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30" activeTab="4"/>
  </bookViews>
  <sheets>
    <sheet name="ALL DP DATA" sheetId="31" r:id="rId1"/>
    <sheet name="Display Absensi 630" sheetId="32" r:id="rId2"/>
    <sheet name="Display 730 &amp; 1200" sheetId="33" r:id="rId3"/>
    <sheet name="Display Ritase Keseluruhan" sheetId="34" r:id="rId4"/>
    <sheet name="Display Retur" sheetId="38" r:id="rId5"/>
    <sheet name="RM Pencapaian Harian" sheetId="35" r:id="rId6"/>
    <sheet name="RM Pencapaian Mingguan" sheetId="36" r:id="rId7"/>
    <sheet name="RM Pencapaian Bulanan" sheetId="37" r:id="rId8"/>
    <sheet name="06.30, 07.30, &amp; 12.00" sheetId="7" r:id="rId9"/>
    <sheet name="R-2, TPTW, Persentase TTD" sheetId="5" r:id="rId10"/>
    <sheet name="Pickup &amp; Retur Non Ecom" sheetId="8" r:id="rId11"/>
    <sheet name="Fr&amp;Ag" sheetId="2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'ALL DP DATA'!$C$8:$AW$1675</definedName>
    <definedName name="_xlnm._FilterDatabase" localSheetId="5" hidden="1">'RM Pencapaian Harian'!$A$4:$S$104</definedName>
    <definedName name="_xlnm._FilterDatabase" localSheetId="6" hidden="1">'RM Pencapaian Mingguan'!$A$4:$O$105</definedName>
    <definedName name="_xlnm._FilterDatabase" localSheetId="7" hidden="1">'RM Pencapaian Bulanan'!$A$4:$O$105</definedName>
    <definedName name="_xlnm._FilterDatabase" localSheetId="11" hidden="1">'Fr&amp;Ag'!$B$4:$H$1671</definedName>
    <definedName name="_xlnm._FilterDatabase" localSheetId="1" hidden="1">'Display Absensi 630'!$C$5:$AL$115</definedName>
    <definedName name="_xlnm._FilterDatabase" localSheetId="2" hidden="1">'Display 730 &amp; 1200'!$C$5:$AK$115</definedName>
    <definedName name="_xlnm._FilterDatabase" localSheetId="3" hidden="1">'Display Ritase Keseluruhan'!$C$5:$AG$115</definedName>
    <definedName name="_xlnm._FilterDatabase" localSheetId="4" hidden="1">'Display Retur'!$A$6:$AP$181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<sst xmlns="http://schemas.openxmlformats.org/spreadsheetml/2006/main" count="48103" uniqueCount="1960">
  <si>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</si>
  <si>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</si>
  <si>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</si>
  <si>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</si>
  <si>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</si>
  <si>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</si>
  <si>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Fungsi DP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</si>
  <si>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</si>
  <si>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</si>
  <si>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</si>
  <si>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</si>
  <si>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</si>
  <si>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</si>
  <si>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</si>
  <si>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</si>
  <si>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</si>
  <si>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</si>
  <si>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</si>
  <si>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</si>
  <si>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</si>
  <si>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</si>
  <si>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</si>
  <si>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</si>
  <si>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</si>
  <si>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</si>
  <si>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</si>
  <si>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</si>
  <si>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</si>
  <si>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</si>
  <si>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</si>
  <si>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</si>
  <si>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</si>
  <si>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</si>
  <si>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-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</si>
  <si>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</si>
  <si>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</si>
  <si>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</si>
  <si>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</si>
  <si>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</si>
  <si>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</si>
  <si>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</si>
  <si>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</si>
  <si>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</si>
  <si>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</si>
  <si>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</si>
  <si>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</si>
  <si>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</si>
  <si>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</si>
  <si>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</si>
  <si>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</si>
  <si>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</si>
  <si>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</si>
  <si>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</si>
  <si>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</si>
  <si>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</si>
  <si>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</si>
  <si>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</si>
  <si>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</si>
  <si>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</si>
  <si>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</si>
  <si>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</si>
  <si>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</si>
  <si>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</si>
  <si>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</si>
  <si>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</si>
  <si>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</si>
  <si>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</si>
  <si>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</si>
  <si>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</si>
  <si>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</si>
  <si>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</si>
  <si>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</si>
  <si>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</si>
  <si>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</si>
  <si>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</si>
  <si>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</si>
  <si>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</si>
  <si>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</si>
  <si>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</si>
  <si>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</si>
  <si>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Delivery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</si>
  <si>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</si>
  <si>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</si>
  <si>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</si>
  <si>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</si>
  <si>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</si>
  <si>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</si>
  <si>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</si>
  <si>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</si>
  <si>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</si>
  <si>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</si>
  <si>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</si>
  <si>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</si>
  <si>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</si>
  <si>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</si>
  <si>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</si>
  <si>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</si>
  <si>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</si>
  <si>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DC_CILINCING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</si>
  <si>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</si>
  <si>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</si>
  <si>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</si>
  <si>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</si>
  <si>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</si>
  <si>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</si>
  <si>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</si>
  <si>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</si>
  <si>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</si>
  <si>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</si>
  <si>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</si>
  <si>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</si>
  <si>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</si>
  <si>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</si>
  <si>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</si>
  <si>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</si>
  <si>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</si>
  <si>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</si>
  <si>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</si>
  <si>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</si>
  <si>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</si>
  <si>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</si>
  <si>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</si>
  <si>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</si>
  <si>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</si>
  <si>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</si>
  <si>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Pickup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</si>
  <si>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</si>
  <si>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</si>
  <si>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</si>
  <si>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</si>
  <si>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</si>
  <si>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</si>
  <si>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</si>
  <si>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</si>
  <si>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</si>
  <si>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</si>
  <si>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</si>
  <si>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</si>
  <si>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</si>
  <si>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</si>
  <si>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</si>
  <si>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</si>
  <si>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</si>
  <si>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</si>
  <si>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</si>
  <si>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</si>
  <si>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</si>
  <si>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</si>
  <si>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</si>
  <si>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</si>
  <si>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</si>
  <si>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</si>
  <si>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</si>
  <si>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</si>
  <si>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</si>
  <si>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</si>
  <si>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</si>
  <si>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</si>
  <si>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</si>
  <si>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</si>
  <si>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</si>
  <si>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</si>
  <si>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</si>
  <si>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</si>
  <si>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</si>
  <si>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</si>
  <si>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</si>
  <si>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</si>
  <si>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</si>
  <si>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</si>
  <si>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</si>
  <si>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</si>
  <si>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</si>
  <si>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</si>
  <si>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</si>
  <si>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</si>
  <si>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</si>
  <si>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</si>
  <si>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</si>
  <si>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</si>
  <si>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</si>
  <si>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</si>
  <si>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</si>
  <si>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</si>
  <si>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</si>
  <si>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</si>
  <si>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</si>
  <si>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</si>
  <si>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</si>
  <si>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</si>
  <si>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</si>
  <si>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</si>
  <si>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</si>
  <si>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</si>
  <si>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</si>
  <si>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</si>
  <si>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</si>
  <si>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</si>
  <si>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</si>
  <si>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</si>
  <si>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</si>
  <si>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</si>
  <si>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</si>
  <si>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</si>
  <si>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</si>
  <si>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</si>
  <si>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</si>
  <si>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</si>
  <si>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</si>
  <si>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</si>
  <si>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</si>
  <si>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</si>
  <si>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</si>
  <si>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</si>
  <si>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</si>
  <si>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</si>
  <si>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</si>
  <si>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</si>
  <si>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</si>
  <si>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</si>
  <si>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</si>
  <si>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</si>
  <si>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</si>
  <si>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</si>
  <si>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</si>
  <si>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</si>
  <si>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</si>
  <si>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</si>
  <si>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</si>
  <si>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</si>
  <si>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</si>
  <si>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</si>
  <si>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</si>
  <si>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</si>
  <si>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</si>
  <si>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</si>
  <si>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</si>
  <si>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</si>
  <si>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</si>
  <si>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</si>
  <si>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</si>
  <si>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</si>
  <si>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</si>
  <si>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</si>
  <si>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</si>
  <si>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</si>
  <si>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</si>
  <si>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</si>
  <si>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</si>
  <si>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</si>
  <si>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</si>
  <si>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</si>
  <si>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</si>
  <si>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</si>
  <si>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</si>
  <si>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</si>
  <si>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</si>
  <si>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</si>
  <si>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</si>
  <si>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</si>
  <si>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</si>
  <si>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</si>
  <si>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</si>
  <si>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</si>
  <si>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</si>
  <si>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</si>
  <si>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</si>
  <si>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</si>
  <si>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</si>
  <si>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</si>
  <si>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</si>
  <si>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</si>
  <si>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</si>
  <si>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</si>
  <si>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</si>
  <si>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</si>
  <si>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</si>
  <si>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</si>
  <si>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</si>
  <si>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</si>
  <si>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</si>
  <si>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</si>
  <si>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</si>
  <si>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</si>
  <si>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</si>
  <si>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</si>
  <si>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</si>
  <si>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</si>
  <si>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</si>
  <si>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</si>
  <si>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</si>
  <si>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</si>
  <si>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</si>
  <si>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</si>
  <si>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</si>
  <si>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</si>
  <si>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</si>
  <si>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</si>
  <si>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</si>
  <si>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</si>
  <si>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</si>
  <si>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</si>
  <si>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</si>
  <si>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</si>
  <si>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</si>
  <si>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</si>
  <si>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</si>
  <si>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</si>
  <si>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</si>
  <si>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</si>
  <si>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</si>
  <si>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</si>
  <si>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</si>
  <si>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</si>
  <si>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</si>
  <si>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</si>
  <si>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</si>
  <si>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</si>
  <si>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</si>
  <si>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</si>
  <si>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</si>
  <si>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</si>
  <si>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</si>
  <si>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</si>
  <si>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</si>
  <si>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</si>
  <si>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</si>
  <si>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</si>
  <si>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</si>
  <si>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</si>
  <si>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</si>
  <si>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</si>
  <si>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</si>
  <si>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</si>
  <si>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</si>
  <si>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</si>
  <si>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</si>
  <si>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</si>
  <si>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</si>
  <si>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</si>
  <si>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</si>
  <si>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</si>
  <si>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</si>
  <si>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</si>
  <si>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</si>
  <si>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</si>
  <si>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</si>
  <si>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</si>
  <si>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</si>
  <si>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</si>
  <si>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</si>
  <si>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</si>
  <si>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</si>
  <si>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</si>
  <si>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</si>
  <si>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</si>
  <si>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</si>
  <si>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</si>
  <si>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</si>
  <si>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</si>
  <si>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</si>
  <si>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</si>
  <si>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</si>
  <si>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</si>
  <si>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</si>
  <si>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</si>
  <si>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</si>
  <si>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</si>
  <si>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</si>
  <si>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</si>
  <si>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</si>
  <si>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</si>
  <si>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</si>
  <si>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</si>
  <si>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</si>
  <si>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</si>
  <si>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</si>
  <si>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</si>
  <si>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</si>
  <si>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</si>
  <si>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</si>
  <si>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</si>
  <si>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</si>
  <si>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</si>
  <si>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</si>
  <si>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</si>
  <si>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</si>
  <si>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</si>
  <si>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</si>
  <si>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</si>
  <si>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</si>
  <si>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</si>
  <si>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</si>
  <si>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</si>
  <si>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</si>
  <si>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</si>
  <si>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</si>
  <si>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</si>
  <si>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</si>
  <si>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</si>
  <si>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</si>
  <si>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</si>
  <si>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</si>
  <si>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</si>
  <si>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</si>
  <si>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</si>
  <si>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</si>
  <si>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</si>
  <si>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</si>
  <si>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</si>
  <si>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</si>
  <si>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</si>
  <si>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</si>
  <si>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</si>
  <si>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</si>
  <si>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</si>
  <si>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</si>
  <si>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</si>
  <si>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</si>
  <si>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</si>
  <si>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</si>
  <si>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</si>
  <si>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</si>
  <si>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</si>
  <si>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</si>
  <si>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</si>
  <si>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</si>
  <si>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</si>
  <si>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</si>
  <si>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</si>
  <si>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</si>
  <si>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</si>
  <si>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</si>
  <si>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</si>
  <si>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</si>
  <si>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</si>
  <si>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</si>
  <si>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</si>
  <si>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</si>
  <si>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</si>
  <si>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</si>
  <si>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</si>
  <si>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</si>
  <si>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</si>
  <si>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</si>
  <si>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</si>
  <si>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</si>
  <si>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</si>
  <si>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</si>
  <si>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</si>
  <si>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</si>
  <si>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</si>
  <si>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</si>
  <si>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</si>
  <si>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</si>
  <si>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</si>
  <si>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</si>
  <si>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</si>
  <si>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</si>
  <si>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</si>
  <si>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</si>
  <si>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</si>
  <si>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</si>
  <si>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</si>
  <si>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</si>
  <si>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</si>
  <si>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</si>
  <si>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</si>
  <si>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</si>
  <si>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</si>
  <si>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</si>
  <si>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</si>
  <si>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</si>
  <si>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</si>
  <si>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</si>
  <si>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</si>
  <si>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</si>
  <si>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</si>
  <si>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</si>
  <si>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</si>
  <si>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</si>
  <si>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</si>
  <si>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</si>
  <si>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</si>
  <si>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</si>
  <si>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</si>
  <si>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</si>
  <si>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</si>
  <si>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</si>
  <si>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</si>
  <si>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</si>
  <si>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</si>
  <si>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</si>
  <si>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</si>
  <si>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</si>
  <si>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</si>
  <si>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</si>
  <si>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</si>
  <si>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</si>
  <si>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</si>
  <si>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</si>
  <si>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</si>
  <si>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</si>
  <si>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</si>
  <si>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</si>
  <si>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</si>
  <si>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</si>
  <si>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</si>
  <si>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</si>
  <si>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</si>
  <si>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</si>
  <si>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</si>
  <si>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</si>
  <si>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</si>
  <si>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</si>
  <si>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</si>
  <si>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</si>
  <si>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</si>
  <si>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</si>
  <si>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</si>
  <si>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</si>
  <si>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</si>
  <si>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</si>
  <si>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</si>
  <si>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</si>
  <si>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</si>
  <si>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</si>
  <si>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</si>
  <si>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</si>
  <si>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</si>
  <si>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</si>
  <si>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</si>
  <si>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</si>
  <si>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</si>
  <si>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</si>
  <si>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</si>
  <si>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</si>
  <si>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</si>
  <si>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</si>
  <si>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</si>
  <si>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</si>
  <si>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</si>
  <si>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</si>
  <si>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</si>
  <si>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</si>
  <si>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</si>
  <si>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</si>
  <si>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</si>
  <si>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</si>
  <si>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</si>
  <si>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</si>
  <si>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</si>
  <si>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</si>
  <si>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</si>
  <si>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</si>
  <si>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</si>
  <si>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</si>
  <si>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</si>
  <si>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</si>
  <si>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</si>
  <si>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</si>
  <si>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</si>
  <si>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</si>
  <si>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</si>
  <si>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</si>
  <si>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</si>
  <si>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</si>
  <si>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</si>
  <si>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</si>
  <si>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</si>
  <si>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</si>
  <si>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</si>
  <si>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</si>
  <si>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</si>
  <si>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</si>
  <si>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</si>
  <si>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</si>
  <si>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</si>
  <si>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</si>
  <si>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</si>
  <si>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</si>
  <si>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</si>
  <si>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</si>
  <si>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</si>
  <si>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</si>
  <si>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</si>
  <si>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</si>
  <si>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</si>
  <si>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</si>
  <si>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</si>
  <si>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</si>
  <si>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</si>
  <si>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</si>
  <si>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</si>
  <si>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</si>
  <si>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</si>
  <si>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</si>
  <si>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</si>
  <si>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</si>
  <si>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</si>
  <si>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</si>
  <si>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</si>
  <si>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</si>
  <si>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</si>
  <si>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</si>
  <si>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</si>
  <si>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</si>
  <si>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</si>
  <si>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</si>
  <si>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</si>
  <si>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</si>
  <si>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</si>
  <si>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</si>
  <si>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</si>
  <si>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</si>
  <si>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</si>
  <si>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</si>
  <si>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</si>
  <si>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</si>
  <si>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</si>
  <si>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</si>
  <si>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</si>
  <si>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</si>
  <si>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</si>
  <si>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</si>
  <si>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</si>
  <si>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</si>
  <si>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</si>
  <si>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</si>
  <si>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</si>
  <si>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</si>
  <si>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</si>
  <si>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</si>
  <si>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</si>
  <si>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</si>
  <si>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</si>
  <si>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</si>
  <si>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</si>
  <si>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</si>
  <si>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</si>
  <si>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</si>
  <si>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</si>
  <si>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</si>
  <si>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</si>
  <si>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</si>
  <si>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</si>
  <si>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</si>
  <si>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</si>
  <si>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</si>
  <si>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</si>
  <si>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</si>
  <si>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</si>
  <si>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</si>
  <si>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</si>
  <si>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</si>
  <si>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</si>
  <si>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</si>
  <si>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</si>
  <si>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</si>
  <si>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</si>
  <si>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</si>
  <si>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</si>
  <si>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</si>
  <si>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</si>
  <si>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</si>
  <si>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</si>
  <si>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</si>
  <si>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</si>
  <si>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</si>
  <si>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</si>
  <si>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</si>
  <si>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</si>
  <si>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</si>
  <si>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</si>
  <si>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</si>
  <si>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</si>
  <si>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</si>
  <si>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</si>
  <si>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</si>
  <si>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</si>
  <si>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</si>
  <si>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</si>
  <si>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</si>
  <si>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</si>
  <si>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</si>
  <si>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</si>
  <si>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</si>
  <si>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</si>
  <si>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</si>
  <si>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</si>
  <si>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</si>
  <si>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</si>
  <si>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</si>
  <si>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</si>
  <si>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</si>
  <si>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</si>
  <si>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</si>
  <si>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</si>
  <si>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</si>
  <si>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</si>
  <si>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</si>
  <si>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</si>
  <si>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</si>
  <si>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</si>
  <si>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</si>
  <si>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</si>
  <si>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</si>
  <si>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</si>
  <si>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</si>
  <si>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</si>
  <si>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</si>
  <si>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</si>
  <si>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</si>
  <si>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</si>
  <si>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</si>
  <si>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</si>
  <si>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</si>
  <si>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</si>
  <si>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</si>
  <si>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</si>
  <si>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</si>
  <si>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</si>
  <si>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</si>
  <si>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</si>
  <si>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</si>
  <si>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</si>
  <si>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</si>
  <si>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</si>
  <si>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</si>
  <si>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</si>
  <si>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</si>
  <si>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</si>
  <si>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</si>
  <si>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</si>
  <si>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</si>
  <si>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</si>
  <si>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</si>
  <si>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</si>
  <si>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</si>
  <si>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</si>
  <si>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</si>
  <si>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</si>
  <si>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</si>
  <si>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</si>
  <si>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</si>
  <si>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</si>
  <si>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</si>
  <si>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</si>
  <si>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</si>
  <si>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</si>
  <si>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</si>
  <si>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</si>
  <si>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</si>
  <si>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</si>
  <si>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</si>
  <si>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</si>
  <si>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</si>
  <si>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</si>
  <si>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</si>
  <si>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</si>
  <si>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</si>
  <si>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</si>
  <si>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</si>
  <si>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</si>
  <si>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</si>
  <si>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</si>
  <si>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</si>
  <si>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</si>
  <si>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</si>
  <si>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</si>
  <si>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</si>
  <si>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</si>
  <si>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</si>
  <si>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</si>
  <si>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</si>
  <si>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</si>
  <si>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</si>
  <si>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</si>
  <si>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</si>
  <si>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</si>
  <si>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</si>
  <si>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</si>
  <si>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</si>
  <si>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</si>
  <si>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</si>
  <si>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</si>
  <si>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</si>
  <si>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</si>
  <si>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</si>
  <si>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</si>
  <si>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</si>
  <si>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</si>
  <si>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</si>
  <si>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</si>
  <si>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</si>
  <si>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</si>
  <si>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</si>
  <si>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</si>
  <si>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</si>
  <si>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</si>
  <si>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</si>
  <si>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</si>
  <si>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</si>
  <si>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</si>
  <si>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</si>
  <si>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</si>
  <si>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</si>
  <si>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</si>
  <si>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</si>
  <si>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</si>
  <si>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</si>
  <si>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</si>
  <si>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</si>
  <si>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</si>
  <si>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</si>
  <si>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</si>
  <si>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</si>
  <si>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</si>
  <si>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</si>
  <si>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</si>
  <si>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</si>
  <si>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</si>
  <si>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</si>
  <si>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</si>
  <si>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</si>
  <si>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</si>
  <si>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</si>
  <si>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</si>
  <si>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</si>
  <si>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</si>
  <si>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</si>
  <si>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</si>
  <si>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</si>
  <si>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</si>
  <si>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</si>
  <si>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</si>
  <si>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</si>
  <si>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</si>
  <si>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</si>
  <si>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</si>
  <si>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</si>
  <si>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</si>
  <si>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</si>
  <si>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</si>
  <si>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</si>
  <si>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</si>
  <si>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</si>
  <si>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</si>
  <si>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</si>
  <si>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</si>
  <si>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</si>
  <si>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</si>
  <si>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</si>
  <si>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</si>
  <si>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</si>
  <si>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</si>
  <si>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</si>
  <si>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</si>
  <si>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</si>
  <si>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</si>
  <si>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</si>
  <si>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</si>
  <si>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</si>
  <si>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</si>
  <si>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</si>
  <si>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</si>
  <si>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</si>
  <si>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</si>
  <si>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</si>
  <si>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</si>
  <si>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</si>
  <si>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</si>
  <si>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</si>
  <si>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</si>
  <si>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</si>
  <si>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</si>
  <si>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</si>
  <si>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</si>
  <si>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</si>
  <si>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</si>
  <si>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</si>
  <si>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</si>
  <si>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</si>
  <si>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</si>
  <si>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</si>
  <si>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</si>
  <si>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</si>
  <si>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</si>
  <si>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</si>
  <si>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</si>
  <si>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</si>
  <si>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</si>
  <si>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</si>
  <si>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</si>
  <si>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</si>
  <si>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</si>
  <si>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</si>
  <si>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</si>
  <si>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</si>
  <si>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</si>
  <si>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</si>
  <si>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</si>
  <si>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</si>
  <si>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</si>
  <si>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</si>
  <si>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</si>
  <si>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</si>
  <si>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</si>
  <si>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</si>
  <si>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</si>
  <si>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</si>
  <si>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</si>
  <si>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</si>
  <si>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</si>
  <si>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</si>
  <si>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</si>
  <si>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</si>
  <si>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</si>
  <si>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</si>
  <si>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</si>
  <si>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</si>
  <si>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</si>
  <si>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Tutup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</si>
  <si>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</si>
  <si>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</si>
  <si>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</si>
  <si>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</si>
  <si>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</si>
  <si>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</si>
  <si>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</si>
  <si>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</si>
  <si>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</si>
  <si>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</si>
  <si>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</si>
  <si>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</si>
  <si>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</si>
  <si>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</si>
  <si>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</si>
  <si>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</si>
  <si>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</si>
  <si>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</si>
  <si>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</si>
  <si>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</si>
  <si>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</si>
  <si>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</si>
  <si>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</si>
  <si>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</si>
  <si>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</si>
  <si>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</si>
  <si>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</si>
  <si>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</si>
  <si>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</si>
  <si>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</si>
  <si>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</si>
  <si>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</si>
  <si>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</si>
  <si>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</si>
  <si>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</si>
  <si>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</si>
  <si>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</si>
  <si>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</si>
  <si>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</si>
  <si>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</si>
  <si>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</si>
  <si>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</si>
  <si>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</si>
  <si>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</si>
  <si>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</si>
  <si>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</si>
  <si>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</si>
  <si>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</si>
  <si>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</si>
  <si>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</si>
  <si>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</si>
  <si>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</si>
  <si>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</si>
  <si>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</si>
  <si>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</si>
  <si>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</si>
  <si>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</si>
  <si>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</si>
  <si>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</si>
  <si>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</si>
  <si>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</si>
  <si>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</si>
  <si>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</si>
  <si>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</si>
  <si>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</si>
  <si>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</si>
  <si>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</si>
  <si>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</si>
  <si>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</si>
  <si>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</si>
  <si>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</si>
  <si>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</si>
  <si>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</si>
  <si>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</si>
  <si>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</si>
  <si>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</si>
  <si>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</si>
  <si>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</si>
  <si>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</si>
  <si>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</si>
  <si>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</si>
  <si>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</si>
  <si>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</si>
  <si>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</si>
  <si>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</si>
  <si>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</si>
  <si>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</si>
  <si>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</si>
  <si>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</si>
  <si>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</si>
  <si>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</si>
  <si>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</si>
  <si>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</si>
  <si>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</si>
  <si>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</si>
  <si>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</si>
  <si>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</si>
  <si>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</si>
  <si>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</si>
  <si>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</si>
  <si>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</si>
  <si>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</si>
  <si>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</si>
  <si>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</si>
  <si>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</si>
  <si>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</si>
  <si>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</si>
  <si>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</si>
  <si>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</si>
  <si>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</si>
  <si>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</si>
  <si>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</si>
  <si>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</si>
  <si>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</si>
  <si>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</si>
  <si>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</si>
  <si>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</si>
  <si>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</si>
  <si>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</si>
  <si>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</si>
  <si>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</si>
  <si>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</si>
  <si>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</si>
  <si>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</si>
  <si>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</si>
  <si>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</si>
  <si>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</si>
  <si>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</si>
  <si>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</si>
  <si>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</si>
  <si>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</si>
  <si>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</si>
  <si>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</si>
  <si>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</si>
  <si>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</si>
  <si>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</si>
  <si>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</si>
  <si>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</si>
  <si>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</si>
  <si>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</si>
  <si>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</si>
  <si>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</si>
  <si>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</si>
  <si>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</si>
  <si>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</si>
  <si>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</si>
  <si>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</si>
  <si>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</si>
  <si>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</si>
  <si>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</si>
  <si>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</si>
  <si>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</si>
  <si>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</si>
  <si>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</si>
  <si>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</si>
  <si>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</si>
  <si>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</si>
  <si>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</si>
  <si>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</si>
  <si>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</si>
  <si>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</si>
  <si>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</si>
  <si>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</si>
  <si>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</si>
  <si>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</si>
  <si>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</si>
  <si>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</si>
  <si>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</si>
  <si>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</si>
  <si>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</si>
  <si>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</si>
  <si>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</si>
  <si>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</si>
  <si>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</si>
  <si>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</si>
  <si>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</si>
  <si>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</si>
  <si>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</si>
  <si>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</si>
  <si>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</si>
  <si>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</si>
  <si>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</si>
  <si>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</si>
  <si>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</si>
  <si>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</si>
  <si>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</si>
  <si>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</si>
  <si>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</si>
  <si>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</si>
  <si>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</si>
  <si>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</si>
  <si>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</si>
  <si>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</si>
  <si>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</si>
  <si>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</si>
  <si>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</si>
  <si>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</si>
  <si>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</si>
  <si>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</si>
  <si>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</si>
  <si>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</si>
  <si>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</si>
  <si>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</si>
  <si>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</si>
  <si>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</si>
  <si>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</si>
  <si>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</si>
  <si>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</si>
  <si>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</si>
  <si>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</si>
  <si>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</si>
  <si>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</si>
  <si>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</si>
  <si>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</si>
  <si>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</si>
  <si>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</si>
  <si>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</si>
  <si>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</si>
  <si>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</si>
  <si>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</si>
  <si>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</si>
  <si>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</si>
  <si>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</si>
  <si>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</si>
  <si>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</si>
  <si>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</si>
  <si>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</si>
  <si>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</si>
  <si>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</si>
  <si>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</si>
  <si>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</si>
  <si>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</si>
  <si>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</si>
  <si>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</si>
  <si>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</si>
  <si>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</si>
  <si>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</si>
  <si>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</si>
  <si>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</si>
  <si>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</si>
  <si>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</si>
  <si>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</si>
  <si>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</si>
  <si>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</si>
  <si>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</si>
  <si>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</si>
  <si>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</si>
  <si>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</si>
  <si>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</si>
  <si>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</si>
  <si>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</si>
  <si>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</si>
  <si>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</si>
  <si>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</si>
  <si>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</si>
  <si>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</si>
  <si>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</si>
  <si>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</si>
  <si>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</si>
  <si>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</si>
  <si>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</si>
  <si>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</si>
  <si>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</si>
  <si>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</si>
  <si>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</si>
  <si>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</si>
  <si>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</si>
  <si>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</si>
  <si>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</si>
  <si>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</si>
  <si>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</si>
  <si>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</si>
  <si>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</si>
  <si>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</si>
  <si>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</si>
  <si>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</si>
  <si>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</si>
  <si>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</si>
  <si>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</si>
  <si>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</si>
  <si>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</si>
  <si>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</si>
  <si>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</si>
  <si>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</si>
  <si>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</si>
  <si>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</si>
  <si>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</si>
  <si>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</si>
  <si>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</si>
  <si>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</si>
  <si>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</si>
  <si>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</si>
  <si>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</si>
  <si>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</si>
  <si>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</si>
  <si>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</si>
  <si>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</si>
  <si>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</si>
  <si>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</si>
  <si>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</si>
  <si>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</si>
  <si>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</si>
  <si>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</si>
  <si>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</si>
  <si>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</si>
  <si>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</si>
  <si>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</si>
  <si>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</si>
  <si>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</si>
  <si>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</si>
  <si>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</si>
  <si>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</si>
  <si>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</si>
  <si>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</si>
  <si>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</si>
  <si>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</si>
  <si>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</si>
  <si>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</si>
  <si>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</si>
  <si>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</si>
  <si>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</si>
  <si>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</si>
  <si>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</si>
  <si>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</si>
  <si>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</si>
  <si>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</si>
  <si>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</si>
  <si>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</si>
  <si>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</si>
  <si>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</si>
  <si>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</si>
  <si>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</si>
  <si>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</si>
  <si>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</si>
  <si>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</si>
  <si>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</si>
  <si>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</si>
  <si>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</si>
  <si>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</si>
  <si>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</si>
  <si>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</si>
  <si>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</si>
  <si>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</si>
  <si>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</si>
  <si>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</si>
  <si>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</si>
  <si>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</si>
  <si>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</si>
  <si>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</si>
  <si>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</si>
  <si>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</si>
  <si>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</si>
  <si>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</si>
  <si>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</si>
  <si>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</si>
  <si>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</si>
  <si>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</si>
  <si>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</si>
  <si>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</si>
  <si>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</si>
  <si>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</si>
  <si>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</si>
  <si>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</si>
  <si>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</si>
  <si>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</si>
  <si>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</si>
  <si>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</si>
  <si>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</si>
  <si>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</si>
  <si>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</si>
  <si>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</si>
  <si>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</si>
  <si>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</si>
  <si>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</si>
  <si>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</si>
  <si>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</si>
  <si>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</si>
  <si>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</si>
  <si>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</si>
  <si>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</si>
  <si>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</si>
  <si>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</si>
  <si>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</si>
  <si>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</si>
  <si>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</si>
  <si>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</si>
  <si>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</si>
  <si>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</si>
  <si>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</si>
  <si>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</si>
  <si>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</si>
  <si>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</si>
  <si>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</si>
  <si>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</si>
  <si>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</si>
  <si>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</si>
  <si>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</si>
  <si>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</si>
  <si>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</si>
  <si>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</si>
  <si>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</si>
  <si>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</si>
  <si>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</si>
  <si>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</si>
  <si>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</si>
  <si>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</si>
  <si>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</si>
  <si>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</si>
  <si>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</si>
  <si>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</si>
  <si>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</si>
  <si>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</si>
  <si>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</si>
  <si>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</si>
  <si>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</si>
  <si>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</si>
  <si>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</si>
  <si>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</si>
  <si>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</si>
  <si>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</si>
  <si>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</si>
  <si>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</si>
  <si>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</si>
  <si>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</si>
  <si>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</si>
  <si>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</si>
  <si>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</si>
  <si>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</si>
  <si>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</si>
  <si>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</si>
  <si>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</si>
  <si>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</si>
  <si>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</si>
  <si>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</si>
  <si>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</si>
  <si>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</si>
  <si>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</si>
  <si>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</si>
  <si>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</si>
  <si>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</si>
  <si>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</si>
  <si>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</si>
  <si>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</si>
  <si>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</si>
  <si>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</si>
  <si>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</si>
  <si>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</si>
  <si>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</si>
  <si>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</si>
  <si>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</si>
  <si>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</si>
  <si>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</si>
  <si>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</si>
  <si>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</si>
  <si>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</si>
  <si>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</si>
  <si>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</si>
  <si>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</si>
  <si>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</si>
  <si>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</si>
  <si>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</si>
  <si>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</si>
  <si>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</si>
  <si>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</si>
  <si>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</si>
  <si>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</si>
  <si>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</si>
  <si>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</si>
  <si>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</si>
  <si>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</si>
  <si>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</si>
  <si>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</si>
  <si>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</si>
  <si>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</si>
  <si>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</si>
  <si>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</si>
  <si>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</si>
  <si>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</si>
  <si>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</si>
  <si>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</si>
  <si>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</si>
  <si>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</si>
  <si>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</si>
  <si>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</si>
  <si>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</si>
  <si>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</si>
  <si>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</si>
  <si>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</si>
  <si>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</si>
  <si>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</si>
  <si>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</si>
  <si>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</si>
  <si>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</si>
  <si>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</si>
  <si>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</si>
  <si>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</si>
  <si>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</si>
  <si>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</si>
  <si>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</si>
  <si>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</si>
  <si>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</si>
  <si>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</si>
  <si>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</si>
  <si>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</si>
  <si>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</si>
  <si>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</si>
  <si>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</si>
  <si>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</si>
  <si>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</si>
  <si>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</si>
  <si>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</si>
  <si>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</si>
  <si>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</si>
  <si>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</si>
  <si>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</si>
  <si>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</si>
  <si>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</si>
  <si>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</si>
  <si>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</si>
  <si>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</si>
  <si>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</si>
  <si>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</si>
  <si>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</si>
  <si>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</si>
  <si>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</si>
  <si>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</si>
  <si>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</si>
  <si>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</si>
  <si>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</si>
  <si>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0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</si>
  <si>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</si>
  <si>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</si>
  <si>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</si>
  <si>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</si>
  <si>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</si>
  <si>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</si>
  <si>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</si>
  <si>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</si>
  <si>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</si>
  <si>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</si>
  <si>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</si>
  <si>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</si>
  <si>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</si>
  <si>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</si>
  <si>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</si>
  <si>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</si>
  <si>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</si>
  <si>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</si>
  <si>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</si>
  <si>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</si>
  <si>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</si>
  <si>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</si>
  <si>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</si>
  <si>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</si>
  <si>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</si>
  <si>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</si>
  <si>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</si>
  <si>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</si>
  <si>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</si>
  <si>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</si>
  <si>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</si>
  <si>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</si>
  <si>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</si>
  <si>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</si>
  <si>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</si>
  <si>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</si>
  <si>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</si>
  <si>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</si>
  <si>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</si>
  <si>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</si>
  <si>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</si>
  <si>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</si>
  <si>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</si>
  <si>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</si>
  <si>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</si>
  <si>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</si>
  <si>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</si>
  <si>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</si>
  <si>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</si>
  <si>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</si>
  <si>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</si>
  <si>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</si>
  <si>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</si>
  <si>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</si>
  <si>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</si>
  <si>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</si>
  <si>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</si>
  <si>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</si>
  <si>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</si>
  <si>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</si>
  <si>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</si>
  <si>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</si>
  <si>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</si>
  <si>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</si>
  <si>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</si>
  <si>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</si>
  <si>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</si>
  <si>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</si>
  <si>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</si>
  <si>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</si>
  <si>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</si>
  <si>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</si>
  <si>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</si>
  <si>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</si>
  <si>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</si>
  <si>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</si>
  <si>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</si>
  <si>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</si>
  <si>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</si>
  <si>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</si>
  <si>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</si>
  <si>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</si>
  <si>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</si>
  <si>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</si>
  <si>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</si>
  <si>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</si>
  <si>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</si>
  <si>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</si>
  <si>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</si>
  <si>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</si>
  <si>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</si>
  <si>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</si>
  <si>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</si>
  <si>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</si>
  <si>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</si>
  <si>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</si>
  <si>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</si>
  <si>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</si>
  <si>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</si>
  <si>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</si>
  <si>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</si>
  <si>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</si>
  <si>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</si>
  <si>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</si>
  <si>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</si>
  <si>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</si>
  <si>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</si>
  <si>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</si>
  <si>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</si>
  <si>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</si>
  <si>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</si>
  <si>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</si>
  <si>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</si>
  <si>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</si>
  <si>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</si>
  <si>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</si>
  <si>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</si>
  <si>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</si>
  <si>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</si>
  <si>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</si>
  <si>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</si>
  <si>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</si>
  <si>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</si>
  <si>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</si>
  <si>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</si>
  <si>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</si>
  <si>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</si>
  <si>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</si>
  <si>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</si>
  <si>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</si>
  <si>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</si>
  <si>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</si>
  <si>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</si>
  <si>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</si>
  <si>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</si>
  <si>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</si>
  <si>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</si>
  <si>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</si>
  <si>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</si>
  <si>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</si>
  <si>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</si>
  <si>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</si>
  <si>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</si>
  <si>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</si>
  <si>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</si>
  <si>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</si>
  <si>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</si>
  <si>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</si>
  <si>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</si>
  <si>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</si>
  <si>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</si>
  <si>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</si>
  <si>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</si>
  <si>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</si>
  <si>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</si>
  <si>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</si>
  <si>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</si>
  <si>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</si>
  <si>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</si>
  <si>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</si>
  <si>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</si>
  <si>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</si>
  <si>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</si>
  <si>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</si>
  <si>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</si>
  <si>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</si>
  <si>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</si>
  <si>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</si>
  <si>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</si>
  <si>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</si>
  <si>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</si>
  <si>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</si>
  <si>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</si>
  <si>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</si>
  <si>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</si>
  <si>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</si>
  <si>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</si>
  <si>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</si>
  <si>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</si>
  <si>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</si>
  <si>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</si>
  <si>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</si>
  <si>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</si>
  <si>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</si>
  <si>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</si>
  <si>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</si>
  <si>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</si>
  <si>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</si>
  <si>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</si>
  <si>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</si>
  <si>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</si>
  <si>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</si>
  <si>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</si>
  <si>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</si>
  <si>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</si>
  <si>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</si>
  <si>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</si>
  <si>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</si>
  <si>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</si>
  <si>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</si>
  <si>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</si>
  <si>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</si>
  <si>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</si>
  <si>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</si>
  <si>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</si>
  <si>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</si>
  <si>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</si>
  <si>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</si>
  <si>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</si>
  <si>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</si>
  <si>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</si>
  <si>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</si>
  <si>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</si>
  <si>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</si>
  <si>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</si>
  <si>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</si>
  <si>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</si>
  <si>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</si>
  <si>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</si>
  <si>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</si>
  <si>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</si>
  <si>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</si>
  <si>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</si>
  <si>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</si>
  <si>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</si>
  <si>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</si>
  <si>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</si>
  <si>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</si>
  <si>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</si>
  <si>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</si>
  <si>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</si>
  <si>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</si>
  <si>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</si>
  <si>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</si>
  <si>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</si>
  <si>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</si>
  <si>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</si>
  <si>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</si>
  <si>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</si>
  <si>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</si>
  <si>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</si>
  <si>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</si>
  <si>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</si>
  <si>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</si>
  <si>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</si>
  <si>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</si>
  <si>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</si>
  <si>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</si>
  <si>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</si>
  <si>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</si>
  <si>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</si>
  <si>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</si>
  <si>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</si>
  <si>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</si>
  <si>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</si>
  <si>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</si>
  <si>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</si>
  <si>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</si>
  <si>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</si>
  <si>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</si>
  <si>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</si>
  <si>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</si>
  <si>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</si>
  <si>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</si>
  <si>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</si>
  <si>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</si>
  <si>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</si>
  <si>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</si>
  <si>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 xml:space="preserve">RM </t>
  </si>
  <si>
    <t>网点名称
Nama DP</t>
  </si>
  <si>
    <t>总人数
Total Orang</t>
  </si>
  <si>
    <t>打卡人数
Jumlah yang Absensi</t>
  </si>
  <si>
    <t>目标值
Target</t>
  </si>
  <si>
    <t>总人数
Total Orang
Bulanan</t>
  </si>
  <si>
    <t>准点打卡人数
Jumlah Absensi Tepat Waktu Bulanan</t>
  </si>
  <si>
    <t>准点打卡人数
Jumlah Absensi Tepat Waktu</t>
  </si>
  <si>
    <t>月累计
打卡准点率
Persentase Bulanan</t>
  </si>
  <si>
    <t>打卡准点率
Persentase Absensi Tepat Waktu</t>
  </si>
  <si>
    <t>对比昨天
Perbandingan H-1</t>
  </si>
  <si>
    <t>打卡准点周度率 
Persentase Mingguan
Absensi Tepat Waktu</t>
  </si>
  <si>
    <t>对比上周
Perbandingan Mingguan</t>
  </si>
  <si>
    <t>AGISTA PRIYANTONO</t>
  </si>
  <si>
    <t>DC_SUNTER</t>
  </si>
  <si>
    <t>PLUIT_PERMAI</t>
  </si>
  <si>
    <t>ANCOL</t>
  </si>
  <si>
    <t>ANDI PRASETIYO</t>
  </si>
  <si>
    <t>KOTA_TUA</t>
  </si>
  <si>
    <t>ARIS YULIANTO</t>
  </si>
  <si>
    <t>DC_CIPAYUNG</t>
  </si>
  <si>
    <t>KELAPA_DUA_01</t>
  </si>
  <si>
    <t>PONDOK_BAMBU</t>
  </si>
  <si>
    <t>DC_PEKAYON</t>
  </si>
  <si>
    <t>JHOSVANDO ANANG WINARTO</t>
  </si>
  <si>
    <t>CP_MENTENG_PULO</t>
  </si>
  <si>
    <t>PONDOK_KELAPA_01</t>
  </si>
  <si>
    <t>CP_JATINEGARA</t>
  </si>
  <si>
    <t>CP_DR_SATRIO</t>
  </si>
  <si>
    <t>DIFA HERDIANSAH MUNABARI</t>
  </si>
  <si>
    <t>DC_MATRAMAN</t>
  </si>
  <si>
    <t>CP_UJUNG_MENTENG</t>
  </si>
  <si>
    <t>CP_PISANGAN_TIMUR_2</t>
  </si>
  <si>
    <t>CP_KAYU_TINGGI_1</t>
  </si>
  <si>
    <t>CP_PENGGILINGAN_2</t>
  </si>
  <si>
    <t>CP_ANCOL_BARAT_2</t>
  </si>
  <si>
    <t>CP_PULO_GADUNG</t>
  </si>
  <si>
    <t>I MADE DWI PU DJAWARDANA</t>
  </si>
  <si>
    <t>DC_SRENGSENG</t>
  </si>
  <si>
    <t>DC_TAMBORA</t>
  </si>
  <si>
    <t>KEMBANGAN_SELATAN</t>
  </si>
  <si>
    <t>CP_TAMAN_RATU</t>
  </si>
  <si>
    <t>CP_ANGGREK_2</t>
  </si>
  <si>
    <t>CP_KEDOYA_UTARA</t>
  </si>
  <si>
    <t>MERUYA_UTARA</t>
  </si>
  <si>
    <t>MUHAMMAD BANDI BANDANUJI</t>
  </si>
  <si>
    <t>DC_MAMPANG_PRAPATAN</t>
  </si>
  <si>
    <t>DC_JAGAKARSA</t>
  </si>
  <si>
    <t>CP_PASAR_MAYESTIK</t>
  </si>
  <si>
    <t>KHAFI_01</t>
  </si>
  <si>
    <t>BIMO WIRA ANGGORO</t>
  </si>
  <si>
    <t>DC_PONDOK_PINANG</t>
  </si>
  <si>
    <t>DC_KEBAYORAN_LAMA</t>
  </si>
  <si>
    <t>CILANDAK_2</t>
  </si>
  <si>
    <t>CP_PESANGGRAHAN_2</t>
  </si>
  <si>
    <t>SAMSUL MAARIF</t>
  </si>
  <si>
    <t>PLUMPANG_RAYA</t>
  </si>
  <si>
    <t>DC_GROGOL</t>
  </si>
  <si>
    <t>SUSILO_01</t>
  </si>
  <si>
    <t>CP_SAWAH_BESAR_2</t>
  </si>
  <si>
    <t>SIDIQ HASPARI</t>
  </si>
  <si>
    <t>DC_RAWA_BUAYA</t>
  </si>
  <si>
    <t>KALIDERES</t>
  </si>
  <si>
    <t>AMIR</t>
  </si>
  <si>
    <t>ARIES</t>
  </si>
  <si>
    <t>ARMAN</t>
  </si>
  <si>
    <t>JAYA</t>
  </si>
  <si>
    <t>JUMADI</t>
  </si>
  <si>
    <t>MOEL</t>
  </si>
  <si>
    <t>RAHMAN</t>
  </si>
  <si>
    <t>ANDREW</t>
  </si>
  <si>
    <t>SUTRISNA</t>
  </si>
  <si>
    <t>FIRMAN ARIANTO</t>
  </si>
  <si>
    <t>ADIT</t>
  </si>
  <si>
    <t>DENDEN</t>
  </si>
  <si>
    <t>ABDUL MALIK</t>
  </si>
  <si>
    <t>LUTHFI</t>
  </si>
  <si>
    <t>AHMAD TOFIK YULFIKAR</t>
  </si>
  <si>
    <t>FALDY FEDIANSYAH</t>
  </si>
  <si>
    <t>HERI SUSANTO</t>
  </si>
  <si>
    <t>NOVIAN</t>
  </si>
  <si>
    <t>M PAREZA NOVIK</t>
  </si>
  <si>
    <t>WIN KARYADI H P</t>
  </si>
  <si>
    <t>Steven Wijaya (Manager NM)</t>
  </si>
  <si>
    <t>Ade Adam</t>
  </si>
  <si>
    <t>Ari TH</t>
  </si>
  <si>
    <t>Deden Ery Riswandi</t>
  </si>
  <si>
    <t>Dedy</t>
  </si>
  <si>
    <t>Didi</t>
  </si>
  <si>
    <t>Edo Rudiana</t>
  </si>
  <si>
    <t>Eki Rizqiana Pahlevi</t>
  </si>
  <si>
    <t>Feri Malik</t>
  </si>
  <si>
    <t>Hasby</t>
  </si>
  <si>
    <t>Hendri Eka</t>
  </si>
  <si>
    <t>Nanang</t>
  </si>
  <si>
    <t>Ryan</t>
  </si>
  <si>
    <t>Sandi Almanto</t>
  </si>
  <si>
    <t>Septian Nugraha</t>
  </si>
  <si>
    <t>Surya</t>
  </si>
  <si>
    <t>Tom</t>
  </si>
  <si>
    <t>Viky</t>
  </si>
  <si>
    <t>Yosep Kardi</t>
  </si>
  <si>
    <t>RENDI</t>
  </si>
  <si>
    <t>KUKUH SELATAN</t>
  </si>
  <si>
    <t>QOMAR</t>
  </si>
  <si>
    <t>EDDIE</t>
  </si>
  <si>
    <t>SINGGIH</t>
  </si>
  <si>
    <t>KUKUH BARAT</t>
  </si>
  <si>
    <t>AGUS SULAEMAN</t>
  </si>
  <si>
    <t>IMAM ARIEF BUDI SANTOSO</t>
  </si>
  <si>
    <t>RIHFA RAFSANJANI</t>
  </si>
  <si>
    <t>ARIF SAIFUDDIN</t>
  </si>
  <si>
    <t>HABIBI BAITULLAH</t>
  </si>
  <si>
    <t>FEBRIA AD ARISYA</t>
  </si>
  <si>
    <t>HASBUL SUBAHRI</t>
  </si>
  <si>
    <t>FERRY DIAN MARTIN</t>
  </si>
  <si>
    <t>ABDURROZAQ</t>
  </si>
  <si>
    <t>DHENI ULVA SUJATMIKO</t>
  </si>
  <si>
    <t>VINSA MUSTOFA ANWAR</t>
  </si>
  <si>
    <t>SUBAKTIYANTO</t>
  </si>
  <si>
    <t>YOSEPHINE SETYANA KUSUMAWARDHANI</t>
  </si>
  <si>
    <t>KHOMSUN MUBAROK</t>
  </si>
  <si>
    <t>AKHMAD HUSEIN SASTRA NEGARA</t>
  </si>
  <si>
    <t>DENNY SOFIAN WAHYUDI</t>
  </si>
  <si>
    <t>MAULADY PERMANA</t>
  </si>
  <si>
    <t>AGUNG ADITYA WIRAWAN</t>
  </si>
  <si>
    <t>ARISKA EFENDI</t>
  </si>
  <si>
    <t>EKO LUTFI MAHARDIKA</t>
  </si>
  <si>
    <t>HAMDI ALAYDRUS</t>
  </si>
  <si>
    <t>SRI OKYK WIDIAWATI</t>
  </si>
  <si>
    <t>Ika Elfiera Sinaga</t>
  </si>
  <si>
    <t>I Nyoman Andika Indrananta,S.E.,M.M</t>
  </si>
  <si>
    <t>Ida I Dewa Agung Santawya</t>
  </si>
  <si>
    <t>Komang Astra Putra Gunawan</t>
  </si>
  <si>
    <t>Blue</t>
  </si>
  <si>
    <t>Prisilia Nansiana Akong</t>
  </si>
  <si>
    <t>Hujjatul Islam</t>
  </si>
  <si>
    <t>RM</t>
  </si>
  <si>
    <t>Rit-1应签收
Seharusnya TTD Rit-1</t>
  </si>
  <si>
    <t>0730出仓率
Persentase Keluar Gudang 0730</t>
  </si>
  <si>
    <t>1200前已签收
TTD Sebelum
1200</t>
  </si>
  <si>
    <t>月累计签收率
Persentase Bulanan</t>
  </si>
  <si>
    <t>0730出仓率
Persentase Keluar Gudang 0730 Bulanan</t>
  </si>
  <si>
    <t>Rit-1应签收
Seharusnya TTD Rit-1 Bulanan</t>
  </si>
  <si>
    <t>1200前已签收
TTD Sebelum
1200 Bulanan</t>
  </si>
  <si>
    <t>1200前已签收周度率 
Persentase Mingguan TTD 1200</t>
  </si>
  <si>
    <t>data mingguan harus difix, ga boleh hanya patokan jakarta doang</t>
  </si>
  <si>
    <t>T-1应签收
Seharusnya TTD H-1</t>
  </si>
  <si>
    <t>2359前已签收
TTD Sebelum
2359</t>
  </si>
  <si>
    <t>未签收
Belum TTD</t>
  </si>
  <si>
    <t>累计应签收量
Seharusnya TTD Bulanan</t>
  </si>
  <si>
    <t>累计签收量
TTD Bulanan</t>
  </si>
  <si>
    <t>累计未签收
Belum TTD Bulanan</t>
  </si>
  <si>
    <t>月累计
签收率
Persentase Bulanan</t>
  </si>
  <si>
    <t>全天签收率
Persentase TTD All Ritase</t>
  </si>
  <si>
    <t>全天签收率周度率
Persentase Mingguan TTD All Ritase</t>
  </si>
  <si>
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</si>
  <si>
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</si>
  <si>
    <t>Total Delivery Bulanan</t>
  </si>
  <si>
    <t>退件量-退件登记票数
Jumlah Regist Retur Bulanan</t>
  </si>
  <si>
    <t>退件量-退件确认票数
Jumlah Konfirmasi Retur Bulanan</t>
  </si>
  <si>
    <t>退件量-退件作废票数
Jumlah Void Retur Bulanan</t>
  </si>
  <si>
    <t>退件量-退件签收票数
Jumlah TTD Retur Bulanan</t>
  </si>
  <si>
    <t>月累计
退件率
%Retur Bulanan</t>
  </si>
  <si>
    <t>退件率
%Retur</t>
  </si>
  <si>
    <t>周度率 
Persentase Mingguan</t>
  </si>
  <si>
    <t>代理区
Regional</t>
  </si>
  <si>
    <t>Jumlah
DP/CP</t>
  </si>
  <si>
    <t>RM打卡准点率
Absensi 6.30 Tepat Waktu</t>
  </si>
  <si>
    <t>0730出仓率
Keluar Gudang 0730</t>
  </si>
  <si>
    <t>1200前签收率
TTD Sebelum 1200</t>
  </si>
  <si>
    <t>全天签收率
TTD All Ritase</t>
  </si>
  <si>
    <t>对比昨天
vs H-1</t>
  </si>
  <si>
    <t>目标值 Target</t>
  </si>
  <si>
    <t>TOTAL JAWA-BALI</t>
  </si>
  <si>
    <t/>
  </si>
  <si>
    <t>Total Regional</t>
  </si>
  <si>
    <t>Catatan: Pencapaian RM = SUM(angka pencapaian DP/CP yang di-handle RM) / SUM(total DP/CP yang di-handle RM), berdasarkan kolom RM &amp; Regional di sheet Display. "-" = tidak ada data. Target diambil dari sheet Display.</t>
  </si>
  <si>
    <t>RM打卡准点周度率
Absensi 6.30 Tepat Waktu</t>
  </si>
  <si>
    <t>0730出仓周度率
Keluar Gudang 0730</t>
  </si>
  <si>
    <t>1200前签收周度率
TTD Sebelum 1200</t>
  </si>
  <si>
    <t>全天签收周度率
TTD All Ritase</t>
  </si>
  <si>
    <t>对比上周
vs Minggu Lalu</t>
  </si>
  <si>
    <t>RM月累计打卡准点率
Absensi 6.30 Tepat Waktu</t>
  </si>
  <si>
    <t>0730出仓率 月累计
Keluar Gudang 0730</t>
  </si>
  <si>
    <t>1200前签收率 月累计
TTD Sebelum 1200</t>
  </si>
  <si>
    <t>全天签收率 月累计
TTD All Ritase</t>
  </si>
  <si>
    <t>准点打卡
Tepat Waktu</t>
  </si>
  <si>
    <t>月累计
Persentase</t>
  </si>
  <si>
    <t>Rit-1应签收
Seharusnya</t>
  </si>
  <si>
    <t>0730出仓
Keluar 0730</t>
  </si>
  <si>
    <t>1200前签收
TTD &lt;1200</t>
  </si>
  <si>
    <t>应签收
Seharusnya</t>
  </si>
  <si>
    <t>已签收
TTD</t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</si>
  <si>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</si>
  <si>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</si>
  <si>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</si>
  <si>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</si>
  <si>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</si>
  <si>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</si>
  <si>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</si>
  <si>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</si>
  <si>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</si>
  <si>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</si>
  <si>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</si>
  <si>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</si>
  <si>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</si>
  <si>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</si>
  <si>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</si>
  <si>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</si>
  <si>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</si>
  <si>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</si>
  <si>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</si>
  <si>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</si>
  <si>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</si>
  <si>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</si>
  <si>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</si>
  <si>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区域经理</t>
    </r>
    <r>
      <rPr>
        <b/>
        <sz val="11"/>
        <color rgb="FFFFFFFF"/>
        <rFont val="Aptos"/>
        <charset val="134"/>
      </rPr>
      <t xml:space="preserve"> Regional Manager (RM)</t>
    </r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</si>
  <si>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</si>
  <si>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网点代码 Kode DP</t>
  </si>
  <si>
    <t>Franchise</t>
  </si>
  <si>
    <t>SALEH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</si>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</sst>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  <numFmt numFmtId="182" formatCode="\+0.00%;\-0.00%;0.00%"/>
    <numFmt numFmtId="183" formatCode="dd/mmm"/>
    <numFmt numFmtId="184" formatCode="[$-409]d/mmm;@"/>
    <numFmt numFmtId="185" formatCode="#,000_);[Red]\(#,000\)"/>
    <numFmt numFmtId="186" formatCode="[White]0.00%&quot;▲&quot;;[White]0.00%&quot;▼&quot;;0.00%"/>
    <numFmt numFmtId="187" formatCode="#,##0_ "/>
    <numFmt numFmtId="188" formatCode="[Red]0.00%&quot;▲&quot;;[Green]\-0.00%&quot;▼&quot;;0.00%"/>
    <numFmt numFmtId="189" formatCode="[Green]0.00%&quot;▲&quot;;[Red]0.00%&quot;▼&quot;;0.00%"/>
    <numFmt numFmtId="190" formatCode="0_ "/>
  </numFmts>
  <fonts count="70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b/>
      <sz val="11"/>
      <color theme="0"/>
      <name val="SimSun"/>
      <charset val="134"/>
    </font>
    <font>
      <sz val="11"/>
      <color indexed="8"/>
      <name val="Aptos"/>
      <charset val="134"/>
    </font>
    <font>
      <sz val="10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595959"/>
      <name val="Arial"/>
      <charset val="134"/>
    </font>
    <font>
      <sz val="11"/>
      <color indexed="8"/>
      <name val="Microsoft Yahei"/>
      <charset val="134"/>
    </font>
    <font>
      <b/>
      <sz val="16"/>
      <color theme="0"/>
      <name val="Microsoft YaHei"/>
      <charset val="134"/>
    </font>
    <font>
      <b/>
      <sz val="12"/>
      <color theme="1"/>
      <name val="Microsoft YaHei"/>
      <charset val="134"/>
    </font>
    <font>
      <b/>
      <sz val="12"/>
      <color theme="0"/>
      <name val="Microsoft YaHei"/>
      <charset val="134"/>
    </font>
    <font>
      <b/>
      <sz val="12"/>
      <name val="Microsoft YaHei"/>
      <charset val="134"/>
    </font>
    <font>
      <b/>
      <sz val="10"/>
      <name val="微软雅黑"/>
      <charset val="0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indexed="8"/>
      <name val="Microsoft YaHei"/>
      <charset val="134"/>
    </font>
    <font>
      <sz val="14"/>
      <color indexed="8"/>
      <name val="Microsoft YaHei"/>
      <charset val="134"/>
    </font>
    <font>
      <sz val="11"/>
      <color theme="1"/>
      <name val="Microsoft YaHei"/>
      <charset val="134"/>
    </font>
    <font>
      <i/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indexed="8"/>
      <name val="Calibri"/>
      <charset val="0"/>
      <scheme val="minor"/>
    </font>
    <font>
      <sz val="14"/>
      <color indexed="8"/>
      <name val="Calibri"/>
      <charset val="134"/>
      <scheme val="minor"/>
    </font>
    <font>
      <sz val="11"/>
      <name val="Microsoft YaHei"/>
      <charset val="134"/>
    </font>
    <font>
      <sz val="11"/>
      <color rgb="FF000000"/>
      <name val="Microsoft YaHei"/>
      <charset val="134"/>
    </font>
    <font>
      <sz val="11"/>
      <color theme="1" tint="0.0499893185216834"/>
      <name val="Microsoft YaHei"/>
      <charset val="134"/>
    </font>
    <font>
      <b/>
      <sz val="10"/>
      <color theme="0"/>
      <name val="Microsoft YaHei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8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14548173467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 style="medium">
        <color theme="9" tint="0.399914548173467"/>
      </bottom>
      <diagonal/>
    </border>
    <border>
      <left style="medium">
        <color theme="9" tint="0.399914548173467"/>
      </left>
      <right style="medium">
        <color theme="9" tint="0.399914548173467"/>
      </right>
      <top/>
      <bottom/>
      <diagonal/>
    </border>
    <border>
      <left style="medium">
        <color theme="9" tint="0.399914548173467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medium">
        <color theme="9" tint="0.399914548173467"/>
      </left>
      <right/>
      <top/>
      <bottom style="medium">
        <color theme="9" tint="0.399914548173467"/>
      </bottom>
      <diagonal/>
    </border>
    <border>
      <left/>
      <right/>
      <top style="medium">
        <color rgb="FFFF7C80"/>
      </top>
      <bottom style="medium">
        <color theme="9" tint="0.399914548173467"/>
      </bottom>
      <diagonal/>
    </border>
    <border>
      <left/>
      <right/>
      <top/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14548173467"/>
      </top>
      <bottom style="thin">
        <color theme="0"/>
      </bottom>
      <diagonal/>
    </border>
    <border>
      <left/>
      <right/>
      <top style="medium">
        <color theme="9" tint="0.399914548173467"/>
      </top>
      <bottom style="thin">
        <color theme="0"/>
      </bottom>
      <diagonal/>
    </border>
    <border>
      <left/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medium">
        <color rgb="FFFF7C80"/>
      </top>
      <bottom style="medium">
        <color theme="9" tint="0.399914548173467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20" borderId="90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91" applyNumberFormat="0" applyFill="0" applyAlignment="0" applyProtection="0">
      <alignment vertical="center"/>
    </xf>
    <xf numFmtId="0" fontId="55" fillId="0" borderId="91" applyNumberFormat="0" applyFill="0" applyAlignment="0" applyProtection="0">
      <alignment vertical="center"/>
    </xf>
    <xf numFmtId="0" fontId="56" fillId="0" borderId="92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1" borderId="93" applyNumberFormat="0" applyAlignment="0" applyProtection="0">
      <alignment vertical="center"/>
    </xf>
    <xf numFmtId="0" fontId="58" fillId="22" borderId="94" applyNumberFormat="0" applyAlignment="0" applyProtection="0">
      <alignment vertical="center"/>
    </xf>
    <xf numFmtId="0" fontId="59" fillId="22" borderId="93" applyNumberFormat="0" applyAlignment="0" applyProtection="0">
      <alignment vertical="center"/>
    </xf>
    <xf numFmtId="0" fontId="60" fillId="23" borderId="95" applyNumberFormat="0" applyAlignment="0" applyProtection="0">
      <alignment vertical="center"/>
    </xf>
    <xf numFmtId="0" fontId="61" fillId="0" borderId="96" applyNumberFormat="0" applyFill="0" applyAlignment="0" applyProtection="0">
      <alignment vertical="center"/>
    </xf>
    <xf numFmtId="0" fontId="62" fillId="0" borderId="97" applyNumberFormat="0" applyFill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6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3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4" borderId="11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5" xfId="0" applyNumberFormat="1" applyBorder="1">
      <alignment vertical="center"/>
    </xf>
    <xf numFmtId="0" fontId="5" fillId="4" borderId="16" xfId="0" applyFont="1" applyFill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6" fillId="0" borderId="0" xfId="0" applyFont="1" applyFill="1" applyAlignment="1">
      <alignment horizontal="center"/>
    </xf>
    <xf numFmtId="10" fontId="5" fillId="4" borderId="16" xfId="0" applyNumberFormat="1" applyFont="1" applyFill="1" applyBorder="1">
      <alignment vertical="center"/>
    </xf>
    <xf numFmtId="10" fontId="0" fillId="0" borderId="15" xfId="0" applyNumberFormat="1" applyBorder="1">
      <alignment vertical="center"/>
    </xf>
    <xf numFmtId="10" fontId="0" fillId="0" borderId="15" xfId="0" applyNumberForma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5" fillId="4" borderId="18" xfId="0" applyNumberFormat="1" applyFont="1" applyFill="1" applyBorder="1">
      <alignment vertical="center"/>
    </xf>
    <xf numFmtId="10" fontId="0" fillId="0" borderId="19" xfId="0" applyNumberFormat="1" applyBorder="1">
      <alignment vertical="center"/>
    </xf>
    <xf numFmtId="10" fontId="0" fillId="0" borderId="19" xfId="0" applyNumberFormat="1" applyBorder="1" applyAlignment="1">
      <alignment horizontal="center" vertical="center"/>
    </xf>
    <xf numFmtId="10" fontId="0" fillId="0" borderId="20" xfId="0" applyNumberForma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58" fontId="2" fillId="2" borderId="10" xfId="0" applyNumberFormat="1" applyFont="1" applyFill="1" applyBorder="1" applyAlignment="1">
      <alignment horizontal="center" vertical="center" wrapText="1"/>
    </xf>
    <xf numFmtId="180" fontId="2" fillId="2" borderId="10" xfId="0" applyNumberFormat="1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10" fontId="7" fillId="5" borderId="29" xfId="3" applyNumberFormat="1" applyFont="1" applyFill="1" applyBorder="1" applyAlignment="1">
      <alignment horizontal="center"/>
    </xf>
    <xf numFmtId="10" fontId="7" fillId="0" borderId="29" xfId="3" applyNumberFormat="1" applyFont="1" applyFill="1" applyBorder="1" applyAlignment="1">
      <alignment horizontal="center"/>
    </xf>
    <xf numFmtId="181" fontId="7" fillId="5" borderId="29" xfId="0" applyNumberFormat="1" applyFont="1" applyFill="1" applyBorder="1" applyAlignment="1">
      <alignment horizontal="center" vertical="center"/>
    </xf>
    <xf numFmtId="10" fontId="7" fillId="0" borderId="29" xfId="3" applyNumberFormat="1" applyFont="1" applyBorder="1" applyAlignment="1">
      <alignment horizont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10" fontId="2" fillId="3" borderId="35" xfId="3" applyNumberFormat="1" applyFont="1" applyFill="1" applyBorder="1" applyAlignment="1">
      <alignment horizontal="center" vertical="center" wrapText="1"/>
    </xf>
    <xf numFmtId="10" fontId="8" fillId="3" borderId="35" xfId="3" applyNumberFormat="1" applyFont="1" applyFill="1" applyBorder="1" applyAlignment="1">
      <alignment horizontal="center" vertical="center" wrapText="1"/>
    </xf>
    <xf numFmtId="10" fontId="2" fillId="2" borderId="36" xfId="3" applyNumberFormat="1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1" fillId="2" borderId="24" xfId="50" applyFont="1" applyFill="1" applyBorder="1" applyAlignment="1">
      <alignment horizontal="center" vertical="center" wrapText="1"/>
    </xf>
    <xf numFmtId="0" fontId="9" fillId="2" borderId="25" xfId="50" applyFont="1" applyFill="1" applyBorder="1" applyAlignment="1">
      <alignment horizontal="center" vertical="center" wrapText="1"/>
    </xf>
    <xf numFmtId="0" fontId="9" fillId="2" borderId="43" xfId="5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58" fontId="2" fillId="2" borderId="45" xfId="0" applyNumberFormat="1" applyFont="1" applyFill="1" applyBorder="1" applyAlignment="1">
      <alignment horizontal="center" vertical="center" wrapText="1"/>
    </xf>
    <xf numFmtId="10" fontId="7" fillId="5" borderId="29" xfId="0" applyNumberFormat="1" applyFont="1" applyFill="1" applyBorder="1" applyAlignment="1">
      <alignment horizontal="center" vertical="center"/>
    </xf>
    <xf numFmtId="10" fontId="7" fillId="0" borderId="29" xfId="0" applyNumberFormat="1" applyFont="1" applyBorder="1" applyAlignment="1">
      <alignment horizontal="center" vertical="center"/>
    </xf>
    <xf numFmtId="181" fontId="7" fillId="0" borderId="29" xfId="0" applyNumberFormat="1" applyFont="1" applyBorder="1" applyAlignment="1">
      <alignment horizontal="center" vertical="center"/>
    </xf>
    <xf numFmtId="10" fontId="2" fillId="2" borderId="34" xfId="3" applyNumberFormat="1" applyFont="1" applyFill="1" applyBorder="1" applyAlignment="1">
      <alignment horizontal="center" vertical="center" wrapText="1"/>
    </xf>
    <xf numFmtId="10" fontId="2" fillId="2" borderId="46" xfId="3" applyNumberFormat="1" applyFont="1" applyFill="1" applyBorder="1" applyAlignment="1">
      <alignment horizontal="center" vertical="center" wrapText="1"/>
    </xf>
    <xf numFmtId="10" fontId="2" fillId="3" borderId="47" xfId="3" applyNumberFormat="1" applyFont="1" applyFill="1" applyBorder="1" applyAlignment="1">
      <alignment horizontal="center" vertical="center" wrapText="1"/>
    </xf>
    <xf numFmtId="10" fontId="2" fillId="3" borderId="48" xfId="3" applyNumberFormat="1" applyFont="1" applyFill="1" applyBorder="1" applyAlignment="1">
      <alignment horizontal="center" vertical="center" wrapText="1"/>
    </xf>
    <xf numFmtId="10" fontId="2" fillId="2" borderId="35" xfId="3" applyNumberFormat="1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180" fontId="2" fillId="2" borderId="52" xfId="0" applyNumberFormat="1" applyFont="1" applyFill="1" applyBorder="1" applyAlignment="1">
      <alignment horizontal="center" vertical="center" wrapText="1"/>
    </xf>
    <xf numFmtId="58" fontId="2" fillId="2" borderId="52" xfId="0" applyNumberFormat="1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0" fontId="7" fillId="5" borderId="29" xfId="3" applyNumberFormat="1" applyFont="1" applyFill="1" applyBorder="1" applyAlignment="1">
      <alignment horizontal="center" vertical="center"/>
    </xf>
    <xf numFmtId="10" fontId="10" fillId="0" borderId="29" xfId="0" applyNumberFormat="1" applyFont="1" applyBorder="1" applyAlignment="1">
      <alignment horizontal="center" vertical="center"/>
    </xf>
    <xf numFmtId="10" fontId="2" fillId="2" borderId="54" xfId="3" applyNumberFormat="1" applyFont="1" applyFill="1" applyBorder="1" applyAlignment="1">
      <alignment horizontal="center" vertical="center" wrapText="1"/>
    </xf>
    <xf numFmtId="10" fontId="2" fillId="3" borderId="55" xfId="3" applyNumberFormat="1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11" fillId="3" borderId="56" xfId="0" applyFont="1" applyFill="1" applyBorder="1" applyAlignment="1">
      <alignment horizontal="center" vertical="center" wrapText="1"/>
    </xf>
    <xf numFmtId="0" fontId="12" fillId="3" borderId="56" xfId="0" applyFont="1" applyFill="1" applyBorder="1" applyAlignment="1">
      <alignment horizontal="center" vertical="center" wrapText="1"/>
    </xf>
    <xf numFmtId="0" fontId="0" fillId="0" borderId="56" xfId="0" applyFont="1" applyFill="1" applyBorder="1" applyAlignment="1"/>
    <xf numFmtId="0" fontId="13" fillId="6" borderId="56" xfId="0" applyFont="1" applyFill="1" applyBorder="1" applyAlignment="1">
      <alignment horizontal="center" vertical="center" wrapText="1"/>
    </xf>
    <xf numFmtId="0" fontId="14" fillId="6" borderId="56" xfId="0" applyFont="1" applyFill="1" applyBorder="1" applyAlignment="1">
      <alignment horizontal="center" vertical="center" wrapText="1"/>
    </xf>
    <xf numFmtId="9" fontId="14" fillId="6" borderId="56" xfId="0" applyNumberFormat="1" applyFont="1" applyFill="1" applyBorder="1" applyAlignment="1">
      <alignment horizontal="center" vertical="center" wrapText="1"/>
    </xf>
    <xf numFmtId="0" fontId="15" fillId="7" borderId="56" xfId="0" applyFont="1" applyFill="1" applyBorder="1" applyAlignment="1">
      <alignment horizontal="left" vertical="center"/>
    </xf>
    <xf numFmtId="3" fontId="15" fillId="7" borderId="56" xfId="0" applyNumberFormat="1" applyFont="1" applyFill="1" applyBorder="1" applyAlignment="1">
      <alignment horizontal="center" vertical="center"/>
    </xf>
    <xf numFmtId="10" fontId="15" fillId="7" borderId="56" xfId="0" applyNumberFormat="1" applyFont="1" applyFill="1" applyBorder="1" applyAlignment="1">
      <alignment horizontal="center" vertical="center"/>
    </xf>
    <xf numFmtId="0" fontId="14" fillId="8" borderId="56" xfId="0" applyFont="1" applyFill="1" applyBorder="1" applyAlignment="1">
      <alignment horizontal="left" vertical="center"/>
    </xf>
    <xf numFmtId="3" fontId="14" fillId="8" borderId="56" xfId="0" applyNumberFormat="1" applyFont="1" applyFill="1" applyBorder="1" applyAlignment="1">
      <alignment horizontal="center" vertical="center"/>
    </xf>
    <xf numFmtId="10" fontId="14" fillId="8" borderId="56" xfId="0" applyNumberFormat="1" applyFont="1" applyFill="1" applyBorder="1" applyAlignment="1">
      <alignment horizontal="center" vertical="center"/>
    </xf>
    <xf numFmtId="0" fontId="16" fillId="0" borderId="56" xfId="0" applyFont="1" applyFill="1" applyBorder="1" applyAlignment="1">
      <alignment horizontal="left" vertical="center"/>
    </xf>
    <xf numFmtId="3" fontId="16" fillId="0" borderId="56" xfId="0" applyNumberFormat="1" applyFont="1" applyFill="1" applyBorder="1" applyAlignment="1">
      <alignment horizontal="center" vertical="center"/>
    </xf>
    <xf numFmtId="10" fontId="16" fillId="0" borderId="56" xfId="0" applyNumberFormat="1" applyFont="1" applyFill="1" applyBorder="1" applyAlignment="1">
      <alignment horizontal="center" vertical="center"/>
    </xf>
    <xf numFmtId="0" fontId="17" fillId="0" borderId="0" xfId="0" applyFont="1" applyFill="1" applyAlignment="1"/>
    <xf numFmtId="182" fontId="15" fillId="7" borderId="56" xfId="0" applyNumberFormat="1" applyFont="1" applyFill="1" applyBorder="1" applyAlignment="1">
      <alignment horizontal="center" vertical="center"/>
    </xf>
    <xf numFmtId="182" fontId="14" fillId="8" borderId="56" xfId="0" applyNumberFormat="1" applyFont="1" applyFill="1" applyBorder="1" applyAlignment="1">
      <alignment horizontal="center" vertical="center"/>
    </xf>
    <xf numFmtId="182" fontId="16" fillId="0" borderId="56" xfId="0" applyNumberFormat="1" applyFont="1" applyFill="1" applyBorder="1" applyAlignment="1">
      <alignment horizontal="center" vertical="center"/>
    </xf>
    <xf numFmtId="183" fontId="12" fillId="3" borderId="56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/>
    <xf numFmtId="0" fontId="7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18" fillId="0" borderId="0" xfId="0" applyFont="1" applyFill="1" applyAlignment="1"/>
    <xf numFmtId="0" fontId="18" fillId="0" borderId="0" xfId="0" applyFont="1" applyFill="1" applyAlignment="1">
      <alignment horizontal="center" vertical="center"/>
    </xf>
    <xf numFmtId="0" fontId="19" fillId="3" borderId="15" xfId="53" applyFont="1" applyFill="1" applyBorder="1" applyAlignment="1">
      <alignment horizontal="center" vertical="center" wrapText="1"/>
    </xf>
    <xf numFmtId="0" fontId="20" fillId="4" borderId="5" xfId="53" applyFont="1" applyFill="1" applyBorder="1" applyAlignment="1">
      <alignment horizontal="left" vertical="top" wrapText="1"/>
    </xf>
    <xf numFmtId="0" fontId="20" fillId="4" borderId="0" xfId="53" applyFont="1" applyFill="1" applyBorder="1" applyAlignment="1">
      <alignment horizontal="left" vertical="top" wrapText="1"/>
    </xf>
    <xf numFmtId="0" fontId="20" fillId="4" borderId="0" xfId="53" applyFont="1" applyFill="1" applyAlignment="1">
      <alignment horizontal="left" vertical="top" wrapText="1"/>
    </xf>
    <xf numFmtId="0" fontId="21" fillId="3" borderId="57" xfId="53" applyFont="1" applyFill="1" applyBorder="1" applyAlignment="1">
      <alignment horizontal="center" vertical="center" wrapText="1"/>
    </xf>
    <xf numFmtId="0" fontId="21" fillId="3" borderId="57" xfId="53" applyFont="1" applyFill="1" applyBorder="1" applyAlignment="1">
      <alignment horizontal="center" vertical="center"/>
    </xf>
    <xf numFmtId="0" fontId="21" fillId="9" borderId="57" xfId="53" applyFont="1" applyFill="1" applyBorder="1" applyAlignment="1">
      <alignment horizontal="center" vertical="center" wrapText="1"/>
    </xf>
    <xf numFmtId="0" fontId="21" fillId="3" borderId="58" xfId="53" applyFont="1" applyFill="1" applyBorder="1" applyAlignment="1">
      <alignment horizontal="center" vertical="center" wrapText="1"/>
    </xf>
    <xf numFmtId="0" fontId="21" fillId="9" borderId="58" xfId="53" applyFont="1" applyFill="1" applyBorder="1" applyAlignment="1">
      <alignment horizontal="center" vertical="center" wrapText="1"/>
    </xf>
    <xf numFmtId="0" fontId="21" fillId="3" borderId="15" xfId="53" applyFont="1" applyFill="1" applyBorder="1" applyAlignment="1">
      <alignment horizontal="center" vertical="center"/>
    </xf>
    <xf numFmtId="0" fontId="21" fillId="3" borderId="15" xfId="53" applyFont="1" applyFill="1" applyBorder="1" applyAlignment="1">
      <alignment horizontal="center" vertical="center" wrapText="1"/>
    </xf>
    <xf numFmtId="0" fontId="21" fillId="9" borderId="15" xfId="53" applyFont="1" applyFill="1" applyBorder="1" applyAlignment="1">
      <alignment horizontal="center" vertical="center" wrapText="1"/>
    </xf>
    <xf numFmtId="184" fontId="22" fillId="10" borderId="15" xfId="52" applyNumberFormat="1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 wrapText="1"/>
    </xf>
    <xf numFmtId="0" fontId="21" fillId="11" borderId="15" xfId="53" applyFont="1" applyFill="1" applyBorder="1" applyAlignment="1">
      <alignment horizontal="center" vertical="center" wrapText="1"/>
    </xf>
    <xf numFmtId="3" fontId="21" fillId="11" borderId="15" xfId="53" applyNumberFormat="1" applyFont="1" applyFill="1" applyBorder="1" applyAlignment="1">
      <alignment horizontal="center" vertical="center"/>
    </xf>
    <xf numFmtId="185" fontId="21" fillId="11" borderId="15" xfId="53" applyNumberFormat="1" applyFont="1" applyFill="1" applyBorder="1" applyAlignment="1">
      <alignment horizontal="center" vertical="center"/>
    </xf>
    <xf numFmtId="0" fontId="21" fillId="11" borderId="15" xfId="53" applyNumberFormat="1" applyFont="1" applyFill="1" applyBorder="1" applyAlignment="1">
      <alignment horizontal="center" vertical="center"/>
    </xf>
    <xf numFmtId="10" fontId="21" fillId="11" borderId="15" xfId="53" applyNumberFormat="1" applyFont="1" applyFill="1" applyBorder="1" applyAlignment="1">
      <alignment horizontal="center" vertical="center"/>
    </xf>
    <xf numFmtId="185" fontId="21" fillId="11" borderId="15" xfId="52" applyNumberFormat="1" applyFont="1" applyFill="1" applyBorder="1" applyAlignment="1">
      <alignment horizontal="center" vertical="center"/>
    </xf>
    <xf numFmtId="10" fontId="21" fillId="11" borderId="15" xfId="52" applyNumberFormat="1" applyFont="1" applyFill="1" applyBorder="1" applyAlignment="1">
      <alignment horizontal="center" vertical="center"/>
    </xf>
    <xf numFmtId="186" fontId="21" fillId="11" borderId="15" xfId="53" applyNumberFormat="1" applyFont="1" applyFill="1" applyBorder="1" applyAlignment="1">
      <alignment horizontal="center" vertical="center"/>
    </xf>
    <xf numFmtId="187" fontId="18" fillId="0" borderId="0" xfId="0" applyNumberFormat="1" applyFont="1" applyFill="1" applyAlignment="1">
      <alignment horizontal="center" vertical="center"/>
    </xf>
    <xf numFmtId="0" fontId="22" fillId="0" borderId="58" xfId="53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1" fontId="22" fillId="0" borderId="58" xfId="53" applyNumberFormat="1" applyFont="1" applyFill="1" applyBorder="1" applyAlignment="1">
      <alignment horizontal="center" vertical="center"/>
    </xf>
    <xf numFmtId="10" fontId="22" fillId="0" borderId="58" xfId="53" applyNumberFormat="1" applyFont="1" applyFill="1" applyBorder="1" applyAlignment="1">
      <alignment horizontal="center" vertical="center"/>
    </xf>
    <xf numFmtId="10" fontId="22" fillId="0" borderId="59" xfId="53" applyNumberFormat="1" applyFont="1" applyFill="1" applyBorder="1" applyAlignment="1">
      <alignment horizontal="center" vertical="center"/>
    </xf>
    <xf numFmtId="1" fontId="22" fillId="0" borderId="59" xfId="53" applyNumberFormat="1" applyFont="1" applyFill="1" applyBorder="1" applyAlignment="1">
      <alignment horizontal="center" vertical="center"/>
    </xf>
    <xf numFmtId="10" fontId="22" fillId="0" borderId="58" xfId="52" applyNumberFormat="1" applyFont="1" applyFill="1" applyBorder="1" applyAlignment="1">
      <alignment horizontal="center" vertical="center"/>
    </xf>
    <xf numFmtId="186" fontId="24" fillId="0" borderId="58" xfId="53" applyNumberFormat="1" applyFont="1" applyFill="1" applyBorder="1" applyAlignment="1">
      <alignment horizontal="center" vertical="center"/>
    </xf>
    <xf numFmtId="186" fontId="24" fillId="0" borderId="59" xfId="53" applyNumberFormat="1" applyFont="1" applyFill="1" applyBorder="1" applyAlignment="1">
      <alignment horizontal="center"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 vertical="center"/>
    </xf>
    <xf numFmtId="0" fontId="26" fillId="0" borderId="15" xfId="0" applyFont="1" applyFill="1" applyBorder="1" applyAlignment="1"/>
    <xf numFmtId="0" fontId="27" fillId="0" borderId="15" xfId="0" applyFont="1" applyFill="1" applyBorder="1" applyAlignment="1">
      <alignment vertical="center"/>
    </xf>
    <xf numFmtId="3" fontId="28" fillId="0" borderId="15" xfId="0" applyNumberFormat="1" applyFont="1" applyFill="1" applyBorder="1" applyAlignment="1">
      <alignment horizontal="center" vertical="center"/>
    </xf>
    <xf numFmtId="0" fontId="28" fillId="0" borderId="15" xfId="52" applyNumberFormat="1" applyFont="1" applyFill="1" applyBorder="1" applyAlignment="1">
      <alignment horizontal="center" vertical="center"/>
    </xf>
    <xf numFmtId="10" fontId="29" fillId="0" borderId="15" xfId="52" applyNumberFormat="1" applyFont="1" applyFill="1" applyBorder="1" applyAlignment="1">
      <alignment horizontal="center" vertical="center"/>
    </xf>
    <xf numFmtId="3" fontId="26" fillId="0" borderId="15" xfId="0" applyNumberFormat="1" applyFont="1" applyFill="1" applyBorder="1" applyAlignment="1">
      <alignment horizontal="center" vertical="center"/>
    </xf>
    <xf numFmtId="10" fontId="30" fillId="0" borderId="15" xfId="52" applyNumberFormat="1" applyFont="1" applyFill="1" applyBorder="1" applyAlignment="1">
      <alignment horizontal="center" vertical="center"/>
    </xf>
    <xf numFmtId="10" fontId="28" fillId="0" borderId="15" xfId="52" applyNumberFormat="1" applyFont="1" applyFill="1" applyBorder="1" applyAlignment="1">
      <alignment horizontal="center" vertical="center"/>
    </xf>
    <xf numFmtId="188" fontId="28" fillId="0" borderId="15" xfId="53" applyNumberFormat="1" applyFont="1" applyFill="1" applyBorder="1" applyAlignment="1">
      <alignment horizontal="center" vertical="center"/>
    </xf>
    <xf numFmtId="0" fontId="28" fillId="0" borderId="15" xfId="3" applyNumberFormat="1" applyFont="1" applyFill="1" applyBorder="1" applyAlignment="1" applyProtection="1">
      <alignment horizontal="center" vertical="center"/>
    </xf>
    <xf numFmtId="0" fontId="28" fillId="0" borderId="15" xfId="53" applyNumberFormat="1" applyFont="1" applyFill="1" applyBorder="1" applyAlignment="1">
      <alignment horizontal="center" vertical="center"/>
    </xf>
    <xf numFmtId="1" fontId="18" fillId="0" borderId="0" xfId="0" applyNumberFormat="1" applyFont="1" applyFill="1" applyAlignment="1"/>
    <xf numFmtId="0" fontId="18" fillId="0" borderId="0" xfId="0" applyNumberFormat="1" applyFont="1" applyFill="1" applyAlignment="1"/>
    <xf numFmtId="187" fontId="18" fillId="0" borderId="0" xfId="0" applyNumberFormat="1" applyFont="1" applyFill="1" applyAlignment="1"/>
    <xf numFmtId="184" fontId="22" fillId="12" borderId="15" xfId="52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vertical="center"/>
    </xf>
    <xf numFmtId="180" fontId="7" fillId="0" borderId="0" xfId="0" applyNumberFormat="1" applyFont="1" applyFill="1" applyAlignment="1"/>
    <xf numFmtId="0" fontId="32" fillId="0" borderId="15" xfId="0" applyFont="1" applyFill="1" applyBorder="1" applyAlignment="1">
      <alignment vertical="center"/>
    </xf>
    <xf numFmtId="0" fontId="26" fillId="0" borderId="15" xfId="0" applyFont="1" applyFill="1" applyBorder="1" applyAlignment="1">
      <alignment horizontal="left" wrapText="1"/>
    </xf>
    <xf numFmtId="0" fontId="26" fillId="0" borderId="15" xfId="0" applyFont="1" applyFill="1" applyBorder="1" applyAlignment="1">
      <alignment horizontal="left"/>
    </xf>
    <xf numFmtId="0" fontId="19" fillId="3" borderId="0" xfId="53" applyFont="1" applyFill="1" applyAlignment="1">
      <alignment horizontal="center" vertical="center" wrapText="1"/>
    </xf>
    <xf numFmtId="0" fontId="19" fillId="3" borderId="60" xfId="53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vertical="center"/>
    </xf>
    <xf numFmtId="0" fontId="33" fillId="0" borderId="15" xfId="0" applyFont="1" applyFill="1" applyBorder="1" applyAlignment="1">
      <alignment horizontal="center" vertical="center"/>
    </xf>
    <xf numFmtId="9" fontId="29" fillId="6" borderId="15" xfId="52" applyNumberFormat="1" applyFont="1" applyFill="1" applyBorder="1" applyAlignment="1">
      <alignment horizontal="center" vertical="center"/>
    </xf>
    <xf numFmtId="189" fontId="28" fillId="0" borderId="15" xfId="53" applyNumberFormat="1" applyFont="1" applyFill="1" applyBorder="1" applyAlignment="1">
      <alignment horizontal="center" vertical="center"/>
    </xf>
    <xf numFmtId="180" fontId="18" fillId="0" borderId="0" xfId="0" applyNumberFormat="1" applyFont="1" applyFill="1" applyAlignment="1"/>
    <xf numFmtId="0" fontId="7" fillId="0" borderId="15" xfId="0" applyFont="1" applyFill="1" applyBorder="1" applyAlignment="1"/>
    <xf numFmtId="0" fontId="28" fillId="0" borderId="15" xfId="0" applyFont="1" applyFill="1" applyBorder="1" applyAlignment="1">
      <alignment horizontal="center" vertical="center"/>
    </xf>
    <xf numFmtId="0" fontId="34" fillId="0" borderId="15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34" fillId="13" borderId="15" xfId="0" applyFont="1" applyFill="1" applyBorder="1" applyAlignment="1">
      <alignment horizontal="center" vertical="center"/>
    </xf>
    <xf numFmtId="0" fontId="26" fillId="13" borderId="15" xfId="0" applyFont="1" applyFill="1" applyBorder="1" applyAlignment="1">
      <alignment horizontal="center" vertical="center"/>
    </xf>
    <xf numFmtId="0" fontId="34" fillId="0" borderId="15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35" fillId="0" borderId="15" xfId="0" applyFont="1" applyFill="1" applyBorder="1" applyAlignment="1">
      <alignment horizontal="center" vertical="center"/>
    </xf>
    <xf numFmtId="0" fontId="35" fillId="0" borderId="15" xfId="49" applyFont="1" applyFill="1" applyBorder="1" applyAlignment="1">
      <alignment horizontal="center" vertical="center"/>
    </xf>
    <xf numFmtId="0" fontId="21" fillId="3" borderId="14" xfId="53" applyFont="1" applyFill="1" applyBorder="1" applyAlignment="1">
      <alignment horizontal="center" vertical="center" wrapText="1"/>
    </xf>
    <xf numFmtId="0" fontId="21" fillId="3" borderId="61" xfId="53" applyFont="1" applyFill="1" applyBorder="1" applyAlignment="1">
      <alignment horizontal="center" vertical="center" wrapText="1"/>
    </xf>
    <xf numFmtId="0" fontId="21" fillId="3" borderId="62" xfId="53" applyFont="1" applyFill="1" applyBorder="1" applyAlignment="1">
      <alignment horizontal="center" vertical="center" wrapText="1"/>
    </xf>
    <xf numFmtId="0" fontId="22" fillId="0" borderId="59" xfId="53" applyNumberFormat="1" applyFont="1" applyFill="1" applyBorder="1" applyAlignment="1">
      <alignment horizontal="center" vertical="center" wrapText="1"/>
    </xf>
    <xf numFmtId="190" fontId="22" fillId="0" borderId="58" xfId="53" applyNumberFormat="1" applyFont="1" applyFill="1" applyBorder="1" applyAlignment="1">
      <alignment horizontal="center" vertical="center" wrapText="1"/>
    </xf>
    <xf numFmtId="180" fontId="22" fillId="0" borderId="0" xfId="52" applyNumberFormat="1" applyFont="1" applyFill="1" applyBorder="1" applyAlignment="1">
      <alignment horizontal="center" vertical="center"/>
    </xf>
    <xf numFmtId="180" fontId="22" fillId="10" borderId="15" xfId="52" applyNumberFormat="1" applyFont="1" applyFill="1" applyBorder="1" applyAlignment="1">
      <alignment horizontal="center" vertical="center"/>
    </xf>
    <xf numFmtId="180" fontId="31" fillId="0" borderId="0" xfId="0" applyNumberFormat="1" applyFont="1" applyFill="1" applyAlignment="1">
      <alignment vertical="center"/>
    </xf>
    <xf numFmtId="180" fontId="22" fillId="10" borderId="57" xfId="52" applyNumberFormat="1" applyFont="1" applyFill="1" applyBorder="1" applyAlignment="1">
      <alignment horizontal="center" vertical="center"/>
    </xf>
    <xf numFmtId="180" fontId="7" fillId="0" borderId="0" xfId="0" applyNumberFormat="1" applyFont="1" applyFill="1" applyAlignment="1">
      <alignment horizontal="center"/>
    </xf>
    <xf numFmtId="0" fontId="26" fillId="0" borderId="15" xfId="0" applyFont="1" applyFill="1" applyBorder="1" applyAlignment="1">
      <alignment horizontal="center"/>
    </xf>
    <xf numFmtId="184" fontId="22" fillId="0" borderId="0" xfId="52" applyNumberFormat="1" applyFont="1" applyFill="1" applyBorder="1" applyAlignment="1">
      <alignment horizontal="center" vertical="center"/>
    </xf>
    <xf numFmtId="0" fontId="36" fillId="3" borderId="58" xfId="53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vertical="center"/>
    </xf>
    <xf numFmtId="0" fontId="36" fillId="3" borderId="57" xfId="53" applyFont="1" applyFill="1" applyBorder="1" applyAlignment="1">
      <alignment horizontal="center" vertical="center" wrapText="1"/>
    </xf>
    <xf numFmtId="10" fontId="21" fillId="11" borderId="15" xfId="3" applyNumberFormat="1" applyFont="1" applyFill="1" applyBorder="1" applyAlignment="1" applyProtection="1">
      <alignment horizontal="center" vertical="center"/>
    </xf>
    <xf numFmtId="185" fontId="21" fillId="11" borderId="15" xfId="52" applyNumberFormat="1" applyFont="1" applyFill="1" applyBorder="1" applyAlignment="1">
      <alignment horizontal="center" vertical="center" wrapText="1"/>
    </xf>
    <xf numFmtId="10" fontId="21" fillId="11" borderId="15" xfId="52" applyNumberFormat="1" applyFont="1" applyFill="1" applyBorder="1" applyAlignment="1">
      <alignment horizontal="center" vertical="center" wrapText="1"/>
    </xf>
    <xf numFmtId="185" fontId="22" fillId="0" borderId="58" xfId="53" applyNumberFormat="1" applyFont="1" applyFill="1" applyBorder="1" applyAlignment="1">
      <alignment horizontal="center" vertical="center"/>
    </xf>
    <xf numFmtId="10" fontId="22" fillId="0" borderId="58" xfId="53" applyNumberFormat="1" applyFont="1" applyFill="1" applyBorder="1" applyAlignment="1">
      <alignment horizontal="center" vertical="center" wrapText="1"/>
    </xf>
    <xf numFmtId="180" fontId="10" fillId="0" borderId="0" xfId="0" applyNumberFormat="1" applyFont="1" applyFill="1" applyAlignment="1"/>
    <xf numFmtId="0" fontId="33" fillId="0" borderId="0" xfId="0" applyFont="1" applyFill="1" applyAlignment="1">
      <alignment horizontal="center" vertical="center"/>
    </xf>
    <xf numFmtId="3" fontId="26" fillId="0" borderId="15" xfId="0" applyNumberFormat="1" applyFont="1" applyFill="1" applyBorder="1" applyAlignment="1">
      <alignment horizontal="center" vertical="center" wrapText="1"/>
    </xf>
    <xf numFmtId="0" fontId="28" fillId="0" borderId="15" xfId="52" applyNumberFormat="1" applyFont="1" applyFill="1" applyBorder="1" applyAlignment="1">
      <alignment horizontal="center" vertical="center" wrapText="1"/>
    </xf>
    <xf numFmtId="10" fontId="28" fillId="0" borderId="15" xfId="52" applyNumberFormat="1" applyFont="1" applyFill="1" applyBorder="1" applyAlignment="1">
      <alignment horizontal="center" vertical="center" wrapText="1"/>
    </xf>
    <xf numFmtId="58" fontId="7" fillId="0" borderId="0" xfId="0" applyNumberFormat="1" applyFont="1" applyFill="1" applyAlignment="1"/>
    <xf numFmtId="0" fontId="7" fillId="0" borderId="0" xfId="0" applyFont="1" applyFill="1" applyBorder="1" applyAlignment="1">
      <alignment horizontal="left" vertical="center"/>
    </xf>
    <xf numFmtId="180" fontId="7" fillId="0" borderId="0" xfId="0" applyNumberFormat="1" applyFont="1" applyFill="1" applyBorder="1" applyAlignment="1">
      <alignment horizontal="left" vertical="center"/>
    </xf>
    <xf numFmtId="0" fontId="33" fillId="0" borderId="59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/>
    </xf>
    <xf numFmtId="0" fontId="5" fillId="14" borderId="0" xfId="0" applyFont="1" applyFill="1" applyAlignment="1"/>
    <xf numFmtId="0" fontId="5" fillId="15" borderId="0" xfId="0" applyFont="1" applyFill="1" applyAlignment="1"/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37" fillId="0" borderId="0" xfId="0" applyFont="1" applyFill="1" applyAlignment="1"/>
    <xf numFmtId="0" fontId="5" fillId="3" borderId="0" xfId="0" applyFont="1" applyFill="1" applyAlignment="1"/>
    <xf numFmtId="0" fontId="38" fillId="3" borderId="0" xfId="0" applyFont="1" applyFill="1" applyAlignment="1">
      <alignment horizontal="center" vertical="center" wrapText="1"/>
    </xf>
    <xf numFmtId="0" fontId="37" fillId="3" borderId="0" xfId="0" applyFont="1" applyFill="1" applyAlignment="1"/>
    <xf numFmtId="58" fontId="5" fillId="0" borderId="0" xfId="0" applyNumberFormat="1" applyFont="1" applyFill="1" applyAlignment="1"/>
    <xf numFmtId="0" fontId="5" fillId="4" borderId="0" xfId="0" applyFont="1" applyFill="1" applyAlignment="1"/>
    <xf numFmtId="0" fontId="38" fillId="4" borderId="0" xfId="0" applyFont="1" applyFill="1" applyAlignment="1">
      <alignment horizontal="center" vertical="center" wrapText="1"/>
    </xf>
    <xf numFmtId="0" fontId="39" fillId="4" borderId="17" xfId="0" applyFont="1" applyFill="1" applyBorder="1" applyAlignment="1">
      <alignment horizontal="left" vertical="top" wrapText="1"/>
    </xf>
    <xf numFmtId="0" fontId="39" fillId="4" borderId="63" xfId="0" applyFont="1" applyFill="1" applyBorder="1" applyAlignment="1">
      <alignment horizontal="left" vertical="top" wrapText="1"/>
    </xf>
    <xf numFmtId="0" fontId="39" fillId="4" borderId="64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69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70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9" fillId="2" borderId="7" xfId="5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80" fontId="5" fillId="0" borderId="0" xfId="0" applyNumberFormat="1" applyFont="1" applyFill="1" applyAlignment="1"/>
    <xf numFmtId="0" fontId="1" fillId="2" borderId="73" xfId="0" applyFont="1" applyFill="1" applyBorder="1" applyAlignment="1">
      <alignment horizontal="center" vertical="center" wrapText="1"/>
    </xf>
    <xf numFmtId="0" fontId="1" fillId="2" borderId="74" xfId="0" applyFont="1" applyFill="1" applyBorder="1" applyAlignment="1">
      <alignment horizontal="center" vertical="center" wrapText="1"/>
    </xf>
    <xf numFmtId="0" fontId="1" fillId="2" borderId="75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 wrapText="1"/>
    </xf>
    <xf numFmtId="58" fontId="1" fillId="2" borderId="10" xfId="0" applyNumberFormat="1" applyFont="1" applyFill="1" applyBorder="1" applyAlignment="1">
      <alignment horizontal="center" vertical="center" wrapText="1"/>
    </xf>
    <xf numFmtId="180" fontId="1" fillId="2" borderId="10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5" fillId="16" borderId="77" xfId="0" applyFont="1" applyFill="1" applyBorder="1" applyAlignment="1">
      <alignment vertical="center"/>
    </xf>
    <xf numFmtId="0" fontId="7" fillId="0" borderId="0" xfId="0" applyFont="1" applyFill="1" applyAlignment="1">
      <alignment horizontal="left"/>
    </xf>
    <xf numFmtId="10" fontId="5" fillId="17" borderId="78" xfId="3" applyNumberFormat="1" applyFont="1" applyFill="1" applyBorder="1" applyAlignment="1">
      <alignment horizontal="center"/>
    </xf>
    <xf numFmtId="181" fontId="5" fillId="0" borderId="78" xfId="0" applyNumberFormat="1" applyFont="1" applyFill="1" applyBorder="1" applyAlignment="1">
      <alignment horizontal="center" vertical="center"/>
    </xf>
    <xf numFmtId="181" fontId="5" fillId="0" borderId="79" xfId="0" applyNumberFormat="1" applyFont="1" applyFill="1" applyBorder="1" applyAlignment="1">
      <alignment horizontal="center" vertical="center"/>
    </xf>
    <xf numFmtId="10" fontId="7" fillId="17" borderId="0" xfId="3" applyNumberFormat="1" applyFont="1" applyFill="1" applyBorder="1" applyAlignment="1">
      <alignment horizontal="center" vertical="center"/>
    </xf>
    <xf numFmtId="181" fontId="5" fillId="0" borderId="80" xfId="0" applyNumberFormat="1" applyFont="1" applyFill="1" applyBorder="1" applyAlignment="1">
      <alignment horizontal="center" vertical="center"/>
    </xf>
    <xf numFmtId="10" fontId="5" fillId="0" borderId="78" xfId="3" applyNumberFormat="1" applyFont="1" applyFill="1" applyBorder="1" applyAlignment="1">
      <alignment horizontal="center"/>
    </xf>
    <xf numFmtId="10" fontId="5" fillId="0" borderId="79" xfId="3" applyNumberFormat="1" applyFont="1" applyFill="1" applyBorder="1" applyAlignment="1">
      <alignment horizontal="center"/>
    </xf>
    <xf numFmtId="181" fontId="7" fillId="17" borderId="0" xfId="0" applyNumberFormat="1" applyFont="1" applyFill="1" applyAlignment="1">
      <alignment horizontal="center" vertical="center"/>
    </xf>
    <xf numFmtId="10" fontId="5" fillId="0" borderId="80" xfId="3" applyNumberFormat="1" applyFont="1" applyBorder="1" applyAlignment="1">
      <alignment horizontal="center"/>
    </xf>
    <xf numFmtId="10" fontId="5" fillId="0" borderId="78" xfId="3" applyNumberFormat="1" applyFont="1" applyBorder="1" applyAlignment="1">
      <alignment horizontal="center"/>
    </xf>
    <xf numFmtId="0" fontId="5" fillId="0" borderId="0" xfId="0" applyFont="1" applyFill="1" applyAlignment="1">
      <alignment horizontal="left"/>
    </xf>
    <xf numFmtId="10" fontId="39" fillId="14" borderId="78" xfId="3" applyNumberFormat="1" applyFont="1" applyFill="1" applyBorder="1" applyAlignment="1">
      <alignment horizontal="center"/>
    </xf>
    <xf numFmtId="181" fontId="39" fillId="0" borderId="78" xfId="0" applyNumberFormat="1" applyFont="1" applyFill="1" applyBorder="1" applyAlignment="1">
      <alignment horizontal="center" vertical="center"/>
    </xf>
    <xf numFmtId="181" fontId="39" fillId="0" borderId="79" xfId="0" applyNumberFormat="1" applyFont="1" applyFill="1" applyBorder="1" applyAlignment="1">
      <alignment horizontal="center" vertical="center"/>
    </xf>
    <xf numFmtId="10" fontId="39" fillId="14" borderId="0" xfId="3" applyNumberFormat="1" applyFont="1" applyFill="1" applyBorder="1" applyAlignment="1">
      <alignment horizontal="center"/>
    </xf>
    <xf numFmtId="181" fontId="39" fillId="0" borderId="80" xfId="0" applyNumberFormat="1" applyFont="1" applyFill="1" applyBorder="1" applyAlignment="1">
      <alignment horizontal="center" vertical="center"/>
    </xf>
    <xf numFmtId="10" fontId="0" fillId="14" borderId="0" xfId="3" applyNumberFormat="1" applyFont="1" applyFill="1" applyBorder="1" applyAlignment="1">
      <alignment horizontal="center" vertical="center"/>
    </xf>
    <xf numFmtId="10" fontId="0" fillId="17" borderId="0" xfId="3" applyNumberFormat="1" applyFont="1" applyFill="1" applyBorder="1" applyAlignment="1">
      <alignment horizontal="center" vertical="center"/>
    </xf>
    <xf numFmtId="181" fontId="39" fillId="14" borderId="0" xfId="0" applyNumberFormat="1" applyFont="1" applyFill="1" applyBorder="1" applyAlignment="1">
      <alignment horizontal="center" vertical="center"/>
    </xf>
    <xf numFmtId="10" fontId="39" fillId="0" borderId="78" xfId="3" applyNumberFormat="1" applyFont="1" applyFill="1" applyBorder="1" applyAlignment="1">
      <alignment horizontal="center"/>
    </xf>
    <xf numFmtId="10" fontId="39" fillId="0" borderId="79" xfId="3" applyNumberFormat="1" applyFont="1" applyFill="1" applyBorder="1" applyAlignment="1">
      <alignment horizontal="center"/>
    </xf>
    <xf numFmtId="181" fontId="39" fillId="14" borderId="0" xfId="0" applyNumberFormat="1" applyFont="1" applyFill="1" applyAlignment="1">
      <alignment horizontal="center" vertical="center"/>
    </xf>
    <xf numFmtId="10" fontId="39" fillId="0" borderId="80" xfId="3" applyNumberFormat="1" applyFont="1" applyBorder="1" applyAlignment="1">
      <alignment horizontal="center"/>
    </xf>
    <xf numFmtId="10" fontId="39" fillId="0" borderId="78" xfId="3" applyNumberFormat="1" applyFont="1" applyBorder="1" applyAlignment="1">
      <alignment horizontal="center"/>
    </xf>
    <xf numFmtId="0" fontId="7" fillId="16" borderId="0" xfId="0" applyFont="1" applyFill="1" applyAlignment="1">
      <alignment horizontal="left" vertical="center"/>
    </xf>
    <xf numFmtId="0" fontId="40" fillId="0" borderId="0" xfId="0" applyFont="1" applyFill="1" applyAlignment="1"/>
    <xf numFmtId="0" fontId="41" fillId="0" borderId="0" xfId="0" applyFont="1" applyFill="1" applyAlignment="1">
      <alignment horizontal="left" vertical="center"/>
    </xf>
    <xf numFmtId="181" fontId="5" fillId="17" borderId="78" xfId="0" applyNumberFormat="1" applyFont="1" applyFill="1" applyBorder="1" applyAlignment="1">
      <alignment horizontal="center" vertical="center"/>
    </xf>
    <xf numFmtId="0" fontId="7" fillId="1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0" fillId="0" borderId="0" xfId="0" applyFont="1" applyFill="1" applyAlignment="1"/>
    <xf numFmtId="0" fontId="40" fillId="0" borderId="0" xfId="0" applyFont="1" applyFill="1" applyAlignment="1">
      <alignment vertical="center"/>
    </xf>
    <xf numFmtId="0" fontId="40" fillId="0" borderId="0" xfId="0" applyFont="1" applyFill="1" applyAlignment="1">
      <alignment horizontal="left" vertical="center"/>
    </xf>
    <xf numFmtId="0" fontId="7" fillId="16" borderId="81" xfId="0" applyFont="1" applyFill="1" applyBorder="1" applyAlignment="1">
      <alignment horizontal="left" vertical="center"/>
    </xf>
    <xf numFmtId="0" fontId="42" fillId="0" borderId="82" xfId="0" applyFont="1" applyFill="1" applyBorder="1" applyAlignment="1">
      <alignment horizontal="left" vertical="center"/>
    </xf>
    <xf numFmtId="0" fontId="42" fillId="0" borderId="83" xfId="0" applyFont="1" applyFill="1" applyBorder="1" applyAlignment="1">
      <alignment horizontal="left" vertical="center"/>
    </xf>
    <xf numFmtId="0" fontId="42" fillId="0" borderId="82" xfId="0" applyFont="1" applyFill="1" applyBorder="1" applyAlignment="1">
      <alignment horizontal="left"/>
    </xf>
    <xf numFmtId="0" fontId="42" fillId="0" borderId="83" xfId="0" applyFont="1" applyFill="1" applyBorder="1" applyAlignment="1">
      <alignment horizontal="left"/>
    </xf>
    <xf numFmtId="0" fontId="42" fillId="0" borderId="82" xfId="0" applyFont="1" applyFill="1" applyBorder="1" applyAlignment="1"/>
    <xf numFmtId="0" fontId="42" fillId="0" borderId="83" xfId="0" applyFont="1" applyFill="1" applyBorder="1" applyAlignment="1"/>
    <xf numFmtId="0" fontId="42" fillId="13" borderId="82" xfId="0" applyFont="1" applyFill="1" applyBorder="1" applyAlignment="1">
      <alignment horizontal="left"/>
    </xf>
    <xf numFmtId="0" fontId="42" fillId="13" borderId="83" xfId="0" applyFont="1" applyFill="1" applyBorder="1" applyAlignment="1">
      <alignment horizontal="left"/>
    </xf>
    <xf numFmtId="0" fontId="7" fillId="13" borderId="82" xfId="0" applyFont="1" applyFill="1" applyBorder="1" applyAlignment="1">
      <alignment vertical="center"/>
    </xf>
    <xf numFmtId="0" fontId="7" fillId="13" borderId="83" xfId="0" applyFont="1" applyFill="1" applyBorder="1" applyAlignment="1">
      <alignment vertical="center"/>
    </xf>
    <xf numFmtId="0" fontId="42" fillId="13" borderId="82" xfId="0" applyFont="1" applyFill="1" applyBorder="1" applyAlignment="1">
      <alignment horizontal="left" vertical="center"/>
    </xf>
    <xf numFmtId="0" fontId="42" fillId="13" borderId="83" xfId="0" applyFont="1" applyFill="1" applyBorder="1" applyAlignment="1">
      <alignment horizontal="left" vertical="center"/>
    </xf>
    <xf numFmtId="0" fontId="43" fillId="0" borderId="0" xfId="0" applyFont="1" applyFill="1" applyAlignment="1">
      <alignment horizontal="left" vertical="center" wrapText="1"/>
    </xf>
    <xf numFmtId="0" fontId="44" fillId="0" borderId="0" xfId="0" applyFont="1" applyFill="1" applyAlignment="1">
      <alignment horizontal="left" vertical="center"/>
    </xf>
    <xf numFmtId="0" fontId="45" fillId="0" borderId="0" xfId="0" applyFont="1" applyFill="1" applyAlignment="1">
      <alignment horizontal="left" vertical="center" wrapText="1"/>
    </xf>
    <xf numFmtId="0" fontId="43" fillId="0" borderId="0" xfId="0" applyFont="1" applyFill="1" applyAlignment="1">
      <alignment horizontal="left" vertical="center"/>
    </xf>
    <xf numFmtId="0" fontId="46" fillId="0" borderId="0" xfId="0" applyFont="1" applyFill="1" applyAlignment="1"/>
    <xf numFmtId="0" fontId="46" fillId="0" borderId="0" xfId="49" applyFont="1" applyFill="1" applyAlignment="1"/>
    <xf numFmtId="0" fontId="1" fillId="2" borderId="84" xfId="0" applyFont="1" applyFill="1" applyBorder="1" applyAlignment="1">
      <alignment horizontal="center" vertical="center" wrapText="1"/>
    </xf>
    <xf numFmtId="0" fontId="1" fillId="2" borderId="85" xfId="0" applyFont="1" applyFill="1" applyBorder="1" applyAlignment="1">
      <alignment horizontal="center" vertical="center" wrapText="1"/>
    </xf>
    <xf numFmtId="10" fontId="1" fillId="2" borderId="86" xfId="3" applyNumberFormat="1" applyFont="1" applyFill="1" applyBorder="1" applyAlignment="1">
      <alignment horizontal="center" vertical="center" wrapText="1"/>
    </xf>
    <xf numFmtId="10" fontId="1" fillId="19" borderId="86" xfId="3" applyNumberFormat="1" applyFont="1" applyFill="1" applyBorder="1" applyAlignment="1">
      <alignment horizontal="center" vertical="center" wrapText="1"/>
    </xf>
    <xf numFmtId="181" fontId="47" fillId="19" borderId="78" xfId="0" applyNumberFormat="1" applyFont="1" applyFill="1" applyBorder="1" applyAlignment="1">
      <alignment horizontal="center" vertical="center"/>
    </xf>
    <xf numFmtId="10" fontId="47" fillId="19" borderId="86" xfId="3" applyNumberFormat="1" applyFont="1" applyFill="1" applyBorder="1" applyAlignment="1">
      <alignment horizontal="center" vertical="center" wrapText="1"/>
    </xf>
    <xf numFmtId="10" fontId="8" fillId="19" borderId="0" xfId="3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0" fontId="1" fillId="4" borderId="0" xfId="3" applyNumberFormat="1" applyFont="1" applyFill="1" applyBorder="1" applyAlignment="1">
      <alignment horizontal="center" vertical="center" wrapText="1"/>
    </xf>
    <xf numFmtId="10" fontId="48" fillId="4" borderId="0" xfId="3" applyNumberFormat="1" applyFont="1" applyFill="1" applyBorder="1" applyAlignment="1">
      <alignment horizontal="center" vertical="center" wrapText="1"/>
    </xf>
    <xf numFmtId="0" fontId="37" fillId="3" borderId="0" xfId="0" applyFont="1" applyFill="1" applyAlignment="1">
      <alignment wrapText="1"/>
    </xf>
    <xf numFmtId="0" fontId="37" fillId="3" borderId="0" xfId="0" applyFont="1" applyFill="1" applyAlignment="1">
      <alignment horizontal="center" vertical="center"/>
    </xf>
    <xf numFmtId="10" fontId="37" fillId="3" borderId="0" xfId="3" applyNumberFormat="1" applyFont="1" applyFill="1" applyBorder="1" applyAlignment="1">
      <alignment horizontal="center"/>
    </xf>
    <xf numFmtId="181" fontId="37" fillId="3" borderId="0" xfId="0" applyNumberFormat="1" applyFont="1" applyFill="1" applyAlignment="1">
      <alignment horizontal="center" vertical="center"/>
    </xf>
    <xf numFmtId="0" fontId="5" fillId="0" borderId="5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87" xfId="0" applyFont="1" applyFill="1" applyBorder="1" applyAlignment="1">
      <alignment horizontal="left" vertical="top" wrapText="1"/>
    </xf>
    <xf numFmtId="0" fontId="5" fillId="0" borderId="88" xfId="0" applyFont="1" applyFill="1" applyBorder="1" applyAlignment="1">
      <alignment horizontal="left" vertical="top" wrapText="1"/>
    </xf>
    <xf numFmtId="0" fontId="5" fillId="0" borderId="89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5" fillId="0" borderId="61" xfId="0" applyFont="1" applyFill="1" applyBorder="1" applyAlignment="1">
      <alignment horizontal="left" vertical="top" wrapText="1"/>
    </xf>
    <xf numFmtId="0" fontId="5" fillId="0" borderId="62" xfId="0" applyFont="1" applyFill="1" applyBorder="1" applyAlignment="1">
      <alignment horizontal="left" vertical="top" wrapText="1"/>
    </xf>
    <xf numFmtId="0" fontId="0" fillId="0" borderId="15" xfId="0" applyBorder="1" quotePrefix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i val="0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C00000"/>
      </font>
    </dxf>
    <dxf>
      <font>
        <b val="1"/>
        <color rgb="FF008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(Updated)\Agustus\L2%20-%20Data%20Dashboard%20Main%20(Formula)%20Update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&#32593;&#28857;&#20449;&#24687;&#23548;&#20986;178887824144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L2_-_Data_Dashboard_Main__DISPLAY__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06.30, 07.30, &amp; 12.00"/>
      <sheetName val="R-2, TPTW, Persentase TTD"/>
      <sheetName val="Pickup &amp; Retur Non Ecom"/>
      <sheetName val="Raw Abnsensi"/>
      <sheetName val="Raw Deliv TTD 730 1200"/>
      <sheetName val="Raw TPTW TTD"/>
      <sheetName val="TTD rit 2"/>
      <sheetName val="Raw Retur COD Non Ecom"/>
      <sheetName val="Raw PU Non Ecom"/>
      <sheetName val="work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Kode DP</v>
          </cell>
          <cell r="B1" t="str">
            <v>Nama DP</v>
          </cell>
        </row>
        <row r="2">
          <cell r="A2" t="str">
            <v>BKI71A</v>
          </cell>
          <cell r="B2" t="str">
            <v>CP_BEKASI_SELATAN</v>
          </cell>
        </row>
        <row r="3">
          <cell r="A3" t="str">
            <v>SGT03A</v>
          </cell>
          <cell r="B3" t="str">
            <v>KALIORANG</v>
          </cell>
        </row>
        <row r="4">
          <cell r="A4" t="str">
            <v>BKI69A</v>
          </cell>
          <cell r="B4" t="str">
            <v>CP_PEJUANG</v>
          </cell>
        </row>
        <row r="5">
          <cell r="A5" t="str">
            <v>CIP05J</v>
          </cell>
          <cell r="B5" t="str">
            <v>REFORMASI_PODOKJAYA</v>
          </cell>
        </row>
        <row r="6">
          <cell r="A6" t="str">
            <v>CIP05K</v>
          </cell>
          <cell r="B6" t="str">
            <v>PERIGI_PONDOK_PUCUNG</v>
          </cell>
        </row>
        <row r="7">
          <cell r="A7" t="str">
            <v>KNL06A</v>
          </cell>
          <cell r="B7" t="str">
            <v>LANJI</v>
          </cell>
        </row>
        <row r="8">
          <cell r="A8" t="str">
            <v>BOL01</v>
          </cell>
          <cell r="B8" t="str">
            <v>BLORA</v>
          </cell>
        </row>
        <row r="9">
          <cell r="A9" t="str">
            <v>JKT57A</v>
          </cell>
          <cell r="B9" t="str">
            <v>CP_PISANGAN_TIMUR_2</v>
          </cell>
        </row>
        <row r="10">
          <cell r="A10" t="str">
            <v>PKN03</v>
          </cell>
          <cell r="B10" t="str">
            <v>KUMAI</v>
          </cell>
        </row>
        <row r="11">
          <cell r="A11" t="str">
            <v>PWK12A</v>
          </cell>
          <cell r="B11" t="str">
            <v>PWK12A</v>
          </cell>
        </row>
        <row r="12">
          <cell r="A12" t="str">
            <v>WGI06</v>
          </cell>
          <cell r="B12" t="str">
            <v>SLOGOHIMO</v>
          </cell>
        </row>
        <row r="13">
          <cell r="A13" t="str">
            <v>WGI04</v>
          </cell>
          <cell r="B13" t="str">
            <v>NGADIROJO</v>
          </cell>
        </row>
        <row r="14">
          <cell r="A14" t="str">
            <v>WGI03</v>
          </cell>
          <cell r="B14" t="str">
            <v>BATURETNO</v>
          </cell>
        </row>
        <row r="15">
          <cell r="A15" t="str">
            <v>SLM20</v>
          </cell>
          <cell r="B15" t="str">
            <v>JOMBOR</v>
          </cell>
        </row>
        <row r="16">
          <cell r="A16" t="str">
            <v>SAS05</v>
          </cell>
          <cell r="B16" t="str">
            <v>SELAKAU</v>
          </cell>
        </row>
        <row r="17">
          <cell r="A17" t="str">
            <v>RTU10</v>
          </cell>
          <cell r="B17" t="str">
            <v>TAPIN_SELATAN</v>
          </cell>
        </row>
        <row r="18">
          <cell r="A18" t="str">
            <v>PLR02</v>
          </cell>
          <cell r="B18" t="str">
            <v>ASAM_ASAM</v>
          </cell>
        </row>
        <row r="19">
          <cell r="A19" t="str">
            <v>PLM02</v>
          </cell>
          <cell r="B19" t="str">
            <v>SEBERANG_ULU_I</v>
          </cell>
        </row>
        <row r="20">
          <cell r="A20" t="str">
            <v>MUG15</v>
          </cell>
          <cell r="B20" t="str">
            <v>TEGALREJO</v>
          </cell>
        </row>
        <row r="21">
          <cell r="A21" t="str">
            <v>MUG03</v>
          </cell>
          <cell r="B21" t="str">
            <v>SALAM</v>
          </cell>
        </row>
        <row r="22">
          <cell r="A22" t="str">
            <v>MUG02</v>
          </cell>
          <cell r="B22" t="str">
            <v>GRABAG</v>
          </cell>
        </row>
        <row r="23">
          <cell r="A23" t="str">
            <v>MTA05</v>
          </cell>
          <cell r="B23" t="str">
            <v>MARTAPURA_2</v>
          </cell>
        </row>
        <row r="24">
          <cell r="A24" t="str">
            <v>KLP02</v>
          </cell>
          <cell r="B24" t="str">
            <v>SENTOLO</v>
          </cell>
        </row>
        <row r="25">
          <cell r="A25" t="str">
            <v>KBM03</v>
          </cell>
          <cell r="B25" t="str">
            <v>PREMBUN</v>
          </cell>
        </row>
        <row r="26">
          <cell r="A26" t="str">
            <v>KAA14</v>
          </cell>
          <cell r="B26" t="str">
            <v>JUMAPOLO</v>
          </cell>
        </row>
        <row r="27">
          <cell r="A27" t="str">
            <v>CIB48</v>
          </cell>
          <cell r="B27" t="str">
            <v>CIAPUS_1</v>
          </cell>
        </row>
        <row r="28">
          <cell r="A28" t="str">
            <v>CIB04A</v>
          </cell>
          <cell r="B28" t="str">
            <v>SASAK_PANJANG</v>
          </cell>
        </row>
        <row r="29">
          <cell r="A29" t="str">
            <v>BYL09</v>
          </cell>
          <cell r="B29" t="str">
            <v>KARANGGEDE</v>
          </cell>
        </row>
        <row r="30">
          <cell r="A30" t="str">
            <v>BYL03</v>
          </cell>
          <cell r="B30" t="str">
            <v>AMPEL</v>
          </cell>
        </row>
        <row r="31">
          <cell r="A31" t="str">
            <v>BYL02</v>
          </cell>
          <cell r="B31" t="str">
            <v>TERAS</v>
          </cell>
        </row>
        <row r="32">
          <cell r="A32" t="str">
            <v>BXT03</v>
          </cell>
          <cell r="B32" t="str">
            <v>DC_BONTANG</v>
          </cell>
        </row>
        <row r="33">
          <cell r="A33" t="str">
            <v>BTL04</v>
          </cell>
          <cell r="B33" t="str">
            <v>SEWON</v>
          </cell>
        </row>
        <row r="34">
          <cell r="A34" t="str">
            <v>BJB09</v>
          </cell>
          <cell r="B34" t="str">
            <v>CP_CEMPAKA_2</v>
          </cell>
        </row>
        <row r="35">
          <cell r="A35" t="str">
            <v>BJB03</v>
          </cell>
          <cell r="B35" t="str">
            <v>BANJARBARU</v>
          </cell>
        </row>
        <row r="36">
          <cell r="A36" t="str">
            <v>BDJ13</v>
          </cell>
          <cell r="B36" t="str">
            <v>CEMPAKA_RAYA</v>
          </cell>
        </row>
        <row r="37">
          <cell r="A37" t="str">
            <v>AMQ02</v>
          </cell>
          <cell r="B37" t="str">
            <v>KEBUN_CENGKEH</v>
          </cell>
        </row>
        <row r="38">
          <cell r="A38" t="str">
            <v>AMQ01</v>
          </cell>
          <cell r="B38" t="str">
            <v>AMBON</v>
          </cell>
        </row>
        <row r="39">
          <cell r="A39" t="str">
            <v>AMN02</v>
          </cell>
          <cell r="B39" t="str">
            <v>AMUNTAI_TENGAH</v>
          </cell>
        </row>
        <row r="40">
          <cell r="A40" t="str">
            <v>JOG01</v>
          </cell>
          <cell r="B40" t="str">
            <v>YOGYAKARTA</v>
          </cell>
        </row>
        <row r="41">
          <cell r="A41" t="str">
            <v>JKT35F</v>
          </cell>
          <cell r="B41" t="str">
            <v>CP_KALIDERES</v>
          </cell>
        </row>
        <row r="42">
          <cell r="A42" t="str">
            <v>SRG03A</v>
          </cell>
          <cell r="B42" t="str">
            <v>GRAHAPADMA_01</v>
          </cell>
        </row>
        <row r="43">
          <cell r="A43" t="str">
            <v>CIB26A</v>
          </cell>
          <cell r="B43" t="str">
            <v>BOGOR_SELATAN</v>
          </cell>
        </row>
        <row r="44">
          <cell r="A44" t="str">
            <v>SED02</v>
          </cell>
          <cell r="B44" t="str">
            <v>MELAK_ULU</v>
          </cell>
        </row>
        <row r="45">
          <cell r="A45" t="str">
            <v>MRD02</v>
          </cell>
          <cell r="B45" t="str">
            <v>ULEE_GLEE</v>
          </cell>
        </row>
        <row r="46">
          <cell r="A46" t="str">
            <v>LHT10C</v>
          </cell>
          <cell r="B46" t="str">
            <v>LAHAT_JAYA</v>
          </cell>
        </row>
        <row r="47">
          <cell r="A47" t="str">
            <v>LHT10B</v>
          </cell>
          <cell r="B47" t="str">
            <v>LAHAT_AGUNG</v>
          </cell>
        </row>
        <row r="48">
          <cell r="A48" t="str">
            <v>PKN02A</v>
          </cell>
          <cell r="B48" t="str">
            <v>SUNGAI_KAPITAN</v>
          </cell>
        </row>
        <row r="49">
          <cell r="A49" t="str">
            <v>SKY12</v>
          </cell>
          <cell r="B49" t="str">
            <v>SENAWAR_JAYA</v>
          </cell>
        </row>
        <row r="50">
          <cell r="A50" t="str">
            <v>IDM07E</v>
          </cell>
          <cell r="B50" t="str">
            <v>IDM07E</v>
          </cell>
        </row>
        <row r="51">
          <cell r="A51" t="str">
            <v>PKN03A</v>
          </cell>
          <cell r="B51" t="str">
            <v>PKN03A</v>
          </cell>
        </row>
        <row r="52">
          <cell r="A52" t="str">
            <v>PLM16B</v>
          </cell>
          <cell r="B52" t="str">
            <v>PLM16B</v>
          </cell>
        </row>
        <row r="53">
          <cell r="A53" t="str">
            <v>KYT04A</v>
          </cell>
          <cell r="B53" t="str">
            <v>KYT04A</v>
          </cell>
        </row>
        <row r="54">
          <cell r="A54" t="str">
            <v>PLM11A</v>
          </cell>
          <cell r="B54" t="str">
            <v>PLM11A</v>
          </cell>
        </row>
        <row r="55">
          <cell r="A55" t="str">
            <v>PLM17B</v>
          </cell>
          <cell r="B55" t="str">
            <v>PLM17B</v>
          </cell>
        </row>
        <row r="56">
          <cell r="A56" t="str">
            <v>SAI01B</v>
          </cell>
          <cell r="B56" t="str">
            <v>SAI01B</v>
          </cell>
        </row>
        <row r="57">
          <cell r="A57" t="str">
            <v>SKY09A</v>
          </cell>
          <cell r="B57" t="str">
            <v>SKY09A</v>
          </cell>
        </row>
        <row r="58">
          <cell r="A58" t="str">
            <v>PKN06A</v>
          </cell>
          <cell r="B58" t="str">
            <v>PKN06A</v>
          </cell>
        </row>
        <row r="59">
          <cell r="A59" t="str">
            <v>PWK01B</v>
          </cell>
          <cell r="B59" t="str">
            <v>PWK01B</v>
          </cell>
        </row>
        <row r="60">
          <cell r="A60" t="str">
            <v>SBG16A</v>
          </cell>
          <cell r="B60" t="str">
            <v>SBG16A</v>
          </cell>
        </row>
        <row r="61">
          <cell r="A61" t="str">
            <v>SMB14C</v>
          </cell>
          <cell r="B61" t="str">
            <v>SMB14C</v>
          </cell>
        </row>
        <row r="62">
          <cell r="A62" t="str">
            <v>SMB40A</v>
          </cell>
          <cell r="B62" t="str">
            <v>SMB40A</v>
          </cell>
        </row>
        <row r="63">
          <cell r="A63" t="str">
            <v>PKN01A</v>
          </cell>
          <cell r="B63" t="str">
            <v>PKN01A</v>
          </cell>
        </row>
        <row r="64">
          <cell r="A64" t="str">
            <v>SBG21B</v>
          </cell>
          <cell r="B64" t="str">
            <v>SBG21B</v>
          </cell>
        </row>
        <row r="65">
          <cell r="A65" t="str">
            <v>SBG08C</v>
          </cell>
          <cell r="B65" t="str">
            <v>SBG08C</v>
          </cell>
        </row>
        <row r="66">
          <cell r="A66" t="str">
            <v>SBG03A</v>
          </cell>
          <cell r="B66" t="str">
            <v>SUKAMANDIJAYA_2</v>
          </cell>
        </row>
        <row r="67">
          <cell r="A67" t="str">
            <v>SBG27</v>
          </cell>
          <cell r="B67" t="str">
            <v>TANGGULUN_BARAT_2</v>
          </cell>
        </row>
        <row r="68">
          <cell r="A68" t="str">
            <v>SBG19A</v>
          </cell>
          <cell r="B68" t="str">
            <v>CISALAK_4</v>
          </cell>
        </row>
        <row r="69">
          <cell r="A69" t="str">
            <v>BDO08D</v>
          </cell>
          <cell r="B69" t="str">
            <v>BABAKAN_CIPARAY_2</v>
          </cell>
        </row>
        <row r="70">
          <cell r="A70" t="str">
            <v>PLM50</v>
          </cell>
          <cell r="B70" t="str">
            <v>LEMABANG_2</v>
          </cell>
        </row>
        <row r="71">
          <cell r="A71" t="str">
            <v>PUP02</v>
          </cell>
          <cell r="B71" t="str">
            <v>KAHAYAN_KUALA</v>
          </cell>
        </row>
        <row r="72">
          <cell r="A72" t="str">
            <v>BWX08</v>
          </cell>
          <cell r="B72" t="str">
            <v>KAMAL_1</v>
          </cell>
        </row>
        <row r="73">
          <cell r="A73" t="str">
            <v>KOB03</v>
          </cell>
          <cell r="B73" t="str">
            <v>LUBUK_BESAR</v>
          </cell>
        </row>
        <row r="74">
          <cell r="A74" t="str">
            <v>TOB02</v>
          </cell>
          <cell r="B74" t="str">
            <v>PAYUNG</v>
          </cell>
        </row>
        <row r="75">
          <cell r="A75" t="str">
            <v>BDO01A</v>
          </cell>
          <cell r="B75" t="str">
            <v>DC_BINONG</v>
          </cell>
        </row>
        <row r="76">
          <cell r="A76" t="str">
            <v>KRW38</v>
          </cell>
          <cell r="B76" t="str">
            <v>TELUK_JAMBE_BARAT</v>
          </cell>
        </row>
        <row r="77">
          <cell r="A77" t="str">
            <v>SMB11</v>
          </cell>
          <cell r="B77" t="str">
            <v>DC_CIREBON_BARAT</v>
          </cell>
        </row>
        <row r="78">
          <cell r="A78" t="str">
            <v>CIM07</v>
          </cell>
          <cell r="B78" t="str">
            <v>DC_CIMAHI_SELATAN</v>
          </cell>
        </row>
        <row r="79">
          <cell r="A79" t="str">
            <v>PUP01</v>
          </cell>
          <cell r="B79" t="str">
            <v>PULANG_PISAU</v>
          </cell>
        </row>
        <row r="80">
          <cell r="A80" t="str">
            <v>BXT02</v>
          </cell>
          <cell r="B80" t="str">
            <v>BONTANG_BARU</v>
          </cell>
        </row>
        <row r="81">
          <cell r="A81" t="str">
            <v>SAI01</v>
          </cell>
          <cell r="B81" t="str">
            <v>SUNGAILIAT</v>
          </cell>
        </row>
        <row r="82">
          <cell r="A82" t="str">
            <v>BXT01</v>
          </cell>
          <cell r="B82" t="str">
            <v>BONTANG</v>
          </cell>
        </row>
        <row r="83">
          <cell r="A83" t="str">
            <v>KRT03</v>
          </cell>
          <cell r="B83" t="str">
            <v>PONDOK_KELAPO</v>
          </cell>
        </row>
        <row r="84">
          <cell r="A84" t="str">
            <v>SBG12B</v>
          </cell>
          <cell r="B84" t="str">
            <v>PATOKBEUSI_2</v>
          </cell>
        </row>
        <row r="85">
          <cell r="A85" t="str">
            <v>TCKLP121</v>
          </cell>
          <cell r="B85" t="str">
            <v>TCKLP121</v>
          </cell>
        </row>
        <row r="86">
          <cell r="A86" t="str">
            <v>KLP03</v>
          </cell>
          <cell r="B86" t="str">
            <v>KULONPROGO</v>
          </cell>
        </row>
        <row r="87">
          <cell r="A87" t="str">
            <v>PLM01</v>
          </cell>
          <cell r="B87" t="str">
            <v>PALEMBANG</v>
          </cell>
        </row>
        <row r="88">
          <cell r="A88" t="str">
            <v>BPN08</v>
          </cell>
          <cell r="B88" t="str">
            <v>SEPINGGAN</v>
          </cell>
        </row>
        <row r="89">
          <cell r="A89" t="str">
            <v>BMU01</v>
          </cell>
          <cell r="B89" t="str">
            <v>BIMA</v>
          </cell>
        </row>
        <row r="90">
          <cell r="A90" t="str">
            <v>CIB52</v>
          </cell>
          <cell r="B90" t="str">
            <v>DC_LEUWILIANG</v>
          </cell>
        </row>
        <row r="91">
          <cell r="A91" t="str">
            <v>CIB13A</v>
          </cell>
          <cell r="B91" t="str">
            <v>DC_CIAWI</v>
          </cell>
        </row>
        <row r="92">
          <cell r="A92" t="str">
            <v>CIB29A</v>
          </cell>
          <cell r="B92" t="str">
            <v>DC_GUNUNG_SINDUR</v>
          </cell>
        </row>
        <row r="93">
          <cell r="A93" t="str">
            <v>CIB11A</v>
          </cell>
          <cell r="B93" t="str">
            <v>CIB11A</v>
          </cell>
        </row>
        <row r="94">
          <cell r="A94" t="str">
            <v>CIB08A</v>
          </cell>
          <cell r="B94" t="str">
            <v>DRAMAGA_2</v>
          </cell>
        </row>
        <row r="95">
          <cell r="A95" t="str">
            <v>CIB22A</v>
          </cell>
          <cell r="B95" t="str">
            <v>DC_CIGUDEG</v>
          </cell>
        </row>
        <row r="96">
          <cell r="A96" t="str">
            <v>CIB34C</v>
          </cell>
          <cell r="B96" t="str">
            <v>GUNUNG_PUTRI_4</v>
          </cell>
        </row>
        <row r="97">
          <cell r="A97" t="str">
            <v>CIB16B</v>
          </cell>
          <cell r="B97" t="str">
            <v>CARIU_2</v>
          </cell>
        </row>
        <row r="98">
          <cell r="A98" t="str">
            <v>CIB02A</v>
          </cell>
          <cell r="B98" t="str">
            <v>KEMANG_2</v>
          </cell>
        </row>
        <row r="99">
          <cell r="A99" t="str">
            <v>BGR03A</v>
          </cell>
          <cell r="B99" t="str">
            <v>TAJUR_4</v>
          </cell>
        </row>
        <row r="100">
          <cell r="A100" t="str">
            <v>CIB28A</v>
          </cell>
          <cell r="B100" t="str">
            <v>SUKARAJA_1</v>
          </cell>
        </row>
        <row r="101">
          <cell r="A101" t="str">
            <v>CIB37A</v>
          </cell>
          <cell r="B101" t="str">
            <v>PAKANSARI_3</v>
          </cell>
        </row>
        <row r="102">
          <cell r="A102" t="str">
            <v>CIB38A</v>
          </cell>
          <cell r="B102" t="str">
            <v>PAKANSARI_2</v>
          </cell>
        </row>
        <row r="103">
          <cell r="A103" t="str">
            <v>CIB36</v>
          </cell>
          <cell r="B103" t="str">
            <v>LEUWILIANG1</v>
          </cell>
        </row>
        <row r="104">
          <cell r="A104" t="str">
            <v>CIB23</v>
          </cell>
          <cell r="B104" t="str">
            <v>RUMPIN_1</v>
          </cell>
        </row>
        <row r="105">
          <cell r="A105" t="str">
            <v>CIB19</v>
          </cell>
          <cell r="B105" t="str">
            <v>DC_JASINGA</v>
          </cell>
        </row>
        <row r="106">
          <cell r="A106" t="str">
            <v>CIB17</v>
          </cell>
          <cell r="B106" t="str">
            <v>DC_DRAMAGA</v>
          </cell>
        </row>
        <row r="107">
          <cell r="A107" t="str">
            <v>CIB16</v>
          </cell>
          <cell r="B107" t="str">
            <v>DC_JONGGOL</v>
          </cell>
        </row>
        <row r="108">
          <cell r="A108" t="str">
            <v>BGR30</v>
          </cell>
          <cell r="B108" t="str">
            <v>DC_CIOMAS</v>
          </cell>
        </row>
        <row r="109">
          <cell r="A109" t="str">
            <v>BGR04</v>
          </cell>
          <cell r="B109" t="str">
            <v>CILEUNGSI</v>
          </cell>
        </row>
        <row r="110">
          <cell r="A110" t="str">
            <v>CIB10</v>
          </cell>
          <cell r="B110" t="str">
            <v>CITAYAM_PABUARAN</v>
          </cell>
        </row>
        <row r="111">
          <cell r="A111" t="str">
            <v>CIB09</v>
          </cell>
          <cell r="B111" t="str">
            <v>CISEENG</v>
          </cell>
        </row>
        <row r="112">
          <cell r="A112" t="str">
            <v>CIB01</v>
          </cell>
          <cell r="B112" t="str">
            <v>BOJONG_KULUR</v>
          </cell>
        </row>
        <row r="113">
          <cell r="A113" t="str">
            <v>BGR28</v>
          </cell>
          <cell r="B113" t="str">
            <v>GUNUNG_BATU</v>
          </cell>
        </row>
        <row r="114">
          <cell r="A114" t="str">
            <v>CIB05</v>
          </cell>
          <cell r="B114" t="str">
            <v>CIBATOK</v>
          </cell>
        </row>
        <row r="115">
          <cell r="A115" t="str">
            <v>PLW03G</v>
          </cell>
          <cell r="B115" t="str">
            <v>SOEKARNO_HATTA_01</v>
          </cell>
        </row>
        <row r="116">
          <cell r="A116" t="str">
            <v>PLW08B</v>
          </cell>
          <cell r="B116" t="str">
            <v>PALU_TIMUR_02</v>
          </cell>
        </row>
        <row r="117">
          <cell r="A117" t="str">
            <v>PLW01E</v>
          </cell>
          <cell r="B117" t="str">
            <v>TATURA_02</v>
          </cell>
        </row>
        <row r="118">
          <cell r="A118" t="str">
            <v>PLW05C</v>
          </cell>
          <cell r="B118" t="str">
            <v>TATANGA_02</v>
          </cell>
        </row>
        <row r="119">
          <cell r="A119" t="str">
            <v>PLW02D</v>
          </cell>
          <cell r="B119" t="str">
            <v>PONEGORO_01</v>
          </cell>
        </row>
        <row r="120">
          <cell r="A120" t="str">
            <v>PLW03H</v>
          </cell>
          <cell r="B120" t="str">
            <v>SIGMA_02</v>
          </cell>
        </row>
        <row r="121">
          <cell r="A121" t="str">
            <v>PLW02E</v>
          </cell>
          <cell r="B121" t="str">
            <v>WR_SUPRATMAN_02</v>
          </cell>
        </row>
        <row r="122">
          <cell r="A122" t="str">
            <v>PLW03E</v>
          </cell>
          <cell r="B122" t="str">
            <v>MANTIKULORE_02</v>
          </cell>
        </row>
        <row r="123">
          <cell r="A123" t="str">
            <v>PLW03F</v>
          </cell>
          <cell r="B123" t="str">
            <v>TONDO_02</v>
          </cell>
        </row>
        <row r="124">
          <cell r="A124" t="str">
            <v>RTH04</v>
          </cell>
          <cell r="B124" t="str">
            <v>RATATOTOK</v>
          </cell>
        </row>
        <row r="125">
          <cell r="A125" t="str">
            <v>AID02A</v>
          </cell>
          <cell r="B125" t="str">
            <v>DIMEMBE</v>
          </cell>
        </row>
        <row r="126">
          <cell r="A126" t="str">
            <v>PSJ01B</v>
          </cell>
          <cell r="B126" t="str">
            <v>POSO_02</v>
          </cell>
        </row>
        <row r="127">
          <cell r="A127" t="str">
            <v>PSJ03B</v>
          </cell>
          <cell r="B127" t="str">
            <v>KASINTUWU_01</v>
          </cell>
        </row>
        <row r="128">
          <cell r="A128" t="str">
            <v>BUG04E</v>
          </cell>
          <cell r="B128" t="str">
            <v>PADABAHO</v>
          </cell>
        </row>
        <row r="129">
          <cell r="A129" t="str">
            <v>MDC06A</v>
          </cell>
          <cell r="B129" t="str">
            <v>PAAL_DUA_01</v>
          </cell>
        </row>
        <row r="130">
          <cell r="A130" t="str">
            <v>MDC09C</v>
          </cell>
          <cell r="B130" t="str">
            <v>WINANGUN_01</v>
          </cell>
        </row>
        <row r="131">
          <cell r="A131" t="str">
            <v>MDC11C</v>
          </cell>
          <cell r="B131" t="str">
            <v>BAHU_01</v>
          </cell>
        </row>
        <row r="132">
          <cell r="A132" t="str">
            <v>AMR16</v>
          </cell>
          <cell r="B132" t="str">
            <v>TOMPASO_BARU</v>
          </cell>
        </row>
        <row r="133">
          <cell r="A133" t="str">
            <v>SAL08A</v>
          </cell>
          <cell r="B133" t="str">
            <v>TINANGKUNG_02</v>
          </cell>
        </row>
        <row r="134">
          <cell r="A134" t="str">
            <v>THA11B</v>
          </cell>
          <cell r="B134" t="str">
            <v>TAMAKO_02</v>
          </cell>
        </row>
        <row r="135">
          <cell r="A135" t="str">
            <v>GTO23</v>
          </cell>
          <cell r="B135" t="str">
            <v>ANDALAS_01</v>
          </cell>
        </row>
        <row r="136">
          <cell r="A136" t="str">
            <v>GTO26</v>
          </cell>
          <cell r="B136" t="str">
            <v>AGUS_SALIM_01</v>
          </cell>
        </row>
        <row r="137">
          <cell r="A137" t="str">
            <v>GTO21</v>
          </cell>
          <cell r="B137" t="str">
            <v>DUMBO_RAYA_01</v>
          </cell>
        </row>
        <row r="138">
          <cell r="A138" t="str">
            <v>MRS01A</v>
          </cell>
          <cell r="B138" t="str">
            <v>MARISA_01</v>
          </cell>
        </row>
        <row r="139">
          <cell r="A139" t="str">
            <v>GTO01A</v>
          </cell>
          <cell r="B139" t="str">
            <v>MOLOSIPAT_W_01</v>
          </cell>
        </row>
        <row r="140">
          <cell r="A140" t="str">
            <v>MSI17</v>
          </cell>
          <cell r="B140" t="str">
            <v>KOBI</v>
          </cell>
        </row>
        <row r="141">
          <cell r="A141" t="str">
            <v>MEG10</v>
          </cell>
          <cell r="B141" t="str">
            <v>LIRUNG</v>
          </cell>
        </row>
        <row r="142">
          <cell r="A142" t="str">
            <v>MEG01A</v>
          </cell>
          <cell r="B142" t="str">
            <v>BEO</v>
          </cell>
        </row>
        <row r="143">
          <cell r="A143" t="str">
            <v>MEG08</v>
          </cell>
          <cell r="B143" t="str">
            <v>KABARUAN</v>
          </cell>
        </row>
        <row r="144">
          <cell r="A144" t="str">
            <v>TLI04</v>
          </cell>
          <cell r="B144" t="str">
            <v>DAMPAL</v>
          </cell>
        </row>
        <row r="145">
          <cell r="A145" t="str">
            <v>PII16</v>
          </cell>
          <cell r="B145" t="str">
            <v>TINOMBO</v>
          </cell>
        </row>
        <row r="146">
          <cell r="A146" t="str">
            <v>BUG07</v>
          </cell>
          <cell r="B146" t="str">
            <v>BUNGKU_BARAT</v>
          </cell>
        </row>
        <row r="147">
          <cell r="A147" t="str">
            <v>NAM02</v>
          </cell>
          <cell r="B147" t="str">
            <v>WAEAPO</v>
          </cell>
        </row>
        <row r="148">
          <cell r="A148" t="str">
            <v>BUG03</v>
          </cell>
          <cell r="B148" t="str">
            <v>LALAMPU</v>
          </cell>
        </row>
        <row r="149">
          <cell r="A149" t="str">
            <v>TUT01</v>
          </cell>
          <cell r="B149" t="str">
            <v>TUTUYAN</v>
          </cell>
        </row>
        <row r="150">
          <cell r="A150" t="str">
            <v>AMQ05</v>
          </cell>
          <cell r="B150" t="str">
            <v>PATTIMURA</v>
          </cell>
        </row>
        <row r="151">
          <cell r="A151" t="str">
            <v>MAB02</v>
          </cell>
          <cell r="B151" t="str">
            <v>BULI</v>
          </cell>
        </row>
        <row r="152">
          <cell r="A152" t="str">
            <v>DON02</v>
          </cell>
          <cell r="B152" t="str">
            <v>TAMBU</v>
          </cell>
        </row>
        <row r="153">
          <cell r="A153" t="str">
            <v>KWD01</v>
          </cell>
          <cell r="B153" t="str">
            <v>KWANDANG</v>
          </cell>
        </row>
        <row r="154">
          <cell r="A154" t="str">
            <v>BAG03</v>
          </cell>
          <cell r="B154" t="str">
            <v>BUNTA</v>
          </cell>
        </row>
        <row r="155">
          <cell r="A155" t="str">
            <v>LOL02</v>
          </cell>
          <cell r="B155" t="str">
            <v>DUMOGA</v>
          </cell>
        </row>
        <row r="156">
          <cell r="A156" t="str">
            <v>BAG06</v>
          </cell>
          <cell r="B156" t="str">
            <v>MASAMA</v>
          </cell>
        </row>
        <row r="157">
          <cell r="A157" t="str">
            <v>BAG04</v>
          </cell>
          <cell r="B157" t="str">
            <v>LUWUK_UTARA</v>
          </cell>
        </row>
        <row r="158">
          <cell r="A158" t="str">
            <v>TMH02</v>
          </cell>
          <cell r="B158" t="str">
            <v>KAKASKASEN</v>
          </cell>
        </row>
        <row r="159">
          <cell r="A159" t="str">
            <v>TBO01</v>
          </cell>
          <cell r="B159" t="str">
            <v>TOBELO</v>
          </cell>
        </row>
        <row r="160">
          <cell r="A160" t="str">
            <v>TDO02</v>
          </cell>
          <cell r="B160" t="str">
            <v>LANGOWAN</v>
          </cell>
        </row>
        <row r="161">
          <cell r="A161" t="str">
            <v>TTE03</v>
          </cell>
          <cell r="B161" t="str">
            <v>TERNATE_UTARA</v>
          </cell>
        </row>
        <row r="162">
          <cell r="A162" t="str">
            <v>TTE01</v>
          </cell>
          <cell r="B162" t="str">
            <v>TERNATE</v>
          </cell>
        </row>
        <row r="163">
          <cell r="A163" t="str">
            <v>MSI01</v>
          </cell>
          <cell r="B163" t="str">
            <v>MASOHI</v>
          </cell>
        </row>
        <row r="164">
          <cell r="A164" t="str">
            <v>JAL01</v>
          </cell>
          <cell r="B164" t="str">
            <v>JAILOLO</v>
          </cell>
        </row>
        <row r="165">
          <cell r="A165" t="str">
            <v>BOB01</v>
          </cell>
          <cell r="B165" t="str">
            <v>BOBONG</v>
          </cell>
        </row>
        <row r="166">
          <cell r="A166" t="str">
            <v>AMQ03</v>
          </cell>
          <cell r="B166" t="str">
            <v>BAGUALA</v>
          </cell>
        </row>
        <row r="167">
          <cell r="A167" t="str">
            <v>LOL01</v>
          </cell>
          <cell r="B167" t="str">
            <v>LOLAK</v>
          </cell>
        </row>
        <row r="168">
          <cell r="A168" t="str">
            <v>TRW02</v>
          </cell>
          <cell r="B168" t="str">
            <v>DP_LAMBANDIA</v>
          </cell>
        </row>
        <row r="169">
          <cell r="A169" t="str">
            <v>TKG07B</v>
          </cell>
          <cell r="B169" t="str">
            <v>KOMARUDIN</v>
          </cell>
        </row>
        <row r="170">
          <cell r="A170" t="str">
            <v>TKG02B</v>
          </cell>
          <cell r="B170" t="str">
            <v>LANGKAPURA</v>
          </cell>
        </row>
        <row r="171">
          <cell r="A171" t="str">
            <v>CJR11A</v>
          </cell>
          <cell r="B171" t="str">
            <v>TAKOKAK</v>
          </cell>
        </row>
        <row r="172">
          <cell r="A172" t="str">
            <v>IDM11C</v>
          </cell>
          <cell r="B172" t="str">
            <v>IDM11C</v>
          </cell>
        </row>
        <row r="173">
          <cell r="A173" t="str">
            <v>IDM30B</v>
          </cell>
          <cell r="B173" t="str">
            <v>IDM30B</v>
          </cell>
        </row>
        <row r="174">
          <cell r="A174" t="str">
            <v>BAL12B</v>
          </cell>
          <cell r="B174" t="str">
            <v>SURADITA_CISADANE</v>
          </cell>
        </row>
        <row r="175">
          <cell r="A175" t="str">
            <v>AEK03A</v>
          </cell>
          <cell r="B175" t="str">
            <v>DP_KUALUH_HILIR</v>
          </cell>
        </row>
        <row r="176">
          <cell r="A176" t="str">
            <v>STP02</v>
          </cell>
          <cell r="B176" t="str">
            <v>DP_TELUK_BELITUNG</v>
          </cell>
        </row>
        <row r="177">
          <cell r="A177" t="str">
            <v>BAS11</v>
          </cell>
          <cell r="B177" t="str">
            <v>DP_SIMPANG_KANAN</v>
          </cell>
        </row>
        <row r="178">
          <cell r="A178" t="str">
            <v>SAS07</v>
          </cell>
          <cell r="B178" t="str">
            <v>SAJINGAN_BESAR</v>
          </cell>
        </row>
        <row r="179">
          <cell r="A179" t="str">
            <v>SAS05C</v>
          </cell>
          <cell r="B179" t="str">
            <v>PALOH_02</v>
          </cell>
        </row>
        <row r="180">
          <cell r="A180" t="str">
            <v>SAS03A</v>
          </cell>
          <cell r="B180" t="str">
            <v>JAWAI</v>
          </cell>
        </row>
        <row r="181">
          <cell r="A181" t="str">
            <v>SAS02B</v>
          </cell>
          <cell r="B181" t="str">
            <v>GALING_01</v>
          </cell>
        </row>
        <row r="182">
          <cell r="A182" t="str">
            <v>SAS02A</v>
          </cell>
          <cell r="B182" t="str">
            <v>GALING</v>
          </cell>
        </row>
        <row r="183">
          <cell r="A183" t="str">
            <v>SAS05B</v>
          </cell>
          <cell r="B183" t="str">
            <v>PALOH_01</v>
          </cell>
        </row>
        <row r="184">
          <cell r="A184" t="str">
            <v>PDS03</v>
          </cell>
          <cell r="B184" t="str">
            <v>PDS_UTARA</v>
          </cell>
        </row>
        <row r="185">
          <cell r="A185" t="str">
            <v>LIN04</v>
          </cell>
          <cell r="B185" t="str">
            <v>DABO</v>
          </cell>
        </row>
        <row r="186">
          <cell r="A186" t="str">
            <v>DPK29</v>
          </cell>
          <cell r="B186" t="str">
            <v>CP_PENGASINAN</v>
          </cell>
        </row>
        <row r="187">
          <cell r="A187" t="str">
            <v>DPK27</v>
          </cell>
          <cell r="B187" t="str">
            <v>CP_CINERE</v>
          </cell>
        </row>
        <row r="188">
          <cell r="A188" t="str">
            <v>SDA22</v>
          </cell>
          <cell r="B188" t="str">
            <v>DC_TAMAN</v>
          </cell>
        </row>
        <row r="189">
          <cell r="A189" t="str">
            <v>BLT01</v>
          </cell>
          <cell r="B189" t="str">
            <v>BLITAR</v>
          </cell>
        </row>
        <row r="190">
          <cell r="A190" t="str">
            <v>BAS08</v>
          </cell>
          <cell r="B190" t="str">
            <v>BAGAN_BATU_01</v>
          </cell>
        </row>
        <row r="191">
          <cell r="A191" t="str">
            <v>SMI19A</v>
          </cell>
          <cell r="B191" t="str">
            <v>SMI19A</v>
          </cell>
        </row>
        <row r="192">
          <cell r="A192" t="str">
            <v>SGA09A</v>
          </cell>
          <cell r="B192" t="str">
            <v>TEJAKULA_1</v>
          </cell>
        </row>
        <row r="193">
          <cell r="A193" t="str">
            <v>MGW05C</v>
          </cell>
          <cell r="B193" t="str">
            <v>DC_KUTA_1</v>
          </cell>
        </row>
        <row r="194">
          <cell r="A194" t="str">
            <v>PAP06</v>
          </cell>
          <cell r="B194" t="str">
            <v>UJUNG_BATU_01</v>
          </cell>
        </row>
        <row r="195">
          <cell r="A195" t="str">
            <v>RGT04</v>
          </cell>
          <cell r="B195" t="str">
            <v>AIR_MOLEK</v>
          </cell>
        </row>
        <row r="196">
          <cell r="A196" t="str">
            <v>PDS01</v>
          </cell>
          <cell r="B196" t="str">
            <v>PADANG_SIDEMPUAN</v>
          </cell>
        </row>
        <row r="197">
          <cell r="A197" t="str">
            <v>SAS03B</v>
          </cell>
          <cell r="B197" t="str">
            <v>JAWAI_01</v>
          </cell>
        </row>
        <row r="198">
          <cell r="A198" t="str">
            <v>SAS07A</v>
          </cell>
          <cell r="B198" t="str">
            <v>SAJINGAN_BESAR_01</v>
          </cell>
        </row>
        <row r="199">
          <cell r="A199" t="str">
            <v>SAS01</v>
          </cell>
          <cell r="B199" t="str">
            <v>SAMBAS</v>
          </cell>
        </row>
        <row r="200">
          <cell r="A200" t="str">
            <v>SAS04</v>
          </cell>
          <cell r="B200" t="str">
            <v>TEBAS</v>
          </cell>
        </row>
        <row r="201">
          <cell r="A201" t="str">
            <v>PLM14A</v>
          </cell>
          <cell r="B201" t="str">
            <v>SUKODADI</v>
          </cell>
        </row>
        <row r="202">
          <cell r="A202" t="str">
            <v>JKT23O</v>
          </cell>
          <cell r="B202" t="str">
            <v>DC_JAGAKARSA</v>
          </cell>
        </row>
        <row r="203">
          <cell r="A203" t="str">
            <v>JKT17L</v>
          </cell>
          <cell r="B203" t="str">
            <v>DC_MATRAMAN</v>
          </cell>
        </row>
        <row r="204">
          <cell r="A204" t="str">
            <v>JKT09A</v>
          </cell>
          <cell r="B204" t="str">
            <v>ANCOL</v>
          </cell>
        </row>
        <row r="205">
          <cell r="A205" t="str">
            <v>TJU05</v>
          </cell>
          <cell r="B205" t="str">
            <v>SUNGAI_RAYA_KARIMUN</v>
          </cell>
        </row>
        <row r="206">
          <cell r="A206" t="str">
            <v>BTH35</v>
          </cell>
          <cell r="B206" t="str">
            <v>CP_SADAI</v>
          </cell>
        </row>
        <row r="207">
          <cell r="A207" t="str">
            <v>BGR01H</v>
          </cell>
          <cell r="B207" t="str">
            <v>SP_BOGOR</v>
          </cell>
        </row>
        <row r="208">
          <cell r="A208" t="str">
            <v>BKI08C</v>
          </cell>
          <cell r="B208" t="str">
            <v>BEKASI_BARAT_01</v>
          </cell>
        </row>
        <row r="209">
          <cell r="A209" t="str">
            <v>BKI07F</v>
          </cell>
          <cell r="B209" t="str">
            <v>JATIBENING_02</v>
          </cell>
        </row>
        <row r="210">
          <cell r="A210" t="str">
            <v>BKI07C</v>
          </cell>
          <cell r="B210" t="str">
            <v>JATIBENING_01</v>
          </cell>
        </row>
        <row r="211">
          <cell r="A211" t="str">
            <v>BKI07B</v>
          </cell>
          <cell r="B211" t="str">
            <v>PONDOK_GEDE_01</v>
          </cell>
        </row>
        <row r="212">
          <cell r="A212" t="str">
            <v>BKI13A</v>
          </cell>
          <cell r="B212" t="str">
            <v>MANGUNJAYA_01</v>
          </cell>
        </row>
        <row r="213">
          <cell r="A213" t="str">
            <v>CKR25</v>
          </cell>
          <cell r="B213" t="str">
            <v>DC_CIKARANG_PUSAT</v>
          </cell>
        </row>
        <row r="214">
          <cell r="A214" t="str">
            <v>CKR23</v>
          </cell>
          <cell r="B214" t="str">
            <v>DC_CIKARANG_UTARA</v>
          </cell>
        </row>
        <row r="215">
          <cell r="A215" t="str">
            <v>BKI72</v>
          </cell>
          <cell r="B215" t="str">
            <v>TAMBUN_UTARA_02</v>
          </cell>
        </row>
        <row r="216">
          <cell r="A216" t="str">
            <v>BKI76</v>
          </cell>
          <cell r="B216" t="str">
            <v>RAWALUMBU_02</v>
          </cell>
        </row>
        <row r="217">
          <cell r="A217" t="str">
            <v>CKR01</v>
          </cell>
          <cell r="B217" t="str">
            <v>CIKARANG</v>
          </cell>
        </row>
        <row r="218">
          <cell r="A218" t="str">
            <v>CKR13</v>
          </cell>
          <cell r="B218" t="str">
            <v>PASIR_GOMBONG</v>
          </cell>
        </row>
        <row r="219">
          <cell r="A219" t="str">
            <v>BKI07</v>
          </cell>
          <cell r="B219" t="str">
            <v>JATI_SAMPURNA</v>
          </cell>
        </row>
        <row r="220">
          <cell r="A220" t="str">
            <v>SRG13</v>
          </cell>
          <cell r="B220" t="str">
            <v>ANJASMORO</v>
          </cell>
        </row>
        <row r="221">
          <cell r="A221" t="str">
            <v>CKR02</v>
          </cell>
          <cell r="B221" t="str">
            <v>DELTA_MAS</v>
          </cell>
        </row>
        <row r="222">
          <cell r="A222" t="str">
            <v>CKR09</v>
          </cell>
          <cell r="B222" t="str">
            <v>CIBARUSAH_JAYA</v>
          </cell>
        </row>
        <row r="223">
          <cell r="A223" t="str">
            <v>TCBJI021</v>
          </cell>
          <cell r="B223" t="str">
            <v>TCBJI021</v>
          </cell>
        </row>
        <row r="224">
          <cell r="A224" t="str">
            <v>DES05</v>
          </cell>
          <cell r="B224" t="str">
            <v>SEI_MENCIRIM</v>
          </cell>
        </row>
        <row r="225">
          <cell r="A225" t="str">
            <v>DES03</v>
          </cell>
          <cell r="B225" t="str">
            <v>HAMPARAN_PERAK</v>
          </cell>
        </row>
        <row r="226">
          <cell r="A226" t="str">
            <v>BJI01A</v>
          </cell>
          <cell r="B226" t="str">
            <v>PEKAN_BINJAI</v>
          </cell>
        </row>
        <row r="227">
          <cell r="A227" t="str">
            <v>MES06</v>
          </cell>
          <cell r="B227" t="str">
            <v>BINJAI</v>
          </cell>
        </row>
        <row r="228">
          <cell r="A228" t="str">
            <v>DES09</v>
          </cell>
          <cell r="B228" t="str">
            <v>KM12_PEMBANGUNAN_DES</v>
          </cell>
        </row>
        <row r="229">
          <cell r="A229" t="str">
            <v>DES04</v>
          </cell>
          <cell r="B229" t="str">
            <v>TANDAM</v>
          </cell>
        </row>
        <row r="230">
          <cell r="A230" t="str">
            <v>BJI03A</v>
          </cell>
          <cell r="B230" t="str">
            <v>RAMBUNG_DALAM_BJI</v>
          </cell>
        </row>
        <row r="231">
          <cell r="A231" t="str">
            <v>BJI01B</v>
          </cell>
          <cell r="B231" t="str">
            <v>TANDAM_UTARA</v>
          </cell>
        </row>
        <row r="232">
          <cell r="A232" t="str">
            <v>BJI03B</v>
          </cell>
          <cell r="B232" t="str">
            <v>SEI_BINGAI</v>
          </cell>
        </row>
        <row r="233">
          <cell r="A233" t="str">
            <v>BKI65</v>
          </cell>
          <cell r="B233" t="str">
            <v>DC_PONDOK_MELATI</v>
          </cell>
        </row>
        <row r="234">
          <cell r="A234" t="str">
            <v>CKR21</v>
          </cell>
          <cell r="B234" t="str">
            <v>DC_CIKARANG_SELATAN</v>
          </cell>
        </row>
        <row r="235">
          <cell r="A235" t="str">
            <v>BGR06D</v>
          </cell>
          <cell r="B235" t="str">
            <v>BGR06D</v>
          </cell>
        </row>
        <row r="236">
          <cell r="A236" t="str">
            <v>MJA26</v>
          </cell>
          <cell r="B236" t="str">
            <v>TELAGA_2</v>
          </cell>
        </row>
        <row r="237">
          <cell r="A237" t="str">
            <v>BKI14G</v>
          </cell>
          <cell r="B237" t="str">
            <v>DP_MUKTIWARI_01</v>
          </cell>
        </row>
        <row r="238">
          <cell r="A238" t="str">
            <v>KNG28</v>
          </cell>
          <cell r="B238" t="str">
            <v>KOJENGKANG</v>
          </cell>
        </row>
        <row r="239">
          <cell r="A239" t="str">
            <v>BKI01A</v>
          </cell>
          <cell r="B239" t="str">
            <v>DC_BEKASI_UTARA_01</v>
          </cell>
        </row>
        <row r="240">
          <cell r="A240" t="str">
            <v>TSK24</v>
          </cell>
          <cell r="B240" t="str">
            <v>CIBEUREUM_2</v>
          </cell>
        </row>
        <row r="241">
          <cell r="A241" t="str">
            <v>CKR27</v>
          </cell>
          <cell r="B241" t="str">
            <v>JATI_WANGI</v>
          </cell>
        </row>
        <row r="242">
          <cell r="A242" t="str">
            <v>KNL08</v>
          </cell>
          <cell r="B242" t="str">
            <v>GEMUH</v>
          </cell>
        </row>
        <row r="243">
          <cell r="A243" t="str">
            <v>CKR24</v>
          </cell>
          <cell r="B243" t="str">
            <v>DC_CIBARUSAH</v>
          </cell>
        </row>
        <row r="244">
          <cell r="A244" t="str">
            <v>BKI888</v>
          </cell>
          <cell r="B244" t="str">
            <v>BKI_SALES</v>
          </cell>
        </row>
        <row r="245">
          <cell r="A245" t="str">
            <v>KPG02A</v>
          </cell>
          <cell r="B245" t="str">
            <v>KOTA_PINANG_02</v>
          </cell>
        </row>
        <row r="246">
          <cell r="A246" t="str">
            <v>BPN14</v>
          </cell>
          <cell r="B246" t="str">
            <v>GUNUNG_GUNTUR</v>
          </cell>
        </row>
        <row r="247">
          <cell r="A247" t="str">
            <v>PKB10</v>
          </cell>
          <cell r="B247" t="str">
            <v>PULAU_RIMAU</v>
          </cell>
        </row>
        <row r="248">
          <cell r="A248" t="str">
            <v>IDR04</v>
          </cell>
          <cell r="B248" t="str">
            <v>RANTO_PEUREULAK_2</v>
          </cell>
        </row>
        <row r="249">
          <cell r="A249" t="str">
            <v>LSN05</v>
          </cell>
          <cell r="B249" t="str">
            <v>TANAH_LUAS_2</v>
          </cell>
        </row>
        <row r="250">
          <cell r="A250" t="str">
            <v>WAG08</v>
          </cell>
          <cell r="B250" t="str">
            <v>KONDA</v>
          </cell>
        </row>
        <row r="251">
          <cell r="A251" t="str">
            <v>RYA29</v>
          </cell>
          <cell r="B251" t="str">
            <v>TANAH_JAWA</v>
          </cell>
        </row>
        <row r="252">
          <cell r="A252" t="str">
            <v>PNN09</v>
          </cell>
          <cell r="B252" t="str">
            <v>LUNANG</v>
          </cell>
        </row>
        <row r="253">
          <cell r="A253" t="str">
            <v>TGR07C</v>
          </cell>
          <cell r="B253" t="str">
            <v>CIBODAS_BARU</v>
          </cell>
        </row>
        <row r="254">
          <cell r="A254" t="str">
            <v>MRN05A</v>
          </cell>
          <cell r="B254" t="str">
            <v>MRN05A</v>
          </cell>
        </row>
        <row r="255">
          <cell r="A255" t="str">
            <v>LHT09</v>
          </cell>
          <cell r="B255" t="str">
            <v>LHT09</v>
          </cell>
        </row>
        <row r="256">
          <cell r="A256" t="str">
            <v>TJQ01A</v>
          </cell>
          <cell r="B256" t="str">
            <v>TJQ01A</v>
          </cell>
        </row>
        <row r="257">
          <cell r="A257" t="str">
            <v>KRW02B</v>
          </cell>
          <cell r="B257" t="str">
            <v>SUKAHARJA_KRW</v>
          </cell>
        </row>
        <row r="258">
          <cell r="A258" t="str">
            <v>SLO09</v>
          </cell>
          <cell r="B258" t="str">
            <v>KERUAK</v>
          </cell>
        </row>
        <row r="259">
          <cell r="A259" t="str">
            <v>SOG27</v>
          </cell>
          <cell r="B259" t="str">
            <v>DC_MAJALAYA</v>
          </cell>
        </row>
        <row r="260">
          <cell r="A260" t="str">
            <v>INL01</v>
          </cell>
          <cell r="B260" t="str">
            <v>INDRALAYA</v>
          </cell>
        </row>
        <row r="261">
          <cell r="A261" t="str">
            <v>PLM07</v>
          </cell>
          <cell r="B261" t="str">
            <v>BUKIT_KECIL</v>
          </cell>
        </row>
        <row r="262">
          <cell r="A262" t="str">
            <v>MAT02</v>
          </cell>
          <cell r="B262" t="str">
            <v>BELITANG</v>
          </cell>
        </row>
        <row r="263">
          <cell r="A263" t="str">
            <v>BAL01E</v>
          </cell>
          <cell r="B263" t="str">
            <v>GADING_SERPONG</v>
          </cell>
        </row>
        <row r="264">
          <cell r="A264" t="str">
            <v>TCMJU011</v>
          </cell>
          <cell r="B264" t="str">
            <v>TCMJU011</v>
          </cell>
        </row>
        <row r="265">
          <cell r="A265" t="str">
            <v>BDJ04</v>
          </cell>
          <cell r="B265" t="str">
            <v>KS_TUBUN</v>
          </cell>
        </row>
        <row r="266">
          <cell r="A266" t="str">
            <v>TLI01B</v>
          </cell>
          <cell r="B266" t="str">
            <v>RA_KARTINI_01</v>
          </cell>
        </row>
        <row r="267">
          <cell r="A267" t="str">
            <v>AMQ05A</v>
          </cell>
          <cell r="B267" t="str">
            <v>WAYAME</v>
          </cell>
        </row>
        <row r="268">
          <cell r="A268" t="str">
            <v>MDC10B</v>
          </cell>
          <cell r="B268" t="str">
            <v>MANADO_SAMRAT_01</v>
          </cell>
        </row>
        <row r="269">
          <cell r="A269" t="str">
            <v>MDC02B</v>
          </cell>
          <cell r="B269" t="str">
            <v>PANDU_01</v>
          </cell>
        </row>
        <row r="270">
          <cell r="A270" t="str">
            <v>PSJ16</v>
          </cell>
          <cell r="B270" t="str">
            <v>PENDOLO</v>
          </cell>
        </row>
        <row r="271">
          <cell r="A271" t="str">
            <v>SOG27A</v>
          </cell>
          <cell r="B271" t="str">
            <v>PENGALENGAN_CIPINANG</v>
          </cell>
        </row>
        <row r="272">
          <cell r="A272" t="str">
            <v>SUW02</v>
          </cell>
          <cell r="B272" t="str">
            <v>BONE_PANTAI</v>
          </cell>
        </row>
        <row r="273">
          <cell r="A273" t="str">
            <v>SLO06</v>
          </cell>
          <cell r="B273" t="str">
            <v>PRINGGABAYA</v>
          </cell>
        </row>
        <row r="274">
          <cell r="A274" t="str">
            <v>BIT03</v>
          </cell>
          <cell r="B274" t="str">
            <v>MADIDIR</v>
          </cell>
        </row>
        <row r="275">
          <cell r="A275" t="str">
            <v>TID01</v>
          </cell>
          <cell r="B275" t="str">
            <v>TIDORE</v>
          </cell>
        </row>
        <row r="276">
          <cell r="A276" t="str">
            <v>SOG22</v>
          </cell>
          <cell r="B276" t="str">
            <v>PACET</v>
          </cell>
        </row>
        <row r="277">
          <cell r="A277" t="str">
            <v>MLG888</v>
          </cell>
          <cell r="B277" t="str">
            <v>MLG_SALES</v>
          </cell>
        </row>
        <row r="278">
          <cell r="A278" t="str">
            <v>BIT02</v>
          </cell>
          <cell r="B278" t="str">
            <v>GIRIAN</v>
          </cell>
        </row>
        <row r="279">
          <cell r="A279" t="str">
            <v>TDO01</v>
          </cell>
          <cell r="B279" t="str">
            <v>TONDANO</v>
          </cell>
        </row>
        <row r="280">
          <cell r="A280" t="str">
            <v>AID01</v>
          </cell>
          <cell r="B280" t="str">
            <v>AIRMADIDI</v>
          </cell>
        </row>
        <row r="281">
          <cell r="A281" t="str">
            <v>LAH01</v>
          </cell>
          <cell r="B281" t="str">
            <v>LABUHA</v>
          </cell>
        </row>
        <row r="282">
          <cell r="A282" t="str">
            <v>BLU01</v>
          </cell>
          <cell r="B282" t="str">
            <v>BOLAANG_UKI</v>
          </cell>
        </row>
        <row r="283">
          <cell r="A283" t="str">
            <v>AMQ04</v>
          </cell>
          <cell r="B283" t="str">
            <v>TELUK_AMBON</v>
          </cell>
        </row>
        <row r="284">
          <cell r="A284" t="str">
            <v>PRU01</v>
          </cell>
          <cell r="B284" t="str">
            <v>PIRU</v>
          </cell>
        </row>
        <row r="285">
          <cell r="A285" t="str">
            <v>SKD02</v>
          </cell>
          <cell r="B285" t="str">
            <v>SEKAMPUNG</v>
          </cell>
        </row>
        <row r="286">
          <cell r="A286" t="str">
            <v>BDR22</v>
          </cell>
          <cell r="B286" t="str">
            <v>BDR22</v>
          </cell>
        </row>
        <row r="287">
          <cell r="A287" t="str">
            <v>SWI13</v>
          </cell>
          <cell r="B287" t="str">
            <v>KEDUNGBANTENG</v>
          </cell>
        </row>
        <row r="288">
          <cell r="A288" t="str">
            <v>SII10</v>
          </cell>
          <cell r="B288" t="str">
            <v>KERINCI_KANAN</v>
          </cell>
        </row>
        <row r="289">
          <cell r="A289" t="str">
            <v>TKG19C</v>
          </cell>
          <cell r="B289" t="str">
            <v>TKG19C</v>
          </cell>
        </row>
        <row r="290">
          <cell r="A290" t="str">
            <v>SMI17B</v>
          </cell>
          <cell r="B290" t="str">
            <v>SMI17B</v>
          </cell>
        </row>
        <row r="291">
          <cell r="A291" t="str">
            <v>GRT27B</v>
          </cell>
          <cell r="B291" t="str">
            <v>GRT27B</v>
          </cell>
        </row>
        <row r="292">
          <cell r="A292" t="str">
            <v>SBH02A</v>
          </cell>
          <cell r="B292" t="str">
            <v>BARUMUN_TENGAH_02</v>
          </cell>
        </row>
        <row r="293">
          <cell r="A293" t="str">
            <v>KRW28B</v>
          </cell>
          <cell r="B293" t="str">
            <v>KRW28B</v>
          </cell>
        </row>
        <row r="294">
          <cell r="A294" t="str">
            <v>TKG19</v>
          </cell>
          <cell r="B294" t="str">
            <v>DIPONEGORO_2</v>
          </cell>
        </row>
        <row r="295">
          <cell r="A295" t="str">
            <v>BDR12</v>
          </cell>
          <cell r="B295" t="str">
            <v>TERBANGGI_BESAR_2</v>
          </cell>
        </row>
        <row r="296">
          <cell r="A296" t="str">
            <v>MRU01</v>
          </cell>
          <cell r="B296" t="str">
            <v>RUPIT</v>
          </cell>
        </row>
        <row r="297">
          <cell r="A297" t="str">
            <v>IDR03</v>
          </cell>
          <cell r="B297" t="str">
            <v>JULOK</v>
          </cell>
        </row>
        <row r="298">
          <cell r="A298" t="str">
            <v>MDC02C</v>
          </cell>
          <cell r="B298" t="str">
            <v>POLITEKNIK_01</v>
          </cell>
        </row>
        <row r="299">
          <cell r="A299" t="str">
            <v>PLW15</v>
          </cell>
          <cell r="B299" t="str">
            <v>SINAR_INDAH</v>
          </cell>
        </row>
        <row r="300">
          <cell r="A300" t="str">
            <v>PER16</v>
          </cell>
          <cell r="B300" t="str">
            <v>CIMANGGU_PER</v>
          </cell>
        </row>
        <row r="301">
          <cell r="A301" t="str">
            <v>CIM777</v>
          </cell>
          <cell r="B301" t="str">
            <v>CIM_GATEWAY</v>
          </cell>
        </row>
        <row r="302">
          <cell r="A302" t="str">
            <v>KOL05</v>
          </cell>
          <cell r="B302" t="str">
            <v>WUNDULAKO</v>
          </cell>
        </row>
        <row r="303">
          <cell r="A303" t="str">
            <v>BAL19F</v>
          </cell>
          <cell r="B303" t="str">
            <v>CENTRAL_LEGOK</v>
          </cell>
        </row>
        <row r="304">
          <cell r="A304" t="str">
            <v>CIP07B</v>
          </cell>
          <cell r="B304" t="str">
            <v>CENDANA_BAKTI_JAYA</v>
          </cell>
        </row>
        <row r="305">
          <cell r="A305" t="str">
            <v>TCGSK011</v>
          </cell>
          <cell r="B305" t="str">
            <v>TCGSK011</v>
          </cell>
        </row>
        <row r="306">
          <cell r="A306" t="str">
            <v>SMQ05</v>
          </cell>
          <cell r="B306" t="str">
            <v>PATIH_RUMBIH</v>
          </cell>
        </row>
        <row r="307">
          <cell r="A307" t="str">
            <v>CIB28</v>
          </cell>
          <cell r="B307" t="str">
            <v>CP_MAYOR_OKING</v>
          </cell>
        </row>
        <row r="308">
          <cell r="A308" t="str">
            <v>JKT02Q</v>
          </cell>
          <cell r="B308" t="str">
            <v>MERUYA_UTARA</v>
          </cell>
        </row>
        <row r="309">
          <cell r="A309" t="str">
            <v>BAL20D</v>
          </cell>
          <cell r="B309" t="str">
            <v>KADU_PETALS</v>
          </cell>
        </row>
        <row r="310">
          <cell r="A310" t="str">
            <v>BAL20E</v>
          </cell>
          <cell r="B310" t="str">
            <v>CURUG_CUKANGGALIH</v>
          </cell>
        </row>
        <row r="311">
          <cell r="A311" t="str">
            <v>GRT02A</v>
          </cell>
          <cell r="B311" t="str">
            <v>GRT02A</v>
          </cell>
        </row>
        <row r="312">
          <cell r="A312" t="str">
            <v>GRT33C</v>
          </cell>
          <cell r="B312" t="str">
            <v>GRT33C</v>
          </cell>
        </row>
        <row r="313">
          <cell r="A313" t="str">
            <v>SII09</v>
          </cell>
          <cell r="B313" t="str">
            <v>SEI_KIJANG_02</v>
          </cell>
        </row>
        <row r="314">
          <cell r="A314" t="str">
            <v>SGL05</v>
          </cell>
          <cell r="B314" t="str">
            <v>SAKTI</v>
          </cell>
        </row>
        <row r="315">
          <cell r="A315" t="str">
            <v>BGS13</v>
          </cell>
          <cell r="B315" t="str">
            <v>PULAU_KETAM_PUTIH</v>
          </cell>
        </row>
        <row r="316">
          <cell r="A316" t="str">
            <v>MLG23</v>
          </cell>
          <cell r="B316" t="str">
            <v>BEAUTIFUL_BROMO</v>
          </cell>
        </row>
        <row r="317">
          <cell r="A317" t="str">
            <v>PDN13</v>
          </cell>
          <cell r="B317" t="str">
            <v>BAJAMAS</v>
          </cell>
        </row>
        <row r="318">
          <cell r="A318" t="str">
            <v>SUB19B</v>
          </cell>
          <cell r="B318" t="str">
            <v>RUNGKUT_2</v>
          </cell>
        </row>
        <row r="319">
          <cell r="A319" t="str">
            <v>SPG05B</v>
          </cell>
          <cell r="B319" t="str">
            <v>KEDUNGDUNG_1</v>
          </cell>
        </row>
        <row r="320">
          <cell r="A320" t="str">
            <v>SPG09A</v>
          </cell>
          <cell r="B320" t="str">
            <v>ROBATAL</v>
          </cell>
        </row>
        <row r="321">
          <cell r="A321" t="str">
            <v>SPG02A</v>
          </cell>
          <cell r="B321" t="str">
            <v>CAMPLONG</v>
          </cell>
        </row>
        <row r="322">
          <cell r="A322" t="str">
            <v>SPG11</v>
          </cell>
          <cell r="B322" t="str">
            <v>SOKOBANAH</v>
          </cell>
        </row>
        <row r="323">
          <cell r="A323" t="str">
            <v>SPG13</v>
          </cell>
          <cell r="B323" t="str">
            <v>TAMBELANGAN_1</v>
          </cell>
        </row>
        <row r="324">
          <cell r="A324" t="str">
            <v>BWX17</v>
          </cell>
          <cell r="B324" t="str">
            <v>GALIS_1</v>
          </cell>
        </row>
        <row r="325">
          <cell r="A325" t="str">
            <v>SPG08</v>
          </cell>
          <cell r="B325" t="str">
            <v>OMBEN_1</v>
          </cell>
        </row>
        <row r="326">
          <cell r="A326" t="str">
            <v>SPG06</v>
          </cell>
          <cell r="B326" t="str">
            <v>BANYUATES_1</v>
          </cell>
        </row>
        <row r="327">
          <cell r="A327" t="str">
            <v>BWX09</v>
          </cell>
          <cell r="B327" t="str">
            <v>AROSBAYA_1</v>
          </cell>
        </row>
        <row r="328">
          <cell r="A328" t="str">
            <v>BWX07</v>
          </cell>
          <cell r="B328" t="str">
            <v>TANJUNG_BUMI_1</v>
          </cell>
        </row>
        <row r="329">
          <cell r="A329" t="str">
            <v>BWX06</v>
          </cell>
          <cell r="B329" t="str">
            <v>BURNEH_1</v>
          </cell>
        </row>
        <row r="330">
          <cell r="A330" t="str">
            <v>SPG04</v>
          </cell>
          <cell r="B330" t="str">
            <v>TORJUN_RAYA</v>
          </cell>
        </row>
        <row r="331">
          <cell r="A331" t="str">
            <v>BWX04</v>
          </cell>
          <cell r="B331" t="str">
            <v>SEPULU</v>
          </cell>
        </row>
        <row r="332">
          <cell r="A332" t="str">
            <v>SPG03</v>
          </cell>
          <cell r="B332" t="str">
            <v>SAMPANG_UTARA</v>
          </cell>
        </row>
        <row r="333">
          <cell r="A333" t="str">
            <v>BWX05</v>
          </cell>
          <cell r="B333" t="str">
            <v>TANAH_MERAH_1</v>
          </cell>
        </row>
        <row r="334">
          <cell r="A334" t="str">
            <v>SPG05</v>
          </cell>
          <cell r="B334" t="str">
            <v>KARANGPENANG_1</v>
          </cell>
        </row>
        <row r="335">
          <cell r="A335" t="str">
            <v>SPG02</v>
          </cell>
          <cell r="B335" t="str">
            <v>GUNUNG_SEKAR</v>
          </cell>
        </row>
        <row r="336">
          <cell r="A336" t="str">
            <v>BWX02</v>
          </cell>
          <cell r="B336" t="str">
            <v>BLEGA</v>
          </cell>
        </row>
        <row r="337">
          <cell r="A337" t="str">
            <v>BWX01</v>
          </cell>
          <cell r="B337" t="str">
            <v>BANGKALAN</v>
          </cell>
        </row>
        <row r="338">
          <cell r="A338" t="str">
            <v>PYY05B</v>
          </cell>
          <cell r="B338" t="str">
            <v>LINGGA_BAYU_02</v>
          </cell>
        </row>
        <row r="339">
          <cell r="A339" t="str">
            <v>WAG05</v>
          </cell>
          <cell r="B339" t="str">
            <v>MORAMO</v>
          </cell>
        </row>
        <row r="340">
          <cell r="A340" t="str">
            <v>TCWNO031</v>
          </cell>
          <cell r="B340" t="str">
            <v>TCWNO031</v>
          </cell>
        </row>
        <row r="341">
          <cell r="A341" t="str">
            <v>PMA02</v>
          </cell>
          <cell r="B341" t="str">
            <v>MAMBI</v>
          </cell>
        </row>
        <row r="342">
          <cell r="A342" t="str">
            <v>TNB02</v>
          </cell>
          <cell r="B342" t="str">
            <v>MODANG_GROGOT</v>
          </cell>
        </row>
        <row r="343">
          <cell r="A343" t="str">
            <v>WNO02</v>
          </cell>
          <cell r="B343" t="str">
            <v>NGLIPAR</v>
          </cell>
        </row>
        <row r="344">
          <cell r="A344" t="str">
            <v>RPT02B</v>
          </cell>
          <cell r="B344" t="str">
            <v>NEGERI_BARU_02</v>
          </cell>
        </row>
        <row r="345">
          <cell r="A345" t="str">
            <v>RPT05B</v>
          </cell>
          <cell r="B345" t="str">
            <v>TELUK_SENTOSA_02</v>
          </cell>
        </row>
        <row r="346">
          <cell r="A346" t="str">
            <v>KPG04A</v>
          </cell>
          <cell r="B346" t="str">
            <v>SUNGAI_KANAN_02</v>
          </cell>
        </row>
        <row r="347">
          <cell r="A347" t="str">
            <v>GNS01A</v>
          </cell>
          <cell r="B347" t="str">
            <v>GAMO</v>
          </cell>
        </row>
        <row r="348">
          <cell r="A348" t="str">
            <v>KPG05B</v>
          </cell>
          <cell r="B348" t="str">
            <v>CIKAMPAK_03</v>
          </cell>
        </row>
        <row r="349">
          <cell r="A349" t="str">
            <v>AEK08A</v>
          </cell>
          <cell r="B349" t="str">
            <v>KAMPUNG_PAJAK_03</v>
          </cell>
        </row>
        <row r="350">
          <cell r="A350" t="str">
            <v>RPT03B</v>
          </cell>
          <cell r="B350" t="str">
            <v>BILAH_HULU_02</v>
          </cell>
        </row>
        <row r="351">
          <cell r="A351" t="str">
            <v>TED09</v>
          </cell>
          <cell r="B351" t="str">
            <v>LOLOWAU</v>
          </cell>
        </row>
        <row r="352">
          <cell r="A352" t="str">
            <v>DON13</v>
          </cell>
          <cell r="B352" t="str">
            <v>SOJOL</v>
          </cell>
        </row>
        <row r="353">
          <cell r="A353" t="str">
            <v>MDC09B</v>
          </cell>
          <cell r="B353" t="str">
            <v>TANJUNG_BATU_02</v>
          </cell>
        </row>
        <row r="354">
          <cell r="A354" t="str">
            <v>MDC11B</v>
          </cell>
          <cell r="B354" t="str">
            <v>MALALAYANG_01</v>
          </cell>
        </row>
        <row r="355">
          <cell r="A355" t="str">
            <v>PSJ13</v>
          </cell>
          <cell r="B355" t="str">
            <v>NAPU</v>
          </cell>
        </row>
        <row r="356">
          <cell r="A356" t="str">
            <v>KSP01</v>
          </cell>
          <cell r="B356" t="str">
            <v>KUALA_SIMPANG</v>
          </cell>
        </row>
        <row r="357">
          <cell r="A357" t="str">
            <v>JKT10G</v>
          </cell>
          <cell r="B357" t="str">
            <v>DC_CILINCING</v>
          </cell>
        </row>
        <row r="358">
          <cell r="A358" t="str">
            <v>BAL16</v>
          </cell>
          <cell r="B358" t="str">
            <v>DC_SEPATAN</v>
          </cell>
        </row>
        <row r="359">
          <cell r="A359" t="str">
            <v>MLW01A</v>
          </cell>
          <cell r="B359" t="str">
            <v>MELAWI_PINOH</v>
          </cell>
        </row>
        <row r="360">
          <cell r="A360" t="str">
            <v>BKI14H</v>
          </cell>
          <cell r="B360" t="str">
            <v>CP_WANAJAYA</v>
          </cell>
        </row>
        <row r="361">
          <cell r="A361" t="str">
            <v>BKI73A</v>
          </cell>
          <cell r="B361" t="str">
            <v>CP_ASIA_TROPIS</v>
          </cell>
        </row>
        <row r="362">
          <cell r="A362" t="str">
            <v>TCPDS021</v>
          </cell>
          <cell r="B362" t="str">
            <v>TCPDS021</v>
          </cell>
        </row>
        <row r="363">
          <cell r="A363" t="str">
            <v>SBH01</v>
          </cell>
          <cell r="B363" t="str">
            <v>SIBUHUAN</v>
          </cell>
        </row>
        <row r="364">
          <cell r="A364" t="str">
            <v>SBH02</v>
          </cell>
          <cell r="B364" t="str">
            <v>SOSA</v>
          </cell>
        </row>
        <row r="365">
          <cell r="A365" t="str">
            <v>SBH04</v>
          </cell>
          <cell r="B365" t="str">
            <v>HUTARAJA_TINGGI</v>
          </cell>
        </row>
        <row r="366">
          <cell r="A366" t="str">
            <v>PYY06</v>
          </cell>
          <cell r="B366" t="str">
            <v>SIKAPAS</v>
          </cell>
        </row>
        <row r="367">
          <cell r="A367" t="str">
            <v>SBH05</v>
          </cell>
          <cell r="B367" t="str">
            <v>HUTARAJA_TINGGI_02</v>
          </cell>
        </row>
        <row r="368">
          <cell r="A368" t="str">
            <v>SIK03</v>
          </cell>
          <cell r="B368" t="str">
            <v>BATANG_TORU</v>
          </cell>
        </row>
        <row r="369">
          <cell r="A369" t="str">
            <v>JKT41U</v>
          </cell>
          <cell r="B369" t="str">
            <v>CP_PLUIT_SELATAN_2</v>
          </cell>
        </row>
        <row r="370">
          <cell r="A370" t="str">
            <v>SRG61</v>
          </cell>
          <cell r="B370" t="str">
            <v>PUDAKPAYUNG</v>
          </cell>
        </row>
        <row r="371">
          <cell r="A371" t="str">
            <v>SRG10</v>
          </cell>
          <cell r="B371" t="str">
            <v>TEMBALANG</v>
          </cell>
        </row>
        <row r="372">
          <cell r="A372" t="str">
            <v>BSB01</v>
          </cell>
          <cell r="B372" t="str">
            <v>BANDAR_SERI_BENTAN</v>
          </cell>
        </row>
        <row r="373">
          <cell r="A373" t="str">
            <v>PUR09</v>
          </cell>
          <cell r="B373" t="str">
            <v>PURBALINGGA_LOR</v>
          </cell>
        </row>
        <row r="374">
          <cell r="A374" t="str">
            <v>BTH09</v>
          </cell>
          <cell r="B374" t="str">
            <v>TANJUNG_PIAYU</v>
          </cell>
        </row>
        <row r="375">
          <cell r="A375" t="str">
            <v>JKT33P</v>
          </cell>
          <cell r="B375" t="str">
            <v>CP_KEDOYA_UTARA</v>
          </cell>
        </row>
        <row r="376">
          <cell r="A376" t="str">
            <v>JKT13K</v>
          </cell>
          <cell r="B376" t="str">
            <v>JOHAR_BARU_01</v>
          </cell>
        </row>
        <row r="377">
          <cell r="A377" t="str">
            <v>KAA08</v>
          </cell>
          <cell r="B377" t="str">
            <v>BEJEN</v>
          </cell>
        </row>
        <row r="378">
          <cell r="A378" t="str">
            <v>TNJ01</v>
          </cell>
          <cell r="B378" t="str">
            <v>TANJUNG_PINANG</v>
          </cell>
        </row>
        <row r="379">
          <cell r="A379" t="str">
            <v>KUB04A</v>
          </cell>
          <cell r="B379" t="str">
            <v>KUBU_BARU</v>
          </cell>
        </row>
        <row r="380">
          <cell r="A380" t="str">
            <v>TTT16A</v>
          </cell>
          <cell r="B380" t="str">
            <v>SINGKUP_CEMERLANG</v>
          </cell>
        </row>
        <row r="381">
          <cell r="A381" t="str">
            <v>TTT02A</v>
          </cell>
          <cell r="B381" t="str">
            <v>UPAS_MAJU</v>
          </cell>
        </row>
        <row r="382">
          <cell r="A382" t="str">
            <v>MLW03</v>
          </cell>
          <cell r="B382" t="str">
            <v>BELIMBING</v>
          </cell>
        </row>
        <row r="383">
          <cell r="A383" t="str">
            <v>PNK04B</v>
          </cell>
          <cell r="B383" t="str">
            <v>KOMYOS</v>
          </cell>
        </row>
        <row r="384">
          <cell r="A384" t="str">
            <v>MMW10</v>
          </cell>
          <cell r="B384" t="str">
            <v>SUNGAI_KUNYIT_KOTA</v>
          </cell>
        </row>
        <row r="385">
          <cell r="A385" t="str">
            <v>SUB28C</v>
          </cell>
          <cell r="B385" t="str">
            <v>SUKOMANUNGGAL_3</v>
          </cell>
        </row>
        <row r="386">
          <cell r="A386" t="str">
            <v>BWS11A</v>
          </cell>
          <cell r="B386" t="str">
            <v>BONDOWOSO_3</v>
          </cell>
        </row>
        <row r="387">
          <cell r="A387" t="str">
            <v>BWS02A</v>
          </cell>
          <cell r="B387" t="str">
            <v>WRINGIN</v>
          </cell>
        </row>
        <row r="388">
          <cell r="A388" t="str">
            <v>NGA17A</v>
          </cell>
          <cell r="B388" t="str">
            <v>KDR_NGASEM_2</v>
          </cell>
        </row>
        <row r="389">
          <cell r="A389" t="str">
            <v>SUB19E</v>
          </cell>
          <cell r="B389" t="str">
            <v>KALI_RUNGKUT_1</v>
          </cell>
        </row>
        <row r="390">
          <cell r="A390" t="str">
            <v>MTX08</v>
          </cell>
          <cell r="B390" t="str">
            <v>MAGETAN_2</v>
          </cell>
        </row>
        <row r="391">
          <cell r="A391" t="str">
            <v>BWS21</v>
          </cell>
          <cell r="B391" t="str">
            <v>SUMBERWRINGIN_1</v>
          </cell>
        </row>
        <row r="392">
          <cell r="A392" t="str">
            <v>CAB02</v>
          </cell>
          <cell r="B392" t="str">
            <v>MADIUN_1</v>
          </cell>
        </row>
        <row r="393">
          <cell r="A393" t="str">
            <v>LMJ05</v>
          </cell>
          <cell r="B393" t="str">
            <v>MAHAKAM</v>
          </cell>
        </row>
        <row r="394">
          <cell r="A394" t="str">
            <v>JBR30</v>
          </cell>
          <cell r="B394" t="str">
            <v>SUMBERBARU_1</v>
          </cell>
        </row>
        <row r="395">
          <cell r="A395" t="str">
            <v>JBR31</v>
          </cell>
          <cell r="B395" t="str">
            <v>JBR_ARJASA_1</v>
          </cell>
        </row>
        <row r="396">
          <cell r="A396" t="str">
            <v>TLA06</v>
          </cell>
          <cell r="B396" t="str">
            <v>GONDANGRAYA</v>
          </cell>
        </row>
        <row r="397">
          <cell r="A397" t="str">
            <v>LMJ10</v>
          </cell>
          <cell r="B397" t="str">
            <v>YOSOWILANGUN_1</v>
          </cell>
        </row>
        <row r="398">
          <cell r="A398" t="str">
            <v>TBN10</v>
          </cell>
          <cell r="B398" t="str">
            <v>MERAKURAK_1</v>
          </cell>
        </row>
        <row r="399">
          <cell r="A399" t="str">
            <v>NGK05</v>
          </cell>
          <cell r="B399" t="str">
            <v>PRAMBON</v>
          </cell>
        </row>
        <row r="400">
          <cell r="A400" t="str">
            <v>TBN07</v>
          </cell>
          <cell r="B400" t="str">
            <v>TAMBAKBOYO</v>
          </cell>
        </row>
        <row r="401">
          <cell r="A401" t="str">
            <v>SUB32A</v>
          </cell>
          <cell r="B401" t="str">
            <v>DC_KARANGPILANG</v>
          </cell>
        </row>
        <row r="402">
          <cell r="A402" t="str">
            <v>TBN06</v>
          </cell>
          <cell r="B402" t="str">
            <v>PARENGAN</v>
          </cell>
        </row>
        <row r="403">
          <cell r="A403" t="str">
            <v>TBN04</v>
          </cell>
          <cell r="B403" t="str">
            <v>KEREK</v>
          </cell>
        </row>
        <row r="404">
          <cell r="A404" t="str">
            <v>TLA04</v>
          </cell>
          <cell r="B404" t="str">
            <v>KAUMAN</v>
          </cell>
        </row>
        <row r="405">
          <cell r="A405" t="str">
            <v>TLA07</v>
          </cell>
          <cell r="B405" t="str">
            <v>DC_TULUNG_AGUNG</v>
          </cell>
        </row>
        <row r="406">
          <cell r="A406" t="str">
            <v>JBR04</v>
          </cell>
          <cell r="B406" t="str">
            <v>TANGGUL</v>
          </cell>
        </row>
        <row r="407">
          <cell r="A407" t="str">
            <v>MDN04</v>
          </cell>
          <cell r="B407" t="str">
            <v>JIWAN</v>
          </cell>
        </row>
        <row r="408">
          <cell r="A408" t="str">
            <v>TLA01</v>
          </cell>
          <cell r="B408" t="str">
            <v>TULUNG_AGUNG</v>
          </cell>
        </row>
        <row r="409">
          <cell r="A409" t="str">
            <v>TGR10D</v>
          </cell>
          <cell r="B409" t="str">
            <v>RADEN_SALEH</v>
          </cell>
        </row>
        <row r="410">
          <cell r="A410" t="str">
            <v>SNG19</v>
          </cell>
          <cell r="B410" t="str">
            <v>TUNJUNG_TEJA</v>
          </cell>
        </row>
        <row r="411">
          <cell r="A411" t="str">
            <v>CIP05I</v>
          </cell>
          <cell r="B411" t="str">
            <v>PONDOK_PUCUNG</v>
          </cell>
        </row>
        <row r="412">
          <cell r="A412" t="str">
            <v>CIP05H</v>
          </cell>
          <cell r="B412" t="str">
            <v>PONDOKJAYA</v>
          </cell>
        </row>
        <row r="413">
          <cell r="A413" t="str">
            <v>BAL12A</v>
          </cell>
          <cell r="B413" t="str">
            <v>SURADITA_CISAUK</v>
          </cell>
        </row>
        <row r="414">
          <cell r="A414" t="str">
            <v>CIP02E</v>
          </cell>
          <cell r="B414" t="str">
            <v>TERAS_KOTA</v>
          </cell>
        </row>
        <row r="415">
          <cell r="A415" t="str">
            <v>BAL26C</v>
          </cell>
          <cell r="B415" t="str">
            <v>SALEMBARAN</v>
          </cell>
        </row>
        <row r="416">
          <cell r="A416" t="str">
            <v>TGR12E</v>
          </cell>
          <cell r="B416" t="str">
            <v>PINANG_CIPONDOH</v>
          </cell>
        </row>
        <row r="417">
          <cell r="A417" t="str">
            <v>CIL05B</v>
          </cell>
          <cell r="B417" t="str">
            <v>CIL05B</v>
          </cell>
        </row>
        <row r="418">
          <cell r="A418" t="str">
            <v>TGR08D</v>
          </cell>
          <cell r="B418" t="str">
            <v>ARCADIA_BATUCEPER</v>
          </cell>
        </row>
        <row r="419">
          <cell r="A419" t="str">
            <v>SNG05B</v>
          </cell>
          <cell r="B419" t="str">
            <v>HARENDONG</v>
          </cell>
        </row>
        <row r="420">
          <cell r="A420" t="str">
            <v>BAL04E</v>
          </cell>
          <cell r="B420" t="str">
            <v>CIKUPA_RAYA</v>
          </cell>
        </row>
        <row r="421">
          <cell r="A421" t="str">
            <v>BAL20A</v>
          </cell>
          <cell r="B421" t="str">
            <v>CURUG_RAYA</v>
          </cell>
        </row>
        <row r="422">
          <cell r="A422" t="str">
            <v>BAL02A</v>
          </cell>
          <cell r="B422" t="str">
            <v>JAMBE_RAYA</v>
          </cell>
        </row>
        <row r="423">
          <cell r="A423" t="str">
            <v>SNG06B</v>
          </cell>
          <cell r="B423" t="str">
            <v>KIBIN_RAYA</v>
          </cell>
        </row>
        <row r="424">
          <cell r="A424" t="str">
            <v>SNG21</v>
          </cell>
          <cell r="B424" t="str">
            <v>DP_PETIR</v>
          </cell>
        </row>
        <row r="425">
          <cell r="A425" t="str">
            <v>BAL17</v>
          </cell>
          <cell r="B425" t="str">
            <v>CANGKUDU</v>
          </cell>
        </row>
        <row r="426">
          <cell r="A426" t="str">
            <v>PGL04</v>
          </cell>
          <cell r="B426" t="str">
            <v>CIBALIUNG</v>
          </cell>
        </row>
        <row r="427">
          <cell r="A427" t="str">
            <v>TKG12</v>
          </cell>
          <cell r="B427" t="str">
            <v>TIRTAYASA</v>
          </cell>
        </row>
        <row r="428">
          <cell r="A428" t="str">
            <v>PDG12</v>
          </cell>
          <cell r="B428" t="str">
            <v>DC_LUBUK_BEGALUNG</v>
          </cell>
        </row>
        <row r="429">
          <cell r="A429" t="str">
            <v>SII05</v>
          </cell>
          <cell r="B429" t="str">
            <v>KOTO_GASIB</v>
          </cell>
        </row>
        <row r="430">
          <cell r="A430" t="str">
            <v>SRG28</v>
          </cell>
          <cell r="B430" t="str">
            <v>BUGANGAN</v>
          </cell>
        </row>
        <row r="431">
          <cell r="A431" t="str">
            <v>IDM07D</v>
          </cell>
          <cell r="B431" t="str">
            <v>IDM07D</v>
          </cell>
        </row>
        <row r="432">
          <cell r="A432" t="str">
            <v>PYY04</v>
          </cell>
          <cell r="B432" t="str">
            <v>SIABU</v>
          </cell>
        </row>
        <row r="433">
          <cell r="A433" t="str">
            <v>BKI45</v>
          </cell>
          <cell r="B433" t="str">
            <v>CIKETING</v>
          </cell>
        </row>
        <row r="434">
          <cell r="A434" t="str">
            <v>SDA38</v>
          </cell>
          <cell r="B434" t="str">
            <v>SUKODONO_1</v>
          </cell>
        </row>
        <row r="435">
          <cell r="A435" t="str">
            <v>BKI69</v>
          </cell>
          <cell r="B435" t="str">
            <v>DC_MEDAN_SATRIA</v>
          </cell>
        </row>
        <row r="436">
          <cell r="A436" t="str">
            <v>SOG33</v>
          </cell>
          <cell r="B436" t="str">
            <v>DC_PEUNDEUY</v>
          </cell>
        </row>
        <row r="437">
          <cell r="A437" t="str">
            <v>SOG04C</v>
          </cell>
          <cell r="B437" t="str">
            <v>CIBEET</v>
          </cell>
        </row>
        <row r="438">
          <cell r="A438" t="str">
            <v>JKT21U</v>
          </cell>
          <cell r="B438" t="str">
            <v>DC_GANDARIA</v>
          </cell>
        </row>
        <row r="439">
          <cell r="A439" t="str">
            <v>KSP02</v>
          </cell>
          <cell r="B439" t="str">
            <v>TUALANG_CUT</v>
          </cell>
        </row>
        <row r="440">
          <cell r="A440" t="str">
            <v>SUM11D</v>
          </cell>
          <cell r="B440" t="str">
            <v>SUM11D</v>
          </cell>
        </row>
        <row r="441">
          <cell r="A441" t="str">
            <v>SMI35A</v>
          </cell>
          <cell r="B441" t="str">
            <v>SMI35A</v>
          </cell>
        </row>
        <row r="442">
          <cell r="A442" t="str">
            <v>KNG10</v>
          </cell>
          <cell r="B442" t="str">
            <v>CIRENDANG</v>
          </cell>
        </row>
        <row r="443">
          <cell r="A443" t="str">
            <v>TSK08</v>
          </cell>
          <cell r="B443" t="str">
            <v>KAWALU</v>
          </cell>
        </row>
        <row r="444">
          <cell r="A444" t="str">
            <v>KDI06</v>
          </cell>
          <cell r="B444" t="str">
            <v>PUUWATU</v>
          </cell>
        </row>
        <row r="445">
          <cell r="A445" t="str">
            <v>SMI15A</v>
          </cell>
          <cell r="B445" t="str">
            <v>SMI15A</v>
          </cell>
        </row>
        <row r="446">
          <cell r="A446" t="str">
            <v>CJR14B</v>
          </cell>
          <cell r="B446" t="str">
            <v>CJR14B</v>
          </cell>
        </row>
        <row r="447">
          <cell r="A447" t="str">
            <v>SUB12C</v>
          </cell>
          <cell r="B447" t="str">
            <v>GUBENG_3</v>
          </cell>
        </row>
        <row r="448">
          <cell r="A448" t="str">
            <v>GRT41C</v>
          </cell>
          <cell r="B448" t="str">
            <v>GRT41C</v>
          </cell>
        </row>
        <row r="449">
          <cell r="A449" t="str">
            <v>MJA14A</v>
          </cell>
          <cell r="B449" t="str">
            <v>MJA14A</v>
          </cell>
        </row>
        <row r="450">
          <cell r="A450" t="str">
            <v>CJR19</v>
          </cell>
          <cell r="B450" t="str">
            <v>DC_SOLOKPANDAN</v>
          </cell>
        </row>
        <row r="451">
          <cell r="A451" t="str">
            <v>KBM17</v>
          </cell>
          <cell r="B451" t="str">
            <v>KBM17</v>
          </cell>
        </row>
        <row r="452">
          <cell r="A452" t="str">
            <v>BYL04A</v>
          </cell>
          <cell r="B452" t="str">
            <v>BYL04A</v>
          </cell>
        </row>
        <row r="453">
          <cell r="A453" t="str">
            <v>SLM10A</v>
          </cell>
          <cell r="B453" t="str">
            <v>SLM10A</v>
          </cell>
        </row>
        <row r="454">
          <cell r="A454" t="str">
            <v>KLT26</v>
          </cell>
          <cell r="B454" t="str">
            <v>KLT26</v>
          </cell>
        </row>
        <row r="455">
          <cell r="A455" t="str">
            <v>BYL03A</v>
          </cell>
          <cell r="B455" t="str">
            <v>BYL03A</v>
          </cell>
        </row>
        <row r="456">
          <cell r="A456" t="str">
            <v>SLM03A</v>
          </cell>
          <cell r="B456" t="str">
            <v>SLM03A</v>
          </cell>
        </row>
        <row r="457">
          <cell r="A457" t="str">
            <v>CLP03A</v>
          </cell>
          <cell r="B457" t="str">
            <v>CLP03A</v>
          </cell>
        </row>
        <row r="458">
          <cell r="A458" t="str">
            <v>CLP13A</v>
          </cell>
          <cell r="B458" t="str">
            <v>CLP13A</v>
          </cell>
        </row>
        <row r="459">
          <cell r="A459" t="str">
            <v>BTL12A</v>
          </cell>
          <cell r="B459" t="str">
            <v>SITIMULYO</v>
          </cell>
        </row>
        <row r="460">
          <cell r="A460" t="str">
            <v>WGI14</v>
          </cell>
          <cell r="B460" t="str">
            <v>JATISRONO_WGI</v>
          </cell>
        </row>
        <row r="461">
          <cell r="A461" t="str">
            <v>MUG16</v>
          </cell>
          <cell r="B461" t="str">
            <v>TEMPURAN_MUNGKID</v>
          </cell>
        </row>
        <row r="462">
          <cell r="A462" t="str">
            <v>WGI11</v>
          </cell>
          <cell r="B462" t="str">
            <v>NGUNTORONADI</v>
          </cell>
        </row>
        <row r="463">
          <cell r="A463" t="str">
            <v>CLP14</v>
          </cell>
          <cell r="B463" t="str">
            <v>WANAREJA</v>
          </cell>
        </row>
        <row r="464">
          <cell r="A464" t="str">
            <v>WNO03</v>
          </cell>
          <cell r="B464" t="str">
            <v>KARANGMOJO</v>
          </cell>
        </row>
        <row r="465">
          <cell r="A465" t="str">
            <v>CLP08</v>
          </cell>
          <cell r="B465" t="str">
            <v>CIMANGGU</v>
          </cell>
        </row>
        <row r="466">
          <cell r="A466" t="str">
            <v>JOG05</v>
          </cell>
          <cell r="B466" t="str">
            <v>GEDONG_KUNING</v>
          </cell>
        </row>
        <row r="467">
          <cell r="A467" t="str">
            <v>SUJ08</v>
          </cell>
          <cell r="B467" t="str">
            <v>MOJOLABAN</v>
          </cell>
        </row>
        <row r="468">
          <cell r="A468" t="str">
            <v>WGI05</v>
          </cell>
          <cell r="B468" t="str">
            <v>WURYANTORO</v>
          </cell>
        </row>
        <row r="469">
          <cell r="A469" t="str">
            <v>KAA11</v>
          </cell>
          <cell r="B469" t="str">
            <v>MOJOGEDANG</v>
          </cell>
        </row>
        <row r="470">
          <cell r="A470" t="str">
            <v>MGL02</v>
          </cell>
          <cell r="B470" t="str">
            <v>KUPATAN</v>
          </cell>
        </row>
        <row r="471">
          <cell r="A471" t="str">
            <v>JOG07</v>
          </cell>
          <cell r="B471" t="str">
            <v>GIWANGAN</v>
          </cell>
        </row>
        <row r="472">
          <cell r="A472" t="str">
            <v>SLM11</v>
          </cell>
          <cell r="B472" t="str">
            <v>BERJO</v>
          </cell>
        </row>
        <row r="473">
          <cell r="A473" t="str">
            <v>SRN03</v>
          </cell>
          <cell r="B473" t="str">
            <v>MASARAN</v>
          </cell>
        </row>
        <row r="474">
          <cell r="A474" t="str">
            <v>SLM21</v>
          </cell>
          <cell r="B474" t="str">
            <v>TRIDADI</v>
          </cell>
        </row>
        <row r="475">
          <cell r="A475" t="str">
            <v>KLT10</v>
          </cell>
          <cell r="B475" t="str">
            <v>MOJAYAN</v>
          </cell>
        </row>
        <row r="476">
          <cell r="A476" t="str">
            <v>SRN08</v>
          </cell>
          <cell r="B476" t="str">
            <v>TUGU_GADING_MASARAN</v>
          </cell>
        </row>
        <row r="477">
          <cell r="A477" t="str">
            <v>KAA15</v>
          </cell>
          <cell r="B477" t="str">
            <v>KEBAKKRAMAT</v>
          </cell>
        </row>
        <row r="478">
          <cell r="A478" t="str">
            <v>KAA06</v>
          </cell>
          <cell r="B478" t="str">
            <v>MATESI</v>
          </cell>
        </row>
        <row r="479">
          <cell r="A479" t="str">
            <v>KAA04</v>
          </cell>
          <cell r="B479" t="str">
            <v>GONDANGREJO</v>
          </cell>
        </row>
        <row r="480">
          <cell r="A480" t="str">
            <v>KLT03</v>
          </cell>
          <cell r="B480" t="str">
            <v>PRAMBANAN</v>
          </cell>
        </row>
        <row r="481">
          <cell r="A481" t="str">
            <v>MUG04</v>
          </cell>
          <cell r="B481" t="str">
            <v>SECANG</v>
          </cell>
        </row>
        <row r="482">
          <cell r="A482" t="str">
            <v>SRN04</v>
          </cell>
          <cell r="B482" t="str">
            <v>GONDANG</v>
          </cell>
        </row>
        <row r="483">
          <cell r="A483" t="str">
            <v>SUJ04</v>
          </cell>
          <cell r="B483" t="str">
            <v>TAWANGSARI</v>
          </cell>
        </row>
        <row r="484">
          <cell r="A484" t="str">
            <v>SLM04</v>
          </cell>
          <cell r="B484" t="str">
            <v>DENGGUNG</v>
          </cell>
        </row>
        <row r="485">
          <cell r="A485" t="str">
            <v>WGI01</v>
          </cell>
          <cell r="B485" t="str">
            <v>WONOGIRI</v>
          </cell>
        </row>
        <row r="486">
          <cell r="A486" t="str">
            <v>BYL04</v>
          </cell>
          <cell r="B486" t="str">
            <v>SIMO</v>
          </cell>
        </row>
        <row r="487">
          <cell r="A487" t="str">
            <v>PWJ05</v>
          </cell>
          <cell r="B487" t="str">
            <v>BAGELEN</v>
          </cell>
        </row>
        <row r="488">
          <cell r="A488" t="str">
            <v>SLM02</v>
          </cell>
          <cell r="B488" t="str">
            <v>GODEAN</v>
          </cell>
        </row>
        <row r="489">
          <cell r="A489" t="str">
            <v>JOG02</v>
          </cell>
          <cell r="B489" t="str">
            <v>UMBULHARJO</v>
          </cell>
        </row>
        <row r="490">
          <cell r="A490" t="str">
            <v>KLP01</v>
          </cell>
          <cell r="B490" t="str">
            <v>WATES</v>
          </cell>
        </row>
        <row r="491">
          <cell r="A491" t="str">
            <v>KBM04</v>
          </cell>
          <cell r="B491" t="str">
            <v>AYAH</v>
          </cell>
        </row>
        <row r="492">
          <cell r="A492" t="str">
            <v>CLP05</v>
          </cell>
          <cell r="B492" t="str">
            <v>ADIPALA</v>
          </cell>
        </row>
        <row r="493">
          <cell r="A493" t="str">
            <v>BAL09A</v>
          </cell>
          <cell r="B493" t="str">
            <v>KUKUN_SUKATANI</v>
          </cell>
        </row>
        <row r="494">
          <cell r="A494" t="str">
            <v>JKT57G</v>
          </cell>
          <cell r="B494" t="str">
            <v>CP_PULO_GADUNG</v>
          </cell>
        </row>
        <row r="495">
          <cell r="A495" t="str">
            <v>TCTGR042</v>
          </cell>
          <cell r="B495" t="str">
            <v>TCTGR042</v>
          </cell>
        </row>
        <row r="496">
          <cell r="A496" t="str">
            <v>PER03A</v>
          </cell>
          <cell r="B496" t="str">
            <v>CIKANGKUNG</v>
          </cell>
        </row>
        <row r="497">
          <cell r="A497" t="str">
            <v>BKI42</v>
          </cell>
          <cell r="B497" t="str">
            <v>JATI_MULYA</v>
          </cell>
        </row>
        <row r="498">
          <cell r="A498" t="str">
            <v>BAS01</v>
          </cell>
          <cell r="B498" t="str">
            <v>SIAPI_API</v>
          </cell>
        </row>
        <row r="499">
          <cell r="A499" t="str">
            <v>BGS11</v>
          </cell>
          <cell r="B499" t="str">
            <v>SIAK_KECIL_01</v>
          </cell>
        </row>
        <row r="500">
          <cell r="A500" t="str">
            <v>TKG11</v>
          </cell>
          <cell r="B500" t="str">
            <v>DC_BANDAR_LAMPUNG_3</v>
          </cell>
        </row>
        <row r="501">
          <cell r="A501" t="str">
            <v>PSW03</v>
          </cell>
          <cell r="B501" t="str">
            <v>TERMINAL_PRINGSEWU</v>
          </cell>
        </row>
        <row r="502">
          <cell r="A502" t="str">
            <v>PSW03B</v>
          </cell>
          <cell r="B502" t="str">
            <v>CP_SATRIA</v>
          </cell>
        </row>
        <row r="503">
          <cell r="A503" t="str">
            <v>BDR03B</v>
          </cell>
          <cell r="B503" t="str">
            <v>CP_PUTRA_RUMBIA</v>
          </cell>
        </row>
        <row r="504">
          <cell r="A504" t="str">
            <v>BDR05A</v>
          </cell>
          <cell r="B504" t="str">
            <v>CP_PUNGGUR</v>
          </cell>
        </row>
        <row r="505">
          <cell r="A505" t="str">
            <v>TKG10A</v>
          </cell>
          <cell r="B505" t="str">
            <v>TANJUNG_GADING</v>
          </cell>
        </row>
        <row r="506">
          <cell r="A506" t="str">
            <v>TKG09A</v>
          </cell>
          <cell r="B506" t="str">
            <v>TKG09A</v>
          </cell>
        </row>
        <row r="507">
          <cell r="A507" t="str">
            <v>TKG03B</v>
          </cell>
          <cell r="B507" t="str">
            <v>CP_LETJEN_ALAMSYAH</v>
          </cell>
        </row>
        <row r="508">
          <cell r="A508" t="str">
            <v>TKG06A</v>
          </cell>
          <cell r="B508" t="str">
            <v>CP_IKAN_TENGGIRI</v>
          </cell>
        </row>
        <row r="509">
          <cell r="A509" t="str">
            <v>TKG01E</v>
          </cell>
          <cell r="B509" t="str">
            <v>CP_TANJUNG_SENANG</v>
          </cell>
        </row>
        <row r="510">
          <cell r="A510" t="str">
            <v>MTR02A</v>
          </cell>
          <cell r="B510" t="str">
            <v>CP_IMAM_BONJOL</v>
          </cell>
        </row>
        <row r="511">
          <cell r="A511" t="str">
            <v>TKG01B</v>
          </cell>
          <cell r="B511" t="str">
            <v>CP_KIMAJA</v>
          </cell>
        </row>
        <row r="512">
          <cell r="A512" t="str">
            <v>JKT28D</v>
          </cell>
          <cell r="B512" t="str">
            <v>TAMBORA</v>
          </cell>
        </row>
        <row r="513">
          <cell r="A513" t="str">
            <v>IDM15E</v>
          </cell>
          <cell r="B513" t="str">
            <v>IDM15E</v>
          </cell>
        </row>
        <row r="514">
          <cell r="A514" t="str">
            <v>IDM06D</v>
          </cell>
          <cell r="B514" t="str">
            <v>IDM06D</v>
          </cell>
        </row>
        <row r="515">
          <cell r="A515" t="str">
            <v>PER10A</v>
          </cell>
          <cell r="B515" t="str">
            <v>PER10A</v>
          </cell>
        </row>
        <row r="516">
          <cell r="A516" t="str">
            <v>SMI09B</v>
          </cell>
          <cell r="B516" t="str">
            <v>SMI09B</v>
          </cell>
        </row>
        <row r="517">
          <cell r="A517" t="str">
            <v>PWO10B</v>
          </cell>
          <cell r="B517" t="str">
            <v>SUMBANG01</v>
          </cell>
        </row>
        <row r="518">
          <cell r="A518" t="str">
            <v>KEP01</v>
          </cell>
          <cell r="B518" t="str">
            <v>MENTAWAI</v>
          </cell>
        </row>
        <row r="519">
          <cell r="A519" t="str">
            <v>ASH04B</v>
          </cell>
          <cell r="B519" t="str">
            <v>AEK_SONGSONGAN_03</v>
          </cell>
        </row>
        <row r="520">
          <cell r="A520" t="str">
            <v>RPT04B</v>
          </cell>
          <cell r="B520" t="str">
            <v>SEI_SANGGUL_02</v>
          </cell>
        </row>
        <row r="521">
          <cell r="A521" t="str">
            <v>ASH11</v>
          </cell>
          <cell r="B521" t="str">
            <v>KISARAN</v>
          </cell>
        </row>
        <row r="522">
          <cell r="A522" t="str">
            <v>ASH04A</v>
          </cell>
          <cell r="B522" t="str">
            <v>AEK_SONGSONGAN_02</v>
          </cell>
        </row>
        <row r="523">
          <cell r="A523" t="str">
            <v>RPT08B</v>
          </cell>
          <cell r="B523" t="str">
            <v>RANTAU_SELATAN_02</v>
          </cell>
        </row>
        <row r="524">
          <cell r="A524" t="str">
            <v>SIB15</v>
          </cell>
          <cell r="B524" t="str">
            <v>TARUTUNG_02</v>
          </cell>
        </row>
        <row r="525">
          <cell r="A525" t="str">
            <v>SIB11</v>
          </cell>
          <cell r="B525" t="str">
            <v>SIBORONG_BORONG_1</v>
          </cell>
        </row>
        <row r="526">
          <cell r="A526" t="str">
            <v>PDN03A</v>
          </cell>
          <cell r="B526" t="str">
            <v>PADANG_MASIANG</v>
          </cell>
        </row>
        <row r="527">
          <cell r="A527" t="str">
            <v>RPT04A</v>
          </cell>
          <cell r="B527" t="str">
            <v>SEI_SANGGUL</v>
          </cell>
        </row>
        <row r="528">
          <cell r="A528" t="str">
            <v>DOS03A</v>
          </cell>
          <cell r="B528" t="str">
            <v>SIBUNTUON_PARPEA</v>
          </cell>
        </row>
        <row r="529">
          <cell r="A529" t="str">
            <v>PYY03</v>
          </cell>
          <cell r="B529" t="str">
            <v>KOTANOPAN</v>
          </cell>
        </row>
        <row r="530">
          <cell r="A530" t="str">
            <v>PYY01</v>
          </cell>
          <cell r="B530" t="str">
            <v>PANYABUNGAN</v>
          </cell>
        </row>
        <row r="531">
          <cell r="A531" t="str">
            <v>JAT777</v>
          </cell>
          <cell r="B531" t="str">
            <v>JAT_GATEWAY</v>
          </cell>
        </row>
        <row r="532">
          <cell r="A532" t="str">
            <v>NGA20A</v>
          </cell>
          <cell r="B532" t="str">
            <v>PARE_4</v>
          </cell>
        </row>
        <row r="533">
          <cell r="A533" t="str">
            <v>MEH01A</v>
          </cell>
          <cell r="B533" t="str">
            <v>KAWAY_XVI</v>
          </cell>
        </row>
        <row r="534">
          <cell r="A534" t="str">
            <v>SUB22B</v>
          </cell>
          <cell r="B534" t="str">
            <v>BULAK_1</v>
          </cell>
        </row>
        <row r="535">
          <cell r="A535" t="str">
            <v>BEG03A</v>
          </cell>
          <cell r="B535" t="str">
            <v>SELUAS</v>
          </cell>
        </row>
        <row r="536">
          <cell r="A536" t="str">
            <v>NGG10</v>
          </cell>
          <cell r="B536" t="str">
            <v>MENYUKE_KOTA</v>
          </cell>
        </row>
        <row r="537">
          <cell r="A537" t="str">
            <v>MAT01</v>
          </cell>
          <cell r="B537" t="str">
            <v>CIDAWANG</v>
          </cell>
        </row>
        <row r="538">
          <cell r="A538" t="str">
            <v>TGL01</v>
          </cell>
          <cell r="B538" t="str">
            <v>TEGAL</v>
          </cell>
        </row>
        <row r="539">
          <cell r="A539" t="str">
            <v>TJQ01</v>
          </cell>
          <cell r="B539" t="str">
            <v>TANJUNG_PANDAN</v>
          </cell>
        </row>
        <row r="540">
          <cell r="A540" t="str">
            <v>LWA07</v>
          </cell>
          <cell r="B540" t="str">
            <v>SUMBER_JAYA</v>
          </cell>
        </row>
        <row r="541">
          <cell r="A541" t="str">
            <v>DES01B</v>
          </cell>
          <cell r="B541" t="str">
            <v>TERATAI_DES</v>
          </cell>
        </row>
        <row r="542">
          <cell r="A542" t="str">
            <v>TCRGT111</v>
          </cell>
          <cell r="B542" t="str">
            <v>TCRGT111</v>
          </cell>
        </row>
        <row r="543">
          <cell r="A543" t="str">
            <v>RGT05</v>
          </cell>
          <cell r="B543" t="str">
            <v>PERANAP</v>
          </cell>
        </row>
        <row r="544">
          <cell r="A544" t="str">
            <v>SGT10</v>
          </cell>
          <cell r="B544" t="str">
            <v>CP_TELEN</v>
          </cell>
        </row>
        <row r="545">
          <cell r="A545" t="str">
            <v>MAL06</v>
          </cell>
          <cell r="B545" t="str">
            <v>WAWONDULA</v>
          </cell>
        </row>
        <row r="546">
          <cell r="A546" t="str">
            <v>MAR07</v>
          </cell>
          <cell r="B546" t="str">
            <v>CAMBA</v>
          </cell>
        </row>
        <row r="547">
          <cell r="A547" t="str">
            <v>PAK03</v>
          </cell>
          <cell r="B547" t="str">
            <v>RANDOMAYANG</v>
          </cell>
        </row>
        <row r="548">
          <cell r="A548" t="str">
            <v>LAS02</v>
          </cell>
          <cell r="B548" t="str">
            <v>NGAPA</v>
          </cell>
        </row>
        <row r="549">
          <cell r="A549" t="str">
            <v>UPG55</v>
          </cell>
          <cell r="B549" t="str">
            <v>KASSI_KASSI</v>
          </cell>
        </row>
        <row r="550">
          <cell r="A550" t="str">
            <v>UPG30</v>
          </cell>
          <cell r="B550" t="str">
            <v>BAROMBONG</v>
          </cell>
        </row>
        <row r="551">
          <cell r="A551" t="str">
            <v>MAR01</v>
          </cell>
          <cell r="B551" t="str">
            <v>MAROS</v>
          </cell>
        </row>
        <row r="552">
          <cell r="A552" t="str">
            <v>KOL02</v>
          </cell>
          <cell r="B552" t="str">
            <v>POMALAA</v>
          </cell>
        </row>
        <row r="553">
          <cell r="A553" t="str">
            <v>UPG07</v>
          </cell>
          <cell r="B553" t="str">
            <v>PETTARANI</v>
          </cell>
        </row>
        <row r="554">
          <cell r="A554" t="str">
            <v>MJU02</v>
          </cell>
          <cell r="B554" t="str">
            <v>TOPOYO</v>
          </cell>
        </row>
        <row r="555">
          <cell r="A555" t="str">
            <v>MSB01</v>
          </cell>
          <cell r="B555" t="str">
            <v>MASAMBA</v>
          </cell>
        </row>
        <row r="556">
          <cell r="A556" t="str">
            <v>MJN02</v>
          </cell>
          <cell r="B556" t="str">
            <v>MALUNDA</v>
          </cell>
        </row>
        <row r="557">
          <cell r="A557" t="str">
            <v>PLP01</v>
          </cell>
          <cell r="B557" t="str">
            <v>PALOPO</v>
          </cell>
        </row>
        <row r="558">
          <cell r="A558" t="str">
            <v>MAL01</v>
          </cell>
          <cell r="B558" t="str">
            <v>MALILI</v>
          </cell>
        </row>
        <row r="559">
          <cell r="A559" t="str">
            <v>UPG16</v>
          </cell>
          <cell r="B559" t="str">
            <v>UIN_ALAUDDIN</v>
          </cell>
        </row>
        <row r="560">
          <cell r="A560" t="str">
            <v>BEL02</v>
          </cell>
          <cell r="B560" t="str">
            <v>WALENGRAN</v>
          </cell>
        </row>
        <row r="561">
          <cell r="A561" t="str">
            <v>SDA12B</v>
          </cell>
          <cell r="B561" t="str">
            <v>WARU_6</v>
          </cell>
        </row>
        <row r="562">
          <cell r="A562" t="str">
            <v>PDG888</v>
          </cell>
          <cell r="B562" t="str">
            <v>PDG_SALES</v>
          </cell>
        </row>
        <row r="563">
          <cell r="A563" t="str">
            <v>SDA04A</v>
          </cell>
          <cell r="B563" t="str">
            <v>GEDANGAN</v>
          </cell>
        </row>
        <row r="564">
          <cell r="A564" t="str">
            <v>SDA12C</v>
          </cell>
          <cell r="B564" t="str">
            <v>WARU_7</v>
          </cell>
        </row>
        <row r="565">
          <cell r="A565" t="str">
            <v>PLW03B</v>
          </cell>
          <cell r="B565" t="str">
            <v>MANTIKULORE_01</v>
          </cell>
        </row>
        <row r="566">
          <cell r="A566" t="str">
            <v>PLW01D</v>
          </cell>
          <cell r="B566" t="str">
            <v>DEWI_SARTIKA_01</v>
          </cell>
        </row>
        <row r="567">
          <cell r="A567" t="str">
            <v>PLW12</v>
          </cell>
          <cell r="B567" t="str">
            <v>SOEKARNO_HATTA</v>
          </cell>
        </row>
        <row r="568">
          <cell r="A568" t="str">
            <v>PLW05A</v>
          </cell>
          <cell r="B568" t="str">
            <v>TATANGA_01</v>
          </cell>
        </row>
        <row r="569">
          <cell r="A569" t="str">
            <v>PLW03C</v>
          </cell>
          <cell r="B569" t="str">
            <v>TONDO_01</v>
          </cell>
        </row>
        <row r="570">
          <cell r="A570" t="str">
            <v>PLW08A</v>
          </cell>
          <cell r="B570" t="str">
            <v>PALU_TIMUR_01</v>
          </cell>
        </row>
        <row r="571">
          <cell r="A571" t="str">
            <v>PLW02C</v>
          </cell>
          <cell r="B571" t="str">
            <v>PONEGORO</v>
          </cell>
        </row>
        <row r="572">
          <cell r="A572" t="str">
            <v>PLW03D</v>
          </cell>
          <cell r="B572" t="str">
            <v>SIGMA_01</v>
          </cell>
        </row>
        <row r="573">
          <cell r="A573" t="str">
            <v>PLW02A</v>
          </cell>
          <cell r="B573" t="str">
            <v>WR_SUPRATMAN_01</v>
          </cell>
        </row>
        <row r="574">
          <cell r="A574" t="str">
            <v>TKG03C</v>
          </cell>
          <cell r="B574" t="str">
            <v>CP_KORPRI</v>
          </cell>
        </row>
        <row r="575">
          <cell r="A575" t="str">
            <v>DPS76</v>
          </cell>
          <cell r="B575" t="str">
            <v>CP_PEMECUTAN_KAJA</v>
          </cell>
        </row>
        <row r="576">
          <cell r="A576" t="str">
            <v>IDM30A</v>
          </cell>
          <cell r="B576" t="str">
            <v>IDM30A</v>
          </cell>
        </row>
        <row r="577">
          <cell r="A577" t="str">
            <v>IDM20C</v>
          </cell>
          <cell r="B577" t="str">
            <v>IDM20C</v>
          </cell>
        </row>
        <row r="578">
          <cell r="A578" t="str">
            <v>BAL26D</v>
          </cell>
          <cell r="B578" t="str">
            <v>HV_TGR</v>
          </cell>
        </row>
        <row r="579">
          <cell r="A579" t="str">
            <v>TGR12H</v>
          </cell>
          <cell r="B579" t="str">
            <v>SP_ALAM_SUTERA</v>
          </cell>
        </row>
        <row r="580">
          <cell r="A580" t="str">
            <v>IDM19B</v>
          </cell>
          <cell r="B580" t="str">
            <v>IDM19B</v>
          </cell>
        </row>
        <row r="581">
          <cell r="A581" t="str">
            <v>IDM15D</v>
          </cell>
          <cell r="B581" t="str">
            <v>IDM15D</v>
          </cell>
        </row>
        <row r="582">
          <cell r="A582" t="str">
            <v>IDM19</v>
          </cell>
          <cell r="B582" t="str">
            <v>IDM19</v>
          </cell>
        </row>
        <row r="583">
          <cell r="A583" t="str">
            <v>IDM10B</v>
          </cell>
          <cell r="B583" t="str">
            <v>IDM10B</v>
          </cell>
        </row>
        <row r="584">
          <cell r="A584" t="str">
            <v>IDM28A</v>
          </cell>
          <cell r="B584" t="str">
            <v>IDM28A</v>
          </cell>
        </row>
        <row r="585">
          <cell r="A585" t="str">
            <v>IDM11B</v>
          </cell>
          <cell r="B585" t="str">
            <v>IDM11B</v>
          </cell>
        </row>
        <row r="586">
          <cell r="A586" t="str">
            <v>IDM13B</v>
          </cell>
          <cell r="B586" t="str">
            <v>IDM13B</v>
          </cell>
        </row>
        <row r="587">
          <cell r="A587" t="str">
            <v>IDM04D</v>
          </cell>
          <cell r="B587" t="str">
            <v>IDM04D</v>
          </cell>
        </row>
        <row r="588">
          <cell r="A588" t="str">
            <v>IDM06C</v>
          </cell>
          <cell r="B588" t="str">
            <v>IDM06C</v>
          </cell>
        </row>
        <row r="589">
          <cell r="A589" t="str">
            <v>BDO11</v>
          </cell>
          <cell r="B589" t="str">
            <v>RANCAEKEK</v>
          </cell>
        </row>
        <row r="590">
          <cell r="A590" t="str">
            <v>PNK01A</v>
          </cell>
          <cell r="B590" t="str">
            <v>GAJAH_MADA_01</v>
          </cell>
        </row>
        <row r="591">
          <cell r="A591" t="str">
            <v>BDR12B</v>
          </cell>
          <cell r="B591" t="str">
            <v>BDR12B</v>
          </cell>
        </row>
        <row r="592">
          <cell r="A592" t="str">
            <v>MUA05</v>
          </cell>
          <cell r="B592" t="str">
            <v>MUA05</v>
          </cell>
        </row>
        <row r="593">
          <cell r="A593" t="str">
            <v>BJT02B</v>
          </cell>
          <cell r="B593" t="str">
            <v>BJT02B</v>
          </cell>
        </row>
        <row r="594">
          <cell r="A594" t="str">
            <v>TJG03</v>
          </cell>
          <cell r="B594" t="str">
            <v>TANJUNG_TABALONG</v>
          </cell>
        </row>
        <row r="595">
          <cell r="A595" t="str">
            <v>MEK02</v>
          </cell>
          <cell r="B595" t="str">
            <v>JEBUS</v>
          </cell>
        </row>
        <row r="596">
          <cell r="A596" t="str">
            <v>SKY03</v>
          </cell>
          <cell r="B596" t="str">
            <v>BAYUNG_LENCIR</v>
          </cell>
        </row>
        <row r="597">
          <cell r="A597" t="str">
            <v>KYT01</v>
          </cell>
          <cell r="B597" t="str">
            <v>KAYU_AGUNG</v>
          </cell>
        </row>
        <row r="598">
          <cell r="A598" t="str">
            <v>IDM20D</v>
          </cell>
          <cell r="B598" t="str">
            <v>IDM20D</v>
          </cell>
        </row>
        <row r="599">
          <cell r="A599" t="str">
            <v>IDM10C</v>
          </cell>
          <cell r="B599" t="str">
            <v>IDM10C</v>
          </cell>
        </row>
        <row r="600">
          <cell r="A600" t="str">
            <v>IDM18</v>
          </cell>
          <cell r="B600" t="str">
            <v>IDM18</v>
          </cell>
        </row>
        <row r="601">
          <cell r="A601" t="str">
            <v>IDM04E</v>
          </cell>
          <cell r="B601" t="str">
            <v>IDM04E</v>
          </cell>
        </row>
        <row r="602">
          <cell r="A602" t="str">
            <v>PWK07D</v>
          </cell>
          <cell r="B602" t="str">
            <v>PWK07D</v>
          </cell>
        </row>
        <row r="603">
          <cell r="A603" t="str">
            <v>PWK10C</v>
          </cell>
          <cell r="B603" t="str">
            <v>PWK10C</v>
          </cell>
        </row>
        <row r="604">
          <cell r="A604" t="str">
            <v>PWK15M</v>
          </cell>
          <cell r="B604" t="str">
            <v>PWK15M</v>
          </cell>
        </row>
        <row r="605">
          <cell r="A605" t="str">
            <v>PWK03B</v>
          </cell>
          <cell r="B605" t="str">
            <v>PWK03B</v>
          </cell>
        </row>
        <row r="606">
          <cell r="A606" t="str">
            <v>PWK04B</v>
          </cell>
          <cell r="B606" t="str">
            <v>PWK04B</v>
          </cell>
        </row>
        <row r="607">
          <cell r="A607" t="str">
            <v>SOG12E</v>
          </cell>
          <cell r="B607" t="str">
            <v>SOG12E</v>
          </cell>
        </row>
        <row r="608">
          <cell r="A608" t="str">
            <v>SBG04A</v>
          </cell>
          <cell r="B608" t="str">
            <v>CIBOGO_SBG</v>
          </cell>
        </row>
        <row r="609">
          <cell r="A609" t="str">
            <v>SBG15A</v>
          </cell>
          <cell r="B609" t="str">
            <v>SOKLAT_4</v>
          </cell>
        </row>
        <row r="610">
          <cell r="A610" t="str">
            <v>SMI23</v>
          </cell>
          <cell r="B610" t="str">
            <v>DC_CIKOLE</v>
          </cell>
        </row>
        <row r="611">
          <cell r="A611" t="str">
            <v>KRW25</v>
          </cell>
          <cell r="B611" t="str">
            <v>DC_MAJA</v>
          </cell>
        </row>
        <row r="612">
          <cell r="A612" t="str">
            <v>KRW24</v>
          </cell>
          <cell r="B612" t="str">
            <v>DC_KOSAMBI</v>
          </cell>
        </row>
        <row r="613">
          <cell r="A613" t="str">
            <v>CKP02</v>
          </cell>
          <cell r="B613" t="str">
            <v>DAUWAN_T</v>
          </cell>
        </row>
        <row r="614">
          <cell r="A614" t="str">
            <v>KBW08C</v>
          </cell>
          <cell r="B614" t="str">
            <v>CP_PAMUKAN_BARAT</v>
          </cell>
        </row>
        <row r="615">
          <cell r="A615" t="str">
            <v>BLN06B</v>
          </cell>
          <cell r="B615" t="str">
            <v>CP_KARANG_INDAH</v>
          </cell>
        </row>
        <row r="616">
          <cell r="A616" t="str">
            <v>TNB04A</v>
          </cell>
          <cell r="B616" t="str">
            <v>CP_MURU_KUARO</v>
          </cell>
        </row>
        <row r="617">
          <cell r="A617" t="str">
            <v>BPN04B</v>
          </cell>
          <cell r="B617" t="str">
            <v>MT_HARYONO_1</v>
          </cell>
        </row>
        <row r="618">
          <cell r="A618" t="str">
            <v>BAR02</v>
          </cell>
          <cell r="B618" t="str">
            <v>SUNGAI_RANGAS</v>
          </cell>
        </row>
        <row r="619">
          <cell r="A619" t="str">
            <v>TWR11</v>
          </cell>
          <cell r="B619" t="str">
            <v>CP_LOA_TEBU</v>
          </cell>
        </row>
        <row r="620">
          <cell r="A620" t="str">
            <v>KBW07</v>
          </cell>
          <cell r="B620" t="str">
            <v>CP_BUNGKUKAN</v>
          </cell>
        </row>
        <row r="621">
          <cell r="A621" t="str">
            <v>SED06</v>
          </cell>
          <cell r="B621" t="str">
            <v>CP_MUARA_LAWA</v>
          </cell>
        </row>
        <row r="622">
          <cell r="A622" t="str">
            <v>SED07</v>
          </cell>
          <cell r="B622" t="str">
            <v>CP_MUARA_PAHU</v>
          </cell>
        </row>
        <row r="623">
          <cell r="A623" t="str">
            <v>KBW06</v>
          </cell>
          <cell r="B623" t="str">
            <v>CP_TARJUN</v>
          </cell>
        </row>
        <row r="624">
          <cell r="A624" t="str">
            <v>SGT11</v>
          </cell>
          <cell r="B624" t="str">
            <v>CP_KONGBENG</v>
          </cell>
        </row>
        <row r="625">
          <cell r="A625" t="str">
            <v>SGT12</v>
          </cell>
          <cell r="B625" t="str">
            <v>CP_BUMI_JAYA</v>
          </cell>
        </row>
        <row r="626">
          <cell r="A626" t="str">
            <v>MTA08</v>
          </cell>
          <cell r="B626" t="str">
            <v>CP_PENGARON</v>
          </cell>
        </row>
        <row r="627">
          <cell r="A627" t="str">
            <v>KBW04</v>
          </cell>
          <cell r="B627" t="str">
            <v>CP_LONTAR</v>
          </cell>
        </row>
        <row r="628">
          <cell r="A628" t="str">
            <v>BLN08</v>
          </cell>
          <cell r="B628" t="str">
            <v>CP_SUNGAI_LOBAN</v>
          </cell>
        </row>
        <row r="629">
          <cell r="A629" t="str">
            <v>PLR06</v>
          </cell>
          <cell r="B629" t="str">
            <v>PELAIHARI_2</v>
          </cell>
        </row>
        <row r="630">
          <cell r="A630" t="str">
            <v>BPN20</v>
          </cell>
          <cell r="B630" t="str">
            <v>JUMPI</v>
          </cell>
        </row>
        <row r="631">
          <cell r="A631" t="str">
            <v>BEU06</v>
          </cell>
          <cell r="B631" t="str">
            <v>KAMPUNG_BUGIS</v>
          </cell>
        </row>
        <row r="632">
          <cell r="A632" t="str">
            <v>PNJ03</v>
          </cell>
          <cell r="B632" t="str">
            <v>SEPAKU</v>
          </cell>
        </row>
        <row r="633">
          <cell r="A633" t="str">
            <v>MWL02</v>
          </cell>
          <cell r="B633" t="str">
            <v>TELUK_SANGGAN</v>
          </cell>
        </row>
        <row r="634">
          <cell r="A634" t="str">
            <v>TNB03</v>
          </cell>
          <cell r="B634" t="str">
            <v>BATU_SOPANG</v>
          </cell>
        </row>
        <row r="635">
          <cell r="A635" t="str">
            <v>PLR03</v>
          </cell>
          <cell r="B635" t="str">
            <v>ANGSAU</v>
          </cell>
        </row>
        <row r="636">
          <cell r="A636" t="str">
            <v>BAR01</v>
          </cell>
          <cell r="B636" t="str">
            <v>BARABAI</v>
          </cell>
        </row>
        <row r="637">
          <cell r="A637" t="str">
            <v>BDJ02</v>
          </cell>
          <cell r="B637" t="str">
            <v>SULTAN_ADAM</v>
          </cell>
        </row>
        <row r="638">
          <cell r="A638" t="str">
            <v>BPN09</v>
          </cell>
          <cell r="B638" t="str">
            <v>TRADE_CENTER</v>
          </cell>
        </row>
        <row r="639">
          <cell r="A639" t="str">
            <v>BEU01</v>
          </cell>
          <cell r="B639" t="str">
            <v>BERAU</v>
          </cell>
        </row>
        <row r="640">
          <cell r="A640" t="str">
            <v>BPN12</v>
          </cell>
          <cell r="B640" t="str">
            <v>KARANG_JOANG</v>
          </cell>
        </row>
        <row r="641">
          <cell r="A641" t="str">
            <v>MTA03</v>
          </cell>
          <cell r="B641" t="str">
            <v>MANARAP</v>
          </cell>
        </row>
        <row r="642">
          <cell r="A642" t="str">
            <v>BLN03</v>
          </cell>
          <cell r="B642" t="str">
            <v>SIMPANG_EMPAT</v>
          </cell>
        </row>
        <row r="643">
          <cell r="A643" t="str">
            <v>TRK01</v>
          </cell>
          <cell r="B643" t="str">
            <v>TARAKAN</v>
          </cell>
        </row>
        <row r="644">
          <cell r="A644" t="str">
            <v>BPN11</v>
          </cell>
          <cell r="B644" t="str">
            <v>MUARA_RAPAK</v>
          </cell>
        </row>
        <row r="645">
          <cell r="A645" t="str">
            <v>BPN15</v>
          </cell>
          <cell r="B645" t="str">
            <v>INDRAKILA</v>
          </cell>
        </row>
        <row r="646">
          <cell r="A646" t="str">
            <v>BPN04</v>
          </cell>
          <cell r="B646" t="str">
            <v>BALIKPAPAN_SELATAN</v>
          </cell>
        </row>
        <row r="647">
          <cell r="A647" t="str">
            <v>BPN05</v>
          </cell>
          <cell r="B647" t="str">
            <v>BALIKPAPAN_TENGAH</v>
          </cell>
        </row>
        <row r="648">
          <cell r="A648" t="str">
            <v>BDJ12</v>
          </cell>
          <cell r="B648" t="str">
            <v>HKSN</v>
          </cell>
        </row>
        <row r="649">
          <cell r="A649" t="str">
            <v>BGS12</v>
          </cell>
          <cell r="B649" t="str">
            <v>SEBANGA</v>
          </cell>
        </row>
        <row r="650">
          <cell r="A650" t="str">
            <v>SII07A</v>
          </cell>
          <cell r="B650" t="str">
            <v>KANDIS_02</v>
          </cell>
        </row>
        <row r="651">
          <cell r="A651" t="str">
            <v>PKU11A</v>
          </cell>
          <cell r="B651" t="str">
            <v>TENAYAN_RAYA</v>
          </cell>
        </row>
        <row r="652">
          <cell r="A652" t="str">
            <v>PAP07</v>
          </cell>
          <cell r="B652" t="str">
            <v>TAMBUSAI_UTARA_01</v>
          </cell>
        </row>
        <row r="653">
          <cell r="A653" t="str">
            <v>DUM04</v>
          </cell>
          <cell r="B653" t="str">
            <v>DUMAI_01</v>
          </cell>
        </row>
        <row r="654">
          <cell r="A654" t="str">
            <v>BGS04</v>
          </cell>
          <cell r="B654" t="str">
            <v>PULAU_RUPAT</v>
          </cell>
        </row>
        <row r="655">
          <cell r="A655" t="str">
            <v>LWA02A</v>
          </cell>
          <cell r="B655" t="str">
            <v>KEMBAHANG</v>
          </cell>
        </row>
        <row r="656">
          <cell r="A656" t="str">
            <v>KOG20</v>
          </cell>
          <cell r="B656" t="str">
            <v>PEKON_WONOSOBO</v>
          </cell>
        </row>
        <row r="657">
          <cell r="A657" t="str">
            <v>BLM14</v>
          </cell>
          <cell r="B657" t="str">
            <v>WAY_TUBA</v>
          </cell>
        </row>
        <row r="658">
          <cell r="A658" t="str">
            <v>TKG11A</v>
          </cell>
          <cell r="B658" t="str">
            <v>TKG11A</v>
          </cell>
        </row>
        <row r="659">
          <cell r="A659" t="str">
            <v>KUR07A</v>
          </cell>
          <cell r="B659" t="str">
            <v>KRUI_3</v>
          </cell>
        </row>
        <row r="660">
          <cell r="A660" t="str">
            <v>KBB04</v>
          </cell>
          <cell r="B660" t="str">
            <v>SUNGKAI</v>
          </cell>
        </row>
        <row r="661">
          <cell r="A661" t="str">
            <v>TKG13</v>
          </cell>
          <cell r="B661" t="str">
            <v>WAY_KANDIS</v>
          </cell>
        </row>
        <row r="662">
          <cell r="A662" t="str">
            <v>MEL01</v>
          </cell>
          <cell r="B662" t="str">
            <v>MENGGALA</v>
          </cell>
        </row>
        <row r="663">
          <cell r="A663" t="str">
            <v>SKD01</v>
          </cell>
          <cell r="B663" t="str">
            <v>SUKADANA</v>
          </cell>
        </row>
        <row r="664">
          <cell r="A664" t="str">
            <v>KOG01</v>
          </cell>
          <cell r="B664" t="str">
            <v>KOTA_AGUNG</v>
          </cell>
        </row>
        <row r="665">
          <cell r="A665" t="str">
            <v>6660041</v>
          </cell>
          <cell r="B665" t="str">
            <v>SUMBAGUT</v>
          </cell>
        </row>
        <row r="666">
          <cell r="A666" t="str">
            <v>UPG57A</v>
          </cell>
          <cell r="B666" t="str">
            <v>TELKOMAS</v>
          </cell>
        </row>
        <row r="667">
          <cell r="A667" t="str">
            <v>CIB05D</v>
          </cell>
          <cell r="B667" t="str">
            <v>PASAR_GANDOANG</v>
          </cell>
        </row>
        <row r="668">
          <cell r="A668" t="str">
            <v>CIB05A</v>
          </cell>
          <cell r="B668" t="str">
            <v>CILEUNGSI_2</v>
          </cell>
        </row>
        <row r="669">
          <cell r="A669" t="str">
            <v>CIB15</v>
          </cell>
          <cell r="B669" t="str">
            <v>DC_CILEUNGSI</v>
          </cell>
        </row>
        <row r="670">
          <cell r="A670" t="str">
            <v>TTT20</v>
          </cell>
          <cell r="B670" t="str">
            <v>KENDAWANGAN01</v>
          </cell>
        </row>
        <row r="671">
          <cell r="A671" t="str">
            <v>TLM02</v>
          </cell>
          <cell r="B671" t="str">
            <v>TELUK_BATANG</v>
          </cell>
        </row>
        <row r="672">
          <cell r="A672" t="str">
            <v>SAS03</v>
          </cell>
          <cell r="B672" t="str">
            <v>TELUK_KERAMAT</v>
          </cell>
        </row>
        <row r="673">
          <cell r="A673" t="str">
            <v>BGR01F</v>
          </cell>
          <cell r="B673" t="str">
            <v>BOGOR_UTARA</v>
          </cell>
        </row>
        <row r="674">
          <cell r="A674" t="str">
            <v>CIB39A</v>
          </cell>
          <cell r="B674" t="str">
            <v>DC_MEGAMENDUNG</v>
          </cell>
        </row>
        <row r="675">
          <cell r="A675" t="str">
            <v>CIB21A</v>
          </cell>
          <cell r="B675" t="str">
            <v>DC_NANGGUNG</v>
          </cell>
        </row>
        <row r="676">
          <cell r="A676" t="str">
            <v>CIB03A</v>
          </cell>
          <cell r="B676" t="str">
            <v>DC_PARUNG</v>
          </cell>
        </row>
        <row r="677">
          <cell r="A677" t="str">
            <v>CIB05E</v>
          </cell>
          <cell r="B677" t="str">
            <v>METLAND_TRANSYOGI</v>
          </cell>
        </row>
        <row r="678">
          <cell r="A678" t="str">
            <v>BGR01C</v>
          </cell>
          <cell r="B678" t="str">
            <v>DC_BOJONGGEDE</v>
          </cell>
        </row>
        <row r="679">
          <cell r="A679" t="str">
            <v>CIB40D</v>
          </cell>
          <cell r="B679" t="str">
            <v>DC_CISARUA</v>
          </cell>
        </row>
        <row r="680">
          <cell r="A680" t="str">
            <v>CIB01A</v>
          </cell>
          <cell r="B680" t="str">
            <v>PAKANSARI_4</v>
          </cell>
        </row>
        <row r="681">
          <cell r="A681" t="str">
            <v>CIB51</v>
          </cell>
          <cell r="B681" t="str">
            <v>CIAMPEA</v>
          </cell>
        </row>
        <row r="682">
          <cell r="A682" t="str">
            <v>BGR45</v>
          </cell>
          <cell r="B682" t="str">
            <v>PAHLAWAN_SUKSES</v>
          </cell>
        </row>
        <row r="683">
          <cell r="A683" t="str">
            <v>BGR36</v>
          </cell>
          <cell r="B683" t="str">
            <v>AIR_MANCUR</v>
          </cell>
        </row>
        <row r="684">
          <cell r="A684" t="str">
            <v>CIB14</v>
          </cell>
          <cell r="B684" t="str">
            <v>DC_PAKANSARI</v>
          </cell>
        </row>
        <row r="685">
          <cell r="A685" t="str">
            <v>BGR29</v>
          </cell>
          <cell r="B685" t="str">
            <v>DC_BOGOR_KOTA</v>
          </cell>
        </row>
        <row r="686">
          <cell r="A686" t="str">
            <v>BGR31</v>
          </cell>
          <cell r="B686" t="str">
            <v>DC_TAJUR</v>
          </cell>
        </row>
        <row r="687">
          <cell r="A687" t="str">
            <v>CIB18</v>
          </cell>
          <cell r="B687" t="str">
            <v>DC_KEMANG</v>
          </cell>
        </row>
        <row r="688">
          <cell r="A688" t="str">
            <v>BGR25</v>
          </cell>
          <cell r="B688" t="str">
            <v>PAMOYANAN_BOGOR</v>
          </cell>
        </row>
        <row r="689">
          <cell r="A689" t="str">
            <v>BGR16</v>
          </cell>
          <cell r="B689" t="str">
            <v>GUNUNG_PUTRI</v>
          </cell>
        </row>
        <row r="690">
          <cell r="A690" t="str">
            <v>CIB08</v>
          </cell>
          <cell r="B690" t="str">
            <v>PARUNG_PANJANG</v>
          </cell>
        </row>
        <row r="691">
          <cell r="A691" t="str">
            <v>UPG53</v>
          </cell>
          <cell r="B691" t="str">
            <v>SULAWESI</v>
          </cell>
        </row>
        <row r="692">
          <cell r="A692" t="str">
            <v>KOE17</v>
          </cell>
          <cell r="B692" t="str">
            <v>KUPANG_TIMUR</v>
          </cell>
        </row>
        <row r="693">
          <cell r="A693" t="str">
            <v>TGR12G</v>
          </cell>
          <cell r="B693" t="str">
            <v>KUNCIRAN_RAYA</v>
          </cell>
        </row>
        <row r="694">
          <cell r="A694" t="str">
            <v>PGR04B</v>
          </cell>
          <cell r="B694" t="str">
            <v>PGR04B</v>
          </cell>
        </row>
        <row r="695">
          <cell r="A695" t="str">
            <v>PWK06B</v>
          </cell>
          <cell r="B695" t="str">
            <v>PWK06B</v>
          </cell>
        </row>
        <row r="696">
          <cell r="A696" t="str">
            <v>BKI64</v>
          </cell>
          <cell r="B696" t="str">
            <v>DC_MUSTIKA_JAYA</v>
          </cell>
        </row>
        <row r="697">
          <cell r="A697" t="str">
            <v>DES07B</v>
          </cell>
          <cell r="B697" t="str">
            <v>PULO_AGAS_DES</v>
          </cell>
        </row>
        <row r="698">
          <cell r="A698" t="str">
            <v>PKL14</v>
          </cell>
          <cell r="B698" t="str">
            <v>DORO</v>
          </cell>
        </row>
        <row r="699">
          <cell r="A699" t="str">
            <v>BJB04</v>
          </cell>
          <cell r="B699" t="str">
            <v>CEMPAKA</v>
          </cell>
        </row>
        <row r="700">
          <cell r="A700" t="str">
            <v>TNJ02</v>
          </cell>
          <cell r="B700" t="str">
            <v>BUKIT_BESTARI</v>
          </cell>
        </row>
        <row r="701">
          <cell r="A701" t="str">
            <v>WAG21</v>
          </cell>
          <cell r="B701" t="str">
            <v>TINANGGEA</v>
          </cell>
        </row>
        <row r="702">
          <cell r="A702" t="str">
            <v>GNS01</v>
          </cell>
          <cell r="B702" t="str">
            <v>SITOLI</v>
          </cell>
        </row>
        <row r="703">
          <cell r="A703" t="str">
            <v>BDJ08</v>
          </cell>
          <cell r="B703" t="str">
            <v>KAYUTANGI</v>
          </cell>
        </row>
        <row r="704">
          <cell r="A704" t="str">
            <v>SMI16B</v>
          </cell>
          <cell r="B704" t="str">
            <v>SMI16B</v>
          </cell>
        </row>
        <row r="705">
          <cell r="A705" t="str">
            <v>CJR25B</v>
          </cell>
          <cell r="B705" t="str">
            <v>PACET_CJR_2</v>
          </cell>
        </row>
        <row r="706">
          <cell r="A706" t="str">
            <v>CMI12</v>
          </cell>
          <cell r="B706" t="str">
            <v>WINDURAJA</v>
          </cell>
        </row>
        <row r="707">
          <cell r="A707" t="str">
            <v>SUB12B</v>
          </cell>
          <cell r="B707" t="str">
            <v>GUBENG_2</v>
          </cell>
        </row>
        <row r="708">
          <cell r="A708" t="str">
            <v>SUB34A</v>
          </cell>
          <cell r="B708" t="str">
            <v>DC_PAKAL</v>
          </cell>
        </row>
        <row r="709">
          <cell r="A709" t="str">
            <v>MLG15</v>
          </cell>
          <cell r="B709" t="str">
            <v>SUKUN_TANJUNG</v>
          </cell>
        </row>
        <row r="710">
          <cell r="A710" t="str">
            <v>SUB24C</v>
          </cell>
          <cell r="B710" t="str">
            <v>BUBUTAN_5</v>
          </cell>
        </row>
        <row r="711">
          <cell r="A711" t="str">
            <v>GSK08A</v>
          </cell>
          <cell r="B711" t="str">
            <v>BUNGAH_1</v>
          </cell>
        </row>
        <row r="712">
          <cell r="A712" t="str">
            <v>PKS12</v>
          </cell>
          <cell r="B712" t="str">
            <v>PEGANTENAN</v>
          </cell>
        </row>
        <row r="713">
          <cell r="A713" t="str">
            <v>PKS07</v>
          </cell>
          <cell r="B713" t="str">
            <v>PROPPO</v>
          </cell>
        </row>
        <row r="714">
          <cell r="A714" t="str">
            <v>NGA15A</v>
          </cell>
          <cell r="B714" t="str">
            <v>MOJO</v>
          </cell>
        </row>
        <row r="715">
          <cell r="A715" t="str">
            <v>BWI13A</v>
          </cell>
          <cell r="B715" t="str">
            <v>BWI_TEGALSARI_2</v>
          </cell>
        </row>
        <row r="716">
          <cell r="A716" t="str">
            <v>PKS11</v>
          </cell>
          <cell r="B716" t="str">
            <v>PASEAN_1</v>
          </cell>
        </row>
        <row r="717">
          <cell r="A717" t="str">
            <v>PTN19</v>
          </cell>
          <cell r="B717" t="str">
            <v>GADING_1</v>
          </cell>
        </row>
        <row r="718">
          <cell r="A718" t="str">
            <v>BWS06</v>
          </cell>
          <cell r="B718" t="str">
            <v>KAMPUNG_DURIAN</v>
          </cell>
        </row>
        <row r="719">
          <cell r="A719" t="str">
            <v>WLG02</v>
          </cell>
          <cell r="B719" t="str">
            <v>KADEMANGAN</v>
          </cell>
        </row>
        <row r="720">
          <cell r="A720" t="str">
            <v>MLG22</v>
          </cell>
          <cell r="B720" t="str">
            <v>DC_SUDARMO</v>
          </cell>
        </row>
        <row r="721">
          <cell r="A721" t="str">
            <v>PTN09</v>
          </cell>
          <cell r="B721" t="str">
            <v>KOTAANYAR_1</v>
          </cell>
        </row>
        <row r="722">
          <cell r="A722" t="str">
            <v>MLG21</v>
          </cell>
          <cell r="B722" t="str">
            <v>MALANG_HITS</v>
          </cell>
        </row>
        <row r="723">
          <cell r="A723" t="str">
            <v>LMJ15</v>
          </cell>
          <cell r="B723" t="str">
            <v>PRONOJIWO_1</v>
          </cell>
        </row>
        <row r="724">
          <cell r="A724" t="str">
            <v>NGK06</v>
          </cell>
          <cell r="B724" t="str">
            <v>NGANJUK_1</v>
          </cell>
        </row>
        <row r="725">
          <cell r="A725" t="str">
            <v>LMJ16</v>
          </cell>
          <cell r="B725" t="str">
            <v>CANDIPURO_1</v>
          </cell>
        </row>
        <row r="726">
          <cell r="A726" t="str">
            <v>LMJ08</v>
          </cell>
          <cell r="B726" t="str">
            <v>SENDURO</v>
          </cell>
        </row>
        <row r="727">
          <cell r="A727" t="str">
            <v>PKS05</v>
          </cell>
          <cell r="B727" t="str">
            <v>PALENGAAN_1</v>
          </cell>
        </row>
        <row r="728">
          <cell r="A728" t="str">
            <v>LMJ02</v>
          </cell>
          <cell r="B728" t="str">
            <v>PASIRIAN</v>
          </cell>
        </row>
        <row r="729">
          <cell r="A729" t="str">
            <v>KDR04</v>
          </cell>
          <cell r="B729" t="str">
            <v>GROGOL</v>
          </cell>
        </row>
        <row r="730">
          <cell r="A730" t="str">
            <v>JBR01</v>
          </cell>
          <cell r="B730" t="str">
            <v>JEMBER</v>
          </cell>
        </row>
        <row r="731">
          <cell r="A731" t="str">
            <v>KDR09</v>
          </cell>
          <cell r="B731" t="str">
            <v>PLOSOKLATEN</v>
          </cell>
        </row>
        <row r="732">
          <cell r="A732" t="str">
            <v>KDR08</v>
          </cell>
          <cell r="B732" t="str">
            <v>TIRTO_UDAN</v>
          </cell>
        </row>
        <row r="733">
          <cell r="A733" t="str">
            <v>PSB06</v>
          </cell>
          <cell r="B733" t="str">
            <v>GUNUNG_TULEH</v>
          </cell>
        </row>
        <row r="734">
          <cell r="A734" t="str">
            <v>BAL05</v>
          </cell>
          <cell r="B734" t="str">
            <v>TELUK_NAGA_2</v>
          </cell>
        </row>
        <row r="735">
          <cell r="A735" t="str">
            <v>PSB04A</v>
          </cell>
          <cell r="B735" t="str">
            <v>KOTO_BALINGKA_01</v>
          </cell>
        </row>
        <row r="736">
          <cell r="A736" t="str">
            <v>PKN07</v>
          </cell>
          <cell r="B736" t="str">
            <v>RIAM_DURIAN</v>
          </cell>
        </row>
        <row r="737">
          <cell r="A737" t="str">
            <v>TTT01</v>
          </cell>
          <cell r="B737" t="str">
            <v>SANDAI</v>
          </cell>
        </row>
        <row r="738">
          <cell r="A738" t="str">
            <v>CLG01</v>
          </cell>
          <cell r="B738" t="str">
            <v>CALANG</v>
          </cell>
        </row>
        <row r="739">
          <cell r="A739" t="str">
            <v>JKT16R</v>
          </cell>
          <cell r="B739" t="str">
            <v>DC_UJUNG_MENTENG</v>
          </cell>
        </row>
        <row r="740">
          <cell r="A740" t="str">
            <v>PAP04B</v>
          </cell>
          <cell r="B740" t="str">
            <v>KOTA_TENGAH_01</v>
          </cell>
        </row>
        <row r="741">
          <cell r="A741" t="str">
            <v>BTH12</v>
          </cell>
          <cell r="B741" t="str">
            <v>NONGSA</v>
          </cell>
        </row>
        <row r="742">
          <cell r="A742" t="str">
            <v>JKT12</v>
          </cell>
          <cell r="B742" t="str">
            <v>SENEN</v>
          </cell>
        </row>
        <row r="743">
          <cell r="A743" t="str">
            <v>JKT67H</v>
          </cell>
          <cell r="B743" t="str">
            <v>CP_PALMERAH</v>
          </cell>
        </row>
        <row r="744">
          <cell r="A744" t="str">
            <v>BJE08</v>
          </cell>
          <cell r="B744" t="str">
            <v>DC_KLANGON</v>
          </cell>
        </row>
        <row r="745">
          <cell r="A745" t="str">
            <v>SDA31</v>
          </cell>
          <cell r="B745" t="str">
            <v>DC_TANGGULANGIN</v>
          </cell>
        </row>
        <row r="746">
          <cell r="A746" t="str">
            <v>BJE07</v>
          </cell>
          <cell r="B746" t="str">
            <v>DC_SRATU</v>
          </cell>
        </row>
        <row r="747">
          <cell r="A747" t="str">
            <v>KDR13</v>
          </cell>
          <cell r="B747" t="str">
            <v>DC_KEDIRI</v>
          </cell>
        </row>
        <row r="748">
          <cell r="A748" t="str">
            <v>MDN09</v>
          </cell>
          <cell r="B748" t="str">
            <v>DC_TUGU_PENDEKAR</v>
          </cell>
        </row>
        <row r="749">
          <cell r="A749" t="str">
            <v>SUB31A</v>
          </cell>
          <cell r="B749" t="str">
            <v>DC_WIYUNG</v>
          </cell>
        </row>
        <row r="750">
          <cell r="A750" t="str">
            <v>JKT08C</v>
          </cell>
          <cell r="B750" t="str">
            <v>KEPULAUAN_SERIBU</v>
          </cell>
        </row>
        <row r="751">
          <cell r="A751" t="str">
            <v>TWR06</v>
          </cell>
          <cell r="B751" t="str">
            <v>KOTA_BANGUN</v>
          </cell>
        </row>
        <row r="752">
          <cell r="A752" t="str">
            <v>BEU03</v>
          </cell>
          <cell r="B752" t="str">
            <v>RINDING</v>
          </cell>
        </row>
        <row r="753">
          <cell r="A753" t="str">
            <v>RAI01</v>
          </cell>
          <cell r="B753" t="str">
            <v>RANAI</v>
          </cell>
        </row>
        <row r="754">
          <cell r="A754" t="str">
            <v>TIM01</v>
          </cell>
          <cell r="B754" t="str">
            <v>TIMIKA</v>
          </cell>
        </row>
        <row r="755">
          <cell r="A755" t="str">
            <v>BPN01</v>
          </cell>
          <cell r="B755" t="str">
            <v>BALIKPAPAN</v>
          </cell>
        </row>
        <row r="756">
          <cell r="A756" t="str">
            <v>SBD08</v>
          </cell>
          <cell r="B756" t="str">
            <v>MLANDINGAN_1</v>
          </cell>
        </row>
        <row r="757">
          <cell r="A757" t="str">
            <v>JKT15K</v>
          </cell>
          <cell r="B757" t="str">
            <v>DC_KEMAYORAN</v>
          </cell>
        </row>
        <row r="758">
          <cell r="A758" t="str">
            <v>UPG11</v>
          </cell>
          <cell r="B758" t="str">
            <v>AMD_ANTANG</v>
          </cell>
        </row>
        <row r="759">
          <cell r="A759" t="str">
            <v>BGG18</v>
          </cell>
          <cell r="B759" t="str">
            <v>LIMPUNG01</v>
          </cell>
        </row>
        <row r="760">
          <cell r="A760" t="str">
            <v>KTG04</v>
          </cell>
          <cell r="B760" t="str">
            <v>NANGA_TAYAP</v>
          </cell>
        </row>
        <row r="761">
          <cell r="A761" t="str">
            <v>PWJ07</v>
          </cell>
          <cell r="B761" t="str">
            <v>DC_BANYUURIP</v>
          </cell>
        </row>
        <row r="762">
          <cell r="A762" t="str">
            <v>SOC24</v>
          </cell>
          <cell r="B762" t="str">
            <v>DC_SOLO_BARAT</v>
          </cell>
        </row>
        <row r="763">
          <cell r="A763" t="str">
            <v>PKY05</v>
          </cell>
          <cell r="B763" t="str">
            <v>DC_PALANGKARAYA</v>
          </cell>
        </row>
        <row r="764">
          <cell r="A764" t="str">
            <v>BNG01</v>
          </cell>
          <cell r="B764" t="str">
            <v>BANGKINANG</v>
          </cell>
        </row>
        <row r="765">
          <cell r="A765" t="str">
            <v>SMQ03</v>
          </cell>
          <cell r="B765" t="str">
            <v>SEBABI</v>
          </cell>
        </row>
        <row r="766">
          <cell r="A766" t="str">
            <v>KUK01</v>
          </cell>
          <cell r="B766" t="str">
            <v>KUALA_KURUN</v>
          </cell>
        </row>
        <row r="767">
          <cell r="A767" t="str">
            <v>MRW01</v>
          </cell>
          <cell r="B767" t="str">
            <v>MUARA_TEWEH</v>
          </cell>
        </row>
        <row r="768">
          <cell r="A768" t="str">
            <v>MOJ03</v>
          </cell>
          <cell r="B768" t="str">
            <v>DC_GAJAH_MADA</v>
          </cell>
        </row>
        <row r="769">
          <cell r="A769" t="str">
            <v>SNX11</v>
          </cell>
          <cell r="B769" t="str">
            <v>KOTA_SUMENEP_1</v>
          </cell>
        </row>
        <row r="770">
          <cell r="A770" t="str">
            <v>PRR04</v>
          </cell>
          <cell r="B770" t="str">
            <v>PALETEANG</v>
          </cell>
        </row>
        <row r="771">
          <cell r="A771" t="str">
            <v>KDI09</v>
          </cell>
          <cell r="B771" t="str">
            <v>DC_DI_PANJAITAN</v>
          </cell>
        </row>
        <row r="772">
          <cell r="A772" t="str">
            <v>JKT23P</v>
          </cell>
          <cell r="B772" t="str">
            <v>DC_PASAR_MINGGU</v>
          </cell>
        </row>
        <row r="773">
          <cell r="A773" t="str">
            <v>JKT08L</v>
          </cell>
          <cell r="B773" t="str">
            <v>KAMAL_MUARA</v>
          </cell>
        </row>
        <row r="774">
          <cell r="A774" t="str">
            <v>JKT01J</v>
          </cell>
          <cell r="B774" t="str">
            <v>KAPUK_RAYA</v>
          </cell>
        </row>
        <row r="775">
          <cell r="A775" t="str">
            <v>JKT07U</v>
          </cell>
          <cell r="B775" t="str">
            <v>DC_KELAPA_GADING</v>
          </cell>
        </row>
        <row r="776">
          <cell r="A776" t="str">
            <v>JKT16O</v>
          </cell>
          <cell r="B776" t="str">
            <v>DC_PULO_GADUNG</v>
          </cell>
        </row>
        <row r="777">
          <cell r="A777" t="str">
            <v>JKT25</v>
          </cell>
          <cell r="B777" t="str">
            <v>TEBET</v>
          </cell>
        </row>
        <row r="778">
          <cell r="A778" t="str">
            <v>PWO15</v>
          </cell>
          <cell r="B778" t="str">
            <v>KEBASEN</v>
          </cell>
        </row>
        <row r="779">
          <cell r="A779" t="str">
            <v>SRG37</v>
          </cell>
          <cell r="B779" t="str">
            <v>PANGGUNG_LOR</v>
          </cell>
        </row>
        <row r="780">
          <cell r="A780" t="str">
            <v>SRG62</v>
          </cell>
          <cell r="B780" t="str">
            <v>BSB_SEMARANG</v>
          </cell>
        </row>
        <row r="781">
          <cell r="A781" t="str">
            <v>TGL03</v>
          </cell>
          <cell r="B781" t="str">
            <v>DEBONG</v>
          </cell>
        </row>
        <row r="782">
          <cell r="A782" t="str">
            <v>UPG02</v>
          </cell>
          <cell r="B782" t="str">
            <v>MANGGALA</v>
          </cell>
        </row>
        <row r="783">
          <cell r="A783" t="str">
            <v>TWR01</v>
          </cell>
          <cell r="B783" t="str">
            <v>TENGGARONG</v>
          </cell>
        </row>
        <row r="784">
          <cell r="A784" t="str">
            <v>JKT16P</v>
          </cell>
          <cell r="B784" t="str">
            <v>DC_CAKUNG</v>
          </cell>
        </row>
        <row r="785">
          <cell r="A785" t="str">
            <v>JKT03E</v>
          </cell>
          <cell r="B785" t="str">
            <v>DC_PALMERAH</v>
          </cell>
        </row>
        <row r="786">
          <cell r="A786" t="str">
            <v>JKT08I</v>
          </cell>
          <cell r="B786" t="str">
            <v>TELUK_GONG</v>
          </cell>
        </row>
        <row r="787">
          <cell r="A787" t="str">
            <v>JKT21R</v>
          </cell>
          <cell r="B787" t="str">
            <v>DC_KEBAYORAN_BARU</v>
          </cell>
        </row>
        <row r="788">
          <cell r="A788" t="str">
            <v>JKT19K</v>
          </cell>
          <cell r="B788" t="str">
            <v>DC_CIRACAS</v>
          </cell>
        </row>
        <row r="789">
          <cell r="A789" t="str">
            <v>KND01</v>
          </cell>
          <cell r="B789" t="str">
            <v>KOLONEDALE</v>
          </cell>
        </row>
        <row r="790">
          <cell r="A790" t="str">
            <v>BUG05</v>
          </cell>
          <cell r="B790" t="str">
            <v>WITAPONDA</v>
          </cell>
        </row>
        <row r="791">
          <cell r="A791" t="str">
            <v>YZZSI02</v>
          </cell>
          <cell r="B791" t="str">
            <v>YZ_LELILEF</v>
          </cell>
        </row>
        <row r="792">
          <cell r="A792" t="str">
            <v>SNX10</v>
          </cell>
          <cell r="B792" t="str">
            <v>PRAGAAN_1</v>
          </cell>
        </row>
        <row r="793">
          <cell r="A793" t="str">
            <v>SBD07</v>
          </cell>
          <cell r="B793" t="str">
            <v>DC_PANJI</v>
          </cell>
        </row>
        <row r="794">
          <cell r="A794" t="str">
            <v>BWI18</v>
          </cell>
          <cell r="B794" t="str">
            <v>GLAGAH</v>
          </cell>
        </row>
        <row r="795">
          <cell r="A795" t="str">
            <v>MTR04</v>
          </cell>
          <cell r="B795" t="str">
            <v>DC_METRO</v>
          </cell>
        </row>
        <row r="796">
          <cell r="A796" t="str">
            <v>TKG09</v>
          </cell>
          <cell r="B796" t="str">
            <v>DC_BANDAR_LAMPUNG_2</v>
          </cell>
        </row>
        <row r="797">
          <cell r="A797" t="str">
            <v>KDI08</v>
          </cell>
          <cell r="B797" t="str">
            <v>DC_MT_HARYONO</v>
          </cell>
        </row>
        <row r="798">
          <cell r="A798" t="str">
            <v>JKT16Q</v>
          </cell>
          <cell r="B798" t="str">
            <v>PULOGEBANG_01</v>
          </cell>
        </row>
        <row r="799">
          <cell r="A799" t="str">
            <v>JKT20J</v>
          </cell>
          <cell r="B799" t="str">
            <v>DC_MAKASAR</v>
          </cell>
        </row>
        <row r="800">
          <cell r="A800" t="str">
            <v>SWI01</v>
          </cell>
          <cell r="B800" t="str">
            <v>SLAWI</v>
          </cell>
        </row>
        <row r="801">
          <cell r="A801" t="str">
            <v>PLW01B</v>
          </cell>
          <cell r="B801" t="str">
            <v>TATURA_01</v>
          </cell>
        </row>
        <row r="802">
          <cell r="A802" t="str">
            <v>PWO01</v>
          </cell>
          <cell r="B802" t="str">
            <v>PURWOKERTO</v>
          </cell>
        </row>
        <row r="803">
          <cell r="A803" t="str">
            <v>SRG09</v>
          </cell>
          <cell r="B803" t="str">
            <v>GAJAHMUNGKUR</v>
          </cell>
        </row>
        <row r="804">
          <cell r="A804" t="str">
            <v>JKT56D</v>
          </cell>
          <cell r="B804" t="str">
            <v>CP_PENGGILINGAN_2</v>
          </cell>
        </row>
        <row r="805">
          <cell r="A805" t="str">
            <v>JKT33</v>
          </cell>
          <cell r="B805" t="str">
            <v>CP_TAMAN_RATU</v>
          </cell>
        </row>
        <row r="806">
          <cell r="A806" t="str">
            <v>MMW11</v>
          </cell>
          <cell r="B806" t="str">
            <v>ANJUNGAN_KOTA</v>
          </cell>
        </row>
        <row r="807">
          <cell r="A807" t="str">
            <v>SLM23</v>
          </cell>
          <cell r="B807" t="str">
            <v>KENTUNGAN</v>
          </cell>
        </row>
        <row r="808">
          <cell r="A808" t="str">
            <v>JKT20C</v>
          </cell>
          <cell r="B808" t="str">
            <v>KLENDER</v>
          </cell>
        </row>
        <row r="809">
          <cell r="A809" t="str">
            <v>JKT24K</v>
          </cell>
          <cell r="B809" t="str">
            <v>DC_KALIBATA_UTARA</v>
          </cell>
        </row>
        <row r="810">
          <cell r="A810" t="str">
            <v>DPS01D</v>
          </cell>
          <cell r="B810" t="str">
            <v>MAHENDRADATTA_1</v>
          </cell>
        </row>
        <row r="811">
          <cell r="A811" t="str">
            <v>DPS01E</v>
          </cell>
          <cell r="B811" t="str">
            <v>PADANG_SAMBIAN_1</v>
          </cell>
        </row>
        <row r="812">
          <cell r="A812" t="str">
            <v>BTW01</v>
          </cell>
          <cell r="B812" t="str">
            <v>BUNTOK</v>
          </cell>
        </row>
        <row r="813">
          <cell r="A813" t="str">
            <v>KOB04</v>
          </cell>
          <cell r="B813" t="str">
            <v>KOB04</v>
          </cell>
        </row>
        <row r="814">
          <cell r="A814" t="str">
            <v>SGT11A</v>
          </cell>
          <cell r="B814" t="str">
            <v>SANGATA_SELATAN</v>
          </cell>
        </row>
        <row r="815">
          <cell r="A815" t="str">
            <v>SGT12A</v>
          </cell>
          <cell r="B815" t="str">
            <v>TELUK_LINGGA</v>
          </cell>
        </row>
        <row r="816">
          <cell r="A816" t="str">
            <v>SGT06</v>
          </cell>
          <cell r="B816" t="str">
            <v>APT_PRANOTO_SGT</v>
          </cell>
        </row>
        <row r="817">
          <cell r="A817" t="str">
            <v>SGT05</v>
          </cell>
          <cell r="B817" t="str">
            <v>KABO_JAYA</v>
          </cell>
        </row>
        <row r="818">
          <cell r="A818" t="str">
            <v>BRW03</v>
          </cell>
          <cell r="B818" t="str">
            <v>MATANG_GEULUMPANGDUA</v>
          </cell>
        </row>
        <row r="819">
          <cell r="A819" t="str">
            <v>SRI18</v>
          </cell>
          <cell r="B819" t="str">
            <v>SUNGAI_KAPIH</v>
          </cell>
        </row>
        <row r="820">
          <cell r="A820" t="str">
            <v>SED04</v>
          </cell>
          <cell r="B820" t="str">
            <v>UJOH_BILANG</v>
          </cell>
        </row>
        <row r="821">
          <cell r="A821" t="str">
            <v>SRI08</v>
          </cell>
          <cell r="B821" t="str">
            <v>GUNUNG_KELUA</v>
          </cell>
        </row>
        <row r="822">
          <cell r="A822" t="str">
            <v>SIB05A</v>
          </cell>
          <cell r="B822" t="str">
            <v>PASAR_SARULLA</v>
          </cell>
        </row>
        <row r="823">
          <cell r="A823" t="str">
            <v>PDN15</v>
          </cell>
          <cell r="B823" t="str">
            <v>SORKAM_KIRI</v>
          </cell>
        </row>
        <row r="824">
          <cell r="A824" t="str">
            <v>SAI03</v>
          </cell>
          <cell r="B824" t="str">
            <v>PUDING_BESAR</v>
          </cell>
        </row>
        <row r="825">
          <cell r="A825" t="str">
            <v>GTT07</v>
          </cell>
          <cell r="B825" t="str">
            <v>WAY_LIMA</v>
          </cell>
        </row>
        <row r="826">
          <cell r="A826" t="str">
            <v>KOG15</v>
          </cell>
          <cell r="B826" t="str">
            <v>PULAU_PANGGUNG</v>
          </cell>
        </row>
        <row r="827">
          <cell r="A827" t="str">
            <v>GRT41A</v>
          </cell>
          <cell r="B827" t="str">
            <v>GRT41A</v>
          </cell>
        </row>
        <row r="828">
          <cell r="A828" t="str">
            <v>BDO93</v>
          </cell>
          <cell r="B828" t="str">
            <v>DC_MARGACINTA</v>
          </cell>
        </row>
        <row r="829">
          <cell r="A829" t="str">
            <v>KRW16</v>
          </cell>
          <cell r="B829" t="str">
            <v>BATUJAYA</v>
          </cell>
        </row>
        <row r="830">
          <cell r="A830" t="str">
            <v>JKT21S</v>
          </cell>
          <cell r="B830" t="str">
            <v>DC_PESANGGRAHAN</v>
          </cell>
        </row>
        <row r="831">
          <cell r="A831" t="str">
            <v>JKT01V</v>
          </cell>
          <cell r="B831" t="str">
            <v>DC_PEGADUNGAN</v>
          </cell>
        </row>
        <row r="832">
          <cell r="A832" t="str">
            <v>CJR22A</v>
          </cell>
          <cell r="B832" t="str">
            <v>CJR22A</v>
          </cell>
        </row>
        <row r="833">
          <cell r="A833" t="str">
            <v>BDO98</v>
          </cell>
          <cell r="B833" t="str">
            <v>DC_ANTAPANI_WETAN</v>
          </cell>
        </row>
        <row r="834">
          <cell r="A834" t="str">
            <v>BDO95</v>
          </cell>
          <cell r="B834" t="str">
            <v>DC_DUNGUS_CARIANG</v>
          </cell>
        </row>
        <row r="835">
          <cell r="A835" t="str">
            <v>LHM11</v>
          </cell>
          <cell r="B835" t="str">
            <v>GIDO</v>
          </cell>
        </row>
        <row r="836">
          <cell r="A836" t="str">
            <v>KBB21</v>
          </cell>
          <cell r="B836" t="str">
            <v>NEGARA_RATU</v>
          </cell>
        </row>
        <row r="837">
          <cell r="A837" t="str">
            <v>KJE06A</v>
          </cell>
          <cell r="B837" t="str">
            <v>PERBULAN</v>
          </cell>
        </row>
        <row r="838">
          <cell r="A838" t="str">
            <v>BEN01</v>
          </cell>
          <cell r="B838" t="str">
            <v>BENTENG</v>
          </cell>
        </row>
        <row r="839">
          <cell r="A839" t="str">
            <v>SII01</v>
          </cell>
          <cell r="B839" t="str">
            <v>SIAK</v>
          </cell>
        </row>
        <row r="840">
          <cell r="A840" t="str">
            <v>BLN02</v>
          </cell>
          <cell r="B840" t="str">
            <v>SUNGAI_DANAU</v>
          </cell>
        </row>
        <row r="841">
          <cell r="A841" t="str">
            <v>GSK13A</v>
          </cell>
          <cell r="B841" t="str">
            <v>MANYAR_2</v>
          </cell>
        </row>
        <row r="842">
          <cell r="A842" t="str">
            <v>IDR02</v>
          </cell>
          <cell r="B842" t="str">
            <v>PEUREULAK</v>
          </cell>
        </row>
        <row r="843">
          <cell r="A843" t="str">
            <v>BGS03</v>
          </cell>
          <cell r="B843" t="str">
            <v>SUNGAI_PAKNING</v>
          </cell>
        </row>
        <row r="844">
          <cell r="A844" t="str">
            <v>SII04</v>
          </cell>
          <cell r="B844" t="str">
            <v>SUNGAI_APIT</v>
          </cell>
        </row>
        <row r="845">
          <cell r="A845" t="str">
            <v>KNG03A</v>
          </cell>
          <cell r="B845" t="str">
            <v>KNG03A</v>
          </cell>
        </row>
        <row r="846">
          <cell r="A846" t="str">
            <v>SUM02B</v>
          </cell>
          <cell r="B846" t="str">
            <v>SUM02B</v>
          </cell>
        </row>
        <row r="847">
          <cell r="A847" t="str">
            <v>SUM06D</v>
          </cell>
          <cell r="B847" t="str">
            <v>SUM06D</v>
          </cell>
        </row>
        <row r="848">
          <cell r="A848" t="str">
            <v>PWK05B</v>
          </cell>
          <cell r="B848" t="str">
            <v>PWK05B</v>
          </cell>
        </row>
        <row r="849">
          <cell r="A849" t="str">
            <v>CJR16B</v>
          </cell>
          <cell r="B849" t="str">
            <v>CJR16B</v>
          </cell>
        </row>
        <row r="850">
          <cell r="A850" t="str">
            <v>SMI29B</v>
          </cell>
          <cell r="B850" t="str">
            <v>SMI29B</v>
          </cell>
        </row>
        <row r="851">
          <cell r="A851" t="str">
            <v>SOG07A</v>
          </cell>
          <cell r="B851" t="str">
            <v>SOG07A</v>
          </cell>
        </row>
        <row r="852">
          <cell r="A852" t="str">
            <v>SOG26A</v>
          </cell>
          <cell r="B852" t="str">
            <v>SOG26A</v>
          </cell>
        </row>
        <row r="853">
          <cell r="A853" t="str">
            <v>SBG10A</v>
          </cell>
          <cell r="B853" t="str">
            <v>GEMBOR_4</v>
          </cell>
        </row>
        <row r="854">
          <cell r="A854" t="str">
            <v>CKP03A</v>
          </cell>
          <cell r="B854" t="str">
            <v>PULOJAYA</v>
          </cell>
        </row>
        <row r="855">
          <cell r="A855" t="str">
            <v>BDO96</v>
          </cell>
          <cell r="B855" t="str">
            <v>DC_HOLIS</v>
          </cell>
        </row>
        <row r="856">
          <cell r="A856" t="str">
            <v>SMI06</v>
          </cell>
          <cell r="B856" t="str">
            <v>CICANTAYAN</v>
          </cell>
        </row>
        <row r="857">
          <cell r="A857" t="str">
            <v>KRW39</v>
          </cell>
          <cell r="B857" t="str">
            <v>PASAR_PERMAI</v>
          </cell>
        </row>
        <row r="858">
          <cell r="A858" t="str">
            <v>NGP06</v>
          </cell>
          <cell r="B858" t="str">
            <v>DC_SARIWANGI</v>
          </cell>
        </row>
        <row r="859">
          <cell r="A859" t="str">
            <v>KRW23</v>
          </cell>
          <cell r="B859" t="str">
            <v>DC_KARAWANG_BARAT</v>
          </cell>
        </row>
        <row r="860">
          <cell r="A860" t="str">
            <v>SOG29</v>
          </cell>
          <cell r="B860" t="str">
            <v>DC_MARGAHAYU_SELATAN</v>
          </cell>
        </row>
        <row r="861">
          <cell r="A861" t="str">
            <v>KRW09</v>
          </cell>
          <cell r="B861" t="str">
            <v>TELAGASARI</v>
          </cell>
        </row>
        <row r="862">
          <cell r="A862" t="str">
            <v>SMI02</v>
          </cell>
          <cell r="B862" t="str">
            <v>CIBADAK</v>
          </cell>
        </row>
        <row r="863">
          <cell r="A863" t="str">
            <v>KRW18</v>
          </cell>
          <cell r="B863" t="str">
            <v>TEMPURAN</v>
          </cell>
        </row>
        <row r="864">
          <cell r="A864" t="str">
            <v>JKT33K</v>
          </cell>
          <cell r="B864" t="str">
            <v>CP_KEDOYA_RAYA_2</v>
          </cell>
        </row>
        <row r="865">
          <cell r="A865" t="str">
            <v>KLP04</v>
          </cell>
          <cell r="B865" t="str">
            <v>NANGGULAN</v>
          </cell>
        </row>
        <row r="866">
          <cell r="A866" t="str">
            <v>WGI07</v>
          </cell>
          <cell r="B866" t="str">
            <v>SELOGIRI</v>
          </cell>
        </row>
        <row r="867">
          <cell r="A867" t="str">
            <v>BTL01</v>
          </cell>
          <cell r="B867" t="str">
            <v>BANTUL</v>
          </cell>
        </row>
        <row r="868">
          <cell r="A868" t="str">
            <v>RKS18</v>
          </cell>
          <cell r="B868" t="str">
            <v>WANASALAM</v>
          </cell>
        </row>
        <row r="869">
          <cell r="A869" t="str">
            <v>PGL21</v>
          </cell>
          <cell r="B869" t="str">
            <v>MENES</v>
          </cell>
        </row>
        <row r="870">
          <cell r="A870" t="str">
            <v>SUB78</v>
          </cell>
          <cell r="B870" t="str">
            <v>KARANG_EMPAT_BESAR_2</v>
          </cell>
        </row>
        <row r="871">
          <cell r="A871" t="str">
            <v>APU05A</v>
          </cell>
          <cell r="B871" t="str">
            <v>APU05A</v>
          </cell>
        </row>
        <row r="872">
          <cell r="A872" t="str">
            <v>GIA07B</v>
          </cell>
          <cell r="B872" t="str">
            <v>GIA07B</v>
          </cell>
        </row>
        <row r="873">
          <cell r="A873" t="str">
            <v>BMU01A</v>
          </cell>
          <cell r="B873" t="str">
            <v>BMU01A</v>
          </cell>
        </row>
        <row r="874">
          <cell r="A874" t="str">
            <v>TAW02B</v>
          </cell>
          <cell r="B874" t="str">
            <v>TAW02B</v>
          </cell>
        </row>
        <row r="875">
          <cell r="A875" t="str">
            <v>BNL02A</v>
          </cell>
          <cell r="B875" t="str">
            <v>BNL02A</v>
          </cell>
        </row>
        <row r="876">
          <cell r="A876" t="str">
            <v>TNW02B</v>
          </cell>
          <cell r="B876" t="str">
            <v>TNW02B</v>
          </cell>
        </row>
        <row r="877">
          <cell r="A877" t="str">
            <v>APU07A</v>
          </cell>
          <cell r="B877" t="str">
            <v>APU07A</v>
          </cell>
        </row>
        <row r="878">
          <cell r="A878" t="str">
            <v>WHO22</v>
          </cell>
          <cell r="B878" t="str">
            <v>WHO22</v>
          </cell>
        </row>
        <row r="879">
          <cell r="A879" t="str">
            <v>PYW03A</v>
          </cell>
          <cell r="B879" t="str">
            <v>PYW03A</v>
          </cell>
        </row>
        <row r="880">
          <cell r="A880" t="str">
            <v>SWW20</v>
          </cell>
          <cell r="B880" t="str">
            <v>MOYO_HULU</v>
          </cell>
        </row>
        <row r="881">
          <cell r="A881" t="str">
            <v>TCWHO131</v>
          </cell>
          <cell r="B881" t="str">
            <v>TCWHO131</v>
          </cell>
        </row>
        <row r="882">
          <cell r="A882" t="str">
            <v>TCWHO231</v>
          </cell>
          <cell r="B882" t="str">
            <v>TCWHO231</v>
          </cell>
        </row>
        <row r="883">
          <cell r="A883" t="str">
            <v>TAN02</v>
          </cell>
          <cell r="B883" t="str">
            <v>KAYANGAN</v>
          </cell>
        </row>
        <row r="884">
          <cell r="A884" t="str">
            <v>DPS05C</v>
          </cell>
          <cell r="B884" t="str">
            <v>PANJER</v>
          </cell>
        </row>
        <row r="885">
          <cell r="A885" t="str">
            <v>TNW02A</v>
          </cell>
          <cell r="B885" t="str">
            <v>TABANANAN_01</v>
          </cell>
        </row>
        <row r="886">
          <cell r="A886" t="str">
            <v>DPS07A</v>
          </cell>
          <cell r="B886" t="str">
            <v>BADAK_AGUNG</v>
          </cell>
        </row>
        <row r="887">
          <cell r="A887" t="str">
            <v>DPS06A</v>
          </cell>
          <cell r="B887" t="str">
            <v>AYANI_UTARA2</v>
          </cell>
        </row>
        <row r="888">
          <cell r="A888" t="str">
            <v>DPS06B</v>
          </cell>
          <cell r="B888" t="str">
            <v>KARYA_MAKMUR</v>
          </cell>
        </row>
        <row r="889">
          <cell r="A889" t="str">
            <v>DPS05B</v>
          </cell>
          <cell r="B889" t="str">
            <v>DENPASAR_SELATAN_2</v>
          </cell>
        </row>
        <row r="890">
          <cell r="A890" t="str">
            <v>DPS05A</v>
          </cell>
          <cell r="B890" t="str">
            <v>PULAU_MOYO_2</v>
          </cell>
        </row>
        <row r="891">
          <cell r="A891" t="str">
            <v>MGW41</v>
          </cell>
          <cell r="B891" t="str">
            <v>RAYA_KUTA</v>
          </cell>
        </row>
        <row r="892">
          <cell r="A892" t="str">
            <v>MGW42</v>
          </cell>
          <cell r="B892" t="str">
            <v>BATU_BOLONG</v>
          </cell>
        </row>
        <row r="893">
          <cell r="A893" t="str">
            <v>DPS82</v>
          </cell>
          <cell r="B893" t="str">
            <v>BATUKARU</v>
          </cell>
        </row>
        <row r="894">
          <cell r="A894" t="str">
            <v>DPS85</v>
          </cell>
          <cell r="B894" t="str">
            <v>KESIMAN</v>
          </cell>
        </row>
        <row r="895">
          <cell r="A895" t="str">
            <v>DPS84</v>
          </cell>
          <cell r="B895" t="str">
            <v>PADANG_UDAYANA</v>
          </cell>
        </row>
        <row r="896">
          <cell r="A896" t="str">
            <v>MGW39</v>
          </cell>
          <cell r="B896" t="str">
            <v>BLAMBANGAN</v>
          </cell>
        </row>
        <row r="897">
          <cell r="A897" t="str">
            <v>DPS79</v>
          </cell>
          <cell r="B897" t="str">
            <v>CP_GATSU_TENGAH</v>
          </cell>
        </row>
        <row r="898">
          <cell r="A898" t="str">
            <v>DPS71</v>
          </cell>
          <cell r="B898" t="str">
            <v>CP_PULAU_NIAS</v>
          </cell>
        </row>
        <row r="899">
          <cell r="A899" t="str">
            <v>DPS67</v>
          </cell>
          <cell r="B899" t="str">
            <v>CP_LETDA_MADE_PUTRA</v>
          </cell>
        </row>
        <row r="900">
          <cell r="A900" t="str">
            <v>DPS74</v>
          </cell>
          <cell r="B900" t="str">
            <v>CP_BULUH_INDAH</v>
          </cell>
        </row>
        <row r="901">
          <cell r="A901" t="str">
            <v>DPS81</v>
          </cell>
          <cell r="B901" t="str">
            <v>SAELUS</v>
          </cell>
        </row>
        <row r="902">
          <cell r="A902" t="str">
            <v>MGW37</v>
          </cell>
          <cell r="B902" t="str">
            <v>CP_BUDUK_TENGAH</v>
          </cell>
        </row>
        <row r="903">
          <cell r="A903" t="str">
            <v>DPS73</v>
          </cell>
          <cell r="B903" t="str">
            <v>CP_PATIH_NAMBI</v>
          </cell>
        </row>
        <row r="904">
          <cell r="A904" t="str">
            <v>MGW32</v>
          </cell>
          <cell r="B904" t="str">
            <v>CP_ASEMAN</v>
          </cell>
        </row>
        <row r="905">
          <cell r="A905" t="str">
            <v>MGW30</v>
          </cell>
          <cell r="B905" t="str">
            <v>CP_KESAMBI_1</v>
          </cell>
        </row>
        <row r="906">
          <cell r="A906" t="str">
            <v>DPS69</v>
          </cell>
          <cell r="B906" t="str">
            <v>CP_WR_SUPRATMAN</v>
          </cell>
        </row>
        <row r="907">
          <cell r="A907" t="str">
            <v>DPS68</v>
          </cell>
          <cell r="B907" t="str">
            <v>CP_KENYERI</v>
          </cell>
        </row>
        <row r="908">
          <cell r="A908" t="str">
            <v>DPS61</v>
          </cell>
          <cell r="B908" t="str">
            <v>CP_NANGKA</v>
          </cell>
        </row>
        <row r="909">
          <cell r="A909" t="str">
            <v>DPS62</v>
          </cell>
          <cell r="B909" t="str">
            <v>CP_TANGKUBAN_PERAHU</v>
          </cell>
        </row>
        <row r="910">
          <cell r="A910" t="str">
            <v>DPS65</v>
          </cell>
          <cell r="B910" t="str">
            <v>CP_SESETAN</v>
          </cell>
        </row>
        <row r="911">
          <cell r="A911" t="str">
            <v>DPS66</v>
          </cell>
          <cell r="B911" t="str">
            <v>CP_TUKAD_BARU</v>
          </cell>
        </row>
        <row r="912">
          <cell r="A912" t="str">
            <v>DPS59</v>
          </cell>
          <cell r="B912" t="str">
            <v>CP_TUKAD_YEH_AYA</v>
          </cell>
        </row>
        <row r="913">
          <cell r="A913" t="str">
            <v>DPS53</v>
          </cell>
          <cell r="B913" t="str">
            <v>CP_SUBUR</v>
          </cell>
        </row>
        <row r="914">
          <cell r="A914" t="str">
            <v>DPS54</v>
          </cell>
          <cell r="B914" t="str">
            <v>CP_BUANA_RAYA</v>
          </cell>
        </row>
        <row r="915">
          <cell r="A915" t="str">
            <v>DPS52</v>
          </cell>
          <cell r="B915" t="str">
            <v>SATELIT</v>
          </cell>
        </row>
        <row r="916">
          <cell r="A916" t="str">
            <v>MGW25</v>
          </cell>
          <cell r="B916" t="str">
            <v>CP_SEMER</v>
          </cell>
        </row>
        <row r="917">
          <cell r="A917" t="str">
            <v>DPS50</v>
          </cell>
          <cell r="B917" t="str">
            <v>PEDUNGAN_1</v>
          </cell>
        </row>
        <row r="918">
          <cell r="A918" t="str">
            <v>DPS31</v>
          </cell>
          <cell r="B918" t="str">
            <v>KARTINI</v>
          </cell>
        </row>
        <row r="919">
          <cell r="A919" t="str">
            <v>DPS41</v>
          </cell>
          <cell r="B919" t="str">
            <v>DENPASAR_BARAT2</v>
          </cell>
        </row>
        <row r="920">
          <cell r="A920" t="str">
            <v>MGW23</v>
          </cell>
          <cell r="B920" t="str">
            <v>ULUWATU1</v>
          </cell>
        </row>
        <row r="921">
          <cell r="A921" t="str">
            <v>DPS05</v>
          </cell>
          <cell r="B921" t="str">
            <v>GLOGOR_CARIK</v>
          </cell>
        </row>
        <row r="922">
          <cell r="A922" t="str">
            <v>DPS42</v>
          </cell>
          <cell r="B922" t="str">
            <v>DC_DENPASAR_BARAT</v>
          </cell>
        </row>
        <row r="923">
          <cell r="A923" t="str">
            <v>DPS37</v>
          </cell>
          <cell r="B923" t="str">
            <v>SOPUTAN</v>
          </cell>
        </row>
        <row r="924">
          <cell r="A924" t="str">
            <v>PYW01</v>
          </cell>
          <cell r="B924" t="str">
            <v>PRAYA</v>
          </cell>
        </row>
        <row r="925">
          <cell r="A925" t="str">
            <v>DPS24</v>
          </cell>
          <cell r="B925" t="str">
            <v>TEMBAU</v>
          </cell>
        </row>
        <row r="926">
          <cell r="A926" t="str">
            <v>DPS01</v>
          </cell>
          <cell r="B926" t="str">
            <v>DENPASAR</v>
          </cell>
        </row>
        <row r="927">
          <cell r="A927" t="str">
            <v>MGW17</v>
          </cell>
          <cell r="B927" t="str">
            <v>KUTA_SELATAN</v>
          </cell>
        </row>
        <row r="928">
          <cell r="A928" t="str">
            <v>TAN01</v>
          </cell>
          <cell r="B928" t="str">
            <v>BAYAN</v>
          </cell>
        </row>
        <row r="929">
          <cell r="A929" t="str">
            <v>DPS888</v>
          </cell>
          <cell r="B929" t="str">
            <v>DPS_SALES</v>
          </cell>
        </row>
        <row r="930">
          <cell r="A930" t="str">
            <v>DPS07</v>
          </cell>
          <cell r="B930" t="str">
            <v>SIULAN</v>
          </cell>
        </row>
        <row r="931">
          <cell r="A931" t="str">
            <v>DPS11</v>
          </cell>
          <cell r="B931" t="str">
            <v>SANUR_KAJA</v>
          </cell>
        </row>
        <row r="932">
          <cell r="A932" t="str">
            <v>DPS19</v>
          </cell>
          <cell r="B932" t="str">
            <v>NUSA_KAMBANGAN</v>
          </cell>
        </row>
        <row r="933">
          <cell r="A933" t="str">
            <v>TNW06A</v>
          </cell>
          <cell r="B933" t="str">
            <v>PUPUAN_1</v>
          </cell>
        </row>
        <row r="934">
          <cell r="A934" t="str">
            <v>MGW06E</v>
          </cell>
          <cell r="B934" t="str">
            <v>TAMAN_GRIYA_1</v>
          </cell>
        </row>
        <row r="935">
          <cell r="A935" t="str">
            <v>MGW04C</v>
          </cell>
          <cell r="B935" t="str">
            <v>SEMINYAK_1</v>
          </cell>
        </row>
        <row r="936">
          <cell r="A936" t="str">
            <v>MGW05A</v>
          </cell>
          <cell r="B936" t="str">
            <v>KELAN_1</v>
          </cell>
        </row>
        <row r="937">
          <cell r="A937" t="str">
            <v>MGW04D</v>
          </cell>
          <cell r="B937" t="str">
            <v>MERTANADI_1</v>
          </cell>
        </row>
        <row r="938">
          <cell r="A938" t="str">
            <v>MGW05B</v>
          </cell>
          <cell r="B938" t="str">
            <v>SUNSET_ROAD_1</v>
          </cell>
        </row>
        <row r="939">
          <cell r="A939" t="str">
            <v>MGW01D</v>
          </cell>
          <cell r="B939" t="str">
            <v>ABIANBASE_1</v>
          </cell>
        </row>
        <row r="940">
          <cell r="A940" t="str">
            <v>MGW02B</v>
          </cell>
          <cell r="B940" t="str">
            <v>BLAHKIUH_1</v>
          </cell>
        </row>
        <row r="941">
          <cell r="A941" t="str">
            <v>MGW01G</v>
          </cell>
          <cell r="B941" t="str">
            <v>CICA_1</v>
          </cell>
        </row>
        <row r="942">
          <cell r="A942" t="str">
            <v>MGW01C</v>
          </cell>
          <cell r="B942" t="str">
            <v>MENGWI_1</v>
          </cell>
        </row>
        <row r="943">
          <cell r="A943" t="str">
            <v>MGW01F</v>
          </cell>
          <cell r="B943" t="str">
            <v>DC_MENGWI_1</v>
          </cell>
        </row>
        <row r="944">
          <cell r="A944" t="str">
            <v>DPS05L</v>
          </cell>
          <cell r="B944" t="str">
            <v>DC_DENPASAR_SELATAN1</v>
          </cell>
        </row>
        <row r="945">
          <cell r="A945" t="str">
            <v>DPS06M</v>
          </cell>
          <cell r="B945" t="str">
            <v>NANGKA_SELATAN_1</v>
          </cell>
        </row>
        <row r="946">
          <cell r="A946" t="str">
            <v>DPS06L</v>
          </cell>
          <cell r="B946" t="str">
            <v>PEMECUTAN_1</v>
          </cell>
        </row>
        <row r="947">
          <cell r="A947" t="str">
            <v>DPS06O</v>
          </cell>
          <cell r="B947" t="str">
            <v>DENPASAR_UTARA_1</v>
          </cell>
        </row>
        <row r="948">
          <cell r="A948" t="str">
            <v>DPS06K</v>
          </cell>
          <cell r="B948" t="str">
            <v>KEBO_IWA_UTARA_1</v>
          </cell>
        </row>
        <row r="949">
          <cell r="A949" t="str">
            <v>DPS06H</v>
          </cell>
          <cell r="B949" t="str">
            <v>PEGUYANGAN_1</v>
          </cell>
        </row>
        <row r="950">
          <cell r="A950" t="str">
            <v>DPS06J</v>
          </cell>
          <cell r="B950" t="str">
            <v>KEMUDA_1</v>
          </cell>
        </row>
        <row r="951">
          <cell r="A951" t="str">
            <v>DPS06E</v>
          </cell>
          <cell r="B951" t="str">
            <v>AYANI_UTARA_1</v>
          </cell>
        </row>
        <row r="952">
          <cell r="A952" t="str">
            <v>DPS05O</v>
          </cell>
          <cell r="B952" t="str">
            <v>SESETAN_2</v>
          </cell>
        </row>
        <row r="953">
          <cell r="A953" t="str">
            <v>DPS05N</v>
          </cell>
          <cell r="B953" t="str">
            <v>GRIYA_ANYAR_1</v>
          </cell>
        </row>
        <row r="954">
          <cell r="A954" t="str">
            <v>DPS05M</v>
          </cell>
          <cell r="B954" t="str">
            <v>PUPUTAN_RENON_1</v>
          </cell>
        </row>
        <row r="955">
          <cell r="A955" t="str">
            <v>DPS06I</v>
          </cell>
          <cell r="B955" t="str">
            <v>WIBISANA_1</v>
          </cell>
        </row>
        <row r="956">
          <cell r="A956" t="str">
            <v>DPS06F</v>
          </cell>
          <cell r="B956" t="str">
            <v>KEBO_IWA_1</v>
          </cell>
        </row>
        <row r="957">
          <cell r="A957" t="str">
            <v>DPS05K</v>
          </cell>
          <cell r="B957" t="str">
            <v>DC_PULAU_MOYO_1</v>
          </cell>
        </row>
        <row r="958">
          <cell r="A958" t="str">
            <v>DPS05J</v>
          </cell>
          <cell r="B958" t="str">
            <v>PULAU_BUNGIN_1</v>
          </cell>
        </row>
        <row r="959">
          <cell r="A959" t="str">
            <v>DPS05I</v>
          </cell>
          <cell r="B959" t="str">
            <v>SIDAKARYA_1</v>
          </cell>
        </row>
        <row r="960">
          <cell r="A960" t="str">
            <v>DPS05H</v>
          </cell>
          <cell r="B960" t="str">
            <v>PEMOGAN_1</v>
          </cell>
        </row>
        <row r="961">
          <cell r="A961" t="str">
            <v>DPS01H</v>
          </cell>
          <cell r="B961" t="str">
            <v>DC_DENPASAR_BARAT_3</v>
          </cell>
        </row>
        <row r="962">
          <cell r="A962" t="str">
            <v>DPS05F</v>
          </cell>
          <cell r="B962" t="str">
            <v>SANUR_KAUH_1</v>
          </cell>
        </row>
        <row r="963">
          <cell r="A963" t="str">
            <v>DPS05G</v>
          </cell>
          <cell r="B963" t="str">
            <v>SANUR_1</v>
          </cell>
        </row>
        <row r="964">
          <cell r="A964" t="str">
            <v>DPS01F</v>
          </cell>
          <cell r="B964" t="str">
            <v>KEBO_IWA_SELATAN_1</v>
          </cell>
        </row>
        <row r="965">
          <cell r="A965" t="str">
            <v>DPS07B</v>
          </cell>
          <cell r="B965" t="str">
            <v>HAYAM_WURUK_1</v>
          </cell>
        </row>
        <row r="966">
          <cell r="A966" t="str">
            <v>DPS07C</v>
          </cell>
          <cell r="B966" t="str">
            <v>RENON_1</v>
          </cell>
        </row>
        <row r="967">
          <cell r="A967" t="str">
            <v>TNW10</v>
          </cell>
          <cell r="B967" t="str">
            <v>CANDIKUNING</v>
          </cell>
        </row>
        <row r="968">
          <cell r="A968" t="str">
            <v>DPS05E</v>
          </cell>
          <cell r="B968" t="str">
            <v>SUWUNG_KAUH</v>
          </cell>
        </row>
        <row r="969">
          <cell r="A969" t="str">
            <v>MGW01B</v>
          </cell>
          <cell r="B969" t="str">
            <v>PERANG</v>
          </cell>
        </row>
        <row r="970">
          <cell r="A970" t="str">
            <v>MGW02A</v>
          </cell>
          <cell r="B970" t="str">
            <v>SEDANG</v>
          </cell>
        </row>
        <row r="971">
          <cell r="A971" t="str">
            <v>MGW04A</v>
          </cell>
          <cell r="B971" t="str">
            <v>KEROBOKAN_1</v>
          </cell>
        </row>
        <row r="972">
          <cell r="A972" t="str">
            <v>DPS01B</v>
          </cell>
          <cell r="B972" t="str">
            <v>PERMATA_HIJAU</v>
          </cell>
        </row>
        <row r="973">
          <cell r="A973" t="str">
            <v>DPS01C</v>
          </cell>
          <cell r="B973" t="str">
            <v>PURA_DEMAK</v>
          </cell>
        </row>
        <row r="974">
          <cell r="A974" t="str">
            <v>TNW01B</v>
          </cell>
          <cell r="B974" t="str">
            <v>PENEBEL</v>
          </cell>
        </row>
        <row r="975">
          <cell r="A975" t="str">
            <v>TNW01A</v>
          </cell>
          <cell r="B975" t="str">
            <v>DAUH_PEKEN_05</v>
          </cell>
        </row>
        <row r="976">
          <cell r="A976" t="str">
            <v>TNW05A</v>
          </cell>
          <cell r="B976" t="str">
            <v>KERAMBITAN_04</v>
          </cell>
        </row>
        <row r="977">
          <cell r="A977" t="str">
            <v>DPS06C</v>
          </cell>
          <cell r="B977" t="str">
            <v>COKROAMINOTO</v>
          </cell>
        </row>
        <row r="978">
          <cell r="A978" t="str">
            <v>DPS05D</v>
          </cell>
          <cell r="B978" t="str">
            <v>TUKAD_PETANU</v>
          </cell>
        </row>
        <row r="979">
          <cell r="A979" t="str">
            <v>SGA13</v>
          </cell>
          <cell r="B979" t="str">
            <v>CP_KALIUNTU</v>
          </cell>
        </row>
        <row r="980">
          <cell r="A980" t="str">
            <v>GIA15</v>
          </cell>
          <cell r="B980" t="str">
            <v>CP_BATUBULAN</v>
          </cell>
        </row>
        <row r="981">
          <cell r="A981" t="str">
            <v>GIA16</v>
          </cell>
          <cell r="B981" t="str">
            <v>CP_MADE_LEBAH</v>
          </cell>
        </row>
        <row r="982">
          <cell r="A982" t="str">
            <v>MGW33</v>
          </cell>
          <cell r="B982" t="str">
            <v>CP_DALUNG</v>
          </cell>
        </row>
        <row r="983">
          <cell r="A983" t="str">
            <v>GIA14</v>
          </cell>
          <cell r="B983" t="str">
            <v>CP_UDAYANA_1</v>
          </cell>
        </row>
        <row r="984">
          <cell r="A984" t="str">
            <v>GIA11</v>
          </cell>
          <cell r="B984" t="str">
            <v>GUWANG</v>
          </cell>
        </row>
        <row r="985">
          <cell r="A985" t="str">
            <v>PYW06</v>
          </cell>
          <cell r="B985" t="str">
            <v>PENGADANG</v>
          </cell>
        </row>
        <row r="986">
          <cell r="A986" t="str">
            <v>DPU03</v>
          </cell>
          <cell r="B986" t="str">
            <v>WOJA</v>
          </cell>
        </row>
        <row r="987">
          <cell r="A987" t="str">
            <v>GIA09</v>
          </cell>
          <cell r="B987" t="str">
            <v>CP_BITERA</v>
          </cell>
        </row>
        <row r="988">
          <cell r="A988" t="str">
            <v>BNL04</v>
          </cell>
          <cell r="B988" t="str">
            <v>TEMBUKU</v>
          </cell>
        </row>
        <row r="989">
          <cell r="A989" t="str">
            <v>SWW09</v>
          </cell>
          <cell r="B989" t="str">
            <v>MOYO</v>
          </cell>
        </row>
        <row r="990">
          <cell r="A990" t="str">
            <v>WHO05</v>
          </cell>
          <cell r="B990" t="str">
            <v>MONTA</v>
          </cell>
        </row>
        <row r="991">
          <cell r="A991" t="str">
            <v>SWW08</v>
          </cell>
          <cell r="B991" t="str">
            <v>LUNYUK</v>
          </cell>
        </row>
        <row r="992">
          <cell r="A992" t="str">
            <v>TAW04</v>
          </cell>
          <cell r="B992" t="str">
            <v>BRANG_REA</v>
          </cell>
        </row>
        <row r="993">
          <cell r="A993" t="str">
            <v>BMU03</v>
          </cell>
          <cell r="B993" t="str">
            <v>MPUNDA</v>
          </cell>
        </row>
        <row r="994">
          <cell r="A994" t="str">
            <v>SLO05</v>
          </cell>
          <cell r="B994" t="str">
            <v>REMPUNG</v>
          </cell>
        </row>
        <row r="995">
          <cell r="A995" t="str">
            <v>KKL04</v>
          </cell>
          <cell r="B995" t="str">
            <v>BANJARANGKAN</v>
          </cell>
        </row>
        <row r="996">
          <cell r="A996" t="str">
            <v>TAW02</v>
          </cell>
          <cell r="B996" t="str">
            <v>MALUK</v>
          </cell>
        </row>
        <row r="997">
          <cell r="A997" t="str">
            <v>WHO04</v>
          </cell>
          <cell r="B997" t="str">
            <v>BOLO</v>
          </cell>
        </row>
        <row r="998">
          <cell r="A998" t="str">
            <v>KKL03</v>
          </cell>
          <cell r="B998" t="str">
            <v>NUSA_PENIDA</v>
          </cell>
        </row>
        <row r="999">
          <cell r="A999" t="str">
            <v>SLO04</v>
          </cell>
          <cell r="B999" t="str">
            <v>SAKRA_BARAT</v>
          </cell>
        </row>
        <row r="1000">
          <cell r="A1000" t="str">
            <v>BNL02</v>
          </cell>
          <cell r="B1000" t="str">
            <v>KINTAMANI</v>
          </cell>
        </row>
        <row r="1001">
          <cell r="A1001" t="str">
            <v>WHO02</v>
          </cell>
          <cell r="B1001" t="str">
            <v>SAPE</v>
          </cell>
        </row>
        <row r="1002">
          <cell r="A1002" t="str">
            <v>SWW07</v>
          </cell>
          <cell r="B1002" t="str">
            <v>EMPANG_TARANO</v>
          </cell>
        </row>
        <row r="1003">
          <cell r="A1003" t="str">
            <v>PYW03</v>
          </cell>
          <cell r="B1003" t="str">
            <v>PUYUNG</v>
          </cell>
        </row>
        <row r="1004">
          <cell r="A1004" t="str">
            <v>BMU02</v>
          </cell>
          <cell r="B1004" t="str">
            <v>RABA_SASAMBO</v>
          </cell>
        </row>
        <row r="1005">
          <cell r="A1005" t="str">
            <v>SWW05</v>
          </cell>
          <cell r="B1005" t="str">
            <v>PLAMPANG</v>
          </cell>
        </row>
        <row r="1006">
          <cell r="A1006" t="str">
            <v>TAW03</v>
          </cell>
          <cell r="B1006" t="str">
            <v>SETELUK</v>
          </cell>
        </row>
        <row r="1007">
          <cell r="A1007" t="str">
            <v>SWW04</v>
          </cell>
          <cell r="B1007" t="str">
            <v>LAPE</v>
          </cell>
        </row>
        <row r="1008">
          <cell r="A1008" t="str">
            <v>SWW02</v>
          </cell>
          <cell r="B1008" t="str">
            <v>ALAS</v>
          </cell>
        </row>
        <row r="1009">
          <cell r="A1009" t="str">
            <v>PYW02</v>
          </cell>
          <cell r="B1009" t="str">
            <v>MANTANG</v>
          </cell>
        </row>
        <row r="1010">
          <cell r="A1010" t="str">
            <v>GER03</v>
          </cell>
          <cell r="B1010" t="str">
            <v>NARMADA</v>
          </cell>
        </row>
        <row r="1011">
          <cell r="A1011" t="str">
            <v>GER04</v>
          </cell>
          <cell r="B1011" t="str">
            <v>GUNUNG_SARI</v>
          </cell>
        </row>
        <row r="1012">
          <cell r="A1012" t="str">
            <v>SLO03</v>
          </cell>
          <cell r="B1012" t="str">
            <v>SIKUR</v>
          </cell>
        </row>
        <row r="1013">
          <cell r="A1013" t="str">
            <v>PYW04</v>
          </cell>
          <cell r="B1013" t="str">
            <v>TANAK_AWU</v>
          </cell>
        </row>
        <row r="1014">
          <cell r="A1014" t="str">
            <v>AMI13</v>
          </cell>
          <cell r="B1014" t="str">
            <v>SEGANTENG</v>
          </cell>
        </row>
        <row r="1015">
          <cell r="A1015" t="str">
            <v>SWW03</v>
          </cell>
          <cell r="B1015" t="str">
            <v>EMPANG</v>
          </cell>
        </row>
        <row r="1016">
          <cell r="A1016" t="str">
            <v>BNL03</v>
          </cell>
          <cell r="B1016" t="str">
            <v>SUSUT</v>
          </cell>
        </row>
        <row r="1017">
          <cell r="A1017" t="str">
            <v>GER01</v>
          </cell>
          <cell r="B1017" t="str">
            <v>GERUNG</v>
          </cell>
        </row>
        <row r="1018">
          <cell r="A1018" t="str">
            <v>TAW01</v>
          </cell>
          <cell r="B1018" t="str">
            <v>TALIWANG</v>
          </cell>
        </row>
        <row r="1019">
          <cell r="A1019" t="str">
            <v>SWW01</v>
          </cell>
          <cell r="B1019" t="str">
            <v>SUMBAWA</v>
          </cell>
        </row>
        <row r="1020">
          <cell r="A1020" t="str">
            <v>KKL02</v>
          </cell>
          <cell r="B1020" t="str">
            <v>SEMARAPURA</v>
          </cell>
        </row>
        <row r="1021">
          <cell r="A1021" t="str">
            <v>SGA01</v>
          </cell>
          <cell r="B1021" t="str">
            <v>SINGARAJA</v>
          </cell>
        </row>
        <row r="1022">
          <cell r="A1022" t="str">
            <v>BNL01</v>
          </cell>
          <cell r="B1022" t="str">
            <v>BANGLI</v>
          </cell>
        </row>
        <row r="1023">
          <cell r="A1023" t="str">
            <v>AMI02</v>
          </cell>
          <cell r="B1023" t="str">
            <v>KESRA</v>
          </cell>
        </row>
        <row r="1024">
          <cell r="A1024" t="str">
            <v>AMI04</v>
          </cell>
          <cell r="B1024" t="str">
            <v>TAMAN_SARI</v>
          </cell>
        </row>
        <row r="1025">
          <cell r="A1025" t="str">
            <v>SLO02</v>
          </cell>
          <cell r="B1025" t="str">
            <v>LABUAN_LOMBOK</v>
          </cell>
        </row>
        <row r="1026">
          <cell r="A1026" t="str">
            <v>GIA04A</v>
          </cell>
          <cell r="B1026" t="str">
            <v>GIA04A</v>
          </cell>
        </row>
        <row r="1027">
          <cell r="A1027" t="str">
            <v>AMI04A</v>
          </cell>
          <cell r="B1027" t="str">
            <v>MONJOK_1</v>
          </cell>
        </row>
        <row r="1028">
          <cell r="A1028" t="str">
            <v>GIA01B</v>
          </cell>
          <cell r="B1028" t="str">
            <v>KETEWEL</v>
          </cell>
        </row>
        <row r="1029">
          <cell r="A1029" t="str">
            <v>TAN05</v>
          </cell>
          <cell r="B1029" t="str">
            <v>BAYAN_1</v>
          </cell>
        </row>
        <row r="1030">
          <cell r="A1030" t="str">
            <v>TAN02A</v>
          </cell>
          <cell r="B1030" t="str">
            <v>KAYANGAN_1</v>
          </cell>
        </row>
        <row r="1031">
          <cell r="A1031" t="str">
            <v>GIA07A</v>
          </cell>
          <cell r="B1031" t="str">
            <v>GIANYAR_1</v>
          </cell>
        </row>
        <row r="1032">
          <cell r="A1032" t="str">
            <v>KKL04A</v>
          </cell>
          <cell r="B1032" t="str">
            <v>KLUMPU</v>
          </cell>
        </row>
        <row r="1033">
          <cell r="A1033" t="str">
            <v>TAN03</v>
          </cell>
          <cell r="B1033" t="str">
            <v>PEMENANG</v>
          </cell>
        </row>
        <row r="1034">
          <cell r="A1034" t="str">
            <v>TNW03B</v>
          </cell>
          <cell r="B1034" t="str">
            <v>MARGA</v>
          </cell>
        </row>
        <row r="1035">
          <cell r="A1035" t="str">
            <v>SLO02B</v>
          </cell>
          <cell r="B1035" t="str">
            <v>MASBAGIK_1</v>
          </cell>
        </row>
        <row r="1036">
          <cell r="A1036" t="str">
            <v>KKL03A</v>
          </cell>
          <cell r="B1036" t="str">
            <v>KLUNGKUNG_1</v>
          </cell>
        </row>
        <row r="1037">
          <cell r="A1037" t="str">
            <v>TCABU021</v>
          </cell>
          <cell r="B1037" t="str">
            <v>TCABU021</v>
          </cell>
        </row>
        <row r="1038">
          <cell r="A1038" t="str">
            <v>NRG02A</v>
          </cell>
          <cell r="B1038" t="str">
            <v>MELAYA_1</v>
          </cell>
        </row>
        <row r="1039">
          <cell r="A1039" t="str">
            <v>GIA05B</v>
          </cell>
          <cell r="B1039" t="str">
            <v>PELIATAN_1</v>
          </cell>
        </row>
        <row r="1040">
          <cell r="A1040" t="str">
            <v>GIA02A</v>
          </cell>
          <cell r="B1040" t="str">
            <v>PAYANGAN_1</v>
          </cell>
        </row>
        <row r="1041">
          <cell r="A1041" t="str">
            <v>APU08</v>
          </cell>
          <cell r="B1041" t="str">
            <v>MUNCAN_1</v>
          </cell>
        </row>
        <row r="1042">
          <cell r="A1042" t="str">
            <v>APU06A</v>
          </cell>
          <cell r="B1042" t="str">
            <v>MANGGIS_1</v>
          </cell>
        </row>
        <row r="1043">
          <cell r="A1043" t="str">
            <v>APU04B</v>
          </cell>
          <cell r="B1043" t="str">
            <v>ABANG_1</v>
          </cell>
        </row>
        <row r="1044">
          <cell r="A1044" t="str">
            <v>APU03A</v>
          </cell>
          <cell r="B1044" t="str">
            <v>AMLAPURA_1</v>
          </cell>
        </row>
        <row r="1045">
          <cell r="A1045" t="str">
            <v>GIA03A</v>
          </cell>
          <cell r="B1045" t="str">
            <v>UBUD_1</v>
          </cell>
        </row>
        <row r="1046">
          <cell r="A1046" t="str">
            <v>NRG01A</v>
          </cell>
          <cell r="B1046" t="str">
            <v>NEGARA_1</v>
          </cell>
        </row>
        <row r="1047">
          <cell r="A1047" t="str">
            <v>GIA06B</v>
          </cell>
          <cell r="B1047" t="str">
            <v>CELUK_1</v>
          </cell>
        </row>
        <row r="1048">
          <cell r="A1048" t="str">
            <v>APU02A</v>
          </cell>
          <cell r="B1048" t="str">
            <v>MERITA_1</v>
          </cell>
        </row>
        <row r="1049">
          <cell r="A1049" t="str">
            <v>GIA06A</v>
          </cell>
          <cell r="B1049" t="str">
            <v>SUKAWATI_1</v>
          </cell>
        </row>
        <row r="1050">
          <cell r="A1050" t="str">
            <v>NRG05A</v>
          </cell>
          <cell r="B1050" t="str">
            <v>PEKUTATAN_1</v>
          </cell>
        </row>
        <row r="1051">
          <cell r="A1051" t="str">
            <v>NRG04A</v>
          </cell>
          <cell r="B1051" t="str">
            <v>MENDOYO_1</v>
          </cell>
        </row>
        <row r="1052">
          <cell r="A1052" t="str">
            <v>SGA03A</v>
          </cell>
          <cell r="B1052" t="str">
            <v>BULELENG_1</v>
          </cell>
        </row>
        <row r="1053">
          <cell r="A1053" t="str">
            <v>SGA03B</v>
          </cell>
          <cell r="B1053" t="str">
            <v>ANTURAN_1</v>
          </cell>
        </row>
        <row r="1054">
          <cell r="A1054" t="str">
            <v>TNW10A</v>
          </cell>
          <cell r="B1054" t="str">
            <v>BATURITI_1</v>
          </cell>
        </row>
        <row r="1055">
          <cell r="A1055" t="str">
            <v>TNW09</v>
          </cell>
          <cell r="B1055" t="str">
            <v>SELEMADEG_1</v>
          </cell>
        </row>
        <row r="1056">
          <cell r="A1056" t="str">
            <v>SGA10A</v>
          </cell>
          <cell r="B1056" t="str">
            <v>SERIRIT_1</v>
          </cell>
        </row>
        <row r="1057">
          <cell r="A1057" t="str">
            <v>SGA06A</v>
          </cell>
          <cell r="B1057" t="str">
            <v>BUNGKULAN_1</v>
          </cell>
        </row>
        <row r="1058">
          <cell r="A1058" t="str">
            <v>SGA05B</v>
          </cell>
          <cell r="B1058" t="str">
            <v>GEROKGAK_1</v>
          </cell>
        </row>
        <row r="1059">
          <cell r="A1059" t="str">
            <v>MGW06F</v>
          </cell>
          <cell r="B1059" t="str">
            <v>BADUNG_SELATAN_1</v>
          </cell>
        </row>
        <row r="1060">
          <cell r="A1060" t="str">
            <v>MGW04B</v>
          </cell>
          <cell r="B1060" t="str">
            <v>CANGGU_1</v>
          </cell>
        </row>
        <row r="1061">
          <cell r="A1061" t="str">
            <v>MGW06C</v>
          </cell>
          <cell r="B1061" t="str">
            <v>JIMBARAN_1</v>
          </cell>
        </row>
        <row r="1062">
          <cell r="A1062" t="str">
            <v>MGW05D</v>
          </cell>
          <cell r="B1062" t="str">
            <v>KUTA_2</v>
          </cell>
        </row>
        <row r="1063">
          <cell r="A1063" t="str">
            <v>MGW06D</v>
          </cell>
          <cell r="B1063" t="str">
            <v>UNGASAN_1</v>
          </cell>
        </row>
        <row r="1064">
          <cell r="A1064" t="str">
            <v>NRG03A</v>
          </cell>
          <cell r="B1064" t="str">
            <v>JEMBRANA</v>
          </cell>
        </row>
        <row r="1065">
          <cell r="A1065" t="str">
            <v>LKA05</v>
          </cell>
          <cell r="B1065" t="str">
            <v>ADONARA</v>
          </cell>
        </row>
        <row r="1066">
          <cell r="A1066" t="str">
            <v>WHO13</v>
          </cell>
          <cell r="B1066" t="str">
            <v>MADAPANGGA</v>
          </cell>
        </row>
        <row r="1067">
          <cell r="A1067" t="str">
            <v>PYW07A</v>
          </cell>
          <cell r="B1067" t="str">
            <v>PUJUT</v>
          </cell>
        </row>
        <row r="1068">
          <cell r="A1068" t="str">
            <v>PYW11A</v>
          </cell>
          <cell r="B1068" t="str">
            <v>PRAYA_TENGAH</v>
          </cell>
        </row>
        <row r="1069">
          <cell r="A1069" t="str">
            <v>DPU07</v>
          </cell>
          <cell r="B1069" t="str">
            <v>PEKAT</v>
          </cell>
        </row>
        <row r="1070">
          <cell r="A1070" t="str">
            <v>GIA05A</v>
          </cell>
          <cell r="B1070" t="str">
            <v>KEDEWATAN</v>
          </cell>
        </row>
        <row r="1071">
          <cell r="A1071" t="str">
            <v>SGA05A</v>
          </cell>
          <cell r="B1071" t="str">
            <v>SUMBERKIMA</v>
          </cell>
        </row>
        <row r="1072">
          <cell r="A1072" t="str">
            <v>SGA02A</v>
          </cell>
          <cell r="B1072" t="str">
            <v>BANJAR_SGA</v>
          </cell>
        </row>
        <row r="1073">
          <cell r="A1073" t="str">
            <v>SLO08A</v>
          </cell>
          <cell r="B1073" t="str">
            <v>LABUAN_HAJI</v>
          </cell>
        </row>
        <row r="1074">
          <cell r="A1074" t="str">
            <v>TAW05</v>
          </cell>
          <cell r="B1074" t="str">
            <v>SEKONGKANG</v>
          </cell>
        </row>
        <row r="1075">
          <cell r="A1075" t="str">
            <v>KKL06</v>
          </cell>
          <cell r="B1075" t="str">
            <v>LEMBONGAN</v>
          </cell>
        </row>
        <row r="1076">
          <cell r="A1076" t="str">
            <v>AMI17</v>
          </cell>
          <cell r="B1076" t="str">
            <v>CP_PANJITILAR_NEGARA</v>
          </cell>
        </row>
        <row r="1077">
          <cell r="A1077" t="str">
            <v>SGA15</v>
          </cell>
          <cell r="B1077" t="str">
            <v>SUKASADA</v>
          </cell>
        </row>
        <row r="1078">
          <cell r="A1078" t="str">
            <v>SWW10</v>
          </cell>
          <cell r="B1078" t="str">
            <v>UTAN_RHEE</v>
          </cell>
        </row>
        <row r="1079">
          <cell r="A1079" t="str">
            <v>GIA18</v>
          </cell>
          <cell r="B1079" t="str">
            <v>CP_SEBATU</v>
          </cell>
        </row>
        <row r="1080">
          <cell r="A1080" t="str">
            <v>SLO12</v>
          </cell>
          <cell r="B1080" t="str">
            <v>CP_MASBAGIK_UTARA</v>
          </cell>
        </row>
        <row r="1081">
          <cell r="A1081" t="str">
            <v>NRG05</v>
          </cell>
          <cell r="B1081" t="str">
            <v>CP_UDAYANA</v>
          </cell>
        </row>
        <row r="1082">
          <cell r="A1082" t="str">
            <v>PYW09</v>
          </cell>
          <cell r="B1082" t="str">
            <v>CP_GANTI</v>
          </cell>
        </row>
        <row r="1083">
          <cell r="A1083" t="str">
            <v>GER05</v>
          </cell>
          <cell r="B1083" t="str">
            <v>KEDIRI_1</v>
          </cell>
        </row>
        <row r="1084">
          <cell r="A1084" t="str">
            <v>AMI15</v>
          </cell>
          <cell r="B1084" t="str">
            <v>AMPENAN</v>
          </cell>
        </row>
        <row r="1085">
          <cell r="A1085" t="str">
            <v>KOE11</v>
          </cell>
          <cell r="B1085" t="str">
            <v>LASIANA</v>
          </cell>
        </row>
        <row r="1086">
          <cell r="A1086" t="str">
            <v>ABU01</v>
          </cell>
          <cell r="B1086" t="str">
            <v>ATAMBUA</v>
          </cell>
        </row>
        <row r="1087">
          <cell r="A1087" t="str">
            <v>BOR01</v>
          </cell>
          <cell r="B1087" t="str">
            <v>BORONG</v>
          </cell>
        </row>
        <row r="1088">
          <cell r="A1088" t="str">
            <v>WHO01</v>
          </cell>
          <cell r="B1088" t="str">
            <v>WOHA</v>
          </cell>
        </row>
        <row r="1089">
          <cell r="A1089" t="str">
            <v>KEF01</v>
          </cell>
          <cell r="B1089" t="str">
            <v>KEFAMENANU</v>
          </cell>
        </row>
        <row r="1090">
          <cell r="A1090" t="str">
            <v>BET01</v>
          </cell>
          <cell r="B1090" t="str">
            <v>BETUN</v>
          </cell>
        </row>
        <row r="1091">
          <cell r="A1091" t="str">
            <v>ENE01</v>
          </cell>
          <cell r="B1091" t="str">
            <v>ENDE</v>
          </cell>
        </row>
        <row r="1092">
          <cell r="A1092" t="str">
            <v>SLO01</v>
          </cell>
          <cell r="B1092" t="str">
            <v>SELONG</v>
          </cell>
        </row>
        <row r="1093">
          <cell r="A1093" t="str">
            <v>OEL01</v>
          </cell>
          <cell r="B1093" t="str">
            <v>OELAMASI</v>
          </cell>
        </row>
        <row r="1094">
          <cell r="A1094" t="str">
            <v>KOE10</v>
          </cell>
          <cell r="B1094" t="str">
            <v>ALAK</v>
          </cell>
        </row>
        <row r="1095">
          <cell r="A1095" t="str">
            <v>KOE08</v>
          </cell>
          <cell r="B1095" t="str">
            <v>OEBUFU</v>
          </cell>
        </row>
        <row r="1096">
          <cell r="A1096" t="str">
            <v>AMI10</v>
          </cell>
          <cell r="B1096" t="str">
            <v>CAKRANEGARA</v>
          </cell>
        </row>
        <row r="1097">
          <cell r="A1097" t="str">
            <v>AMI06</v>
          </cell>
          <cell r="B1097" t="str">
            <v>SERUNI</v>
          </cell>
        </row>
        <row r="1098">
          <cell r="A1098" t="str">
            <v>AMI12</v>
          </cell>
          <cell r="B1098" t="str">
            <v>KARANG_GENTENG</v>
          </cell>
        </row>
        <row r="1099">
          <cell r="A1099" t="str">
            <v>BAA01</v>
          </cell>
          <cell r="B1099" t="str">
            <v>BAA</v>
          </cell>
        </row>
        <row r="1100">
          <cell r="A1100" t="str">
            <v>KOE03</v>
          </cell>
          <cell r="B1100" t="str">
            <v>KELAPA_LIMA</v>
          </cell>
        </row>
        <row r="1101">
          <cell r="A1101" t="str">
            <v>KOE01</v>
          </cell>
          <cell r="B1101" t="str">
            <v>KUPANG</v>
          </cell>
        </row>
        <row r="1102">
          <cell r="A1102" t="str">
            <v>AMI01</v>
          </cell>
          <cell r="B1102" t="str">
            <v>MATARAM</v>
          </cell>
        </row>
        <row r="1103">
          <cell r="A1103" t="str">
            <v>WBK01</v>
          </cell>
          <cell r="B1103" t="str">
            <v>WAIKABUBAK</v>
          </cell>
        </row>
        <row r="1104">
          <cell r="A1104" t="str">
            <v>MOF01</v>
          </cell>
          <cell r="B1104" t="str">
            <v>MAUMERE</v>
          </cell>
        </row>
        <row r="1105">
          <cell r="A1105" t="str">
            <v>SOE01</v>
          </cell>
          <cell r="B1105" t="str">
            <v>SOE</v>
          </cell>
        </row>
        <row r="1106">
          <cell r="A1106" t="str">
            <v>AMI888</v>
          </cell>
          <cell r="B1106" t="str">
            <v>AMI_SALES</v>
          </cell>
        </row>
        <row r="1107">
          <cell r="A1107" t="str">
            <v>KOE02</v>
          </cell>
          <cell r="B1107" t="str">
            <v>MAULAFA</v>
          </cell>
        </row>
        <row r="1108">
          <cell r="A1108" t="str">
            <v>DPU01</v>
          </cell>
          <cell r="B1108" t="str">
            <v>DOMPU</v>
          </cell>
        </row>
        <row r="1109">
          <cell r="A1109" t="str">
            <v>WGP01</v>
          </cell>
          <cell r="B1109" t="str">
            <v>WAINGAPU</v>
          </cell>
        </row>
        <row r="1110">
          <cell r="A1110" t="str">
            <v>KOE05</v>
          </cell>
          <cell r="B1110" t="str">
            <v>KUANINO</v>
          </cell>
        </row>
        <row r="1111">
          <cell r="A1111" t="str">
            <v>RTG01</v>
          </cell>
          <cell r="B1111" t="str">
            <v>RUTENG</v>
          </cell>
        </row>
        <row r="1112">
          <cell r="A1112" t="str">
            <v>MBY01</v>
          </cell>
          <cell r="B1112" t="str">
            <v>MBAY</v>
          </cell>
        </row>
        <row r="1113">
          <cell r="A1113" t="str">
            <v>LEW01</v>
          </cell>
          <cell r="B1113" t="str">
            <v>LEWOLEBA</v>
          </cell>
        </row>
        <row r="1114">
          <cell r="A1114" t="str">
            <v>TAM01</v>
          </cell>
          <cell r="B1114" t="str">
            <v>TAMBOLAKA</v>
          </cell>
        </row>
        <row r="1115">
          <cell r="A1115" t="str">
            <v>BJW01</v>
          </cell>
          <cell r="B1115" t="str">
            <v>BAJAWA</v>
          </cell>
        </row>
        <row r="1116">
          <cell r="A1116" t="str">
            <v>LKA01</v>
          </cell>
          <cell r="B1116" t="str">
            <v>LARANTUKA</v>
          </cell>
        </row>
        <row r="1117">
          <cell r="A1117" t="str">
            <v>KOE06</v>
          </cell>
          <cell r="B1117" t="str">
            <v>TODE_KISAR</v>
          </cell>
        </row>
        <row r="1118">
          <cell r="A1118" t="str">
            <v>KBH01</v>
          </cell>
          <cell r="B1118" t="str">
            <v>KALABAHI</v>
          </cell>
        </row>
        <row r="1119">
          <cell r="A1119" t="str">
            <v>LAB01</v>
          </cell>
          <cell r="B1119" t="str">
            <v>LABUAN_BAJO</v>
          </cell>
        </row>
        <row r="1120">
          <cell r="A1120" t="str">
            <v>AMI09</v>
          </cell>
          <cell r="B1120" t="str">
            <v>DASAN_CERMEN</v>
          </cell>
        </row>
        <row r="1121">
          <cell r="A1121" t="str">
            <v>SLO01A</v>
          </cell>
          <cell r="B1121" t="str">
            <v>SAKRA_1</v>
          </cell>
        </row>
        <row r="1122">
          <cell r="A1122" t="str">
            <v>DPS07D</v>
          </cell>
          <cell r="B1122" t="str">
            <v>BYPASS_IB_MANTRA_1</v>
          </cell>
        </row>
        <row r="1123">
          <cell r="A1123" t="str">
            <v>DPS01J</v>
          </cell>
          <cell r="B1123" t="str">
            <v>BULUH_INDAH_1</v>
          </cell>
        </row>
        <row r="1124">
          <cell r="A1124" t="str">
            <v>DPS06G</v>
          </cell>
          <cell r="B1124" t="str">
            <v>UBUNG_1</v>
          </cell>
        </row>
        <row r="1125">
          <cell r="A1125" t="str">
            <v>DPU01A</v>
          </cell>
          <cell r="B1125" t="str">
            <v>KEMPO</v>
          </cell>
        </row>
        <row r="1126">
          <cell r="A1126" t="str">
            <v>MGW01A</v>
          </cell>
          <cell r="B1126" t="str">
            <v>BUDUK_2</v>
          </cell>
        </row>
        <row r="1127">
          <cell r="A1127" t="str">
            <v>MGW06A</v>
          </cell>
          <cell r="B1127" t="str">
            <v>DHARMAWANGSA</v>
          </cell>
        </row>
        <row r="1128">
          <cell r="A1128" t="str">
            <v>TAW02A</v>
          </cell>
          <cell r="B1128" t="str">
            <v>JEREWEH</v>
          </cell>
        </row>
        <row r="1129">
          <cell r="A1129" t="str">
            <v>SWW15</v>
          </cell>
          <cell r="B1129" t="str">
            <v>LABANGKA</v>
          </cell>
        </row>
        <row r="1130">
          <cell r="A1130" t="str">
            <v>KOE12</v>
          </cell>
          <cell r="B1130" t="str">
            <v>BATAKTE</v>
          </cell>
        </row>
        <row r="1131">
          <cell r="A1131" t="str">
            <v>DPS55</v>
          </cell>
          <cell r="B1131" t="str">
            <v>KALIMUTU</v>
          </cell>
        </row>
        <row r="1132">
          <cell r="A1132" t="str">
            <v>DPS72</v>
          </cell>
          <cell r="B1132" t="str">
            <v>CP_SIDAKARYA_BARAT</v>
          </cell>
        </row>
        <row r="1133">
          <cell r="A1133" t="str">
            <v>PYW08</v>
          </cell>
          <cell r="B1133" t="str">
            <v>JANAPRIA</v>
          </cell>
        </row>
        <row r="1134">
          <cell r="A1134" t="str">
            <v>WHO06</v>
          </cell>
          <cell r="B1134" t="str">
            <v>LAMBU</v>
          </cell>
        </row>
        <row r="1135">
          <cell r="A1135" t="str">
            <v>PYW05</v>
          </cell>
          <cell r="B1135" t="str">
            <v>PRAYA_TIMUR</v>
          </cell>
        </row>
        <row r="1136">
          <cell r="A1136" t="str">
            <v>SLO07</v>
          </cell>
          <cell r="B1136" t="str">
            <v>TERARA</v>
          </cell>
        </row>
        <row r="1137">
          <cell r="A1137" t="str">
            <v>DPS51</v>
          </cell>
          <cell r="B1137" t="str">
            <v>CP_KARANGSARI_1</v>
          </cell>
        </row>
        <row r="1138">
          <cell r="A1138" t="str">
            <v>WHO03</v>
          </cell>
          <cell r="B1138" t="str">
            <v>SILA</v>
          </cell>
        </row>
        <row r="1139">
          <cell r="A1139" t="str">
            <v>AMI14</v>
          </cell>
          <cell r="B1139" t="str">
            <v>AIRLANGGA</v>
          </cell>
        </row>
        <row r="1140">
          <cell r="A1140" t="str">
            <v>AMI08</v>
          </cell>
          <cell r="B1140" t="str">
            <v>KARANG_BARU</v>
          </cell>
        </row>
        <row r="1141">
          <cell r="A1141" t="str">
            <v>AMI07</v>
          </cell>
          <cell r="B1141" t="str">
            <v>JEMPONG</v>
          </cell>
        </row>
        <row r="1142">
          <cell r="A1142" t="str">
            <v>GIA01</v>
          </cell>
          <cell r="B1142" t="str">
            <v>GIANYAR</v>
          </cell>
        </row>
        <row r="1143">
          <cell r="A1143" t="str">
            <v>SGA10</v>
          </cell>
          <cell r="B1143" t="str">
            <v>CP_SANGSIT</v>
          </cell>
        </row>
        <row r="1144">
          <cell r="A1144" t="str">
            <v>PKU35</v>
          </cell>
          <cell r="B1144" t="str">
            <v>DP_PASIR_PUTIH</v>
          </cell>
        </row>
        <row r="1145">
          <cell r="A1145" t="str">
            <v>PKU06A</v>
          </cell>
          <cell r="B1145" t="str">
            <v>YOS_SUDARSO</v>
          </cell>
        </row>
        <row r="1146">
          <cell r="A1146" t="str">
            <v>PKU12B</v>
          </cell>
          <cell r="B1146" t="str">
            <v>UMBAN_SARI</v>
          </cell>
        </row>
        <row r="1147">
          <cell r="A1147" t="str">
            <v>RGT06</v>
          </cell>
          <cell r="B1147" t="str">
            <v>RENGAT_BARAT</v>
          </cell>
        </row>
        <row r="1148">
          <cell r="A1148" t="str">
            <v>PKC06B</v>
          </cell>
          <cell r="B1148" t="str">
            <v>LANGGAM_02</v>
          </cell>
        </row>
        <row r="1149">
          <cell r="A1149" t="str">
            <v>PKC07A</v>
          </cell>
          <cell r="B1149" t="str">
            <v>PANGKALAN_KERINCI_02</v>
          </cell>
        </row>
        <row r="1150">
          <cell r="A1150" t="str">
            <v>BNG01A</v>
          </cell>
          <cell r="B1150" t="str">
            <v>BANGKINANG_01</v>
          </cell>
        </row>
        <row r="1151">
          <cell r="A1151" t="str">
            <v>SII05A</v>
          </cell>
          <cell r="B1151" t="str">
            <v>DAYUN</v>
          </cell>
        </row>
        <row r="1152">
          <cell r="A1152" t="str">
            <v>BNG18A</v>
          </cell>
          <cell r="B1152" t="str">
            <v>TAPUNG_HILIR_01</v>
          </cell>
        </row>
        <row r="1153">
          <cell r="A1153" t="str">
            <v>RGT01A</v>
          </cell>
          <cell r="B1153" t="str">
            <v>BATANG_CENAKU</v>
          </cell>
        </row>
        <row r="1154">
          <cell r="A1154" t="str">
            <v>BGS11A</v>
          </cell>
          <cell r="B1154" t="str">
            <v>SIAK_KECIL_02</v>
          </cell>
        </row>
        <row r="1155">
          <cell r="A1155" t="str">
            <v>BAS02A</v>
          </cell>
          <cell r="B1155" t="str">
            <v>UJUNG_TANJUNG_01</v>
          </cell>
        </row>
        <row r="1156">
          <cell r="A1156" t="str">
            <v>BAS07A</v>
          </cell>
          <cell r="B1156" t="str">
            <v>PUJUD_01</v>
          </cell>
        </row>
        <row r="1157">
          <cell r="A1157" t="str">
            <v>TKK10</v>
          </cell>
          <cell r="B1157" t="str">
            <v>PANGEAN_01</v>
          </cell>
        </row>
        <row r="1158">
          <cell r="A1158" t="str">
            <v>TBL14A</v>
          </cell>
          <cell r="B1158" t="str">
            <v>PULAU_KIJANG_01</v>
          </cell>
        </row>
        <row r="1159">
          <cell r="A1159" t="str">
            <v>DUM07</v>
          </cell>
          <cell r="B1159" t="str">
            <v>SUNGAI_SEMBILAN</v>
          </cell>
        </row>
        <row r="1160">
          <cell r="A1160" t="str">
            <v>BAS05A</v>
          </cell>
          <cell r="B1160" t="str">
            <v>KUBU_BABUSSALAM_01</v>
          </cell>
        </row>
        <row r="1161">
          <cell r="A1161" t="str">
            <v>BAS03B</v>
          </cell>
          <cell r="B1161" t="str">
            <v>BALAM_02</v>
          </cell>
        </row>
        <row r="1162">
          <cell r="A1162" t="str">
            <v>TKK07</v>
          </cell>
          <cell r="B1162" t="str">
            <v>KUANTAN_MUDIK</v>
          </cell>
        </row>
        <row r="1163">
          <cell r="A1163" t="str">
            <v>PKU10A</v>
          </cell>
          <cell r="B1163" t="str">
            <v>KUBANG</v>
          </cell>
        </row>
        <row r="1164">
          <cell r="A1164" t="str">
            <v>SII01A</v>
          </cell>
          <cell r="B1164" t="str">
            <v>BUNGA_RAYA_01</v>
          </cell>
        </row>
        <row r="1165">
          <cell r="A1165" t="str">
            <v>PAP13A</v>
          </cell>
          <cell r="B1165" t="str">
            <v>DALU_DALU_01</v>
          </cell>
        </row>
        <row r="1166">
          <cell r="A1166" t="str">
            <v>DUM01B</v>
          </cell>
          <cell r="B1166" t="str">
            <v>BUKIT_KAPUR_01</v>
          </cell>
        </row>
        <row r="1167">
          <cell r="A1167" t="str">
            <v>RGT14</v>
          </cell>
          <cell r="B1167" t="str">
            <v>SEI_LALA</v>
          </cell>
        </row>
        <row r="1168">
          <cell r="A1168" t="str">
            <v>TBL16</v>
          </cell>
          <cell r="B1168" t="str">
            <v>PULAU_KUALA_ENOK</v>
          </cell>
        </row>
        <row r="1169">
          <cell r="A1169" t="str">
            <v>PKU12A</v>
          </cell>
          <cell r="B1169" t="str">
            <v>DP_SOEKARNO_HATTA</v>
          </cell>
        </row>
        <row r="1170">
          <cell r="A1170" t="str">
            <v>PAP06A</v>
          </cell>
          <cell r="B1170" t="str">
            <v>KUNTO_DARUSSALAM</v>
          </cell>
        </row>
        <row r="1171">
          <cell r="A1171" t="str">
            <v>BNG05A</v>
          </cell>
          <cell r="B1171" t="str">
            <v>AIR_TIRIS_01</v>
          </cell>
        </row>
        <row r="1172">
          <cell r="A1172" t="str">
            <v>BNG07</v>
          </cell>
          <cell r="B1172" t="str">
            <v>SUNGAI_PAGAR</v>
          </cell>
        </row>
        <row r="1173">
          <cell r="A1173" t="str">
            <v>PAP05</v>
          </cell>
          <cell r="B1173" t="str">
            <v>PASIR_PANGARAIAN_01</v>
          </cell>
        </row>
        <row r="1174">
          <cell r="A1174" t="str">
            <v>TKK06</v>
          </cell>
          <cell r="B1174" t="str">
            <v>SINGINGI_HILIR_01</v>
          </cell>
        </row>
        <row r="1175">
          <cell r="A1175" t="str">
            <v>PKU33</v>
          </cell>
          <cell r="B1175" t="str">
            <v>PAYUNG_SEKAKI_01</v>
          </cell>
        </row>
        <row r="1176">
          <cell r="A1176" t="str">
            <v>PKC05</v>
          </cell>
          <cell r="B1176" t="str">
            <v>UKUI_01</v>
          </cell>
        </row>
        <row r="1177">
          <cell r="A1177" t="str">
            <v>DUM05</v>
          </cell>
          <cell r="B1177" t="str">
            <v>DUMAI_TIMUR_01</v>
          </cell>
        </row>
        <row r="1178">
          <cell r="A1178" t="str">
            <v>BNG06</v>
          </cell>
          <cell r="B1178" t="str">
            <v>LIPAT_KAIN_01</v>
          </cell>
        </row>
        <row r="1179">
          <cell r="A1179" t="str">
            <v>PKC04</v>
          </cell>
          <cell r="B1179" t="str">
            <v>SOREK_01</v>
          </cell>
        </row>
        <row r="1180">
          <cell r="A1180" t="str">
            <v>PKU32</v>
          </cell>
          <cell r="B1180" t="str">
            <v>DC_NANGKA_01</v>
          </cell>
        </row>
        <row r="1181">
          <cell r="A1181" t="str">
            <v>BGS07</v>
          </cell>
          <cell r="B1181" t="str">
            <v>BENGKALIS_01</v>
          </cell>
        </row>
        <row r="1182">
          <cell r="A1182" t="str">
            <v>BGS08</v>
          </cell>
          <cell r="B1182" t="str">
            <v>PULAU_BENGKALIS_01</v>
          </cell>
        </row>
        <row r="1183">
          <cell r="A1183" t="str">
            <v>BGS10</v>
          </cell>
          <cell r="B1183" t="str">
            <v>BATHIN_SOLAPAN_01</v>
          </cell>
        </row>
        <row r="1184">
          <cell r="A1184" t="str">
            <v>TKK03</v>
          </cell>
          <cell r="B1184" t="str">
            <v>TALUK_KUANTAN_01</v>
          </cell>
        </row>
        <row r="1185">
          <cell r="A1185" t="str">
            <v>BGS09</v>
          </cell>
          <cell r="B1185" t="str">
            <v>PINGGIR_01</v>
          </cell>
        </row>
        <row r="1186">
          <cell r="A1186" t="str">
            <v>PKU14</v>
          </cell>
          <cell r="B1186" t="str">
            <v>CP_GARUDA_SAKTI</v>
          </cell>
        </row>
        <row r="1187">
          <cell r="A1187" t="str">
            <v>BNG05</v>
          </cell>
          <cell r="B1187" t="str">
            <v>TAPUNG_HULU</v>
          </cell>
        </row>
        <row r="1188">
          <cell r="A1188" t="str">
            <v>TBL05</v>
          </cell>
          <cell r="B1188" t="str">
            <v>KOTABARU_INHIL</v>
          </cell>
        </row>
        <row r="1189">
          <cell r="A1189" t="str">
            <v>TBL03</v>
          </cell>
          <cell r="B1189" t="str">
            <v>KEMPAS</v>
          </cell>
        </row>
        <row r="1190">
          <cell r="A1190" t="str">
            <v>BNG02</v>
          </cell>
          <cell r="B1190" t="str">
            <v>FLAMBOYAN_TAPUNG</v>
          </cell>
        </row>
        <row r="1191">
          <cell r="A1191" t="str">
            <v>TBL02</v>
          </cell>
          <cell r="B1191" t="str">
            <v>KATEMAN</v>
          </cell>
        </row>
        <row r="1192">
          <cell r="A1192" t="str">
            <v>TBL04</v>
          </cell>
          <cell r="B1192" t="str">
            <v>SELENSEN</v>
          </cell>
        </row>
        <row r="1193">
          <cell r="A1193" t="str">
            <v>RGT03</v>
          </cell>
          <cell r="B1193" t="str">
            <v>BELILAS</v>
          </cell>
        </row>
        <row r="1194">
          <cell r="A1194" t="str">
            <v>RGT02</v>
          </cell>
          <cell r="B1194" t="str">
            <v>SEBERIDA</v>
          </cell>
        </row>
        <row r="1195">
          <cell r="A1195" t="str">
            <v>TBL01</v>
          </cell>
          <cell r="B1195" t="str">
            <v>TEMBILAHAN</v>
          </cell>
        </row>
        <row r="1196">
          <cell r="A1196" t="str">
            <v>RGT01</v>
          </cell>
          <cell r="B1196" t="str">
            <v>RENGAT</v>
          </cell>
        </row>
        <row r="1197">
          <cell r="A1197" t="str">
            <v>SII03</v>
          </cell>
          <cell r="B1197" t="str">
            <v>PERAWANG</v>
          </cell>
        </row>
        <row r="1198">
          <cell r="A1198" t="str">
            <v>STP01</v>
          </cell>
          <cell r="B1198" t="str">
            <v>SELAT_PANJANG</v>
          </cell>
        </row>
        <row r="1199">
          <cell r="A1199" t="str">
            <v>CIB50</v>
          </cell>
          <cell r="B1199" t="str">
            <v>CP_PEMBANGUNAN</v>
          </cell>
        </row>
        <row r="1200">
          <cell r="A1200" t="str">
            <v>CIB49</v>
          </cell>
          <cell r="B1200" t="str">
            <v>SALABENDA</v>
          </cell>
        </row>
        <row r="1201">
          <cell r="A1201" t="str">
            <v>CIB44</v>
          </cell>
          <cell r="B1201" t="str">
            <v>CP_CARINGIN_1</v>
          </cell>
        </row>
        <row r="1202">
          <cell r="A1202" t="str">
            <v>CIB41</v>
          </cell>
          <cell r="B1202" t="str">
            <v>CP_PAMIJAHAN</v>
          </cell>
        </row>
        <row r="1203">
          <cell r="A1203" t="str">
            <v>CIB40C</v>
          </cell>
          <cell r="B1203" t="str">
            <v>PUNCAK_CISARUA</v>
          </cell>
        </row>
        <row r="1204">
          <cell r="A1204" t="str">
            <v>CIB40</v>
          </cell>
          <cell r="B1204" t="str">
            <v>TENJOLAYA</v>
          </cell>
        </row>
        <row r="1205">
          <cell r="A1205" t="str">
            <v>CIB37</v>
          </cell>
          <cell r="B1205" t="str">
            <v>CIBEDUG</v>
          </cell>
        </row>
        <row r="1206">
          <cell r="A1206" t="str">
            <v>CIB35C</v>
          </cell>
          <cell r="B1206" t="str">
            <v>KEMANG_TONJONG</v>
          </cell>
        </row>
        <row r="1207">
          <cell r="A1207" t="str">
            <v>CIB34D</v>
          </cell>
          <cell r="B1207" t="str">
            <v>GUNUNG_PUTRI_RAYA</v>
          </cell>
        </row>
        <row r="1208">
          <cell r="A1208" t="str">
            <v>CIB34</v>
          </cell>
          <cell r="B1208" t="str">
            <v>TAJURHALANG</v>
          </cell>
        </row>
        <row r="1209">
          <cell r="A1209" t="str">
            <v>CIB33A</v>
          </cell>
          <cell r="B1209" t="str">
            <v>LEUWISADENG</v>
          </cell>
        </row>
        <row r="1210">
          <cell r="A1210" t="str">
            <v>CIB32A</v>
          </cell>
          <cell r="B1210" t="str">
            <v>CIBATOK_RAYA</v>
          </cell>
        </row>
        <row r="1211">
          <cell r="A1211" t="str">
            <v>CIB32</v>
          </cell>
          <cell r="B1211" t="str">
            <v>RAGAJAYA</v>
          </cell>
        </row>
        <row r="1212">
          <cell r="A1212" t="str">
            <v>CIB28B</v>
          </cell>
          <cell r="B1212" t="str">
            <v>WON_CIMANDALA</v>
          </cell>
        </row>
        <row r="1213">
          <cell r="A1213" t="str">
            <v>CIB26B</v>
          </cell>
          <cell r="B1213" t="str">
            <v>CIAPUS_RAYA</v>
          </cell>
        </row>
        <row r="1214">
          <cell r="A1214" t="str">
            <v>CIB25</v>
          </cell>
          <cell r="B1214" t="str">
            <v>PABUARAN_ASRI</v>
          </cell>
        </row>
        <row r="1215">
          <cell r="A1215" t="str">
            <v>CIB24</v>
          </cell>
          <cell r="B1215" t="str">
            <v>JAMPANG</v>
          </cell>
        </row>
        <row r="1216">
          <cell r="A1216" t="str">
            <v>CIB21</v>
          </cell>
          <cell r="B1216" t="str">
            <v>MAYOR_KH</v>
          </cell>
        </row>
        <row r="1217">
          <cell r="A1217" t="str">
            <v>CIB14B</v>
          </cell>
          <cell r="B1217" t="str">
            <v>CIJERUK</v>
          </cell>
        </row>
        <row r="1218">
          <cell r="A1218" t="str">
            <v>CIB12</v>
          </cell>
          <cell r="B1218" t="str">
            <v>JONGGOL</v>
          </cell>
        </row>
        <row r="1219">
          <cell r="A1219" t="str">
            <v>CIB10B</v>
          </cell>
          <cell r="B1219" t="str">
            <v>DRAMAGA_CANTIK</v>
          </cell>
        </row>
        <row r="1220">
          <cell r="A1220" t="str">
            <v>CIB04</v>
          </cell>
          <cell r="B1220" t="str">
            <v>GAPERI_BOJONG</v>
          </cell>
        </row>
        <row r="1221">
          <cell r="A1221" t="str">
            <v>CIB02</v>
          </cell>
          <cell r="B1221" t="str">
            <v>CIGOMBONG</v>
          </cell>
        </row>
        <row r="1222">
          <cell r="A1222" t="str">
            <v>CIB01F</v>
          </cell>
          <cell r="B1222" t="str">
            <v>CIB01F</v>
          </cell>
        </row>
        <row r="1223">
          <cell r="A1223" t="str">
            <v>CIB01E</v>
          </cell>
          <cell r="B1223" t="str">
            <v>KARADENAN_RAYA</v>
          </cell>
        </row>
        <row r="1224">
          <cell r="A1224" t="str">
            <v>BGR44</v>
          </cell>
          <cell r="B1224" t="str">
            <v>MARGAJAYA</v>
          </cell>
        </row>
        <row r="1225">
          <cell r="A1225" t="str">
            <v>BGR43</v>
          </cell>
          <cell r="B1225" t="str">
            <v>CP_BCC</v>
          </cell>
        </row>
        <row r="1226">
          <cell r="A1226" t="str">
            <v>BGR42</v>
          </cell>
          <cell r="B1226" t="str">
            <v>YASMIN</v>
          </cell>
        </row>
        <row r="1227">
          <cell r="A1227" t="str">
            <v>BGR40</v>
          </cell>
          <cell r="B1227" t="str">
            <v>CP_BNR</v>
          </cell>
        </row>
        <row r="1228">
          <cell r="A1228" t="str">
            <v>BGR34</v>
          </cell>
          <cell r="B1228" t="str">
            <v>SINDANG_BARANG</v>
          </cell>
        </row>
        <row r="1229">
          <cell r="A1229" t="str">
            <v>BGR32</v>
          </cell>
          <cell r="B1229" t="str">
            <v>CILEBUT_RAYA</v>
          </cell>
        </row>
        <row r="1230">
          <cell r="A1230" t="str">
            <v>BGR22</v>
          </cell>
          <cell r="B1230" t="str">
            <v>TAMAN_CIMANGGU</v>
          </cell>
        </row>
        <row r="1231">
          <cell r="A1231" t="str">
            <v>BGR19</v>
          </cell>
          <cell r="B1231" t="str">
            <v>CITEUREUP</v>
          </cell>
        </row>
        <row r="1232">
          <cell r="A1232" t="str">
            <v>BGR18</v>
          </cell>
          <cell r="B1232" t="str">
            <v>BABAKAN_MANDANG</v>
          </cell>
        </row>
        <row r="1233">
          <cell r="A1233" t="str">
            <v>BGR10</v>
          </cell>
          <cell r="B1233" t="str">
            <v>CIOMAS</v>
          </cell>
        </row>
        <row r="1234">
          <cell r="A1234" t="str">
            <v>BGR06C</v>
          </cell>
          <cell r="B1234" t="str">
            <v>SEMPLAK_RAYA</v>
          </cell>
        </row>
        <row r="1235">
          <cell r="A1235" t="str">
            <v>BGR04B</v>
          </cell>
          <cell r="B1235" t="str">
            <v>MUARASARI</v>
          </cell>
        </row>
        <row r="1236">
          <cell r="A1236" t="str">
            <v>BGR03</v>
          </cell>
          <cell r="B1236" t="str">
            <v>PARUNG</v>
          </cell>
        </row>
        <row r="1237">
          <cell r="A1237" t="str">
            <v>BGR01</v>
          </cell>
          <cell r="B1237" t="str">
            <v>BOGOR</v>
          </cell>
        </row>
        <row r="1238">
          <cell r="A1238" t="str">
            <v>BGR01G</v>
          </cell>
          <cell r="B1238" t="str">
            <v>SIGNATURE_POINT_BGR</v>
          </cell>
        </row>
        <row r="1239">
          <cell r="A1239" t="str">
            <v>BAS03C</v>
          </cell>
          <cell r="B1239" t="str">
            <v>BAGAN_BATU_KM7</v>
          </cell>
        </row>
        <row r="1240">
          <cell r="A1240" t="str">
            <v>BKH02C</v>
          </cell>
          <cell r="B1240" t="str">
            <v>SIDOASRI</v>
          </cell>
        </row>
        <row r="1241">
          <cell r="A1241" t="str">
            <v>KBB14</v>
          </cell>
          <cell r="B1241" t="str">
            <v>BERNAH</v>
          </cell>
        </row>
        <row r="1242">
          <cell r="A1242" t="str">
            <v>MJA10A</v>
          </cell>
          <cell r="B1242" t="str">
            <v>MJA10A</v>
          </cell>
        </row>
        <row r="1243">
          <cell r="A1243" t="str">
            <v>BDO25E</v>
          </cell>
          <cell r="B1243" t="str">
            <v>BDO25E</v>
          </cell>
        </row>
        <row r="1244">
          <cell r="A1244" t="str">
            <v>BAS02</v>
          </cell>
          <cell r="B1244" t="str">
            <v>UJUNG_TANJUNG</v>
          </cell>
        </row>
        <row r="1245">
          <cell r="A1245" t="str">
            <v>BAS03</v>
          </cell>
          <cell r="B1245" t="str">
            <v>BAGAN_BATU</v>
          </cell>
        </row>
        <row r="1246">
          <cell r="A1246" t="str">
            <v>PGK01</v>
          </cell>
          <cell r="B1246" t="str">
            <v>PANGKAL_PINANG</v>
          </cell>
        </row>
        <row r="1247">
          <cell r="A1247" t="str">
            <v>KBB05</v>
          </cell>
          <cell r="B1247" t="str">
            <v>ABUNG_SEMULI</v>
          </cell>
        </row>
        <row r="1248">
          <cell r="A1248" t="str">
            <v>PWK08A</v>
          </cell>
          <cell r="B1248" t="str">
            <v>PWK08A</v>
          </cell>
        </row>
        <row r="1249">
          <cell r="A1249" t="str">
            <v>SOG05</v>
          </cell>
          <cell r="B1249" t="str">
            <v>CIWIDEY</v>
          </cell>
        </row>
        <row r="1250">
          <cell r="A1250" t="str">
            <v>PYY15</v>
          </cell>
          <cell r="B1250" t="str">
            <v>SIABU_02</v>
          </cell>
        </row>
        <row r="1251">
          <cell r="A1251" t="str">
            <v>ASH09</v>
          </cell>
          <cell r="B1251" t="str">
            <v>MANDOGE</v>
          </cell>
        </row>
        <row r="1252">
          <cell r="A1252" t="str">
            <v>PYY07A</v>
          </cell>
          <cell r="B1252" t="str">
            <v>SIKAPAS_02</v>
          </cell>
        </row>
        <row r="1253">
          <cell r="A1253" t="str">
            <v>LIP07</v>
          </cell>
          <cell r="B1253" t="str">
            <v>TANJUNG_TIRAM</v>
          </cell>
        </row>
        <row r="1254">
          <cell r="A1254" t="str">
            <v>AEK04A</v>
          </cell>
          <cell r="B1254" t="str">
            <v>AEK_KANOPAN_02</v>
          </cell>
        </row>
        <row r="1255">
          <cell r="A1255" t="str">
            <v>LIP01A</v>
          </cell>
          <cell r="B1255" t="str">
            <v>AIR_PUTIH_02</v>
          </cell>
        </row>
        <row r="1256">
          <cell r="A1256" t="str">
            <v>LIP02A</v>
          </cell>
          <cell r="B1256" t="str">
            <v>LIMA_PULUH_02</v>
          </cell>
        </row>
        <row r="1257">
          <cell r="A1257" t="str">
            <v>RPT08C</v>
          </cell>
          <cell r="B1257" t="str">
            <v>RANTAU_SELATAN_03</v>
          </cell>
        </row>
        <row r="1258">
          <cell r="A1258" t="str">
            <v>KPG05A</v>
          </cell>
          <cell r="B1258" t="str">
            <v>CIKAMPAK_02</v>
          </cell>
        </row>
        <row r="1259">
          <cell r="A1259" t="str">
            <v>BAE11</v>
          </cell>
          <cell r="B1259" t="str">
            <v>PORSEA_02</v>
          </cell>
        </row>
        <row r="1260">
          <cell r="A1260" t="str">
            <v>BAE02A</v>
          </cell>
          <cell r="B1260" t="str">
            <v>BALIGE_02</v>
          </cell>
        </row>
        <row r="1261">
          <cell r="A1261" t="str">
            <v>AEK05A</v>
          </cell>
          <cell r="B1261" t="str">
            <v>KELAPA_SEBATANG</v>
          </cell>
        </row>
        <row r="1262">
          <cell r="A1262" t="str">
            <v>AEK08</v>
          </cell>
          <cell r="B1262" t="str">
            <v>KAMPUNG_PAJAK_02</v>
          </cell>
        </row>
        <row r="1263">
          <cell r="A1263" t="str">
            <v>SIB08</v>
          </cell>
          <cell r="B1263" t="str">
            <v>PARMONANGAN</v>
          </cell>
        </row>
        <row r="1264">
          <cell r="A1264" t="str">
            <v>BAE05A</v>
          </cell>
          <cell r="B1264" t="str">
            <v>PARSOBURAN_02</v>
          </cell>
        </row>
        <row r="1265">
          <cell r="A1265" t="str">
            <v>SBH01A</v>
          </cell>
          <cell r="B1265" t="str">
            <v>SIBUHUAN_02</v>
          </cell>
        </row>
        <row r="1266">
          <cell r="A1266" t="str">
            <v>SOB01A</v>
          </cell>
          <cell r="B1266" t="str">
            <v>SIBOLGA_02</v>
          </cell>
        </row>
        <row r="1267">
          <cell r="A1267" t="str">
            <v>PDN08A</v>
          </cell>
          <cell r="B1267" t="str">
            <v>PANDAN_04</v>
          </cell>
        </row>
        <row r="1268">
          <cell r="A1268" t="str">
            <v>TCASH051</v>
          </cell>
          <cell r="B1268" t="str">
            <v>TCASH051</v>
          </cell>
        </row>
        <row r="1269">
          <cell r="A1269" t="str">
            <v>TCRPT081</v>
          </cell>
          <cell r="B1269" t="str">
            <v>TCRPT081</v>
          </cell>
        </row>
        <row r="1270">
          <cell r="A1270" t="str">
            <v>TCPDN081</v>
          </cell>
          <cell r="B1270" t="str">
            <v>TCPDN081</v>
          </cell>
        </row>
        <row r="1271">
          <cell r="A1271" t="str">
            <v>PDN08</v>
          </cell>
          <cell r="B1271" t="str">
            <v>PANDAN_03</v>
          </cell>
        </row>
        <row r="1272">
          <cell r="A1272" t="str">
            <v>SBH07</v>
          </cell>
          <cell r="B1272" t="str">
            <v>SOSA_02</v>
          </cell>
        </row>
        <row r="1273">
          <cell r="A1273" t="str">
            <v>GNT04</v>
          </cell>
          <cell r="B1273" t="str">
            <v>HALONGONAN</v>
          </cell>
        </row>
        <row r="1274">
          <cell r="A1274" t="str">
            <v>SIB14</v>
          </cell>
          <cell r="B1274" t="str">
            <v>SIPOHOLON_02</v>
          </cell>
        </row>
        <row r="1275">
          <cell r="A1275" t="str">
            <v>PNG05A</v>
          </cell>
          <cell r="B1275" t="str">
            <v>HARIAN</v>
          </cell>
        </row>
        <row r="1276">
          <cell r="A1276" t="str">
            <v>TED13</v>
          </cell>
          <cell r="B1276" t="str">
            <v>PULAU_TELLO</v>
          </cell>
        </row>
        <row r="1277">
          <cell r="A1277" t="str">
            <v>ASH06A</v>
          </cell>
          <cell r="B1277" t="str">
            <v>AIR_JOMAN_02</v>
          </cell>
        </row>
        <row r="1278">
          <cell r="A1278" t="str">
            <v>RPT08A</v>
          </cell>
          <cell r="B1278" t="str">
            <v>RANTAU_SELATAN</v>
          </cell>
        </row>
        <row r="1279">
          <cell r="A1279" t="str">
            <v>RPT03A</v>
          </cell>
          <cell r="B1279" t="str">
            <v>BILAH_HULU</v>
          </cell>
        </row>
        <row r="1280">
          <cell r="A1280" t="str">
            <v>RPT09A</v>
          </cell>
          <cell r="B1280" t="str">
            <v>CENDANA</v>
          </cell>
        </row>
        <row r="1281">
          <cell r="A1281" t="str">
            <v>PYY05A</v>
          </cell>
          <cell r="B1281" t="str">
            <v>LINGGA_BAYU</v>
          </cell>
        </row>
        <row r="1282">
          <cell r="A1282" t="str">
            <v>PYY09</v>
          </cell>
          <cell r="B1282" t="str">
            <v>NATAL</v>
          </cell>
        </row>
        <row r="1283">
          <cell r="A1283" t="str">
            <v>PYY02A</v>
          </cell>
          <cell r="B1283" t="str">
            <v>SIPOGU</v>
          </cell>
        </row>
        <row r="1284">
          <cell r="A1284" t="str">
            <v>DOS04</v>
          </cell>
          <cell r="B1284" t="str">
            <v>ONAN_GANJANG</v>
          </cell>
        </row>
        <row r="1285">
          <cell r="A1285" t="str">
            <v>PNG08</v>
          </cell>
          <cell r="B1285" t="str">
            <v>AMBARITA</v>
          </cell>
        </row>
        <row r="1286">
          <cell r="A1286" t="str">
            <v>RPT02A</v>
          </cell>
          <cell r="B1286" t="str">
            <v>NEGERI_BARU</v>
          </cell>
        </row>
        <row r="1287">
          <cell r="A1287" t="str">
            <v>PDN11</v>
          </cell>
          <cell r="B1287" t="str">
            <v>SARUDIK</v>
          </cell>
        </row>
        <row r="1288">
          <cell r="A1288" t="str">
            <v>PDN10</v>
          </cell>
          <cell r="B1288" t="str">
            <v>PINANG_BARU</v>
          </cell>
        </row>
        <row r="1289">
          <cell r="A1289" t="str">
            <v>RPT05A</v>
          </cell>
          <cell r="B1289" t="str">
            <v>TELUK_SENTOSA</v>
          </cell>
        </row>
        <row r="1290">
          <cell r="A1290" t="str">
            <v>PNG03A</v>
          </cell>
          <cell r="B1290" t="str">
            <v>PAHLIPI</v>
          </cell>
        </row>
        <row r="1291">
          <cell r="A1291" t="str">
            <v>SIB07</v>
          </cell>
          <cell r="B1291" t="str">
            <v>PAKPAHAN</v>
          </cell>
        </row>
        <row r="1292">
          <cell r="A1292" t="str">
            <v>PNG05</v>
          </cell>
          <cell r="B1292" t="str">
            <v>PARDOMUAN1</v>
          </cell>
        </row>
        <row r="1293">
          <cell r="A1293" t="str">
            <v>DOS02A</v>
          </cell>
          <cell r="B1293" t="str">
            <v>PASARIBU</v>
          </cell>
        </row>
        <row r="1294">
          <cell r="A1294" t="str">
            <v>TCGNS011</v>
          </cell>
          <cell r="B1294" t="str">
            <v>TCGNS011</v>
          </cell>
        </row>
        <row r="1295">
          <cell r="A1295" t="str">
            <v>PYY01A</v>
          </cell>
          <cell r="B1295" t="str">
            <v>BATAHAN</v>
          </cell>
        </row>
        <row r="1296">
          <cell r="A1296" t="str">
            <v>TJB06</v>
          </cell>
          <cell r="B1296" t="str">
            <v>CP_BERKAH_MANDIRI</v>
          </cell>
        </row>
        <row r="1297">
          <cell r="A1297" t="str">
            <v>PYY07</v>
          </cell>
          <cell r="B1297" t="str">
            <v>SINUNUKAN</v>
          </cell>
        </row>
        <row r="1298">
          <cell r="A1298" t="str">
            <v>TJB05</v>
          </cell>
          <cell r="B1298" t="str">
            <v>CP_M2000</v>
          </cell>
        </row>
        <row r="1299">
          <cell r="A1299" t="str">
            <v>SOB04</v>
          </cell>
          <cell r="B1299" t="str">
            <v>CP_LINTAS_LIMA</v>
          </cell>
        </row>
        <row r="1300">
          <cell r="A1300" t="str">
            <v>ASH08</v>
          </cell>
          <cell r="B1300" t="str">
            <v>CP_ARVINO_HESSA</v>
          </cell>
        </row>
        <row r="1301">
          <cell r="A1301" t="str">
            <v>KPG05</v>
          </cell>
          <cell r="B1301" t="str">
            <v>CP_ISSHONI_SEIKO</v>
          </cell>
        </row>
        <row r="1302">
          <cell r="A1302" t="str">
            <v>RPT10</v>
          </cell>
          <cell r="B1302" t="str">
            <v>CP_ANTARES</v>
          </cell>
        </row>
        <row r="1303">
          <cell r="A1303" t="str">
            <v>RPT09</v>
          </cell>
          <cell r="B1303" t="str">
            <v>CP_SIRINGO_RINGO</v>
          </cell>
        </row>
        <row r="1304">
          <cell r="A1304" t="str">
            <v>LIP05</v>
          </cell>
          <cell r="B1304" t="str">
            <v>CP_MULTI</v>
          </cell>
        </row>
        <row r="1305">
          <cell r="A1305" t="str">
            <v>LIP06</v>
          </cell>
          <cell r="B1305" t="str">
            <v>CP_WINKHA</v>
          </cell>
        </row>
        <row r="1306">
          <cell r="A1306" t="str">
            <v>BAE06</v>
          </cell>
          <cell r="B1306" t="str">
            <v>CP_DIPPOSTORE</v>
          </cell>
        </row>
        <row r="1307">
          <cell r="A1307" t="str">
            <v>ASH07</v>
          </cell>
          <cell r="B1307" t="str">
            <v>CP_BINTANG_MAHESA</v>
          </cell>
        </row>
        <row r="1308">
          <cell r="A1308" t="str">
            <v>LIP04</v>
          </cell>
          <cell r="B1308" t="str">
            <v>MEDANG_DERAS</v>
          </cell>
        </row>
        <row r="1309">
          <cell r="A1309" t="str">
            <v>TJB04</v>
          </cell>
          <cell r="B1309" t="str">
            <v>KUALUH_LEIDONG</v>
          </cell>
        </row>
        <row r="1310">
          <cell r="A1310" t="str">
            <v>TJB03</v>
          </cell>
          <cell r="B1310" t="str">
            <v>SEI_KEPAYANG</v>
          </cell>
        </row>
        <row r="1311">
          <cell r="A1311" t="str">
            <v>RPT08</v>
          </cell>
          <cell r="B1311" t="str">
            <v>NEGERI_LAMA</v>
          </cell>
        </row>
        <row r="1312">
          <cell r="A1312" t="str">
            <v>KPG04</v>
          </cell>
          <cell r="B1312" t="str">
            <v>SUNGAI_KANAN</v>
          </cell>
        </row>
        <row r="1313">
          <cell r="A1313" t="str">
            <v>RPT07</v>
          </cell>
          <cell r="B1313" t="str">
            <v>RANTAU_KOTA</v>
          </cell>
        </row>
        <row r="1314">
          <cell r="A1314" t="str">
            <v>ASH06</v>
          </cell>
          <cell r="B1314" t="str">
            <v>MERANTI</v>
          </cell>
        </row>
        <row r="1315">
          <cell r="A1315" t="str">
            <v>AEK07</v>
          </cell>
          <cell r="B1315" t="str">
            <v>AEK_SONGSONGAN</v>
          </cell>
        </row>
        <row r="1316">
          <cell r="A1316" t="str">
            <v>AEK06</v>
          </cell>
          <cell r="B1316" t="str">
            <v>MARBAU</v>
          </cell>
        </row>
        <row r="1317">
          <cell r="A1317" t="str">
            <v>GNS02</v>
          </cell>
          <cell r="B1317" t="str">
            <v>GUNUNGSITOLI</v>
          </cell>
        </row>
        <row r="1318">
          <cell r="A1318" t="str">
            <v>SIK02</v>
          </cell>
          <cell r="B1318" t="str">
            <v>TAPSEL</v>
          </cell>
        </row>
        <row r="1319">
          <cell r="A1319" t="str">
            <v>BAE04</v>
          </cell>
          <cell r="B1319" t="str">
            <v>PARSOBURAN</v>
          </cell>
        </row>
        <row r="1320">
          <cell r="A1320" t="str">
            <v>BAE03</v>
          </cell>
          <cell r="B1320" t="str">
            <v>LAGUBOTI</v>
          </cell>
        </row>
        <row r="1321">
          <cell r="A1321" t="str">
            <v>SIB05</v>
          </cell>
          <cell r="B1321" t="str">
            <v>SIATAS_BARITA</v>
          </cell>
        </row>
        <row r="1322">
          <cell r="A1322" t="str">
            <v>DOS02</v>
          </cell>
          <cell r="B1322" t="str">
            <v>LINTONG_NIHUTA</v>
          </cell>
        </row>
        <row r="1323">
          <cell r="A1323" t="str">
            <v>DOS03</v>
          </cell>
          <cell r="B1323" t="str">
            <v>PAKKAT</v>
          </cell>
        </row>
        <row r="1324">
          <cell r="A1324" t="str">
            <v>LIP03</v>
          </cell>
          <cell r="B1324" t="str">
            <v>LIMA_PULUH</v>
          </cell>
        </row>
        <row r="1325">
          <cell r="A1325" t="str">
            <v>TJB02</v>
          </cell>
          <cell r="B1325" t="str">
            <v>TANJUNG_BALAI</v>
          </cell>
        </row>
        <row r="1326">
          <cell r="A1326" t="str">
            <v>LIP02</v>
          </cell>
          <cell r="B1326" t="str">
            <v>TALAWI</v>
          </cell>
        </row>
        <row r="1327">
          <cell r="A1327" t="str">
            <v>SIB04</v>
          </cell>
          <cell r="B1327" t="str">
            <v>PANGARIBUAN</v>
          </cell>
        </row>
        <row r="1328">
          <cell r="A1328" t="str">
            <v>PDS04</v>
          </cell>
          <cell r="B1328" t="str">
            <v>PDS_BATUNADUA</v>
          </cell>
        </row>
        <row r="1329">
          <cell r="A1329" t="str">
            <v>PYY05</v>
          </cell>
          <cell r="B1329" t="str">
            <v>LEMBAH_SORIK</v>
          </cell>
        </row>
        <row r="1330">
          <cell r="A1330" t="str">
            <v>SIB03</v>
          </cell>
          <cell r="B1330" t="str">
            <v>SIPOHOLON</v>
          </cell>
        </row>
        <row r="1331">
          <cell r="A1331" t="str">
            <v>SOB03</v>
          </cell>
          <cell r="B1331" t="str">
            <v>SIBOLGA_UTARA</v>
          </cell>
        </row>
        <row r="1332">
          <cell r="A1332" t="str">
            <v>AEK05</v>
          </cell>
          <cell r="B1332" t="str">
            <v>KUALUH_HULU</v>
          </cell>
        </row>
        <row r="1333">
          <cell r="A1333" t="str">
            <v>BAE05</v>
          </cell>
          <cell r="B1333" t="str">
            <v>PORSEA</v>
          </cell>
        </row>
        <row r="1334">
          <cell r="A1334" t="str">
            <v>SIB06</v>
          </cell>
          <cell r="B1334" t="str">
            <v>SIBORONG_BORONG</v>
          </cell>
        </row>
        <row r="1335">
          <cell r="A1335" t="str">
            <v>SBH03</v>
          </cell>
          <cell r="B1335" t="str">
            <v>BARUMUN_TENGAH</v>
          </cell>
        </row>
        <row r="1336">
          <cell r="A1336" t="str">
            <v>PNG03</v>
          </cell>
          <cell r="B1336" t="str">
            <v>NAINGGOLAN</v>
          </cell>
        </row>
        <row r="1337">
          <cell r="A1337" t="str">
            <v>PNG02</v>
          </cell>
          <cell r="B1337" t="str">
            <v>SIMANINDO</v>
          </cell>
        </row>
        <row r="1338">
          <cell r="A1338" t="str">
            <v>PDN06</v>
          </cell>
          <cell r="B1338" t="str">
            <v>SIRANDORUNG</v>
          </cell>
        </row>
        <row r="1339">
          <cell r="A1339" t="str">
            <v>SIB02</v>
          </cell>
          <cell r="B1339" t="str">
            <v>PAHAE_JAE</v>
          </cell>
        </row>
        <row r="1340">
          <cell r="A1340" t="str">
            <v>KPG03</v>
          </cell>
          <cell r="B1340" t="str">
            <v>KAMPUNG_RAKYAT</v>
          </cell>
        </row>
        <row r="1341">
          <cell r="A1341" t="str">
            <v>AEK04</v>
          </cell>
          <cell r="B1341" t="str">
            <v>DAMULI</v>
          </cell>
        </row>
        <row r="1342">
          <cell r="A1342" t="str">
            <v>PDN01</v>
          </cell>
          <cell r="B1342" t="str">
            <v>PANDAN</v>
          </cell>
        </row>
        <row r="1343">
          <cell r="A1343" t="str">
            <v>LOT01</v>
          </cell>
          <cell r="B1343" t="str">
            <v>LOTU</v>
          </cell>
        </row>
        <row r="1344">
          <cell r="A1344" t="str">
            <v>LHM01</v>
          </cell>
          <cell r="B1344" t="str">
            <v>LAHOMI</v>
          </cell>
        </row>
        <row r="1345">
          <cell r="A1345" t="str">
            <v>SIK01</v>
          </cell>
          <cell r="B1345" t="str">
            <v>SIPIROK</v>
          </cell>
        </row>
        <row r="1346">
          <cell r="A1346" t="str">
            <v>PDN05</v>
          </cell>
          <cell r="B1346" t="str">
            <v>BARUS</v>
          </cell>
        </row>
        <row r="1347">
          <cell r="A1347" t="str">
            <v>ASH05</v>
          </cell>
          <cell r="B1347" t="str">
            <v>AIR_BATU</v>
          </cell>
        </row>
        <row r="1348">
          <cell r="A1348" t="str">
            <v>RPT06</v>
          </cell>
          <cell r="B1348" t="str">
            <v>SIGAMBAL</v>
          </cell>
        </row>
        <row r="1349">
          <cell r="A1349" t="str">
            <v>ASH04</v>
          </cell>
          <cell r="B1349" t="str">
            <v>BUNTU_PANE</v>
          </cell>
        </row>
        <row r="1350">
          <cell r="A1350" t="str">
            <v>SOB02</v>
          </cell>
          <cell r="B1350" t="str">
            <v>SIBOLGA_KOTA</v>
          </cell>
        </row>
        <row r="1351">
          <cell r="A1351" t="str">
            <v>PDS02</v>
          </cell>
          <cell r="B1351" t="str">
            <v>PDS_TENGGARA</v>
          </cell>
        </row>
        <row r="1352">
          <cell r="A1352" t="str">
            <v>PDN04</v>
          </cell>
          <cell r="B1352" t="str">
            <v>PINANG_SORI</v>
          </cell>
        </row>
        <row r="1353">
          <cell r="A1353" t="str">
            <v>PDN03</v>
          </cell>
          <cell r="B1353" t="str">
            <v>SORKAM</v>
          </cell>
        </row>
        <row r="1354">
          <cell r="A1354" t="str">
            <v>PDN02</v>
          </cell>
          <cell r="B1354" t="str">
            <v>PANDAN_02</v>
          </cell>
        </row>
        <row r="1355">
          <cell r="A1355" t="str">
            <v>ASH03</v>
          </cell>
          <cell r="B1355" t="str">
            <v>KISARAN_BARAT</v>
          </cell>
        </row>
        <row r="1356">
          <cell r="A1356" t="str">
            <v>RPT05</v>
          </cell>
          <cell r="B1356" t="str">
            <v>RANTAU_UTARA</v>
          </cell>
        </row>
        <row r="1357">
          <cell r="A1357" t="str">
            <v>AEK03</v>
          </cell>
          <cell r="B1357" t="str">
            <v>PULAU_RAKYAT</v>
          </cell>
        </row>
        <row r="1358">
          <cell r="A1358" t="str">
            <v>ASH02</v>
          </cell>
          <cell r="B1358" t="str">
            <v>AIR_JOMAN</v>
          </cell>
        </row>
        <row r="1359">
          <cell r="A1359" t="str">
            <v>KPG02</v>
          </cell>
          <cell r="B1359" t="str">
            <v>CIKAMPAK</v>
          </cell>
        </row>
        <row r="1360">
          <cell r="A1360" t="str">
            <v>AEK02</v>
          </cell>
          <cell r="B1360" t="str">
            <v>KAMPUNG_PAJAK</v>
          </cell>
        </row>
        <row r="1361">
          <cell r="A1361" t="str">
            <v>LOT02</v>
          </cell>
          <cell r="B1361" t="str">
            <v>LOTU_02</v>
          </cell>
        </row>
        <row r="1362">
          <cell r="A1362" t="str">
            <v>RPT04</v>
          </cell>
          <cell r="B1362" t="str">
            <v>SEI_BEROMBANG</v>
          </cell>
        </row>
        <row r="1363">
          <cell r="A1363" t="str">
            <v>RPT03</v>
          </cell>
          <cell r="B1363" t="str">
            <v>AEK_NABARA</v>
          </cell>
        </row>
        <row r="1364">
          <cell r="A1364" t="str">
            <v>LHM02</v>
          </cell>
          <cell r="B1364" t="str">
            <v>NIAS_BARAT</v>
          </cell>
        </row>
        <row r="1365">
          <cell r="A1365" t="str">
            <v>AEK777</v>
          </cell>
          <cell r="B1365" t="str">
            <v>AEK2_GATEWAY</v>
          </cell>
        </row>
        <row r="1366">
          <cell r="A1366" t="str">
            <v>BAE02</v>
          </cell>
          <cell r="B1366" t="str">
            <v>AJIBATA</v>
          </cell>
        </row>
        <row r="1367">
          <cell r="A1367" t="str">
            <v>ASH01</v>
          </cell>
          <cell r="B1367" t="str">
            <v>ASAHAN</v>
          </cell>
        </row>
        <row r="1368">
          <cell r="A1368" t="str">
            <v>RPT999</v>
          </cell>
          <cell r="B1368" t="str">
            <v>RPT_GATEWAY</v>
          </cell>
        </row>
        <row r="1369">
          <cell r="A1369" t="str">
            <v>RPT01</v>
          </cell>
          <cell r="B1369" t="str">
            <v>RANTAU_PRAPAT</v>
          </cell>
        </row>
        <row r="1370">
          <cell r="A1370" t="str">
            <v>LIP01</v>
          </cell>
          <cell r="B1370" t="str">
            <v>AIR_PUTIH</v>
          </cell>
        </row>
        <row r="1371">
          <cell r="A1371" t="str">
            <v>SOB01</v>
          </cell>
          <cell r="B1371" t="str">
            <v>SIBOLGA</v>
          </cell>
        </row>
        <row r="1372">
          <cell r="A1372" t="str">
            <v>GNT01</v>
          </cell>
          <cell r="B1372" t="str">
            <v>GUNUNG_TUA</v>
          </cell>
        </row>
        <row r="1373">
          <cell r="A1373" t="str">
            <v>PYY02</v>
          </cell>
          <cell r="B1373" t="str">
            <v>MANDAILING_NATAL</v>
          </cell>
        </row>
        <row r="1374">
          <cell r="A1374" t="str">
            <v>RPT888</v>
          </cell>
          <cell r="B1374" t="str">
            <v>RPT_SALES</v>
          </cell>
        </row>
        <row r="1375">
          <cell r="A1375" t="str">
            <v>TED01</v>
          </cell>
          <cell r="B1375" t="str">
            <v>TELUK_DALAM</v>
          </cell>
        </row>
        <row r="1376">
          <cell r="A1376" t="str">
            <v>TJB01</v>
          </cell>
          <cell r="B1376" t="str">
            <v>BALAI</v>
          </cell>
        </row>
        <row r="1377">
          <cell r="A1377" t="str">
            <v>SIB01</v>
          </cell>
          <cell r="B1377" t="str">
            <v>TARUTUNG</v>
          </cell>
        </row>
        <row r="1378">
          <cell r="A1378" t="str">
            <v>BAE01</v>
          </cell>
          <cell r="B1378" t="str">
            <v>BALIGE</v>
          </cell>
        </row>
        <row r="1379">
          <cell r="A1379" t="str">
            <v>DOS01</v>
          </cell>
          <cell r="B1379" t="str">
            <v>DOLOK_SANGGUL</v>
          </cell>
        </row>
        <row r="1380">
          <cell r="A1380" t="str">
            <v>PNG01</v>
          </cell>
          <cell r="B1380" t="str">
            <v>PANGURURAN</v>
          </cell>
        </row>
        <row r="1381">
          <cell r="A1381" t="str">
            <v>RPT02</v>
          </cell>
          <cell r="B1381" t="str">
            <v>AJAMU</v>
          </cell>
        </row>
        <row r="1382">
          <cell r="A1382" t="str">
            <v>KPG01</v>
          </cell>
          <cell r="B1382" t="str">
            <v>KOTA_PINANG</v>
          </cell>
        </row>
        <row r="1383">
          <cell r="A1383" t="str">
            <v>AEK01</v>
          </cell>
          <cell r="B1383" t="str">
            <v>AEK_KANOPAN</v>
          </cell>
        </row>
        <row r="1384">
          <cell r="A1384" t="str">
            <v>6660003</v>
          </cell>
          <cell r="B1384" t="str">
            <v>AGENT03</v>
          </cell>
        </row>
        <row r="1385">
          <cell r="A1385" t="str">
            <v>DES17A</v>
          </cell>
          <cell r="B1385" t="str">
            <v>KM12_DES</v>
          </cell>
        </row>
        <row r="1386">
          <cell r="A1386" t="str">
            <v>DES17B</v>
          </cell>
          <cell r="B1386" t="str">
            <v>DISKI_DES</v>
          </cell>
        </row>
        <row r="1387">
          <cell r="A1387" t="str">
            <v>MES12I</v>
          </cell>
          <cell r="B1387" t="str">
            <v>SAENTIS_DES</v>
          </cell>
        </row>
        <row r="1388">
          <cell r="A1388" t="str">
            <v>MES04A</v>
          </cell>
          <cell r="B1388" t="str">
            <v>SIMPANG_KANTOR</v>
          </cell>
        </row>
        <row r="1389">
          <cell r="A1389" t="str">
            <v>MES21B</v>
          </cell>
          <cell r="B1389" t="str">
            <v>HELVETIA_1</v>
          </cell>
        </row>
        <row r="1390">
          <cell r="A1390" t="str">
            <v>MES19C</v>
          </cell>
          <cell r="B1390" t="str">
            <v>SUNGGAL_MES</v>
          </cell>
        </row>
        <row r="1391">
          <cell r="A1391" t="str">
            <v>DES07A</v>
          </cell>
          <cell r="B1391" t="str">
            <v>HAMPER_DES</v>
          </cell>
        </row>
        <row r="1392">
          <cell r="A1392" t="str">
            <v>PKD22A</v>
          </cell>
          <cell r="B1392" t="str">
            <v>PAYA_DES</v>
          </cell>
        </row>
        <row r="1393">
          <cell r="A1393" t="str">
            <v>DES17</v>
          </cell>
          <cell r="B1393" t="str">
            <v>MENCIRIM_DES</v>
          </cell>
        </row>
        <row r="1394">
          <cell r="A1394" t="str">
            <v>PMS04</v>
          </cell>
          <cell r="B1394" t="str">
            <v>PEMATANG</v>
          </cell>
        </row>
        <row r="1395">
          <cell r="A1395" t="str">
            <v>DES13A</v>
          </cell>
          <cell r="B1395" t="str">
            <v>PATUMBAK_DES</v>
          </cell>
        </row>
        <row r="1396">
          <cell r="A1396" t="str">
            <v>MES10D</v>
          </cell>
          <cell r="B1396" t="str">
            <v>SELAM_MES</v>
          </cell>
        </row>
        <row r="1397">
          <cell r="A1397" t="str">
            <v>TCZIK021</v>
          </cell>
          <cell r="B1397" t="str">
            <v>TCZIK021</v>
          </cell>
        </row>
        <row r="1398">
          <cell r="A1398" t="str">
            <v>MES18B</v>
          </cell>
          <cell r="B1398" t="str">
            <v>SIMPANG_PEMDA88</v>
          </cell>
        </row>
        <row r="1399">
          <cell r="A1399" t="str">
            <v>MES03E</v>
          </cell>
          <cell r="B1399" t="str">
            <v>ASRAMA_HAJI88</v>
          </cell>
        </row>
        <row r="1400">
          <cell r="A1400" t="str">
            <v>MES02A</v>
          </cell>
          <cell r="B1400" t="str">
            <v>DARUSSALAM88</v>
          </cell>
        </row>
        <row r="1401">
          <cell r="A1401" t="str">
            <v>MES10B</v>
          </cell>
          <cell r="B1401" t="str">
            <v>BROMO88</v>
          </cell>
        </row>
        <row r="1402">
          <cell r="A1402" t="str">
            <v>MES10C</v>
          </cell>
          <cell r="B1402" t="str">
            <v>MENTENG_RAYA88</v>
          </cell>
        </row>
        <row r="1403">
          <cell r="A1403" t="str">
            <v>MES12F</v>
          </cell>
          <cell r="B1403" t="str">
            <v>CEMARA_ASRI88</v>
          </cell>
        </row>
        <row r="1404">
          <cell r="A1404" t="str">
            <v>MES17A</v>
          </cell>
          <cell r="B1404" t="str">
            <v>METAL88</v>
          </cell>
        </row>
        <row r="1405">
          <cell r="A1405" t="str">
            <v>MES19B</v>
          </cell>
          <cell r="B1405" t="str">
            <v>GATSU88</v>
          </cell>
        </row>
        <row r="1406">
          <cell r="A1406" t="str">
            <v>MES12G</v>
          </cell>
          <cell r="B1406" t="str">
            <v>MUTIARA_PALACE88</v>
          </cell>
        </row>
        <row r="1407">
          <cell r="A1407" t="str">
            <v>MES14B</v>
          </cell>
          <cell r="B1407" t="str">
            <v>SERDANG_MEDAN88</v>
          </cell>
        </row>
        <row r="1408">
          <cell r="A1408" t="str">
            <v>MES12H</v>
          </cell>
          <cell r="B1408" t="str">
            <v>SAENTIS88</v>
          </cell>
        </row>
        <row r="1409">
          <cell r="A1409" t="str">
            <v>MES07J</v>
          </cell>
          <cell r="B1409" t="str">
            <v>SM RAJA99_MES</v>
          </cell>
        </row>
        <row r="1410">
          <cell r="A1410" t="str">
            <v>DES09A</v>
          </cell>
          <cell r="B1410" t="str">
            <v>VETERAN_PSR_88</v>
          </cell>
        </row>
        <row r="1411">
          <cell r="A1411" t="str">
            <v>MES21A</v>
          </cell>
          <cell r="B1411" t="str">
            <v>GAPERTA_UJUNG88</v>
          </cell>
        </row>
        <row r="1412">
          <cell r="A1412" t="str">
            <v>DES05D</v>
          </cell>
          <cell r="B1412" t="str">
            <v>DELI_TUA88</v>
          </cell>
        </row>
        <row r="1413">
          <cell r="A1413" t="str">
            <v>MES01T</v>
          </cell>
          <cell r="B1413" t="str">
            <v>SEKSAMA88</v>
          </cell>
        </row>
        <row r="1414">
          <cell r="A1414" t="str">
            <v>MES19A</v>
          </cell>
          <cell r="B1414" t="str">
            <v>SETIA_BUDI88</v>
          </cell>
        </row>
        <row r="1415">
          <cell r="A1415" t="str">
            <v>MES03D</v>
          </cell>
          <cell r="B1415" t="str">
            <v>SIMP_POS88</v>
          </cell>
        </row>
        <row r="1416">
          <cell r="A1416" t="str">
            <v>MES16A</v>
          </cell>
          <cell r="B1416" t="str">
            <v>KARYA_DEPAN88</v>
          </cell>
        </row>
        <row r="1417">
          <cell r="A1417" t="str">
            <v>MES11C</v>
          </cell>
          <cell r="B1417" t="str">
            <v>AKSARA88</v>
          </cell>
        </row>
        <row r="1418">
          <cell r="A1418" t="str">
            <v>MES20C</v>
          </cell>
          <cell r="B1418" t="str">
            <v>FLAMBOYAN88</v>
          </cell>
        </row>
        <row r="1419">
          <cell r="A1419" t="str">
            <v>MES13A</v>
          </cell>
          <cell r="B1419" t="str">
            <v>BAMBU88</v>
          </cell>
        </row>
        <row r="1420">
          <cell r="A1420" t="str">
            <v>MES09F</v>
          </cell>
          <cell r="B1420" t="str">
            <v>HM_JONI88</v>
          </cell>
        </row>
        <row r="1421">
          <cell r="A1421" t="str">
            <v>MES15B</v>
          </cell>
          <cell r="B1421" t="str">
            <v>SEKIP_MEDAN88</v>
          </cell>
        </row>
        <row r="1422">
          <cell r="A1422" t="str">
            <v>MES13B</v>
          </cell>
          <cell r="B1422" t="str">
            <v>KRAKATAU88</v>
          </cell>
        </row>
        <row r="1423">
          <cell r="A1423" t="str">
            <v>MES20D</v>
          </cell>
          <cell r="B1423" t="str">
            <v>SIMALINGKAR88</v>
          </cell>
        </row>
        <row r="1424">
          <cell r="A1424" t="str">
            <v>DES05C</v>
          </cell>
          <cell r="B1424" t="str">
            <v>NAMORAMBE_DES</v>
          </cell>
        </row>
        <row r="1425">
          <cell r="A1425" t="str">
            <v>MES20B</v>
          </cell>
          <cell r="B1425" t="str">
            <v>PANCUR_DES</v>
          </cell>
        </row>
        <row r="1426">
          <cell r="A1426" t="str">
            <v>TCTTG021</v>
          </cell>
          <cell r="B1426" t="str">
            <v>TCTTG021</v>
          </cell>
        </row>
        <row r="1427">
          <cell r="A1427" t="str">
            <v>MES20A</v>
          </cell>
          <cell r="B1427" t="str">
            <v>MEDAN_BARAT_1</v>
          </cell>
        </row>
        <row r="1428">
          <cell r="A1428" t="str">
            <v>PMS07</v>
          </cell>
          <cell r="B1428" t="str">
            <v>SIMPANG_DUA</v>
          </cell>
        </row>
        <row r="1429">
          <cell r="A1429" t="str">
            <v>MES07I</v>
          </cell>
          <cell r="B1429" t="str">
            <v>MEDAN_SELATAN_1</v>
          </cell>
        </row>
        <row r="1430">
          <cell r="A1430" t="str">
            <v>MES10A</v>
          </cell>
          <cell r="B1430" t="str">
            <v>JERMAL_1</v>
          </cell>
        </row>
        <row r="1431">
          <cell r="A1431" t="str">
            <v>MES22A</v>
          </cell>
          <cell r="B1431" t="str">
            <v>PEKAN_LABUHAN</v>
          </cell>
        </row>
        <row r="1432">
          <cell r="A1432" t="str">
            <v>MES12E</v>
          </cell>
          <cell r="B1432" t="str">
            <v>MUSYAWARAH_PERCUT</v>
          </cell>
        </row>
        <row r="1433">
          <cell r="A1433" t="str">
            <v>MES12D</v>
          </cell>
          <cell r="B1433" t="str">
            <v>MEDAN_TIMUR_1</v>
          </cell>
        </row>
        <row r="1434">
          <cell r="A1434" t="str">
            <v>TCMES123</v>
          </cell>
          <cell r="B1434" t="str">
            <v>TCMES123</v>
          </cell>
        </row>
        <row r="1435">
          <cell r="A1435" t="str">
            <v>MES11A</v>
          </cell>
          <cell r="B1435" t="str">
            <v>MMTC_LOGISTIK_1</v>
          </cell>
        </row>
        <row r="1436">
          <cell r="A1436" t="str">
            <v>MES14A</v>
          </cell>
          <cell r="B1436" t="str">
            <v>SUTOMO_1</v>
          </cell>
        </row>
        <row r="1437">
          <cell r="A1437" t="str">
            <v>MES05C</v>
          </cell>
          <cell r="B1437" t="str">
            <v>MEDAN_1</v>
          </cell>
        </row>
        <row r="1438">
          <cell r="A1438" t="str">
            <v>MES18A</v>
          </cell>
          <cell r="B1438" t="str">
            <v>PASAR1_MES</v>
          </cell>
        </row>
        <row r="1439">
          <cell r="A1439" t="str">
            <v>MES15A</v>
          </cell>
          <cell r="B1439" t="str">
            <v>KENARI_1</v>
          </cell>
        </row>
        <row r="1440">
          <cell r="A1440" t="str">
            <v>MES11B</v>
          </cell>
          <cell r="B1440" t="str">
            <v>PERGURUAN_1</v>
          </cell>
        </row>
        <row r="1441">
          <cell r="A1441" t="str">
            <v>MES03C</v>
          </cell>
          <cell r="B1441" t="str">
            <v>AH_NASUTION_1</v>
          </cell>
        </row>
        <row r="1442">
          <cell r="A1442" t="str">
            <v>MES12C</v>
          </cell>
          <cell r="B1442" t="str">
            <v>PERCUT_SEI_TUAN_1</v>
          </cell>
        </row>
        <row r="1443">
          <cell r="A1443" t="str">
            <v>MES12B</v>
          </cell>
          <cell r="B1443" t="str">
            <v>KARYA_KESUMA_1</v>
          </cell>
        </row>
        <row r="1444">
          <cell r="A1444" t="str">
            <v>MES05B</v>
          </cell>
          <cell r="B1444" t="str">
            <v>KAMPUNG_BARU_1</v>
          </cell>
        </row>
        <row r="1445">
          <cell r="A1445" t="str">
            <v>MES03B</v>
          </cell>
          <cell r="B1445" t="str">
            <v>SUKA_MAJU_1</v>
          </cell>
        </row>
        <row r="1446">
          <cell r="A1446" t="str">
            <v>TCMES122</v>
          </cell>
          <cell r="B1446" t="str">
            <v>TCMES122</v>
          </cell>
        </row>
        <row r="1447">
          <cell r="A1447" t="str">
            <v>ZIK06</v>
          </cell>
          <cell r="B1447" t="str">
            <v>BARNA_ZIK</v>
          </cell>
        </row>
        <row r="1448">
          <cell r="A1448" t="str">
            <v>TTG02A</v>
          </cell>
          <cell r="B1448" t="str">
            <v>RAJAWALI_TTG</v>
          </cell>
        </row>
        <row r="1449">
          <cell r="A1449" t="str">
            <v>TCRYA011</v>
          </cell>
          <cell r="B1449" t="str">
            <v>TCRYA011</v>
          </cell>
        </row>
        <row r="1450">
          <cell r="A1450" t="str">
            <v>TCBJI041</v>
          </cell>
          <cell r="B1450" t="str">
            <v>TCBJI041</v>
          </cell>
        </row>
        <row r="1451">
          <cell r="A1451" t="str">
            <v>TCKJE041</v>
          </cell>
          <cell r="B1451" t="str">
            <v>TCKJE041</v>
          </cell>
        </row>
        <row r="1452">
          <cell r="A1452" t="str">
            <v>TCMES121</v>
          </cell>
          <cell r="B1452" t="str">
            <v>TCMES121</v>
          </cell>
        </row>
        <row r="1453">
          <cell r="A1453" t="str">
            <v>TCDES011</v>
          </cell>
          <cell r="B1453" t="str">
            <v>TCDES011</v>
          </cell>
        </row>
        <row r="1454">
          <cell r="A1454" t="str">
            <v>TCPKD221</v>
          </cell>
          <cell r="B1454" t="str">
            <v>TCPKD221</v>
          </cell>
        </row>
        <row r="1455">
          <cell r="A1455" t="str">
            <v>TCMES191</v>
          </cell>
          <cell r="B1455" t="str">
            <v>TCMES191</v>
          </cell>
        </row>
        <row r="1456">
          <cell r="A1456" t="str">
            <v>BJI04</v>
          </cell>
          <cell r="B1456" t="str">
            <v>LINCUN</v>
          </cell>
        </row>
        <row r="1457">
          <cell r="A1457" t="str">
            <v>SER08</v>
          </cell>
          <cell r="B1457" t="str">
            <v>GALUH_SER</v>
          </cell>
        </row>
        <row r="1458">
          <cell r="A1458" t="str">
            <v>LBK03A</v>
          </cell>
          <cell r="B1458" t="str">
            <v>PANTAI_LABU</v>
          </cell>
        </row>
        <row r="1459">
          <cell r="A1459" t="str">
            <v>LBK02A</v>
          </cell>
          <cell r="B1459" t="str">
            <v>PULAU_GAMBAR_LBK</v>
          </cell>
        </row>
        <row r="1460">
          <cell r="A1460" t="str">
            <v>DES01A</v>
          </cell>
          <cell r="B1460" t="str">
            <v>TAPAI_DES</v>
          </cell>
        </row>
        <row r="1461">
          <cell r="A1461" t="str">
            <v>SBX01A</v>
          </cell>
          <cell r="B1461" t="str">
            <v>SUDIRMAN_SBX</v>
          </cell>
        </row>
        <row r="1462">
          <cell r="A1462" t="str">
            <v>DES05A</v>
          </cell>
          <cell r="B1462" t="str">
            <v>MARINDAL</v>
          </cell>
        </row>
        <row r="1463">
          <cell r="A1463" t="str">
            <v>KJE01A</v>
          </cell>
          <cell r="B1463" t="str">
            <v>JAMIN_GINTING_BRT</v>
          </cell>
        </row>
        <row r="1464">
          <cell r="A1464" t="str">
            <v>PKD22</v>
          </cell>
          <cell r="B1464" t="str">
            <v>SUDIRMAN_PKD</v>
          </cell>
        </row>
        <row r="1465">
          <cell r="A1465" t="str">
            <v>PKD18</v>
          </cell>
          <cell r="B1465" t="str">
            <v>ALUR_II_PKD</v>
          </cell>
        </row>
        <row r="1466">
          <cell r="A1466" t="str">
            <v>DES12A</v>
          </cell>
          <cell r="B1466" t="str">
            <v>PANCUR_BATU_1</v>
          </cell>
        </row>
        <row r="1467">
          <cell r="A1467" t="str">
            <v>DES05B</v>
          </cell>
          <cell r="B1467" t="str">
            <v>DELI_TUA_1</v>
          </cell>
        </row>
        <row r="1468">
          <cell r="A1468" t="str">
            <v>MES05A</v>
          </cell>
          <cell r="B1468" t="str">
            <v>KATAMSO_1</v>
          </cell>
        </row>
        <row r="1469">
          <cell r="A1469" t="str">
            <v>MES12A</v>
          </cell>
          <cell r="B1469" t="str">
            <v>INTAN_MES</v>
          </cell>
        </row>
        <row r="1470">
          <cell r="A1470" t="str">
            <v>MES03A</v>
          </cell>
          <cell r="B1470" t="str">
            <v>SUKA_MAJU</v>
          </cell>
        </row>
        <row r="1471">
          <cell r="A1471" t="str">
            <v>RYA05</v>
          </cell>
          <cell r="B1471" t="str">
            <v>SERBELAWAN</v>
          </cell>
        </row>
        <row r="1472">
          <cell r="A1472" t="str">
            <v>RYA06</v>
          </cell>
          <cell r="B1472" t="str">
            <v>SERIBU_DOLOK</v>
          </cell>
        </row>
        <row r="1473">
          <cell r="A1473" t="str">
            <v>RYA07</v>
          </cell>
          <cell r="B1473" t="str">
            <v>SIMALUNGUN_1</v>
          </cell>
        </row>
        <row r="1474">
          <cell r="A1474" t="str">
            <v>RYA08</v>
          </cell>
          <cell r="B1474" t="str">
            <v>PERDAGANGAN_1</v>
          </cell>
        </row>
        <row r="1475">
          <cell r="A1475" t="str">
            <v>DES16</v>
          </cell>
          <cell r="B1475" t="str">
            <v>PERCUT_SEI_TUAN</v>
          </cell>
        </row>
        <row r="1476">
          <cell r="A1476" t="str">
            <v>MES01S</v>
          </cell>
          <cell r="B1476" t="str">
            <v>MERAK_JINGGA_MES</v>
          </cell>
        </row>
        <row r="1477">
          <cell r="A1477" t="str">
            <v>DES15</v>
          </cell>
          <cell r="B1477" t="str">
            <v>CP_SEI_BLUMAI</v>
          </cell>
        </row>
        <row r="1478">
          <cell r="A1478" t="str">
            <v>MES01R</v>
          </cell>
          <cell r="B1478" t="str">
            <v>MABAR</v>
          </cell>
        </row>
        <row r="1479">
          <cell r="A1479" t="str">
            <v>MES01Q</v>
          </cell>
          <cell r="B1479" t="str">
            <v>JAMBI_MES</v>
          </cell>
        </row>
        <row r="1480">
          <cell r="A1480" t="str">
            <v>DES14</v>
          </cell>
          <cell r="B1480" t="str">
            <v>KOMPLEK_MERCY</v>
          </cell>
        </row>
        <row r="1481">
          <cell r="A1481" t="str">
            <v>KJE06</v>
          </cell>
          <cell r="B1481" t="str">
            <v>CP_TIGAPANAH</v>
          </cell>
        </row>
        <row r="1482">
          <cell r="A1482" t="str">
            <v>MES01P</v>
          </cell>
          <cell r="B1482" t="str">
            <v>CP_JENGGALA</v>
          </cell>
        </row>
        <row r="1483">
          <cell r="A1483" t="str">
            <v>MES01N</v>
          </cell>
          <cell r="B1483" t="str">
            <v>CP_PASAR_BARU</v>
          </cell>
        </row>
        <row r="1484">
          <cell r="A1484" t="str">
            <v>MES01O</v>
          </cell>
          <cell r="B1484" t="str">
            <v>CP_ASIA_BARU</v>
          </cell>
        </row>
        <row r="1485">
          <cell r="A1485" t="str">
            <v>MES01M</v>
          </cell>
          <cell r="B1485" t="str">
            <v>CP_PANGLIMA_DENAI</v>
          </cell>
        </row>
        <row r="1486">
          <cell r="A1486" t="str">
            <v>MES01L</v>
          </cell>
          <cell r="B1486" t="str">
            <v>MT_HARYONO</v>
          </cell>
        </row>
        <row r="1487">
          <cell r="A1487" t="str">
            <v>MES01K</v>
          </cell>
          <cell r="B1487" t="str">
            <v>HM_SAID</v>
          </cell>
        </row>
        <row r="1488">
          <cell r="A1488" t="str">
            <v>MES99</v>
          </cell>
          <cell r="B1488" t="str">
            <v>CP_MARELAN_RAYA</v>
          </cell>
        </row>
        <row r="1489">
          <cell r="A1489" t="str">
            <v>MES98</v>
          </cell>
          <cell r="B1489" t="str">
            <v>CP_MARELAN_PASAR_V</v>
          </cell>
        </row>
        <row r="1490">
          <cell r="A1490" t="str">
            <v>DES13</v>
          </cell>
          <cell r="B1490" t="str">
            <v>CP_RELY_BERLIAN</v>
          </cell>
        </row>
        <row r="1491">
          <cell r="A1491" t="str">
            <v>MES93</v>
          </cell>
          <cell r="B1491" t="str">
            <v>CP_SINGKARAK</v>
          </cell>
        </row>
        <row r="1492">
          <cell r="A1492" t="str">
            <v>MES97</v>
          </cell>
          <cell r="B1492" t="str">
            <v>CP_KELAMBIR_LIMA</v>
          </cell>
        </row>
        <row r="1493">
          <cell r="A1493" t="str">
            <v>MES92</v>
          </cell>
          <cell r="B1493" t="str">
            <v>CP_KAPTEN_MUSLIM</v>
          </cell>
        </row>
        <row r="1494">
          <cell r="A1494" t="str">
            <v>MES94</v>
          </cell>
          <cell r="B1494" t="str">
            <v>CP_RINGROAD</v>
          </cell>
        </row>
        <row r="1495">
          <cell r="A1495" t="str">
            <v>MES96</v>
          </cell>
          <cell r="B1495" t="str">
            <v>CP_AH_NASUTION</v>
          </cell>
        </row>
        <row r="1496">
          <cell r="A1496" t="str">
            <v>MES95</v>
          </cell>
          <cell r="B1496" t="str">
            <v>CP_AMAL</v>
          </cell>
        </row>
        <row r="1497">
          <cell r="A1497" t="str">
            <v>MES83</v>
          </cell>
          <cell r="B1497" t="str">
            <v>CP_MENTENG_VII</v>
          </cell>
        </row>
        <row r="1498">
          <cell r="A1498" t="str">
            <v>MES84</v>
          </cell>
          <cell r="B1498" t="str">
            <v>CP_HALAT_2</v>
          </cell>
        </row>
        <row r="1499">
          <cell r="A1499" t="str">
            <v>DES12</v>
          </cell>
          <cell r="B1499" t="str">
            <v>CP_SIMPANG_JODOH</v>
          </cell>
        </row>
        <row r="1500">
          <cell r="A1500" t="str">
            <v>MES85</v>
          </cell>
          <cell r="B1500" t="str">
            <v>CP_MONGONSIDI</v>
          </cell>
        </row>
        <row r="1501">
          <cell r="A1501" t="str">
            <v>MES86</v>
          </cell>
          <cell r="B1501" t="str">
            <v>CP_PULO_BRAYAN</v>
          </cell>
        </row>
        <row r="1502">
          <cell r="A1502" t="str">
            <v>MES87</v>
          </cell>
          <cell r="B1502" t="str">
            <v>CP_WAHIDIN</v>
          </cell>
        </row>
        <row r="1503">
          <cell r="A1503" t="str">
            <v>MES88</v>
          </cell>
          <cell r="B1503" t="str">
            <v>CP_YOS_SUDARSO</v>
          </cell>
        </row>
        <row r="1504">
          <cell r="A1504" t="str">
            <v>MES89</v>
          </cell>
          <cell r="B1504" t="str">
            <v>CP_WILLIEM_ISKANDAR</v>
          </cell>
        </row>
        <row r="1505">
          <cell r="A1505" t="str">
            <v>MES90</v>
          </cell>
          <cell r="B1505" t="str">
            <v>CP_MAHERA_AMPLAS</v>
          </cell>
        </row>
        <row r="1506">
          <cell r="A1506" t="str">
            <v>SER06</v>
          </cell>
          <cell r="B1506" t="str">
            <v>CP_PASAR_BENGKEL</v>
          </cell>
        </row>
        <row r="1507">
          <cell r="A1507" t="str">
            <v>LBK04</v>
          </cell>
          <cell r="B1507" t="str">
            <v>CP_PETUMBUKAN</v>
          </cell>
        </row>
        <row r="1508">
          <cell r="A1508" t="str">
            <v>TTG02</v>
          </cell>
          <cell r="B1508" t="str">
            <v>CP_THAMRIN_TTG</v>
          </cell>
        </row>
        <row r="1509">
          <cell r="A1509" t="str">
            <v>DES10</v>
          </cell>
          <cell r="B1509" t="str">
            <v>KARYA_KESUMA</v>
          </cell>
        </row>
        <row r="1510">
          <cell r="A1510" t="str">
            <v>MES81</v>
          </cell>
          <cell r="B1510" t="str">
            <v>CP_PERJUANGAN</v>
          </cell>
        </row>
        <row r="1511">
          <cell r="A1511" t="str">
            <v>MES82</v>
          </cell>
          <cell r="B1511" t="str">
            <v>CP_KAPTEN_MAULANA</v>
          </cell>
        </row>
        <row r="1512">
          <cell r="A1512" t="str">
            <v>DES11</v>
          </cell>
          <cell r="B1512" t="str">
            <v>BERINGIN_DES</v>
          </cell>
        </row>
        <row r="1513">
          <cell r="A1513" t="str">
            <v>MES08I</v>
          </cell>
          <cell r="B1513" t="str">
            <v>RAKYAT</v>
          </cell>
        </row>
        <row r="1514">
          <cell r="A1514" t="str">
            <v>MES01J</v>
          </cell>
          <cell r="B1514" t="str">
            <v>HANGTUAH_MEDAN</v>
          </cell>
        </row>
        <row r="1515">
          <cell r="A1515" t="str">
            <v>MES01H</v>
          </cell>
          <cell r="B1515" t="str">
            <v>MOJOPAHIT</v>
          </cell>
        </row>
        <row r="1516">
          <cell r="A1516" t="str">
            <v>MES41</v>
          </cell>
          <cell r="B1516" t="str">
            <v>KM12_PEMBANGUNAN</v>
          </cell>
        </row>
        <row r="1517">
          <cell r="A1517" t="str">
            <v>MES65</v>
          </cell>
          <cell r="B1517" t="str">
            <v>BHAYANGKARA</v>
          </cell>
        </row>
        <row r="1518">
          <cell r="A1518" t="str">
            <v>RYA04</v>
          </cell>
          <cell r="B1518" t="str">
            <v>SIANTAR_SIMALUNGUN</v>
          </cell>
        </row>
        <row r="1519">
          <cell r="A1519" t="str">
            <v>MES08K</v>
          </cell>
          <cell r="B1519" t="str">
            <v>SEI_DELI</v>
          </cell>
        </row>
        <row r="1520">
          <cell r="A1520" t="str">
            <v>SER03</v>
          </cell>
          <cell r="B1520" t="str">
            <v>GALUH_PERBAUNGAN</v>
          </cell>
        </row>
        <row r="1521">
          <cell r="A1521" t="str">
            <v>MES51</v>
          </cell>
          <cell r="B1521" t="str">
            <v>TELADAN</v>
          </cell>
        </row>
        <row r="1522">
          <cell r="A1522" t="str">
            <v>MES09D</v>
          </cell>
          <cell r="B1522" t="str">
            <v>SUNGGAL</v>
          </cell>
        </row>
        <row r="1523">
          <cell r="A1523" t="str">
            <v>MES23</v>
          </cell>
          <cell r="B1523" t="str">
            <v>DELI_TUA</v>
          </cell>
        </row>
        <row r="1524">
          <cell r="A1524" t="str">
            <v>RYA02</v>
          </cell>
          <cell r="B1524" t="str">
            <v>PERDAGANGAN</v>
          </cell>
        </row>
        <row r="1525">
          <cell r="A1525" t="str">
            <v>MES01I</v>
          </cell>
          <cell r="B1525" t="str">
            <v>PAMAH_DELI_TUA</v>
          </cell>
        </row>
        <row r="1526">
          <cell r="A1526" t="str">
            <v>MES14</v>
          </cell>
          <cell r="B1526" t="str">
            <v>MONGONSIDI99</v>
          </cell>
        </row>
        <row r="1527">
          <cell r="A1527" t="str">
            <v>MES07F</v>
          </cell>
          <cell r="B1527" t="str">
            <v>PUKAT_BANTING</v>
          </cell>
        </row>
        <row r="1528">
          <cell r="A1528" t="str">
            <v>MES07H</v>
          </cell>
          <cell r="B1528" t="str">
            <v>THAMRIN_MEDAN</v>
          </cell>
        </row>
        <row r="1529">
          <cell r="A1529" t="str">
            <v>MES08F</v>
          </cell>
          <cell r="B1529" t="str">
            <v>KARYA</v>
          </cell>
        </row>
        <row r="1530">
          <cell r="A1530" t="str">
            <v>MES22</v>
          </cell>
          <cell r="B1530" t="str">
            <v>DISKI</v>
          </cell>
        </row>
        <row r="1531">
          <cell r="A1531" t="str">
            <v>MES08H</v>
          </cell>
          <cell r="B1531" t="str">
            <v>GAHARU</v>
          </cell>
        </row>
        <row r="1532">
          <cell r="A1532" t="str">
            <v>MES07G</v>
          </cell>
          <cell r="B1532" t="str">
            <v>TEMBUNG</v>
          </cell>
        </row>
        <row r="1533">
          <cell r="A1533" t="str">
            <v>MES08J</v>
          </cell>
          <cell r="B1533" t="str">
            <v>PETISAH</v>
          </cell>
        </row>
        <row r="1534">
          <cell r="A1534" t="str">
            <v>MES08E</v>
          </cell>
          <cell r="B1534" t="str">
            <v>MERAK_JINGGA</v>
          </cell>
        </row>
        <row r="1535">
          <cell r="A1535" t="str">
            <v>MES09C</v>
          </cell>
          <cell r="B1535" t="str">
            <v>KASUARI</v>
          </cell>
        </row>
        <row r="1536">
          <cell r="A1536" t="str">
            <v>MES15</v>
          </cell>
          <cell r="B1536" t="str">
            <v>TEUKU_UMAR99</v>
          </cell>
        </row>
        <row r="1537">
          <cell r="A1537" t="str">
            <v>MES09A</v>
          </cell>
          <cell r="B1537" t="str">
            <v>TOMANG_ELOK</v>
          </cell>
        </row>
        <row r="1538">
          <cell r="A1538" t="str">
            <v>MES08B</v>
          </cell>
          <cell r="B1538" t="str">
            <v>CEMARA</v>
          </cell>
        </row>
        <row r="1539">
          <cell r="A1539" t="str">
            <v>RYA03</v>
          </cell>
          <cell r="B1539" t="str">
            <v>SIMALUNGUN</v>
          </cell>
        </row>
        <row r="1540">
          <cell r="A1540" t="str">
            <v>MES01C</v>
          </cell>
          <cell r="B1540" t="str">
            <v>PEMUDA</v>
          </cell>
        </row>
        <row r="1541">
          <cell r="A1541" t="str">
            <v>MES07B</v>
          </cell>
          <cell r="B1541" t="str">
            <v>HALAT</v>
          </cell>
        </row>
        <row r="1542">
          <cell r="A1542" t="str">
            <v>MES08D</v>
          </cell>
          <cell r="B1542" t="str">
            <v>PERTAHANAN</v>
          </cell>
        </row>
        <row r="1543">
          <cell r="A1543" t="str">
            <v>MES01G</v>
          </cell>
          <cell r="B1543" t="str">
            <v>BRIGJEND_KATAMSO</v>
          </cell>
        </row>
        <row r="1544">
          <cell r="A1544" t="str">
            <v>MES01F</v>
          </cell>
          <cell r="B1544" t="str">
            <v>CITY_KARYA_WISATA</v>
          </cell>
        </row>
        <row r="1545">
          <cell r="A1545" t="str">
            <v>MES08C</v>
          </cell>
          <cell r="B1545" t="str">
            <v>PULO_BRAYAN</v>
          </cell>
        </row>
        <row r="1546">
          <cell r="A1546" t="str">
            <v>MES07C</v>
          </cell>
          <cell r="B1546" t="str">
            <v>SINGA</v>
          </cell>
        </row>
        <row r="1547">
          <cell r="A1547" t="str">
            <v>MES01B</v>
          </cell>
          <cell r="B1547" t="str">
            <v>MULTATULI</v>
          </cell>
        </row>
        <row r="1548">
          <cell r="A1548" t="str">
            <v>MES01A</v>
          </cell>
          <cell r="B1548" t="str">
            <v>SM_RAJA</v>
          </cell>
        </row>
        <row r="1549">
          <cell r="A1549" t="str">
            <v>MES08G</v>
          </cell>
          <cell r="B1549" t="str">
            <v>ALFALAH</v>
          </cell>
        </row>
        <row r="1550">
          <cell r="A1550" t="str">
            <v>MES09E</v>
          </cell>
          <cell r="B1550" t="str">
            <v>SRIGUNTING</v>
          </cell>
        </row>
        <row r="1551">
          <cell r="A1551" t="str">
            <v>MES01E</v>
          </cell>
          <cell r="B1551" t="str">
            <v>TEUKU_UMAR</v>
          </cell>
        </row>
        <row r="1552">
          <cell r="A1552" t="str">
            <v>MES07E</v>
          </cell>
          <cell r="B1552" t="str">
            <v>SUTRISNO</v>
          </cell>
        </row>
        <row r="1553">
          <cell r="A1553" t="str">
            <v>MES07D</v>
          </cell>
          <cell r="B1553" t="str">
            <v>KOMP_MMTC</v>
          </cell>
        </row>
        <row r="1554">
          <cell r="A1554" t="str">
            <v>MES01D</v>
          </cell>
          <cell r="B1554" t="str">
            <v>MONGONSIDI</v>
          </cell>
        </row>
        <row r="1555">
          <cell r="A1555" t="str">
            <v>MES08A</v>
          </cell>
          <cell r="B1555" t="str">
            <v>MERBAU</v>
          </cell>
        </row>
        <row r="1556">
          <cell r="A1556" t="str">
            <v>MES07A</v>
          </cell>
          <cell r="B1556" t="str">
            <v>AKSARA</v>
          </cell>
        </row>
        <row r="1557">
          <cell r="A1557" t="str">
            <v>MES09B</v>
          </cell>
          <cell r="B1557" t="str">
            <v>JAMIN_GINTING</v>
          </cell>
        </row>
        <row r="1558">
          <cell r="A1558" t="str">
            <v>PKD07</v>
          </cell>
          <cell r="B1558" t="str">
            <v>BESITANG</v>
          </cell>
        </row>
        <row r="1559">
          <cell r="A1559" t="str">
            <v>PKD06</v>
          </cell>
          <cell r="B1559" t="str">
            <v>KWALA_BEGUMIT</v>
          </cell>
        </row>
        <row r="1560">
          <cell r="A1560" t="str">
            <v>MES76</v>
          </cell>
          <cell r="B1560" t="str">
            <v>DC_KENARI</v>
          </cell>
        </row>
        <row r="1561">
          <cell r="A1561" t="str">
            <v>PKD04</v>
          </cell>
          <cell r="B1561" t="str">
            <v>BAHOROK</v>
          </cell>
        </row>
        <row r="1562">
          <cell r="A1562" t="str">
            <v>MES40</v>
          </cell>
          <cell r="B1562" t="str">
            <v>SIMP_POS</v>
          </cell>
        </row>
        <row r="1563">
          <cell r="A1563" t="str">
            <v>MES79</v>
          </cell>
          <cell r="B1563" t="str">
            <v>MMTC_LOGISTIC</v>
          </cell>
        </row>
        <row r="1564">
          <cell r="A1564" t="str">
            <v>BJI03</v>
          </cell>
          <cell r="B1564" t="str">
            <v>DC_BINJAI</v>
          </cell>
        </row>
        <row r="1565">
          <cell r="A1565" t="str">
            <v>MES73</v>
          </cell>
          <cell r="B1565" t="str">
            <v>DC_KAMPUNG_BARU</v>
          </cell>
        </row>
        <row r="1566">
          <cell r="A1566" t="str">
            <v>DES07</v>
          </cell>
          <cell r="B1566" t="str">
            <v>SAENTIS</v>
          </cell>
        </row>
        <row r="1567">
          <cell r="A1567" t="str">
            <v>MES68</v>
          </cell>
          <cell r="B1567" t="str">
            <v>TEMBUNG_PASAR10</v>
          </cell>
        </row>
        <row r="1568">
          <cell r="A1568" t="str">
            <v>MES66</v>
          </cell>
          <cell r="B1568" t="str">
            <v>PASAR1</v>
          </cell>
        </row>
        <row r="1569">
          <cell r="A1569" t="str">
            <v>SER05</v>
          </cell>
          <cell r="B1569" t="str">
            <v>DC_SEI_RAMPAH</v>
          </cell>
        </row>
        <row r="1570">
          <cell r="A1570" t="str">
            <v>MES37</v>
          </cell>
          <cell r="B1570" t="str">
            <v>PANCUR_BATU</v>
          </cell>
        </row>
        <row r="1571">
          <cell r="A1571" t="str">
            <v>DES06</v>
          </cell>
          <cell r="B1571" t="str">
            <v>DELITUA_DES</v>
          </cell>
        </row>
        <row r="1572">
          <cell r="A1572" t="str">
            <v>KJE05</v>
          </cell>
          <cell r="B1572" t="str">
            <v>MEREK</v>
          </cell>
        </row>
        <row r="1573">
          <cell r="A1573" t="str">
            <v>MES80</v>
          </cell>
          <cell r="B1573" t="str">
            <v>MEDAN_UTARA</v>
          </cell>
        </row>
        <row r="1574">
          <cell r="A1574" t="str">
            <v>MES74</v>
          </cell>
          <cell r="B1574" t="str">
            <v>GARU_II</v>
          </cell>
        </row>
        <row r="1575">
          <cell r="A1575" t="str">
            <v>MES64</v>
          </cell>
          <cell r="B1575" t="str">
            <v>BATANG_KUIS</v>
          </cell>
        </row>
        <row r="1576">
          <cell r="A1576" t="str">
            <v>MES78</v>
          </cell>
          <cell r="B1576" t="str">
            <v>HM_YAMIN</v>
          </cell>
        </row>
        <row r="1577">
          <cell r="A1577" t="str">
            <v>MES67</v>
          </cell>
          <cell r="B1577" t="str">
            <v>MANGKUBUMI_MEDAN</v>
          </cell>
        </row>
        <row r="1578">
          <cell r="A1578" t="str">
            <v>DES02</v>
          </cell>
          <cell r="B1578" t="str">
            <v>LIMAU_MANIS</v>
          </cell>
        </row>
        <row r="1579">
          <cell r="A1579" t="str">
            <v>MES63</v>
          </cell>
          <cell r="B1579" t="str">
            <v>LABUHAN</v>
          </cell>
        </row>
        <row r="1580">
          <cell r="A1580" t="str">
            <v>BJI02</v>
          </cell>
          <cell r="B1580" t="str">
            <v>BRAHRANG</v>
          </cell>
        </row>
        <row r="1581">
          <cell r="A1581" t="str">
            <v>ZIK02</v>
          </cell>
          <cell r="B1581" t="str">
            <v>TIGA_LINGGA</v>
          </cell>
        </row>
        <row r="1582">
          <cell r="A1582" t="str">
            <v>LBK02</v>
          </cell>
          <cell r="B1582" t="str">
            <v>GALANG</v>
          </cell>
        </row>
        <row r="1583">
          <cell r="A1583" t="str">
            <v>MES70</v>
          </cell>
          <cell r="B1583" t="str">
            <v>DC_MEDAN_TIMUR</v>
          </cell>
        </row>
        <row r="1584">
          <cell r="A1584" t="str">
            <v>MES10</v>
          </cell>
          <cell r="B1584" t="str">
            <v>MARELAN</v>
          </cell>
        </row>
        <row r="1585">
          <cell r="A1585" t="str">
            <v>MES18</v>
          </cell>
          <cell r="B1585" t="str">
            <v>THAMRIN_MEDAN99</v>
          </cell>
        </row>
        <row r="1586">
          <cell r="A1586" t="str">
            <v>MES61</v>
          </cell>
          <cell r="B1586" t="str">
            <v>MARTUBUNG</v>
          </cell>
        </row>
        <row r="1587">
          <cell r="A1587" t="str">
            <v>MES60</v>
          </cell>
          <cell r="B1587" t="str">
            <v>BROMO</v>
          </cell>
        </row>
        <row r="1588">
          <cell r="A1588" t="str">
            <v>MES54</v>
          </cell>
          <cell r="B1588" t="str">
            <v>ADAM_MALIK</v>
          </cell>
        </row>
        <row r="1589">
          <cell r="A1589" t="str">
            <v>MES53</v>
          </cell>
          <cell r="B1589" t="str">
            <v>KARYA_DEPAN</v>
          </cell>
        </row>
        <row r="1590">
          <cell r="A1590" t="str">
            <v>KJE03</v>
          </cell>
          <cell r="B1590" t="str">
            <v>BERASTAGI</v>
          </cell>
        </row>
        <row r="1591">
          <cell r="A1591" t="str">
            <v>BJI01</v>
          </cell>
          <cell r="B1591" t="str">
            <v>RAMBUNG</v>
          </cell>
        </row>
        <row r="1592">
          <cell r="A1592" t="str">
            <v>6660002</v>
          </cell>
          <cell r="B1592" t="str">
            <v>AGENT02</v>
          </cell>
        </row>
        <row r="1593">
          <cell r="A1593" t="str">
            <v>MES72</v>
          </cell>
          <cell r="B1593" t="str">
            <v>DC_MEDAN_BARAT</v>
          </cell>
        </row>
        <row r="1594">
          <cell r="A1594" t="str">
            <v>PKD05</v>
          </cell>
          <cell r="B1594" t="str">
            <v>BATANG_SERANGAN</v>
          </cell>
        </row>
        <row r="1595">
          <cell r="A1595" t="str">
            <v>SER04</v>
          </cell>
          <cell r="B1595" t="str">
            <v>DOLOK_MASIHUL</v>
          </cell>
        </row>
        <row r="1596">
          <cell r="A1596" t="str">
            <v>LBK03</v>
          </cell>
          <cell r="B1596" t="str">
            <v>SUDIRMAN_LBK</v>
          </cell>
        </row>
        <row r="1597">
          <cell r="A1597" t="str">
            <v>MES71</v>
          </cell>
          <cell r="B1597" t="str">
            <v>DC_MEDAN_SELATAN</v>
          </cell>
        </row>
        <row r="1598">
          <cell r="A1598" t="str">
            <v>MES69</v>
          </cell>
          <cell r="B1598" t="str">
            <v>CEMARA_ASRI</v>
          </cell>
        </row>
        <row r="1599">
          <cell r="A1599" t="str">
            <v>KJE04</v>
          </cell>
          <cell r="B1599" t="str">
            <v>TIGA_BINANGA</v>
          </cell>
        </row>
        <row r="1600">
          <cell r="A1600" t="str">
            <v>MES77</v>
          </cell>
          <cell r="B1600" t="str">
            <v>SEKIP_MEDAN</v>
          </cell>
        </row>
        <row r="1601">
          <cell r="A1601" t="str">
            <v>DES08</v>
          </cell>
          <cell r="B1601" t="str">
            <v>PANCUR_BATU_DES</v>
          </cell>
        </row>
        <row r="1602">
          <cell r="A1602" t="str">
            <v>KJE02</v>
          </cell>
          <cell r="B1602" t="str">
            <v>KARO</v>
          </cell>
        </row>
        <row r="1603">
          <cell r="A1603" t="str">
            <v>MES62</v>
          </cell>
          <cell r="B1603" t="str">
            <v>PETISAH99</v>
          </cell>
        </row>
        <row r="1604">
          <cell r="A1604" t="str">
            <v>MES59</v>
          </cell>
          <cell r="B1604" t="str">
            <v>LAUDENDANG</v>
          </cell>
        </row>
        <row r="1605">
          <cell r="A1605" t="str">
            <v>MES58</v>
          </cell>
          <cell r="B1605" t="str">
            <v>FLAMBOYAN</v>
          </cell>
        </row>
        <row r="1606">
          <cell r="A1606" t="str">
            <v>MES57</v>
          </cell>
          <cell r="B1606" t="str">
            <v>PADANG_BULAN</v>
          </cell>
        </row>
        <row r="1607">
          <cell r="A1607" t="str">
            <v>MES56</v>
          </cell>
          <cell r="B1607" t="str">
            <v>GAGAK_HITAM</v>
          </cell>
        </row>
        <row r="1608">
          <cell r="A1608" t="str">
            <v>MES55</v>
          </cell>
          <cell r="B1608" t="str">
            <v>DARUSSALAM</v>
          </cell>
        </row>
        <row r="1609">
          <cell r="A1609" t="str">
            <v>MES52</v>
          </cell>
          <cell r="B1609" t="str">
            <v>BAMBU</v>
          </cell>
        </row>
        <row r="1610">
          <cell r="A1610" t="str">
            <v>TTG01</v>
          </cell>
          <cell r="B1610" t="str">
            <v>SERGAI</v>
          </cell>
        </row>
        <row r="1611">
          <cell r="A1611" t="str">
            <v>MES09</v>
          </cell>
          <cell r="B1611" t="str">
            <v>SETIA_BUDI</v>
          </cell>
        </row>
        <row r="1612">
          <cell r="A1612" t="str">
            <v>MES02</v>
          </cell>
          <cell r="B1612" t="str">
            <v>TANJUNG_MORAWA</v>
          </cell>
        </row>
        <row r="1613">
          <cell r="A1613" t="str">
            <v>MES05</v>
          </cell>
          <cell r="B1613" t="str">
            <v>TEBING_TINGGI</v>
          </cell>
        </row>
        <row r="1614">
          <cell r="A1614" t="str">
            <v>MES03</v>
          </cell>
          <cell r="B1614" t="str">
            <v>BELAWAN</v>
          </cell>
        </row>
        <row r="1615">
          <cell r="A1615" t="str">
            <v>MES75</v>
          </cell>
          <cell r="B1615" t="str">
            <v>SIMPANG_PEMDA</v>
          </cell>
        </row>
        <row r="1616">
          <cell r="A1616" t="str">
            <v>MES999</v>
          </cell>
          <cell r="B1616" t="str">
            <v>MES_GATEWAY</v>
          </cell>
        </row>
        <row r="1617">
          <cell r="A1617" t="str">
            <v>DES01</v>
          </cell>
          <cell r="B1617" t="str">
            <v>TAMORA</v>
          </cell>
        </row>
        <row r="1618">
          <cell r="A1618" t="str">
            <v>MES45</v>
          </cell>
          <cell r="B1618" t="str">
            <v>DENAI</v>
          </cell>
        </row>
        <row r="1619">
          <cell r="A1619" t="str">
            <v>MES39</v>
          </cell>
          <cell r="B1619" t="str">
            <v>PINANG_BARIS</v>
          </cell>
        </row>
        <row r="1620">
          <cell r="A1620" t="str">
            <v>MES35</v>
          </cell>
          <cell r="B1620" t="str">
            <v>TUASAN</v>
          </cell>
        </row>
        <row r="1621">
          <cell r="A1621" t="str">
            <v>MES32</v>
          </cell>
          <cell r="B1621" t="str">
            <v>METAL</v>
          </cell>
        </row>
        <row r="1622">
          <cell r="A1622" t="str">
            <v>MES04</v>
          </cell>
          <cell r="B1622" t="str">
            <v>PEMATANG_SIANTAR</v>
          </cell>
        </row>
        <row r="1623">
          <cell r="A1623" t="str">
            <v>MES24</v>
          </cell>
          <cell r="B1623" t="str">
            <v>ASRAMA_HAJI</v>
          </cell>
        </row>
        <row r="1624">
          <cell r="A1624" t="str">
            <v>MES49</v>
          </cell>
          <cell r="B1624" t="str">
            <v>MUTIARA_PALACE</v>
          </cell>
        </row>
        <row r="1625">
          <cell r="A1625" t="str">
            <v>MES47</v>
          </cell>
          <cell r="B1625" t="str">
            <v>RAHMADSYAH</v>
          </cell>
        </row>
        <row r="1626">
          <cell r="A1626" t="str">
            <v>MES46</v>
          </cell>
          <cell r="B1626" t="str">
            <v>LETSU</v>
          </cell>
        </row>
        <row r="1627">
          <cell r="A1627" t="str">
            <v>MES34</v>
          </cell>
          <cell r="B1627" t="str">
            <v>SERDANG_MEDAN</v>
          </cell>
        </row>
        <row r="1628">
          <cell r="A1628" t="str">
            <v>MES31</v>
          </cell>
          <cell r="B1628" t="str">
            <v>VETERAN_PSR_IV</v>
          </cell>
        </row>
        <row r="1629">
          <cell r="A1629" t="str">
            <v>LBK01</v>
          </cell>
          <cell r="B1629" t="str">
            <v>LUBUK_PAKAM</v>
          </cell>
        </row>
        <row r="1630">
          <cell r="A1630" t="str">
            <v>MES01</v>
          </cell>
          <cell r="B1630" t="str">
            <v>MEDAN</v>
          </cell>
        </row>
        <row r="1631">
          <cell r="A1631" t="str">
            <v>MES48</v>
          </cell>
          <cell r="B1631" t="str">
            <v>PERGURUAN</v>
          </cell>
        </row>
        <row r="1632">
          <cell r="A1632" t="str">
            <v>MES30</v>
          </cell>
          <cell r="B1632" t="str">
            <v>KARYA_JAYA</v>
          </cell>
        </row>
        <row r="1633">
          <cell r="A1633" t="str">
            <v>MES29</v>
          </cell>
          <cell r="B1633" t="str">
            <v>SEKSAMA</v>
          </cell>
        </row>
        <row r="1634">
          <cell r="A1634" t="str">
            <v>RYA01</v>
          </cell>
          <cell r="B1634" t="str">
            <v>RAYA</v>
          </cell>
        </row>
        <row r="1635">
          <cell r="A1635" t="str">
            <v>MES50</v>
          </cell>
          <cell r="B1635" t="str">
            <v>HOS_COKROMINOTO</v>
          </cell>
        </row>
        <row r="1636">
          <cell r="A1636" t="str">
            <v>MES44</v>
          </cell>
          <cell r="B1636" t="str">
            <v>MENTENG_RAYA</v>
          </cell>
        </row>
        <row r="1637">
          <cell r="A1637" t="str">
            <v>MES43</v>
          </cell>
          <cell r="B1637" t="str">
            <v>GAPERTA_UJUNG</v>
          </cell>
        </row>
        <row r="1638">
          <cell r="A1638" t="str">
            <v>MES42</v>
          </cell>
          <cell r="B1638" t="str">
            <v>KELAMBIR_V</v>
          </cell>
        </row>
        <row r="1639">
          <cell r="A1639" t="str">
            <v>MES38</v>
          </cell>
          <cell r="B1639" t="str">
            <v>SIMP_PELAWI</v>
          </cell>
        </row>
        <row r="1640">
          <cell r="A1640" t="str">
            <v>MES36</v>
          </cell>
          <cell r="B1640" t="str">
            <v>SIMALINGKAR</v>
          </cell>
        </row>
        <row r="1641">
          <cell r="A1641" t="str">
            <v>MES33</v>
          </cell>
          <cell r="B1641" t="str">
            <v>BILAL</v>
          </cell>
        </row>
        <row r="1642">
          <cell r="A1642" t="str">
            <v>MES13</v>
          </cell>
          <cell r="B1642" t="str">
            <v>PEMUDA_BARU</v>
          </cell>
        </row>
        <row r="1643">
          <cell r="A1643" t="str">
            <v>PKD02</v>
          </cell>
          <cell r="B1643" t="str">
            <v>LANGKAT</v>
          </cell>
        </row>
        <row r="1644">
          <cell r="A1644" t="str">
            <v>MES26</v>
          </cell>
          <cell r="B1644" t="str">
            <v>HM_JONI</v>
          </cell>
        </row>
        <row r="1645">
          <cell r="A1645" t="str">
            <v>MES20</v>
          </cell>
          <cell r="B1645" t="str">
            <v>ALFALAH99</v>
          </cell>
        </row>
        <row r="1646">
          <cell r="A1646" t="str">
            <v>MES19</v>
          </cell>
          <cell r="B1646" t="str">
            <v>MERBAU99</v>
          </cell>
        </row>
        <row r="1647">
          <cell r="A1647" t="str">
            <v>MES17</v>
          </cell>
          <cell r="B1647" t="str">
            <v>AKSARA99</v>
          </cell>
        </row>
        <row r="1648">
          <cell r="A1648" t="str">
            <v>MES16</v>
          </cell>
          <cell r="B1648" t="str">
            <v>KP_BARU</v>
          </cell>
        </row>
        <row r="1649">
          <cell r="A1649" t="str">
            <v>MES07</v>
          </cell>
          <cell r="B1649" t="str">
            <v>ASIA_MEGA_MAS</v>
          </cell>
        </row>
        <row r="1650">
          <cell r="A1650" t="str">
            <v>KJE01</v>
          </cell>
          <cell r="B1650" t="str">
            <v>KABANJAHE</v>
          </cell>
        </row>
        <row r="1651">
          <cell r="A1651" t="str">
            <v>PKD01</v>
          </cell>
          <cell r="B1651" t="str">
            <v>PANGKALAN_BRANDAN</v>
          </cell>
        </row>
        <row r="1652">
          <cell r="A1652" t="str">
            <v>ZIK01</v>
          </cell>
          <cell r="B1652" t="str">
            <v>SIDIKALANG</v>
          </cell>
        </row>
        <row r="1653">
          <cell r="A1653" t="str">
            <v>SLK01</v>
          </cell>
          <cell r="B1653" t="str">
            <v>SALAK</v>
          </cell>
        </row>
        <row r="1654">
          <cell r="A1654" t="str">
            <v>MES08</v>
          </cell>
          <cell r="B1654" t="str">
            <v>KRAKATAU</v>
          </cell>
        </row>
        <row r="1655">
          <cell r="A1655" t="str">
            <v>MES888</v>
          </cell>
          <cell r="B1655" t="str">
            <v>MES_SALES</v>
          </cell>
        </row>
        <row r="1656">
          <cell r="A1656" t="str">
            <v>SER02</v>
          </cell>
          <cell r="B1656" t="str">
            <v>PERBAUNGAN</v>
          </cell>
        </row>
        <row r="1657">
          <cell r="A1657" t="str">
            <v>PKD03</v>
          </cell>
          <cell r="B1657" t="str">
            <v>PANGKALAN_SUSU</v>
          </cell>
        </row>
        <row r="1658">
          <cell r="A1658" t="str">
            <v>MES28</v>
          </cell>
          <cell r="B1658" t="str">
            <v>SETIA_LUHUR</v>
          </cell>
        </row>
        <row r="1659">
          <cell r="A1659" t="str">
            <v>MES27</v>
          </cell>
          <cell r="B1659" t="str">
            <v>MATAHARI_RAYA</v>
          </cell>
        </row>
        <row r="1660">
          <cell r="A1660" t="str">
            <v>SER01</v>
          </cell>
          <cell r="B1660" t="str">
            <v>SEI_RAMPAH</v>
          </cell>
        </row>
        <row r="1661">
          <cell r="A1661" t="str">
            <v>MES21</v>
          </cell>
          <cell r="B1661" t="str">
            <v>GATSU</v>
          </cell>
        </row>
        <row r="1662">
          <cell r="A1662" t="str">
            <v>MES25</v>
          </cell>
          <cell r="B1662" t="str">
            <v>TITIPAPAN</v>
          </cell>
        </row>
        <row r="1663">
          <cell r="A1663" t="str">
            <v>PMS01</v>
          </cell>
          <cell r="B1663" t="str">
            <v>SIANTAR</v>
          </cell>
        </row>
        <row r="1664">
          <cell r="A1664" t="str">
            <v>SBX01</v>
          </cell>
          <cell r="B1664" t="str">
            <v>STABAT</v>
          </cell>
        </row>
        <row r="1665">
          <cell r="A1665" t="str">
            <v>MES11</v>
          </cell>
          <cell r="B1665" t="str">
            <v>SM_RAJA99</v>
          </cell>
        </row>
        <row r="1666">
          <cell r="A1666" t="str">
            <v>MES12</v>
          </cell>
          <cell r="B1666" t="str">
            <v>KOMP_MULTATULI</v>
          </cell>
        </row>
        <row r="1667">
          <cell r="A1667" t="str">
            <v>LSW04</v>
          </cell>
          <cell r="B1667" t="str">
            <v>ALUE_AWE</v>
          </cell>
        </row>
        <row r="1668">
          <cell r="A1668" t="str">
            <v>BTJ09</v>
          </cell>
          <cell r="B1668" t="str">
            <v>DROP_POINT_PANGO</v>
          </cell>
        </row>
        <row r="1669">
          <cell r="A1669" t="str">
            <v>BRW17</v>
          </cell>
          <cell r="B1669" t="str">
            <v>KUTA_BLANG</v>
          </cell>
        </row>
        <row r="1670">
          <cell r="A1670" t="str">
            <v>IDR09</v>
          </cell>
          <cell r="B1670" t="str">
            <v>RANTO_PEUREULAK</v>
          </cell>
        </row>
        <row r="1671">
          <cell r="A1671" t="str">
            <v>SBS05</v>
          </cell>
          <cell r="B1671" t="str">
            <v>JEURAM</v>
          </cell>
        </row>
        <row r="1672">
          <cell r="A1672" t="str">
            <v>LSN26</v>
          </cell>
          <cell r="B1672" t="str">
            <v>TANAH_LUAS</v>
          </cell>
        </row>
        <row r="1673">
          <cell r="A1673" t="str">
            <v>TKO08</v>
          </cell>
          <cell r="B1673" t="str">
            <v>ANGKUP</v>
          </cell>
        </row>
        <row r="1674">
          <cell r="A1674" t="str">
            <v>LSN04</v>
          </cell>
          <cell r="B1674" t="str">
            <v>GEUDONG</v>
          </cell>
        </row>
        <row r="1675">
          <cell r="A1675" t="str">
            <v>LSW02A</v>
          </cell>
          <cell r="B1675" t="str">
            <v>CUNDA02</v>
          </cell>
        </row>
        <row r="1676">
          <cell r="A1676" t="str">
            <v>SNB02</v>
          </cell>
          <cell r="B1676" t="str">
            <v>KAMPUNG_AIE</v>
          </cell>
        </row>
        <row r="1677">
          <cell r="A1677" t="str">
            <v>MEH02</v>
          </cell>
          <cell r="B1677" t="str">
            <v>SAMA_TIGA</v>
          </cell>
        </row>
        <row r="1678">
          <cell r="A1678" t="str">
            <v>MRD03</v>
          </cell>
          <cell r="B1678" t="str">
            <v>LUENG_PUTU</v>
          </cell>
        </row>
        <row r="1679">
          <cell r="A1679" t="str">
            <v>CLG03</v>
          </cell>
          <cell r="B1679" t="str">
            <v>LAMNO</v>
          </cell>
        </row>
        <row r="1680">
          <cell r="A1680" t="str">
            <v>JTO03</v>
          </cell>
          <cell r="B1680" t="str">
            <v>LAMBARO_KAFE03</v>
          </cell>
        </row>
        <row r="1681">
          <cell r="A1681" t="str">
            <v>LSW777</v>
          </cell>
          <cell r="B1681" t="str">
            <v>LSW2_GATEWAY</v>
          </cell>
        </row>
        <row r="1682">
          <cell r="A1682" t="str">
            <v>JTO02</v>
          </cell>
          <cell r="B1682" t="str">
            <v>LAMBARO_KAFE</v>
          </cell>
        </row>
        <row r="1683">
          <cell r="A1683" t="str">
            <v>LSW03</v>
          </cell>
          <cell r="B1683" t="str">
            <v>BATUPHAT</v>
          </cell>
        </row>
        <row r="1684">
          <cell r="A1684" t="str">
            <v>LSW02</v>
          </cell>
          <cell r="B1684" t="str">
            <v>CUNDA</v>
          </cell>
        </row>
        <row r="1685">
          <cell r="A1685" t="str">
            <v>SBM02</v>
          </cell>
          <cell r="B1685" t="str">
            <v>SULTAN_DAULAT</v>
          </cell>
        </row>
        <row r="1686">
          <cell r="A1686" t="str">
            <v>LSN03</v>
          </cell>
          <cell r="B1686" t="str">
            <v>KRUENG_MANE</v>
          </cell>
        </row>
        <row r="1687">
          <cell r="A1687" t="str">
            <v>SGL04</v>
          </cell>
          <cell r="B1687" t="str">
            <v>GRONG_GRONG</v>
          </cell>
        </row>
        <row r="1688">
          <cell r="A1688" t="str">
            <v>TPK04</v>
          </cell>
          <cell r="B1688" t="str">
            <v>TRUMON</v>
          </cell>
        </row>
        <row r="1689">
          <cell r="A1689" t="str">
            <v>TKO02</v>
          </cell>
          <cell r="B1689" t="str">
            <v>BEBESEN</v>
          </cell>
        </row>
        <row r="1690">
          <cell r="A1690" t="str">
            <v>SGL03</v>
          </cell>
          <cell r="B1690" t="str">
            <v>TANGSE</v>
          </cell>
        </row>
        <row r="1691">
          <cell r="A1691" t="str">
            <v>CLG02</v>
          </cell>
          <cell r="B1691" t="str">
            <v>TEUNOM</v>
          </cell>
        </row>
        <row r="1692">
          <cell r="A1692" t="str">
            <v>LSN02</v>
          </cell>
          <cell r="B1692" t="str">
            <v>PANTON_LABU</v>
          </cell>
        </row>
        <row r="1693">
          <cell r="A1693" t="str">
            <v>BTJ03</v>
          </cell>
          <cell r="B1693" t="str">
            <v>JAYA_BARU</v>
          </cell>
        </row>
        <row r="1694">
          <cell r="A1694" t="str">
            <v>SGL01</v>
          </cell>
          <cell r="B1694" t="str">
            <v>SIGLI</v>
          </cell>
        </row>
        <row r="1695">
          <cell r="A1695" t="str">
            <v>SBM01</v>
          </cell>
          <cell r="B1695" t="str">
            <v>SUBULUSSALAM</v>
          </cell>
        </row>
        <row r="1696">
          <cell r="A1696" t="str">
            <v>SNK02</v>
          </cell>
          <cell r="B1696" t="str">
            <v>RIMO</v>
          </cell>
        </row>
        <row r="1697">
          <cell r="A1697" t="str">
            <v>LNX02</v>
          </cell>
          <cell r="B1697" t="str">
            <v>LANGSA_LAMA</v>
          </cell>
        </row>
        <row r="1698">
          <cell r="A1698" t="str">
            <v>SNK01</v>
          </cell>
          <cell r="B1698" t="str">
            <v>SINGKIL</v>
          </cell>
        </row>
        <row r="1699">
          <cell r="A1699" t="str">
            <v>TPK03</v>
          </cell>
          <cell r="B1699" t="str">
            <v>KOTA_FAJAR</v>
          </cell>
        </row>
        <row r="1700">
          <cell r="A1700" t="str">
            <v>BLK01</v>
          </cell>
          <cell r="B1700" t="str">
            <v>BLANG_KEJEREN</v>
          </cell>
        </row>
        <row r="1701">
          <cell r="A1701" t="str">
            <v>BTJ05</v>
          </cell>
          <cell r="B1701" t="str">
            <v>KUTA_ALAM</v>
          </cell>
        </row>
        <row r="1702">
          <cell r="A1702" t="str">
            <v>SGL02</v>
          </cell>
          <cell r="B1702" t="str">
            <v>PIDIE</v>
          </cell>
        </row>
        <row r="1703">
          <cell r="A1703" t="str">
            <v>BRW02</v>
          </cell>
          <cell r="B1703" t="str">
            <v>JEUNIB</v>
          </cell>
        </row>
        <row r="1704">
          <cell r="A1704" t="str">
            <v>TPK02</v>
          </cell>
          <cell r="B1704" t="str">
            <v>LABUHAN_HAJI</v>
          </cell>
        </row>
        <row r="1705">
          <cell r="A1705" t="str">
            <v>SBS02</v>
          </cell>
          <cell r="B1705" t="str">
            <v>ALUE_BILIE</v>
          </cell>
        </row>
        <row r="1706">
          <cell r="A1706" t="str">
            <v>KCA01</v>
          </cell>
          <cell r="B1706" t="str">
            <v>KUTACANE</v>
          </cell>
        </row>
        <row r="1707">
          <cell r="A1707" t="str">
            <v>STR02</v>
          </cell>
          <cell r="B1707" t="str">
            <v>PONDOK_BARU</v>
          </cell>
        </row>
        <row r="1708">
          <cell r="A1708" t="str">
            <v>BTJ04</v>
          </cell>
          <cell r="B1708" t="str">
            <v>SYIAH_KUALA</v>
          </cell>
        </row>
        <row r="1709">
          <cell r="A1709" t="str">
            <v>BTJ06</v>
          </cell>
          <cell r="B1709" t="str">
            <v>ULEE_KARENG</v>
          </cell>
        </row>
        <row r="1710">
          <cell r="A1710" t="str">
            <v>LSN01</v>
          </cell>
          <cell r="B1710" t="str">
            <v>LHOKSUKON</v>
          </cell>
        </row>
        <row r="1711">
          <cell r="A1711" t="str">
            <v>BTJ999</v>
          </cell>
          <cell r="B1711" t="str">
            <v>BTJ_GATEWAY</v>
          </cell>
        </row>
        <row r="1712">
          <cell r="A1712" t="str">
            <v>MRD01</v>
          </cell>
          <cell r="B1712" t="str">
            <v>MEUREUDU</v>
          </cell>
        </row>
        <row r="1713">
          <cell r="A1713" t="str">
            <v>BTJ02</v>
          </cell>
          <cell r="B1713" t="str">
            <v>BAITURRAHMAN</v>
          </cell>
        </row>
        <row r="1714">
          <cell r="A1714" t="str">
            <v>BRW01</v>
          </cell>
          <cell r="B1714" t="str">
            <v>BIREUEN</v>
          </cell>
        </row>
        <row r="1715">
          <cell r="A1715" t="str">
            <v>LSW01</v>
          </cell>
          <cell r="B1715" t="str">
            <v>LHOKSEUMAWE</v>
          </cell>
        </row>
        <row r="1716">
          <cell r="A1716" t="str">
            <v>BTJ01</v>
          </cell>
          <cell r="B1716" t="str">
            <v>BANDA_ACEH</v>
          </cell>
        </row>
        <row r="1717">
          <cell r="A1717" t="str">
            <v>JTO01</v>
          </cell>
          <cell r="B1717" t="str">
            <v>JANTHO</v>
          </cell>
        </row>
        <row r="1718">
          <cell r="A1718" t="str">
            <v>MEH01</v>
          </cell>
          <cell r="B1718" t="str">
            <v>MEULABOH</v>
          </cell>
        </row>
        <row r="1719">
          <cell r="A1719" t="str">
            <v>LNX01</v>
          </cell>
          <cell r="B1719" t="str">
            <v>LANGSA</v>
          </cell>
        </row>
        <row r="1720">
          <cell r="A1720" t="str">
            <v>TKO01</v>
          </cell>
          <cell r="B1720" t="str">
            <v>TAKENGON</v>
          </cell>
        </row>
        <row r="1721">
          <cell r="A1721" t="str">
            <v>STR01</v>
          </cell>
          <cell r="B1721" t="str">
            <v>SIMPANG_3_REDELONG</v>
          </cell>
        </row>
        <row r="1722">
          <cell r="A1722" t="str">
            <v>SBS01</v>
          </cell>
          <cell r="B1722" t="str">
            <v>SUKA_MAKMUE</v>
          </cell>
        </row>
        <row r="1723">
          <cell r="A1723" t="str">
            <v>BLP01</v>
          </cell>
          <cell r="B1723" t="str">
            <v>BLANG_PIDIE</v>
          </cell>
        </row>
        <row r="1724">
          <cell r="A1724" t="str">
            <v>TPK01</v>
          </cell>
          <cell r="B1724" t="str">
            <v>TAPAK_TUAN</v>
          </cell>
        </row>
        <row r="1725">
          <cell r="A1725" t="str">
            <v>SNB01</v>
          </cell>
          <cell r="B1725" t="str">
            <v>SINABANG</v>
          </cell>
        </row>
        <row r="1726">
          <cell r="A1726" t="str">
            <v>IDR01</v>
          </cell>
          <cell r="B1726" t="str">
            <v>IDI_RAYEUK</v>
          </cell>
        </row>
        <row r="1727">
          <cell r="A1727" t="str">
            <v>SAB01</v>
          </cell>
          <cell r="B1727" t="str">
            <v>SABANG</v>
          </cell>
        </row>
        <row r="1728">
          <cell r="A1728" t="str">
            <v>6660001</v>
          </cell>
          <cell r="B1728" t="str">
            <v>AGENT01</v>
          </cell>
        </row>
        <row r="1729">
          <cell r="A1729" t="str">
            <v>JKT56F</v>
          </cell>
          <cell r="B1729" t="str">
            <v>CP_KAYU_TINGGI_1</v>
          </cell>
        </row>
        <row r="1730">
          <cell r="A1730" t="str">
            <v>BAL14</v>
          </cell>
          <cell r="B1730" t="str">
            <v>DC_KELAPA_DUA</v>
          </cell>
        </row>
        <row r="1731">
          <cell r="A1731" t="str">
            <v>BAL18C</v>
          </cell>
          <cell r="B1731" t="str">
            <v>CARTENZ</v>
          </cell>
        </row>
        <row r="1732">
          <cell r="A1732" t="str">
            <v>BDO90</v>
          </cell>
          <cell r="B1732" t="str">
            <v>DC_CIDADAP</v>
          </cell>
        </row>
        <row r="1733">
          <cell r="A1733" t="str">
            <v>KRW36</v>
          </cell>
          <cell r="B1733" t="str">
            <v>PANGKAL_PERJUANGAN</v>
          </cell>
        </row>
        <row r="1734">
          <cell r="A1734" t="str">
            <v>BAS10</v>
          </cell>
          <cell r="B1734" t="str">
            <v>TANAH_MERAH</v>
          </cell>
        </row>
        <row r="1735">
          <cell r="A1735" t="str">
            <v>BAS09</v>
          </cell>
          <cell r="B1735" t="str">
            <v>DP_MENGGALA</v>
          </cell>
        </row>
        <row r="1736">
          <cell r="A1736" t="str">
            <v>SOG16A</v>
          </cell>
          <cell r="B1736" t="str">
            <v>SOG16A</v>
          </cell>
        </row>
        <row r="1737">
          <cell r="A1737" t="str">
            <v>JKT47D</v>
          </cell>
          <cell r="B1737" t="str">
            <v>CP_QOSHWA_PRIMA</v>
          </cell>
        </row>
        <row r="1738">
          <cell r="A1738" t="str">
            <v>JKT50O</v>
          </cell>
          <cell r="B1738" t="str">
            <v>CP_DUREN_SAWIT_2</v>
          </cell>
        </row>
        <row r="1739">
          <cell r="A1739" t="str">
            <v>JKT67E</v>
          </cell>
          <cell r="B1739" t="str">
            <v>CP_NEW_PALMERAH</v>
          </cell>
        </row>
        <row r="1740">
          <cell r="A1740" t="str">
            <v>BKI14B</v>
          </cell>
          <cell r="B1740" t="str">
            <v>DC_CIBITUNG_01</v>
          </cell>
        </row>
        <row r="1741">
          <cell r="A1741" t="str">
            <v>SAG10</v>
          </cell>
          <cell r="B1741" t="str">
            <v>BODOK_KOTA</v>
          </cell>
        </row>
        <row r="1742">
          <cell r="A1742" t="str">
            <v>WNB12</v>
          </cell>
          <cell r="B1742" t="str">
            <v>MADUKORO_01</v>
          </cell>
        </row>
        <row r="1743">
          <cell r="A1743" t="str">
            <v>BGR33</v>
          </cell>
          <cell r="B1743" t="str">
            <v>SAWOJAJAR</v>
          </cell>
        </row>
        <row r="1744">
          <cell r="A1744" t="str">
            <v>ARO03</v>
          </cell>
          <cell r="B1744" t="str">
            <v>DANAU_KEMBAR</v>
          </cell>
        </row>
        <row r="1745">
          <cell r="A1745" t="str">
            <v>MRU06</v>
          </cell>
          <cell r="B1745" t="str">
            <v>RAWAS_ULU</v>
          </cell>
        </row>
        <row r="1746">
          <cell r="A1746" t="str">
            <v>PAM04</v>
          </cell>
          <cell r="B1746" t="str">
            <v>PAM04</v>
          </cell>
        </row>
        <row r="1747">
          <cell r="A1747" t="str">
            <v>MRN17</v>
          </cell>
          <cell r="B1747" t="str">
            <v>MRN17</v>
          </cell>
        </row>
        <row r="1748">
          <cell r="A1748" t="str">
            <v>TJQ04</v>
          </cell>
          <cell r="B1748" t="str">
            <v>TANJUNG_PANDAN_3</v>
          </cell>
        </row>
        <row r="1749">
          <cell r="A1749" t="str">
            <v>JKT36N</v>
          </cell>
          <cell r="B1749" t="str">
            <v>CP_TAMAN_ALFA</v>
          </cell>
        </row>
        <row r="1750">
          <cell r="A1750" t="str">
            <v>JKT28F</v>
          </cell>
          <cell r="B1750" t="str">
            <v>CP_MALL_SEASON_CITY</v>
          </cell>
        </row>
        <row r="1751">
          <cell r="A1751" t="str">
            <v>JKT40E</v>
          </cell>
          <cell r="B1751" t="str">
            <v>CP_SENEN_RAYA</v>
          </cell>
        </row>
        <row r="1752">
          <cell r="A1752" t="str">
            <v>JKT43F</v>
          </cell>
          <cell r="B1752" t="str">
            <v>CP_SUNTER_AGUNG</v>
          </cell>
        </row>
        <row r="1753">
          <cell r="A1753" t="str">
            <v>JKT56B</v>
          </cell>
          <cell r="B1753" t="str">
            <v>CP_TELEMEDIA</v>
          </cell>
        </row>
        <row r="1754">
          <cell r="A1754" t="str">
            <v>JKT42A</v>
          </cell>
          <cell r="B1754" t="str">
            <v>CP_TANAH_TINGGI</v>
          </cell>
        </row>
        <row r="1755">
          <cell r="A1755" t="str">
            <v>JKT40G</v>
          </cell>
          <cell r="B1755" t="str">
            <v>CP_KRAMAT_SENTIONG</v>
          </cell>
        </row>
        <row r="1756">
          <cell r="A1756" t="str">
            <v>DMK08</v>
          </cell>
          <cell r="B1756" t="str">
            <v>KARANGAWEN</v>
          </cell>
        </row>
        <row r="1757">
          <cell r="A1757" t="str">
            <v>SLT07</v>
          </cell>
          <cell r="B1757" t="str">
            <v>SIDOMUKTI</v>
          </cell>
        </row>
        <row r="1758">
          <cell r="A1758" t="str">
            <v>PTI05</v>
          </cell>
          <cell r="B1758" t="str">
            <v>MARGOREJO</v>
          </cell>
        </row>
        <row r="1759">
          <cell r="A1759" t="str">
            <v>KNL06</v>
          </cell>
          <cell r="B1759" t="str">
            <v>CEPIRING</v>
          </cell>
        </row>
        <row r="1760">
          <cell r="A1760" t="str">
            <v>PKC07</v>
          </cell>
          <cell r="B1760" t="str">
            <v>PANGKALAN_KERINCI_01</v>
          </cell>
        </row>
        <row r="1761">
          <cell r="A1761" t="str">
            <v>SII07</v>
          </cell>
          <cell r="B1761" t="str">
            <v>KANDIS_01</v>
          </cell>
        </row>
        <row r="1762">
          <cell r="A1762" t="str">
            <v>PKC06</v>
          </cell>
          <cell r="B1762" t="str">
            <v>LANGGAM</v>
          </cell>
        </row>
        <row r="1763">
          <cell r="A1763" t="str">
            <v>JKT44E</v>
          </cell>
          <cell r="B1763" t="str">
            <v>CP_ROXY</v>
          </cell>
        </row>
        <row r="1764">
          <cell r="A1764" t="str">
            <v>JKT54C</v>
          </cell>
          <cell r="B1764" t="str">
            <v>CP_SAHARJO</v>
          </cell>
        </row>
        <row r="1765">
          <cell r="A1765" t="str">
            <v>JKT49B</v>
          </cell>
          <cell r="B1765" t="str">
            <v>CP_PANCORAN</v>
          </cell>
        </row>
        <row r="1766">
          <cell r="A1766" t="str">
            <v>JKT38Q</v>
          </cell>
          <cell r="B1766" t="str">
            <v>CP_BAMBU_LARANGAN_1</v>
          </cell>
        </row>
        <row r="1767">
          <cell r="A1767" t="str">
            <v>JKT44C</v>
          </cell>
          <cell r="B1767" t="str">
            <v>CP_GAMBIR</v>
          </cell>
        </row>
        <row r="1768">
          <cell r="A1768" t="str">
            <v>JKT43I</v>
          </cell>
          <cell r="B1768" t="str">
            <v>CP_LAGOA_KANAL_1</v>
          </cell>
        </row>
        <row r="1769">
          <cell r="A1769" t="str">
            <v>PDD12</v>
          </cell>
          <cell r="B1769" t="str">
            <v>PENAWANGAN</v>
          </cell>
        </row>
        <row r="1770">
          <cell r="A1770" t="str">
            <v>BEL03</v>
          </cell>
          <cell r="B1770" t="str">
            <v>PAMMANU</v>
          </cell>
        </row>
        <row r="1771">
          <cell r="A1771" t="str">
            <v>PLM48</v>
          </cell>
          <cell r="B1771" t="str">
            <v>ALANG_ALANG_LEBAR_2</v>
          </cell>
        </row>
        <row r="1772">
          <cell r="A1772" t="str">
            <v>JKT02S</v>
          </cell>
          <cell r="B1772" t="str">
            <v>KEDOYA_UTARA</v>
          </cell>
        </row>
        <row r="1773">
          <cell r="A1773" t="str">
            <v>JKT26I</v>
          </cell>
          <cell r="B1773" t="str">
            <v>DC_GAMBIR</v>
          </cell>
        </row>
        <row r="1774">
          <cell r="A1774" t="str">
            <v>JKT01</v>
          </cell>
          <cell r="B1774" t="str">
            <v>KALIDERES</v>
          </cell>
        </row>
        <row r="1775">
          <cell r="A1775" t="str">
            <v>JKT10B</v>
          </cell>
          <cell r="B1775" t="str">
            <v>ROROTAN</v>
          </cell>
        </row>
        <row r="1776">
          <cell r="A1776" t="str">
            <v>JKT44G</v>
          </cell>
          <cell r="B1776" t="str">
            <v>CP_GAMBIR_2</v>
          </cell>
        </row>
        <row r="1777">
          <cell r="A1777" t="str">
            <v>JKT55B</v>
          </cell>
          <cell r="B1777" t="str">
            <v>CP_TEBET_TIMUR</v>
          </cell>
        </row>
        <row r="1778">
          <cell r="A1778" t="str">
            <v>JKT31F</v>
          </cell>
          <cell r="B1778" t="str">
            <v>CP_PALMERAH_2</v>
          </cell>
        </row>
        <row r="1779">
          <cell r="A1779" t="str">
            <v>JKT30C</v>
          </cell>
          <cell r="B1779" t="str">
            <v>CP_AMPERA</v>
          </cell>
        </row>
        <row r="1780">
          <cell r="A1780" t="str">
            <v>JKT31H</v>
          </cell>
          <cell r="B1780" t="str">
            <v>CP_KEBAYORAN</v>
          </cell>
        </row>
        <row r="1781">
          <cell r="A1781" t="str">
            <v>JKT36C</v>
          </cell>
          <cell r="B1781" t="str">
            <v>CP_KEMBANGAN_UTARA</v>
          </cell>
        </row>
        <row r="1782">
          <cell r="A1782" t="str">
            <v>JKT57D</v>
          </cell>
          <cell r="B1782" t="str">
            <v>CP_KAYU_JATI</v>
          </cell>
        </row>
        <row r="1783">
          <cell r="A1783" t="str">
            <v>JKT60K</v>
          </cell>
          <cell r="B1783" t="str">
            <v>CP_SERDANG_BARU</v>
          </cell>
        </row>
        <row r="1784">
          <cell r="A1784" t="str">
            <v>LHT10A</v>
          </cell>
          <cell r="B1784" t="str">
            <v>LHT10A</v>
          </cell>
        </row>
        <row r="1785">
          <cell r="A1785" t="str">
            <v>PGK07A</v>
          </cell>
          <cell r="B1785" t="str">
            <v>PGK07A</v>
          </cell>
        </row>
        <row r="1786">
          <cell r="A1786" t="str">
            <v>LHT21</v>
          </cell>
          <cell r="B1786" t="str">
            <v>TANJUNG_TEBAT_2</v>
          </cell>
        </row>
        <row r="1787">
          <cell r="A1787" t="str">
            <v>MRN04</v>
          </cell>
          <cell r="B1787" t="str">
            <v>LUBAI_ULU</v>
          </cell>
        </row>
        <row r="1788">
          <cell r="A1788" t="str">
            <v>PMH03</v>
          </cell>
          <cell r="B1788" t="str">
            <v>PRABUMULIH_BARAT</v>
          </cell>
        </row>
        <row r="1789">
          <cell r="A1789" t="str">
            <v>SGM01</v>
          </cell>
          <cell r="B1789" t="str">
            <v>SUNGGUMINASA</v>
          </cell>
        </row>
        <row r="1790">
          <cell r="A1790" t="str">
            <v>IDM13C</v>
          </cell>
          <cell r="B1790" t="str">
            <v>IDM13C</v>
          </cell>
        </row>
        <row r="1791">
          <cell r="A1791" t="str">
            <v>IDM28B</v>
          </cell>
          <cell r="B1791" t="str">
            <v>IDM28B</v>
          </cell>
        </row>
        <row r="1792">
          <cell r="A1792" t="str">
            <v>IDM19C</v>
          </cell>
          <cell r="B1792" t="str">
            <v>IDM19C</v>
          </cell>
        </row>
        <row r="1793">
          <cell r="A1793" t="str">
            <v>GRT19A</v>
          </cell>
          <cell r="B1793" t="str">
            <v>GRT19A</v>
          </cell>
        </row>
        <row r="1794">
          <cell r="A1794" t="str">
            <v>MDC17</v>
          </cell>
          <cell r="B1794" t="str">
            <v>MANADO_SALES</v>
          </cell>
        </row>
        <row r="1795">
          <cell r="A1795" t="str">
            <v>AMQ03A</v>
          </cell>
          <cell r="B1795" t="str">
            <v>NUSANIWE</v>
          </cell>
        </row>
        <row r="1796">
          <cell r="A1796" t="str">
            <v>BAG07A</v>
          </cell>
          <cell r="B1796" t="str">
            <v>LUWUK_01</v>
          </cell>
        </row>
        <row r="1797">
          <cell r="A1797" t="str">
            <v>KND09</v>
          </cell>
          <cell r="B1797" t="str">
            <v>TOMPIRA</v>
          </cell>
        </row>
        <row r="1798">
          <cell r="A1798" t="str">
            <v>AMQ07</v>
          </cell>
          <cell r="B1798" t="str">
            <v>GALALA</v>
          </cell>
        </row>
        <row r="1799">
          <cell r="A1799" t="str">
            <v>BKI08F</v>
          </cell>
          <cell r="B1799" t="str">
            <v>BINTARA_JAYA_01</v>
          </cell>
        </row>
        <row r="1800">
          <cell r="A1800" t="str">
            <v>KJN11</v>
          </cell>
          <cell r="B1800" t="str">
            <v>KEDUNGWUNI01</v>
          </cell>
        </row>
        <row r="1801">
          <cell r="A1801" t="str">
            <v>BOL04</v>
          </cell>
          <cell r="B1801" t="str">
            <v>JEPON</v>
          </cell>
        </row>
        <row r="1802">
          <cell r="A1802" t="str">
            <v>TGL06</v>
          </cell>
          <cell r="B1802" t="str">
            <v>DUKUHTURI</v>
          </cell>
        </row>
        <row r="1803">
          <cell r="A1803" t="str">
            <v>SWI07</v>
          </cell>
          <cell r="B1803" t="str">
            <v>KRAMAT_SLAWI</v>
          </cell>
        </row>
        <row r="1804">
          <cell r="A1804" t="str">
            <v>TJU01</v>
          </cell>
          <cell r="B1804" t="str">
            <v>KARIMUN</v>
          </cell>
        </row>
        <row r="1805">
          <cell r="A1805" t="str">
            <v>SWI03</v>
          </cell>
          <cell r="B1805" t="str">
            <v>SURADADI</v>
          </cell>
        </row>
        <row r="1806">
          <cell r="A1806" t="str">
            <v>MRN15</v>
          </cell>
          <cell r="B1806" t="str">
            <v>MRN15</v>
          </cell>
        </row>
        <row r="1807">
          <cell r="A1807" t="str">
            <v>TTT05A</v>
          </cell>
          <cell r="B1807" t="str">
            <v>TANJUNG_01</v>
          </cell>
        </row>
        <row r="1808">
          <cell r="A1808" t="str">
            <v>SKH07</v>
          </cell>
          <cell r="B1808" t="str">
            <v>SEKADAU_BERSATU</v>
          </cell>
        </row>
        <row r="1809">
          <cell r="A1809" t="str">
            <v>SQG07A</v>
          </cell>
          <cell r="B1809" t="str">
            <v>KELAM_PERMAI_01</v>
          </cell>
        </row>
        <row r="1810">
          <cell r="A1810" t="str">
            <v>TTT20A</v>
          </cell>
          <cell r="B1810" t="str">
            <v>SUNGAI_GANTANG</v>
          </cell>
        </row>
        <row r="1811">
          <cell r="A1811" t="str">
            <v>SQG12</v>
          </cell>
          <cell r="B1811" t="str">
            <v>SIMPANG_PINOH</v>
          </cell>
        </row>
        <row r="1812">
          <cell r="A1812" t="str">
            <v>SAG13</v>
          </cell>
          <cell r="B1812" t="str">
            <v>KEMBAYAN</v>
          </cell>
        </row>
        <row r="1813">
          <cell r="A1813" t="str">
            <v>SKH03</v>
          </cell>
          <cell r="B1813" t="str">
            <v>NANGA_TAMAN</v>
          </cell>
        </row>
        <row r="1814">
          <cell r="A1814" t="str">
            <v>NGG09</v>
          </cell>
          <cell r="B1814" t="str">
            <v>PAHAUMAN_KOTA</v>
          </cell>
        </row>
        <row r="1815">
          <cell r="A1815" t="str">
            <v>MRN03</v>
          </cell>
          <cell r="B1815" t="str">
            <v>GELUMBANG</v>
          </cell>
        </row>
        <row r="1816">
          <cell r="A1816" t="str">
            <v>PAM01</v>
          </cell>
          <cell r="B1816" t="str">
            <v>PAGAR_ALAM</v>
          </cell>
        </row>
        <row r="1817">
          <cell r="A1817" t="str">
            <v>6660011L</v>
          </cell>
          <cell r="B1817" t="str">
            <v>AGENT40</v>
          </cell>
        </row>
        <row r="1818">
          <cell r="A1818" t="str">
            <v>JKT64N</v>
          </cell>
          <cell r="B1818" t="str">
            <v>CP_SAWAH_BESAR_2</v>
          </cell>
        </row>
        <row r="1819">
          <cell r="A1819" t="str">
            <v>JKT54D</v>
          </cell>
          <cell r="B1819" t="str">
            <v>CP_DR_SATRIO</v>
          </cell>
        </row>
        <row r="1820">
          <cell r="A1820" t="str">
            <v>JKT30E</v>
          </cell>
          <cell r="B1820" t="str">
            <v>CP_ANCOL_BARAT_2</v>
          </cell>
        </row>
        <row r="1821">
          <cell r="A1821" t="str">
            <v>MWO07</v>
          </cell>
          <cell r="B1821" t="str">
            <v>LB_PINANG</v>
          </cell>
        </row>
        <row r="1822">
          <cell r="A1822" t="str">
            <v>ARG07</v>
          </cell>
          <cell r="B1822" t="str">
            <v>PD_JAYA</v>
          </cell>
        </row>
        <row r="1823">
          <cell r="A1823" t="str">
            <v>ARG06</v>
          </cell>
          <cell r="B1823" t="str">
            <v>NP_PUTIH</v>
          </cell>
        </row>
        <row r="1824">
          <cell r="A1824" t="str">
            <v>MNN04</v>
          </cell>
          <cell r="B1824" t="str">
            <v>PINO_RAYA</v>
          </cell>
        </row>
        <row r="1825">
          <cell r="A1825" t="str">
            <v>MWO06</v>
          </cell>
          <cell r="B1825" t="str">
            <v>TERAMANG_JAYA</v>
          </cell>
        </row>
        <row r="1826">
          <cell r="A1826" t="str">
            <v>CRP03</v>
          </cell>
          <cell r="B1826" t="str">
            <v>PADANG_ULANG_TANDING</v>
          </cell>
        </row>
        <row r="1827">
          <cell r="A1827" t="str">
            <v>MRB17A</v>
          </cell>
          <cell r="B1827" t="str">
            <v>MRB17A</v>
          </cell>
        </row>
        <row r="1828">
          <cell r="A1828" t="str">
            <v>MDC09D</v>
          </cell>
          <cell r="B1828" t="str">
            <v>TELING_01</v>
          </cell>
        </row>
        <row r="1829">
          <cell r="A1829" t="str">
            <v>PNK17</v>
          </cell>
          <cell r="B1829" t="str">
            <v>CP_SEROJA_PONTIANAK</v>
          </cell>
        </row>
        <row r="1830">
          <cell r="A1830" t="str">
            <v>KRW17A</v>
          </cell>
          <cell r="B1830" t="str">
            <v>KRW17A</v>
          </cell>
        </row>
        <row r="1831">
          <cell r="A1831" t="str">
            <v>BJA01C</v>
          </cell>
          <cell r="B1831" t="str">
            <v>PARUNGLESANG_3</v>
          </cell>
        </row>
        <row r="1832">
          <cell r="A1832" t="str">
            <v>TTT18</v>
          </cell>
          <cell r="B1832" t="str">
            <v>MELAYU_RAYAK</v>
          </cell>
        </row>
        <row r="1833">
          <cell r="A1833" t="str">
            <v>UPG29A</v>
          </cell>
          <cell r="B1833" t="str">
            <v>ABDESIR1</v>
          </cell>
        </row>
        <row r="1834">
          <cell r="A1834" t="str">
            <v>SKY08</v>
          </cell>
          <cell r="B1834" t="str">
            <v>SUNGAI_LILIN_2</v>
          </cell>
        </row>
        <row r="1835">
          <cell r="A1835" t="str">
            <v>DMK12</v>
          </cell>
          <cell r="B1835" t="str">
            <v>GUNTUR</v>
          </cell>
        </row>
        <row r="1836">
          <cell r="A1836" t="str">
            <v>KOE999</v>
          </cell>
          <cell r="B1836" t="str">
            <v>KOE_GATEWAY</v>
          </cell>
        </row>
        <row r="1837">
          <cell r="A1837" t="str">
            <v>PYK08</v>
          </cell>
          <cell r="B1837" t="str">
            <v>HARAU_01</v>
          </cell>
        </row>
        <row r="1838">
          <cell r="A1838" t="str">
            <v>PSB04B</v>
          </cell>
          <cell r="B1838" t="str">
            <v>KOTO_BALINGKA_02</v>
          </cell>
        </row>
        <row r="1839">
          <cell r="A1839" t="str">
            <v>PDA03</v>
          </cell>
          <cell r="B1839" t="str">
            <v>SANGIR_JUJUAN</v>
          </cell>
        </row>
        <row r="1840">
          <cell r="A1840" t="str">
            <v>PNN06</v>
          </cell>
          <cell r="B1840" t="str">
            <v>BAYANG</v>
          </cell>
        </row>
        <row r="1841">
          <cell r="A1841" t="str">
            <v>SJJ04</v>
          </cell>
          <cell r="B1841" t="str">
            <v>KOTO_VII</v>
          </cell>
        </row>
        <row r="1842">
          <cell r="A1842" t="str">
            <v>LBB11</v>
          </cell>
          <cell r="B1842" t="str">
            <v>TANJUNG_RAYA</v>
          </cell>
        </row>
        <row r="1843">
          <cell r="A1843" t="str">
            <v>DHR04</v>
          </cell>
          <cell r="B1843" t="str">
            <v>SUNGAI_RUMBAI</v>
          </cell>
        </row>
        <row r="1844">
          <cell r="A1844" t="str">
            <v>LBB10</v>
          </cell>
          <cell r="B1844" t="str">
            <v>BAWAN</v>
          </cell>
        </row>
        <row r="1845">
          <cell r="A1845" t="str">
            <v>SLU03A</v>
          </cell>
          <cell r="B1845" t="str">
            <v>SAWAHLUNTO_02</v>
          </cell>
        </row>
        <row r="1846">
          <cell r="A1846" t="str">
            <v>PPR16A</v>
          </cell>
          <cell r="B1846" t="str">
            <v>LUBUK_ALUNG_02</v>
          </cell>
        </row>
        <row r="1847">
          <cell r="A1847" t="str">
            <v>PSB01B</v>
          </cell>
          <cell r="B1847" t="str">
            <v>PASAMAN_02</v>
          </cell>
        </row>
        <row r="1848">
          <cell r="A1848" t="str">
            <v>LBB06B</v>
          </cell>
          <cell r="B1848" t="str">
            <v>AMPEK_ANGKEK_02</v>
          </cell>
        </row>
        <row r="1849">
          <cell r="A1849" t="str">
            <v>ARO02A</v>
          </cell>
          <cell r="B1849" t="str">
            <v>ALAHAN_PANJANG_02</v>
          </cell>
        </row>
        <row r="1850">
          <cell r="A1850" t="str">
            <v>LMK06A</v>
          </cell>
          <cell r="B1850" t="str">
            <v>MUDIAK_01</v>
          </cell>
        </row>
        <row r="1851">
          <cell r="A1851" t="str">
            <v>BTT03B</v>
          </cell>
          <cell r="B1851" t="str">
            <v>GUGUAK_PANJANG_02</v>
          </cell>
        </row>
        <row r="1852">
          <cell r="A1852" t="str">
            <v>PDG01C</v>
          </cell>
          <cell r="B1852" t="str">
            <v>LUBUK_BUAYA_02</v>
          </cell>
        </row>
        <row r="1853">
          <cell r="A1853" t="str">
            <v>PYK02B</v>
          </cell>
          <cell r="B1853" t="str">
            <v>PAYAKUMBUH_02</v>
          </cell>
        </row>
        <row r="1854">
          <cell r="A1854" t="str">
            <v>PDG08B</v>
          </cell>
          <cell r="B1854" t="str">
            <v>KALAWI_02</v>
          </cell>
        </row>
        <row r="1855">
          <cell r="A1855" t="str">
            <v>ZLK02A</v>
          </cell>
          <cell r="B1855" t="str">
            <v>SOLOK_02</v>
          </cell>
        </row>
        <row r="1856">
          <cell r="A1856" t="str">
            <v>PDG02B</v>
          </cell>
          <cell r="B1856" t="str">
            <v>GUNUNG_PANGILUN_02</v>
          </cell>
        </row>
        <row r="1857">
          <cell r="A1857" t="str">
            <v>LBB01A</v>
          </cell>
          <cell r="B1857" t="str">
            <v>LUBUK_BASUNG_01</v>
          </cell>
        </row>
        <row r="1858">
          <cell r="A1858" t="str">
            <v>PDG01B</v>
          </cell>
          <cell r="B1858" t="str">
            <v>MARANSI_01</v>
          </cell>
        </row>
        <row r="1859">
          <cell r="A1859" t="str">
            <v>ARO06</v>
          </cell>
          <cell r="B1859" t="str">
            <v>SINGKARAK</v>
          </cell>
        </row>
        <row r="1860">
          <cell r="A1860" t="str">
            <v>PMM02A</v>
          </cell>
          <cell r="B1860" t="str">
            <v>PARIAMAN_01</v>
          </cell>
        </row>
        <row r="1861">
          <cell r="A1861" t="str">
            <v>BZS05</v>
          </cell>
          <cell r="B1861" t="str">
            <v>LINTAU_BUO_UTARA_01</v>
          </cell>
        </row>
        <row r="1862">
          <cell r="A1862" t="str">
            <v>SJJ03</v>
          </cell>
          <cell r="B1862" t="str">
            <v>KAMANG_BARU_01</v>
          </cell>
        </row>
        <row r="1863">
          <cell r="A1863" t="str">
            <v>LSG09</v>
          </cell>
          <cell r="B1863" t="str">
            <v>RAO_01</v>
          </cell>
        </row>
        <row r="1864">
          <cell r="A1864" t="str">
            <v>LSG03</v>
          </cell>
          <cell r="B1864" t="str">
            <v>LUBUK_SIKAPING_03</v>
          </cell>
        </row>
        <row r="1865">
          <cell r="A1865" t="str">
            <v>LBB14</v>
          </cell>
          <cell r="B1865" t="str">
            <v>TANJUNG_MUTIARA_01</v>
          </cell>
        </row>
        <row r="1866">
          <cell r="A1866" t="str">
            <v>DHR08A</v>
          </cell>
          <cell r="B1866" t="str">
            <v>SITIUNG_02</v>
          </cell>
        </row>
        <row r="1867">
          <cell r="A1867" t="str">
            <v>DHR03A</v>
          </cell>
          <cell r="B1867" t="str">
            <v>KOTO_BARU_01</v>
          </cell>
        </row>
        <row r="1868">
          <cell r="A1868" t="str">
            <v>SJJ01A</v>
          </cell>
          <cell r="B1868" t="str">
            <v>SIJUNJUNG_01</v>
          </cell>
        </row>
        <row r="1869">
          <cell r="A1869" t="str">
            <v>PMM03</v>
          </cell>
          <cell r="B1869" t="str">
            <v>PARIAMAN_UTARA_01</v>
          </cell>
        </row>
        <row r="1870">
          <cell r="A1870" t="str">
            <v>PPR01A</v>
          </cell>
          <cell r="B1870" t="str">
            <v>SICINCIN_01</v>
          </cell>
        </row>
        <row r="1871">
          <cell r="A1871" t="str">
            <v>DHR07</v>
          </cell>
          <cell r="B1871" t="str">
            <v>DHAMASRAYA_01</v>
          </cell>
        </row>
        <row r="1872">
          <cell r="A1872" t="str">
            <v>PNN05</v>
          </cell>
          <cell r="B1872" t="str">
            <v>PAINAN_01</v>
          </cell>
        </row>
        <row r="1873">
          <cell r="A1873" t="str">
            <v>PNN07</v>
          </cell>
          <cell r="B1873" t="str">
            <v>KAMBANG_01</v>
          </cell>
        </row>
        <row r="1874">
          <cell r="A1874" t="str">
            <v>LMK10</v>
          </cell>
          <cell r="B1874" t="str">
            <v>PANGKALAN_01</v>
          </cell>
        </row>
        <row r="1875">
          <cell r="A1875" t="str">
            <v>PSB05</v>
          </cell>
          <cell r="B1875" t="str">
            <v>UJUNG_GADING_01</v>
          </cell>
        </row>
        <row r="1876">
          <cell r="A1876" t="str">
            <v>ARO07</v>
          </cell>
          <cell r="B1876" t="str">
            <v>AROSUKA_01</v>
          </cell>
        </row>
        <row r="1877">
          <cell r="A1877" t="str">
            <v>LBB09</v>
          </cell>
          <cell r="B1877" t="str">
            <v>MATUA</v>
          </cell>
        </row>
        <row r="1878">
          <cell r="A1878" t="str">
            <v>PDG16</v>
          </cell>
          <cell r="B1878" t="str">
            <v>CP_CAHAYA_SAMUDRA</v>
          </cell>
        </row>
        <row r="1879">
          <cell r="A1879" t="str">
            <v>PDG18</v>
          </cell>
          <cell r="B1879" t="str">
            <v>CP_PONDOK</v>
          </cell>
        </row>
        <row r="1880">
          <cell r="A1880" t="str">
            <v>PDG15</v>
          </cell>
          <cell r="B1880" t="str">
            <v>CP_BALAI_BARU</v>
          </cell>
        </row>
        <row r="1881">
          <cell r="A1881" t="str">
            <v>PNN04</v>
          </cell>
          <cell r="B1881" t="str">
            <v>AIR_HAJI</v>
          </cell>
        </row>
        <row r="1882">
          <cell r="A1882" t="str">
            <v>PSB03</v>
          </cell>
          <cell r="B1882" t="str">
            <v>KINALI</v>
          </cell>
        </row>
        <row r="1883">
          <cell r="A1883" t="str">
            <v>PDG09</v>
          </cell>
          <cell r="B1883" t="str">
            <v>BANDAR_BUAT</v>
          </cell>
        </row>
        <row r="1884">
          <cell r="A1884" t="str">
            <v>PNN02</v>
          </cell>
          <cell r="B1884" t="str">
            <v>TAPAN</v>
          </cell>
        </row>
        <row r="1885">
          <cell r="A1885" t="str">
            <v>BZS01</v>
          </cell>
          <cell r="B1885" t="str">
            <v>SANGKAR</v>
          </cell>
        </row>
        <row r="1886">
          <cell r="A1886" t="str">
            <v>PDG01</v>
          </cell>
          <cell r="B1886" t="str">
            <v>PADANG</v>
          </cell>
        </row>
        <row r="1887">
          <cell r="A1887" t="str">
            <v>BTT01</v>
          </cell>
          <cell r="B1887" t="str">
            <v>BUKIT_TINGGI</v>
          </cell>
        </row>
        <row r="1888">
          <cell r="A1888" t="str">
            <v>PDA01</v>
          </cell>
          <cell r="B1888" t="str">
            <v>PADANG_ARO</v>
          </cell>
        </row>
        <row r="1889">
          <cell r="A1889" t="str">
            <v>PDG02</v>
          </cell>
          <cell r="B1889" t="str">
            <v>MARAPALAM</v>
          </cell>
        </row>
        <row r="1890">
          <cell r="A1890" t="str">
            <v>BTT02</v>
          </cell>
          <cell r="B1890" t="str">
            <v>PADANG_PANJANG</v>
          </cell>
        </row>
        <row r="1891">
          <cell r="A1891" t="str">
            <v>PDG04</v>
          </cell>
          <cell r="B1891" t="str">
            <v>PASA_RAYA</v>
          </cell>
        </row>
        <row r="1892">
          <cell r="A1892" t="str">
            <v>PYK03</v>
          </cell>
          <cell r="B1892" t="str">
            <v>LABUAH_BASILANG</v>
          </cell>
        </row>
        <row r="1893">
          <cell r="A1893" t="str">
            <v>PDA02</v>
          </cell>
          <cell r="B1893" t="str">
            <v>MUARO_LABUAH</v>
          </cell>
        </row>
        <row r="1894">
          <cell r="A1894" t="str">
            <v>MJA07B</v>
          </cell>
          <cell r="B1894" t="str">
            <v>MJA07B</v>
          </cell>
        </row>
        <row r="1895">
          <cell r="A1895" t="str">
            <v>MJA02B</v>
          </cell>
          <cell r="B1895" t="str">
            <v>MJA02B</v>
          </cell>
        </row>
        <row r="1896">
          <cell r="A1896" t="str">
            <v>NGP07A</v>
          </cell>
          <cell r="B1896" t="str">
            <v>NGP07A</v>
          </cell>
        </row>
        <row r="1897">
          <cell r="A1897" t="str">
            <v>MJA12A</v>
          </cell>
          <cell r="B1897" t="str">
            <v>RAJAGALUH_2</v>
          </cell>
        </row>
        <row r="1898">
          <cell r="A1898" t="str">
            <v>BRB14</v>
          </cell>
          <cell r="B1898" t="str">
            <v>PAGUYANGAN</v>
          </cell>
        </row>
        <row r="1899">
          <cell r="A1899" t="str">
            <v>BDO21A</v>
          </cell>
          <cell r="B1899" t="str">
            <v>PARAKAN_SAAT</v>
          </cell>
        </row>
        <row r="1900">
          <cell r="A1900" t="str">
            <v>SWI08</v>
          </cell>
          <cell r="B1900" t="str">
            <v>BALAPULANG</v>
          </cell>
        </row>
        <row r="1901">
          <cell r="A1901" t="str">
            <v>SOG38</v>
          </cell>
          <cell r="B1901" t="str">
            <v>WARNASARI</v>
          </cell>
        </row>
        <row r="1902">
          <cell r="A1902" t="str">
            <v>SWI06</v>
          </cell>
          <cell r="B1902" t="str">
            <v>MARGASARI</v>
          </cell>
        </row>
        <row r="1903">
          <cell r="A1903" t="str">
            <v>KDS06</v>
          </cell>
          <cell r="B1903" t="str">
            <v>UNDAAN</v>
          </cell>
        </row>
        <row r="1904">
          <cell r="A1904" t="str">
            <v>MNN03</v>
          </cell>
          <cell r="B1904" t="str">
            <v>BUNGA_MAS</v>
          </cell>
        </row>
        <row r="1905">
          <cell r="A1905" t="str">
            <v>SEG04A</v>
          </cell>
          <cell r="B1905" t="str">
            <v>TAKTAKAN_JAYA</v>
          </cell>
        </row>
        <row r="1906">
          <cell r="A1906" t="str">
            <v>TKG09B</v>
          </cell>
          <cell r="B1906" t="str">
            <v>TKG09B</v>
          </cell>
        </row>
        <row r="1907">
          <cell r="A1907" t="str">
            <v>PGL06B</v>
          </cell>
          <cell r="B1907" t="str">
            <v>CIGADUNG_INOVASI</v>
          </cell>
        </row>
        <row r="1908">
          <cell r="A1908" t="str">
            <v>SUB27B</v>
          </cell>
          <cell r="B1908" t="str">
            <v>SUB_GENTENG</v>
          </cell>
        </row>
        <row r="1909">
          <cell r="A1909" t="str">
            <v>DPK06D</v>
          </cell>
          <cell r="B1909" t="str">
            <v>MARGONDA_RAYA_BARU</v>
          </cell>
        </row>
        <row r="1910">
          <cell r="A1910" t="str">
            <v>BKI08E</v>
          </cell>
          <cell r="B1910" t="str">
            <v>BINTARA_01</v>
          </cell>
        </row>
        <row r="1911">
          <cell r="A1911" t="str">
            <v>PNK14</v>
          </cell>
          <cell r="B1911" t="str">
            <v>DC_PAL03</v>
          </cell>
        </row>
        <row r="1912">
          <cell r="A1912" t="str">
            <v>SQG04</v>
          </cell>
          <cell r="B1912" t="str">
            <v>DC_HARYONOMT</v>
          </cell>
        </row>
        <row r="1913">
          <cell r="A1913" t="str">
            <v>JKT58M</v>
          </cell>
          <cell r="B1913" t="str">
            <v>CP_TUBUN_RAYA</v>
          </cell>
        </row>
        <row r="1914">
          <cell r="A1914" t="str">
            <v>JKT48G</v>
          </cell>
          <cell r="B1914" t="str">
            <v>CP_RAWAJATI</v>
          </cell>
        </row>
        <row r="1915">
          <cell r="A1915" t="str">
            <v>JKT44F</v>
          </cell>
          <cell r="B1915" t="str">
            <v>CP_RUKO_ROXY</v>
          </cell>
        </row>
        <row r="1916">
          <cell r="A1916" t="str">
            <v>JKT68G</v>
          </cell>
          <cell r="B1916" t="str">
            <v>CP_RAYA_CILANDAK</v>
          </cell>
        </row>
        <row r="1917">
          <cell r="A1917" t="str">
            <v>JKT55D</v>
          </cell>
          <cell r="B1917" t="str">
            <v>CP_RAMLI</v>
          </cell>
        </row>
        <row r="1918">
          <cell r="A1918" t="str">
            <v>JKT47F</v>
          </cell>
          <cell r="B1918" t="str">
            <v>CP_RAMBUTAN</v>
          </cell>
        </row>
        <row r="1919">
          <cell r="A1919" t="str">
            <v>JKT60I</v>
          </cell>
          <cell r="B1919" t="str">
            <v>CP_UTAN_PANJANG</v>
          </cell>
        </row>
        <row r="1920">
          <cell r="A1920" t="str">
            <v>JKT60J</v>
          </cell>
          <cell r="B1920" t="str">
            <v>CP_RUKO_ITC_CEMPAKA</v>
          </cell>
        </row>
        <row r="1921">
          <cell r="A1921" t="str">
            <v>JKT53E</v>
          </cell>
          <cell r="B1921" t="str">
            <v>CP_SETU_CIPAYUNG</v>
          </cell>
        </row>
        <row r="1922">
          <cell r="A1922" t="str">
            <v>JKT64M</v>
          </cell>
          <cell r="B1922" t="str">
            <v>CP_SAWAH_BESAR</v>
          </cell>
        </row>
        <row r="1923">
          <cell r="A1923" t="str">
            <v>JKT65K</v>
          </cell>
          <cell r="B1923" t="str">
            <v>CP_ULUJAMI</v>
          </cell>
        </row>
        <row r="1924">
          <cell r="A1924" t="str">
            <v>JKT57F</v>
          </cell>
          <cell r="B1924" t="str">
            <v>CP_RAWAMANGUN</v>
          </cell>
        </row>
        <row r="1925">
          <cell r="A1925" t="str">
            <v>JKT68E</v>
          </cell>
          <cell r="B1925" t="str">
            <v>CP_PASAR_MINGGU_1</v>
          </cell>
        </row>
        <row r="1926">
          <cell r="A1926" t="str">
            <v>JKT64J</v>
          </cell>
          <cell r="B1926" t="str">
            <v>CP_RUKO_HARCO</v>
          </cell>
        </row>
        <row r="1927">
          <cell r="A1927" t="str">
            <v>JKT45P</v>
          </cell>
          <cell r="B1927" t="str">
            <v>CP_PANGERAN_JAYAKART</v>
          </cell>
        </row>
        <row r="1928">
          <cell r="A1928" t="str">
            <v>JKT43S</v>
          </cell>
          <cell r="B1928" t="str">
            <v>CP_SUNTER_GRIYA</v>
          </cell>
        </row>
        <row r="1929">
          <cell r="A1929" t="str">
            <v>JKT28H</v>
          </cell>
          <cell r="B1929" t="str">
            <v>CP_TANAH_SEREAL</v>
          </cell>
        </row>
        <row r="1930">
          <cell r="A1930" t="str">
            <v>JKT36I</v>
          </cell>
          <cell r="B1930" t="str">
            <v>CP_PURI_MANSION_2</v>
          </cell>
        </row>
        <row r="1931">
          <cell r="A1931" t="str">
            <v>JKT43P</v>
          </cell>
          <cell r="B1931" t="str">
            <v>CP_WARAKAS_1</v>
          </cell>
        </row>
        <row r="1932">
          <cell r="A1932" t="str">
            <v>JKT43O</v>
          </cell>
          <cell r="B1932" t="str">
            <v>CP_SUNTER_HIJAU</v>
          </cell>
        </row>
        <row r="1933">
          <cell r="A1933" t="str">
            <v>JKT35</v>
          </cell>
          <cell r="B1933" t="str">
            <v>CP_SEDAYU_SQUARE</v>
          </cell>
        </row>
        <row r="1934">
          <cell r="A1934" t="str">
            <v>JKT65F</v>
          </cell>
          <cell r="B1934" t="str">
            <v>CP_SWADARMA</v>
          </cell>
        </row>
        <row r="1935">
          <cell r="A1935" t="str">
            <v>JKT38M</v>
          </cell>
          <cell r="B1935" t="str">
            <v>CP_PETA_UTARA_1</v>
          </cell>
        </row>
        <row r="1936">
          <cell r="A1936" t="str">
            <v>JKT29A</v>
          </cell>
          <cell r="B1936" t="str">
            <v>CP_SUKAPURA</v>
          </cell>
        </row>
        <row r="1937">
          <cell r="A1937" t="str">
            <v>JKT41H</v>
          </cell>
          <cell r="B1937" t="str">
            <v>CP_PLUIT_UTARA</v>
          </cell>
        </row>
        <row r="1938">
          <cell r="A1938" t="str">
            <v>JKT39G</v>
          </cell>
          <cell r="B1938" t="str">
            <v>CP_VULKANIN</v>
          </cell>
        </row>
        <row r="1939">
          <cell r="A1939" t="str">
            <v>JKT32G</v>
          </cell>
          <cell r="B1939" t="str">
            <v>CP_PEDONGKELAN</v>
          </cell>
        </row>
        <row r="1940">
          <cell r="A1940" t="str">
            <v>JKT51</v>
          </cell>
          <cell r="B1940" t="str">
            <v>CP_PISANGAN_BARU_1</v>
          </cell>
        </row>
        <row r="1941">
          <cell r="A1941" t="str">
            <v>JKT51E</v>
          </cell>
          <cell r="B1941" t="str">
            <v>CP_PRAMUKA_RAYA</v>
          </cell>
        </row>
        <row r="1942">
          <cell r="A1942" t="str">
            <v>JKT33A</v>
          </cell>
          <cell r="B1942" t="str">
            <v>CP_SUKABUMI_SELATAN1</v>
          </cell>
        </row>
        <row r="1943">
          <cell r="A1943" t="str">
            <v>JKT57B</v>
          </cell>
          <cell r="B1943" t="str">
            <v>CP_TARUNA</v>
          </cell>
        </row>
        <row r="1944">
          <cell r="A1944" t="str">
            <v>JKT38C</v>
          </cell>
          <cell r="B1944" t="str">
            <v>CP_PASAR_HIPLI</v>
          </cell>
        </row>
        <row r="1945">
          <cell r="A1945" t="str">
            <v>JKT32F</v>
          </cell>
          <cell r="B1945" t="str">
            <v>CP_PESING_POGLAR_1</v>
          </cell>
        </row>
        <row r="1946">
          <cell r="A1946" t="str">
            <v>JKT51C</v>
          </cell>
          <cell r="B1946" t="str">
            <v>CP_SPBU_AHMAD_YANI</v>
          </cell>
        </row>
        <row r="1947">
          <cell r="A1947" t="str">
            <v>JKT38B</v>
          </cell>
          <cell r="B1947" t="str">
            <v>CP_SPBU_DAAN_MOGOT</v>
          </cell>
        </row>
        <row r="1948">
          <cell r="A1948" t="str">
            <v>JKT32E</v>
          </cell>
          <cell r="B1948" t="str">
            <v>CP_PEDONGKELAN_RAYA</v>
          </cell>
        </row>
        <row r="1949">
          <cell r="A1949" t="str">
            <v>JKT58</v>
          </cell>
          <cell r="B1949" t="str">
            <v>CP_THAMRIN_2</v>
          </cell>
        </row>
        <row r="1950">
          <cell r="A1950" t="str">
            <v>JKT31B</v>
          </cell>
          <cell r="B1950" t="str">
            <v>CP_SAHATE_2</v>
          </cell>
        </row>
        <row r="1951">
          <cell r="A1951" t="str">
            <v>JKT31A</v>
          </cell>
          <cell r="B1951" t="str">
            <v>CP_PANJANG_CIPULIR</v>
          </cell>
        </row>
        <row r="1952">
          <cell r="A1952" t="str">
            <v>JKT44A</v>
          </cell>
          <cell r="B1952" t="str">
            <v>CP_SUKARJO</v>
          </cell>
        </row>
        <row r="1953">
          <cell r="A1953" t="str">
            <v>JKT42</v>
          </cell>
          <cell r="B1953" t="str">
            <v>CP_TANAH_TINGGI_2</v>
          </cell>
        </row>
        <row r="1954">
          <cell r="A1954" t="str">
            <v>JKT28A</v>
          </cell>
          <cell r="B1954" t="str">
            <v>JEMBATAN_LIMA_1</v>
          </cell>
        </row>
        <row r="1955">
          <cell r="A1955" t="str">
            <v>JKT27</v>
          </cell>
          <cell r="B1955" t="str">
            <v>WAREHOUSE_SI</v>
          </cell>
        </row>
        <row r="1956">
          <cell r="A1956" t="str">
            <v>JKT20K</v>
          </cell>
          <cell r="B1956" t="str">
            <v>CROSS_BORDER</v>
          </cell>
        </row>
        <row r="1957">
          <cell r="A1957" t="str">
            <v>JKT13J</v>
          </cell>
          <cell r="B1957" t="str">
            <v>DC_CEMPAKA_PUTIH</v>
          </cell>
        </row>
        <row r="1958">
          <cell r="A1958" t="str">
            <v>JKT12E</v>
          </cell>
          <cell r="B1958" t="str">
            <v>SALEMBA_TENGAH</v>
          </cell>
        </row>
        <row r="1959">
          <cell r="A1959" t="str">
            <v>JKT08E</v>
          </cell>
          <cell r="B1959" t="str">
            <v>ELANG_LAUT</v>
          </cell>
        </row>
        <row r="1960">
          <cell r="A1960" t="str">
            <v>JKT24J</v>
          </cell>
          <cell r="B1960" t="str">
            <v>KUNINGAN_BARAT</v>
          </cell>
        </row>
        <row r="1961">
          <cell r="A1961" t="str">
            <v>JKT07C</v>
          </cell>
          <cell r="B1961" t="str">
            <v>KELAPA_GADING</v>
          </cell>
        </row>
        <row r="1962">
          <cell r="A1962" t="str">
            <v>PMH02A</v>
          </cell>
          <cell r="B1962" t="str">
            <v>PMH02A</v>
          </cell>
        </row>
        <row r="1963">
          <cell r="A1963" t="str">
            <v>PLM16A</v>
          </cell>
          <cell r="B1963" t="str">
            <v>PLM16A</v>
          </cell>
        </row>
        <row r="1964">
          <cell r="A1964" t="str">
            <v>PII01C</v>
          </cell>
          <cell r="B1964" t="str">
            <v>PARIGI_02</v>
          </cell>
        </row>
        <row r="1965">
          <cell r="A1965" t="str">
            <v>PII20B</v>
          </cell>
          <cell r="B1965" t="str">
            <v>TOLAI_02</v>
          </cell>
        </row>
        <row r="1966">
          <cell r="A1966" t="str">
            <v>RKS07B</v>
          </cell>
          <cell r="B1966" t="str">
            <v>SUKANAGARA_JAYA</v>
          </cell>
        </row>
        <row r="1967">
          <cell r="A1967" t="str">
            <v>RUB03</v>
          </cell>
          <cell r="B1967" t="str">
            <v>KABAENA</v>
          </cell>
        </row>
        <row r="1968">
          <cell r="A1968" t="str">
            <v>BUO07</v>
          </cell>
          <cell r="B1968" t="str">
            <v>BIAU</v>
          </cell>
        </row>
        <row r="1969">
          <cell r="A1969" t="str">
            <v>PSJ03A</v>
          </cell>
          <cell r="B1969" t="str">
            <v>KASINTUWU</v>
          </cell>
        </row>
        <row r="1970">
          <cell r="A1970" t="str">
            <v>PSJ01A</v>
          </cell>
          <cell r="B1970" t="str">
            <v>POSO_01</v>
          </cell>
        </row>
        <row r="1971">
          <cell r="A1971" t="str">
            <v>JKT35D</v>
          </cell>
          <cell r="B1971" t="str">
            <v>CP_CBD_PALM</v>
          </cell>
        </row>
        <row r="1972">
          <cell r="A1972" t="str">
            <v>JKT38U</v>
          </cell>
          <cell r="B1972" t="str">
            <v>CP_DAAN_MOGOT</v>
          </cell>
        </row>
        <row r="1973">
          <cell r="A1973" t="str">
            <v>JKT62H</v>
          </cell>
          <cell r="B1973" t="str">
            <v>CP_CIPEDAK</v>
          </cell>
        </row>
        <row r="1974">
          <cell r="A1974" t="str">
            <v>JKT43U</v>
          </cell>
          <cell r="B1974" t="str">
            <v>CP_DANAU_SUNTER</v>
          </cell>
        </row>
        <row r="1975">
          <cell r="A1975" t="str">
            <v>JKT39P</v>
          </cell>
          <cell r="B1975" t="str">
            <v>CP_KAVLING_POLRI</v>
          </cell>
        </row>
        <row r="1976">
          <cell r="A1976" t="str">
            <v>JKT55C</v>
          </cell>
          <cell r="B1976" t="str">
            <v>CP_ASEM_BARIS</v>
          </cell>
        </row>
        <row r="1977">
          <cell r="A1977" t="str">
            <v>JKT49D</v>
          </cell>
          <cell r="B1977" t="str">
            <v>CP_KALIBATA</v>
          </cell>
        </row>
        <row r="1978">
          <cell r="A1978" t="str">
            <v>JKT50N</v>
          </cell>
          <cell r="B1978" t="str">
            <v>CP_MALAKA_SARI</v>
          </cell>
        </row>
        <row r="1979">
          <cell r="A1979" t="str">
            <v>JKT48F</v>
          </cell>
          <cell r="B1979" t="str">
            <v>CP_KRAMAT_JATI</v>
          </cell>
        </row>
        <row r="1980">
          <cell r="A1980" t="str">
            <v>JKT53F</v>
          </cell>
          <cell r="B1980" t="str">
            <v>CP_LUBANG_BUAYA</v>
          </cell>
        </row>
        <row r="1981">
          <cell r="A1981" t="str">
            <v>JKT63D</v>
          </cell>
          <cell r="B1981" t="str">
            <v>CP_ALUR_LAUT</v>
          </cell>
        </row>
        <row r="1982">
          <cell r="A1982" t="str">
            <v>JKT53D</v>
          </cell>
          <cell r="B1982" t="str">
            <v>CP_MUNJUL</v>
          </cell>
        </row>
        <row r="1983">
          <cell r="A1983" t="str">
            <v>JKT30N</v>
          </cell>
          <cell r="B1983" t="str">
            <v>CP_MANGGA_DUA_SQUARE</v>
          </cell>
        </row>
        <row r="1984">
          <cell r="A1984" t="str">
            <v>JKT40F</v>
          </cell>
          <cell r="B1984" t="str">
            <v>CP_KALIBARU_TIMUR</v>
          </cell>
        </row>
        <row r="1985">
          <cell r="A1985" t="str">
            <v>JKT37I</v>
          </cell>
          <cell r="B1985" t="str">
            <v>CP_HIBRIDA_RAYA</v>
          </cell>
        </row>
        <row r="1986">
          <cell r="A1986" t="str">
            <v>JKT63C</v>
          </cell>
          <cell r="B1986" t="str">
            <v>CP_LAGOA</v>
          </cell>
        </row>
        <row r="1987">
          <cell r="A1987" t="str">
            <v>JKT28N</v>
          </cell>
          <cell r="B1987" t="str">
            <v>CP_JEMBATAN_BESI</v>
          </cell>
        </row>
        <row r="1988">
          <cell r="A1988" t="str">
            <v>JKT30M</v>
          </cell>
          <cell r="B1988" t="str">
            <v>CP_PADEMANGAN_TIMUR</v>
          </cell>
        </row>
        <row r="1989">
          <cell r="A1989" t="str">
            <v>JKT37H</v>
          </cell>
          <cell r="B1989" t="str">
            <v>CP_GADING_NIAS</v>
          </cell>
        </row>
        <row r="1990">
          <cell r="A1990" t="str">
            <v>JKT57E</v>
          </cell>
          <cell r="B1990" t="str">
            <v>CP_H_TEN</v>
          </cell>
        </row>
        <row r="1991">
          <cell r="A1991" t="str">
            <v>JKT29B</v>
          </cell>
          <cell r="B1991" t="str">
            <v>CP_KALI_BARU</v>
          </cell>
        </row>
        <row r="1992">
          <cell r="A1992" t="str">
            <v>JKT45Q</v>
          </cell>
          <cell r="B1992" t="str">
            <v>CP_MABES</v>
          </cell>
        </row>
        <row r="1993">
          <cell r="A1993" t="str">
            <v>JKT65J</v>
          </cell>
          <cell r="B1993" t="str">
            <v>CP_H_MUCHTAR</v>
          </cell>
        </row>
        <row r="1994">
          <cell r="A1994" t="str">
            <v>MMW06</v>
          </cell>
          <cell r="B1994" t="str">
            <v>CP_SUNGAI_DURI</v>
          </cell>
        </row>
        <row r="1995">
          <cell r="A1995" t="str">
            <v>JKT66A</v>
          </cell>
          <cell r="B1995" t="str">
            <v>CP_BLORA_KENDAL</v>
          </cell>
        </row>
        <row r="1996">
          <cell r="A1996" t="str">
            <v>JKT38T</v>
          </cell>
          <cell r="B1996" t="str">
            <v>CP_MENCENG_RAYA</v>
          </cell>
        </row>
        <row r="1997">
          <cell r="A1997" t="str">
            <v>JKT28M</v>
          </cell>
          <cell r="B1997" t="str">
            <v>CP_DURI_SELATAN_2</v>
          </cell>
        </row>
        <row r="1998">
          <cell r="A1998" t="str">
            <v>JKT40C</v>
          </cell>
          <cell r="B1998" t="str">
            <v>CP_BUNGUR</v>
          </cell>
        </row>
        <row r="1999">
          <cell r="A1999" t="str">
            <v>JKT45O</v>
          </cell>
          <cell r="B1999" t="str">
            <v>CP_MANGGA_DUA_RAYA</v>
          </cell>
        </row>
        <row r="2000">
          <cell r="A2000" t="str">
            <v>JKT37C</v>
          </cell>
          <cell r="B2000" t="str">
            <v>CP_MEDITERANIAGADING</v>
          </cell>
        </row>
        <row r="2001">
          <cell r="A2001" t="str">
            <v>JKT58F</v>
          </cell>
          <cell r="B2001" t="str">
            <v>CP_KEBON_KACANG</v>
          </cell>
        </row>
        <row r="2002">
          <cell r="A2002" t="str">
            <v>JKT28L</v>
          </cell>
          <cell r="B2002" t="str">
            <v>CP_KRENDANG</v>
          </cell>
        </row>
        <row r="2003">
          <cell r="A2003" t="str">
            <v>JKT28K</v>
          </cell>
          <cell r="B2003" t="str">
            <v>CP_LATUMENTEN_1</v>
          </cell>
        </row>
        <row r="2004">
          <cell r="A2004" t="str">
            <v>JKT39N</v>
          </cell>
          <cell r="B2004" t="str">
            <v>CP_KARYA_RAYA_1</v>
          </cell>
        </row>
        <row r="2005">
          <cell r="A2005" t="str">
            <v>JKT45M</v>
          </cell>
          <cell r="B2005" t="str">
            <v>CP_MANGGA _BESAR_6</v>
          </cell>
        </row>
        <row r="2006">
          <cell r="A2006" t="str">
            <v>JKT45K</v>
          </cell>
          <cell r="B2006" t="str">
            <v>CP_KEMENANGAN_2</v>
          </cell>
        </row>
        <row r="2007">
          <cell r="A2007" t="str">
            <v>JKT38S</v>
          </cell>
          <cell r="B2007" t="str">
            <v>CP_CITRA_ENAM</v>
          </cell>
        </row>
        <row r="2008">
          <cell r="A2008" t="str">
            <v>JKT43M</v>
          </cell>
          <cell r="B2008" t="str">
            <v>CP_ANCOL_SELATAN_3</v>
          </cell>
        </row>
        <row r="2009">
          <cell r="A2009" t="str">
            <v>JKT28G</v>
          </cell>
          <cell r="B2009" t="str">
            <v>CP_KALIANYAR</v>
          </cell>
        </row>
        <row r="2010">
          <cell r="A2010" t="str">
            <v>JKT67A</v>
          </cell>
          <cell r="B2010" t="str">
            <v>CP_KH_SYAHDAN_1</v>
          </cell>
        </row>
        <row r="2011">
          <cell r="A2011" t="str">
            <v>JKT38N</v>
          </cell>
          <cell r="B2011" t="str">
            <v>CP_CITRA_2_EXT</v>
          </cell>
        </row>
        <row r="2012">
          <cell r="A2012" t="str">
            <v>JKT32S</v>
          </cell>
          <cell r="B2012" t="str">
            <v>CP_BOJONG_RAYA_1</v>
          </cell>
        </row>
        <row r="2013">
          <cell r="A2013" t="str">
            <v>JKT43L</v>
          </cell>
          <cell r="B2013" t="str">
            <v>CP_BUGIS</v>
          </cell>
        </row>
        <row r="2014">
          <cell r="A2014" t="str">
            <v>JKT48A</v>
          </cell>
          <cell r="B2014" t="str">
            <v>CP_CONDET_RAYA_1</v>
          </cell>
        </row>
        <row r="2015">
          <cell r="A2015" t="str">
            <v>JKT61A</v>
          </cell>
          <cell r="B2015" t="str">
            <v>CP_GEDONG_1</v>
          </cell>
        </row>
        <row r="2016">
          <cell r="A2016" t="str">
            <v>JKT60B</v>
          </cell>
          <cell r="B2016" t="str">
            <v>CP_GARUDA_2</v>
          </cell>
        </row>
        <row r="2017">
          <cell r="A2017" t="str">
            <v>JKT67</v>
          </cell>
          <cell r="B2017" t="str">
            <v>CP_BRIGJEN_KATAMSO</v>
          </cell>
        </row>
        <row r="2018">
          <cell r="A2018" t="str">
            <v>JKT32N</v>
          </cell>
          <cell r="B2018" t="str">
            <v>CP_KAPUK_RAYA_3</v>
          </cell>
        </row>
        <row r="2019">
          <cell r="A2019" t="str">
            <v>JKT38G</v>
          </cell>
          <cell r="B2019" t="str">
            <v>CP_CITRA_5</v>
          </cell>
        </row>
        <row r="2020">
          <cell r="A2020" t="str">
            <v>JKT32</v>
          </cell>
          <cell r="B2020" t="str">
            <v>CP_GREEN_MANSION</v>
          </cell>
        </row>
        <row r="2021">
          <cell r="A2021" t="str">
            <v>JKT50D</v>
          </cell>
          <cell r="B2021" t="str">
            <v>CP_CURUG</v>
          </cell>
        </row>
        <row r="2022">
          <cell r="A2022" t="str">
            <v>JKT37A</v>
          </cell>
          <cell r="B2022" t="str">
            <v>CP_GADING_ELOK</v>
          </cell>
        </row>
        <row r="2023">
          <cell r="A2023" t="str">
            <v>JKT64</v>
          </cell>
          <cell r="B2023" t="str">
            <v>CP_ORION_DUSIT</v>
          </cell>
        </row>
        <row r="2024">
          <cell r="A2024" t="str">
            <v>JKT38D</v>
          </cell>
          <cell r="B2024" t="str">
            <v>CP_CITRA_7_1</v>
          </cell>
        </row>
        <row r="2025">
          <cell r="A2025" t="str">
            <v>JKT45E</v>
          </cell>
          <cell r="B2025" t="str">
            <v>CP_MAPHAR_3</v>
          </cell>
        </row>
        <row r="2026">
          <cell r="A2026" t="str">
            <v>JKT39A</v>
          </cell>
          <cell r="B2026" t="str">
            <v>CP_INDRALOKA_1</v>
          </cell>
        </row>
        <row r="2027">
          <cell r="A2027" t="str">
            <v>JKT60</v>
          </cell>
          <cell r="B2027" t="str">
            <v>CP_KEMAYORAN</v>
          </cell>
        </row>
        <row r="2028">
          <cell r="A2028" t="str">
            <v>JKT47</v>
          </cell>
          <cell r="B2028" t="str">
            <v>CP_CENTEX_1</v>
          </cell>
        </row>
        <row r="2029">
          <cell r="A2029" t="str">
            <v>JKT32D</v>
          </cell>
          <cell r="B2029" t="str">
            <v>CP_GREENLAKE_CITY_1</v>
          </cell>
        </row>
        <row r="2030">
          <cell r="A2030" t="str">
            <v>JKT46</v>
          </cell>
          <cell r="B2030" t="str">
            <v>CP_BELIMBING_2</v>
          </cell>
        </row>
        <row r="2031">
          <cell r="A2031" t="str">
            <v>JKT28E</v>
          </cell>
          <cell r="B2031" t="str">
            <v>CP_M_MANSYUR</v>
          </cell>
        </row>
        <row r="2032">
          <cell r="A2032" t="str">
            <v>JKT57</v>
          </cell>
          <cell r="B2032" t="str">
            <v>CP_PAHLAWAN_JAYA</v>
          </cell>
        </row>
        <row r="2033">
          <cell r="A2033" t="str">
            <v>JKT43</v>
          </cell>
          <cell r="B2033" t="str">
            <v>CP_DANAU_AGUNG_1</v>
          </cell>
        </row>
        <row r="2034">
          <cell r="A2034" t="str">
            <v>JKT37</v>
          </cell>
          <cell r="B2034" t="str">
            <v>CP_KELAPA_NIAS</v>
          </cell>
        </row>
        <row r="2035">
          <cell r="A2035" t="str">
            <v>JKT30</v>
          </cell>
          <cell r="B2035" t="str">
            <v>CP_HIDUP_BARU</v>
          </cell>
        </row>
        <row r="2036">
          <cell r="A2036" t="str">
            <v>JKT31</v>
          </cell>
          <cell r="B2036" t="str">
            <v>CP_KEMANDORAN_1</v>
          </cell>
        </row>
        <row r="2037">
          <cell r="A2037" t="str">
            <v>TNJ08</v>
          </cell>
          <cell r="B2037" t="str">
            <v>ADI_SUCIPTO</v>
          </cell>
        </row>
        <row r="2038">
          <cell r="A2038" t="str">
            <v>BDO92</v>
          </cell>
          <cell r="B2038" t="str">
            <v>DC_SUKALUYU</v>
          </cell>
        </row>
        <row r="2039">
          <cell r="A2039" t="str">
            <v>JKT15J</v>
          </cell>
          <cell r="B2039" t="str">
            <v>BUNGUR_SAMEDAY</v>
          </cell>
        </row>
        <row r="2040">
          <cell r="A2040" t="str">
            <v>SRG63</v>
          </cell>
          <cell r="B2040" t="str">
            <v>BANGETAYU</v>
          </cell>
        </row>
        <row r="2041">
          <cell r="A2041" t="str">
            <v>JKT25O</v>
          </cell>
          <cell r="B2041" t="str">
            <v>AIA_CENTER</v>
          </cell>
        </row>
        <row r="2042">
          <cell r="A2042" t="str">
            <v>SRG53</v>
          </cell>
          <cell r="B2042" t="str">
            <v>TANDANG</v>
          </cell>
        </row>
        <row r="2043">
          <cell r="A2043" t="str">
            <v>BUO01</v>
          </cell>
          <cell r="B2043" t="str">
            <v>BUOL</v>
          </cell>
        </row>
        <row r="2044">
          <cell r="A2044" t="str">
            <v>PLM02B</v>
          </cell>
          <cell r="B2044" t="str">
            <v>PLM02B</v>
          </cell>
        </row>
        <row r="2045">
          <cell r="A2045" t="str">
            <v>PLM42</v>
          </cell>
          <cell r="B2045" t="str">
            <v>PERAIRAN</v>
          </cell>
        </row>
        <row r="2046">
          <cell r="A2046" t="str">
            <v>SWI10</v>
          </cell>
          <cell r="B2046" t="str">
            <v>TALANG</v>
          </cell>
        </row>
        <row r="2047">
          <cell r="A2047" t="str">
            <v>DMK06</v>
          </cell>
          <cell r="B2047" t="str">
            <v>WEDUNG</v>
          </cell>
        </row>
        <row r="2048">
          <cell r="A2048" t="str">
            <v>DMK13</v>
          </cell>
          <cell r="B2048" t="str">
            <v>BONANG</v>
          </cell>
        </row>
        <row r="2049">
          <cell r="A2049" t="str">
            <v>JPR06</v>
          </cell>
          <cell r="B2049" t="str">
            <v>TAHUNAN</v>
          </cell>
        </row>
        <row r="2050">
          <cell r="A2050" t="str">
            <v>JPR03</v>
          </cell>
          <cell r="B2050" t="str">
            <v>PECANGAAN</v>
          </cell>
        </row>
        <row r="2051">
          <cell r="A2051" t="str">
            <v>PML01</v>
          </cell>
          <cell r="B2051" t="str">
            <v>PEMALANG</v>
          </cell>
        </row>
        <row r="2052">
          <cell r="A2052" t="str">
            <v>PML07</v>
          </cell>
          <cell r="B2052" t="str">
            <v>AMBOKULON</v>
          </cell>
        </row>
        <row r="2053">
          <cell r="A2053" t="str">
            <v>PLW02B</v>
          </cell>
          <cell r="B2053" t="str">
            <v>KAMONJI_01</v>
          </cell>
        </row>
        <row r="2054">
          <cell r="A2054" t="str">
            <v>PLW01C</v>
          </cell>
          <cell r="B2054" t="str">
            <v>PALU_01</v>
          </cell>
        </row>
        <row r="2055">
          <cell r="A2055" t="str">
            <v>TTE06A</v>
          </cell>
          <cell r="B2055" t="str">
            <v>TERNATE_SELATAN</v>
          </cell>
        </row>
        <row r="2056">
          <cell r="A2056" t="str">
            <v>PKU18</v>
          </cell>
          <cell r="B2056" t="str">
            <v>CP_KULIM</v>
          </cell>
        </row>
        <row r="2057">
          <cell r="A2057" t="str">
            <v>PYK07</v>
          </cell>
          <cell r="B2057" t="str">
            <v>NGALAU</v>
          </cell>
        </row>
        <row r="2058">
          <cell r="A2058" t="str">
            <v>TNU10</v>
          </cell>
          <cell r="B2058" t="str">
            <v>SUKOWANGI</v>
          </cell>
        </row>
        <row r="2059">
          <cell r="A2059" t="str">
            <v>JKT55E</v>
          </cell>
          <cell r="B2059" t="str">
            <v>CP_MENTENG_PULO</v>
          </cell>
        </row>
        <row r="2060">
          <cell r="A2060" t="str">
            <v>JKT52B</v>
          </cell>
          <cell r="B2060" t="str">
            <v>CP_JATINEGARA</v>
          </cell>
        </row>
        <row r="2061">
          <cell r="A2061" t="str">
            <v>SWI12</v>
          </cell>
          <cell r="B2061" t="str">
            <v>DUKUHWARU</v>
          </cell>
        </row>
        <row r="2062">
          <cell r="A2062" t="str">
            <v>JKT15L</v>
          </cell>
          <cell r="B2062" t="str">
            <v>GUNUNG_SAHARI_01</v>
          </cell>
        </row>
        <row r="2063">
          <cell r="A2063" t="str">
            <v>PDD06</v>
          </cell>
          <cell r="B2063" t="str">
            <v>KRADENAN</v>
          </cell>
        </row>
        <row r="2064">
          <cell r="A2064" t="str">
            <v>JPR08</v>
          </cell>
          <cell r="B2064" t="str">
            <v>WELAHAN</v>
          </cell>
        </row>
        <row r="2065">
          <cell r="A2065" t="str">
            <v>JPR11</v>
          </cell>
          <cell r="B2065" t="str">
            <v>KEDUNG</v>
          </cell>
        </row>
        <row r="2066">
          <cell r="A2066" t="str">
            <v>BRB08</v>
          </cell>
          <cell r="B2066" t="str">
            <v>LARANGAN_BREBES</v>
          </cell>
        </row>
        <row r="2067">
          <cell r="A2067" t="str">
            <v>PTN07</v>
          </cell>
          <cell r="B2067" t="str">
            <v>BESUK</v>
          </cell>
        </row>
        <row r="2068">
          <cell r="A2068" t="str">
            <v>JPR04</v>
          </cell>
          <cell r="B2068" t="str">
            <v>WONOREJO</v>
          </cell>
        </row>
        <row r="2069">
          <cell r="A2069" t="str">
            <v>SRG01</v>
          </cell>
          <cell r="B2069" t="str">
            <v>SEMARANG</v>
          </cell>
        </row>
        <row r="2070">
          <cell r="A2070" t="str">
            <v>BRB01</v>
          </cell>
          <cell r="B2070" t="str">
            <v>BREBES</v>
          </cell>
        </row>
        <row r="2071">
          <cell r="A2071" t="str">
            <v>SRG18</v>
          </cell>
          <cell r="B2071" t="str">
            <v>GENUK</v>
          </cell>
        </row>
        <row r="2072">
          <cell r="A2072" t="str">
            <v>KNL05</v>
          </cell>
          <cell r="B2072" t="str">
            <v>KALIWUNGU</v>
          </cell>
        </row>
        <row r="2073">
          <cell r="A2073" t="str">
            <v>PLM05A</v>
          </cell>
          <cell r="B2073" t="str">
            <v>PLM05A</v>
          </cell>
        </row>
        <row r="2074">
          <cell r="A2074" t="str">
            <v>PLM17A</v>
          </cell>
          <cell r="B2074" t="str">
            <v>PLM17A</v>
          </cell>
        </row>
        <row r="2075">
          <cell r="A2075" t="str">
            <v>BAL18A</v>
          </cell>
          <cell r="B2075" t="str">
            <v>EDISON</v>
          </cell>
        </row>
        <row r="2076">
          <cell r="A2076" t="str">
            <v>BAL01D</v>
          </cell>
          <cell r="B2076" t="str">
            <v>GADING_KELAPA_DUA</v>
          </cell>
        </row>
        <row r="2077">
          <cell r="A2077" t="str">
            <v>TGR57</v>
          </cell>
          <cell r="B2077" t="str">
            <v>LARANGAN_2</v>
          </cell>
        </row>
        <row r="2078">
          <cell r="A2078" t="str">
            <v>TGR05D</v>
          </cell>
          <cell r="B2078" t="str">
            <v>TGR05D</v>
          </cell>
        </row>
        <row r="2079">
          <cell r="A2079" t="str">
            <v>BAL10D</v>
          </cell>
          <cell r="B2079" t="str">
            <v>PANGKALAN_TELUKNAGA</v>
          </cell>
        </row>
        <row r="2080">
          <cell r="A2080" t="str">
            <v>BAL08G</v>
          </cell>
          <cell r="B2080" t="str">
            <v>INFINITY_BIZPARK</v>
          </cell>
        </row>
        <row r="2081">
          <cell r="A2081" t="str">
            <v>TGR25</v>
          </cell>
          <cell r="B2081" t="str">
            <v>SEPATAN</v>
          </cell>
        </row>
        <row r="2082">
          <cell r="A2082" t="str">
            <v>TGR27</v>
          </cell>
          <cell r="B2082" t="str">
            <v>PERIUK</v>
          </cell>
        </row>
        <row r="2083">
          <cell r="A2083" t="str">
            <v>TGR01F</v>
          </cell>
          <cell r="B2083" t="str">
            <v>MODERN_PARK</v>
          </cell>
        </row>
        <row r="2084">
          <cell r="A2084" t="str">
            <v>BAL10E</v>
          </cell>
          <cell r="B2084" t="str">
            <v>PIK_2_RIVERSIDE</v>
          </cell>
        </row>
        <row r="2085">
          <cell r="A2085" t="str">
            <v>SOG19</v>
          </cell>
          <cell r="B2085" t="str">
            <v>DC_BANDUNG_SELATAN</v>
          </cell>
        </row>
        <row r="2086">
          <cell r="A2086" t="str">
            <v>PWK15K</v>
          </cell>
          <cell r="B2086" t="str">
            <v>PWK15K</v>
          </cell>
        </row>
        <row r="2087">
          <cell r="A2087" t="str">
            <v>BDO88</v>
          </cell>
          <cell r="B2087" t="str">
            <v>DC_BURANGRANG</v>
          </cell>
        </row>
        <row r="2088">
          <cell r="A2088" t="str">
            <v>SRG03</v>
          </cell>
          <cell r="B2088" t="str">
            <v>NGALIYAN</v>
          </cell>
        </row>
        <row r="2089">
          <cell r="A2089" t="str">
            <v>SLT01</v>
          </cell>
          <cell r="B2089" t="str">
            <v>SALATIGA</v>
          </cell>
        </row>
        <row r="2090">
          <cell r="A2090" t="str">
            <v>TBI07</v>
          </cell>
          <cell r="B2090" t="str">
            <v>TBI07</v>
          </cell>
        </row>
        <row r="2091">
          <cell r="A2091" t="str">
            <v>SRG07</v>
          </cell>
          <cell r="B2091" t="str">
            <v>TUGU</v>
          </cell>
        </row>
        <row r="2092">
          <cell r="A2092" t="str">
            <v>PUR01</v>
          </cell>
          <cell r="B2092" t="str">
            <v>PURBALINGGA</v>
          </cell>
        </row>
        <row r="2093">
          <cell r="A2093" t="str">
            <v>MJA20B</v>
          </cell>
          <cell r="B2093" t="str">
            <v>MJA20B</v>
          </cell>
        </row>
        <row r="2094">
          <cell r="A2094" t="str">
            <v>PWO27A</v>
          </cell>
          <cell r="B2094" t="str">
            <v>KEMRANJEN01</v>
          </cell>
        </row>
        <row r="2095">
          <cell r="A2095" t="str">
            <v>PKL22</v>
          </cell>
          <cell r="B2095" t="str">
            <v>PANINGGARAN</v>
          </cell>
        </row>
        <row r="2096">
          <cell r="A2096" t="str">
            <v>BJN01</v>
          </cell>
          <cell r="B2096" t="str">
            <v>BANJARNEGARA</v>
          </cell>
        </row>
        <row r="2097">
          <cell r="A2097" t="str">
            <v>RMB01</v>
          </cell>
          <cell r="B2097" t="str">
            <v>REMBANG</v>
          </cell>
        </row>
        <row r="2098">
          <cell r="A2098" t="str">
            <v>PTI01</v>
          </cell>
          <cell r="B2098" t="str">
            <v>PATI</v>
          </cell>
        </row>
        <row r="2099">
          <cell r="A2099" t="str">
            <v>BAL24B</v>
          </cell>
          <cell r="B2099" t="str">
            <v>KUTABUMI_RAYA</v>
          </cell>
        </row>
        <row r="2100">
          <cell r="A2100" t="str">
            <v>MAR05A</v>
          </cell>
          <cell r="B2100" t="str">
            <v>LAU_RAYA</v>
          </cell>
        </row>
        <row r="2101">
          <cell r="A2101" t="str">
            <v>SDA27</v>
          </cell>
          <cell r="B2101" t="str">
            <v>DC_WARU</v>
          </cell>
        </row>
        <row r="2102">
          <cell r="A2102" t="str">
            <v>SDA21</v>
          </cell>
          <cell r="B2102" t="str">
            <v>DC_SDA</v>
          </cell>
        </row>
        <row r="2103">
          <cell r="A2103" t="str">
            <v>SDA12A</v>
          </cell>
          <cell r="B2103" t="str">
            <v>WARU_5</v>
          </cell>
        </row>
        <row r="2104">
          <cell r="A2104" t="str">
            <v>GSK11</v>
          </cell>
          <cell r="B2104" t="str">
            <v>BUNGAH</v>
          </cell>
        </row>
        <row r="2105">
          <cell r="A2105" t="str">
            <v>GSK04</v>
          </cell>
          <cell r="B2105" t="str">
            <v>MANYAR</v>
          </cell>
        </row>
        <row r="2106">
          <cell r="A2106" t="str">
            <v>SUB24B</v>
          </cell>
          <cell r="B2106" t="str">
            <v>BUBUTAN_3</v>
          </cell>
        </row>
        <row r="2107">
          <cell r="A2107" t="str">
            <v>SUB91</v>
          </cell>
          <cell r="B2107" t="str">
            <v>SURABAYA_BARAT</v>
          </cell>
        </row>
        <row r="2108">
          <cell r="A2108" t="str">
            <v>GSK03</v>
          </cell>
          <cell r="B2108" t="str">
            <v>SEKAPUK</v>
          </cell>
        </row>
        <row r="2109">
          <cell r="A2109" t="str">
            <v>JKT56</v>
          </cell>
          <cell r="B2109" t="str">
            <v>CP_UJUNG_MENTENG</v>
          </cell>
        </row>
        <row r="2110">
          <cell r="A2110" t="str">
            <v>JKT04H</v>
          </cell>
          <cell r="B2110" t="str">
            <v>DC_GROGOL</v>
          </cell>
        </row>
        <row r="2111">
          <cell r="A2111" t="str">
            <v>PKB16</v>
          </cell>
          <cell r="B2111" t="str">
            <v>PKB16</v>
          </cell>
        </row>
        <row r="2112">
          <cell r="A2112" t="str">
            <v>PLM52</v>
          </cell>
          <cell r="B2112" t="str">
            <v>SUNGSANG</v>
          </cell>
        </row>
        <row r="2113">
          <cell r="A2113" t="str">
            <v>KDI10</v>
          </cell>
          <cell r="B2113" t="str">
            <v>PIERE_TENDEAN</v>
          </cell>
        </row>
        <row r="2114">
          <cell r="A2114" t="str">
            <v>PKS04</v>
          </cell>
          <cell r="B2114" t="str">
            <v>LARANGAN_PAMEKASAN</v>
          </cell>
        </row>
        <row r="2115">
          <cell r="A2115" t="str">
            <v>BKS06</v>
          </cell>
          <cell r="B2115" t="str">
            <v>PAGAR_DEWA</v>
          </cell>
        </row>
        <row r="2116">
          <cell r="A2116" t="str">
            <v>PWO05</v>
          </cell>
          <cell r="B2116" t="str">
            <v>SUMPIUH</v>
          </cell>
        </row>
        <row r="2117">
          <cell r="A2117" t="str">
            <v>PDD02</v>
          </cell>
          <cell r="B2117" t="str">
            <v>GODONG</v>
          </cell>
        </row>
        <row r="2118">
          <cell r="A2118" t="str">
            <v>PWJ06</v>
          </cell>
          <cell r="B2118" t="str">
            <v>WIRUN</v>
          </cell>
        </row>
        <row r="2119">
          <cell r="A2119" t="str">
            <v>TCTNU041</v>
          </cell>
          <cell r="B2119" t="str">
            <v>TCTNU041</v>
          </cell>
        </row>
        <row r="2120">
          <cell r="A2120" t="str">
            <v>TNU11</v>
          </cell>
          <cell r="B2120" t="str">
            <v>PRINGSURAT_TIMUR</v>
          </cell>
        </row>
        <row r="2121">
          <cell r="A2121" t="str">
            <v>TNU02</v>
          </cell>
          <cell r="B2121" t="str">
            <v>PARAKAN</v>
          </cell>
        </row>
        <row r="2122">
          <cell r="A2122" t="str">
            <v>TNU01</v>
          </cell>
          <cell r="B2122" t="str">
            <v>TEMANGGUNG</v>
          </cell>
        </row>
        <row r="2123">
          <cell r="A2123" t="str">
            <v>TNU08</v>
          </cell>
          <cell r="B2123" t="str">
            <v>WADAS</v>
          </cell>
        </row>
        <row r="2124">
          <cell r="A2124" t="str">
            <v>TNU09</v>
          </cell>
          <cell r="B2124" t="str">
            <v>CANDIROTO</v>
          </cell>
        </row>
        <row r="2125">
          <cell r="A2125" t="str">
            <v>TNU05</v>
          </cell>
          <cell r="B2125" t="str">
            <v>NGADIREJO</v>
          </cell>
        </row>
        <row r="2126">
          <cell r="A2126" t="str">
            <v>TNU06</v>
          </cell>
          <cell r="B2126" t="str">
            <v>KRANGGAN</v>
          </cell>
        </row>
        <row r="2127">
          <cell r="A2127" t="str">
            <v>TNU07</v>
          </cell>
          <cell r="B2127" t="str">
            <v>KEDU</v>
          </cell>
        </row>
        <row r="2128">
          <cell r="A2128" t="str">
            <v>UPG15</v>
          </cell>
          <cell r="B2128" t="str">
            <v>GOA_RIA</v>
          </cell>
        </row>
        <row r="2129">
          <cell r="A2129" t="str">
            <v>BIT01</v>
          </cell>
          <cell r="B2129" t="str">
            <v>BITUNG</v>
          </cell>
        </row>
        <row r="2130">
          <cell r="A2130" t="str">
            <v>PLW05B</v>
          </cell>
          <cell r="B2130" t="str">
            <v>IGUSTI</v>
          </cell>
        </row>
        <row r="2131">
          <cell r="A2131" t="str">
            <v>KNL01</v>
          </cell>
          <cell r="B2131" t="str">
            <v>KENDAL</v>
          </cell>
        </row>
        <row r="2132">
          <cell r="A2132" t="str">
            <v>PDD02A</v>
          </cell>
          <cell r="B2132" t="str">
            <v>GEYER</v>
          </cell>
        </row>
        <row r="2133">
          <cell r="A2133" t="str">
            <v>SKD15</v>
          </cell>
          <cell r="B2133" t="str">
            <v>PASIR_SAKTI</v>
          </cell>
        </row>
        <row r="2134">
          <cell r="A2134" t="str">
            <v>NGP02E</v>
          </cell>
          <cell r="B2134" t="str">
            <v>NGP02E</v>
          </cell>
        </row>
        <row r="2135">
          <cell r="A2135" t="str">
            <v>SMB05D</v>
          </cell>
          <cell r="B2135" t="str">
            <v>SMB05D</v>
          </cell>
        </row>
        <row r="2136">
          <cell r="A2136" t="str">
            <v>CRN02C</v>
          </cell>
          <cell r="B2136" t="str">
            <v>CRN02C</v>
          </cell>
        </row>
        <row r="2137">
          <cell r="A2137" t="str">
            <v>SMB08B</v>
          </cell>
          <cell r="B2137" t="str">
            <v>SMB08B</v>
          </cell>
        </row>
        <row r="2138">
          <cell r="A2138" t="str">
            <v>BDO80A</v>
          </cell>
          <cell r="B2138" t="str">
            <v>SARIJADI</v>
          </cell>
        </row>
        <row r="2139">
          <cell r="A2139" t="str">
            <v>CJR12</v>
          </cell>
          <cell r="B2139" t="str">
            <v>MUKA</v>
          </cell>
        </row>
        <row r="2140">
          <cell r="A2140" t="str">
            <v>PML02</v>
          </cell>
          <cell r="B2140" t="str">
            <v>RANDUDONGKAL</v>
          </cell>
        </row>
        <row r="2141">
          <cell r="A2141" t="str">
            <v>BUG04D</v>
          </cell>
          <cell r="B2141" t="str">
            <v>TRANS_BAHOMAKMUR</v>
          </cell>
        </row>
        <row r="2142">
          <cell r="A2142" t="str">
            <v>SIG14</v>
          </cell>
          <cell r="B2142" t="str">
            <v>BIROMARU_01</v>
          </cell>
        </row>
        <row r="2143">
          <cell r="A2143" t="str">
            <v>LBO15</v>
          </cell>
          <cell r="B2143" t="str">
            <v>ISIMU_01</v>
          </cell>
        </row>
        <row r="2144">
          <cell r="A2144" t="str">
            <v>BUG03A</v>
          </cell>
          <cell r="B2144" t="str">
            <v>BUNGKU_TENGAH</v>
          </cell>
        </row>
        <row r="2145">
          <cell r="A2145" t="str">
            <v>OND02</v>
          </cell>
          <cell r="B2145" t="str">
            <v>TAGULANDANG</v>
          </cell>
        </row>
        <row r="2146">
          <cell r="A2146" t="str">
            <v>KND02</v>
          </cell>
          <cell r="B2146" t="str">
            <v>BETELEME</v>
          </cell>
        </row>
        <row r="2147">
          <cell r="A2147" t="str">
            <v>TID02</v>
          </cell>
          <cell r="B2147" t="str">
            <v>SOFIFI</v>
          </cell>
        </row>
        <row r="2148">
          <cell r="A2148" t="str">
            <v>PII02</v>
          </cell>
          <cell r="B2148" t="str">
            <v>KOTARAYA</v>
          </cell>
        </row>
        <row r="2149">
          <cell r="A2149" t="str">
            <v>PML09</v>
          </cell>
          <cell r="B2149" t="str">
            <v>BANJARDAWA</v>
          </cell>
        </row>
        <row r="2150">
          <cell r="A2150" t="str">
            <v>DON01</v>
          </cell>
          <cell r="B2150" t="str">
            <v>DONGGALA</v>
          </cell>
        </row>
        <row r="2151">
          <cell r="A2151" t="str">
            <v>BMU999</v>
          </cell>
          <cell r="B2151" t="str">
            <v>BMU_GATEWAY</v>
          </cell>
        </row>
        <row r="2152">
          <cell r="A2152" t="str">
            <v>CIB22</v>
          </cell>
          <cell r="B2152" t="str">
            <v>KEDUNG_HALANG</v>
          </cell>
        </row>
        <row r="2153">
          <cell r="A2153" t="str">
            <v>TCJKT431</v>
          </cell>
          <cell r="B2153" t="str">
            <v>TCJKT431</v>
          </cell>
        </row>
        <row r="2154">
          <cell r="A2154" t="str">
            <v>TCJKT421</v>
          </cell>
          <cell r="B2154" t="str">
            <v>TCJKT421</v>
          </cell>
        </row>
        <row r="2155">
          <cell r="A2155" t="str">
            <v>TCJKT402</v>
          </cell>
          <cell r="B2155" t="str">
            <v>TCJKT402</v>
          </cell>
        </row>
        <row r="2156">
          <cell r="A2156" t="str">
            <v>TCJKT392</v>
          </cell>
          <cell r="B2156" t="str">
            <v>TCJKT392</v>
          </cell>
        </row>
        <row r="2157">
          <cell r="A2157" t="str">
            <v>TCJKT381</v>
          </cell>
          <cell r="B2157" t="str">
            <v>TCJKT381</v>
          </cell>
        </row>
        <row r="2158">
          <cell r="A2158" t="str">
            <v>TCJKT371</v>
          </cell>
          <cell r="B2158" t="str">
            <v>TCJKT371</v>
          </cell>
        </row>
        <row r="2159">
          <cell r="A2159" t="str">
            <v>JKT65M</v>
          </cell>
          <cell r="B2159" t="str">
            <v>CP_PESANGGRAHAN_2</v>
          </cell>
        </row>
        <row r="2160">
          <cell r="A2160" t="str">
            <v>TCJKT361</v>
          </cell>
          <cell r="B2160" t="str">
            <v>TCJKT361</v>
          </cell>
        </row>
        <row r="2161">
          <cell r="A2161" t="str">
            <v>TCJKT351</v>
          </cell>
          <cell r="B2161" t="str">
            <v>TCJKT351</v>
          </cell>
        </row>
        <row r="2162">
          <cell r="A2162" t="str">
            <v>TCJKT343</v>
          </cell>
          <cell r="B2162" t="str">
            <v>TCJKT343</v>
          </cell>
        </row>
        <row r="2163">
          <cell r="A2163" t="str">
            <v>JKT50I</v>
          </cell>
          <cell r="B2163" t="str">
            <v>CP_HAJI_NAMAN_1</v>
          </cell>
        </row>
        <row r="2164">
          <cell r="A2164" t="str">
            <v>JKT20L</v>
          </cell>
          <cell r="B2164" t="str">
            <v>PONDOK_KELAPA_01</v>
          </cell>
        </row>
        <row r="2165">
          <cell r="A2165" t="str">
            <v>TCJKT342</v>
          </cell>
          <cell r="B2165" t="str">
            <v>TCJKT342</v>
          </cell>
        </row>
        <row r="2166">
          <cell r="A2166" t="str">
            <v>JKT50K</v>
          </cell>
          <cell r="B2166" t="str">
            <v>CP_PONDOK_BAMBU</v>
          </cell>
        </row>
        <row r="2167">
          <cell r="A2167" t="str">
            <v>JKT20E</v>
          </cell>
          <cell r="B2167" t="str">
            <v>PONDOK_BAMBU</v>
          </cell>
        </row>
        <row r="2168">
          <cell r="A2168" t="str">
            <v>TCJKT341</v>
          </cell>
          <cell r="B2168" t="str">
            <v>TCJKT341</v>
          </cell>
        </row>
        <row r="2169">
          <cell r="A2169" t="str">
            <v>TCJKT331</v>
          </cell>
          <cell r="B2169" t="str">
            <v>TCJKT331</v>
          </cell>
        </row>
        <row r="2170">
          <cell r="A2170" t="str">
            <v>TCJKT321</v>
          </cell>
          <cell r="B2170" t="str">
            <v>TCJKT321</v>
          </cell>
        </row>
        <row r="2171">
          <cell r="A2171" t="str">
            <v>TCJKT312</v>
          </cell>
          <cell r="B2171" t="str">
            <v>TCJKT312</v>
          </cell>
        </row>
        <row r="2172">
          <cell r="A2172" t="str">
            <v>TCJKT311</v>
          </cell>
          <cell r="B2172" t="str">
            <v>TCJKT311</v>
          </cell>
        </row>
        <row r="2173">
          <cell r="A2173" t="str">
            <v>TCJKT302</v>
          </cell>
          <cell r="B2173" t="str">
            <v>TCJKT302</v>
          </cell>
        </row>
        <row r="2174">
          <cell r="A2174" t="str">
            <v>TGK03A</v>
          </cell>
          <cell r="B2174" t="str">
            <v>GANDUSARI_1</v>
          </cell>
        </row>
        <row r="2175">
          <cell r="A2175" t="str">
            <v>UNG01</v>
          </cell>
          <cell r="B2175" t="str">
            <v>UNGARAN</v>
          </cell>
        </row>
        <row r="2176">
          <cell r="A2176" t="str">
            <v>TCJKT291</v>
          </cell>
          <cell r="B2176" t="str">
            <v>TCJKT291</v>
          </cell>
        </row>
        <row r="2177">
          <cell r="A2177" t="str">
            <v>JKT61C</v>
          </cell>
          <cell r="B2177" t="str">
            <v>CP_CIJANTUNG</v>
          </cell>
        </row>
        <row r="2178">
          <cell r="A2178" t="str">
            <v>JKT18L</v>
          </cell>
          <cell r="B2178" t="str">
            <v>DC_PEKAYON</v>
          </cell>
        </row>
        <row r="2179">
          <cell r="A2179" t="str">
            <v>TCJKT281</v>
          </cell>
          <cell r="B2179" t="str">
            <v>TCJKT281</v>
          </cell>
        </row>
        <row r="2180">
          <cell r="A2180" t="str">
            <v>JKT51G</v>
          </cell>
          <cell r="B2180" t="str">
            <v>CP_UTAN_KAYU</v>
          </cell>
        </row>
        <row r="2181">
          <cell r="A2181" t="str">
            <v>CLP09</v>
          </cell>
          <cell r="B2181" t="str">
            <v>MERTASINGA</v>
          </cell>
        </row>
        <row r="2182">
          <cell r="A2182" t="str">
            <v>TCJKT261</v>
          </cell>
          <cell r="B2182" t="str">
            <v>TCJKT261</v>
          </cell>
        </row>
        <row r="2183">
          <cell r="A2183" t="str">
            <v>TCJKT241</v>
          </cell>
          <cell r="B2183" t="str">
            <v>TCJKT241</v>
          </cell>
        </row>
        <row r="2184">
          <cell r="A2184" t="str">
            <v>TCJKT232</v>
          </cell>
          <cell r="B2184" t="str">
            <v>TCJKT232</v>
          </cell>
        </row>
        <row r="2185">
          <cell r="A2185" t="str">
            <v>TCJKT231</v>
          </cell>
          <cell r="B2185" t="str">
            <v>TCJKT231</v>
          </cell>
        </row>
        <row r="2186">
          <cell r="A2186" t="str">
            <v>TCJKT222</v>
          </cell>
          <cell r="B2186" t="str">
            <v>TCJKT222</v>
          </cell>
        </row>
        <row r="2187">
          <cell r="A2187" t="str">
            <v>TCJKT212</v>
          </cell>
          <cell r="B2187" t="str">
            <v>TCJKT212</v>
          </cell>
        </row>
        <row r="2188">
          <cell r="A2188" t="str">
            <v>TCJKT191</v>
          </cell>
          <cell r="B2188" t="str">
            <v>TCJKT191</v>
          </cell>
        </row>
        <row r="2189">
          <cell r="A2189" t="str">
            <v>TCJKT172</v>
          </cell>
          <cell r="B2189" t="str">
            <v>TCJKT172</v>
          </cell>
        </row>
        <row r="2190">
          <cell r="A2190" t="str">
            <v>TCJKT171</v>
          </cell>
          <cell r="B2190" t="str">
            <v>TCJKT171</v>
          </cell>
        </row>
        <row r="2191">
          <cell r="A2191" t="str">
            <v>TCJKT163</v>
          </cell>
          <cell r="B2191" t="str">
            <v>TCJKT163</v>
          </cell>
        </row>
        <row r="2192">
          <cell r="A2192" t="str">
            <v>TCJKT162</v>
          </cell>
          <cell r="B2192" t="str">
            <v>TCJKT162</v>
          </cell>
        </row>
        <row r="2193">
          <cell r="A2193" t="str">
            <v>TCJKT161</v>
          </cell>
          <cell r="B2193" t="str">
            <v>TCJKT161</v>
          </cell>
        </row>
        <row r="2194">
          <cell r="A2194" t="str">
            <v>JKT29</v>
          </cell>
          <cell r="B2194" t="str">
            <v>GADING_GRIYA_L</v>
          </cell>
        </row>
        <row r="2195">
          <cell r="A2195" t="str">
            <v>TCJKT151</v>
          </cell>
          <cell r="B2195" t="str">
            <v>TCJKT151</v>
          </cell>
        </row>
        <row r="2196">
          <cell r="A2196" t="str">
            <v>JKT30A</v>
          </cell>
          <cell r="B2196" t="str">
            <v>CP_PADEMANGAN_4</v>
          </cell>
        </row>
        <row r="2197">
          <cell r="A2197" t="str">
            <v>TCJKT123</v>
          </cell>
          <cell r="B2197" t="str">
            <v>TCJKT123</v>
          </cell>
        </row>
        <row r="2198">
          <cell r="A2198" t="str">
            <v>TCJKT122</v>
          </cell>
          <cell r="B2198" t="str">
            <v>TCJKT122</v>
          </cell>
        </row>
        <row r="2199">
          <cell r="A2199" t="str">
            <v>JKT41W</v>
          </cell>
          <cell r="B2199" t="str">
            <v>CP_PLUIT_PERMAI</v>
          </cell>
        </row>
        <row r="2200">
          <cell r="A2200" t="str">
            <v>TCJKT112</v>
          </cell>
          <cell r="B2200" t="str">
            <v>TCJKT112</v>
          </cell>
        </row>
        <row r="2201">
          <cell r="A2201" t="str">
            <v>TCJKT111</v>
          </cell>
          <cell r="B2201" t="str">
            <v>TCJKT111</v>
          </cell>
        </row>
        <row r="2202">
          <cell r="A2202" t="str">
            <v>TCJKT101</v>
          </cell>
          <cell r="B2202" t="str">
            <v>TCJKT101</v>
          </cell>
        </row>
        <row r="2203">
          <cell r="A2203" t="str">
            <v>TCJKT091</v>
          </cell>
          <cell r="B2203" t="str">
            <v>TCJKT091</v>
          </cell>
        </row>
        <row r="2204">
          <cell r="A2204" t="str">
            <v>TCJKT082</v>
          </cell>
          <cell r="B2204" t="str">
            <v>TCJKT082</v>
          </cell>
        </row>
        <row r="2205">
          <cell r="A2205" t="str">
            <v>TCJKT081</v>
          </cell>
          <cell r="B2205" t="str">
            <v>TCJKT081</v>
          </cell>
        </row>
        <row r="2206">
          <cell r="A2206" t="str">
            <v>JKT39O</v>
          </cell>
          <cell r="B2206" t="str">
            <v>CP_TANJUNG_DUREN_2</v>
          </cell>
        </row>
        <row r="2207">
          <cell r="A2207" t="str">
            <v>JKT39Q</v>
          </cell>
          <cell r="B2207" t="str">
            <v>CP_GROGOL</v>
          </cell>
        </row>
        <row r="2208">
          <cell r="A2208" t="str">
            <v>TCJKT071</v>
          </cell>
          <cell r="B2208" t="str">
            <v>TCJKT071</v>
          </cell>
        </row>
        <row r="2209">
          <cell r="A2209" t="str">
            <v>JKT45I</v>
          </cell>
          <cell r="B2209" t="str">
            <v>CP_PINANGSIA_RAYA</v>
          </cell>
        </row>
        <row r="2210">
          <cell r="A2210" t="str">
            <v>JKT45L</v>
          </cell>
          <cell r="B2210" t="str">
            <v>CP_ZAINUL_ARIFIN</v>
          </cell>
        </row>
        <row r="2211">
          <cell r="A2211" t="str">
            <v>TCJKT061</v>
          </cell>
          <cell r="B2211" t="str">
            <v>TCJKT061</v>
          </cell>
        </row>
        <row r="2212">
          <cell r="A2212" t="str">
            <v>TCJKT042</v>
          </cell>
          <cell r="B2212" t="str">
            <v>TCJKT042</v>
          </cell>
        </row>
        <row r="2213">
          <cell r="A2213" t="str">
            <v>TCJKT041</v>
          </cell>
          <cell r="B2213" t="str">
            <v>TCJKT041</v>
          </cell>
        </row>
        <row r="2214">
          <cell r="A2214" t="str">
            <v>TCJKT032</v>
          </cell>
          <cell r="B2214" t="str">
            <v>TCJKT032</v>
          </cell>
        </row>
        <row r="2215">
          <cell r="A2215" t="str">
            <v>TCJKT031</v>
          </cell>
          <cell r="B2215" t="str">
            <v>TCJKT031</v>
          </cell>
        </row>
        <row r="2216">
          <cell r="A2216" t="str">
            <v>TCJKT022</v>
          </cell>
          <cell r="B2216" t="str">
            <v>TCJKT022</v>
          </cell>
        </row>
        <row r="2217">
          <cell r="A2217" t="str">
            <v>TCJKT021</v>
          </cell>
          <cell r="B2217" t="str">
            <v>TCJKT021</v>
          </cell>
        </row>
        <row r="2218">
          <cell r="A2218" t="str">
            <v>SUB28B</v>
          </cell>
          <cell r="B2218" t="str">
            <v>SUKOMANUNGGAL_2</v>
          </cell>
        </row>
        <row r="2219">
          <cell r="A2219" t="str">
            <v>TCJKT012</v>
          </cell>
          <cell r="B2219" t="str">
            <v>TCJKT012</v>
          </cell>
        </row>
        <row r="2220">
          <cell r="A2220" t="str">
            <v>TCJKT011</v>
          </cell>
          <cell r="B2220" t="str">
            <v>TCJKT011</v>
          </cell>
        </row>
        <row r="2221">
          <cell r="A2221" t="str">
            <v>MTA01</v>
          </cell>
          <cell r="B2221" t="str">
            <v>MARTAPURA</v>
          </cell>
        </row>
        <row r="2222">
          <cell r="A2222" t="str">
            <v>UPG21A</v>
          </cell>
          <cell r="B2222" t="str">
            <v>TODDOPULI_RAYA</v>
          </cell>
        </row>
        <row r="2223">
          <cell r="A2223" t="str">
            <v>JKT17K</v>
          </cell>
          <cell r="B2223" t="str">
            <v>DC_JATINEGARA</v>
          </cell>
        </row>
        <row r="2224">
          <cell r="A2224" t="str">
            <v>GRT26C</v>
          </cell>
          <cell r="B2224" t="str">
            <v>GRT26C</v>
          </cell>
        </row>
        <row r="2225">
          <cell r="A2225" t="str">
            <v>MJA13C</v>
          </cell>
          <cell r="B2225" t="str">
            <v>MJA13C</v>
          </cell>
        </row>
        <row r="2226">
          <cell r="A2226" t="str">
            <v>JKT18N</v>
          </cell>
          <cell r="B2226" t="str">
            <v>KAMPUNG_TENGAH</v>
          </cell>
        </row>
        <row r="2227">
          <cell r="A2227" t="str">
            <v>SLM15</v>
          </cell>
          <cell r="B2227" t="str">
            <v>PALAGAN</v>
          </cell>
        </row>
        <row r="2228">
          <cell r="A2228" t="str">
            <v>TGR10C</v>
          </cell>
          <cell r="B2228" t="str">
            <v>DIRGANTARA_RAYA</v>
          </cell>
        </row>
        <row r="2229">
          <cell r="A2229" t="str">
            <v>SUB06C</v>
          </cell>
          <cell r="B2229" t="str">
            <v>SEMAMPIR_4</v>
          </cell>
        </row>
        <row r="2230">
          <cell r="A2230" t="str">
            <v>TGR13B</v>
          </cell>
          <cell r="B2230" t="str">
            <v>LARANGAN_INDAH</v>
          </cell>
        </row>
        <row r="2231">
          <cell r="A2231" t="str">
            <v>JKT25Q</v>
          </cell>
          <cell r="B2231" t="str">
            <v>SETIABUDI</v>
          </cell>
        </row>
        <row r="2232">
          <cell r="A2232" t="str">
            <v>SWI02</v>
          </cell>
          <cell r="B2232" t="str">
            <v>ADIWERNA</v>
          </cell>
        </row>
        <row r="2233">
          <cell r="A2233" t="str">
            <v>SMQ08</v>
          </cell>
          <cell r="B2233" t="str">
            <v>KOTA_BESI</v>
          </cell>
        </row>
        <row r="2234">
          <cell r="A2234" t="str">
            <v>BAL18D</v>
          </cell>
          <cell r="B2234" t="str">
            <v>GADING_CARTENZ</v>
          </cell>
        </row>
        <row r="2235">
          <cell r="A2235" t="str">
            <v>JKT69A</v>
          </cell>
          <cell r="B2235" t="str">
            <v>CP_PASAR_MAYESTIK</v>
          </cell>
        </row>
        <row r="2236">
          <cell r="A2236" t="str">
            <v>TKG02A</v>
          </cell>
          <cell r="B2236" t="str">
            <v>TKG02A</v>
          </cell>
        </row>
        <row r="2237">
          <cell r="A2237" t="str">
            <v>TKG07A</v>
          </cell>
          <cell r="B2237" t="str">
            <v>TKG07A</v>
          </cell>
        </row>
        <row r="2238">
          <cell r="A2238" t="str">
            <v>MEL12</v>
          </cell>
          <cell r="B2238" t="str">
            <v>MEL12</v>
          </cell>
        </row>
        <row r="2239">
          <cell r="A2239" t="str">
            <v>TKG19B</v>
          </cell>
          <cell r="B2239" t="str">
            <v>TKG19B</v>
          </cell>
        </row>
        <row r="2240">
          <cell r="A2240" t="str">
            <v>KUR05</v>
          </cell>
          <cell r="B2240" t="str">
            <v>KUR05</v>
          </cell>
        </row>
        <row r="2241">
          <cell r="A2241" t="str">
            <v>BLM04</v>
          </cell>
          <cell r="B2241" t="str">
            <v>BLM04</v>
          </cell>
        </row>
        <row r="2242">
          <cell r="A2242" t="str">
            <v>TBT05</v>
          </cell>
          <cell r="B2242" t="str">
            <v>TUBABA</v>
          </cell>
        </row>
        <row r="2243">
          <cell r="A2243" t="str">
            <v>BKH10</v>
          </cell>
          <cell r="B2243" t="str">
            <v>SIDOMULYO_2</v>
          </cell>
        </row>
        <row r="2244">
          <cell r="A2244" t="str">
            <v>LWA01A</v>
          </cell>
          <cell r="B2244" t="str">
            <v>LIWA_2</v>
          </cell>
        </row>
        <row r="2245">
          <cell r="A2245" t="str">
            <v>MSJ04</v>
          </cell>
          <cell r="B2245" t="str">
            <v>MESUJI_2</v>
          </cell>
        </row>
        <row r="2246">
          <cell r="A2246" t="str">
            <v>TKG14A</v>
          </cell>
          <cell r="B2246" t="str">
            <v>TANJUNG_KARANG</v>
          </cell>
        </row>
        <row r="2247">
          <cell r="A2247" t="str">
            <v>BKH08</v>
          </cell>
          <cell r="B2247" t="str">
            <v>PENENGAHAN_2</v>
          </cell>
        </row>
        <row r="2248">
          <cell r="A2248" t="str">
            <v>TKG13C</v>
          </cell>
          <cell r="B2248" t="str">
            <v>CP_KOTA_BARU</v>
          </cell>
        </row>
        <row r="2249">
          <cell r="A2249" t="str">
            <v>TKG06C</v>
          </cell>
          <cell r="B2249" t="str">
            <v>CP_GLOBAL_EXPRESS</v>
          </cell>
        </row>
        <row r="2250">
          <cell r="A2250" t="str">
            <v>TKG08D</v>
          </cell>
          <cell r="B2250" t="str">
            <v>CP_PERUM_BKP</v>
          </cell>
        </row>
        <row r="2251">
          <cell r="A2251" t="str">
            <v>TKG12A</v>
          </cell>
          <cell r="B2251" t="str">
            <v>CP_TANJUNG_BINTANG_1</v>
          </cell>
        </row>
        <row r="2252">
          <cell r="A2252" t="str">
            <v>TKG01D</v>
          </cell>
          <cell r="B2252" t="str">
            <v>CP_URIP_SUMOHARJO_2</v>
          </cell>
        </row>
        <row r="2253">
          <cell r="A2253" t="str">
            <v>TKG01F</v>
          </cell>
          <cell r="B2253" t="str">
            <v>CP_WAY_HALIM_2</v>
          </cell>
        </row>
        <row r="2254">
          <cell r="A2254" t="str">
            <v>TKG13A</v>
          </cell>
          <cell r="B2254" t="str">
            <v>CP_KARANG_ANYAR</v>
          </cell>
        </row>
        <row r="2255">
          <cell r="A2255" t="str">
            <v>BKH02A</v>
          </cell>
          <cell r="B2255" t="str">
            <v>CP_OKA_JOVANKA</v>
          </cell>
        </row>
        <row r="2256">
          <cell r="A2256" t="str">
            <v>BKH01B</v>
          </cell>
          <cell r="B2256" t="str">
            <v>CP_BERKAH_BERSAMA</v>
          </cell>
        </row>
        <row r="2257">
          <cell r="A2257" t="str">
            <v>GTT02A</v>
          </cell>
          <cell r="B2257" t="str">
            <v>CP_SIMBARETNO</v>
          </cell>
        </row>
        <row r="2258">
          <cell r="A2258" t="str">
            <v>TKG08A</v>
          </cell>
          <cell r="B2258" t="str">
            <v>CP_PANGLIMA_POLIM</v>
          </cell>
        </row>
        <row r="2259">
          <cell r="A2259" t="str">
            <v>TKG08B</v>
          </cell>
          <cell r="B2259" t="str">
            <v>CP_KEMILING</v>
          </cell>
        </row>
        <row r="2260">
          <cell r="A2260" t="str">
            <v>TKG01C</v>
          </cell>
          <cell r="B2260" t="str">
            <v>CP_UNTUNG_SUROPATI</v>
          </cell>
        </row>
        <row r="2261">
          <cell r="A2261" t="str">
            <v>GTT02B</v>
          </cell>
          <cell r="B2261" t="str">
            <v>CP_NEGERI_KATON</v>
          </cell>
        </row>
        <row r="2262">
          <cell r="A2262" t="str">
            <v>BKH01C</v>
          </cell>
          <cell r="B2262" t="str">
            <v>CP_PALAS</v>
          </cell>
        </row>
        <row r="2263">
          <cell r="A2263" t="str">
            <v>BKH03A</v>
          </cell>
          <cell r="B2263" t="str">
            <v>CP_CANDIPURO_2</v>
          </cell>
        </row>
        <row r="2264">
          <cell r="A2264" t="str">
            <v>BKH04A</v>
          </cell>
          <cell r="B2264" t="str">
            <v>CP_BAKAUHENI</v>
          </cell>
        </row>
        <row r="2265">
          <cell r="A2265" t="str">
            <v>MTR03A</v>
          </cell>
          <cell r="B2265" t="str">
            <v>CP_21_YOSODADI</v>
          </cell>
        </row>
        <row r="2266">
          <cell r="A2266" t="str">
            <v>PSW01A</v>
          </cell>
          <cell r="B2266" t="str">
            <v>GADING_REJO_2</v>
          </cell>
        </row>
        <row r="2267">
          <cell r="A2267" t="str">
            <v>SKD03</v>
          </cell>
          <cell r="B2267" t="str">
            <v>PURBOLINGGO</v>
          </cell>
        </row>
        <row r="2268">
          <cell r="A2268" t="str">
            <v>MEL02</v>
          </cell>
          <cell r="B2268" t="str">
            <v>MENGGALA_KOTA</v>
          </cell>
        </row>
        <row r="2269">
          <cell r="A2269" t="str">
            <v>SKD06</v>
          </cell>
          <cell r="B2269" t="str">
            <v>SIDOREJO</v>
          </cell>
        </row>
        <row r="2270">
          <cell r="A2270" t="str">
            <v>LWA02</v>
          </cell>
          <cell r="B2270" t="str">
            <v>FAJAR_BULAN</v>
          </cell>
        </row>
        <row r="2271">
          <cell r="A2271" t="str">
            <v>MTR03</v>
          </cell>
          <cell r="B2271" t="str">
            <v>YOSODADI</v>
          </cell>
        </row>
        <row r="2272">
          <cell r="A2272" t="str">
            <v>KBB03</v>
          </cell>
          <cell r="B2272" t="str">
            <v>CANDIMAS</v>
          </cell>
        </row>
        <row r="2273">
          <cell r="A2273" t="str">
            <v>BDR04</v>
          </cell>
          <cell r="B2273" t="str">
            <v>BANGUN_REJO</v>
          </cell>
        </row>
        <row r="2274">
          <cell r="A2274" t="str">
            <v>TKG08</v>
          </cell>
          <cell r="B2274" t="str">
            <v>IMAM_BONJOL_LAMPUNG</v>
          </cell>
        </row>
        <row r="2275">
          <cell r="A2275" t="str">
            <v>GTT02</v>
          </cell>
          <cell r="B2275" t="str">
            <v>TATAAN</v>
          </cell>
        </row>
        <row r="2276">
          <cell r="A2276" t="str">
            <v>KOG03</v>
          </cell>
          <cell r="B2276" t="str">
            <v>TALANG_PADANG</v>
          </cell>
        </row>
        <row r="2277">
          <cell r="A2277" t="str">
            <v>GTT04</v>
          </cell>
          <cell r="B2277" t="str">
            <v>HURUN</v>
          </cell>
        </row>
        <row r="2278">
          <cell r="A2278" t="str">
            <v>KOG02</v>
          </cell>
          <cell r="B2278" t="str">
            <v>GISTING</v>
          </cell>
        </row>
        <row r="2279">
          <cell r="A2279" t="str">
            <v>BDR05</v>
          </cell>
          <cell r="B2279" t="str">
            <v>KOTA_GAJAH</v>
          </cell>
        </row>
        <row r="2280">
          <cell r="A2280" t="str">
            <v>PSW02</v>
          </cell>
          <cell r="B2280" t="str">
            <v>KALIREJO</v>
          </cell>
        </row>
        <row r="2281">
          <cell r="A2281" t="str">
            <v>SKD05</v>
          </cell>
          <cell r="B2281" t="str">
            <v>LABUHAN_RATU</v>
          </cell>
        </row>
        <row r="2282">
          <cell r="A2282" t="str">
            <v>PSW01</v>
          </cell>
          <cell r="B2282" t="str">
            <v>PRINGSEWU</v>
          </cell>
        </row>
        <row r="2283">
          <cell r="A2283" t="str">
            <v>BKH02</v>
          </cell>
          <cell r="B2283" t="str">
            <v>NATAR</v>
          </cell>
        </row>
        <row r="2284">
          <cell r="A2284" t="str">
            <v>BDR07</v>
          </cell>
          <cell r="B2284" t="str">
            <v>BANDAR_AGUNG</v>
          </cell>
        </row>
        <row r="2285">
          <cell r="A2285" t="str">
            <v>TKG01</v>
          </cell>
          <cell r="B2285" t="str">
            <v>BANDAR_LAMPUNG</v>
          </cell>
        </row>
        <row r="2286">
          <cell r="A2286" t="str">
            <v>KBB01</v>
          </cell>
          <cell r="B2286" t="str">
            <v>CEMPEDAK</v>
          </cell>
        </row>
        <row r="2287">
          <cell r="A2287" t="str">
            <v>KBB02</v>
          </cell>
          <cell r="B2287" t="str">
            <v>BUKIT_KEMUNING</v>
          </cell>
        </row>
        <row r="2288">
          <cell r="A2288" t="str">
            <v>BKH01</v>
          </cell>
          <cell r="B2288" t="str">
            <v>KALIANDA</v>
          </cell>
        </row>
        <row r="2289">
          <cell r="A2289" t="str">
            <v>BLM01</v>
          </cell>
          <cell r="B2289" t="str">
            <v>WAY_KANAN</v>
          </cell>
        </row>
        <row r="2290">
          <cell r="A2290" t="str">
            <v>MTR01</v>
          </cell>
          <cell r="B2290" t="str">
            <v>HADIMULYO</v>
          </cell>
        </row>
        <row r="2291">
          <cell r="A2291" t="str">
            <v>TKG03</v>
          </cell>
          <cell r="B2291" t="str">
            <v>SUKA_RAME</v>
          </cell>
        </row>
        <row r="2292">
          <cell r="A2292" t="str">
            <v>BDR03</v>
          </cell>
          <cell r="B2292" t="str">
            <v>SIMPANG_RANDU</v>
          </cell>
        </row>
        <row r="2293">
          <cell r="A2293" t="str">
            <v>TKG05</v>
          </cell>
          <cell r="B2293" t="str">
            <v>PAHOMAN</v>
          </cell>
        </row>
        <row r="2294">
          <cell r="A2294" t="str">
            <v>SBG29A</v>
          </cell>
          <cell r="B2294" t="str">
            <v>SBG29A</v>
          </cell>
        </row>
        <row r="2295">
          <cell r="A2295" t="str">
            <v>SRG26</v>
          </cell>
          <cell r="B2295" t="str">
            <v>SENDANGMULYO</v>
          </cell>
        </row>
        <row r="2296">
          <cell r="A2296" t="str">
            <v>BKI73</v>
          </cell>
          <cell r="B2296" t="str">
            <v>TARUMAJAYA_02</v>
          </cell>
        </row>
        <row r="2297">
          <cell r="A2297" t="str">
            <v>SKY04</v>
          </cell>
          <cell r="B2297" t="str">
            <v>BABAT_TOMAN</v>
          </cell>
        </row>
        <row r="2298">
          <cell r="A2298" t="str">
            <v>CKR04</v>
          </cell>
          <cell r="B2298" t="str">
            <v>SUKATANI</v>
          </cell>
        </row>
        <row r="2299">
          <cell r="A2299" t="str">
            <v>SOQ01</v>
          </cell>
          <cell r="B2299" t="str">
            <v>SORONG</v>
          </cell>
        </row>
        <row r="2300">
          <cell r="A2300" t="str">
            <v>SOC999</v>
          </cell>
          <cell r="B2300" t="str">
            <v>SOC_GATEWAY</v>
          </cell>
        </row>
        <row r="2301">
          <cell r="A2301" t="str">
            <v>CIB45</v>
          </cell>
          <cell r="B2301" t="str">
            <v>CP_GRIYA_BUKIT_JAYA</v>
          </cell>
        </row>
        <row r="2302">
          <cell r="A2302" t="str">
            <v>PSB01A</v>
          </cell>
          <cell r="B2302" t="str">
            <v>PASAMAN_01</v>
          </cell>
        </row>
        <row r="2303">
          <cell r="A2303" t="str">
            <v>SLU03</v>
          </cell>
          <cell r="B2303" t="str">
            <v>SAWAHLUNTO_01</v>
          </cell>
        </row>
        <row r="2304">
          <cell r="A2304" t="str">
            <v>LBB06A</v>
          </cell>
          <cell r="B2304" t="str">
            <v>AMPEK_ANGKEK_01</v>
          </cell>
        </row>
        <row r="2305">
          <cell r="A2305" t="str">
            <v>PPR16</v>
          </cell>
          <cell r="B2305" t="str">
            <v>LUBUK_ALUNG_01</v>
          </cell>
        </row>
        <row r="2306">
          <cell r="A2306" t="str">
            <v>RTP01</v>
          </cell>
          <cell r="B2306" t="str">
            <v>TORAJA</v>
          </cell>
        </row>
        <row r="2307">
          <cell r="A2307" t="str">
            <v>PLW01F</v>
          </cell>
          <cell r="B2307" t="str">
            <v>DEWI_SARTIKA_02</v>
          </cell>
        </row>
        <row r="2308">
          <cell r="A2308" t="str">
            <v>KAA12</v>
          </cell>
          <cell r="B2308" t="str">
            <v>TUGU_BOTO</v>
          </cell>
        </row>
        <row r="2309">
          <cell r="A2309" t="str">
            <v>SUB67A</v>
          </cell>
          <cell r="B2309" t="str">
            <v>WONOCOLO_2</v>
          </cell>
        </row>
        <row r="2310">
          <cell r="A2310" t="str">
            <v>PWO16</v>
          </cell>
          <cell r="B2310" t="str">
            <v>PURWOKERTO_UTARA</v>
          </cell>
        </row>
        <row r="2311">
          <cell r="A2311" t="str">
            <v>PWO07</v>
          </cell>
          <cell r="B2311" t="str">
            <v>KEMBARAN</v>
          </cell>
        </row>
        <row r="2312">
          <cell r="A2312" t="str">
            <v>UNG07</v>
          </cell>
          <cell r="B2312" t="str">
            <v>SUMOWONO</v>
          </cell>
        </row>
        <row r="2313">
          <cell r="A2313" t="str">
            <v>PWO08</v>
          </cell>
          <cell r="B2313" t="str">
            <v>KARANGLEWAS</v>
          </cell>
        </row>
        <row r="2314">
          <cell r="A2314" t="str">
            <v>PWO11</v>
          </cell>
          <cell r="B2314" t="str">
            <v>CILONGOK</v>
          </cell>
        </row>
        <row r="2315">
          <cell r="A2315" t="str">
            <v>PWO02</v>
          </cell>
          <cell r="B2315" t="str">
            <v>AJIBARANG</v>
          </cell>
        </row>
        <row r="2316">
          <cell r="A2316" t="str">
            <v>PWO03</v>
          </cell>
          <cell r="B2316" t="str">
            <v>BANYUMAS</v>
          </cell>
        </row>
        <row r="2317">
          <cell r="A2317" t="str">
            <v>KPJ02</v>
          </cell>
          <cell r="B2317" t="str">
            <v>TUREN</v>
          </cell>
        </row>
        <row r="2318">
          <cell r="A2318" t="str">
            <v>PWO04</v>
          </cell>
          <cell r="B2318" t="str">
            <v>PATIKRAJA</v>
          </cell>
        </row>
        <row r="2319">
          <cell r="A2319" t="str">
            <v>BWI10B</v>
          </cell>
          <cell r="B2319" t="str">
            <v>BWI_GENTENG</v>
          </cell>
        </row>
        <row r="2320">
          <cell r="A2320" t="str">
            <v>GSK12A</v>
          </cell>
          <cell r="B2320" t="str">
            <v>KEDAMEAN</v>
          </cell>
        </row>
        <row r="2321">
          <cell r="A2321" t="str">
            <v>JBG01A</v>
          </cell>
          <cell r="B2321" t="str">
            <v>JOMBANG_2</v>
          </cell>
        </row>
        <row r="2322">
          <cell r="A2322" t="str">
            <v>MTX14</v>
          </cell>
          <cell r="B2322" t="str">
            <v>PLAOSAN_2</v>
          </cell>
        </row>
        <row r="2323">
          <cell r="A2323" t="str">
            <v>BWI10A</v>
          </cell>
          <cell r="B2323" t="str">
            <v>GENTENG_BWI_1</v>
          </cell>
        </row>
        <row r="2324">
          <cell r="A2324" t="str">
            <v>PTN01A</v>
          </cell>
          <cell r="B2324" t="str">
            <v>BANTARAN_1</v>
          </cell>
        </row>
        <row r="2325">
          <cell r="A2325" t="str">
            <v>SBD12</v>
          </cell>
          <cell r="B2325" t="str">
            <v>BANYUPUTIH_1</v>
          </cell>
        </row>
        <row r="2326">
          <cell r="A2326" t="str">
            <v>BWI21</v>
          </cell>
          <cell r="B2326" t="str">
            <v>WONGSOREJO</v>
          </cell>
        </row>
        <row r="2327">
          <cell r="A2327" t="str">
            <v>SBD03</v>
          </cell>
          <cell r="B2327" t="str">
            <v>ASEMBAGUS</v>
          </cell>
        </row>
        <row r="2328">
          <cell r="A2328" t="str">
            <v>MLG46</v>
          </cell>
          <cell r="B2328" t="str">
            <v>SINGOSARI_1</v>
          </cell>
        </row>
        <row r="2329">
          <cell r="A2329" t="str">
            <v>JBG07</v>
          </cell>
          <cell r="B2329" t="str">
            <v>MOJOWARNO</v>
          </cell>
        </row>
        <row r="2330">
          <cell r="A2330" t="str">
            <v>BWI12</v>
          </cell>
          <cell r="B2330" t="str">
            <v>KALIPURO</v>
          </cell>
        </row>
        <row r="2331">
          <cell r="A2331" t="str">
            <v>GSK19</v>
          </cell>
          <cell r="B2331" t="str">
            <v>BALONGPANGGANG_1</v>
          </cell>
        </row>
        <row r="2332">
          <cell r="A2332" t="str">
            <v>SBD06</v>
          </cell>
          <cell r="B2332" t="str">
            <v>ARJASA_SBD</v>
          </cell>
        </row>
        <row r="2333">
          <cell r="A2333" t="str">
            <v>BWI13</v>
          </cell>
          <cell r="B2333" t="str">
            <v>SUMBERAYU</v>
          </cell>
        </row>
        <row r="2334">
          <cell r="A2334" t="str">
            <v>GSK15</v>
          </cell>
          <cell r="B2334" t="str">
            <v>WRINGINANOM</v>
          </cell>
        </row>
        <row r="2335">
          <cell r="A2335" t="str">
            <v>JBR28</v>
          </cell>
          <cell r="B2335" t="str">
            <v>SILO_1</v>
          </cell>
        </row>
        <row r="2336">
          <cell r="A2336" t="str">
            <v>SNX08</v>
          </cell>
          <cell r="B2336" t="str">
            <v>BLUTO_1</v>
          </cell>
        </row>
        <row r="2337">
          <cell r="A2337" t="str">
            <v>SUB94</v>
          </cell>
          <cell r="B2337" t="str">
            <v>SURABAYA_KIDUL</v>
          </cell>
        </row>
        <row r="2338">
          <cell r="A2338" t="str">
            <v>JBR22</v>
          </cell>
          <cell r="B2338" t="str">
            <v>BANGSALSARI</v>
          </cell>
        </row>
        <row r="2339">
          <cell r="A2339" t="str">
            <v>GSK20</v>
          </cell>
          <cell r="B2339" t="str">
            <v>DUDUKSAMPEYAN_1</v>
          </cell>
        </row>
        <row r="2340">
          <cell r="A2340" t="str">
            <v>JBR05</v>
          </cell>
          <cell r="B2340" t="str">
            <v>RAMBIPUJI</v>
          </cell>
        </row>
        <row r="2341">
          <cell r="A2341" t="str">
            <v>PSR05</v>
          </cell>
          <cell r="B2341" t="str">
            <v>WONOREJO_PSR</v>
          </cell>
        </row>
        <row r="2342">
          <cell r="A2342" t="str">
            <v>SUB42</v>
          </cell>
          <cell r="B2342" t="str">
            <v>RUNGKUT_ALANG_ALANG</v>
          </cell>
        </row>
        <row r="2343">
          <cell r="A2343" t="str">
            <v>PNO03</v>
          </cell>
          <cell r="B2343" t="str">
            <v>BALONG</v>
          </cell>
        </row>
        <row r="2344">
          <cell r="A2344" t="str">
            <v>PNO02</v>
          </cell>
          <cell r="B2344" t="str">
            <v>SUMOROTO</v>
          </cell>
        </row>
        <row r="2345">
          <cell r="A2345" t="str">
            <v>JBG03</v>
          </cell>
          <cell r="B2345" t="str">
            <v>PERAK</v>
          </cell>
        </row>
        <row r="2346">
          <cell r="A2346" t="str">
            <v>GSK08</v>
          </cell>
          <cell r="B2346" t="str">
            <v>CERME</v>
          </cell>
        </row>
        <row r="2347">
          <cell r="A2347" t="str">
            <v>BWI07</v>
          </cell>
          <cell r="B2347" t="str">
            <v>MOJOPANGGUNG</v>
          </cell>
        </row>
        <row r="2348">
          <cell r="A2348" t="str">
            <v>NGK02</v>
          </cell>
          <cell r="B2348" t="str">
            <v>KERTOSONO</v>
          </cell>
        </row>
        <row r="2349">
          <cell r="A2349" t="str">
            <v>GSK02</v>
          </cell>
          <cell r="B2349" t="str">
            <v>DRIYOREJO</v>
          </cell>
        </row>
        <row r="2350">
          <cell r="A2350" t="str">
            <v>GSK10A</v>
          </cell>
          <cell r="B2350" t="str">
            <v>DUKUN_2</v>
          </cell>
        </row>
        <row r="2351">
          <cell r="A2351" t="str">
            <v>GSK15A</v>
          </cell>
          <cell r="B2351" t="str">
            <v>PANCENG</v>
          </cell>
        </row>
        <row r="2352">
          <cell r="A2352" t="str">
            <v>BUO07B</v>
          </cell>
          <cell r="B2352" t="str">
            <v>BIAU_01</v>
          </cell>
        </row>
        <row r="2353">
          <cell r="A2353" t="str">
            <v>BUO07A</v>
          </cell>
          <cell r="B2353" t="str">
            <v>BUOL_01</v>
          </cell>
        </row>
        <row r="2354">
          <cell r="A2354" t="str">
            <v>TLI01A</v>
          </cell>
          <cell r="B2354" t="str">
            <v>TOLI_01</v>
          </cell>
        </row>
        <row r="2355">
          <cell r="A2355" t="str">
            <v>PII11</v>
          </cell>
          <cell r="B2355" t="str">
            <v>MOUTONG</v>
          </cell>
        </row>
        <row r="2356">
          <cell r="A2356" t="str">
            <v>MDC07B</v>
          </cell>
          <cell r="B2356" t="str">
            <v>MANADO_02</v>
          </cell>
        </row>
        <row r="2357">
          <cell r="A2357" t="str">
            <v>BAG12</v>
          </cell>
          <cell r="B2357" t="str">
            <v>TOILI_01</v>
          </cell>
        </row>
        <row r="2358">
          <cell r="A2358" t="str">
            <v>MDC02A</v>
          </cell>
          <cell r="B2358" t="str">
            <v>MAPANGET_01</v>
          </cell>
        </row>
        <row r="2359">
          <cell r="A2359" t="str">
            <v>KMB01A</v>
          </cell>
          <cell r="B2359" t="str">
            <v>KOTAMOBAGU_TIMUR_01</v>
          </cell>
        </row>
        <row r="2360">
          <cell r="A2360" t="str">
            <v>KMB03</v>
          </cell>
          <cell r="B2360" t="str">
            <v>MONGONDOW</v>
          </cell>
        </row>
        <row r="2361">
          <cell r="A2361" t="str">
            <v>BAG11</v>
          </cell>
          <cell r="B2361" t="str">
            <v>PAGIMANA</v>
          </cell>
        </row>
        <row r="2362">
          <cell r="A2362" t="str">
            <v>TLI10</v>
          </cell>
          <cell r="B2362" t="str">
            <v>SALUMPAGA</v>
          </cell>
        </row>
        <row r="2363">
          <cell r="A2363" t="str">
            <v>BUG04C</v>
          </cell>
          <cell r="B2363" t="str">
            <v>KEUREA_01</v>
          </cell>
        </row>
        <row r="2364">
          <cell r="A2364" t="str">
            <v>BUG04B</v>
          </cell>
          <cell r="B2364" t="str">
            <v>LABOTA</v>
          </cell>
        </row>
        <row r="2365">
          <cell r="A2365" t="str">
            <v>PLW06B</v>
          </cell>
          <cell r="B2365" t="str">
            <v>TAWAELI_01</v>
          </cell>
        </row>
        <row r="2366">
          <cell r="A2366" t="str">
            <v>BAG13</v>
          </cell>
          <cell r="B2366" t="str">
            <v>TOILI_BARAT</v>
          </cell>
        </row>
        <row r="2367">
          <cell r="A2367" t="str">
            <v>BUO02</v>
          </cell>
          <cell r="B2367" t="str">
            <v>PALELEH</v>
          </cell>
        </row>
        <row r="2368">
          <cell r="A2368" t="str">
            <v>PII05</v>
          </cell>
          <cell r="B2368" t="str">
            <v>LAMBUNU</v>
          </cell>
        </row>
        <row r="2369">
          <cell r="A2369" t="str">
            <v>BAU02</v>
          </cell>
          <cell r="B2369" t="str">
            <v>BANGGAI_LAUT</v>
          </cell>
        </row>
        <row r="2370">
          <cell r="A2370" t="str">
            <v>BUG04</v>
          </cell>
          <cell r="B2370" t="str">
            <v>MOROWALI</v>
          </cell>
        </row>
        <row r="2371">
          <cell r="A2371" t="str">
            <v>AMR04</v>
          </cell>
          <cell r="B2371" t="str">
            <v>KAPITU</v>
          </cell>
        </row>
        <row r="2372">
          <cell r="A2372" t="str">
            <v>LOL03</v>
          </cell>
          <cell r="B2372" t="str">
            <v>POIGAR</v>
          </cell>
        </row>
        <row r="2373">
          <cell r="A2373" t="str">
            <v>TTE08</v>
          </cell>
          <cell r="B2373" t="str">
            <v>KIE_RAHA</v>
          </cell>
        </row>
        <row r="2374">
          <cell r="A2374" t="str">
            <v>TDO04</v>
          </cell>
          <cell r="B2374" t="str">
            <v>TATAARAN</v>
          </cell>
        </row>
        <row r="2375">
          <cell r="A2375" t="str">
            <v>TDO05</v>
          </cell>
          <cell r="B2375" t="str">
            <v>TATELI</v>
          </cell>
        </row>
        <row r="2376">
          <cell r="A2376" t="str">
            <v>PII04</v>
          </cell>
          <cell r="B2376" t="str">
            <v>AMPIBABO</v>
          </cell>
        </row>
        <row r="2377">
          <cell r="A2377" t="str">
            <v>AMR03</v>
          </cell>
          <cell r="B2377" t="str">
            <v>TUMPAAN</v>
          </cell>
        </row>
        <row r="2378">
          <cell r="A2378" t="str">
            <v>BRK02</v>
          </cell>
          <cell r="B2378" t="str">
            <v>BINTAUNA</v>
          </cell>
        </row>
        <row r="2379">
          <cell r="A2379" t="str">
            <v>AMR02</v>
          </cell>
          <cell r="B2379" t="str">
            <v>MOTOLING</v>
          </cell>
        </row>
        <row r="2380">
          <cell r="A2380" t="str">
            <v>TBO02</v>
          </cell>
          <cell r="B2380" t="str">
            <v>MALIFUT</v>
          </cell>
        </row>
        <row r="2381">
          <cell r="A2381" t="str">
            <v>BAG05</v>
          </cell>
          <cell r="B2381" t="str">
            <v>BATUI</v>
          </cell>
        </row>
        <row r="2382">
          <cell r="A2382" t="str">
            <v>TDO03</v>
          </cell>
          <cell r="B2382" t="str">
            <v>KAWANGKOAN</v>
          </cell>
        </row>
        <row r="2383">
          <cell r="A2383" t="str">
            <v>TTE04</v>
          </cell>
          <cell r="B2383" t="str">
            <v>STADION</v>
          </cell>
        </row>
        <row r="2384">
          <cell r="A2384" t="str">
            <v>TTE05</v>
          </cell>
          <cell r="B2384" t="str">
            <v>FALAJAWA2</v>
          </cell>
        </row>
        <row r="2385">
          <cell r="A2385" t="str">
            <v>SAN01</v>
          </cell>
          <cell r="B2385" t="str">
            <v>SANANA</v>
          </cell>
        </row>
        <row r="2386">
          <cell r="A2386" t="str">
            <v>TMH01</v>
          </cell>
          <cell r="B2386" t="str">
            <v>TOMOHON</v>
          </cell>
        </row>
        <row r="2387">
          <cell r="A2387" t="str">
            <v>ZSI01</v>
          </cell>
          <cell r="B2387" t="str">
            <v>WEDA</v>
          </cell>
        </row>
        <row r="2388">
          <cell r="A2388" t="str">
            <v>TTE02</v>
          </cell>
          <cell r="B2388" t="str">
            <v>BASTIONG_KARANCE</v>
          </cell>
        </row>
        <row r="2389">
          <cell r="A2389" t="str">
            <v>AMR01</v>
          </cell>
          <cell r="B2389" t="str">
            <v>AMURANG</v>
          </cell>
        </row>
        <row r="2390">
          <cell r="A2390" t="str">
            <v>MEG01</v>
          </cell>
          <cell r="B2390" t="str">
            <v>MELONGUANE</v>
          </cell>
        </row>
        <row r="2391">
          <cell r="A2391" t="str">
            <v>BRK01</v>
          </cell>
          <cell r="B2391" t="str">
            <v>BOROKO</v>
          </cell>
        </row>
        <row r="2392">
          <cell r="A2392" t="str">
            <v>BUG01</v>
          </cell>
          <cell r="B2392" t="str">
            <v>BUNGKU</v>
          </cell>
        </row>
        <row r="2393">
          <cell r="A2393" t="str">
            <v>AMP01A</v>
          </cell>
          <cell r="B2393" t="str">
            <v>AMPANA_RAYA</v>
          </cell>
        </row>
        <row r="2394">
          <cell r="A2394" t="str">
            <v>SUM17B</v>
          </cell>
          <cell r="B2394" t="str">
            <v>SUM17B</v>
          </cell>
        </row>
        <row r="2395">
          <cell r="A2395" t="str">
            <v>SUM12C</v>
          </cell>
          <cell r="B2395" t="str">
            <v>SUM12C</v>
          </cell>
        </row>
        <row r="2396">
          <cell r="A2396" t="str">
            <v>NGP09A</v>
          </cell>
          <cell r="B2396" t="str">
            <v>NGP09A</v>
          </cell>
        </row>
        <row r="2397">
          <cell r="A2397" t="str">
            <v>GRT24B</v>
          </cell>
          <cell r="B2397" t="str">
            <v>GRT24B</v>
          </cell>
        </row>
        <row r="2398">
          <cell r="A2398" t="str">
            <v>CJR09B</v>
          </cell>
          <cell r="B2398" t="str">
            <v>CJR09B</v>
          </cell>
        </row>
        <row r="2399">
          <cell r="A2399" t="str">
            <v>MDC03A</v>
          </cell>
          <cell r="B2399" t="str">
            <v>WONASA_01</v>
          </cell>
        </row>
        <row r="2400">
          <cell r="A2400" t="str">
            <v>MDC04A</v>
          </cell>
          <cell r="B2400" t="str">
            <v>TUMINTING_01</v>
          </cell>
        </row>
        <row r="2401">
          <cell r="A2401" t="str">
            <v>DON12</v>
          </cell>
          <cell r="B2401" t="str">
            <v>SIRENJA</v>
          </cell>
        </row>
        <row r="2402">
          <cell r="A2402" t="str">
            <v>KRW20F</v>
          </cell>
          <cell r="B2402" t="str">
            <v>KRW20F</v>
          </cell>
        </row>
        <row r="2403">
          <cell r="A2403" t="str">
            <v>SOG31E</v>
          </cell>
          <cell r="B2403" t="str">
            <v>SOG31E</v>
          </cell>
        </row>
        <row r="2404">
          <cell r="A2404" t="str">
            <v>SBG27A</v>
          </cell>
          <cell r="B2404" t="str">
            <v>SBG27A</v>
          </cell>
        </row>
        <row r="2405">
          <cell r="A2405" t="str">
            <v>SBG01B</v>
          </cell>
          <cell r="B2405" t="str">
            <v>SBG01B</v>
          </cell>
        </row>
        <row r="2406">
          <cell r="A2406" t="str">
            <v>GRT07C</v>
          </cell>
          <cell r="B2406" t="str">
            <v>GRT07C</v>
          </cell>
        </row>
        <row r="2407">
          <cell r="A2407" t="str">
            <v>GRT06C</v>
          </cell>
          <cell r="B2407" t="str">
            <v>GRT06C</v>
          </cell>
        </row>
        <row r="2408">
          <cell r="A2408" t="str">
            <v>THA01A</v>
          </cell>
          <cell r="B2408" t="str">
            <v>TAHUNA_01</v>
          </cell>
        </row>
        <row r="2409">
          <cell r="A2409" t="str">
            <v>MJA04B</v>
          </cell>
          <cell r="B2409" t="str">
            <v>JATIWANGI_2</v>
          </cell>
        </row>
        <row r="2410">
          <cell r="A2410" t="str">
            <v>SOG17D</v>
          </cell>
          <cell r="B2410" t="str">
            <v>RANCAMANYAR_3</v>
          </cell>
        </row>
        <row r="2411">
          <cell r="A2411" t="str">
            <v>AMP03</v>
          </cell>
          <cell r="B2411" t="str">
            <v>TOJO</v>
          </cell>
        </row>
        <row r="2412">
          <cell r="A2412" t="str">
            <v>TBO03</v>
          </cell>
          <cell r="B2412" t="str">
            <v>HIBUALAMO</v>
          </cell>
        </row>
        <row r="2413">
          <cell r="A2413" t="str">
            <v>KNG11</v>
          </cell>
          <cell r="B2413" t="str">
            <v>INDANGKERTA</v>
          </cell>
        </row>
        <row r="2414">
          <cell r="A2414" t="str">
            <v>MAB03</v>
          </cell>
          <cell r="B2414" t="str">
            <v>WASILE</v>
          </cell>
        </row>
        <row r="2415">
          <cell r="A2415" t="str">
            <v>RTH01</v>
          </cell>
          <cell r="B2415" t="str">
            <v>RATAHAN</v>
          </cell>
        </row>
        <row r="2416">
          <cell r="A2416" t="str">
            <v>TTE06</v>
          </cell>
          <cell r="B2416" t="str">
            <v>AKEHUDA</v>
          </cell>
        </row>
        <row r="2417">
          <cell r="A2417" t="str">
            <v>RTH02</v>
          </cell>
          <cell r="B2417" t="str">
            <v>TOMBATU</v>
          </cell>
        </row>
        <row r="2418">
          <cell r="A2418" t="str">
            <v>PSJ02</v>
          </cell>
          <cell r="B2418" t="str">
            <v>TENTENA</v>
          </cell>
        </row>
        <row r="2419">
          <cell r="A2419" t="str">
            <v>SOG49</v>
          </cell>
          <cell r="B2419" t="str">
            <v>CIGANITRI</v>
          </cell>
        </row>
        <row r="2420">
          <cell r="A2420" t="str">
            <v>KNG04</v>
          </cell>
          <cell r="B2420" t="str">
            <v>KADUGEDE</v>
          </cell>
        </row>
        <row r="2421">
          <cell r="A2421" t="str">
            <v>TTE07</v>
          </cell>
          <cell r="B2421" t="str">
            <v>SULTAN_BABULLAH</v>
          </cell>
        </row>
        <row r="2422">
          <cell r="A2422" t="str">
            <v>AID03</v>
          </cell>
          <cell r="B2422" t="str">
            <v>LIKUPANG</v>
          </cell>
        </row>
        <row r="2423">
          <cell r="A2423" t="str">
            <v>BDO02A</v>
          </cell>
          <cell r="B2423" t="str">
            <v>DC_CIBADUYUT_RAYA</v>
          </cell>
        </row>
        <row r="2424">
          <cell r="A2424" t="str">
            <v>AID02</v>
          </cell>
          <cell r="B2424" t="str">
            <v>KALAWAT</v>
          </cell>
        </row>
        <row r="2425">
          <cell r="A2425" t="str">
            <v>KRW12</v>
          </cell>
          <cell r="B2425" t="str">
            <v>CIAMPEL</v>
          </cell>
        </row>
        <row r="2426">
          <cell r="A2426" t="str">
            <v>SOG26</v>
          </cell>
          <cell r="B2426" t="str">
            <v>DC_BALEENDAH</v>
          </cell>
        </row>
        <row r="2427">
          <cell r="A2427" t="str">
            <v>NGP16</v>
          </cell>
          <cell r="B2427" t="str">
            <v>CIPONGKOR</v>
          </cell>
        </row>
        <row r="2428">
          <cell r="A2428" t="str">
            <v>KRW22</v>
          </cell>
          <cell r="B2428" t="str">
            <v>DC_GALUH_MAS</v>
          </cell>
        </row>
        <row r="2429">
          <cell r="A2429" t="str">
            <v>AMP02</v>
          </cell>
          <cell r="B2429" t="str">
            <v>RATOLINDO</v>
          </cell>
        </row>
        <row r="2430">
          <cell r="A2430" t="str">
            <v>SOG30</v>
          </cell>
          <cell r="B2430" t="str">
            <v>DC_MARGAASIH</v>
          </cell>
        </row>
        <row r="2431">
          <cell r="A2431" t="str">
            <v>MAB01</v>
          </cell>
          <cell r="B2431" t="str">
            <v>MABA</v>
          </cell>
        </row>
        <row r="2432">
          <cell r="A2432" t="str">
            <v>DAR01</v>
          </cell>
          <cell r="B2432" t="str">
            <v>DARUBA</v>
          </cell>
        </row>
        <row r="2433">
          <cell r="A2433" t="str">
            <v>OND01</v>
          </cell>
          <cell r="B2433" t="str">
            <v>ONDONG_SIAU</v>
          </cell>
        </row>
        <row r="2434">
          <cell r="A2434" t="str">
            <v>BAL19E</v>
          </cell>
          <cell r="B2434" t="str">
            <v>EAST_FORESTA</v>
          </cell>
        </row>
        <row r="2435">
          <cell r="A2435" t="str">
            <v>BAL04I</v>
          </cell>
          <cell r="B2435" t="str">
            <v>TALAGA_PASGAD</v>
          </cell>
        </row>
        <row r="2436">
          <cell r="A2436" t="str">
            <v>CIL07A</v>
          </cell>
          <cell r="B2436" t="str">
            <v>PELABUHAN_MERAK</v>
          </cell>
        </row>
        <row r="2437">
          <cell r="A2437" t="str">
            <v>PGL03A</v>
          </cell>
          <cell r="B2437" t="str">
            <v>CIKEUSIK</v>
          </cell>
        </row>
        <row r="2438">
          <cell r="A2438" t="str">
            <v>TGR01D</v>
          </cell>
          <cell r="B2438" t="str">
            <v>BUARAN_INDAH</v>
          </cell>
        </row>
        <row r="2439">
          <cell r="A2439" t="str">
            <v>SNG01A</v>
          </cell>
          <cell r="B2439" t="str">
            <v>CIKANDE_RAYA</v>
          </cell>
        </row>
        <row r="2440">
          <cell r="A2440" t="str">
            <v>TGR02B</v>
          </cell>
          <cell r="B2440" t="str">
            <v>DIAN_MANSION</v>
          </cell>
        </row>
        <row r="2441">
          <cell r="A2441" t="str">
            <v>CIP06A</v>
          </cell>
          <cell r="B2441" t="str">
            <v>CIPUTAT_TIMUR</v>
          </cell>
        </row>
        <row r="2442">
          <cell r="A2442" t="str">
            <v>PTI18</v>
          </cell>
          <cell r="B2442" t="str">
            <v>TRANGKIL</v>
          </cell>
        </row>
        <row r="2443">
          <cell r="A2443" t="str">
            <v>PTI16</v>
          </cell>
          <cell r="B2443" t="str">
            <v>PATI_KIDUL</v>
          </cell>
        </row>
        <row r="2444">
          <cell r="A2444" t="str">
            <v>PTI12</v>
          </cell>
          <cell r="B2444" t="str">
            <v>BATANGAN</v>
          </cell>
        </row>
        <row r="2445">
          <cell r="A2445" t="str">
            <v>SOG44</v>
          </cell>
          <cell r="B2445" t="str">
            <v>CILUNCAT</v>
          </cell>
        </row>
        <row r="2446">
          <cell r="A2446" t="str">
            <v>PTI11</v>
          </cell>
          <cell r="B2446" t="str">
            <v>WEDARIJAKSA</v>
          </cell>
        </row>
        <row r="2447">
          <cell r="A2447" t="str">
            <v>PKL04</v>
          </cell>
          <cell r="B2447" t="str">
            <v>WIRADESA</v>
          </cell>
        </row>
        <row r="2448">
          <cell r="A2448" t="str">
            <v>BAL02</v>
          </cell>
          <cell r="B2448" t="str">
            <v>RAJEG</v>
          </cell>
        </row>
        <row r="2449">
          <cell r="A2449" t="str">
            <v>PTI04</v>
          </cell>
          <cell r="B2449" t="str">
            <v>MARGOYOSO</v>
          </cell>
        </row>
        <row r="2450">
          <cell r="A2450" t="str">
            <v>JKT28B</v>
          </cell>
          <cell r="B2450" t="str">
            <v>TIANG_BENDERA_2</v>
          </cell>
        </row>
        <row r="2451">
          <cell r="A2451" t="str">
            <v>BNG18</v>
          </cell>
          <cell r="B2451" t="str">
            <v>TAPUNG_HILIR</v>
          </cell>
        </row>
        <row r="2452">
          <cell r="A2452" t="str">
            <v>BAS07</v>
          </cell>
          <cell r="B2452" t="str">
            <v>PUJUD</v>
          </cell>
        </row>
        <row r="2453">
          <cell r="A2453" t="str">
            <v>MJA05A</v>
          </cell>
          <cell r="B2453" t="str">
            <v>KADIPATEN_2</v>
          </cell>
        </row>
        <row r="2454">
          <cell r="A2454" t="str">
            <v>SOG32</v>
          </cell>
          <cell r="B2454" t="str">
            <v>DC_KATAPANG</v>
          </cell>
        </row>
        <row r="2455">
          <cell r="A2455" t="str">
            <v>BKI999</v>
          </cell>
          <cell r="B2455" t="str">
            <v>BKI_GATEWAY</v>
          </cell>
        </row>
        <row r="2456">
          <cell r="A2456" t="str">
            <v>PKL18</v>
          </cell>
          <cell r="B2456" t="str">
            <v>JATILONDO</v>
          </cell>
        </row>
        <row r="2457">
          <cell r="A2457" t="str">
            <v>PWO06</v>
          </cell>
          <cell r="B2457" t="str">
            <v>WANGON</v>
          </cell>
        </row>
        <row r="2458">
          <cell r="A2458" t="str">
            <v>JPR02</v>
          </cell>
          <cell r="B2458" t="str">
            <v>BANGSRI</v>
          </cell>
        </row>
        <row r="2459">
          <cell r="A2459" t="str">
            <v>PKL05</v>
          </cell>
          <cell r="B2459" t="str">
            <v>BUARAN</v>
          </cell>
        </row>
        <row r="2460">
          <cell r="A2460" t="str">
            <v>JPR01</v>
          </cell>
          <cell r="B2460" t="str">
            <v>JEPARA</v>
          </cell>
        </row>
        <row r="2461">
          <cell r="A2461" t="str">
            <v>DPK07B</v>
          </cell>
          <cell r="B2461" t="str">
            <v>SUKAMAJU_BARU</v>
          </cell>
        </row>
        <row r="2462">
          <cell r="A2462" t="str">
            <v>PGK06A</v>
          </cell>
          <cell r="B2462" t="str">
            <v>PGK06A</v>
          </cell>
        </row>
        <row r="2463">
          <cell r="A2463" t="str">
            <v>SRG999</v>
          </cell>
          <cell r="B2463" t="str">
            <v>SRG_GATEWAY</v>
          </cell>
        </row>
        <row r="2464">
          <cell r="A2464" t="str">
            <v>JKT11M</v>
          </cell>
          <cell r="B2464" t="str">
            <v>DC_GELORA</v>
          </cell>
        </row>
        <row r="2465">
          <cell r="A2465" t="str">
            <v>AMQ04A</v>
          </cell>
          <cell r="B2465" t="str">
            <v>STAIN</v>
          </cell>
        </row>
        <row r="2466">
          <cell r="A2466" t="str">
            <v>AMQ01A</v>
          </cell>
          <cell r="B2466" t="str">
            <v>WAIHERU</v>
          </cell>
        </row>
        <row r="2467">
          <cell r="A2467" t="str">
            <v>JKT10H</v>
          </cell>
          <cell r="B2467" t="str">
            <v>KALIBARU_01</v>
          </cell>
        </row>
        <row r="2468">
          <cell r="A2468" t="str">
            <v>LBO01A</v>
          </cell>
          <cell r="B2468" t="str">
            <v>LIMBOTO_01</v>
          </cell>
        </row>
        <row r="2469">
          <cell r="A2469" t="str">
            <v>SUW11</v>
          </cell>
          <cell r="B2469" t="str">
            <v>SUWAWA_01</v>
          </cell>
        </row>
        <row r="2470">
          <cell r="A2470" t="str">
            <v>LBO14</v>
          </cell>
          <cell r="B2470" t="str">
            <v>TELAGA_JAYA_01</v>
          </cell>
        </row>
        <row r="2471">
          <cell r="A2471" t="str">
            <v>GTO26A</v>
          </cell>
          <cell r="B2471" t="str">
            <v>DUNGINGI_01</v>
          </cell>
        </row>
        <row r="2472">
          <cell r="A2472" t="str">
            <v>GTO03A</v>
          </cell>
          <cell r="B2472" t="str">
            <v>GORONTALO_01</v>
          </cell>
        </row>
        <row r="2473">
          <cell r="A2473" t="str">
            <v>MRS11</v>
          </cell>
          <cell r="B2473" t="str">
            <v>RANDANGAN</v>
          </cell>
        </row>
        <row r="2474">
          <cell r="A2474" t="str">
            <v>PRU02</v>
          </cell>
          <cell r="B2474" t="str">
            <v>GEMBA</v>
          </cell>
        </row>
        <row r="2475">
          <cell r="A2475" t="str">
            <v>LBO19</v>
          </cell>
          <cell r="B2475" t="str">
            <v>BATUDAA</v>
          </cell>
        </row>
        <row r="2476">
          <cell r="A2476" t="str">
            <v>KWD02</v>
          </cell>
          <cell r="B2476" t="str">
            <v>ATINGGOLA</v>
          </cell>
        </row>
        <row r="2477">
          <cell r="A2477" t="str">
            <v>AMQ08</v>
          </cell>
          <cell r="B2477" t="str">
            <v>PARDES</v>
          </cell>
        </row>
        <row r="2478">
          <cell r="A2478" t="str">
            <v>GTO06</v>
          </cell>
          <cell r="B2478" t="str">
            <v>POPAYATO</v>
          </cell>
        </row>
        <row r="2479">
          <cell r="A2479" t="str">
            <v>LBO02</v>
          </cell>
          <cell r="B2479" t="str">
            <v>PAGUYAMAN</v>
          </cell>
        </row>
        <row r="2480">
          <cell r="A2480" t="str">
            <v>UAL01</v>
          </cell>
          <cell r="B2480" t="str">
            <v>TUAL</v>
          </cell>
        </row>
        <row r="2481">
          <cell r="A2481" t="str">
            <v>NAM01</v>
          </cell>
          <cell r="B2481" t="str">
            <v>NAMLEA</v>
          </cell>
        </row>
        <row r="2482">
          <cell r="A2482" t="str">
            <v>DOB01</v>
          </cell>
          <cell r="B2482" t="str">
            <v>DOBO</v>
          </cell>
        </row>
        <row r="2483">
          <cell r="A2483" t="str">
            <v>SML01</v>
          </cell>
          <cell r="B2483" t="str">
            <v>SAUMLAKI</v>
          </cell>
        </row>
        <row r="2484">
          <cell r="A2484" t="str">
            <v>BUL01</v>
          </cell>
          <cell r="B2484" t="str">
            <v>BULA</v>
          </cell>
        </row>
        <row r="2485">
          <cell r="A2485" t="str">
            <v>TIT01</v>
          </cell>
          <cell r="B2485" t="str">
            <v>TILAMUTA</v>
          </cell>
        </row>
        <row r="2486">
          <cell r="A2486" t="str">
            <v>TIA01</v>
          </cell>
          <cell r="B2486" t="str">
            <v>TIAKUR</v>
          </cell>
        </row>
        <row r="2487">
          <cell r="A2487" t="str">
            <v>SIU11A</v>
          </cell>
          <cell r="B2487" t="str">
            <v>SIU11A</v>
          </cell>
        </row>
        <row r="2488">
          <cell r="A2488" t="str">
            <v>SIU09</v>
          </cell>
          <cell r="B2488" t="str">
            <v>SIU09</v>
          </cell>
        </row>
        <row r="2489">
          <cell r="A2489" t="str">
            <v>KUP04</v>
          </cell>
          <cell r="B2489" t="str">
            <v>RUNGAU_RAYA</v>
          </cell>
        </row>
        <row r="2490">
          <cell r="A2490" t="str">
            <v>SNG18</v>
          </cell>
          <cell r="B2490" t="str">
            <v>DP_CIRUAS</v>
          </cell>
        </row>
        <row r="2491">
          <cell r="A2491" t="str">
            <v>TGR07A</v>
          </cell>
          <cell r="B2491" t="str">
            <v>CIMONE</v>
          </cell>
        </row>
        <row r="2492">
          <cell r="A2492" t="str">
            <v>BAL04F</v>
          </cell>
          <cell r="B2492" t="str">
            <v>EVERGREEN</v>
          </cell>
        </row>
        <row r="2493">
          <cell r="A2493" t="str">
            <v>BAL52</v>
          </cell>
          <cell r="B2493" t="str">
            <v>MEDANG</v>
          </cell>
        </row>
        <row r="2494">
          <cell r="A2494" t="str">
            <v>BAL04B</v>
          </cell>
          <cell r="B2494" t="str">
            <v>BITUNG_RAYA</v>
          </cell>
        </row>
        <row r="2495">
          <cell r="A2495" t="str">
            <v>BAL04A</v>
          </cell>
          <cell r="B2495" t="str">
            <v>GREEN_HILL</v>
          </cell>
        </row>
        <row r="2496">
          <cell r="A2496" t="str">
            <v>RKS07A</v>
          </cell>
          <cell r="B2496" t="str">
            <v>MUNCANG</v>
          </cell>
        </row>
        <row r="2497">
          <cell r="A2497" t="str">
            <v>RKS08A</v>
          </cell>
          <cell r="B2497" t="str">
            <v>RANGKAS_BITUNG_RAYA</v>
          </cell>
        </row>
        <row r="2498">
          <cell r="A2498" t="str">
            <v>BAL18B</v>
          </cell>
          <cell r="B2498" t="str">
            <v>FORESTA</v>
          </cell>
        </row>
        <row r="2499">
          <cell r="A2499" t="str">
            <v>BAL04G</v>
          </cell>
          <cell r="B2499" t="str">
            <v>SUKADAMAI</v>
          </cell>
        </row>
        <row r="2500">
          <cell r="A2500" t="str">
            <v>PGL05A</v>
          </cell>
          <cell r="B2500" t="str">
            <v>PANDEGLANG_KADUHEJO</v>
          </cell>
        </row>
        <row r="2501">
          <cell r="A2501" t="str">
            <v>CIL01B</v>
          </cell>
          <cell r="B2501" t="str">
            <v>DP_CILEGON</v>
          </cell>
        </row>
        <row r="2502">
          <cell r="A2502" t="str">
            <v>TGR12A</v>
          </cell>
          <cell r="B2502" t="str">
            <v>KAVLING_DPR</v>
          </cell>
        </row>
        <row r="2503">
          <cell r="A2503" t="str">
            <v>BAL26B</v>
          </cell>
          <cell r="B2503" t="str">
            <v>SALEMBARAN_99</v>
          </cell>
        </row>
        <row r="2504">
          <cell r="A2504" t="str">
            <v>PGL06A</v>
          </cell>
          <cell r="B2504" t="str">
            <v>CIGADUNG</v>
          </cell>
        </row>
        <row r="2505">
          <cell r="A2505" t="str">
            <v>BAL25</v>
          </cell>
          <cell r="B2505" t="str">
            <v>PALEM_RAYA</v>
          </cell>
        </row>
        <row r="2506">
          <cell r="A2506" t="str">
            <v>PWK15L</v>
          </cell>
          <cell r="B2506" t="str">
            <v>PWK15L</v>
          </cell>
        </row>
        <row r="2507">
          <cell r="A2507" t="str">
            <v>SOG02C</v>
          </cell>
          <cell r="B2507" t="str">
            <v>SOG02C</v>
          </cell>
        </row>
        <row r="2508">
          <cell r="A2508" t="str">
            <v>KRW22C</v>
          </cell>
          <cell r="B2508" t="str">
            <v>NAGASARI_3</v>
          </cell>
        </row>
        <row r="2509">
          <cell r="A2509" t="str">
            <v>BDO05A</v>
          </cell>
          <cell r="B2509" t="str">
            <v>DC_CINAMBO</v>
          </cell>
        </row>
        <row r="2510">
          <cell r="A2510" t="str">
            <v>KLT07</v>
          </cell>
          <cell r="B2510" t="str">
            <v>KLATEN_TENGAH</v>
          </cell>
        </row>
        <row r="2511">
          <cell r="A2511" t="str">
            <v>BDO97</v>
          </cell>
          <cell r="B2511" t="str">
            <v>DC_SAMOJA</v>
          </cell>
        </row>
        <row r="2512">
          <cell r="A2512" t="str">
            <v>KRW37</v>
          </cell>
          <cell r="B2512" t="str">
            <v>JATISARI_BARU</v>
          </cell>
        </row>
        <row r="2513">
          <cell r="A2513" t="str">
            <v>KRW11</v>
          </cell>
          <cell r="B2513" t="str">
            <v>CKM_CITY</v>
          </cell>
        </row>
        <row r="2514">
          <cell r="A2514" t="str">
            <v>PGL07</v>
          </cell>
          <cell r="B2514" t="str">
            <v>DC_PANDEGLANG</v>
          </cell>
        </row>
        <row r="2515">
          <cell r="A2515" t="str">
            <v>SNG10</v>
          </cell>
          <cell r="B2515" t="str">
            <v>WARINGIN</v>
          </cell>
        </row>
        <row r="2516">
          <cell r="A2516" t="str">
            <v>RKS10</v>
          </cell>
          <cell r="B2516" t="str">
            <v>MALIMPING_01</v>
          </cell>
        </row>
        <row r="2517">
          <cell r="A2517" t="str">
            <v>CIL10</v>
          </cell>
          <cell r="B2517" t="str">
            <v>CP_KJ</v>
          </cell>
        </row>
        <row r="2518">
          <cell r="A2518" t="str">
            <v>SNG09</v>
          </cell>
          <cell r="B2518" t="str">
            <v>KRAMATWATU_2</v>
          </cell>
        </row>
        <row r="2519">
          <cell r="A2519" t="str">
            <v>TGR19</v>
          </cell>
          <cell r="B2519" t="str">
            <v>PORIS</v>
          </cell>
        </row>
        <row r="2520">
          <cell r="A2520" t="str">
            <v>TGR02</v>
          </cell>
          <cell r="B2520" t="str">
            <v>SERPONG</v>
          </cell>
        </row>
        <row r="2521">
          <cell r="A2521" t="str">
            <v>TGR48</v>
          </cell>
          <cell r="B2521" t="str">
            <v>SUDIMARA_PINANG</v>
          </cell>
        </row>
        <row r="2522">
          <cell r="A2522" t="str">
            <v>TGR50</v>
          </cell>
          <cell r="B2522" t="str">
            <v>SUPERMALL_KARAWACI</v>
          </cell>
        </row>
        <row r="2523">
          <cell r="A2523" t="str">
            <v>TGR76</v>
          </cell>
          <cell r="B2523" t="str">
            <v>AIRPORT_CITY</v>
          </cell>
        </row>
        <row r="2524">
          <cell r="A2524" t="str">
            <v>CIP22</v>
          </cell>
          <cell r="B2524" t="str">
            <v>CP_KAMPUNG_UTAN</v>
          </cell>
        </row>
        <row r="2525">
          <cell r="A2525" t="str">
            <v>CIL09</v>
          </cell>
          <cell r="B2525" t="str">
            <v>CP_KEPODANG</v>
          </cell>
        </row>
        <row r="2526">
          <cell r="A2526" t="str">
            <v>BAL40</v>
          </cell>
          <cell r="B2526" t="str">
            <v>CP_LAKSANA</v>
          </cell>
        </row>
        <row r="2527">
          <cell r="A2527" t="str">
            <v>BAL35</v>
          </cell>
          <cell r="B2527" t="str">
            <v>CP_THE_SPRINGS</v>
          </cell>
        </row>
        <row r="2528">
          <cell r="A2528" t="str">
            <v>TGR89</v>
          </cell>
          <cell r="B2528" t="str">
            <v>CP_CIPONDOH</v>
          </cell>
        </row>
        <row r="2529">
          <cell r="A2529" t="str">
            <v>TGR88</v>
          </cell>
          <cell r="B2529" t="str">
            <v>CP_ARCADIA</v>
          </cell>
        </row>
        <row r="2530">
          <cell r="A2530" t="str">
            <v>TGR99</v>
          </cell>
          <cell r="B2530" t="str">
            <v>CP_DUTA_BESAR</v>
          </cell>
        </row>
        <row r="2531">
          <cell r="A2531" t="str">
            <v>CIP31</v>
          </cell>
          <cell r="B2531" t="str">
            <v>CP_ARIA_PUTRA</v>
          </cell>
        </row>
        <row r="2532">
          <cell r="A2532" t="str">
            <v>BAL33</v>
          </cell>
          <cell r="B2532" t="str">
            <v>CP_SUVARNASUTERA_NEW</v>
          </cell>
        </row>
        <row r="2533">
          <cell r="A2533" t="str">
            <v>TGR02A</v>
          </cell>
          <cell r="B2533" t="str">
            <v>CP_BERINGIN</v>
          </cell>
        </row>
        <row r="2534">
          <cell r="A2534" t="str">
            <v>TGR08A</v>
          </cell>
          <cell r="B2534" t="str">
            <v>CP_ERAPRIMA</v>
          </cell>
        </row>
        <row r="2535">
          <cell r="A2535" t="str">
            <v>BAL41</v>
          </cell>
          <cell r="B2535" t="str">
            <v>CP_CIKUPA</v>
          </cell>
        </row>
        <row r="2536">
          <cell r="A2536" t="str">
            <v>BAL46</v>
          </cell>
          <cell r="B2536" t="str">
            <v>CP_VILLATAMANBANDARA</v>
          </cell>
        </row>
        <row r="2537">
          <cell r="A2537" t="str">
            <v>BAL50</v>
          </cell>
          <cell r="B2537" t="str">
            <v>PARAMOUNT</v>
          </cell>
        </row>
        <row r="2538">
          <cell r="A2538" t="str">
            <v>BAL01A</v>
          </cell>
          <cell r="B2538" t="str">
            <v>FLOURITE</v>
          </cell>
        </row>
        <row r="2539">
          <cell r="A2539" t="str">
            <v>TGR15</v>
          </cell>
          <cell r="B2539" t="str">
            <v>BALARAJA</v>
          </cell>
        </row>
        <row r="2540">
          <cell r="A2540" t="str">
            <v>TGR36</v>
          </cell>
          <cell r="B2540" t="str">
            <v>SINDANG_JAYA</v>
          </cell>
        </row>
        <row r="2541">
          <cell r="A2541" t="str">
            <v>TGR49</v>
          </cell>
          <cell r="B2541" t="str">
            <v>KUNCIRAN</v>
          </cell>
        </row>
        <row r="2542">
          <cell r="A2542" t="str">
            <v>CIL08</v>
          </cell>
          <cell r="B2542" t="str">
            <v>JOMBANG_RAYA</v>
          </cell>
        </row>
        <row r="2543">
          <cell r="A2543" t="str">
            <v>BAL26A</v>
          </cell>
          <cell r="B2543" t="str">
            <v>DP_ROYAL_DADAP</v>
          </cell>
        </row>
        <row r="2544">
          <cell r="A2544" t="str">
            <v>TGR12B</v>
          </cell>
          <cell r="B2544" t="str">
            <v>PINANG_KUNCIRAN</v>
          </cell>
        </row>
        <row r="2545">
          <cell r="A2545" t="str">
            <v>TGR12C</v>
          </cell>
          <cell r="B2545" t="str">
            <v>RASUNA_RAYA</v>
          </cell>
        </row>
        <row r="2546">
          <cell r="A2546" t="str">
            <v>CIL02</v>
          </cell>
          <cell r="B2546" t="str">
            <v>MERAK</v>
          </cell>
        </row>
        <row r="2547">
          <cell r="A2547" t="str">
            <v>CIP05</v>
          </cell>
          <cell r="B2547" t="str">
            <v>BINTARO_1</v>
          </cell>
        </row>
        <row r="2548">
          <cell r="A2548" t="str">
            <v>CIP08</v>
          </cell>
          <cell r="B2548" t="str">
            <v>PONDOK_AREN_2</v>
          </cell>
        </row>
        <row r="2549">
          <cell r="A2549" t="str">
            <v>TGR29</v>
          </cell>
          <cell r="B2549" t="str">
            <v>PONDOK_AREN</v>
          </cell>
        </row>
        <row r="2550">
          <cell r="A2550" t="str">
            <v>TGR56</v>
          </cell>
          <cell r="B2550" t="str">
            <v>PERIUK_2</v>
          </cell>
        </row>
        <row r="2551">
          <cell r="A2551" t="str">
            <v>TGR53</v>
          </cell>
          <cell r="B2551" t="str">
            <v>SUPERMALL_TANGCITY</v>
          </cell>
        </row>
        <row r="2552">
          <cell r="A2552" t="str">
            <v>TGR74</v>
          </cell>
          <cell r="B2552" t="str">
            <v>CILEDUG_INDAH</v>
          </cell>
        </row>
        <row r="2553">
          <cell r="A2553" t="str">
            <v>TGR77</v>
          </cell>
          <cell r="B2553" t="str">
            <v>CP_PAHLAWAN_NEW</v>
          </cell>
        </row>
        <row r="2554">
          <cell r="A2554" t="str">
            <v>BAL30</v>
          </cell>
          <cell r="B2554" t="str">
            <v>CP_REGENSI_2</v>
          </cell>
        </row>
        <row r="2555">
          <cell r="A2555" t="str">
            <v>CIP28</v>
          </cell>
          <cell r="B2555" t="str">
            <v>CP_SERPONG_PARK_NEW</v>
          </cell>
        </row>
        <row r="2556">
          <cell r="A2556" t="str">
            <v>CIP34</v>
          </cell>
          <cell r="B2556" t="str">
            <v>PONDOK_KACANG</v>
          </cell>
        </row>
        <row r="2557">
          <cell r="A2557" t="str">
            <v>TCBAL281</v>
          </cell>
          <cell r="B2557" t="str">
            <v>TCBAL281</v>
          </cell>
        </row>
        <row r="2558">
          <cell r="A2558" t="str">
            <v>SNG05A</v>
          </cell>
          <cell r="B2558" t="str">
            <v>JAWILAN</v>
          </cell>
        </row>
        <row r="2559">
          <cell r="A2559" t="str">
            <v>SNG14</v>
          </cell>
          <cell r="B2559" t="str">
            <v>KRAGILAN</v>
          </cell>
        </row>
        <row r="2560">
          <cell r="A2560" t="str">
            <v>TGR82</v>
          </cell>
          <cell r="B2560" t="str">
            <v>CP_INPRES</v>
          </cell>
        </row>
        <row r="2561">
          <cell r="A2561" t="str">
            <v>SEG17</v>
          </cell>
          <cell r="B2561" t="str">
            <v>CP_BORU_NEW</v>
          </cell>
        </row>
        <row r="2562">
          <cell r="A2562" t="str">
            <v>BAL32</v>
          </cell>
          <cell r="B2562" t="str">
            <v>CP_CRYSTAL_NEW</v>
          </cell>
        </row>
        <row r="2563">
          <cell r="A2563" t="str">
            <v>BAL45</v>
          </cell>
          <cell r="B2563" t="str">
            <v>CP_DADAP_SALEMBARAN</v>
          </cell>
        </row>
        <row r="2564">
          <cell r="A2564" t="str">
            <v>SEK01</v>
          </cell>
          <cell r="B2564" t="str">
            <v>SENGKANG</v>
          </cell>
        </row>
        <row r="2565">
          <cell r="A2565" t="str">
            <v>SRN05</v>
          </cell>
          <cell r="B2565" t="str">
            <v>PILANGSARI</v>
          </cell>
        </row>
        <row r="2566">
          <cell r="A2566" t="str">
            <v>TKG14</v>
          </cell>
          <cell r="B2566" t="str">
            <v>TELUK_BETUNG_UTARA</v>
          </cell>
        </row>
        <row r="2567">
          <cell r="A2567" t="str">
            <v>SISTEM03</v>
          </cell>
          <cell r="B2567" t="str">
            <v>GW_GUDANG_PERBAIKAN</v>
          </cell>
        </row>
        <row r="2568">
          <cell r="A2568" t="str">
            <v>SISTEM02</v>
          </cell>
          <cell r="B2568" t="str">
            <v>GUDANG_PERBAIKAN</v>
          </cell>
        </row>
        <row r="2569">
          <cell r="A2569" t="str">
            <v>SISTEM01</v>
          </cell>
          <cell r="B2569" t="str">
            <v>DP_AUTO</v>
          </cell>
        </row>
        <row r="2570">
          <cell r="A2570" t="str">
            <v>PNK21</v>
          </cell>
          <cell r="B2570" t="str">
            <v>CP_DRP_KOMYOS</v>
          </cell>
        </row>
        <row r="2571">
          <cell r="A2571" t="str">
            <v>PKU16</v>
          </cell>
          <cell r="B2571" t="str">
            <v>CP_ARENGKA</v>
          </cell>
        </row>
        <row r="2572">
          <cell r="A2572" t="str">
            <v>PAP08</v>
          </cell>
          <cell r="B2572" t="str">
            <v>MAHATO</v>
          </cell>
        </row>
        <row r="2573">
          <cell r="A2573" t="str">
            <v>DMK04</v>
          </cell>
          <cell r="B2573" t="str">
            <v>KARANGSARI</v>
          </cell>
        </row>
        <row r="2574">
          <cell r="A2574" t="str">
            <v>DJB17</v>
          </cell>
          <cell r="B2574" t="str">
            <v>PAAL_LIMA</v>
          </cell>
        </row>
        <row r="2575">
          <cell r="A2575" t="str">
            <v>DJB11</v>
          </cell>
          <cell r="B2575" t="str">
            <v>PAAL_MERAH</v>
          </cell>
        </row>
        <row r="2576">
          <cell r="A2576" t="str">
            <v>DJB09</v>
          </cell>
          <cell r="B2576" t="str">
            <v>SIMP_RIMBO</v>
          </cell>
        </row>
        <row r="2577">
          <cell r="A2577" t="str">
            <v>JKT35G</v>
          </cell>
          <cell r="B2577" t="str">
            <v>CP_NEW_KAPUK</v>
          </cell>
        </row>
        <row r="2578">
          <cell r="A2578" t="str">
            <v>JKT36M</v>
          </cell>
          <cell r="B2578" t="str">
            <v>CP_KEMBANGAN</v>
          </cell>
        </row>
        <row r="2579">
          <cell r="A2579" t="str">
            <v>JKT33O</v>
          </cell>
          <cell r="B2579" t="str">
            <v>CP_KEBON_JERUK_RAYA</v>
          </cell>
        </row>
        <row r="2580">
          <cell r="A2580" t="str">
            <v>JKT32L</v>
          </cell>
          <cell r="B2580" t="str">
            <v>CP_KOSAMBI_BARU_1</v>
          </cell>
        </row>
        <row r="2581">
          <cell r="A2581" t="str">
            <v>JKT45B</v>
          </cell>
          <cell r="B2581" t="str">
            <v>CP_MANGGA_BESAR_2</v>
          </cell>
        </row>
        <row r="2582">
          <cell r="A2582" t="str">
            <v>JKT38</v>
          </cell>
          <cell r="B2582" t="str">
            <v>CP_PERMATA_PALEM_1</v>
          </cell>
        </row>
        <row r="2583">
          <cell r="A2583" t="str">
            <v>JKT41T</v>
          </cell>
          <cell r="B2583" t="str">
            <v>CP_TELUK_GONG_RAYA</v>
          </cell>
        </row>
        <row r="2584">
          <cell r="A2584" t="str">
            <v>JKT35E</v>
          </cell>
          <cell r="B2584" t="str">
            <v>CP_RAWA_BUAYA_2</v>
          </cell>
        </row>
        <row r="2585">
          <cell r="A2585" t="str">
            <v>SUB06A</v>
          </cell>
          <cell r="B2585" t="str">
            <v>SEMAMPIR_2</v>
          </cell>
        </row>
        <row r="2586">
          <cell r="A2586" t="str">
            <v>UNH02</v>
          </cell>
          <cell r="B2586" t="str">
            <v>WAWOTOBI</v>
          </cell>
        </row>
        <row r="2587">
          <cell r="A2587" t="str">
            <v>SED03</v>
          </cell>
          <cell r="B2587" t="str">
            <v>LINGGANG_BIGUNG</v>
          </cell>
        </row>
        <row r="2588">
          <cell r="A2588" t="str">
            <v>INL02</v>
          </cell>
          <cell r="B2588" t="str">
            <v>TANJUNG_RAJA</v>
          </cell>
        </row>
        <row r="2589">
          <cell r="A2589" t="str">
            <v>TNJ04</v>
          </cell>
          <cell r="B2589" t="str">
            <v>BATU_2</v>
          </cell>
        </row>
        <row r="2590">
          <cell r="A2590" t="str">
            <v>SNX01</v>
          </cell>
          <cell r="B2590" t="str">
            <v>SUMENEP</v>
          </cell>
        </row>
        <row r="2591">
          <cell r="A2591" t="str">
            <v>WSE01</v>
          </cell>
          <cell r="B2591" t="str">
            <v>WATANGSOPENG</v>
          </cell>
        </row>
        <row r="2592">
          <cell r="A2592" t="str">
            <v>SRI01</v>
          </cell>
          <cell r="B2592" t="str">
            <v>SAMARINDA</v>
          </cell>
        </row>
        <row r="2593">
          <cell r="A2593" t="str">
            <v>BAL36</v>
          </cell>
          <cell r="B2593" t="str">
            <v>CP_VILLATOMANG_BARU</v>
          </cell>
        </row>
        <row r="2594">
          <cell r="A2594" t="str">
            <v>TGR97</v>
          </cell>
          <cell r="B2594" t="str">
            <v>CP_ROYAL</v>
          </cell>
        </row>
        <row r="2595">
          <cell r="A2595" t="str">
            <v>BAL47</v>
          </cell>
          <cell r="B2595" t="str">
            <v>CP_DASANA_INDAH</v>
          </cell>
        </row>
        <row r="2596">
          <cell r="A2596" t="str">
            <v>BAL08C</v>
          </cell>
          <cell r="B2596" t="str">
            <v>DP_PLAZA_KOTABUMI</v>
          </cell>
        </row>
        <row r="2597">
          <cell r="A2597" t="str">
            <v>JKT48C</v>
          </cell>
          <cell r="B2597" t="str">
            <v>CP_PARAMA_1</v>
          </cell>
        </row>
        <row r="2598">
          <cell r="A2598" t="str">
            <v>BAL05A</v>
          </cell>
          <cell r="B2598" t="str">
            <v>MATAGARA</v>
          </cell>
        </row>
        <row r="2599">
          <cell r="A2599" t="str">
            <v>PER15</v>
          </cell>
          <cell r="B2599" t="str">
            <v>PER15</v>
          </cell>
        </row>
        <row r="2600">
          <cell r="A2600" t="str">
            <v>BEN01A</v>
          </cell>
          <cell r="B2600" t="str">
            <v>SELAYAR</v>
          </cell>
        </row>
        <row r="2601">
          <cell r="A2601" t="str">
            <v>KOL04</v>
          </cell>
          <cell r="B2601" t="str">
            <v>WOLO</v>
          </cell>
        </row>
        <row r="2602">
          <cell r="A2602" t="str">
            <v>WPE08</v>
          </cell>
          <cell r="B2602" t="str">
            <v>KAJUARA</v>
          </cell>
        </row>
        <row r="2603">
          <cell r="A2603" t="str">
            <v>UPG20A</v>
          </cell>
          <cell r="B2603" t="str">
            <v>JIPANG_RAYA</v>
          </cell>
        </row>
        <row r="2604">
          <cell r="A2604" t="str">
            <v>JPO03</v>
          </cell>
          <cell r="B2604" t="str">
            <v>KELARA</v>
          </cell>
        </row>
        <row r="2605">
          <cell r="A2605" t="str">
            <v>WGG02</v>
          </cell>
          <cell r="B2605" t="str">
            <v>ANDOWIA</v>
          </cell>
        </row>
        <row r="2606">
          <cell r="A2606" t="str">
            <v>UNH03</v>
          </cell>
          <cell r="B2606" t="str">
            <v>MOROSI</v>
          </cell>
        </row>
        <row r="2607">
          <cell r="A2607" t="str">
            <v>UPG04A</v>
          </cell>
          <cell r="B2607" t="str">
            <v>BORONG_RAYA</v>
          </cell>
        </row>
        <row r="2608">
          <cell r="A2608" t="str">
            <v>UPG05A</v>
          </cell>
          <cell r="B2608" t="str">
            <v>PACCERAKKANG_RAYA</v>
          </cell>
        </row>
        <row r="2609">
          <cell r="A2609" t="str">
            <v>UPG35A</v>
          </cell>
          <cell r="B2609" t="str">
            <v>PANNAMPU_RAYA</v>
          </cell>
        </row>
        <row r="2610">
          <cell r="A2610" t="str">
            <v>MAE03A</v>
          </cell>
          <cell r="B2610" t="str">
            <v>MEBALI</v>
          </cell>
        </row>
        <row r="2611">
          <cell r="A2611" t="str">
            <v>KDI12A</v>
          </cell>
          <cell r="B2611" t="str">
            <v>KAMBU</v>
          </cell>
        </row>
        <row r="2612">
          <cell r="A2612" t="str">
            <v>SGM16</v>
          </cell>
          <cell r="B2612" t="str">
            <v>MALINO</v>
          </cell>
        </row>
        <row r="2613">
          <cell r="A2613" t="str">
            <v>KOL08</v>
          </cell>
          <cell r="B2613" t="str">
            <v>TANGGETADA</v>
          </cell>
        </row>
        <row r="2614">
          <cell r="A2614" t="str">
            <v>PAW02</v>
          </cell>
          <cell r="B2614" t="str">
            <v>PASAR_WAJO2</v>
          </cell>
        </row>
        <row r="2615">
          <cell r="A2615" t="str">
            <v>PMA03</v>
          </cell>
          <cell r="B2615" t="str">
            <v>SUMARORONG</v>
          </cell>
        </row>
        <row r="2616">
          <cell r="A2616" t="str">
            <v>PLP777</v>
          </cell>
          <cell r="B2616" t="str">
            <v>PLP2_GATEWAY</v>
          </cell>
        </row>
        <row r="2617">
          <cell r="A2617" t="str">
            <v>SAG09</v>
          </cell>
          <cell r="B2617" t="str">
            <v>SOSOK_KOTA</v>
          </cell>
        </row>
        <row r="2618">
          <cell r="A2618" t="str">
            <v>PRR03</v>
          </cell>
          <cell r="B2618" t="str">
            <v>MATTIRO_BULU</v>
          </cell>
        </row>
        <row r="2619">
          <cell r="A2619" t="str">
            <v>PAK01</v>
          </cell>
          <cell r="B2619" t="str">
            <v>PASANG_KAYU</v>
          </cell>
        </row>
        <row r="2620">
          <cell r="A2620" t="str">
            <v>UPG01</v>
          </cell>
          <cell r="B2620" t="str">
            <v>MAKASSAR</v>
          </cell>
        </row>
        <row r="2621">
          <cell r="A2621" t="str">
            <v>RTP02</v>
          </cell>
          <cell r="B2621" t="str">
            <v>TIKALA</v>
          </cell>
        </row>
        <row r="2622">
          <cell r="A2622" t="str">
            <v>BEL01</v>
          </cell>
          <cell r="B2622" t="str">
            <v>BELOPA</v>
          </cell>
        </row>
        <row r="2623">
          <cell r="A2623" t="str">
            <v>UPG999</v>
          </cell>
          <cell r="B2623" t="str">
            <v>UPG_GATEWAY</v>
          </cell>
        </row>
        <row r="2624">
          <cell r="A2624" t="str">
            <v>PWX01</v>
          </cell>
          <cell r="B2624" t="str">
            <v>POLEWALI</v>
          </cell>
        </row>
        <row r="2625">
          <cell r="A2625" t="str">
            <v>PWX999</v>
          </cell>
          <cell r="B2625" t="str">
            <v>PWX_GATEWAY</v>
          </cell>
        </row>
        <row r="2626">
          <cell r="A2626" t="str">
            <v>MAL02</v>
          </cell>
          <cell r="B2626" t="str">
            <v>SOROAKO</v>
          </cell>
        </row>
        <row r="2627">
          <cell r="A2627" t="str">
            <v>PWX02</v>
          </cell>
          <cell r="B2627" t="str">
            <v>WONOMULYO</v>
          </cell>
        </row>
        <row r="2628">
          <cell r="A2628" t="str">
            <v>UPG18</v>
          </cell>
          <cell r="B2628" t="str">
            <v>DAYA</v>
          </cell>
        </row>
        <row r="2629">
          <cell r="A2629" t="str">
            <v>MSB02</v>
          </cell>
          <cell r="B2629" t="str">
            <v>BONE_BONE</v>
          </cell>
        </row>
        <row r="2630">
          <cell r="A2630" t="str">
            <v>PPE02</v>
          </cell>
          <cell r="B2630" t="str">
            <v>BUKIT_INDAH</v>
          </cell>
        </row>
        <row r="2631">
          <cell r="A2631" t="str">
            <v>PPE01</v>
          </cell>
          <cell r="B2631" t="str">
            <v>PARE_PARE</v>
          </cell>
        </row>
        <row r="2632">
          <cell r="A2632" t="str">
            <v>SEK02</v>
          </cell>
          <cell r="B2632" t="str">
            <v>SIWA</v>
          </cell>
        </row>
        <row r="2633">
          <cell r="A2633" t="str">
            <v>KDI999</v>
          </cell>
          <cell r="B2633" t="str">
            <v>KDI_GATEWAY</v>
          </cell>
        </row>
        <row r="2634">
          <cell r="A2634" t="str">
            <v>LAS01</v>
          </cell>
          <cell r="B2634" t="str">
            <v>LASUSUA</v>
          </cell>
        </row>
        <row r="2635">
          <cell r="A2635" t="str">
            <v>BUW01</v>
          </cell>
          <cell r="B2635" t="str">
            <v>BAU_BAU</v>
          </cell>
        </row>
        <row r="2636">
          <cell r="A2636" t="str">
            <v>PRR01</v>
          </cell>
          <cell r="B2636" t="str">
            <v>PINRANG</v>
          </cell>
        </row>
        <row r="2637">
          <cell r="A2637" t="str">
            <v>KOL01</v>
          </cell>
          <cell r="B2637" t="str">
            <v>KOLAKA</v>
          </cell>
        </row>
        <row r="2638">
          <cell r="A2638" t="str">
            <v>UNH01</v>
          </cell>
          <cell r="B2638" t="str">
            <v>UNAAHA</v>
          </cell>
        </row>
        <row r="2639">
          <cell r="A2639" t="str">
            <v>UPG888</v>
          </cell>
          <cell r="B2639" t="str">
            <v>UPG_SALES</v>
          </cell>
        </row>
        <row r="2640">
          <cell r="A2640" t="str">
            <v>KDI02</v>
          </cell>
          <cell r="B2640" t="str">
            <v>KADIA</v>
          </cell>
        </row>
        <row r="2641">
          <cell r="A2641" t="str">
            <v>SGM05</v>
          </cell>
          <cell r="B2641" t="str">
            <v>LIMBUNG</v>
          </cell>
        </row>
        <row r="2642">
          <cell r="A2642" t="str">
            <v>SGM02</v>
          </cell>
          <cell r="B2642" t="str">
            <v>SAMATA</v>
          </cell>
        </row>
        <row r="2643">
          <cell r="A2643" t="str">
            <v>SDR03</v>
          </cell>
          <cell r="B2643" t="str">
            <v>TANRU_TEDONG</v>
          </cell>
        </row>
        <row r="2644">
          <cell r="A2644" t="str">
            <v>BUW02</v>
          </cell>
          <cell r="B2644" t="str">
            <v>BETOAMBARI</v>
          </cell>
        </row>
        <row r="2645">
          <cell r="A2645" t="str">
            <v>WTB01</v>
          </cell>
          <cell r="B2645" t="str">
            <v>WANGI</v>
          </cell>
        </row>
        <row r="2646">
          <cell r="A2646" t="str">
            <v>BAL07B</v>
          </cell>
          <cell r="B2646" t="str">
            <v>TAMAN_PALEM</v>
          </cell>
        </row>
        <row r="2647">
          <cell r="A2647" t="str">
            <v>TGR18</v>
          </cell>
          <cell r="B2647" t="str">
            <v>LEGOK</v>
          </cell>
        </row>
        <row r="2648">
          <cell r="A2648" t="str">
            <v>TGR78</v>
          </cell>
          <cell r="B2648" t="str">
            <v>CP_PARUNG_SERAB</v>
          </cell>
        </row>
        <row r="2649">
          <cell r="A2649" t="str">
            <v>CIP30</v>
          </cell>
          <cell r="B2649" t="str">
            <v>CP_DUTA_BINTARO</v>
          </cell>
        </row>
        <row r="2650">
          <cell r="A2650" t="str">
            <v>TGR59</v>
          </cell>
          <cell r="B2650" t="str">
            <v>CIPADU_JAYA</v>
          </cell>
        </row>
        <row r="2651">
          <cell r="A2651" t="str">
            <v>TGR90</v>
          </cell>
          <cell r="B2651" t="str">
            <v>TAMAN_ASRI</v>
          </cell>
        </row>
        <row r="2652">
          <cell r="A2652" t="str">
            <v>BAL19C</v>
          </cell>
          <cell r="B2652" t="str">
            <v>BAL19C</v>
          </cell>
        </row>
        <row r="2653">
          <cell r="A2653" t="str">
            <v>TGR17</v>
          </cell>
          <cell r="B2653" t="str">
            <v>PONDOK_RANJI</v>
          </cell>
        </row>
        <row r="2654">
          <cell r="A2654" t="str">
            <v>TSK09A</v>
          </cell>
          <cell r="B2654" t="str">
            <v>PURBARATU_2</v>
          </cell>
        </row>
        <row r="2655">
          <cell r="A2655" t="str">
            <v>TSK08C</v>
          </cell>
          <cell r="B2655" t="str">
            <v>TSK08C</v>
          </cell>
        </row>
        <row r="2656">
          <cell r="A2656" t="str">
            <v>TSK06A</v>
          </cell>
          <cell r="B2656" t="str">
            <v>CIPEDES_2</v>
          </cell>
        </row>
        <row r="2657">
          <cell r="A2657" t="str">
            <v>TSK04B</v>
          </cell>
          <cell r="B2657" t="str">
            <v>TSK04B</v>
          </cell>
        </row>
        <row r="2658">
          <cell r="A2658" t="str">
            <v>SUM25A</v>
          </cell>
          <cell r="B2658" t="str">
            <v>SUM25A</v>
          </cell>
        </row>
        <row r="2659">
          <cell r="A2659" t="str">
            <v>SUM11A</v>
          </cell>
          <cell r="B2659" t="str">
            <v>CIMANGGUNG_2</v>
          </cell>
        </row>
        <row r="2660">
          <cell r="A2660" t="str">
            <v>SUM08B</v>
          </cell>
          <cell r="B2660" t="str">
            <v>JATISARI</v>
          </cell>
        </row>
        <row r="2661">
          <cell r="A2661" t="str">
            <v>SUM08A</v>
          </cell>
          <cell r="B2661" t="str">
            <v>GUNUNG_MANIK</v>
          </cell>
        </row>
        <row r="2662">
          <cell r="A2662" t="str">
            <v>SUM05A</v>
          </cell>
          <cell r="B2662" t="str">
            <v>SITU_SUM</v>
          </cell>
        </row>
        <row r="2663">
          <cell r="A2663" t="str">
            <v>SUM04A</v>
          </cell>
          <cell r="B2663" t="str">
            <v>SUMEDANG_SELATAN</v>
          </cell>
        </row>
        <row r="2664">
          <cell r="A2664" t="str">
            <v>SOG91</v>
          </cell>
          <cell r="B2664" t="str">
            <v>SUKAMUKTI</v>
          </cell>
        </row>
        <row r="2665">
          <cell r="A2665" t="str">
            <v>SOG32B</v>
          </cell>
          <cell r="B2665" t="str">
            <v>MARGAHAYU_3</v>
          </cell>
        </row>
        <row r="2666">
          <cell r="A2666" t="str">
            <v>SOG31C</v>
          </cell>
          <cell r="B2666" t="str">
            <v>NANJUNG_2</v>
          </cell>
        </row>
        <row r="2667">
          <cell r="A2667" t="str">
            <v>SOG31B</v>
          </cell>
          <cell r="B2667" t="str">
            <v>MEKAR_RAHAYU</v>
          </cell>
        </row>
        <row r="2668">
          <cell r="A2668" t="str">
            <v>SOG31A</v>
          </cell>
          <cell r="B2668" t="str">
            <v>RAHAYU_2</v>
          </cell>
        </row>
        <row r="2669">
          <cell r="A2669" t="str">
            <v>SOG29B</v>
          </cell>
          <cell r="B2669" t="str">
            <v>SOG29B</v>
          </cell>
        </row>
        <row r="2670">
          <cell r="A2670" t="str">
            <v>SOG25A</v>
          </cell>
          <cell r="B2670" t="str">
            <v>PASIRJAMBU</v>
          </cell>
        </row>
        <row r="2671">
          <cell r="A2671" t="str">
            <v>SOG24C</v>
          </cell>
          <cell r="B2671" t="str">
            <v>SOG24C</v>
          </cell>
        </row>
        <row r="2672">
          <cell r="A2672" t="str">
            <v>SOG17C</v>
          </cell>
          <cell r="B2672" t="str">
            <v>MANGGAHANG</v>
          </cell>
        </row>
        <row r="2673">
          <cell r="A2673" t="str">
            <v>SOG17B</v>
          </cell>
          <cell r="B2673" t="str">
            <v>BALEENDAH_2</v>
          </cell>
        </row>
        <row r="2674">
          <cell r="A2674" t="str">
            <v>SOG17A</v>
          </cell>
          <cell r="B2674" t="str">
            <v>RANCAMANYAR_2</v>
          </cell>
        </row>
        <row r="2675">
          <cell r="A2675" t="str">
            <v>SOG15C</v>
          </cell>
          <cell r="B2675" t="str">
            <v>SOG15C</v>
          </cell>
        </row>
        <row r="2676">
          <cell r="A2676" t="str">
            <v>SGT14</v>
          </cell>
          <cell r="B2676" t="str">
            <v>RANTAU_PULUNG</v>
          </cell>
        </row>
        <row r="2677">
          <cell r="A2677" t="str">
            <v>SDA46</v>
          </cell>
          <cell r="B2677" t="str">
            <v>WARU_3</v>
          </cell>
        </row>
        <row r="2678">
          <cell r="A2678" t="str">
            <v>SOG15A</v>
          </cell>
          <cell r="B2678" t="str">
            <v>CANGKUANG_KULON</v>
          </cell>
        </row>
        <row r="2679">
          <cell r="A2679" t="str">
            <v>SOG14A</v>
          </cell>
          <cell r="B2679" t="str">
            <v>CICALENGKA_KULON</v>
          </cell>
        </row>
        <row r="2680">
          <cell r="A2680" t="str">
            <v>SOG12B</v>
          </cell>
          <cell r="B2680" t="str">
            <v>LINGGAR</v>
          </cell>
        </row>
        <row r="2681">
          <cell r="A2681" t="str">
            <v>SOG12A</v>
          </cell>
          <cell r="B2681" t="str">
            <v>RANCAEKEK_KENCANA</v>
          </cell>
        </row>
        <row r="2682">
          <cell r="A2682" t="str">
            <v>SOG11D</v>
          </cell>
          <cell r="B2682" t="str">
            <v>SOG11D</v>
          </cell>
        </row>
        <row r="2683">
          <cell r="A2683" t="str">
            <v>SOG11C</v>
          </cell>
          <cell r="B2683" t="str">
            <v>CILEUNYI_KULON</v>
          </cell>
        </row>
        <row r="2684">
          <cell r="A2684" t="str">
            <v>SOG10B</v>
          </cell>
          <cell r="B2684" t="str">
            <v>BOJONGSOANG</v>
          </cell>
        </row>
        <row r="2685">
          <cell r="A2685" t="str">
            <v>SOG03B</v>
          </cell>
          <cell r="B2685" t="str">
            <v>MANGGUNGHARJA</v>
          </cell>
        </row>
        <row r="2686">
          <cell r="A2686" t="str">
            <v>CIP05E</v>
          </cell>
          <cell r="B2686" t="str">
            <v>FIERA_BINTARO</v>
          </cell>
        </row>
        <row r="2687">
          <cell r="A2687" t="str">
            <v>KKS02</v>
          </cell>
          <cell r="B2687" t="str">
            <v>TIMPAH</v>
          </cell>
        </row>
        <row r="2688">
          <cell r="A2688" t="str">
            <v>PKN06</v>
          </cell>
          <cell r="B2688" t="str">
            <v>SUNGAI_RANGIT</v>
          </cell>
        </row>
        <row r="2689">
          <cell r="A2689" t="str">
            <v>SOG02A</v>
          </cell>
          <cell r="B2689" t="str">
            <v>CIKANCUNG_2</v>
          </cell>
        </row>
        <row r="2690">
          <cell r="A2690" t="str">
            <v>SOG01A</v>
          </cell>
          <cell r="B2690" t="str">
            <v>MAJASETRA</v>
          </cell>
        </row>
        <row r="2691">
          <cell r="A2691" t="str">
            <v>SMI35</v>
          </cell>
          <cell r="B2691" t="str">
            <v>SIRNARESMI</v>
          </cell>
        </row>
        <row r="2692">
          <cell r="A2692" t="str">
            <v>SMI34A</v>
          </cell>
          <cell r="B2692" t="str">
            <v>CIBATU_2</v>
          </cell>
        </row>
        <row r="2693">
          <cell r="A2693" t="str">
            <v>WNB10</v>
          </cell>
          <cell r="B2693" t="str">
            <v>SAPURAN_FNC</v>
          </cell>
        </row>
        <row r="2694">
          <cell r="A2694" t="str">
            <v>WNB02</v>
          </cell>
          <cell r="B2694" t="str">
            <v>KERTEK</v>
          </cell>
        </row>
        <row r="2695">
          <cell r="A2695" t="str">
            <v>KDS08</v>
          </cell>
          <cell r="B2695" t="str">
            <v>DERSALAM</v>
          </cell>
        </row>
        <row r="2696">
          <cell r="A2696" t="str">
            <v>SMI31</v>
          </cell>
          <cell r="B2696" t="str">
            <v>WARUDOYONG_2</v>
          </cell>
        </row>
        <row r="2697">
          <cell r="A2697" t="str">
            <v>SMI13B</v>
          </cell>
          <cell r="B2697" t="str">
            <v>CIKEMBAR_3</v>
          </cell>
        </row>
        <row r="2698">
          <cell r="A2698" t="str">
            <v>SMI07B</v>
          </cell>
          <cell r="B2698" t="str">
            <v>SUKABUMI_2</v>
          </cell>
        </row>
        <row r="2699">
          <cell r="A2699" t="str">
            <v>SMI07A</v>
          </cell>
          <cell r="B2699" t="str">
            <v>SUBANGJAYA</v>
          </cell>
        </row>
        <row r="2700">
          <cell r="A2700" t="str">
            <v>SMI05A</v>
          </cell>
          <cell r="B2700" t="str">
            <v>GUNUNG_PUYUH_2</v>
          </cell>
        </row>
        <row r="2701">
          <cell r="A2701" t="str">
            <v>SMI03B</v>
          </cell>
          <cell r="B2701" t="str">
            <v>WARUDOYONG_3</v>
          </cell>
        </row>
        <row r="2702">
          <cell r="A2702" t="str">
            <v>SMI03A</v>
          </cell>
          <cell r="B2702" t="str">
            <v>NYOMPLONG_2</v>
          </cell>
        </row>
        <row r="2703">
          <cell r="A2703" t="str">
            <v>SMB37A</v>
          </cell>
          <cell r="B2703" t="str">
            <v>SMB37A</v>
          </cell>
        </row>
        <row r="2704">
          <cell r="A2704" t="str">
            <v>SMB33</v>
          </cell>
          <cell r="B2704" t="str">
            <v>DUKUPUNTANG_2</v>
          </cell>
        </row>
        <row r="2705">
          <cell r="A2705" t="str">
            <v>SMB13A</v>
          </cell>
          <cell r="B2705" t="str">
            <v>CIPEUJEUH_WETAN</v>
          </cell>
        </row>
        <row r="2706">
          <cell r="A2706" t="str">
            <v>SMB06A</v>
          </cell>
          <cell r="B2706" t="str">
            <v>LOSARI_CRN</v>
          </cell>
        </row>
        <row r="2707">
          <cell r="A2707" t="str">
            <v>SMB01B</v>
          </cell>
          <cell r="B2707" t="str">
            <v>TUPAREV</v>
          </cell>
        </row>
        <row r="2708">
          <cell r="A2708" t="str">
            <v>SBG15B</v>
          </cell>
          <cell r="B2708" t="str">
            <v>SUBANG_4</v>
          </cell>
        </row>
        <row r="2709">
          <cell r="A2709" t="str">
            <v>SBG10B</v>
          </cell>
          <cell r="B2709" t="str">
            <v>SBG10B</v>
          </cell>
        </row>
        <row r="2710">
          <cell r="A2710" t="str">
            <v>PWK15C</v>
          </cell>
          <cell r="B2710" t="str">
            <v>CISEUREUH_3</v>
          </cell>
        </row>
        <row r="2711">
          <cell r="A2711" t="str">
            <v>PWK15A</v>
          </cell>
          <cell r="B2711" t="str">
            <v>CISEUREUH_2</v>
          </cell>
        </row>
        <row r="2712">
          <cell r="A2712" t="str">
            <v>NGP16A</v>
          </cell>
          <cell r="B2712" t="str">
            <v>WARUNG_PULUS</v>
          </cell>
        </row>
        <row r="2713">
          <cell r="A2713" t="str">
            <v>BAO14A</v>
          </cell>
          <cell r="B2713" t="str">
            <v>BAO14A</v>
          </cell>
        </row>
        <row r="2714">
          <cell r="A2714" t="str">
            <v>NGP13B</v>
          </cell>
          <cell r="B2714" t="str">
            <v>RANCAPANGGUNG_2</v>
          </cell>
        </row>
        <row r="2715">
          <cell r="A2715" t="str">
            <v>NGP11A</v>
          </cell>
          <cell r="B2715" t="str">
            <v>CIHAMPELAS_2</v>
          </cell>
        </row>
        <row r="2716">
          <cell r="A2716" t="str">
            <v>NGP08A</v>
          </cell>
          <cell r="B2716" t="str">
            <v>LEMBANG_2</v>
          </cell>
        </row>
        <row r="2717">
          <cell r="A2717" t="str">
            <v>NGP05A</v>
          </cell>
          <cell r="B2717" t="str">
            <v>NGP05A</v>
          </cell>
        </row>
        <row r="2718">
          <cell r="A2718" t="str">
            <v>SEG03C</v>
          </cell>
          <cell r="B2718" t="str">
            <v>UNYUR_JAYA</v>
          </cell>
        </row>
        <row r="2719">
          <cell r="A2719" t="str">
            <v>TGR04C</v>
          </cell>
          <cell r="B2719" t="str">
            <v>HUSEIN_SASTRANEGARA</v>
          </cell>
        </row>
        <row r="2720">
          <cell r="A2720" t="str">
            <v>INL08</v>
          </cell>
          <cell r="B2720" t="str">
            <v>INL08</v>
          </cell>
        </row>
        <row r="2721">
          <cell r="A2721" t="str">
            <v>BAL24A</v>
          </cell>
          <cell r="B2721" t="str">
            <v>TERITI_KUTABUMI</v>
          </cell>
        </row>
        <row r="2722">
          <cell r="A2722" t="str">
            <v>TLU02A</v>
          </cell>
          <cell r="B2722" t="str">
            <v>TLU02A</v>
          </cell>
        </row>
        <row r="2723">
          <cell r="A2723" t="str">
            <v>SEG02B</v>
          </cell>
          <cell r="B2723" t="str">
            <v>KASEMEN_JAYA</v>
          </cell>
        </row>
        <row r="2724">
          <cell r="A2724" t="str">
            <v>SEG06B</v>
          </cell>
          <cell r="B2724" t="str">
            <v>CIPOCOK_JAYA</v>
          </cell>
        </row>
        <row r="2725">
          <cell r="A2725" t="str">
            <v>CKR28</v>
          </cell>
          <cell r="B2725" t="str">
            <v>CABANG_BUNGIN</v>
          </cell>
        </row>
        <row r="2726">
          <cell r="A2726" t="str">
            <v>JKT23Q</v>
          </cell>
          <cell r="B2726" t="str">
            <v>JATIPADANG_01</v>
          </cell>
        </row>
        <row r="2727">
          <cell r="A2727" t="str">
            <v>JKT11</v>
          </cell>
          <cell r="B2727" t="str">
            <v>TANAH_ABANG</v>
          </cell>
        </row>
        <row r="2728">
          <cell r="A2728" t="str">
            <v>NGP02C</v>
          </cell>
          <cell r="B2728" t="str">
            <v>KOTABARU_PARAHYANGAN</v>
          </cell>
        </row>
        <row r="2729">
          <cell r="A2729" t="str">
            <v>NGP01D</v>
          </cell>
          <cell r="B2729" t="str">
            <v>CIHIDEUNG_NGP_2</v>
          </cell>
        </row>
        <row r="2730">
          <cell r="A2730" t="str">
            <v>NGP01C</v>
          </cell>
          <cell r="B2730" t="str">
            <v>CIWARUGA</v>
          </cell>
        </row>
        <row r="2731">
          <cell r="A2731" t="str">
            <v>JKT28C</v>
          </cell>
          <cell r="B2731" t="str">
            <v>TSS_RAYA_2</v>
          </cell>
        </row>
        <row r="2732">
          <cell r="A2732" t="str">
            <v>JKT32J</v>
          </cell>
          <cell r="B2732" t="str">
            <v>CP_KAPUK_PULO</v>
          </cell>
        </row>
        <row r="2733">
          <cell r="A2733" t="str">
            <v>NGP01A</v>
          </cell>
          <cell r="B2733" t="str">
            <v>PARONGPONG</v>
          </cell>
        </row>
        <row r="2734">
          <cell r="A2734" t="str">
            <v>KRW26A</v>
          </cell>
          <cell r="B2734" t="str">
            <v>KRW26A</v>
          </cell>
        </row>
        <row r="2735">
          <cell r="A2735" t="str">
            <v>KRW23A</v>
          </cell>
          <cell r="B2735" t="str">
            <v>PALUMBONSARI_2</v>
          </cell>
        </row>
        <row r="2736">
          <cell r="A2736" t="str">
            <v>KRW22B</v>
          </cell>
          <cell r="B2736" t="str">
            <v>NAGASARI_2</v>
          </cell>
        </row>
        <row r="2737">
          <cell r="A2737" t="str">
            <v>KRW20E</v>
          </cell>
          <cell r="B2737" t="str">
            <v>KRW20E</v>
          </cell>
        </row>
        <row r="2738">
          <cell r="A2738" t="str">
            <v>KRW19A</v>
          </cell>
          <cell r="B2738" t="str">
            <v>KRW19A</v>
          </cell>
        </row>
        <row r="2739">
          <cell r="A2739" t="str">
            <v>KRW16A</v>
          </cell>
          <cell r="B2739" t="str">
            <v>CITRA_KEBUN</v>
          </cell>
        </row>
        <row r="2740">
          <cell r="A2740" t="str">
            <v>KRW02A</v>
          </cell>
          <cell r="B2740" t="str">
            <v>TELUK_JAMBE_TIMUR_2</v>
          </cell>
        </row>
        <row r="2741">
          <cell r="A2741" t="str">
            <v>KRW02</v>
          </cell>
          <cell r="B2741" t="str">
            <v>TELUK_JAMBE_TIMUR_3</v>
          </cell>
        </row>
        <row r="2742">
          <cell r="A2742" t="str">
            <v>IDM28</v>
          </cell>
          <cell r="B2742" t="str">
            <v>TRISI</v>
          </cell>
        </row>
        <row r="2743">
          <cell r="A2743" t="str">
            <v>IDM04C</v>
          </cell>
          <cell r="B2743" t="str">
            <v>IDM04C</v>
          </cell>
        </row>
        <row r="2744">
          <cell r="A2744" t="str">
            <v>GRT42A</v>
          </cell>
          <cell r="B2744" t="str">
            <v>LELES_2</v>
          </cell>
        </row>
        <row r="2745">
          <cell r="A2745" t="str">
            <v>GRT33D</v>
          </cell>
          <cell r="B2745" t="str">
            <v>GRT33D</v>
          </cell>
        </row>
        <row r="2746">
          <cell r="A2746" t="str">
            <v>TRW01</v>
          </cell>
          <cell r="B2746" t="str">
            <v>TIRAWUTA</v>
          </cell>
        </row>
        <row r="2747">
          <cell r="A2747" t="str">
            <v>PAJ02</v>
          </cell>
          <cell r="B2747" t="str">
            <v>SEGERI</v>
          </cell>
        </row>
        <row r="2748">
          <cell r="A2748" t="str">
            <v>DJJ01</v>
          </cell>
          <cell r="B2748" t="str">
            <v>JAYAPURA</v>
          </cell>
        </row>
        <row r="2749">
          <cell r="A2749" t="str">
            <v>UPG09</v>
          </cell>
          <cell r="B2749" t="str">
            <v>SUNU</v>
          </cell>
        </row>
        <row r="2750">
          <cell r="A2750" t="str">
            <v>KDI01</v>
          </cell>
          <cell r="B2750" t="str">
            <v>KENDARI</v>
          </cell>
        </row>
        <row r="2751">
          <cell r="A2751" t="str">
            <v>RUB01</v>
          </cell>
          <cell r="B2751" t="str">
            <v>RUMBIA</v>
          </cell>
        </row>
        <row r="2752">
          <cell r="A2752" t="str">
            <v>MAE01</v>
          </cell>
          <cell r="B2752" t="str">
            <v>MAKALE</v>
          </cell>
        </row>
        <row r="2753">
          <cell r="A2753" t="str">
            <v>GRT22A</v>
          </cell>
          <cell r="B2753" t="str">
            <v>CIBODAS</v>
          </cell>
        </row>
        <row r="2754">
          <cell r="A2754" t="str">
            <v>GRT06A</v>
          </cell>
          <cell r="B2754" t="str">
            <v>MUNJUL_GRT</v>
          </cell>
        </row>
        <row r="2755">
          <cell r="A2755" t="str">
            <v>GRT03A</v>
          </cell>
          <cell r="B2755" t="str">
            <v>SUKAREGANG</v>
          </cell>
        </row>
        <row r="2756">
          <cell r="A2756" t="str">
            <v>CKP01A</v>
          </cell>
          <cell r="B2756" t="str">
            <v>CIKAMPEK_KOTA</v>
          </cell>
        </row>
        <row r="2757">
          <cell r="A2757" t="str">
            <v>CJR32</v>
          </cell>
          <cell r="B2757" t="str">
            <v>RANCAGOONG_2</v>
          </cell>
        </row>
        <row r="2758">
          <cell r="A2758" t="str">
            <v>CJR30</v>
          </cell>
          <cell r="B2758" t="str">
            <v>WARUNG_KONDANG_2</v>
          </cell>
        </row>
        <row r="2759">
          <cell r="A2759" t="str">
            <v>CJR29A</v>
          </cell>
          <cell r="B2759" t="str">
            <v>SAYANG_3</v>
          </cell>
        </row>
        <row r="2760">
          <cell r="A2760" t="str">
            <v>LMG11</v>
          </cell>
          <cell r="B2760" t="str">
            <v>SUGIO_1</v>
          </cell>
        </row>
        <row r="2761">
          <cell r="A2761" t="str">
            <v>NGP13</v>
          </cell>
          <cell r="B2761" t="str">
            <v>DC_PADALARANG</v>
          </cell>
        </row>
        <row r="2762">
          <cell r="A2762" t="str">
            <v>CJR27A</v>
          </cell>
          <cell r="B2762" t="str">
            <v>SUKARESMI_CJR</v>
          </cell>
        </row>
        <row r="2763">
          <cell r="A2763" t="str">
            <v>CJR25A</v>
          </cell>
          <cell r="B2763" t="str">
            <v>PACET_CJR</v>
          </cell>
        </row>
        <row r="2764">
          <cell r="A2764" t="str">
            <v>CJR05C</v>
          </cell>
          <cell r="B2764" t="str">
            <v>CJR05C</v>
          </cell>
        </row>
        <row r="2765">
          <cell r="A2765" t="str">
            <v>CJR03A</v>
          </cell>
          <cell r="B2765" t="str">
            <v>KARANG_TENGAH_2</v>
          </cell>
        </row>
        <row r="2766">
          <cell r="A2766" t="str">
            <v>CIM20</v>
          </cell>
          <cell r="B2766" t="str">
            <v>CIMAHI_TENGAH_2</v>
          </cell>
        </row>
        <row r="2767">
          <cell r="A2767" t="str">
            <v>CIM03C</v>
          </cell>
          <cell r="B2767" t="str">
            <v>CIM03C</v>
          </cell>
        </row>
        <row r="2768">
          <cell r="A2768" t="str">
            <v>KPJ13</v>
          </cell>
          <cell r="B2768" t="str">
            <v>PAGAK_1</v>
          </cell>
        </row>
        <row r="2769">
          <cell r="A2769" t="str">
            <v>JOG999</v>
          </cell>
          <cell r="B2769" t="str">
            <v>JOG_GATEWAY</v>
          </cell>
        </row>
        <row r="2770">
          <cell r="A2770" t="str">
            <v>CIM01D</v>
          </cell>
          <cell r="B2770" t="str">
            <v>LEUWIGAJAH_2</v>
          </cell>
        </row>
        <row r="2771">
          <cell r="A2771" t="str">
            <v>CIM01A</v>
          </cell>
          <cell r="B2771" t="str">
            <v>CIBEUREUM_CIMAHI</v>
          </cell>
        </row>
        <row r="2772">
          <cell r="A2772" t="str">
            <v>BDO30D</v>
          </cell>
          <cell r="B2772" t="str">
            <v>BDO30D</v>
          </cell>
        </row>
        <row r="2773">
          <cell r="A2773" t="str">
            <v>BDO30C</v>
          </cell>
          <cell r="B2773" t="str">
            <v>JALAN_JAKARTA</v>
          </cell>
        </row>
        <row r="2774">
          <cell r="A2774" t="str">
            <v>BDO30B</v>
          </cell>
          <cell r="B2774" t="str">
            <v>BABAKANSARI_2</v>
          </cell>
        </row>
        <row r="2775">
          <cell r="A2775" t="str">
            <v>BDO29B</v>
          </cell>
          <cell r="B2775" t="str">
            <v>BDO29B</v>
          </cell>
        </row>
        <row r="2776">
          <cell r="A2776" t="str">
            <v>BDO28C</v>
          </cell>
          <cell r="B2776" t="str">
            <v>BDO28C</v>
          </cell>
        </row>
        <row r="2777">
          <cell r="A2777" t="str">
            <v>BDO27C</v>
          </cell>
          <cell r="B2777" t="str">
            <v>TERUSAN_PASIRKOJA_2</v>
          </cell>
        </row>
        <row r="2778">
          <cell r="A2778" t="str">
            <v>BDO27B</v>
          </cell>
          <cell r="B2778" t="str">
            <v>JAMIKA_2</v>
          </cell>
        </row>
        <row r="2779">
          <cell r="A2779" t="str">
            <v>BDO26B</v>
          </cell>
          <cell r="B2779" t="str">
            <v>BDO26B</v>
          </cell>
        </row>
        <row r="2780">
          <cell r="A2780" t="str">
            <v>BDO25D</v>
          </cell>
          <cell r="B2780" t="str">
            <v>BDO25D</v>
          </cell>
        </row>
        <row r="2781">
          <cell r="A2781" t="str">
            <v>BDO25C</v>
          </cell>
          <cell r="B2781" t="str">
            <v>REGOL_2</v>
          </cell>
        </row>
        <row r="2782">
          <cell r="A2782" t="str">
            <v>BDO23A</v>
          </cell>
          <cell r="B2782" t="str">
            <v>CIBADUYUT_2</v>
          </cell>
        </row>
        <row r="2783">
          <cell r="A2783" t="str">
            <v>BDO22D</v>
          </cell>
          <cell r="B2783" t="str">
            <v>BDO22D</v>
          </cell>
        </row>
        <row r="2784">
          <cell r="A2784" t="str">
            <v>BDO21E</v>
          </cell>
          <cell r="B2784" t="str">
            <v>CIJERAH</v>
          </cell>
        </row>
        <row r="2785">
          <cell r="A2785" t="str">
            <v>BDO20D</v>
          </cell>
          <cell r="B2785" t="str">
            <v>BDO20D</v>
          </cell>
        </row>
        <row r="2786">
          <cell r="A2786" t="str">
            <v>BDO18D</v>
          </cell>
          <cell r="B2786" t="str">
            <v>SIMPANG_DAGO_2</v>
          </cell>
        </row>
        <row r="2787">
          <cell r="A2787" t="str">
            <v>BDO18C</v>
          </cell>
          <cell r="B2787" t="str">
            <v>DAGO_2</v>
          </cell>
        </row>
        <row r="2788">
          <cell r="A2788" t="str">
            <v>BDO18B</v>
          </cell>
          <cell r="B2788" t="str">
            <v>SADANG_SERANG_2</v>
          </cell>
        </row>
        <row r="2789">
          <cell r="A2789" t="str">
            <v>JBR04A</v>
          </cell>
          <cell r="B2789" t="str">
            <v>PAKUSARI</v>
          </cell>
        </row>
        <row r="2790">
          <cell r="A2790" t="str">
            <v>BWS04A</v>
          </cell>
          <cell r="B2790" t="str">
            <v>MAESAN_1</v>
          </cell>
        </row>
        <row r="2791">
          <cell r="A2791" t="str">
            <v>MTX18</v>
          </cell>
          <cell r="B2791" t="str">
            <v>TAKERAN_1</v>
          </cell>
        </row>
        <row r="2792">
          <cell r="A2792" t="str">
            <v>LMG06A</v>
          </cell>
          <cell r="B2792" t="str">
            <v>GLAGAH_LMG_1</v>
          </cell>
        </row>
        <row r="2793">
          <cell r="A2793" t="str">
            <v>JBR12A</v>
          </cell>
          <cell r="B2793" t="str">
            <v>MUMBULSARI_1</v>
          </cell>
        </row>
        <row r="2794">
          <cell r="A2794" t="str">
            <v>BJE09</v>
          </cell>
          <cell r="B2794" t="str">
            <v>GAYAM</v>
          </cell>
        </row>
        <row r="2795">
          <cell r="A2795" t="str">
            <v>MLG27</v>
          </cell>
          <cell r="B2795" t="str">
            <v>OLD_CITY</v>
          </cell>
        </row>
        <row r="2796">
          <cell r="A2796" t="str">
            <v>JBR16</v>
          </cell>
          <cell r="B2796" t="str">
            <v>MAYANG</v>
          </cell>
        </row>
        <row r="2797">
          <cell r="A2797" t="str">
            <v>TBN08</v>
          </cell>
          <cell r="B2797" t="str">
            <v>RENGEL_1</v>
          </cell>
        </row>
        <row r="2798">
          <cell r="A2798" t="str">
            <v>SGT02</v>
          </cell>
          <cell r="B2798" t="str">
            <v>MUARA_WAHAU</v>
          </cell>
        </row>
        <row r="2799">
          <cell r="A2799" t="str">
            <v>LMG08</v>
          </cell>
          <cell r="B2799" t="str">
            <v>RAYA_PACIRAN</v>
          </cell>
        </row>
        <row r="2800">
          <cell r="A2800" t="str">
            <v>JBR18</v>
          </cell>
          <cell r="B2800" t="str">
            <v>JENGGAWAH</v>
          </cell>
        </row>
        <row r="2801">
          <cell r="A2801" t="str">
            <v>JBR29</v>
          </cell>
          <cell r="B2801" t="str">
            <v>SUMBERSARI_1</v>
          </cell>
        </row>
        <row r="2802">
          <cell r="A2802" t="str">
            <v>SRI19</v>
          </cell>
          <cell r="B2802" t="str">
            <v>PALARAN</v>
          </cell>
        </row>
        <row r="2803">
          <cell r="A2803" t="str">
            <v>SUB90</v>
          </cell>
          <cell r="B2803" t="str">
            <v>MAYJEND_BARAT</v>
          </cell>
        </row>
        <row r="2804">
          <cell r="A2804" t="str">
            <v>MJK11</v>
          </cell>
          <cell r="B2804" t="str">
            <v>KEMLAGI_1</v>
          </cell>
        </row>
        <row r="2805">
          <cell r="A2805" t="str">
            <v>MLG38</v>
          </cell>
          <cell r="B2805" t="str">
            <v>PAKIS_1</v>
          </cell>
        </row>
        <row r="2806">
          <cell r="A2806" t="str">
            <v>GSK17</v>
          </cell>
          <cell r="B2806" t="str">
            <v>KEBOMAS_1</v>
          </cell>
        </row>
        <row r="2807">
          <cell r="A2807" t="str">
            <v>PRO06</v>
          </cell>
          <cell r="B2807" t="str">
            <v>MAYANGAN_1</v>
          </cell>
        </row>
        <row r="2808">
          <cell r="A2808" t="str">
            <v>LMG09</v>
          </cell>
          <cell r="B2808" t="str">
            <v>MOROPELANG</v>
          </cell>
        </row>
        <row r="2809">
          <cell r="A2809" t="str">
            <v>MJK07</v>
          </cell>
          <cell r="B2809" t="str">
            <v>DLANGGU</v>
          </cell>
        </row>
        <row r="2810">
          <cell r="A2810" t="str">
            <v>LMG06</v>
          </cell>
          <cell r="B2810" t="str">
            <v>KARANGGENENG</v>
          </cell>
        </row>
        <row r="2811">
          <cell r="A2811" t="str">
            <v>BJE12</v>
          </cell>
          <cell r="B2811" t="str">
            <v>BALEN_1</v>
          </cell>
        </row>
        <row r="2812">
          <cell r="A2812" t="str">
            <v>MJK09</v>
          </cell>
          <cell r="B2812" t="str">
            <v>JETIS_1</v>
          </cell>
        </row>
        <row r="2813">
          <cell r="A2813" t="str">
            <v>SNX09</v>
          </cell>
          <cell r="B2813" t="str">
            <v>GAPURA_1</v>
          </cell>
        </row>
        <row r="2814">
          <cell r="A2814" t="str">
            <v>SGT04</v>
          </cell>
          <cell r="B2814" t="str">
            <v>BENGALON</v>
          </cell>
        </row>
        <row r="2815">
          <cell r="A2815" t="str">
            <v>LMG03</v>
          </cell>
          <cell r="B2815" t="str">
            <v>PACIRAN</v>
          </cell>
        </row>
        <row r="2816">
          <cell r="A2816" t="str">
            <v>SRI04</v>
          </cell>
          <cell r="B2816" t="str">
            <v>SAMARINDA_ULU</v>
          </cell>
        </row>
        <row r="2817">
          <cell r="A2817" t="str">
            <v>LMG02</v>
          </cell>
          <cell r="B2817" t="str">
            <v>BABAT</v>
          </cell>
        </row>
        <row r="2818">
          <cell r="A2818" t="str">
            <v>PKS01</v>
          </cell>
          <cell r="B2818" t="str">
            <v>PAMEKASAN</v>
          </cell>
        </row>
        <row r="2819">
          <cell r="A2819" t="str">
            <v>SED01</v>
          </cell>
          <cell r="B2819" t="str">
            <v>MELAK</v>
          </cell>
        </row>
        <row r="2820">
          <cell r="A2820" t="str">
            <v>SUB09</v>
          </cell>
          <cell r="B2820" t="str">
            <v>SAMBIKEREP</v>
          </cell>
        </row>
        <row r="2821">
          <cell r="A2821" t="str">
            <v>MDN03</v>
          </cell>
          <cell r="B2821" t="str">
            <v>DOLOPO</v>
          </cell>
        </row>
        <row r="2822">
          <cell r="A2822" t="str">
            <v>SRI02</v>
          </cell>
          <cell r="B2822" t="str">
            <v>SUNGAI_PINANG_LUAR</v>
          </cell>
        </row>
        <row r="2823">
          <cell r="A2823" t="str">
            <v>GSK06</v>
          </cell>
          <cell r="B2823" t="str">
            <v>BAWEAN</v>
          </cell>
        </row>
        <row r="2824">
          <cell r="A2824" t="str">
            <v>BDO17E</v>
          </cell>
          <cell r="B2824" t="str">
            <v>BDO17E</v>
          </cell>
        </row>
        <row r="2825">
          <cell r="A2825" t="str">
            <v>BDO17D</v>
          </cell>
          <cell r="B2825" t="str">
            <v>CISARANTEN_KULON_2</v>
          </cell>
        </row>
        <row r="2826">
          <cell r="A2826" t="str">
            <v>BDO17B</v>
          </cell>
          <cell r="B2826" t="str">
            <v>BINAHARAPAN</v>
          </cell>
        </row>
        <row r="2827">
          <cell r="A2827" t="str">
            <v>BDO14C</v>
          </cell>
          <cell r="B2827" t="str">
            <v>BDO14C</v>
          </cell>
        </row>
        <row r="2828">
          <cell r="A2828" t="str">
            <v>BDO11C</v>
          </cell>
          <cell r="B2828" t="str">
            <v>CICENDO_2</v>
          </cell>
        </row>
        <row r="2829">
          <cell r="A2829" t="str">
            <v>BDO09B</v>
          </cell>
          <cell r="B2829" t="str">
            <v>PELINDUNG_HEWAN</v>
          </cell>
        </row>
        <row r="2830">
          <cell r="A2830" t="str">
            <v>BDO08C</v>
          </cell>
          <cell r="B2830" t="str">
            <v>CARINGIN_BDO</v>
          </cell>
        </row>
        <row r="2831">
          <cell r="A2831" t="str">
            <v>BDO06C</v>
          </cell>
          <cell r="B2831" t="str">
            <v>RANCASARI_2</v>
          </cell>
        </row>
        <row r="2832">
          <cell r="A2832" t="str">
            <v>BDO06B</v>
          </cell>
          <cell r="B2832" t="str">
            <v>CIPAMOKOLAN_2</v>
          </cell>
        </row>
        <row r="2833">
          <cell r="A2833" t="str">
            <v>BDO05C</v>
          </cell>
          <cell r="B2833" t="str">
            <v>BDO05C</v>
          </cell>
        </row>
        <row r="2834">
          <cell r="A2834" t="str">
            <v>BDO02C</v>
          </cell>
          <cell r="B2834" t="str">
            <v>SUKAMAJU_2</v>
          </cell>
        </row>
        <row r="2835">
          <cell r="A2835" t="str">
            <v>BDO02B</v>
          </cell>
          <cell r="B2835" t="str">
            <v>PASIRLAYUNG_2</v>
          </cell>
        </row>
        <row r="2836">
          <cell r="A2836" t="str">
            <v>BDO01C</v>
          </cell>
          <cell r="B2836" t="str">
            <v>BUAH_BATU_2</v>
          </cell>
        </row>
        <row r="2837">
          <cell r="A2837" t="str">
            <v>BDO01B</v>
          </cell>
          <cell r="B2837" t="str">
            <v>SEKEJATI</v>
          </cell>
        </row>
        <row r="2838">
          <cell r="A2838" t="str">
            <v>TLI02</v>
          </cell>
          <cell r="B2838" t="str">
            <v>RA_KARTINI</v>
          </cell>
        </row>
        <row r="2839">
          <cell r="A2839" t="str">
            <v>TLI01</v>
          </cell>
          <cell r="B2839" t="str">
            <v>TOLI</v>
          </cell>
        </row>
        <row r="2840">
          <cell r="A2840" t="str">
            <v>PII20A</v>
          </cell>
          <cell r="B2840" t="str">
            <v>TOLAI_01</v>
          </cell>
        </row>
        <row r="2841">
          <cell r="A2841" t="str">
            <v>PII01B</v>
          </cell>
          <cell r="B2841" t="str">
            <v>PARIGI_01</v>
          </cell>
        </row>
        <row r="2842">
          <cell r="A2842" t="str">
            <v>UNG08</v>
          </cell>
          <cell r="B2842" t="str">
            <v>TUNTANG</v>
          </cell>
        </row>
        <row r="2843">
          <cell r="A2843" t="str">
            <v>LAD01</v>
          </cell>
          <cell r="B2843" t="str">
            <v>LAMANDAU</v>
          </cell>
        </row>
        <row r="2844">
          <cell r="A2844" t="str">
            <v>LAD01A</v>
          </cell>
          <cell r="B2844" t="str">
            <v>LAD01A</v>
          </cell>
        </row>
        <row r="2845">
          <cell r="A2845" t="str">
            <v>SKM02</v>
          </cell>
          <cell r="B2845" t="str">
            <v>SUKAMARA_01</v>
          </cell>
        </row>
        <row r="2846">
          <cell r="A2846" t="str">
            <v>TSK25</v>
          </cell>
          <cell r="B2846" t="str">
            <v>SUKAMAJU_KALER</v>
          </cell>
        </row>
        <row r="2847">
          <cell r="A2847" t="str">
            <v>TSK10B</v>
          </cell>
          <cell r="B2847" t="str">
            <v>TSK10B</v>
          </cell>
        </row>
        <row r="2848">
          <cell r="A2848" t="str">
            <v>TSK10A</v>
          </cell>
          <cell r="B2848" t="str">
            <v>BUNGURSARI_TSK</v>
          </cell>
        </row>
        <row r="2849">
          <cell r="A2849" t="str">
            <v>TSK09B</v>
          </cell>
          <cell r="B2849" t="str">
            <v>TSK09B</v>
          </cell>
        </row>
        <row r="2850">
          <cell r="A2850" t="str">
            <v>TSK08B</v>
          </cell>
          <cell r="B2850" t="str">
            <v>SAMBONGPARI</v>
          </cell>
        </row>
        <row r="2851">
          <cell r="A2851" t="str">
            <v>TSK07A</v>
          </cell>
          <cell r="B2851" t="str">
            <v>TSK07A</v>
          </cell>
        </row>
        <row r="2852">
          <cell r="A2852" t="str">
            <v>TSK06D</v>
          </cell>
          <cell r="B2852" t="str">
            <v>TSK06D</v>
          </cell>
        </row>
        <row r="2853">
          <cell r="A2853" t="str">
            <v>CJR17A</v>
          </cell>
          <cell r="B2853" t="str">
            <v>CJR17A</v>
          </cell>
        </row>
        <row r="2854">
          <cell r="A2854" t="str">
            <v>PUK03A</v>
          </cell>
          <cell r="B2854" t="str">
            <v>MURUNG_RAYA01</v>
          </cell>
        </row>
        <row r="2855">
          <cell r="A2855" t="str">
            <v>MRR04A</v>
          </cell>
          <cell r="B2855" t="str">
            <v>MUARA_BELITI_01</v>
          </cell>
        </row>
        <row r="2856">
          <cell r="A2856" t="str">
            <v>MRR05A</v>
          </cell>
          <cell r="B2856" t="str">
            <v>MUARA_KELINGI01</v>
          </cell>
        </row>
        <row r="2857">
          <cell r="A2857" t="str">
            <v>MRR06</v>
          </cell>
          <cell r="B2857" t="str">
            <v>MUARA_LAKITAN</v>
          </cell>
        </row>
        <row r="2858">
          <cell r="A2858" t="str">
            <v>KKS04</v>
          </cell>
          <cell r="B2858" t="str">
            <v>KAPUAS_TIMUR</v>
          </cell>
        </row>
        <row r="2859">
          <cell r="A2859" t="str">
            <v>KUK02</v>
          </cell>
          <cell r="B2859" t="str">
            <v>TEWAH</v>
          </cell>
        </row>
        <row r="2860">
          <cell r="A2860" t="str">
            <v>KUP03</v>
          </cell>
          <cell r="B2860" t="str">
            <v>HANAU</v>
          </cell>
        </row>
        <row r="2861">
          <cell r="A2861" t="str">
            <v>PKN05</v>
          </cell>
          <cell r="B2861" t="str">
            <v>BANTENG</v>
          </cell>
        </row>
        <row r="2862">
          <cell r="A2862" t="str">
            <v>MRR01</v>
          </cell>
          <cell r="B2862" t="str">
            <v>MUSI_RAWAS</v>
          </cell>
        </row>
        <row r="2863">
          <cell r="A2863" t="str">
            <v>MRR05</v>
          </cell>
          <cell r="B2863" t="str">
            <v>CECAR</v>
          </cell>
        </row>
        <row r="2864">
          <cell r="A2864" t="str">
            <v>CRP02</v>
          </cell>
          <cell r="B2864" t="str">
            <v>CURUP_02</v>
          </cell>
        </row>
        <row r="2865">
          <cell r="A2865" t="str">
            <v>MWO02</v>
          </cell>
          <cell r="B2865" t="str">
            <v>IPUH</v>
          </cell>
        </row>
        <row r="2866">
          <cell r="A2866" t="str">
            <v>MWO04</v>
          </cell>
          <cell r="B2866" t="str">
            <v>PONDOK_SUGUH</v>
          </cell>
        </row>
        <row r="2867">
          <cell r="A2867" t="str">
            <v>KPA01</v>
          </cell>
          <cell r="B2867" t="str">
            <v>KEPAHIANG</v>
          </cell>
        </row>
        <row r="2868">
          <cell r="A2868" t="str">
            <v>ARG01</v>
          </cell>
          <cell r="B2868" t="str">
            <v>ARGAMAKMUR</v>
          </cell>
        </row>
        <row r="2869">
          <cell r="A2869" t="str">
            <v>TAS01</v>
          </cell>
          <cell r="B2869" t="str">
            <v>TAIS</v>
          </cell>
        </row>
        <row r="2870">
          <cell r="A2870" t="str">
            <v>LBG01</v>
          </cell>
          <cell r="B2870" t="str">
            <v>LEBONG</v>
          </cell>
        </row>
        <row r="2871">
          <cell r="A2871" t="str">
            <v>MJK02</v>
          </cell>
          <cell r="B2871" t="str">
            <v>MOJOSARI</v>
          </cell>
        </row>
        <row r="2872">
          <cell r="A2872" t="str">
            <v>MRU05</v>
          </cell>
          <cell r="B2872" t="str">
            <v>TRANSUBUR</v>
          </cell>
        </row>
        <row r="2873">
          <cell r="A2873" t="str">
            <v>MRU02</v>
          </cell>
          <cell r="B2873" t="str">
            <v>NIBUNG</v>
          </cell>
        </row>
        <row r="2874">
          <cell r="A2874" t="str">
            <v>MRU03</v>
          </cell>
          <cell r="B2874" t="str">
            <v>RAWAS_ILIR</v>
          </cell>
        </row>
        <row r="2875">
          <cell r="A2875" t="str">
            <v>MRU04</v>
          </cell>
          <cell r="B2875" t="str">
            <v>KARANG_JAYA</v>
          </cell>
        </row>
        <row r="2876">
          <cell r="A2876" t="str">
            <v>TAS03</v>
          </cell>
          <cell r="B2876" t="str">
            <v>SENDAWAR</v>
          </cell>
        </row>
        <row r="2877">
          <cell r="A2877" t="str">
            <v>ARG04</v>
          </cell>
          <cell r="B2877" t="str">
            <v>LAIS</v>
          </cell>
        </row>
        <row r="2878">
          <cell r="A2878" t="str">
            <v>TAS02</v>
          </cell>
          <cell r="B2878" t="str">
            <v>NIUR</v>
          </cell>
        </row>
        <row r="2879">
          <cell r="A2879" t="str">
            <v>ARG02</v>
          </cell>
          <cell r="B2879" t="str">
            <v>KETAHUN</v>
          </cell>
        </row>
        <row r="2880">
          <cell r="A2880" t="str">
            <v>ARG03</v>
          </cell>
          <cell r="B2880" t="str">
            <v>PUTRI_HIJAU</v>
          </cell>
        </row>
        <row r="2881">
          <cell r="A2881" t="str">
            <v>MRR02</v>
          </cell>
          <cell r="B2881" t="str">
            <v>MEGANG_SAKTI</v>
          </cell>
        </row>
        <row r="2882">
          <cell r="A2882" t="str">
            <v>MWO03</v>
          </cell>
          <cell r="B2882" t="str">
            <v>PENARIK</v>
          </cell>
        </row>
        <row r="2883">
          <cell r="A2883" t="str">
            <v>LLG01</v>
          </cell>
          <cell r="B2883" t="str">
            <v>LUBUK_LINGGAU</v>
          </cell>
        </row>
        <row r="2884">
          <cell r="A2884" t="str">
            <v>KAW02</v>
          </cell>
          <cell r="B2884" t="str">
            <v>PADANG_GUCI</v>
          </cell>
        </row>
        <row r="2885">
          <cell r="A2885" t="str">
            <v>KAW01</v>
          </cell>
          <cell r="B2885" t="str">
            <v>KAUR</v>
          </cell>
        </row>
        <row r="2886">
          <cell r="A2886" t="str">
            <v>CRP01</v>
          </cell>
          <cell r="B2886" t="str">
            <v>CURUP</v>
          </cell>
        </row>
        <row r="2887">
          <cell r="A2887" t="str">
            <v>MNN01</v>
          </cell>
          <cell r="B2887" t="str">
            <v>MANNA</v>
          </cell>
        </row>
        <row r="2888">
          <cell r="A2888" t="str">
            <v>MWO01</v>
          </cell>
          <cell r="B2888" t="str">
            <v>MUKO_MUKO</v>
          </cell>
        </row>
        <row r="2889">
          <cell r="A2889" t="str">
            <v>BKS03</v>
          </cell>
          <cell r="B2889" t="str">
            <v>MERPATI</v>
          </cell>
        </row>
        <row r="2890">
          <cell r="A2890" t="str">
            <v>KRT01</v>
          </cell>
          <cell r="B2890" t="str">
            <v>KARANG_TINGGI</v>
          </cell>
        </row>
        <row r="2891">
          <cell r="A2891" t="str">
            <v>DPK07E</v>
          </cell>
          <cell r="B2891" t="str">
            <v>CIMPAEUN</v>
          </cell>
        </row>
        <row r="2892">
          <cell r="A2892" t="str">
            <v>TSK05B</v>
          </cell>
          <cell r="B2892" t="str">
            <v>TSK05B</v>
          </cell>
        </row>
        <row r="2893">
          <cell r="A2893" t="str">
            <v>TSK05A</v>
          </cell>
          <cell r="B2893" t="str">
            <v>TAWANG</v>
          </cell>
        </row>
        <row r="2894">
          <cell r="A2894" t="str">
            <v>TSK04A</v>
          </cell>
          <cell r="B2894" t="str">
            <v>MULYASARI</v>
          </cell>
        </row>
        <row r="2895">
          <cell r="A2895" t="str">
            <v>TSK03D</v>
          </cell>
          <cell r="B2895" t="str">
            <v>TSK03D</v>
          </cell>
        </row>
        <row r="2896">
          <cell r="A2896" t="str">
            <v>TSK03C</v>
          </cell>
          <cell r="B2896" t="str">
            <v>TSK03C</v>
          </cell>
        </row>
        <row r="2897">
          <cell r="A2897" t="str">
            <v>TSK03B</v>
          </cell>
          <cell r="B2897" t="str">
            <v>TSK03B</v>
          </cell>
        </row>
        <row r="2898">
          <cell r="A2898" t="str">
            <v>TSK03A</v>
          </cell>
          <cell r="B2898" t="str">
            <v>KAWALU_2</v>
          </cell>
        </row>
        <row r="2899">
          <cell r="A2899" t="str">
            <v>TSK02A</v>
          </cell>
          <cell r="B2899" t="str">
            <v>TSK02A</v>
          </cell>
        </row>
        <row r="2900">
          <cell r="A2900" t="str">
            <v>TSK01B</v>
          </cell>
          <cell r="B2900" t="str">
            <v>TSK01B</v>
          </cell>
        </row>
        <row r="2901">
          <cell r="A2901" t="str">
            <v>TSK01A</v>
          </cell>
          <cell r="B2901" t="str">
            <v>TSK01A</v>
          </cell>
        </row>
        <row r="2902">
          <cell r="A2902" t="str">
            <v>SUM23</v>
          </cell>
          <cell r="B2902" t="str">
            <v>GANEAS</v>
          </cell>
        </row>
        <row r="2903">
          <cell r="A2903" t="str">
            <v>SUM15A</v>
          </cell>
          <cell r="B2903" t="str">
            <v>PASEH_KIDUL</v>
          </cell>
        </row>
        <row r="2904">
          <cell r="A2904" t="str">
            <v>SUM10D</v>
          </cell>
          <cell r="B2904" t="str">
            <v>SUM10D</v>
          </cell>
        </row>
        <row r="2905">
          <cell r="A2905" t="str">
            <v>SUM10C</v>
          </cell>
          <cell r="B2905" t="str">
            <v>SUM10C</v>
          </cell>
        </row>
        <row r="2906">
          <cell r="A2906" t="str">
            <v>SUM10A</v>
          </cell>
          <cell r="B2906" t="str">
            <v>HEGARMANAH_2</v>
          </cell>
        </row>
        <row r="2907">
          <cell r="A2907" t="str">
            <v>WGG03</v>
          </cell>
          <cell r="B2907" t="str">
            <v>LASOLO</v>
          </cell>
        </row>
        <row r="2908">
          <cell r="A2908" t="str">
            <v>MAR06A</v>
          </cell>
          <cell r="B2908" t="str">
            <v>MONGCONGLOE_RAYA</v>
          </cell>
        </row>
        <row r="2909">
          <cell r="A2909" t="str">
            <v>BRB07</v>
          </cell>
          <cell r="B2909" t="str">
            <v>BULAKAMBA</v>
          </cell>
        </row>
        <row r="2910">
          <cell r="A2910" t="str">
            <v>MOJ02</v>
          </cell>
          <cell r="B2910" t="str">
            <v>BANGSAL</v>
          </cell>
        </row>
        <row r="2911">
          <cell r="A2911" t="str">
            <v>BAT01</v>
          </cell>
          <cell r="B2911" t="str">
            <v>BATU</v>
          </cell>
        </row>
        <row r="2912">
          <cell r="A2912" t="str">
            <v>SUM06B</v>
          </cell>
          <cell r="B2912" t="str">
            <v>SUM06B</v>
          </cell>
        </row>
        <row r="2913">
          <cell r="A2913" t="str">
            <v>SOG90</v>
          </cell>
          <cell r="B2913" t="str">
            <v>SERANGMEKAR</v>
          </cell>
        </row>
        <row r="2914">
          <cell r="A2914" t="str">
            <v>SOG32C</v>
          </cell>
          <cell r="B2914" t="str">
            <v>SOG32C</v>
          </cell>
        </row>
        <row r="2915">
          <cell r="A2915" t="str">
            <v>SOG32A</v>
          </cell>
          <cell r="B2915" t="str">
            <v>MARGAHAYU_2</v>
          </cell>
        </row>
        <row r="2916">
          <cell r="A2916" t="str">
            <v>SOG31D</v>
          </cell>
          <cell r="B2916" t="str">
            <v>SOG31D</v>
          </cell>
        </row>
        <row r="2917">
          <cell r="A2917" t="str">
            <v>SOG30C</v>
          </cell>
          <cell r="B2917" t="str">
            <v>SOG30C</v>
          </cell>
        </row>
        <row r="2918">
          <cell r="A2918" t="str">
            <v>SOG30A</v>
          </cell>
          <cell r="B2918" t="str">
            <v>ARJASARI_2</v>
          </cell>
        </row>
        <row r="2919">
          <cell r="A2919" t="str">
            <v>SOG29A</v>
          </cell>
          <cell r="B2919" t="str">
            <v>MARGAHURIP</v>
          </cell>
        </row>
        <row r="2920">
          <cell r="A2920" t="str">
            <v>SOG28A</v>
          </cell>
          <cell r="B2920" t="str">
            <v>SOG28A</v>
          </cell>
        </row>
        <row r="2921">
          <cell r="A2921" t="str">
            <v>SOG25B</v>
          </cell>
          <cell r="B2921" t="str">
            <v>SOG25B</v>
          </cell>
        </row>
        <row r="2922">
          <cell r="A2922" t="str">
            <v>SOG24B</v>
          </cell>
          <cell r="B2922" t="str">
            <v>SOG24B</v>
          </cell>
        </row>
        <row r="2923">
          <cell r="A2923" t="str">
            <v>SOG24A</v>
          </cell>
          <cell r="B2923" t="str">
            <v>JELEGONG</v>
          </cell>
        </row>
        <row r="2924">
          <cell r="A2924" t="str">
            <v>SOG23D</v>
          </cell>
          <cell r="B2924" t="str">
            <v>SOG23D</v>
          </cell>
        </row>
        <row r="2925">
          <cell r="A2925" t="str">
            <v>SOG23C</v>
          </cell>
          <cell r="B2925" t="str">
            <v>CILAMPENI</v>
          </cell>
        </row>
        <row r="2926">
          <cell r="A2926" t="str">
            <v>SOG23B</v>
          </cell>
          <cell r="B2926" t="str">
            <v>TAMAN_KOPO_KATAPANG</v>
          </cell>
        </row>
        <row r="2927">
          <cell r="A2927" t="str">
            <v>SOG23A</v>
          </cell>
          <cell r="B2927" t="str">
            <v>KATAPANG_2</v>
          </cell>
        </row>
        <row r="2928">
          <cell r="A2928" t="str">
            <v>SOG21A</v>
          </cell>
          <cell r="B2928" t="str">
            <v>CANGKUANG_2</v>
          </cell>
        </row>
        <row r="2929">
          <cell r="A2929" t="str">
            <v>SDP01</v>
          </cell>
          <cell r="B2929" t="str">
            <v>SALES_DEPARTMENT</v>
          </cell>
        </row>
        <row r="2930">
          <cell r="A2930" t="str">
            <v>SOG20B</v>
          </cell>
          <cell r="B2930" t="str">
            <v>CINGCIN</v>
          </cell>
        </row>
        <row r="2931">
          <cell r="A2931" t="str">
            <v>SOG20A</v>
          </cell>
          <cell r="B2931" t="str">
            <v>PARUNG_SERAB_SOG</v>
          </cell>
        </row>
        <row r="2932">
          <cell r="A2932" t="str">
            <v>SOG17E</v>
          </cell>
          <cell r="B2932" t="str">
            <v>SOG17E</v>
          </cell>
        </row>
        <row r="2933">
          <cell r="A2933" t="str">
            <v>SOG15B</v>
          </cell>
          <cell r="B2933" t="str">
            <v>DAYEUH_KOLOT_2</v>
          </cell>
        </row>
        <row r="2934">
          <cell r="A2934" t="str">
            <v>SOG14B</v>
          </cell>
          <cell r="B2934" t="str">
            <v>BABAKAN_PEUTEUY</v>
          </cell>
        </row>
        <row r="2935">
          <cell r="A2935" t="str">
            <v>TCSDA003</v>
          </cell>
          <cell r="B2935" t="str">
            <v>TCSDA003</v>
          </cell>
        </row>
        <row r="2936">
          <cell r="A2936" t="str">
            <v>SUM08D</v>
          </cell>
          <cell r="B2936" t="str">
            <v>SUM08D</v>
          </cell>
        </row>
        <row r="2937">
          <cell r="A2937" t="str">
            <v>PER05B</v>
          </cell>
          <cell r="B2937" t="str">
            <v>PER05B</v>
          </cell>
        </row>
        <row r="2938">
          <cell r="A2938" t="str">
            <v>SMI02A</v>
          </cell>
          <cell r="B2938" t="str">
            <v>SMI02A</v>
          </cell>
        </row>
        <row r="2939">
          <cell r="A2939" t="str">
            <v>SMQ08A</v>
          </cell>
          <cell r="B2939" t="str">
            <v>SMQ08A</v>
          </cell>
        </row>
        <row r="2940">
          <cell r="A2940" t="str">
            <v>KUP02A</v>
          </cell>
          <cell r="B2940" t="str">
            <v>KUP02A</v>
          </cell>
        </row>
        <row r="2941">
          <cell r="A2941" t="str">
            <v>PUK03</v>
          </cell>
          <cell r="B2941" t="str">
            <v>PURUK_CAHU</v>
          </cell>
        </row>
        <row r="2942">
          <cell r="A2942" t="str">
            <v>JKT33C</v>
          </cell>
          <cell r="B2942" t="str">
            <v>CP_ANGGREK_2</v>
          </cell>
        </row>
        <row r="2943">
          <cell r="A2943" t="str">
            <v>BDO99</v>
          </cell>
          <cell r="B2943" t="str">
            <v>DC_RANCASARI</v>
          </cell>
        </row>
        <row r="2944">
          <cell r="A2944" t="str">
            <v>SMI14</v>
          </cell>
          <cell r="B2944" t="str">
            <v>DC_CITAMIANG</v>
          </cell>
        </row>
        <row r="2945">
          <cell r="A2945" t="str">
            <v>SMI03</v>
          </cell>
          <cell r="B2945" t="str">
            <v>SUKARAJA</v>
          </cell>
        </row>
        <row r="2946">
          <cell r="A2946" t="str">
            <v>TAL01</v>
          </cell>
          <cell r="B2946" t="str">
            <v>TAMIANG_LAYANG</v>
          </cell>
        </row>
        <row r="2947">
          <cell r="A2947" t="str">
            <v>BTL06</v>
          </cell>
          <cell r="B2947" t="str">
            <v>DIRO</v>
          </cell>
        </row>
        <row r="2948">
          <cell r="A2948" t="str">
            <v>SOG13B</v>
          </cell>
          <cell r="B2948" t="str">
            <v>SOG13B</v>
          </cell>
        </row>
        <row r="2949">
          <cell r="A2949" t="str">
            <v>SOG12D</v>
          </cell>
          <cell r="B2949" t="str">
            <v>SOG12D</v>
          </cell>
        </row>
        <row r="2950">
          <cell r="A2950" t="str">
            <v>SOG12C</v>
          </cell>
          <cell r="B2950" t="str">
            <v>RANCAEKEK_2</v>
          </cell>
        </row>
        <row r="2951">
          <cell r="A2951" t="str">
            <v>SOG11B</v>
          </cell>
          <cell r="B2951" t="str">
            <v>CILEUNYI_2</v>
          </cell>
        </row>
        <row r="2952">
          <cell r="A2952" t="str">
            <v>SOG11A</v>
          </cell>
          <cell r="B2952" t="str">
            <v>CILEUNYI_WETAN_2</v>
          </cell>
        </row>
        <row r="2953">
          <cell r="A2953" t="str">
            <v>SOG10C</v>
          </cell>
          <cell r="B2953" t="str">
            <v>SOG10C</v>
          </cell>
        </row>
        <row r="2954">
          <cell r="A2954" t="str">
            <v>BAO02B</v>
          </cell>
          <cell r="B2954" t="str">
            <v>BAO02B</v>
          </cell>
        </row>
        <row r="2955">
          <cell r="A2955" t="str">
            <v>BAO11</v>
          </cell>
          <cell r="B2955" t="str">
            <v>BAO11</v>
          </cell>
        </row>
        <row r="2956">
          <cell r="A2956" t="str">
            <v>SOG10A</v>
          </cell>
          <cell r="B2956" t="str">
            <v>LENGKONG_SOG</v>
          </cell>
        </row>
        <row r="2957">
          <cell r="A2957" t="str">
            <v>SOG09A</v>
          </cell>
          <cell r="B2957" t="str">
            <v>SOG09A</v>
          </cell>
        </row>
        <row r="2958">
          <cell r="A2958" t="str">
            <v>MUS06</v>
          </cell>
          <cell r="B2958" t="str">
            <v>MUS06</v>
          </cell>
        </row>
        <row r="2959">
          <cell r="A2959" t="str">
            <v>SOG08B</v>
          </cell>
          <cell r="B2959" t="str">
            <v>SOG08B</v>
          </cell>
        </row>
        <row r="2960">
          <cell r="A2960" t="str">
            <v>SOG08A</v>
          </cell>
          <cell r="B2960" t="str">
            <v>SOLOKAN_JERUK</v>
          </cell>
        </row>
        <row r="2961">
          <cell r="A2961" t="str">
            <v>MBN01A</v>
          </cell>
          <cell r="B2961" t="str">
            <v>MBN01A</v>
          </cell>
        </row>
        <row r="2962">
          <cell r="A2962" t="str">
            <v>SOG07B</v>
          </cell>
          <cell r="B2962" t="str">
            <v>SOG07B</v>
          </cell>
        </row>
        <row r="2963">
          <cell r="A2963" t="str">
            <v>SOG06A</v>
          </cell>
          <cell r="B2963" t="str">
            <v>MARUYUNG</v>
          </cell>
        </row>
        <row r="2964">
          <cell r="A2964" t="str">
            <v>SOG04B</v>
          </cell>
          <cell r="B2964" t="str">
            <v>SOG04B</v>
          </cell>
        </row>
        <row r="2965">
          <cell r="A2965" t="str">
            <v>SOG03C</v>
          </cell>
          <cell r="B2965" t="str">
            <v>SOG03C</v>
          </cell>
        </row>
        <row r="2966">
          <cell r="A2966" t="str">
            <v>SOG02B</v>
          </cell>
          <cell r="B2966" t="str">
            <v>SOG02B</v>
          </cell>
        </row>
        <row r="2967">
          <cell r="A2967" t="str">
            <v>SMI34</v>
          </cell>
          <cell r="B2967" t="str">
            <v>NAGRAK</v>
          </cell>
        </row>
        <row r="2968">
          <cell r="A2968" t="str">
            <v>SMI32</v>
          </cell>
          <cell r="B2968" t="str">
            <v>CARINGIN_KULON</v>
          </cell>
        </row>
        <row r="2969">
          <cell r="A2969" t="str">
            <v>SMI28A</v>
          </cell>
          <cell r="B2969" t="str">
            <v>PASIRHALANG</v>
          </cell>
        </row>
        <row r="2970">
          <cell r="A2970" t="str">
            <v>SMI27A</v>
          </cell>
          <cell r="B2970" t="str">
            <v>SUKALARANG_2</v>
          </cell>
        </row>
        <row r="2971">
          <cell r="A2971" t="str">
            <v>SMI25B</v>
          </cell>
          <cell r="B2971" t="str">
            <v>SMI25B</v>
          </cell>
        </row>
        <row r="2972">
          <cell r="A2972" t="str">
            <v>SMI24B</v>
          </cell>
          <cell r="B2972" t="str">
            <v>CIBADAK_2</v>
          </cell>
        </row>
        <row r="2973">
          <cell r="A2973" t="str">
            <v>SMI24A</v>
          </cell>
          <cell r="B2973" t="str">
            <v>SURYA_KENCANA2</v>
          </cell>
        </row>
        <row r="2974">
          <cell r="A2974" t="str">
            <v>SMI13A</v>
          </cell>
          <cell r="B2974" t="str">
            <v>CIKEMBAR_2</v>
          </cell>
        </row>
        <row r="2975">
          <cell r="A2975" t="str">
            <v>SMI04A</v>
          </cell>
          <cell r="B2975" t="str">
            <v>LEMBURSITU</v>
          </cell>
        </row>
        <row r="2976">
          <cell r="A2976" t="str">
            <v>SMI01A</v>
          </cell>
          <cell r="B2976" t="str">
            <v>JAYARAKSA_2</v>
          </cell>
        </row>
        <row r="2977">
          <cell r="A2977" t="str">
            <v>SMB38A</v>
          </cell>
          <cell r="B2977" t="str">
            <v>SMB38A</v>
          </cell>
        </row>
        <row r="2978">
          <cell r="A2978" t="str">
            <v>SMB37</v>
          </cell>
          <cell r="B2978" t="str">
            <v>SUMBER_2</v>
          </cell>
        </row>
        <row r="2979">
          <cell r="A2979" t="str">
            <v>SMB35A</v>
          </cell>
          <cell r="B2979" t="str">
            <v>SMB35A</v>
          </cell>
        </row>
        <row r="2980">
          <cell r="A2980" t="str">
            <v>SMB34</v>
          </cell>
          <cell r="B2980" t="str">
            <v>PLERED_CRN</v>
          </cell>
        </row>
        <row r="2981">
          <cell r="A2981" t="str">
            <v>SMB31C</v>
          </cell>
          <cell r="B2981" t="str">
            <v>SMB31C</v>
          </cell>
        </row>
        <row r="2982">
          <cell r="A2982" t="str">
            <v>SMB31B</v>
          </cell>
          <cell r="B2982" t="str">
            <v>TEGALGUBUG_2</v>
          </cell>
        </row>
        <row r="2983">
          <cell r="A2983" t="str">
            <v>SMB28A</v>
          </cell>
          <cell r="B2983" t="str">
            <v>GEGESIK</v>
          </cell>
        </row>
        <row r="2984">
          <cell r="A2984" t="str">
            <v>SMB27A</v>
          </cell>
          <cell r="B2984" t="str">
            <v>SMB27A</v>
          </cell>
        </row>
        <row r="2985">
          <cell r="A2985" t="str">
            <v>SMB26A</v>
          </cell>
          <cell r="B2985" t="str">
            <v>KALIWEDI_2</v>
          </cell>
        </row>
        <row r="2986">
          <cell r="A2986" t="str">
            <v>SMB23A</v>
          </cell>
          <cell r="B2986" t="str">
            <v>KLANGENAN_2</v>
          </cell>
        </row>
        <row r="2987">
          <cell r="A2987" t="str">
            <v>SMB22A</v>
          </cell>
          <cell r="B2987" t="str">
            <v>SMB22A</v>
          </cell>
        </row>
        <row r="2988">
          <cell r="A2988" t="str">
            <v>SMB16B</v>
          </cell>
          <cell r="B2988" t="str">
            <v>SMB16B</v>
          </cell>
        </row>
        <row r="2989">
          <cell r="A2989" t="str">
            <v>SMB14A</v>
          </cell>
          <cell r="B2989" t="str">
            <v>SMB14A</v>
          </cell>
        </row>
        <row r="2990">
          <cell r="A2990" t="str">
            <v>SMB09A</v>
          </cell>
          <cell r="B2990" t="str">
            <v>GEBANG_2</v>
          </cell>
        </row>
        <row r="2991">
          <cell r="A2991" t="str">
            <v>SMB07A</v>
          </cell>
          <cell r="B2991" t="str">
            <v>SMB07A</v>
          </cell>
        </row>
        <row r="2992">
          <cell r="A2992" t="str">
            <v>SMB05A</v>
          </cell>
          <cell r="B2992" t="str">
            <v>BOJONGGEBANG_2</v>
          </cell>
        </row>
        <row r="2993">
          <cell r="A2993" t="str">
            <v>SMB01C</v>
          </cell>
          <cell r="B2993" t="str">
            <v>SMB01C</v>
          </cell>
        </row>
        <row r="2994">
          <cell r="A2994" t="str">
            <v>SIN38</v>
          </cell>
          <cell r="B2994" t="str">
            <v>JAMANIS_2</v>
          </cell>
        </row>
        <row r="2995">
          <cell r="A2995" t="str">
            <v>6660028</v>
          </cell>
          <cell r="B2995" t="str">
            <v>AGENT28</v>
          </cell>
        </row>
        <row r="2996">
          <cell r="A2996" t="str">
            <v>6660027</v>
          </cell>
          <cell r="B2996" t="str">
            <v>AGENT27</v>
          </cell>
        </row>
        <row r="2997">
          <cell r="A2997" t="str">
            <v>6660026</v>
          </cell>
          <cell r="B2997" t="str">
            <v>AGENT26</v>
          </cell>
        </row>
        <row r="2998">
          <cell r="A2998" t="str">
            <v>6660025</v>
          </cell>
          <cell r="B2998" t="str">
            <v>AGENT25</v>
          </cell>
        </row>
        <row r="2999">
          <cell r="A2999" t="str">
            <v>6660023</v>
          </cell>
          <cell r="B2999" t="str">
            <v>AGENT23</v>
          </cell>
        </row>
        <row r="3000">
          <cell r="A3000" t="str">
            <v>6660022</v>
          </cell>
          <cell r="B3000" t="str">
            <v>AGENT22</v>
          </cell>
        </row>
        <row r="3001">
          <cell r="A3001" t="str">
            <v>6660021</v>
          </cell>
          <cell r="B3001" t="str">
            <v>AGENT21</v>
          </cell>
        </row>
        <row r="3002">
          <cell r="A3002" t="str">
            <v>6660019</v>
          </cell>
          <cell r="B3002" t="str">
            <v>AGENT19</v>
          </cell>
        </row>
        <row r="3003">
          <cell r="A3003" t="str">
            <v>6660018</v>
          </cell>
          <cell r="B3003" t="str">
            <v>AGENT18</v>
          </cell>
        </row>
        <row r="3004">
          <cell r="A3004" t="str">
            <v>6660017</v>
          </cell>
          <cell r="B3004" t="str">
            <v>AGENT17</v>
          </cell>
        </row>
        <row r="3005">
          <cell r="A3005" t="str">
            <v>6660016</v>
          </cell>
          <cell r="B3005" t="str">
            <v>AGENT16</v>
          </cell>
        </row>
        <row r="3006">
          <cell r="A3006" t="str">
            <v>6660015</v>
          </cell>
          <cell r="B3006" t="str">
            <v>AGENT15</v>
          </cell>
        </row>
        <row r="3007">
          <cell r="A3007" t="str">
            <v>6660014</v>
          </cell>
          <cell r="B3007" t="str">
            <v>AGENT14</v>
          </cell>
        </row>
        <row r="3008">
          <cell r="A3008" t="str">
            <v>6660013</v>
          </cell>
          <cell r="B3008" t="str">
            <v>AGENT13</v>
          </cell>
        </row>
        <row r="3009">
          <cell r="A3009" t="str">
            <v>6660012</v>
          </cell>
          <cell r="B3009" t="str">
            <v>AGENT12</v>
          </cell>
        </row>
        <row r="3010">
          <cell r="A3010" t="str">
            <v>6660011</v>
          </cell>
          <cell r="B3010" t="str">
            <v>AGENT11</v>
          </cell>
        </row>
        <row r="3011">
          <cell r="A3011" t="str">
            <v>6660010</v>
          </cell>
          <cell r="B3011" t="str">
            <v>AGENT10</v>
          </cell>
        </row>
        <row r="3012">
          <cell r="A3012" t="str">
            <v>6660009</v>
          </cell>
          <cell r="B3012" t="str">
            <v>AGENT09</v>
          </cell>
        </row>
        <row r="3013">
          <cell r="A3013" t="str">
            <v>6660008</v>
          </cell>
          <cell r="B3013" t="str">
            <v>AGENT08</v>
          </cell>
        </row>
        <row r="3014">
          <cell r="A3014" t="str">
            <v>6660007</v>
          </cell>
          <cell r="B3014" t="str">
            <v>AGENT07</v>
          </cell>
        </row>
        <row r="3015">
          <cell r="A3015" t="str">
            <v>6660006</v>
          </cell>
          <cell r="B3015" t="str">
            <v>AGENT06</v>
          </cell>
        </row>
        <row r="3016">
          <cell r="A3016" t="str">
            <v>6660005</v>
          </cell>
          <cell r="B3016" t="str">
            <v>AGENT05</v>
          </cell>
        </row>
        <row r="3017">
          <cell r="A3017" t="str">
            <v>6660004</v>
          </cell>
          <cell r="B3017" t="str">
            <v>AGENT04</v>
          </cell>
        </row>
        <row r="3018">
          <cell r="A3018" t="str">
            <v>SIN29</v>
          </cell>
          <cell r="B3018" t="str">
            <v>KALAPAGENEP</v>
          </cell>
        </row>
        <row r="3019">
          <cell r="A3019" t="str">
            <v>MRN03A</v>
          </cell>
          <cell r="B3019" t="str">
            <v>MRN03A</v>
          </cell>
        </row>
        <row r="3020">
          <cell r="A3020" t="str">
            <v>KYT06A</v>
          </cell>
          <cell r="B3020" t="str">
            <v>KYT06A</v>
          </cell>
        </row>
        <row r="3021">
          <cell r="A3021" t="str">
            <v>KYT17</v>
          </cell>
          <cell r="B3021" t="str">
            <v>KYT17</v>
          </cell>
        </row>
        <row r="3022">
          <cell r="A3022" t="str">
            <v>LHT10</v>
          </cell>
          <cell r="B3022" t="str">
            <v>LAHAT_CENTRAL</v>
          </cell>
        </row>
        <row r="3023">
          <cell r="A3023" t="str">
            <v>KUP08</v>
          </cell>
          <cell r="B3023" t="str">
            <v>BANGKAL</v>
          </cell>
        </row>
        <row r="3024">
          <cell r="A3024" t="str">
            <v>KSG03</v>
          </cell>
          <cell r="B3024" t="str">
            <v>HAMPALIT</v>
          </cell>
        </row>
        <row r="3025">
          <cell r="A3025" t="str">
            <v>MUA03</v>
          </cell>
          <cell r="B3025" t="str">
            <v>KISAM</v>
          </cell>
        </row>
        <row r="3026">
          <cell r="A3026" t="str">
            <v>KKS03</v>
          </cell>
          <cell r="B3026" t="str">
            <v>KAPUAS_MURUNG</v>
          </cell>
        </row>
        <row r="3027">
          <cell r="A3027" t="str">
            <v>PAM02</v>
          </cell>
          <cell r="B3027" t="str">
            <v>PAGAR_ALAM_2</v>
          </cell>
        </row>
        <row r="3028">
          <cell r="A3028" t="str">
            <v>KSG01</v>
          </cell>
          <cell r="B3028" t="str">
            <v>KASONGAN</v>
          </cell>
        </row>
        <row r="3029">
          <cell r="A3029" t="str">
            <v>MGL01</v>
          </cell>
          <cell r="B3029" t="str">
            <v>MAGELANG</v>
          </cell>
        </row>
        <row r="3030">
          <cell r="A3030" t="str">
            <v>PLM12</v>
          </cell>
          <cell r="B3030" t="str">
            <v>TALANG_BETUTU</v>
          </cell>
        </row>
        <row r="3031">
          <cell r="A3031" t="str">
            <v>MRN02</v>
          </cell>
          <cell r="B3031" t="str">
            <v>TANJUNG_ENIM</v>
          </cell>
        </row>
        <row r="3032">
          <cell r="A3032" t="str">
            <v>SIN28</v>
          </cell>
          <cell r="B3032" t="str">
            <v>CIBALONG</v>
          </cell>
        </row>
        <row r="3033">
          <cell r="A3033" t="str">
            <v>SIN12A</v>
          </cell>
          <cell r="B3033" t="str">
            <v>LEUWISARI</v>
          </cell>
        </row>
        <row r="3034">
          <cell r="A3034" t="str">
            <v>SIN08A</v>
          </cell>
          <cell r="B3034" t="str">
            <v>SIN08A</v>
          </cell>
        </row>
        <row r="3035">
          <cell r="A3035" t="str">
            <v>SIN02A</v>
          </cell>
          <cell r="B3035" t="str">
            <v>MANGUNREJA_4</v>
          </cell>
        </row>
        <row r="3036">
          <cell r="A3036" t="str">
            <v>SIN01D</v>
          </cell>
          <cell r="B3036" t="str">
            <v>SIN01D</v>
          </cell>
        </row>
        <row r="3037">
          <cell r="A3037" t="str">
            <v>SIN01C</v>
          </cell>
          <cell r="B3037" t="str">
            <v>CIGALONTANG_2</v>
          </cell>
        </row>
        <row r="3038">
          <cell r="A3038" t="str">
            <v>SBG30A</v>
          </cell>
          <cell r="B3038" t="str">
            <v>SBG30A</v>
          </cell>
        </row>
        <row r="3039">
          <cell r="A3039" t="str">
            <v>SBG28A</v>
          </cell>
          <cell r="B3039" t="str">
            <v>KALIJATI_BARAT</v>
          </cell>
        </row>
        <row r="3040">
          <cell r="A3040" t="str">
            <v>SBG23A</v>
          </cell>
          <cell r="B3040" t="str">
            <v>SBG23A</v>
          </cell>
        </row>
        <row r="3041">
          <cell r="A3041" t="str">
            <v>SBG15C</v>
          </cell>
          <cell r="B3041" t="str">
            <v>SBG15C</v>
          </cell>
        </row>
        <row r="3042">
          <cell r="A3042" t="str">
            <v>SBG05A</v>
          </cell>
          <cell r="B3042" t="str">
            <v>CIKAUM</v>
          </cell>
        </row>
        <row r="3043">
          <cell r="A3043" t="str">
            <v>SBG02B</v>
          </cell>
          <cell r="B3043" t="str">
            <v>SBG02B</v>
          </cell>
        </row>
        <row r="3044">
          <cell r="A3044" t="str">
            <v>SBG02A</v>
          </cell>
          <cell r="B3044" t="str">
            <v>MUARA</v>
          </cell>
        </row>
        <row r="3045">
          <cell r="A3045" t="str">
            <v>PWK17A</v>
          </cell>
          <cell r="B3045" t="str">
            <v>WANAYASA_2</v>
          </cell>
        </row>
        <row r="3046">
          <cell r="A3046" t="str">
            <v>PWK15I</v>
          </cell>
          <cell r="B3046" t="str">
            <v>PWK15I</v>
          </cell>
        </row>
        <row r="3047">
          <cell r="A3047" t="str">
            <v>PWK15H</v>
          </cell>
          <cell r="B3047" t="str">
            <v>PWK15H</v>
          </cell>
        </row>
        <row r="3048">
          <cell r="A3048" t="str">
            <v>BAL12</v>
          </cell>
          <cell r="B3048" t="str">
            <v>MAUK_2</v>
          </cell>
        </row>
        <row r="3049">
          <cell r="A3049" t="str">
            <v>PWK15G</v>
          </cell>
          <cell r="B3049" t="str">
            <v>PWK15G</v>
          </cell>
        </row>
        <row r="3050">
          <cell r="A3050" t="str">
            <v>PWK11A</v>
          </cell>
          <cell r="B3050" t="str">
            <v>JATILUHUR_2</v>
          </cell>
        </row>
        <row r="3051">
          <cell r="A3051" t="str">
            <v>PWK09B</v>
          </cell>
          <cell r="B3051" t="str">
            <v>PWK09B</v>
          </cell>
        </row>
        <row r="3052">
          <cell r="A3052" t="str">
            <v>BTH33</v>
          </cell>
          <cell r="B3052" t="str">
            <v>MARINA_CITY_BATAM</v>
          </cell>
        </row>
        <row r="3053">
          <cell r="A3053" t="str">
            <v>PWK02C</v>
          </cell>
          <cell r="B3053" t="str">
            <v>PWK02C</v>
          </cell>
        </row>
        <row r="3054">
          <cell r="A3054" t="str">
            <v>PGR10</v>
          </cell>
          <cell r="B3054" t="str">
            <v>LANGKAPLANCAR</v>
          </cell>
        </row>
        <row r="3055">
          <cell r="A3055" t="str">
            <v>PGR07A</v>
          </cell>
          <cell r="B3055" t="str">
            <v>PGR07A</v>
          </cell>
        </row>
        <row r="3056">
          <cell r="A3056" t="str">
            <v>UPG17A</v>
          </cell>
          <cell r="B3056" t="str">
            <v>BTP1</v>
          </cell>
        </row>
        <row r="3057">
          <cell r="A3057" t="str">
            <v>PGR02A</v>
          </cell>
          <cell r="B3057" t="str">
            <v>BANJARHARJA</v>
          </cell>
        </row>
        <row r="3058">
          <cell r="A3058" t="str">
            <v>PGR01B</v>
          </cell>
          <cell r="B3058" t="str">
            <v>PGR01B</v>
          </cell>
        </row>
        <row r="3059">
          <cell r="A3059" t="str">
            <v>PER06A</v>
          </cell>
          <cell r="B3059" t="str">
            <v>PELABUHAN_RATU_2</v>
          </cell>
        </row>
        <row r="3060">
          <cell r="A3060" t="str">
            <v>PER04A</v>
          </cell>
          <cell r="B3060" t="str">
            <v>CISOLOK_2</v>
          </cell>
        </row>
        <row r="3061">
          <cell r="A3061" t="str">
            <v>NGP13A</v>
          </cell>
          <cell r="B3061" t="str">
            <v>KARANGTANJUNG_NGP</v>
          </cell>
        </row>
        <row r="3062">
          <cell r="A3062" t="str">
            <v>NGP12A</v>
          </cell>
          <cell r="B3062" t="str">
            <v>NGP12A</v>
          </cell>
        </row>
        <row r="3063">
          <cell r="A3063" t="str">
            <v>NGP11C</v>
          </cell>
          <cell r="B3063" t="str">
            <v>NGP11C</v>
          </cell>
        </row>
        <row r="3064">
          <cell r="A3064" t="str">
            <v>NGP08C</v>
          </cell>
          <cell r="B3064" t="str">
            <v>NGP08C</v>
          </cell>
        </row>
        <row r="3065">
          <cell r="A3065" t="str">
            <v>NGP08B</v>
          </cell>
          <cell r="B3065" t="str">
            <v>CIBOGO_2</v>
          </cell>
        </row>
        <row r="3066">
          <cell r="A3066" t="str">
            <v>UPG59A</v>
          </cell>
          <cell r="B3066" t="str">
            <v>ANDI_DJEMMA</v>
          </cell>
        </row>
        <row r="3067">
          <cell r="A3067" t="str">
            <v>PTN12</v>
          </cell>
          <cell r="B3067" t="str">
            <v>LECES_1</v>
          </cell>
        </row>
        <row r="3068">
          <cell r="A3068" t="str">
            <v>NGP06A</v>
          </cell>
          <cell r="B3068" t="str">
            <v>NGP06A</v>
          </cell>
        </row>
        <row r="3069">
          <cell r="A3069" t="str">
            <v>NGP04A</v>
          </cell>
          <cell r="B3069" t="str">
            <v>NGP04A</v>
          </cell>
        </row>
        <row r="3070">
          <cell r="A3070" t="str">
            <v>NGP02D</v>
          </cell>
          <cell r="B3070" t="str">
            <v>NGP02D</v>
          </cell>
        </row>
        <row r="3071">
          <cell r="A3071" t="str">
            <v>NGP02B</v>
          </cell>
          <cell r="B3071" t="str">
            <v>KERTAMULYA</v>
          </cell>
        </row>
        <row r="3072">
          <cell r="A3072" t="str">
            <v>NGP02A</v>
          </cell>
          <cell r="B3072" t="str">
            <v>PADALARANG_2</v>
          </cell>
        </row>
        <row r="3073">
          <cell r="A3073" t="str">
            <v>NGP01E</v>
          </cell>
          <cell r="B3073" t="str">
            <v>SARIWANGI_2</v>
          </cell>
        </row>
        <row r="3074">
          <cell r="A3074" t="str">
            <v>NGP01B</v>
          </cell>
          <cell r="B3074" t="str">
            <v>CIHIDEUNG_NGP</v>
          </cell>
        </row>
        <row r="3075">
          <cell r="A3075" t="str">
            <v>MJA20A</v>
          </cell>
          <cell r="B3075" t="str">
            <v>MJA20A</v>
          </cell>
        </row>
        <row r="3076">
          <cell r="A3076" t="str">
            <v>MJA16A</v>
          </cell>
          <cell r="B3076" t="str">
            <v>MJA16A</v>
          </cell>
        </row>
        <row r="3077">
          <cell r="A3077" t="str">
            <v>BKI19A</v>
          </cell>
          <cell r="B3077" t="str">
            <v>DP_BABELAN_KOTA_01</v>
          </cell>
        </row>
        <row r="3078">
          <cell r="A3078" t="str">
            <v>BKI71</v>
          </cell>
          <cell r="B3078" t="str">
            <v>DC_BEKASI_SELATAN</v>
          </cell>
        </row>
        <row r="3079">
          <cell r="A3079" t="str">
            <v>BKI63</v>
          </cell>
          <cell r="B3079" t="str">
            <v>DC_JATIASIH</v>
          </cell>
        </row>
        <row r="3080">
          <cell r="A3080" t="str">
            <v>BKI62</v>
          </cell>
          <cell r="B3080" t="str">
            <v>DC_TAMBUN</v>
          </cell>
        </row>
        <row r="3081">
          <cell r="A3081" t="str">
            <v>BKI19</v>
          </cell>
          <cell r="B3081" t="str">
            <v>TAMBUN_UTARA</v>
          </cell>
        </row>
        <row r="3082">
          <cell r="A3082" t="str">
            <v>BKI13</v>
          </cell>
          <cell r="B3082" t="str">
            <v>BANTAR_GEBANG</v>
          </cell>
        </row>
        <row r="3083">
          <cell r="A3083" t="str">
            <v>JKT04I</v>
          </cell>
          <cell r="B3083" t="str">
            <v>SUSILO_01</v>
          </cell>
        </row>
        <row r="3084">
          <cell r="A3084" t="str">
            <v>MJA13B</v>
          </cell>
          <cell r="B3084" t="str">
            <v>MJA13B</v>
          </cell>
        </row>
        <row r="3085">
          <cell r="A3085" t="str">
            <v>MJA09B</v>
          </cell>
          <cell r="B3085" t="str">
            <v>MJA09B</v>
          </cell>
        </row>
        <row r="3086">
          <cell r="A3086" t="str">
            <v>MJA07A</v>
          </cell>
          <cell r="B3086" t="str">
            <v>KERTAJATI</v>
          </cell>
        </row>
        <row r="3087">
          <cell r="A3087" t="str">
            <v>MJA04C</v>
          </cell>
          <cell r="B3087" t="str">
            <v>MJA04C</v>
          </cell>
        </row>
        <row r="3088">
          <cell r="A3088" t="str">
            <v>MJA01A</v>
          </cell>
          <cell r="B3088" t="str">
            <v>CICENANG</v>
          </cell>
        </row>
        <row r="3089">
          <cell r="A3089" t="str">
            <v>KRW42</v>
          </cell>
          <cell r="B3089" t="str">
            <v>PANCAWATI</v>
          </cell>
        </row>
        <row r="3090">
          <cell r="A3090" t="str">
            <v>KRW28A</v>
          </cell>
          <cell r="B3090" t="str">
            <v>WANCIMEKAR</v>
          </cell>
        </row>
        <row r="3091">
          <cell r="A3091" t="str">
            <v>KRW27A</v>
          </cell>
          <cell r="B3091" t="str">
            <v>JATISARI_KRW</v>
          </cell>
        </row>
        <row r="3092">
          <cell r="A3092" t="str">
            <v>KRW25A</v>
          </cell>
          <cell r="B3092" t="str">
            <v>CILAMAYA_KULON</v>
          </cell>
        </row>
        <row r="3093">
          <cell r="A3093" t="str">
            <v>KRW23C</v>
          </cell>
          <cell r="B3093" t="str">
            <v>KRW23C</v>
          </cell>
        </row>
        <row r="3094">
          <cell r="A3094" t="str">
            <v>KRW22D</v>
          </cell>
          <cell r="B3094" t="str">
            <v>KRW22D</v>
          </cell>
        </row>
        <row r="3095">
          <cell r="A3095" t="str">
            <v>KRW21A</v>
          </cell>
          <cell r="B3095" t="str">
            <v>KRW21A</v>
          </cell>
        </row>
        <row r="3096">
          <cell r="A3096" t="str">
            <v>KRW20D</v>
          </cell>
          <cell r="B3096" t="str">
            <v>KRW20D</v>
          </cell>
        </row>
        <row r="3097">
          <cell r="A3097" t="str">
            <v>KRW20C</v>
          </cell>
          <cell r="B3097" t="str">
            <v>GINTUNG_KERTA_2</v>
          </cell>
        </row>
        <row r="3098">
          <cell r="A3098" t="str">
            <v>KRW20B</v>
          </cell>
          <cell r="B3098" t="str">
            <v>WALAHAR</v>
          </cell>
        </row>
        <row r="3099">
          <cell r="A3099" t="str">
            <v>KRW20A</v>
          </cell>
          <cell r="B3099" t="str">
            <v>BELENDUNG</v>
          </cell>
        </row>
        <row r="3100">
          <cell r="A3100" t="str">
            <v>KRW18A</v>
          </cell>
          <cell r="B3100" t="str">
            <v>KRW18A</v>
          </cell>
        </row>
        <row r="3101">
          <cell r="A3101" t="str">
            <v>KRW12A</v>
          </cell>
          <cell r="B3101" t="str">
            <v>KRW12A</v>
          </cell>
        </row>
        <row r="3102">
          <cell r="A3102" t="str">
            <v>KRW11A</v>
          </cell>
          <cell r="B3102" t="str">
            <v>KRW11A</v>
          </cell>
        </row>
        <row r="3103">
          <cell r="A3103" t="str">
            <v>KNG08B</v>
          </cell>
          <cell r="B3103" t="str">
            <v>PURWAWINANGUN</v>
          </cell>
        </row>
        <row r="3104">
          <cell r="A3104" t="str">
            <v>KNG08A</v>
          </cell>
          <cell r="B3104" t="str">
            <v>CIJOHO</v>
          </cell>
        </row>
        <row r="3105">
          <cell r="A3105" t="str">
            <v>KNG05A</v>
          </cell>
          <cell r="B3105" t="str">
            <v>JALAKSANA_2</v>
          </cell>
        </row>
        <row r="3106">
          <cell r="A3106" t="str">
            <v>KNG02A</v>
          </cell>
          <cell r="B3106" t="str">
            <v>CARACAS</v>
          </cell>
        </row>
        <row r="3107">
          <cell r="A3107" t="str">
            <v>IDM25</v>
          </cell>
          <cell r="B3107" t="str">
            <v>KERTASEMAYA_2</v>
          </cell>
        </row>
        <row r="3108">
          <cell r="A3108" t="str">
            <v>IDM20</v>
          </cell>
          <cell r="B3108" t="str">
            <v>JATIBARANG_2</v>
          </cell>
        </row>
        <row r="3109">
          <cell r="A3109" t="str">
            <v>IDM17</v>
          </cell>
          <cell r="B3109" t="str">
            <v>BONGAS</v>
          </cell>
        </row>
        <row r="3110">
          <cell r="A3110" t="str">
            <v>IDM15B</v>
          </cell>
          <cell r="B3110" t="str">
            <v>IDM15B</v>
          </cell>
        </row>
        <row r="3111">
          <cell r="A3111" t="str">
            <v>IDM07A</v>
          </cell>
          <cell r="B3111" t="str">
            <v>LOHBENER_2</v>
          </cell>
        </row>
        <row r="3112">
          <cell r="A3112" t="str">
            <v>GRT41B</v>
          </cell>
          <cell r="B3112" t="str">
            <v>GRT41B</v>
          </cell>
        </row>
        <row r="3113">
          <cell r="A3113" t="str">
            <v>GRT37A</v>
          </cell>
          <cell r="B3113" t="str">
            <v>PASAR_LEWO</v>
          </cell>
        </row>
        <row r="3114">
          <cell r="A3114" t="str">
            <v>GRT26A</v>
          </cell>
          <cell r="B3114" t="str">
            <v>GRT26A</v>
          </cell>
        </row>
        <row r="3115">
          <cell r="A3115" t="str">
            <v>GRT07A</v>
          </cell>
          <cell r="B3115" t="str">
            <v>KARANGPAWITAN_2</v>
          </cell>
        </row>
        <row r="3116">
          <cell r="A3116" t="str">
            <v>GRT05A</v>
          </cell>
          <cell r="B3116" t="str">
            <v>BAYONGBONG_2</v>
          </cell>
        </row>
        <row r="3117">
          <cell r="A3117" t="str">
            <v>GRT03E</v>
          </cell>
          <cell r="B3117" t="str">
            <v>GRT03E</v>
          </cell>
        </row>
        <row r="3118">
          <cell r="A3118" t="str">
            <v>GRT03B</v>
          </cell>
          <cell r="B3118" t="str">
            <v>BRATAYUDHA</v>
          </cell>
        </row>
        <row r="3119">
          <cell r="A3119" t="str">
            <v>GRT01A</v>
          </cell>
          <cell r="B3119" t="str">
            <v>TAROGONG_KALER</v>
          </cell>
        </row>
        <row r="3120">
          <cell r="A3120" t="str">
            <v>PKY04A</v>
          </cell>
          <cell r="B3120" t="str">
            <v>PKY04A</v>
          </cell>
        </row>
        <row r="3121">
          <cell r="A3121" t="str">
            <v>CRN05B</v>
          </cell>
          <cell r="B3121" t="str">
            <v>CRN05B</v>
          </cell>
        </row>
        <row r="3122">
          <cell r="A3122" t="str">
            <v>TCKLT021</v>
          </cell>
          <cell r="B3122" t="str">
            <v>TCKLT021</v>
          </cell>
        </row>
        <row r="3123">
          <cell r="A3123" t="str">
            <v>TCSUJ051</v>
          </cell>
          <cell r="B3123" t="str">
            <v>TCSUJ051</v>
          </cell>
        </row>
        <row r="3124">
          <cell r="A3124" t="str">
            <v>TCSOC041</v>
          </cell>
          <cell r="B3124" t="str">
            <v>TCSOC041</v>
          </cell>
        </row>
        <row r="3125">
          <cell r="A3125" t="str">
            <v>TCKAA171</v>
          </cell>
          <cell r="B3125" t="str">
            <v>TCKAA171</v>
          </cell>
        </row>
        <row r="3126">
          <cell r="A3126" t="str">
            <v>GRT32A</v>
          </cell>
          <cell r="B3126" t="str">
            <v>GRT32A</v>
          </cell>
        </row>
        <row r="3127">
          <cell r="A3127" t="str">
            <v>LMG01A</v>
          </cell>
          <cell r="B3127" t="str">
            <v>LAMONGAN_2</v>
          </cell>
        </row>
        <row r="3128">
          <cell r="A3128" t="str">
            <v>SAG12</v>
          </cell>
          <cell r="B3128" t="str">
            <v>SEKAYAM</v>
          </cell>
        </row>
        <row r="3129">
          <cell r="A3129" t="str">
            <v>PLM09A</v>
          </cell>
          <cell r="B3129" t="str">
            <v>KERTAPATI_3</v>
          </cell>
        </row>
        <row r="3130">
          <cell r="A3130" t="str">
            <v>PLM53</v>
          </cell>
          <cell r="B3130" t="str">
            <v>TULUNG_SELAPAN</v>
          </cell>
        </row>
        <row r="3131">
          <cell r="A3131" t="str">
            <v>PND05</v>
          </cell>
          <cell r="B3131" t="str">
            <v>PURWODADI_1</v>
          </cell>
        </row>
        <row r="3132">
          <cell r="A3132" t="str">
            <v>PLM04</v>
          </cell>
          <cell r="B3132" t="str">
            <v>ALANG_ALANG_LEBAR</v>
          </cell>
        </row>
        <row r="3133">
          <cell r="A3133" t="str">
            <v>TRK03</v>
          </cell>
          <cell r="B3133" t="str">
            <v>TARAKAN_TIMUR</v>
          </cell>
        </row>
        <row r="3134">
          <cell r="A3134" t="str">
            <v>BRB04</v>
          </cell>
          <cell r="B3134" t="str">
            <v>LOSARI</v>
          </cell>
        </row>
        <row r="3135">
          <cell r="A3135" t="str">
            <v>CRN03C</v>
          </cell>
          <cell r="B3135" t="str">
            <v>CRN03C</v>
          </cell>
        </row>
        <row r="3136">
          <cell r="A3136" t="str">
            <v>CMI14</v>
          </cell>
          <cell r="B3136" t="str">
            <v>CMI14</v>
          </cell>
        </row>
        <row r="3137">
          <cell r="A3137" t="str">
            <v>CMI13B</v>
          </cell>
          <cell r="B3137" t="str">
            <v>CMI13B</v>
          </cell>
        </row>
        <row r="3138">
          <cell r="A3138" t="str">
            <v>CMI10A</v>
          </cell>
          <cell r="B3138" t="str">
            <v>JATINAGARA</v>
          </cell>
        </row>
        <row r="3139">
          <cell r="A3139" t="str">
            <v>CMI09A</v>
          </cell>
          <cell r="B3139" t="str">
            <v>CIHAURBEUTI_2</v>
          </cell>
        </row>
        <row r="3140">
          <cell r="A3140" t="str">
            <v>CMI07A</v>
          </cell>
          <cell r="B3140" t="str">
            <v>PURWADADI_CIAMIS</v>
          </cell>
        </row>
        <row r="3141">
          <cell r="A3141" t="str">
            <v>CMI05A</v>
          </cell>
          <cell r="B3141" t="str">
            <v>SADANANYA</v>
          </cell>
        </row>
        <row r="3142">
          <cell r="A3142" t="str">
            <v>CMI04A</v>
          </cell>
          <cell r="B3142" t="str">
            <v>CMI04A</v>
          </cell>
        </row>
        <row r="3143">
          <cell r="A3143" t="str">
            <v>CKP01B</v>
          </cell>
          <cell r="B3143" t="str">
            <v>CKP01B</v>
          </cell>
        </row>
        <row r="3144">
          <cell r="A3144" t="str">
            <v>CJR31</v>
          </cell>
          <cell r="B3144" t="str">
            <v>CIBEBER_CIANJUR</v>
          </cell>
        </row>
        <row r="3145">
          <cell r="A3145" t="str">
            <v>CJR29B</v>
          </cell>
          <cell r="B3145" t="str">
            <v>CJR29B</v>
          </cell>
        </row>
        <row r="3146">
          <cell r="A3146" t="str">
            <v>CJR24A</v>
          </cell>
          <cell r="B3146" t="str">
            <v>CIPANAS_2</v>
          </cell>
        </row>
        <row r="3147">
          <cell r="A3147" t="str">
            <v>CJR07A</v>
          </cell>
          <cell r="B3147" t="str">
            <v>HAURWANGI</v>
          </cell>
        </row>
        <row r="3148">
          <cell r="A3148" t="str">
            <v>CIM03D</v>
          </cell>
          <cell r="B3148" t="str">
            <v>CIM03D</v>
          </cell>
        </row>
        <row r="3149">
          <cell r="A3149" t="str">
            <v>CIM03B</v>
          </cell>
          <cell r="B3149" t="str">
            <v>CIMAHI_UTARA_2</v>
          </cell>
        </row>
        <row r="3150">
          <cell r="A3150" t="str">
            <v>CIM03A</v>
          </cell>
          <cell r="B3150" t="str">
            <v>CITEUREUP_CIMAHI</v>
          </cell>
        </row>
        <row r="3151">
          <cell r="A3151" t="str">
            <v>CIM02B</v>
          </cell>
          <cell r="B3151" t="str">
            <v>CIM02B</v>
          </cell>
        </row>
        <row r="3152">
          <cell r="A3152" t="str">
            <v>CIM01E</v>
          </cell>
          <cell r="B3152" t="str">
            <v>CIM01E</v>
          </cell>
        </row>
        <row r="3153">
          <cell r="A3153" t="str">
            <v>CIM01C</v>
          </cell>
          <cell r="B3153" t="str">
            <v>MELONG_RAYA</v>
          </cell>
        </row>
        <row r="3154">
          <cell r="A3154" t="str">
            <v>CIM01B</v>
          </cell>
          <cell r="B3154" t="str">
            <v>CIBEBER_2</v>
          </cell>
        </row>
        <row r="3155">
          <cell r="A3155" t="str">
            <v>BJA09</v>
          </cell>
          <cell r="B3155" t="str">
            <v>BJA09</v>
          </cell>
        </row>
        <row r="3156">
          <cell r="A3156" t="str">
            <v>BJA08</v>
          </cell>
          <cell r="B3156" t="str">
            <v>LAKBOK</v>
          </cell>
        </row>
        <row r="3157">
          <cell r="A3157" t="str">
            <v>BJA06A</v>
          </cell>
          <cell r="B3157" t="str">
            <v>BJA06A</v>
          </cell>
        </row>
        <row r="3158">
          <cell r="A3158" t="str">
            <v>BJA01A</v>
          </cell>
          <cell r="B3158" t="str">
            <v>MEKARSARI</v>
          </cell>
        </row>
        <row r="3159">
          <cell r="A3159" t="str">
            <v>BDO83A</v>
          </cell>
          <cell r="B3159" t="str">
            <v>SURYA_SUMANTRI_3</v>
          </cell>
        </row>
        <row r="3160">
          <cell r="A3160" t="str">
            <v>BDO82A</v>
          </cell>
          <cell r="B3160" t="str">
            <v>SUKAMISKIN</v>
          </cell>
        </row>
        <row r="3161">
          <cell r="A3161" t="str">
            <v>BDO22B</v>
          </cell>
          <cell r="B3161" t="str">
            <v>LENGKONG_3</v>
          </cell>
        </row>
        <row r="3162">
          <cell r="A3162" t="str">
            <v>BDO21F</v>
          </cell>
          <cell r="B3162" t="str">
            <v>BDO21F</v>
          </cell>
        </row>
        <row r="3163">
          <cell r="A3163" t="str">
            <v>BDO21D</v>
          </cell>
          <cell r="B3163" t="str">
            <v>BANDUNG_KULON_2</v>
          </cell>
        </row>
        <row r="3164">
          <cell r="A3164" t="str">
            <v>BDO21C</v>
          </cell>
          <cell r="B3164" t="str">
            <v>CIBUNTU_BDO</v>
          </cell>
        </row>
        <row r="3165">
          <cell r="A3165" t="str">
            <v>BDO21B</v>
          </cell>
          <cell r="B3165" t="str">
            <v>CIGONDEWAH_KIDUL</v>
          </cell>
        </row>
        <row r="3166">
          <cell r="A3166" t="str">
            <v>TGR04B</v>
          </cell>
          <cell r="B3166" t="str">
            <v>BENDA_JURUMUDI</v>
          </cell>
        </row>
        <row r="3167">
          <cell r="A3167" t="str">
            <v>TGR01C</v>
          </cell>
          <cell r="B3167" t="str">
            <v>MAHKOTA_MAS</v>
          </cell>
        </row>
        <row r="3168">
          <cell r="A3168" t="str">
            <v>BDO20E</v>
          </cell>
          <cell r="B3168" t="str">
            <v>BDO20E</v>
          </cell>
        </row>
        <row r="3169">
          <cell r="A3169" t="str">
            <v>SNG09B</v>
          </cell>
          <cell r="B3169" t="str">
            <v>PADARINCANG_PERKASA</v>
          </cell>
        </row>
        <row r="3170">
          <cell r="A3170" t="str">
            <v>BAL08F</v>
          </cell>
          <cell r="B3170" t="str">
            <v>SUKAMANTRI_PASKEM</v>
          </cell>
        </row>
        <row r="3171">
          <cell r="A3171" t="str">
            <v>SRG01B</v>
          </cell>
          <cell r="B3171" t="str">
            <v>KYAI_SALEH</v>
          </cell>
        </row>
        <row r="3172">
          <cell r="A3172" t="str">
            <v>BOL08A</v>
          </cell>
          <cell r="B3172" t="str">
            <v>TODANAN</v>
          </cell>
        </row>
        <row r="3173">
          <cell r="A3173" t="str">
            <v>BDO18G</v>
          </cell>
          <cell r="B3173" t="str">
            <v>BDO18G</v>
          </cell>
        </row>
        <row r="3174">
          <cell r="A3174" t="str">
            <v>BDO18F</v>
          </cell>
          <cell r="B3174" t="str">
            <v>BDO18F</v>
          </cell>
        </row>
        <row r="3175">
          <cell r="A3175" t="str">
            <v>BDO16E</v>
          </cell>
          <cell r="B3175" t="str">
            <v>BDO16E</v>
          </cell>
        </row>
        <row r="3176">
          <cell r="A3176" t="str">
            <v>BDO16D</v>
          </cell>
          <cell r="B3176" t="str">
            <v>MANDALAJATI_2</v>
          </cell>
        </row>
        <row r="3177">
          <cell r="A3177" t="str">
            <v>BDO16C</v>
          </cell>
          <cell r="B3177" t="str">
            <v>MANDALAJATI</v>
          </cell>
        </row>
        <row r="3178">
          <cell r="A3178" t="str">
            <v>BDO15B</v>
          </cell>
          <cell r="B3178" t="str">
            <v>BDO15B</v>
          </cell>
        </row>
        <row r="3179">
          <cell r="A3179" t="str">
            <v>BDO14B</v>
          </cell>
          <cell r="B3179" t="str">
            <v>BDO14B</v>
          </cell>
        </row>
        <row r="3180">
          <cell r="A3180" t="str">
            <v>BDO13C</v>
          </cell>
          <cell r="B3180" t="str">
            <v>CIGADUNG_RAYA_BARAT</v>
          </cell>
        </row>
        <row r="3181">
          <cell r="A3181" t="str">
            <v>BDO13B</v>
          </cell>
          <cell r="B3181" t="str">
            <v>CIBEUNYING_KALER_2</v>
          </cell>
        </row>
        <row r="3182">
          <cell r="A3182" t="str">
            <v>BDO09C</v>
          </cell>
          <cell r="B3182" t="str">
            <v>KARANGANYAR_BDO</v>
          </cell>
        </row>
        <row r="3183">
          <cell r="A3183" t="str">
            <v>BDO08E</v>
          </cell>
          <cell r="B3183" t="str">
            <v>BDO08E</v>
          </cell>
        </row>
        <row r="3184">
          <cell r="A3184" t="str">
            <v>BDO08B</v>
          </cell>
          <cell r="B3184" t="str">
            <v>MARGAHAYU_UTARA</v>
          </cell>
        </row>
        <row r="3185">
          <cell r="A3185" t="str">
            <v>BDO07C</v>
          </cell>
          <cell r="B3185" t="str">
            <v>GEGER_KALONG_2</v>
          </cell>
        </row>
        <row r="3186">
          <cell r="A3186" t="str">
            <v>BDO07B</v>
          </cell>
          <cell r="B3186" t="str">
            <v>SUKASARI_2</v>
          </cell>
        </row>
        <row r="3187">
          <cell r="A3187" t="str">
            <v>BDO05D</v>
          </cell>
          <cell r="B3187" t="str">
            <v>BDO05D</v>
          </cell>
        </row>
        <row r="3188">
          <cell r="A3188" t="str">
            <v>BDO04C</v>
          </cell>
          <cell r="B3188" t="str">
            <v>BDO04C</v>
          </cell>
        </row>
        <row r="3189">
          <cell r="A3189" t="str">
            <v>BDO04B</v>
          </cell>
          <cell r="B3189" t="str">
            <v>GEDE_BAGE</v>
          </cell>
        </row>
        <row r="3190">
          <cell r="A3190" t="str">
            <v>BWS11</v>
          </cell>
          <cell r="B3190" t="str">
            <v>BONDOWOSO_2</v>
          </cell>
        </row>
        <row r="3191">
          <cell r="A3191" t="str">
            <v>SUB30B</v>
          </cell>
          <cell r="B3191" t="str">
            <v>TEGALSARI_4</v>
          </cell>
        </row>
        <row r="3192">
          <cell r="A3192" t="str">
            <v>SUB16B</v>
          </cell>
          <cell r="B3192" t="str">
            <v>LAKARSANTRI_2</v>
          </cell>
        </row>
        <row r="3193">
          <cell r="A3193" t="str">
            <v>SDA18A</v>
          </cell>
          <cell r="B3193" t="str">
            <v>TAMAN_3</v>
          </cell>
        </row>
        <row r="3194">
          <cell r="A3194" t="str">
            <v>SUB21B</v>
          </cell>
          <cell r="B3194" t="str">
            <v>KENJERAN_3</v>
          </cell>
        </row>
        <row r="3195">
          <cell r="A3195" t="str">
            <v>JBG13A</v>
          </cell>
          <cell r="B3195" t="str">
            <v>TEMBELANG_1</v>
          </cell>
        </row>
        <row r="3196">
          <cell r="A3196" t="str">
            <v>JBG03A</v>
          </cell>
          <cell r="B3196" t="str">
            <v>DIWEK_1</v>
          </cell>
        </row>
        <row r="3197">
          <cell r="A3197" t="str">
            <v>BEG03</v>
          </cell>
          <cell r="B3197" t="str">
            <v>BENGKAYANG_KOTA</v>
          </cell>
        </row>
        <row r="3198">
          <cell r="A3198" t="str">
            <v>SUB83</v>
          </cell>
          <cell r="B3198" t="str">
            <v>ARIEF_RAHMAN_HAKIM</v>
          </cell>
        </row>
        <row r="3199">
          <cell r="A3199" t="str">
            <v>BWI09</v>
          </cell>
          <cell r="B3199" t="str">
            <v>GENTENG_2</v>
          </cell>
        </row>
        <row r="3200">
          <cell r="A3200" t="str">
            <v>KPJ06</v>
          </cell>
          <cell r="B3200" t="str">
            <v>SUPER_HERO</v>
          </cell>
        </row>
        <row r="3201">
          <cell r="A3201" t="str">
            <v>BWI15</v>
          </cell>
          <cell r="B3201" t="str">
            <v>SRONO</v>
          </cell>
        </row>
        <row r="3202">
          <cell r="A3202" t="str">
            <v>SDA20</v>
          </cell>
          <cell r="B3202" t="str">
            <v>SEDATI</v>
          </cell>
        </row>
        <row r="3203">
          <cell r="A3203" t="str">
            <v>MOJ01</v>
          </cell>
          <cell r="B3203" t="str">
            <v>NGORO</v>
          </cell>
        </row>
        <row r="3204">
          <cell r="A3204" t="str">
            <v>PSR04</v>
          </cell>
          <cell r="B3204" t="str">
            <v>BUGULKIDUL</v>
          </cell>
        </row>
        <row r="3205">
          <cell r="A3205" t="str">
            <v>MJK08</v>
          </cell>
          <cell r="B3205" t="str">
            <v>TROWULAN</v>
          </cell>
        </row>
        <row r="3206">
          <cell r="A3206" t="str">
            <v>SUB37</v>
          </cell>
          <cell r="B3206" t="str">
            <v>PETEMON_BARAT</v>
          </cell>
        </row>
        <row r="3207">
          <cell r="A3207" t="str">
            <v>MLG34</v>
          </cell>
          <cell r="B3207" t="str">
            <v>KLOJEN_1</v>
          </cell>
        </row>
        <row r="3208">
          <cell r="A3208" t="str">
            <v>TLA05</v>
          </cell>
          <cell r="B3208" t="str">
            <v>BOYOLANGU</v>
          </cell>
        </row>
        <row r="3209">
          <cell r="A3209" t="str">
            <v>BWS02</v>
          </cell>
          <cell r="B3209" t="str">
            <v>PRAJEKAN</v>
          </cell>
        </row>
        <row r="3210">
          <cell r="A3210" t="str">
            <v>SUB24A</v>
          </cell>
          <cell r="B3210" t="str">
            <v>DC_ARJUNO</v>
          </cell>
        </row>
        <row r="3211">
          <cell r="A3211" t="str">
            <v>PKY04</v>
          </cell>
          <cell r="B3211" t="str">
            <v>TANGKILING</v>
          </cell>
        </row>
        <row r="3212">
          <cell r="A3212" t="str">
            <v>PKY01</v>
          </cell>
          <cell r="B3212" t="str">
            <v>PALANGKARAYA</v>
          </cell>
        </row>
        <row r="3213">
          <cell r="A3213" t="str">
            <v>KPJ01</v>
          </cell>
          <cell r="B3213" t="str">
            <v>KEPANJEN</v>
          </cell>
        </row>
        <row r="3214">
          <cell r="A3214" t="str">
            <v>NGK04</v>
          </cell>
          <cell r="B3214" t="str">
            <v>WARUJAYENG</v>
          </cell>
        </row>
        <row r="3215">
          <cell r="A3215" t="str">
            <v>PKY02</v>
          </cell>
          <cell r="B3215" t="str">
            <v>PAHANDUT</v>
          </cell>
        </row>
        <row r="3216">
          <cell r="A3216" t="str">
            <v>MDN02</v>
          </cell>
          <cell r="B3216" t="str">
            <v>MEJAYAN</v>
          </cell>
        </row>
        <row r="3217">
          <cell r="A3217" t="str">
            <v>BJE02</v>
          </cell>
          <cell r="B3217" t="str">
            <v>PADANGAN</v>
          </cell>
        </row>
        <row r="3218">
          <cell r="A3218" t="str">
            <v>BTN777</v>
          </cell>
          <cell r="B3218" t="str">
            <v>BTN_GATEWAY</v>
          </cell>
        </row>
        <row r="3219">
          <cell r="A3219" t="str">
            <v>BDO02D</v>
          </cell>
          <cell r="B3219" t="str">
            <v>BDO02D</v>
          </cell>
        </row>
        <row r="3220">
          <cell r="A3220" t="str">
            <v>JKT28I</v>
          </cell>
          <cell r="B3220" t="str">
            <v>CP_ANGKE_INDAH</v>
          </cell>
        </row>
        <row r="3221">
          <cell r="A3221" t="str">
            <v>PKY07</v>
          </cell>
          <cell r="B3221" t="str">
            <v>SEBANGAU</v>
          </cell>
        </row>
        <row r="3222">
          <cell r="A3222" t="str">
            <v>TKL01</v>
          </cell>
          <cell r="B3222" t="str">
            <v>TAKALAR</v>
          </cell>
        </row>
        <row r="3223">
          <cell r="A3223" t="str">
            <v>BXG01</v>
          </cell>
          <cell r="B3223" t="str">
            <v>BANTAENG</v>
          </cell>
        </row>
        <row r="3224">
          <cell r="A3224" t="str">
            <v>001188</v>
          </cell>
          <cell r="B3224" t="str">
            <v>HQ</v>
          </cell>
        </row>
        <row r="3225">
          <cell r="A3225" t="str">
            <v>BAS01A</v>
          </cell>
          <cell r="B3225" t="str">
            <v>SIAPI_API_01</v>
          </cell>
        </row>
        <row r="3226">
          <cell r="A3226" t="str">
            <v>TEST8812</v>
          </cell>
          <cell r="B3226" t="str">
            <v>Test测试网点1144</v>
          </cell>
        </row>
        <row r="3227">
          <cell r="A3227" t="str">
            <v>CLP11A</v>
          </cell>
          <cell r="B3227" t="str">
            <v>NUSAWUNGU</v>
          </cell>
        </row>
        <row r="3228">
          <cell r="A3228" t="str">
            <v>KLT15</v>
          </cell>
          <cell r="B3228" t="str">
            <v>TULUNG</v>
          </cell>
        </row>
        <row r="3229">
          <cell r="A3229" t="str">
            <v>SLM12</v>
          </cell>
          <cell r="B3229" t="str">
            <v>GEJAYAN</v>
          </cell>
        </row>
        <row r="3230">
          <cell r="A3230" t="str">
            <v>BYL07</v>
          </cell>
          <cell r="B3230" t="str">
            <v>ANDONG</v>
          </cell>
        </row>
        <row r="3231">
          <cell r="A3231" t="str">
            <v>BYL06</v>
          </cell>
          <cell r="B3231" t="str">
            <v>PULISEN</v>
          </cell>
        </row>
        <row r="3232">
          <cell r="A3232" t="str">
            <v>JOG03</v>
          </cell>
          <cell r="B3232" t="str">
            <v>KATAMSO</v>
          </cell>
        </row>
        <row r="3233">
          <cell r="A3233" t="str">
            <v>SUJ10</v>
          </cell>
          <cell r="B3233" t="str">
            <v>JETIS</v>
          </cell>
        </row>
        <row r="3234">
          <cell r="A3234" t="str">
            <v>SOC14</v>
          </cell>
          <cell r="B3234" t="str">
            <v>BETENG</v>
          </cell>
        </row>
        <row r="3235">
          <cell r="A3235" t="str">
            <v>SOC15</v>
          </cell>
          <cell r="B3235" t="str">
            <v>TIMURAN</v>
          </cell>
        </row>
        <row r="3236">
          <cell r="A3236" t="str">
            <v>SLM10</v>
          </cell>
          <cell r="B3236" t="str">
            <v>KALASAN</v>
          </cell>
        </row>
        <row r="3237">
          <cell r="A3237" t="str">
            <v>SOC16</v>
          </cell>
          <cell r="B3237" t="str">
            <v>SEMANGGI</v>
          </cell>
        </row>
        <row r="3238">
          <cell r="A3238" t="str">
            <v>KLT04</v>
          </cell>
          <cell r="B3238" t="str">
            <v>DELANGGU</v>
          </cell>
        </row>
        <row r="3239">
          <cell r="A3239" t="str">
            <v>SOC26</v>
          </cell>
          <cell r="B3239" t="str">
            <v>IR_SUTAMI</v>
          </cell>
        </row>
        <row r="3240">
          <cell r="A3240" t="str">
            <v>SOC12</v>
          </cell>
          <cell r="B3240" t="str">
            <v>TIPES</v>
          </cell>
        </row>
        <row r="3241">
          <cell r="A3241" t="str">
            <v>CLP02</v>
          </cell>
          <cell r="B3241" t="str">
            <v>MAJENANG</v>
          </cell>
        </row>
        <row r="3242">
          <cell r="A3242" t="str">
            <v>KBM05</v>
          </cell>
          <cell r="B3242" t="str">
            <v>PETANAHAN</v>
          </cell>
        </row>
        <row r="3243">
          <cell r="A3243" t="str">
            <v>CLP01</v>
          </cell>
          <cell r="B3243" t="str">
            <v>CILACAP</v>
          </cell>
        </row>
        <row r="3244">
          <cell r="A3244" t="str">
            <v>BYL01</v>
          </cell>
          <cell r="B3244" t="str">
            <v>BOYOLALI</v>
          </cell>
        </row>
        <row r="3245">
          <cell r="A3245" t="str">
            <v>CLP04</v>
          </cell>
          <cell r="B3245" t="str">
            <v>SIDAREJA</v>
          </cell>
        </row>
        <row r="3246">
          <cell r="A3246" t="str">
            <v>CLP03</v>
          </cell>
          <cell r="B3246" t="str">
            <v>KROYA</v>
          </cell>
        </row>
        <row r="3247">
          <cell r="A3247" t="str">
            <v>SLM05</v>
          </cell>
          <cell r="B3247" t="str">
            <v>MAGUWOHARJO</v>
          </cell>
        </row>
        <row r="3248">
          <cell r="A3248" t="str">
            <v>SLM03</v>
          </cell>
          <cell r="B3248" t="str">
            <v>NGAGLIK</v>
          </cell>
        </row>
        <row r="3249">
          <cell r="A3249" t="str">
            <v>SRN02</v>
          </cell>
          <cell r="B3249" t="str">
            <v>GEMOLONG</v>
          </cell>
        </row>
        <row r="3250">
          <cell r="A3250" t="str">
            <v>KBM06</v>
          </cell>
          <cell r="B3250" t="str">
            <v>KUTOWINANGUN</v>
          </cell>
        </row>
        <row r="3251">
          <cell r="A3251" t="str">
            <v>SLM06</v>
          </cell>
          <cell r="B3251" t="str">
            <v>CATUR_TUNGGAL</v>
          </cell>
        </row>
        <row r="3252">
          <cell r="A3252" t="str">
            <v>SUJ01</v>
          </cell>
          <cell r="B3252" t="str">
            <v>LANGENHARJO</v>
          </cell>
        </row>
        <row r="3253">
          <cell r="A3253" t="str">
            <v>SOC09</v>
          </cell>
          <cell r="B3253" t="str">
            <v>MOJOSONGO</v>
          </cell>
        </row>
        <row r="3254">
          <cell r="A3254" t="str">
            <v>JOG04</v>
          </cell>
          <cell r="B3254" t="str">
            <v>SURYOWIJAYAN</v>
          </cell>
        </row>
        <row r="3255">
          <cell r="A3255" t="str">
            <v>TCPGL171</v>
          </cell>
          <cell r="B3255" t="str">
            <v>TCPGL171</v>
          </cell>
        </row>
        <row r="3256">
          <cell r="A3256" t="str">
            <v>KBW08A</v>
          </cell>
          <cell r="B3256" t="str">
            <v>CP_PAMUKAN</v>
          </cell>
        </row>
        <row r="3257">
          <cell r="A3257" t="str">
            <v>JKT58K</v>
          </cell>
          <cell r="B3257" t="str">
            <v>CP_TANAH_ABANG_2</v>
          </cell>
        </row>
        <row r="3258">
          <cell r="A3258" t="str">
            <v>SUB12A</v>
          </cell>
          <cell r="B3258" t="str">
            <v>GUBENG_1</v>
          </cell>
        </row>
        <row r="3259">
          <cell r="A3259" t="str">
            <v>NGA21</v>
          </cell>
          <cell r="B3259" t="str">
            <v>PLEMAHAN_2</v>
          </cell>
        </row>
        <row r="3260">
          <cell r="A3260" t="str">
            <v>KDR888</v>
          </cell>
          <cell r="B3260" t="str">
            <v>KDR_SALES</v>
          </cell>
        </row>
        <row r="3261">
          <cell r="A3261" t="str">
            <v>BKI74</v>
          </cell>
          <cell r="B3261" t="str">
            <v>BABELAN_02</v>
          </cell>
        </row>
        <row r="3262">
          <cell r="A3262" t="str">
            <v>BKI20</v>
          </cell>
          <cell r="B3262" t="str">
            <v>BABELAN</v>
          </cell>
        </row>
        <row r="3263">
          <cell r="A3263" t="str">
            <v>TGR30</v>
          </cell>
          <cell r="B3263" t="str">
            <v>CISOKA</v>
          </cell>
        </row>
        <row r="3264">
          <cell r="A3264" t="str">
            <v>PKY05A</v>
          </cell>
          <cell r="B3264" t="str">
            <v>PAHANDUT_SEBERANG</v>
          </cell>
        </row>
        <row r="3265">
          <cell r="A3265" t="str">
            <v>KKS01</v>
          </cell>
          <cell r="B3265" t="str">
            <v>KUALA_KAPUAS</v>
          </cell>
        </row>
        <row r="3266">
          <cell r="A3266" t="str">
            <v>CIM08</v>
          </cell>
          <cell r="B3266" t="str">
            <v>DC_CIMAHI_UTARA</v>
          </cell>
        </row>
        <row r="3267">
          <cell r="A3267" t="str">
            <v>MJK05</v>
          </cell>
          <cell r="B3267" t="str">
            <v>DC_MAJAPAHIT</v>
          </cell>
        </row>
        <row r="3268">
          <cell r="A3268" t="str">
            <v>SMB28C</v>
          </cell>
          <cell r="B3268" t="str">
            <v>SMB28C</v>
          </cell>
        </row>
        <row r="3269">
          <cell r="A3269" t="str">
            <v>SBG18B</v>
          </cell>
          <cell r="B3269" t="str">
            <v>LENGKONGJAYA_2</v>
          </cell>
        </row>
        <row r="3270">
          <cell r="A3270" t="str">
            <v>SRN06</v>
          </cell>
          <cell r="B3270" t="str">
            <v>TANON</v>
          </cell>
        </row>
        <row r="3271">
          <cell r="A3271" t="str">
            <v>NGP04</v>
          </cell>
          <cell r="B3271" t="str">
            <v>CIKAMUNING</v>
          </cell>
        </row>
        <row r="3272">
          <cell r="A3272" t="str">
            <v>SUB26</v>
          </cell>
          <cell r="B3272" t="str">
            <v>GUNUNG_ANYAR</v>
          </cell>
        </row>
        <row r="3273">
          <cell r="A3273" t="str">
            <v>PKL06</v>
          </cell>
          <cell r="B3273" t="str">
            <v>BOJONG</v>
          </cell>
        </row>
        <row r="3274">
          <cell r="A3274" t="str">
            <v>KJN10</v>
          </cell>
          <cell r="B3274" t="str">
            <v>WONOPRINGGO01</v>
          </cell>
        </row>
        <row r="3275">
          <cell r="A3275" t="str">
            <v>KJN12</v>
          </cell>
          <cell r="B3275" t="str">
            <v>KARANGDADAP01</v>
          </cell>
        </row>
        <row r="3276">
          <cell r="A3276" t="str">
            <v>MAT12</v>
          </cell>
          <cell r="B3276" t="str">
            <v>MAT12</v>
          </cell>
        </row>
        <row r="3277">
          <cell r="A3277" t="str">
            <v>NGA23</v>
          </cell>
          <cell r="B3277" t="str">
            <v>KEPUNG_1</v>
          </cell>
        </row>
        <row r="3278">
          <cell r="A3278" t="str">
            <v>NGA20</v>
          </cell>
          <cell r="B3278" t="str">
            <v>PARE_3</v>
          </cell>
        </row>
        <row r="3279">
          <cell r="A3279" t="str">
            <v>BDJ888</v>
          </cell>
          <cell r="B3279" t="str">
            <v>BDJ_SALES</v>
          </cell>
        </row>
        <row r="3280">
          <cell r="A3280" t="str">
            <v>TTT06</v>
          </cell>
          <cell r="B3280" t="str">
            <v>RATU_ELOK</v>
          </cell>
        </row>
        <row r="3281">
          <cell r="A3281" t="str">
            <v>PLM49</v>
          </cell>
          <cell r="B3281" t="str">
            <v>IRIGASI_2</v>
          </cell>
        </row>
        <row r="3282">
          <cell r="A3282" t="str">
            <v>PKL07</v>
          </cell>
          <cell r="B3282" t="str">
            <v>KLEGO</v>
          </cell>
        </row>
        <row r="3283">
          <cell r="A3283" t="str">
            <v>SOG03A</v>
          </cell>
          <cell r="B3283" t="str">
            <v>SERANGMEKAR_2</v>
          </cell>
        </row>
        <row r="3284">
          <cell r="A3284" t="str">
            <v>GRT11A</v>
          </cell>
          <cell r="B3284" t="str">
            <v>GRT11A</v>
          </cell>
        </row>
        <row r="3285">
          <cell r="A3285" t="str">
            <v>WNB13</v>
          </cell>
          <cell r="B3285" t="str">
            <v>SAPURAN_01</v>
          </cell>
        </row>
        <row r="3286">
          <cell r="A3286" t="str">
            <v>KDS10</v>
          </cell>
          <cell r="B3286" t="str">
            <v>MEJOBO</v>
          </cell>
        </row>
        <row r="3287">
          <cell r="A3287" t="str">
            <v>GRT25B</v>
          </cell>
          <cell r="B3287" t="str">
            <v>GRT25B</v>
          </cell>
        </row>
        <row r="3288">
          <cell r="A3288" t="str">
            <v>GRT37C</v>
          </cell>
          <cell r="B3288" t="str">
            <v>GRT37C</v>
          </cell>
        </row>
        <row r="3289">
          <cell r="A3289" t="str">
            <v>SOG05A</v>
          </cell>
          <cell r="B3289" t="str">
            <v>SOG05A</v>
          </cell>
        </row>
        <row r="3290">
          <cell r="A3290" t="str">
            <v>KRW03A</v>
          </cell>
          <cell r="B3290" t="str">
            <v>LOJI_2</v>
          </cell>
        </row>
        <row r="3291">
          <cell r="A3291" t="str">
            <v>JKT43Q</v>
          </cell>
          <cell r="B3291" t="str">
            <v>CP_ANCOL_SELATAN_1</v>
          </cell>
        </row>
        <row r="3292">
          <cell r="A3292" t="str">
            <v>CJR06</v>
          </cell>
          <cell r="B3292" t="str">
            <v>CIRANJANG</v>
          </cell>
        </row>
        <row r="3293">
          <cell r="A3293" t="str">
            <v>SUM22</v>
          </cell>
          <cell r="B3293" t="str">
            <v>SUM22</v>
          </cell>
        </row>
        <row r="3294">
          <cell r="A3294" t="str">
            <v>KRW14</v>
          </cell>
          <cell r="B3294" t="str">
            <v>CILAMAYA</v>
          </cell>
        </row>
        <row r="3295">
          <cell r="A3295" t="str">
            <v>KRW20</v>
          </cell>
          <cell r="B3295" t="str">
            <v>DC_KOTABARU</v>
          </cell>
        </row>
        <row r="3296">
          <cell r="A3296" t="str">
            <v>KNG07</v>
          </cell>
          <cell r="B3296" t="str">
            <v>DC_PANAWUAN</v>
          </cell>
        </row>
        <row r="3297">
          <cell r="A3297" t="str">
            <v>PLM06</v>
          </cell>
          <cell r="B3297" t="str">
            <v>ILI_TIMUR</v>
          </cell>
        </row>
        <row r="3298">
          <cell r="A3298" t="str">
            <v>KDS01</v>
          </cell>
          <cell r="B3298" t="str">
            <v>KUDUS</v>
          </cell>
        </row>
        <row r="3299">
          <cell r="A3299" t="str">
            <v>BKI13C</v>
          </cell>
          <cell r="B3299" t="str">
            <v>TAMBUN_SELATAN_01</v>
          </cell>
        </row>
        <row r="3300">
          <cell r="A3300" t="str">
            <v>BKI14E</v>
          </cell>
          <cell r="B3300" t="str">
            <v>CIBUNTU_01</v>
          </cell>
        </row>
        <row r="3301">
          <cell r="A3301" t="str">
            <v>SUB37A</v>
          </cell>
          <cell r="B3301" t="str">
            <v>DC_KENJERAN</v>
          </cell>
        </row>
        <row r="3302">
          <cell r="A3302" t="str">
            <v>BKI01</v>
          </cell>
          <cell r="B3302" t="str">
            <v>BEKASI</v>
          </cell>
        </row>
        <row r="3303">
          <cell r="A3303" t="str">
            <v>CKR14</v>
          </cell>
          <cell r="B3303" t="str">
            <v>TELAGA_MURNI</v>
          </cell>
        </row>
        <row r="3304">
          <cell r="A3304" t="str">
            <v>SUJ02</v>
          </cell>
          <cell r="B3304" t="str">
            <v>POLOKARTO</v>
          </cell>
        </row>
        <row r="3305">
          <cell r="A3305" t="str">
            <v>BKI17</v>
          </cell>
          <cell r="B3305" t="str">
            <v>HARAPAN_INDAH</v>
          </cell>
        </row>
        <row r="3306">
          <cell r="A3306" t="str">
            <v>BKI06</v>
          </cell>
          <cell r="B3306" t="str">
            <v>HARAPAN_BARU</v>
          </cell>
        </row>
        <row r="3307">
          <cell r="A3307" t="str">
            <v>TCGRT031</v>
          </cell>
          <cell r="B3307" t="str">
            <v>TCGRT031</v>
          </cell>
        </row>
        <row r="3308">
          <cell r="A3308" t="str">
            <v>MUT10</v>
          </cell>
          <cell r="B3308" t="str">
            <v>MUT10</v>
          </cell>
        </row>
        <row r="3309">
          <cell r="A3309" t="str">
            <v>MUS08</v>
          </cell>
          <cell r="B3309" t="str">
            <v>MUS08</v>
          </cell>
        </row>
        <row r="3310">
          <cell r="A3310" t="str">
            <v>MAT17</v>
          </cell>
          <cell r="B3310" t="str">
            <v>MAT17</v>
          </cell>
        </row>
        <row r="3311">
          <cell r="A3311" t="str">
            <v>SKY07A</v>
          </cell>
          <cell r="B3311" t="str">
            <v>SKY07A</v>
          </cell>
        </row>
        <row r="3312">
          <cell r="A3312" t="str">
            <v>JKT58P</v>
          </cell>
          <cell r="B3312" t="str">
            <v>CP_NEW_TANAHABANG</v>
          </cell>
        </row>
        <row r="3313">
          <cell r="A3313" t="str">
            <v>CJR07B</v>
          </cell>
          <cell r="B3313" t="str">
            <v>CJR07B</v>
          </cell>
        </row>
        <row r="3314">
          <cell r="A3314" t="str">
            <v>SIN07A</v>
          </cell>
          <cell r="B3314" t="str">
            <v>SIN07A</v>
          </cell>
        </row>
        <row r="3315">
          <cell r="A3315" t="str">
            <v>BGG19</v>
          </cell>
          <cell r="B3315" t="str">
            <v>SUBAH01</v>
          </cell>
        </row>
        <row r="3316">
          <cell r="A3316" t="str">
            <v>PLM40</v>
          </cell>
          <cell r="B3316" t="str">
            <v>TALANG_JAMBE</v>
          </cell>
        </row>
        <row r="3317">
          <cell r="A3317" t="str">
            <v>CJR03</v>
          </cell>
          <cell r="B3317" t="str">
            <v>CIPANAS</v>
          </cell>
        </row>
        <row r="3318">
          <cell r="A3318" t="str">
            <v>SMI28</v>
          </cell>
          <cell r="B3318" t="str">
            <v>DC_BOJONG_KEMBAR</v>
          </cell>
        </row>
        <row r="3319">
          <cell r="A3319" t="str">
            <v>TNJ03</v>
          </cell>
          <cell r="B3319" t="str">
            <v>KIJANG</v>
          </cell>
        </row>
        <row r="3320">
          <cell r="A3320" t="str">
            <v>SKY08A</v>
          </cell>
          <cell r="B3320" t="str">
            <v>SKY08A</v>
          </cell>
        </row>
        <row r="3321">
          <cell r="A3321" t="str">
            <v>KTL03A</v>
          </cell>
          <cell r="B3321" t="str">
            <v>KTL03A</v>
          </cell>
        </row>
        <row r="3322">
          <cell r="A3322" t="str">
            <v>BTH32</v>
          </cell>
          <cell r="B3322" t="str">
            <v>SAGULUNG_UNCANG</v>
          </cell>
        </row>
        <row r="3323">
          <cell r="A3323" t="str">
            <v>BAO04B</v>
          </cell>
          <cell r="B3323" t="str">
            <v>BAO04B</v>
          </cell>
        </row>
        <row r="3324">
          <cell r="A3324" t="str">
            <v>BTH04</v>
          </cell>
          <cell r="B3324" t="str">
            <v>BENGKONG</v>
          </cell>
        </row>
        <row r="3325">
          <cell r="A3325" t="str">
            <v>BTH31</v>
          </cell>
          <cell r="B3325" t="str">
            <v>SENJULUNG</v>
          </cell>
        </row>
        <row r="3326">
          <cell r="A3326" t="str">
            <v>BTH21</v>
          </cell>
          <cell r="B3326" t="str">
            <v>AVIARI</v>
          </cell>
        </row>
        <row r="3327">
          <cell r="A3327" t="str">
            <v>KDS02</v>
          </cell>
          <cell r="B3327" t="str">
            <v>JEKULO</v>
          </cell>
        </row>
        <row r="3328">
          <cell r="A3328" t="str">
            <v>CMI02A</v>
          </cell>
          <cell r="B3328" t="str">
            <v>CMI02A</v>
          </cell>
        </row>
        <row r="3329">
          <cell r="A3329" t="str">
            <v>SOG25C</v>
          </cell>
          <cell r="B3329" t="str">
            <v>SOG25C</v>
          </cell>
        </row>
        <row r="3330">
          <cell r="A3330" t="str">
            <v>BJA02</v>
          </cell>
          <cell r="B3330" t="str">
            <v>BANJAR_PATROMAN</v>
          </cell>
        </row>
        <row r="3331">
          <cell r="A3331" t="str">
            <v>SKY03A</v>
          </cell>
          <cell r="B3331" t="str">
            <v>SKY03A</v>
          </cell>
        </row>
        <row r="3332">
          <cell r="A3332" t="str">
            <v>TCPKL011</v>
          </cell>
          <cell r="B3332" t="str">
            <v>TCPKL011</v>
          </cell>
        </row>
        <row r="3333">
          <cell r="A3333" t="str">
            <v>TCJPR131</v>
          </cell>
          <cell r="B3333" t="str">
            <v>TCJPR131</v>
          </cell>
        </row>
        <row r="3334">
          <cell r="A3334" t="str">
            <v>TCPML021</v>
          </cell>
          <cell r="B3334" t="str">
            <v>TCPML021</v>
          </cell>
        </row>
        <row r="3335">
          <cell r="A3335" t="str">
            <v>SNG09C</v>
          </cell>
          <cell r="B3335" t="str">
            <v>PALKA_CIOMAS</v>
          </cell>
        </row>
        <row r="3336">
          <cell r="A3336" t="str">
            <v>BAL13A</v>
          </cell>
          <cell r="B3336" t="str">
            <v>JAYANTI</v>
          </cell>
        </row>
        <row r="3337">
          <cell r="A3337" t="str">
            <v>PGL03B</v>
          </cell>
          <cell r="B3337" t="str">
            <v>CIMANUK</v>
          </cell>
        </row>
        <row r="3338">
          <cell r="A3338" t="str">
            <v>BAL04K</v>
          </cell>
          <cell r="B3338" t="str">
            <v>DUKUH_RAYA</v>
          </cell>
        </row>
        <row r="3339">
          <cell r="A3339" t="str">
            <v>TGR12F</v>
          </cell>
          <cell r="B3339" t="str">
            <v>KAVLING_KENANGA</v>
          </cell>
        </row>
        <row r="3340">
          <cell r="A3340" t="str">
            <v>CIP02D</v>
          </cell>
          <cell r="B3340" t="str">
            <v>RODA_HIAS</v>
          </cell>
        </row>
        <row r="3341">
          <cell r="A3341" t="str">
            <v>TGR07B</v>
          </cell>
          <cell r="B3341" t="str">
            <v>CIMONE_RAYA</v>
          </cell>
        </row>
        <row r="3342">
          <cell r="A3342" t="str">
            <v>CIP04E</v>
          </cell>
          <cell r="B3342" t="str">
            <v>PRIMA_JAYA</v>
          </cell>
        </row>
        <row r="3343">
          <cell r="A3343" t="str">
            <v>BAL04H</v>
          </cell>
          <cell r="B3343" t="str">
            <v>KATOMAS_RAYA</v>
          </cell>
        </row>
        <row r="3344">
          <cell r="A3344" t="str">
            <v>BAL15E</v>
          </cell>
          <cell r="B3344" t="str">
            <v>BAL15E</v>
          </cell>
        </row>
        <row r="3345">
          <cell r="A3345" t="str">
            <v>BAL15D</v>
          </cell>
          <cell r="B3345" t="str">
            <v>BAL15D</v>
          </cell>
        </row>
        <row r="3346">
          <cell r="A3346" t="str">
            <v>TGR06C</v>
          </cell>
          <cell r="B3346" t="str">
            <v>SENTRA_JATIUWUNG</v>
          </cell>
        </row>
        <row r="3347">
          <cell r="A3347" t="str">
            <v>BAL07C</v>
          </cell>
          <cell r="B3347" t="str">
            <v>WANAKERTA_SINJAY</v>
          </cell>
        </row>
        <row r="3348">
          <cell r="A3348" t="str">
            <v>RKS04B</v>
          </cell>
          <cell r="B3348" t="str">
            <v>LEUWIDAMAR</v>
          </cell>
        </row>
        <row r="3349">
          <cell r="A3349" t="str">
            <v>RKS11A</v>
          </cell>
          <cell r="B3349" t="str">
            <v>GAJRUG</v>
          </cell>
        </row>
        <row r="3350">
          <cell r="A3350" t="str">
            <v>CIP04D</v>
          </cell>
          <cell r="B3350" t="str">
            <v>GRAHA_SUTERA</v>
          </cell>
        </row>
        <row r="3351">
          <cell r="A3351" t="str">
            <v>RKS16A</v>
          </cell>
          <cell r="B3351" t="str">
            <v>CITRA_MAJA</v>
          </cell>
        </row>
        <row r="3352">
          <cell r="A3352" t="str">
            <v>CIP03G</v>
          </cell>
          <cell r="B3352" t="str">
            <v>GAPLEK</v>
          </cell>
        </row>
        <row r="3353">
          <cell r="A3353" t="str">
            <v>CIL05A</v>
          </cell>
          <cell r="B3353" t="str">
            <v>DP_PANGGUNGRAWI</v>
          </cell>
        </row>
        <row r="3354">
          <cell r="A3354" t="str">
            <v>CIP03B</v>
          </cell>
          <cell r="B3354" t="str">
            <v>ALAM_SEGAR</v>
          </cell>
        </row>
        <row r="3355">
          <cell r="A3355" t="str">
            <v>PGL08</v>
          </cell>
          <cell r="B3355" t="str">
            <v>DC_LABUAN</v>
          </cell>
        </row>
        <row r="3356">
          <cell r="A3356" t="str">
            <v>PGL06</v>
          </cell>
          <cell r="B3356" t="str">
            <v>SUDIRMAN_LABUAN</v>
          </cell>
        </row>
        <row r="3357">
          <cell r="A3357" t="str">
            <v>RKS03</v>
          </cell>
          <cell r="B3357" t="str">
            <v>BAYAH</v>
          </cell>
        </row>
        <row r="3358">
          <cell r="A3358" t="str">
            <v>PGL03</v>
          </cell>
          <cell r="B3358" t="str">
            <v>PANIMBANG</v>
          </cell>
        </row>
        <row r="3359">
          <cell r="A3359" t="str">
            <v>PGK02A</v>
          </cell>
          <cell r="B3359" t="str">
            <v>PGK02A</v>
          </cell>
        </row>
        <row r="3360">
          <cell r="A3360" t="str">
            <v>KKS16</v>
          </cell>
          <cell r="B3360" t="str">
            <v>KKS16</v>
          </cell>
        </row>
        <row r="3361">
          <cell r="A3361" t="str">
            <v>BGR888</v>
          </cell>
          <cell r="B3361" t="str">
            <v>BGR_SALES</v>
          </cell>
        </row>
        <row r="3362">
          <cell r="A3362" t="str">
            <v>DPK03A</v>
          </cell>
          <cell r="B3362" t="str">
            <v>SAWANGAN_LAMA</v>
          </cell>
        </row>
        <row r="3363">
          <cell r="A3363" t="str">
            <v>DPK01D</v>
          </cell>
          <cell r="B3363" t="str">
            <v>RANGKAPAN_JAYA</v>
          </cell>
        </row>
        <row r="3364">
          <cell r="A3364" t="str">
            <v>DPK11A</v>
          </cell>
          <cell r="B3364" t="str">
            <v>PONDOK_JAYA_DEPOK</v>
          </cell>
        </row>
        <row r="3365">
          <cell r="A3365" t="str">
            <v>DPK01C</v>
          </cell>
          <cell r="B3365" t="str">
            <v>MAMPANG_DEPOK</v>
          </cell>
        </row>
        <row r="3366">
          <cell r="A3366" t="str">
            <v>DPK02B</v>
          </cell>
          <cell r="B3366" t="str">
            <v>TUGU_DEPOK</v>
          </cell>
        </row>
        <row r="3367">
          <cell r="A3367" t="str">
            <v>DPK28</v>
          </cell>
          <cell r="B3367" t="str">
            <v>CP_CIPAYUNG_JAYA</v>
          </cell>
        </row>
        <row r="3368">
          <cell r="A3368" t="str">
            <v>SLM22</v>
          </cell>
          <cell r="B3368" t="str">
            <v>GAMPING</v>
          </cell>
        </row>
        <row r="3369">
          <cell r="A3369" t="str">
            <v>WNO01</v>
          </cell>
          <cell r="B3369" t="str">
            <v>WONOSARI</v>
          </cell>
        </row>
        <row r="3370">
          <cell r="A3370" t="str">
            <v>CJR18C</v>
          </cell>
          <cell r="B3370" t="str">
            <v>CJR18C</v>
          </cell>
        </row>
        <row r="3371">
          <cell r="A3371" t="str">
            <v>BDO94</v>
          </cell>
          <cell r="B3371" t="str">
            <v>DC_BOJONGLOA_KALER</v>
          </cell>
        </row>
        <row r="3372">
          <cell r="A3372" t="str">
            <v>JPR07</v>
          </cell>
          <cell r="B3372" t="str">
            <v>KELET</v>
          </cell>
        </row>
        <row r="3373">
          <cell r="A3373" t="str">
            <v>TJG02</v>
          </cell>
          <cell r="B3373" t="str">
            <v>KELUA</v>
          </cell>
        </row>
        <row r="3374">
          <cell r="A3374" t="str">
            <v>BDJ11</v>
          </cell>
          <cell r="B3374" t="str">
            <v>BUMI_MAS</v>
          </cell>
        </row>
        <row r="3375">
          <cell r="A3375" t="str">
            <v>SQG14</v>
          </cell>
          <cell r="B3375" t="str">
            <v>MANIS_RAYA_KOTA</v>
          </cell>
        </row>
        <row r="3376">
          <cell r="A3376" t="str">
            <v>KUB05A</v>
          </cell>
          <cell r="B3376" t="str">
            <v>KAKAP_01</v>
          </cell>
        </row>
        <row r="3377">
          <cell r="A3377" t="str">
            <v>SUM01B</v>
          </cell>
          <cell r="B3377" t="str">
            <v>SUM01B</v>
          </cell>
        </row>
        <row r="3378">
          <cell r="A3378" t="str">
            <v>CJR26B</v>
          </cell>
          <cell r="B3378" t="str">
            <v>CJR26B</v>
          </cell>
        </row>
        <row r="3379">
          <cell r="A3379" t="str">
            <v>MJA22A</v>
          </cell>
          <cell r="B3379" t="str">
            <v>MJA22A</v>
          </cell>
        </row>
        <row r="3380">
          <cell r="A3380" t="str">
            <v>SMI20A</v>
          </cell>
          <cell r="B3380" t="str">
            <v>SMI20A</v>
          </cell>
        </row>
        <row r="3381">
          <cell r="A3381" t="str">
            <v>MJA03A</v>
          </cell>
          <cell r="B3381" t="str">
            <v>JATITUJUH_2</v>
          </cell>
        </row>
        <row r="3382">
          <cell r="A3382" t="str">
            <v>SUB03B</v>
          </cell>
          <cell r="B3382" t="str">
            <v>TANDES_2</v>
          </cell>
        </row>
        <row r="3383">
          <cell r="A3383" t="str">
            <v>TCSUB002</v>
          </cell>
          <cell r="B3383" t="str">
            <v>TCSUB002</v>
          </cell>
        </row>
        <row r="3384">
          <cell r="A3384" t="str">
            <v>PSU04</v>
          </cell>
          <cell r="B3384" t="str">
            <v>TEPUAI</v>
          </cell>
        </row>
        <row r="3385">
          <cell r="A3385" t="str">
            <v>MMW08</v>
          </cell>
          <cell r="B3385" t="str">
            <v>PINYUH_KOTA</v>
          </cell>
        </row>
        <row r="3386">
          <cell r="A3386" t="str">
            <v>DPK05B</v>
          </cell>
          <cell r="B3386" t="str">
            <v>KRUKUT</v>
          </cell>
        </row>
        <row r="3387">
          <cell r="A3387" t="str">
            <v>PNK28</v>
          </cell>
          <cell r="B3387" t="str">
            <v>CP_DANAU_SENTARUM</v>
          </cell>
        </row>
        <row r="3388">
          <cell r="A3388" t="str">
            <v>NGP16B</v>
          </cell>
          <cell r="B3388" t="str">
            <v>NGP16B</v>
          </cell>
        </row>
        <row r="3389">
          <cell r="A3389" t="str">
            <v>TTT19</v>
          </cell>
          <cell r="B3389" t="str">
            <v>UTI_USMAN</v>
          </cell>
        </row>
        <row r="3390">
          <cell r="A3390" t="str">
            <v>KUB02B</v>
          </cell>
          <cell r="B3390" t="str">
            <v>PARIT_MASIGI</v>
          </cell>
        </row>
        <row r="3391">
          <cell r="A3391" t="str">
            <v>KUB02A</v>
          </cell>
          <cell r="B3391" t="str">
            <v>LINGGA_01</v>
          </cell>
        </row>
        <row r="3392">
          <cell r="A3392" t="str">
            <v>PSU22</v>
          </cell>
          <cell r="B3392" t="str">
            <v>NANGA_SILAT</v>
          </cell>
        </row>
        <row r="3393">
          <cell r="A3393" t="str">
            <v>SQG01A</v>
          </cell>
          <cell r="B3393" t="str">
            <v>LINTAS_MELAWI</v>
          </cell>
        </row>
        <row r="3394">
          <cell r="A3394" t="str">
            <v>SAG01A</v>
          </cell>
          <cell r="B3394" t="str">
            <v>SANGGAU_KAPUAS</v>
          </cell>
        </row>
        <row r="3395">
          <cell r="A3395" t="str">
            <v>SKH04</v>
          </cell>
          <cell r="B3395" t="str">
            <v>SUNGAI_AYAK</v>
          </cell>
        </row>
        <row r="3396">
          <cell r="A3396" t="str">
            <v>BEG04</v>
          </cell>
          <cell r="B3396" t="str">
            <v>SANGGAU_LEDO_KOTA</v>
          </cell>
        </row>
        <row r="3397">
          <cell r="A3397" t="str">
            <v>KUB14</v>
          </cell>
          <cell r="B3397" t="str">
            <v>SUNGAI_RAYA01</v>
          </cell>
        </row>
        <row r="3398">
          <cell r="A3398" t="str">
            <v>MMW09</v>
          </cell>
          <cell r="B3398" t="str">
            <v>MEMPAWAH_KOTA</v>
          </cell>
        </row>
        <row r="3399">
          <cell r="A3399" t="str">
            <v>NGG08</v>
          </cell>
          <cell r="B3399" t="str">
            <v>LANDAK_KOTA</v>
          </cell>
        </row>
        <row r="3400">
          <cell r="A3400" t="str">
            <v>KUB08</v>
          </cell>
          <cell r="B3400" t="str">
            <v>CP_BATU_AMPAR</v>
          </cell>
        </row>
        <row r="3401">
          <cell r="A3401" t="str">
            <v>SAG08</v>
          </cell>
          <cell r="B3401" t="str">
            <v>CP_RUDOVA_JAYA</v>
          </cell>
        </row>
        <row r="3402">
          <cell r="A3402" t="str">
            <v>KTG05</v>
          </cell>
          <cell r="B3402" t="str">
            <v>BALAI_BERKUAK</v>
          </cell>
        </row>
        <row r="3403">
          <cell r="A3403" t="str">
            <v>TLM01</v>
          </cell>
          <cell r="B3403" t="str">
            <v>TELUK_MELANO</v>
          </cell>
        </row>
        <row r="3404">
          <cell r="A3404" t="str">
            <v>PNK888</v>
          </cell>
          <cell r="B3404" t="str">
            <v>PNK_SALES</v>
          </cell>
        </row>
        <row r="3405">
          <cell r="A3405" t="str">
            <v>SRI16</v>
          </cell>
          <cell r="B3405" t="str">
            <v>ANTASARI_SAMARINDA</v>
          </cell>
        </row>
        <row r="3406">
          <cell r="A3406" t="str">
            <v>CKR06A</v>
          </cell>
          <cell r="B3406" t="str">
            <v>SERANG_BARU_01</v>
          </cell>
        </row>
        <row r="3407">
          <cell r="A3407" t="str">
            <v>CKR06</v>
          </cell>
          <cell r="B3407" t="str">
            <v>KEDUNG_WARINGIN</v>
          </cell>
        </row>
        <row r="3408">
          <cell r="A3408" t="str">
            <v>BKI66</v>
          </cell>
          <cell r="B3408" t="str">
            <v>DC_BEKASI_TIMUR</v>
          </cell>
        </row>
        <row r="3409">
          <cell r="A3409" t="str">
            <v>MUG01</v>
          </cell>
          <cell r="B3409" t="str">
            <v>MUNGKID</v>
          </cell>
        </row>
        <row r="3410">
          <cell r="A3410" t="str">
            <v>SAS02</v>
          </cell>
          <cell r="B3410" t="str">
            <v>PEMANGKAT</v>
          </cell>
        </row>
        <row r="3411">
          <cell r="A3411" t="str">
            <v>CKR16</v>
          </cell>
          <cell r="B3411" t="str">
            <v>KARANG_BAHAGIA</v>
          </cell>
        </row>
        <row r="3412">
          <cell r="A3412" t="str">
            <v>BGG06A</v>
          </cell>
          <cell r="B3412" t="str">
            <v>TERSONO</v>
          </cell>
        </row>
        <row r="3413">
          <cell r="A3413" t="str">
            <v>BJN16</v>
          </cell>
          <cell r="B3413" t="str">
            <v>PEJAWARAN</v>
          </cell>
        </row>
        <row r="3414">
          <cell r="A3414" t="str">
            <v>WNB03</v>
          </cell>
          <cell r="B3414" t="str">
            <v>MOJOTENGAH</v>
          </cell>
        </row>
        <row r="3415">
          <cell r="A3415" t="str">
            <v>CJR11</v>
          </cell>
          <cell r="B3415" t="str">
            <v>SADAMAYA</v>
          </cell>
        </row>
        <row r="3416">
          <cell r="A3416" t="str">
            <v>CMI13C</v>
          </cell>
          <cell r="B3416" t="str">
            <v>CMI13C</v>
          </cell>
        </row>
        <row r="3417">
          <cell r="A3417" t="str">
            <v>KNG18</v>
          </cell>
          <cell r="B3417" t="str">
            <v>KNG18</v>
          </cell>
        </row>
        <row r="3418">
          <cell r="A3418" t="str">
            <v>JKT63B</v>
          </cell>
          <cell r="B3418" t="str">
            <v>CP_KOJA_1</v>
          </cell>
        </row>
        <row r="3419">
          <cell r="A3419" t="str">
            <v>NGP27</v>
          </cell>
          <cell r="B3419" t="str">
            <v>SIRNAJAYA</v>
          </cell>
        </row>
        <row r="3420">
          <cell r="A3420" t="str">
            <v>MRB10</v>
          </cell>
          <cell r="B3420" t="str">
            <v>MRB10</v>
          </cell>
        </row>
        <row r="3421">
          <cell r="A3421" t="str">
            <v>PNK13</v>
          </cell>
          <cell r="B3421" t="str">
            <v>DC_PARIS</v>
          </cell>
        </row>
        <row r="3422">
          <cell r="A3422" t="str">
            <v>MRB02A</v>
          </cell>
          <cell r="B3422" t="str">
            <v>MRB02A</v>
          </cell>
        </row>
        <row r="3423">
          <cell r="A3423" t="str">
            <v>MRB07</v>
          </cell>
          <cell r="B3423" t="str">
            <v>MRB07</v>
          </cell>
        </row>
        <row r="3424">
          <cell r="A3424" t="str">
            <v>MRB15</v>
          </cell>
          <cell r="B3424" t="str">
            <v>MRB15</v>
          </cell>
        </row>
        <row r="3425">
          <cell r="A3425" t="str">
            <v>PNK02</v>
          </cell>
          <cell r="B3425" t="str">
            <v>SIANTAN</v>
          </cell>
        </row>
        <row r="3426">
          <cell r="A3426" t="str">
            <v>MRB12</v>
          </cell>
          <cell r="B3426" t="str">
            <v>MRB12</v>
          </cell>
        </row>
        <row r="3427">
          <cell r="A3427" t="str">
            <v>MUT09</v>
          </cell>
          <cell r="B3427" t="str">
            <v>MUT09</v>
          </cell>
        </row>
        <row r="3428">
          <cell r="A3428" t="str">
            <v>KUB06</v>
          </cell>
          <cell r="B3428" t="str">
            <v>KUBU</v>
          </cell>
        </row>
        <row r="3429">
          <cell r="A3429" t="str">
            <v>PMA01</v>
          </cell>
          <cell r="B3429" t="str">
            <v>MAMASA</v>
          </cell>
        </row>
        <row r="3430">
          <cell r="A3430" t="str">
            <v>RAQ01</v>
          </cell>
          <cell r="B3430" t="str">
            <v>RAHA</v>
          </cell>
        </row>
        <row r="3431">
          <cell r="A3431" t="str">
            <v>WPE01</v>
          </cell>
          <cell r="B3431" t="str">
            <v>WATAPONE</v>
          </cell>
        </row>
        <row r="3432">
          <cell r="A3432" t="str">
            <v>WAG01</v>
          </cell>
          <cell r="B3432" t="str">
            <v>WANGGODO</v>
          </cell>
        </row>
        <row r="3433">
          <cell r="A3433" t="str">
            <v>MJU01</v>
          </cell>
          <cell r="B3433" t="str">
            <v>MAMUJU</v>
          </cell>
        </row>
        <row r="3434">
          <cell r="A3434" t="str">
            <v>SNJ01</v>
          </cell>
          <cell r="B3434" t="str">
            <v>SINJAI</v>
          </cell>
        </row>
        <row r="3435">
          <cell r="A3435" t="str">
            <v>EKG01</v>
          </cell>
          <cell r="B3435" t="str">
            <v>ENREKANG</v>
          </cell>
        </row>
        <row r="3436">
          <cell r="A3436" t="str">
            <v>BUU01</v>
          </cell>
          <cell r="B3436" t="str">
            <v>BARRU</v>
          </cell>
        </row>
        <row r="3437">
          <cell r="A3437" t="str">
            <v>BXW03</v>
          </cell>
          <cell r="B3437" t="str">
            <v>RILAU_ALE</v>
          </cell>
        </row>
        <row r="3438">
          <cell r="A3438" t="str">
            <v>SGM04</v>
          </cell>
          <cell r="B3438" t="str">
            <v>PALLANGGA</v>
          </cell>
        </row>
        <row r="3439">
          <cell r="A3439" t="str">
            <v>SGM03</v>
          </cell>
          <cell r="B3439" t="str">
            <v>POROS_MALINO</v>
          </cell>
        </row>
        <row r="3440">
          <cell r="A3440" t="str">
            <v>WPE03</v>
          </cell>
          <cell r="B3440" t="str">
            <v>LAPRI</v>
          </cell>
        </row>
        <row r="3441">
          <cell r="A3441" t="str">
            <v>MAR02</v>
          </cell>
          <cell r="B3441" t="str">
            <v>BANTIMURUNG</v>
          </cell>
        </row>
        <row r="3442">
          <cell r="A3442" t="str">
            <v>PRR02</v>
          </cell>
          <cell r="B3442" t="str">
            <v>PEKKABATA</v>
          </cell>
        </row>
        <row r="3443">
          <cell r="A3443" t="str">
            <v>WSE02</v>
          </cell>
          <cell r="B3443" t="str">
            <v>TAKKALALA</v>
          </cell>
        </row>
        <row r="3444">
          <cell r="A3444" t="str">
            <v>MJU04</v>
          </cell>
          <cell r="B3444" t="str">
            <v>TASIU</v>
          </cell>
        </row>
        <row r="3445">
          <cell r="A3445" t="str">
            <v>MJU03</v>
          </cell>
          <cell r="B3445" t="str">
            <v>TARAILU</v>
          </cell>
        </row>
        <row r="3446">
          <cell r="A3446" t="str">
            <v>EKG02</v>
          </cell>
          <cell r="B3446" t="str">
            <v>SUDU</v>
          </cell>
        </row>
        <row r="3447">
          <cell r="A3447" t="str">
            <v>BUW03</v>
          </cell>
          <cell r="B3447" t="str">
            <v>LOMBE</v>
          </cell>
        </row>
        <row r="3448">
          <cell r="A3448" t="str">
            <v>EKG03</v>
          </cell>
          <cell r="B3448" t="str">
            <v>ALLA</v>
          </cell>
        </row>
        <row r="3449">
          <cell r="A3449" t="str">
            <v>PAK04</v>
          </cell>
          <cell r="B3449" t="str">
            <v>TIKKE</v>
          </cell>
        </row>
        <row r="3450">
          <cell r="A3450" t="str">
            <v>PAJ03A</v>
          </cell>
          <cell r="B3450" t="str">
            <v>PANGKEP</v>
          </cell>
        </row>
        <row r="3451">
          <cell r="A3451" t="str">
            <v>BUU02A</v>
          </cell>
          <cell r="B3451" t="str">
            <v>TANETE_RILAU</v>
          </cell>
        </row>
        <row r="3452">
          <cell r="A3452" t="str">
            <v>WAG02</v>
          </cell>
          <cell r="B3452" t="str">
            <v>TUGU_MOWILA</v>
          </cell>
        </row>
        <row r="3453">
          <cell r="A3453" t="str">
            <v>WAG04</v>
          </cell>
          <cell r="B3453" t="str">
            <v>LAEYA</v>
          </cell>
        </row>
        <row r="3454">
          <cell r="A3454" t="str">
            <v>WPE07</v>
          </cell>
          <cell r="B3454" t="str">
            <v>ULAWENG</v>
          </cell>
        </row>
        <row r="3455">
          <cell r="A3455" t="str">
            <v>TBD01</v>
          </cell>
          <cell r="B3455" t="str">
            <v>KAROSSA</v>
          </cell>
        </row>
        <row r="3456">
          <cell r="A3456" t="str">
            <v>KOL03</v>
          </cell>
          <cell r="B3456" t="str">
            <v>LATAMBAGA</v>
          </cell>
        </row>
        <row r="3457">
          <cell r="A3457" t="str">
            <v>MAL04</v>
          </cell>
          <cell r="B3457" t="str">
            <v>WOTU</v>
          </cell>
        </row>
        <row r="3458">
          <cell r="A3458" t="str">
            <v>SDR04</v>
          </cell>
          <cell r="B3458" t="str">
            <v>AMPARITA</v>
          </cell>
        </row>
        <row r="3459">
          <cell r="A3459" t="str">
            <v>RUB02</v>
          </cell>
          <cell r="B3459" t="str">
            <v>POLEANG</v>
          </cell>
        </row>
        <row r="3460">
          <cell r="A3460" t="str">
            <v>SEK04</v>
          </cell>
          <cell r="B3460" t="str">
            <v>PAMMANA</v>
          </cell>
        </row>
        <row r="3461">
          <cell r="A3461" t="str">
            <v>SNJ02</v>
          </cell>
          <cell r="B3461" t="str">
            <v>BIKERU</v>
          </cell>
        </row>
        <row r="3462">
          <cell r="A3462" t="str">
            <v>JPO02</v>
          </cell>
          <cell r="B3462" t="str">
            <v>TONROKASSI</v>
          </cell>
        </row>
        <row r="3463">
          <cell r="A3463" t="str">
            <v>PLP03</v>
          </cell>
          <cell r="B3463" t="str">
            <v>RAMPOANG</v>
          </cell>
        </row>
        <row r="3464">
          <cell r="A3464" t="str">
            <v>MJN03</v>
          </cell>
          <cell r="B3464" t="str">
            <v>BANGGAE</v>
          </cell>
        </row>
        <row r="3465">
          <cell r="A3465" t="str">
            <v>TKL02</v>
          </cell>
          <cell r="B3465" t="str">
            <v>GALESONG</v>
          </cell>
        </row>
        <row r="3466">
          <cell r="A3466" t="str">
            <v>BUU03</v>
          </cell>
          <cell r="B3466" t="str">
            <v>TAKKALASI</v>
          </cell>
        </row>
        <row r="3467">
          <cell r="A3467" t="str">
            <v>PAK02</v>
          </cell>
          <cell r="B3467" t="str">
            <v>BAMBALOKA</v>
          </cell>
        </row>
        <row r="3468">
          <cell r="A3468" t="str">
            <v>WPE04</v>
          </cell>
          <cell r="B3468" t="str">
            <v>PALATTAE</v>
          </cell>
        </row>
        <row r="3469">
          <cell r="A3469" t="str">
            <v>SDR01</v>
          </cell>
          <cell r="B3469" t="str">
            <v>SIDENRENG</v>
          </cell>
        </row>
        <row r="3470">
          <cell r="A3470" t="str">
            <v>MAE02</v>
          </cell>
          <cell r="B3470" t="str">
            <v>RANTELEMO</v>
          </cell>
        </row>
        <row r="3471">
          <cell r="A3471" t="str">
            <v>SEK03</v>
          </cell>
          <cell r="B3471" t="str">
            <v>ATTAPANGE</v>
          </cell>
        </row>
        <row r="3472">
          <cell r="A3472" t="str">
            <v>PWX03</v>
          </cell>
          <cell r="B3472" t="str">
            <v>BALANIPA</v>
          </cell>
        </row>
        <row r="3473">
          <cell r="A3473" t="str">
            <v>WPE05</v>
          </cell>
          <cell r="B3473" t="str">
            <v>MARE</v>
          </cell>
        </row>
        <row r="3474">
          <cell r="A3474" t="str">
            <v>JPO01</v>
          </cell>
          <cell r="B3474" t="str">
            <v>JENEPONTO</v>
          </cell>
        </row>
        <row r="3475">
          <cell r="A3475" t="str">
            <v>BXW01</v>
          </cell>
          <cell r="B3475" t="str">
            <v>BULUKUMBA</v>
          </cell>
        </row>
        <row r="3476">
          <cell r="A3476" t="str">
            <v>PAJ01</v>
          </cell>
          <cell r="B3476" t="str">
            <v>PANGKAJENE</v>
          </cell>
        </row>
        <row r="3477">
          <cell r="A3477" t="str">
            <v>MJN01</v>
          </cell>
          <cell r="B3477" t="str">
            <v>MAJENE</v>
          </cell>
        </row>
        <row r="3478">
          <cell r="A3478" t="str">
            <v>BXW02</v>
          </cell>
          <cell r="B3478" t="str">
            <v>BONTOBAHARI</v>
          </cell>
        </row>
        <row r="3479">
          <cell r="A3479" t="str">
            <v>WPE02</v>
          </cell>
          <cell r="B3479" t="str">
            <v>ULOE</v>
          </cell>
        </row>
        <row r="3480">
          <cell r="A3480" t="str">
            <v>SDR02</v>
          </cell>
          <cell r="B3480" t="str">
            <v>RAPPANG</v>
          </cell>
        </row>
        <row r="3481">
          <cell r="A3481" t="str">
            <v>UPG50A</v>
          </cell>
          <cell r="B3481" t="str">
            <v>MAPPAODANG</v>
          </cell>
        </row>
        <row r="3482">
          <cell r="A3482" t="str">
            <v>KDI11</v>
          </cell>
          <cell r="B3482" t="str">
            <v>BENU_BENUA</v>
          </cell>
        </row>
        <row r="3483">
          <cell r="A3483" t="str">
            <v>UPG25</v>
          </cell>
          <cell r="B3483" t="str">
            <v>CENDRAWASIH</v>
          </cell>
        </row>
        <row r="3484">
          <cell r="A3484" t="str">
            <v>KDI04</v>
          </cell>
          <cell r="B3484" t="str">
            <v>POASIA</v>
          </cell>
        </row>
        <row r="3485">
          <cell r="A3485" t="str">
            <v>RKS01A</v>
          </cell>
          <cell r="B3485" t="str">
            <v>MANDALA_RANGKAS</v>
          </cell>
        </row>
        <row r="3486">
          <cell r="A3486" t="str">
            <v>DJB09A</v>
          </cell>
          <cell r="B3486" t="str">
            <v>DJB09A</v>
          </cell>
        </row>
        <row r="3487">
          <cell r="A3487" t="str">
            <v>DJB05A</v>
          </cell>
          <cell r="B3487" t="str">
            <v>DJB05A</v>
          </cell>
        </row>
        <row r="3488">
          <cell r="A3488" t="str">
            <v>DJB11B</v>
          </cell>
          <cell r="B3488" t="str">
            <v>DJB11B</v>
          </cell>
        </row>
        <row r="3489">
          <cell r="A3489" t="str">
            <v>PML10</v>
          </cell>
          <cell r="B3489" t="str">
            <v>PETARUKAN</v>
          </cell>
        </row>
        <row r="3490">
          <cell r="A3490" t="str">
            <v>SRG65</v>
          </cell>
          <cell r="B3490" t="str">
            <v>SUPRIYADI_FNC</v>
          </cell>
        </row>
        <row r="3491">
          <cell r="A3491" t="str">
            <v>SWI11</v>
          </cell>
          <cell r="B3491" t="str">
            <v>TARUB</v>
          </cell>
        </row>
        <row r="3492">
          <cell r="A3492" t="str">
            <v>BJN06</v>
          </cell>
          <cell r="B3492" t="str">
            <v>BAWANG</v>
          </cell>
        </row>
        <row r="3493">
          <cell r="A3493" t="str">
            <v>PML03B</v>
          </cell>
          <cell r="B3493" t="str">
            <v>MULYOHARJO01</v>
          </cell>
        </row>
        <row r="3494">
          <cell r="A3494" t="str">
            <v>DPK05A</v>
          </cell>
          <cell r="B3494" t="str">
            <v>GROGOL_DEPOK</v>
          </cell>
        </row>
        <row r="3495">
          <cell r="A3495" t="str">
            <v>DPK07C</v>
          </cell>
          <cell r="B3495" t="str">
            <v>SUKATANI_DEPOK</v>
          </cell>
        </row>
        <row r="3496">
          <cell r="A3496" t="str">
            <v>DPK10B</v>
          </cell>
          <cell r="B3496" t="str">
            <v>SERUA_DEPOK</v>
          </cell>
        </row>
        <row r="3497">
          <cell r="A3497" t="str">
            <v>DPK10A</v>
          </cell>
          <cell r="B3497" t="str">
            <v>BOJONGSARI_LAMA</v>
          </cell>
        </row>
        <row r="3498">
          <cell r="A3498" t="str">
            <v>DPK08B</v>
          </cell>
          <cell r="B3498" t="str">
            <v>PANGKALAN_JATI_BARU</v>
          </cell>
        </row>
        <row r="3499">
          <cell r="A3499" t="str">
            <v>DPK08A</v>
          </cell>
          <cell r="B3499" t="str">
            <v>CINERE_BARU</v>
          </cell>
        </row>
        <row r="3500">
          <cell r="A3500" t="str">
            <v>DPK02A</v>
          </cell>
          <cell r="B3500" t="str">
            <v>CISALAK_PASAR</v>
          </cell>
        </row>
        <row r="3501">
          <cell r="A3501" t="str">
            <v>DPK06B</v>
          </cell>
          <cell r="B3501" t="str">
            <v>TANAH_BARU</v>
          </cell>
        </row>
        <row r="3502">
          <cell r="A3502" t="str">
            <v>KNL03A</v>
          </cell>
          <cell r="B3502" t="str">
            <v>PROTOMULYO</v>
          </cell>
        </row>
        <row r="3503">
          <cell r="A3503" t="str">
            <v>PKL03A</v>
          </cell>
          <cell r="B3503" t="str">
            <v>PANJANG01</v>
          </cell>
        </row>
        <row r="3504">
          <cell r="A3504" t="str">
            <v>PWO18</v>
          </cell>
          <cell r="B3504" t="str">
            <v>PEKUNCEN</v>
          </cell>
        </row>
        <row r="3505">
          <cell r="A3505" t="str">
            <v>PKL21</v>
          </cell>
          <cell r="B3505" t="str">
            <v>WONOKERTO</v>
          </cell>
        </row>
        <row r="3506">
          <cell r="A3506" t="str">
            <v>BGG10</v>
          </cell>
          <cell r="B3506" t="str">
            <v>BATANG_UTARA</v>
          </cell>
        </row>
        <row r="3507">
          <cell r="A3507" t="str">
            <v>PWO13</v>
          </cell>
          <cell r="B3507" t="str">
            <v>RAWALO</v>
          </cell>
        </row>
        <row r="3508">
          <cell r="A3508" t="str">
            <v>PDD09</v>
          </cell>
          <cell r="B3508" t="str">
            <v>GROBOGAN</v>
          </cell>
        </row>
        <row r="3509">
          <cell r="A3509" t="str">
            <v>PML12</v>
          </cell>
          <cell r="B3509" t="str">
            <v>BELIK</v>
          </cell>
        </row>
        <row r="3510">
          <cell r="A3510" t="str">
            <v>BOL02</v>
          </cell>
          <cell r="B3510" t="str">
            <v>NGAWEN</v>
          </cell>
        </row>
        <row r="3511">
          <cell r="A3511" t="str">
            <v>SRG64</v>
          </cell>
          <cell r="B3511" t="str">
            <v>KETILENG_RAYA</v>
          </cell>
        </row>
        <row r="3512">
          <cell r="A3512" t="str">
            <v>PWO14</v>
          </cell>
          <cell r="B3512" t="str">
            <v>SOMAGEDE</v>
          </cell>
        </row>
        <row r="3513">
          <cell r="A3513" t="str">
            <v>UNG10</v>
          </cell>
          <cell r="B3513" t="str">
            <v>CANDIREJO</v>
          </cell>
        </row>
        <row r="3514">
          <cell r="A3514" t="str">
            <v>PKL09</v>
          </cell>
          <cell r="B3514" t="str">
            <v>MEDONO</v>
          </cell>
        </row>
        <row r="3515">
          <cell r="A3515" t="str">
            <v>TGL05</v>
          </cell>
          <cell r="B3515" t="str">
            <v>TEGAL_BARAT</v>
          </cell>
        </row>
        <row r="3516">
          <cell r="A3516" t="str">
            <v>PML08</v>
          </cell>
          <cell r="B3516" t="str">
            <v>KEBANGGAN</v>
          </cell>
        </row>
        <row r="3517">
          <cell r="A3517" t="str">
            <v>PKL11</v>
          </cell>
          <cell r="B3517" t="str">
            <v>KURIPAN</v>
          </cell>
        </row>
        <row r="3518">
          <cell r="A3518" t="str">
            <v>TGL777</v>
          </cell>
          <cell r="B3518" t="str">
            <v>TGL_GATEWAY</v>
          </cell>
        </row>
        <row r="3519">
          <cell r="A3519" t="str">
            <v>UNG11</v>
          </cell>
          <cell r="B3519" t="str">
            <v>PRINGAPUS</v>
          </cell>
        </row>
        <row r="3520">
          <cell r="A3520" t="str">
            <v>SRG16</v>
          </cell>
          <cell r="B3520" t="str">
            <v>SIDODADI</v>
          </cell>
        </row>
        <row r="3521">
          <cell r="A3521" t="str">
            <v>SRG02</v>
          </cell>
          <cell r="B3521" t="str">
            <v>BANYUMANIK</v>
          </cell>
        </row>
        <row r="3522">
          <cell r="A3522" t="str">
            <v>JPR05</v>
          </cell>
          <cell r="B3522" t="str">
            <v>MAYONG</v>
          </cell>
        </row>
        <row r="3523">
          <cell r="A3523" t="str">
            <v>TGL02</v>
          </cell>
          <cell r="B3523" t="str">
            <v>MARGADANA</v>
          </cell>
        </row>
        <row r="3524">
          <cell r="A3524" t="str">
            <v>PKL01</v>
          </cell>
          <cell r="B3524" t="str">
            <v>PEKALONGAN</v>
          </cell>
        </row>
        <row r="3525">
          <cell r="A3525" t="str">
            <v>CEU02</v>
          </cell>
          <cell r="B3525" t="str">
            <v>RANDUBLATUNG</v>
          </cell>
        </row>
        <row r="3526">
          <cell r="A3526" t="str">
            <v>CEU01</v>
          </cell>
          <cell r="B3526" t="str">
            <v>CEPU</v>
          </cell>
        </row>
        <row r="3527">
          <cell r="A3527" t="str">
            <v>SUM10E</v>
          </cell>
          <cell r="B3527" t="str">
            <v>SUM10E</v>
          </cell>
        </row>
        <row r="3528">
          <cell r="A3528" t="str">
            <v>SUM04D</v>
          </cell>
          <cell r="B3528" t="str">
            <v>SUM04D</v>
          </cell>
        </row>
        <row r="3529">
          <cell r="A3529" t="str">
            <v>PGR01C</v>
          </cell>
          <cell r="B3529" t="str">
            <v>PGR01C</v>
          </cell>
        </row>
        <row r="3530">
          <cell r="A3530" t="str">
            <v>PGR05B</v>
          </cell>
          <cell r="B3530" t="str">
            <v>PGR05B</v>
          </cell>
        </row>
        <row r="3531">
          <cell r="A3531" t="str">
            <v>PGR10B</v>
          </cell>
          <cell r="B3531" t="str">
            <v>PGR10B</v>
          </cell>
        </row>
        <row r="3532">
          <cell r="A3532" t="str">
            <v>PER17A</v>
          </cell>
          <cell r="B3532" t="str">
            <v>PER17A</v>
          </cell>
        </row>
        <row r="3533">
          <cell r="A3533" t="str">
            <v>PER04D</v>
          </cell>
          <cell r="B3533" t="str">
            <v>PER04D</v>
          </cell>
        </row>
        <row r="3534">
          <cell r="A3534" t="str">
            <v>PER06C</v>
          </cell>
          <cell r="B3534" t="str">
            <v>PER06C</v>
          </cell>
        </row>
        <row r="3535">
          <cell r="A3535" t="str">
            <v>GRT16B</v>
          </cell>
          <cell r="B3535" t="str">
            <v>GRT16B</v>
          </cell>
        </row>
        <row r="3536">
          <cell r="A3536" t="str">
            <v>GRT17B</v>
          </cell>
          <cell r="B3536" t="str">
            <v>GRT17B</v>
          </cell>
        </row>
        <row r="3537">
          <cell r="A3537" t="str">
            <v>GRT22C</v>
          </cell>
          <cell r="B3537" t="str">
            <v>GRT22C</v>
          </cell>
        </row>
        <row r="3538">
          <cell r="A3538" t="str">
            <v>GRT31B</v>
          </cell>
          <cell r="B3538" t="str">
            <v>GRT31B</v>
          </cell>
        </row>
        <row r="3539">
          <cell r="A3539" t="str">
            <v>CJR13B</v>
          </cell>
          <cell r="B3539" t="str">
            <v>CJR13B</v>
          </cell>
        </row>
        <row r="3540">
          <cell r="A3540" t="str">
            <v>NGP05B</v>
          </cell>
          <cell r="B3540" t="str">
            <v>NGP05B</v>
          </cell>
        </row>
        <row r="3541">
          <cell r="A3541" t="str">
            <v>CJR04A</v>
          </cell>
          <cell r="B3541" t="str">
            <v>CJR04A</v>
          </cell>
        </row>
        <row r="3542">
          <cell r="A3542" t="str">
            <v>SOG11E</v>
          </cell>
          <cell r="B3542" t="str">
            <v>SOG11E</v>
          </cell>
        </row>
        <row r="3543">
          <cell r="A3543" t="str">
            <v>TSK03E</v>
          </cell>
          <cell r="B3543" t="str">
            <v>TSK03E</v>
          </cell>
        </row>
        <row r="3544">
          <cell r="A3544" t="str">
            <v>SMB13C</v>
          </cell>
          <cell r="B3544" t="str">
            <v>SMB13C</v>
          </cell>
        </row>
        <row r="3545">
          <cell r="A3545" t="str">
            <v>SMB10C</v>
          </cell>
          <cell r="B3545" t="str">
            <v>SMB10C</v>
          </cell>
        </row>
        <row r="3546">
          <cell r="A3546" t="str">
            <v>SMB03C</v>
          </cell>
          <cell r="B3546" t="str">
            <v>SMB03C</v>
          </cell>
        </row>
        <row r="3547">
          <cell r="A3547" t="str">
            <v>SMB37C</v>
          </cell>
          <cell r="B3547" t="str">
            <v>SMB37C</v>
          </cell>
        </row>
        <row r="3548">
          <cell r="A3548" t="str">
            <v>KNG26</v>
          </cell>
          <cell r="B3548" t="str">
            <v>KNG26</v>
          </cell>
        </row>
        <row r="3549">
          <cell r="A3549" t="str">
            <v>GRT03D</v>
          </cell>
          <cell r="B3549" t="str">
            <v>GRT03D</v>
          </cell>
        </row>
        <row r="3550">
          <cell r="A3550" t="str">
            <v>CMI01B</v>
          </cell>
          <cell r="B3550" t="str">
            <v>CMI01B</v>
          </cell>
        </row>
        <row r="3551">
          <cell r="A3551" t="str">
            <v>SIN14</v>
          </cell>
          <cell r="B3551" t="str">
            <v>SINDANGRERET</v>
          </cell>
        </row>
        <row r="3552">
          <cell r="A3552" t="str">
            <v>TSK13</v>
          </cell>
          <cell r="B3552" t="str">
            <v>DC_ARGASARI</v>
          </cell>
        </row>
        <row r="3553">
          <cell r="A3553" t="str">
            <v>TSK19</v>
          </cell>
          <cell r="B3553" t="str">
            <v>INDIHIANG_2</v>
          </cell>
        </row>
        <row r="3554">
          <cell r="A3554" t="str">
            <v>NGP11</v>
          </cell>
          <cell r="B3554" t="str">
            <v>DC_BATULAYANG</v>
          </cell>
        </row>
        <row r="3555">
          <cell r="A3555" t="str">
            <v>PML03</v>
          </cell>
          <cell r="B3555" t="str">
            <v>COMAL</v>
          </cell>
        </row>
        <row r="3556">
          <cell r="A3556" t="str">
            <v>KBW08B</v>
          </cell>
          <cell r="B3556" t="str">
            <v>CP_PAMUKAN_BARU</v>
          </cell>
        </row>
        <row r="3557">
          <cell r="A3557" t="str">
            <v>SIN20</v>
          </cell>
          <cell r="B3557" t="str">
            <v>SIN20</v>
          </cell>
        </row>
        <row r="3558">
          <cell r="A3558" t="str">
            <v>PWO17</v>
          </cell>
          <cell r="B3558" t="str">
            <v>PURWOKERTO_BARAT</v>
          </cell>
        </row>
        <row r="3559">
          <cell r="A3559" t="str">
            <v>BDO888</v>
          </cell>
          <cell r="B3559" t="str">
            <v>BDO_SALES</v>
          </cell>
        </row>
        <row r="3560">
          <cell r="A3560" t="str">
            <v>UPG60A</v>
          </cell>
          <cell r="B3560" t="str">
            <v>TOL_RAYA</v>
          </cell>
        </row>
        <row r="3561">
          <cell r="A3561" t="str">
            <v>UPG17</v>
          </cell>
          <cell r="B3561" t="str">
            <v>BTP</v>
          </cell>
        </row>
        <row r="3562">
          <cell r="A3562" t="str">
            <v>KDS07A</v>
          </cell>
          <cell r="B3562" t="str">
            <v>REJOSARI_KUDUS</v>
          </cell>
        </row>
        <row r="3563">
          <cell r="A3563" t="str">
            <v>KDS12</v>
          </cell>
          <cell r="B3563" t="str">
            <v>GEBOG</v>
          </cell>
        </row>
        <row r="3564">
          <cell r="A3564" t="str">
            <v>KDS11</v>
          </cell>
          <cell r="B3564" t="str">
            <v>KALIWUNGU_KUDUS</v>
          </cell>
        </row>
        <row r="3565">
          <cell r="A3565" t="str">
            <v>PDD08</v>
          </cell>
          <cell r="B3565" t="str">
            <v>KARANGRAYUNG</v>
          </cell>
        </row>
        <row r="3566">
          <cell r="A3566" t="str">
            <v>PDD01</v>
          </cell>
          <cell r="B3566" t="str">
            <v>PURWODADI</v>
          </cell>
        </row>
        <row r="3567">
          <cell r="A3567" t="str">
            <v>KDS03</v>
          </cell>
          <cell r="B3567" t="str">
            <v>JATI</v>
          </cell>
        </row>
        <row r="3568">
          <cell r="A3568" t="str">
            <v>KDS05</v>
          </cell>
          <cell r="B3568" t="str">
            <v>DAWE</v>
          </cell>
        </row>
        <row r="3569">
          <cell r="A3569" t="str">
            <v>PDD10</v>
          </cell>
          <cell r="B3569" t="str">
            <v>TEGOWANU</v>
          </cell>
        </row>
        <row r="3570">
          <cell r="A3570" t="str">
            <v>PDD11</v>
          </cell>
          <cell r="B3570" t="str">
            <v>PULOKULON</v>
          </cell>
        </row>
        <row r="3571">
          <cell r="A3571" t="str">
            <v>PDD03</v>
          </cell>
          <cell r="B3571" t="str">
            <v>WIROSARI</v>
          </cell>
        </row>
        <row r="3572">
          <cell r="A3572" t="str">
            <v>PGL05B</v>
          </cell>
          <cell r="B3572" t="str">
            <v>MAJASARI_PANDEGLANG</v>
          </cell>
        </row>
        <row r="3573">
          <cell r="A3573" t="str">
            <v>RKS08B</v>
          </cell>
          <cell r="B3573" t="str">
            <v>RKS08B</v>
          </cell>
        </row>
        <row r="3574">
          <cell r="A3574" t="str">
            <v>BAL19D</v>
          </cell>
          <cell r="B3574" t="str">
            <v>TUGU_LEGOK</v>
          </cell>
        </row>
        <row r="3575">
          <cell r="A3575" t="str">
            <v>BAL20C</v>
          </cell>
          <cell r="B3575" t="str">
            <v>KADU_JAYA</v>
          </cell>
        </row>
        <row r="3576">
          <cell r="A3576" t="str">
            <v>PGL28</v>
          </cell>
          <cell r="B3576" t="str">
            <v>MUNJUL_FLAMBOYANT</v>
          </cell>
        </row>
        <row r="3577">
          <cell r="A3577" t="str">
            <v>CIP05G</v>
          </cell>
          <cell r="B3577" t="str">
            <v>PONDOK_BETUNG</v>
          </cell>
        </row>
        <row r="3578">
          <cell r="A3578" t="str">
            <v>CIP01D</v>
          </cell>
          <cell r="B3578" t="str">
            <v>TANAH_TINGAL</v>
          </cell>
        </row>
        <row r="3579">
          <cell r="A3579" t="str">
            <v>SKY05A</v>
          </cell>
          <cell r="B3579" t="str">
            <v>SKY05A</v>
          </cell>
        </row>
        <row r="3580">
          <cell r="A3580" t="str">
            <v>SEG05B</v>
          </cell>
          <cell r="B3580" t="str">
            <v>KALODRAN_CIRUAS</v>
          </cell>
        </row>
        <row r="3581">
          <cell r="A3581" t="str">
            <v>SEG05C</v>
          </cell>
          <cell r="B3581" t="str">
            <v>PEJATEN_MAS</v>
          </cell>
        </row>
        <row r="3582">
          <cell r="A3582" t="str">
            <v>SUM26B</v>
          </cell>
          <cell r="B3582" t="str">
            <v>SUM26B</v>
          </cell>
        </row>
        <row r="3583">
          <cell r="A3583" t="str">
            <v>PLM51</v>
          </cell>
          <cell r="B3583" t="str">
            <v>KERTAPATI_2</v>
          </cell>
        </row>
        <row r="3584">
          <cell r="A3584" t="str">
            <v>DPK09B</v>
          </cell>
          <cell r="B3584" t="str">
            <v>CILODONG_BARU</v>
          </cell>
        </row>
        <row r="3585">
          <cell r="A3585" t="str">
            <v>DPK04A</v>
          </cell>
          <cell r="B3585" t="str">
            <v>ABADIJAYA</v>
          </cell>
        </row>
        <row r="3586">
          <cell r="A3586" t="str">
            <v>DPK09A</v>
          </cell>
          <cell r="B3586" t="str">
            <v>JATIMULYA</v>
          </cell>
        </row>
        <row r="3587">
          <cell r="A3587" t="str">
            <v>DPK04B</v>
          </cell>
          <cell r="B3587" t="str">
            <v>MEKARJAYA</v>
          </cell>
        </row>
        <row r="3588">
          <cell r="A3588" t="str">
            <v>DPK888</v>
          </cell>
          <cell r="B3588" t="str">
            <v>DEPOK_SALES</v>
          </cell>
        </row>
        <row r="3589">
          <cell r="A3589" t="str">
            <v>PKB13</v>
          </cell>
          <cell r="B3589" t="str">
            <v>PKB13</v>
          </cell>
        </row>
        <row r="3590">
          <cell r="A3590" t="str">
            <v>SUB56</v>
          </cell>
          <cell r="B3590" t="str">
            <v>PTC</v>
          </cell>
        </row>
        <row r="3591">
          <cell r="A3591" t="str">
            <v>SUB10C</v>
          </cell>
          <cell r="B3591" t="str">
            <v>PAKAL_1</v>
          </cell>
        </row>
        <row r="3592">
          <cell r="A3592" t="str">
            <v>SUB14</v>
          </cell>
          <cell r="B3592" t="str">
            <v>TENGGILIS_MEJOYO</v>
          </cell>
        </row>
        <row r="3593">
          <cell r="A3593" t="str">
            <v>SUB19C</v>
          </cell>
          <cell r="B3593" t="str">
            <v>RUNGKUT_3</v>
          </cell>
        </row>
        <row r="3594">
          <cell r="A3594" t="str">
            <v>BWI26</v>
          </cell>
          <cell r="B3594" t="str">
            <v>SONGGON_1</v>
          </cell>
        </row>
        <row r="3595">
          <cell r="A3595" t="str">
            <v>BTT03A</v>
          </cell>
          <cell r="B3595" t="str">
            <v>GUGUAK_PANJANG_01</v>
          </cell>
        </row>
        <row r="3596">
          <cell r="A3596" t="str">
            <v>ARO02</v>
          </cell>
          <cell r="B3596" t="str">
            <v>ALAHAN_PANJANG</v>
          </cell>
        </row>
        <row r="3597">
          <cell r="A3597" t="str">
            <v>PSB04</v>
          </cell>
          <cell r="B3597" t="str">
            <v>KOTO_BALINGKA</v>
          </cell>
        </row>
        <row r="3598">
          <cell r="A3598" t="str">
            <v>KBM08</v>
          </cell>
          <cell r="B3598" t="str">
            <v>CANDI_KEBUMEN</v>
          </cell>
        </row>
        <row r="3599">
          <cell r="A3599" t="str">
            <v>SLM01</v>
          </cell>
          <cell r="B3599" t="str">
            <v>SLEMAN</v>
          </cell>
        </row>
        <row r="3600">
          <cell r="A3600" t="str">
            <v>BPN17</v>
          </cell>
          <cell r="B3600" t="str">
            <v>GRAHA_INDAH</v>
          </cell>
        </row>
        <row r="3601">
          <cell r="A3601" t="str">
            <v>PER08A</v>
          </cell>
          <cell r="B3601" t="str">
            <v>PER08A</v>
          </cell>
        </row>
        <row r="3602">
          <cell r="A3602" t="str">
            <v>DJB11A</v>
          </cell>
          <cell r="B3602" t="str">
            <v>DJB11A</v>
          </cell>
        </row>
        <row r="3603">
          <cell r="A3603" t="str">
            <v>SPG05A</v>
          </cell>
          <cell r="B3603" t="str">
            <v>KEDUNGDUNG</v>
          </cell>
        </row>
        <row r="3604">
          <cell r="A3604" t="str">
            <v>TCBEN011</v>
          </cell>
          <cell r="B3604" t="str">
            <v>TCBEN011</v>
          </cell>
        </row>
        <row r="3605">
          <cell r="A3605" t="str">
            <v>PNK19</v>
          </cell>
          <cell r="B3605" t="str">
            <v>CP_28_OKT</v>
          </cell>
        </row>
        <row r="3606">
          <cell r="A3606" t="str">
            <v>MDC14</v>
          </cell>
          <cell r="B3606" t="str">
            <v>MANADO_TIKALA</v>
          </cell>
        </row>
        <row r="3607">
          <cell r="A3607" t="str">
            <v>SRI888</v>
          </cell>
          <cell r="B3607" t="str">
            <v>SRI_SALES</v>
          </cell>
        </row>
        <row r="3608">
          <cell r="A3608" t="str">
            <v>BAT09</v>
          </cell>
          <cell r="B3608" t="str">
            <v>KASEMBON_1</v>
          </cell>
        </row>
        <row r="3609">
          <cell r="A3609" t="str">
            <v>NIW04</v>
          </cell>
          <cell r="B3609" t="str">
            <v>PARON</v>
          </cell>
        </row>
        <row r="3610">
          <cell r="A3610" t="str">
            <v>MLG47</v>
          </cell>
          <cell r="B3610" t="str">
            <v>TAJINAN_1</v>
          </cell>
        </row>
        <row r="3611">
          <cell r="A3611" t="str">
            <v>TSK15</v>
          </cell>
          <cell r="B3611" t="str">
            <v>TAMANSARI</v>
          </cell>
        </row>
        <row r="3612">
          <cell r="A3612" t="str">
            <v>JBR13A</v>
          </cell>
          <cell r="B3612" t="str">
            <v>KALIWATES_2</v>
          </cell>
        </row>
        <row r="3613">
          <cell r="A3613" t="str">
            <v>SDA08A</v>
          </cell>
          <cell r="B3613" t="str">
            <v>TARIK_2</v>
          </cell>
        </row>
        <row r="3614">
          <cell r="A3614" t="str">
            <v>JBR07A</v>
          </cell>
          <cell r="B3614" t="str">
            <v>PUGER_1</v>
          </cell>
        </row>
        <row r="3615">
          <cell r="A3615" t="str">
            <v>LMG16A</v>
          </cell>
          <cell r="B3615" t="str">
            <v>TIKUNG_2</v>
          </cell>
        </row>
        <row r="3616">
          <cell r="A3616" t="str">
            <v>LMG11A</v>
          </cell>
          <cell r="B3616" t="str">
            <v>MANTUP_1</v>
          </cell>
        </row>
        <row r="3617">
          <cell r="A3617" t="str">
            <v>BWI09A</v>
          </cell>
          <cell r="B3617" t="str">
            <v>GLENMORE_1</v>
          </cell>
        </row>
        <row r="3618">
          <cell r="A3618" t="str">
            <v>BWI11A</v>
          </cell>
          <cell r="B3618" t="str">
            <v>KALIBARU_1</v>
          </cell>
        </row>
        <row r="3619">
          <cell r="A3619" t="str">
            <v>TGK03</v>
          </cell>
          <cell r="B3619" t="str">
            <v>POGALAN</v>
          </cell>
        </row>
        <row r="3620">
          <cell r="A3620" t="str">
            <v>LMJ07</v>
          </cell>
          <cell r="B3620" t="str">
            <v>CENTRAL_LUMAJANG</v>
          </cell>
        </row>
        <row r="3621">
          <cell r="A3621" t="str">
            <v>SBD01</v>
          </cell>
          <cell r="B3621" t="str">
            <v>SITUBONDO</v>
          </cell>
        </row>
        <row r="3622">
          <cell r="A3622" t="str">
            <v>TBN12</v>
          </cell>
          <cell r="B3622" t="str">
            <v>TUBAN_1</v>
          </cell>
        </row>
        <row r="3623">
          <cell r="A3623" t="str">
            <v>BJE14</v>
          </cell>
          <cell r="B3623" t="str">
            <v>KEDUNGADEM_1</v>
          </cell>
        </row>
        <row r="3624">
          <cell r="A3624" t="str">
            <v>JBR24</v>
          </cell>
          <cell r="B3624" t="str">
            <v>JEMBER_LINTAS_UTARA</v>
          </cell>
        </row>
        <row r="3625">
          <cell r="A3625" t="str">
            <v>BAT11</v>
          </cell>
          <cell r="B3625" t="str">
            <v>DAU_1</v>
          </cell>
        </row>
        <row r="3626">
          <cell r="A3626" t="str">
            <v>LMG24</v>
          </cell>
          <cell r="B3626" t="str">
            <v>KEDUNGPRING_2</v>
          </cell>
        </row>
        <row r="3627">
          <cell r="A3627" t="str">
            <v>SDA07A</v>
          </cell>
          <cell r="B3627" t="str">
            <v>PRAMBON_1</v>
          </cell>
        </row>
        <row r="3628">
          <cell r="A3628" t="str">
            <v>SDA09A</v>
          </cell>
          <cell r="B3628" t="str">
            <v>WONOAYU_3</v>
          </cell>
        </row>
        <row r="3629">
          <cell r="A3629" t="str">
            <v>PTN14</v>
          </cell>
          <cell r="B3629" t="str">
            <v>SUMBERASIH_1</v>
          </cell>
        </row>
        <row r="3630">
          <cell r="A3630" t="str">
            <v>JBR27</v>
          </cell>
          <cell r="B3630" t="str">
            <v>GUMUKMAS_1</v>
          </cell>
        </row>
        <row r="3631">
          <cell r="A3631" t="str">
            <v>TBN13</v>
          </cell>
          <cell r="B3631" t="str">
            <v>PALANG_1</v>
          </cell>
        </row>
        <row r="3632">
          <cell r="A3632" t="str">
            <v>KPJ10</v>
          </cell>
          <cell r="B3632" t="str">
            <v>TIRTOYUDO</v>
          </cell>
        </row>
        <row r="3633">
          <cell r="A3633" t="str">
            <v>BJE06</v>
          </cell>
          <cell r="B3633" t="str">
            <v>SUMBEREJO</v>
          </cell>
        </row>
        <row r="3634">
          <cell r="A3634" t="str">
            <v>LMJ09</v>
          </cell>
          <cell r="B3634" t="str">
            <v>TEMPEH</v>
          </cell>
        </row>
        <row r="3635">
          <cell r="A3635" t="str">
            <v>SBD05</v>
          </cell>
          <cell r="B3635" t="str">
            <v>PANARUKAN</v>
          </cell>
        </row>
        <row r="3636">
          <cell r="A3636" t="str">
            <v>JBR19</v>
          </cell>
          <cell r="B3636" t="str">
            <v>WULUHAN</v>
          </cell>
        </row>
        <row r="3637">
          <cell r="A3637" t="str">
            <v>BWS05</v>
          </cell>
          <cell r="B3637" t="str">
            <v>JAVA_IJEN</v>
          </cell>
        </row>
        <row r="3638">
          <cell r="A3638" t="str">
            <v>LMJ14</v>
          </cell>
          <cell r="B3638" t="str">
            <v>RANDUAGUNG_1</v>
          </cell>
        </row>
        <row r="3639">
          <cell r="A3639" t="str">
            <v>LMJ13</v>
          </cell>
          <cell r="B3639" t="str">
            <v>KLAKAH_1</v>
          </cell>
        </row>
        <row r="3640">
          <cell r="A3640" t="str">
            <v>PSR16</v>
          </cell>
          <cell r="B3640" t="str">
            <v>BANGIL_1</v>
          </cell>
        </row>
        <row r="3641">
          <cell r="A3641" t="str">
            <v>PTN08</v>
          </cell>
          <cell r="B3641" t="str">
            <v>TONGAS_1</v>
          </cell>
        </row>
        <row r="3642">
          <cell r="A3642" t="str">
            <v>BWI14</v>
          </cell>
          <cell r="B3642" t="str">
            <v>CLURING</v>
          </cell>
        </row>
        <row r="3643">
          <cell r="A3643" t="str">
            <v>KDR05</v>
          </cell>
          <cell r="B3643" t="str">
            <v>TOSAREN</v>
          </cell>
        </row>
        <row r="3644">
          <cell r="A3644" t="str">
            <v>BWI24</v>
          </cell>
          <cell r="B3644" t="str">
            <v>SEMPU_1</v>
          </cell>
        </row>
        <row r="3645">
          <cell r="A3645" t="str">
            <v>PTN04</v>
          </cell>
          <cell r="B3645" t="str">
            <v>GENDING</v>
          </cell>
        </row>
        <row r="3646">
          <cell r="A3646" t="str">
            <v>BJE11</v>
          </cell>
          <cell r="B3646" t="str">
            <v>DANDER</v>
          </cell>
        </row>
        <row r="3647">
          <cell r="A3647" t="str">
            <v>PSR07</v>
          </cell>
          <cell r="B3647" t="str">
            <v>BEJI_PSR</v>
          </cell>
        </row>
        <row r="3648">
          <cell r="A3648" t="str">
            <v>LMJ03</v>
          </cell>
          <cell r="B3648" t="str">
            <v>JATIROTO</v>
          </cell>
        </row>
        <row r="3649">
          <cell r="A3649" t="str">
            <v>TBN01</v>
          </cell>
          <cell r="B3649" t="str">
            <v>TUBAN</v>
          </cell>
        </row>
        <row r="3650">
          <cell r="A3650" t="str">
            <v>PTN03</v>
          </cell>
          <cell r="B3650" t="str">
            <v>MARON</v>
          </cell>
        </row>
        <row r="3651">
          <cell r="A3651" t="str">
            <v>SDA07</v>
          </cell>
          <cell r="B3651" t="str">
            <v>TAMAN</v>
          </cell>
        </row>
        <row r="3652">
          <cell r="A3652" t="str">
            <v>JBR17</v>
          </cell>
          <cell r="B3652" t="str">
            <v>KENCONG</v>
          </cell>
        </row>
        <row r="3653">
          <cell r="A3653" t="str">
            <v>SUB65</v>
          </cell>
          <cell r="B3653" t="str">
            <v>KEPUTIH_2</v>
          </cell>
        </row>
        <row r="3654">
          <cell r="A3654" t="str">
            <v>JBR06</v>
          </cell>
          <cell r="B3654" t="str">
            <v>KALISAT</v>
          </cell>
        </row>
        <row r="3655">
          <cell r="A3655" t="str">
            <v>JBR02</v>
          </cell>
          <cell r="B3655" t="str">
            <v>AMBULU</v>
          </cell>
        </row>
        <row r="3656">
          <cell r="A3656" t="str">
            <v>PSR03</v>
          </cell>
          <cell r="B3656" t="str">
            <v>GEMPOL</v>
          </cell>
        </row>
        <row r="3657">
          <cell r="A3657" t="str">
            <v>SUB77</v>
          </cell>
          <cell r="B3657" t="str">
            <v>DUKUH_SETRO_2</v>
          </cell>
        </row>
        <row r="3658">
          <cell r="A3658" t="str">
            <v>JBR07</v>
          </cell>
          <cell r="B3658" t="str">
            <v>PATRANG</v>
          </cell>
        </row>
        <row r="3659">
          <cell r="A3659" t="str">
            <v>GSK09</v>
          </cell>
          <cell r="B3659" t="str">
            <v>KEBON</v>
          </cell>
        </row>
        <row r="3660">
          <cell r="A3660" t="str">
            <v>BWI03</v>
          </cell>
          <cell r="B3660" t="str">
            <v>PURWOHARJO</v>
          </cell>
        </row>
        <row r="3661">
          <cell r="A3661" t="str">
            <v>JBR12</v>
          </cell>
          <cell r="B3661" t="str">
            <v>BALUNG</v>
          </cell>
        </row>
        <row r="3662">
          <cell r="A3662" t="str">
            <v>KPJ04</v>
          </cell>
          <cell r="B3662" t="str">
            <v>DAMPIT</v>
          </cell>
        </row>
        <row r="3663">
          <cell r="A3663" t="str">
            <v>DJB02</v>
          </cell>
          <cell r="B3663" t="str">
            <v>RAJAWALI</v>
          </cell>
        </row>
        <row r="3664">
          <cell r="A3664" t="str">
            <v>KTL01</v>
          </cell>
          <cell r="B3664" t="str">
            <v>KUALA_TUNGKAL</v>
          </cell>
        </row>
        <row r="3665">
          <cell r="A3665" t="str">
            <v>MUS01</v>
          </cell>
          <cell r="B3665" t="str">
            <v>MUARA_SABAK</v>
          </cell>
        </row>
        <row r="3666">
          <cell r="A3666" t="str">
            <v>MBN05</v>
          </cell>
          <cell r="B3666" t="str">
            <v>MERSAM</v>
          </cell>
        </row>
        <row r="3667">
          <cell r="A3667" t="str">
            <v>SLN01</v>
          </cell>
          <cell r="B3667" t="str">
            <v>SAROLANGUN</v>
          </cell>
        </row>
        <row r="3668">
          <cell r="A3668" t="str">
            <v>SNT01</v>
          </cell>
          <cell r="B3668" t="str">
            <v>SENGETI</v>
          </cell>
        </row>
        <row r="3669">
          <cell r="A3669" t="str">
            <v>SNT04</v>
          </cell>
          <cell r="B3669" t="str">
            <v>SEI_GELAM</v>
          </cell>
        </row>
        <row r="3670">
          <cell r="A3670" t="str">
            <v>SLN04</v>
          </cell>
          <cell r="B3670" t="str">
            <v>PAUH</v>
          </cell>
        </row>
        <row r="3671">
          <cell r="A3671" t="str">
            <v>DJB06</v>
          </cell>
          <cell r="B3671" t="str">
            <v>SELINCAH</v>
          </cell>
        </row>
        <row r="3672">
          <cell r="A3672" t="str">
            <v>SUM26A</v>
          </cell>
          <cell r="B3672" t="str">
            <v>SUM26A</v>
          </cell>
        </row>
        <row r="3673">
          <cell r="A3673" t="str">
            <v>PWK02B</v>
          </cell>
          <cell r="B3673" t="str">
            <v>PURWAKARTA_2</v>
          </cell>
        </row>
        <row r="3674">
          <cell r="A3674" t="str">
            <v>BKI49</v>
          </cell>
          <cell r="B3674" t="str">
            <v>JAKA_MULYA</v>
          </cell>
        </row>
        <row r="3675">
          <cell r="A3675" t="str">
            <v>PKN02</v>
          </cell>
          <cell r="B3675" t="str">
            <v>ARUT</v>
          </cell>
        </row>
        <row r="3676">
          <cell r="A3676" t="str">
            <v>KUP01</v>
          </cell>
          <cell r="B3676" t="str">
            <v>SERUYAN</v>
          </cell>
        </row>
        <row r="3677">
          <cell r="A3677" t="str">
            <v>TRK04</v>
          </cell>
          <cell r="B3677" t="str">
            <v>TARAKAN_UTARA</v>
          </cell>
        </row>
        <row r="3678">
          <cell r="A3678" t="str">
            <v>SRG23</v>
          </cell>
          <cell r="B3678" t="str">
            <v>TENTARA_PELAJAR</v>
          </cell>
        </row>
        <row r="3679">
          <cell r="A3679" t="str">
            <v>SBG14B</v>
          </cell>
          <cell r="B3679" t="str">
            <v>PUSAKARATU_4</v>
          </cell>
        </row>
        <row r="3680">
          <cell r="A3680" t="str">
            <v>SKH01</v>
          </cell>
          <cell r="B3680" t="str">
            <v>SEKADAU</v>
          </cell>
        </row>
        <row r="3681">
          <cell r="A3681" t="str">
            <v>MLW01</v>
          </cell>
          <cell r="B3681" t="str">
            <v>MELAWI</v>
          </cell>
        </row>
        <row r="3682">
          <cell r="A3682" t="str">
            <v>SAG04</v>
          </cell>
          <cell r="B3682" t="str">
            <v>BALAIKARANGAN</v>
          </cell>
        </row>
        <row r="3683">
          <cell r="A3683" t="str">
            <v>SKH02</v>
          </cell>
          <cell r="B3683" t="str">
            <v>BELITANG_HILIR</v>
          </cell>
        </row>
        <row r="3684">
          <cell r="A3684" t="str">
            <v>SAG01</v>
          </cell>
          <cell r="B3684" t="str">
            <v>SANGGAU</v>
          </cell>
        </row>
        <row r="3685">
          <cell r="A3685" t="str">
            <v>BGR27</v>
          </cell>
          <cell r="B3685" t="str">
            <v>BANTAR_KEMANG</v>
          </cell>
        </row>
        <row r="3686">
          <cell r="A3686" t="str">
            <v>CIB01D</v>
          </cell>
          <cell r="B3686" t="str">
            <v>CIKARET_RAYA</v>
          </cell>
        </row>
        <row r="3687">
          <cell r="A3687" t="str">
            <v>BGR01D</v>
          </cell>
          <cell r="B3687" t="str">
            <v>CIMAHPAR_RAYA</v>
          </cell>
        </row>
        <row r="3688">
          <cell r="A3688" t="str">
            <v>PKU34</v>
          </cell>
          <cell r="B3688" t="str">
            <v>TAMPAN_01</v>
          </cell>
        </row>
        <row r="3689">
          <cell r="A3689" t="str">
            <v>PKU29</v>
          </cell>
          <cell r="B3689" t="str">
            <v>PEKANBARU_01</v>
          </cell>
        </row>
        <row r="3690">
          <cell r="A3690" t="str">
            <v>PKU31</v>
          </cell>
          <cell r="B3690" t="str">
            <v>HARAPAN_RAYA_01</v>
          </cell>
        </row>
        <row r="3691">
          <cell r="A3691" t="str">
            <v>SMB02B</v>
          </cell>
          <cell r="B3691" t="str">
            <v>SMB02B</v>
          </cell>
        </row>
        <row r="3692">
          <cell r="A3692" t="str">
            <v>SIN11A</v>
          </cell>
          <cell r="B3692" t="str">
            <v>TARAJU_2</v>
          </cell>
        </row>
        <row r="3693">
          <cell r="A3693" t="str">
            <v>MRN16</v>
          </cell>
          <cell r="B3693" t="str">
            <v>TANJUNG_AGUNG_2</v>
          </cell>
        </row>
        <row r="3694">
          <cell r="A3694" t="str">
            <v>CMI05</v>
          </cell>
          <cell r="B3694" t="str">
            <v>RANCAH</v>
          </cell>
        </row>
        <row r="3695">
          <cell r="A3695" t="str">
            <v>MUA02</v>
          </cell>
          <cell r="B3695" t="str">
            <v>RANAU</v>
          </cell>
        </row>
        <row r="3696">
          <cell r="A3696" t="str">
            <v>PLM34</v>
          </cell>
          <cell r="B3696" t="str">
            <v>SULTAN_MANSYUR</v>
          </cell>
        </row>
        <row r="3697">
          <cell r="A3697" t="str">
            <v>NGP10</v>
          </cell>
          <cell r="B3697" t="str">
            <v>CISARUA</v>
          </cell>
        </row>
        <row r="3698">
          <cell r="A3698" t="str">
            <v>DPK06A</v>
          </cell>
          <cell r="B3698" t="str">
            <v>PONDOK_CINA</v>
          </cell>
        </row>
        <row r="3699">
          <cell r="A3699" t="str">
            <v>JKT33G</v>
          </cell>
          <cell r="B3699" t="str">
            <v>CP_APT_CENTRO</v>
          </cell>
        </row>
        <row r="3700">
          <cell r="A3700" t="str">
            <v>JKT32B</v>
          </cell>
          <cell r="B3700" t="str">
            <v>CP_RAWA_BUAYA_1</v>
          </cell>
        </row>
        <row r="3701">
          <cell r="A3701" t="str">
            <v>BEU05A</v>
          </cell>
          <cell r="B3701" t="str">
            <v>GUNUNG_TABUR</v>
          </cell>
        </row>
        <row r="3702">
          <cell r="A3702" t="str">
            <v>PAG07</v>
          </cell>
          <cell r="B3702" t="str">
            <v>PARINGIN_SELATAN</v>
          </cell>
        </row>
        <row r="3703">
          <cell r="A3703" t="str">
            <v>BLN02B</v>
          </cell>
          <cell r="B3703" t="str">
            <v>MENTEWE</v>
          </cell>
        </row>
        <row r="3704">
          <cell r="A3704" t="str">
            <v>TWR12A</v>
          </cell>
          <cell r="B3704" t="str">
            <v>SANGA_SANGA</v>
          </cell>
        </row>
        <row r="3705">
          <cell r="A3705" t="str">
            <v>TTD02</v>
          </cell>
          <cell r="B3705" t="str">
            <v>TANA_TIDUNG</v>
          </cell>
        </row>
        <row r="3706">
          <cell r="A3706" t="str">
            <v>SED08</v>
          </cell>
          <cell r="B3706" t="str">
            <v>JEMPANG</v>
          </cell>
        </row>
        <row r="3707">
          <cell r="A3707" t="str">
            <v>TWR17</v>
          </cell>
          <cell r="B3707" t="str">
            <v>SUNGAI_SELUANG</v>
          </cell>
        </row>
        <row r="3708">
          <cell r="A3708" t="str">
            <v>PNJ04</v>
          </cell>
          <cell r="B3708" t="str">
            <v>WARU_04</v>
          </cell>
        </row>
        <row r="3709">
          <cell r="A3709" t="str">
            <v>KDG03</v>
          </cell>
          <cell r="B3709" t="str">
            <v>KANDANGAN_2</v>
          </cell>
        </row>
        <row r="3710">
          <cell r="A3710" t="str">
            <v>TRK07</v>
          </cell>
          <cell r="B3710" t="str">
            <v>KAMPUNG_EMPAT</v>
          </cell>
        </row>
        <row r="3711">
          <cell r="A3711" t="str">
            <v>TZO03</v>
          </cell>
          <cell r="B3711" t="str">
            <v>JELARAI_SELOR</v>
          </cell>
        </row>
        <row r="3712">
          <cell r="A3712" t="str">
            <v>BPN18</v>
          </cell>
          <cell r="B3712" t="str">
            <v>MANGGAR_CENTER</v>
          </cell>
        </row>
        <row r="3713">
          <cell r="A3713" t="str">
            <v>BEU05</v>
          </cell>
          <cell r="B3713" t="str">
            <v>LABANAN</v>
          </cell>
        </row>
        <row r="3714">
          <cell r="A3714" t="str">
            <v>NNX04</v>
          </cell>
          <cell r="B3714" t="str">
            <v>SEDADAP</v>
          </cell>
        </row>
        <row r="3715">
          <cell r="A3715" t="str">
            <v>TNB04</v>
          </cell>
          <cell r="B3715" t="str">
            <v>DOLOG_GROGOT</v>
          </cell>
        </row>
        <row r="3716">
          <cell r="A3716" t="str">
            <v>MRH02</v>
          </cell>
          <cell r="B3716" t="str">
            <v>HANDIL_BAKTI</v>
          </cell>
        </row>
        <row r="3717">
          <cell r="A3717" t="str">
            <v>TNB01</v>
          </cell>
          <cell r="B3717" t="str">
            <v>TANAH_GROGOT</v>
          </cell>
        </row>
        <row r="3718">
          <cell r="A3718" t="str">
            <v>RTU02</v>
          </cell>
          <cell r="B3718" t="str">
            <v>BINUANG</v>
          </cell>
        </row>
        <row r="3719">
          <cell r="A3719" t="str">
            <v>KDG02</v>
          </cell>
          <cell r="B3719" t="str">
            <v>NAGARA</v>
          </cell>
        </row>
        <row r="3720">
          <cell r="A3720" t="str">
            <v>TRK06</v>
          </cell>
          <cell r="B3720" t="str">
            <v>LAPANGAN</v>
          </cell>
        </row>
        <row r="3721">
          <cell r="A3721" t="str">
            <v>PNJ02</v>
          </cell>
          <cell r="B3721" t="str">
            <v>BABULU</v>
          </cell>
        </row>
        <row r="3722">
          <cell r="A3722" t="str">
            <v>PNJ01</v>
          </cell>
          <cell r="B3722" t="str">
            <v>PENAJAM</v>
          </cell>
        </row>
        <row r="3723">
          <cell r="A3723" t="str">
            <v>RTU01</v>
          </cell>
          <cell r="B3723" t="str">
            <v>RANTAU</v>
          </cell>
        </row>
        <row r="3724">
          <cell r="A3724" t="str">
            <v>PAG01</v>
          </cell>
          <cell r="B3724" t="str">
            <v>PARIGIN</v>
          </cell>
        </row>
        <row r="3725">
          <cell r="A3725" t="str">
            <v>MRH01</v>
          </cell>
          <cell r="B3725" t="str">
            <v>MARABAHAN</v>
          </cell>
        </row>
        <row r="3726">
          <cell r="A3726" t="str">
            <v>BDJ05</v>
          </cell>
          <cell r="B3726" t="str">
            <v>PRAMUKA</v>
          </cell>
        </row>
        <row r="3727">
          <cell r="A3727" t="str">
            <v>MTA06</v>
          </cell>
          <cell r="B3727" t="str">
            <v>SEI_LULUT</v>
          </cell>
        </row>
        <row r="3728">
          <cell r="A3728" t="str">
            <v>NNX01</v>
          </cell>
          <cell r="B3728" t="str">
            <v>NUNUKAN</v>
          </cell>
        </row>
        <row r="3729">
          <cell r="A3729" t="str">
            <v>TZO01</v>
          </cell>
          <cell r="B3729" t="str">
            <v>TANJUNG_SELOR</v>
          </cell>
        </row>
        <row r="3730">
          <cell r="A3730" t="str">
            <v>BLN01</v>
          </cell>
          <cell r="B3730" t="str">
            <v>BATU_LICIN</v>
          </cell>
        </row>
        <row r="3731">
          <cell r="A3731" t="str">
            <v>KDG01</v>
          </cell>
          <cell r="B3731" t="str">
            <v>KANDANGAN</v>
          </cell>
        </row>
        <row r="3732">
          <cell r="A3732" t="str">
            <v>BPN06</v>
          </cell>
          <cell r="B3732" t="str">
            <v>KAMPUNG_BARU</v>
          </cell>
        </row>
        <row r="3733">
          <cell r="A3733" t="str">
            <v>BJB01</v>
          </cell>
          <cell r="B3733" t="str">
            <v>LANDASAN_ULIN</v>
          </cell>
        </row>
        <row r="3734">
          <cell r="A3734" t="str">
            <v>BDJ06</v>
          </cell>
          <cell r="B3734" t="str">
            <v>SURGI_MUFTI</v>
          </cell>
        </row>
        <row r="3735">
          <cell r="A3735" t="str">
            <v>MTA02</v>
          </cell>
          <cell r="B3735" t="str">
            <v>GAMBUT</v>
          </cell>
        </row>
        <row r="3736">
          <cell r="A3736" t="str">
            <v>BKS01</v>
          </cell>
          <cell r="B3736" t="str">
            <v>BENGKULU</v>
          </cell>
        </row>
        <row r="3737">
          <cell r="A3737" t="str">
            <v>JKT39F</v>
          </cell>
          <cell r="B3737" t="str">
            <v>CP_TANJUNG_GEDONG_1</v>
          </cell>
        </row>
        <row r="3738">
          <cell r="A3738" t="str">
            <v>JKT33D</v>
          </cell>
          <cell r="B3738" t="str">
            <v>CP_BINTANG_UTAMA</v>
          </cell>
        </row>
        <row r="3739">
          <cell r="A3739" t="str">
            <v>MKW01</v>
          </cell>
          <cell r="B3739" t="str">
            <v>MANOKWARI</v>
          </cell>
        </row>
        <row r="3740">
          <cell r="A3740" t="str">
            <v>DJJ04</v>
          </cell>
          <cell r="B3740" t="str">
            <v>KOTA_RAJA</v>
          </cell>
        </row>
        <row r="3741">
          <cell r="A3741" t="str">
            <v>NBX01</v>
          </cell>
          <cell r="B3741" t="str">
            <v>NABIRE</v>
          </cell>
        </row>
        <row r="3742">
          <cell r="A3742" t="str">
            <v>MKQ01</v>
          </cell>
          <cell r="B3742" t="str">
            <v>MERAUKE</v>
          </cell>
        </row>
        <row r="3743">
          <cell r="A3743" t="str">
            <v>WMX01</v>
          </cell>
          <cell r="B3743" t="str">
            <v>WAMENA</v>
          </cell>
        </row>
        <row r="3744">
          <cell r="A3744" t="str">
            <v>SET01</v>
          </cell>
          <cell r="B3744" t="str">
            <v>SENTANI</v>
          </cell>
        </row>
        <row r="3745">
          <cell r="A3745" t="str">
            <v>SUM05C</v>
          </cell>
          <cell r="B3745" t="str">
            <v>SUM05C</v>
          </cell>
        </row>
        <row r="3746">
          <cell r="A3746" t="str">
            <v>SMB29B</v>
          </cell>
          <cell r="B3746" t="str">
            <v>SMB29B</v>
          </cell>
        </row>
        <row r="3747">
          <cell r="A3747" t="str">
            <v>SUB05C</v>
          </cell>
          <cell r="B3747" t="str">
            <v>SIMOKERTO_2</v>
          </cell>
        </row>
        <row r="3748">
          <cell r="A3748" t="str">
            <v>TBI02</v>
          </cell>
          <cell r="B3748" t="str">
            <v>PENDOPO</v>
          </cell>
        </row>
        <row r="3749">
          <cell r="A3749" t="str">
            <v>PLM888</v>
          </cell>
          <cell r="B3749" t="str">
            <v>PLM_SALES</v>
          </cell>
        </row>
        <row r="3750">
          <cell r="A3750" t="str">
            <v>MEK03</v>
          </cell>
          <cell r="B3750" t="str">
            <v>KELAPA</v>
          </cell>
        </row>
        <row r="3751">
          <cell r="A3751" t="str">
            <v>PWJ03</v>
          </cell>
          <cell r="B3751" t="str">
            <v>LOANO</v>
          </cell>
        </row>
        <row r="3752">
          <cell r="A3752" t="str">
            <v>ZLK02</v>
          </cell>
          <cell r="B3752" t="str">
            <v>SOLOK_01</v>
          </cell>
        </row>
        <row r="3753">
          <cell r="A3753" t="str">
            <v>GRT42</v>
          </cell>
          <cell r="B3753" t="str">
            <v>GRT42</v>
          </cell>
        </row>
        <row r="3754">
          <cell r="A3754" t="str">
            <v>TSK05</v>
          </cell>
          <cell r="B3754" t="str">
            <v>MANONJAYA</v>
          </cell>
        </row>
        <row r="3755">
          <cell r="A3755" t="str">
            <v>PYK02A</v>
          </cell>
          <cell r="B3755" t="str">
            <v>PAYAKUMBUH_01</v>
          </cell>
        </row>
        <row r="3756">
          <cell r="A3756" t="str">
            <v>PDG08A</v>
          </cell>
          <cell r="B3756" t="str">
            <v>KALAWI_01</v>
          </cell>
        </row>
        <row r="3757">
          <cell r="A3757" t="str">
            <v>PDG01A</v>
          </cell>
          <cell r="B3757" t="str">
            <v>LUBUK_BUAYA_01</v>
          </cell>
        </row>
        <row r="3758">
          <cell r="A3758" t="str">
            <v>BTT05</v>
          </cell>
          <cell r="B3758" t="str">
            <v>CP_SIMPANG_TAROK</v>
          </cell>
        </row>
        <row r="3759">
          <cell r="A3759" t="str">
            <v>SUM25</v>
          </cell>
          <cell r="B3759" t="str">
            <v>SITURAJA_2</v>
          </cell>
        </row>
        <row r="3760">
          <cell r="A3760" t="str">
            <v>SUM17A</v>
          </cell>
          <cell r="B3760" t="str">
            <v>SUM17A</v>
          </cell>
        </row>
        <row r="3761">
          <cell r="A3761" t="str">
            <v>SUM12B</v>
          </cell>
          <cell r="B3761" t="str">
            <v>SUM12B</v>
          </cell>
        </row>
        <row r="3762">
          <cell r="A3762" t="str">
            <v>SUM11C</v>
          </cell>
          <cell r="B3762" t="str">
            <v>SUM11C</v>
          </cell>
        </row>
        <row r="3763">
          <cell r="A3763" t="str">
            <v>CIP01E</v>
          </cell>
          <cell r="B3763" t="str">
            <v>SERUA_INDAH_CIPUTAT</v>
          </cell>
        </row>
        <row r="3764">
          <cell r="A3764" t="str">
            <v>BAL53</v>
          </cell>
          <cell r="B3764" t="str">
            <v>PAKUHAJI</v>
          </cell>
        </row>
        <row r="3765">
          <cell r="A3765" t="str">
            <v>SUM10B</v>
          </cell>
          <cell r="B3765" t="str">
            <v>JATINANGOR_3</v>
          </cell>
        </row>
        <row r="3766">
          <cell r="A3766" t="str">
            <v>SUM08C</v>
          </cell>
          <cell r="B3766" t="str">
            <v>TANJUNG_SARI_2</v>
          </cell>
        </row>
        <row r="3767">
          <cell r="A3767" t="str">
            <v>SUM06C</v>
          </cell>
          <cell r="B3767" t="str">
            <v>SUM06C</v>
          </cell>
        </row>
        <row r="3768">
          <cell r="A3768" t="str">
            <v>SUM05B</v>
          </cell>
          <cell r="B3768" t="str">
            <v>SUM05B</v>
          </cell>
        </row>
        <row r="3769">
          <cell r="A3769" t="str">
            <v>SUM04C</v>
          </cell>
          <cell r="B3769" t="str">
            <v>SUMEDANG_SELATAN_3</v>
          </cell>
        </row>
        <row r="3770">
          <cell r="A3770" t="str">
            <v>SUM02A</v>
          </cell>
          <cell r="B3770" t="str">
            <v>SUM02A</v>
          </cell>
        </row>
        <row r="3771">
          <cell r="A3771" t="str">
            <v>SUM01A</v>
          </cell>
          <cell r="B3771" t="str">
            <v>PASEH_2</v>
          </cell>
        </row>
        <row r="3772">
          <cell r="A3772" t="str">
            <v>PWK17B</v>
          </cell>
          <cell r="B3772" t="str">
            <v>WANAYASA_3</v>
          </cell>
        </row>
        <row r="3773">
          <cell r="A3773" t="str">
            <v>PWK15J</v>
          </cell>
          <cell r="B3773" t="str">
            <v>PWK15J</v>
          </cell>
        </row>
        <row r="3774">
          <cell r="A3774" t="str">
            <v>PWK15F</v>
          </cell>
          <cell r="B3774" t="str">
            <v>PURWAKARTA_3</v>
          </cell>
        </row>
        <row r="3775">
          <cell r="A3775" t="str">
            <v>PWK15E</v>
          </cell>
          <cell r="B3775" t="str">
            <v>PWK15E</v>
          </cell>
        </row>
        <row r="3776">
          <cell r="A3776" t="str">
            <v>PWK15D</v>
          </cell>
          <cell r="B3776" t="str">
            <v>PARCOM_2</v>
          </cell>
        </row>
        <row r="3777">
          <cell r="A3777" t="str">
            <v>PWK10B</v>
          </cell>
          <cell r="B3777" t="str">
            <v>PWK10B</v>
          </cell>
        </row>
        <row r="3778">
          <cell r="A3778" t="str">
            <v>PTI03A</v>
          </cell>
          <cell r="B3778" t="str">
            <v>JUWANA_TIMUR</v>
          </cell>
        </row>
        <row r="3779">
          <cell r="A3779" t="str">
            <v>RMB08A</v>
          </cell>
          <cell r="B3779" t="str">
            <v>PANCUR</v>
          </cell>
        </row>
        <row r="3780">
          <cell r="A3780" t="str">
            <v>PWK07C</v>
          </cell>
          <cell r="B3780" t="str">
            <v>PWK07C</v>
          </cell>
        </row>
        <row r="3781">
          <cell r="A3781" t="str">
            <v>PWK06A</v>
          </cell>
          <cell r="B3781" t="str">
            <v>PWK06A</v>
          </cell>
        </row>
        <row r="3782">
          <cell r="A3782" t="str">
            <v>PWK05A</v>
          </cell>
          <cell r="B3782" t="str">
            <v>PASAR_ANYAR_2</v>
          </cell>
        </row>
        <row r="3783">
          <cell r="A3783" t="str">
            <v>PWK04A</v>
          </cell>
          <cell r="B3783" t="str">
            <v>PWK04A</v>
          </cell>
        </row>
        <row r="3784">
          <cell r="A3784" t="str">
            <v>PWK03A</v>
          </cell>
          <cell r="B3784" t="str">
            <v>CAMPAKA_2</v>
          </cell>
        </row>
        <row r="3785">
          <cell r="A3785" t="str">
            <v>PWK01A</v>
          </cell>
          <cell r="B3785" t="str">
            <v>BABAKAN_CIKAO_2</v>
          </cell>
        </row>
        <row r="3786">
          <cell r="A3786" t="str">
            <v>GRT31A</v>
          </cell>
          <cell r="B3786" t="str">
            <v>GRT31A</v>
          </cell>
        </row>
        <row r="3787">
          <cell r="A3787" t="str">
            <v>GRT28A</v>
          </cell>
          <cell r="B3787" t="str">
            <v>SANTOLO_4</v>
          </cell>
        </row>
        <row r="3788">
          <cell r="A3788" t="str">
            <v>CJR14A</v>
          </cell>
          <cell r="B3788" t="str">
            <v>WANGUN_SARI_2</v>
          </cell>
        </row>
        <row r="3789">
          <cell r="A3789" t="str">
            <v>CJR09A</v>
          </cell>
          <cell r="B3789" t="str">
            <v>SUKANAGARA_2</v>
          </cell>
        </row>
        <row r="3790">
          <cell r="A3790" t="str">
            <v>SMI17A</v>
          </cell>
          <cell r="B3790" t="str">
            <v>SAGARANTEN_2</v>
          </cell>
        </row>
        <row r="3791">
          <cell r="A3791" t="str">
            <v>SMI16A</v>
          </cell>
          <cell r="B3791" t="str">
            <v>SMI16A</v>
          </cell>
        </row>
        <row r="3792">
          <cell r="A3792" t="str">
            <v>SMI09A</v>
          </cell>
          <cell r="B3792" t="str">
            <v>NYALINDUNG_2</v>
          </cell>
        </row>
        <row r="3793">
          <cell r="A3793" t="str">
            <v>SBG06A</v>
          </cell>
          <cell r="B3793" t="str">
            <v>CIPUNAGARA_2</v>
          </cell>
        </row>
        <row r="3794">
          <cell r="A3794" t="str">
            <v>PGR10A</v>
          </cell>
          <cell r="B3794" t="str">
            <v>PGR10A</v>
          </cell>
        </row>
        <row r="3795">
          <cell r="A3795" t="str">
            <v>PGR08A</v>
          </cell>
          <cell r="B3795" t="str">
            <v>PGR08A</v>
          </cell>
        </row>
        <row r="3796">
          <cell r="A3796" t="str">
            <v>PGR05A</v>
          </cell>
          <cell r="B3796" t="str">
            <v>PURWASARI_4</v>
          </cell>
        </row>
        <row r="3797">
          <cell r="A3797" t="str">
            <v>PGR04A</v>
          </cell>
          <cell r="B3797" t="str">
            <v>KAMURANG_4</v>
          </cell>
        </row>
        <row r="3798">
          <cell r="A3798" t="str">
            <v>PGR01A</v>
          </cell>
          <cell r="B3798" t="str">
            <v>KEDUNGULUH_4</v>
          </cell>
        </row>
        <row r="3799">
          <cell r="A3799" t="str">
            <v>PER17</v>
          </cell>
          <cell r="B3799" t="str">
            <v>JAMPANG_KULON_2</v>
          </cell>
        </row>
        <row r="3800">
          <cell r="A3800" t="str">
            <v>PER10</v>
          </cell>
          <cell r="B3800" t="str">
            <v>PER10</v>
          </cell>
        </row>
        <row r="3801">
          <cell r="A3801" t="str">
            <v>PER08</v>
          </cell>
          <cell r="B3801" t="str">
            <v>SURADE_3</v>
          </cell>
        </row>
        <row r="3802">
          <cell r="A3802" t="str">
            <v>PER06B</v>
          </cell>
          <cell r="B3802" t="str">
            <v>CISOLOK_3</v>
          </cell>
        </row>
        <row r="3803">
          <cell r="A3803" t="str">
            <v>PER05A</v>
          </cell>
          <cell r="B3803" t="str">
            <v>JAMPANG_TENGAH_2</v>
          </cell>
        </row>
        <row r="3804">
          <cell r="A3804" t="str">
            <v>PER04C</v>
          </cell>
          <cell r="B3804" t="str">
            <v>PER04C</v>
          </cell>
        </row>
        <row r="3805">
          <cell r="A3805" t="str">
            <v>MJA04A</v>
          </cell>
          <cell r="B3805" t="str">
            <v>JATI_SURA</v>
          </cell>
        </row>
        <row r="3806">
          <cell r="A3806" t="str">
            <v>IDM30</v>
          </cell>
          <cell r="B3806" t="str">
            <v>IDM30</v>
          </cell>
        </row>
        <row r="3807">
          <cell r="A3807" t="str">
            <v>IDM20B</v>
          </cell>
          <cell r="B3807" t="str">
            <v>IDM20B</v>
          </cell>
        </row>
        <row r="3808">
          <cell r="A3808" t="str">
            <v>IDM20A</v>
          </cell>
          <cell r="B3808" t="str">
            <v>JATIBARANG_BARU_2</v>
          </cell>
        </row>
        <row r="3809">
          <cell r="A3809" t="str">
            <v>IDM19A</v>
          </cell>
          <cell r="B3809" t="str">
            <v>KANDANGHAUR_2</v>
          </cell>
        </row>
        <row r="3810">
          <cell r="A3810" t="str">
            <v>IDM15C</v>
          </cell>
          <cell r="B3810" t="str">
            <v>IDM15C</v>
          </cell>
        </row>
        <row r="3811">
          <cell r="A3811" t="str">
            <v>IDM13A</v>
          </cell>
          <cell r="B3811" t="str">
            <v>HAURGEULIS_2</v>
          </cell>
        </row>
        <row r="3812">
          <cell r="A3812" t="str">
            <v>IDM11A</v>
          </cell>
          <cell r="B3812" t="str">
            <v>ANJATAN_2</v>
          </cell>
        </row>
        <row r="3813">
          <cell r="A3813" t="str">
            <v>IDM08A</v>
          </cell>
          <cell r="B3813" t="str">
            <v>LOSARANG</v>
          </cell>
        </row>
        <row r="3814">
          <cell r="A3814" t="str">
            <v>IDM07C</v>
          </cell>
          <cell r="B3814" t="str">
            <v>IDM07C</v>
          </cell>
        </row>
        <row r="3815">
          <cell r="A3815" t="str">
            <v>IDM06B</v>
          </cell>
          <cell r="B3815" t="str">
            <v>KARANGAMPEL_3</v>
          </cell>
        </row>
        <row r="3816">
          <cell r="A3816" t="str">
            <v>IDM04B</v>
          </cell>
          <cell r="B3816" t="str">
            <v>KARANGANYAR_2</v>
          </cell>
        </row>
        <row r="3817">
          <cell r="A3817" t="str">
            <v>GRT27A</v>
          </cell>
          <cell r="B3817" t="str">
            <v>PAKENJENG_4</v>
          </cell>
        </row>
        <row r="3818">
          <cell r="A3818" t="str">
            <v>GRT26B</v>
          </cell>
          <cell r="B3818" t="str">
            <v>GRT26B</v>
          </cell>
        </row>
        <row r="3819">
          <cell r="A3819" t="str">
            <v>GRT25A</v>
          </cell>
          <cell r="B3819" t="str">
            <v>PAAS_4</v>
          </cell>
        </row>
        <row r="3820">
          <cell r="A3820" t="str">
            <v>GRT24A</v>
          </cell>
          <cell r="B3820" t="str">
            <v>SUKARAME_4</v>
          </cell>
        </row>
        <row r="3821">
          <cell r="A3821" t="str">
            <v>GRT22B</v>
          </cell>
          <cell r="B3821" t="str">
            <v>STASIUN_LAMA_2</v>
          </cell>
        </row>
        <row r="3822">
          <cell r="A3822" t="str">
            <v>GRT17A</v>
          </cell>
          <cell r="B3822" t="str">
            <v>BUNGBULANG_4</v>
          </cell>
        </row>
        <row r="3823">
          <cell r="A3823" t="str">
            <v>GRT16A</v>
          </cell>
          <cell r="B3823" t="str">
            <v>CIKAJANG_4</v>
          </cell>
        </row>
        <row r="3824">
          <cell r="A3824" t="str">
            <v>GRT05B</v>
          </cell>
          <cell r="B3824" t="str">
            <v>GARUT_SELATAN_2</v>
          </cell>
        </row>
        <row r="3825">
          <cell r="A3825" t="str">
            <v>GRT01B</v>
          </cell>
          <cell r="B3825" t="str">
            <v>SAMARANG_2</v>
          </cell>
        </row>
        <row r="3826">
          <cell r="A3826" t="str">
            <v>CMI01A</v>
          </cell>
          <cell r="B3826" t="str">
            <v>CIAMIS_2</v>
          </cell>
        </row>
        <row r="3827">
          <cell r="A3827" t="str">
            <v>CJR18B</v>
          </cell>
          <cell r="B3827" t="str">
            <v>CJR18B</v>
          </cell>
        </row>
        <row r="3828">
          <cell r="A3828" t="str">
            <v>CJR16A</v>
          </cell>
          <cell r="B3828" t="str">
            <v>SINDANGBARANG_2</v>
          </cell>
        </row>
        <row r="3829">
          <cell r="A3829" t="str">
            <v>CJR13A</v>
          </cell>
          <cell r="B3829" t="str">
            <v>CJR13A</v>
          </cell>
        </row>
        <row r="3830">
          <cell r="A3830" t="str">
            <v>DJB04A</v>
          </cell>
          <cell r="B3830" t="str">
            <v>DJB04A</v>
          </cell>
        </row>
        <row r="3831">
          <cell r="A3831" t="str">
            <v>BDO89</v>
          </cell>
          <cell r="B3831" t="str">
            <v>DC_CIBIRU</v>
          </cell>
        </row>
        <row r="3832">
          <cell r="A3832" t="str">
            <v>PWK02D</v>
          </cell>
          <cell r="B3832" t="str">
            <v>PWK02D</v>
          </cell>
        </row>
        <row r="3833">
          <cell r="A3833" t="str">
            <v>PGR08B</v>
          </cell>
          <cell r="B3833" t="str">
            <v>PGR08B</v>
          </cell>
        </row>
        <row r="3834">
          <cell r="A3834" t="str">
            <v>SIN29B</v>
          </cell>
          <cell r="B3834" t="str">
            <v>SIN29B</v>
          </cell>
        </row>
        <row r="3835">
          <cell r="A3835" t="str">
            <v>BJA04A</v>
          </cell>
          <cell r="B3835" t="str">
            <v>BJA04A</v>
          </cell>
        </row>
        <row r="3836">
          <cell r="A3836" t="str">
            <v>SMI21A</v>
          </cell>
          <cell r="B3836" t="str">
            <v>SMI21A</v>
          </cell>
        </row>
        <row r="3837">
          <cell r="A3837" t="str">
            <v>SMB11B</v>
          </cell>
          <cell r="B3837" t="str">
            <v>SMB11B</v>
          </cell>
        </row>
        <row r="3838">
          <cell r="A3838" t="str">
            <v>SIN26A</v>
          </cell>
          <cell r="B3838" t="str">
            <v>SIN26A</v>
          </cell>
        </row>
        <row r="3839">
          <cell r="A3839" t="str">
            <v>SIN31</v>
          </cell>
          <cell r="B3839" t="str">
            <v>SIN31</v>
          </cell>
        </row>
        <row r="3840">
          <cell r="A3840" t="str">
            <v>SMI22B</v>
          </cell>
          <cell r="B3840" t="str">
            <v>SMI22B</v>
          </cell>
        </row>
        <row r="3841">
          <cell r="A3841" t="str">
            <v>MJA19A</v>
          </cell>
          <cell r="B3841" t="str">
            <v>MJA19A</v>
          </cell>
        </row>
        <row r="3842">
          <cell r="A3842" t="str">
            <v>CJR06A</v>
          </cell>
          <cell r="B3842" t="str">
            <v>CJR06A</v>
          </cell>
        </row>
        <row r="3843">
          <cell r="A3843" t="str">
            <v>SIN03A</v>
          </cell>
          <cell r="B3843" t="str">
            <v>SIN03A</v>
          </cell>
        </row>
        <row r="3844">
          <cell r="A3844" t="str">
            <v>KRW23B</v>
          </cell>
          <cell r="B3844" t="str">
            <v>KARAWANG_WETAN</v>
          </cell>
        </row>
        <row r="3845">
          <cell r="A3845" t="str">
            <v>CJR32A</v>
          </cell>
          <cell r="B3845" t="str">
            <v>CILAKU</v>
          </cell>
        </row>
        <row r="3846">
          <cell r="A3846" t="str">
            <v>KRW21</v>
          </cell>
          <cell r="B3846" t="str">
            <v>CIBUAYA</v>
          </cell>
        </row>
        <row r="3847">
          <cell r="A3847" t="str">
            <v>CIM05</v>
          </cell>
          <cell r="B3847" t="str">
            <v>DC_CIMAHI_TENGAH</v>
          </cell>
        </row>
        <row r="3848">
          <cell r="A3848" t="str">
            <v>CMI02</v>
          </cell>
          <cell r="B3848" t="str">
            <v>SINDANGKASIH</v>
          </cell>
        </row>
        <row r="3849">
          <cell r="A3849" t="str">
            <v>BAG01</v>
          </cell>
          <cell r="B3849" t="str">
            <v>LUWUK</v>
          </cell>
        </row>
        <row r="3850">
          <cell r="A3850" t="str">
            <v>BAG07</v>
          </cell>
          <cell r="B3850" t="str">
            <v>TOILI</v>
          </cell>
        </row>
        <row r="3851">
          <cell r="A3851" t="str">
            <v>SGT15</v>
          </cell>
          <cell r="B3851" t="str">
            <v>SANGKULIRANG</v>
          </cell>
        </row>
        <row r="3852">
          <cell r="A3852" t="str">
            <v>SRI11</v>
          </cell>
          <cell r="B3852" t="str">
            <v>SUNGAI_KELEDANG</v>
          </cell>
        </row>
        <row r="3853">
          <cell r="A3853" t="str">
            <v>BDJ10</v>
          </cell>
          <cell r="B3853" t="str">
            <v>BANJAR_INDAH</v>
          </cell>
        </row>
        <row r="3854">
          <cell r="A3854" t="str">
            <v>BLN06</v>
          </cell>
          <cell r="B3854" t="str">
            <v>CP_MEKAR_JAYA</v>
          </cell>
        </row>
        <row r="3855">
          <cell r="A3855" t="str">
            <v>BLN06A</v>
          </cell>
          <cell r="B3855" t="str">
            <v>CP_DS_ANGSANA_1</v>
          </cell>
        </row>
        <row r="3856">
          <cell r="A3856" t="str">
            <v>MRN01</v>
          </cell>
          <cell r="B3856" t="str">
            <v>MUARA_ENIM</v>
          </cell>
        </row>
        <row r="3857">
          <cell r="A3857" t="str">
            <v>SKY01</v>
          </cell>
          <cell r="B3857" t="str">
            <v>SEKAYU</v>
          </cell>
        </row>
        <row r="3858">
          <cell r="A3858" t="str">
            <v>PTI14A</v>
          </cell>
          <cell r="B3858" t="str">
            <v>CLUWAK</v>
          </cell>
        </row>
        <row r="3859">
          <cell r="A3859" t="str">
            <v>MDC15</v>
          </cell>
          <cell r="B3859" t="str">
            <v>POLITEKNIK</v>
          </cell>
        </row>
        <row r="3860">
          <cell r="A3860" t="str">
            <v>MDC13</v>
          </cell>
          <cell r="B3860" t="str">
            <v>WINANGUN</v>
          </cell>
        </row>
        <row r="3861">
          <cell r="A3861" t="str">
            <v>MDC12</v>
          </cell>
          <cell r="B3861" t="str">
            <v>PANDU</v>
          </cell>
        </row>
        <row r="3862">
          <cell r="A3862" t="str">
            <v>MDC11A</v>
          </cell>
          <cell r="B3862" t="str">
            <v>BAHU</v>
          </cell>
        </row>
        <row r="3863">
          <cell r="A3863" t="str">
            <v>MDC10A</v>
          </cell>
          <cell r="B3863" t="str">
            <v>MANADO_SAMRAT</v>
          </cell>
        </row>
        <row r="3864">
          <cell r="A3864" t="str">
            <v>MDC10</v>
          </cell>
          <cell r="B3864" t="str">
            <v>WONASA</v>
          </cell>
        </row>
        <row r="3865">
          <cell r="A3865" t="str">
            <v>MDC09A</v>
          </cell>
          <cell r="B3865" t="str">
            <v>TANJUNG_BATU_01</v>
          </cell>
        </row>
        <row r="3866">
          <cell r="A3866" t="str">
            <v>MDC09</v>
          </cell>
          <cell r="B3866" t="str">
            <v>PAAL_DUA</v>
          </cell>
        </row>
        <row r="3867">
          <cell r="A3867" t="str">
            <v>MDC08</v>
          </cell>
          <cell r="B3867" t="str">
            <v>TELING</v>
          </cell>
        </row>
        <row r="3868">
          <cell r="A3868" t="str">
            <v>MDC07A</v>
          </cell>
          <cell r="B3868" t="str">
            <v>MANADO_01</v>
          </cell>
        </row>
        <row r="3869">
          <cell r="A3869" t="str">
            <v>MDC06</v>
          </cell>
          <cell r="B3869" t="str">
            <v>MAPANGET</v>
          </cell>
        </row>
        <row r="3870">
          <cell r="A3870" t="str">
            <v>MDC05</v>
          </cell>
          <cell r="B3870" t="str">
            <v>TUMINTING</v>
          </cell>
        </row>
        <row r="3871">
          <cell r="A3871" t="str">
            <v>MDC04</v>
          </cell>
          <cell r="B3871" t="str">
            <v>MALALAYANG</v>
          </cell>
        </row>
        <row r="3872">
          <cell r="A3872" t="str">
            <v>MLG24</v>
          </cell>
          <cell r="B3872" t="str">
            <v>RICH_AYANI</v>
          </cell>
        </row>
        <row r="3873">
          <cell r="A3873" t="str">
            <v>JKT31J</v>
          </cell>
          <cell r="B3873" t="str">
            <v>CP_KEBAYORAN_2</v>
          </cell>
        </row>
        <row r="3874">
          <cell r="A3874" t="str">
            <v>SRI15</v>
          </cell>
          <cell r="B3874" t="str">
            <v>SUNGAI_PINANG_DALAM</v>
          </cell>
        </row>
        <row r="3875">
          <cell r="A3875" t="str">
            <v>GRT05C</v>
          </cell>
          <cell r="B3875" t="str">
            <v>GRT05C</v>
          </cell>
        </row>
        <row r="3876">
          <cell r="A3876" t="str">
            <v>GRT40A</v>
          </cell>
          <cell r="B3876" t="str">
            <v>GRT40A</v>
          </cell>
        </row>
        <row r="3877">
          <cell r="A3877" t="str">
            <v>GRT36A</v>
          </cell>
          <cell r="B3877" t="str">
            <v>GRT36A</v>
          </cell>
        </row>
        <row r="3878">
          <cell r="A3878" t="str">
            <v>GRT10B</v>
          </cell>
          <cell r="B3878" t="str">
            <v>GRT10B</v>
          </cell>
        </row>
        <row r="3879">
          <cell r="A3879" t="str">
            <v>SRI20</v>
          </cell>
          <cell r="B3879" t="str">
            <v>LOA_BAKUNG</v>
          </cell>
        </row>
        <row r="3880">
          <cell r="A3880" t="str">
            <v>NGP14</v>
          </cell>
          <cell r="B3880" t="str">
            <v>DC_NGAMPRAH</v>
          </cell>
        </row>
        <row r="3881">
          <cell r="A3881" t="str">
            <v>CMI04</v>
          </cell>
          <cell r="B3881" t="str">
            <v>PANUMBANGAN</v>
          </cell>
        </row>
        <row r="3882">
          <cell r="A3882" t="str">
            <v>PDG17</v>
          </cell>
          <cell r="B3882" t="str">
            <v>CP_ERA_JAYA_TABING</v>
          </cell>
        </row>
        <row r="3883">
          <cell r="A3883" t="str">
            <v>MUG08</v>
          </cell>
          <cell r="B3883" t="str">
            <v>KEDUNGDOWO</v>
          </cell>
        </row>
        <row r="3884">
          <cell r="A3884" t="str">
            <v>IDM10A</v>
          </cell>
          <cell r="B3884" t="str">
            <v>IDM10A</v>
          </cell>
        </row>
        <row r="3885">
          <cell r="A3885" t="str">
            <v>JKT70B</v>
          </cell>
          <cell r="B3885" t="str">
            <v>CP_PERCETAKAN_NEGARA</v>
          </cell>
        </row>
        <row r="3886">
          <cell r="A3886" t="str">
            <v>JKT64E</v>
          </cell>
          <cell r="B3886" t="str">
            <v>CP_KARTINI_2</v>
          </cell>
        </row>
        <row r="3887">
          <cell r="A3887" t="str">
            <v>CIB33</v>
          </cell>
          <cell r="B3887" t="str">
            <v>PESONA_CILEBUT</v>
          </cell>
        </row>
        <row r="3888">
          <cell r="A3888" t="str">
            <v>CIB29</v>
          </cell>
          <cell r="B3888" t="str">
            <v>PESONA_DARUSSALAM</v>
          </cell>
        </row>
        <row r="3889">
          <cell r="A3889" t="str">
            <v>PLM08B</v>
          </cell>
          <cell r="B3889" t="str">
            <v>TLK_SUKOMORO</v>
          </cell>
        </row>
        <row r="3890">
          <cell r="A3890" t="str">
            <v>PNK05A</v>
          </cell>
          <cell r="B3890" t="str">
            <v>PAK_BENCENG</v>
          </cell>
        </row>
        <row r="3891">
          <cell r="A3891" t="str">
            <v>TTT03A</v>
          </cell>
          <cell r="B3891" t="str">
            <v>BENUA_KAYONG07</v>
          </cell>
        </row>
        <row r="3892">
          <cell r="A3892" t="str">
            <v>TLM03</v>
          </cell>
          <cell r="B3892" t="str">
            <v>SIMPANG_HILIR</v>
          </cell>
        </row>
        <row r="3893">
          <cell r="A3893" t="str">
            <v>SLN07</v>
          </cell>
          <cell r="B3893" t="str">
            <v>SLN07</v>
          </cell>
        </row>
        <row r="3894">
          <cell r="A3894" t="str">
            <v>JKT65C</v>
          </cell>
          <cell r="B3894" t="str">
            <v>CP_PETUKANGAN_UTARA</v>
          </cell>
        </row>
        <row r="3895">
          <cell r="A3895" t="str">
            <v>JKT65H</v>
          </cell>
          <cell r="B3895" t="str">
            <v>CP_RC_VETERAN_1</v>
          </cell>
        </row>
        <row r="3896">
          <cell r="A3896" t="str">
            <v>TGR01E</v>
          </cell>
          <cell r="B3896" t="str">
            <v>TANGCITY_MALL</v>
          </cell>
        </row>
        <row r="3897">
          <cell r="A3897" t="str">
            <v>TGR10B</v>
          </cell>
          <cell r="B3897" t="str">
            <v>KARTENG</v>
          </cell>
        </row>
        <row r="3898">
          <cell r="A3898" t="str">
            <v>PTI10A</v>
          </cell>
          <cell r="B3898" t="str">
            <v>GABUS</v>
          </cell>
        </row>
        <row r="3899">
          <cell r="A3899" t="str">
            <v>PLM43</v>
          </cell>
          <cell r="B3899" t="str">
            <v>SEMATANG_BORANG</v>
          </cell>
        </row>
        <row r="3900">
          <cell r="A3900" t="str">
            <v>CRN03E</v>
          </cell>
          <cell r="B3900" t="str">
            <v>CRN03E</v>
          </cell>
        </row>
        <row r="3901">
          <cell r="A3901" t="str">
            <v>SOG52</v>
          </cell>
          <cell r="B3901" t="str">
            <v>KUTAWARINGIN_2</v>
          </cell>
        </row>
        <row r="3902">
          <cell r="A3902" t="str">
            <v>NGA21A</v>
          </cell>
          <cell r="B3902" t="str">
            <v>PLEMAHAN_3</v>
          </cell>
        </row>
        <row r="3903">
          <cell r="A3903" t="str">
            <v>NGA23A</v>
          </cell>
          <cell r="B3903" t="str">
            <v>KEPUNG_2</v>
          </cell>
        </row>
        <row r="3904">
          <cell r="A3904" t="str">
            <v>MTA02A</v>
          </cell>
          <cell r="B3904" t="str">
            <v>CP_DANAU_SALAK</v>
          </cell>
        </row>
        <row r="3905">
          <cell r="A3905" t="str">
            <v>UNG03A</v>
          </cell>
          <cell r="B3905" t="str">
            <v>BANDARJO</v>
          </cell>
        </row>
        <row r="3906">
          <cell r="A3906" t="str">
            <v>TCTJU032</v>
          </cell>
          <cell r="B3906" t="str">
            <v>TCTJU032</v>
          </cell>
        </row>
        <row r="3907">
          <cell r="A3907" t="str">
            <v>BAO10</v>
          </cell>
          <cell r="B3907" t="str">
            <v>BAO10</v>
          </cell>
        </row>
        <row r="3908">
          <cell r="A3908" t="str">
            <v>MRB17</v>
          </cell>
          <cell r="B3908" t="str">
            <v>MRB17</v>
          </cell>
        </row>
        <row r="3909">
          <cell r="A3909" t="str">
            <v>KTL13</v>
          </cell>
          <cell r="B3909" t="str">
            <v>KTL13</v>
          </cell>
        </row>
        <row r="3910">
          <cell r="A3910" t="str">
            <v>BAO22</v>
          </cell>
          <cell r="B3910" t="str">
            <v>BAO22</v>
          </cell>
        </row>
        <row r="3911">
          <cell r="A3911" t="str">
            <v>SNT07A</v>
          </cell>
          <cell r="B3911" t="str">
            <v>SNT07A</v>
          </cell>
        </row>
        <row r="3912">
          <cell r="A3912" t="str">
            <v>MRB11</v>
          </cell>
          <cell r="B3912" t="str">
            <v>MRB11</v>
          </cell>
        </row>
        <row r="3913">
          <cell r="A3913" t="str">
            <v>MUT02A</v>
          </cell>
          <cell r="B3913" t="str">
            <v>MUT02A</v>
          </cell>
        </row>
        <row r="3914">
          <cell r="A3914" t="str">
            <v>PSR14A</v>
          </cell>
          <cell r="B3914" t="str">
            <v>PUSPO_2</v>
          </cell>
        </row>
        <row r="3915">
          <cell r="A3915" t="str">
            <v>SNT05A</v>
          </cell>
          <cell r="B3915" t="str">
            <v>SNT05A</v>
          </cell>
        </row>
        <row r="3916">
          <cell r="A3916" t="str">
            <v>PNK01B</v>
          </cell>
          <cell r="B3916" t="str">
            <v>PNK_VIP</v>
          </cell>
        </row>
        <row r="3917">
          <cell r="A3917" t="str">
            <v>SMQ11A</v>
          </cell>
          <cell r="B3917" t="str">
            <v>SMQ11A</v>
          </cell>
        </row>
        <row r="3918">
          <cell r="A3918" t="str">
            <v>SIU12A</v>
          </cell>
          <cell r="B3918" t="str">
            <v>SIU12A</v>
          </cell>
        </row>
        <row r="3919">
          <cell r="A3919" t="str">
            <v>TCCLP061</v>
          </cell>
          <cell r="B3919" t="str">
            <v>TCCLP061</v>
          </cell>
        </row>
        <row r="3920">
          <cell r="A3920" t="str">
            <v>BAL01C</v>
          </cell>
          <cell r="B3920" t="str">
            <v>BAL01C</v>
          </cell>
        </row>
        <row r="3921">
          <cell r="A3921" t="str">
            <v>TCTKK081</v>
          </cell>
          <cell r="B3921" t="str">
            <v>TCTKK081</v>
          </cell>
        </row>
        <row r="3922">
          <cell r="A3922" t="str">
            <v>CIP05F</v>
          </cell>
          <cell r="B3922" t="str">
            <v>BOULEVARD_BINTARO</v>
          </cell>
        </row>
        <row r="3923">
          <cell r="A3923" t="str">
            <v>SEF999</v>
          </cell>
          <cell r="B3923" t="str">
            <v>SEF_GATEWAY</v>
          </cell>
        </row>
        <row r="3924">
          <cell r="A3924" t="str">
            <v>SNG25</v>
          </cell>
          <cell r="B3924" t="str">
            <v>PANTAI_ANYER</v>
          </cell>
        </row>
        <row r="3925">
          <cell r="A3925" t="str">
            <v>CIP02C</v>
          </cell>
          <cell r="B3925" t="str">
            <v>BSD_SERPONG</v>
          </cell>
        </row>
        <row r="3926">
          <cell r="A3926" t="str">
            <v>SLN09</v>
          </cell>
          <cell r="B3926" t="str">
            <v>SINGKUT02</v>
          </cell>
        </row>
        <row r="3927">
          <cell r="A3927" t="str">
            <v>CSPQ001</v>
          </cell>
          <cell r="B3927" t="str">
            <v>测试片区001</v>
          </cell>
        </row>
        <row r="3928">
          <cell r="A3928" t="str">
            <v>TCSRG032</v>
          </cell>
          <cell r="B3928" t="str">
            <v>TCSRG032</v>
          </cell>
        </row>
        <row r="3929">
          <cell r="A3929" t="str">
            <v>TCBLN031</v>
          </cell>
          <cell r="B3929" t="str">
            <v>TCBLN031</v>
          </cell>
        </row>
        <row r="3930">
          <cell r="A3930" t="str">
            <v>888889</v>
          </cell>
          <cell r="B3930" t="str">
            <v>INTERNATIONAL_HQ</v>
          </cell>
        </row>
        <row r="3931">
          <cell r="A3931" t="str">
            <v>TCSNT081</v>
          </cell>
          <cell r="B3931" t="str">
            <v>TCSNT081</v>
          </cell>
        </row>
        <row r="3932">
          <cell r="A3932" t="str">
            <v>PSU01A</v>
          </cell>
          <cell r="B3932" t="str">
            <v>PUTUSSIBAU_SELATAN</v>
          </cell>
        </row>
        <row r="3933">
          <cell r="A3933" t="str">
            <v>TCSRG161</v>
          </cell>
          <cell r="B3933" t="str">
            <v>TCSRG161</v>
          </cell>
        </row>
        <row r="3934">
          <cell r="A3934" t="str">
            <v>PLM02A</v>
          </cell>
          <cell r="B3934" t="str">
            <v>MPS_SAKO</v>
          </cell>
        </row>
        <row r="3935">
          <cell r="A3935" t="str">
            <v>TCBTL111</v>
          </cell>
          <cell r="B3935" t="str">
            <v>TCBTL111</v>
          </cell>
        </row>
        <row r="3936">
          <cell r="A3936" t="str">
            <v>TCSRG011</v>
          </cell>
          <cell r="B3936" t="str">
            <v>TCSRG011</v>
          </cell>
        </row>
        <row r="3937">
          <cell r="A3937" t="str">
            <v>TCBAS031</v>
          </cell>
          <cell r="B3937" t="str">
            <v>TCBAS031</v>
          </cell>
        </row>
        <row r="3938">
          <cell r="A3938" t="str">
            <v>PND06A</v>
          </cell>
          <cell r="B3938" t="str">
            <v>TUTUR_1</v>
          </cell>
        </row>
        <row r="3939">
          <cell r="A3939" t="str">
            <v>PDD09B</v>
          </cell>
          <cell r="B3939" t="str">
            <v>TANGGUNGHARJO01</v>
          </cell>
        </row>
        <row r="3940">
          <cell r="A3940" t="str">
            <v>BRB06A</v>
          </cell>
          <cell r="B3940" t="str">
            <v>TANJUNG_BREBES</v>
          </cell>
        </row>
        <row r="3941">
          <cell r="A3941" t="str">
            <v>BGG12B</v>
          </cell>
          <cell r="B3941" t="str">
            <v>BLADO01</v>
          </cell>
        </row>
        <row r="3942">
          <cell r="A3942" t="str">
            <v>PUR01B</v>
          </cell>
          <cell r="B3942" t="str">
            <v>KEMANGKON01</v>
          </cell>
        </row>
        <row r="3943">
          <cell r="A3943" t="str">
            <v>SOG21B</v>
          </cell>
          <cell r="B3943" t="str">
            <v>CANGKUANG_3</v>
          </cell>
        </row>
        <row r="3944">
          <cell r="A3944" t="str">
            <v>TCRKS081</v>
          </cell>
          <cell r="B3944" t="str">
            <v>TCRKS081</v>
          </cell>
        </row>
        <row r="3945">
          <cell r="A3945" t="str">
            <v>TCSGT121</v>
          </cell>
          <cell r="B3945" t="str">
            <v>TCSGT121</v>
          </cell>
        </row>
        <row r="3946">
          <cell r="A3946" t="str">
            <v>SAG09A</v>
          </cell>
          <cell r="B3946" t="str">
            <v>TOBA</v>
          </cell>
        </row>
        <row r="3947">
          <cell r="A3947" t="str">
            <v>TCBAS021</v>
          </cell>
          <cell r="B3947" t="str">
            <v>TCBAS021</v>
          </cell>
        </row>
        <row r="3948">
          <cell r="A3948" t="str">
            <v>TCDUM031</v>
          </cell>
          <cell r="B3948" t="str">
            <v>TCDUM031</v>
          </cell>
        </row>
        <row r="3949">
          <cell r="A3949" t="str">
            <v>TCTBL191</v>
          </cell>
          <cell r="B3949" t="str">
            <v>TCTBL191</v>
          </cell>
        </row>
        <row r="3950">
          <cell r="A3950" t="str">
            <v>TCMUG071</v>
          </cell>
          <cell r="B3950" t="str">
            <v>TCMUG071</v>
          </cell>
        </row>
        <row r="3951">
          <cell r="A3951" t="str">
            <v>TCSLM101</v>
          </cell>
          <cell r="B3951" t="str">
            <v>TCSLM101</v>
          </cell>
        </row>
        <row r="3952">
          <cell r="A3952" t="str">
            <v>TCSRN061</v>
          </cell>
          <cell r="B3952" t="str">
            <v>TCSRN061</v>
          </cell>
        </row>
        <row r="3953">
          <cell r="A3953" t="str">
            <v>TCSLM011</v>
          </cell>
          <cell r="B3953" t="str">
            <v>TCSLM011</v>
          </cell>
        </row>
        <row r="3954">
          <cell r="A3954" t="str">
            <v>TCWGI051</v>
          </cell>
          <cell r="B3954" t="str">
            <v>TCWGI051</v>
          </cell>
        </row>
        <row r="3955">
          <cell r="A3955" t="str">
            <v>TCBRB011</v>
          </cell>
          <cell r="B3955" t="str">
            <v>TCBRB011</v>
          </cell>
        </row>
        <row r="3956">
          <cell r="A3956" t="str">
            <v>TCBYL091</v>
          </cell>
          <cell r="B3956" t="str">
            <v>TCBYL091</v>
          </cell>
        </row>
        <row r="3957">
          <cell r="A3957" t="str">
            <v>TCBTL171</v>
          </cell>
          <cell r="B3957" t="str">
            <v>TCBTL171</v>
          </cell>
        </row>
        <row r="3958">
          <cell r="A3958" t="str">
            <v>TCKBM031</v>
          </cell>
          <cell r="B3958" t="str">
            <v>TCKBM031</v>
          </cell>
        </row>
        <row r="3959">
          <cell r="A3959" t="str">
            <v>TCSRG141</v>
          </cell>
          <cell r="B3959" t="str">
            <v>TCSRG141</v>
          </cell>
        </row>
        <row r="3960">
          <cell r="A3960" t="str">
            <v>TCBOL011</v>
          </cell>
          <cell r="B3960" t="str">
            <v>TCBOL011</v>
          </cell>
        </row>
        <row r="3961">
          <cell r="A3961" t="str">
            <v>TCBJN021</v>
          </cell>
          <cell r="B3961" t="str">
            <v>TCBJN021</v>
          </cell>
        </row>
        <row r="3962">
          <cell r="A3962" t="str">
            <v>TCKNL041</v>
          </cell>
          <cell r="B3962" t="str">
            <v>TCKNL041</v>
          </cell>
        </row>
        <row r="3963">
          <cell r="A3963" t="str">
            <v>TCWNB061</v>
          </cell>
          <cell r="B3963" t="str">
            <v>TCWNB061</v>
          </cell>
        </row>
        <row r="3964">
          <cell r="A3964" t="str">
            <v>TCSWI151</v>
          </cell>
          <cell r="B3964" t="str">
            <v>TCSWI151</v>
          </cell>
        </row>
        <row r="3965">
          <cell r="A3965" t="str">
            <v>TCSRG051</v>
          </cell>
          <cell r="B3965" t="str">
            <v>TCSRG051</v>
          </cell>
        </row>
        <row r="3966">
          <cell r="A3966" t="str">
            <v>TCSRG031</v>
          </cell>
          <cell r="B3966" t="str">
            <v>TCSRG031</v>
          </cell>
        </row>
        <row r="3967">
          <cell r="A3967" t="str">
            <v>TCRMB031</v>
          </cell>
          <cell r="B3967" t="str">
            <v>TCRMB031</v>
          </cell>
        </row>
        <row r="3968">
          <cell r="A3968" t="str">
            <v>TCPDD061</v>
          </cell>
          <cell r="B3968" t="str">
            <v>TCPDD061</v>
          </cell>
        </row>
        <row r="3969">
          <cell r="A3969" t="str">
            <v>TCSLT011</v>
          </cell>
          <cell r="B3969" t="str">
            <v>TCSLT011</v>
          </cell>
        </row>
        <row r="3970">
          <cell r="A3970" t="str">
            <v>TCUNG031</v>
          </cell>
          <cell r="B3970" t="str">
            <v>TCUNG031</v>
          </cell>
        </row>
        <row r="3971">
          <cell r="A3971" t="str">
            <v>TCPTI211</v>
          </cell>
          <cell r="B3971" t="str">
            <v>TCPTI211</v>
          </cell>
        </row>
        <row r="3972">
          <cell r="A3972" t="str">
            <v>TCDMK051</v>
          </cell>
          <cell r="B3972" t="str">
            <v>TCDMK051</v>
          </cell>
        </row>
        <row r="3973">
          <cell r="A3973" t="str">
            <v>TCBGG041</v>
          </cell>
          <cell r="B3973" t="str">
            <v>TCBGG041</v>
          </cell>
        </row>
        <row r="3974">
          <cell r="A3974" t="str">
            <v>TCSPG031</v>
          </cell>
          <cell r="B3974" t="str">
            <v>TCSPG031</v>
          </cell>
        </row>
        <row r="3975">
          <cell r="A3975" t="str">
            <v>TCSPG101</v>
          </cell>
          <cell r="B3975" t="str">
            <v>TCSPG101</v>
          </cell>
        </row>
        <row r="3976">
          <cell r="A3976" t="str">
            <v>TCBTL101</v>
          </cell>
          <cell r="B3976" t="str">
            <v>TCBTL101</v>
          </cell>
        </row>
        <row r="3977">
          <cell r="A3977" t="str">
            <v>TCBAO121</v>
          </cell>
          <cell r="B3977" t="str">
            <v>TCBAO121</v>
          </cell>
        </row>
        <row r="3978">
          <cell r="A3978" t="str">
            <v>TCPKN011</v>
          </cell>
          <cell r="B3978" t="str">
            <v>TCPKN011</v>
          </cell>
        </row>
        <row r="3979">
          <cell r="A3979" t="str">
            <v>TCSRG081</v>
          </cell>
          <cell r="B3979" t="str">
            <v>TCSRG081</v>
          </cell>
        </row>
        <row r="3980">
          <cell r="A3980" t="str">
            <v>TCTAL041</v>
          </cell>
          <cell r="B3980" t="str">
            <v>TCTAL041</v>
          </cell>
        </row>
        <row r="3981">
          <cell r="A3981" t="str">
            <v>TCSRG071</v>
          </cell>
          <cell r="B3981" t="str">
            <v>TCSRG071</v>
          </cell>
        </row>
        <row r="3982">
          <cell r="A3982" t="str">
            <v>TCSRG151</v>
          </cell>
          <cell r="B3982" t="str">
            <v>TCSRG151</v>
          </cell>
        </row>
        <row r="3983">
          <cell r="A3983" t="str">
            <v>TCSRG091</v>
          </cell>
          <cell r="B3983" t="str">
            <v>TCSRG091</v>
          </cell>
        </row>
        <row r="3984">
          <cell r="A3984" t="str">
            <v>TCSRG041</v>
          </cell>
          <cell r="B3984" t="str">
            <v>TCSRG041</v>
          </cell>
        </row>
        <row r="3985">
          <cell r="A3985" t="str">
            <v>TCSRG021</v>
          </cell>
          <cell r="B3985" t="str">
            <v>TCSRG021</v>
          </cell>
        </row>
        <row r="3986">
          <cell r="A3986" t="str">
            <v>TCSRG111</v>
          </cell>
          <cell r="B3986" t="str">
            <v>TCSRG111</v>
          </cell>
        </row>
        <row r="3987">
          <cell r="A3987" t="str">
            <v>TCSRG131</v>
          </cell>
          <cell r="B3987" t="str">
            <v>TCSRG131</v>
          </cell>
        </row>
        <row r="3988">
          <cell r="A3988" t="str">
            <v>CKR06B</v>
          </cell>
          <cell r="B3988" t="str">
            <v>SERANG_BARU_03</v>
          </cell>
        </row>
        <row r="3989">
          <cell r="A3989" t="str">
            <v>TCSEG051</v>
          </cell>
          <cell r="B3989" t="str">
            <v>TCSEG051</v>
          </cell>
        </row>
        <row r="3990">
          <cell r="A3990" t="str">
            <v>TCPWJ101</v>
          </cell>
          <cell r="B3990" t="str">
            <v>TCPWJ101</v>
          </cell>
        </row>
        <row r="3991">
          <cell r="A3991" t="str">
            <v>TCCJR031</v>
          </cell>
          <cell r="B3991" t="str">
            <v>TCCJR031</v>
          </cell>
        </row>
        <row r="3992">
          <cell r="A3992" t="str">
            <v>TCJKT432</v>
          </cell>
          <cell r="B3992" t="str">
            <v>TCJKT432</v>
          </cell>
        </row>
        <row r="3993">
          <cell r="A3993" t="str">
            <v>TCJKT411</v>
          </cell>
          <cell r="B3993" t="str">
            <v>TCJKT411</v>
          </cell>
        </row>
        <row r="3994">
          <cell r="A3994" t="str">
            <v>TCJKT401</v>
          </cell>
          <cell r="B3994" t="str">
            <v>TCJKT401</v>
          </cell>
        </row>
        <row r="3995">
          <cell r="A3995" t="str">
            <v>TCJKT391</v>
          </cell>
          <cell r="B3995" t="str">
            <v>TCJKT391</v>
          </cell>
        </row>
        <row r="3996">
          <cell r="A3996" t="str">
            <v>TCJKT301</v>
          </cell>
          <cell r="B3996" t="str">
            <v>TCJKT301</v>
          </cell>
        </row>
        <row r="3997">
          <cell r="A3997" t="str">
            <v>TCJKT271</v>
          </cell>
          <cell r="B3997" t="str">
            <v>TCJKT271</v>
          </cell>
        </row>
        <row r="3998">
          <cell r="A3998" t="str">
            <v>TCJKT251</v>
          </cell>
          <cell r="B3998" t="str">
            <v>TCJKT251</v>
          </cell>
        </row>
        <row r="3999">
          <cell r="A3999" t="str">
            <v>TCJKT121</v>
          </cell>
          <cell r="B3999" t="str">
            <v>TCJKT121</v>
          </cell>
        </row>
        <row r="4000">
          <cell r="A4000" t="str">
            <v>BGG17</v>
          </cell>
          <cell r="B4000" t="str">
            <v>BANDAR01</v>
          </cell>
        </row>
        <row r="4001">
          <cell r="A4001" t="str">
            <v>BGG16</v>
          </cell>
          <cell r="B4001" t="str">
            <v>BATANG01</v>
          </cell>
        </row>
        <row r="4002">
          <cell r="A4002" t="str">
            <v>PMH04</v>
          </cell>
          <cell r="B4002" t="str">
            <v>PRABUMULIH_CENTRE</v>
          </cell>
        </row>
        <row r="4003">
          <cell r="A4003" t="str">
            <v>RAI777</v>
          </cell>
          <cell r="B4003" t="str">
            <v>RAI2_GATEWAY</v>
          </cell>
        </row>
        <row r="4004">
          <cell r="A4004" t="str">
            <v>NGG11</v>
          </cell>
          <cell r="B4004" t="str">
            <v>MANDOR</v>
          </cell>
        </row>
        <row r="4005">
          <cell r="A4005" t="str">
            <v>ARF999</v>
          </cell>
          <cell r="B4005" t="str">
            <v>ARF_GATEWAY</v>
          </cell>
        </row>
        <row r="4006">
          <cell r="A4006" t="str">
            <v>SUB63A</v>
          </cell>
          <cell r="B4006" t="str">
            <v>SAMBIKEREP_2</v>
          </cell>
        </row>
        <row r="4007">
          <cell r="A4007" t="str">
            <v>BDG777</v>
          </cell>
          <cell r="B4007" t="str">
            <v>BDG_GATEWAY</v>
          </cell>
        </row>
        <row r="4008">
          <cell r="A4008" t="str">
            <v>NGG07</v>
          </cell>
          <cell r="B4008" t="str">
            <v>SENAKIN</v>
          </cell>
        </row>
        <row r="4009">
          <cell r="A4009" t="str">
            <v>GSK777</v>
          </cell>
          <cell r="B4009" t="str">
            <v>GSK2_GATEWAY</v>
          </cell>
        </row>
        <row r="4010">
          <cell r="A4010" t="str">
            <v>SKW08</v>
          </cell>
          <cell r="B4010" t="str">
            <v>CP_PASIRAN</v>
          </cell>
        </row>
        <row r="4011">
          <cell r="A4011" t="str">
            <v>MAG03</v>
          </cell>
          <cell r="B4011" t="str">
            <v>SIMPANG_PESAK</v>
          </cell>
        </row>
        <row r="4012">
          <cell r="A4012" t="str">
            <v>CIB35</v>
          </cell>
          <cell r="B4012" t="str">
            <v>CP_CIBINONG</v>
          </cell>
        </row>
        <row r="4013">
          <cell r="A4013" t="str">
            <v>TAL02</v>
          </cell>
          <cell r="B4013" t="str">
            <v>AMPAH</v>
          </cell>
        </row>
        <row r="4014">
          <cell r="A4014" t="str">
            <v>SRI21</v>
          </cell>
          <cell r="B4014" t="str">
            <v>LOA_JANAN_ILIR</v>
          </cell>
        </row>
        <row r="4015">
          <cell r="A4015" t="str">
            <v>JRT666</v>
          </cell>
          <cell r="B4015" t="str">
            <v>JRT_GATEWAY</v>
          </cell>
        </row>
        <row r="4016">
          <cell r="A4016" t="str">
            <v>SRI777</v>
          </cell>
          <cell r="B4016" t="str">
            <v>SRI2_GATEWAY</v>
          </cell>
        </row>
        <row r="4017">
          <cell r="A4017" t="str">
            <v>MDR777</v>
          </cell>
          <cell r="B4017" t="str">
            <v>MDR_GATEWAY</v>
          </cell>
        </row>
        <row r="4018">
          <cell r="A4018" t="str">
            <v>LHT05</v>
          </cell>
          <cell r="B4018" t="str">
            <v>LAHAT_2</v>
          </cell>
        </row>
        <row r="4019">
          <cell r="A4019" t="str">
            <v>TEST8819</v>
          </cell>
          <cell r="B4019" t="str">
            <v>Test测试网点31</v>
          </cell>
        </row>
        <row r="4020">
          <cell r="A4020" t="str">
            <v>TEST8816</v>
          </cell>
          <cell r="B4020" t="str">
            <v>Test代理区2</v>
          </cell>
        </row>
        <row r="4021">
          <cell r="A4021" t="str">
            <v>TEST8813</v>
          </cell>
          <cell r="B4021" t="str">
            <v>Test转运中心2</v>
          </cell>
        </row>
        <row r="4022">
          <cell r="A4022" t="str">
            <v>TEST8811</v>
          </cell>
          <cell r="B4022" t="str">
            <v>Test测试网点10</v>
          </cell>
        </row>
        <row r="4023">
          <cell r="A4023" t="str">
            <v>TEST8810</v>
          </cell>
          <cell r="B4023" t="str">
            <v>Test转运中心1</v>
          </cell>
        </row>
        <row r="4024">
          <cell r="A4024" t="str">
            <v>TEST8801</v>
          </cell>
          <cell r="B4024" t="str">
            <v>Test代理区1</v>
          </cell>
        </row>
        <row r="4025">
          <cell r="A4025" t="str">
            <v>BGG05</v>
          </cell>
          <cell r="B4025" t="str">
            <v>TULIS</v>
          </cell>
        </row>
        <row r="4026">
          <cell r="A4026" t="str">
            <v>TWR05</v>
          </cell>
          <cell r="B4026" t="str">
            <v>ANGGANA</v>
          </cell>
        </row>
        <row r="4027">
          <cell r="A4027" t="str">
            <v>KLT11</v>
          </cell>
          <cell r="B4027" t="str">
            <v>MAYUNGAN</v>
          </cell>
        </row>
        <row r="4028">
          <cell r="A4028" t="str">
            <v>TKG999</v>
          </cell>
          <cell r="B4028" t="str">
            <v>TKG_GATEWAY</v>
          </cell>
        </row>
        <row r="4029">
          <cell r="A4029" t="str">
            <v>RMB09</v>
          </cell>
          <cell r="B4029" t="str">
            <v>SLUKE</v>
          </cell>
        </row>
        <row r="4030">
          <cell r="A4030" t="str">
            <v>KNL03</v>
          </cell>
          <cell r="B4030" t="str">
            <v>BOJA</v>
          </cell>
        </row>
        <row r="4031">
          <cell r="A4031" t="str">
            <v>CKR22</v>
          </cell>
          <cell r="B4031" t="str">
            <v>DC_CIKARANG_BARAT</v>
          </cell>
        </row>
        <row r="4032">
          <cell r="A4032" t="str">
            <v>PRO777</v>
          </cell>
          <cell r="B4032" t="str">
            <v>PRO_GATEWAY</v>
          </cell>
        </row>
        <row r="4033">
          <cell r="A4033" t="str">
            <v>JBR777</v>
          </cell>
          <cell r="B4033" t="str">
            <v>JBR_GATEWAY</v>
          </cell>
        </row>
        <row r="4034">
          <cell r="A4034" t="str">
            <v>PWO777</v>
          </cell>
          <cell r="B4034" t="str">
            <v>PWO_GATEWAY</v>
          </cell>
        </row>
        <row r="4035">
          <cell r="A4035" t="str">
            <v>SUB24</v>
          </cell>
          <cell r="B4035" t="str">
            <v>SIMOKERTO</v>
          </cell>
        </row>
        <row r="4036">
          <cell r="A4036" t="str">
            <v>PMH777</v>
          </cell>
          <cell r="B4036" t="str">
            <v>PMH2_GATEWAY</v>
          </cell>
        </row>
        <row r="4037">
          <cell r="A4037" t="str">
            <v>PLM20</v>
          </cell>
          <cell r="B4037" t="str">
            <v>SEKANAK</v>
          </cell>
        </row>
        <row r="4038">
          <cell r="A4038" t="str">
            <v>TBI01</v>
          </cell>
          <cell r="B4038" t="str">
            <v>EMPAT_LAWANG</v>
          </cell>
        </row>
        <row r="4039">
          <cell r="A4039" t="str">
            <v>PKB03</v>
          </cell>
          <cell r="B4039" t="str">
            <v>BETUNG_2</v>
          </cell>
        </row>
        <row r="4040">
          <cell r="A4040" t="str">
            <v>PLM44</v>
          </cell>
          <cell r="B4040" t="str">
            <v>ILIR_TIMUR_II</v>
          </cell>
        </row>
        <row r="4041">
          <cell r="A4041" t="str">
            <v>BGG08</v>
          </cell>
          <cell r="B4041" t="str">
            <v>REBAN</v>
          </cell>
        </row>
        <row r="4042">
          <cell r="A4042" t="str">
            <v>TLU01</v>
          </cell>
          <cell r="B4042" t="str">
            <v>TALANG_UBI</v>
          </cell>
        </row>
        <row r="4043">
          <cell r="A4043" t="str">
            <v>SIN02</v>
          </cell>
          <cell r="B4043" t="str">
            <v>CIKATOMAS</v>
          </cell>
        </row>
        <row r="4044">
          <cell r="A4044" t="str">
            <v>BYL08</v>
          </cell>
          <cell r="B4044" t="str">
            <v>SAWIT</v>
          </cell>
        </row>
        <row r="4045">
          <cell r="A4045" t="str">
            <v>SDA41</v>
          </cell>
          <cell r="B4045" t="str">
            <v>TARIK_1</v>
          </cell>
        </row>
        <row r="4046">
          <cell r="A4046" t="str">
            <v>KAA10</v>
          </cell>
          <cell r="B4046" t="str">
            <v>NGRINGO</v>
          </cell>
        </row>
        <row r="4047">
          <cell r="A4047" t="str">
            <v>MLG30</v>
          </cell>
          <cell r="B4047" t="str">
            <v>PARANG_ARGO</v>
          </cell>
        </row>
        <row r="4048">
          <cell r="A4048" t="str">
            <v>MAG02</v>
          </cell>
          <cell r="B4048" t="str">
            <v>KELAPA_KAMPIT</v>
          </cell>
        </row>
        <row r="4049">
          <cell r="A4049" t="str">
            <v>MEK04</v>
          </cell>
          <cell r="B4049" t="str">
            <v>TEMPILANG</v>
          </cell>
        </row>
        <row r="4050">
          <cell r="A4050" t="str">
            <v>SRN10</v>
          </cell>
          <cell r="B4050" t="str">
            <v>KARANGMALANG</v>
          </cell>
        </row>
        <row r="4051">
          <cell r="A4051" t="str">
            <v>SLM09</v>
          </cell>
          <cell r="B4051" t="str">
            <v>SETURAN</v>
          </cell>
        </row>
        <row r="4052">
          <cell r="A4052" t="str">
            <v>BWS08</v>
          </cell>
          <cell r="B4052" t="str">
            <v>WRINGIN_1</v>
          </cell>
        </row>
        <row r="4053">
          <cell r="A4053" t="str">
            <v>BGG06</v>
          </cell>
          <cell r="B4053" t="str">
            <v>WARUNGASEM</v>
          </cell>
        </row>
        <row r="4054">
          <cell r="A4054" t="str">
            <v>MUG06</v>
          </cell>
          <cell r="B4054" t="str">
            <v>BOROBUDUR</v>
          </cell>
        </row>
        <row r="4055">
          <cell r="A4055" t="str">
            <v>BWI30</v>
          </cell>
          <cell r="B4055" t="str">
            <v>PESANGGARAN_1</v>
          </cell>
        </row>
        <row r="4056">
          <cell r="A4056" t="str">
            <v>PTI08</v>
          </cell>
          <cell r="B4056" t="str">
            <v>JAKENAN</v>
          </cell>
        </row>
        <row r="4057">
          <cell r="A4057" t="str">
            <v>PGK06</v>
          </cell>
          <cell r="B4057" t="str">
            <v>BUKIT_INTAN_2</v>
          </cell>
        </row>
        <row r="4058">
          <cell r="A4058" t="str">
            <v>PGK04</v>
          </cell>
          <cell r="B4058" t="str">
            <v>RANGKUI</v>
          </cell>
        </row>
        <row r="4059">
          <cell r="A4059" t="str">
            <v>KLT08</v>
          </cell>
          <cell r="B4059" t="str">
            <v>KARANGDOWO</v>
          </cell>
        </row>
        <row r="4060">
          <cell r="A4060" t="str">
            <v>SUB46A</v>
          </cell>
          <cell r="B4060" t="str">
            <v>KENJERAN_2</v>
          </cell>
        </row>
        <row r="4061">
          <cell r="A4061" t="str">
            <v>SUJ09</v>
          </cell>
          <cell r="B4061" t="str">
            <v>TELUKAN</v>
          </cell>
        </row>
        <row r="4062">
          <cell r="A4062" t="str">
            <v>BGG09</v>
          </cell>
          <cell r="B4062" t="str">
            <v>GRINGSING_LAMA</v>
          </cell>
        </row>
        <row r="4063">
          <cell r="A4063" t="str">
            <v>SDA25</v>
          </cell>
          <cell r="B4063" t="str">
            <v>DC_KRIAN</v>
          </cell>
        </row>
        <row r="4064">
          <cell r="A4064" t="str">
            <v>MRN06</v>
          </cell>
          <cell r="B4064" t="str">
            <v>GUNUNG_MEGANG</v>
          </cell>
        </row>
        <row r="4065">
          <cell r="A4065" t="str">
            <v>CKR777</v>
          </cell>
          <cell r="B4065" t="str">
            <v>CKR_GATEWAY</v>
          </cell>
        </row>
        <row r="4066">
          <cell r="A4066" t="str">
            <v>TGR999</v>
          </cell>
          <cell r="B4066" t="str">
            <v>TGR_GATEWAY</v>
          </cell>
        </row>
        <row r="4067">
          <cell r="A4067" t="str">
            <v>PLM999</v>
          </cell>
          <cell r="B4067" t="str">
            <v>PLM_GATEWAY</v>
          </cell>
        </row>
        <row r="4068">
          <cell r="A4068" t="str">
            <v>CLP777</v>
          </cell>
          <cell r="B4068" t="str">
            <v>CLP_GATEWAY</v>
          </cell>
        </row>
        <row r="4069">
          <cell r="A4069" t="str">
            <v>PTI777</v>
          </cell>
          <cell r="B4069" t="str">
            <v>PTI_GATEWAY</v>
          </cell>
        </row>
        <row r="4070">
          <cell r="A4070" t="str">
            <v>BSB02</v>
          </cell>
          <cell r="B4070" t="str">
            <v>LAGOI</v>
          </cell>
        </row>
        <row r="4071">
          <cell r="A4071" t="str">
            <v>MRN05</v>
          </cell>
          <cell r="B4071" t="str">
            <v>SEMENDO</v>
          </cell>
        </row>
        <row r="4072">
          <cell r="A4072" t="str">
            <v>BTL08</v>
          </cell>
          <cell r="B4072" t="str">
            <v>GOSE</v>
          </cell>
        </row>
        <row r="4073">
          <cell r="A4073" t="str">
            <v>JST777</v>
          </cell>
          <cell r="B4073" t="str">
            <v>JST_GATEWAY</v>
          </cell>
        </row>
        <row r="4074">
          <cell r="A4074" t="str">
            <v>CLP11</v>
          </cell>
          <cell r="B4074" t="str">
            <v>SALIWANGI</v>
          </cell>
        </row>
        <row r="4075">
          <cell r="A4075" t="str">
            <v>KLT05</v>
          </cell>
          <cell r="B4075" t="str">
            <v>BELANG_WETAN</v>
          </cell>
        </row>
        <row r="4076">
          <cell r="A4076" t="str">
            <v>CKR08</v>
          </cell>
          <cell r="B4076" t="str">
            <v>CIKARANG_BARAT</v>
          </cell>
        </row>
        <row r="4077">
          <cell r="A4077" t="str">
            <v>SEG777</v>
          </cell>
          <cell r="B4077" t="str">
            <v>SEG_GATEWAY</v>
          </cell>
        </row>
        <row r="4078">
          <cell r="A4078" t="str">
            <v>PWJ01</v>
          </cell>
          <cell r="B4078" t="str">
            <v>PURWOREJO</v>
          </cell>
        </row>
        <row r="4079">
          <cell r="A4079" t="str">
            <v>PDG999</v>
          </cell>
          <cell r="B4079" t="str">
            <v>PDG_GATEWAY</v>
          </cell>
        </row>
        <row r="4080">
          <cell r="A4080" t="str">
            <v>DJB999</v>
          </cell>
          <cell r="B4080" t="str">
            <v>DJB_GATEWAY</v>
          </cell>
        </row>
        <row r="4081">
          <cell r="A4081" t="str">
            <v>LIN01</v>
          </cell>
          <cell r="B4081" t="str">
            <v>LINGGA</v>
          </cell>
        </row>
        <row r="4082">
          <cell r="A4082" t="str">
            <v>PKY999</v>
          </cell>
          <cell r="B4082" t="str">
            <v>PKY_GATEWAY</v>
          </cell>
        </row>
        <row r="4083">
          <cell r="A4083" t="str">
            <v>CRN777</v>
          </cell>
          <cell r="B4083" t="str">
            <v>CRN_GATEWAY</v>
          </cell>
        </row>
        <row r="4084">
          <cell r="A4084" t="str">
            <v>SOC01</v>
          </cell>
          <cell r="B4084" t="str">
            <v>SOLO</v>
          </cell>
        </row>
        <row r="4085">
          <cell r="A4085" t="str">
            <v>AMI999</v>
          </cell>
          <cell r="B4085" t="str">
            <v>AMI_GATEWAY</v>
          </cell>
        </row>
        <row r="4086">
          <cell r="A4086" t="str">
            <v>SMQ999</v>
          </cell>
          <cell r="B4086" t="str">
            <v>SMQ_GATEWAY</v>
          </cell>
        </row>
        <row r="4087">
          <cell r="A4087" t="str">
            <v>MDC999</v>
          </cell>
          <cell r="B4087" t="str">
            <v>MDC_GATEWAY</v>
          </cell>
        </row>
        <row r="4088">
          <cell r="A4088" t="str">
            <v>BPN999</v>
          </cell>
          <cell r="B4088" t="str">
            <v>BPN_GATEWAY</v>
          </cell>
        </row>
        <row r="4089">
          <cell r="A4089" t="str">
            <v>PNK999</v>
          </cell>
          <cell r="B4089" t="str">
            <v>PNK_GATEWAY</v>
          </cell>
        </row>
        <row r="4090">
          <cell r="A4090" t="str">
            <v>SUB999</v>
          </cell>
          <cell r="B4090" t="str">
            <v>SUB_GATEWAY</v>
          </cell>
        </row>
        <row r="4091">
          <cell r="A4091" t="str">
            <v>BDO999</v>
          </cell>
          <cell r="B4091" t="str">
            <v>BDO_GATEWAY</v>
          </cell>
        </row>
        <row r="4092">
          <cell r="A4092" t="str">
            <v>BGR999</v>
          </cell>
          <cell r="B4092" t="str">
            <v>BGR_GATEWAY</v>
          </cell>
        </row>
        <row r="4093">
          <cell r="A4093" t="str">
            <v>DJJ999</v>
          </cell>
          <cell r="B4093" t="str">
            <v>DJJ_GATEWAY</v>
          </cell>
        </row>
        <row r="4094">
          <cell r="A4094" t="str">
            <v>BKS999</v>
          </cell>
          <cell r="B4094" t="str">
            <v>BKS_GATEWAY</v>
          </cell>
        </row>
        <row r="4095">
          <cell r="A4095" t="str">
            <v>BTH999</v>
          </cell>
          <cell r="B4095" t="str">
            <v>BTH_GATEWAY</v>
          </cell>
        </row>
        <row r="4096">
          <cell r="A4096" t="str">
            <v>PKU999</v>
          </cell>
          <cell r="B4096" t="str">
            <v>PKU_GATEWAY</v>
          </cell>
        </row>
        <row r="4097">
          <cell r="A4097" t="str">
            <v>BDJ999</v>
          </cell>
          <cell r="B4097" t="str">
            <v>BDJ_GATEWAY</v>
          </cell>
        </row>
        <row r="4098">
          <cell r="A4098" t="str">
            <v>JKS777</v>
          </cell>
          <cell r="B4098" t="str">
            <v>JKS_TRANSIT_CENTER</v>
          </cell>
        </row>
        <row r="4099">
          <cell r="A4099" t="str">
            <v>CKP777</v>
          </cell>
          <cell r="B4099" t="str">
            <v>CKP_GATEWAY</v>
          </cell>
        </row>
        <row r="4100">
          <cell r="A4100" t="str">
            <v>SMI777</v>
          </cell>
          <cell r="B4100" t="str">
            <v>SMI_GATEWAY</v>
          </cell>
        </row>
        <row r="4101">
          <cell r="A4101" t="str">
            <v>TSK777</v>
          </cell>
          <cell r="B4101" t="str">
            <v>TSK_GATEWAY</v>
          </cell>
        </row>
        <row r="4102">
          <cell r="A4102" t="str">
            <v>BIK999</v>
          </cell>
          <cell r="B4102" t="str">
            <v>BIK_GATEWAY</v>
          </cell>
        </row>
        <row r="4103">
          <cell r="A4103" t="str">
            <v>TIM999</v>
          </cell>
          <cell r="B4103" t="str">
            <v>TIM_GATEWAY</v>
          </cell>
        </row>
        <row r="4104">
          <cell r="A4104" t="str">
            <v>TGR08</v>
          </cell>
          <cell r="B4104" t="str">
            <v>CISAUK</v>
          </cell>
        </row>
        <row r="4105">
          <cell r="A4105" t="str">
            <v>MAG01</v>
          </cell>
          <cell r="B4105" t="str">
            <v>MANGGAR</v>
          </cell>
        </row>
        <row r="4106">
          <cell r="A4106" t="str">
            <v>AMQ999</v>
          </cell>
          <cell r="B4106" t="str">
            <v>AMQ_GATEWAY</v>
          </cell>
        </row>
        <row r="4107">
          <cell r="A4107" t="str">
            <v>TNJ999</v>
          </cell>
          <cell r="B4107" t="str">
            <v>TNJ_GATEWAY</v>
          </cell>
        </row>
        <row r="4108">
          <cell r="A4108" t="str">
            <v>MKW999</v>
          </cell>
          <cell r="B4108" t="str">
            <v>MKW_GATEWAY</v>
          </cell>
        </row>
        <row r="4109">
          <cell r="A4109" t="str">
            <v>LLG999</v>
          </cell>
          <cell r="B4109" t="str">
            <v>LLG_GATEWAY</v>
          </cell>
        </row>
        <row r="4110">
          <cell r="A4110" t="str">
            <v>SOQ999</v>
          </cell>
          <cell r="B4110" t="str">
            <v>SOQ_GATEWAY</v>
          </cell>
        </row>
        <row r="4111">
          <cell r="A4111" t="str">
            <v>NBX999</v>
          </cell>
          <cell r="B4111" t="str">
            <v>NBX_GATEWAY</v>
          </cell>
        </row>
        <row r="4112">
          <cell r="A4112" t="str">
            <v>MKQ999</v>
          </cell>
          <cell r="B4112" t="str">
            <v>MKQ_GATEWAY</v>
          </cell>
        </row>
        <row r="4113">
          <cell r="A4113" t="str">
            <v>TTE999</v>
          </cell>
          <cell r="B4113" t="str">
            <v>TTE_GATEWAY</v>
          </cell>
        </row>
        <row r="4114">
          <cell r="A4114" t="str">
            <v>KOB01</v>
          </cell>
          <cell r="B4114" t="str">
            <v>KOBA</v>
          </cell>
        </row>
        <row r="4115">
          <cell r="A4115" t="str">
            <v>BYL05</v>
          </cell>
          <cell r="B4115" t="str">
            <v>NGEMPLAK</v>
          </cell>
        </row>
        <row r="4116">
          <cell r="A4116" t="str">
            <v>PUR03</v>
          </cell>
          <cell r="B4116" t="str">
            <v>KALIGONDANG</v>
          </cell>
        </row>
        <row r="4117">
          <cell r="A4117" t="str">
            <v>MUA01</v>
          </cell>
          <cell r="B4117" t="str">
            <v>MUARA_DUA</v>
          </cell>
        </row>
        <row r="4118">
          <cell r="A4118" t="str">
            <v>TJQ999</v>
          </cell>
          <cell r="B4118" t="str">
            <v>TJQ_GATEWAY</v>
          </cell>
        </row>
        <row r="4119">
          <cell r="A4119" t="str">
            <v>PGK999</v>
          </cell>
          <cell r="B4119" t="str">
            <v>PGK_GATEWAY</v>
          </cell>
        </row>
        <row r="4120">
          <cell r="A4120" t="str">
            <v>JKT999</v>
          </cell>
          <cell r="B4120" t="str">
            <v>JKT_GATEWAY</v>
          </cell>
        </row>
        <row r="4121">
          <cell r="A4121" t="str">
            <v>KLT02</v>
          </cell>
          <cell r="B4121" t="str">
            <v>KLATEN_SELATAN</v>
          </cell>
        </row>
        <row r="4122">
          <cell r="A4122" t="str">
            <v>GTO999</v>
          </cell>
          <cell r="B4122" t="str">
            <v>GTO_GATEWAY</v>
          </cell>
        </row>
        <row r="4123">
          <cell r="A4123" t="str">
            <v>MLG999</v>
          </cell>
          <cell r="B4123" t="str">
            <v>MLG_GATEWAY</v>
          </cell>
        </row>
        <row r="4124">
          <cell r="A4124" t="str">
            <v>PLW999</v>
          </cell>
          <cell r="B4124" t="str">
            <v>PLW_GATEWAY</v>
          </cell>
        </row>
        <row r="4125">
          <cell r="A4125" t="str">
            <v>MUD01</v>
          </cell>
          <cell r="B4125" t="str">
            <v>MUARA_BADAK</v>
          </cell>
        </row>
        <row r="4126">
          <cell r="A4126" t="str">
            <v>MOF999</v>
          </cell>
          <cell r="B4126" t="str">
            <v>MOF_GATEWAY</v>
          </cell>
        </row>
        <row r="4127">
          <cell r="A4127" t="str">
            <v>PSU01</v>
          </cell>
          <cell r="B4127" t="str">
            <v>PUTUSSIBAU</v>
          </cell>
        </row>
        <row r="4128">
          <cell r="A4128" t="str">
            <v>KLT06</v>
          </cell>
          <cell r="B4128" t="str">
            <v>PEDAN</v>
          </cell>
        </row>
        <row r="4129">
          <cell r="A4129" t="str">
            <v>TOB01</v>
          </cell>
          <cell r="B4129" t="str">
            <v>TOBOALI</v>
          </cell>
        </row>
        <row r="4130">
          <cell r="A4130" t="str">
            <v>SRN01</v>
          </cell>
          <cell r="B4130" t="str">
            <v>SRAGEN</v>
          </cell>
        </row>
        <row r="4131">
          <cell r="A4131" t="str">
            <v>PWJ04</v>
          </cell>
          <cell r="B4131" t="str">
            <v>BUTUH</v>
          </cell>
        </row>
        <row r="4132">
          <cell r="A4132" t="str">
            <v>LAB999</v>
          </cell>
          <cell r="B4132" t="str">
            <v>LAB_GATEWAY</v>
          </cell>
        </row>
        <row r="4133">
          <cell r="A4133" t="str">
            <v>TGR16</v>
          </cell>
          <cell r="B4133" t="str">
            <v>BINTARO</v>
          </cell>
        </row>
        <row r="4134">
          <cell r="A4134" t="str">
            <v>PSU02</v>
          </cell>
          <cell r="B4134" t="str">
            <v>NANGA_TEPUAI</v>
          </cell>
        </row>
        <row r="4135">
          <cell r="A4135" t="str">
            <v>SUB12</v>
          </cell>
          <cell r="B4135" t="str">
            <v>KEDUNGCOWEK</v>
          </cell>
        </row>
        <row r="4136">
          <cell r="A4136" t="str">
            <v>SDA03</v>
          </cell>
          <cell r="B4136" t="str">
            <v>WONOAYU</v>
          </cell>
        </row>
        <row r="4137">
          <cell r="A4137" t="str">
            <v>TAM999</v>
          </cell>
          <cell r="B4137" t="str">
            <v>TAM_GATEWAY</v>
          </cell>
        </row>
        <row r="4138">
          <cell r="A4138" t="str">
            <v>BEU999</v>
          </cell>
          <cell r="B4138" t="str">
            <v>BEU_GATEWAY</v>
          </cell>
        </row>
        <row r="4139">
          <cell r="A4139" t="str">
            <v>SUJ03</v>
          </cell>
          <cell r="B4139" t="str">
            <v>BAKI</v>
          </cell>
        </row>
        <row r="4140">
          <cell r="A4140" t="str">
            <v>TWR02</v>
          </cell>
          <cell r="B4140" t="str">
            <v>TIMBAU</v>
          </cell>
        </row>
        <row r="4141">
          <cell r="A4141" t="str">
            <v>CKR15</v>
          </cell>
          <cell r="B4141" t="str">
            <v>TELAGA_ASIH</v>
          </cell>
        </row>
        <row r="4142">
          <cell r="A4142" t="str">
            <v>TRK999</v>
          </cell>
          <cell r="B4142" t="str">
            <v>TRK_GATEWAY</v>
          </cell>
        </row>
        <row r="4143">
          <cell r="A4143" t="str">
            <v>LMG777</v>
          </cell>
          <cell r="B4143" t="str">
            <v>LMG_GATEWAY</v>
          </cell>
        </row>
        <row r="4144">
          <cell r="A4144" t="str">
            <v>MDN777</v>
          </cell>
          <cell r="B4144" t="str">
            <v>MDN_GATEWAY</v>
          </cell>
        </row>
        <row r="4145">
          <cell r="A4145" t="str">
            <v>RKS22</v>
          </cell>
          <cell r="B4145" t="str">
            <v>WARUNG_BANTEN</v>
          </cell>
        </row>
        <row r="4146">
          <cell r="A4146" t="str">
            <v>RKS20</v>
          </cell>
          <cell r="B4146" t="str">
            <v>CILANGKAHAN</v>
          </cell>
        </row>
        <row r="4147">
          <cell r="A4147" t="str">
            <v>SMQ05A</v>
          </cell>
          <cell r="B4147" t="str">
            <v>SMQ05A</v>
          </cell>
        </row>
        <row r="4148">
          <cell r="A4148" t="str">
            <v>TGR54B</v>
          </cell>
          <cell r="B4148" t="str">
            <v>TGR54B</v>
          </cell>
        </row>
        <row r="4149">
          <cell r="A4149" t="str">
            <v>DJB07A</v>
          </cell>
          <cell r="B4149" t="str">
            <v>SIPIN02</v>
          </cell>
        </row>
        <row r="4150">
          <cell r="A4150" t="str">
            <v>BAL08E</v>
          </cell>
          <cell r="B4150" t="str">
            <v>INFINITY_PASAR_KEMIS</v>
          </cell>
        </row>
        <row r="4151">
          <cell r="A4151" t="str">
            <v>MMW06A</v>
          </cell>
          <cell r="B4151" t="str">
            <v>JUNGKAT_JAYA</v>
          </cell>
        </row>
        <row r="4152">
          <cell r="A4152" t="str">
            <v>RKS21A</v>
          </cell>
          <cell r="B4152" t="str">
            <v>CILELES_KENCANA</v>
          </cell>
        </row>
        <row r="4153">
          <cell r="A4153" t="str">
            <v>RKS10C</v>
          </cell>
          <cell r="B4153" t="str">
            <v>CIKULUR</v>
          </cell>
        </row>
        <row r="4154">
          <cell r="A4154" t="str">
            <v>RKS26</v>
          </cell>
          <cell r="B4154" t="str">
            <v>BANJAR_KENCANA</v>
          </cell>
        </row>
        <row r="4155">
          <cell r="A4155" t="str">
            <v>SLN06</v>
          </cell>
          <cell r="B4155" t="str">
            <v>MANDIANGIN02</v>
          </cell>
        </row>
        <row r="4156">
          <cell r="A4156" t="str">
            <v>BTL11A</v>
          </cell>
          <cell r="B4156" t="str">
            <v>TAMANAN</v>
          </cell>
        </row>
        <row r="4157">
          <cell r="A4157" t="str">
            <v>BTL11B</v>
          </cell>
          <cell r="B4157" t="str">
            <v>WONOCATUR</v>
          </cell>
        </row>
        <row r="4158">
          <cell r="A4158" t="str">
            <v>KBM03A</v>
          </cell>
          <cell r="B4158" t="str">
            <v>KEBUMEN_KOTA</v>
          </cell>
        </row>
        <row r="4159">
          <cell r="A4159" t="str">
            <v>BJT02A</v>
          </cell>
          <cell r="B4159" t="str">
            <v>BATURAJA_JAYA</v>
          </cell>
        </row>
        <row r="4160">
          <cell r="A4160" t="str">
            <v>MRB05</v>
          </cell>
          <cell r="B4160" t="str">
            <v>JUJUHAN</v>
          </cell>
        </row>
        <row r="4161">
          <cell r="A4161" t="str">
            <v>MJA09A</v>
          </cell>
          <cell r="B4161" t="str">
            <v>MAJALENGKA_2</v>
          </cell>
        </row>
        <row r="4162">
          <cell r="A4162" t="str">
            <v>MUT08</v>
          </cell>
          <cell r="B4162" t="str">
            <v>TEBO_TENGAH</v>
          </cell>
        </row>
        <row r="4163">
          <cell r="A4163" t="str">
            <v>MUS10</v>
          </cell>
          <cell r="B4163" t="str">
            <v>RANTAU_RASAU02</v>
          </cell>
        </row>
        <row r="4164">
          <cell r="A4164" t="str">
            <v>SNT01B</v>
          </cell>
          <cell r="B4164" t="str">
            <v>JALUKO</v>
          </cell>
        </row>
        <row r="4165">
          <cell r="A4165" t="str">
            <v>MUT07</v>
          </cell>
          <cell r="B4165" t="str">
            <v>TEBO_ILIR</v>
          </cell>
        </row>
        <row r="4166">
          <cell r="A4166" t="str">
            <v>MBN07</v>
          </cell>
          <cell r="B4166" t="str">
            <v>MUARA_TEMBESI</v>
          </cell>
        </row>
        <row r="4167">
          <cell r="A4167" t="str">
            <v>MBN04</v>
          </cell>
          <cell r="B4167" t="str">
            <v>MARO_SEBO_ULU</v>
          </cell>
        </row>
        <row r="4168">
          <cell r="A4168" t="str">
            <v>KTL01A</v>
          </cell>
          <cell r="B4168" t="str">
            <v>BATANG_ASAM</v>
          </cell>
        </row>
        <row r="4169">
          <cell r="A4169" t="str">
            <v>SEG06C</v>
          </cell>
          <cell r="B4169" t="str">
            <v>SERANG_JAYA</v>
          </cell>
        </row>
        <row r="4170">
          <cell r="A4170" t="str">
            <v>MBN06</v>
          </cell>
          <cell r="B4170" t="str">
            <v>MUARA_BULIAN02</v>
          </cell>
        </row>
        <row r="4171">
          <cell r="A4171" t="str">
            <v>KTL10</v>
          </cell>
          <cell r="B4171" t="str">
            <v>TEBING_TINGGI_KTL</v>
          </cell>
        </row>
        <row r="4172">
          <cell r="A4172" t="str">
            <v>SNT03A</v>
          </cell>
          <cell r="B4172" t="str">
            <v>KUMPEH_ULU</v>
          </cell>
        </row>
        <row r="4173">
          <cell r="A4173" t="str">
            <v>BAO05A</v>
          </cell>
          <cell r="B4173" t="str">
            <v>PAMENANG02</v>
          </cell>
        </row>
        <row r="4174">
          <cell r="A4174" t="str">
            <v>TTT16</v>
          </cell>
          <cell r="B4174" t="str">
            <v>SINGKUP</v>
          </cell>
        </row>
        <row r="4175">
          <cell r="A4175" t="str">
            <v>PSU18</v>
          </cell>
          <cell r="B4175" t="str">
            <v>PUTUSSIBAU_BERSATU</v>
          </cell>
        </row>
        <row r="4176">
          <cell r="A4176" t="str">
            <v>SBG30</v>
          </cell>
          <cell r="B4176" t="str">
            <v>KALIANGSANA_2</v>
          </cell>
        </row>
        <row r="4177">
          <cell r="A4177" t="str">
            <v>SIN05A</v>
          </cell>
          <cell r="B4177" t="str">
            <v>SALAWU_2</v>
          </cell>
        </row>
        <row r="4178">
          <cell r="A4178" t="str">
            <v>SBG20A</v>
          </cell>
          <cell r="B4178" t="str">
            <v>SUKARESMI_3</v>
          </cell>
        </row>
        <row r="4179">
          <cell r="A4179" t="str">
            <v>DJB03A</v>
          </cell>
          <cell r="B4179" t="str">
            <v>JAMBI_SELATAN</v>
          </cell>
        </row>
        <row r="4180">
          <cell r="A4180" t="str">
            <v>TGR12D</v>
          </cell>
          <cell r="B4180" t="str">
            <v>PAKOJAN</v>
          </cell>
        </row>
        <row r="4181">
          <cell r="A4181" t="str">
            <v>MUD02</v>
          </cell>
          <cell r="B4181" t="str">
            <v>MARANG_KAYU</v>
          </cell>
        </row>
        <row r="4182">
          <cell r="A4182" t="str">
            <v>CIP07A</v>
          </cell>
          <cell r="B4182" t="str">
            <v>BAKTI_JAYA</v>
          </cell>
        </row>
        <row r="4183">
          <cell r="A4183" t="str">
            <v>WNB06A</v>
          </cell>
          <cell r="B4183" t="str">
            <v>SELOMERTO_01</v>
          </cell>
        </row>
        <row r="4184">
          <cell r="A4184" t="str">
            <v>BKI07E</v>
          </cell>
          <cell r="B4184" t="str">
            <v>JATI_CEMPAKA_01</v>
          </cell>
        </row>
        <row r="4185">
          <cell r="A4185" t="str">
            <v>BKI07D</v>
          </cell>
          <cell r="B4185" t="str">
            <v>JATI_WARINGIN_01</v>
          </cell>
        </row>
        <row r="4186">
          <cell r="A4186" t="str">
            <v>BKI08D</v>
          </cell>
          <cell r="B4186" t="str">
            <v>JAKA_SAMPURNA_01</v>
          </cell>
        </row>
        <row r="4187">
          <cell r="A4187" t="str">
            <v>SKW05B</v>
          </cell>
          <cell r="B4187" t="str">
            <v>BAGAK_SAHWA01</v>
          </cell>
        </row>
        <row r="4188">
          <cell r="A4188" t="str">
            <v>CIL03A</v>
          </cell>
          <cell r="B4188" t="str">
            <v>CITANGKIL</v>
          </cell>
        </row>
        <row r="4189">
          <cell r="A4189" t="str">
            <v>PML05A</v>
          </cell>
          <cell r="B4189" t="str">
            <v>BANTARBOLANG</v>
          </cell>
        </row>
        <row r="4190">
          <cell r="A4190" t="str">
            <v>BRB11B</v>
          </cell>
          <cell r="B4190" t="str">
            <v>SIRAMPOG01</v>
          </cell>
        </row>
        <row r="4191">
          <cell r="A4191" t="str">
            <v>SNG15</v>
          </cell>
          <cell r="B4191" t="str">
            <v>PONTANG_RAYA</v>
          </cell>
        </row>
        <row r="4192">
          <cell r="A4192" t="str">
            <v>PUR13A</v>
          </cell>
          <cell r="B4192" t="str">
            <v>KARANGREJA01</v>
          </cell>
        </row>
        <row r="4193">
          <cell r="A4193" t="str">
            <v>SWI09A</v>
          </cell>
          <cell r="B4193" t="str">
            <v>BANDARSARI</v>
          </cell>
        </row>
        <row r="4194">
          <cell r="A4194" t="str">
            <v>MRW02</v>
          </cell>
          <cell r="B4194" t="str">
            <v>GUNUNG_TIMANG</v>
          </cell>
        </row>
        <row r="4195">
          <cell r="A4195" t="str">
            <v>MTR01A</v>
          </cell>
          <cell r="B4195" t="str">
            <v>METRO_PUSAT_2</v>
          </cell>
        </row>
        <row r="4196">
          <cell r="A4196" t="str">
            <v>MUS09</v>
          </cell>
          <cell r="B4196" t="str">
            <v>NIPAH_PANJANG</v>
          </cell>
        </row>
        <row r="4197">
          <cell r="A4197" t="str">
            <v>PNK04A</v>
          </cell>
          <cell r="B4197" t="str">
            <v>SAWO</v>
          </cell>
        </row>
        <row r="4198">
          <cell r="A4198" t="str">
            <v>BKI14C</v>
          </cell>
          <cell r="B4198" t="str">
            <v>CIBITUNG_01</v>
          </cell>
        </row>
        <row r="4199">
          <cell r="A4199" t="str">
            <v>BKI14D</v>
          </cell>
          <cell r="B4199" t="str">
            <v>WANAJAYA_01</v>
          </cell>
        </row>
        <row r="4200">
          <cell r="A4200" t="str">
            <v>BKI14F</v>
          </cell>
          <cell r="B4200" t="str">
            <v>SUKAJAYA_01</v>
          </cell>
        </row>
        <row r="4201">
          <cell r="A4201" t="str">
            <v>BKI01F</v>
          </cell>
          <cell r="B4201" t="str">
            <v>KALIABANG_TENGAH_02</v>
          </cell>
        </row>
        <row r="4202">
          <cell r="A4202" t="str">
            <v>CKR03A</v>
          </cell>
          <cell r="B4202" t="str">
            <v>DP_SUKADAMI_01</v>
          </cell>
        </row>
        <row r="4203">
          <cell r="A4203" t="str">
            <v>CIL01A</v>
          </cell>
          <cell r="B4203" t="str">
            <v>PERUMNAS_RAYA</v>
          </cell>
        </row>
        <row r="4204">
          <cell r="A4204" t="str">
            <v>BKI01E</v>
          </cell>
          <cell r="B4204" t="str">
            <v>KALIABANG_TENGAH_01</v>
          </cell>
        </row>
        <row r="4205">
          <cell r="A4205" t="str">
            <v>BKI01D</v>
          </cell>
          <cell r="B4205" t="str">
            <v>TELUK_PUCUNG_01</v>
          </cell>
        </row>
        <row r="4206">
          <cell r="A4206" t="str">
            <v>BKI01C</v>
          </cell>
          <cell r="B4206" t="str">
            <v>HARAPAN_JAYA_01</v>
          </cell>
        </row>
        <row r="4207">
          <cell r="A4207" t="str">
            <v>BKI01B</v>
          </cell>
          <cell r="B4207" t="str">
            <v>PERWIRA_01</v>
          </cell>
        </row>
        <row r="4208">
          <cell r="A4208" t="str">
            <v>TTT05</v>
          </cell>
          <cell r="B4208" t="str">
            <v>MANIS_MATA</v>
          </cell>
        </row>
        <row r="4209">
          <cell r="A4209" t="str">
            <v>TTT04</v>
          </cell>
          <cell r="B4209" t="str">
            <v>AIR_UPAS</v>
          </cell>
        </row>
        <row r="4210">
          <cell r="A4210" t="str">
            <v>TGR70</v>
          </cell>
          <cell r="B4210" t="str">
            <v>CIBODAS_RAYA</v>
          </cell>
        </row>
        <row r="4211">
          <cell r="A4211" t="str">
            <v>SUB72A</v>
          </cell>
          <cell r="B4211" t="str">
            <v>DUKUH_PAKIS_2</v>
          </cell>
        </row>
        <row r="4212">
          <cell r="A4212" t="str">
            <v>PSW03A</v>
          </cell>
          <cell r="B4212" t="str">
            <v>CP_MIRA</v>
          </cell>
        </row>
        <row r="4213">
          <cell r="A4213" t="str">
            <v>SUB64A</v>
          </cell>
          <cell r="B4213" t="str">
            <v>BUBUTAN_4</v>
          </cell>
        </row>
        <row r="4214">
          <cell r="A4214" t="str">
            <v>KTG06</v>
          </cell>
          <cell r="B4214" t="str">
            <v>KETAPANG_KOTA1</v>
          </cell>
        </row>
        <row r="4215">
          <cell r="A4215" t="str">
            <v>PNK23</v>
          </cell>
          <cell r="B4215" t="str">
            <v>CP_TANJUNGPURA</v>
          </cell>
        </row>
        <row r="4216">
          <cell r="A4216" t="str">
            <v>PGK09</v>
          </cell>
          <cell r="B4216" t="str">
            <v>TAMAN_SARI_PKP</v>
          </cell>
        </row>
        <row r="4217">
          <cell r="A4217" t="str">
            <v>KYT05</v>
          </cell>
          <cell r="B4217" t="str">
            <v>SP_PADANG</v>
          </cell>
        </row>
        <row r="4218">
          <cell r="A4218" t="str">
            <v>DJJ05</v>
          </cell>
          <cell r="B4218" t="str">
            <v>KOYA</v>
          </cell>
        </row>
        <row r="4219">
          <cell r="A4219" t="str">
            <v>PTI15</v>
          </cell>
          <cell r="B4219" t="str">
            <v>DUKUHSETI</v>
          </cell>
        </row>
        <row r="4220">
          <cell r="A4220" t="str">
            <v>BRB13</v>
          </cell>
          <cell r="B4220" t="str">
            <v>BANTARKAWUNG</v>
          </cell>
        </row>
        <row r="4221">
          <cell r="A4221" t="str">
            <v>RMB10</v>
          </cell>
          <cell r="B4221" t="str">
            <v>SARANG</v>
          </cell>
        </row>
        <row r="4222">
          <cell r="A4222" t="str">
            <v>BKI77</v>
          </cell>
          <cell r="B4222" t="str">
            <v>TAMBELANG</v>
          </cell>
        </row>
        <row r="4223">
          <cell r="A4223" t="str">
            <v>INL03</v>
          </cell>
          <cell r="B4223" t="str">
            <v>TANJUNG_BATU_2</v>
          </cell>
        </row>
        <row r="4224">
          <cell r="A4224" t="str">
            <v>KYT02</v>
          </cell>
          <cell r="B4224" t="str">
            <v>TUGU_MULYO</v>
          </cell>
        </row>
        <row r="4225">
          <cell r="A4225" t="str">
            <v>JPR12</v>
          </cell>
          <cell r="B4225" t="str">
            <v>SENENAN</v>
          </cell>
        </row>
        <row r="4226">
          <cell r="A4226" t="str">
            <v>PTI13</v>
          </cell>
          <cell r="B4226" t="str">
            <v>TLOGOWUNGU_PTI</v>
          </cell>
        </row>
        <row r="4227">
          <cell r="A4227" t="str">
            <v>TNJ05</v>
          </cell>
          <cell r="B4227" t="str">
            <v>GANET</v>
          </cell>
        </row>
        <row r="4228">
          <cell r="A4228" t="str">
            <v>BRB05</v>
          </cell>
          <cell r="B4228" t="str">
            <v>JATIBARANG_KIDUL</v>
          </cell>
        </row>
        <row r="4229">
          <cell r="A4229" t="str">
            <v>SIN13</v>
          </cell>
          <cell r="B4229" t="str">
            <v>SUKAMANTRI_CIAWI</v>
          </cell>
        </row>
        <row r="4230">
          <cell r="A4230" t="str">
            <v>SOC21</v>
          </cell>
          <cell r="B4230" t="str">
            <v>SEKIP_KADIPIRO</v>
          </cell>
        </row>
        <row r="4231">
          <cell r="A4231" t="str">
            <v>NGP08</v>
          </cell>
          <cell r="B4231" t="str">
            <v>DC_LEMBANG</v>
          </cell>
        </row>
        <row r="4232">
          <cell r="A4232" t="str">
            <v>PLR04</v>
          </cell>
          <cell r="B4232" t="str">
            <v>KINTAP</v>
          </cell>
        </row>
        <row r="4233">
          <cell r="A4233" t="str">
            <v>RMB08</v>
          </cell>
          <cell r="B4233" t="str">
            <v>BULU</v>
          </cell>
        </row>
        <row r="4234">
          <cell r="A4234" t="str">
            <v>BTH07</v>
          </cell>
          <cell r="B4234" t="str">
            <v>DAPUR_12</v>
          </cell>
        </row>
        <row r="4235">
          <cell r="A4235" t="str">
            <v>JPR10</v>
          </cell>
          <cell r="B4235" t="str">
            <v>KALINYAMATAN</v>
          </cell>
        </row>
        <row r="4236">
          <cell r="A4236" t="str">
            <v>RMB07</v>
          </cell>
          <cell r="B4236" t="str">
            <v>SEDAN</v>
          </cell>
        </row>
        <row r="4237">
          <cell r="A4237" t="str">
            <v>PTI10</v>
          </cell>
          <cell r="B4237" t="str">
            <v>KAYEN</v>
          </cell>
        </row>
        <row r="4238">
          <cell r="A4238" t="str">
            <v>SUB50A</v>
          </cell>
          <cell r="B4238" t="str">
            <v>SEMAMPIR_1</v>
          </cell>
        </row>
        <row r="4239">
          <cell r="A4239" t="str">
            <v>PML11</v>
          </cell>
          <cell r="B4239" t="str">
            <v>BODEH</v>
          </cell>
        </row>
        <row r="4240">
          <cell r="A4240" t="str">
            <v>SLT05</v>
          </cell>
          <cell r="B4240" t="str">
            <v>TINGKIR</v>
          </cell>
        </row>
        <row r="4241">
          <cell r="A4241" t="str">
            <v>BDJ18</v>
          </cell>
          <cell r="B4241" t="str">
            <v>GATOT_SUBROTO</v>
          </cell>
        </row>
        <row r="4242">
          <cell r="A4242" t="str">
            <v>UNG09</v>
          </cell>
          <cell r="B4242" t="str">
            <v>BANYUBIRU</v>
          </cell>
        </row>
        <row r="4243">
          <cell r="A4243" t="str">
            <v>BKI75</v>
          </cell>
          <cell r="B4243" t="str">
            <v>SETU_02</v>
          </cell>
        </row>
        <row r="4244">
          <cell r="A4244" t="str">
            <v>DJB15</v>
          </cell>
          <cell r="B4244" t="str">
            <v>DC_JAMBI_3</v>
          </cell>
        </row>
        <row r="4245">
          <cell r="A4245" t="str">
            <v>SOG39</v>
          </cell>
          <cell r="B4245" t="str">
            <v>WARGALUYU</v>
          </cell>
        </row>
        <row r="4246">
          <cell r="A4246" t="str">
            <v>PUR06</v>
          </cell>
          <cell r="B4246" t="str">
            <v>BOJONGSARI</v>
          </cell>
        </row>
        <row r="4247">
          <cell r="A4247" t="str">
            <v>TJG01</v>
          </cell>
          <cell r="B4247" t="str">
            <v>TANJUNG</v>
          </cell>
        </row>
        <row r="4248">
          <cell r="A4248" t="str">
            <v>PDD04</v>
          </cell>
          <cell r="B4248" t="str">
            <v>GUBUG</v>
          </cell>
        </row>
        <row r="4249">
          <cell r="A4249" t="str">
            <v>SUB36A</v>
          </cell>
          <cell r="B4249" t="str">
            <v>RAYA_DEMAK</v>
          </cell>
        </row>
        <row r="4250">
          <cell r="A4250" t="str">
            <v>SUJ06</v>
          </cell>
          <cell r="B4250" t="str">
            <v>PUCANGAN</v>
          </cell>
        </row>
        <row r="4251">
          <cell r="A4251" t="str">
            <v>SOG34</v>
          </cell>
          <cell r="B4251" t="str">
            <v>DC_CIJAGRA</v>
          </cell>
        </row>
        <row r="4252">
          <cell r="A4252" t="str">
            <v>JBG04</v>
          </cell>
          <cell r="B4252" t="str">
            <v>JOMBANG_KOTA</v>
          </cell>
        </row>
        <row r="4253">
          <cell r="A4253" t="str">
            <v>PKY06</v>
          </cell>
          <cell r="B4253" t="str">
            <v>DC_JEKAN_RAYA</v>
          </cell>
        </row>
        <row r="4254">
          <cell r="A4254" t="str">
            <v>BRB09</v>
          </cell>
          <cell r="B4254" t="str">
            <v>WANASARI_BREBES</v>
          </cell>
        </row>
        <row r="4255">
          <cell r="A4255" t="str">
            <v>RMB06</v>
          </cell>
          <cell r="B4255" t="str">
            <v>PAMOTAN</v>
          </cell>
        </row>
        <row r="4256">
          <cell r="A4256" t="str">
            <v>KNL10</v>
          </cell>
          <cell r="B4256" t="str">
            <v>TAMPINGAN</v>
          </cell>
        </row>
        <row r="4257">
          <cell r="A4257" t="str">
            <v>WGI08</v>
          </cell>
          <cell r="B4257" t="str">
            <v>PURWANTORO</v>
          </cell>
        </row>
        <row r="4258">
          <cell r="A4258" t="str">
            <v>MAT03</v>
          </cell>
          <cell r="B4258" t="str">
            <v>BELITANG_MULYA</v>
          </cell>
        </row>
        <row r="4259">
          <cell r="A4259" t="str">
            <v>UNG05</v>
          </cell>
          <cell r="B4259" t="str">
            <v>BERGAS</v>
          </cell>
        </row>
        <row r="4260">
          <cell r="A4260" t="str">
            <v>BOL05</v>
          </cell>
          <cell r="B4260" t="str">
            <v>KUNDURAN</v>
          </cell>
        </row>
        <row r="4261">
          <cell r="A4261" t="str">
            <v>TNJ06</v>
          </cell>
          <cell r="B4261" t="str">
            <v>SENGGARANG</v>
          </cell>
        </row>
        <row r="4262">
          <cell r="A4262" t="str">
            <v>SOC27</v>
          </cell>
          <cell r="B4262" t="str">
            <v>SAMPANGAN_SOLO</v>
          </cell>
        </row>
        <row r="4263">
          <cell r="A4263" t="str">
            <v>SWI05</v>
          </cell>
          <cell r="B4263" t="str">
            <v>SLAWI_KULON</v>
          </cell>
        </row>
        <row r="4264">
          <cell r="A4264" t="str">
            <v>SOC13</v>
          </cell>
          <cell r="B4264" t="str">
            <v>JAGALAN</v>
          </cell>
        </row>
        <row r="4265">
          <cell r="A4265" t="str">
            <v>BTH01</v>
          </cell>
          <cell r="B4265" t="str">
            <v>BATAM</v>
          </cell>
        </row>
        <row r="4266">
          <cell r="A4266" t="str">
            <v>PUR07</v>
          </cell>
          <cell r="B4266" t="str">
            <v>SUMAMPIR</v>
          </cell>
        </row>
        <row r="4267">
          <cell r="A4267" t="str">
            <v>TOB03</v>
          </cell>
          <cell r="B4267" t="str">
            <v>AIR_GEGAS</v>
          </cell>
        </row>
        <row r="4268">
          <cell r="A4268" t="str">
            <v>SRI10</v>
          </cell>
          <cell r="B4268" t="str">
            <v>SAMARINDA_UTARA</v>
          </cell>
        </row>
        <row r="4269">
          <cell r="A4269" t="str">
            <v>BXT04</v>
          </cell>
          <cell r="B4269" t="str">
            <v>LOK_TUAN</v>
          </cell>
        </row>
        <row r="4270">
          <cell r="A4270" t="str">
            <v>BTL10</v>
          </cell>
          <cell r="B4270" t="str">
            <v>PERWITA</v>
          </cell>
        </row>
        <row r="4271">
          <cell r="A4271" t="str">
            <v>JBG05</v>
          </cell>
          <cell r="B4271" t="str">
            <v>DC_BRIGJEN_KATAMSO</v>
          </cell>
        </row>
        <row r="4272">
          <cell r="A4272" t="str">
            <v>BLN04</v>
          </cell>
          <cell r="B4272" t="str">
            <v>PAGATAN</v>
          </cell>
        </row>
        <row r="4273">
          <cell r="A4273" t="str">
            <v>SLT06</v>
          </cell>
          <cell r="B4273" t="str">
            <v>TENGARAN</v>
          </cell>
        </row>
        <row r="4274">
          <cell r="A4274" t="str">
            <v>BDO24</v>
          </cell>
          <cell r="B4274" t="str">
            <v>BEC</v>
          </cell>
        </row>
        <row r="4275">
          <cell r="A4275" t="str">
            <v>KLT09</v>
          </cell>
          <cell r="B4275" t="str">
            <v>DC_KLATEN</v>
          </cell>
        </row>
        <row r="4276">
          <cell r="A4276" t="str">
            <v>TJG04</v>
          </cell>
          <cell r="B4276" t="str">
            <v>MUARA_UYA</v>
          </cell>
        </row>
        <row r="4277">
          <cell r="A4277" t="str">
            <v>KYT03</v>
          </cell>
          <cell r="B4277" t="str">
            <v>OGAN_KOMERING_ILIR</v>
          </cell>
        </row>
        <row r="4278">
          <cell r="A4278" t="str">
            <v>SOG23</v>
          </cell>
          <cell r="B4278" t="str">
            <v>DC_PANYAWANGAN</v>
          </cell>
        </row>
        <row r="4279">
          <cell r="A4279" t="str">
            <v>SUB29A</v>
          </cell>
          <cell r="B4279" t="str">
            <v>DC_SEMAMPIR</v>
          </cell>
        </row>
        <row r="4280">
          <cell r="A4280" t="str">
            <v>SUB87</v>
          </cell>
          <cell r="B4280" t="str">
            <v>KALISOSOK</v>
          </cell>
        </row>
        <row r="4281">
          <cell r="A4281" t="str">
            <v>SMI19</v>
          </cell>
          <cell r="B4281" t="str">
            <v>DC_CISAAT</v>
          </cell>
        </row>
        <row r="4282">
          <cell r="A4282" t="str">
            <v>SUB39A</v>
          </cell>
          <cell r="B4282" t="str">
            <v>MULYOREJO_1</v>
          </cell>
        </row>
        <row r="4283">
          <cell r="A4283" t="str">
            <v>PNK11</v>
          </cell>
          <cell r="B4283" t="str">
            <v>MERDEKA</v>
          </cell>
        </row>
        <row r="4284">
          <cell r="A4284" t="str">
            <v>SAG06</v>
          </cell>
          <cell r="B4284" t="str">
            <v>SANGGAU_KOTA</v>
          </cell>
        </row>
        <row r="4285">
          <cell r="A4285" t="str">
            <v>UNG02</v>
          </cell>
          <cell r="B4285" t="str">
            <v>BAWEN</v>
          </cell>
        </row>
        <row r="4286">
          <cell r="A4286" t="str">
            <v>SWI04</v>
          </cell>
          <cell r="B4286" t="str">
            <v>BUMIJAWA</v>
          </cell>
        </row>
        <row r="4287">
          <cell r="A4287" t="str">
            <v>SUB59</v>
          </cell>
          <cell r="B4287" t="str">
            <v>ABDUL_KARIM</v>
          </cell>
        </row>
        <row r="4288">
          <cell r="A4288" t="str">
            <v>BTH05</v>
          </cell>
          <cell r="B4288" t="str">
            <v>TIBAN_CENTRE</v>
          </cell>
        </row>
        <row r="4289">
          <cell r="A4289" t="str">
            <v>MWL01</v>
          </cell>
          <cell r="B4289" t="str">
            <v>MALINAU</v>
          </cell>
        </row>
        <row r="4290">
          <cell r="A4290" t="str">
            <v>DJJ02</v>
          </cell>
          <cell r="B4290" t="str">
            <v>ABEPURA</v>
          </cell>
        </row>
        <row r="4291">
          <cell r="A4291" t="str">
            <v>PTI03</v>
          </cell>
          <cell r="B4291" t="str">
            <v>TAMBAKROMO</v>
          </cell>
        </row>
        <row r="4292">
          <cell r="A4292" t="str">
            <v>BPN03</v>
          </cell>
          <cell r="B4292" t="str">
            <v>TERITIP</v>
          </cell>
        </row>
        <row r="4293">
          <cell r="A4293" t="str">
            <v>SLT03</v>
          </cell>
          <cell r="B4293" t="str">
            <v>BRINGIN</v>
          </cell>
        </row>
        <row r="4294">
          <cell r="A4294" t="str">
            <v>BKI29</v>
          </cell>
          <cell r="B4294" t="str">
            <v>TARUMAJAYA</v>
          </cell>
        </row>
        <row r="4295">
          <cell r="A4295" t="str">
            <v>NNX02</v>
          </cell>
          <cell r="B4295" t="str">
            <v>SEBATIK</v>
          </cell>
        </row>
        <row r="4296">
          <cell r="A4296" t="str">
            <v>BIK01</v>
          </cell>
          <cell r="B4296" t="str">
            <v>BIAK</v>
          </cell>
        </row>
        <row r="4297">
          <cell r="A4297" t="str">
            <v>BKI28</v>
          </cell>
          <cell r="B4297" t="str">
            <v>BAHAGIA</v>
          </cell>
        </row>
        <row r="4298">
          <cell r="A4298" t="str">
            <v>SMQ01</v>
          </cell>
          <cell r="B4298" t="str">
            <v>SAMPIT</v>
          </cell>
        </row>
        <row r="4299">
          <cell r="A4299" t="str">
            <v>BDJ09</v>
          </cell>
          <cell r="B4299" t="str">
            <v>SOETOYO_S</v>
          </cell>
        </row>
        <row r="4300">
          <cell r="A4300" t="str">
            <v>BKI47</v>
          </cell>
          <cell r="B4300" t="str">
            <v>KEBALEN</v>
          </cell>
        </row>
        <row r="4301">
          <cell r="A4301" t="str">
            <v>MUG05</v>
          </cell>
          <cell r="B4301" t="str">
            <v>MERTOYUDAN</v>
          </cell>
        </row>
        <row r="4302">
          <cell r="A4302" t="str">
            <v>JBG01</v>
          </cell>
          <cell r="B4302" t="str">
            <v>JOMBANG</v>
          </cell>
        </row>
        <row r="4303">
          <cell r="A4303" t="str">
            <v>PKU05</v>
          </cell>
          <cell r="B4303" t="str">
            <v>MARPOYAN_DAMAI</v>
          </cell>
        </row>
        <row r="4304">
          <cell r="A4304" t="str">
            <v>SUB13</v>
          </cell>
          <cell r="B4304" t="str">
            <v>TIDAR</v>
          </cell>
        </row>
        <row r="4305">
          <cell r="A4305" t="str">
            <v>PTI06</v>
          </cell>
          <cell r="B4305" t="str">
            <v>TAYU</v>
          </cell>
        </row>
        <row r="4306">
          <cell r="A4306" t="str">
            <v>SQG02</v>
          </cell>
          <cell r="B4306" t="str">
            <v>MANIS_RAYA</v>
          </cell>
        </row>
        <row r="4307">
          <cell r="A4307" t="str">
            <v>SRI09</v>
          </cell>
          <cell r="B4307" t="str">
            <v>SLAMET_RIYADI</v>
          </cell>
        </row>
        <row r="4308">
          <cell r="A4308" t="str">
            <v>SLT02</v>
          </cell>
          <cell r="B4308" t="str">
            <v>SURUH</v>
          </cell>
        </row>
        <row r="4309">
          <cell r="A4309" t="str">
            <v>DJJ03</v>
          </cell>
          <cell r="B4309" t="str">
            <v>JAYAPURA_UTARA</v>
          </cell>
        </row>
        <row r="4310">
          <cell r="A4310" t="str">
            <v>MEK01</v>
          </cell>
          <cell r="B4310" t="str">
            <v>MUNTOK</v>
          </cell>
        </row>
        <row r="4311">
          <cell r="A4311" t="str">
            <v>CMI01</v>
          </cell>
          <cell r="B4311" t="str">
            <v>CIAMIS</v>
          </cell>
        </row>
        <row r="4312">
          <cell r="A4312" t="str">
            <v>KAA02</v>
          </cell>
          <cell r="B4312" t="str">
            <v>COLOMADU</v>
          </cell>
        </row>
        <row r="4313">
          <cell r="A4313" t="str">
            <v>KMB01</v>
          </cell>
          <cell r="B4313" t="str">
            <v>MOBAGU</v>
          </cell>
        </row>
        <row r="4314">
          <cell r="A4314" t="str">
            <v>BTH03</v>
          </cell>
          <cell r="B4314" t="str">
            <v>BATU_AJI</v>
          </cell>
        </row>
        <row r="4315">
          <cell r="A4315" t="str">
            <v>TSK02</v>
          </cell>
          <cell r="B4315" t="str">
            <v>SINGAPARNA</v>
          </cell>
        </row>
        <row r="4316">
          <cell r="A4316" t="str">
            <v>SUB23</v>
          </cell>
          <cell r="B4316" t="str">
            <v>SEMAMPIR</v>
          </cell>
        </row>
        <row r="4317">
          <cell r="A4317" t="str">
            <v>SOC04</v>
          </cell>
          <cell r="B4317" t="str">
            <v>KARTASURA</v>
          </cell>
        </row>
        <row r="4318">
          <cell r="A4318" t="str">
            <v>KNL02</v>
          </cell>
          <cell r="B4318" t="str">
            <v>WELERI</v>
          </cell>
        </row>
        <row r="4319">
          <cell r="A4319" t="str">
            <v>RMB03</v>
          </cell>
          <cell r="B4319" t="str">
            <v>KRAGAN</v>
          </cell>
        </row>
        <row r="4320">
          <cell r="A4320" t="str">
            <v>PUR02</v>
          </cell>
          <cell r="B4320" t="str">
            <v>BOBOTSARI</v>
          </cell>
        </row>
        <row r="4321">
          <cell r="A4321" t="str">
            <v>BDJ03</v>
          </cell>
          <cell r="B4321" t="str">
            <v>BELITUNG</v>
          </cell>
        </row>
        <row r="4322">
          <cell r="A4322" t="str">
            <v>RMB02</v>
          </cell>
          <cell r="B4322" t="str">
            <v>LASEM</v>
          </cell>
        </row>
        <row r="4323">
          <cell r="A4323" t="str">
            <v>KNL04</v>
          </cell>
          <cell r="B4323" t="str">
            <v>SUKOREJO</v>
          </cell>
        </row>
        <row r="4324">
          <cell r="A4324" t="str">
            <v>TWR03</v>
          </cell>
          <cell r="B4324" t="str">
            <v>HANDIL</v>
          </cell>
        </row>
        <row r="4325">
          <cell r="A4325" t="str">
            <v>BKI48</v>
          </cell>
          <cell r="B4325" t="str">
            <v>BABELAN_KOTA</v>
          </cell>
        </row>
        <row r="4326">
          <cell r="A4326" t="str">
            <v>PTI02</v>
          </cell>
          <cell r="B4326" t="str">
            <v>JUWANA</v>
          </cell>
        </row>
        <row r="4327">
          <cell r="A4327" t="str">
            <v>SKY06A</v>
          </cell>
          <cell r="B4327" t="str">
            <v>SKY06A</v>
          </cell>
        </row>
        <row r="4328">
          <cell r="A4328" t="str">
            <v>SNT08</v>
          </cell>
          <cell r="B4328" t="str">
            <v>SNT08</v>
          </cell>
        </row>
        <row r="4329">
          <cell r="A4329" t="str">
            <v>JKT21T</v>
          </cell>
          <cell r="B4329" t="str">
            <v>DC_PONDOK_PINANG</v>
          </cell>
        </row>
        <row r="4330">
          <cell r="A4330" t="str">
            <v>SLN08</v>
          </cell>
          <cell r="B4330" t="str">
            <v>SLN08</v>
          </cell>
        </row>
        <row r="4331">
          <cell r="A4331" t="str">
            <v>SLN12</v>
          </cell>
          <cell r="B4331" t="str">
            <v>SLN12</v>
          </cell>
        </row>
        <row r="4332">
          <cell r="A4332" t="str">
            <v>KBM02A</v>
          </cell>
          <cell r="B4332" t="str">
            <v>KBM02A</v>
          </cell>
        </row>
        <row r="4333">
          <cell r="A4333" t="str">
            <v>SLM17A</v>
          </cell>
          <cell r="B4333" t="str">
            <v>SLM17A</v>
          </cell>
        </row>
        <row r="4334">
          <cell r="A4334" t="str">
            <v>SUP04</v>
          </cell>
          <cell r="B4334" t="str">
            <v>SUP04</v>
          </cell>
        </row>
        <row r="4335">
          <cell r="A4335" t="str">
            <v>BYL12</v>
          </cell>
          <cell r="B4335" t="str">
            <v>BYL12</v>
          </cell>
        </row>
        <row r="4336">
          <cell r="A4336" t="str">
            <v>BAO07A</v>
          </cell>
          <cell r="B4336" t="str">
            <v>BAO07A</v>
          </cell>
        </row>
        <row r="4337">
          <cell r="A4337" t="str">
            <v>MRB04A</v>
          </cell>
          <cell r="B4337" t="str">
            <v>MRB04A</v>
          </cell>
        </row>
        <row r="4338">
          <cell r="A4338" t="str">
            <v>BAO02A</v>
          </cell>
          <cell r="B4338" t="str">
            <v>BAO02A</v>
          </cell>
        </row>
        <row r="4339">
          <cell r="A4339" t="str">
            <v>MBN05A</v>
          </cell>
          <cell r="B4339" t="str">
            <v>MBN05A</v>
          </cell>
        </row>
        <row r="4340">
          <cell r="A4340" t="str">
            <v>SLN13</v>
          </cell>
          <cell r="B4340" t="str">
            <v>SLN13</v>
          </cell>
        </row>
        <row r="4341">
          <cell r="A4341" t="str">
            <v>SNT06A</v>
          </cell>
          <cell r="B4341" t="str">
            <v>SNT06A</v>
          </cell>
        </row>
        <row r="4342">
          <cell r="A4342" t="str">
            <v>MUS07</v>
          </cell>
          <cell r="B4342" t="str">
            <v>MUS07</v>
          </cell>
        </row>
        <row r="4343">
          <cell r="A4343" t="str">
            <v>KTL12</v>
          </cell>
          <cell r="B4343" t="str">
            <v>KTL12</v>
          </cell>
        </row>
        <row r="4344">
          <cell r="A4344" t="str">
            <v>SMI27B</v>
          </cell>
          <cell r="B4344" t="str">
            <v>SMI27B</v>
          </cell>
        </row>
        <row r="4345">
          <cell r="A4345" t="str">
            <v>BJA02B</v>
          </cell>
          <cell r="B4345" t="str">
            <v>LANGENSARI_3</v>
          </cell>
        </row>
        <row r="4346">
          <cell r="A4346" t="str">
            <v>KUB01A</v>
          </cell>
          <cell r="B4346" t="str">
            <v>RASAU_JAYA_01</v>
          </cell>
        </row>
        <row r="4347">
          <cell r="A4347" t="str">
            <v>PKY03A</v>
          </cell>
          <cell r="B4347" t="str">
            <v>KALAMPANGAN</v>
          </cell>
        </row>
        <row r="4348">
          <cell r="A4348" t="str">
            <v>KSG06</v>
          </cell>
          <cell r="B4348" t="str">
            <v>TUMBANG_SAMBA</v>
          </cell>
        </row>
        <row r="4349">
          <cell r="A4349" t="str">
            <v>BPN01A</v>
          </cell>
          <cell r="B4349" t="str">
            <v>RUKO_BANDAR</v>
          </cell>
        </row>
        <row r="4350">
          <cell r="A4350" t="str">
            <v>DJB01B</v>
          </cell>
          <cell r="B4350" t="str">
            <v>SUNGAI_ASAM</v>
          </cell>
        </row>
        <row r="4351">
          <cell r="A4351" t="str">
            <v>BJN13A</v>
          </cell>
          <cell r="B4351" t="str">
            <v>MANDIRAJA01</v>
          </cell>
        </row>
        <row r="4352">
          <cell r="A4352" t="str">
            <v>BJN06B</v>
          </cell>
          <cell r="B4352" t="str">
            <v>PUNGGELAN01</v>
          </cell>
        </row>
        <row r="4353">
          <cell r="A4353" t="str">
            <v>TSK06C</v>
          </cell>
          <cell r="B4353" t="str">
            <v>CIPEDES_4</v>
          </cell>
        </row>
        <row r="4354">
          <cell r="A4354" t="str">
            <v>SKW01A</v>
          </cell>
          <cell r="B4354" t="str">
            <v>SINGKAWANG_RAYA</v>
          </cell>
        </row>
        <row r="4355">
          <cell r="A4355" t="str">
            <v>TUT06A</v>
          </cell>
          <cell r="B4355" t="str">
            <v>MOOAT_01</v>
          </cell>
        </row>
        <row r="4356">
          <cell r="A4356" t="str">
            <v>TCKAA071</v>
          </cell>
          <cell r="B4356" t="str">
            <v>TCKAA071</v>
          </cell>
        </row>
        <row r="4357">
          <cell r="A4357" t="str">
            <v>PNK02A</v>
          </cell>
          <cell r="B4357" t="str">
            <v>DP_PARIS2</v>
          </cell>
        </row>
        <row r="4358">
          <cell r="A4358" t="str">
            <v>PNK03A</v>
          </cell>
          <cell r="B4358" t="str">
            <v>GUSTI_SITUT_MAHMUD</v>
          </cell>
        </row>
        <row r="4359">
          <cell r="A4359" t="str">
            <v>TTT07</v>
          </cell>
          <cell r="B4359" t="str">
            <v>MARAU</v>
          </cell>
        </row>
        <row r="4360">
          <cell r="A4360" t="str">
            <v>NGG07A</v>
          </cell>
          <cell r="B4360" t="str">
            <v>KARANGAN_KOTA</v>
          </cell>
        </row>
        <row r="4361">
          <cell r="A4361" t="str">
            <v>SAG11</v>
          </cell>
          <cell r="B4361" t="str">
            <v>TAYAN_KOTA</v>
          </cell>
        </row>
        <row r="4362">
          <cell r="A4362" t="str">
            <v>SED21</v>
          </cell>
          <cell r="B4362" t="str">
            <v>TERING</v>
          </cell>
        </row>
        <row r="4363">
          <cell r="A4363" t="str">
            <v>KBW16</v>
          </cell>
          <cell r="B4363" t="str">
            <v>JELAPAT</v>
          </cell>
        </row>
        <row r="4364">
          <cell r="A4364" t="str">
            <v>NGP11B</v>
          </cell>
          <cell r="B4364" t="str">
            <v>CITAPEN</v>
          </cell>
        </row>
        <row r="4365">
          <cell r="A4365" t="str">
            <v>TWR04A</v>
          </cell>
          <cell r="B4365" t="str">
            <v>KOTA_BANGUN_DARAT</v>
          </cell>
        </row>
        <row r="4366">
          <cell r="A4366" t="str">
            <v>MTA05A</v>
          </cell>
          <cell r="B4366" t="str">
            <v>CP_CINDAI_ALUS</v>
          </cell>
        </row>
        <row r="4367">
          <cell r="A4367" t="str">
            <v>KJN09</v>
          </cell>
          <cell r="B4367" t="str">
            <v>KESESI01</v>
          </cell>
        </row>
        <row r="4368">
          <cell r="A4368" t="str">
            <v>KJN01</v>
          </cell>
          <cell r="B4368" t="str">
            <v>TIRTO01</v>
          </cell>
        </row>
        <row r="4369">
          <cell r="A4369" t="str">
            <v>SPG09</v>
          </cell>
          <cell r="B4369" t="str">
            <v>ROBATAL_1</v>
          </cell>
        </row>
        <row r="4370">
          <cell r="A4370" t="str">
            <v>ANA04</v>
          </cell>
          <cell r="B4370" t="str">
            <v>PALMATAK</v>
          </cell>
        </row>
        <row r="4371">
          <cell r="A4371" t="str">
            <v>SMQ11</v>
          </cell>
          <cell r="B4371" t="str">
            <v>MENTAYA_HULU</v>
          </cell>
        </row>
        <row r="4372">
          <cell r="A4372" t="str">
            <v>KTG09</v>
          </cell>
          <cell r="B4372" t="str">
            <v>TUMBANG_TITI</v>
          </cell>
        </row>
        <row r="4373">
          <cell r="A4373" t="str">
            <v>KTG08</v>
          </cell>
          <cell r="B4373" t="str">
            <v>SUNGAI_MELAYU</v>
          </cell>
        </row>
        <row r="4374">
          <cell r="A4374" t="str">
            <v>SRG66</v>
          </cell>
          <cell r="B4374" t="str">
            <v>TLOGOSARI_FNC</v>
          </cell>
        </row>
        <row r="4375">
          <cell r="A4375" t="str">
            <v>SRG68</v>
          </cell>
          <cell r="B4375" t="str">
            <v>WOLTER_FNC</v>
          </cell>
        </row>
        <row r="4376">
          <cell r="A4376" t="str">
            <v>PLR07</v>
          </cell>
          <cell r="B4376" t="str">
            <v>CP_JORONG</v>
          </cell>
        </row>
        <row r="4377">
          <cell r="A4377" t="str">
            <v>PKU19</v>
          </cell>
          <cell r="B4377" t="str">
            <v>CP_JALAN_PEMUDA</v>
          </cell>
        </row>
        <row r="4378">
          <cell r="A4378" t="str">
            <v>ANA03</v>
          </cell>
          <cell r="B4378" t="str">
            <v>LETUNG</v>
          </cell>
        </row>
        <row r="4379">
          <cell r="A4379" t="str">
            <v>KUB09</v>
          </cell>
          <cell r="B4379" t="str">
            <v>AMBAWANG</v>
          </cell>
        </row>
        <row r="4380">
          <cell r="A4380" t="str">
            <v>PKU15</v>
          </cell>
          <cell r="B4380" t="str">
            <v>CP_BUKIT_BARISAN</v>
          </cell>
        </row>
        <row r="4381">
          <cell r="A4381" t="str">
            <v>PKU20</v>
          </cell>
          <cell r="B4381" t="str">
            <v>CP_DELIMA</v>
          </cell>
        </row>
        <row r="4382">
          <cell r="A4382" t="str">
            <v>PKU17</v>
          </cell>
          <cell r="B4382" t="str">
            <v>CP_DHARMA_BAKTI</v>
          </cell>
        </row>
        <row r="4383">
          <cell r="A4383" t="str">
            <v>SDA48</v>
          </cell>
          <cell r="B4383" t="str">
            <v>TANGGULANGIN_1</v>
          </cell>
        </row>
        <row r="4384">
          <cell r="A4384" t="str">
            <v>MTA07</v>
          </cell>
          <cell r="B4384" t="str">
            <v>CP_INDRASARI</v>
          </cell>
        </row>
        <row r="4385">
          <cell r="A4385" t="str">
            <v>PKU10</v>
          </cell>
          <cell r="B4385" t="str">
            <v>CP_LILI</v>
          </cell>
        </row>
        <row r="4386">
          <cell r="A4386" t="str">
            <v>WNB09</v>
          </cell>
          <cell r="B4386" t="str">
            <v>KALIWIRO</v>
          </cell>
        </row>
        <row r="4387">
          <cell r="A4387" t="str">
            <v>PNK29</v>
          </cell>
          <cell r="B4387" t="str">
            <v>CP_HARAPAN_JAYA</v>
          </cell>
        </row>
        <row r="4388">
          <cell r="A4388" t="str">
            <v>KBW08</v>
          </cell>
          <cell r="B4388" t="str">
            <v>CP_SUNGAI_DURIAN</v>
          </cell>
        </row>
        <row r="4389">
          <cell r="A4389" t="str">
            <v>KUB12</v>
          </cell>
          <cell r="B4389" t="str">
            <v>CP_DESA_KAPUR</v>
          </cell>
        </row>
        <row r="4390">
          <cell r="A4390" t="str">
            <v>TWR10</v>
          </cell>
          <cell r="B4390" t="str">
            <v>CP_SEBULU</v>
          </cell>
        </row>
        <row r="4391">
          <cell r="A4391" t="str">
            <v>TWR14</v>
          </cell>
          <cell r="B4391" t="str">
            <v>CP_KENOHAN</v>
          </cell>
        </row>
        <row r="4392">
          <cell r="A4392" t="str">
            <v>TWR13</v>
          </cell>
          <cell r="B4392" t="str">
            <v>CP_MUARA_MUNTAI</v>
          </cell>
        </row>
        <row r="4393">
          <cell r="A4393" t="str">
            <v>KBW05</v>
          </cell>
          <cell r="B4393" t="str">
            <v>CP_CANTUNG</v>
          </cell>
        </row>
        <row r="4394">
          <cell r="A4394" t="str">
            <v>BJB08</v>
          </cell>
          <cell r="B4394" t="str">
            <v>CP_SUNGAI_ULIN</v>
          </cell>
        </row>
        <row r="4395">
          <cell r="A4395" t="str">
            <v>PSU03</v>
          </cell>
          <cell r="B4395" t="str">
            <v>SILAT_HILIR</v>
          </cell>
        </row>
        <row r="4396">
          <cell r="A4396" t="str">
            <v>PNK27</v>
          </cell>
          <cell r="B4396" t="str">
            <v>CP_REFORMASI1</v>
          </cell>
        </row>
        <row r="4397">
          <cell r="A4397" t="str">
            <v>BLN13</v>
          </cell>
          <cell r="B4397" t="str">
            <v>CP_SEBAMBAN</v>
          </cell>
        </row>
        <row r="4398">
          <cell r="A4398" t="str">
            <v>PNK26</v>
          </cell>
          <cell r="B4398" t="str">
            <v>CP_TANJUNG_RAYA_2</v>
          </cell>
        </row>
        <row r="4399">
          <cell r="A4399" t="str">
            <v>PNK25</v>
          </cell>
          <cell r="B4399" t="str">
            <v>CP_ADI_SUCIPTO</v>
          </cell>
        </row>
        <row r="4400">
          <cell r="A4400" t="str">
            <v>CIB47</v>
          </cell>
          <cell r="B4400" t="str">
            <v>PASIR_ANGIN</v>
          </cell>
        </row>
        <row r="4401">
          <cell r="A4401" t="str">
            <v>NNX05</v>
          </cell>
          <cell r="B4401" t="str">
            <v>NUNUKAN_TIMUR</v>
          </cell>
        </row>
        <row r="4402">
          <cell r="A4402" t="str">
            <v>SRI22</v>
          </cell>
          <cell r="B4402" t="str">
            <v>RAPAK_DALAM</v>
          </cell>
        </row>
        <row r="4403">
          <cell r="A4403" t="str">
            <v>DPK26</v>
          </cell>
          <cell r="B4403" t="str">
            <v>CP_ARIF_RAHMAN_HAKIM</v>
          </cell>
        </row>
        <row r="4404">
          <cell r="A4404" t="str">
            <v>MEK05</v>
          </cell>
          <cell r="B4404" t="str">
            <v>SIMPANG_TERITIP</v>
          </cell>
        </row>
        <row r="4405">
          <cell r="A4405" t="str">
            <v>PDG19</v>
          </cell>
          <cell r="B4405" t="str">
            <v>SITEBA</v>
          </cell>
        </row>
        <row r="4406">
          <cell r="A4406" t="str">
            <v>TWR08</v>
          </cell>
          <cell r="B4406" t="str">
            <v>KARYA_MERDEKA</v>
          </cell>
        </row>
        <row r="4407">
          <cell r="A4407" t="str">
            <v>DJB20</v>
          </cell>
          <cell r="B4407" t="str">
            <v>CP_SUNGAI_SAWANG</v>
          </cell>
        </row>
        <row r="4408">
          <cell r="A4408" t="str">
            <v>BGR39</v>
          </cell>
          <cell r="B4408" t="str">
            <v>TEGAL_GUNDIL</v>
          </cell>
        </row>
        <row r="4409">
          <cell r="A4409" t="str">
            <v>DJB19</v>
          </cell>
          <cell r="B4409" t="str">
            <v>CP_PERUMNAS</v>
          </cell>
        </row>
        <row r="4410">
          <cell r="A4410" t="str">
            <v>BJN09</v>
          </cell>
          <cell r="B4410" t="str">
            <v>SIGALUH</v>
          </cell>
        </row>
        <row r="4411">
          <cell r="A4411" t="str">
            <v>PNK15</v>
          </cell>
          <cell r="B4411" t="str">
            <v>CP_TRI_MANDIRI</v>
          </cell>
        </row>
        <row r="4412">
          <cell r="A4412" t="str">
            <v>PML13</v>
          </cell>
          <cell r="B4412" t="str">
            <v>WATUKUMPUL</v>
          </cell>
        </row>
        <row r="4413">
          <cell r="A4413" t="str">
            <v>PTI17</v>
          </cell>
          <cell r="B4413" t="str">
            <v>SUKOLILO</v>
          </cell>
        </row>
        <row r="4414">
          <cell r="A4414" t="str">
            <v>BJB06</v>
          </cell>
          <cell r="B4414" t="str">
            <v>TRIKORA</v>
          </cell>
        </row>
        <row r="4415">
          <cell r="A4415" t="str">
            <v>BOL09</v>
          </cell>
          <cell r="B4415" t="str">
            <v>SAMBONG</v>
          </cell>
        </row>
        <row r="4416">
          <cell r="A4416" t="str">
            <v>WNB08</v>
          </cell>
          <cell r="B4416" t="str">
            <v>KEJAJAR</v>
          </cell>
        </row>
        <row r="4417">
          <cell r="A4417" t="str">
            <v>BOL08</v>
          </cell>
          <cell r="B4417" t="str">
            <v>JATI_BLORA</v>
          </cell>
        </row>
        <row r="4418">
          <cell r="A4418" t="str">
            <v>BOL07</v>
          </cell>
          <cell r="B4418" t="str">
            <v>TUNJUNGAN</v>
          </cell>
        </row>
        <row r="4419">
          <cell r="A4419" t="str">
            <v>BRB12</v>
          </cell>
          <cell r="B4419" t="str">
            <v>SALEM</v>
          </cell>
        </row>
        <row r="4420">
          <cell r="A4420" t="str">
            <v>TEST8804</v>
          </cell>
          <cell r="B4420" t="str">
            <v>Test测试网点20</v>
          </cell>
        </row>
        <row r="4421">
          <cell r="A4421" t="str">
            <v>BJN07</v>
          </cell>
          <cell r="B4421" t="str">
            <v>WANADADI</v>
          </cell>
        </row>
        <row r="4422">
          <cell r="A4422" t="str">
            <v>SLM14</v>
          </cell>
          <cell r="B4422" t="str">
            <v>CEBONGAN</v>
          </cell>
        </row>
        <row r="4423">
          <cell r="A4423" t="str">
            <v>BRB11</v>
          </cell>
          <cell r="B4423" t="str">
            <v>TONJONG</v>
          </cell>
        </row>
        <row r="4424">
          <cell r="A4424" t="str">
            <v>KBW02</v>
          </cell>
          <cell r="B4424" t="str">
            <v>SERONGGA</v>
          </cell>
        </row>
        <row r="4425">
          <cell r="A4425" t="str">
            <v>KMB02</v>
          </cell>
          <cell r="B4425" t="str">
            <v>KOTAMOBAGU_TIMUR</v>
          </cell>
        </row>
        <row r="4426">
          <cell r="A4426" t="str">
            <v>SOC17</v>
          </cell>
          <cell r="B4426" t="str">
            <v>DANUKUSUMAN</v>
          </cell>
        </row>
        <row r="4427">
          <cell r="A4427" t="str">
            <v>KNL11</v>
          </cell>
          <cell r="B4427" t="str">
            <v>PAGERUYUNG</v>
          </cell>
        </row>
        <row r="4428">
          <cell r="A4428" t="str">
            <v>RMB04</v>
          </cell>
          <cell r="B4428" t="str">
            <v>SULANG</v>
          </cell>
        </row>
        <row r="4429">
          <cell r="A4429" t="str">
            <v>BEU04</v>
          </cell>
          <cell r="B4429" t="str">
            <v>TALISAYAN</v>
          </cell>
        </row>
        <row r="4430">
          <cell r="A4430" t="str">
            <v>BRB10</v>
          </cell>
          <cell r="B4430" t="str">
            <v>BANJARHARJO</v>
          </cell>
        </row>
        <row r="4431">
          <cell r="A4431" t="str">
            <v>BOL06</v>
          </cell>
          <cell r="B4431" t="str">
            <v>KEDUNGTUBAN</v>
          </cell>
        </row>
        <row r="4432">
          <cell r="A4432" t="str">
            <v>BDJ17</v>
          </cell>
          <cell r="B4432" t="str">
            <v>PANGERAN_ANTASARI</v>
          </cell>
        </row>
        <row r="4433">
          <cell r="A4433" t="str">
            <v>SRG27</v>
          </cell>
          <cell r="B4433" t="str">
            <v>PLALANGAN</v>
          </cell>
        </row>
        <row r="4434">
          <cell r="A4434" t="str">
            <v>SRG11</v>
          </cell>
          <cell r="B4434" t="str">
            <v>HASANUDIN</v>
          </cell>
        </row>
        <row r="4435">
          <cell r="A4435" t="str">
            <v>LHT03</v>
          </cell>
          <cell r="B4435" t="str">
            <v>KIKIM</v>
          </cell>
        </row>
        <row r="4436">
          <cell r="A4436" t="str">
            <v>SRG30</v>
          </cell>
          <cell r="B4436" t="str">
            <v>BRINGIN_SEMARANG</v>
          </cell>
        </row>
        <row r="4437">
          <cell r="A4437" t="str">
            <v>BTH16</v>
          </cell>
          <cell r="B4437" t="str">
            <v>BARELANG</v>
          </cell>
        </row>
        <row r="4438">
          <cell r="A4438" t="str">
            <v>SUB19A</v>
          </cell>
          <cell r="B4438" t="str">
            <v>DC_TANJUNG_PERAK</v>
          </cell>
        </row>
        <row r="4439">
          <cell r="A4439" t="str">
            <v>PTI14</v>
          </cell>
          <cell r="B4439" t="str">
            <v>WINONG</v>
          </cell>
        </row>
        <row r="4440">
          <cell r="A4440" t="str">
            <v>KNL09</v>
          </cell>
          <cell r="B4440" t="str">
            <v>BRANGSONG</v>
          </cell>
        </row>
        <row r="4441">
          <cell r="A4441" t="str">
            <v>BTH15</v>
          </cell>
          <cell r="B4441" t="str">
            <v>SUNGAI_PANAS</v>
          </cell>
        </row>
        <row r="4442">
          <cell r="A4442" t="str">
            <v>CJR28</v>
          </cell>
          <cell r="B4442" t="str">
            <v>CIEUNDEUR</v>
          </cell>
        </row>
        <row r="4443">
          <cell r="A4443" t="str">
            <v>TWR04</v>
          </cell>
          <cell r="B4443" t="str">
            <v>TENGGARONG_SEBERANG</v>
          </cell>
        </row>
        <row r="4444">
          <cell r="A4444" t="str">
            <v>SIN09</v>
          </cell>
          <cell r="B4444" t="str">
            <v>DC_KAMASAN</v>
          </cell>
        </row>
        <row r="4445">
          <cell r="A4445" t="str">
            <v>SRG56</v>
          </cell>
          <cell r="B4445" t="str">
            <v>SILAYUR</v>
          </cell>
        </row>
        <row r="4446">
          <cell r="A4446" t="str">
            <v>SMI26</v>
          </cell>
          <cell r="B4446" t="str">
            <v>DC_PONDOKASO_LANDEUH</v>
          </cell>
        </row>
        <row r="4447">
          <cell r="A4447" t="str">
            <v>KUB05</v>
          </cell>
          <cell r="B4447" t="str">
            <v>DESA_KAPUR_BARU</v>
          </cell>
        </row>
        <row r="4448">
          <cell r="A4448" t="str">
            <v>BJN03</v>
          </cell>
          <cell r="B4448" t="str">
            <v>KARANG_KOBAR</v>
          </cell>
        </row>
        <row r="4449">
          <cell r="A4449" t="str">
            <v>AMN01</v>
          </cell>
          <cell r="B4449" t="str">
            <v>AMUNTAI</v>
          </cell>
        </row>
        <row r="4450">
          <cell r="A4450" t="str">
            <v>SQG01</v>
          </cell>
          <cell r="B4450" t="str">
            <v>SINTANG</v>
          </cell>
        </row>
        <row r="4451">
          <cell r="A4451" t="str">
            <v>SRG59</v>
          </cell>
          <cell r="B4451" t="str">
            <v>S_PARMAN</v>
          </cell>
        </row>
        <row r="4452">
          <cell r="A4452" t="str">
            <v>PNK10</v>
          </cell>
          <cell r="B4452" t="str">
            <v>PROF_M_YAMIN</v>
          </cell>
        </row>
        <row r="4453">
          <cell r="A4453" t="str">
            <v>SUB04</v>
          </cell>
          <cell r="B4453" t="str">
            <v>SURABAYA_UTARA</v>
          </cell>
        </row>
        <row r="4454">
          <cell r="A4454" t="str">
            <v>PNK05</v>
          </cell>
          <cell r="B4454" t="str">
            <v>PARIT_MAYOR</v>
          </cell>
        </row>
        <row r="4455">
          <cell r="A4455" t="str">
            <v>TSK01</v>
          </cell>
          <cell r="B4455" t="str">
            <v>TASIKMALAYA</v>
          </cell>
        </row>
        <row r="4456">
          <cell r="A4456" t="str">
            <v>BRB02</v>
          </cell>
          <cell r="B4456" t="str">
            <v>BUMIAYU</v>
          </cell>
        </row>
        <row r="4457">
          <cell r="A4457" t="str">
            <v>KAA05</v>
          </cell>
          <cell r="B4457" t="str">
            <v>KARANG_PANDAN</v>
          </cell>
        </row>
        <row r="4458">
          <cell r="A4458" t="str">
            <v>DPS999</v>
          </cell>
          <cell r="B4458" t="str">
            <v>DPS_GATEWAY</v>
          </cell>
        </row>
        <row r="4459">
          <cell r="A4459" t="str">
            <v>BDO32</v>
          </cell>
          <cell r="B4459" t="str">
            <v>CIPATAT</v>
          </cell>
        </row>
        <row r="4460">
          <cell r="A4460" t="str">
            <v>INV888</v>
          </cell>
          <cell r="B4460" t="str">
            <v>INVENTORY</v>
          </cell>
        </row>
        <row r="4461">
          <cell r="A4461" t="str">
            <v>SAI02</v>
          </cell>
          <cell r="B4461" t="str">
            <v>BELINYU</v>
          </cell>
        </row>
        <row r="4462">
          <cell r="A4462" t="str">
            <v>DJB01</v>
          </cell>
          <cell r="B4462" t="str">
            <v>JAMBI</v>
          </cell>
        </row>
        <row r="4463">
          <cell r="A4463" t="str">
            <v>BJB05</v>
          </cell>
          <cell r="B4463" t="str">
            <v>AMACO</v>
          </cell>
        </row>
        <row r="4464">
          <cell r="A4464" t="str">
            <v>SRI06</v>
          </cell>
          <cell r="B4464" t="str">
            <v>SAMARINDA_ILIR</v>
          </cell>
        </row>
        <row r="4465">
          <cell r="A4465" t="str">
            <v>TTT02</v>
          </cell>
          <cell r="B4465" t="str">
            <v>BENUA_KAYONG</v>
          </cell>
        </row>
        <row r="4466">
          <cell r="A4466" t="str">
            <v>SRG12</v>
          </cell>
          <cell r="B4466" t="str">
            <v>SEMARANG_TENGAH</v>
          </cell>
        </row>
        <row r="4467">
          <cell r="A4467" t="str">
            <v>BKI27</v>
          </cell>
          <cell r="B4467" t="str">
            <v>KARANG_SATRIA</v>
          </cell>
        </row>
        <row r="4468">
          <cell r="A4468" t="str">
            <v>AMB01</v>
          </cell>
          <cell r="B4468" t="str">
            <v>AMBARAWA</v>
          </cell>
        </row>
        <row r="4469">
          <cell r="A4469" t="str">
            <v>KBW01</v>
          </cell>
          <cell r="B4469" t="str">
            <v>KOTABARU</v>
          </cell>
        </row>
        <row r="4470">
          <cell r="A4470" t="str">
            <v>PNK04</v>
          </cell>
          <cell r="B4470" t="str">
            <v>PONTIANAK_KOTA</v>
          </cell>
        </row>
        <row r="4471">
          <cell r="A4471" t="str">
            <v>SRG08</v>
          </cell>
          <cell r="B4471" t="str">
            <v>MIJEN</v>
          </cell>
        </row>
        <row r="4472">
          <cell r="A4472" t="str">
            <v>PNK06</v>
          </cell>
          <cell r="B4472" t="str">
            <v>GAJAH_MADA</v>
          </cell>
        </row>
        <row r="4473">
          <cell r="A4473" t="str">
            <v>BJN02</v>
          </cell>
          <cell r="B4473" t="str">
            <v>KLAMPOK</v>
          </cell>
        </row>
        <row r="4474">
          <cell r="A4474" t="str">
            <v>SRG17</v>
          </cell>
          <cell r="B4474" t="str">
            <v>SIMONGAN</v>
          </cell>
        </row>
        <row r="4475">
          <cell r="A4475" t="str">
            <v>BRB03</v>
          </cell>
          <cell r="B4475" t="str">
            <v>KETANGGUNGAN</v>
          </cell>
        </row>
        <row r="4476">
          <cell r="A4476" t="str">
            <v>BDJ07</v>
          </cell>
          <cell r="B4476" t="str">
            <v>BENUA_ANYAR</v>
          </cell>
        </row>
        <row r="4477">
          <cell r="A4477" t="str">
            <v>CIB07</v>
          </cell>
          <cell r="B4477" t="str">
            <v>IPB_DRAMAGA</v>
          </cell>
        </row>
        <row r="4478">
          <cell r="A4478" t="str">
            <v>DJB07</v>
          </cell>
          <cell r="B4478" t="str">
            <v>MAYANG_MAGURAI</v>
          </cell>
        </row>
        <row r="4479">
          <cell r="A4479" t="str">
            <v>PKB01</v>
          </cell>
          <cell r="B4479" t="str">
            <v>PANGKALAN_BALAI</v>
          </cell>
        </row>
        <row r="4480">
          <cell r="A4480" t="str">
            <v>BTH02</v>
          </cell>
          <cell r="B4480" t="str">
            <v>BATAM_KOTA</v>
          </cell>
        </row>
        <row r="4481">
          <cell r="A4481" t="str">
            <v>PNK09</v>
          </cell>
          <cell r="B4481" t="str">
            <v>SERDAM</v>
          </cell>
        </row>
        <row r="4482">
          <cell r="A4482" t="str">
            <v>DJB04</v>
          </cell>
          <cell r="B4482" t="str">
            <v>JELUTUNG</v>
          </cell>
        </row>
        <row r="4483">
          <cell r="A4483" t="str">
            <v>SRG05</v>
          </cell>
          <cell r="B4483" t="str">
            <v>GUNUNG_PATI</v>
          </cell>
        </row>
        <row r="4484">
          <cell r="A4484" t="str">
            <v>CIL04A</v>
          </cell>
          <cell r="B4484" t="str">
            <v>CIWANDAN</v>
          </cell>
        </row>
        <row r="4485">
          <cell r="A4485" t="str">
            <v>TCPAP051</v>
          </cell>
          <cell r="B4485" t="str">
            <v>TCPAP051</v>
          </cell>
        </row>
        <row r="4486">
          <cell r="A4486" t="str">
            <v>PER11</v>
          </cell>
          <cell r="B4486" t="str">
            <v>PER11</v>
          </cell>
        </row>
        <row r="4487">
          <cell r="A4487" t="str">
            <v>SUB07C</v>
          </cell>
          <cell r="B4487" t="str">
            <v>PABEAN_CANTIAN_4</v>
          </cell>
        </row>
        <row r="4488">
          <cell r="A4488" t="str">
            <v>SUB07D</v>
          </cell>
          <cell r="B4488" t="str">
            <v>PABEAN_CANTIAN_5</v>
          </cell>
        </row>
        <row r="4489">
          <cell r="A4489" t="str">
            <v>SOG13C</v>
          </cell>
          <cell r="B4489" t="str">
            <v>SOG13C</v>
          </cell>
        </row>
        <row r="4490">
          <cell r="A4490" t="str">
            <v>SUB31B</v>
          </cell>
          <cell r="B4490" t="str">
            <v>TAMBAKSARI_2</v>
          </cell>
        </row>
        <row r="4491">
          <cell r="A4491" t="str">
            <v>SKY11</v>
          </cell>
          <cell r="B4491" t="str">
            <v>SKY11</v>
          </cell>
        </row>
        <row r="4492">
          <cell r="A4492" t="str">
            <v>NGK01A</v>
          </cell>
          <cell r="B4492" t="str">
            <v>NGANJUK_3</v>
          </cell>
        </row>
        <row r="4493">
          <cell r="A4493" t="str">
            <v>SUB10D</v>
          </cell>
          <cell r="B4493" t="str">
            <v>PAKAL_2</v>
          </cell>
        </row>
        <row r="4494">
          <cell r="A4494" t="str">
            <v>MTX09</v>
          </cell>
          <cell r="B4494" t="str">
            <v>MAOSPATI_1</v>
          </cell>
        </row>
        <row r="4495">
          <cell r="A4495" t="str">
            <v>TGK02A</v>
          </cell>
          <cell r="B4495" t="str">
            <v>KARANGAN_1</v>
          </cell>
        </row>
        <row r="4496">
          <cell r="A4496" t="str">
            <v>SUB29B</v>
          </cell>
          <cell r="B4496" t="str">
            <v>DUKUH_PAKIS_1</v>
          </cell>
        </row>
        <row r="4497">
          <cell r="A4497" t="str">
            <v>SDA05B</v>
          </cell>
          <cell r="B4497" t="str">
            <v>BALONGBENDO_1</v>
          </cell>
        </row>
        <row r="4498">
          <cell r="A4498" t="str">
            <v>SUB06B</v>
          </cell>
          <cell r="B4498" t="str">
            <v>SEMAMPIR_3</v>
          </cell>
        </row>
        <row r="4499">
          <cell r="A4499" t="str">
            <v>PNK06B</v>
          </cell>
          <cell r="B4499" t="str">
            <v>BANJAR_SERASAN</v>
          </cell>
        </row>
        <row r="4500">
          <cell r="A4500" t="str">
            <v>PCI06</v>
          </cell>
          <cell r="B4500" t="str">
            <v>ARJOSARI_2</v>
          </cell>
        </row>
        <row r="4501">
          <cell r="A4501" t="str">
            <v>SWI05A</v>
          </cell>
          <cell r="B4501" t="str">
            <v>LEBAKSIU</v>
          </cell>
        </row>
        <row r="4502">
          <cell r="A4502" t="str">
            <v>SWI07B</v>
          </cell>
          <cell r="B4502" t="str">
            <v>PAGERBARANG01</v>
          </cell>
        </row>
        <row r="4503">
          <cell r="A4503" t="str">
            <v>TCCLP241</v>
          </cell>
          <cell r="B4503" t="str">
            <v>TCCLP241</v>
          </cell>
        </row>
        <row r="4504">
          <cell r="A4504" t="str">
            <v>TCBUW061</v>
          </cell>
          <cell r="B4504" t="str">
            <v>TCBUW061</v>
          </cell>
        </row>
        <row r="4505">
          <cell r="A4505" t="str">
            <v>TCPWX121</v>
          </cell>
          <cell r="B4505" t="str">
            <v>TCPWX121</v>
          </cell>
        </row>
        <row r="4506">
          <cell r="A4506" t="str">
            <v>TCPMA011</v>
          </cell>
          <cell r="B4506" t="str">
            <v>TCPMA011</v>
          </cell>
        </row>
        <row r="4507">
          <cell r="A4507" t="str">
            <v>TCKOL021</v>
          </cell>
          <cell r="B4507" t="str">
            <v>TCKOL021</v>
          </cell>
        </row>
        <row r="4508">
          <cell r="A4508" t="str">
            <v>JKT23R</v>
          </cell>
          <cell r="B4508" t="str">
            <v>KHAFI_01</v>
          </cell>
        </row>
        <row r="4509">
          <cell r="A4509" t="str">
            <v>JKT19L</v>
          </cell>
          <cell r="B4509" t="str">
            <v>KELAPA_DUA_01</v>
          </cell>
        </row>
        <row r="4510">
          <cell r="A4510" t="str">
            <v>JKT02T</v>
          </cell>
          <cell r="B4510" t="str">
            <v>KEMBANGAN_SELATAN</v>
          </cell>
        </row>
        <row r="4511">
          <cell r="A4511" t="str">
            <v>JKT05L</v>
          </cell>
          <cell r="B4511" t="str">
            <v>KOTA_TUA</v>
          </cell>
        </row>
        <row r="4512">
          <cell r="A4512" t="str">
            <v>BAL51</v>
          </cell>
          <cell r="B4512" t="str">
            <v>CISAUK_RAYA</v>
          </cell>
        </row>
        <row r="4513">
          <cell r="A4513" t="str">
            <v>MAL05</v>
          </cell>
          <cell r="B4513" t="str">
            <v>CP_TOWUTI</v>
          </cell>
        </row>
        <row r="4514">
          <cell r="A4514" t="str">
            <v>PKN08</v>
          </cell>
          <cell r="B4514" t="str">
            <v>PANGKALAN_BANTENG</v>
          </cell>
        </row>
        <row r="4515">
          <cell r="A4515" t="str">
            <v>JKT62G</v>
          </cell>
          <cell r="B4515" t="str">
            <v>CP_TANJUNG_BARAT</v>
          </cell>
        </row>
        <row r="4516">
          <cell r="A4516" t="str">
            <v>JKT71A</v>
          </cell>
          <cell r="B4516" t="str">
            <v>CP_TEGAL_PARANG</v>
          </cell>
        </row>
        <row r="4517">
          <cell r="A4517" t="str">
            <v>JKT53C</v>
          </cell>
          <cell r="B4517" t="str">
            <v>CP_CEGER</v>
          </cell>
        </row>
        <row r="4518">
          <cell r="A4518" t="str">
            <v>JKT71</v>
          </cell>
          <cell r="B4518" t="str">
            <v>CP_BANGKA</v>
          </cell>
        </row>
        <row r="4519">
          <cell r="A4519" t="str">
            <v>JKT52I</v>
          </cell>
          <cell r="B4519" t="str">
            <v>CP_JATINEGARA_BARAT</v>
          </cell>
        </row>
        <row r="4520">
          <cell r="A4520" t="str">
            <v>JKT62C</v>
          </cell>
          <cell r="B4520" t="str">
            <v>CP_CIGANJUR</v>
          </cell>
        </row>
        <row r="4521">
          <cell r="A4521" t="str">
            <v>DMK14</v>
          </cell>
          <cell r="B4521" t="str">
            <v>KARANGANYAR</v>
          </cell>
        </row>
        <row r="4522">
          <cell r="A4522" t="str">
            <v>PNK22</v>
          </cell>
          <cell r="B4522" t="str">
            <v>CP_MAJU_RAYA_KAKAP</v>
          </cell>
        </row>
        <row r="4523">
          <cell r="A4523" t="str">
            <v>JKT47C</v>
          </cell>
          <cell r="B4523" t="str">
            <v>CP_RAYA_KELAPA</v>
          </cell>
        </row>
        <row r="4524">
          <cell r="A4524" t="str">
            <v>PLW13</v>
          </cell>
          <cell r="B4524" t="str">
            <v>PLW_SALES</v>
          </cell>
        </row>
        <row r="4525">
          <cell r="A4525" t="str">
            <v>JKT34</v>
          </cell>
          <cell r="B4525" t="str">
            <v>CP_LEBAK_BULUS</v>
          </cell>
        </row>
        <row r="4526">
          <cell r="A4526" t="str">
            <v>JKT62</v>
          </cell>
          <cell r="B4526" t="str">
            <v>CP_SRENGSENG_SAWAH</v>
          </cell>
        </row>
        <row r="4527">
          <cell r="A4527" t="str">
            <v>KAA16</v>
          </cell>
          <cell r="B4527" t="str">
            <v>JUNGKE</v>
          </cell>
        </row>
        <row r="4528">
          <cell r="A4528" t="str">
            <v>JKT43D</v>
          </cell>
          <cell r="B4528" t="str">
            <v>CP_DANAUSUNTER_UTARA</v>
          </cell>
        </row>
        <row r="4529">
          <cell r="A4529" t="str">
            <v>PND07</v>
          </cell>
          <cell r="B4529" t="str">
            <v>PANDAAN_2</v>
          </cell>
        </row>
        <row r="4530">
          <cell r="A4530" t="str">
            <v>PSR17</v>
          </cell>
          <cell r="B4530" t="str">
            <v>KRATON_1</v>
          </cell>
        </row>
        <row r="4531">
          <cell r="A4531" t="str">
            <v>SUB57A</v>
          </cell>
          <cell r="B4531" t="str">
            <v>WONOKROMO_2</v>
          </cell>
        </row>
        <row r="4532">
          <cell r="A4532" t="str">
            <v>SUB56A</v>
          </cell>
          <cell r="B4532" t="str">
            <v>TEGALSARI_2</v>
          </cell>
        </row>
        <row r="4533">
          <cell r="A4533" t="str">
            <v>SUB55A</v>
          </cell>
          <cell r="B4533" t="str">
            <v>BUBUTAN_1</v>
          </cell>
        </row>
        <row r="4534">
          <cell r="A4534" t="str">
            <v>DMK11</v>
          </cell>
          <cell r="B4534" t="str">
            <v>BATURSARI</v>
          </cell>
        </row>
        <row r="4535">
          <cell r="A4535" t="str">
            <v>TEST8818</v>
          </cell>
          <cell r="B4535" t="str">
            <v>Test测试网点30</v>
          </cell>
        </row>
        <row r="4536">
          <cell r="A4536" t="str">
            <v>BKS04</v>
          </cell>
          <cell r="B4536" t="str">
            <v>SKIP</v>
          </cell>
        </row>
        <row r="4537">
          <cell r="A4537" t="str">
            <v>PND02</v>
          </cell>
          <cell r="B4537" t="str">
            <v>SUKOREJO_PND</v>
          </cell>
        </row>
        <row r="4538">
          <cell r="A4538" t="str">
            <v>SNX07</v>
          </cell>
          <cell r="B4538" t="str">
            <v>KALIANGET_1</v>
          </cell>
        </row>
        <row r="4539">
          <cell r="A4539" t="str">
            <v>TJU02</v>
          </cell>
          <cell r="B4539" t="str">
            <v>TANJUNG_BATU_KOTA</v>
          </cell>
        </row>
        <row r="4540">
          <cell r="A4540" t="str">
            <v>SOC18</v>
          </cell>
          <cell r="B4540" t="str">
            <v>BUMI_LAWEYAN</v>
          </cell>
        </row>
        <row r="4541">
          <cell r="A4541" t="str">
            <v>BAT05</v>
          </cell>
          <cell r="B4541" t="str">
            <v>NGANTANG</v>
          </cell>
        </row>
        <row r="4542">
          <cell r="A4542" t="str">
            <v>MLG13</v>
          </cell>
          <cell r="B4542" t="str">
            <v>KALPATARU</v>
          </cell>
        </row>
        <row r="4543">
          <cell r="A4543" t="str">
            <v>SMI15</v>
          </cell>
          <cell r="B4543" t="str">
            <v>KALAPA_NUNGGAL</v>
          </cell>
        </row>
        <row r="4544">
          <cell r="A4544" t="str">
            <v>BLT05</v>
          </cell>
          <cell r="B4544" t="str">
            <v>SUKOREJO_1</v>
          </cell>
        </row>
        <row r="4545">
          <cell r="A4545" t="str">
            <v>JKT02R</v>
          </cell>
          <cell r="B4545" t="str">
            <v>DC_SRENGSENG</v>
          </cell>
        </row>
        <row r="4546">
          <cell r="A4546" t="str">
            <v>BTH08</v>
          </cell>
          <cell r="B4546" t="str">
            <v>BELAKANG_PADANG</v>
          </cell>
        </row>
        <row r="4547">
          <cell r="A4547" t="str">
            <v>NGA01</v>
          </cell>
          <cell r="B4547" t="str">
            <v>RINGINREJO</v>
          </cell>
        </row>
        <row r="4548">
          <cell r="A4548" t="str">
            <v>SDA42</v>
          </cell>
          <cell r="B4548" t="str">
            <v>SEDATI_1</v>
          </cell>
        </row>
        <row r="4549">
          <cell r="A4549" t="str">
            <v>SDA24</v>
          </cell>
          <cell r="B4549" t="str">
            <v>DC_PORONG</v>
          </cell>
        </row>
        <row r="4550">
          <cell r="A4550" t="str">
            <v>JOG06</v>
          </cell>
          <cell r="B4550" t="str">
            <v>TAMAN_SISWA</v>
          </cell>
        </row>
        <row r="4551">
          <cell r="A4551" t="str">
            <v>JKT01W</v>
          </cell>
          <cell r="B4551" t="str">
            <v>DC_RAWA_BUAYA</v>
          </cell>
        </row>
        <row r="4552">
          <cell r="A4552" t="str">
            <v>SRG04</v>
          </cell>
          <cell r="B4552" t="str">
            <v>GAYAMSARI</v>
          </cell>
        </row>
        <row r="4553">
          <cell r="A4553" t="str">
            <v>DMK09</v>
          </cell>
          <cell r="B4553" t="str">
            <v>DEMPET</v>
          </cell>
        </row>
        <row r="4554">
          <cell r="A4554" t="str">
            <v>TBN05</v>
          </cell>
          <cell r="B4554" t="str">
            <v>PLUMPANG</v>
          </cell>
        </row>
        <row r="4555">
          <cell r="A4555" t="str">
            <v>PSR06</v>
          </cell>
          <cell r="B4555" t="str">
            <v>GONDANGWETAN</v>
          </cell>
        </row>
        <row r="4556">
          <cell r="A4556" t="str">
            <v>SDA23</v>
          </cell>
          <cell r="B4556" t="str">
            <v>DC_SAFELOCK</v>
          </cell>
        </row>
        <row r="4557">
          <cell r="A4557" t="str">
            <v>SOC28</v>
          </cell>
          <cell r="B4557" t="str">
            <v>NUSUKAN</v>
          </cell>
        </row>
        <row r="4558">
          <cell r="A4558" t="str">
            <v>BWI20</v>
          </cell>
          <cell r="B4558" t="str">
            <v>KABAT</v>
          </cell>
        </row>
        <row r="4559">
          <cell r="A4559" t="str">
            <v>LMJ06</v>
          </cell>
          <cell r="B4559" t="str">
            <v>SANDTOWN</v>
          </cell>
        </row>
        <row r="4560">
          <cell r="A4560" t="str">
            <v>JKT22I</v>
          </cell>
          <cell r="B4560" t="str">
            <v>CILANDAK_2</v>
          </cell>
        </row>
        <row r="4561">
          <cell r="A4561" t="str">
            <v>SNX06</v>
          </cell>
          <cell r="B4561" t="str">
            <v>BATUAN_1</v>
          </cell>
        </row>
        <row r="4562">
          <cell r="A4562" t="str">
            <v>PSR09</v>
          </cell>
          <cell r="B4562" t="str">
            <v>GRATI</v>
          </cell>
        </row>
        <row r="4563">
          <cell r="A4563" t="str">
            <v>JKT06F</v>
          </cell>
          <cell r="B4563" t="str">
            <v>PLUMPANG_RAYA</v>
          </cell>
        </row>
        <row r="4564">
          <cell r="A4564" t="str">
            <v>PND03</v>
          </cell>
          <cell r="B4564" t="str">
            <v>PURWOSARI_PND</v>
          </cell>
        </row>
        <row r="4565">
          <cell r="A4565" t="str">
            <v>SDA40</v>
          </cell>
          <cell r="B4565" t="str">
            <v>TULANGAN_1</v>
          </cell>
        </row>
        <row r="4566">
          <cell r="A4566" t="str">
            <v>JKT05K</v>
          </cell>
          <cell r="B4566" t="str">
            <v>DC_TAMBORA</v>
          </cell>
        </row>
        <row r="4567">
          <cell r="A4567" t="str">
            <v>SUB97</v>
          </cell>
          <cell r="B4567" t="str">
            <v>MULYOREJO</v>
          </cell>
        </row>
        <row r="4568">
          <cell r="A4568" t="str">
            <v>JKT07T</v>
          </cell>
          <cell r="B4568" t="str">
            <v>DC_SUNTER</v>
          </cell>
        </row>
        <row r="4569">
          <cell r="A4569" t="str">
            <v>MLG42</v>
          </cell>
          <cell r="B4569" t="str">
            <v>KARANG_PLOSO_1</v>
          </cell>
        </row>
        <row r="4570">
          <cell r="A4570" t="str">
            <v>JKT18M</v>
          </cell>
          <cell r="B4570" t="str">
            <v>DC_KRAMAT_JATI</v>
          </cell>
        </row>
        <row r="4571">
          <cell r="A4571" t="str">
            <v>PSR02</v>
          </cell>
          <cell r="B4571" t="str">
            <v>BANGIL</v>
          </cell>
        </row>
        <row r="4572">
          <cell r="A4572" t="str">
            <v>JBG06</v>
          </cell>
          <cell r="B4572" t="str">
            <v>KABUH</v>
          </cell>
        </row>
        <row r="4573">
          <cell r="A4573" t="str">
            <v>JKT08N</v>
          </cell>
          <cell r="B4573" t="str">
            <v>PLUIT_PERMAI</v>
          </cell>
        </row>
        <row r="4574">
          <cell r="A4574" t="str">
            <v>BWI29</v>
          </cell>
          <cell r="B4574" t="str">
            <v>BANGOREJO_1</v>
          </cell>
        </row>
        <row r="4575">
          <cell r="A4575" t="str">
            <v>JKT19J</v>
          </cell>
          <cell r="B4575" t="str">
            <v>DC_CIPAYUNG</v>
          </cell>
        </row>
        <row r="4576">
          <cell r="A4576" t="str">
            <v>KPJ11</v>
          </cell>
          <cell r="B4576" t="str">
            <v>SUMBERMANJINGWETAN_1</v>
          </cell>
        </row>
        <row r="4577">
          <cell r="A4577" t="str">
            <v>WLG04</v>
          </cell>
          <cell r="B4577" t="str">
            <v>KESAMBEN</v>
          </cell>
        </row>
        <row r="4578">
          <cell r="A4578" t="str">
            <v>BJE10</v>
          </cell>
          <cell r="B4578" t="str">
            <v>NGRAHO</v>
          </cell>
        </row>
        <row r="4579">
          <cell r="A4579" t="str">
            <v>BAT07</v>
          </cell>
          <cell r="B4579" t="str">
            <v>JUNREJO_1</v>
          </cell>
        </row>
        <row r="4580">
          <cell r="A4580" t="str">
            <v>MJK06</v>
          </cell>
          <cell r="B4580" t="str">
            <v>BRANGKAL</v>
          </cell>
        </row>
        <row r="4581">
          <cell r="A4581" t="str">
            <v>PNO04</v>
          </cell>
          <cell r="B4581" t="str">
            <v>BABADAN_RAYA</v>
          </cell>
        </row>
        <row r="4582">
          <cell r="A4582" t="str">
            <v>SUJ07</v>
          </cell>
          <cell r="B4582" t="str">
            <v>SLAMET_RIYADI_BARAT</v>
          </cell>
        </row>
        <row r="4583">
          <cell r="A4583" t="str">
            <v>SUB41A</v>
          </cell>
          <cell r="B4583" t="str">
            <v>RUNGKUT_1</v>
          </cell>
        </row>
        <row r="4584">
          <cell r="A4584" t="str">
            <v>MLG37</v>
          </cell>
          <cell r="B4584" t="str">
            <v>LAWANG_1</v>
          </cell>
        </row>
        <row r="4585">
          <cell r="A4585" t="str">
            <v>BWS07</v>
          </cell>
          <cell r="B4585" t="str">
            <v>BONDOWOSO_1</v>
          </cell>
        </row>
        <row r="4586">
          <cell r="A4586" t="str">
            <v>SUB35A</v>
          </cell>
          <cell r="B4586" t="str">
            <v>DC_MADE</v>
          </cell>
        </row>
        <row r="4587">
          <cell r="A4587" t="str">
            <v>PTN05</v>
          </cell>
          <cell r="B4587" t="str">
            <v>KRAKSAAN_2</v>
          </cell>
        </row>
        <row r="4588">
          <cell r="A4588" t="str">
            <v>PNO05</v>
          </cell>
          <cell r="B4588" t="str">
            <v>SAMBIT_1</v>
          </cell>
        </row>
        <row r="4589">
          <cell r="A4589" t="str">
            <v>BJN08</v>
          </cell>
          <cell r="B4589" t="str">
            <v>PAYAMAN</v>
          </cell>
        </row>
        <row r="4590">
          <cell r="A4590" t="str">
            <v>NIW03</v>
          </cell>
          <cell r="B4590" t="str">
            <v>DC_KARTONYONO</v>
          </cell>
        </row>
        <row r="4591">
          <cell r="A4591" t="str">
            <v>PKL13</v>
          </cell>
          <cell r="B4591" t="str">
            <v>KARANGSARI_KAJEN</v>
          </cell>
        </row>
        <row r="4592">
          <cell r="A4592" t="str">
            <v>SBD04</v>
          </cell>
          <cell r="B4592" t="str">
            <v>BESUKI_CITY</v>
          </cell>
        </row>
        <row r="4593">
          <cell r="A4593" t="str">
            <v>JKT21Q</v>
          </cell>
          <cell r="B4593" t="str">
            <v>DC_KEBAYORAN_LAMA</v>
          </cell>
        </row>
        <row r="4594">
          <cell r="A4594" t="str">
            <v>PCI02</v>
          </cell>
          <cell r="B4594" t="str">
            <v>BALEHARJO</v>
          </cell>
        </row>
        <row r="4595">
          <cell r="A4595" t="str">
            <v>MLG26</v>
          </cell>
          <cell r="B4595" t="str">
            <v>RED_DEER</v>
          </cell>
        </row>
        <row r="4596">
          <cell r="A4596" t="str">
            <v>DMK07</v>
          </cell>
          <cell r="B4596" t="str">
            <v>WONOSALAM</v>
          </cell>
        </row>
        <row r="4597">
          <cell r="A4597" t="str">
            <v>PRO09</v>
          </cell>
          <cell r="B4597" t="str">
            <v>WONOASIH_2</v>
          </cell>
        </row>
        <row r="4598">
          <cell r="A4598" t="str">
            <v>MLG33</v>
          </cell>
          <cell r="B4598" t="str">
            <v>KEDUNGKANDANG_1</v>
          </cell>
        </row>
        <row r="4599">
          <cell r="A4599" t="str">
            <v>SNX05</v>
          </cell>
          <cell r="B4599" t="str">
            <v>AMBUNTEN</v>
          </cell>
        </row>
        <row r="4600">
          <cell r="A4600" t="str">
            <v>KPJ07</v>
          </cell>
          <cell r="B4600" t="str">
            <v>BULULAWANG</v>
          </cell>
        </row>
        <row r="4601">
          <cell r="A4601" t="str">
            <v>BWX03</v>
          </cell>
          <cell r="B4601" t="str">
            <v>BANGKALAN_KOTA</v>
          </cell>
        </row>
        <row r="4602">
          <cell r="A4602" t="str">
            <v>GSK10</v>
          </cell>
          <cell r="B4602" t="str">
            <v>MENGANTI</v>
          </cell>
        </row>
        <row r="4603">
          <cell r="A4603" t="str">
            <v>BAT02</v>
          </cell>
          <cell r="B4603" t="str">
            <v>PUJON</v>
          </cell>
        </row>
        <row r="4604">
          <cell r="A4604" t="str">
            <v>WLG03</v>
          </cell>
          <cell r="B4604" t="str">
            <v>PONGGOK</v>
          </cell>
        </row>
        <row r="4605">
          <cell r="A4605" t="str">
            <v>PLR05</v>
          </cell>
          <cell r="B4605" t="str">
            <v>BATI_BATI</v>
          </cell>
        </row>
        <row r="4606">
          <cell r="A4606" t="str">
            <v>SDA36</v>
          </cell>
          <cell r="B4606" t="str">
            <v>BUDURAN_1</v>
          </cell>
        </row>
        <row r="4607">
          <cell r="A4607" t="str">
            <v>GIA777</v>
          </cell>
          <cell r="B4607" t="str">
            <v>GIA_GATEWAY</v>
          </cell>
        </row>
        <row r="4608">
          <cell r="A4608" t="str">
            <v>BAT06</v>
          </cell>
          <cell r="B4608" t="str">
            <v>BUMIAJI_1</v>
          </cell>
        </row>
        <row r="4609">
          <cell r="A4609" t="str">
            <v>KPJ09</v>
          </cell>
          <cell r="B4609" t="str">
            <v>TALANGAGUNG_KPJ</v>
          </cell>
        </row>
        <row r="4610">
          <cell r="A4610" t="str">
            <v>DMK10</v>
          </cell>
          <cell r="B4610" t="str">
            <v>SAYUNG</v>
          </cell>
        </row>
        <row r="4611">
          <cell r="A4611" t="str">
            <v>JKT24M</v>
          </cell>
          <cell r="B4611" t="str">
            <v>DC_MAMPANG_PRAPATAN</v>
          </cell>
        </row>
        <row r="4612">
          <cell r="A4612" t="str">
            <v>KPJ08</v>
          </cell>
          <cell r="B4612" t="str">
            <v>BANTUR</v>
          </cell>
        </row>
        <row r="4613">
          <cell r="A4613" t="str">
            <v>BWS03</v>
          </cell>
          <cell r="B4613" t="str">
            <v>MAESAN</v>
          </cell>
        </row>
        <row r="4614">
          <cell r="A4614" t="str">
            <v>JBR33</v>
          </cell>
          <cell r="B4614" t="str">
            <v>AJUNG_1</v>
          </cell>
        </row>
        <row r="4615">
          <cell r="A4615" t="str">
            <v>PCI03</v>
          </cell>
          <cell r="B4615" t="str">
            <v>NGADIROJO_1</v>
          </cell>
        </row>
        <row r="4616">
          <cell r="A4616" t="str">
            <v>JBR21</v>
          </cell>
          <cell r="B4616" t="str">
            <v>SEMBORO</v>
          </cell>
        </row>
        <row r="4617">
          <cell r="A4617" t="str">
            <v>LMG10</v>
          </cell>
          <cell r="B4617" t="str">
            <v>SAMBENG</v>
          </cell>
        </row>
        <row r="4618">
          <cell r="A4618" t="str">
            <v>SOC22</v>
          </cell>
          <cell r="B4618" t="str">
            <v>KYAI_MOJO</v>
          </cell>
        </row>
        <row r="4619">
          <cell r="A4619" t="str">
            <v>SUB23A</v>
          </cell>
          <cell r="B4619" t="str">
            <v>DC_SUKOLILO</v>
          </cell>
        </row>
        <row r="4620">
          <cell r="A4620" t="str">
            <v>SUB98</v>
          </cell>
          <cell r="B4620" t="str">
            <v>TAMBAK_SEGARAN</v>
          </cell>
        </row>
        <row r="4621">
          <cell r="A4621" t="str">
            <v>KPJ03</v>
          </cell>
          <cell r="B4621" t="str">
            <v>SUMBERPUCUNG</v>
          </cell>
        </row>
        <row r="4622">
          <cell r="A4622" t="str">
            <v>DMK03</v>
          </cell>
          <cell r="B4622" t="str">
            <v>GAJAH</v>
          </cell>
        </row>
        <row r="4623">
          <cell r="A4623" t="str">
            <v>BLT02</v>
          </cell>
          <cell r="B4623" t="str">
            <v>TALUN</v>
          </cell>
        </row>
        <row r="4624">
          <cell r="A4624" t="str">
            <v>TBN02</v>
          </cell>
          <cell r="B4624" t="str">
            <v>JATIROGO</v>
          </cell>
        </row>
        <row r="4625">
          <cell r="A4625" t="str">
            <v>NIW01</v>
          </cell>
          <cell r="B4625" t="str">
            <v>NGAWI</v>
          </cell>
        </row>
        <row r="4626">
          <cell r="A4626" t="str">
            <v>NIW02</v>
          </cell>
          <cell r="B4626" t="str">
            <v>WALIKUKUN</v>
          </cell>
        </row>
        <row r="4627">
          <cell r="A4627" t="str">
            <v>BLT03</v>
          </cell>
          <cell r="B4627" t="str">
            <v>SRENGAT</v>
          </cell>
        </row>
        <row r="4628">
          <cell r="A4628" t="str">
            <v>MDN06</v>
          </cell>
          <cell r="B4628" t="str">
            <v>MUNENG</v>
          </cell>
        </row>
        <row r="4629">
          <cell r="A4629" t="str">
            <v>GSK13</v>
          </cell>
          <cell r="B4629" t="str">
            <v>DUKUN</v>
          </cell>
        </row>
        <row r="4630">
          <cell r="A4630" t="str">
            <v>KPJ05</v>
          </cell>
          <cell r="B4630" t="str">
            <v>PAKISAJI</v>
          </cell>
        </row>
        <row r="4631">
          <cell r="A4631" t="str">
            <v>TGK01</v>
          </cell>
          <cell r="B4631" t="str">
            <v>TRENGGALEK</v>
          </cell>
        </row>
        <row r="4632">
          <cell r="A4632" t="str">
            <v>BTL03</v>
          </cell>
          <cell r="B4632" t="str">
            <v>KASIHAN</v>
          </cell>
        </row>
        <row r="4633">
          <cell r="A4633" t="str">
            <v>KAA03</v>
          </cell>
          <cell r="B4633" t="str">
            <v>TASIKMADU</v>
          </cell>
        </row>
        <row r="4634">
          <cell r="A4634" t="str">
            <v>DMK02</v>
          </cell>
          <cell r="B4634" t="str">
            <v>MRANGGEN</v>
          </cell>
        </row>
        <row r="4635">
          <cell r="A4635" t="str">
            <v>DPK999</v>
          </cell>
          <cell r="B4635" t="str">
            <v>DPK_GATEWAY</v>
          </cell>
        </row>
        <row r="4636">
          <cell r="A4636" t="str">
            <v>SDA11</v>
          </cell>
          <cell r="B4636" t="str">
            <v>GELAM</v>
          </cell>
        </row>
        <row r="4637">
          <cell r="A4637" t="str">
            <v>BWS01</v>
          </cell>
          <cell r="B4637" t="str">
            <v>BONDOWOSO</v>
          </cell>
        </row>
        <row r="4638">
          <cell r="A4638" t="str">
            <v>SUB70</v>
          </cell>
          <cell r="B4638" t="str">
            <v>RUNGKUT_TENGAH_2</v>
          </cell>
        </row>
        <row r="4639">
          <cell r="A4639" t="str">
            <v>JKT07B</v>
          </cell>
          <cell r="B4639" t="str">
            <v>MITRA_SUNTER</v>
          </cell>
        </row>
        <row r="4640">
          <cell r="A4640" t="str">
            <v>PKS02</v>
          </cell>
          <cell r="B4640" t="str">
            <v>PAKONG</v>
          </cell>
        </row>
        <row r="4641">
          <cell r="A4641" t="str">
            <v>SRG888</v>
          </cell>
          <cell r="B4641" t="str">
            <v>SRG_SALES</v>
          </cell>
        </row>
        <row r="4642">
          <cell r="A4642" t="str">
            <v>SUB73</v>
          </cell>
          <cell r="B4642" t="str">
            <v>PANJANG_JIWO_2</v>
          </cell>
        </row>
        <row r="4643">
          <cell r="A4643" t="str">
            <v>MLG06</v>
          </cell>
          <cell r="B4643" t="str">
            <v>BLIMBING</v>
          </cell>
        </row>
        <row r="4644">
          <cell r="A4644" t="str">
            <v>SUB888</v>
          </cell>
          <cell r="B4644" t="str">
            <v>SUB_SALES</v>
          </cell>
        </row>
        <row r="4645">
          <cell r="A4645" t="str">
            <v>BJE03</v>
          </cell>
          <cell r="B4645" t="str">
            <v>KALITIDU</v>
          </cell>
        </row>
        <row r="4646">
          <cell r="A4646" t="str">
            <v>PND01</v>
          </cell>
          <cell r="B4646" t="str">
            <v>PANDAAN</v>
          </cell>
        </row>
        <row r="4647">
          <cell r="A4647" t="str">
            <v>SUB34</v>
          </cell>
          <cell r="B4647" t="str">
            <v>BABATAN</v>
          </cell>
        </row>
        <row r="4648">
          <cell r="A4648" t="str">
            <v>KDR10</v>
          </cell>
          <cell r="B4648" t="str">
            <v>PAPAR</v>
          </cell>
        </row>
        <row r="4649">
          <cell r="A4649" t="str">
            <v>JBR09</v>
          </cell>
          <cell r="B4649" t="str">
            <v>SUMBERSARI</v>
          </cell>
        </row>
        <row r="4650">
          <cell r="A4650" t="str">
            <v>SUB57</v>
          </cell>
          <cell r="B4650" t="str">
            <v>RAYA_TENGGILIS</v>
          </cell>
        </row>
        <row r="4651">
          <cell r="A4651" t="str">
            <v>DMK01</v>
          </cell>
          <cell r="B4651" t="str">
            <v>DEMAK</v>
          </cell>
        </row>
        <row r="4652">
          <cell r="A4652" t="str">
            <v>PSR01</v>
          </cell>
          <cell r="B4652" t="str">
            <v>PASURUAN</v>
          </cell>
        </row>
        <row r="4653">
          <cell r="A4653" t="str">
            <v>MLG01</v>
          </cell>
          <cell r="B4653" t="str">
            <v>MALANG</v>
          </cell>
        </row>
        <row r="4654">
          <cell r="A4654" t="str">
            <v>KDR01</v>
          </cell>
          <cell r="B4654" t="str">
            <v>KEDIRI</v>
          </cell>
        </row>
        <row r="4655">
          <cell r="A4655" t="str">
            <v>KBM02</v>
          </cell>
          <cell r="B4655" t="str">
            <v>GOMBONG</v>
          </cell>
        </row>
        <row r="4656">
          <cell r="A4656" t="str">
            <v>MLG10</v>
          </cell>
          <cell r="B4656" t="str">
            <v>SOEHAT</v>
          </cell>
        </row>
        <row r="4657">
          <cell r="A4657" t="str">
            <v>JBG02</v>
          </cell>
          <cell r="B4657" t="str">
            <v>MOJOAGUNG</v>
          </cell>
        </row>
        <row r="4658">
          <cell r="A4658" t="str">
            <v>BWI05</v>
          </cell>
          <cell r="B4658" t="str">
            <v>JAJAG</v>
          </cell>
        </row>
        <row r="4659">
          <cell r="A4659" t="str">
            <v>TLA03</v>
          </cell>
          <cell r="B4659" t="str">
            <v>NGUNUT</v>
          </cell>
        </row>
        <row r="4660">
          <cell r="A4660" t="str">
            <v>PKL02</v>
          </cell>
          <cell r="B4660" t="str">
            <v>KAJEN</v>
          </cell>
        </row>
        <row r="4661">
          <cell r="A4661" t="str">
            <v>NGK03</v>
          </cell>
          <cell r="B4661" t="str">
            <v>LOCERET</v>
          </cell>
        </row>
        <row r="4662">
          <cell r="A4662" t="str">
            <v>KDR07</v>
          </cell>
          <cell r="B4662" t="str">
            <v>NGADILUWIH</v>
          </cell>
        </row>
        <row r="4663">
          <cell r="A4663" t="str">
            <v>KDR06</v>
          </cell>
          <cell r="B4663" t="str">
            <v>MOJOROTO</v>
          </cell>
        </row>
        <row r="4664">
          <cell r="A4664" t="str">
            <v>MDN05</v>
          </cell>
          <cell r="B4664" t="str">
            <v>TAMAN_PRAJA</v>
          </cell>
        </row>
        <row r="4665">
          <cell r="A4665" t="str">
            <v>SOC06</v>
          </cell>
          <cell r="B4665" t="str">
            <v>SERENGAN</v>
          </cell>
        </row>
        <row r="4666">
          <cell r="A4666" t="str">
            <v>PNO01</v>
          </cell>
          <cell r="B4666" t="str">
            <v>PONOROGO</v>
          </cell>
        </row>
        <row r="4667">
          <cell r="A4667" t="str">
            <v>PCI01</v>
          </cell>
          <cell r="B4667" t="str">
            <v>PACITAN</v>
          </cell>
        </row>
        <row r="4668">
          <cell r="A4668" t="str">
            <v>TLA02</v>
          </cell>
          <cell r="B4668" t="str">
            <v>CAMPUR_DARAT</v>
          </cell>
        </row>
        <row r="4669">
          <cell r="A4669" t="str">
            <v>SNX02</v>
          </cell>
          <cell r="B4669" t="str">
            <v>ARJASA</v>
          </cell>
        </row>
        <row r="4670">
          <cell r="A4670" t="str">
            <v>SOC10</v>
          </cell>
          <cell r="B4670" t="str">
            <v>SUMBER_BANJARSARI</v>
          </cell>
        </row>
        <row r="4671">
          <cell r="A4671" t="str">
            <v>CLP06</v>
          </cell>
          <cell r="B4671" t="str">
            <v>KAWUNGANTEN</v>
          </cell>
        </row>
        <row r="4672">
          <cell r="A4672" t="str">
            <v>MLG07</v>
          </cell>
          <cell r="B4672" t="str">
            <v>KLOJEN</v>
          </cell>
        </row>
        <row r="4673">
          <cell r="A4673" t="str">
            <v>NGP16C</v>
          </cell>
          <cell r="B4673" t="str">
            <v>NGP16C</v>
          </cell>
        </row>
        <row r="4674">
          <cell r="A4674" t="str">
            <v>NGP14A</v>
          </cell>
          <cell r="B4674" t="str">
            <v>NGP14A</v>
          </cell>
        </row>
        <row r="4675">
          <cell r="A4675" t="str">
            <v>NGP13C</v>
          </cell>
          <cell r="B4675" t="str">
            <v>NGP13C</v>
          </cell>
        </row>
        <row r="4676">
          <cell r="A4676" t="str">
            <v>NGP11D</v>
          </cell>
          <cell r="B4676" t="str">
            <v>NGP11D</v>
          </cell>
        </row>
        <row r="4677">
          <cell r="A4677" t="str">
            <v>NGP10A</v>
          </cell>
          <cell r="B4677" t="str">
            <v>NGP10A</v>
          </cell>
        </row>
        <row r="4678">
          <cell r="A4678" t="str">
            <v>BDO29E</v>
          </cell>
          <cell r="B4678" t="str">
            <v>BDO29E</v>
          </cell>
        </row>
        <row r="4679">
          <cell r="A4679" t="str">
            <v>BDO29D</v>
          </cell>
          <cell r="B4679" t="str">
            <v>BDO29D</v>
          </cell>
        </row>
        <row r="4680">
          <cell r="A4680" t="str">
            <v>SMQ07</v>
          </cell>
          <cell r="B4680" t="str">
            <v>MENTAYAHILIR_SELATAN</v>
          </cell>
        </row>
        <row r="4681">
          <cell r="A4681" t="str">
            <v>SMQ06</v>
          </cell>
          <cell r="B4681" t="str">
            <v>PARENGGEAN_01</v>
          </cell>
        </row>
        <row r="4682">
          <cell r="A4682" t="str">
            <v>LAD02</v>
          </cell>
          <cell r="B4682" t="str">
            <v>NANGA_BULIK</v>
          </cell>
        </row>
        <row r="4683">
          <cell r="A4683" t="str">
            <v>SRG57</v>
          </cell>
          <cell r="B4683" t="str">
            <v>CITARUM</v>
          </cell>
        </row>
        <row r="4684">
          <cell r="A4684" t="str">
            <v>JKT56N</v>
          </cell>
          <cell r="B4684" t="str">
            <v>CP_RAYA_PENGGILINGAN</v>
          </cell>
        </row>
        <row r="4685">
          <cell r="A4685" t="str">
            <v>JKT41K</v>
          </cell>
          <cell r="B4685" t="str">
            <v>CP_KAMPUNG_GUSTI</v>
          </cell>
        </row>
        <row r="4686">
          <cell r="A4686" t="str">
            <v>JKT48B</v>
          </cell>
          <cell r="B4686" t="str">
            <v>CP_BATU_AMPAR_1</v>
          </cell>
        </row>
        <row r="4687">
          <cell r="A4687" t="str">
            <v>JKT59C</v>
          </cell>
          <cell r="B4687" t="str">
            <v>CP_HALIM</v>
          </cell>
        </row>
        <row r="4688">
          <cell r="A4688" t="str">
            <v>JKT67B</v>
          </cell>
          <cell r="B4688" t="str">
            <v>CP_KEMANGGISAN_ILIR1</v>
          </cell>
        </row>
        <row r="4689">
          <cell r="A4689" t="str">
            <v>DPK07D</v>
          </cell>
          <cell r="B4689" t="str">
            <v>CILANGKAP_DEPOK</v>
          </cell>
        </row>
        <row r="4690">
          <cell r="A4690" t="str">
            <v>BPN16</v>
          </cell>
          <cell r="B4690" t="str">
            <v>REGENCY</v>
          </cell>
        </row>
        <row r="4691">
          <cell r="A4691" t="str">
            <v>TCRAQ072</v>
          </cell>
          <cell r="B4691" t="str">
            <v>TCRAQ072</v>
          </cell>
        </row>
        <row r="4692">
          <cell r="A4692" t="str">
            <v>JPR11A</v>
          </cell>
          <cell r="B4692" t="str">
            <v>NALUMSARI</v>
          </cell>
        </row>
        <row r="4693">
          <cell r="A4693" t="str">
            <v>BTH10</v>
          </cell>
          <cell r="B4693" t="str">
            <v>MITRA_RAYA</v>
          </cell>
        </row>
        <row r="4694">
          <cell r="A4694" t="str">
            <v>K555</v>
          </cell>
          <cell r="B4694" t="str">
            <v>还是</v>
          </cell>
        </row>
        <row r="4695">
          <cell r="A4695" t="str">
            <v>WNB11A</v>
          </cell>
          <cell r="B4695" t="str">
            <v>KALIKAJAR</v>
          </cell>
        </row>
        <row r="4696">
          <cell r="A4696" t="str">
            <v>SAL08</v>
          </cell>
          <cell r="B4696" t="str">
            <v>TINANGKUNG_01</v>
          </cell>
        </row>
        <row r="4697">
          <cell r="A4697" t="str">
            <v>SMB40</v>
          </cell>
          <cell r="B4697" t="str">
            <v>SMB40</v>
          </cell>
        </row>
        <row r="4698">
          <cell r="A4698" t="str">
            <v>SMB38</v>
          </cell>
          <cell r="B4698" t="str">
            <v>GUNUNG_JATI_2</v>
          </cell>
        </row>
        <row r="4699">
          <cell r="A4699" t="str">
            <v>SMB37B</v>
          </cell>
          <cell r="B4699" t="str">
            <v>SMB37B</v>
          </cell>
        </row>
        <row r="4700">
          <cell r="A4700" t="str">
            <v>SMB31D</v>
          </cell>
          <cell r="B4700" t="str">
            <v>SMB31D</v>
          </cell>
        </row>
        <row r="4701">
          <cell r="A4701" t="str">
            <v>SMB29A</v>
          </cell>
          <cell r="B4701" t="str">
            <v>SMB29A</v>
          </cell>
        </row>
        <row r="4702">
          <cell r="A4702" t="str">
            <v>SMB28B</v>
          </cell>
          <cell r="B4702" t="str">
            <v>SMB28B</v>
          </cell>
        </row>
        <row r="4703">
          <cell r="A4703" t="str">
            <v>SMB14B</v>
          </cell>
          <cell r="B4703" t="str">
            <v>SMB14B</v>
          </cell>
        </row>
        <row r="4704">
          <cell r="A4704" t="str">
            <v>SMB13B</v>
          </cell>
          <cell r="B4704" t="str">
            <v>SMB13B</v>
          </cell>
        </row>
        <row r="4705">
          <cell r="A4705" t="str">
            <v>SMB11A</v>
          </cell>
          <cell r="B4705" t="str">
            <v>SMB11A</v>
          </cell>
        </row>
        <row r="4706">
          <cell r="A4706" t="str">
            <v>SMB10B</v>
          </cell>
          <cell r="B4706" t="str">
            <v>SMB10B</v>
          </cell>
        </row>
        <row r="4707">
          <cell r="A4707" t="str">
            <v>SMB08A</v>
          </cell>
          <cell r="B4707" t="str">
            <v>SMB08A</v>
          </cell>
        </row>
        <row r="4708">
          <cell r="A4708" t="str">
            <v>SMB05C</v>
          </cell>
          <cell r="B4708" t="str">
            <v>SMB05C</v>
          </cell>
        </row>
        <row r="4709">
          <cell r="A4709" t="str">
            <v>SMB03B</v>
          </cell>
          <cell r="B4709" t="str">
            <v>SMB03B</v>
          </cell>
        </row>
        <row r="4710">
          <cell r="A4710" t="str">
            <v>SMB02A</v>
          </cell>
          <cell r="B4710" t="str">
            <v>SMB02A</v>
          </cell>
        </row>
        <row r="4711">
          <cell r="A4711" t="str">
            <v>SBG18A</v>
          </cell>
          <cell r="B4711" t="str">
            <v>PAMANUKAN_2</v>
          </cell>
        </row>
        <row r="4712">
          <cell r="A4712" t="str">
            <v>SBG01A</v>
          </cell>
          <cell r="B4712" t="str">
            <v>BINONG_SBG</v>
          </cell>
        </row>
        <row r="4713">
          <cell r="A4713" t="str">
            <v>IDM04A</v>
          </cell>
          <cell r="B4713" t="str">
            <v>INDRAMAYU_2</v>
          </cell>
        </row>
        <row r="4714">
          <cell r="A4714" t="str">
            <v>CRN03D</v>
          </cell>
          <cell r="B4714" t="str">
            <v>CRN03D</v>
          </cell>
        </row>
        <row r="4715">
          <cell r="A4715" t="str">
            <v>CRN02B</v>
          </cell>
          <cell r="B4715" t="str">
            <v>CRN02B</v>
          </cell>
        </row>
        <row r="4716">
          <cell r="A4716" t="str">
            <v>CIM02A</v>
          </cell>
          <cell r="B4716" t="str">
            <v>BAROS_CIMAHI</v>
          </cell>
        </row>
        <row r="4717">
          <cell r="A4717" t="str">
            <v>BDO24B</v>
          </cell>
          <cell r="B4717" t="str">
            <v>BANDUNG_KIDUL_2</v>
          </cell>
        </row>
        <row r="4718">
          <cell r="A4718" t="str">
            <v>BDO20B</v>
          </cell>
          <cell r="B4718" t="str">
            <v>PASTEUR_3</v>
          </cell>
        </row>
        <row r="4719">
          <cell r="A4719" t="str">
            <v>BDO02F</v>
          </cell>
          <cell r="B4719" t="str">
            <v>BDO02F</v>
          </cell>
        </row>
        <row r="4720">
          <cell r="A4720" t="str">
            <v>CIB05C</v>
          </cell>
          <cell r="B4720" t="str">
            <v>TRANSYOGI_1</v>
          </cell>
        </row>
        <row r="4721">
          <cell r="A4721" t="str">
            <v>SNT02A</v>
          </cell>
          <cell r="B4721" t="str">
            <v>SNT02A</v>
          </cell>
        </row>
        <row r="4722">
          <cell r="A4722" t="str">
            <v>JKT32I</v>
          </cell>
          <cell r="B4722" t="str">
            <v>CP_SAKURA</v>
          </cell>
        </row>
        <row r="4723">
          <cell r="A4723" t="str">
            <v>BAL04J</v>
          </cell>
          <cell r="B4723" t="str">
            <v>PANONGAN_RAYA</v>
          </cell>
        </row>
        <row r="4724">
          <cell r="A4724" t="str">
            <v>BDO02E</v>
          </cell>
          <cell r="B4724" t="str">
            <v>BDO02E</v>
          </cell>
        </row>
        <row r="4725">
          <cell r="A4725" t="str">
            <v>KTL02</v>
          </cell>
          <cell r="B4725" t="str">
            <v>MERLUNG</v>
          </cell>
        </row>
        <row r="4726">
          <cell r="A4726" t="str">
            <v>MRB01</v>
          </cell>
          <cell r="B4726" t="str">
            <v>MUARA_BUNGO</v>
          </cell>
        </row>
        <row r="4727">
          <cell r="A4727" t="str">
            <v>BAO03</v>
          </cell>
          <cell r="B4727" t="str">
            <v>HITAM_ULU_SPB</v>
          </cell>
        </row>
        <row r="4728">
          <cell r="A4728" t="str">
            <v>SUP02</v>
          </cell>
          <cell r="B4728" t="str">
            <v>DC_SUNGAI_PENUH</v>
          </cell>
        </row>
        <row r="4729">
          <cell r="A4729" t="str">
            <v>BAO02</v>
          </cell>
          <cell r="B4729" t="str">
            <v>DC_BAO</v>
          </cell>
        </row>
        <row r="4730">
          <cell r="A4730" t="str">
            <v>BAO07</v>
          </cell>
          <cell r="B4730" t="str">
            <v>TABIR</v>
          </cell>
        </row>
        <row r="4731">
          <cell r="A4731" t="str">
            <v>MUT02</v>
          </cell>
          <cell r="B4731" t="str">
            <v>RIMBO_BUJANG</v>
          </cell>
        </row>
        <row r="4732">
          <cell r="A4732" t="str">
            <v>SIU02</v>
          </cell>
          <cell r="B4732" t="str">
            <v>SIULAK02</v>
          </cell>
        </row>
        <row r="4733">
          <cell r="A4733" t="str">
            <v>MRB04</v>
          </cell>
          <cell r="B4733" t="str">
            <v>KUAMANG_KUNING</v>
          </cell>
        </row>
        <row r="4734">
          <cell r="A4734" t="str">
            <v>MRB02</v>
          </cell>
          <cell r="B4734" t="str">
            <v>BUNGO_DC</v>
          </cell>
        </row>
        <row r="4735">
          <cell r="A4735" t="str">
            <v>BAO05</v>
          </cell>
          <cell r="B4735" t="str">
            <v>SUNGAI_TEBAL</v>
          </cell>
        </row>
        <row r="4736">
          <cell r="A4736" t="str">
            <v>TCTJU031</v>
          </cell>
          <cell r="B4736" t="str">
            <v>TCTJU031</v>
          </cell>
        </row>
        <row r="4737">
          <cell r="A4737" t="str">
            <v>TJU04</v>
          </cell>
          <cell r="B4737" t="str">
            <v>SUNGAI_LAKAM</v>
          </cell>
        </row>
        <row r="4738">
          <cell r="A4738" t="str">
            <v>SUW06</v>
          </cell>
          <cell r="B4738" t="str">
            <v>TAPA</v>
          </cell>
        </row>
        <row r="4739">
          <cell r="A4739" t="str">
            <v>MDC07</v>
          </cell>
          <cell r="B4739" t="str">
            <v>GPI</v>
          </cell>
        </row>
        <row r="4740">
          <cell r="A4740" t="str">
            <v>MRS02</v>
          </cell>
          <cell r="B4740" t="str">
            <v>DUHIADAA_01</v>
          </cell>
        </row>
        <row r="4741">
          <cell r="A4741" t="str">
            <v>BUG04A</v>
          </cell>
          <cell r="B4741" t="str">
            <v>BAHOMAKMUR</v>
          </cell>
        </row>
        <row r="4742">
          <cell r="A4742" t="str">
            <v>NMR01</v>
          </cell>
          <cell r="B4742" t="str">
            <v>NAMROLE</v>
          </cell>
        </row>
        <row r="4743">
          <cell r="A4743" t="str">
            <v>DAH01</v>
          </cell>
          <cell r="B4743" t="str">
            <v>DATARAN_HUNIMOA</v>
          </cell>
        </row>
        <row r="4744">
          <cell r="A4744" t="str">
            <v>DMK07B</v>
          </cell>
          <cell r="B4744" t="str">
            <v>TRENGGULI01</v>
          </cell>
        </row>
        <row r="4745">
          <cell r="A4745" t="str">
            <v>DMK10B</v>
          </cell>
          <cell r="B4745" t="str">
            <v>MIJEN_DMK01</v>
          </cell>
        </row>
        <row r="4746">
          <cell r="A4746" t="str">
            <v>JKT31I</v>
          </cell>
          <cell r="B4746" t="str">
            <v>CP_PONDOK_PINANG_2</v>
          </cell>
        </row>
        <row r="4747">
          <cell r="A4747" t="str">
            <v>BKI23</v>
          </cell>
          <cell r="B4747" t="str">
            <v>JATI_LUHUR</v>
          </cell>
        </row>
        <row r="4748">
          <cell r="A4748" t="str">
            <v>BTL12</v>
          </cell>
          <cell r="B4748" t="str">
            <v>BANGUNJIWO</v>
          </cell>
        </row>
        <row r="4749">
          <cell r="A4749" t="str">
            <v>BKI15A</v>
          </cell>
          <cell r="B4749" t="str">
            <v>MARGAHAYU_01</v>
          </cell>
        </row>
        <row r="4750">
          <cell r="A4750" t="str">
            <v>MMW07</v>
          </cell>
          <cell r="B4750" t="str">
            <v>JUNGKAT01</v>
          </cell>
        </row>
        <row r="4751">
          <cell r="A4751" t="str">
            <v>JKT60F</v>
          </cell>
          <cell r="B4751" t="str">
            <v>CP_SUMUR_BATU</v>
          </cell>
        </row>
        <row r="4752">
          <cell r="A4752" t="str">
            <v>JKT51B</v>
          </cell>
          <cell r="B4752" t="str">
            <v>CP_KAYU_MANIS</v>
          </cell>
        </row>
        <row r="4753">
          <cell r="A4753" t="str">
            <v>JKT68</v>
          </cell>
          <cell r="B4753" t="str">
            <v>CP_TIGA_SAUDARA</v>
          </cell>
        </row>
        <row r="4754">
          <cell r="A4754" t="str">
            <v>SNT02</v>
          </cell>
          <cell r="B4754" t="str">
            <v>SUNGAI_BAHAR</v>
          </cell>
        </row>
        <row r="4755">
          <cell r="A4755" t="str">
            <v>SNT07</v>
          </cell>
          <cell r="B4755" t="str">
            <v>MESTONG02</v>
          </cell>
        </row>
        <row r="4756">
          <cell r="A4756" t="str">
            <v>BTH17</v>
          </cell>
          <cell r="B4756" t="str">
            <v>MEGA_LEGENDA</v>
          </cell>
        </row>
        <row r="4757">
          <cell r="A4757" t="str">
            <v>JKT43T</v>
          </cell>
          <cell r="B4757" t="str">
            <v>CP_KEBON_BAWANG_3</v>
          </cell>
        </row>
        <row r="4758">
          <cell r="A4758" t="str">
            <v>JKT51D</v>
          </cell>
          <cell r="B4758" t="str">
            <v>CP_KARYA_UTAMA_1</v>
          </cell>
        </row>
        <row r="4759">
          <cell r="A4759" t="str">
            <v>DPK01B</v>
          </cell>
          <cell r="B4759" t="str">
            <v>PANCORANMAS</v>
          </cell>
        </row>
        <row r="4760">
          <cell r="A4760" t="str">
            <v>BAL04C</v>
          </cell>
          <cell r="B4760" t="str">
            <v>TIGARAKSA_RAYA</v>
          </cell>
        </row>
        <row r="4761">
          <cell r="A4761" t="str">
            <v>CIP05B</v>
          </cell>
          <cell r="B4761" t="str">
            <v>PONDOK_KARYA</v>
          </cell>
        </row>
        <row r="4762">
          <cell r="A4762" t="str">
            <v>BAL23</v>
          </cell>
          <cell r="B4762" t="str">
            <v>BAL_SALES</v>
          </cell>
        </row>
        <row r="4763">
          <cell r="A4763" t="str">
            <v>SUB08</v>
          </cell>
          <cell r="B4763" t="str">
            <v>WIYUNG</v>
          </cell>
        </row>
        <row r="4764">
          <cell r="A4764" t="str">
            <v>SUB84</v>
          </cell>
          <cell r="B4764" t="str">
            <v>BEAUTIFUL_EARTH</v>
          </cell>
        </row>
        <row r="4765">
          <cell r="A4765" t="str">
            <v>SUB49</v>
          </cell>
          <cell r="B4765" t="str">
            <v>PANDUGO</v>
          </cell>
        </row>
        <row r="4766">
          <cell r="A4766" t="str">
            <v>SUB21A</v>
          </cell>
          <cell r="B4766" t="str">
            <v>CITRALAND</v>
          </cell>
        </row>
        <row r="4767">
          <cell r="A4767" t="str">
            <v>SUB85</v>
          </cell>
          <cell r="B4767" t="str">
            <v>LIKOEL</v>
          </cell>
        </row>
        <row r="4768">
          <cell r="A4768" t="str">
            <v>SUB92</v>
          </cell>
          <cell r="B4768" t="str">
            <v>RUNGKUT_MENANGGAL</v>
          </cell>
        </row>
        <row r="4769">
          <cell r="A4769" t="str">
            <v>BWS04</v>
          </cell>
          <cell r="B4769" t="str">
            <v>JAVA_RAUNG</v>
          </cell>
        </row>
        <row r="4770">
          <cell r="A4770" t="str">
            <v>SUB45</v>
          </cell>
          <cell r="B4770" t="str">
            <v>KENDALSARI</v>
          </cell>
        </row>
        <row r="4771">
          <cell r="A4771" t="str">
            <v>SRI12</v>
          </cell>
          <cell r="B4771" t="str">
            <v>LOA_JANAN</v>
          </cell>
        </row>
        <row r="4772">
          <cell r="A4772" t="str">
            <v>CIB31</v>
          </cell>
          <cell r="B4772" t="str">
            <v>CIBUBUR_2</v>
          </cell>
        </row>
        <row r="4773">
          <cell r="A4773" t="str">
            <v>CIB46</v>
          </cell>
          <cell r="B4773" t="str">
            <v>SIRKUIT_SENTUL</v>
          </cell>
        </row>
        <row r="4774">
          <cell r="A4774" t="str">
            <v>DJB03</v>
          </cell>
          <cell r="B4774" t="str">
            <v>SIPIN</v>
          </cell>
        </row>
        <row r="4775">
          <cell r="A4775" t="str">
            <v>DJB08</v>
          </cell>
          <cell r="B4775" t="str">
            <v>TALANG_BAKUNG</v>
          </cell>
        </row>
        <row r="4776">
          <cell r="A4776" t="str">
            <v>DJB10</v>
          </cell>
          <cell r="B4776" t="str">
            <v>THEHOK</v>
          </cell>
        </row>
        <row r="4777">
          <cell r="A4777" t="str">
            <v>DJB18</v>
          </cell>
          <cell r="B4777" t="str">
            <v>CP_SIMPANG_RIMBO</v>
          </cell>
        </row>
        <row r="4778">
          <cell r="A4778" t="str">
            <v>DJB10A</v>
          </cell>
          <cell r="B4778" t="str">
            <v>DANAU_SIPIN</v>
          </cell>
        </row>
        <row r="4779">
          <cell r="A4779" t="str">
            <v>SGT08</v>
          </cell>
          <cell r="B4779" t="str">
            <v>CP_PULUNG_SARI</v>
          </cell>
        </row>
        <row r="4780">
          <cell r="A4780" t="str">
            <v>CIB01B</v>
          </cell>
          <cell r="B4780" t="str">
            <v>KARADENAN_1</v>
          </cell>
        </row>
        <row r="4781">
          <cell r="A4781" t="str">
            <v>PKN01</v>
          </cell>
          <cell r="B4781" t="str">
            <v>PANGKALANBUN</v>
          </cell>
        </row>
        <row r="4782">
          <cell r="A4782" t="str">
            <v>SOC02</v>
          </cell>
          <cell r="B4782" t="str">
            <v>SUKOHARJO</v>
          </cell>
        </row>
        <row r="4783">
          <cell r="A4783" t="str">
            <v>KDR11</v>
          </cell>
          <cell r="B4783" t="str">
            <v>DAMARWULAN</v>
          </cell>
        </row>
        <row r="4784">
          <cell r="A4784" t="str">
            <v>SUB28A</v>
          </cell>
          <cell r="B4784" t="str">
            <v>WONOKROMO</v>
          </cell>
        </row>
        <row r="4785">
          <cell r="A4785" t="str">
            <v>NGA05</v>
          </cell>
          <cell r="B4785" t="str">
            <v>DC_BENDO</v>
          </cell>
        </row>
        <row r="4786">
          <cell r="A4786" t="str">
            <v>SUB30A</v>
          </cell>
          <cell r="B4786" t="str">
            <v>DC_BUKITMAS</v>
          </cell>
        </row>
        <row r="4787">
          <cell r="A4787" t="str">
            <v>SUB52</v>
          </cell>
          <cell r="B4787" t="str">
            <v>KALIANYAR</v>
          </cell>
        </row>
        <row r="4788">
          <cell r="A4788" t="str">
            <v>SUB29</v>
          </cell>
          <cell r="B4788" t="str">
            <v>DUKUH_PAKIS</v>
          </cell>
        </row>
        <row r="4789">
          <cell r="A4789" t="str">
            <v>SUB32</v>
          </cell>
          <cell r="B4789" t="str">
            <v>DUKUH_KUPANG_BARAT</v>
          </cell>
        </row>
        <row r="4790">
          <cell r="A4790" t="str">
            <v>MLG05</v>
          </cell>
          <cell r="B4790" t="str">
            <v>KEDUNGKANDANG</v>
          </cell>
        </row>
        <row r="4791">
          <cell r="A4791" t="str">
            <v>SDA33</v>
          </cell>
          <cell r="B4791" t="str">
            <v>SIDOARJO_1</v>
          </cell>
        </row>
        <row r="4792">
          <cell r="A4792" t="str">
            <v>SUB26A</v>
          </cell>
          <cell r="B4792" t="str">
            <v>NGAGEL_JAYA_SELATAN</v>
          </cell>
        </row>
        <row r="4793">
          <cell r="A4793" t="str">
            <v>PSR13</v>
          </cell>
          <cell r="B4793" t="str">
            <v>WINONGAN_1</v>
          </cell>
        </row>
        <row r="4794">
          <cell r="A4794" t="str">
            <v>SDA19</v>
          </cell>
          <cell r="B4794" t="str">
            <v>BANGAH</v>
          </cell>
        </row>
        <row r="4795">
          <cell r="A4795" t="str">
            <v>SDA08</v>
          </cell>
          <cell r="B4795" t="str">
            <v>CANDI</v>
          </cell>
        </row>
        <row r="4796">
          <cell r="A4796" t="str">
            <v>GSK01</v>
          </cell>
          <cell r="B4796" t="str">
            <v>GRESIK</v>
          </cell>
        </row>
        <row r="4797">
          <cell r="A4797" t="str">
            <v>MTX01</v>
          </cell>
          <cell r="B4797" t="str">
            <v>MAGETAN</v>
          </cell>
        </row>
        <row r="4798">
          <cell r="A4798" t="str">
            <v>LMG07</v>
          </cell>
          <cell r="B4798" t="str">
            <v>LAMONGAN_KOTA</v>
          </cell>
        </row>
        <row r="4799">
          <cell r="A4799" t="str">
            <v>LMG14</v>
          </cell>
          <cell r="B4799" t="str">
            <v>KARANGBINANGUN_1</v>
          </cell>
        </row>
        <row r="4800">
          <cell r="A4800" t="str">
            <v>SDA29</v>
          </cell>
          <cell r="B4800" t="str">
            <v>DC_CENTERPOINT</v>
          </cell>
        </row>
        <row r="4801">
          <cell r="A4801" t="str">
            <v>SDA888</v>
          </cell>
          <cell r="B4801" t="str">
            <v>SDA_SALES</v>
          </cell>
        </row>
        <row r="4802">
          <cell r="A4802" t="str">
            <v>SUB27</v>
          </cell>
          <cell r="B4802" t="str">
            <v>WONOCOLO</v>
          </cell>
        </row>
        <row r="4803">
          <cell r="A4803" t="str">
            <v>SUB17</v>
          </cell>
          <cell r="B4803" t="str">
            <v>TEGALSARI</v>
          </cell>
        </row>
        <row r="4804">
          <cell r="A4804" t="str">
            <v>SDA14</v>
          </cell>
          <cell r="B4804" t="str">
            <v>WADUNGASRI_WARU</v>
          </cell>
        </row>
        <row r="4805">
          <cell r="A4805" t="str">
            <v>SDA44</v>
          </cell>
          <cell r="B4805" t="str">
            <v>TAMAN_1</v>
          </cell>
        </row>
        <row r="4806">
          <cell r="A4806" t="str">
            <v>SUB16</v>
          </cell>
          <cell r="B4806" t="str">
            <v>SUKOMANUNGGAL</v>
          </cell>
        </row>
        <row r="4807">
          <cell r="A4807" t="str">
            <v>SUB28</v>
          </cell>
          <cell r="B4807" t="str">
            <v>MENANGGAL</v>
          </cell>
        </row>
        <row r="4808">
          <cell r="A4808" t="str">
            <v>MJK03</v>
          </cell>
          <cell r="B4808" t="str">
            <v>MOJOKERTO_KOTA</v>
          </cell>
        </row>
        <row r="4809">
          <cell r="A4809" t="str">
            <v>SNX04</v>
          </cell>
          <cell r="B4809" t="str">
            <v>SUMENEP_KOTA</v>
          </cell>
        </row>
        <row r="4810">
          <cell r="A4810" t="str">
            <v>JBR03</v>
          </cell>
          <cell r="B4810" t="str">
            <v>JEMBER_KOTA</v>
          </cell>
        </row>
        <row r="4811">
          <cell r="A4811" t="str">
            <v>PTN11</v>
          </cell>
          <cell r="B4811" t="str">
            <v>PAJARAKAN_1</v>
          </cell>
        </row>
        <row r="4812">
          <cell r="A4812" t="str">
            <v>BTT06</v>
          </cell>
          <cell r="B4812" t="str">
            <v>CP_MANGGIH</v>
          </cell>
        </row>
        <row r="4813">
          <cell r="A4813" t="str">
            <v>SGT09</v>
          </cell>
          <cell r="B4813" t="str">
            <v>CP_SANGATTA_SELATAN</v>
          </cell>
        </row>
        <row r="4814">
          <cell r="A4814" t="str">
            <v>PKU23</v>
          </cell>
          <cell r="B4814" t="str">
            <v>CP_JALAN_RIAU</v>
          </cell>
        </row>
        <row r="4815">
          <cell r="A4815" t="str">
            <v>PAP04A</v>
          </cell>
          <cell r="B4815" t="str">
            <v>KOTA_TENGAH</v>
          </cell>
        </row>
        <row r="4816">
          <cell r="A4816" t="str">
            <v>PKU25</v>
          </cell>
          <cell r="B4816" t="str">
            <v>CP_TOBEK_GADANG</v>
          </cell>
        </row>
        <row r="4817">
          <cell r="A4817" t="str">
            <v>KJN11A</v>
          </cell>
          <cell r="B4817" t="str">
            <v>KRANJI01</v>
          </cell>
        </row>
        <row r="4818">
          <cell r="A4818" t="str">
            <v>TNB06</v>
          </cell>
          <cell r="B4818" t="str">
            <v>CP_KUARO</v>
          </cell>
        </row>
        <row r="4819">
          <cell r="A4819" t="str">
            <v>JKT50E</v>
          </cell>
          <cell r="B4819" t="str">
            <v>CP_DELIMA_RAYA</v>
          </cell>
        </row>
        <row r="4820">
          <cell r="A4820" t="str">
            <v>JKT44D</v>
          </cell>
          <cell r="B4820" t="str">
            <v>CP_SAMANHUDI_2</v>
          </cell>
        </row>
        <row r="4821">
          <cell r="A4821" t="str">
            <v>JKT38A</v>
          </cell>
          <cell r="B4821" t="str">
            <v>CP_TEGAL_ALUR</v>
          </cell>
        </row>
        <row r="4822">
          <cell r="A4822" t="str">
            <v>JKT59B</v>
          </cell>
          <cell r="B4822" t="str">
            <v>CP_SQUADRON</v>
          </cell>
        </row>
        <row r="4823">
          <cell r="A4823" t="str">
            <v>TKG888</v>
          </cell>
          <cell r="B4823" t="str">
            <v>TKG_SALES</v>
          </cell>
        </row>
        <row r="4824">
          <cell r="A4824" t="str">
            <v>TKG06B</v>
          </cell>
          <cell r="B4824" t="str">
            <v>CP_IKAN_BAWAL</v>
          </cell>
        </row>
        <row r="4825">
          <cell r="A4825" t="str">
            <v>TKG03A</v>
          </cell>
          <cell r="B4825" t="str">
            <v>CP_PULAU_PISANG</v>
          </cell>
        </row>
        <row r="4826">
          <cell r="A4826" t="str">
            <v>TKG01A</v>
          </cell>
          <cell r="B4826" t="str">
            <v>CP_RAJABASA_RAYA</v>
          </cell>
        </row>
        <row r="4827">
          <cell r="A4827" t="str">
            <v>TBT01</v>
          </cell>
          <cell r="B4827" t="str">
            <v>PULUNG_KENCANA</v>
          </cell>
        </row>
        <row r="4828">
          <cell r="A4828" t="str">
            <v>SKD02A</v>
          </cell>
          <cell r="B4828" t="str">
            <v>CP_MARGA_TIGA</v>
          </cell>
        </row>
        <row r="4829">
          <cell r="A4829" t="str">
            <v>KOG01A</v>
          </cell>
          <cell r="B4829" t="str">
            <v>CP_SUKARAJA</v>
          </cell>
        </row>
        <row r="4830">
          <cell r="A4830" t="str">
            <v>KBB02A</v>
          </cell>
          <cell r="B4830" t="str">
            <v>CP_ABUNG_TENGAH</v>
          </cell>
        </row>
        <row r="4831">
          <cell r="A4831" t="str">
            <v>GTT02C</v>
          </cell>
          <cell r="B4831" t="str">
            <v>CP_AL_KAUTSAR</v>
          </cell>
        </row>
        <row r="4832">
          <cell r="A4832" t="str">
            <v>BLM01C</v>
          </cell>
          <cell r="B4832" t="str">
            <v>CP_BUMI_AGUNG</v>
          </cell>
        </row>
        <row r="4833">
          <cell r="A4833" t="str">
            <v>BLM01B</v>
          </cell>
          <cell r="B4833" t="str">
            <v>CP_WAY_KANAN</v>
          </cell>
        </row>
        <row r="4834">
          <cell r="A4834" t="str">
            <v>BLM01A</v>
          </cell>
          <cell r="B4834" t="str">
            <v>CP_SERUPA_INDAH</v>
          </cell>
        </row>
        <row r="4835">
          <cell r="A4835" t="str">
            <v>BDR03A</v>
          </cell>
          <cell r="B4835" t="str">
            <v>CP_GAYA_BARU</v>
          </cell>
        </row>
        <row r="4836">
          <cell r="A4836" t="str">
            <v>SMB35</v>
          </cell>
          <cell r="B4836" t="str">
            <v>PLUMBON_2</v>
          </cell>
        </row>
        <row r="4837">
          <cell r="A4837" t="str">
            <v>SMB27</v>
          </cell>
          <cell r="B4837" t="str">
            <v>WERU</v>
          </cell>
        </row>
        <row r="4838">
          <cell r="A4838" t="str">
            <v>SMB25</v>
          </cell>
          <cell r="B4838" t="str">
            <v>DC_CIREBON_UTARA</v>
          </cell>
        </row>
        <row r="4839">
          <cell r="A4839" t="str">
            <v>SMB21</v>
          </cell>
          <cell r="B4839" t="str">
            <v>DC_CILEDUG_CIREBON</v>
          </cell>
        </row>
        <row r="4840">
          <cell r="A4840" t="str">
            <v>SMB18</v>
          </cell>
          <cell r="B4840" t="str">
            <v>DC_CIREBON_TIMUR</v>
          </cell>
        </row>
        <row r="4841">
          <cell r="A4841" t="str">
            <v>SMB15</v>
          </cell>
          <cell r="B4841" t="str">
            <v>DC_PALIMANAN</v>
          </cell>
        </row>
        <row r="4842">
          <cell r="A4842" t="str">
            <v>SMB10A</v>
          </cell>
          <cell r="B4842" t="str">
            <v>SMB10A</v>
          </cell>
        </row>
        <row r="4843">
          <cell r="A4843" t="str">
            <v>SMB05B</v>
          </cell>
          <cell r="B4843" t="str">
            <v>SMB05B</v>
          </cell>
        </row>
        <row r="4844">
          <cell r="A4844" t="str">
            <v>SMB03A</v>
          </cell>
          <cell r="B4844" t="str">
            <v>SMB03A</v>
          </cell>
        </row>
        <row r="4845">
          <cell r="A4845" t="str">
            <v>CRN10</v>
          </cell>
          <cell r="B4845" t="str">
            <v>PEKALIPAN</v>
          </cell>
        </row>
        <row r="4846">
          <cell r="A4846" t="str">
            <v>CRN02A</v>
          </cell>
          <cell r="B4846" t="str">
            <v>KESAMBI_2</v>
          </cell>
        </row>
        <row r="4847">
          <cell r="A4847" t="str">
            <v>BTH19</v>
          </cell>
          <cell r="B4847" t="str">
            <v>PUNGGUR</v>
          </cell>
        </row>
        <row r="4848">
          <cell r="A4848" t="str">
            <v>BKI13B</v>
          </cell>
          <cell r="B4848" t="str">
            <v>DP_JATIMULYA_01</v>
          </cell>
        </row>
        <row r="4849">
          <cell r="A4849" t="str">
            <v>CKR19</v>
          </cell>
          <cell r="B4849" t="str">
            <v>KARANG_RAHARJA</v>
          </cell>
        </row>
        <row r="4850">
          <cell r="A4850" t="str">
            <v>CKR12A</v>
          </cell>
          <cell r="B4850" t="str">
            <v>DP_CIKARANGKOTA_01</v>
          </cell>
        </row>
        <row r="4851">
          <cell r="A4851" t="str">
            <v>CKR05</v>
          </cell>
          <cell r="B4851" t="str">
            <v>SGC</v>
          </cell>
        </row>
        <row r="4852">
          <cell r="A4852" t="str">
            <v>BKI22</v>
          </cell>
          <cell r="B4852" t="str">
            <v>PEDURENAN</v>
          </cell>
        </row>
        <row r="4853">
          <cell r="A4853" t="str">
            <v>BKI25A</v>
          </cell>
          <cell r="B4853" t="str">
            <v>PERUMNAS_1</v>
          </cell>
        </row>
        <row r="4854">
          <cell r="A4854" t="str">
            <v>BKI21</v>
          </cell>
          <cell r="B4854" t="str">
            <v>MUSTIKA_JAYA</v>
          </cell>
        </row>
        <row r="4855">
          <cell r="A4855" t="str">
            <v>MRH03</v>
          </cell>
          <cell r="B4855" t="str">
            <v>CP_ANJIR_PASAR</v>
          </cell>
        </row>
        <row r="4856">
          <cell r="A4856" t="str">
            <v>SKW05</v>
          </cell>
          <cell r="B4856" t="str">
            <v>SINGKAWANG_KOTA</v>
          </cell>
        </row>
        <row r="4857">
          <cell r="A4857" t="str">
            <v>SKW01</v>
          </cell>
          <cell r="B4857" t="str">
            <v>SINGKAWANG</v>
          </cell>
        </row>
        <row r="4858">
          <cell r="A4858" t="str">
            <v>KUB09B</v>
          </cell>
          <cell r="B4858" t="str">
            <v>KUALA_DUA</v>
          </cell>
        </row>
        <row r="4859">
          <cell r="A4859" t="str">
            <v>BKI78</v>
          </cell>
          <cell r="B4859" t="str">
            <v>JATISAMPURNA_02</v>
          </cell>
        </row>
        <row r="4860">
          <cell r="A4860" t="str">
            <v>BKI46</v>
          </cell>
          <cell r="B4860" t="str">
            <v>BURANGKENG</v>
          </cell>
        </row>
        <row r="4861">
          <cell r="A4861" t="str">
            <v>BKI40</v>
          </cell>
          <cell r="B4861" t="str">
            <v>SETIA_MEKAR</v>
          </cell>
        </row>
        <row r="4862">
          <cell r="A4862" t="str">
            <v>BKI25</v>
          </cell>
          <cell r="B4862" t="str">
            <v>KAYU_RINGIN</v>
          </cell>
        </row>
        <row r="4863">
          <cell r="A4863" t="str">
            <v>BKI05</v>
          </cell>
          <cell r="B4863" t="str">
            <v>MARGA_JAYA</v>
          </cell>
        </row>
        <row r="4864">
          <cell r="A4864" t="str">
            <v>BKI04</v>
          </cell>
          <cell r="B4864" t="str">
            <v>SETU</v>
          </cell>
        </row>
        <row r="4865">
          <cell r="A4865" t="str">
            <v>TCSNX151</v>
          </cell>
          <cell r="B4865" t="str">
            <v>TCSNX151</v>
          </cell>
        </row>
        <row r="4866">
          <cell r="A4866" t="str">
            <v>TCSNX112</v>
          </cell>
          <cell r="B4866" t="str">
            <v>TCSNX112</v>
          </cell>
        </row>
        <row r="4867">
          <cell r="A4867" t="str">
            <v>TCPKS091</v>
          </cell>
          <cell r="B4867" t="str">
            <v>TCPKS091</v>
          </cell>
        </row>
        <row r="4868">
          <cell r="A4868" t="str">
            <v>TCPKS042</v>
          </cell>
          <cell r="B4868" t="str">
            <v>TCPKS042</v>
          </cell>
        </row>
        <row r="4869">
          <cell r="A4869" t="str">
            <v>TCBWX032</v>
          </cell>
          <cell r="B4869" t="str">
            <v>TCBWX032</v>
          </cell>
        </row>
        <row r="4870">
          <cell r="A4870" t="str">
            <v>TCBWX023</v>
          </cell>
          <cell r="B4870" t="str">
            <v>TCBWX023</v>
          </cell>
        </row>
        <row r="4871">
          <cell r="A4871" t="str">
            <v>TCSDA051</v>
          </cell>
          <cell r="B4871" t="str">
            <v>TCSDA051</v>
          </cell>
        </row>
        <row r="4872">
          <cell r="A4872" t="str">
            <v>TCMLG151</v>
          </cell>
          <cell r="B4872" t="str">
            <v>TCMLG151</v>
          </cell>
        </row>
        <row r="4873">
          <cell r="A4873" t="str">
            <v>TCMJK101</v>
          </cell>
          <cell r="B4873" t="str">
            <v>TCMJK101</v>
          </cell>
        </row>
        <row r="4874">
          <cell r="A4874" t="str">
            <v>TCMOJ031</v>
          </cell>
          <cell r="B4874" t="str">
            <v>TCMOJ031</v>
          </cell>
        </row>
        <row r="4875">
          <cell r="A4875" t="str">
            <v>TCJBG012</v>
          </cell>
          <cell r="B4875" t="str">
            <v>TCJBG012</v>
          </cell>
        </row>
        <row r="4876">
          <cell r="A4876" t="str">
            <v>TCPSR061</v>
          </cell>
          <cell r="B4876" t="str">
            <v>TCPSR061</v>
          </cell>
        </row>
        <row r="4877">
          <cell r="A4877" t="str">
            <v>TCPND011</v>
          </cell>
          <cell r="B4877" t="str">
            <v>TCPND011</v>
          </cell>
        </row>
        <row r="4878">
          <cell r="A4878" t="str">
            <v>BDO23B</v>
          </cell>
          <cell r="B4878" t="str">
            <v>KEBON_LEGA</v>
          </cell>
        </row>
        <row r="4879">
          <cell r="A4879" t="str">
            <v>BDO11B</v>
          </cell>
          <cell r="B4879" t="str">
            <v>ARJUNA</v>
          </cell>
        </row>
        <row r="4880">
          <cell r="A4880" t="str">
            <v>PWK15B</v>
          </cell>
          <cell r="B4880" t="str">
            <v>NAGRI_KIDUL</v>
          </cell>
        </row>
        <row r="4881">
          <cell r="A4881" t="str">
            <v>PWK02A</v>
          </cell>
          <cell r="B4881" t="str">
            <v>CIWANGI</v>
          </cell>
        </row>
        <row r="4882">
          <cell r="A4882" t="str">
            <v>KRW22A</v>
          </cell>
          <cell r="B4882" t="str">
            <v>KARAWANG_BARAT_2</v>
          </cell>
        </row>
        <row r="4883">
          <cell r="A4883" t="str">
            <v>CRN03A</v>
          </cell>
          <cell r="B4883" t="str">
            <v>HARJAMUKTI_2</v>
          </cell>
        </row>
        <row r="4884">
          <cell r="A4884" t="str">
            <v>MJA02A</v>
          </cell>
          <cell r="B4884" t="str">
            <v>SINARJATI</v>
          </cell>
        </row>
        <row r="4885">
          <cell r="A4885" t="str">
            <v>KUB07</v>
          </cell>
          <cell r="B4885" t="str">
            <v>TELUK_PAKEDAI</v>
          </cell>
        </row>
        <row r="4886">
          <cell r="A4886" t="str">
            <v>CIP05D</v>
          </cell>
          <cell r="B4886" t="str">
            <v>DP_DAMAI</v>
          </cell>
        </row>
        <row r="4887">
          <cell r="A4887" t="str">
            <v>TCCIP051</v>
          </cell>
          <cell r="B4887" t="str">
            <v>TCCIP051</v>
          </cell>
        </row>
        <row r="4888">
          <cell r="A4888" t="str">
            <v>SUB22A</v>
          </cell>
          <cell r="B4888" t="str">
            <v>WTC</v>
          </cell>
        </row>
        <row r="4889">
          <cell r="A4889" t="str">
            <v>SUB39</v>
          </cell>
          <cell r="B4889" t="str">
            <v>WARUGUNUNG_2</v>
          </cell>
        </row>
        <row r="4890">
          <cell r="A4890" t="str">
            <v>SDA05</v>
          </cell>
          <cell r="B4890" t="str">
            <v>WARU</v>
          </cell>
        </row>
        <row r="4891">
          <cell r="A4891" t="str">
            <v>SUB02</v>
          </cell>
          <cell r="B4891" t="str">
            <v>SURABAYA</v>
          </cell>
        </row>
        <row r="4892">
          <cell r="A4892" t="str">
            <v>MLG18</v>
          </cell>
          <cell r="B4892" t="str">
            <v>SIGURA_GURA</v>
          </cell>
        </row>
        <row r="4893">
          <cell r="A4893" t="str">
            <v>SDA01</v>
          </cell>
          <cell r="B4893" t="str">
            <v>SIDOARJO</v>
          </cell>
        </row>
        <row r="4894">
          <cell r="A4894" t="str">
            <v>SUB33A</v>
          </cell>
          <cell r="B4894" t="str">
            <v>RAYA_DHARMAHUSADA</v>
          </cell>
        </row>
        <row r="4895">
          <cell r="A4895" t="str">
            <v>MTX04</v>
          </cell>
          <cell r="B4895" t="str">
            <v>PLAOSAN_1</v>
          </cell>
        </row>
        <row r="4896">
          <cell r="A4896" t="str">
            <v>MTX02</v>
          </cell>
          <cell r="B4896" t="str">
            <v>MAOSPATI</v>
          </cell>
        </row>
        <row r="4897">
          <cell r="A4897" t="str">
            <v>SUB76</v>
          </cell>
          <cell r="B4897" t="str">
            <v>MANUKAN_TAMA</v>
          </cell>
        </row>
        <row r="4898">
          <cell r="A4898" t="str">
            <v>MLG43</v>
          </cell>
          <cell r="B4898" t="str">
            <v>LOWOKWARU_2</v>
          </cell>
        </row>
        <row r="4899">
          <cell r="A4899" t="str">
            <v>MLG04</v>
          </cell>
          <cell r="B4899" t="str">
            <v>LOWOKWARU</v>
          </cell>
        </row>
        <row r="4900">
          <cell r="A4900" t="str">
            <v>TGK04</v>
          </cell>
          <cell r="B4900" t="str">
            <v>KARANGAN</v>
          </cell>
        </row>
        <row r="4901">
          <cell r="A4901" t="str">
            <v>TBN11</v>
          </cell>
          <cell r="B4901" t="str">
            <v>JENU_1</v>
          </cell>
        </row>
        <row r="4902">
          <cell r="A4902" t="str">
            <v>JBR23</v>
          </cell>
          <cell r="B4902" t="str">
            <v>JEMBER_LINTASSELATAN</v>
          </cell>
        </row>
        <row r="4903">
          <cell r="A4903" t="str">
            <v>SUB10</v>
          </cell>
          <cell r="B4903" t="str">
            <v>JAMBANGAN</v>
          </cell>
        </row>
        <row r="4904">
          <cell r="A4904" t="str">
            <v>SUB07</v>
          </cell>
          <cell r="B4904" t="str">
            <v>GUBENG</v>
          </cell>
        </row>
        <row r="4905">
          <cell r="A4905" t="str">
            <v>BWI10</v>
          </cell>
          <cell r="B4905" t="str">
            <v>GLENMORE</v>
          </cell>
        </row>
        <row r="4906">
          <cell r="A4906" t="str">
            <v>BWI31</v>
          </cell>
          <cell r="B4906" t="str">
            <v>GENTENG_1</v>
          </cell>
        </row>
        <row r="4907">
          <cell r="A4907" t="str">
            <v>PTN10</v>
          </cell>
          <cell r="B4907" t="str">
            <v>BANYUANYAR_1</v>
          </cell>
        </row>
        <row r="4908">
          <cell r="A4908" t="str">
            <v>TCBKH081</v>
          </cell>
          <cell r="B4908" t="str">
            <v>TCBKH081</v>
          </cell>
        </row>
        <row r="4909">
          <cell r="A4909" t="str">
            <v>TCBDR121</v>
          </cell>
          <cell r="B4909" t="str">
            <v>TCBDR121</v>
          </cell>
        </row>
        <row r="4910">
          <cell r="A4910" t="str">
            <v>TCBKH101</v>
          </cell>
          <cell r="B4910" t="str">
            <v>TCBKH101</v>
          </cell>
        </row>
        <row r="4911">
          <cell r="A4911" t="str">
            <v>TKG08C</v>
          </cell>
          <cell r="B4911" t="str">
            <v>CP_PU_PAGAR_ALAM</v>
          </cell>
        </row>
        <row r="4912">
          <cell r="A4912" t="str">
            <v>TCGTT011</v>
          </cell>
          <cell r="B4912" t="str">
            <v>TCGTT011</v>
          </cell>
        </row>
        <row r="4913">
          <cell r="A4913" t="str">
            <v>TCTKG041</v>
          </cell>
          <cell r="B4913" t="str">
            <v>TCTKG041</v>
          </cell>
        </row>
        <row r="4914">
          <cell r="A4914" t="str">
            <v>TCBKH031</v>
          </cell>
          <cell r="B4914" t="str">
            <v>TCBKH031</v>
          </cell>
        </row>
        <row r="4915">
          <cell r="A4915" t="str">
            <v>TCBDR221</v>
          </cell>
          <cell r="B4915" t="str">
            <v>TCBDR221</v>
          </cell>
        </row>
        <row r="4916">
          <cell r="A4916" t="str">
            <v>TCBDR171</v>
          </cell>
          <cell r="B4916" t="str">
            <v>TCBDR171</v>
          </cell>
        </row>
        <row r="4917">
          <cell r="A4917" t="str">
            <v>BGR02A</v>
          </cell>
          <cell r="B4917" t="str">
            <v>BOGOR_BARAT</v>
          </cell>
        </row>
        <row r="4918">
          <cell r="A4918" t="str">
            <v>KUB01</v>
          </cell>
          <cell r="B4918" t="str">
            <v>KUBURAYA</v>
          </cell>
        </row>
        <row r="4919">
          <cell r="A4919" t="str">
            <v>BAL07A</v>
          </cell>
          <cell r="B4919" t="str">
            <v>WANAKERTA</v>
          </cell>
        </row>
        <row r="4920">
          <cell r="A4920" t="str">
            <v>BAL15C</v>
          </cell>
          <cell r="B4920" t="str">
            <v>PASILIAN</v>
          </cell>
        </row>
        <row r="4921">
          <cell r="A4921" t="str">
            <v>TCBAL081</v>
          </cell>
          <cell r="B4921" t="str">
            <v>TCBAL081</v>
          </cell>
        </row>
        <row r="4922">
          <cell r="A4922" t="str">
            <v>TCBAL261</v>
          </cell>
          <cell r="B4922" t="str">
            <v>TCBAL261</v>
          </cell>
        </row>
        <row r="4923">
          <cell r="A4923" t="str">
            <v>TCBAL041</v>
          </cell>
          <cell r="B4923" t="str">
            <v>TCBAL041</v>
          </cell>
        </row>
        <row r="4924">
          <cell r="A4924" t="str">
            <v>TCBAL191</v>
          </cell>
          <cell r="B4924" t="str">
            <v>TCBAL191</v>
          </cell>
        </row>
        <row r="4925">
          <cell r="A4925" t="str">
            <v>TCBAL181</v>
          </cell>
          <cell r="B4925" t="str">
            <v>TCBAL181</v>
          </cell>
        </row>
        <row r="4926">
          <cell r="A4926" t="str">
            <v>TCBAL101</v>
          </cell>
          <cell r="B4926" t="str">
            <v>TCBAL101</v>
          </cell>
        </row>
        <row r="4927">
          <cell r="A4927" t="str">
            <v>TCBAL042</v>
          </cell>
          <cell r="B4927" t="str">
            <v>TCBAL042</v>
          </cell>
        </row>
        <row r="4928">
          <cell r="A4928" t="str">
            <v>TCBAL221</v>
          </cell>
          <cell r="B4928" t="str">
            <v>TCBAL221</v>
          </cell>
        </row>
        <row r="4929">
          <cell r="A4929" t="str">
            <v>TCCIP041</v>
          </cell>
          <cell r="B4929" t="str">
            <v>TCCIP041</v>
          </cell>
        </row>
        <row r="4930">
          <cell r="A4930" t="str">
            <v>TCCIP011</v>
          </cell>
          <cell r="B4930" t="str">
            <v>TCCIP011</v>
          </cell>
        </row>
        <row r="4931">
          <cell r="A4931" t="str">
            <v>TCCIP071</v>
          </cell>
          <cell r="B4931" t="str">
            <v>TCCIP071</v>
          </cell>
        </row>
        <row r="4932">
          <cell r="A4932" t="str">
            <v>TCCIP061</v>
          </cell>
          <cell r="B4932" t="str">
            <v>TCCIP061</v>
          </cell>
        </row>
        <row r="4933">
          <cell r="A4933" t="str">
            <v>TCCIP052</v>
          </cell>
          <cell r="B4933" t="str">
            <v>TCCIP052</v>
          </cell>
        </row>
        <row r="4934">
          <cell r="A4934" t="str">
            <v>TCPGL172</v>
          </cell>
          <cell r="B4934" t="str">
            <v>TCPGL172</v>
          </cell>
        </row>
        <row r="4935">
          <cell r="A4935" t="str">
            <v>TCSNG281</v>
          </cell>
          <cell r="B4935" t="str">
            <v>TCSNG281</v>
          </cell>
        </row>
        <row r="4936">
          <cell r="A4936" t="str">
            <v>TCSEG031</v>
          </cell>
          <cell r="B4936" t="str">
            <v>TCSEG031</v>
          </cell>
        </row>
        <row r="4937">
          <cell r="A4937" t="str">
            <v>TCTGR011</v>
          </cell>
          <cell r="B4937" t="str">
            <v>TCTGR011</v>
          </cell>
        </row>
        <row r="4938">
          <cell r="A4938" t="str">
            <v>TCTGR111</v>
          </cell>
          <cell r="B4938" t="str">
            <v>TCTGR111</v>
          </cell>
        </row>
        <row r="4939">
          <cell r="A4939" t="str">
            <v>TCTGR041</v>
          </cell>
          <cell r="B4939" t="str">
            <v>TCTGR041</v>
          </cell>
        </row>
        <row r="4940">
          <cell r="A4940" t="str">
            <v>TCTGR131</v>
          </cell>
          <cell r="B4940" t="str">
            <v>TCTGR131</v>
          </cell>
        </row>
        <row r="4941">
          <cell r="A4941" t="str">
            <v>TCTGR022</v>
          </cell>
          <cell r="B4941" t="str">
            <v>TCTGR022</v>
          </cell>
        </row>
        <row r="4942">
          <cell r="A4942" t="str">
            <v>TGR54A</v>
          </cell>
          <cell r="B4942" t="str">
            <v>TAMAN_BOROBUDUR</v>
          </cell>
        </row>
        <row r="4943">
          <cell r="A4943" t="str">
            <v>SEG01A</v>
          </cell>
          <cell r="B4943" t="str">
            <v>KAGUNGAN</v>
          </cell>
        </row>
        <row r="4944">
          <cell r="A4944" t="str">
            <v>TCBAL201</v>
          </cell>
          <cell r="B4944" t="str">
            <v>TCBAL201</v>
          </cell>
        </row>
        <row r="4945">
          <cell r="A4945" t="str">
            <v>TGR01B</v>
          </cell>
          <cell r="B4945" t="str">
            <v>BENTENG_BETAWI</v>
          </cell>
        </row>
        <row r="4946">
          <cell r="A4946" t="str">
            <v>BAL15B</v>
          </cell>
          <cell r="B4946" t="str">
            <v>DP_KRESEK</v>
          </cell>
        </row>
        <row r="4947">
          <cell r="A4947" t="str">
            <v>BAL19B</v>
          </cell>
          <cell r="B4947" t="str">
            <v>CAKRA</v>
          </cell>
        </row>
        <row r="4948">
          <cell r="A4948" t="str">
            <v>BAL01B</v>
          </cell>
          <cell r="B4948" t="str">
            <v>KARAWACI_MALL</v>
          </cell>
        </row>
        <row r="4949">
          <cell r="A4949" t="str">
            <v>TCTGR122</v>
          </cell>
          <cell r="B4949" t="str">
            <v>TCTGR122</v>
          </cell>
        </row>
        <row r="4950">
          <cell r="A4950" t="str">
            <v>TCTGR021</v>
          </cell>
          <cell r="B4950" t="str">
            <v>TCTGR021</v>
          </cell>
        </row>
        <row r="4951">
          <cell r="A4951" t="str">
            <v>TCTGR071</v>
          </cell>
          <cell r="B4951" t="str">
            <v>TCTGR071</v>
          </cell>
        </row>
        <row r="4952">
          <cell r="A4952" t="str">
            <v>TCBAL121</v>
          </cell>
          <cell r="B4952" t="str">
            <v>TCBAL121</v>
          </cell>
        </row>
        <row r="4953">
          <cell r="A4953" t="str">
            <v>BAL10B</v>
          </cell>
          <cell r="B4953" t="str">
            <v>ANGKASA_LAND</v>
          </cell>
        </row>
        <row r="4954">
          <cell r="A4954" t="str">
            <v>TCTGR101</v>
          </cell>
          <cell r="B4954" t="str">
            <v>TCTGR101</v>
          </cell>
        </row>
        <row r="4955">
          <cell r="A4955" t="str">
            <v>TCCIP031</v>
          </cell>
          <cell r="B4955" t="str">
            <v>TCCIP031</v>
          </cell>
        </row>
        <row r="4956">
          <cell r="A4956" t="str">
            <v>TCTGR121</v>
          </cell>
          <cell r="B4956" t="str">
            <v>TCTGR121</v>
          </cell>
        </row>
        <row r="4957">
          <cell r="A4957" t="str">
            <v>SRN07</v>
          </cell>
          <cell r="B4957" t="str">
            <v>PUNGKRUK</v>
          </cell>
        </row>
        <row r="4958">
          <cell r="A4958" t="str">
            <v>UPG06D</v>
          </cell>
          <cell r="B4958" t="str">
            <v>CP_PURI</v>
          </cell>
        </row>
        <row r="4959">
          <cell r="A4959" t="str">
            <v>SLM19</v>
          </cell>
          <cell r="B4959" t="str">
            <v>KALIBENING</v>
          </cell>
        </row>
        <row r="4960">
          <cell r="A4960" t="str">
            <v>SOC11</v>
          </cell>
          <cell r="B4960" t="str">
            <v>PURWOSARI</v>
          </cell>
        </row>
        <row r="4961">
          <cell r="A4961" t="str">
            <v>KBM01</v>
          </cell>
          <cell r="B4961" t="str">
            <v>KEBUMEN</v>
          </cell>
        </row>
        <row r="4962">
          <cell r="A4962" t="str">
            <v>BAL07</v>
          </cell>
          <cell r="B4962" t="str">
            <v>SEPATAN_2</v>
          </cell>
        </row>
        <row r="4963">
          <cell r="A4963" t="str">
            <v>BKH03B</v>
          </cell>
          <cell r="B4963" t="str">
            <v>CP_ANGGUN_JAYA</v>
          </cell>
        </row>
        <row r="4964">
          <cell r="A4964" t="str">
            <v>BDR04A</v>
          </cell>
          <cell r="B4964" t="str">
            <v>CP_ARCHA</v>
          </cell>
        </row>
        <row r="4965">
          <cell r="A4965" t="str">
            <v>TKG01G</v>
          </cell>
          <cell r="B4965" t="str">
            <v>CP_GLOBAL_EXPRESS_2</v>
          </cell>
        </row>
        <row r="4966">
          <cell r="A4966" t="str">
            <v>PDG02A</v>
          </cell>
          <cell r="B4966" t="str">
            <v>GUNUNG_PANGILUN_01</v>
          </cell>
        </row>
        <row r="4967">
          <cell r="A4967" t="str">
            <v>DJJ03A</v>
          </cell>
          <cell r="B4967" t="str">
            <v>TANAH_HITAM</v>
          </cell>
        </row>
        <row r="4968">
          <cell r="A4968" t="str">
            <v>SAG07</v>
          </cell>
          <cell r="B4968" t="str">
            <v>CP_BATANG_TARANG</v>
          </cell>
        </row>
        <row r="4969">
          <cell r="A4969" t="str">
            <v>TGR23</v>
          </cell>
          <cell r="B4969" t="str">
            <v>KARANG_TENGAH</v>
          </cell>
        </row>
        <row r="4970">
          <cell r="A4970" t="str">
            <v>SNG04</v>
          </cell>
          <cell r="B4970" t="str">
            <v>ANYER</v>
          </cell>
        </row>
        <row r="4971">
          <cell r="A4971" t="str">
            <v>BAL01</v>
          </cell>
          <cell r="B4971" t="str">
            <v>CIKUPA_1</v>
          </cell>
        </row>
        <row r="4972">
          <cell r="A4972" t="str">
            <v>SEG03B</v>
          </cell>
          <cell r="B4972" t="str">
            <v>DP_KALIGANDU</v>
          </cell>
        </row>
        <row r="4973">
          <cell r="A4973" t="str">
            <v>TGR72</v>
          </cell>
          <cell r="B4973" t="str">
            <v>RAYA_LEGOK</v>
          </cell>
        </row>
        <row r="4974">
          <cell r="A4974" t="str">
            <v>SEG02A</v>
          </cell>
          <cell r="B4974" t="str">
            <v>KASEMEN</v>
          </cell>
        </row>
        <row r="4975">
          <cell r="A4975" t="str">
            <v>PKY09</v>
          </cell>
          <cell r="B4975" t="str">
            <v>JEKAN_RAYA_01</v>
          </cell>
        </row>
        <row r="4976">
          <cell r="A4976" t="str">
            <v>SLO10</v>
          </cell>
          <cell r="B4976" t="str">
            <v>JEROWARU</v>
          </cell>
        </row>
        <row r="4977">
          <cell r="A4977" t="str">
            <v>WGI05A</v>
          </cell>
          <cell r="B4977" t="str">
            <v>BAURESAN</v>
          </cell>
        </row>
        <row r="4978">
          <cell r="A4978" t="str">
            <v>KLT16</v>
          </cell>
          <cell r="B4978" t="str">
            <v>BONYOKAN</v>
          </cell>
        </row>
        <row r="4979">
          <cell r="A4979" t="str">
            <v>SUJ17</v>
          </cell>
          <cell r="B4979" t="str">
            <v>LETTU_HARTONO</v>
          </cell>
        </row>
        <row r="4980">
          <cell r="A4980" t="str">
            <v>CLP16</v>
          </cell>
          <cell r="B4980" t="str">
            <v>KASIH_KARUNIA</v>
          </cell>
        </row>
        <row r="4981">
          <cell r="A4981" t="str">
            <v>BTL13</v>
          </cell>
          <cell r="B4981" t="str">
            <v>PANGGUNGHARJO</v>
          </cell>
        </row>
        <row r="4982">
          <cell r="A4982" t="str">
            <v>SUJ15</v>
          </cell>
          <cell r="B4982" t="str">
            <v>BANARAN</v>
          </cell>
        </row>
        <row r="4983">
          <cell r="A4983" t="str">
            <v>JOG08A</v>
          </cell>
          <cell r="B4983" t="str">
            <v>PRAMUKA_JAYA</v>
          </cell>
        </row>
        <row r="4984">
          <cell r="A4984" t="str">
            <v>JKT41V</v>
          </cell>
          <cell r="B4984" t="str">
            <v>CP_PIS</v>
          </cell>
        </row>
        <row r="4985">
          <cell r="A4985" t="str">
            <v>SKW03</v>
          </cell>
          <cell r="B4985" t="str">
            <v>ROBAN</v>
          </cell>
        </row>
        <row r="4986">
          <cell r="A4986" t="str">
            <v>LHT01</v>
          </cell>
          <cell r="B4986" t="str">
            <v>LAHAT</v>
          </cell>
        </row>
        <row r="4987">
          <cell r="A4987" t="str">
            <v>KUB09A</v>
          </cell>
          <cell r="B4987" t="str">
            <v>AMBANGAH</v>
          </cell>
        </row>
        <row r="4988">
          <cell r="A4988" t="str">
            <v>SQG01B</v>
          </cell>
          <cell r="B4988" t="str">
            <v>BANING_KOTA</v>
          </cell>
        </row>
        <row r="4989">
          <cell r="A4989" t="str">
            <v>SQG01C</v>
          </cell>
          <cell r="B4989" t="str">
            <v>KAPUAS_KANAN</v>
          </cell>
        </row>
        <row r="4990">
          <cell r="A4990" t="str">
            <v>TTT17</v>
          </cell>
          <cell r="B4990" t="str">
            <v>SUNGAI_LAUR</v>
          </cell>
        </row>
        <row r="4991">
          <cell r="A4991" t="str">
            <v>TLM04</v>
          </cell>
          <cell r="B4991" t="str">
            <v>SIMPANG_SIDUK</v>
          </cell>
        </row>
        <row r="4992">
          <cell r="A4992" t="str">
            <v>SKW03A</v>
          </cell>
          <cell r="B4992" t="str">
            <v>SAKOK</v>
          </cell>
        </row>
        <row r="4993">
          <cell r="A4993" t="str">
            <v>KUB09C</v>
          </cell>
          <cell r="B4993" t="str">
            <v>PARTENG</v>
          </cell>
        </row>
        <row r="4994">
          <cell r="A4994" t="str">
            <v>PNK06A</v>
          </cell>
          <cell r="B4994" t="str">
            <v>TANJUNG_HULU</v>
          </cell>
        </row>
        <row r="4995">
          <cell r="A4995" t="str">
            <v>TCMAL091</v>
          </cell>
          <cell r="B4995" t="str">
            <v>TCMAL091</v>
          </cell>
        </row>
        <row r="4996">
          <cell r="A4996" t="str">
            <v>DPU02</v>
          </cell>
          <cell r="B4996" t="str">
            <v>MANGGALEWA</v>
          </cell>
        </row>
        <row r="4997">
          <cell r="A4997" t="str">
            <v>TEST8817</v>
          </cell>
          <cell r="B4997" t="str">
            <v>Test转运中心3</v>
          </cell>
        </row>
        <row r="4998">
          <cell r="A4998" t="str">
            <v>SDA13</v>
          </cell>
          <cell r="B4998" t="str">
            <v>BUDURAN_RAYA</v>
          </cell>
        </row>
        <row r="4999">
          <cell r="A4999" t="str">
            <v>TGK02</v>
          </cell>
          <cell r="B4999" t="str">
            <v>GANDUSARI</v>
          </cell>
        </row>
        <row r="5000">
          <cell r="A5000" t="str">
            <v>SUB46</v>
          </cell>
          <cell r="B5000" t="str">
            <v>SIWALANKERTO_2</v>
          </cell>
        </row>
        <row r="5001">
          <cell r="A5001" t="str">
            <v>MTX03</v>
          </cell>
          <cell r="B5001" t="str">
            <v>TAKERAN</v>
          </cell>
        </row>
        <row r="5002">
          <cell r="A5002" t="str">
            <v>LMJ04</v>
          </cell>
          <cell r="B5002" t="str">
            <v>SUMBERSUKO</v>
          </cell>
        </row>
        <row r="5003">
          <cell r="A5003" t="str">
            <v>BTL11</v>
          </cell>
          <cell r="B5003" t="str">
            <v>BADEGAN</v>
          </cell>
        </row>
        <row r="5004">
          <cell r="A5004" t="str">
            <v>BTL09</v>
          </cell>
          <cell r="B5004" t="str">
            <v>BABADAN</v>
          </cell>
        </row>
        <row r="5005">
          <cell r="A5005" t="str">
            <v>BTL05</v>
          </cell>
          <cell r="B5005" t="str">
            <v>SRANDAKAN</v>
          </cell>
        </row>
        <row r="5006">
          <cell r="A5006" t="str">
            <v>BTL02</v>
          </cell>
          <cell r="B5006" t="str">
            <v>BANGUNTAPAN</v>
          </cell>
        </row>
        <row r="5007">
          <cell r="A5007" t="str">
            <v>DJB05</v>
          </cell>
          <cell r="B5007" t="str">
            <v>BERINGIN</v>
          </cell>
        </row>
        <row r="5008">
          <cell r="A5008" t="str">
            <v>MUT01</v>
          </cell>
          <cell r="B5008" t="str">
            <v>MUARA_TEBO</v>
          </cell>
        </row>
        <row r="5009">
          <cell r="A5009" t="str">
            <v>SLN03</v>
          </cell>
          <cell r="B5009" t="str">
            <v>MANDIANGIN</v>
          </cell>
        </row>
        <row r="5010">
          <cell r="A5010" t="str">
            <v>MRB03</v>
          </cell>
          <cell r="B5010" t="str">
            <v>LUBUK_LANDAI</v>
          </cell>
        </row>
        <row r="5011">
          <cell r="A5011" t="str">
            <v>SUB63</v>
          </cell>
          <cell r="B5011" t="str">
            <v>PERBANAS_2</v>
          </cell>
        </row>
        <row r="5012">
          <cell r="A5012" t="str">
            <v>PWO19</v>
          </cell>
          <cell r="B5012" t="str">
            <v>KALIBAGOR</v>
          </cell>
        </row>
        <row r="5013">
          <cell r="A5013" t="str">
            <v>SOG92</v>
          </cell>
          <cell r="B5013" t="str">
            <v>GAJAH_MEKAR</v>
          </cell>
        </row>
        <row r="5014">
          <cell r="A5014" t="str">
            <v>SMI22A</v>
          </cell>
          <cell r="B5014" t="str">
            <v>CICURUG_2</v>
          </cell>
        </row>
        <row r="5015">
          <cell r="A5015" t="str">
            <v>GRT33B</v>
          </cell>
          <cell r="B5015" t="str">
            <v>GRT33B</v>
          </cell>
        </row>
        <row r="5016">
          <cell r="A5016" t="str">
            <v>GRT40</v>
          </cell>
          <cell r="B5016" t="str">
            <v>GRT40</v>
          </cell>
        </row>
        <row r="5017">
          <cell r="A5017" t="str">
            <v>GRT02B</v>
          </cell>
          <cell r="B5017" t="str">
            <v>GARUT_2</v>
          </cell>
        </row>
        <row r="5018">
          <cell r="A5018" t="str">
            <v>GRT01C</v>
          </cell>
          <cell r="B5018" t="str">
            <v>TARKAL_2</v>
          </cell>
        </row>
        <row r="5019">
          <cell r="A5019" t="str">
            <v>GRT06B</v>
          </cell>
          <cell r="B5019" t="str">
            <v>CILAWU_2</v>
          </cell>
        </row>
        <row r="5020">
          <cell r="A5020" t="str">
            <v>GRT07B</v>
          </cell>
          <cell r="B5020" t="str">
            <v>NAGROG_2</v>
          </cell>
        </row>
        <row r="5021">
          <cell r="A5021" t="str">
            <v>GRT03C</v>
          </cell>
          <cell r="B5021" t="str">
            <v>GARUT_3</v>
          </cell>
        </row>
        <row r="5022">
          <cell r="A5022" t="str">
            <v>GRT42B</v>
          </cell>
          <cell r="B5022" t="str">
            <v>TALAGASARI_2</v>
          </cell>
        </row>
        <row r="5023">
          <cell r="A5023" t="str">
            <v>GRT34A</v>
          </cell>
          <cell r="B5023" t="str">
            <v>SASAK_BEUSI_2</v>
          </cell>
        </row>
        <row r="5024">
          <cell r="A5024" t="str">
            <v>GRT37B</v>
          </cell>
          <cell r="B5024" t="str">
            <v>GARUT_UTARA</v>
          </cell>
        </row>
        <row r="5025">
          <cell r="A5025" t="str">
            <v>GRT10A</v>
          </cell>
          <cell r="B5025" t="str">
            <v>PANGATIKAN_2</v>
          </cell>
        </row>
        <row r="5026">
          <cell r="A5026" t="str">
            <v>BDO79A</v>
          </cell>
          <cell r="B5026" t="str">
            <v>ASTANA_ANYAR_2</v>
          </cell>
        </row>
        <row r="5027">
          <cell r="A5027" t="str">
            <v>JKT56M</v>
          </cell>
          <cell r="B5027" t="str">
            <v>CP_CAKUNG</v>
          </cell>
        </row>
        <row r="5028">
          <cell r="A5028" t="str">
            <v>LMJ17</v>
          </cell>
          <cell r="B5028" t="str">
            <v>LUMAJANG_2</v>
          </cell>
        </row>
        <row r="5029">
          <cell r="A5029" t="str">
            <v>MJK10</v>
          </cell>
          <cell r="B5029" t="str">
            <v>DC_KOTARAJA</v>
          </cell>
        </row>
        <row r="5030">
          <cell r="A5030" t="str">
            <v>SUB27A</v>
          </cell>
          <cell r="B5030" t="str">
            <v>DC_GUBENG</v>
          </cell>
        </row>
        <row r="5031">
          <cell r="A5031" t="str">
            <v>BJE01</v>
          </cell>
          <cell r="B5031" t="str">
            <v>BOJONEGORO</v>
          </cell>
        </row>
        <row r="5032">
          <cell r="A5032" t="str">
            <v>BDO81A</v>
          </cell>
          <cell r="B5032" t="str">
            <v>CIRANGRANG_2</v>
          </cell>
        </row>
        <row r="5033">
          <cell r="A5033" t="str">
            <v>BGR21</v>
          </cell>
          <cell r="B5033" t="str">
            <v>CIMAHPAR</v>
          </cell>
        </row>
        <row r="5034">
          <cell r="A5034" t="str">
            <v>BGR38</v>
          </cell>
          <cell r="B5034" t="str">
            <v>SEMERU</v>
          </cell>
        </row>
        <row r="5035">
          <cell r="A5035" t="str">
            <v>KUR07</v>
          </cell>
          <cell r="B5035" t="str">
            <v>KRUI_2</v>
          </cell>
        </row>
        <row r="5036">
          <cell r="A5036" t="str">
            <v>BKH03C</v>
          </cell>
          <cell r="B5036" t="str">
            <v>CP_TARAHAN</v>
          </cell>
        </row>
        <row r="5037">
          <cell r="A5037" t="str">
            <v>MSJ01</v>
          </cell>
          <cell r="B5037" t="str">
            <v>MESUJI</v>
          </cell>
        </row>
        <row r="5038">
          <cell r="A5038" t="str">
            <v>TKG07</v>
          </cell>
          <cell r="B5038" t="str">
            <v>KEDAMAIAN</v>
          </cell>
        </row>
        <row r="5039">
          <cell r="A5039" t="str">
            <v>LWA01</v>
          </cell>
          <cell r="B5039" t="str">
            <v>LIWA</v>
          </cell>
        </row>
        <row r="5040">
          <cell r="A5040" t="str">
            <v>BKH03</v>
          </cell>
          <cell r="B5040" t="str">
            <v>SIDOMULYO</v>
          </cell>
        </row>
        <row r="5041">
          <cell r="A5041" t="str">
            <v>BGR01E</v>
          </cell>
          <cell r="B5041" t="str">
            <v>SUKARAJA_2</v>
          </cell>
        </row>
        <row r="5042">
          <cell r="A5042" t="str">
            <v>JKT41G</v>
          </cell>
          <cell r="B5042" t="str">
            <v>CP_TANAH_MERAH</v>
          </cell>
        </row>
        <row r="5043">
          <cell r="A5043" t="str">
            <v>TKG06</v>
          </cell>
          <cell r="B5043" t="str">
            <v>DIPONEGORO</v>
          </cell>
        </row>
        <row r="5044">
          <cell r="A5044" t="str">
            <v>RKS10B</v>
          </cell>
          <cell r="B5044" t="str">
            <v>WARGUN</v>
          </cell>
        </row>
        <row r="5045">
          <cell r="A5045" t="str">
            <v>TGR09B</v>
          </cell>
          <cell r="B5045" t="str">
            <v>WALLSTREET</v>
          </cell>
        </row>
        <row r="5046">
          <cell r="A5046" t="str">
            <v>TGR888</v>
          </cell>
          <cell r="B5046" t="str">
            <v>TGR_SALES</v>
          </cell>
        </row>
        <row r="5047">
          <cell r="A5047" t="str">
            <v>SEG05</v>
          </cell>
          <cell r="B5047" t="str">
            <v>SERANG_2</v>
          </cell>
        </row>
        <row r="5048">
          <cell r="A5048" t="str">
            <v>CIP03E</v>
          </cell>
          <cell r="B5048" t="str">
            <v>RENI_JAYA</v>
          </cell>
        </row>
        <row r="5049">
          <cell r="A5049" t="str">
            <v>TGR08C</v>
          </cell>
          <cell r="B5049" t="str">
            <v>PORIS_INDAH</v>
          </cell>
        </row>
        <row r="5050">
          <cell r="A5050" t="str">
            <v>SNG20</v>
          </cell>
          <cell r="B5050" t="str">
            <v>PAMARAYAN_RAYA</v>
          </cell>
        </row>
        <row r="5051">
          <cell r="A5051" t="str">
            <v>RKS02</v>
          </cell>
          <cell r="B5051" t="str">
            <v>MALIMPING</v>
          </cell>
        </row>
        <row r="5052">
          <cell r="A5052" t="str">
            <v>TGR10A</v>
          </cell>
          <cell r="B5052" t="str">
            <v>KARANG_MULYA</v>
          </cell>
        </row>
        <row r="5053">
          <cell r="A5053" t="str">
            <v>BAL10C</v>
          </cell>
          <cell r="B5053" t="str">
            <v>KAMP_MELAYU</v>
          </cell>
        </row>
        <row r="5054">
          <cell r="A5054" t="str">
            <v>CIP04A</v>
          </cell>
          <cell r="B5054" t="str">
            <v>JELUPANG</v>
          </cell>
        </row>
        <row r="5055">
          <cell r="A5055" t="str">
            <v>SEG05A</v>
          </cell>
          <cell r="B5055" t="str">
            <v>DP_WALANTAKA</v>
          </cell>
        </row>
        <row r="5056">
          <cell r="A5056" t="str">
            <v>BAL08D</v>
          </cell>
          <cell r="B5056" t="str">
            <v>DP_PASAR_KEMIS</v>
          </cell>
        </row>
        <row r="5057">
          <cell r="A5057" t="str">
            <v>CIP03D</v>
          </cell>
          <cell r="B5057" t="str">
            <v>DP_PAMULANG_BARAT</v>
          </cell>
        </row>
        <row r="5058">
          <cell r="A5058" t="str">
            <v>CIP03C</v>
          </cell>
          <cell r="B5058" t="str">
            <v>DP_PAMULANG</v>
          </cell>
        </row>
        <row r="5059">
          <cell r="A5059" t="str">
            <v>SNG09A</v>
          </cell>
          <cell r="B5059" t="str">
            <v>DP_PADARINCANG</v>
          </cell>
        </row>
        <row r="5060">
          <cell r="A5060" t="str">
            <v>TGR13A</v>
          </cell>
          <cell r="B5060" t="str">
            <v>DP_LARANGAN</v>
          </cell>
        </row>
        <row r="5061">
          <cell r="A5061" t="str">
            <v>SEG06A</v>
          </cell>
          <cell r="B5061" t="str">
            <v>DP_KIAJURUM</v>
          </cell>
        </row>
        <row r="5062">
          <cell r="A5062" t="str">
            <v>BAL08B</v>
          </cell>
          <cell r="B5062" t="str">
            <v>DP_KEBON_KELAPA</v>
          </cell>
        </row>
        <row r="5063">
          <cell r="A5063" t="str">
            <v>TGR06B</v>
          </cell>
          <cell r="B5063" t="str">
            <v>DP_JATIUWUNG_RAYA</v>
          </cell>
        </row>
        <row r="5064">
          <cell r="A5064" t="str">
            <v>RKS11</v>
          </cell>
          <cell r="B5064" t="str">
            <v>DP_CIPANAS_RKS</v>
          </cell>
        </row>
        <row r="5065">
          <cell r="A5065" t="str">
            <v>BAL08A</v>
          </cell>
          <cell r="B5065" t="str">
            <v>DP_BUMI_INDAH</v>
          </cell>
        </row>
        <row r="5066">
          <cell r="A5066" t="str">
            <v>SEG13</v>
          </cell>
          <cell r="B5066" t="str">
            <v>DC_SERANG</v>
          </cell>
        </row>
        <row r="5067">
          <cell r="A5067" t="str">
            <v>TGR08B</v>
          </cell>
          <cell r="B5067" t="str">
            <v>DAAN_MOGOT_ARCADIA</v>
          </cell>
        </row>
        <row r="5068">
          <cell r="A5068" t="str">
            <v>BAL20B</v>
          </cell>
          <cell r="B5068" t="str">
            <v>CUKANG_GALIH</v>
          </cell>
        </row>
        <row r="5069">
          <cell r="A5069" t="str">
            <v>RKS16</v>
          </cell>
          <cell r="B5069" t="str">
            <v>CITRA_MAJA_LEBAK</v>
          </cell>
        </row>
        <row r="5070">
          <cell r="A5070" t="str">
            <v>RKS04A</v>
          </cell>
          <cell r="B5070" t="str">
            <v>CIMARGA</v>
          </cell>
        </row>
        <row r="5071">
          <cell r="A5071" t="str">
            <v>CIP02B</v>
          </cell>
          <cell r="B5071" t="str">
            <v>CILENGGANG_RAYA</v>
          </cell>
        </row>
        <row r="5072">
          <cell r="A5072" t="str">
            <v>RKS21</v>
          </cell>
          <cell r="B5072" t="str">
            <v>CILELES_RAYA</v>
          </cell>
        </row>
        <row r="5073">
          <cell r="A5073" t="str">
            <v>CIP03F</v>
          </cell>
          <cell r="B5073" t="str">
            <v>BAMBU_APUS</v>
          </cell>
        </row>
        <row r="5074">
          <cell r="A5074" t="str">
            <v>SMQ10</v>
          </cell>
          <cell r="B5074" t="str">
            <v>CEMPAGA_HULU</v>
          </cell>
        </row>
        <row r="5075">
          <cell r="A5075" t="str">
            <v>TNJ10</v>
          </cell>
          <cell r="B5075" t="str">
            <v>CP_SEI_JANG</v>
          </cell>
        </row>
        <row r="5076">
          <cell r="A5076" t="str">
            <v>TNJ11</v>
          </cell>
          <cell r="B5076" t="str">
            <v>CP_WIRATNO</v>
          </cell>
        </row>
        <row r="5077">
          <cell r="A5077" t="str">
            <v>TNJ09</v>
          </cell>
          <cell r="B5077" t="str">
            <v>BRIGJEN_KATAMSO</v>
          </cell>
        </row>
        <row r="5078">
          <cell r="A5078" t="str">
            <v>TNJ12</v>
          </cell>
          <cell r="B5078" t="str">
            <v>CP_TEUKU_UMAR</v>
          </cell>
        </row>
        <row r="5079">
          <cell r="A5079" t="str">
            <v>TNJ13</v>
          </cell>
          <cell r="B5079" t="str">
            <v>CP_WRSUPRATMAN</v>
          </cell>
        </row>
        <row r="5080">
          <cell r="A5080" t="str">
            <v>BTH26</v>
          </cell>
          <cell r="B5080" t="str">
            <v>CP_GREENLAND</v>
          </cell>
        </row>
        <row r="5081">
          <cell r="A5081" t="str">
            <v>BTH29</v>
          </cell>
          <cell r="B5081" t="str">
            <v>CP_PASIR_PUTIH</v>
          </cell>
        </row>
        <row r="5082">
          <cell r="A5082" t="str">
            <v>LBB01</v>
          </cell>
          <cell r="B5082" t="str">
            <v>LUBUK_BASUNG</v>
          </cell>
        </row>
        <row r="5083">
          <cell r="A5083" t="str">
            <v>PUR05</v>
          </cell>
          <cell r="B5083" t="str">
            <v>BUKATEJA</v>
          </cell>
        </row>
        <row r="5084">
          <cell r="A5084" t="str">
            <v>SUB06</v>
          </cell>
          <cell r="B5084" t="str">
            <v>BENOWO</v>
          </cell>
        </row>
        <row r="5085">
          <cell r="A5085" t="str">
            <v>LMG15</v>
          </cell>
          <cell r="B5085" t="str">
            <v>TIKUNG_1</v>
          </cell>
        </row>
        <row r="5086">
          <cell r="A5086" t="str">
            <v>LMG04</v>
          </cell>
          <cell r="B5086" t="str">
            <v>MANTUP</v>
          </cell>
        </row>
        <row r="5087">
          <cell r="A5087" t="str">
            <v>BWI19</v>
          </cell>
          <cell r="B5087" t="str">
            <v>TEGALDLIMO</v>
          </cell>
        </row>
        <row r="5088">
          <cell r="A5088" t="str">
            <v>TJQ03</v>
          </cell>
          <cell r="B5088" t="str">
            <v>TANJUNG_PANDAN_2</v>
          </cell>
        </row>
        <row r="5089">
          <cell r="A5089" t="str">
            <v>KDS07</v>
          </cell>
          <cell r="B5089" t="str">
            <v>KUDUS_KOTA</v>
          </cell>
        </row>
        <row r="5090">
          <cell r="A5090" t="str">
            <v>KDS04</v>
          </cell>
          <cell r="B5090" t="str">
            <v>BURIKAN</v>
          </cell>
        </row>
        <row r="5091">
          <cell r="A5091" t="str">
            <v>BTH13</v>
          </cell>
          <cell r="B5091" t="str">
            <v>TANJUNG_UNCANG</v>
          </cell>
        </row>
        <row r="5092">
          <cell r="A5092" t="str">
            <v>BJA02A</v>
          </cell>
          <cell r="B5092" t="str">
            <v>LANGENSARI_2</v>
          </cell>
        </row>
        <row r="5093">
          <cell r="A5093" t="str">
            <v>BJA01B</v>
          </cell>
          <cell r="B5093" t="str">
            <v>PARUNGLESANG_2</v>
          </cell>
        </row>
        <row r="5094">
          <cell r="A5094" t="str">
            <v>MJA08</v>
          </cell>
          <cell r="B5094" t="str">
            <v>KADIPATEN</v>
          </cell>
        </row>
        <row r="5095">
          <cell r="A5095" t="str">
            <v>MJA01</v>
          </cell>
          <cell r="B5095" t="str">
            <v>MAJALENGKA</v>
          </cell>
        </row>
        <row r="5096">
          <cell r="A5096" t="str">
            <v>BDO23C</v>
          </cell>
          <cell r="B5096" t="str">
            <v>KEBON_LEGA_2</v>
          </cell>
        </row>
        <row r="5097">
          <cell r="A5097" t="str">
            <v>RMB04A</v>
          </cell>
          <cell r="B5097" t="str">
            <v>KALIORI</v>
          </cell>
        </row>
        <row r="5098">
          <cell r="A5098" t="str">
            <v>PTI20A</v>
          </cell>
          <cell r="B5098" t="str">
            <v>GEMBONG01</v>
          </cell>
        </row>
        <row r="5099">
          <cell r="A5099" t="str">
            <v>SRG16A</v>
          </cell>
          <cell r="B5099" t="str">
            <v>MANGUNSARKORO01</v>
          </cell>
        </row>
        <row r="5100">
          <cell r="A5100" t="str">
            <v>PKL15</v>
          </cell>
          <cell r="B5100" t="str">
            <v>SRAGI</v>
          </cell>
        </row>
        <row r="5101">
          <cell r="A5101" t="str">
            <v>TCRAQ071</v>
          </cell>
          <cell r="B5101" t="str">
            <v>TCRAQ071</v>
          </cell>
        </row>
        <row r="5102">
          <cell r="A5102" t="str">
            <v>TCKDS081</v>
          </cell>
          <cell r="B5102" t="str">
            <v>TCKDS081</v>
          </cell>
        </row>
        <row r="5103">
          <cell r="A5103" t="str">
            <v>SBD02</v>
          </cell>
          <cell r="B5103" t="str">
            <v>BESUKI</v>
          </cell>
        </row>
        <row r="5104">
          <cell r="A5104" t="str">
            <v>BKH04</v>
          </cell>
          <cell r="B5104" t="str">
            <v>PENENGAHAN</v>
          </cell>
        </row>
        <row r="5105">
          <cell r="A5105" t="str">
            <v>MAR04</v>
          </cell>
          <cell r="B5105" t="str">
            <v>TURIKALE</v>
          </cell>
        </row>
        <row r="5106">
          <cell r="A5106" t="str">
            <v>BDJ19</v>
          </cell>
          <cell r="B5106" t="str">
            <v>CP_HAPEWORLD</v>
          </cell>
        </row>
        <row r="5107">
          <cell r="A5107" t="str">
            <v>BPN888</v>
          </cell>
          <cell r="B5107" t="str">
            <v>BPN_SALES</v>
          </cell>
        </row>
        <row r="5108">
          <cell r="A5108" t="str">
            <v>UPG52</v>
          </cell>
          <cell r="B5108" t="str">
            <v>DC_PERINTIS_KM16</v>
          </cell>
        </row>
        <row r="5109">
          <cell r="A5109" t="str">
            <v>KDI03</v>
          </cell>
          <cell r="B5109" t="str">
            <v>MANDONGA</v>
          </cell>
        </row>
        <row r="5110">
          <cell r="A5110" t="str">
            <v>DPS01A</v>
          </cell>
          <cell r="B5110" t="str">
            <v>SUDIRMAN_01</v>
          </cell>
        </row>
        <row r="5111">
          <cell r="A5111" t="str">
            <v>KOE29</v>
          </cell>
          <cell r="B5111" t="str">
            <v>KUPANG_TENGAH</v>
          </cell>
        </row>
        <row r="5112">
          <cell r="A5112" t="str">
            <v>AMB05A</v>
          </cell>
          <cell r="B5112" t="str">
            <v>GETASAN01</v>
          </cell>
        </row>
        <row r="5113">
          <cell r="A5113" t="str">
            <v>PML14A</v>
          </cell>
          <cell r="B5113" t="str">
            <v>AMPELGADING01</v>
          </cell>
        </row>
        <row r="5114">
          <cell r="A5114" t="str">
            <v>PUR08</v>
          </cell>
          <cell r="B5114" t="str">
            <v>KALIMANAH</v>
          </cell>
        </row>
        <row r="5115">
          <cell r="A5115" t="str">
            <v>TRK02</v>
          </cell>
          <cell r="B5115" t="str">
            <v>SELUMIT</v>
          </cell>
        </row>
        <row r="5116">
          <cell r="A5116" t="str">
            <v>BJT01</v>
          </cell>
          <cell r="B5116" t="str">
            <v>BATURAJA_BARAT</v>
          </cell>
        </row>
        <row r="5117">
          <cell r="A5117" t="str">
            <v>PYW11</v>
          </cell>
          <cell r="B5117" t="str">
            <v>CP_SENGKOL</v>
          </cell>
        </row>
        <row r="5118">
          <cell r="A5118" t="str">
            <v>SRG67</v>
          </cell>
          <cell r="B5118" t="str">
            <v>PLAMONGAN_FNC</v>
          </cell>
        </row>
        <row r="5119">
          <cell r="A5119" t="str">
            <v>SRG54</v>
          </cell>
          <cell r="B5119" t="str">
            <v>NGESREP</v>
          </cell>
        </row>
        <row r="5120">
          <cell r="A5120" t="str">
            <v>UPG37A</v>
          </cell>
          <cell r="B5120" t="str">
            <v>BOULEVARD</v>
          </cell>
        </row>
        <row r="5121">
          <cell r="A5121" t="str">
            <v>RTP03</v>
          </cell>
          <cell r="B5121" t="str">
            <v>KESU</v>
          </cell>
        </row>
        <row r="5122">
          <cell r="A5122" t="str">
            <v>JKT52J</v>
          </cell>
          <cell r="B5122" t="str">
            <v>CP_CIPINANG_CEMPEDAK</v>
          </cell>
        </row>
        <row r="5123">
          <cell r="A5123" t="str">
            <v>PDD18</v>
          </cell>
          <cell r="B5123" t="str">
            <v>NGARINGAN</v>
          </cell>
        </row>
        <row r="5124">
          <cell r="A5124" t="str">
            <v>PDD13</v>
          </cell>
          <cell r="B5124" t="str">
            <v>TAWANGHARJO</v>
          </cell>
        </row>
        <row r="5125">
          <cell r="A5125" t="str">
            <v>PAP04</v>
          </cell>
          <cell r="B5125" t="str">
            <v>KABUN</v>
          </cell>
        </row>
        <row r="5126">
          <cell r="A5126" t="str">
            <v>BRB13A</v>
          </cell>
          <cell r="B5126" t="str">
            <v>CIKUSEAL</v>
          </cell>
        </row>
        <row r="5127">
          <cell r="A5127" t="str">
            <v>PUK01</v>
          </cell>
          <cell r="B5127" t="str">
            <v>MURUNG_RAYA</v>
          </cell>
        </row>
        <row r="5128">
          <cell r="A5128" t="str">
            <v>MRW08</v>
          </cell>
          <cell r="B5128" t="str">
            <v>TEWEH_TENGAH</v>
          </cell>
        </row>
        <row r="5129">
          <cell r="A5129" t="str">
            <v>BTW04</v>
          </cell>
          <cell r="B5129" t="str">
            <v>DUSUN_SELATAN</v>
          </cell>
        </row>
        <row r="5130">
          <cell r="A5130" t="str">
            <v>BPN13</v>
          </cell>
          <cell r="B5130" t="str">
            <v>RUHUI_RAHAYU</v>
          </cell>
        </row>
        <row r="5131">
          <cell r="A5131" t="str">
            <v>BPN10</v>
          </cell>
          <cell r="B5131" t="str">
            <v>10_DAM</v>
          </cell>
        </row>
        <row r="5132">
          <cell r="A5132" t="str">
            <v>JKT45N</v>
          </cell>
          <cell r="B5132" t="str">
            <v>CP_HAYAM_WURUK_2</v>
          </cell>
        </row>
        <row r="5133">
          <cell r="A5133" t="str">
            <v>MJU05</v>
          </cell>
          <cell r="B5133" t="str">
            <v>BINANGA</v>
          </cell>
        </row>
        <row r="5134">
          <cell r="A5134" t="str">
            <v>UPG31A</v>
          </cell>
          <cell r="B5134" t="str">
            <v>HASANUDDIN</v>
          </cell>
        </row>
        <row r="5135">
          <cell r="A5135" t="str">
            <v>SLM25</v>
          </cell>
          <cell r="B5135" t="str">
            <v>ANGGAJAYA</v>
          </cell>
        </row>
        <row r="5136">
          <cell r="A5136" t="str">
            <v>SLM28</v>
          </cell>
          <cell r="B5136" t="str">
            <v>PAINGAN</v>
          </cell>
        </row>
        <row r="5137">
          <cell r="A5137" t="str">
            <v>TKG02</v>
          </cell>
          <cell r="B5137" t="str">
            <v>METRO</v>
          </cell>
        </row>
        <row r="5138">
          <cell r="A5138" t="str">
            <v>MTR02B</v>
          </cell>
          <cell r="B5138" t="str">
            <v>METRO_TIMUR</v>
          </cell>
        </row>
        <row r="5139">
          <cell r="A5139" t="str">
            <v>BDR02</v>
          </cell>
          <cell r="B5139" t="str">
            <v>TERBANGGI_BESAR</v>
          </cell>
        </row>
        <row r="5140">
          <cell r="A5140" t="str">
            <v>GTO09</v>
          </cell>
          <cell r="B5140" t="str">
            <v>GTO_SALES</v>
          </cell>
        </row>
        <row r="5141">
          <cell r="A5141" t="str">
            <v>MDC02</v>
          </cell>
          <cell r="B5141" t="str">
            <v>MANADO_KAWASAN</v>
          </cell>
        </row>
        <row r="5142">
          <cell r="A5142" t="str">
            <v>SMQ09</v>
          </cell>
          <cell r="B5142" t="str">
            <v>CEMPAGA</v>
          </cell>
        </row>
        <row r="5143">
          <cell r="A5143" t="str">
            <v>BAG08</v>
          </cell>
          <cell r="B5143" t="str">
            <v>BANGGAI_01</v>
          </cell>
        </row>
        <row r="5144">
          <cell r="A5144" t="str">
            <v>THA11A</v>
          </cell>
          <cell r="B5144" t="str">
            <v>TAMAKO_01</v>
          </cell>
        </row>
        <row r="5145">
          <cell r="A5145" t="str">
            <v>THA01</v>
          </cell>
          <cell r="B5145" t="str">
            <v>TAHUNA</v>
          </cell>
        </row>
        <row r="5146">
          <cell r="A5146" t="str">
            <v>BAG23</v>
          </cell>
          <cell r="B5146" t="str">
            <v>SIMPONG</v>
          </cell>
        </row>
        <row r="5147">
          <cell r="A5147" t="str">
            <v>AMP11</v>
          </cell>
          <cell r="B5147" t="str">
            <v>AMPANA_01</v>
          </cell>
        </row>
        <row r="5148">
          <cell r="A5148" t="str">
            <v>PSR15</v>
          </cell>
          <cell r="B5148" t="str">
            <v>PUSPO_1</v>
          </cell>
        </row>
        <row r="5149">
          <cell r="A5149" t="str">
            <v>SNJ03</v>
          </cell>
          <cell r="B5149" t="str">
            <v>BIRINGERE</v>
          </cell>
        </row>
        <row r="5150">
          <cell r="A5150" t="str">
            <v>TKL03</v>
          </cell>
          <cell r="B5150" t="str">
            <v>MANGARABOMBANG</v>
          </cell>
        </row>
        <row r="5151">
          <cell r="A5151" t="str">
            <v>MAL03</v>
          </cell>
          <cell r="B5151" t="str">
            <v>TOMONI</v>
          </cell>
        </row>
        <row r="5152">
          <cell r="A5152" t="str">
            <v>BLN05B</v>
          </cell>
          <cell r="B5152" t="str">
            <v>KURANJI</v>
          </cell>
        </row>
        <row r="5153">
          <cell r="A5153" t="str">
            <v>KDG04</v>
          </cell>
          <cell r="B5153" t="str">
            <v>TELUK_HAUR</v>
          </cell>
        </row>
        <row r="5154">
          <cell r="A5154" t="str">
            <v>BJT03</v>
          </cell>
          <cell r="B5154" t="str">
            <v>BATURAJA_TIMUR</v>
          </cell>
        </row>
        <row r="5155">
          <cell r="A5155" t="str">
            <v>PLM46</v>
          </cell>
          <cell r="B5155" t="str">
            <v>ILIR_BARAT_I</v>
          </cell>
        </row>
        <row r="5156">
          <cell r="A5156" t="str">
            <v>KUB05B</v>
          </cell>
          <cell r="B5156" t="str">
            <v>SUNGAI_RENGAS_01</v>
          </cell>
        </row>
        <row r="5157">
          <cell r="A5157" t="str">
            <v>SGT12B</v>
          </cell>
          <cell r="B5157" t="str">
            <v>I_A_MUIS</v>
          </cell>
        </row>
        <row r="5158">
          <cell r="A5158" t="str">
            <v>SOG37</v>
          </cell>
          <cell r="B5158" t="str">
            <v>KERTASARI</v>
          </cell>
        </row>
        <row r="5159">
          <cell r="A5159" t="str">
            <v>SMI17</v>
          </cell>
          <cell r="B5159" t="str">
            <v>CIDAHU</v>
          </cell>
        </row>
        <row r="5160">
          <cell r="A5160" t="str">
            <v>SMI27</v>
          </cell>
          <cell r="B5160" t="str">
            <v>DC_WARUNG_CEURI</v>
          </cell>
        </row>
        <row r="5161">
          <cell r="A5161" t="str">
            <v>TSK08A</v>
          </cell>
          <cell r="B5161" t="str">
            <v>MANGKUBUMI_3</v>
          </cell>
        </row>
        <row r="5162">
          <cell r="A5162" t="str">
            <v>SUM26</v>
          </cell>
          <cell r="B5162" t="str">
            <v>DARMARAJA_2</v>
          </cell>
        </row>
        <row r="5163">
          <cell r="A5163" t="str">
            <v>SUM18A</v>
          </cell>
          <cell r="B5163" t="str">
            <v>CONGGEANG_2</v>
          </cell>
        </row>
        <row r="5164">
          <cell r="A5164" t="str">
            <v>SUM17</v>
          </cell>
          <cell r="B5164" t="str">
            <v>JATINANGOR_2</v>
          </cell>
        </row>
        <row r="5165">
          <cell r="A5165" t="str">
            <v>SUM12A</v>
          </cell>
          <cell r="B5165" t="str">
            <v>TOMO_2</v>
          </cell>
        </row>
        <row r="5166">
          <cell r="A5166" t="str">
            <v>SUM11B</v>
          </cell>
          <cell r="B5166" t="str">
            <v>CIMANGGUNG_3</v>
          </cell>
        </row>
        <row r="5167">
          <cell r="A5167" t="str">
            <v>SUM06A</v>
          </cell>
          <cell r="B5167" t="str">
            <v>TANJUNGKERTA_2</v>
          </cell>
        </row>
        <row r="5168">
          <cell r="A5168" t="str">
            <v>SUM04B</v>
          </cell>
          <cell r="B5168" t="str">
            <v>SUMEDANG_SELATAN_2</v>
          </cell>
        </row>
        <row r="5169">
          <cell r="A5169" t="str">
            <v>SOG30B</v>
          </cell>
          <cell r="B5169" t="str">
            <v>RANCAKOLE_3</v>
          </cell>
        </row>
        <row r="5170">
          <cell r="A5170" t="str">
            <v>SOG20</v>
          </cell>
          <cell r="B5170" t="str">
            <v>RANCABALI</v>
          </cell>
        </row>
        <row r="5171">
          <cell r="A5171" t="str">
            <v>SOG13A</v>
          </cell>
          <cell r="B5171" t="str">
            <v>NAGREG_2</v>
          </cell>
        </row>
        <row r="5172">
          <cell r="A5172" t="str">
            <v>SOG04A</v>
          </cell>
          <cell r="B5172" t="str">
            <v>IBUN</v>
          </cell>
        </row>
        <row r="5173">
          <cell r="A5173" t="str">
            <v>SMI29A</v>
          </cell>
          <cell r="B5173" t="str">
            <v>CIREUNGHAS_2</v>
          </cell>
        </row>
        <row r="5174">
          <cell r="A5174" t="str">
            <v>SMI20</v>
          </cell>
          <cell r="B5174" t="str">
            <v>BOJONG_GENTENG</v>
          </cell>
        </row>
        <row r="5175">
          <cell r="A5175" t="str">
            <v>SMI16</v>
          </cell>
          <cell r="B5175" t="str">
            <v>NYALINDUNG</v>
          </cell>
        </row>
        <row r="5176">
          <cell r="A5176" t="str">
            <v>SMI11</v>
          </cell>
          <cell r="B5176" t="str">
            <v>SAGARANTEN</v>
          </cell>
        </row>
        <row r="5177">
          <cell r="A5177" t="str">
            <v>SMB31A</v>
          </cell>
          <cell r="B5177" t="str">
            <v>ARJAWINANGUN_2</v>
          </cell>
        </row>
        <row r="5178">
          <cell r="A5178" t="str">
            <v>SMB26</v>
          </cell>
          <cell r="B5178" t="str">
            <v>BEBER_2</v>
          </cell>
        </row>
        <row r="5179">
          <cell r="A5179" t="str">
            <v>SMB16A</v>
          </cell>
          <cell r="B5179" t="str">
            <v>KARANGWANGUN</v>
          </cell>
        </row>
        <row r="5180">
          <cell r="A5180" t="str">
            <v>SMB13</v>
          </cell>
          <cell r="B5180" t="str">
            <v>DC_FATAHILLAH</v>
          </cell>
        </row>
        <row r="5181">
          <cell r="A5181" t="str">
            <v>SIN39A</v>
          </cell>
          <cell r="B5181" t="str">
            <v>JATIHURIP_3</v>
          </cell>
        </row>
        <row r="5182">
          <cell r="A5182" t="str">
            <v>SIN29A</v>
          </cell>
          <cell r="B5182" t="str">
            <v>DESA_CIKALONG_3</v>
          </cell>
        </row>
        <row r="5183">
          <cell r="A5183" t="str">
            <v>SIN26</v>
          </cell>
          <cell r="B5183" t="str">
            <v>CIBALANARIK_2</v>
          </cell>
        </row>
        <row r="5184">
          <cell r="A5184" t="str">
            <v>SIN16</v>
          </cell>
          <cell r="B5184" t="str">
            <v>SALOPA</v>
          </cell>
        </row>
        <row r="5185">
          <cell r="A5185" t="str">
            <v>SIN15</v>
          </cell>
          <cell r="B5185" t="str">
            <v>CIPATUJAH_2</v>
          </cell>
        </row>
        <row r="5186">
          <cell r="A5186" t="str">
            <v>SIN11</v>
          </cell>
          <cell r="B5186" t="str">
            <v>SUKARAPIH</v>
          </cell>
        </row>
        <row r="5187">
          <cell r="A5187" t="str">
            <v>SIN06</v>
          </cell>
          <cell r="B5187" t="str">
            <v>PADAKEMBANG</v>
          </cell>
        </row>
        <row r="5188">
          <cell r="A5188" t="str">
            <v>SBG29</v>
          </cell>
          <cell r="B5188" t="str">
            <v>SALAM_JAYA_2</v>
          </cell>
        </row>
        <row r="5189">
          <cell r="A5189" t="str">
            <v>SBG28</v>
          </cell>
          <cell r="B5189" t="str">
            <v>TANGGULUN_BARAT</v>
          </cell>
        </row>
        <row r="5190">
          <cell r="A5190" t="str">
            <v>SBG22</v>
          </cell>
          <cell r="B5190" t="str">
            <v>KALIANGSANA</v>
          </cell>
        </row>
        <row r="5191">
          <cell r="A5191" t="str">
            <v>SBG21A</v>
          </cell>
          <cell r="B5191" t="str">
            <v>CIJAMBE_4</v>
          </cell>
        </row>
        <row r="5192">
          <cell r="A5192" t="str">
            <v>SBG20</v>
          </cell>
          <cell r="B5192" t="str">
            <v>SALAM_JAYA</v>
          </cell>
        </row>
        <row r="5193">
          <cell r="A5193" t="str">
            <v>SBG18</v>
          </cell>
          <cell r="B5193" t="str">
            <v>DC_SUKAMANDIJAYA</v>
          </cell>
        </row>
        <row r="5194">
          <cell r="A5194" t="str">
            <v>SBG14</v>
          </cell>
          <cell r="B5194" t="str">
            <v>DC_LENGKONGJAYA</v>
          </cell>
        </row>
        <row r="5195">
          <cell r="A5195" t="str">
            <v>SBG12A</v>
          </cell>
          <cell r="B5195" t="str">
            <v>PATOKBEUSI</v>
          </cell>
        </row>
        <row r="5196">
          <cell r="A5196" t="str">
            <v>SBG08B</v>
          </cell>
          <cell r="B5196" t="str">
            <v>SUKASARI_SBG_4</v>
          </cell>
        </row>
        <row r="5197">
          <cell r="A5197" t="str">
            <v>PWK13A</v>
          </cell>
          <cell r="B5197" t="str">
            <v>PASAWAHAN_2</v>
          </cell>
        </row>
        <row r="5198">
          <cell r="A5198" t="str">
            <v>PWK10A</v>
          </cell>
          <cell r="B5198" t="str">
            <v>BOJONG_SAWIT_2</v>
          </cell>
        </row>
        <row r="5199">
          <cell r="A5199" t="str">
            <v>PWK09A</v>
          </cell>
          <cell r="B5199" t="str">
            <v>DARANGDAN_2</v>
          </cell>
        </row>
        <row r="5200">
          <cell r="A5200" t="str">
            <v>PWK07B</v>
          </cell>
          <cell r="B5200" t="str">
            <v>MANIIS_4</v>
          </cell>
        </row>
        <row r="5201">
          <cell r="A5201" t="str">
            <v>PGR08</v>
          </cell>
          <cell r="B5201" t="str">
            <v>CIMERAK_4</v>
          </cell>
        </row>
        <row r="5202">
          <cell r="A5202" t="str">
            <v>PER04B</v>
          </cell>
          <cell r="B5202" t="str">
            <v>KARANG_PAPAK_2</v>
          </cell>
        </row>
        <row r="5203">
          <cell r="A5203" t="str">
            <v>NGP15</v>
          </cell>
          <cell r="B5203" t="str">
            <v>CIPEUNDEUY</v>
          </cell>
        </row>
        <row r="5204">
          <cell r="A5204" t="str">
            <v>NGP01F</v>
          </cell>
          <cell r="B5204" t="str">
            <v>SARIWANGI</v>
          </cell>
        </row>
        <row r="5205">
          <cell r="A5205" t="str">
            <v>MJA20</v>
          </cell>
          <cell r="B5205" t="str">
            <v>CIKIJING_3</v>
          </cell>
        </row>
        <row r="5206">
          <cell r="A5206" t="str">
            <v>MJA19</v>
          </cell>
          <cell r="B5206" t="str">
            <v>DALEM_CUCUK_3</v>
          </cell>
        </row>
        <row r="5207">
          <cell r="A5207" t="str">
            <v>MJA16</v>
          </cell>
          <cell r="B5207" t="str">
            <v>PANINGKIRAN_3</v>
          </cell>
        </row>
        <row r="5208">
          <cell r="A5208" t="str">
            <v>MJA13A</v>
          </cell>
          <cell r="B5208" t="str">
            <v>SUKAHAJI_2</v>
          </cell>
        </row>
        <row r="5209">
          <cell r="A5209" t="str">
            <v>MJA06A</v>
          </cell>
          <cell r="B5209" t="str">
            <v>KASOKANDEL</v>
          </cell>
        </row>
        <row r="5210">
          <cell r="A5210" t="str">
            <v>KRW15A</v>
          </cell>
          <cell r="B5210" t="str">
            <v>TIRTAMULYA_2</v>
          </cell>
        </row>
        <row r="5211">
          <cell r="A5211" t="str">
            <v>KNG13</v>
          </cell>
          <cell r="B5211" t="str">
            <v>SINDANG_AGUNG</v>
          </cell>
        </row>
        <row r="5212">
          <cell r="A5212" t="str">
            <v>IDM16</v>
          </cell>
          <cell r="B5212" t="str">
            <v>SINDANGKERTA</v>
          </cell>
        </row>
        <row r="5213">
          <cell r="A5213" t="str">
            <v>IDM15A</v>
          </cell>
          <cell r="B5213" t="str">
            <v>PATROL_3</v>
          </cell>
        </row>
        <row r="5214">
          <cell r="A5214" t="str">
            <v>IDM15</v>
          </cell>
          <cell r="B5214" t="str">
            <v>DC_KANDANGHAUR</v>
          </cell>
        </row>
        <row r="5215">
          <cell r="A5215" t="str">
            <v>IDM13</v>
          </cell>
          <cell r="B5215" t="str">
            <v>DC_JATIBARANG_BARU</v>
          </cell>
        </row>
        <row r="5216">
          <cell r="A5216" t="str">
            <v>IDM12</v>
          </cell>
          <cell r="B5216" t="str">
            <v>ANJATAN</v>
          </cell>
        </row>
        <row r="5217">
          <cell r="A5217" t="str">
            <v>IDM11</v>
          </cell>
          <cell r="B5217" t="str">
            <v>DC_KARANGANYAR</v>
          </cell>
        </row>
        <row r="5218">
          <cell r="A5218" t="str">
            <v>IDM07B</v>
          </cell>
          <cell r="B5218" t="str">
            <v>LANGUT</v>
          </cell>
        </row>
        <row r="5219">
          <cell r="A5219" t="str">
            <v>IDM07</v>
          </cell>
          <cell r="B5219" t="str">
            <v>HAURGEULIS</v>
          </cell>
        </row>
        <row r="5220">
          <cell r="A5220" t="str">
            <v>IDM06A</v>
          </cell>
          <cell r="B5220" t="str">
            <v>KARANGAMPEL_2</v>
          </cell>
        </row>
        <row r="5221">
          <cell r="A5221" t="str">
            <v>IDM06</v>
          </cell>
          <cell r="B5221" t="str">
            <v>KANDANGHAUR</v>
          </cell>
        </row>
        <row r="5222">
          <cell r="A5222" t="str">
            <v>GRT41</v>
          </cell>
          <cell r="B5222" t="str">
            <v>BAGENDIT_2</v>
          </cell>
        </row>
        <row r="5223">
          <cell r="A5223" t="str">
            <v>GRT39</v>
          </cell>
          <cell r="B5223" t="str">
            <v>LEUWIGOONG_2</v>
          </cell>
        </row>
        <row r="5224">
          <cell r="A5224" t="str">
            <v>GRT33A</v>
          </cell>
          <cell r="B5224" t="str">
            <v>LIMBANGAN_BARAT</v>
          </cell>
        </row>
        <row r="5225">
          <cell r="A5225" t="str">
            <v>GRT33</v>
          </cell>
          <cell r="B5225" t="str">
            <v>TALAGASARI</v>
          </cell>
        </row>
        <row r="5226">
          <cell r="A5226" t="str">
            <v>GRT32</v>
          </cell>
          <cell r="B5226" t="str">
            <v>PANGATIKAN</v>
          </cell>
        </row>
        <row r="5227">
          <cell r="A5227" t="str">
            <v>GRT31</v>
          </cell>
          <cell r="B5227" t="str">
            <v>SASAK_BEUSI</v>
          </cell>
        </row>
        <row r="5228">
          <cell r="A5228" t="str">
            <v>GRT29</v>
          </cell>
          <cell r="B5228" t="str">
            <v>DC_GARUT_UTARA</v>
          </cell>
        </row>
        <row r="5229">
          <cell r="A5229" t="str">
            <v>CRN03B</v>
          </cell>
          <cell r="B5229" t="str">
            <v>ANGKASA</v>
          </cell>
        </row>
        <row r="5230">
          <cell r="A5230" t="str">
            <v>CMI21</v>
          </cell>
          <cell r="B5230" t="str">
            <v>BANJAR_PATROMAN_2</v>
          </cell>
        </row>
        <row r="5231">
          <cell r="A5231" t="str">
            <v>CMI13A</v>
          </cell>
          <cell r="B5231" t="str">
            <v>PANAWANGAN</v>
          </cell>
        </row>
        <row r="5232">
          <cell r="A5232" t="str">
            <v>CMI13</v>
          </cell>
          <cell r="B5232" t="str">
            <v>CIJEUNGJING</v>
          </cell>
        </row>
        <row r="5233">
          <cell r="A5233" t="str">
            <v>CMI11</v>
          </cell>
          <cell r="B5233" t="str">
            <v>SUMBERJAYA</v>
          </cell>
        </row>
        <row r="5234">
          <cell r="A5234" t="str">
            <v>CMI10</v>
          </cell>
          <cell r="B5234" t="str">
            <v>BAREGBEG</v>
          </cell>
        </row>
        <row r="5235">
          <cell r="A5235" t="str">
            <v>CMI06</v>
          </cell>
          <cell r="B5235" t="str">
            <v>DC_IMBANAGARA</v>
          </cell>
        </row>
        <row r="5236">
          <cell r="A5236" t="str">
            <v>CJR26A</v>
          </cell>
          <cell r="B5236" t="str">
            <v>CUGENANG</v>
          </cell>
        </row>
        <row r="5237">
          <cell r="A5237" t="str">
            <v>CJR18A</v>
          </cell>
          <cell r="B5237" t="str">
            <v>CIDAUN_2</v>
          </cell>
        </row>
        <row r="5238">
          <cell r="A5238" t="str">
            <v>CJR15</v>
          </cell>
          <cell r="B5238" t="str">
            <v>CIDAUN</v>
          </cell>
        </row>
        <row r="5239">
          <cell r="A5239" t="str">
            <v>CJR14</v>
          </cell>
          <cell r="B5239" t="str">
            <v>WANGUN_SARI</v>
          </cell>
        </row>
        <row r="5240">
          <cell r="A5240" t="str">
            <v>CJR10</v>
          </cell>
          <cell r="B5240" t="str">
            <v>CIKALONG_KULON</v>
          </cell>
        </row>
        <row r="5241">
          <cell r="A5241" t="str">
            <v>CJR08</v>
          </cell>
          <cell r="B5241" t="str">
            <v>SINDANGBARANG</v>
          </cell>
        </row>
        <row r="5242">
          <cell r="A5242" t="str">
            <v>CJR05A</v>
          </cell>
          <cell r="B5242" t="str">
            <v>SUKALUYU_CJR</v>
          </cell>
        </row>
        <row r="5243">
          <cell r="A5243" t="str">
            <v>BJA03A</v>
          </cell>
          <cell r="B5243" t="str">
            <v>BANJAR_2</v>
          </cell>
        </row>
        <row r="5244">
          <cell r="A5244" t="str">
            <v>BDO78A</v>
          </cell>
          <cell r="B5244" t="str">
            <v>HEGARSARI</v>
          </cell>
        </row>
        <row r="5245">
          <cell r="A5245" t="str">
            <v>BDO25B</v>
          </cell>
          <cell r="B5245" t="str">
            <v>REGOL_3</v>
          </cell>
        </row>
        <row r="5246">
          <cell r="A5246" t="str">
            <v>BDO24C</v>
          </cell>
          <cell r="B5246" t="str">
            <v>MENGGER_3</v>
          </cell>
        </row>
        <row r="5247">
          <cell r="A5247" t="str">
            <v>CIB35A</v>
          </cell>
          <cell r="B5247" t="str">
            <v>KEMANG_4</v>
          </cell>
        </row>
        <row r="5248">
          <cell r="A5248" t="str">
            <v>CIB01C</v>
          </cell>
          <cell r="B5248" t="str">
            <v>PAKANSARI_5</v>
          </cell>
        </row>
        <row r="5249">
          <cell r="A5249" t="str">
            <v>CIB10A</v>
          </cell>
          <cell r="B5249" t="str">
            <v>DRAMAGA_RAYA</v>
          </cell>
        </row>
        <row r="5250">
          <cell r="A5250" t="str">
            <v>BTH18</v>
          </cell>
          <cell r="B5250" t="str">
            <v>SEI_HARAPAN</v>
          </cell>
        </row>
        <row r="5251">
          <cell r="A5251" t="str">
            <v>BAO04</v>
          </cell>
          <cell r="B5251" t="str">
            <v>PAMENANG</v>
          </cell>
        </row>
        <row r="5252">
          <cell r="A5252" t="str">
            <v>KTL03</v>
          </cell>
          <cell r="B5252" t="str">
            <v>TEBING_TINGGI_JAMBI</v>
          </cell>
        </row>
        <row r="5253">
          <cell r="A5253" t="str">
            <v>SBD10</v>
          </cell>
          <cell r="B5253" t="str">
            <v>SUBOH_1</v>
          </cell>
        </row>
        <row r="5254">
          <cell r="A5254" t="str">
            <v>PSR14</v>
          </cell>
          <cell r="B5254" t="str">
            <v>NGULING_1</v>
          </cell>
        </row>
        <row r="5255">
          <cell r="A5255" t="str">
            <v>PTN13</v>
          </cell>
          <cell r="B5255" t="str">
            <v>DRINGU_1</v>
          </cell>
        </row>
        <row r="5256">
          <cell r="A5256" t="str">
            <v>BKI10</v>
          </cell>
          <cell r="B5256" t="str">
            <v>PONDOK_MELATI</v>
          </cell>
        </row>
        <row r="5257">
          <cell r="A5257" t="str">
            <v>BTH11</v>
          </cell>
          <cell r="B5257" t="str">
            <v>PENUIN_CENTRE</v>
          </cell>
        </row>
        <row r="5258">
          <cell r="A5258" t="str">
            <v>DPK01A</v>
          </cell>
          <cell r="B5258" t="str">
            <v>DEPOK_JAYA</v>
          </cell>
        </row>
        <row r="5259">
          <cell r="A5259" t="str">
            <v>SLN02</v>
          </cell>
          <cell r="B5259" t="str">
            <v>SINGKUT</v>
          </cell>
        </row>
        <row r="5260">
          <cell r="A5260" t="str">
            <v>BDO20C</v>
          </cell>
          <cell r="B5260" t="str">
            <v>SARIJADI_2</v>
          </cell>
        </row>
        <row r="5261">
          <cell r="A5261" t="str">
            <v>BDO18E</v>
          </cell>
          <cell r="B5261" t="str">
            <v>CIDADAP</v>
          </cell>
        </row>
        <row r="5262">
          <cell r="A5262" t="str">
            <v>BDO28B</v>
          </cell>
          <cell r="B5262" t="str">
            <v>DUNGUS_CARIANG</v>
          </cell>
        </row>
        <row r="5263">
          <cell r="A5263" t="str">
            <v>SIN01A</v>
          </cell>
          <cell r="B5263" t="str">
            <v>CIGALONTANG</v>
          </cell>
        </row>
        <row r="5264">
          <cell r="A5264" t="str">
            <v>MJA11A</v>
          </cell>
          <cell r="B5264" t="str">
            <v>JATIPAMOR</v>
          </cell>
        </row>
        <row r="5265">
          <cell r="A5265" t="str">
            <v>SMI25A</v>
          </cell>
          <cell r="B5265" t="str">
            <v>PARUNGKUDA_2</v>
          </cell>
        </row>
        <row r="5266">
          <cell r="A5266" t="str">
            <v>CMI09</v>
          </cell>
          <cell r="B5266" t="str">
            <v>PANJALU</v>
          </cell>
        </row>
        <row r="5267">
          <cell r="A5267" t="str">
            <v>SMB10</v>
          </cell>
          <cell r="B5267" t="str">
            <v>KEDAWUNG</v>
          </cell>
        </row>
        <row r="5268">
          <cell r="A5268" t="str">
            <v>KNG14</v>
          </cell>
          <cell r="B5268" t="str">
            <v>MANDIRANCAN</v>
          </cell>
        </row>
        <row r="5269">
          <cell r="A5269" t="str">
            <v>KNG12</v>
          </cell>
          <cell r="B5269" t="str">
            <v>TAMBAGSERANG</v>
          </cell>
        </row>
        <row r="5270">
          <cell r="A5270" t="str">
            <v>SIN01B</v>
          </cell>
          <cell r="B5270" t="str">
            <v>MANGUNREJA_3</v>
          </cell>
        </row>
        <row r="5271">
          <cell r="A5271" t="str">
            <v>SMB36</v>
          </cell>
          <cell r="B5271" t="str">
            <v>CIREBON_LESTARI</v>
          </cell>
        </row>
        <row r="5272">
          <cell r="A5272" t="str">
            <v>BDO91</v>
          </cell>
          <cell r="B5272" t="str">
            <v>DC_SUKAJADI</v>
          </cell>
        </row>
        <row r="5273">
          <cell r="A5273" t="str">
            <v>MBN02</v>
          </cell>
          <cell r="B5273" t="str">
            <v>SUNGAI_RENGAS</v>
          </cell>
        </row>
        <row r="5274">
          <cell r="A5274" t="str">
            <v>MBN03</v>
          </cell>
          <cell r="B5274" t="str">
            <v>TEMBESI</v>
          </cell>
        </row>
        <row r="5275">
          <cell r="A5275" t="str">
            <v>MUS02</v>
          </cell>
          <cell r="B5275" t="str">
            <v>RANTAU RASAU</v>
          </cell>
        </row>
        <row r="5276">
          <cell r="A5276" t="str">
            <v>MUT03</v>
          </cell>
          <cell r="B5276" t="str">
            <v>SUNGAI_BENGKAL</v>
          </cell>
        </row>
        <row r="5277">
          <cell r="A5277" t="str">
            <v>KTL04</v>
          </cell>
          <cell r="B5277" t="str">
            <v>SIMP_RAMBUTAN</v>
          </cell>
        </row>
        <row r="5278">
          <cell r="A5278" t="str">
            <v>MBN01</v>
          </cell>
          <cell r="B5278" t="str">
            <v>MUARA_BULIAN</v>
          </cell>
        </row>
        <row r="5279">
          <cell r="A5279" t="str">
            <v>SNT06</v>
          </cell>
          <cell r="B5279" t="str">
            <v>KASANG_PUDAK</v>
          </cell>
        </row>
        <row r="5280">
          <cell r="A5280" t="str">
            <v>SNT03</v>
          </cell>
          <cell r="B5280" t="str">
            <v>MENDALO</v>
          </cell>
        </row>
        <row r="5281">
          <cell r="A5281" t="str">
            <v>WSE03A</v>
          </cell>
          <cell r="B5281" t="str">
            <v>CABENGE</v>
          </cell>
        </row>
        <row r="5282">
          <cell r="A5282" t="str">
            <v>CIP04C</v>
          </cell>
          <cell r="B5282" t="str">
            <v>PONDOK_JAGUNG</v>
          </cell>
        </row>
        <row r="5283">
          <cell r="A5283" t="str">
            <v>BAL28A</v>
          </cell>
          <cell r="B5283" t="str">
            <v>GRAND_CISOKA</v>
          </cell>
        </row>
        <row r="5284">
          <cell r="A5284" t="str">
            <v>BAL04D</v>
          </cell>
          <cell r="B5284" t="str">
            <v>BOJONG_RAYA</v>
          </cell>
        </row>
        <row r="5285">
          <cell r="A5285" t="str">
            <v>CIP01A</v>
          </cell>
          <cell r="B5285" t="str">
            <v>SAWAH_LAMA</v>
          </cell>
        </row>
        <row r="5286">
          <cell r="A5286" t="str">
            <v>CIP14</v>
          </cell>
          <cell r="B5286" t="str">
            <v>UIN_2</v>
          </cell>
        </row>
        <row r="5287">
          <cell r="A5287" t="str">
            <v>TGR11</v>
          </cell>
          <cell r="B5287" t="str">
            <v>BSD</v>
          </cell>
        </row>
        <row r="5288">
          <cell r="A5288" t="str">
            <v>CIP06C</v>
          </cell>
          <cell r="B5288" t="str">
            <v>PISANGAN_TIMUR</v>
          </cell>
        </row>
        <row r="5289">
          <cell r="A5289" t="str">
            <v>TGR71</v>
          </cell>
          <cell r="B5289" t="str">
            <v>BENDA</v>
          </cell>
        </row>
        <row r="5290">
          <cell r="A5290" t="str">
            <v>TGR10</v>
          </cell>
          <cell r="B5290" t="str">
            <v>JURUMUDI</v>
          </cell>
        </row>
        <row r="5291">
          <cell r="A5291" t="str">
            <v>TGR68</v>
          </cell>
          <cell r="B5291" t="str">
            <v>BATUCEPER</v>
          </cell>
        </row>
        <row r="5292">
          <cell r="A5292" t="str">
            <v>RKS01</v>
          </cell>
          <cell r="B5292" t="str">
            <v>RANGKAS_BITUNG</v>
          </cell>
        </row>
        <row r="5293">
          <cell r="A5293" t="str">
            <v>TGR54</v>
          </cell>
          <cell r="B5293" t="str">
            <v>KARAWACI_3</v>
          </cell>
        </row>
        <row r="5294">
          <cell r="A5294" t="str">
            <v>TGR65</v>
          </cell>
          <cell r="B5294" t="str">
            <v>MERDEKA_RAYA</v>
          </cell>
        </row>
        <row r="5295">
          <cell r="A5295" t="str">
            <v>TGR20</v>
          </cell>
          <cell r="B5295" t="str">
            <v>GREEN_LAKE</v>
          </cell>
        </row>
        <row r="5296">
          <cell r="A5296" t="str">
            <v>SEG03A</v>
          </cell>
          <cell r="B5296" t="str">
            <v>KAMPUNG_SAWAH</v>
          </cell>
        </row>
        <row r="5297">
          <cell r="A5297" t="str">
            <v>PGL01</v>
          </cell>
          <cell r="B5297" t="str">
            <v>PANDEGLANG</v>
          </cell>
        </row>
        <row r="5298">
          <cell r="A5298" t="str">
            <v>SNG08B</v>
          </cell>
          <cell r="B5298" t="str">
            <v>BAROS_RAYA</v>
          </cell>
        </row>
        <row r="5299">
          <cell r="A5299" t="str">
            <v>TGR37</v>
          </cell>
          <cell r="B5299" t="str">
            <v>GRAHA_RAYA</v>
          </cell>
        </row>
        <row r="5300">
          <cell r="A5300" t="str">
            <v>CIP09</v>
          </cell>
          <cell r="B5300" t="str">
            <v>RAWA_MEKAR_JAYA</v>
          </cell>
        </row>
        <row r="5301">
          <cell r="A5301" t="str">
            <v>TGR95</v>
          </cell>
          <cell r="B5301" t="str">
            <v>CP_AFA_GROUP</v>
          </cell>
        </row>
        <row r="5302">
          <cell r="A5302" t="str">
            <v>BAL09</v>
          </cell>
          <cell r="B5302" t="str">
            <v>TIGARAKSA</v>
          </cell>
        </row>
        <row r="5303">
          <cell r="A5303" t="str">
            <v>TGR52</v>
          </cell>
          <cell r="B5303" t="str">
            <v>DANAU_KELAPA</v>
          </cell>
        </row>
        <row r="5304">
          <cell r="A5304" t="str">
            <v>BAL11</v>
          </cell>
          <cell r="B5304" t="str">
            <v>CIKUPA_2</v>
          </cell>
        </row>
        <row r="5305">
          <cell r="A5305" t="str">
            <v>TGR58</v>
          </cell>
          <cell r="B5305" t="str">
            <v>DC_CIKUPA</v>
          </cell>
        </row>
        <row r="5306">
          <cell r="A5306" t="str">
            <v>PWO12</v>
          </cell>
          <cell r="B5306" t="str">
            <v>KARANGKLESEM</v>
          </cell>
        </row>
        <row r="5307">
          <cell r="A5307" t="str">
            <v>SRG36</v>
          </cell>
          <cell r="B5307" t="str">
            <v>MANYARAN</v>
          </cell>
        </row>
        <row r="5308">
          <cell r="A5308" t="str">
            <v>BKI56</v>
          </cell>
          <cell r="B5308" t="str">
            <v>MUSTIKA_SARI</v>
          </cell>
        </row>
        <row r="5309">
          <cell r="A5309" t="str">
            <v>BKI48A</v>
          </cell>
          <cell r="B5309" t="str">
            <v>MUTIARA_GADING</v>
          </cell>
        </row>
        <row r="5310">
          <cell r="A5310" t="str">
            <v>BKI43</v>
          </cell>
          <cell r="B5310" t="str">
            <v>SEPANJANG_JAYA</v>
          </cell>
        </row>
        <row r="5311">
          <cell r="A5311" t="str">
            <v>BKI30</v>
          </cell>
          <cell r="B5311" t="str">
            <v>JATI_MELATI</v>
          </cell>
        </row>
        <row r="5312">
          <cell r="A5312" t="str">
            <v>BDO22C</v>
          </cell>
          <cell r="B5312" t="str">
            <v>LENGKONG_2</v>
          </cell>
        </row>
        <row r="5313">
          <cell r="A5313" t="str">
            <v>BPN06A</v>
          </cell>
          <cell r="B5313" t="str">
            <v>KARANG_REJO</v>
          </cell>
        </row>
        <row r="5314">
          <cell r="A5314" t="str">
            <v>PDD05</v>
          </cell>
          <cell r="B5314" t="str">
            <v>TOROH</v>
          </cell>
        </row>
        <row r="5315">
          <cell r="A5315" t="str">
            <v>KTG777</v>
          </cell>
          <cell r="B5315" t="str">
            <v>KTG2_GATEWAY</v>
          </cell>
        </row>
        <row r="5316">
          <cell r="A5316" t="str">
            <v>KTG03</v>
          </cell>
          <cell r="B5316" t="str">
            <v>DC_DELTA_PAWAN</v>
          </cell>
        </row>
        <row r="5317">
          <cell r="A5317" t="str">
            <v>DPU03A</v>
          </cell>
          <cell r="B5317" t="str">
            <v>PAJO</v>
          </cell>
        </row>
        <row r="5318">
          <cell r="A5318" t="str">
            <v>BAL21</v>
          </cell>
          <cell r="B5318" t="str">
            <v>TAPOS_TIGARAKSA</v>
          </cell>
        </row>
        <row r="5319">
          <cell r="A5319" t="str">
            <v>CMI16A</v>
          </cell>
          <cell r="B5319" t="str">
            <v>RAJADESA</v>
          </cell>
        </row>
        <row r="5320">
          <cell r="A5320" t="str">
            <v>SDA52</v>
          </cell>
          <cell r="B5320" t="str">
            <v>CANDI_3</v>
          </cell>
        </row>
        <row r="5321">
          <cell r="A5321" t="str">
            <v>JKT54B</v>
          </cell>
          <cell r="B5321" t="str">
            <v>CP_ANGGREK_RAYA</v>
          </cell>
        </row>
        <row r="5322">
          <cell r="A5322" t="str">
            <v>JKT56I</v>
          </cell>
          <cell r="B5322" t="str">
            <v>CP_KARYA_INDAH</v>
          </cell>
        </row>
        <row r="5323">
          <cell r="A5323" t="str">
            <v>SUB19D</v>
          </cell>
          <cell r="B5323" t="str">
            <v>RUNGKUT_4</v>
          </cell>
        </row>
        <row r="5324">
          <cell r="A5324" t="str">
            <v>BJB02A</v>
          </cell>
          <cell r="B5324" t="str">
            <v>LOKTABAT_UTARA</v>
          </cell>
        </row>
        <row r="5325">
          <cell r="A5325" t="str">
            <v>BDJ01</v>
          </cell>
          <cell r="B5325" t="str">
            <v>BANJARMASIN</v>
          </cell>
        </row>
        <row r="5326">
          <cell r="A5326" t="str">
            <v>BDJ15</v>
          </cell>
          <cell r="B5326" t="str">
            <v>DAHLIA_RAYA</v>
          </cell>
        </row>
        <row r="5327">
          <cell r="A5327" t="str">
            <v>BJB05A</v>
          </cell>
          <cell r="B5327" t="str">
            <v>LANDASAN_ULIN_BARAT</v>
          </cell>
        </row>
        <row r="5328">
          <cell r="A5328" t="str">
            <v>DPS57</v>
          </cell>
          <cell r="B5328" t="str">
            <v>CP_TARAKAN</v>
          </cell>
        </row>
        <row r="5329">
          <cell r="A5329" t="str">
            <v>MGW38</v>
          </cell>
          <cell r="B5329" t="str">
            <v>CP_PERARUDAN</v>
          </cell>
        </row>
        <row r="5330">
          <cell r="A5330" t="str">
            <v>DPS77</v>
          </cell>
          <cell r="B5330" t="str">
            <v>PEMELISAN</v>
          </cell>
        </row>
        <row r="5331">
          <cell r="A5331" t="str">
            <v>KKL05</v>
          </cell>
          <cell r="B5331" t="str">
            <v>CP_KECUBUNG</v>
          </cell>
        </row>
        <row r="5332">
          <cell r="A5332" t="str">
            <v>SRI14</v>
          </cell>
          <cell r="B5332" t="str">
            <v>WAHID_HASYIM_I</v>
          </cell>
        </row>
        <row r="5333">
          <cell r="A5333" t="str">
            <v>SRI03</v>
          </cell>
          <cell r="B5333" t="str">
            <v>SUNGAI_KUNJANG</v>
          </cell>
        </row>
        <row r="5334">
          <cell r="A5334" t="str">
            <v>PDD12A</v>
          </cell>
          <cell r="B5334" t="str">
            <v>KEDUNGJATI</v>
          </cell>
        </row>
        <row r="5335">
          <cell r="A5335" t="str">
            <v>GIA17</v>
          </cell>
          <cell r="B5335" t="str">
            <v>CP_BLAHBATUH</v>
          </cell>
        </row>
        <row r="5336">
          <cell r="A5336" t="str">
            <v>JKT62F</v>
          </cell>
          <cell r="B5336" t="str">
            <v>CP_MENTENG_RAYA</v>
          </cell>
        </row>
        <row r="5337">
          <cell r="A5337" t="str">
            <v>JBG12</v>
          </cell>
          <cell r="B5337" t="str">
            <v>KUDU_1</v>
          </cell>
        </row>
        <row r="5338">
          <cell r="A5338" t="str">
            <v>PKU01F</v>
          </cell>
          <cell r="B5338" t="str">
            <v>RIAU_UJUNG</v>
          </cell>
        </row>
        <row r="5339">
          <cell r="A5339" t="str">
            <v>PWK23</v>
          </cell>
          <cell r="B5339" t="str">
            <v>PASAR_ANYAR</v>
          </cell>
        </row>
        <row r="5340">
          <cell r="A5340" t="str">
            <v>PWK07A</v>
          </cell>
          <cell r="B5340" t="str">
            <v>MANIIS_3</v>
          </cell>
        </row>
        <row r="5341">
          <cell r="A5341" t="str">
            <v>PWK10</v>
          </cell>
          <cell r="B5341" t="str">
            <v>DC_PURWAKARTA</v>
          </cell>
        </row>
        <row r="5342">
          <cell r="A5342" t="str">
            <v>PWK01</v>
          </cell>
          <cell r="B5342" t="str">
            <v>PURWAKARTA</v>
          </cell>
        </row>
        <row r="5343">
          <cell r="A5343" t="str">
            <v>PWK24</v>
          </cell>
          <cell r="B5343" t="str">
            <v>PARCOM</v>
          </cell>
        </row>
        <row r="5344">
          <cell r="A5344" t="str">
            <v>PWK13</v>
          </cell>
          <cell r="B5344" t="str">
            <v>PASAWAHAN</v>
          </cell>
        </row>
        <row r="5345">
          <cell r="A5345" t="str">
            <v>PWK12</v>
          </cell>
          <cell r="B5345" t="str">
            <v>BABAKAN_CIKAO</v>
          </cell>
        </row>
        <row r="5346">
          <cell r="A5346" t="str">
            <v>PWK14</v>
          </cell>
          <cell r="B5346" t="str">
            <v>BOJONG_SAWIT</v>
          </cell>
        </row>
        <row r="5347">
          <cell r="A5347" t="str">
            <v>PER04</v>
          </cell>
          <cell r="B5347" t="str">
            <v>JAMPANG_TENGAH</v>
          </cell>
        </row>
        <row r="5348">
          <cell r="A5348" t="str">
            <v>PER07</v>
          </cell>
          <cell r="B5348" t="str">
            <v>SURADE_2</v>
          </cell>
        </row>
        <row r="5349">
          <cell r="A5349" t="str">
            <v>SUM06</v>
          </cell>
          <cell r="B5349" t="str">
            <v>CIMANGGUNG</v>
          </cell>
        </row>
        <row r="5350">
          <cell r="A5350" t="str">
            <v>SUM02</v>
          </cell>
          <cell r="B5350" t="str">
            <v>TANJUNG_SARI</v>
          </cell>
        </row>
        <row r="5351">
          <cell r="A5351" t="str">
            <v>SUM03</v>
          </cell>
          <cell r="B5351" t="str">
            <v>PASEH</v>
          </cell>
        </row>
        <row r="5352">
          <cell r="A5352" t="str">
            <v>GRT18</v>
          </cell>
          <cell r="B5352" t="str">
            <v>CILAWU</v>
          </cell>
        </row>
        <row r="5353">
          <cell r="A5353" t="str">
            <v>GRT10</v>
          </cell>
          <cell r="B5353" t="str">
            <v>TARKAL</v>
          </cell>
        </row>
        <row r="5354">
          <cell r="A5354" t="str">
            <v>GRT01</v>
          </cell>
          <cell r="B5354" t="str">
            <v>GARUT</v>
          </cell>
        </row>
        <row r="5355">
          <cell r="A5355" t="str">
            <v>MJA12</v>
          </cell>
          <cell r="B5355" t="str">
            <v>SUKAHAJI</v>
          </cell>
        </row>
        <row r="5356">
          <cell r="A5356" t="str">
            <v>MJA03</v>
          </cell>
          <cell r="B5356" t="str">
            <v>RAJAGALUH</v>
          </cell>
        </row>
        <row r="5357">
          <cell r="A5357" t="str">
            <v>MJA14</v>
          </cell>
          <cell r="B5357" t="str">
            <v>PANINGKIRAN_2</v>
          </cell>
        </row>
        <row r="5358">
          <cell r="A5358" t="str">
            <v>MJA07</v>
          </cell>
          <cell r="B5358" t="str">
            <v>JATITUJUH</v>
          </cell>
        </row>
        <row r="5359">
          <cell r="A5359" t="str">
            <v>MJA04</v>
          </cell>
          <cell r="B5359" t="str">
            <v>JATIWANGI</v>
          </cell>
        </row>
        <row r="5360">
          <cell r="A5360" t="str">
            <v>SIU11</v>
          </cell>
          <cell r="B5360" t="str">
            <v>SITINJAU_LAUT</v>
          </cell>
        </row>
        <row r="5361">
          <cell r="A5361" t="str">
            <v>BAO04A</v>
          </cell>
          <cell r="B5361" t="str">
            <v>SUNGAI_MANAU</v>
          </cell>
        </row>
        <row r="5362">
          <cell r="A5362" t="str">
            <v>BAO14</v>
          </cell>
          <cell r="B5362" t="str">
            <v>PAMENANG_SELATAN</v>
          </cell>
        </row>
        <row r="5363">
          <cell r="A5363" t="str">
            <v>SIU12</v>
          </cell>
          <cell r="B5363" t="str">
            <v>AIR_HANGAT</v>
          </cell>
        </row>
        <row r="5364">
          <cell r="A5364" t="str">
            <v>SLN10</v>
          </cell>
          <cell r="B5364" t="str">
            <v>CERMIN_NAN_GEDANG</v>
          </cell>
        </row>
        <row r="5365">
          <cell r="A5365" t="str">
            <v>SNT01A</v>
          </cell>
          <cell r="B5365" t="str">
            <v>JAMBI_LUAR_KOTA</v>
          </cell>
        </row>
        <row r="5366">
          <cell r="A5366" t="str">
            <v>TCTWR041</v>
          </cell>
          <cell r="B5366" t="str">
            <v>TCTWR041</v>
          </cell>
        </row>
        <row r="5367">
          <cell r="A5367" t="str">
            <v>PKU13</v>
          </cell>
          <cell r="B5367" t="str">
            <v>CP_SUKA_KARYA</v>
          </cell>
        </row>
        <row r="5368">
          <cell r="A5368" t="str">
            <v>ZLK01</v>
          </cell>
          <cell r="B5368" t="str">
            <v>SOLOK</v>
          </cell>
        </row>
        <row r="5369">
          <cell r="A5369" t="str">
            <v>WNB07</v>
          </cell>
          <cell r="B5369" t="str">
            <v>SAPURAN</v>
          </cell>
        </row>
        <row r="5370">
          <cell r="A5370" t="str">
            <v>WNB06</v>
          </cell>
          <cell r="B5370" t="str">
            <v>SELOMERTO</v>
          </cell>
        </row>
        <row r="5371">
          <cell r="A5371" t="str">
            <v>WNB05</v>
          </cell>
          <cell r="B5371" t="str">
            <v>MADUKORO</v>
          </cell>
        </row>
        <row r="5372">
          <cell r="A5372" t="str">
            <v>WNB01</v>
          </cell>
          <cell r="B5372" t="str">
            <v>WONOSOBO</v>
          </cell>
        </row>
        <row r="5373">
          <cell r="A5373" t="str">
            <v>WGI10</v>
          </cell>
          <cell r="B5373" t="str">
            <v>SIDOHARJO</v>
          </cell>
        </row>
        <row r="5374">
          <cell r="A5374" t="str">
            <v>WGI02</v>
          </cell>
          <cell r="B5374" t="str">
            <v>JATISRONO</v>
          </cell>
        </row>
        <row r="5375">
          <cell r="A5375" t="str">
            <v>UPG54</v>
          </cell>
          <cell r="B5375" t="str">
            <v>SULTAN_ALAUDDIN</v>
          </cell>
        </row>
        <row r="5376">
          <cell r="A5376" t="str">
            <v>UPG51</v>
          </cell>
          <cell r="B5376" t="str">
            <v>GN_NONA</v>
          </cell>
        </row>
        <row r="5377">
          <cell r="A5377" t="str">
            <v>UPG50</v>
          </cell>
          <cell r="B5377" t="str">
            <v>KUMALA</v>
          </cell>
        </row>
        <row r="5378">
          <cell r="A5378" t="str">
            <v>UPG49</v>
          </cell>
          <cell r="B5378" t="str">
            <v>DC_KIJANG</v>
          </cell>
        </row>
        <row r="5379">
          <cell r="A5379" t="str">
            <v>UPG48</v>
          </cell>
          <cell r="B5379" t="str">
            <v>RATULANGI</v>
          </cell>
        </row>
        <row r="5380">
          <cell r="A5380" t="str">
            <v>UPG47</v>
          </cell>
          <cell r="B5380" t="str">
            <v>NUSANTARA</v>
          </cell>
        </row>
        <row r="5381">
          <cell r="A5381" t="str">
            <v>UPG46</v>
          </cell>
          <cell r="B5381" t="str">
            <v>PANAKKUKANG</v>
          </cell>
        </row>
        <row r="5382">
          <cell r="A5382" t="str">
            <v>UPG45</v>
          </cell>
          <cell r="B5382" t="str">
            <v>TAMALANREA</v>
          </cell>
        </row>
        <row r="5383">
          <cell r="A5383" t="str">
            <v>UPG40</v>
          </cell>
          <cell r="B5383" t="str">
            <v>DAENG_TATA</v>
          </cell>
        </row>
        <row r="5384">
          <cell r="A5384" t="str">
            <v>UPG39</v>
          </cell>
          <cell r="B5384" t="str">
            <v>KAKATUA</v>
          </cell>
        </row>
        <row r="5385">
          <cell r="A5385" t="str">
            <v>UPG38</v>
          </cell>
          <cell r="B5385" t="str">
            <v>ARIEF_RATE</v>
          </cell>
        </row>
        <row r="5386">
          <cell r="A5386" t="str">
            <v>UPG37</v>
          </cell>
          <cell r="B5386" t="str">
            <v>ADHYAKSA</v>
          </cell>
        </row>
        <row r="5387">
          <cell r="A5387" t="str">
            <v>UPG36</v>
          </cell>
          <cell r="B5387" t="str">
            <v>ZAMRUD</v>
          </cell>
        </row>
        <row r="5388">
          <cell r="A5388" t="str">
            <v>UPG35</v>
          </cell>
          <cell r="B5388" t="str">
            <v>CAKALANG</v>
          </cell>
        </row>
        <row r="5389">
          <cell r="A5389" t="str">
            <v>UPG34</v>
          </cell>
          <cell r="B5389" t="str">
            <v>LATIMOJONG</v>
          </cell>
        </row>
        <row r="5390">
          <cell r="A5390" t="str">
            <v>UPG33</v>
          </cell>
          <cell r="B5390" t="str">
            <v>AROEPALA</v>
          </cell>
        </row>
        <row r="5391">
          <cell r="A5391" t="str">
            <v>UPG32</v>
          </cell>
          <cell r="B5391" t="str">
            <v>GUNUNG_MERAPI</v>
          </cell>
        </row>
        <row r="5392">
          <cell r="A5392" t="str">
            <v>UPG31</v>
          </cell>
          <cell r="B5392" t="str">
            <v>KAJAOLALIDO</v>
          </cell>
        </row>
        <row r="5393">
          <cell r="A5393" t="str">
            <v>UPG29</v>
          </cell>
          <cell r="B5393" t="str">
            <v>ABDESIR</v>
          </cell>
        </row>
        <row r="5394">
          <cell r="A5394" t="str">
            <v>UPG28</v>
          </cell>
          <cell r="B5394" t="str">
            <v>ANDI_TONRO</v>
          </cell>
        </row>
        <row r="5395">
          <cell r="A5395" t="str">
            <v>UPG27</v>
          </cell>
          <cell r="B5395" t="str">
            <v>VETERAN_SELATAN</v>
          </cell>
        </row>
        <row r="5396">
          <cell r="A5396" t="str">
            <v>UPG26</v>
          </cell>
          <cell r="B5396" t="str">
            <v>PENGHIBUR</v>
          </cell>
        </row>
        <row r="5397">
          <cell r="A5397" t="str">
            <v>UPG23</v>
          </cell>
          <cell r="B5397" t="str">
            <v>BANDANG</v>
          </cell>
        </row>
        <row r="5398">
          <cell r="A5398" t="str">
            <v>UPG22</v>
          </cell>
          <cell r="B5398" t="str">
            <v>GADDONG</v>
          </cell>
        </row>
        <row r="5399">
          <cell r="A5399" t="str">
            <v>UPG21</v>
          </cell>
          <cell r="B5399" t="str">
            <v>TODOPULI</v>
          </cell>
        </row>
        <row r="5400">
          <cell r="A5400" t="str">
            <v>UPG20</v>
          </cell>
          <cell r="B5400" t="str">
            <v>TALASALAPANG</v>
          </cell>
        </row>
        <row r="5401">
          <cell r="A5401" t="str">
            <v>UPG19</v>
          </cell>
          <cell r="B5401" t="str">
            <v>EMMYSAELAN</v>
          </cell>
        </row>
        <row r="5402">
          <cell r="A5402" t="str">
            <v>UPG14</v>
          </cell>
          <cell r="B5402" t="str">
            <v>IR_SOETAMI</v>
          </cell>
        </row>
        <row r="5403">
          <cell r="A5403" t="str">
            <v>UPG13</v>
          </cell>
          <cell r="B5403" t="str">
            <v>BERUA_RAYA</v>
          </cell>
        </row>
        <row r="5404">
          <cell r="A5404" t="str">
            <v>UPG12</v>
          </cell>
          <cell r="B5404" t="str">
            <v>PURI_KENCANA_SARI</v>
          </cell>
        </row>
        <row r="5405">
          <cell r="A5405" t="str">
            <v>UPG10</v>
          </cell>
          <cell r="B5405" t="str">
            <v>UJUNG_TANAH</v>
          </cell>
        </row>
        <row r="5406">
          <cell r="A5406" t="str">
            <v>UPG08</v>
          </cell>
          <cell r="B5406" t="str">
            <v>HERTASNING</v>
          </cell>
        </row>
        <row r="5407">
          <cell r="A5407" t="str">
            <v>UPG06</v>
          </cell>
          <cell r="B5407" t="str">
            <v>KIMA</v>
          </cell>
        </row>
        <row r="5408">
          <cell r="A5408" t="str">
            <v>UPG05</v>
          </cell>
          <cell r="B5408" t="str">
            <v>AHMAD_YANI</v>
          </cell>
        </row>
        <row r="5409">
          <cell r="A5409" t="str">
            <v>UPG04</v>
          </cell>
          <cell r="B5409" t="str">
            <v>TAMALATE</v>
          </cell>
        </row>
        <row r="5410">
          <cell r="A5410" t="str">
            <v>UPG03</v>
          </cell>
          <cell r="B5410" t="str">
            <v>BIRINGKANAYA</v>
          </cell>
        </row>
        <row r="5411">
          <cell r="A5411" t="str">
            <v>TSK18</v>
          </cell>
          <cell r="B5411" t="str">
            <v>SUKAMANAH</v>
          </cell>
        </row>
        <row r="5412">
          <cell r="A5412" t="str">
            <v>TSK16</v>
          </cell>
          <cell r="B5412" t="str">
            <v>PURBARATU</v>
          </cell>
        </row>
        <row r="5413">
          <cell r="A5413" t="str">
            <v>TSK14</v>
          </cell>
          <cell r="B5413" t="str">
            <v>CIBEUREUM</v>
          </cell>
        </row>
        <row r="5414">
          <cell r="A5414" t="str">
            <v>TSK10</v>
          </cell>
          <cell r="B5414" t="str">
            <v>MANGKUBUMI</v>
          </cell>
        </row>
        <row r="5415">
          <cell r="A5415" t="str">
            <v>TSK06</v>
          </cell>
          <cell r="B5415" t="str">
            <v>KARANGNUNGGAL</v>
          </cell>
        </row>
        <row r="5416">
          <cell r="A5416" t="str">
            <v>TSK03</v>
          </cell>
          <cell r="B5416" t="str">
            <v>KURNIA_BAKTI</v>
          </cell>
        </row>
        <row r="5417">
          <cell r="A5417" t="str">
            <v>TRK05</v>
          </cell>
          <cell r="B5417" t="str">
            <v>JENDERAL_SUDIRMAN</v>
          </cell>
        </row>
        <row r="5418">
          <cell r="A5418" t="str">
            <v>TOB04</v>
          </cell>
          <cell r="B5418" t="str">
            <v>TOBOALI_2</v>
          </cell>
        </row>
        <row r="5419">
          <cell r="A5419" t="str">
            <v>TNW06</v>
          </cell>
          <cell r="B5419" t="str">
            <v>PUPUAN</v>
          </cell>
        </row>
        <row r="5420">
          <cell r="A5420" t="str">
            <v>TNW05</v>
          </cell>
          <cell r="B5420" t="str">
            <v>PASAR_KODOK</v>
          </cell>
        </row>
        <row r="5421">
          <cell r="A5421" t="str">
            <v>TNW04</v>
          </cell>
          <cell r="B5421" t="str">
            <v>DAUH_PEKEN</v>
          </cell>
        </row>
        <row r="5422">
          <cell r="A5422" t="str">
            <v>TNW03</v>
          </cell>
          <cell r="B5422" t="str">
            <v>BATURITI</v>
          </cell>
        </row>
        <row r="5423">
          <cell r="A5423" t="str">
            <v>TNW02</v>
          </cell>
          <cell r="B5423" t="str">
            <v>SELEMADEG</v>
          </cell>
        </row>
        <row r="5424">
          <cell r="A5424" t="str">
            <v>TNW01</v>
          </cell>
          <cell r="B5424" t="str">
            <v>TABANAN</v>
          </cell>
        </row>
        <row r="5425">
          <cell r="A5425" t="str">
            <v>TNJ07</v>
          </cell>
          <cell r="B5425" t="str">
            <v>RH_FISABILILLAH</v>
          </cell>
        </row>
        <row r="5426">
          <cell r="A5426" t="str">
            <v>TLU02</v>
          </cell>
          <cell r="B5426" t="str">
            <v>PENUKAL</v>
          </cell>
        </row>
        <row r="5427">
          <cell r="A5427" t="str">
            <v>TKK01</v>
          </cell>
          <cell r="B5427" t="str">
            <v>TALUK_KUATAN</v>
          </cell>
        </row>
        <row r="5428">
          <cell r="A5428" t="str">
            <v>TKG10</v>
          </cell>
          <cell r="B5428" t="str">
            <v>DC_BANDAR_LAMPUNG_1</v>
          </cell>
        </row>
        <row r="5429">
          <cell r="A5429" t="str">
            <v>TJU03</v>
          </cell>
          <cell r="B5429" t="str">
            <v>SEI_RAYA</v>
          </cell>
        </row>
        <row r="5430">
          <cell r="A5430" t="str">
            <v>TGR63</v>
          </cell>
          <cell r="B5430" t="str">
            <v>DC_CIPONDOH</v>
          </cell>
        </row>
        <row r="5431">
          <cell r="A5431" t="str">
            <v>TGR62</v>
          </cell>
          <cell r="B5431" t="str">
            <v>DC_TELUK_NAGA</v>
          </cell>
        </row>
        <row r="5432">
          <cell r="A5432" t="str">
            <v>TGR60</v>
          </cell>
          <cell r="B5432" t="str">
            <v>DC_CILEDUG</v>
          </cell>
        </row>
        <row r="5433">
          <cell r="A5433" t="str">
            <v>TGR46</v>
          </cell>
          <cell r="B5433" t="str">
            <v>GONDRONG</v>
          </cell>
        </row>
        <row r="5434">
          <cell r="A5434" t="str">
            <v>TGR35</v>
          </cell>
          <cell r="B5434" t="str">
            <v>KRONJO</v>
          </cell>
        </row>
        <row r="5435">
          <cell r="A5435" t="str">
            <v>TBN09</v>
          </cell>
          <cell r="B5435" t="str">
            <v>SOKO_1</v>
          </cell>
        </row>
        <row r="5436">
          <cell r="A5436" t="str">
            <v>SWW06</v>
          </cell>
          <cell r="B5436" t="str">
            <v>UTAN</v>
          </cell>
        </row>
        <row r="5437">
          <cell r="A5437" t="str">
            <v>SUW01</v>
          </cell>
          <cell r="B5437" t="str">
            <v>SUWAWA</v>
          </cell>
        </row>
        <row r="5438">
          <cell r="A5438" t="str">
            <v>SUM16</v>
          </cell>
          <cell r="B5438" t="str">
            <v>CONGGEANG</v>
          </cell>
        </row>
        <row r="5439">
          <cell r="A5439" t="str">
            <v>SUM12</v>
          </cell>
          <cell r="B5439" t="str">
            <v>DARMARAJA</v>
          </cell>
        </row>
        <row r="5440">
          <cell r="A5440" t="str">
            <v>SUM11</v>
          </cell>
          <cell r="B5440" t="str">
            <v>TOMO</v>
          </cell>
        </row>
        <row r="5441">
          <cell r="A5441" t="str">
            <v>SUM10</v>
          </cell>
          <cell r="B5441" t="str">
            <v>DC_SUMEDANG</v>
          </cell>
        </row>
        <row r="5442">
          <cell r="A5442" t="str">
            <v>SUM04</v>
          </cell>
          <cell r="B5442" t="str">
            <v>SITURAJA</v>
          </cell>
        </row>
        <row r="5443">
          <cell r="A5443" t="str">
            <v>SUB54A</v>
          </cell>
          <cell r="B5443" t="str">
            <v>PABEAN_CANTIAN_1</v>
          </cell>
        </row>
        <row r="5444">
          <cell r="A5444" t="str">
            <v>SRI17</v>
          </cell>
          <cell r="B5444" t="str">
            <v>SRI_CENTER</v>
          </cell>
        </row>
        <row r="5445">
          <cell r="A5445" t="str">
            <v>SRI13</v>
          </cell>
          <cell r="B5445" t="str">
            <v>BIAWAN</v>
          </cell>
        </row>
        <row r="5446">
          <cell r="A5446" t="str">
            <v>SRI07</v>
          </cell>
          <cell r="B5446" t="str">
            <v>MANGKUPALAS</v>
          </cell>
        </row>
        <row r="5447">
          <cell r="A5447" t="str">
            <v>SRI05</v>
          </cell>
          <cell r="B5447" t="str">
            <v>SAMBUTAN</v>
          </cell>
        </row>
        <row r="5448">
          <cell r="A5448" t="str">
            <v>SRG58</v>
          </cell>
          <cell r="B5448" t="str">
            <v>MANGUNSARKORO</v>
          </cell>
        </row>
        <row r="5449">
          <cell r="A5449" t="str">
            <v>SRG55</v>
          </cell>
          <cell r="B5449" t="str">
            <v>WOLTER</v>
          </cell>
        </row>
        <row r="5450">
          <cell r="A5450" t="str">
            <v>SRG52</v>
          </cell>
          <cell r="B5450" t="str">
            <v>SUMUR_REJO</v>
          </cell>
        </row>
        <row r="5451">
          <cell r="A5451" t="str">
            <v>SRG31</v>
          </cell>
          <cell r="B5451" t="str">
            <v>PLAMONGAN</v>
          </cell>
        </row>
        <row r="5452">
          <cell r="A5452" t="str">
            <v>SRG21</v>
          </cell>
          <cell r="B5452" t="str">
            <v>PEDURUNGAN_TENGAH</v>
          </cell>
        </row>
        <row r="5453">
          <cell r="A5453" t="str">
            <v>SRG06</v>
          </cell>
          <cell r="B5453" t="str">
            <v>TLOGOSARI</v>
          </cell>
        </row>
        <row r="5454">
          <cell r="A5454" t="str">
            <v>SOG40</v>
          </cell>
          <cell r="B5454" t="str">
            <v>CIKALONG_2</v>
          </cell>
        </row>
        <row r="5455">
          <cell r="A5455" t="str">
            <v>SOG35</v>
          </cell>
          <cell r="B5455" t="str">
            <v>RANCAKOLE</v>
          </cell>
        </row>
        <row r="5456">
          <cell r="A5456" t="str">
            <v>SOC03</v>
          </cell>
          <cell r="B5456" t="str">
            <v>JEBRES</v>
          </cell>
        </row>
        <row r="5457">
          <cell r="A5457" t="str">
            <v>SNX03</v>
          </cell>
          <cell r="B5457" t="str">
            <v>SUMENEP_TIGA</v>
          </cell>
        </row>
        <row r="5458">
          <cell r="A5458" t="str">
            <v>SNG07</v>
          </cell>
          <cell r="B5458" t="str">
            <v>PADARINCANG</v>
          </cell>
        </row>
        <row r="5459">
          <cell r="A5459" t="str">
            <v>SNG03</v>
          </cell>
          <cell r="B5459" t="str">
            <v>PETIR</v>
          </cell>
        </row>
        <row r="5460">
          <cell r="A5460" t="str">
            <v>SNG02</v>
          </cell>
          <cell r="B5460" t="str">
            <v>CIRUAS</v>
          </cell>
        </row>
        <row r="5461">
          <cell r="A5461" t="str">
            <v>SNG01</v>
          </cell>
          <cell r="B5461" t="str">
            <v>CIKANDE</v>
          </cell>
        </row>
        <row r="5462">
          <cell r="A5462" t="str">
            <v>SMQ04</v>
          </cell>
          <cell r="B5462" t="str">
            <v>PARENGGEAN</v>
          </cell>
        </row>
        <row r="5463">
          <cell r="A5463" t="str">
            <v>SMQ02</v>
          </cell>
          <cell r="B5463" t="str">
            <v>BAAMANG</v>
          </cell>
        </row>
        <row r="5464">
          <cell r="A5464" t="str">
            <v>SMI22</v>
          </cell>
          <cell r="B5464" t="str">
            <v>SUKALARANG</v>
          </cell>
        </row>
        <row r="5465">
          <cell r="A5465" t="str">
            <v>SMI18</v>
          </cell>
          <cell r="B5465" t="str">
            <v>CIREUNGHAS</v>
          </cell>
        </row>
        <row r="5466">
          <cell r="A5466" t="str">
            <v>SLU01</v>
          </cell>
          <cell r="B5466" t="str">
            <v>SAWAH_LUNTO</v>
          </cell>
        </row>
        <row r="5467">
          <cell r="A5467" t="str">
            <v>SLM18</v>
          </cell>
          <cell r="B5467" t="str">
            <v>DC_SLEMAN_BARAT</v>
          </cell>
        </row>
        <row r="5468">
          <cell r="A5468" t="str">
            <v>SLM17</v>
          </cell>
          <cell r="B5468" t="str">
            <v>DC_SLEMAN_TIMUR</v>
          </cell>
        </row>
        <row r="5469">
          <cell r="A5469" t="str">
            <v>SKY06</v>
          </cell>
          <cell r="B5469" t="str">
            <v>TUNGKAL_JAYA</v>
          </cell>
        </row>
        <row r="5470">
          <cell r="A5470" t="str">
            <v>SKY05</v>
          </cell>
          <cell r="B5470" t="str">
            <v>SANGA_DESA</v>
          </cell>
        </row>
        <row r="5471">
          <cell r="A5471" t="str">
            <v>SKY02</v>
          </cell>
          <cell r="B5471" t="str">
            <v>SUNGAI_LILIN</v>
          </cell>
        </row>
        <row r="5472">
          <cell r="A5472" t="str">
            <v>SKM01</v>
          </cell>
          <cell r="B5472" t="str">
            <v>SUKAMARA</v>
          </cell>
        </row>
        <row r="5473">
          <cell r="A5473" t="str">
            <v>SJJ02</v>
          </cell>
          <cell r="B5473" t="str">
            <v>KAMANG_BARU</v>
          </cell>
        </row>
        <row r="5474">
          <cell r="A5474" t="str">
            <v>SJJ01</v>
          </cell>
          <cell r="B5474" t="str">
            <v>SIJUNJUNG</v>
          </cell>
        </row>
        <row r="5475">
          <cell r="A5475" t="str">
            <v>SIN12</v>
          </cell>
          <cell r="B5475" t="str">
            <v>CIPATUJAH</v>
          </cell>
        </row>
        <row r="5476">
          <cell r="A5476" t="str">
            <v>SIN08</v>
          </cell>
          <cell r="B5476" t="str">
            <v>DESA_CIKALONG</v>
          </cell>
        </row>
        <row r="5477">
          <cell r="A5477" t="str">
            <v>SIN07</v>
          </cell>
          <cell r="B5477" t="str">
            <v>TARAJU</v>
          </cell>
        </row>
        <row r="5478">
          <cell r="A5478" t="str">
            <v>SIN05</v>
          </cell>
          <cell r="B5478" t="str">
            <v>TAGOG</v>
          </cell>
        </row>
        <row r="5479">
          <cell r="A5479" t="str">
            <v>SIN04</v>
          </cell>
          <cell r="B5479" t="str">
            <v>CIBALANARIK</v>
          </cell>
        </row>
        <row r="5480">
          <cell r="A5480" t="str">
            <v>SIN03</v>
          </cell>
          <cell r="B5480" t="str">
            <v>JAMANIS</v>
          </cell>
        </row>
        <row r="5481">
          <cell r="A5481" t="str">
            <v>SIN01</v>
          </cell>
          <cell r="B5481" t="str">
            <v>SALAWU</v>
          </cell>
        </row>
        <row r="5482">
          <cell r="A5482" t="str">
            <v>SII02</v>
          </cell>
          <cell r="B5482" t="str">
            <v>KANDIS</v>
          </cell>
        </row>
        <row r="5483">
          <cell r="A5483" t="str">
            <v>SIG01</v>
          </cell>
          <cell r="B5483" t="str">
            <v>BIROMARU</v>
          </cell>
        </row>
        <row r="5484">
          <cell r="A5484" t="str">
            <v>SGT03</v>
          </cell>
          <cell r="B5484" t="str">
            <v>SANGATTA_UTARA</v>
          </cell>
        </row>
        <row r="5485">
          <cell r="A5485" t="str">
            <v>SGT01</v>
          </cell>
          <cell r="B5485" t="str">
            <v>SANGATTA</v>
          </cell>
        </row>
        <row r="5486">
          <cell r="A5486" t="str">
            <v>SGA07</v>
          </cell>
          <cell r="B5486" t="str">
            <v>BUSUNG_BIU</v>
          </cell>
        </row>
        <row r="5487">
          <cell r="A5487" t="str">
            <v>SGA06</v>
          </cell>
          <cell r="B5487" t="str">
            <v>ANTURAN</v>
          </cell>
        </row>
        <row r="5488">
          <cell r="A5488" t="str">
            <v>SGA05</v>
          </cell>
          <cell r="B5488" t="str">
            <v>GEROKGAK</v>
          </cell>
        </row>
        <row r="5489">
          <cell r="A5489" t="str">
            <v>SGA04</v>
          </cell>
          <cell r="B5489" t="str">
            <v>BUNGKULAN</v>
          </cell>
        </row>
        <row r="5490">
          <cell r="A5490" t="str">
            <v>SGA02</v>
          </cell>
          <cell r="B5490" t="str">
            <v>SERIRIT</v>
          </cell>
        </row>
        <row r="5491">
          <cell r="A5491" t="str">
            <v>SEI01</v>
          </cell>
          <cell r="B5491" t="str">
            <v>SERUI</v>
          </cell>
        </row>
        <row r="5492">
          <cell r="A5492" t="str">
            <v>SDA43</v>
          </cell>
          <cell r="B5492" t="str">
            <v>SIDOARJO_2</v>
          </cell>
        </row>
        <row r="5493">
          <cell r="A5493" t="str">
            <v>SBG25</v>
          </cell>
          <cell r="B5493" t="str">
            <v>SUKARESMI</v>
          </cell>
        </row>
        <row r="5494">
          <cell r="A5494" t="str">
            <v>SBG24</v>
          </cell>
          <cell r="B5494" t="str">
            <v>PUSAKARATU</v>
          </cell>
        </row>
        <row r="5495">
          <cell r="A5495" t="str">
            <v>SBG23</v>
          </cell>
          <cell r="B5495" t="str">
            <v>SOKLAT</v>
          </cell>
        </row>
        <row r="5496">
          <cell r="A5496" t="str">
            <v>SBG16</v>
          </cell>
          <cell r="B5496" t="str">
            <v>CIJAMBE</v>
          </cell>
        </row>
        <row r="5497">
          <cell r="A5497" t="str">
            <v>SBG13</v>
          </cell>
          <cell r="B5497" t="str">
            <v>CIPUNAGARA</v>
          </cell>
        </row>
        <row r="5498">
          <cell r="A5498" t="str">
            <v>SBG12</v>
          </cell>
          <cell r="B5498" t="str">
            <v>RAWALELE</v>
          </cell>
        </row>
        <row r="5499">
          <cell r="A5499" t="str">
            <v>SBG11</v>
          </cell>
          <cell r="B5499" t="str">
            <v>DC_GEMBOR</v>
          </cell>
        </row>
        <row r="5500">
          <cell r="A5500" t="str">
            <v>SBG10</v>
          </cell>
          <cell r="B5500" t="str">
            <v>CISALAK</v>
          </cell>
        </row>
        <row r="5501">
          <cell r="A5501" t="str">
            <v>SBG05</v>
          </cell>
          <cell r="B5501" t="str">
            <v>PURWADADI</v>
          </cell>
        </row>
        <row r="5502">
          <cell r="A5502" t="str">
            <v>SBG04</v>
          </cell>
          <cell r="B5502" t="str">
            <v>KALIJATI</v>
          </cell>
        </row>
        <row r="5503">
          <cell r="A5503" t="str">
            <v>SBG03</v>
          </cell>
          <cell r="B5503" t="str">
            <v>JALAN_CAGAK</v>
          </cell>
        </row>
        <row r="5504">
          <cell r="A5504" t="str">
            <v>SBD11</v>
          </cell>
          <cell r="B5504" t="str">
            <v>PANJI_1</v>
          </cell>
        </row>
        <row r="5505">
          <cell r="A5505" t="str">
            <v>SBD09</v>
          </cell>
          <cell r="B5505" t="str">
            <v>MANGARAN_1</v>
          </cell>
        </row>
        <row r="5506">
          <cell r="A5506" t="str">
            <v>SAL01</v>
          </cell>
          <cell r="B5506" t="str">
            <v>SALAKAN</v>
          </cell>
        </row>
        <row r="5507">
          <cell r="A5507" t="str">
            <v>SAI04</v>
          </cell>
          <cell r="B5507" t="str">
            <v>PEMALI</v>
          </cell>
        </row>
        <row r="5508">
          <cell r="A5508" t="str">
            <v>SAG05</v>
          </cell>
          <cell r="B5508" t="str">
            <v>TAYAN_HILIR</v>
          </cell>
        </row>
        <row r="5509">
          <cell r="A5509" t="str">
            <v>SAG03</v>
          </cell>
          <cell r="B5509" t="str">
            <v>BODOK</v>
          </cell>
        </row>
        <row r="5510">
          <cell r="A5510" t="str">
            <v>SAG02</v>
          </cell>
          <cell r="B5510" t="str">
            <v>SOSOK</v>
          </cell>
        </row>
        <row r="5511">
          <cell r="A5511" t="str">
            <v>RKS09</v>
          </cell>
          <cell r="B5511" t="str">
            <v>CITRA_MAJA_RKS</v>
          </cell>
        </row>
        <row r="5512">
          <cell r="A5512" t="str">
            <v>RKS05</v>
          </cell>
          <cell r="B5512" t="str">
            <v>CIPANAS_RKS</v>
          </cell>
        </row>
        <row r="5513">
          <cell r="A5513" t="str">
            <v>PYK04</v>
          </cell>
          <cell r="B5513" t="str">
            <v>DC_BUNIAN</v>
          </cell>
        </row>
        <row r="5514">
          <cell r="A5514" t="str">
            <v>PWO10</v>
          </cell>
          <cell r="B5514" t="str">
            <v>BATURRADEN</v>
          </cell>
        </row>
        <row r="5515">
          <cell r="A5515" t="str">
            <v>PWK18</v>
          </cell>
          <cell r="B5515" t="str">
            <v>BUNDER</v>
          </cell>
        </row>
        <row r="5516">
          <cell r="A5516" t="str">
            <v>PWK17</v>
          </cell>
          <cell r="B5516" t="str">
            <v>IPIK_GANDAMANAH</v>
          </cell>
        </row>
        <row r="5517">
          <cell r="A5517" t="str">
            <v>PWK16</v>
          </cell>
          <cell r="B5517" t="str">
            <v>KONCARA</v>
          </cell>
        </row>
        <row r="5518">
          <cell r="A5518" t="str">
            <v>PWK15</v>
          </cell>
          <cell r="B5518" t="str">
            <v>SUKATANI_BENDUL</v>
          </cell>
        </row>
        <row r="5519">
          <cell r="A5519" t="str">
            <v>PWK11</v>
          </cell>
          <cell r="B5519" t="str">
            <v>DARANGDAN</v>
          </cell>
        </row>
        <row r="5520">
          <cell r="A5520" t="str">
            <v>PWK09</v>
          </cell>
          <cell r="B5520" t="str">
            <v>MANIIS</v>
          </cell>
        </row>
        <row r="5521">
          <cell r="A5521" t="str">
            <v>PWK05</v>
          </cell>
          <cell r="B5521" t="str">
            <v>WANAYASA</v>
          </cell>
        </row>
        <row r="5522">
          <cell r="A5522" t="str">
            <v>PWK04</v>
          </cell>
          <cell r="B5522" t="str">
            <v>CAMPAKA</v>
          </cell>
        </row>
        <row r="5523">
          <cell r="A5523" t="str">
            <v>PWK03</v>
          </cell>
          <cell r="B5523" t="str">
            <v>MUNJUL_JAYA</v>
          </cell>
        </row>
        <row r="5524">
          <cell r="A5524" t="str">
            <v>PWK02</v>
          </cell>
          <cell r="B5524" t="str">
            <v>PLERED</v>
          </cell>
        </row>
        <row r="5525">
          <cell r="A5525" t="str">
            <v>PSR08</v>
          </cell>
          <cell r="B5525" t="str">
            <v>KRATON</v>
          </cell>
        </row>
        <row r="5526">
          <cell r="A5526" t="str">
            <v>PSJ01</v>
          </cell>
          <cell r="B5526" t="str">
            <v>POSO</v>
          </cell>
        </row>
        <row r="5527">
          <cell r="A5527" t="str">
            <v>PSB02</v>
          </cell>
          <cell r="B5527" t="str">
            <v>UJUNG_GADING</v>
          </cell>
        </row>
        <row r="5528">
          <cell r="A5528" t="str">
            <v>PSB01</v>
          </cell>
          <cell r="B5528" t="str">
            <v>PASAMAN</v>
          </cell>
        </row>
        <row r="5529">
          <cell r="A5529" t="str">
            <v>PRO07</v>
          </cell>
          <cell r="B5529" t="str">
            <v>WONOASIH_1</v>
          </cell>
        </row>
        <row r="5530">
          <cell r="A5530" t="str">
            <v>PRO04</v>
          </cell>
          <cell r="B5530" t="str">
            <v>WIROBORANG</v>
          </cell>
        </row>
        <row r="5531">
          <cell r="A5531" t="str">
            <v>PRO03</v>
          </cell>
          <cell r="B5531" t="str">
            <v>TRIWUNG</v>
          </cell>
        </row>
        <row r="5532">
          <cell r="A5532" t="str">
            <v>PRO01</v>
          </cell>
          <cell r="B5532" t="str">
            <v>PROBOLINGGO</v>
          </cell>
        </row>
        <row r="5533">
          <cell r="A5533" t="str">
            <v>PPR02</v>
          </cell>
          <cell r="B5533" t="str">
            <v>SICINCIN</v>
          </cell>
        </row>
        <row r="5534">
          <cell r="A5534" t="str">
            <v>PPR01</v>
          </cell>
          <cell r="B5534" t="str">
            <v>LUBUAK_ALUANG</v>
          </cell>
        </row>
        <row r="5535">
          <cell r="A5535" t="str">
            <v>PNN03</v>
          </cell>
          <cell r="B5535" t="str">
            <v>KAMBANG</v>
          </cell>
        </row>
        <row r="5536">
          <cell r="A5536" t="str">
            <v>PNN01</v>
          </cell>
          <cell r="B5536" t="str">
            <v>PAINAN</v>
          </cell>
        </row>
        <row r="5537">
          <cell r="A5537" t="str">
            <v>PNK12</v>
          </cell>
          <cell r="B5537" t="str">
            <v>DC_YAMSABRAN</v>
          </cell>
        </row>
        <row r="5538">
          <cell r="A5538" t="str">
            <v>PMH01</v>
          </cell>
          <cell r="B5538" t="str">
            <v>PRABUMULIH</v>
          </cell>
        </row>
        <row r="5539">
          <cell r="A5539" t="str">
            <v>PLW10</v>
          </cell>
          <cell r="B5539" t="str">
            <v>EMI_SAELAN</v>
          </cell>
        </row>
        <row r="5540">
          <cell r="A5540" t="str">
            <v>PLW09</v>
          </cell>
          <cell r="B5540" t="str">
            <v>RE_MARTADINATA</v>
          </cell>
        </row>
        <row r="5541">
          <cell r="A5541" t="str">
            <v>PLW08</v>
          </cell>
          <cell r="B5541" t="str">
            <v>SIGMA</v>
          </cell>
        </row>
        <row r="5542">
          <cell r="A5542" t="str">
            <v>PLW07</v>
          </cell>
          <cell r="B5542" t="str">
            <v>DEWI_SARTIKA</v>
          </cell>
        </row>
        <row r="5543">
          <cell r="A5543" t="str">
            <v>PLW06</v>
          </cell>
          <cell r="B5543" t="str">
            <v>TATANGA</v>
          </cell>
        </row>
        <row r="5544">
          <cell r="A5544" t="str">
            <v>PLW05</v>
          </cell>
          <cell r="B5544" t="str">
            <v>MANTIKULORE</v>
          </cell>
        </row>
        <row r="5545">
          <cell r="A5545" t="str">
            <v>PLW04</v>
          </cell>
          <cell r="B5545" t="str">
            <v>PALU_UTARA</v>
          </cell>
        </row>
        <row r="5546">
          <cell r="A5546" t="str">
            <v>PLW03</v>
          </cell>
          <cell r="B5546" t="str">
            <v>PALU_BARAT</v>
          </cell>
        </row>
        <row r="5547">
          <cell r="A5547" t="str">
            <v>PLW02</v>
          </cell>
          <cell r="B5547" t="str">
            <v>PALU_TIMUR</v>
          </cell>
        </row>
        <row r="5548">
          <cell r="A5548" t="str">
            <v>PLW01</v>
          </cell>
          <cell r="B5548" t="str">
            <v>PALU</v>
          </cell>
        </row>
        <row r="5549">
          <cell r="A5549" t="str">
            <v>PLR01</v>
          </cell>
          <cell r="B5549" t="str">
            <v>PELAIHARI</v>
          </cell>
        </row>
        <row r="5550">
          <cell r="A5550" t="str">
            <v>PLM45</v>
          </cell>
          <cell r="B5550" t="str">
            <v>SUKARAMI_3</v>
          </cell>
        </row>
        <row r="5551">
          <cell r="A5551" t="str">
            <v>PLM41</v>
          </cell>
          <cell r="B5551" t="str">
            <v>SUKOMORO</v>
          </cell>
        </row>
        <row r="5552">
          <cell r="A5552" t="str">
            <v>PLM39</v>
          </cell>
          <cell r="B5552" t="str">
            <v>PEMULUTAN</v>
          </cell>
        </row>
        <row r="5553">
          <cell r="A5553" t="str">
            <v>PLM26</v>
          </cell>
          <cell r="B5553" t="str">
            <v>IRIGASI</v>
          </cell>
        </row>
        <row r="5554">
          <cell r="A5554" t="str">
            <v>PLM08</v>
          </cell>
          <cell r="B5554" t="str">
            <v>LEMABANG</v>
          </cell>
        </row>
        <row r="5555">
          <cell r="A5555" t="str">
            <v>PLM05</v>
          </cell>
          <cell r="B5555" t="str">
            <v>KERTAPATI</v>
          </cell>
        </row>
        <row r="5556">
          <cell r="A5556" t="str">
            <v>PLM03</v>
          </cell>
          <cell r="B5556" t="str">
            <v>PLAJU</v>
          </cell>
        </row>
        <row r="5557">
          <cell r="A5557" t="str">
            <v>PKU09</v>
          </cell>
          <cell r="B5557" t="str">
            <v>MELAYU</v>
          </cell>
        </row>
        <row r="5558">
          <cell r="A5558" t="str">
            <v>PKU08</v>
          </cell>
          <cell r="B5558" t="str">
            <v>DC_NANGKA</v>
          </cell>
        </row>
        <row r="5559">
          <cell r="A5559" t="str">
            <v>PKU04</v>
          </cell>
          <cell r="B5559" t="str">
            <v>PAYUNG_SEKAKI</v>
          </cell>
        </row>
        <row r="5560">
          <cell r="A5560" t="str">
            <v>PKS03</v>
          </cell>
          <cell r="B5560" t="str">
            <v>TLANAKAN</v>
          </cell>
        </row>
        <row r="5561">
          <cell r="A5561" t="str">
            <v>PKN04</v>
          </cell>
          <cell r="B5561" t="str">
            <v>ARUT_SELATAN</v>
          </cell>
        </row>
        <row r="5562">
          <cell r="A5562" t="str">
            <v>PKL17</v>
          </cell>
          <cell r="B5562" t="str">
            <v>WONOPRINGGO</v>
          </cell>
        </row>
        <row r="5563">
          <cell r="A5563" t="str">
            <v>PKL16</v>
          </cell>
          <cell r="B5563" t="str">
            <v>KESESI</v>
          </cell>
        </row>
        <row r="5564">
          <cell r="A5564" t="str">
            <v>PKL12</v>
          </cell>
          <cell r="B5564" t="str">
            <v>KRANJI</v>
          </cell>
        </row>
        <row r="5565">
          <cell r="A5565" t="str">
            <v>PKL10</v>
          </cell>
          <cell r="B5565" t="str">
            <v>TIRTO</v>
          </cell>
        </row>
        <row r="5566">
          <cell r="A5566" t="str">
            <v>PKL03</v>
          </cell>
          <cell r="B5566" t="str">
            <v>KEDUNGWUNI</v>
          </cell>
        </row>
        <row r="5567">
          <cell r="A5567" t="str">
            <v>PKC03</v>
          </cell>
          <cell r="B5567" t="str">
            <v>SOREK</v>
          </cell>
        </row>
        <row r="5568">
          <cell r="A5568" t="str">
            <v>PKC02</v>
          </cell>
          <cell r="B5568" t="str">
            <v>UKUI</v>
          </cell>
        </row>
        <row r="5569">
          <cell r="A5569" t="str">
            <v>PKB04</v>
          </cell>
          <cell r="B5569" t="str">
            <v>SEMBAWA</v>
          </cell>
        </row>
        <row r="5570">
          <cell r="A5570" t="str">
            <v>PII03</v>
          </cell>
          <cell r="B5570" t="str">
            <v>TOLAI</v>
          </cell>
        </row>
        <row r="5571">
          <cell r="A5571" t="str">
            <v>PII01</v>
          </cell>
          <cell r="B5571" t="str">
            <v>PARIGI</v>
          </cell>
        </row>
        <row r="5572">
          <cell r="A5572" t="str">
            <v>PGR06</v>
          </cell>
          <cell r="B5572" t="str">
            <v>KEDUNGULUH</v>
          </cell>
        </row>
        <row r="5573">
          <cell r="A5573" t="str">
            <v>PGR05</v>
          </cell>
          <cell r="B5573" t="str">
            <v>KAMURANG</v>
          </cell>
        </row>
        <row r="5574">
          <cell r="A5574" t="str">
            <v>PGR04</v>
          </cell>
          <cell r="B5574" t="str">
            <v>CIMERAK</v>
          </cell>
        </row>
        <row r="5575">
          <cell r="A5575" t="str">
            <v>PGR03</v>
          </cell>
          <cell r="B5575" t="str">
            <v>PURWASARI</v>
          </cell>
        </row>
        <row r="5576">
          <cell r="A5576" t="str">
            <v>PGR01</v>
          </cell>
          <cell r="B5576" t="str">
            <v>PANGANDARAN</v>
          </cell>
        </row>
        <row r="5577">
          <cell r="A5577" t="str">
            <v>PGL10</v>
          </cell>
          <cell r="B5577" t="str">
            <v>MANDALASARI</v>
          </cell>
        </row>
        <row r="5578">
          <cell r="A5578" t="str">
            <v>PGK07</v>
          </cell>
          <cell r="B5578" t="str">
            <v>GERUNGGANG</v>
          </cell>
        </row>
        <row r="5579">
          <cell r="A5579" t="str">
            <v>PGK03</v>
          </cell>
          <cell r="B5579" t="str">
            <v>GIRIMAYA</v>
          </cell>
        </row>
        <row r="5580">
          <cell r="A5580" t="str">
            <v>PER03</v>
          </cell>
          <cell r="B5580" t="str">
            <v>CISOLOK</v>
          </cell>
        </row>
        <row r="5581">
          <cell r="A5581" t="str">
            <v>PER02</v>
          </cell>
          <cell r="B5581" t="str">
            <v>JAMPANG_KULON</v>
          </cell>
        </row>
        <row r="5582">
          <cell r="A5582" t="str">
            <v>PDG14</v>
          </cell>
          <cell r="B5582" t="str">
            <v>DC_KURANJI</v>
          </cell>
        </row>
        <row r="5583">
          <cell r="A5583" t="str">
            <v>PDG13</v>
          </cell>
          <cell r="B5583" t="str">
            <v>DC_NANGGALO</v>
          </cell>
        </row>
        <row r="5584">
          <cell r="A5584" t="str">
            <v>PAP03</v>
          </cell>
          <cell r="B5584" t="str">
            <v>TAMBUSAI_UTARA</v>
          </cell>
        </row>
        <row r="5585">
          <cell r="A5585" t="str">
            <v>PAP02</v>
          </cell>
          <cell r="B5585" t="str">
            <v>UJUNG_BATU</v>
          </cell>
        </row>
        <row r="5586">
          <cell r="A5586" t="str">
            <v>PAP01</v>
          </cell>
          <cell r="B5586" t="str">
            <v>PASIR_PANGARAIAN</v>
          </cell>
        </row>
        <row r="5587">
          <cell r="A5587" t="str">
            <v>NRG04</v>
          </cell>
          <cell r="B5587" t="str">
            <v>MENDOYO</v>
          </cell>
        </row>
        <row r="5588">
          <cell r="A5588" t="str">
            <v>NRG03</v>
          </cell>
          <cell r="B5588" t="str">
            <v>MELAYA</v>
          </cell>
        </row>
        <row r="5589">
          <cell r="A5589" t="str">
            <v>NRG02</v>
          </cell>
          <cell r="B5589" t="str">
            <v>PEKUTATAN</v>
          </cell>
        </row>
        <row r="5590">
          <cell r="A5590" t="str">
            <v>NRG01</v>
          </cell>
          <cell r="B5590" t="str">
            <v>NEGARA</v>
          </cell>
        </row>
        <row r="5591">
          <cell r="A5591" t="str">
            <v>NNX03</v>
          </cell>
          <cell r="B5591" t="str">
            <v>MANSALONG</v>
          </cell>
        </row>
        <row r="5592">
          <cell r="A5592" t="str">
            <v>NGP12</v>
          </cell>
          <cell r="B5592" t="str">
            <v>DC_CIHAMPELAS</v>
          </cell>
        </row>
        <row r="5593">
          <cell r="A5593" t="str">
            <v>NGP09</v>
          </cell>
          <cell r="B5593" t="str">
            <v>GUNUNGHALU</v>
          </cell>
        </row>
        <row r="5594">
          <cell r="A5594" t="str">
            <v>NGK01</v>
          </cell>
          <cell r="B5594" t="str">
            <v>NGANJUK</v>
          </cell>
        </row>
        <row r="5595">
          <cell r="A5595" t="str">
            <v>NGG02</v>
          </cell>
          <cell r="B5595" t="str">
            <v>NGABANG_KOTA</v>
          </cell>
        </row>
        <row r="5596">
          <cell r="A5596" t="str">
            <v>NGG01</v>
          </cell>
          <cell r="B5596" t="str">
            <v>NGABANG</v>
          </cell>
        </row>
        <row r="5597">
          <cell r="A5597" t="str">
            <v>NGA03</v>
          </cell>
          <cell r="B5597" t="str">
            <v>PLEMAHAN</v>
          </cell>
        </row>
        <row r="5598">
          <cell r="A5598" t="str">
            <v>MUG07</v>
          </cell>
          <cell r="B5598" t="str">
            <v>DC_MAGELANG</v>
          </cell>
        </row>
        <row r="5599">
          <cell r="A5599" t="str">
            <v>MTA04</v>
          </cell>
          <cell r="B5599" t="str">
            <v>SEKUMPUL</v>
          </cell>
        </row>
        <row r="5600">
          <cell r="A5600" t="str">
            <v>MRR04</v>
          </cell>
          <cell r="B5600" t="str">
            <v>MUARA_BELITI</v>
          </cell>
        </row>
        <row r="5601">
          <cell r="A5601" t="str">
            <v>MRR03</v>
          </cell>
          <cell r="B5601" t="str">
            <v>MUARA_KELINGI</v>
          </cell>
        </row>
        <row r="5602">
          <cell r="A5602" t="str">
            <v>MNN02</v>
          </cell>
          <cell r="B5602" t="str">
            <v>DC_MANNA</v>
          </cell>
        </row>
        <row r="5603">
          <cell r="A5603" t="str">
            <v>MMW04</v>
          </cell>
          <cell r="B5603" t="str">
            <v>ANJUNGAN</v>
          </cell>
        </row>
        <row r="5604">
          <cell r="A5604" t="str">
            <v>MMW03</v>
          </cell>
          <cell r="B5604" t="str">
            <v>SUNGAI_KUNYIT</v>
          </cell>
        </row>
        <row r="5605">
          <cell r="A5605" t="str">
            <v>MMW02</v>
          </cell>
          <cell r="B5605" t="str">
            <v>TERUSAN</v>
          </cell>
        </row>
        <row r="5606">
          <cell r="A5606" t="str">
            <v>MMW01</v>
          </cell>
          <cell r="B5606" t="str">
            <v>PINYUH</v>
          </cell>
        </row>
        <row r="5607">
          <cell r="A5607" t="str">
            <v>MLG52</v>
          </cell>
          <cell r="B5607" t="str">
            <v>LOWOKWARU_5</v>
          </cell>
        </row>
        <row r="5608">
          <cell r="A5608" t="str">
            <v>MLG51</v>
          </cell>
          <cell r="B5608" t="str">
            <v>LOWOKWARU_4</v>
          </cell>
        </row>
        <row r="5609">
          <cell r="A5609" t="str">
            <v>MLG50</v>
          </cell>
          <cell r="B5609" t="str">
            <v>BLIMBING_2</v>
          </cell>
        </row>
        <row r="5610">
          <cell r="A5610" t="str">
            <v>MLG49</v>
          </cell>
          <cell r="B5610" t="str">
            <v>KEDUNGKANDANG_2</v>
          </cell>
        </row>
        <row r="5611">
          <cell r="A5611" t="str">
            <v>MLG48</v>
          </cell>
          <cell r="B5611" t="str">
            <v>PAKIS_2</v>
          </cell>
        </row>
        <row r="5612">
          <cell r="A5612" t="str">
            <v>MLG41</v>
          </cell>
          <cell r="B5612" t="str">
            <v>TUMPANG_1</v>
          </cell>
        </row>
        <row r="5613">
          <cell r="A5613" t="str">
            <v>MLG36</v>
          </cell>
          <cell r="B5613" t="str">
            <v>JABUNG_1</v>
          </cell>
        </row>
        <row r="5614">
          <cell r="A5614" t="str">
            <v>MLG35</v>
          </cell>
          <cell r="B5614" t="str">
            <v>KLOJEN_2</v>
          </cell>
        </row>
        <row r="5615">
          <cell r="A5615" t="str">
            <v>MJA06</v>
          </cell>
          <cell r="B5615" t="str">
            <v>DALEM_CUCUK</v>
          </cell>
        </row>
        <row r="5616">
          <cell r="A5616" t="str">
            <v>MJA02</v>
          </cell>
          <cell r="B5616" t="str">
            <v>TELAGA</v>
          </cell>
        </row>
        <row r="5617">
          <cell r="A5617" t="str">
            <v>MGW24</v>
          </cell>
          <cell r="B5617" t="str">
            <v>CICA</v>
          </cell>
        </row>
        <row r="5618">
          <cell r="A5618" t="str">
            <v>MGW22</v>
          </cell>
          <cell r="B5618" t="str">
            <v>DC_MENGWI</v>
          </cell>
        </row>
        <row r="5619">
          <cell r="A5619" t="str">
            <v>MGW20</v>
          </cell>
          <cell r="B5619" t="str">
            <v>DC_KUTA</v>
          </cell>
        </row>
        <row r="5620">
          <cell r="A5620" t="str">
            <v>MGW16</v>
          </cell>
          <cell r="B5620" t="str">
            <v>BADUNG_SELATAN</v>
          </cell>
        </row>
        <row r="5621">
          <cell r="A5621" t="str">
            <v>MGW10</v>
          </cell>
          <cell r="B5621" t="str">
            <v>KELAN</v>
          </cell>
        </row>
        <row r="5622">
          <cell r="A5622" t="str">
            <v>MGW05</v>
          </cell>
          <cell r="B5622" t="str">
            <v>SEMINYAK</v>
          </cell>
        </row>
        <row r="5623">
          <cell r="A5623" t="str">
            <v>MDC11</v>
          </cell>
          <cell r="B5623" t="str">
            <v>MANADO_BAHU</v>
          </cell>
        </row>
        <row r="5624">
          <cell r="A5624" t="str">
            <v>MDC03</v>
          </cell>
          <cell r="B5624" t="str">
            <v>TANJUNG_BATU</v>
          </cell>
        </row>
        <row r="5625">
          <cell r="A5625" t="str">
            <v>MDC01</v>
          </cell>
          <cell r="B5625" t="str">
            <v>MANADO</v>
          </cell>
        </row>
        <row r="5626">
          <cell r="A5626" t="str">
            <v>MAT04</v>
          </cell>
          <cell r="B5626" t="str">
            <v>BUAY_MADANG_TIMUR</v>
          </cell>
        </row>
        <row r="5627">
          <cell r="A5627" t="str">
            <v>MAR03</v>
          </cell>
          <cell r="B5627" t="str">
            <v>MONCONGLOE</v>
          </cell>
        </row>
        <row r="5628">
          <cell r="A5628" t="str">
            <v>LSG02</v>
          </cell>
          <cell r="B5628" t="str">
            <v>RAO</v>
          </cell>
        </row>
        <row r="5629">
          <cell r="A5629" t="str">
            <v>LSG01</v>
          </cell>
          <cell r="B5629" t="str">
            <v>LUBUK_SIKAPING</v>
          </cell>
        </row>
        <row r="5630">
          <cell r="A5630" t="str">
            <v>LMK01</v>
          </cell>
          <cell r="B5630" t="str">
            <v>PANGKALAN</v>
          </cell>
        </row>
        <row r="5631">
          <cell r="A5631" t="str">
            <v>LMJ11</v>
          </cell>
          <cell r="B5631" t="str">
            <v>KUNIR_1</v>
          </cell>
        </row>
        <row r="5632">
          <cell r="A5632" t="str">
            <v>LMG17</v>
          </cell>
          <cell r="B5632" t="str">
            <v>TURI_1</v>
          </cell>
        </row>
        <row r="5633">
          <cell r="A5633" t="str">
            <v>LMG16</v>
          </cell>
          <cell r="B5633" t="str">
            <v>KEMBANGBAHU_1</v>
          </cell>
        </row>
        <row r="5634">
          <cell r="A5634" t="str">
            <v>LMG13</v>
          </cell>
          <cell r="B5634" t="str">
            <v>SUKODADI_1</v>
          </cell>
        </row>
        <row r="5635">
          <cell r="A5635" t="str">
            <v>LMG12</v>
          </cell>
          <cell r="B5635" t="str">
            <v>MADURAN_1</v>
          </cell>
        </row>
        <row r="5636">
          <cell r="A5636" t="str">
            <v>LHT04</v>
          </cell>
          <cell r="B5636" t="str">
            <v>TANJUNG_TEBAT</v>
          </cell>
        </row>
        <row r="5637">
          <cell r="A5637" t="str">
            <v>LBO03</v>
          </cell>
          <cell r="B5637" t="str">
            <v>ISIMU</v>
          </cell>
        </row>
        <row r="5638">
          <cell r="A5638" t="str">
            <v>LBO01</v>
          </cell>
          <cell r="B5638" t="str">
            <v>LIMBOTO</v>
          </cell>
        </row>
        <row r="5639">
          <cell r="A5639" t="str">
            <v>LBB02</v>
          </cell>
          <cell r="B5639" t="str">
            <v>AMPEK_ANGKEK</v>
          </cell>
        </row>
        <row r="5640">
          <cell r="A5640" t="str">
            <v>KYT04</v>
          </cell>
          <cell r="B5640" t="str">
            <v>TELUK_GELAM</v>
          </cell>
        </row>
        <row r="5641">
          <cell r="A5641" t="str">
            <v>KUR01</v>
          </cell>
          <cell r="B5641" t="str">
            <v>KRUI</v>
          </cell>
        </row>
        <row r="5642">
          <cell r="A5642" t="str">
            <v>KUB04</v>
          </cell>
          <cell r="B5642" t="str">
            <v>PARITGADO</v>
          </cell>
        </row>
        <row r="5643">
          <cell r="A5643" t="str">
            <v>KUB03</v>
          </cell>
          <cell r="B5643" t="str">
            <v>DC_ADISUCIPTO</v>
          </cell>
        </row>
        <row r="5644">
          <cell r="A5644" t="str">
            <v>KTG02</v>
          </cell>
          <cell r="B5644" t="str">
            <v>KENDAWANGAN</v>
          </cell>
        </row>
        <row r="5645">
          <cell r="A5645" t="str">
            <v>KRW30</v>
          </cell>
          <cell r="B5645" t="str">
            <v>LOJI</v>
          </cell>
        </row>
        <row r="5646">
          <cell r="A5646" t="str">
            <v>KRW06</v>
          </cell>
          <cell r="B5646" t="str">
            <v>JATISAARI</v>
          </cell>
        </row>
        <row r="5647">
          <cell r="A5647" t="str">
            <v>KRT02</v>
          </cell>
          <cell r="B5647" t="str">
            <v>PASAR_PEDATI</v>
          </cell>
        </row>
        <row r="5648">
          <cell r="A5648" t="str">
            <v>KNG06</v>
          </cell>
          <cell r="B5648" t="str">
            <v>SUTAJAYA</v>
          </cell>
        </row>
        <row r="5649">
          <cell r="A5649" t="str">
            <v>KNG05</v>
          </cell>
          <cell r="B5649" t="str">
            <v>LURAGUNG</v>
          </cell>
        </row>
        <row r="5650">
          <cell r="A5650" t="str">
            <v>KNG02</v>
          </cell>
          <cell r="B5650" t="str">
            <v>CIAWI_GEBANG</v>
          </cell>
        </row>
        <row r="5651">
          <cell r="A5651" t="str">
            <v>KNG01</v>
          </cell>
          <cell r="B5651" t="str">
            <v>KUNINGAN</v>
          </cell>
        </row>
        <row r="5652">
          <cell r="A5652" t="str">
            <v>KKL01</v>
          </cell>
          <cell r="B5652" t="str">
            <v>KLUNGKUNG</v>
          </cell>
        </row>
        <row r="5653">
          <cell r="A5653" t="str">
            <v>KBM07</v>
          </cell>
          <cell r="B5653" t="str">
            <v>DC_KEBUMEN</v>
          </cell>
        </row>
        <row r="5654">
          <cell r="A5654" t="str">
            <v>JOG08</v>
          </cell>
          <cell r="B5654" t="str">
            <v>DC_YOGYAKARTA</v>
          </cell>
        </row>
        <row r="5655">
          <cell r="A5655" t="str">
            <v>JBR32</v>
          </cell>
          <cell r="B5655" t="str">
            <v>PATRANG_1</v>
          </cell>
        </row>
        <row r="5656">
          <cell r="A5656" t="str">
            <v>JBR20</v>
          </cell>
          <cell r="B5656" t="str">
            <v>DC_JEMBER</v>
          </cell>
        </row>
        <row r="5657">
          <cell r="A5657" t="str">
            <v>JBG08</v>
          </cell>
          <cell r="B5657" t="str">
            <v>DC_MANCILAND</v>
          </cell>
        </row>
        <row r="5658">
          <cell r="A5658" t="str">
            <v>IDM14</v>
          </cell>
          <cell r="B5658" t="str">
            <v>DC_KARPEL</v>
          </cell>
        </row>
        <row r="5659">
          <cell r="A5659" t="str">
            <v>IDM02</v>
          </cell>
          <cell r="B5659" t="str">
            <v>PATROL</v>
          </cell>
        </row>
        <row r="5660">
          <cell r="A5660" t="str">
            <v>GTO05</v>
          </cell>
          <cell r="B5660" t="str">
            <v>MOLOSIPAT_W</v>
          </cell>
        </row>
        <row r="5661">
          <cell r="A5661" t="str">
            <v>GTO04</v>
          </cell>
          <cell r="B5661" t="str">
            <v>AGUS_SALIM</v>
          </cell>
        </row>
        <row r="5662">
          <cell r="A5662" t="str">
            <v>GTO03</v>
          </cell>
          <cell r="B5662" t="str">
            <v>ANDALAS</v>
          </cell>
        </row>
        <row r="5663">
          <cell r="A5663" t="str">
            <v>GTO02</v>
          </cell>
          <cell r="B5663" t="str">
            <v>MARISA</v>
          </cell>
        </row>
        <row r="5664">
          <cell r="A5664" t="str">
            <v>GTO01</v>
          </cell>
          <cell r="B5664" t="str">
            <v>GORONTALO</v>
          </cell>
        </row>
        <row r="5665">
          <cell r="A5665" t="str">
            <v>GSK18</v>
          </cell>
          <cell r="B5665" t="str">
            <v>KEDAMEAN_1</v>
          </cell>
        </row>
        <row r="5666">
          <cell r="A5666" t="str">
            <v>GSK14</v>
          </cell>
          <cell r="B5666" t="str">
            <v>LASEM_GSK</v>
          </cell>
        </row>
        <row r="5667">
          <cell r="A5667" t="str">
            <v>GRT30</v>
          </cell>
          <cell r="B5667" t="str">
            <v>STASIUN_LAMA</v>
          </cell>
        </row>
        <row r="5668">
          <cell r="A5668" t="str">
            <v>GRT28</v>
          </cell>
          <cell r="B5668" t="str">
            <v>SUKARAME</v>
          </cell>
        </row>
        <row r="5669">
          <cell r="A5669" t="str">
            <v>GRT27</v>
          </cell>
          <cell r="B5669" t="str">
            <v>DC_GARUT_SELATAN</v>
          </cell>
        </row>
        <row r="5670">
          <cell r="A5670" t="str">
            <v>GRT26</v>
          </cell>
          <cell r="B5670" t="str">
            <v>LEUWIGOONG</v>
          </cell>
        </row>
        <row r="5671">
          <cell r="A5671" t="str">
            <v>GRT23</v>
          </cell>
          <cell r="B5671" t="str">
            <v>SUCINARAJA</v>
          </cell>
        </row>
        <row r="5672">
          <cell r="A5672" t="str">
            <v>GRT21</v>
          </cell>
          <cell r="B5672" t="str">
            <v>NAGROG</v>
          </cell>
        </row>
        <row r="5673">
          <cell r="A5673" t="str">
            <v>GRT20</v>
          </cell>
          <cell r="B5673" t="str">
            <v>KERESEK</v>
          </cell>
        </row>
        <row r="5674">
          <cell r="A5674" t="str">
            <v>GRT19</v>
          </cell>
          <cell r="B5674" t="str">
            <v>KADUNGORA</v>
          </cell>
        </row>
        <row r="5675">
          <cell r="A5675" t="str">
            <v>GRT17</v>
          </cell>
          <cell r="B5675" t="str">
            <v>SANTOLO</v>
          </cell>
        </row>
        <row r="5676">
          <cell r="A5676" t="str">
            <v>GRT16</v>
          </cell>
          <cell r="B5676" t="str">
            <v>SAMARANG</v>
          </cell>
        </row>
        <row r="5677">
          <cell r="A5677" t="str">
            <v>GRT15</v>
          </cell>
          <cell r="B5677" t="str">
            <v>BANYURESMI</v>
          </cell>
        </row>
        <row r="5678">
          <cell r="A5678" t="str">
            <v>GRT14</v>
          </cell>
          <cell r="B5678" t="str">
            <v>DC_GARUT</v>
          </cell>
        </row>
        <row r="5679">
          <cell r="A5679" t="str">
            <v>GRT11</v>
          </cell>
          <cell r="B5679" t="str">
            <v>BUNGBULANG</v>
          </cell>
        </row>
        <row r="5680">
          <cell r="A5680" t="str">
            <v>GRT08</v>
          </cell>
          <cell r="B5680" t="str">
            <v>WANARAJA</v>
          </cell>
        </row>
        <row r="5681">
          <cell r="A5681" t="str">
            <v>GRT04</v>
          </cell>
          <cell r="B5681" t="str">
            <v>LELES</v>
          </cell>
        </row>
        <row r="5682">
          <cell r="A5682" t="str">
            <v>GRT03</v>
          </cell>
          <cell r="B5682" t="str">
            <v>LIMBANGAN</v>
          </cell>
        </row>
        <row r="5683">
          <cell r="A5683" t="str">
            <v>GRT02</v>
          </cell>
          <cell r="B5683" t="str">
            <v>CIKAJANG</v>
          </cell>
        </row>
        <row r="5684">
          <cell r="A5684" t="str">
            <v>GIA08</v>
          </cell>
          <cell r="B5684" t="str">
            <v>PAYANGAN</v>
          </cell>
        </row>
        <row r="5685">
          <cell r="A5685" t="str">
            <v>GIA07</v>
          </cell>
          <cell r="B5685" t="str">
            <v>BLAHBATUH</v>
          </cell>
        </row>
        <row r="5686">
          <cell r="A5686" t="str">
            <v>GIA06</v>
          </cell>
          <cell r="B5686" t="str">
            <v>CELUK</v>
          </cell>
        </row>
        <row r="5687">
          <cell r="A5687" t="str">
            <v>GIA05</v>
          </cell>
          <cell r="B5687" t="str">
            <v>PELIATAN</v>
          </cell>
        </row>
        <row r="5688">
          <cell r="A5688" t="str">
            <v>GIA02</v>
          </cell>
          <cell r="B5688" t="str">
            <v>UBUD</v>
          </cell>
        </row>
        <row r="5689">
          <cell r="A5689" t="str">
            <v>FKQ01</v>
          </cell>
          <cell r="B5689" t="str">
            <v>FAK_FAK</v>
          </cell>
        </row>
        <row r="5690">
          <cell r="A5690" t="str">
            <v>DUM02</v>
          </cell>
          <cell r="B5690" t="str">
            <v>DUMAI</v>
          </cell>
        </row>
        <row r="5691">
          <cell r="A5691" t="str">
            <v>DPS47</v>
          </cell>
          <cell r="B5691" t="str">
            <v>DENPASAR_UTARA</v>
          </cell>
        </row>
        <row r="5692">
          <cell r="A5692" t="str">
            <v>DPS44</v>
          </cell>
          <cell r="B5692" t="str">
            <v>DC_BYPASS_IB_MANTRA</v>
          </cell>
        </row>
        <row r="5693">
          <cell r="A5693" t="str">
            <v>DPS43</v>
          </cell>
          <cell r="B5693" t="str">
            <v>DC_DENPASAR_BARAT2</v>
          </cell>
        </row>
        <row r="5694">
          <cell r="A5694" t="str">
            <v>DPS38</v>
          </cell>
          <cell r="B5694" t="str">
            <v>DC_DENPASAR_SELATAN</v>
          </cell>
        </row>
        <row r="5695">
          <cell r="A5695" t="str">
            <v>DPS36</v>
          </cell>
          <cell r="B5695" t="str">
            <v>DC_PULAU_MOYO</v>
          </cell>
        </row>
        <row r="5696">
          <cell r="A5696" t="str">
            <v>DPS29</v>
          </cell>
          <cell r="B5696" t="str">
            <v>RENON</v>
          </cell>
        </row>
        <row r="5697">
          <cell r="A5697" t="str">
            <v>DPK24</v>
          </cell>
          <cell r="B5697" t="str">
            <v>CITAYAM</v>
          </cell>
        </row>
        <row r="5698">
          <cell r="A5698" t="str">
            <v>DPK21</v>
          </cell>
          <cell r="B5698" t="str">
            <v>PARUNG_DEPOK</v>
          </cell>
        </row>
        <row r="5699">
          <cell r="A5699" t="str">
            <v>DPK17</v>
          </cell>
          <cell r="B5699" t="str">
            <v>DTC_SAWANGAN</v>
          </cell>
        </row>
        <row r="5700">
          <cell r="A5700" t="str">
            <v>DPK12</v>
          </cell>
          <cell r="B5700" t="str">
            <v>KUKUSAN</v>
          </cell>
        </row>
        <row r="5701">
          <cell r="A5701" t="str">
            <v>DPK11</v>
          </cell>
          <cell r="B5701" t="str">
            <v>CILODONG</v>
          </cell>
        </row>
        <row r="5702">
          <cell r="A5702" t="str">
            <v>DPK10</v>
          </cell>
          <cell r="B5702" t="str">
            <v>CINERE</v>
          </cell>
        </row>
        <row r="5703">
          <cell r="A5703" t="str">
            <v>DPK09</v>
          </cell>
          <cell r="B5703" t="str">
            <v>TAPOS</v>
          </cell>
        </row>
        <row r="5704">
          <cell r="A5704" t="str">
            <v>DPK05</v>
          </cell>
          <cell r="B5704" t="str">
            <v>LIMO</v>
          </cell>
        </row>
        <row r="5705">
          <cell r="A5705" t="str">
            <v>DPK04</v>
          </cell>
          <cell r="B5705" t="str">
            <v>SUKMAJAYA</v>
          </cell>
        </row>
        <row r="5706">
          <cell r="A5706" t="str">
            <v>DPK03</v>
          </cell>
          <cell r="B5706" t="str">
            <v>SAWANGAN</v>
          </cell>
        </row>
        <row r="5707">
          <cell r="A5707" t="str">
            <v>DPK02</v>
          </cell>
          <cell r="B5707" t="str">
            <v>CIMANGGIS</v>
          </cell>
        </row>
        <row r="5708">
          <cell r="A5708" t="str">
            <v>DJB16</v>
          </cell>
          <cell r="B5708" t="str">
            <v>DC_JAMBI_4</v>
          </cell>
        </row>
        <row r="5709">
          <cell r="A5709" t="str">
            <v>DJB13</v>
          </cell>
          <cell r="B5709" t="str">
            <v>DC_JAMBI_2</v>
          </cell>
        </row>
        <row r="5710">
          <cell r="A5710" t="str">
            <v>DJB12</v>
          </cell>
          <cell r="B5710" t="str">
            <v>DC_JAMBI_1</v>
          </cell>
        </row>
        <row r="5711">
          <cell r="A5711" t="str">
            <v>DHR03</v>
          </cell>
          <cell r="B5711" t="str">
            <v>SITIUNG</v>
          </cell>
        </row>
        <row r="5712">
          <cell r="A5712" t="str">
            <v>DHR02</v>
          </cell>
          <cell r="B5712" t="str">
            <v>KOTO_BARU</v>
          </cell>
        </row>
        <row r="5713">
          <cell r="A5713" t="str">
            <v>DHR01</v>
          </cell>
          <cell r="B5713" t="str">
            <v>DHAMASRAYA</v>
          </cell>
        </row>
        <row r="5714">
          <cell r="A5714" t="str">
            <v>CRN17</v>
          </cell>
          <cell r="B5714" t="str">
            <v>DC_ANGKASA_RAYA</v>
          </cell>
        </row>
        <row r="5715">
          <cell r="A5715" t="str">
            <v>CMI08</v>
          </cell>
          <cell r="B5715" t="str">
            <v>CIHAURBEUTI</v>
          </cell>
        </row>
        <row r="5716">
          <cell r="A5716" t="str">
            <v>CMI07</v>
          </cell>
          <cell r="B5716" t="str">
            <v>BUNISEURI</v>
          </cell>
        </row>
        <row r="5717">
          <cell r="A5717" t="str">
            <v>CMI03</v>
          </cell>
          <cell r="B5717" t="str">
            <v>KAWALI</v>
          </cell>
        </row>
        <row r="5718">
          <cell r="A5718" t="str">
            <v>CLP10</v>
          </cell>
          <cell r="B5718" t="str">
            <v>DC_KROYA</v>
          </cell>
        </row>
        <row r="5719">
          <cell r="A5719" t="str">
            <v>CKR26</v>
          </cell>
          <cell r="B5719" t="str">
            <v>SERANG_BARU_02</v>
          </cell>
        </row>
        <row r="5720">
          <cell r="A5720" t="str">
            <v>CJR26</v>
          </cell>
          <cell r="B5720" t="str">
            <v>SUKANAGARA</v>
          </cell>
        </row>
        <row r="5721">
          <cell r="A5721" t="str">
            <v>CJR22</v>
          </cell>
          <cell r="B5721" t="str">
            <v>MANDE</v>
          </cell>
        </row>
        <row r="5722">
          <cell r="A5722" t="str">
            <v>CJR21</v>
          </cell>
          <cell r="B5722" t="str">
            <v>RANCAGOONG</v>
          </cell>
        </row>
        <row r="5723">
          <cell r="A5723" t="str">
            <v>CJR16</v>
          </cell>
          <cell r="B5723" t="str">
            <v>PAGELARAN</v>
          </cell>
        </row>
        <row r="5724">
          <cell r="A5724" t="str">
            <v>CJR13</v>
          </cell>
          <cell r="B5724" t="str">
            <v>MARIWATI</v>
          </cell>
        </row>
        <row r="5725">
          <cell r="A5725" t="str">
            <v>CJR07</v>
          </cell>
          <cell r="B5725" t="str">
            <v>WARUNG_KONDANG</v>
          </cell>
        </row>
        <row r="5726">
          <cell r="A5726" t="str">
            <v>CIP19</v>
          </cell>
          <cell r="B5726" t="str">
            <v>DC_BSD</v>
          </cell>
        </row>
        <row r="5727">
          <cell r="A5727" t="str">
            <v>CIP18</v>
          </cell>
          <cell r="B5727" t="str">
            <v>DC_PONDOK_AREN</v>
          </cell>
        </row>
        <row r="5728">
          <cell r="A5728" t="str">
            <v>CIP17</v>
          </cell>
          <cell r="B5728" t="str">
            <v>DC_CIPUTAT</v>
          </cell>
        </row>
        <row r="5729">
          <cell r="A5729" t="str">
            <v>CIP16</v>
          </cell>
          <cell r="B5729" t="str">
            <v>DC_PAMULANG</v>
          </cell>
        </row>
        <row r="5730">
          <cell r="A5730" t="str">
            <v>CIL04</v>
          </cell>
          <cell r="B5730" t="str">
            <v>RAMANUJU</v>
          </cell>
        </row>
        <row r="5731">
          <cell r="A5731" t="str">
            <v>CIL01</v>
          </cell>
          <cell r="B5731" t="str">
            <v>CILEGON</v>
          </cell>
        </row>
        <row r="5732">
          <cell r="A5732" t="str">
            <v>BZS02</v>
          </cell>
          <cell r="B5732" t="str">
            <v>LINTAU_BUO_UTARA</v>
          </cell>
        </row>
        <row r="5733">
          <cell r="A5733" t="str">
            <v>BWI28</v>
          </cell>
          <cell r="B5733" t="str">
            <v>BWI_TEGALSARI_1</v>
          </cell>
        </row>
        <row r="5734">
          <cell r="A5734" t="str">
            <v>BWI25</v>
          </cell>
          <cell r="B5734" t="str">
            <v>LICIN_1</v>
          </cell>
        </row>
        <row r="5735">
          <cell r="A5735" t="str">
            <v>BWI23</v>
          </cell>
          <cell r="B5735" t="str">
            <v>KALIBARU</v>
          </cell>
        </row>
        <row r="5736">
          <cell r="A5736" t="str">
            <v>BWI22</v>
          </cell>
          <cell r="B5736" t="str">
            <v>GRIYA_MENDUT</v>
          </cell>
        </row>
        <row r="5737">
          <cell r="A5737" t="str">
            <v>BWI17</v>
          </cell>
          <cell r="B5737" t="str">
            <v>KEMBIRITAN</v>
          </cell>
        </row>
        <row r="5738">
          <cell r="A5738" t="str">
            <v>BWI16</v>
          </cell>
          <cell r="B5738" t="str">
            <v>SILIRAGUNG</v>
          </cell>
        </row>
        <row r="5739">
          <cell r="A5739" t="str">
            <v>BWI04</v>
          </cell>
          <cell r="B5739" t="str">
            <v>ROGOJAMPI</v>
          </cell>
        </row>
        <row r="5740">
          <cell r="A5740" t="str">
            <v>BUG02</v>
          </cell>
          <cell r="B5740" t="str">
            <v>BAHODOPI</v>
          </cell>
        </row>
        <row r="5741">
          <cell r="A5741" t="str">
            <v>BTT04</v>
          </cell>
          <cell r="B5741" t="str">
            <v>DC_KAPAS_PANJI</v>
          </cell>
        </row>
        <row r="5742">
          <cell r="A5742" t="str">
            <v>BTL07</v>
          </cell>
          <cell r="B5742" t="str">
            <v>DC_PIYUNGAN</v>
          </cell>
        </row>
        <row r="5743">
          <cell r="A5743" t="str">
            <v>BTH22</v>
          </cell>
          <cell r="B5743" t="str">
            <v>MARINA</v>
          </cell>
        </row>
        <row r="5744">
          <cell r="A5744" t="str">
            <v>BTH20</v>
          </cell>
          <cell r="B5744" t="str">
            <v>MELCEM</v>
          </cell>
        </row>
        <row r="5745">
          <cell r="A5745" t="str">
            <v>BTH14</v>
          </cell>
          <cell r="B5745" t="str">
            <v>DC_BATAMINDO</v>
          </cell>
        </row>
        <row r="5746">
          <cell r="A5746" t="str">
            <v>BSB03</v>
          </cell>
          <cell r="B5746" t="str">
            <v>KAWAL</v>
          </cell>
        </row>
        <row r="5747">
          <cell r="A5747" t="str">
            <v>BPN19</v>
          </cell>
          <cell r="B5747" t="str">
            <v>KARANG_JATI</v>
          </cell>
        </row>
        <row r="5748">
          <cell r="A5748" t="str">
            <v>BPN07</v>
          </cell>
          <cell r="B5748" t="str">
            <v>BALIKPAPAN_KOTA</v>
          </cell>
        </row>
        <row r="5749">
          <cell r="A5749" t="str">
            <v>BPN02</v>
          </cell>
          <cell r="B5749" t="str">
            <v>BATU_AMPAR</v>
          </cell>
        </row>
        <row r="5750">
          <cell r="A5750" t="str">
            <v>BNG04</v>
          </cell>
          <cell r="B5750" t="str">
            <v>AIR_TIRIS</v>
          </cell>
        </row>
        <row r="5751">
          <cell r="A5751" t="str">
            <v>BNG03</v>
          </cell>
          <cell r="B5751" t="str">
            <v>LIPAT_KAIN</v>
          </cell>
        </row>
        <row r="5752">
          <cell r="A5752" t="str">
            <v>BMU04</v>
          </cell>
          <cell r="B5752" t="str">
            <v>RASANAE_BARAT</v>
          </cell>
        </row>
        <row r="5753">
          <cell r="A5753" t="str">
            <v>BLT04</v>
          </cell>
          <cell r="B5753" t="str">
            <v>DC_BLITAR</v>
          </cell>
        </row>
        <row r="5754">
          <cell r="A5754" t="str">
            <v>BKI70</v>
          </cell>
          <cell r="B5754" t="str">
            <v>DC_PONDOK_GEDE</v>
          </cell>
        </row>
        <row r="5755">
          <cell r="A5755" t="str">
            <v>BKI68</v>
          </cell>
          <cell r="B5755" t="str">
            <v>DC_BEKASI_BARAT</v>
          </cell>
        </row>
        <row r="5756">
          <cell r="A5756" t="str">
            <v>BKI67</v>
          </cell>
          <cell r="B5756" t="str">
            <v>DC_CIBITUNG</v>
          </cell>
        </row>
        <row r="5757">
          <cell r="A5757" t="str">
            <v>BKI61</v>
          </cell>
          <cell r="B5757" t="str">
            <v>DC_BEKASI_UTARA</v>
          </cell>
        </row>
        <row r="5758">
          <cell r="A5758" t="str">
            <v>BJE15</v>
          </cell>
          <cell r="B5758" t="str">
            <v>NGASEM_1</v>
          </cell>
        </row>
        <row r="5759">
          <cell r="A5759" t="str">
            <v>BJE13</v>
          </cell>
          <cell r="B5759" t="str">
            <v>KAPAS_1</v>
          </cell>
        </row>
        <row r="5760">
          <cell r="A5760" t="str">
            <v>BJB02</v>
          </cell>
          <cell r="B5760" t="str">
            <v>LOKTABAT</v>
          </cell>
        </row>
        <row r="5761">
          <cell r="A5761" t="str">
            <v>BJA06</v>
          </cell>
          <cell r="B5761" t="str">
            <v>PARUNGLESANG</v>
          </cell>
        </row>
        <row r="5762">
          <cell r="A5762" t="str">
            <v>BJA05</v>
          </cell>
          <cell r="B5762" t="str">
            <v>CISAGA</v>
          </cell>
        </row>
        <row r="5763">
          <cell r="A5763" t="str">
            <v>BJA03</v>
          </cell>
          <cell r="B5763" t="str">
            <v>LANGENSARI</v>
          </cell>
        </row>
        <row r="5764">
          <cell r="A5764" t="str">
            <v>BGS05</v>
          </cell>
          <cell r="B5764" t="str">
            <v>PINGGIR</v>
          </cell>
        </row>
        <row r="5765">
          <cell r="A5765" t="str">
            <v>BGS02</v>
          </cell>
          <cell r="B5765" t="str">
            <v>PULAU_BENGKALIS</v>
          </cell>
        </row>
        <row r="5766">
          <cell r="A5766" t="str">
            <v>BGS01</v>
          </cell>
          <cell r="B5766" t="str">
            <v>BENGKALIS</v>
          </cell>
        </row>
        <row r="5767">
          <cell r="A5767" t="str">
            <v>BGG03</v>
          </cell>
          <cell r="B5767" t="str">
            <v>BANDAR</v>
          </cell>
        </row>
        <row r="5768">
          <cell r="A5768" t="str">
            <v>BGG02</v>
          </cell>
          <cell r="B5768" t="str">
            <v>LIMPUNG</v>
          </cell>
        </row>
        <row r="5769">
          <cell r="A5769" t="str">
            <v>BGG01</v>
          </cell>
          <cell r="B5769" t="str">
            <v>BATANG</v>
          </cell>
        </row>
        <row r="5770">
          <cell r="A5770" t="str">
            <v>BEU02</v>
          </cell>
          <cell r="B5770" t="str">
            <v>DURIAN_3</v>
          </cell>
        </row>
        <row r="5771">
          <cell r="A5771" t="str">
            <v>BEG02</v>
          </cell>
          <cell r="B5771" t="str">
            <v>SANGGAU_LEDO</v>
          </cell>
        </row>
        <row r="5772">
          <cell r="A5772" t="str">
            <v>BEG01</v>
          </cell>
          <cell r="B5772" t="str">
            <v>BENGKAYANG</v>
          </cell>
        </row>
        <row r="5773">
          <cell r="A5773" t="str">
            <v>BDO30</v>
          </cell>
          <cell r="B5773" t="str">
            <v>NANJUNG</v>
          </cell>
        </row>
        <row r="5774">
          <cell r="A5774" t="str">
            <v>BDO22A</v>
          </cell>
          <cell r="B5774" t="str">
            <v>SIMPANG_DAGO</v>
          </cell>
        </row>
        <row r="5775">
          <cell r="A5775" t="str">
            <v>BDJ16</v>
          </cell>
          <cell r="B5775" t="str">
            <v>DC_BANJARMASIN</v>
          </cell>
        </row>
        <row r="5776">
          <cell r="A5776" t="str">
            <v>BDJ14</v>
          </cell>
          <cell r="B5776" t="str">
            <v>KOL_SUGIONO</v>
          </cell>
        </row>
        <row r="5777">
          <cell r="A5777" t="str">
            <v>BAT10</v>
          </cell>
          <cell r="B5777" t="str">
            <v>MLG_BATU_2</v>
          </cell>
        </row>
        <row r="5778">
          <cell r="A5778" t="str">
            <v>BAT08</v>
          </cell>
          <cell r="B5778" t="str">
            <v>BATU_1</v>
          </cell>
        </row>
        <row r="5779">
          <cell r="A5779" t="str">
            <v>BAT04</v>
          </cell>
          <cell r="B5779" t="str">
            <v>DINOPARK</v>
          </cell>
        </row>
        <row r="5780">
          <cell r="A5780" t="str">
            <v>BAS04</v>
          </cell>
          <cell r="B5780" t="str">
            <v>BALAM</v>
          </cell>
        </row>
        <row r="5781">
          <cell r="A5781" t="str">
            <v>BAL20</v>
          </cell>
          <cell r="B5781" t="str">
            <v>PASAR_LEGOK</v>
          </cell>
        </row>
        <row r="5782">
          <cell r="A5782" t="str">
            <v>BAL19</v>
          </cell>
          <cell r="B5782" t="str">
            <v>PASAR_KEMIS</v>
          </cell>
        </row>
        <row r="5783">
          <cell r="A5783" t="str">
            <v>BAL18</v>
          </cell>
          <cell r="B5783" t="str">
            <v>KRESEK</v>
          </cell>
        </row>
        <row r="5784">
          <cell r="A5784" t="str">
            <v>BAL15</v>
          </cell>
          <cell r="B5784" t="str">
            <v>DC_CISOKA</v>
          </cell>
        </row>
        <row r="5785">
          <cell r="A5785" t="str">
            <v>BAG02</v>
          </cell>
          <cell r="B5785" t="str">
            <v>BUNGIN</v>
          </cell>
        </row>
        <row r="5786">
          <cell r="A5786" t="str">
            <v>ARO01</v>
          </cell>
          <cell r="B5786" t="str">
            <v>AROSUKA</v>
          </cell>
        </row>
        <row r="5787">
          <cell r="A5787" t="str">
            <v>APU04</v>
          </cell>
          <cell r="B5787" t="str">
            <v>MERITA</v>
          </cell>
        </row>
        <row r="5788">
          <cell r="A5788" t="str">
            <v>APU03</v>
          </cell>
          <cell r="B5788" t="str">
            <v>MUNCAN</v>
          </cell>
        </row>
        <row r="5789">
          <cell r="A5789" t="str">
            <v>APU01</v>
          </cell>
          <cell r="B5789" t="str">
            <v>AMLAPURA</v>
          </cell>
        </row>
        <row r="5790">
          <cell r="A5790" t="str">
            <v>AMQ06</v>
          </cell>
          <cell r="B5790" t="str">
            <v>SIRIMAU</v>
          </cell>
        </row>
        <row r="5791">
          <cell r="A5791" t="str">
            <v>AMP01</v>
          </cell>
          <cell r="B5791" t="str">
            <v>AMPANA</v>
          </cell>
        </row>
        <row r="5792">
          <cell r="A5792" t="str">
            <v>UPG24</v>
          </cell>
          <cell r="B5792" t="str">
            <v>PANDANG</v>
          </cell>
        </row>
        <row r="5793">
          <cell r="A5793" t="str">
            <v>UNG04</v>
          </cell>
          <cell r="B5793" t="str">
            <v>UNGARAN_BARAT</v>
          </cell>
        </row>
        <row r="5794">
          <cell r="A5794" t="str">
            <v>SOG53</v>
          </cell>
          <cell r="B5794" t="str">
            <v>CISOLJER</v>
          </cell>
        </row>
        <row r="5795">
          <cell r="A5795" t="str">
            <v>SBG01</v>
          </cell>
          <cell r="B5795" t="str">
            <v>SUBANG</v>
          </cell>
        </row>
        <row r="5796">
          <cell r="A5796" t="str">
            <v>PMM02</v>
          </cell>
          <cell r="B5796" t="str">
            <v>PARIAMAN_UTARA</v>
          </cell>
        </row>
        <row r="5797">
          <cell r="A5797" t="str">
            <v>PMM01</v>
          </cell>
          <cell r="B5797" t="str">
            <v>PARIAMAN</v>
          </cell>
        </row>
        <row r="5798">
          <cell r="A5798" t="str">
            <v>PLM09</v>
          </cell>
          <cell r="B5798" t="str">
            <v>SAKO</v>
          </cell>
        </row>
        <row r="5799">
          <cell r="A5799" t="str">
            <v>SKW06</v>
          </cell>
          <cell r="B5799" t="str">
            <v>DC_ALIANYANG</v>
          </cell>
        </row>
        <row r="5800">
          <cell r="A5800" t="str">
            <v>LLG03</v>
          </cell>
          <cell r="B5800" t="str">
            <v>DC_LUBUK_LINGGAU</v>
          </cell>
        </row>
        <row r="5801">
          <cell r="A5801" t="str">
            <v>LBB03</v>
          </cell>
          <cell r="B5801" t="str">
            <v>TANJUNG_MUTIARA</v>
          </cell>
        </row>
        <row r="5802">
          <cell r="A5802" t="str">
            <v>JKT45</v>
          </cell>
          <cell r="B5802" t="str">
            <v>CP_KETAPANG</v>
          </cell>
        </row>
        <row r="5803">
          <cell r="A5803" t="str">
            <v>JKT43C</v>
          </cell>
          <cell r="B5803" t="str">
            <v>CP_PASAR_WARAKAS</v>
          </cell>
        </row>
        <row r="5804">
          <cell r="A5804" t="str">
            <v>JKT26B</v>
          </cell>
          <cell r="B5804" t="str">
            <v>RUKO_ROXY</v>
          </cell>
        </row>
        <row r="5805">
          <cell r="A5805" t="str">
            <v>JKT26</v>
          </cell>
          <cell r="B5805" t="str">
            <v>ROXY</v>
          </cell>
        </row>
        <row r="5806">
          <cell r="A5806" t="str">
            <v>JKT25K</v>
          </cell>
          <cell r="B5806" t="str">
            <v>MENTENG_PULO</v>
          </cell>
        </row>
        <row r="5807">
          <cell r="A5807" t="str">
            <v>JKT25J</v>
          </cell>
          <cell r="B5807" t="str">
            <v>AMBASSADOR_MALL</v>
          </cell>
        </row>
        <row r="5808">
          <cell r="A5808" t="str">
            <v>JKT25F</v>
          </cell>
          <cell r="B5808" t="str">
            <v>RAMLI</v>
          </cell>
        </row>
        <row r="5809">
          <cell r="A5809" t="str">
            <v>JKT25D</v>
          </cell>
          <cell r="B5809" t="str">
            <v>ASEM_BARIS</v>
          </cell>
        </row>
        <row r="5810">
          <cell r="A5810" t="str">
            <v>JKT25C</v>
          </cell>
          <cell r="B5810" t="str">
            <v>TEBET_TIMUR</v>
          </cell>
        </row>
        <row r="5811">
          <cell r="A5811" t="str">
            <v>JKT25B</v>
          </cell>
          <cell r="B5811" t="str">
            <v>DR_SATRIO</v>
          </cell>
        </row>
        <row r="5812">
          <cell r="A5812" t="str">
            <v>JKT25A</v>
          </cell>
          <cell r="B5812" t="str">
            <v>SAHARJO</v>
          </cell>
        </row>
        <row r="5813">
          <cell r="A5813" t="str">
            <v>JKT24L</v>
          </cell>
          <cell r="B5813" t="str">
            <v>KALIBATA_CITY</v>
          </cell>
        </row>
        <row r="5814">
          <cell r="A5814" t="str">
            <v>JKT24I</v>
          </cell>
          <cell r="B5814" t="str">
            <v>KEMANG</v>
          </cell>
        </row>
        <row r="5815">
          <cell r="A5815" t="str">
            <v>JKT24G</v>
          </cell>
          <cell r="B5815" t="str">
            <v>TEGAL_PARANG</v>
          </cell>
        </row>
        <row r="5816">
          <cell r="A5816" t="str">
            <v>JKT24E</v>
          </cell>
          <cell r="B5816" t="str">
            <v>RAWAJATI</v>
          </cell>
        </row>
        <row r="5817">
          <cell r="A5817" t="str">
            <v>JKT24D</v>
          </cell>
          <cell r="B5817" t="str">
            <v>KALIBATA</v>
          </cell>
        </row>
        <row r="5818">
          <cell r="A5818" t="str">
            <v>JKT24B</v>
          </cell>
          <cell r="B5818" t="str">
            <v>PANCORAN</v>
          </cell>
        </row>
        <row r="5819">
          <cell r="A5819" t="str">
            <v>JKT24A</v>
          </cell>
          <cell r="B5819" t="str">
            <v>BANGKA</v>
          </cell>
        </row>
        <row r="5820">
          <cell r="A5820" t="str">
            <v>JKT24</v>
          </cell>
          <cell r="B5820" t="str">
            <v>MAMPANG</v>
          </cell>
        </row>
        <row r="5821">
          <cell r="A5821" t="str">
            <v>JKT23N</v>
          </cell>
          <cell r="B5821" t="str">
            <v>TANJUNG_BARAT</v>
          </cell>
        </row>
        <row r="5822">
          <cell r="A5822" t="str">
            <v>JKT23I</v>
          </cell>
          <cell r="B5822" t="str">
            <v>AMPERA_RAYA</v>
          </cell>
        </row>
        <row r="5823">
          <cell r="A5823" t="str">
            <v>JKT23E</v>
          </cell>
          <cell r="B5823" t="str">
            <v>RAGUNAN</v>
          </cell>
        </row>
        <row r="5824">
          <cell r="A5824" t="str">
            <v>JKT23C</v>
          </cell>
          <cell r="B5824" t="str">
            <v>CIPEDAK</v>
          </cell>
        </row>
        <row r="5825">
          <cell r="A5825" t="str">
            <v>JKT23A</v>
          </cell>
          <cell r="B5825" t="str">
            <v>JAGAKARSA</v>
          </cell>
        </row>
        <row r="5826">
          <cell r="A5826" t="str">
            <v>JKT23</v>
          </cell>
          <cell r="B5826" t="str">
            <v>PASAR_MINGGU</v>
          </cell>
        </row>
        <row r="5827">
          <cell r="A5827" t="str">
            <v>JKT22F</v>
          </cell>
          <cell r="B5827" t="str">
            <v>LEBAK_BULUS_2</v>
          </cell>
        </row>
        <row r="5828">
          <cell r="A5828" t="str">
            <v>JKT22D</v>
          </cell>
          <cell r="B5828" t="str">
            <v>DAPUR_SUSU</v>
          </cell>
        </row>
        <row r="5829">
          <cell r="A5829" t="str">
            <v>JKT22A</v>
          </cell>
          <cell r="B5829" t="str">
            <v>ANTASARI</v>
          </cell>
        </row>
        <row r="5830">
          <cell r="A5830" t="str">
            <v>JKT22</v>
          </cell>
          <cell r="B5830" t="str">
            <v>CILANDAK</v>
          </cell>
        </row>
        <row r="5831">
          <cell r="A5831" t="str">
            <v>JKT21P</v>
          </cell>
          <cell r="B5831" t="str">
            <v>H_MUCHTAR</v>
          </cell>
        </row>
        <row r="5832">
          <cell r="A5832" t="str">
            <v>JKT21K</v>
          </cell>
          <cell r="B5832" t="str">
            <v>PS_MAYESTIK</v>
          </cell>
        </row>
        <row r="5833">
          <cell r="A5833" t="str">
            <v>JKT21H</v>
          </cell>
          <cell r="B5833" t="str">
            <v>KEMANDORAN</v>
          </cell>
        </row>
        <row r="5834">
          <cell r="A5834" t="str">
            <v>JKT21G</v>
          </cell>
          <cell r="B5834" t="str">
            <v>ULUJAMI</v>
          </cell>
        </row>
        <row r="5835">
          <cell r="A5835" t="str">
            <v>JKT21B</v>
          </cell>
          <cell r="B5835" t="str">
            <v>PESANGGRAHAN</v>
          </cell>
        </row>
        <row r="5836">
          <cell r="A5836" t="str">
            <v>JKT20H</v>
          </cell>
          <cell r="B5836" t="str">
            <v>MALAKA_SARI</v>
          </cell>
        </row>
        <row r="5837">
          <cell r="A5837" t="str">
            <v>JKT20F</v>
          </cell>
          <cell r="B5837" t="str">
            <v>HALIM</v>
          </cell>
        </row>
        <row r="5838">
          <cell r="A5838" t="str">
            <v>JKT20A</v>
          </cell>
          <cell r="B5838" t="str">
            <v>DUREN_SAWIT_2</v>
          </cell>
        </row>
        <row r="5839">
          <cell r="A5839" t="str">
            <v>JKT19G</v>
          </cell>
          <cell r="B5839" t="str">
            <v>MUNJUL</v>
          </cell>
        </row>
        <row r="5840">
          <cell r="A5840" t="str">
            <v>JKT19E</v>
          </cell>
          <cell r="B5840" t="str">
            <v>SETU_CIPAYUNG</v>
          </cell>
        </row>
        <row r="5841">
          <cell r="A5841" t="str">
            <v>JKT19D</v>
          </cell>
          <cell r="B5841" t="str">
            <v>LUBANG_BUAYA</v>
          </cell>
        </row>
        <row r="5842">
          <cell r="A5842" t="str">
            <v>JKT19B</v>
          </cell>
          <cell r="B5842" t="str">
            <v>RAMBUTAN</v>
          </cell>
        </row>
        <row r="5843">
          <cell r="A5843" t="str">
            <v>JKT19A</v>
          </cell>
          <cell r="B5843" t="str">
            <v>CEGER</v>
          </cell>
        </row>
        <row r="5844">
          <cell r="A5844" t="str">
            <v>JKT18D</v>
          </cell>
          <cell r="B5844" t="str">
            <v>CIJANTUNG</v>
          </cell>
        </row>
        <row r="5845">
          <cell r="A5845" t="str">
            <v>JKT18B</v>
          </cell>
          <cell r="B5845" t="str">
            <v>PGC</v>
          </cell>
        </row>
        <row r="5846">
          <cell r="A5846" t="str">
            <v>JKT18</v>
          </cell>
          <cell r="B5846" t="str">
            <v>KRAMAT_JATI</v>
          </cell>
        </row>
        <row r="5847">
          <cell r="A5847" t="str">
            <v>JKT17D</v>
          </cell>
          <cell r="B5847" t="str">
            <v>CIPINANG_CEMPEDAK</v>
          </cell>
        </row>
        <row r="5848">
          <cell r="A5848" t="str">
            <v>JKT17B</v>
          </cell>
          <cell r="B5848" t="str">
            <v>UTAN_KAYU</v>
          </cell>
        </row>
        <row r="5849">
          <cell r="A5849" t="str">
            <v>JKT16H</v>
          </cell>
          <cell r="B5849" t="str">
            <v>H_TEN</v>
          </cell>
        </row>
        <row r="5850">
          <cell r="A5850" t="str">
            <v>JKT16G</v>
          </cell>
          <cell r="B5850" t="str">
            <v>TIPAR_CAKUNG</v>
          </cell>
        </row>
        <row r="5851">
          <cell r="A5851" t="str">
            <v>JKT16E</v>
          </cell>
          <cell r="B5851" t="str">
            <v>PULOGEBANG</v>
          </cell>
        </row>
        <row r="5852">
          <cell r="A5852" t="str">
            <v>JKT16A</v>
          </cell>
          <cell r="B5852" t="str">
            <v>RAWAMANGUN</v>
          </cell>
        </row>
        <row r="5853">
          <cell r="A5853" t="str">
            <v>JKT16</v>
          </cell>
          <cell r="B5853" t="str">
            <v>CAKUNG</v>
          </cell>
        </row>
        <row r="5854">
          <cell r="A5854" t="str">
            <v>JKT15H</v>
          </cell>
          <cell r="B5854" t="str">
            <v>SAWAH_BESAR</v>
          </cell>
        </row>
        <row r="5855">
          <cell r="A5855" t="str">
            <v>JKT15D</v>
          </cell>
          <cell r="B5855" t="str">
            <v>SERDANG_BARU</v>
          </cell>
        </row>
        <row r="5856">
          <cell r="A5856" t="str">
            <v>JKT15B</v>
          </cell>
          <cell r="B5856" t="str">
            <v>MANGGA_DUA_SQUARE</v>
          </cell>
        </row>
        <row r="5857">
          <cell r="A5857" t="str">
            <v>JKT15A</v>
          </cell>
          <cell r="B5857" t="str">
            <v>UTAN_PANJANG</v>
          </cell>
        </row>
        <row r="5858">
          <cell r="A5858" t="str">
            <v>JKT13I</v>
          </cell>
          <cell r="B5858" t="str">
            <v>RUKO_ITC_CEMPAKA</v>
          </cell>
        </row>
        <row r="5859">
          <cell r="A5859" t="str">
            <v>JKT13H</v>
          </cell>
          <cell r="B5859" t="str">
            <v>PERCETAKAN_NEGARA</v>
          </cell>
        </row>
        <row r="5860">
          <cell r="A5860" t="str">
            <v>JKT13D</v>
          </cell>
          <cell r="B5860" t="str">
            <v>TANAH_TINGGI</v>
          </cell>
        </row>
        <row r="5861">
          <cell r="A5861" t="str">
            <v>JKT12M</v>
          </cell>
          <cell r="B5861" t="str">
            <v>KRAMAT_SENTIONG</v>
          </cell>
        </row>
        <row r="5862">
          <cell r="A5862" t="str">
            <v>JKT12H</v>
          </cell>
          <cell r="B5862" t="str">
            <v>KALIBARU_TIMUR</v>
          </cell>
        </row>
        <row r="5863">
          <cell r="A5863" t="str">
            <v>JKT12D</v>
          </cell>
          <cell r="B5863" t="str">
            <v>BLORA_KENDAL</v>
          </cell>
        </row>
        <row r="5864">
          <cell r="A5864" t="str">
            <v>JKT12A</v>
          </cell>
          <cell r="B5864" t="str">
            <v>SENEN_RAYA</v>
          </cell>
        </row>
        <row r="5865">
          <cell r="A5865" t="str">
            <v>JKT11I</v>
          </cell>
          <cell r="B5865" t="str">
            <v>TUBUN_RAYA</v>
          </cell>
        </row>
        <row r="5866">
          <cell r="A5866" t="str">
            <v>JKT11F</v>
          </cell>
          <cell r="B5866" t="str">
            <v>BENHIL_RAYA</v>
          </cell>
        </row>
        <row r="5867">
          <cell r="A5867" t="str">
            <v>JKT11B</v>
          </cell>
          <cell r="B5867" t="str">
            <v>TANAH_ABANG_2</v>
          </cell>
        </row>
        <row r="5868">
          <cell r="A5868" t="str">
            <v>JKT11A</v>
          </cell>
          <cell r="B5868" t="str">
            <v>THAMRIN</v>
          </cell>
        </row>
        <row r="5869">
          <cell r="A5869" t="str">
            <v>JKT10E</v>
          </cell>
          <cell r="B5869" t="str">
            <v>KALI_BARU</v>
          </cell>
        </row>
        <row r="5870">
          <cell r="A5870" t="str">
            <v>JKT10D</v>
          </cell>
          <cell r="B5870" t="str">
            <v>SEMPER_TIMUR</v>
          </cell>
        </row>
        <row r="5871">
          <cell r="A5871" t="str">
            <v>JKT10</v>
          </cell>
          <cell r="B5871" t="str">
            <v>CILINCING</v>
          </cell>
        </row>
        <row r="5872">
          <cell r="A5872" t="str">
            <v>JKT09</v>
          </cell>
          <cell r="B5872" t="str">
            <v>PADEMANGAN</v>
          </cell>
        </row>
        <row r="5873">
          <cell r="A5873" t="str">
            <v>JKT08G</v>
          </cell>
          <cell r="B5873" t="str">
            <v>PLUIT_SELATAN_2</v>
          </cell>
        </row>
        <row r="5874">
          <cell r="A5874" t="str">
            <v>JKT08F</v>
          </cell>
          <cell r="B5874" t="str">
            <v>PANTAI_INDAH_SELATAN</v>
          </cell>
        </row>
        <row r="5875">
          <cell r="A5875" t="str">
            <v>JKT07L</v>
          </cell>
          <cell r="B5875" t="str">
            <v>TARIAN_RAYA</v>
          </cell>
        </row>
        <row r="5876">
          <cell r="A5876" t="str">
            <v>JKT07E</v>
          </cell>
          <cell r="B5876" t="str">
            <v>HIBRIDA_RAYA</v>
          </cell>
        </row>
        <row r="5877">
          <cell r="A5877" t="str">
            <v>JKT07D</v>
          </cell>
          <cell r="B5877" t="str">
            <v>GADING_NIAS</v>
          </cell>
        </row>
        <row r="5878">
          <cell r="A5878" t="str">
            <v>JKT07A</v>
          </cell>
          <cell r="B5878" t="str">
            <v>DANAU_SUNTER</v>
          </cell>
        </row>
        <row r="5879">
          <cell r="A5879" t="str">
            <v>JKT06C</v>
          </cell>
          <cell r="B5879" t="str">
            <v>LAGOA</v>
          </cell>
        </row>
        <row r="5880">
          <cell r="A5880" t="str">
            <v>JKT06A</v>
          </cell>
          <cell r="B5880" t="str">
            <v>ALUR_LAUT</v>
          </cell>
        </row>
        <row r="5881">
          <cell r="A5881" t="str">
            <v>JKT06</v>
          </cell>
          <cell r="B5881" t="str">
            <v>KOJA</v>
          </cell>
        </row>
        <row r="5882">
          <cell r="A5882" t="str">
            <v>JKT05J</v>
          </cell>
          <cell r="B5882" t="str">
            <v>MANGGA_BESAR</v>
          </cell>
        </row>
        <row r="5883">
          <cell r="A5883" t="str">
            <v>JKT05F</v>
          </cell>
          <cell r="B5883" t="str">
            <v>JEMBATAN_BESI</v>
          </cell>
        </row>
        <row r="5884">
          <cell r="A5884" t="str">
            <v>JKT04G</v>
          </cell>
          <cell r="B5884" t="str">
            <v>KAVLING_POLRI</v>
          </cell>
        </row>
        <row r="5885">
          <cell r="A5885" t="str">
            <v>JKT04E</v>
          </cell>
          <cell r="B5885" t="str">
            <v>MANDALA</v>
          </cell>
        </row>
        <row r="5886">
          <cell r="A5886" t="str">
            <v>JKT04</v>
          </cell>
          <cell r="B5886" t="str">
            <v>PESING</v>
          </cell>
        </row>
        <row r="5887">
          <cell r="A5887" t="str">
            <v>JKT02L</v>
          </cell>
          <cell r="B5887" t="str">
            <v>SUKABUMI_UTARA</v>
          </cell>
        </row>
        <row r="5888">
          <cell r="A5888" t="str">
            <v>JKT02K</v>
          </cell>
          <cell r="B5888" t="str">
            <v>KEDOYA_SELATAN</v>
          </cell>
        </row>
        <row r="5889">
          <cell r="A5889" t="str">
            <v>JKT02H</v>
          </cell>
          <cell r="B5889" t="str">
            <v>TAMAN_ALFA</v>
          </cell>
        </row>
        <row r="5890">
          <cell r="A5890" t="str">
            <v>JKT02F</v>
          </cell>
          <cell r="B5890" t="str">
            <v>KEMBANGAN_RAYA</v>
          </cell>
        </row>
        <row r="5891">
          <cell r="A5891" t="str">
            <v>JKT02D</v>
          </cell>
          <cell r="B5891" t="str">
            <v>SRENGSENG</v>
          </cell>
        </row>
        <row r="5892">
          <cell r="A5892" t="str">
            <v>JKT02A</v>
          </cell>
          <cell r="B5892" t="str">
            <v>KEMANGGISAN</v>
          </cell>
        </row>
        <row r="5893">
          <cell r="A5893" t="str">
            <v>JKT02</v>
          </cell>
          <cell r="B5893" t="str">
            <v>KEMBANGAN</v>
          </cell>
        </row>
        <row r="5894">
          <cell r="A5894" t="str">
            <v>JKT01G</v>
          </cell>
          <cell r="B5894" t="str">
            <v>CBD_PALM</v>
          </cell>
        </row>
        <row r="5895">
          <cell r="A5895" t="str">
            <v>JKT01B</v>
          </cell>
          <cell r="B5895" t="str">
            <v>DAAN_MOGOT</v>
          </cell>
        </row>
        <row r="5896">
          <cell r="A5896" t="str">
            <v>BKS05</v>
          </cell>
          <cell r="B5896" t="str">
            <v>DC_BENGKULU</v>
          </cell>
        </row>
        <row r="5897">
          <cell r="A5897" t="str">
            <v>BDO77A</v>
          </cell>
          <cell r="B5897" t="str">
            <v>KAKAP</v>
          </cell>
        </row>
        <row r="5898">
          <cell r="A5898" t="str">
            <v>BDO13D</v>
          </cell>
          <cell r="B5898" t="str">
            <v>SUKALUYU_2</v>
          </cell>
        </row>
        <row r="5899">
          <cell r="A5899" t="str">
            <v>BDO10B</v>
          </cell>
          <cell r="B5899" t="str">
            <v>SAMOJA_2</v>
          </cell>
        </row>
        <row r="5900">
          <cell r="A5900" t="str">
            <v>ARG09</v>
          </cell>
          <cell r="B5900" t="str">
            <v>NAPAL_PUTIH</v>
          </cell>
        </row>
        <row r="5901">
          <cell r="A5901" t="str">
            <v>ARG10</v>
          </cell>
          <cell r="B5901" t="str">
            <v>PADANG_JAYA</v>
          </cell>
        </row>
        <row r="5902">
          <cell r="A5902" t="str">
            <v>AMB02</v>
          </cell>
          <cell r="B5902" t="str">
            <v>LANJAN</v>
          </cell>
        </row>
        <row r="5903">
          <cell r="A5903" t="str">
            <v>BXG02A</v>
          </cell>
          <cell r="B5903" t="str">
            <v>PAJUKUKANG_RAYA</v>
          </cell>
        </row>
        <row r="5904">
          <cell r="A5904" t="str">
            <v>UPG40A</v>
          </cell>
          <cell r="B5904" t="str">
            <v>MALLENGKERI</v>
          </cell>
        </row>
        <row r="5905">
          <cell r="A5905" t="str">
            <v>BEL04</v>
          </cell>
          <cell r="B5905" t="str">
            <v>LAROMPONG</v>
          </cell>
        </row>
        <row r="5906">
          <cell r="A5906" t="str">
            <v>PLP02A</v>
          </cell>
          <cell r="B5906" t="str">
            <v>WARA_UTARA</v>
          </cell>
        </row>
        <row r="5907">
          <cell r="A5907" t="str">
            <v>ANA02</v>
          </cell>
          <cell r="B5907" t="str">
            <v>ANAMBAS</v>
          </cell>
        </row>
        <row r="5908">
          <cell r="A5908" t="str">
            <v>BTH30</v>
          </cell>
          <cell r="B5908" t="str">
            <v>GALANG01</v>
          </cell>
        </row>
        <row r="5909">
          <cell r="A5909" t="str">
            <v>MAG05</v>
          </cell>
          <cell r="B5909" t="str">
            <v>DAMAR</v>
          </cell>
        </row>
        <row r="5910">
          <cell r="A5910" t="str">
            <v>SUB43</v>
          </cell>
          <cell r="B5910" t="str">
            <v>IR_SOEKARNO</v>
          </cell>
        </row>
        <row r="5911">
          <cell r="A5911" t="str">
            <v>SOC25</v>
          </cell>
          <cell r="B5911" t="str">
            <v>PAKEL</v>
          </cell>
        </row>
        <row r="5912">
          <cell r="A5912" t="str">
            <v>SOC08</v>
          </cell>
          <cell r="B5912" t="str">
            <v>GILINGAN</v>
          </cell>
        </row>
        <row r="5913">
          <cell r="A5913" t="str">
            <v>SLM13</v>
          </cell>
          <cell r="B5913" t="str">
            <v>MONJALI</v>
          </cell>
        </row>
        <row r="5914">
          <cell r="A5914" t="str">
            <v>PDG05</v>
          </cell>
          <cell r="B5914" t="str">
            <v>LUBUK_BUAYA</v>
          </cell>
        </row>
        <row r="5915">
          <cell r="A5915" t="str">
            <v>PDG07</v>
          </cell>
          <cell r="B5915" t="str">
            <v>GUNUNG_PANGILUN</v>
          </cell>
        </row>
        <row r="5916">
          <cell r="A5916" t="str">
            <v>SLO17</v>
          </cell>
          <cell r="B5916" t="str">
            <v>SAMBELIA</v>
          </cell>
        </row>
        <row r="5917">
          <cell r="A5917" t="str">
            <v>PKU12</v>
          </cell>
          <cell r="B5917" t="str">
            <v>CP_DURIAN</v>
          </cell>
        </row>
        <row r="5918">
          <cell r="A5918" t="str">
            <v>PKU11</v>
          </cell>
          <cell r="B5918" t="str">
            <v>CP_RUMBAI</v>
          </cell>
        </row>
        <row r="5919">
          <cell r="A5919" t="str">
            <v>PDG06</v>
          </cell>
          <cell r="B5919" t="str">
            <v>MARANSI</v>
          </cell>
        </row>
        <row r="5920">
          <cell r="A5920" t="str">
            <v>DPS01G</v>
          </cell>
          <cell r="B5920" t="str">
            <v>DENPASAR_BARAT3</v>
          </cell>
        </row>
        <row r="5921">
          <cell r="A5921" t="str">
            <v>WHO19</v>
          </cell>
          <cell r="B5921" t="str">
            <v>SOROMANDI</v>
          </cell>
        </row>
        <row r="5922">
          <cell r="A5922" t="str">
            <v>DPS75</v>
          </cell>
          <cell r="B5922" t="str">
            <v>CP_BALUN</v>
          </cell>
        </row>
        <row r="5923">
          <cell r="A5923" t="str">
            <v>GIA01A</v>
          </cell>
          <cell r="B5923" t="str">
            <v>BY_PASS</v>
          </cell>
        </row>
        <row r="5924">
          <cell r="A5924" t="str">
            <v>APU07</v>
          </cell>
          <cell r="B5924" t="str">
            <v>RENDANG</v>
          </cell>
        </row>
        <row r="5925">
          <cell r="A5925" t="str">
            <v>TZO02</v>
          </cell>
          <cell r="B5925" t="str">
            <v>SEKATAK</v>
          </cell>
        </row>
        <row r="5926">
          <cell r="A5926" t="str">
            <v>SGA04A</v>
          </cell>
          <cell r="B5926" t="str">
            <v>BUSUNG_BIU_1</v>
          </cell>
        </row>
        <row r="5927">
          <cell r="A5927" t="str">
            <v>NGA08</v>
          </cell>
          <cell r="B5927" t="str">
            <v>GAMPENGREJO_1</v>
          </cell>
        </row>
        <row r="5928">
          <cell r="A5928" t="str">
            <v>SOQ02</v>
          </cell>
          <cell r="B5928" t="str">
            <v>SORONG_TIMUR</v>
          </cell>
        </row>
        <row r="5929">
          <cell r="A5929" t="str">
            <v>BEU07</v>
          </cell>
          <cell r="B5929" t="str">
            <v>SEGAH</v>
          </cell>
        </row>
        <row r="5930">
          <cell r="A5930" t="str">
            <v>TWR07</v>
          </cell>
          <cell r="B5930" t="str">
            <v>MANGKURAWANG</v>
          </cell>
        </row>
        <row r="5931">
          <cell r="A5931" t="str">
            <v>PKU30</v>
          </cell>
          <cell r="B5931" t="str">
            <v>HANGTUAH_01</v>
          </cell>
        </row>
        <row r="5932">
          <cell r="A5932" t="str">
            <v>PKC02B</v>
          </cell>
          <cell r="B5932" t="str">
            <v>SEI_KIJANG_01</v>
          </cell>
        </row>
        <row r="5933">
          <cell r="A5933" t="str">
            <v>BDO05B</v>
          </cell>
          <cell r="B5933" t="str">
            <v>CIPADUNG_WETAN</v>
          </cell>
        </row>
        <row r="5934">
          <cell r="A5934" t="str">
            <v>BDO29C</v>
          </cell>
          <cell r="B5934" t="str">
            <v>KUNINGAN_RAYA</v>
          </cell>
        </row>
        <row r="5935">
          <cell r="A5935" t="str">
            <v>JKT38P</v>
          </cell>
          <cell r="B5935" t="str">
            <v>CP_GREEN_SEDAYU_1</v>
          </cell>
        </row>
        <row r="5936">
          <cell r="A5936" t="str">
            <v>JKT52D</v>
          </cell>
          <cell r="B5936" t="str">
            <v>CP_MUARA_RAYA</v>
          </cell>
        </row>
        <row r="5937">
          <cell r="A5937" t="str">
            <v>LMJ18</v>
          </cell>
          <cell r="B5937" t="str">
            <v>LUMAJANG_3</v>
          </cell>
        </row>
        <row r="5938">
          <cell r="A5938" t="str">
            <v>BWI33</v>
          </cell>
          <cell r="B5938" t="str">
            <v>GIRI_1</v>
          </cell>
        </row>
        <row r="5939">
          <cell r="A5939" t="str">
            <v>PKC01</v>
          </cell>
          <cell r="B5939" t="str">
            <v>PANGKALAN_KERINCI</v>
          </cell>
        </row>
        <row r="5940">
          <cell r="A5940" t="str">
            <v>PDG03</v>
          </cell>
          <cell r="B5940" t="str">
            <v>KALAWI</v>
          </cell>
        </row>
        <row r="5941">
          <cell r="A5941" t="str">
            <v>TKK05</v>
          </cell>
          <cell r="B5941" t="str">
            <v>PANGEAN</v>
          </cell>
        </row>
        <row r="5942">
          <cell r="A5942" t="str">
            <v>PKU888</v>
          </cell>
          <cell r="B5942" t="str">
            <v>PKU_SALES</v>
          </cell>
        </row>
        <row r="5943">
          <cell r="A5943" t="str">
            <v>SLM29</v>
          </cell>
          <cell r="B5943" t="str">
            <v>PAWIROKUAT</v>
          </cell>
        </row>
        <row r="5944">
          <cell r="A5944" t="str">
            <v>SAI01A</v>
          </cell>
          <cell r="B5944" t="str">
            <v>SUNGAI_LIAT_2</v>
          </cell>
        </row>
        <row r="5945">
          <cell r="A5945" t="str">
            <v>SUB88</v>
          </cell>
          <cell r="B5945" t="str">
            <v>PUCANGSEWU</v>
          </cell>
        </row>
        <row r="5946">
          <cell r="A5946" t="str">
            <v>MJK12</v>
          </cell>
          <cell r="B5946" t="str">
            <v>GONDANG_1</v>
          </cell>
        </row>
        <row r="5947">
          <cell r="A5947" t="str">
            <v>SUB65A</v>
          </cell>
          <cell r="B5947" t="str">
            <v>PABEAN_CANTIAN_3</v>
          </cell>
        </row>
        <row r="5948">
          <cell r="A5948" t="str">
            <v>TWR09</v>
          </cell>
          <cell r="B5948" t="str">
            <v>CP_MUARA_ANCALONG</v>
          </cell>
        </row>
        <row r="5949">
          <cell r="A5949" t="str">
            <v>TKG13B</v>
          </cell>
          <cell r="B5949" t="str">
            <v>CP_AIRAN_RAYA</v>
          </cell>
        </row>
        <row r="5950">
          <cell r="A5950" t="str">
            <v>TBT01A</v>
          </cell>
          <cell r="B5950" t="str">
            <v>CP_VIVIAN</v>
          </cell>
        </row>
        <row r="5951">
          <cell r="A5951" t="str">
            <v>SDA51</v>
          </cell>
          <cell r="B5951" t="str">
            <v>TAMAN_2</v>
          </cell>
        </row>
        <row r="5952">
          <cell r="A5952" t="str">
            <v>NGA06</v>
          </cell>
          <cell r="B5952" t="str">
            <v>GURAH_1</v>
          </cell>
        </row>
        <row r="5953">
          <cell r="A5953" t="str">
            <v>BDR02A</v>
          </cell>
          <cell r="B5953" t="str">
            <v>CP_SEPUTIH_AGUNG</v>
          </cell>
        </row>
        <row r="5954">
          <cell r="A5954" t="str">
            <v>TKG04A</v>
          </cell>
          <cell r="B5954" t="str">
            <v>CP_KEYRA</v>
          </cell>
        </row>
        <row r="5955">
          <cell r="A5955" t="str">
            <v>RKS06</v>
          </cell>
          <cell r="B5955" t="str">
            <v>RANGKAS_2</v>
          </cell>
        </row>
        <row r="5956">
          <cell r="A5956" t="str">
            <v>BAL08</v>
          </cell>
          <cell r="B5956" t="str">
            <v>CISOKA_2</v>
          </cell>
        </row>
        <row r="5957">
          <cell r="A5957" t="str">
            <v>PNK20</v>
          </cell>
          <cell r="B5957" t="str">
            <v>CP_FARIZ_JAYA</v>
          </cell>
        </row>
        <row r="5958">
          <cell r="A5958" t="str">
            <v>CLP15</v>
          </cell>
          <cell r="B5958" t="str">
            <v>DR_CIPTO</v>
          </cell>
        </row>
        <row r="5959">
          <cell r="A5959" t="str">
            <v>BTL14</v>
          </cell>
          <cell r="B5959" t="str">
            <v>IMOGIRI</v>
          </cell>
        </row>
        <row r="5960">
          <cell r="A5960" t="str">
            <v>BTL20</v>
          </cell>
          <cell r="B5960" t="str">
            <v>PANDAK</v>
          </cell>
        </row>
        <row r="5961">
          <cell r="A5961" t="str">
            <v>JOG11</v>
          </cell>
          <cell r="B5961" t="str">
            <v>SOROGENEN</v>
          </cell>
        </row>
        <row r="5962">
          <cell r="A5962" t="str">
            <v>JOG10</v>
          </cell>
          <cell r="B5962" t="str">
            <v>KARANGKAJEN</v>
          </cell>
        </row>
        <row r="5963">
          <cell r="A5963" t="str">
            <v>BTL15</v>
          </cell>
          <cell r="B5963" t="str">
            <v>DONGKELAN</v>
          </cell>
        </row>
        <row r="5964">
          <cell r="A5964" t="str">
            <v>CLP12</v>
          </cell>
          <cell r="B5964" t="str">
            <v>BUNTU</v>
          </cell>
        </row>
        <row r="5965">
          <cell r="A5965" t="str">
            <v>SDA45</v>
          </cell>
          <cell r="B5965" t="str">
            <v>WARU_2</v>
          </cell>
        </row>
        <row r="5966">
          <cell r="A5966" t="str">
            <v>JBG14</v>
          </cell>
          <cell r="B5966" t="str">
            <v>JBG_KESAMBEN_1</v>
          </cell>
        </row>
        <row r="5967">
          <cell r="A5967" t="str">
            <v>LMG21</v>
          </cell>
          <cell r="B5967" t="str">
            <v>LAMONGAN_1</v>
          </cell>
        </row>
        <row r="5968">
          <cell r="A5968" t="str">
            <v>SDA55</v>
          </cell>
          <cell r="B5968" t="str">
            <v>WARU_4</v>
          </cell>
        </row>
        <row r="5969">
          <cell r="A5969" t="str">
            <v>NGA15</v>
          </cell>
          <cell r="B5969" t="str">
            <v>PARE_2</v>
          </cell>
        </row>
        <row r="5970">
          <cell r="A5970" t="str">
            <v>NGA14</v>
          </cell>
          <cell r="B5970" t="str">
            <v>PARE_1</v>
          </cell>
        </row>
        <row r="5971">
          <cell r="A5971" t="str">
            <v>SDA47</v>
          </cell>
          <cell r="B5971" t="str">
            <v>CANDI_2</v>
          </cell>
        </row>
        <row r="5972">
          <cell r="A5972" t="str">
            <v>SNX13</v>
          </cell>
          <cell r="B5972" t="str">
            <v>PRAGAAN_2</v>
          </cell>
        </row>
        <row r="5973">
          <cell r="A5973" t="str">
            <v>NGA12</v>
          </cell>
          <cell r="B5973" t="str">
            <v>PLEMAHAN_1</v>
          </cell>
        </row>
        <row r="5974">
          <cell r="A5974" t="str">
            <v>NGA16</v>
          </cell>
          <cell r="B5974" t="str">
            <v>PURWOASRI_1</v>
          </cell>
        </row>
        <row r="5975">
          <cell r="A5975" t="str">
            <v>NGA09</v>
          </cell>
          <cell r="B5975" t="str">
            <v>MOJO_1</v>
          </cell>
        </row>
        <row r="5976">
          <cell r="A5976" t="str">
            <v>JKT70</v>
          </cell>
          <cell r="B5976" t="str">
            <v>CP_GALUR_2</v>
          </cell>
        </row>
        <row r="5977">
          <cell r="A5977" t="str">
            <v>PSJ03</v>
          </cell>
          <cell r="B5977" t="str">
            <v>POSO_KOTA</v>
          </cell>
        </row>
        <row r="5978">
          <cell r="A5978" t="str">
            <v>PSW02A</v>
          </cell>
          <cell r="B5978" t="str">
            <v>CP_BANDUNG_BARU_RAYA</v>
          </cell>
        </row>
        <row r="5979">
          <cell r="A5979" t="str">
            <v>KBB04A</v>
          </cell>
          <cell r="B5979" t="str">
            <v>CP_PASAR_SENIN</v>
          </cell>
        </row>
        <row r="5980">
          <cell r="A5980" t="str">
            <v>BKH04B</v>
          </cell>
          <cell r="B5980" t="str">
            <v>CP_SERAGI</v>
          </cell>
        </row>
        <row r="5981">
          <cell r="A5981" t="str">
            <v>JKT30D</v>
          </cell>
          <cell r="B5981" t="str">
            <v>CP_LODAN_CENTER</v>
          </cell>
        </row>
        <row r="5982">
          <cell r="A5982" t="str">
            <v>JKT30I</v>
          </cell>
          <cell r="B5982" t="str">
            <v>CP_PASAR_PAGI</v>
          </cell>
        </row>
        <row r="5983">
          <cell r="A5983" t="str">
            <v>JKT32A</v>
          </cell>
          <cell r="B5983" t="str">
            <v>CP_MUTIARA_PALEM_1</v>
          </cell>
        </row>
        <row r="5984">
          <cell r="A5984" t="str">
            <v>JKT32O</v>
          </cell>
          <cell r="B5984" t="str">
            <v>CP_BANGUN_NUSA_1</v>
          </cell>
        </row>
        <row r="5985">
          <cell r="A5985" t="str">
            <v>JKT33E</v>
          </cell>
          <cell r="B5985" t="str">
            <v>CP_KEBON_JERUK_2</v>
          </cell>
        </row>
        <row r="5986">
          <cell r="A5986" t="str">
            <v>JKT32X</v>
          </cell>
          <cell r="B5986" t="str">
            <v>CP_KOSAMBI_RAYA</v>
          </cell>
        </row>
        <row r="5987">
          <cell r="A5987" t="str">
            <v>JKT34F</v>
          </cell>
          <cell r="B5987" t="str">
            <v>CP_KARANG_TENGAH</v>
          </cell>
        </row>
        <row r="5988">
          <cell r="A5988" t="str">
            <v>JKT39</v>
          </cell>
          <cell r="B5988" t="str">
            <v>CP_TOMANG_UTARA</v>
          </cell>
        </row>
        <row r="5989">
          <cell r="A5989" t="str">
            <v>JKT39C</v>
          </cell>
          <cell r="B5989" t="str">
            <v>CP_MADISON_PARK_1</v>
          </cell>
        </row>
        <row r="5990">
          <cell r="A5990" t="str">
            <v>JKT39B</v>
          </cell>
          <cell r="B5990" t="str">
            <v>CP_JELAMBAR</v>
          </cell>
        </row>
        <row r="5991">
          <cell r="A5991" t="str">
            <v>JKT41O</v>
          </cell>
          <cell r="B5991" t="str">
            <v>CP_GOLF_ISLAND</v>
          </cell>
        </row>
        <row r="5992">
          <cell r="A5992" t="str">
            <v>JKT43B</v>
          </cell>
          <cell r="B5992" t="str">
            <v>CP_SUNTER_PARADISE_1</v>
          </cell>
        </row>
        <row r="5993">
          <cell r="A5993" t="str">
            <v>JKT47E</v>
          </cell>
          <cell r="B5993" t="str">
            <v>CP_CIRACAS</v>
          </cell>
        </row>
        <row r="5994">
          <cell r="A5994" t="str">
            <v>JKT52G</v>
          </cell>
          <cell r="B5994" t="str">
            <v>CP_KP_MELAYU</v>
          </cell>
        </row>
        <row r="5995">
          <cell r="A5995" t="str">
            <v>JKT56C</v>
          </cell>
          <cell r="B5995" t="str">
            <v>CP_KJJGC_1</v>
          </cell>
        </row>
        <row r="5996">
          <cell r="A5996" t="str">
            <v>JKT56J</v>
          </cell>
          <cell r="B5996" t="str">
            <v>CP_PAHLAWANKOMARUDIN</v>
          </cell>
        </row>
        <row r="5997">
          <cell r="A5997" t="str">
            <v>JKT56K</v>
          </cell>
          <cell r="B5997" t="str">
            <v>CP_TIPAR_CAKUNG</v>
          </cell>
        </row>
        <row r="5998">
          <cell r="A5998" t="str">
            <v>JKT56L</v>
          </cell>
          <cell r="B5998" t="str">
            <v>CP_PULO_GEBANG_1</v>
          </cell>
        </row>
        <row r="5999">
          <cell r="A5999" t="str">
            <v>JKT58B</v>
          </cell>
          <cell r="B5999" t="str">
            <v>CP_TANAH_ABANG_7</v>
          </cell>
        </row>
        <row r="6000">
          <cell r="A6000" t="str">
            <v>JKT58D</v>
          </cell>
          <cell r="B6000" t="str">
            <v>CP_TANAH_ABANG_4</v>
          </cell>
        </row>
        <row r="6001">
          <cell r="A6001" t="str">
            <v>JKT61B</v>
          </cell>
          <cell r="B6001" t="str">
            <v>CP_RAYA_TENGAH</v>
          </cell>
        </row>
        <row r="6002">
          <cell r="A6002" t="str">
            <v>JKT64C</v>
          </cell>
          <cell r="B6002" t="str">
            <v>CP_GUNUNG_SAHARI</v>
          </cell>
        </row>
        <row r="6003">
          <cell r="A6003" t="str">
            <v>JKT64F</v>
          </cell>
          <cell r="B6003" t="str">
            <v>CP_PANJAY</v>
          </cell>
        </row>
        <row r="6004">
          <cell r="A6004" t="str">
            <v>JKT64H</v>
          </cell>
          <cell r="B6004" t="str">
            <v>CP_PASAR_BARU_1</v>
          </cell>
        </row>
        <row r="6005">
          <cell r="A6005" t="str">
            <v>JKT65E</v>
          </cell>
          <cell r="B6005" t="str">
            <v>CP_CIPULIR_1</v>
          </cell>
        </row>
        <row r="6006">
          <cell r="A6006" t="str">
            <v>JKT69</v>
          </cell>
          <cell r="B6006" t="str">
            <v>CP_BLOK_M_SQUARE</v>
          </cell>
        </row>
        <row r="6007">
          <cell r="A6007" t="str">
            <v>JKT70A</v>
          </cell>
          <cell r="B6007" t="str">
            <v>CP_RAWASARI</v>
          </cell>
        </row>
        <row r="6008">
          <cell r="A6008" t="str">
            <v>JKT64B</v>
          </cell>
          <cell r="B6008" t="str">
            <v>CP_KARANG_ANYAR_2</v>
          </cell>
        </row>
        <row r="6009">
          <cell r="A6009" t="str">
            <v>JKT67C</v>
          </cell>
          <cell r="B6009" t="str">
            <v>CP_KAMBOJA_1</v>
          </cell>
        </row>
        <row r="6010">
          <cell r="A6010" t="str">
            <v>JKT32R</v>
          </cell>
          <cell r="B6010" t="str">
            <v>CP_KAMAL_RAYA</v>
          </cell>
        </row>
        <row r="6011">
          <cell r="A6011" t="str">
            <v>JKT39J</v>
          </cell>
          <cell r="B6011" t="str">
            <v>CP_JELAMBAR_BARU_1</v>
          </cell>
        </row>
        <row r="6012">
          <cell r="A6012" t="str">
            <v>JKT53A</v>
          </cell>
          <cell r="B6012" t="str">
            <v>CP_PAGELARANG</v>
          </cell>
        </row>
        <row r="6013">
          <cell r="A6013" t="str">
            <v>JKT47B</v>
          </cell>
          <cell r="B6013" t="str">
            <v>CP_CIBUBUR</v>
          </cell>
        </row>
        <row r="6014">
          <cell r="A6014" t="str">
            <v>TUT06</v>
          </cell>
          <cell r="B6014" t="str">
            <v>MOOAT</v>
          </cell>
        </row>
        <row r="6015">
          <cell r="A6015" t="str">
            <v>THA11</v>
          </cell>
          <cell r="B6015" t="str">
            <v>TAMAKO</v>
          </cell>
        </row>
        <row r="6016">
          <cell r="A6016" t="str">
            <v>MDC16</v>
          </cell>
          <cell r="B6016" t="str">
            <v>SEA</v>
          </cell>
        </row>
        <row r="6017">
          <cell r="A6017" t="str">
            <v>LGU01</v>
          </cell>
          <cell r="B6017" t="str">
            <v>LANGGUR</v>
          </cell>
        </row>
        <row r="6018">
          <cell r="A6018" t="str">
            <v>PLW06A</v>
          </cell>
          <cell r="B6018" t="str">
            <v>TAWAELI</v>
          </cell>
        </row>
        <row r="6019">
          <cell r="A6019" t="str">
            <v>SLM08</v>
          </cell>
          <cell r="B6019" t="str">
            <v>SINDUADI</v>
          </cell>
        </row>
        <row r="6020">
          <cell r="A6020" t="str">
            <v>KAA13</v>
          </cell>
          <cell r="B6020" t="str">
            <v>NGASEM</v>
          </cell>
        </row>
        <row r="6021">
          <cell r="A6021" t="str">
            <v>SUJ05</v>
          </cell>
          <cell r="B6021" t="str">
            <v>GUMPANG</v>
          </cell>
        </row>
        <row r="6022">
          <cell r="A6022" t="str">
            <v>PWJ02</v>
          </cell>
          <cell r="B6022" t="str">
            <v>KUTOARJO</v>
          </cell>
        </row>
        <row r="6023">
          <cell r="A6023" t="str">
            <v>JKT28O</v>
          </cell>
          <cell r="B6023" t="str">
            <v>CP_MAJU_BERSAMA</v>
          </cell>
        </row>
        <row r="6024">
          <cell r="A6024" t="str">
            <v>JKT30H</v>
          </cell>
          <cell r="B6024" t="str">
            <v>CP_ITC_MANGDU_1</v>
          </cell>
        </row>
        <row r="6025">
          <cell r="A6025" t="str">
            <v>JKT32M</v>
          </cell>
          <cell r="B6025" t="str">
            <v>CP_KAPUK_RAYA_1</v>
          </cell>
        </row>
        <row r="6026">
          <cell r="A6026" t="str">
            <v>JKT33F</v>
          </cell>
          <cell r="B6026" t="str">
            <v>CP_DURI_KEPA</v>
          </cell>
        </row>
        <row r="6027">
          <cell r="A6027" t="str">
            <v>JKT32Z</v>
          </cell>
          <cell r="B6027" t="str">
            <v>CP_DURI_KOSAMBI</v>
          </cell>
        </row>
        <row r="6028">
          <cell r="A6028" t="str">
            <v>JKT41</v>
          </cell>
          <cell r="B6028" t="str">
            <v>CP_EXCLUSIVE_PIK</v>
          </cell>
        </row>
        <row r="6029">
          <cell r="A6029" t="str">
            <v>JKT41P</v>
          </cell>
          <cell r="B6029" t="str">
            <v>CP_BANDENGANSELATAN1</v>
          </cell>
        </row>
        <row r="6030">
          <cell r="A6030" t="str">
            <v>JKT53</v>
          </cell>
          <cell r="B6030" t="str">
            <v>CP_CILANGKAP</v>
          </cell>
        </row>
        <row r="6031">
          <cell r="A6031" t="str">
            <v>JKT56E</v>
          </cell>
          <cell r="B6031" t="str">
            <v>CP_PENGGILINGAN</v>
          </cell>
        </row>
        <row r="6032">
          <cell r="A6032" t="str">
            <v>JKT58E</v>
          </cell>
          <cell r="B6032" t="str">
            <v>CP_BENDUNGAN_JATI_1</v>
          </cell>
        </row>
        <row r="6033">
          <cell r="A6033" t="str">
            <v>JKT62B</v>
          </cell>
          <cell r="B6033" t="str">
            <v>CP_JAGAKARSA</v>
          </cell>
        </row>
        <row r="6034">
          <cell r="A6034" t="str">
            <v>KNG23</v>
          </cell>
          <cell r="B6034" t="str">
            <v>LINGGAJAYA</v>
          </cell>
        </row>
        <row r="6035">
          <cell r="A6035" t="str">
            <v>JKT36F</v>
          </cell>
          <cell r="B6035" t="str">
            <v>CP_KEMBANGAN_BARU</v>
          </cell>
        </row>
        <row r="6036">
          <cell r="A6036" t="str">
            <v>JKT65B</v>
          </cell>
          <cell r="B6036" t="str">
            <v>CP_M_SAIDI</v>
          </cell>
        </row>
        <row r="6037">
          <cell r="A6037" t="str">
            <v>JKT34D</v>
          </cell>
          <cell r="B6037" t="str">
            <v>CP_DAPUR_SUSU</v>
          </cell>
        </row>
        <row r="6038">
          <cell r="A6038" t="str">
            <v>MLG54</v>
          </cell>
          <cell r="B6038" t="str">
            <v>SUKUN_2</v>
          </cell>
        </row>
        <row r="6039">
          <cell r="A6039" t="str">
            <v>PSR20</v>
          </cell>
          <cell r="B6039" t="str">
            <v>PSR_PURWOREJO_1</v>
          </cell>
        </row>
        <row r="6040">
          <cell r="A6040" t="str">
            <v>NGA07</v>
          </cell>
          <cell r="B6040" t="str">
            <v>KDR_NGASEM_1</v>
          </cell>
        </row>
        <row r="6041">
          <cell r="A6041" t="str">
            <v>SDA15</v>
          </cell>
          <cell r="B6041" t="str">
            <v>KEMASAN_RAYA</v>
          </cell>
        </row>
        <row r="6042">
          <cell r="A6042" t="str">
            <v>LMJ01</v>
          </cell>
          <cell r="B6042" t="str">
            <v>LUMAJANG</v>
          </cell>
        </row>
        <row r="6043">
          <cell r="A6043" t="str">
            <v>SDA35</v>
          </cell>
          <cell r="B6043" t="str">
            <v>KREMBUNG_1</v>
          </cell>
        </row>
        <row r="6044">
          <cell r="A6044" t="str">
            <v>MLG29</v>
          </cell>
          <cell r="B6044" t="str">
            <v>PAKIS_DISTRICT</v>
          </cell>
        </row>
        <row r="6045">
          <cell r="A6045" t="str">
            <v>SDA32</v>
          </cell>
          <cell r="B6045" t="str">
            <v>PRAMBON_CITY</v>
          </cell>
        </row>
        <row r="6046">
          <cell r="A6046" t="str">
            <v>SUB61</v>
          </cell>
          <cell r="B6046" t="str">
            <v>BANYU_URIP</v>
          </cell>
        </row>
        <row r="6047">
          <cell r="A6047" t="str">
            <v>MJK01</v>
          </cell>
          <cell r="B6047" t="str">
            <v>MOJOKERTO</v>
          </cell>
        </row>
        <row r="6048">
          <cell r="A6048" t="str">
            <v>SED05</v>
          </cell>
          <cell r="B6048" t="str">
            <v>CP_BONGAN</v>
          </cell>
        </row>
        <row r="6049">
          <cell r="A6049" t="str">
            <v>BTT03</v>
          </cell>
          <cell r="B6049" t="str">
            <v>GUGUAK_PANJANG</v>
          </cell>
        </row>
        <row r="6050">
          <cell r="A6050" t="str">
            <v>JKT36L</v>
          </cell>
          <cell r="B6050" t="str">
            <v>CP_PESING</v>
          </cell>
        </row>
        <row r="6051">
          <cell r="A6051" t="str">
            <v>JKT36J</v>
          </cell>
          <cell r="B6051" t="str">
            <v>CP_ABU_BAKAR</v>
          </cell>
        </row>
        <row r="6052">
          <cell r="A6052" t="str">
            <v>JKT56G</v>
          </cell>
          <cell r="B6052" t="str">
            <v>CP_NAGASAON</v>
          </cell>
        </row>
        <row r="6053">
          <cell r="A6053" t="str">
            <v>VIP06</v>
          </cell>
          <cell r="B6053" t="str">
            <v>SOUTH_JAKARTA_SALES</v>
          </cell>
        </row>
        <row r="6054">
          <cell r="A6054" t="str">
            <v>VIP05</v>
          </cell>
          <cell r="B6054" t="str">
            <v>NORTH_JAKARTA_SALES</v>
          </cell>
        </row>
        <row r="6055">
          <cell r="A6055" t="str">
            <v>TCJKT252</v>
          </cell>
          <cell r="B6055" t="str">
            <v>TCJKT252</v>
          </cell>
        </row>
        <row r="6056">
          <cell r="A6056" t="str">
            <v>TCJKT211</v>
          </cell>
          <cell r="B6056" t="str">
            <v>TCJKT211</v>
          </cell>
        </row>
        <row r="6057">
          <cell r="A6057" t="str">
            <v>JKT68F</v>
          </cell>
          <cell r="B6057" t="str">
            <v>CP_AMPERA_RAYA</v>
          </cell>
        </row>
        <row r="6058">
          <cell r="A6058" t="str">
            <v>JKT68D</v>
          </cell>
          <cell r="B6058" t="str">
            <v>CP_ANGSANA_RAYA</v>
          </cell>
        </row>
        <row r="6059">
          <cell r="A6059" t="str">
            <v>JKT68C</v>
          </cell>
          <cell r="B6059" t="str">
            <v>CP_DAFFINA</v>
          </cell>
        </row>
        <row r="6060">
          <cell r="A6060" t="str">
            <v>JKT68B</v>
          </cell>
          <cell r="B6060" t="str">
            <v>CP_KEBAGUSAN_4</v>
          </cell>
        </row>
        <row r="6061">
          <cell r="A6061" t="str">
            <v>JKT68A</v>
          </cell>
          <cell r="B6061" t="str">
            <v>CP_PEJATEN_1</v>
          </cell>
        </row>
        <row r="6062">
          <cell r="A6062" t="str">
            <v>JKT67D</v>
          </cell>
          <cell r="B6062" t="str">
            <v>CP_KEMANGGISAN</v>
          </cell>
        </row>
        <row r="6063">
          <cell r="A6063" t="str">
            <v>JKT66</v>
          </cell>
          <cell r="B6063" t="str">
            <v>CP_KALI_PASIR_02</v>
          </cell>
        </row>
        <row r="6064">
          <cell r="A6064" t="str">
            <v>JKT65L</v>
          </cell>
          <cell r="B6064" t="str">
            <v>CP_PESANGGRAHAN</v>
          </cell>
        </row>
        <row r="6065">
          <cell r="A6065" t="str">
            <v>JKT65I</v>
          </cell>
          <cell r="B6065" t="str">
            <v>CP_MUCHTAR_RAYA</v>
          </cell>
        </row>
        <row r="6066">
          <cell r="A6066" t="str">
            <v>JKT65G</v>
          </cell>
          <cell r="B6066" t="str">
            <v>CP_TAMAN_BINTARO</v>
          </cell>
        </row>
        <row r="6067">
          <cell r="A6067" t="str">
            <v>JKT65D</v>
          </cell>
          <cell r="B6067" t="str">
            <v>CP_KESEHATAN1</v>
          </cell>
        </row>
        <row r="6068">
          <cell r="A6068" t="str">
            <v>JKT65A</v>
          </cell>
          <cell r="B6068" t="str">
            <v>CP_KOSTRAD_RAYA</v>
          </cell>
        </row>
        <row r="6069">
          <cell r="A6069" t="str">
            <v>JKT65</v>
          </cell>
          <cell r="B6069" t="str">
            <v>CP_BINTARO_PERMAI</v>
          </cell>
        </row>
        <row r="6070">
          <cell r="A6070" t="str">
            <v>JKT64L</v>
          </cell>
          <cell r="B6070" t="str">
            <v>CP_SAMANHUDI_1</v>
          </cell>
        </row>
        <row r="6071">
          <cell r="A6071" t="str">
            <v>JKT64K</v>
          </cell>
          <cell r="B6071" t="str">
            <v>CP_ORION_MANGGA_DUA</v>
          </cell>
        </row>
        <row r="6072">
          <cell r="A6072" t="str">
            <v>JKT64I</v>
          </cell>
          <cell r="B6072" t="str">
            <v>CP_HARCO</v>
          </cell>
        </row>
        <row r="6073">
          <cell r="A6073" t="str">
            <v>JKT64G</v>
          </cell>
          <cell r="B6073" t="str">
            <v>CP_MANGGA_BESAR_13</v>
          </cell>
        </row>
        <row r="6074">
          <cell r="A6074" t="str">
            <v>JKT64D</v>
          </cell>
          <cell r="B6074" t="str">
            <v>CP_KARANG_ANYAR_1</v>
          </cell>
        </row>
        <row r="6075">
          <cell r="A6075" t="str">
            <v>JKT64A</v>
          </cell>
          <cell r="B6075" t="str">
            <v>CP_GSA_RAYA</v>
          </cell>
        </row>
        <row r="6076">
          <cell r="A6076" t="str">
            <v>JKT63A</v>
          </cell>
          <cell r="B6076" t="str">
            <v>CP_WARNA_WARNI</v>
          </cell>
        </row>
        <row r="6077">
          <cell r="A6077" t="str">
            <v>JKT63</v>
          </cell>
          <cell r="B6077" t="str">
            <v>CP_CIPEUCANG_1</v>
          </cell>
        </row>
        <row r="6078">
          <cell r="A6078" t="str">
            <v>JKT62E</v>
          </cell>
          <cell r="B6078" t="str">
            <v>CP_MOH_KAHFI</v>
          </cell>
        </row>
        <row r="6079">
          <cell r="A6079" t="str">
            <v>JKT62D</v>
          </cell>
          <cell r="B6079" t="str">
            <v>CP_KP_KANDANG</v>
          </cell>
        </row>
        <row r="6080">
          <cell r="A6080" t="str">
            <v>JKT62A</v>
          </cell>
          <cell r="B6080" t="str">
            <v>CP_TIMBUL_RAYA</v>
          </cell>
        </row>
        <row r="6081">
          <cell r="A6081" t="str">
            <v>JKT61</v>
          </cell>
          <cell r="B6081" t="str">
            <v>CP_KALISARI</v>
          </cell>
        </row>
        <row r="6082">
          <cell r="A6082" t="str">
            <v>JKT60H</v>
          </cell>
          <cell r="B6082" t="str">
            <v>CP_ANGKASA_GUNUNG_S</v>
          </cell>
        </row>
        <row r="6083">
          <cell r="A6083" t="str">
            <v>JKT60G</v>
          </cell>
          <cell r="B6083" t="str">
            <v>CP_MGK_KEMAYORAN_1</v>
          </cell>
        </row>
        <row r="6084">
          <cell r="A6084" t="str">
            <v>JKT60E</v>
          </cell>
          <cell r="B6084" t="str">
            <v>CP_SUMUR_BATU_2</v>
          </cell>
        </row>
        <row r="6085">
          <cell r="A6085" t="str">
            <v>JKT60D</v>
          </cell>
          <cell r="B6085" t="str">
            <v>CP_LETJEND_SUPRAPTO</v>
          </cell>
        </row>
        <row r="6086">
          <cell r="A6086" t="str">
            <v>JKT60C</v>
          </cell>
          <cell r="B6086" t="str">
            <v>CP_TANAHTINGGI_TIMUR</v>
          </cell>
        </row>
        <row r="6087">
          <cell r="A6087" t="str">
            <v>JKT60A</v>
          </cell>
          <cell r="B6087" t="str">
            <v>CP_MP_KEMAYORAN</v>
          </cell>
        </row>
        <row r="6088">
          <cell r="A6088" t="str">
            <v>JKT59A</v>
          </cell>
          <cell r="B6088" t="str">
            <v>CP_PANGKALAN_JATI</v>
          </cell>
        </row>
        <row r="6089">
          <cell r="A6089" t="str">
            <v>JKT59</v>
          </cell>
          <cell r="B6089" t="str">
            <v>CP_PONDOK_GEDE</v>
          </cell>
        </row>
        <row r="6090">
          <cell r="A6090" t="str">
            <v>JKT58N</v>
          </cell>
          <cell r="B6090" t="str">
            <v>CP_THAMRIN</v>
          </cell>
        </row>
        <row r="6091">
          <cell r="A6091" t="str">
            <v>JKT58L</v>
          </cell>
          <cell r="B6091" t="str">
            <v>CP_BENHIL_RAYA</v>
          </cell>
        </row>
        <row r="6092">
          <cell r="A6092" t="str">
            <v>JKT58J</v>
          </cell>
          <cell r="B6092" t="str">
            <v>CP_PENJERNIHAN</v>
          </cell>
        </row>
        <row r="6093">
          <cell r="A6093" t="str">
            <v>JKT58I</v>
          </cell>
          <cell r="B6093" t="str">
            <v>CP_SUDIRMAN_PARK</v>
          </cell>
        </row>
        <row r="6094">
          <cell r="A6094" t="str">
            <v>JKT58H</v>
          </cell>
          <cell r="B6094" t="str">
            <v>CP_T_ABANG_BLOK_F</v>
          </cell>
        </row>
        <row r="6095">
          <cell r="A6095" t="str">
            <v>JKT58G</v>
          </cell>
          <cell r="B6095" t="str">
            <v>CP_TANAH_ABANG_1</v>
          </cell>
        </row>
        <row r="6096">
          <cell r="A6096" t="str">
            <v>JKT58C</v>
          </cell>
          <cell r="B6096" t="str">
            <v>CP_TANAH_ABANG_3</v>
          </cell>
        </row>
        <row r="6097">
          <cell r="A6097" t="str">
            <v>JKT58A</v>
          </cell>
          <cell r="B6097" t="str">
            <v>CP_WAHID_HASYIM</v>
          </cell>
        </row>
        <row r="6098">
          <cell r="A6098" t="str">
            <v>JKT57C</v>
          </cell>
          <cell r="B6098" t="str">
            <v>CP_PISANGAN_LAMA</v>
          </cell>
        </row>
        <row r="6099">
          <cell r="A6099" t="str">
            <v>JKT56H</v>
          </cell>
          <cell r="B6099" t="str">
            <v>CP_RAWA_TERATE</v>
          </cell>
        </row>
        <row r="6100">
          <cell r="A6100" t="str">
            <v>JKT56A</v>
          </cell>
          <cell r="B6100" t="str">
            <v>CP_STASIUN_CAKUNG</v>
          </cell>
        </row>
        <row r="6101">
          <cell r="A6101" t="str">
            <v>JKT55A</v>
          </cell>
          <cell r="B6101" t="str">
            <v>CP_BUKIT_DURI_2</v>
          </cell>
        </row>
        <row r="6102">
          <cell r="A6102" t="str">
            <v>JKT55</v>
          </cell>
          <cell r="B6102" t="str">
            <v>CP_BARKAH1_2</v>
          </cell>
        </row>
        <row r="6103">
          <cell r="A6103" t="str">
            <v>JKT54A</v>
          </cell>
          <cell r="B6103" t="str">
            <v>CP_ITC_KUNINGAN</v>
          </cell>
        </row>
        <row r="6104">
          <cell r="A6104" t="str">
            <v>JKT54</v>
          </cell>
          <cell r="B6104" t="str">
            <v>CP_PERBANAS</v>
          </cell>
        </row>
        <row r="6105">
          <cell r="A6105" t="str">
            <v>JKT53B</v>
          </cell>
          <cell r="B6105" t="str">
            <v>CP_PANCASILA_SAKTI</v>
          </cell>
        </row>
        <row r="6106">
          <cell r="A6106" t="str">
            <v>JKT52H</v>
          </cell>
          <cell r="B6106" t="str">
            <v>CP_JATINEGARA_TIMUR</v>
          </cell>
        </row>
        <row r="6107">
          <cell r="A6107" t="str">
            <v>JKT52F</v>
          </cell>
          <cell r="B6107" t="str">
            <v>CP_JTC_1</v>
          </cell>
        </row>
        <row r="6108">
          <cell r="A6108" t="str">
            <v>JKT52E</v>
          </cell>
          <cell r="B6108" t="str">
            <v>CP_CIPINANG_MUARA_2</v>
          </cell>
        </row>
        <row r="6109">
          <cell r="A6109" t="str">
            <v>JKT52C</v>
          </cell>
          <cell r="B6109" t="str">
            <v>CP_TAMAN_CIPINANG</v>
          </cell>
        </row>
        <row r="6110">
          <cell r="A6110" t="str">
            <v>JKT52A</v>
          </cell>
          <cell r="B6110" t="str">
            <v>CP_YSM_1</v>
          </cell>
        </row>
        <row r="6111">
          <cell r="A6111" t="str">
            <v>JKT52</v>
          </cell>
          <cell r="B6111" t="str">
            <v>CP_OTISTA</v>
          </cell>
        </row>
        <row r="6112">
          <cell r="A6112" t="str">
            <v>JKT51F</v>
          </cell>
          <cell r="B6112" t="str">
            <v>CP_HOCKY_KAYUMANIS_X</v>
          </cell>
        </row>
        <row r="6113">
          <cell r="A6113" t="str">
            <v>JKT50M</v>
          </cell>
          <cell r="B6113" t="str">
            <v>CP_PONDOK_KELAPA</v>
          </cell>
        </row>
        <row r="6114">
          <cell r="A6114" t="str">
            <v>JKT50L</v>
          </cell>
          <cell r="B6114" t="str">
            <v>CP_NUSA_INDAH_RAYA</v>
          </cell>
        </row>
        <row r="6115">
          <cell r="A6115" t="str">
            <v>JKT50J</v>
          </cell>
          <cell r="B6115" t="str">
            <v>CP_PAHLAWAN_REVOLUSI</v>
          </cell>
        </row>
        <row r="6116">
          <cell r="A6116" t="str">
            <v>JKT50H</v>
          </cell>
          <cell r="B6116" t="str">
            <v>CP_LABANDA</v>
          </cell>
        </row>
        <row r="6117">
          <cell r="A6117" t="str">
            <v>JKT50G</v>
          </cell>
          <cell r="B6117" t="str">
            <v>CP_CIPINANG_INDAH</v>
          </cell>
        </row>
        <row r="6118">
          <cell r="A6118" t="str">
            <v>JKT50F</v>
          </cell>
          <cell r="B6118" t="str">
            <v>CP_PONDOK_KOPI</v>
          </cell>
        </row>
        <row r="6119">
          <cell r="A6119" t="str">
            <v>JKT50C</v>
          </cell>
          <cell r="B6119" t="str">
            <v>CP_TAMAN_MALAKA_2</v>
          </cell>
        </row>
        <row r="6120">
          <cell r="A6120" t="str">
            <v>JKT50B</v>
          </cell>
          <cell r="B6120" t="str">
            <v>CP_LAMPIRI</v>
          </cell>
        </row>
        <row r="6121">
          <cell r="A6121" t="str">
            <v>JKT50A</v>
          </cell>
          <cell r="B6121" t="str">
            <v>CP_KALIMALANG</v>
          </cell>
        </row>
        <row r="6122">
          <cell r="A6122" t="str">
            <v>JKT50</v>
          </cell>
          <cell r="B6122" t="str">
            <v>CP_ATRIUM_SENEN</v>
          </cell>
        </row>
        <row r="6123">
          <cell r="A6123" t="str">
            <v>JKT49C</v>
          </cell>
          <cell r="B6123" t="str">
            <v>CP_MAMPANG</v>
          </cell>
        </row>
        <row r="6124">
          <cell r="A6124" t="str">
            <v>JKT49A</v>
          </cell>
          <cell r="B6124" t="str">
            <v>CP_PENGADEGAN_BARAT</v>
          </cell>
        </row>
        <row r="6125">
          <cell r="A6125" t="str">
            <v>JKT49</v>
          </cell>
          <cell r="B6125" t="str">
            <v>CP_POMAD</v>
          </cell>
        </row>
        <row r="6126">
          <cell r="A6126" t="str">
            <v>JKT48E</v>
          </cell>
          <cell r="B6126" t="str">
            <v>CP_CILILITAN</v>
          </cell>
        </row>
        <row r="6127">
          <cell r="A6127" t="str">
            <v>JKT48D</v>
          </cell>
          <cell r="B6127" t="str">
            <v>CP_PGC</v>
          </cell>
        </row>
        <row r="6128">
          <cell r="A6128" t="str">
            <v>JKT48</v>
          </cell>
          <cell r="B6128" t="str">
            <v>CP_KENANGAN</v>
          </cell>
        </row>
        <row r="6129">
          <cell r="A6129" t="str">
            <v>JKT47A</v>
          </cell>
          <cell r="B6129" t="str">
            <v>CP_PASAR_CIJANTUNG</v>
          </cell>
        </row>
        <row r="6130">
          <cell r="A6130" t="str">
            <v>JKT45J</v>
          </cell>
          <cell r="B6130" t="str">
            <v>CP_KEAMANAN_1</v>
          </cell>
        </row>
        <row r="6131">
          <cell r="A6131" t="str">
            <v>JKT45H</v>
          </cell>
          <cell r="B6131" t="str">
            <v>CP_MANGGA_BESAR_1</v>
          </cell>
        </row>
        <row r="6132">
          <cell r="A6132" t="str">
            <v>JKT45G</v>
          </cell>
          <cell r="B6132" t="str">
            <v>CP_PLAZA_PINANGSIA</v>
          </cell>
        </row>
        <row r="6133">
          <cell r="A6133" t="str">
            <v>JKT45F</v>
          </cell>
          <cell r="B6133" t="str">
            <v>CP_NEW_HARCO_GLODOK</v>
          </cell>
        </row>
        <row r="6134">
          <cell r="A6134" t="str">
            <v>JKT45D</v>
          </cell>
          <cell r="B6134" t="str">
            <v>CP_MABES_3</v>
          </cell>
        </row>
        <row r="6135">
          <cell r="A6135" t="str">
            <v>JKT45C</v>
          </cell>
          <cell r="B6135" t="str">
            <v>CP_LTC_GLODOK</v>
          </cell>
        </row>
        <row r="6136">
          <cell r="A6136" t="str">
            <v>JKT45A</v>
          </cell>
          <cell r="B6136" t="str">
            <v>CP_MANGGA_BESAR</v>
          </cell>
        </row>
        <row r="6137">
          <cell r="A6137" t="str">
            <v>JKT44B</v>
          </cell>
          <cell r="B6137" t="str">
            <v>CP_HARMONI_2</v>
          </cell>
        </row>
        <row r="6138">
          <cell r="A6138" t="str">
            <v>JKT44</v>
          </cell>
          <cell r="B6138" t="str">
            <v>CP_M_MANSYUR_2</v>
          </cell>
        </row>
        <row r="6139">
          <cell r="A6139" t="str">
            <v>JKT43R</v>
          </cell>
          <cell r="B6139" t="str">
            <v>CP_BENTENG_MAS</v>
          </cell>
        </row>
        <row r="6140">
          <cell r="A6140" t="str">
            <v>JKT43N</v>
          </cell>
          <cell r="B6140" t="str">
            <v>CP_SUNTER_KARYA</v>
          </cell>
        </row>
        <row r="6141">
          <cell r="A6141" t="str">
            <v>JKT43K</v>
          </cell>
          <cell r="B6141" t="str">
            <v>CP_S_KEMAYORAN_2</v>
          </cell>
        </row>
        <row r="6142">
          <cell r="A6142" t="str">
            <v>JKT43J</v>
          </cell>
          <cell r="B6142" t="str">
            <v>CP_TELUK_GONG_RAYA_2</v>
          </cell>
        </row>
        <row r="6143">
          <cell r="A6143" t="str">
            <v>JKT43H</v>
          </cell>
          <cell r="B6143" t="str">
            <v>CP_KEBON_BAWANG</v>
          </cell>
        </row>
        <row r="6144">
          <cell r="A6144" t="str">
            <v>JKT43G</v>
          </cell>
          <cell r="B6144" t="str">
            <v>CP_GREENLAKE_SUNTER</v>
          </cell>
        </row>
        <row r="6145">
          <cell r="A6145" t="str">
            <v>JKT43E</v>
          </cell>
          <cell r="B6145" t="str">
            <v>CP_PAPANGGO</v>
          </cell>
        </row>
        <row r="6146">
          <cell r="A6146" t="str">
            <v>JKT43A</v>
          </cell>
          <cell r="B6146" t="str">
            <v>CP_MAPLE_PARK</v>
          </cell>
        </row>
        <row r="6147">
          <cell r="A6147" t="str">
            <v>JKT41S</v>
          </cell>
          <cell r="B6147" t="str">
            <v>CP_CENTRO_PIK</v>
          </cell>
        </row>
        <row r="6148">
          <cell r="A6148" t="str">
            <v>JKT41R</v>
          </cell>
          <cell r="B6148" t="str">
            <v>CP_GREENBAY_PLUIT_1</v>
          </cell>
        </row>
        <row r="6149">
          <cell r="A6149" t="str">
            <v>JKT41Q</v>
          </cell>
          <cell r="B6149" t="str">
            <v>CP_PLUIT_KARANG</v>
          </cell>
        </row>
        <row r="6150">
          <cell r="A6150" t="str">
            <v>JKT41N</v>
          </cell>
          <cell r="B6150" t="str">
            <v>CP_LAGUNA_2</v>
          </cell>
        </row>
        <row r="6151">
          <cell r="A6151" t="str">
            <v>JKT41M</v>
          </cell>
          <cell r="B6151" t="str">
            <v>CP_KETING_TELUK_GONG</v>
          </cell>
        </row>
        <row r="6152">
          <cell r="A6152" t="str">
            <v>JKT41L</v>
          </cell>
          <cell r="B6152" t="str">
            <v>CP_FAJAR_ALADIN</v>
          </cell>
        </row>
        <row r="6153">
          <cell r="A6153" t="str">
            <v>JKT41J</v>
          </cell>
          <cell r="B6153" t="str">
            <v>CP_JEMBATAN_TIGA_2</v>
          </cell>
        </row>
        <row r="6154">
          <cell r="A6154" t="str">
            <v>JKT41I</v>
          </cell>
          <cell r="B6154" t="str">
            <v>CP_TELUK_INTAN</v>
          </cell>
        </row>
        <row r="6155">
          <cell r="A6155" t="str">
            <v>JKT41F</v>
          </cell>
          <cell r="B6155" t="str">
            <v>CP_PIK</v>
          </cell>
        </row>
        <row r="6156">
          <cell r="A6156" t="str">
            <v>JKT41E</v>
          </cell>
          <cell r="B6156" t="str">
            <v>CP_PLUIT_RAYA_2</v>
          </cell>
        </row>
        <row r="6157">
          <cell r="A6157" t="str">
            <v>JKT41D</v>
          </cell>
          <cell r="B6157" t="str">
            <v>CP_TANAH_PASIR_1</v>
          </cell>
        </row>
        <row r="6158">
          <cell r="A6158" t="str">
            <v>JKT41C</v>
          </cell>
          <cell r="B6158" t="str">
            <v>CP_TOHO_PIK</v>
          </cell>
        </row>
        <row r="6159">
          <cell r="A6159" t="str">
            <v>JKT41B</v>
          </cell>
          <cell r="B6159" t="str">
            <v>CP_KAPUK_KAMAL_1</v>
          </cell>
        </row>
        <row r="6160">
          <cell r="A6160" t="str">
            <v>JKT41A</v>
          </cell>
          <cell r="B6160" t="str">
            <v>CP_PLUIT_1</v>
          </cell>
        </row>
        <row r="6161">
          <cell r="A6161" t="str">
            <v>JKT40D</v>
          </cell>
          <cell r="B6161" t="str">
            <v>CP_PASAR_SENEN_JAYA1</v>
          </cell>
        </row>
        <row r="6162">
          <cell r="A6162" t="str">
            <v>JKT40B</v>
          </cell>
          <cell r="B6162" t="str">
            <v>CP_KENARI_2</v>
          </cell>
        </row>
        <row r="6163">
          <cell r="A6163" t="str">
            <v>JKT40A</v>
          </cell>
          <cell r="B6163" t="str">
            <v>CP_KRAMAT_RAYA_2</v>
          </cell>
        </row>
        <row r="6164">
          <cell r="A6164" t="str">
            <v>JKT39M</v>
          </cell>
          <cell r="B6164" t="str">
            <v>CP_ROXY_SQUARE_1</v>
          </cell>
        </row>
        <row r="6165">
          <cell r="A6165" t="str">
            <v>JKT39L</v>
          </cell>
          <cell r="B6165" t="str">
            <v>CP_DUTAMAS</v>
          </cell>
        </row>
        <row r="6166">
          <cell r="A6166" t="str">
            <v>JKT39K</v>
          </cell>
          <cell r="B6166" t="str">
            <v>CP_DR_LATUMENTEN_1</v>
          </cell>
        </row>
        <row r="6167">
          <cell r="A6167" t="str">
            <v>JKT39I</v>
          </cell>
          <cell r="B6167" t="str">
            <v>CP_MUWARDI_GROGOL</v>
          </cell>
        </row>
        <row r="6168">
          <cell r="A6168" t="str">
            <v>JKT39H</v>
          </cell>
          <cell r="B6168" t="str">
            <v>CP_LATUMENTEN_2_RAYA</v>
          </cell>
        </row>
        <row r="6169">
          <cell r="A6169" t="str">
            <v>JKT39E</v>
          </cell>
          <cell r="B6169" t="str">
            <v>CP_MEDITERANIA_TJ_2</v>
          </cell>
        </row>
        <row r="6170">
          <cell r="A6170" t="str">
            <v>JKT39D</v>
          </cell>
          <cell r="B6170" t="str">
            <v>CP_THI</v>
          </cell>
        </row>
        <row r="6171">
          <cell r="A6171" t="str">
            <v>JKT38R</v>
          </cell>
          <cell r="B6171" t="str">
            <v>CP_PREPEDAN_KAMAL</v>
          </cell>
        </row>
        <row r="6172">
          <cell r="A6172" t="str">
            <v>JKT38O</v>
          </cell>
          <cell r="B6172" t="str">
            <v>CP_PETA_BARAT</v>
          </cell>
        </row>
        <row r="6173">
          <cell r="A6173" t="str">
            <v>JKT38L</v>
          </cell>
          <cell r="B6173" t="str">
            <v>CP_CBDI_TAMAN_SURYA</v>
          </cell>
        </row>
        <row r="6174">
          <cell r="A6174" t="str">
            <v>JKT38K</v>
          </cell>
          <cell r="B6174" t="str">
            <v>CP_PEGADUNGAN</v>
          </cell>
        </row>
        <row r="6175">
          <cell r="A6175" t="str">
            <v>JKT38J</v>
          </cell>
          <cell r="B6175" t="str">
            <v>CP_TAMAN_SURYA_DUA</v>
          </cell>
        </row>
        <row r="6176">
          <cell r="A6176" t="str">
            <v>JKT38I</v>
          </cell>
          <cell r="B6176" t="str">
            <v>CP_CITRA_GARDEN_1</v>
          </cell>
        </row>
        <row r="6177">
          <cell r="A6177" t="str">
            <v>JKT38H</v>
          </cell>
          <cell r="B6177" t="str">
            <v>CP_CITRA_GARDEN_TIGA</v>
          </cell>
        </row>
        <row r="6178">
          <cell r="A6178" t="str">
            <v>JKT38F</v>
          </cell>
          <cell r="B6178" t="str">
            <v>CP_PASAR_LARIS</v>
          </cell>
        </row>
        <row r="6179">
          <cell r="A6179" t="str">
            <v>JKT38E</v>
          </cell>
          <cell r="B6179" t="str">
            <v>CP_CITRA_2</v>
          </cell>
        </row>
        <row r="6180">
          <cell r="A6180" t="str">
            <v>JKT37G</v>
          </cell>
          <cell r="B6180" t="str">
            <v>CP_TARIAN_RAYA</v>
          </cell>
        </row>
        <row r="6181">
          <cell r="A6181" t="str">
            <v>JKT37F</v>
          </cell>
          <cell r="B6181" t="str">
            <v>CP_HII_GADING_INPRES</v>
          </cell>
        </row>
        <row r="6182">
          <cell r="A6182" t="str">
            <v>JKT37E</v>
          </cell>
          <cell r="B6182" t="str">
            <v>CP_GADING_RIVERVIEW</v>
          </cell>
        </row>
        <row r="6183">
          <cell r="A6183" t="str">
            <v>JKT37D</v>
          </cell>
          <cell r="B6183" t="str">
            <v>CP_PEGANGSAAN_1</v>
          </cell>
        </row>
        <row r="6184">
          <cell r="A6184" t="str">
            <v>JKT37B</v>
          </cell>
          <cell r="B6184" t="str">
            <v>CP_GADINGBUKIT_INDAH</v>
          </cell>
        </row>
        <row r="6185">
          <cell r="A6185" t="str">
            <v>JKT36K</v>
          </cell>
          <cell r="B6185" t="str">
            <v>CP_JOGLO_RAYA</v>
          </cell>
        </row>
        <row r="6186">
          <cell r="A6186" t="str">
            <v>JKT36H</v>
          </cell>
          <cell r="B6186" t="str">
            <v>CP_SRENGSENG_1</v>
          </cell>
        </row>
        <row r="6187">
          <cell r="A6187" t="str">
            <v>JKT36G</v>
          </cell>
          <cell r="B6187" t="str">
            <v>CP_ARTERI_KEDOYA_1</v>
          </cell>
        </row>
        <row r="6188">
          <cell r="A6188" t="str">
            <v>JKT36E</v>
          </cell>
          <cell r="B6188" t="str">
            <v>CP_MERCU_BUANA</v>
          </cell>
        </row>
        <row r="6189">
          <cell r="A6189" t="str">
            <v>JKT36D</v>
          </cell>
          <cell r="B6189" t="str">
            <v>CP_MERUYA_RAYA</v>
          </cell>
        </row>
        <row r="6190">
          <cell r="A6190" t="str">
            <v>JKT36B</v>
          </cell>
          <cell r="B6190" t="str">
            <v>CP_HAJI_LEBAR</v>
          </cell>
        </row>
        <row r="6191">
          <cell r="A6191" t="str">
            <v>JKT36A</v>
          </cell>
          <cell r="B6191" t="str">
            <v>CP_MERUYA_ILIR</v>
          </cell>
        </row>
        <row r="6192">
          <cell r="A6192" t="str">
            <v>JKT36</v>
          </cell>
          <cell r="B6192" t="str">
            <v>CP_PURI_BOTANICAL</v>
          </cell>
        </row>
        <row r="6193">
          <cell r="A6193" t="str">
            <v>JKT35C</v>
          </cell>
          <cell r="B6193" t="str">
            <v>CP_MALL_TAMAN_PALEM</v>
          </cell>
        </row>
        <row r="6194">
          <cell r="A6194" t="str">
            <v>JKT35B</v>
          </cell>
          <cell r="B6194" t="str">
            <v>CP_CITY_PARK_1</v>
          </cell>
        </row>
        <row r="6195">
          <cell r="A6195" t="str">
            <v>JKT35A</v>
          </cell>
          <cell r="B6195" t="str">
            <v>CP_RUKO_TAMAN_PALEM</v>
          </cell>
        </row>
        <row r="6196">
          <cell r="A6196" t="str">
            <v>JKT34E</v>
          </cell>
          <cell r="B6196" t="str">
            <v>CP_ANTASARI_1</v>
          </cell>
        </row>
        <row r="6197">
          <cell r="A6197" t="str">
            <v>JKT34C</v>
          </cell>
          <cell r="B6197" t="str">
            <v>CP_POINT_SQUARE</v>
          </cell>
        </row>
        <row r="6198">
          <cell r="A6198" t="str">
            <v>JKT34B</v>
          </cell>
          <cell r="B6198" t="str">
            <v>CP_PONDOK_LABU</v>
          </cell>
        </row>
        <row r="6199">
          <cell r="A6199" t="str">
            <v>JKT34A</v>
          </cell>
          <cell r="B6199" t="str">
            <v>CP_CILANDAK</v>
          </cell>
        </row>
        <row r="6200">
          <cell r="A6200" t="str">
            <v>JKT33N</v>
          </cell>
          <cell r="B6200" t="str">
            <v>CP_KEDOYA_SELATAN</v>
          </cell>
        </row>
        <row r="6201">
          <cell r="A6201" t="str">
            <v>JKT33M</v>
          </cell>
          <cell r="B6201" t="str">
            <v>CP_SUKABUMI_UTARA</v>
          </cell>
        </row>
        <row r="6202">
          <cell r="A6202" t="str">
            <v>JKT33L</v>
          </cell>
          <cell r="B6202" t="str">
            <v>CP_KEDOYA_1</v>
          </cell>
        </row>
        <row r="6203">
          <cell r="A6203" t="str">
            <v>JKT33J</v>
          </cell>
          <cell r="B6203" t="str">
            <v>CP_MANGGA_RAYA_1</v>
          </cell>
        </row>
        <row r="6204">
          <cell r="A6204" t="str">
            <v>JKT33I</v>
          </cell>
          <cell r="B6204" t="str">
            <v>CP_GRAHA_KENCANA_1</v>
          </cell>
        </row>
        <row r="6205">
          <cell r="A6205" t="str">
            <v>JKT33H</v>
          </cell>
          <cell r="B6205" t="str">
            <v>CP_KEMURNIAN_2</v>
          </cell>
        </row>
        <row r="6206">
          <cell r="A6206" t="str">
            <v>JKT33B</v>
          </cell>
          <cell r="B6206" t="str">
            <v>CP_GREEN_GARDEN_1</v>
          </cell>
        </row>
        <row r="6207">
          <cell r="A6207" t="str">
            <v>JKT32Y</v>
          </cell>
          <cell r="B6207" t="str">
            <v>CP_SEMANAN_INDAH</v>
          </cell>
        </row>
        <row r="6208">
          <cell r="A6208" t="str">
            <v>JKT32W</v>
          </cell>
          <cell r="B6208" t="str">
            <v>CP_UTAMA_RAYA</v>
          </cell>
        </row>
        <row r="6209">
          <cell r="A6209" t="str">
            <v>JKT32V</v>
          </cell>
          <cell r="B6209" t="str">
            <v>CP_BOJONG_INDAH</v>
          </cell>
        </row>
        <row r="6210">
          <cell r="A6210" t="str">
            <v>JKT32U</v>
          </cell>
          <cell r="B6210" t="str">
            <v>CP_CITY_RESORT</v>
          </cell>
        </row>
        <row r="6211">
          <cell r="A6211" t="str">
            <v>JKT32T</v>
          </cell>
          <cell r="B6211" t="str">
            <v>CP_PASAR_BERSIH</v>
          </cell>
        </row>
        <row r="6212">
          <cell r="A6212" t="str">
            <v>JKT32Q</v>
          </cell>
          <cell r="B6212" t="str">
            <v>CP_PONDOK_RANDU</v>
          </cell>
        </row>
        <row r="6213">
          <cell r="A6213" t="str">
            <v>JKT32P</v>
          </cell>
          <cell r="B6213" t="str">
            <v>CP_CITY_PARK</v>
          </cell>
        </row>
        <row r="6214">
          <cell r="A6214" t="str">
            <v>JKT32K</v>
          </cell>
          <cell r="B6214" t="str">
            <v>CP_SEMANAN_1</v>
          </cell>
        </row>
        <row r="6215">
          <cell r="A6215" t="str">
            <v>JKT32H</v>
          </cell>
          <cell r="B6215" t="str">
            <v>CP_RUKO_PELANGI</v>
          </cell>
        </row>
        <row r="6216">
          <cell r="A6216" t="str">
            <v>JKT32C</v>
          </cell>
          <cell r="B6216" t="str">
            <v>CP_FAJAR_BARU</v>
          </cell>
        </row>
        <row r="6217">
          <cell r="A6217" t="str">
            <v>JKT31G</v>
          </cell>
          <cell r="B6217" t="str">
            <v>CP_PONDOK_PINANG</v>
          </cell>
        </row>
        <row r="6218">
          <cell r="A6218" t="str">
            <v>JKT31E</v>
          </cell>
          <cell r="B6218" t="str">
            <v>CP_CIPUTAT_RAYA</v>
          </cell>
        </row>
        <row r="6219">
          <cell r="A6219" t="str">
            <v>JKT31D</v>
          </cell>
          <cell r="B6219" t="str">
            <v>CP_SULTAN_ISKANDAR_M</v>
          </cell>
        </row>
        <row r="6220">
          <cell r="A6220" t="str">
            <v>JKT31C</v>
          </cell>
          <cell r="B6220" t="str">
            <v>CP_H_SHOLEH_2</v>
          </cell>
        </row>
        <row r="6221">
          <cell r="A6221" t="str">
            <v>JKT30L</v>
          </cell>
          <cell r="B6221" t="str">
            <v>CP_P_MOBIL_KEMAYORAN</v>
          </cell>
        </row>
        <row r="6222">
          <cell r="A6222" t="str">
            <v>JKT30K</v>
          </cell>
          <cell r="B6222" t="str">
            <v>CP_ITC_MANGGA_DUA</v>
          </cell>
        </row>
        <row r="6223">
          <cell r="A6223" t="str">
            <v>JKT30J</v>
          </cell>
          <cell r="B6223" t="str">
            <v>CP_PADEMANGAN_7</v>
          </cell>
        </row>
        <row r="6224">
          <cell r="A6224" t="str">
            <v>JKT30G</v>
          </cell>
          <cell r="B6224" t="str">
            <v>CP_PERMATA_ANCOL</v>
          </cell>
        </row>
        <row r="6225">
          <cell r="A6225" t="str">
            <v>JKT30F</v>
          </cell>
          <cell r="B6225" t="str">
            <v>CP_WTC_MANGGA_DUA</v>
          </cell>
        </row>
        <row r="6226">
          <cell r="A6226" t="str">
            <v>JKT30B</v>
          </cell>
          <cell r="B6226" t="str">
            <v>CP_BUDI_MULYA</v>
          </cell>
        </row>
        <row r="6227">
          <cell r="A6227" t="str">
            <v>JKT29C</v>
          </cell>
          <cell r="B6227" t="str">
            <v>CP_CILINCING</v>
          </cell>
        </row>
        <row r="6228">
          <cell r="A6228" t="str">
            <v>JKT28J</v>
          </cell>
          <cell r="B6228" t="str">
            <v>CP_PLAZA_KOTA</v>
          </cell>
        </row>
        <row r="6229">
          <cell r="A6229" t="str">
            <v>JKT28</v>
          </cell>
          <cell r="B6229" t="str">
            <v>CP_PASAR_ANGKE_2</v>
          </cell>
        </row>
        <row r="6230">
          <cell r="A6230" t="str">
            <v>JKT27C</v>
          </cell>
          <cell r="B6230" t="str">
            <v>ROY_LUO</v>
          </cell>
        </row>
        <row r="6231">
          <cell r="A6231" t="str">
            <v>JKT26H</v>
          </cell>
          <cell r="B6231" t="str">
            <v>KEBON_JAHE</v>
          </cell>
        </row>
        <row r="6232">
          <cell r="A6232" t="str">
            <v>JKT26G</v>
          </cell>
          <cell r="B6232" t="str">
            <v>GAMBIR</v>
          </cell>
        </row>
        <row r="6233">
          <cell r="A6233" t="str">
            <v>JKT26F</v>
          </cell>
          <cell r="B6233" t="str">
            <v>DURI_PULO</v>
          </cell>
        </row>
        <row r="6234">
          <cell r="A6234" t="str">
            <v>JKT26E</v>
          </cell>
          <cell r="B6234" t="str">
            <v>BATU_CEPER</v>
          </cell>
        </row>
        <row r="6235">
          <cell r="A6235" t="str">
            <v>JKT26D</v>
          </cell>
          <cell r="B6235" t="str">
            <v>HASYIM_ASHARI</v>
          </cell>
        </row>
        <row r="6236">
          <cell r="A6236" t="str">
            <v>JKT26A</v>
          </cell>
          <cell r="B6236" t="str">
            <v>PETOJO</v>
          </cell>
        </row>
        <row r="6237">
          <cell r="A6237" t="str">
            <v>JKT25P</v>
          </cell>
          <cell r="B6237" t="str">
            <v>MENARA_KARYA</v>
          </cell>
        </row>
        <row r="6238">
          <cell r="A6238" t="str">
            <v>JKT25N</v>
          </cell>
          <cell r="B6238" t="str">
            <v>SONA_TOPAS</v>
          </cell>
        </row>
        <row r="6239">
          <cell r="A6239" t="str">
            <v>JKT25M</v>
          </cell>
          <cell r="B6239" t="str">
            <v>SPBU_GATOT_SUBROTO</v>
          </cell>
        </row>
        <row r="6240">
          <cell r="A6240" t="str">
            <v>JKT25L</v>
          </cell>
          <cell r="B6240" t="str">
            <v>GURU_MUGHNI</v>
          </cell>
        </row>
        <row r="6241">
          <cell r="A6241" t="str">
            <v>JKT25I</v>
          </cell>
          <cell r="B6241" t="str">
            <v>SPBU_PROF_SOEPOMO</v>
          </cell>
        </row>
        <row r="6242">
          <cell r="A6242" t="str">
            <v>JKT25H</v>
          </cell>
          <cell r="B6242" t="str">
            <v>SPBU_CASABLANCA</v>
          </cell>
        </row>
        <row r="6243">
          <cell r="A6243" t="str">
            <v>JKT25E</v>
          </cell>
          <cell r="B6243" t="str">
            <v>BUKIT_DURI</v>
          </cell>
        </row>
        <row r="6244">
          <cell r="A6244" t="str">
            <v>JKT24H</v>
          </cell>
          <cell r="B6244" t="str">
            <v>DUREN_TIGA</v>
          </cell>
        </row>
        <row r="6245">
          <cell r="A6245" t="str">
            <v>JKT24F</v>
          </cell>
          <cell r="B6245" t="str">
            <v>BUNCIT</v>
          </cell>
        </row>
        <row r="6246">
          <cell r="A6246" t="str">
            <v>JKT24C</v>
          </cell>
          <cell r="B6246" t="str">
            <v>CIKOKO</v>
          </cell>
        </row>
        <row r="6247">
          <cell r="A6247" t="str">
            <v>JKT23M</v>
          </cell>
          <cell r="B6247" t="str">
            <v>CIGANJUR_2</v>
          </cell>
        </row>
        <row r="6248">
          <cell r="A6248" t="str">
            <v>JKT23L</v>
          </cell>
          <cell r="B6248" t="str">
            <v>SPBU_TB_SIMATUPANG</v>
          </cell>
        </row>
        <row r="6249">
          <cell r="A6249" t="str">
            <v>JKT23K</v>
          </cell>
          <cell r="B6249" t="str">
            <v>JATIPADANG</v>
          </cell>
        </row>
        <row r="6250">
          <cell r="A6250" t="str">
            <v>JKT23J</v>
          </cell>
          <cell r="B6250" t="str">
            <v>PEJATEN_TIMUR</v>
          </cell>
        </row>
        <row r="6251">
          <cell r="A6251" t="str">
            <v>JKT23H</v>
          </cell>
          <cell r="B6251" t="str">
            <v>PEJATEN_BARAT</v>
          </cell>
        </row>
        <row r="6252">
          <cell r="A6252" t="str">
            <v>JKT23G</v>
          </cell>
          <cell r="B6252" t="str">
            <v>LENTENG_AGUNG</v>
          </cell>
        </row>
        <row r="6253">
          <cell r="A6253" t="str">
            <v>JKT23F</v>
          </cell>
          <cell r="B6253" t="str">
            <v>UNIV_PANCASILA</v>
          </cell>
        </row>
        <row r="6254">
          <cell r="A6254" t="str">
            <v>JKT23B</v>
          </cell>
          <cell r="B6254" t="str">
            <v>KAHFI</v>
          </cell>
        </row>
        <row r="6255">
          <cell r="A6255" t="str">
            <v>JKT22J</v>
          </cell>
          <cell r="B6255" t="str">
            <v>SPBU_RA_KARTINI</v>
          </cell>
        </row>
        <row r="6256">
          <cell r="A6256" t="str">
            <v>JKT22H</v>
          </cell>
          <cell r="B6256" t="str">
            <v>FATMAWATI</v>
          </cell>
        </row>
        <row r="6257">
          <cell r="A6257" t="str">
            <v>JKT22G</v>
          </cell>
          <cell r="B6257" t="str">
            <v>SPBU_MARGAGUNA</v>
          </cell>
        </row>
        <row r="6258">
          <cell r="A6258" t="str">
            <v>JKT22E</v>
          </cell>
          <cell r="B6258" t="str">
            <v>TEROGONG</v>
          </cell>
        </row>
        <row r="6259">
          <cell r="A6259" t="str">
            <v>JKT22C</v>
          </cell>
          <cell r="B6259" t="str">
            <v>MARGASATWA</v>
          </cell>
        </row>
        <row r="6260">
          <cell r="A6260" t="str">
            <v>JKT22B</v>
          </cell>
          <cell r="B6260" t="str">
            <v>LEBAK_BULUS</v>
          </cell>
        </row>
        <row r="6261">
          <cell r="A6261" t="str">
            <v>JKT21O</v>
          </cell>
          <cell r="B6261" t="str">
            <v>CIPULIR</v>
          </cell>
        </row>
        <row r="6262">
          <cell r="A6262" t="str">
            <v>JKT21L</v>
          </cell>
          <cell r="B6262" t="str">
            <v>SPBU_BINTARO_PERMAI</v>
          </cell>
        </row>
        <row r="6263">
          <cell r="A6263" t="str">
            <v>JKT21J</v>
          </cell>
          <cell r="B6263" t="str">
            <v>PANGLIMA_POLIM</v>
          </cell>
        </row>
        <row r="6264">
          <cell r="A6264" t="str">
            <v>JKT21I</v>
          </cell>
          <cell r="B6264" t="str">
            <v>WOLTER_MONGONSIDI</v>
          </cell>
        </row>
        <row r="6265">
          <cell r="A6265" t="str">
            <v>JKT21E</v>
          </cell>
          <cell r="B6265" t="str">
            <v>PONDOK_INDAH</v>
          </cell>
        </row>
        <row r="6266">
          <cell r="A6266" t="str">
            <v>JKT21D</v>
          </cell>
          <cell r="B6266" t="str">
            <v>TEPEKONG</v>
          </cell>
        </row>
        <row r="6267">
          <cell r="A6267" t="str">
            <v>JKT21C</v>
          </cell>
          <cell r="B6267" t="str">
            <v>PONDOK_PINANG</v>
          </cell>
        </row>
        <row r="6268">
          <cell r="A6268" t="str">
            <v>JKT21A</v>
          </cell>
          <cell r="B6268" t="str">
            <v>PETUKANGAN</v>
          </cell>
        </row>
        <row r="6269">
          <cell r="A6269" t="str">
            <v>JKT21</v>
          </cell>
          <cell r="B6269" t="str">
            <v>KEBAYORAN</v>
          </cell>
        </row>
        <row r="6270">
          <cell r="A6270" t="str">
            <v>JKT20I</v>
          </cell>
          <cell r="B6270" t="str">
            <v>SPBU_RADIN_INTEN</v>
          </cell>
        </row>
        <row r="6271">
          <cell r="A6271" t="str">
            <v>JKT20G</v>
          </cell>
          <cell r="B6271" t="str">
            <v>PONDOK_KOPI</v>
          </cell>
        </row>
        <row r="6272">
          <cell r="A6272" t="str">
            <v>JKT20</v>
          </cell>
          <cell r="B6272" t="str">
            <v>DUREN_SAWIT</v>
          </cell>
        </row>
        <row r="6273">
          <cell r="A6273" t="str">
            <v>JKT19I</v>
          </cell>
          <cell r="B6273" t="str">
            <v>SPBU_RAMBUTAN</v>
          </cell>
        </row>
        <row r="6274">
          <cell r="A6274" t="str">
            <v>JKT19H</v>
          </cell>
          <cell r="B6274" t="str">
            <v>SUSUKAN</v>
          </cell>
        </row>
        <row r="6275">
          <cell r="A6275" t="str">
            <v>JKT19F</v>
          </cell>
          <cell r="B6275" t="str">
            <v>CIPAYUNG</v>
          </cell>
        </row>
        <row r="6276">
          <cell r="A6276" t="str">
            <v>JKT19C</v>
          </cell>
          <cell r="B6276" t="str">
            <v>CIBUBUR</v>
          </cell>
        </row>
        <row r="6277">
          <cell r="A6277" t="str">
            <v>JKT18K</v>
          </cell>
          <cell r="B6277" t="str">
            <v>SPBU_DEWI_SARTIKA</v>
          </cell>
        </row>
        <row r="6278">
          <cell r="A6278" t="str">
            <v>JKT18J</v>
          </cell>
          <cell r="B6278" t="str">
            <v>SPBU_CONDET</v>
          </cell>
        </row>
        <row r="6279">
          <cell r="A6279" t="str">
            <v>JKT18H</v>
          </cell>
          <cell r="B6279" t="str">
            <v>PEKAYON</v>
          </cell>
        </row>
        <row r="6280">
          <cell r="A6280" t="str">
            <v>JKT18G</v>
          </cell>
          <cell r="B6280" t="str">
            <v>CILILITAN</v>
          </cell>
        </row>
        <row r="6281">
          <cell r="A6281" t="str">
            <v>JKT18C</v>
          </cell>
          <cell r="B6281" t="str">
            <v>KALISARI</v>
          </cell>
        </row>
        <row r="6282">
          <cell r="A6282" t="str">
            <v>JKT18A</v>
          </cell>
          <cell r="B6282" t="str">
            <v>AMPAR</v>
          </cell>
        </row>
        <row r="6283">
          <cell r="A6283" t="str">
            <v>JKT17I</v>
          </cell>
          <cell r="B6283" t="str">
            <v>SPBU_AHMAD_YANI</v>
          </cell>
        </row>
        <row r="6284">
          <cell r="A6284" t="str">
            <v>JKT17H</v>
          </cell>
          <cell r="B6284" t="str">
            <v>SPBU_JATINEGARA</v>
          </cell>
        </row>
        <row r="6285">
          <cell r="A6285" t="str">
            <v>JKT17G</v>
          </cell>
          <cell r="B6285" t="str">
            <v>SPBU_MATRAMAN_RAYA</v>
          </cell>
        </row>
        <row r="6286">
          <cell r="A6286" t="str">
            <v>JKT17F</v>
          </cell>
          <cell r="B6286" t="str">
            <v>RAWA_BUNGA</v>
          </cell>
        </row>
        <row r="6287">
          <cell r="A6287" t="str">
            <v>JKT17E</v>
          </cell>
          <cell r="B6287" t="str">
            <v>KAYUMANIS</v>
          </cell>
        </row>
        <row r="6288">
          <cell r="A6288" t="str">
            <v>JKT17</v>
          </cell>
          <cell r="B6288" t="str">
            <v>JATINEGARA</v>
          </cell>
        </row>
        <row r="6289">
          <cell r="A6289" t="str">
            <v>JKT16N</v>
          </cell>
          <cell r="B6289" t="str">
            <v>CENTRAL_TIMUR</v>
          </cell>
        </row>
        <row r="6290">
          <cell r="A6290" t="str">
            <v>JKT16M</v>
          </cell>
          <cell r="B6290" t="str">
            <v>SPBU_PEMUDA</v>
          </cell>
        </row>
        <row r="6291">
          <cell r="A6291" t="str">
            <v>JKT16L</v>
          </cell>
          <cell r="B6291" t="str">
            <v>SPBU_PULO_GEBANG</v>
          </cell>
        </row>
        <row r="6292">
          <cell r="A6292" t="str">
            <v>JKT16K</v>
          </cell>
          <cell r="B6292" t="str">
            <v>SPBU_CAKUNG_TIMUR</v>
          </cell>
        </row>
        <row r="6293">
          <cell r="A6293" t="str">
            <v>JKT16J</v>
          </cell>
          <cell r="B6293" t="str">
            <v>SPBU_RAWAMANGUN_MUKA</v>
          </cell>
        </row>
        <row r="6294">
          <cell r="A6294" t="str">
            <v>JKT16F</v>
          </cell>
          <cell r="B6294" t="str">
            <v>PISANGAN_LAMA</v>
          </cell>
        </row>
        <row r="6295">
          <cell r="A6295" t="str">
            <v>JKT16D</v>
          </cell>
          <cell r="B6295" t="str">
            <v>KAYU_JATI</v>
          </cell>
        </row>
        <row r="6296">
          <cell r="A6296" t="str">
            <v>JKT16C</v>
          </cell>
          <cell r="B6296" t="str">
            <v>JGC</v>
          </cell>
        </row>
        <row r="6297">
          <cell r="A6297" t="str">
            <v>JKT15F</v>
          </cell>
          <cell r="B6297" t="str">
            <v>KALI_BARU_TIMUR</v>
          </cell>
        </row>
        <row r="6298">
          <cell r="A6298" t="str">
            <v>JKT15E</v>
          </cell>
          <cell r="B6298" t="str">
            <v>SUMUR_BATU</v>
          </cell>
        </row>
        <row r="6299">
          <cell r="A6299" t="str">
            <v>JKT15C</v>
          </cell>
          <cell r="B6299" t="str">
            <v>SAMAHUDI</v>
          </cell>
        </row>
        <row r="6300">
          <cell r="A6300" t="str">
            <v>JKT15</v>
          </cell>
          <cell r="B6300" t="str">
            <v>GUNUNG_SAHARI</v>
          </cell>
        </row>
        <row r="6301">
          <cell r="A6301" t="str">
            <v>JKT14</v>
          </cell>
          <cell r="B6301" t="str">
            <v>JOHAR_BARU</v>
          </cell>
        </row>
        <row r="6302">
          <cell r="A6302" t="str">
            <v>JKT13E</v>
          </cell>
          <cell r="B6302" t="str">
            <v>GREEN_PRAMUKA</v>
          </cell>
        </row>
        <row r="6303">
          <cell r="A6303" t="str">
            <v>JKT13C</v>
          </cell>
          <cell r="B6303" t="str">
            <v>TANAH_TINGGI_2</v>
          </cell>
        </row>
        <row r="6304">
          <cell r="A6304" t="str">
            <v>JKT13B</v>
          </cell>
          <cell r="B6304" t="str">
            <v>PANGKALAN_ASEM</v>
          </cell>
        </row>
        <row r="6305">
          <cell r="A6305" t="str">
            <v>JKT13A</v>
          </cell>
          <cell r="B6305" t="str">
            <v>CEMPAKA_PUTIH_2</v>
          </cell>
        </row>
        <row r="6306">
          <cell r="A6306" t="str">
            <v>JKT12L</v>
          </cell>
          <cell r="B6306" t="str">
            <v>KRAMAT_RAYA</v>
          </cell>
        </row>
        <row r="6307">
          <cell r="A6307" t="str">
            <v>JKT12K</v>
          </cell>
          <cell r="B6307" t="str">
            <v>CIKINI</v>
          </cell>
        </row>
        <row r="6308">
          <cell r="A6308" t="str">
            <v>JKT12I</v>
          </cell>
          <cell r="B6308" t="str">
            <v>TUGU_TANI</v>
          </cell>
        </row>
        <row r="6309">
          <cell r="A6309" t="str">
            <v>JKT12G</v>
          </cell>
          <cell r="B6309" t="str">
            <v>TAMBAK</v>
          </cell>
        </row>
        <row r="6310">
          <cell r="A6310" t="str">
            <v>JKT12F</v>
          </cell>
          <cell r="B6310" t="str">
            <v>BUNGUR</v>
          </cell>
        </row>
        <row r="6311">
          <cell r="A6311" t="str">
            <v>JKT12C</v>
          </cell>
          <cell r="B6311" t="str">
            <v>PASAR_SENEN_JAYA</v>
          </cell>
        </row>
        <row r="6312">
          <cell r="A6312" t="str">
            <v>JKT12B</v>
          </cell>
          <cell r="B6312" t="str">
            <v>MENTENG</v>
          </cell>
        </row>
        <row r="6313">
          <cell r="A6313" t="str">
            <v>JKT11K</v>
          </cell>
          <cell r="B6313" t="str">
            <v>BENDUNGAN_JATILUHUR</v>
          </cell>
        </row>
        <row r="6314">
          <cell r="A6314" t="str">
            <v>JKT11H</v>
          </cell>
          <cell r="B6314" t="str">
            <v>THAMRIN_2</v>
          </cell>
        </row>
        <row r="6315">
          <cell r="A6315" t="str">
            <v>JKT11G</v>
          </cell>
          <cell r="B6315" t="str">
            <v>WAHID_HASYIM</v>
          </cell>
        </row>
        <row r="6316">
          <cell r="A6316" t="str">
            <v>JKT11D</v>
          </cell>
          <cell r="B6316" t="str">
            <v>TANAH_ABANG_4</v>
          </cell>
        </row>
        <row r="6317">
          <cell r="A6317" t="str">
            <v>JKT11C</v>
          </cell>
          <cell r="B6317" t="str">
            <v>TANAH_ABANG_3</v>
          </cell>
        </row>
        <row r="6318">
          <cell r="A6318" t="str">
            <v>JKT10F</v>
          </cell>
          <cell r="B6318" t="str">
            <v>SEMPER_BARAT</v>
          </cell>
        </row>
        <row r="6319">
          <cell r="A6319" t="str">
            <v>JKT10C</v>
          </cell>
          <cell r="B6319" t="str">
            <v>SUKAPURA</v>
          </cell>
        </row>
        <row r="6320">
          <cell r="A6320" t="str">
            <v>JKT10A</v>
          </cell>
          <cell r="B6320" t="str">
            <v>SUNGAI_BERANTAS</v>
          </cell>
        </row>
        <row r="6321">
          <cell r="A6321" t="str">
            <v>JKT09Q</v>
          </cell>
          <cell r="B6321" t="str">
            <v>ORION_MANGGA_DUA</v>
          </cell>
        </row>
        <row r="6322">
          <cell r="A6322" t="str">
            <v>JKT09P</v>
          </cell>
          <cell r="B6322" t="str">
            <v>PASAR_PAGI</v>
          </cell>
        </row>
        <row r="6323">
          <cell r="A6323" t="str">
            <v>JKT09O</v>
          </cell>
          <cell r="B6323" t="str">
            <v>PADEMANGAN_4</v>
          </cell>
        </row>
        <row r="6324">
          <cell r="A6324" t="str">
            <v>JKT09N</v>
          </cell>
          <cell r="B6324" t="str">
            <v>LODAN_RAYA</v>
          </cell>
        </row>
        <row r="6325">
          <cell r="A6325" t="str">
            <v>JKT09K</v>
          </cell>
          <cell r="B6325" t="str">
            <v>GUNUNG_SAHARI_RAYA</v>
          </cell>
        </row>
        <row r="6326">
          <cell r="A6326" t="str">
            <v>JKT09J</v>
          </cell>
          <cell r="B6326" t="str">
            <v>ITC_MANGGA_DUA</v>
          </cell>
        </row>
        <row r="6327">
          <cell r="A6327" t="str">
            <v>JKT09I</v>
          </cell>
          <cell r="B6327" t="str">
            <v>HIDUP_BARU</v>
          </cell>
        </row>
        <row r="6328">
          <cell r="A6328" t="str">
            <v>JKT09H</v>
          </cell>
          <cell r="B6328" t="str">
            <v>RUKO_HARCO</v>
          </cell>
        </row>
        <row r="6329">
          <cell r="A6329" t="str">
            <v>JKT09G</v>
          </cell>
          <cell r="B6329" t="str">
            <v>PANGERAN_JAYAKARTA</v>
          </cell>
        </row>
        <row r="6330">
          <cell r="A6330" t="str">
            <v>JKT09F</v>
          </cell>
          <cell r="B6330" t="str">
            <v>MANGGA_DUA_RAYA</v>
          </cell>
        </row>
        <row r="6331">
          <cell r="A6331" t="str">
            <v>JKT09E</v>
          </cell>
          <cell r="B6331" t="str">
            <v>ORION_DUSIT</v>
          </cell>
        </row>
        <row r="6332">
          <cell r="A6332" t="str">
            <v>JKT09D</v>
          </cell>
          <cell r="B6332" t="str">
            <v>HARCO</v>
          </cell>
        </row>
        <row r="6333">
          <cell r="A6333" t="str">
            <v>JKT09B</v>
          </cell>
          <cell r="B6333" t="str">
            <v>PADEMANGAN_2</v>
          </cell>
        </row>
        <row r="6334">
          <cell r="A6334" t="str">
            <v>JKT08O</v>
          </cell>
          <cell r="B6334" t="str">
            <v>SUSILO</v>
          </cell>
        </row>
        <row r="6335">
          <cell r="A6335" t="str">
            <v>JKT08M</v>
          </cell>
          <cell r="B6335" t="str">
            <v>REGATTA</v>
          </cell>
        </row>
        <row r="6336">
          <cell r="A6336" t="str">
            <v>JKT08K</v>
          </cell>
          <cell r="B6336" t="str">
            <v>SPBU_PIK</v>
          </cell>
        </row>
        <row r="6337">
          <cell r="A6337" t="str">
            <v>JKT08J</v>
          </cell>
          <cell r="B6337" t="str">
            <v>SPBU_PLUIT_SELATAN</v>
          </cell>
        </row>
        <row r="6338">
          <cell r="A6338" t="str">
            <v>JKT08D</v>
          </cell>
          <cell r="B6338" t="str">
            <v>PLUIT_SELATAN</v>
          </cell>
        </row>
        <row r="6339">
          <cell r="A6339" t="str">
            <v>JKT08A</v>
          </cell>
          <cell r="B6339" t="str">
            <v>BANDENGAN_SELATAN</v>
          </cell>
        </row>
        <row r="6340">
          <cell r="A6340" t="str">
            <v>JKT08</v>
          </cell>
          <cell r="B6340" t="str">
            <v>PLUIT</v>
          </cell>
        </row>
        <row r="6341">
          <cell r="A6341" t="str">
            <v>JKT07R</v>
          </cell>
          <cell r="B6341" t="str">
            <v>SPBU_YOS_SUDARSO</v>
          </cell>
        </row>
        <row r="6342">
          <cell r="A6342" t="str">
            <v>JKT07Q</v>
          </cell>
          <cell r="B6342" t="str">
            <v>SPBU_PEGANGSAAN_DUA</v>
          </cell>
        </row>
        <row r="6343">
          <cell r="A6343" t="str">
            <v>JKT07N</v>
          </cell>
          <cell r="B6343" t="str">
            <v>SPBU_TONGKOL</v>
          </cell>
        </row>
        <row r="6344">
          <cell r="A6344" t="str">
            <v>JKT07M</v>
          </cell>
          <cell r="B6344" t="str">
            <v>ANCOL_SELATAN</v>
          </cell>
        </row>
        <row r="6345">
          <cell r="A6345" t="str">
            <v>JKT07J</v>
          </cell>
          <cell r="B6345" t="str">
            <v>SUNGAI_BAMBU</v>
          </cell>
        </row>
        <row r="6346">
          <cell r="A6346" t="str">
            <v>JKT07I</v>
          </cell>
          <cell r="B6346" t="str">
            <v>WARAKAS</v>
          </cell>
        </row>
        <row r="6347">
          <cell r="A6347" t="str">
            <v>JKT07H</v>
          </cell>
          <cell r="B6347" t="str">
            <v>KEBON_BAWANG</v>
          </cell>
        </row>
        <row r="6348">
          <cell r="A6348" t="str">
            <v>JKT07G</v>
          </cell>
          <cell r="B6348" t="str">
            <v>BCS</v>
          </cell>
        </row>
        <row r="6349">
          <cell r="A6349" t="str">
            <v>JKT07F</v>
          </cell>
          <cell r="B6349" t="str">
            <v>GADING_KIRANA</v>
          </cell>
        </row>
        <row r="6350">
          <cell r="A6350" t="str">
            <v>JKT07</v>
          </cell>
          <cell r="B6350" t="str">
            <v>TANJUNG_PRIOK</v>
          </cell>
        </row>
        <row r="6351">
          <cell r="A6351" t="str">
            <v>JKT06E</v>
          </cell>
          <cell r="B6351" t="str">
            <v>KERAMAT_JAYA</v>
          </cell>
        </row>
        <row r="6352">
          <cell r="A6352" t="str">
            <v>JKT06D</v>
          </cell>
          <cell r="B6352" t="str">
            <v>WALANG_SARI</v>
          </cell>
        </row>
        <row r="6353">
          <cell r="A6353" t="str">
            <v>JKT05B</v>
          </cell>
          <cell r="B6353" t="str">
            <v>SEASON_CITY_2</v>
          </cell>
        </row>
        <row r="6354">
          <cell r="A6354" t="str">
            <v>JKT05</v>
          </cell>
          <cell r="B6354" t="str">
            <v>SEASON_CITY</v>
          </cell>
        </row>
        <row r="6355">
          <cell r="A6355" t="str">
            <v>JKT04F</v>
          </cell>
          <cell r="B6355" t="str">
            <v>TAMAN_COSMOS</v>
          </cell>
        </row>
        <row r="6356">
          <cell r="A6356" t="str">
            <v>JKT04D</v>
          </cell>
          <cell r="B6356" t="str">
            <v>ROXY_SQUARE</v>
          </cell>
        </row>
        <row r="6357">
          <cell r="A6357" t="str">
            <v>JKT04C</v>
          </cell>
          <cell r="B6357" t="str">
            <v>LATUMENTEN</v>
          </cell>
        </row>
        <row r="6358">
          <cell r="A6358" t="str">
            <v>JKT04B</v>
          </cell>
          <cell r="B6358" t="str">
            <v>JELAMBAR</v>
          </cell>
        </row>
        <row r="6359">
          <cell r="A6359" t="str">
            <v>JKT04A</v>
          </cell>
          <cell r="B6359" t="str">
            <v>TANJUNG_DUREN</v>
          </cell>
        </row>
        <row r="6360">
          <cell r="A6360" t="str">
            <v>JKT03D</v>
          </cell>
          <cell r="B6360" t="str">
            <v>JATIPULO</v>
          </cell>
        </row>
        <row r="6361">
          <cell r="A6361" t="str">
            <v>JKT03B</v>
          </cell>
          <cell r="B6361" t="str">
            <v>KOTA_BAMBU_SELATAN</v>
          </cell>
        </row>
        <row r="6362">
          <cell r="A6362" t="str">
            <v>JKT03</v>
          </cell>
          <cell r="B6362" t="str">
            <v>SLIPI</v>
          </cell>
        </row>
        <row r="6363">
          <cell r="A6363" t="str">
            <v>JKT02M</v>
          </cell>
          <cell r="B6363" t="str">
            <v>DURI_KEPA</v>
          </cell>
        </row>
        <row r="6364">
          <cell r="A6364" t="str">
            <v>JKT02J</v>
          </cell>
          <cell r="B6364" t="str">
            <v>SUKABUMI_SELATAN</v>
          </cell>
        </row>
        <row r="6365">
          <cell r="A6365" t="str">
            <v>JKT02G</v>
          </cell>
          <cell r="B6365" t="str">
            <v>JOGLO_BARU</v>
          </cell>
        </row>
        <row r="6366">
          <cell r="A6366" t="str">
            <v>JKT02E</v>
          </cell>
          <cell r="B6366" t="str">
            <v>TAMAN_RATU</v>
          </cell>
        </row>
        <row r="6367">
          <cell r="A6367" t="str">
            <v>JKT02B</v>
          </cell>
          <cell r="B6367" t="str">
            <v>KEDOYA</v>
          </cell>
        </row>
        <row r="6368">
          <cell r="A6368" t="str">
            <v>JKT01U</v>
          </cell>
          <cell r="B6368" t="str">
            <v>SPBU_DAAN_MOGOT</v>
          </cell>
        </row>
        <row r="6369">
          <cell r="A6369" t="str">
            <v>JKT01T</v>
          </cell>
          <cell r="B6369" t="str">
            <v>SPBU_KAMAL_RAYA</v>
          </cell>
        </row>
        <row r="6370">
          <cell r="A6370" t="str">
            <v>JKT01S</v>
          </cell>
          <cell r="B6370" t="str">
            <v>SPBU_CENGKARENG</v>
          </cell>
        </row>
        <row r="6371">
          <cell r="A6371" t="str">
            <v>JKT01Q</v>
          </cell>
          <cell r="B6371" t="str">
            <v>CITRA_7</v>
          </cell>
        </row>
        <row r="6372">
          <cell r="A6372" t="str">
            <v>JKT01P</v>
          </cell>
          <cell r="B6372" t="str">
            <v>PETA_BARAT</v>
          </cell>
        </row>
        <row r="6373">
          <cell r="A6373" t="str">
            <v>JKT01O</v>
          </cell>
          <cell r="B6373" t="str">
            <v>PERMATA_PALEM</v>
          </cell>
        </row>
        <row r="6374">
          <cell r="A6374" t="str">
            <v>JKT01N</v>
          </cell>
          <cell r="B6374" t="str">
            <v>BOJONG_INDAH</v>
          </cell>
        </row>
        <row r="6375">
          <cell r="A6375" t="str">
            <v>JKT01M</v>
          </cell>
          <cell r="B6375" t="str">
            <v>TAMAN_SURYA</v>
          </cell>
        </row>
        <row r="6376">
          <cell r="A6376" t="str">
            <v>JKT01L</v>
          </cell>
          <cell r="B6376" t="str">
            <v>MENCENG_RAYA</v>
          </cell>
        </row>
        <row r="6377">
          <cell r="A6377" t="str">
            <v>JKT01K</v>
          </cell>
          <cell r="B6377" t="str">
            <v>PEDONGKELAN</v>
          </cell>
        </row>
        <row r="6378">
          <cell r="A6378" t="str">
            <v>JKT01F</v>
          </cell>
          <cell r="B6378" t="str">
            <v>PONDOK_RANDU</v>
          </cell>
        </row>
        <row r="6379">
          <cell r="A6379" t="str">
            <v>JKT01E</v>
          </cell>
          <cell r="B6379" t="str">
            <v>KOSAMBI_BARU</v>
          </cell>
        </row>
        <row r="6380">
          <cell r="A6380" t="str">
            <v>JKT01D</v>
          </cell>
          <cell r="B6380" t="str">
            <v>CITY_PARK</v>
          </cell>
        </row>
        <row r="6381">
          <cell r="A6381" t="str">
            <v>JKT01A</v>
          </cell>
          <cell r="B6381" t="str">
            <v>KAPUK</v>
          </cell>
        </row>
        <row r="6382">
          <cell r="A6382" t="str">
            <v>PTN17</v>
          </cell>
          <cell r="B6382" t="str">
            <v>PAITON_1</v>
          </cell>
        </row>
        <row r="6383">
          <cell r="A6383" t="str">
            <v>SDA49</v>
          </cell>
          <cell r="B6383" t="str">
            <v>SUKODONO_2</v>
          </cell>
        </row>
        <row r="6384">
          <cell r="A6384" t="str">
            <v>MOJ04</v>
          </cell>
          <cell r="B6384" t="str">
            <v>MOJOSARI_1</v>
          </cell>
        </row>
        <row r="6385">
          <cell r="A6385" t="str">
            <v>TLA15</v>
          </cell>
          <cell r="B6385" t="str">
            <v>KEDUNGWARU_1</v>
          </cell>
        </row>
        <row r="6386">
          <cell r="A6386" t="str">
            <v>JBR37</v>
          </cell>
          <cell r="B6386" t="str">
            <v>KALIWATES_1</v>
          </cell>
        </row>
        <row r="6387">
          <cell r="A6387" t="str">
            <v>SUB61A</v>
          </cell>
          <cell r="B6387" t="str">
            <v>BENOWO_1</v>
          </cell>
        </row>
        <row r="6388">
          <cell r="A6388" t="str">
            <v>BAL31</v>
          </cell>
          <cell r="B6388" t="str">
            <v>CP_BOLSENA</v>
          </cell>
        </row>
        <row r="6389">
          <cell r="A6389" t="str">
            <v>SUB66A</v>
          </cell>
          <cell r="B6389" t="str">
            <v>WIYUNG_1</v>
          </cell>
        </row>
        <row r="6390">
          <cell r="A6390" t="str">
            <v>SUB62A</v>
          </cell>
          <cell r="B6390" t="str">
            <v>TEGALSARI_3</v>
          </cell>
        </row>
        <row r="6391">
          <cell r="A6391" t="str">
            <v>SDA50</v>
          </cell>
          <cell r="B6391" t="str">
            <v>SIDOARJO_3</v>
          </cell>
        </row>
        <row r="6392">
          <cell r="A6392" t="str">
            <v>JBG11</v>
          </cell>
          <cell r="B6392" t="str">
            <v>PLOSO_1</v>
          </cell>
        </row>
        <row r="6393">
          <cell r="A6393" t="str">
            <v>JBG10</v>
          </cell>
          <cell r="B6393" t="str">
            <v>JBG_NGORO_1</v>
          </cell>
        </row>
        <row r="6394">
          <cell r="A6394" t="str">
            <v>BKI58</v>
          </cell>
          <cell r="B6394" t="str">
            <v>JATIBENING</v>
          </cell>
        </row>
        <row r="6395">
          <cell r="A6395" t="str">
            <v>BKI32</v>
          </cell>
          <cell r="B6395" t="str">
            <v>JATI_CEMPAKA</v>
          </cell>
        </row>
        <row r="6396">
          <cell r="A6396" t="str">
            <v>BKI08B</v>
          </cell>
          <cell r="B6396" t="str">
            <v>DP_JAKA_SAMPURNA_01</v>
          </cell>
        </row>
        <row r="6397">
          <cell r="A6397" t="str">
            <v>BKI08</v>
          </cell>
          <cell r="B6397" t="str">
            <v>JATI_WARINGIN</v>
          </cell>
        </row>
        <row r="6398">
          <cell r="A6398" t="str">
            <v>BKI07A</v>
          </cell>
          <cell r="B6398" t="str">
            <v>DP_JATIBENING_01</v>
          </cell>
        </row>
        <row r="6399">
          <cell r="A6399" t="str">
            <v>BAL29</v>
          </cell>
          <cell r="B6399" t="str">
            <v>CP_PASAR_KEMIS_NEW</v>
          </cell>
        </row>
        <row r="6400">
          <cell r="A6400" t="str">
            <v>TGR85</v>
          </cell>
          <cell r="B6400" t="str">
            <v>CP_PONDOK_BETUNG</v>
          </cell>
        </row>
        <row r="6401">
          <cell r="A6401" t="str">
            <v>BAL22</v>
          </cell>
          <cell r="B6401" t="str">
            <v>CURUG_CENTER</v>
          </cell>
        </row>
        <row r="6402">
          <cell r="A6402" t="str">
            <v>TGR69</v>
          </cell>
          <cell r="B6402" t="str">
            <v>CIKOKOL</v>
          </cell>
        </row>
        <row r="6403">
          <cell r="A6403" t="str">
            <v>TGR66</v>
          </cell>
          <cell r="B6403" t="str">
            <v>PINANG_RAYA</v>
          </cell>
        </row>
        <row r="6404">
          <cell r="A6404" t="str">
            <v>TGR03A</v>
          </cell>
          <cell r="B6404" t="str">
            <v>CP_JATIUWUNG</v>
          </cell>
        </row>
        <row r="6405">
          <cell r="A6405" t="str">
            <v>TGR03</v>
          </cell>
          <cell r="B6405" t="str">
            <v>CIPUTAT</v>
          </cell>
        </row>
        <row r="6406">
          <cell r="A6406" t="str">
            <v>SNG05</v>
          </cell>
          <cell r="B6406" t="str">
            <v>SERDANG</v>
          </cell>
        </row>
        <row r="6407">
          <cell r="A6407" t="str">
            <v>PGL05</v>
          </cell>
          <cell r="B6407" t="str">
            <v>MAJASARI</v>
          </cell>
        </row>
        <row r="6408">
          <cell r="A6408" t="str">
            <v>CIP33</v>
          </cell>
          <cell r="B6408" t="str">
            <v>CP_PONDOK_PUCUNG</v>
          </cell>
        </row>
        <row r="6409">
          <cell r="A6409" t="str">
            <v>CIP29</v>
          </cell>
          <cell r="B6409" t="str">
            <v>CP_PASAR_SERPONG</v>
          </cell>
        </row>
        <row r="6410">
          <cell r="A6410" t="str">
            <v>CIP24</v>
          </cell>
          <cell r="B6410" t="str">
            <v>CP_LALELI</v>
          </cell>
        </row>
        <row r="6411">
          <cell r="A6411" t="str">
            <v>CIP23</v>
          </cell>
          <cell r="B6411" t="str">
            <v>CP_GRAHA_BINTARO</v>
          </cell>
        </row>
        <row r="6412">
          <cell r="A6412" t="str">
            <v>CIP21</v>
          </cell>
          <cell r="B6412" t="str">
            <v>TEKNO</v>
          </cell>
        </row>
        <row r="6413">
          <cell r="A6413" t="str">
            <v>CIP03</v>
          </cell>
          <cell r="B6413" t="str">
            <v>PAMULANG_1</v>
          </cell>
        </row>
        <row r="6414">
          <cell r="A6414" t="str">
            <v>CIP02</v>
          </cell>
          <cell r="B6414" t="str">
            <v>CIPUTAT_2</v>
          </cell>
        </row>
        <row r="6415">
          <cell r="A6415" t="str">
            <v>CIP01C</v>
          </cell>
          <cell r="B6415" t="str">
            <v>KEJAKSAAN_CIPUTAT</v>
          </cell>
        </row>
        <row r="6416">
          <cell r="A6416" t="str">
            <v>CIL07</v>
          </cell>
          <cell r="B6416" t="str">
            <v>CIBEBER</v>
          </cell>
        </row>
        <row r="6417">
          <cell r="A6417" t="str">
            <v>BAL49</v>
          </cell>
          <cell r="B6417" t="str">
            <v>HARAPAN_KITA</v>
          </cell>
        </row>
        <row r="6418">
          <cell r="A6418" t="str">
            <v>BAL44</v>
          </cell>
          <cell r="B6418" t="str">
            <v>CP_KALI_BARU_NEW</v>
          </cell>
        </row>
        <row r="6419">
          <cell r="A6419" t="str">
            <v>BAL38</v>
          </cell>
          <cell r="B6419" t="str">
            <v>CP_PASIR_GADUNG</v>
          </cell>
        </row>
        <row r="6420">
          <cell r="A6420" t="str">
            <v>PII01A</v>
          </cell>
          <cell r="B6420" t="str">
            <v>PARIGI_KOTA</v>
          </cell>
        </row>
        <row r="6421">
          <cell r="A6421" t="str">
            <v>AMP04</v>
          </cell>
          <cell r="B6421" t="str">
            <v>AMPANA_KOTA</v>
          </cell>
        </row>
        <row r="6422">
          <cell r="A6422" t="str">
            <v>PLW16</v>
          </cell>
          <cell r="B6422" t="str">
            <v>TATURA</v>
          </cell>
        </row>
        <row r="6423">
          <cell r="A6423" t="str">
            <v>PLW03A</v>
          </cell>
          <cell r="B6423" t="str">
            <v>TONDO</v>
          </cell>
        </row>
        <row r="6424">
          <cell r="A6424" t="str">
            <v>SIG02</v>
          </cell>
          <cell r="B6424" t="str">
            <v>SIGI_BIROMARU</v>
          </cell>
        </row>
        <row r="6425">
          <cell r="A6425" t="str">
            <v>NGA02</v>
          </cell>
          <cell r="B6425" t="str">
            <v>PARE_KOTA</v>
          </cell>
        </row>
        <row r="6426">
          <cell r="A6426" t="str">
            <v>JBR26</v>
          </cell>
          <cell r="B6426" t="str">
            <v>TEBES</v>
          </cell>
        </row>
        <row r="6427">
          <cell r="A6427" t="str">
            <v>MDN01</v>
          </cell>
          <cell r="B6427" t="str">
            <v>MADIUN</v>
          </cell>
        </row>
        <row r="6428">
          <cell r="A6428" t="str">
            <v>MLG25</v>
          </cell>
          <cell r="B6428" t="str">
            <v>LION_DISTRICT</v>
          </cell>
        </row>
        <row r="6429">
          <cell r="A6429" t="str">
            <v>SUB38</v>
          </cell>
          <cell r="B6429" t="str">
            <v>GEDANGASIN_2</v>
          </cell>
        </row>
        <row r="6430">
          <cell r="A6430" t="str">
            <v>NGA04</v>
          </cell>
          <cell r="B6430" t="str">
            <v>PARE_JAYA</v>
          </cell>
        </row>
        <row r="6431">
          <cell r="A6431" t="str">
            <v>SUB58</v>
          </cell>
          <cell r="B6431" t="str">
            <v>KALI_RUNGKUT</v>
          </cell>
        </row>
        <row r="6432">
          <cell r="A6432" t="str">
            <v>SUB41</v>
          </cell>
          <cell r="B6432" t="str">
            <v>KEBONSARI_2</v>
          </cell>
        </row>
        <row r="6433">
          <cell r="A6433" t="str">
            <v>SUB45A</v>
          </cell>
          <cell r="B6433" t="str">
            <v>KENJERAN_1</v>
          </cell>
        </row>
        <row r="6434">
          <cell r="A6434" t="str">
            <v>TBL14</v>
          </cell>
          <cell r="B6434" t="str">
            <v>PULAU_KIJANG</v>
          </cell>
        </row>
        <row r="6435">
          <cell r="A6435" t="str">
            <v>BAS05</v>
          </cell>
          <cell r="B6435" t="str">
            <v>KUBU_BABUSSALAM</v>
          </cell>
        </row>
        <row r="6436">
          <cell r="A6436" t="str">
            <v>BAS03A</v>
          </cell>
          <cell r="B6436" t="str">
            <v>BALAM_01</v>
          </cell>
        </row>
        <row r="6437">
          <cell r="A6437" t="str">
            <v>PLW01A</v>
          </cell>
          <cell r="B6437" t="str">
            <v>PALU_SELATAN</v>
          </cell>
        </row>
        <row r="6438">
          <cell r="A6438" t="str">
            <v>SAL02</v>
          </cell>
          <cell r="B6438" t="str">
            <v>TINANGKUNG</v>
          </cell>
        </row>
        <row r="6439">
          <cell r="A6439" t="str">
            <v>PUK02</v>
          </cell>
          <cell r="B6439" t="str">
            <v>LAUNG_TUHUP</v>
          </cell>
        </row>
        <row r="6440">
          <cell r="A6440" t="str">
            <v>SBG14A</v>
          </cell>
          <cell r="B6440" t="str">
            <v>PUSAKARATU_3</v>
          </cell>
        </row>
        <row r="6441">
          <cell r="A6441" t="str">
            <v>SUM18</v>
          </cell>
          <cell r="B6441" t="str">
            <v>TANJUNGKERTA</v>
          </cell>
        </row>
        <row r="6442">
          <cell r="A6442" t="str">
            <v>SBG08A</v>
          </cell>
          <cell r="B6442" t="str">
            <v>SUKASARI_SBG</v>
          </cell>
        </row>
        <row r="6443">
          <cell r="A6443" t="str">
            <v>PER06</v>
          </cell>
          <cell r="B6443" t="str">
            <v>KARANG_PAPAK</v>
          </cell>
        </row>
        <row r="6444">
          <cell r="A6444" t="str">
            <v>GRT37</v>
          </cell>
          <cell r="B6444" t="str">
            <v>BAGENDIT</v>
          </cell>
        </row>
        <row r="6445">
          <cell r="A6445" t="str">
            <v>BJA01</v>
          </cell>
          <cell r="B6445" t="str">
            <v>BANJAR</v>
          </cell>
        </row>
        <row r="6446">
          <cell r="A6446" t="str">
            <v>GRT25</v>
          </cell>
          <cell r="B6446" t="str">
            <v>PAKENJENG</v>
          </cell>
        </row>
        <row r="6447">
          <cell r="A6447" t="str">
            <v>GRT38</v>
          </cell>
          <cell r="B6447" t="str">
            <v>PAAS</v>
          </cell>
        </row>
        <row r="6448">
          <cell r="A6448" t="str">
            <v>PGR07</v>
          </cell>
          <cell r="B6448" t="str">
            <v>CIMERAK_2</v>
          </cell>
        </row>
        <row r="6449">
          <cell r="A6449" t="str">
            <v>MJA15</v>
          </cell>
          <cell r="B6449" t="str">
            <v>CIKIJING</v>
          </cell>
        </row>
        <row r="6450">
          <cell r="A6450" t="str">
            <v>SMI13C</v>
          </cell>
          <cell r="B6450" t="str">
            <v>BOJONG_KEMBAR_2</v>
          </cell>
        </row>
        <row r="6451">
          <cell r="A6451" t="str">
            <v>SMI06A</v>
          </cell>
          <cell r="B6451" t="str">
            <v>CITAMIANG_2</v>
          </cell>
        </row>
        <row r="6452">
          <cell r="A6452" t="str">
            <v>SMI05B</v>
          </cell>
          <cell r="B6452" t="str">
            <v>CIKOLE_2</v>
          </cell>
        </row>
        <row r="6453">
          <cell r="A6453" t="str">
            <v>CJR29D</v>
          </cell>
          <cell r="B6453" t="str">
            <v>SOLOKPANDAN_2</v>
          </cell>
        </row>
        <row r="6454">
          <cell r="A6454" t="str">
            <v>CJR05B</v>
          </cell>
          <cell r="B6454" t="str">
            <v>SUKALUYU_CJR_2</v>
          </cell>
        </row>
        <row r="6455">
          <cell r="A6455" t="str">
            <v>CJR01A</v>
          </cell>
          <cell r="B6455" t="str">
            <v>CIRANJANG_2</v>
          </cell>
        </row>
        <row r="6456">
          <cell r="A6456" t="str">
            <v>PLW14</v>
          </cell>
          <cell r="B6456" t="str">
            <v>KAMONJI</v>
          </cell>
        </row>
        <row r="6457">
          <cell r="A6457" t="str">
            <v>PLW11</v>
          </cell>
          <cell r="B6457" t="str">
            <v>WR_SUPRATMAN</v>
          </cell>
        </row>
        <row r="6458">
          <cell r="A6458" t="str">
            <v>JOG13A</v>
          </cell>
          <cell r="B6458" t="str">
            <v>KOTAGEDE</v>
          </cell>
        </row>
        <row r="6459">
          <cell r="A6459" t="str">
            <v>JOG15</v>
          </cell>
          <cell r="B6459" t="str">
            <v>SARIHARJO</v>
          </cell>
        </row>
        <row r="6460">
          <cell r="A6460" t="str">
            <v>SOC36</v>
          </cell>
          <cell r="B6460" t="str">
            <v>JEBRES_WIJAYA</v>
          </cell>
        </row>
        <row r="6461">
          <cell r="A6461" t="str">
            <v>JOG13</v>
          </cell>
          <cell r="B6461" t="str">
            <v>TIMOHO</v>
          </cell>
        </row>
        <row r="6462">
          <cell r="A6462" t="str">
            <v>SUJ12</v>
          </cell>
          <cell r="B6462" t="str">
            <v>MAKAM_HAJI</v>
          </cell>
        </row>
        <row r="6463">
          <cell r="A6463" t="str">
            <v>JOG12</v>
          </cell>
          <cell r="B6463" t="str">
            <v>AHMAD_DAHLAN</v>
          </cell>
        </row>
        <row r="6464">
          <cell r="A6464" t="str">
            <v>SUJ20</v>
          </cell>
          <cell r="B6464" t="str">
            <v>PERUM_MAKMUR</v>
          </cell>
        </row>
        <row r="6465">
          <cell r="A6465" t="str">
            <v>SUJ19</v>
          </cell>
          <cell r="B6465" t="str">
            <v>CEMANI</v>
          </cell>
        </row>
        <row r="6466">
          <cell r="A6466" t="str">
            <v>SUJ14</v>
          </cell>
          <cell r="B6466" t="str">
            <v>UMS_GONILAN</v>
          </cell>
        </row>
        <row r="6467">
          <cell r="A6467" t="str">
            <v>BTL21</v>
          </cell>
          <cell r="B6467" t="str">
            <v>JANTI</v>
          </cell>
        </row>
        <row r="6468">
          <cell r="A6468" t="str">
            <v>KAA18</v>
          </cell>
          <cell r="B6468" t="str">
            <v>TOHUDAN</v>
          </cell>
        </row>
        <row r="6469">
          <cell r="A6469" t="str">
            <v>KLT13</v>
          </cell>
          <cell r="B6469" t="str">
            <v>BRAMEN</v>
          </cell>
        </row>
        <row r="6470">
          <cell r="A6470" t="str">
            <v>SUJ05A</v>
          </cell>
          <cell r="B6470" t="str">
            <v>SOLO_BARU</v>
          </cell>
        </row>
        <row r="6471">
          <cell r="A6471" t="str">
            <v>SOC29</v>
          </cell>
          <cell r="B6471" t="str">
            <v>CENGKLIK_NUSUKAN</v>
          </cell>
        </row>
        <row r="6472">
          <cell r="A6472" t="str">
            <v>SLM26</v>
          </cell>
          <cell r="B6472" t="str">
            <v>PANDOWOHARJO</v>
          </cell>
        </row>
        <row r="6473">
          <cell r="A6473" t="str">
            <v>JOG09</v>
          </cell>
          <cell r="B6473" t="str">
            <v>LETJEN_SUPRAPTO</v>
          </cell>
        </row>
        <row r="6474">
          <cell r="A6474" t="str">
            <v>SUJ13</v>
          </cell>
          <cell r="B6474" t="str">
            <v>DARATAN</v>
          </cell>
        </row>
        <row r="6475">
          <cell r="A6475" t="str">
            <v>SOC30</v>
          </cell>
          <cell r="B6475" t="str">
            <v>SAMANHUDI_LAWEYAN</v>
          </cell>
        </row>
        <row r="6476">
          <cell r="A6476" t="str">
            <v>PWJ08</v>
          </cell>
          <cell r="B6476" t="str">
            <v>BRENGKELAN</v>
          </cell>
        </row>
        <row r="6477">
          <cell r="A6477" t="str">
            <v>BTL16</v>
          </cell>
          <cell r="B6477" t="str">
            <v>KARANG_SEMUT_JAYA</v>
          </cell>
        </row>
        <row r="6478">
          <cell r="A6478" t="str">
            <v>SOC39</v>
          </cell>
          <cell r="B6478" t="str">
            <v>BOSS_CELL</v>
          </cell>
        </row>
        <row r="6479">
          <cell r="A6479" t="str">
            <v>SOC40</v>
          </cell>
          <cell r="B6479" t="str">
            <v>KEPATIHAN</v>
          </cell>
        </row>
        <row r="6480">
          <cell r="A6480" t="str">
            <v>BTL17</v>
          </cell>
          <cell r="B6480" t="str">
            <v>GATAK</v>
          </cell>
        </row>
        <row r="6481">
          <cell r="A6481" t="str">
            <v>BTL22</v>
          </cell>
          <cell r="B6481" t="str">
            <v>TAMANTIRTO</v>
          </cell>
        </row>
        <row r="6482">
          <cell r="A6482" t="str">
            <v>SNG11</v>
          </cell>
          <cell r="B6482" t="str">
            <v>BAROS</v>
          </cell>
        </row>
        <row r="6483">
          <cell r="A6483" t="str">
            <v>TGR06</v>
          </cell>
          <cell r="B6483" t="str">
            <v>CILEDUG</v>
          </cell>
        </row>
        <row r="6484">
          <cell r="A6484" t="str">
            <v>CIB13</v>
          </cell>
          <cell r="B6484" t="str">
            <v>CIKARET</v>
          </cell>
        </row>
        <row r="6485">
          <cell r="A6485" t="str">
            <v>APU06</v>
          </cell>
          <cell r="B6485" t="str">
            <v>CP_RENDANG</v>
          </cell>
        </row>
        <row r="6486">
          <cell r="A6486" t="str">
            <v>MGW31</v>
          </cell>
          <cell r="B6486" t="str">
            <v>CP_KUNTI_II</v>
          </cell>
        </row>
        <row r="6487">
          <cell r="A6487" t="str">
            <v>CLP07</v>
          </cell>
          <cell r="B6487" t="str">
            <v>PAKETINGAN</v>
          </cell>
        </row>
        <row r="6488">
          <cell r="A6488" t="str">
            <v>TLA14</v>
          </cell>
          <cell r="B6488" t="str">
            <v>REJOTANGAN_1</v>
          </cell>
        </row>
        <row r="6489">
          <cell r="A6489" t="str">
            <v>SNX12</v>
          </cell>
          <cell r="B6489" t="str">
            <v>LENTENG_1</v>
          </cell>
        </row>
        <row r="6490">
          <cell r="A6490" t="str">
            <v>MTX05</v>
          </cell>
          <cell r="B6490" t="str">
            <v>MAGETAN_1</v>
          </cell>
        </row>
        <row r="6491">
          <cell r="A6491" t="str">
            <v>TBN14</v>
          </cell>
          <cell r="B6491" t="str">
            <v>BANGILAN_1</v>
          </cell>
        </row>
        <row r="6492">
          <cell r="A6492" t="str">
            <v>MLG58</v>
          </cell>
          <cell r="B6492" t="str">
            <v>KEDUNGKANDANG_3</v>
          </cell>
        </row>
        <row r="6493">
          <cell r="A6493" t="str">
            <v>MLG09</v>
          </cell>
          <cell r="B6493" t="str">
            <v>LAWANG</v>
          </cell>
        </row>
        <row r="6494">
          <cell r="A6494" t="str">
            <v>SUB19</v>
          </cell>
          <cell r="B6494" t="str">
            <v>LAKARSANTRI</v>
          </cell>
        </row>
        <row r="6495">
          <cell r="A6495" t="str">
            <v>GSK05</v>
          </cell>
          <cell r="B6495" t="str">
            <v>KEBOMAS</v>
          </cell>
        </row>
        <row r="6496">
          <cell r="A6496" t="str">
            <v>SDA16</v>
          </cell>
          <cell r="B6496" t="str">
            <v>DELTASARI</v>
          </cell>
        </row>
        <row r="6497">
          <cell r="A6497" t="str">
            <v>SUB44</v>
          </cell>
          <cell r="B6497" t="str">
            <v>BRATANG_GEDE</v>
          </cell>
        </row>
        <row r="6498">
          <cell r="A6498" t="str">
            <v>WNB11</v>
          </cell>
          <cell r="B6498" t="str">
            <v>SELOMERTO_FNC</v>
          </cell>
        </row>
        <row r="6499">
          <cell r="A6499" t="str">
            <v>MLG16</v>
          </cell>
          <cell r="B6499" t="str">
            <v>SULFAT_KIPA</v>
          </cell>
        </row>
        <row r="6500">
          <cell r="A6500" t="str">
            <v>MLG11</v>
          </cell>
          <cell r="B6500" t="str">
            <v>SOETAMI</v>
          </cell>
        </row>
        <row r="6501">
          <cell r="A6501" t="str">
            <v>MAR06</v>
          </cell>
          <cell r="B6501" t="str">
            <v>CP_MONCONGLOE1</v>
          </cell>
        </row>
        <row r="6502">
          <cell r="A6502" t="str">
            <v>TCSNX191</v>
          </cell>
          <cell r="B6502" t="str">
            <v>TCSNX191</v>
          </cell>
        </row>
        <row r="6503">
          <cell r="A6503" t="str">
            <v>TCPKS041</v>
          </cell>
          <cell r="B6503" t="str">
            <v>TCPKS041</v>
          </cell>
        </row>
        <row r="6504">
          <cell r="A6504" t="str">
            <v>TCSNX111</v>
          </cell>
          <cell r="B6504" t="str">
            <v>TCSNX111</v>
          </cell>
        </row>
        <row r="6505">
          <cell r="A6505" t="str">
            <v>TCBWX021</v>
          </cell>
          <cell r="B6505" t="str">
            <v>TCBWX021</v>
          </cell>
        </row>
        <row r="6506">
          <cell r="A6506" t="str">
            <v>UPG13A</v>
          </cell>
          <cell r="B6506" t="str">
            <v>CP_TALASALAPANG</v>
          </cell>
        </row>
        <row r="6507">
          <cell r="A6507" t="str">
            <v>DPS80</v>
          </cell>
          <cell r="B6507" t="str">
            <v>CP_MAHENDRA_TENGAH</v>
          </cell>
        </row>
        <row r="6508">
          <cell r="A6508" t="str">
            <v>SRG42</v>
          </cell>
          <cell r="B6508" t="str">
            <v>SAMBIROTO</v>
          </cell>
        </row>
        <row r="6509">
          <cell r="A6509" t="str">
            <v>KAA01</v>
          </cell>
          <cell r="B6509" t="str">
            <v>KARANG_ANYAR</v>
          </cell>
        </row>
        <row r="6510">
          <cell r="A6510" t="str">
            <v>JOG17</v>
          </cell>
          <cell r="B6510" t="str">
            <v>GLAGAHSARI</v>
          </cell>
        </row>
        <row r="6511">
          <cell r="A6511" t="str">
            <v>KAA17</v>
          </cell>
          <cell r="B6511" t="str">
            <v>TUBAN_GONDANGREJO</v>
          </cell>
        </row>
        <row r="6512">
          <cell r="A6512" t="str">
            <v>SOC37</v>
          </cell>
          <cell r="B6512" t="str">
            <v>MOJO_JAYA</v>
          </cell>
        </row>
        <row r="6513">
          <cell r="A6513" t="str">
            <v>SUJ16</v>
          </cell>
          <cell r="B6513" t="str">
            <v>GENTAN_BAKI</v>
          </cell>
        </row>
        <row r="6514">
          <cell r="A6514" t="str">
            <v>SOC38</v>
          </cell>
          <cell r="B6514" t="str">
            <v>IMAM_BONJOL_SOLO</v>
          </cell>
        </row>
        <row r="6515">
          <cell r="A6515" t="str">
            <v>SOC31</v>
          </cell>
          <cell r="B6515" t="str">
            <v>YOSODIPURO</v>
          </cell>
        </row>
        <row r="6516">
          <cell r="A6516" t="str">
            <v>SOC33</v>
          </cell>
          <cell r="B6516" t="str">
            <v>GRADAG _HASANUDIN</v>
          </cell>
        </row>
        <row r="6517">
          <cell r="A6517" t="str">
            <v>BGR37</v>
          </cell>
          <cell r="B6517" t="str">
            <v>CP_PASAR_BOGOR</v>
          </cell>
        </row>
        <row r="6518">
          <cell r="A6518" t="str">
            <v>CIB30</v>
          </cell>
          <cell r="B6518" t="str">
            <v>GANDOANG</v>
          </cell>
        </row>
        <row r="6519">
          <cell r="A6519" t="str">
            <v>PYW10</v>
          </cell>
          <cell r="B6519" t="str">
            <v>CP_BATUJAI</v>
          </cell>
        </row>
        <row r="6520">
          <cell r="A6520" t="str">
            <v>GTO08</v>
          </cell>
          <cell r="B6520" t="str">
            <v>DUNGINGI</v>
          </cell>
        </row>
        <row r="6521">
          <cell r="A6521" t="str">
            <v>GTO07</v>
          </cell>
          <cell r="B6521" t="str">
            <v>DUMBO_RAYA</v>
          </cell>
        </row>
        <row r="6522">
          <cell r="A6522" t="str">
            <v>LBO04</v>
          </cell>
          <cell r="B6522" t="str">
            <v>TELAGA_JAYA</v>
          </cell>
        </row>
        <row r="6523">
          <cell r="A6523" t="str">
            <v>PII20</v>
          </cell>
          <cell r="B6523" t="str">
            <v>TOLAI_INDUK</v>
          </cell>
        </row>
        <row r="6524">
          <cell r="A6524" t="str">
            <v>BUG06</v>
          </cell>
          <cell r="B6524" t="str">
            <v>KEUREA</v>
          </cell>
        </row>
        <row r="6525">
          <cell r="A6525" t="str">
            <v>SDA56</v>
          </cell>
          <cell r="B6525" t="str">
            <v>WONOAYU_1</v>
          </cell>
        </row>
        <row r="6526">
          <cell r="A6526" t="str">
            <v>MLG61</v>
          </cell>
          <cell r="B6526" t="str">
            <v>SUKUN_5</v>
          </cell>
        </row>
        <row r="6527">
          <cell r="A6527" t="str">
            <v>KDR18</v>
          </cell>
          <cell r="B6527" t="str">
            <v>PESANTREN_1</v>
          </cell>
        </row>
        <row r="6528">
          <cell r="A6528" t="str">
            <v>PSR19</v>
          </cell>
          <cell r="B6528" t="str">
            <v>GEMPOL_1</v>
          </cell>
        </row>
        <row r="6529">
          <cell r="A6529" t="str">
            <v>JBG16</v>
          </cell>
          <cell r="B6529" t="str">
            <v>JOMBANG_1</v>
          </cell>
        </row>
        <row r="6530">
          <cell r="A6530" t="str">
            <v>PSR18</v>
          </cell>
          <cell r="B6530" t="str">
            <v>PANGGUNGREJO_2</v>
          </cell>
        </row>
        <row r="6531">
          <cell r="A6531" t="str">
            <v>JBR36</v>
          </cell>
          <cell r="B6531" t="str">
            <v>JBR_JOMBANG_1</v>
          </cell>
        </row>
        <row r="6532">
          <cell r="A6532" t="str">
            <v>TKG04</v>
          </cell>
          <cell r="B6532" t="str">
            <v>TANJUNG_KARANG_PUSAT</v>
          </cell>
        </row>
        <row r="6533">
          <cell r="A6533" t="str">
            <v>MTR02</v>
          </cell>
          <cell r="B6533" t="str">
            <v>METRO_PUSAT</v>
          </cell>
        </row>
        <row r="6534">
          <cell r="A6534" t="str">
            <v>CKR18</v>
          </cell>
          <cell r="B6534" t="str">
            <v>SUKADAMI</v>
          </cell>
        </row>
        <row r="6535">
          <cell r="A6535" t="str">
            <v>CKR10</v>
          </cell>
          <cell r="B6535" t="str">
            <v>JAYAMUKTI</v>
          </cell>
        </row>
        <row r="6536">
          <cell r="A6536" t="str">
            <v>CKR07</v>
          </cell>
          <cell r="B6536" t="str">
            <v>KARANG_ASIH</v>
          </cell>
        </row>
        <row r="6537">
          <cell r="A6537" t="str">
            <v>CKR03</v>
          </cell>
          <cell r="B6537" t="str">
            <v>CIBARUSAH</v>
          </cell>
        </row>
        <row r="6538">
          <cell r="A6538" t="str">
            <v>BKI60</v>
          </cell>
          <cell r="B6538" t="str">
            <v>BINTARA_JAYA</v>
          </cell>
        </row>
        <row r="6539">
          <cell r="A6539" t="str">
            <v>BKI38</v>
          </cell>
          <cell r="B6539" t="str">
            <v>BEKASI_JAYA</v>
          </cell>
        </row>
        <row r="6540">
          <cell r="A6540" t="str">
            <v>BKI31</v>
          </cell>
          <cell r="B6540" t="str">
            <v>JATIRANGGON</v>
          </cell>
        </row>
        <row r="6541">
          <cell r="A6541" t="str">
            <v>BKI26</v>
          </cell>
          <cell r="B6541" t="str">
            <v>JAKA_SETIA</v>
          </cell>
        </row>
        <row r="6542">
          <cell r="A6542" t="str">
            <v>BKI18</v>
          </cell>
          <cell r="B6542" t="str">
            <v>JATI_KARYA</v>
          </cell>
        </row>
        <row r="6543">
          <cell r="A6543" t="str">
            <v>BKI16</v>
          </cell>
          <cell r="B6543" t="str">
            <v>BEKASI_TIMUR</v>
          </cell>
        </row>
        <row r="6544">
          <cell r="A6544" t="str">
            <v>BKI14</v>
          </cell>
          <cell r="B6544" t="str">
            <v>TAMBUN_SELATAN</v>
          </cell>
        </row>
        <row r="6545">
          <cell r="A6545" t="str">
            <v>BKI09</v>
          </cell>
          <cell r="B6545" t="str">
            <v>BINTARA</v>
          </cell>
        </row>
        <row r="6546">
          <cell r="A6546" t="str">
            <v>BKI03</v>
          </cell>
          <cell r="B6546" t="str">
            <v>JATI_ASIH</v>
          </cell>
        </row>
        <row r="6547">
          <cell r="A6547" t="str">
            <v>LLG02</v>
          </cell>
          <cell r="B6547" t="str">
            <v>TALANG_BANDUNG</v>
          </cell>
        </row>
        <row r="6548">
          <cell r="A6548" t="str">
            <v>MLG55</v>
          </cell>
          <cell r="B6548" t="str">
            <v>BLIMBING_3</v>
          </cell>
        </row>
        <row r="6549">
          <cell r="A6549" t="str">
            <v>MDN10</v>
          </cell>
          <cell r="B6549" t="str">
            <v>MANGUHARJO_1</v>
          </cell>
        </row>
        <row r="6550">
          <cell r="A6550" t="str">
            <v>TLA10</v>
          </cell>
          <cell r="B6550" t="str">
            <v>NGANTRU_1</v>
          </cell>
        </row>
        <row r="6551">
          <cell r="A6551" t="str">
            <v>NGA10</v>
          </cell>
          <cell r="B6551" t="str">
            <v>PAGU_1</v>
          </cell>
        </row>
        <row r="6552">
          <cell r="A6552" t="str">
            <v>PTN15</v>
          </cell>
          <cell r="B6552" t="str">
            <v>PAJARAKAN_2</v>
          </cell>
        </row>
        <row r="6553">
          <cell r="A6553" t="str">
            <v>TGK07</v>
          </cell>
          <cell r="B6553" t="str">
            <v>TRENGGALEK_1</v>
          </cell>
        </row>
        <row r="6554">
          <cell r="A6554" t="str">
            <v>TCMJK141</v>
          </cell>
          <cell r="B6554" t="str">
            <v>TCMJK141</v>
          </cell>
        </row>
        <row r="6555">
          <cell r="A6555" t="str">
            <v>TCSDA161</v>
          </cell>
          <cell r="B6555" t="str">
            <v>TCSDA161</v>
          </cell>
        </row>
        <row r="6556">
          <cell r="A6556" t="str">
            <v>TCSDA111</v>
          </cell>
          <cell r="B6556" t="str">
            <v>TCSDA111</v>
          </cell>
        </row>
        <row r="6557">
          <cell r="A6557" t="str">
            <v>TCSPG041</v>
          </cell>
          <cell r="B6557" t="str">
            <v>TCSPG041</v>
          </cell>
        </row>
        <row r="6558">
          <cell r="A6558" t="str">
            <v>TCBWX051</v>
          </cell>
          <cell r="B6558" t="str">
            <v>TCBWX051</v>
          </cell>
        </row>
        <row r="6559">
          <cell r="A6559" t="str">
            <v>TCSNX091</v>
          </cell>
          <cell r="B6559" t="str">
            <v>TCSNX091</v>
          </cell>
        </row>
        <row r="6560">
          <cell r="A6560" t="str">
            <v>TCMJK051</v>
          </cell>
          <cell r="B6560" t="str">
            <v>TCMJK051</v>
          </cell>
        </row>
        <row r="6561">
          <cell r="A6561" t="str">
            <v>TCBWX031</v>
          </cell>
          <cell r="B6561" t="str">
            <v>TCBWX031</v>
          </cell>
        </row>
        <row r="6562">
          <cell r="A6562" t="str">
            <v>TCMOJ011</v>
          </cell>
          <cell r="B6562" t="str">
            <v>TCMOJ011</v>
          </cell>
        </row>
        <row r="6563">
          <cell r="A6563" t="str">
            <v>TCBWX022</v>
          </cell>
          <cell r="B6563" t="str">
            <v>TCBWX022</v>
          </cell>
        </row>
        <row r="6564">
          <cell r="A6564" t="str">
            <v>TCSNX011</v>
          </cell>
          <cell r="B6564" t="str">
            <v>TCSNX011</v>
          </cell>
        </row>
        <row r="6565">
          <cell r="A6565" t="str">
            <v>TCSDA171</v>
          </cell>
          <cell r="B6565" t="str">
            <v>TCSDA171</v>
          </cell>
        </row>
        <row r="6566">
          <cell r="A6566" t="str">
            <v>TCSDA121</v>
          </cell>
          <cell r="B6566" t="str">
            <v>TCSDA121</v>
          </cell>
        </row>
        <row r="6567">
          <cell r="A6567" t="str">
            <v>TCSDA181</v>
          </cell>
          <cell r="B6567" t="str">
            <v>TCSDA181</v>
          </cell>
        </row>
        <row r="6568">
          <cell r="A6568" t="str">
            <v>TCSUB281</v>
          </cell>
          <cell r="B6568" t="str">
            <v>TCSUB281</v>
          </cell>
        </row>
        <row r="6569">
          <cell r="A6569" t="str">
            <v>TCSUB091</v>
          </cell>
          <cell r="B6569" t="str">
            <v>TCSUB091</v>
          </cell>
        </row>
        <row r="6570">
          <cell r="A6570" t="str">
            <v>TCSUB241</v>
          </cell>
          <cell r="B6570" t="str">
            <v>TCSUB241</v>
          </cell>
        </row>
        <row r="6571">
          <cell r="A6571" t="str">
            <v>TCSUB151</v>
          </cell>
          <cell r="B6571" t="str">
            <v>TCSUB151</v>
          </cell>
        </row>
        <row r="6572">
          <cell r="A6572" t="str">
            <v>TCSUB191</v>
          </cell>
          <cell r="B6572" t="str">
            <v>TCSUB191</v>
          </cell>
        </row>
        <row r="6573">
          <cell r="A6573" t="str">
            <v>TCMJK121</v>
          </cell>
          <cell r="B6573" t="str">
            <v>TCMJK121</v>
          </cell>
        </row>
        <row r="6574">
          <cell r="A6574" t="str">
            <v>TCSDA071</v>
          </cell>
          <cell r="B6574" t="str">
            <v>TCSDA071</v>
          </cell>
        </row>
        <row r="6575">
          <cell r="A6575" t="str">
            <v>TCSDA151</v>
          </cell>
          <cell r="B6575" t="str">
            <v>TCSDA151</v>
          </cell>
        </row>
        <row r="6576">
          <cell r="A6576" t="str">
            <v>TCSUB041</v>
          </cell>
          <cell r="B6576" t="str">
            <v>TCSUB041</v>
          </cell>
        </row>
        <row r="6577">
          <cell r="A6577" t="str">
            <v>TCJBG161</v>
          </cell>
          <cell r="B6577" t="str">
            <v>TCJBG161</v>
          </cell>
        </row>
        <row r="6578">
          <cell r="A6578" t="str">
            <v>TCJBG011</v>
          </cell>
          <cell r="B6578" t="str">
            <v>TCJBG011</v>
          </cell>
        </row>
        <row r="6579">
          <cell r="A6579" t="str">
            <v>TCMJK081</v>
          </cell>
          <cell r="B6579" t="str">
            <v>TCMJK081</v>
          </cell>
        </row>
        <row r="6580">
          <cell r="A6580" t="str">
            <v>TCSUB171</v>
          </cell>
          <cell r="B6580" t="str">
            <v>TCSUB171</v>
          </cell>
        </row>
        <row r="6581">
          <cell r="A6581" t="str">
            <v>TCSUB201</v>
          </cell>
          <cell r="B6581" t="str">
            <v>TCSUB201</v>
          </cell>
        </row>
        <row r="6582">
          <cell r="A6582" t="str">
            <v>TCSUB122</v>
          </cell>
          <cell r="B6582" t="str">
            <v>TCSUB122</v>
          </cell>
        </row>
        <row r="6583">
          <cell r="A6583" t="str">
            <v>TCSUB121</v>
          </cell>
          <cell r="B6583" t="str">
            <v>TCSUB121</v>
          </cell>
        </row>
        <row r="6584">
          <cell r="A6584" t="str">
            <v>LBB08</v>
          </cell>
          <cell r="B6584" t="str">
            <v>BIARO</v>
          </cell>
        </row>
        <row r="6585">
          <cell r="A6585" t="str">
            <v>BGR11</v>
          </cell>
          <cell r="B6585" t="str">
            <v>KARADENAN</v>
          </cell>
        </row>
        <row r="6586">
          <cell r="A6586" t="str">
            <v>BGR20</v>
          </cell>
          <cell r="B6586" t="str">
            <v>PUNCAK</v>
          </cell>
        </row>
        <row r="6587">
          <cell r="A6587" t="str">
            <v>BGR13</v>
          </cell>
          <cell r="B6587" t="str">
            <v>CIMANDALA</v>
          </cell>
        </row>
        <row r="6588">
          <cell r="A6588" t="str">
            <v>BGR26</v>
          </cell>
          <cell r="B6588" t="str">
            <v>TAJUR_2</v>
          </cell>
        </row>
        <row r="6589">
          <cell r="A6589" t="str">
            <v>TCSDA101</v>
          </cell>
          <cell r="B6589" t="str">
            <v>TCSDA101</v>
          </cell>
        </row>
        <row r="6590">
          <cell r="A6590" t="str">
            <v>KDR777</v>
          </cell>
          <cell r="B6590" t="str">
            <v>KDR_GATEWAY</v>
          </cell>
        </row>
        <row r="6591">
          <cell r="A6591" t="str">
            <v>SEG16</v>
          </cell>
          <cell r="B6591" t="str">
            <v>KIAJURUM</v>
          </cell>
        </row>
        <row r="6592">
          <cell r="A6592" t="str">
            <v>SEG09</v>
          </cell>
          <cell r="B6592" t="str">
            <v>WALANTAKA</v>
          </cell>
        </row>
        <row r="6593">
          <cell r="A6593" t="str">
            <v>SNG13</v>
          </cell>
          <cell r="B6593" t="str">
            <v>PONTANG</v>
          </cell>
        </row>
        <row r="6594">
          <cell r="A6594" t="str">
            <v>CIP04</v>
          </cell>
          <cell r="B6594" t="str">
            <v>PAMULANG_2</v>
          </cell>
        </row>
        <row r="6595">
          <cell r="A6595" t="str">
            <v>CIP12</v>
          </cell>
          <cell r="B6595" t="str">
            <v>PAMULANG_BARAT</v>
          </cell>
        </row>
        <row r="6596">
          <cell r="A6596" t="str">
            <v>TGR12</v>
          </cell>
          <cell r="B6596" t="str">
            <v>PAMULANG</v>
          </cell>
        </row>
        <row r="6597">
          <cell r="A6597" t="str">
            <v>WLG08</v>
          </cell>
          <cell r="B6597" t="str">
            <v>SUTOJAYAN_1</v>
          </cell>
        </row>
        <row r="6598">
          <cell r="A6598" t="str">
            <v>SUB59A</v>
          </cell>
          <cell r="B6598" t="str">
            <v>SAMBIKEREP_1</v>
          </cell>
        </row>
        <row r="6599">
          <cell r="A6599" t="str">
            <v>JBR35</v>
          </cell>
          <cell r="B6599" t="str">
            <v>SUMBERSARI_2</v>
          </cell>
        </row>
        <row r="6600">
          <cell r="A6600" t="str">
            <v>SUB68A</v>
          </cell>
          <cell r="B6600" t="str">
            <v>TAMBAKSARI_1</v>
          </cell>
        </row>
        <row r="6601">
          <cell r="A6601" t="str">
            <v>TLA11</v>
          </cell>
          <cell r="B6601" t="str">
            <v>KAUMAN_1</v>
          </cell>
        </row>
        <row r="6602">
          <cell r="A6602" t="str">
            <v>PRO10</v>
          </cell>
          <cell r="B6602" t="str">
            <v>KANIGARAN_1</v>
          </cell>
        </row>
        <row r="6603">
          <cell r="A6603" t="str">
            <v>MJK15</v>
          </cell>
          <cell r="B6603" t="str">
            <v>JATIREJO_1</v>
          </cell>
        </row>
        <row r="6604">
          <cell r="A6604" t="str">
            <v>MLG31</v>
          </cell>
          <cell r="B6604" t="str">
            <v>TUNJUNG_TIRTO</v>
          </cell>
        </row>
        <row r="6605">
          <cell r="A6605" t="str">
            <v>PLM47</v>
          </cell>
          <cell r="B6605" t="str">
            <v>RBI_SUKOMORO</v>
          </cell>
        </row>
        <row r="6606">
          <cell r="A6606" t="str">
            <v>MGW01E</v>
          </cell>
          <cell r="B6606" t="str">
            <v>BUDUK_1</v>
          </cell>
        </row>
        <row r="6607">
          <cell r="A6607" t="str">
            <v>MGW29</v>
          </cell>
          <cell r="B6607" t="str">
            <v>MERTA_AGUNG</v>
          </cell>
        </row>
        <row r="6608">
          <cell r="A6608" t="str">
            <v>SUB70A</v>
          </cell>
          <cell r="B6608" t="str">
            <v>SUKOMANUNGGAL_1</v>
          </cell>
        </row>
        <row r="6609">
          <cell r="A6609" t="str">
            <v>WLG10</v>
          </cell>
          <cell r="B6609" t="str">
            <v>WLINGI_1</v>
          </cell>
        </row>
        <row r="6610">
          <cell r="A6610" t="str">
            <v>MLG56</v>
          </cell>
          <cell r="B6610" t="str">
            <v>SUKUN_3</v>
          </cell>
        </row>
        <row r="6611">
          <cell r="A6611" t="str">
            <v>BGR10A</v>
          </cell>
          <cell r="B6611" t="str">
            <v>CIAPUS</v>
          </cell>
        </row>
        <row r="6612">
          <cell r="A6612" t="str">
            <v>BGR01A</v>
          </cell>
          <cell r="B6612" t="str">
            <v>CIMANGGU_CITY</v>
          </cell>
        </row>
        <row r="6613">
          <cell r="A6613" t="str">
            <v>BGR15</v>
          </cell>
          <cell r="B6613" t="str">
            <v>LEUWILIANG</v>
          </cell>
        </row>
        <row r="6614">
          <cell r="A6614" t="str">
            <v>BGR19A</v>
          </cell>
          <cell r="B6614" t="str">
            <v>MAYOR_OKING</v>
          </cell>
        </row>
        <row r="6615">
          <cell r="A6615" t="str">
            <v>BGR04A</v>
          </cell>
          <cell r="B6615" t="str">
            <v>KOTA_WISATA</v>
          </cell>
        </row>
        <row r="6616">
          <cell r="A6616" t="str">
            <v>BGR14</v>
          </cell>
          <cell r="B6616" t="str">
            <v>RUMPIN</v>
          </cell>
        </row>
        <row r="6617">
          <cell r="A6617" t="str">
            <v>BGR09</v>
          </cell>
          <cell r="B6617" t="str">
            <v>JASINGA</v>
          </cell>
        </row>
        <row r="6618">
          <cell r="A6618" t="str">
            <v>BGR13A</v>
          </cell>
          <cell r="B6618" t="str">
            <v>CILEBUT</v>
          </cell>
        </row>
        <row r="6619">
          <cell r="A6619" t="str">
            <v>BGR06B</v>
          </cell>
          <cell r="B6619" t="str">
            <v>CARINGIN</v>
          </cell>
        </row>
        <row r="6620">
          <cell r="A6620" t="str">
            <v>BGR13B</v>
          </cell>
          <cell r="B6620" t="str">
            <v>CILEBUT_BARAT</v>
          </cell>
        </row>
        <row r="6621">
          <cell r="A6621" t="str">
            <v>BGR01B</v>
          </cell>
          <cell r="B6621" t="str">
            <v>PAJAJARAN</v>
          </cell>
        </row>
        <row r="6622">
          <cell r="A6622" t="str">
            <v>BGR06A</v>
          </cell>
          <cell r="B6622" t="str">
            <v>TAJUR</v>
          </cell>
        </row>
        <row r="6623">
          <cell r="A6623" t="str">
            <v>BGR12A</v>
          </cell>
          <cell r="B6623" t="str">
            <v>CIHEULEUT</v>
          </cell>
        </row>
        <row r="6624">
          <cell r="A6624" t="str">
            <v>BGR11A</v>
          </cell>
          <cell r="B6624" t="str">
            <v>BOJONG_GEDE</v>
          </cell>
        </row>
        <row r="6625">
          <cell r="A6625" t="str">
            <v>BOO666</v>
          </cell>
          <cell r="B6625" t="str">
            <v>BOO_GATEWAY</v>
          </cell>
        </row>
        <row r="6626">
          <cell r="A6626" t="str">
            <v>CIB15A</v>
          </cell>
          <cell r="B6626" t="str">
            <v>TAJUR_6</v>
          </cell>
        </row>
        <row r="6627">
          <cell r="A6627" t="str">
            <v>CIB34A</v>
          </cell>
          <cell r="B6627" t="str">
            <v>GUNUNG_PUTRI_2</v>
          </cell>
        </row>
        <row r="6628">
          <cell r="A6628" t="str">
            <v>CIB05B</v>
          </cell>
          <cell r="B6628" t="str">
            <v>CILEUNGSI_3</v>
          </cell>
        </row>
        <row r="6629">
          <cell r="A6629" t="str">
            <v>CIB40B</v>
          </cell>
          <cell r="B6629" t="str">
            <v>TAJUR_5</v>
          </cell>
        </row>
        <row r="6630">
          <cell r="A6630" t="str">
            <v>CIB40A</v>
          </cell>
          <cell r="B6630" t="str">
            <v>TAJUR_3</v>
          </cell>
        </row>
        <row r="6631">
          <cell r="A6631" t="str">
            <v>CIB16A</v>
          </cell>
          <cell r="B6631" t="str">
            <v>CARIU_1</v>
          </cell>
        </row>
        <row r="6632">
          <cell r="A6632" t="str">
            <v>CIB14A</v>
          </cell>
          <cell r="B6632" t="str">
            <v>TAJUR_7</v>
          </cell>
        </row>
        <row r="6633">
          <cell r="A6633" t="str">
            <v>CIB35B</v>
          </cell>
          <cell r="B6633" t="str">
            <v>KEMANG_3</v>
          </cell>
        </row>
        <row r="6634">
          <cell r="A6634" t="str">
            <v>CIB27A</v>
          </cell>
          <cell r="B6634" t="str">
            <v>BOJONG_GEDE_1</v>
          </cell>
        </row>
        <row r="6635">
          <cell r="A6635" t="str">
            <v>CIB34B</v>
          </cell>
          <cell r="B6635" t="str">
            <v>GUNUNG_PUTRI_3</v>
          </cell>
        </row>
        <row r="6636">
          <cell r="A6636" t="str">
            <v>BGR35</v>
          </cell>
          <cell r="B6636" t="str">
            <v>MALL_BTM</v>
          </cell>
        </row>
        <row r="6637">
          <cell r="A6637" t="str">
            <v>CIB38</v>
          </cell>
          <cell r="B6637" t="str">
            <v>LALADON</v>
          </cell>
        </row>
        <row r="6638">
          <cell r="A6638" t="str">
            <v>BGR41</v>
          </cell>
          <cell r="B6638" t="str">
            <v>CP_VBI_1</v>
          </cell>
        </row>
        <row r="6639">
          <cell r="A6639" t="str">
            <v>CIB26</v>
          </cell>
          <cell r="B6639" t="str">
            <v>LIMUS_PRATAMA</v>
          </cell>
        </row>
        <row r="6640">
          <cell r="A6640" t="str">
            <v>CIB43</v>
          </cell>
          <cell r="B6640" t="str">
            <v>CIGUDEG</v>
          </cell>
        </row>
        <row r="6641">
          <cell r="A6641" t="str">
            <v>CIB42</v>
          </cell>
          <cell r="B6641" t="str">
            <v>SITU_UDIK</v>
          </cell>
        </row>
        <row r="6642">
          <cell r="A6642" t="str">
            <v>CIB27</v>
          </cell>
          <cell r="B6642" t="str">
            <v>KLAPANUNGGAL</v>
          </cell>
        </row>
        <row r="6643">
          <cell r="A6643" t="str">
            <v>CIB39</v>
          </cell>
          <cell r="B6643" t="str">
            <v>SENTUL_NIRWANA</v>
          </cell>
        </row>
        <row r="6644">
          <cell r="A6644" t="str">
            <v>BGR02</v>
          </cell>
          <cell r="B6644" t="str">
            <v>CIBINONG</v>
          </cell>
        </row>
        <row r="6645">
          <cell r="A6645" t="str">
            <v>CIB20</v>
          </cell>
          <cell r="B6645" t="str">
            <v>CITRA_INDAH</v>
          </cell>
        </row>
        <row r="6646">
          <cell r="A6646" t="str">
            <v>BGR06</v>
          </cell>
          <cell r="B6646" t="str">
            <v>CIAWI</v>
          </cell>
        </row>
        <row r="6647">
          <cell r="A6647" t="str">
            <v>BGR07</v>
          </cell>
          <cell r="B6647" t="str">
            <v>CARIU</v>
          </cell>
        </row>
        <row r="6648">
          <cell r="A6648" t="str">
            <v>CIB11</v>
          </cell>
          <cell r="B6648" t="str">
            <v>TRANSYOGI</v>
          </cell>
        </row>
        <row r="6649">
          <cell r="A6649" t="str">
            <v>BGR12</v>
          </cell>
          <cell r="B6649" t="str">
            <v>SURYA_KENCANA</v>
          </cell>
        </row>
        <row r="6650">
          <cell r="A6650" t="str">
            <v>BGR23</v>
          </cell>
          <cell r="B6650" t="str">
            <v>PAHLAWAN</v>
          </cell>
        </row>
        <row r="6651">
          <cell r="A6651" t="str">
            <v>CIB03</v>
          </cell>
          <cell r="B6651" t="str">
            <v>CIBINONG2</v>
          </cell>
        </row>
        <row r="6652">
          <cell r="A6652" t="str">
            <v>BGR17</v>
          </cell>
          <cell r="B6652" t="str">
            <v>SEMPLAK</v>
          </cell>
        </row>
        <row r="6653">
          <cell r="A6653" t="str">
            <v>CIB06</v>
          </cell>
          <cell r="B6653" t="str">
            <v>GUNUNG_SINDUR</v>
          </cell>
        </row>
        <row r="6654">
          <cell r="A6654" t="str">
            <v>BGR24</v>
          </cell>
          <cell r="B6654" t="str">
            <v>POMAD</v>
          </cell>
        </row>
        <row r="6655">
          <cell r="A6655" t="str">
            <v>BGR05</v>
          </cell>
          <cell r="B6655" t="str">
            <v>DRAMAGA</v>
          </cell>
        </row>
        <row r="6656">
          <cell r="A6656" t="str">
            <v>BGR08</v>
          </cell>
          <cell r="B6656" t="str">
            <v>BTM</v>
          </cell>
        </row>
        <row r="6657">
          <cell r="A6657" t="str">
            <v>DPS64</v>
          </cell>
          <cell r="B6657" t="str">
            <v>CP_PEMOGAN</v>
          </cell>
        </row>
        <row r="6658">
          <cell r="A6658" t="str">
            <v>DPS22</v>
          </cell>
          <cell r="B6658" t="str">
            <v>SANUR</v>
          </cell>
        </row>
        <row r="6659">
          <cell r="A6659" t="str">
            <v>MGW35</v>
          </cell>
          <cell r="B6659" t="str">
            <v>CP_PANDU</v>
          </cell>
        </row>
        <row r="6660">
          <cell r="A6660" t="str">
            <v>AMI16</v>
          </cell>
          <cell r="B6660" t="str">
            <v>CP_BUNG_KARNO</v>
          </cell>
        </row>
        <row r="6661">
          <cell r="A6661" t="str">
            <v>TNW07</v>
          </cell>
          <cell r="B6661" t="str">
            <v>NYAMBU</v>
          </cell>
        </row>
        <row r="6662">
          <cell r="A6662" t="str">
            <v>DPS58</v>
          </cell>
          <cell r="B6662" t="str">
            <v>CP_TUKAD_BARITO</v>
          </cell>
        </row>
        <row r="6663">
          <cell r="A6663" t="str">
            <v>PYW12</v>
          </cell>
          <cell r="B6663" t="str">
            <v>CP_UNTUNG_SURAPATI</v>
          </cell>
        </row>
        <row r="6664">
          <cell r="A6664" t="str">
            <v>SGA12</v>
          </cell>
          <cell r="B6664" t="str">
            <v>CP_PENARUKAN</v>
          </cell>
        </row>
        <row r="6665">
          <cell r="A6665" t="str">
            <v>MLG53</v>
          </cell>
          <cell r="B6665" t="str">
            <v>TAJINAN_2</v>
          </cell>
        </row>
        <row r="6666">
          <cell r="A6666" t="str">
            <v>NGA13</v>
          </cell>
          <cell r="B6666" t="str">
            <v>KANDAT_1</v>
          </cell>
        </row>
        <row r="6667">
          <cell r="A6667" t="str">
            <v>LMG18</v>
          </cell>
          <cell r="B6667" t="str">
            <v>MADURAN_2</v>
          </cell>
        </row>
        <row r="6668">
          <cell r="A6668" t="str">
            <v>WLG07</v>
          </cell>
          <cell r="B6668" t="str">
            <v>GARUM_1</v>
          </cell>
        </row>
        <row r="6669">
          <cell r="A6669" t="str">
            <v>TLA09</v>
          </cell>
          <cell r="B6669" t="str">
            <v>TULUNGAGUNG_1</v>
          </cell>
        </row>
        <row r="6670">
          <cell r="A6670" t="str">
            <v>SRN09</v>
          </cell>
          <cell r="B6670" t="str">
            <v>DC_NGUWER</v>
          </cell>
        </row>
        <row r="6671">
          <cell r="A6671" t="str">
            <v>BYL10</v>
          </cell>
          <cell r="B6671" t="str">
            <v>DC_BOYOLALI</v>
          </cell>
        </row>
        <row r="6672">
          <cell r="A6672" t="str">
            <v>SUJ11</v>
          </cell>
          <cell r="B6672" t="str">
            <v>PANDEYAN</v>
          </cell>
        </row>
        <row r="6673">
          <cell r="A6673" t="str">
            <v>WGI09</v>
          </cell>
          <cell r="B6673" t="str">
            <v>WONOBOYO_WONOGIRI</v>
          </cell>
        </row>
        <row r="6674">
          <cell r="A6674" t="str">
            <v>UPG09A</v>
          </cell>
          <cell r="B6674" t="str">
            <v>PANNAMPU</v>
          </cell>
        </row>
        <row r="6675">
          <cell r="A6675" t="str">
            <v>DPK20</v>
          </cell>
          <cell r="B6675" t="str">
            <v>GANG_NANGKA</v>
          </cell>
        </row>
        <row r="6676">
          <cell r="A6676" t="str">
            <v>MLG03</v>
          </cell>
          <cell r="B6676" t="str">
            <v>SINGOSARI</v>
          </cell>
        </row>
        <row r="6677">
          <cell r="A6677" t="str">
            <v>MJK14</v>
          </cell>
          <cell r="B6677" t="str">
            <v>SOOKO_1</v>
          </cell>
        </row>
        <row r="6678">
          <cell r="A6678" t="str">
            <v>WLG12</v>
          </cell>
          <cell r="B6678" t="str">
            <v>PONGGOK_1</v>
          </cell>
        </row>
        <row r="6679">
          <cell r="A6679" t="str">
            <v>MMW04A</v>
          </cell>
          <cell r="B6679" t="str">
            <v>SEGEDONG</v>
          </cell>
        </row>
        <row r="6680">
          <cell r="A6680" t="str">
            <v>SAS05A</v>
          </cell>
          <cell r="B6680" t="str">
            <v>PALOH</v>
          </cell>
        </row>
        <row r="6681">
          <cell r="A6681" t="str">
            <v>SAG06A</v>
          </cell>
          <cell r="B6681" t="str">
            <v>MUKOK</v>
          </cell>
        </row>
        <row r="6682">
          <cell r="A6682" t="str">
            <v>SQG07</v>
          </cell>
          <cell r="B6682" t="str">
            <v>KELAM_PERMAI</v>
          </cell>
        </row>
        <row r="6683">
          <cell r="A6683" t="str">
            <v>SKW05A</v>
          </cell>
          <cell r="B6683" t="str">
            <v>BAGAK_SAHWA</v>
          </cell>
        </row>
        <row r="6684">
          <cell r="A6684" t="str">
            <v>SOC05</v>
          </cell>
          <cell r="B6684" t="str">
            <v>BANJARSARI</v>
          </cell>
        </row>
        <row r="6685">
          <cell r="A6685" t="str">
            <v>SLO02A</v>
          </cell>
          <cell r="B6685" t="str">
            <v>MASBAGIK</v>
          </cell>
        </row>
        <row r="6686">
          <cell r="A6686" t="str">
            <v>SLO08</v>
          </cell>
          <cell r="B6686" t="str">
            <v>SAKRA</v>
          </cell>
        </row>
        <row r="6687">
          <cell r="A6687" t="str">
            <v>DPS35</v>
          </cell>
          <cell r="B6687" t="str">
            <v>PULAU_BUNGIN</v>
          </cell>
        </row>
        <row r="6688">
          <cell r="A6688" t="str">
            <v>MGW01</v>
          </cell>
          <cell r="B6688" t="str">
            <v>MENGWI</v>
          </cell>
        </row>
        <row r="6689">
          <cell r="A6689" t="str">
            <v>DPK07A</v>
          </cell>
          <cell r="B6689" t="str">
            <v>BANJARAN_PUCUNG</v>
          </cell>
        </row>
        <row r="6690">
          <cell r="A6690" t="str">
            <v>DPK03B</v>
          </cell>
          <cell r="B6690" t="str">
            <v>KEDAUNG</v>
          </cell>
        </row>
        <row r="6691">
          <cell r="A6691" t="str">
            <v>DPS13</v>
          </cell>
          <cell r="B6691" t="str">
            <v>MAHENDRADATTA</v>
          </cell>
        </row>
        <row r="6692">
          <cell r="A6692" t="str">
            <v>DPS26</v>
          </cell>
          <cell r="B6692" t="str">
            <v>PADANG_SAMBIAN</v>
          </cell>
        </row>
        <row r="6693">
          <cell r="A6693" t="str">
            <v>MGW14</v>
          </cell>
          <cell r="B6693" t="str">
            <v>BUDUK</v>
          </cell>
        </row>
        <row r="6694">
          <cell r="A6694" t="str">
            <v>DPS30</v>
          </cell>
          <cell r="B6694" t="str">
            <v>KEMUDA</v>
          </cell>
        </row>
        <row r="6695">
          <cell r="A6695" t="str">
            <v>AMI11</v>
          </cell>
          <cell r="B6695" t="str">
            <v>MONJOK</v>
          </cell>
        </row>
        <row r="6696">
          <cell r="A6696" t="str">
            <v>TNW03A</v>
          </cell>
          <cell r="B6696" t="str">
            <v>MARGA_01</v>
          </cell>
        </row>
        <row r="6697">
          <cell r="A6697" t="str">
            <v>DPS39</v>
          </cell>
          <cell r="B6697" t="str">
            <v>NANGKA_SELATAN</v>
          </cell>
        </row>
        <row r="6698">
          <cell r="A6698" t="str">
            <v>GIA04</v>
          </cell>
          <cell r="B6698" t="str">
            <v>SUKAWATI</v>
          </cell>
        </row>
        <row r="6699">
          <cell r="A6699" t="str">
            <v>DPS04</v>
          </cell>
          <cell r="B6699" t="str">
            <v>SANUR_KAUH</v>
          </cell>
        </row>
        <row r="6700">
          <cell r="A6700" t="str">
            <v>DPS28</v>
          </cell>
          <cell r="B6700" t="str">
            <v>SIDAKARYA</v>
          </cell>
        </row>
        <row r="6701">
          <cell r="A6701" t="str">
            <v>SGA08</v>
          </cell>
          <cell r="B6701" t="str">
            <v>TEJAKULA</v>
          </cell>
        </row>
        <row r="6702">
          <cell r="A6702" t="str">
            <v>DPS16</v>
          </cell>
          <cell r="B6702" t="str">
            <v>HAYAM_WURUK</v>
          </cell>
        </row>
        <row r="6703">
          <cell r="A6703" t="str">
            <v>DPS46</v>
          </cell>
          <cell r="B6703" t="str">
            <v>PUPUTAN_RENON</v>
          </cell>
        </row>
        <row r="6704">
          <cell r="A6704" t="str">
            <v>DPS40</v>
          </cell>
          <cell r="B6704" t="str">
            <v>DENPASAR_BARAT1</v>
          </cell>
        </row>
        <row r="6705">
          <cell r="A6705" t="str">
            <v>MGW02</v>
          </cell>
          <cell r="B6705" t="str">
            <v>CANGGU</v>
          </cell>
        </row>
        <row r="6706">
          <cell r="A6706" t="str">
            <v>MGW12</v>
          </cell>
          <cell r="B6706" t="str">
            <v>ABIANBASE</v>
          </cell>
        </row>
        <row r="6707">
          <cell r="A6707" t="str">
            <v>SGA03</v>
          </cell>
          <cell r="B6707" t="str">
            <v>BULELENG</v>
          </cell>
        </row>
        <row r="6708">
          <cell r="A6708" t="str">
            <v>DPS45</v>
          </cell>
          <cell r="B6708" t="str">
            <v>BULUH_INDAH</v>
          </cell>
        </row>
        <row r="6709">
          <cell r="A6709" t="str">
            <v>MGW15</v>
          </cell>
          <cell r="B6709" t="str">
            <v>SUNSET_ROAD</v>
          </cell>
        </row>
        <row r="6710">
          <cell r="A6710" t="str">
            <v>DPS49</v>
          </cell>
          <cell r="B6710" t="str">
            <v>SESETAN_1</v>
          </cell>
        </row>
        <row r="6711">
          <cell r="A6711" t="str">
            <v>MGW18</v>
          </cell>
          <cell r="B6711" t="str">
            <v>MERTANADI</v>
          </cell>
        </row>
        <row r="6712">
          <cell r="A6712" t="str">
            <v>DPS27</v>
          </cell>
          <cell r="B6712" t="str">
            <v>WIBISANA</v>
          </cell>
        </row>
        <row r="6713">
          <cell r="A6713" t="str">
            <v>DPS25</v>
          </cell>
          <cell r="B6713" t="str">
            <v>PEMOGAN</v>
          </cell>
        </row>
        <row r="6714">
          <cell r="A6714" t="str">
            <v>MGW11</v>
          </cell>
          <cell r="B6714" t="str">
            <v>BLAHKIUH</v>
          </cell>
        </row>
        <row r="6715">
          <cell r="A6715" t="str">
            <v>DPS48</v>
          </cell>
          <cell r="B6715" t="str">
            <v>GRIYA_ANYAR</v>
          </cell>
        </row>
        <row r="6716">
          <cell r="A6716" t="str">
            <v>PYK01</v>
          </cell>
          <cell r="B6716" t="str">
            <v>PAYAKUMBUH</v>
          </cell>
        </row>
        <row r="6717">
          <cell r="A6717" t="str">
            <v>APU05</v>
          </cell>
          <cell r="B6717" t="str">
            <v>MANGGIS</v>
          </cell>
        </row>
        <row r="6718">
          <cell r="A6718" t="str">
            <v>APU02</v>
          </cell>
          <cell r="B6718" t="str">
            <v>ABANG</v>
          </cell>
        </row>
        <row r="6719">
          <cell r="A6719" t="str">
            <v>DPS33</v>
          </cell>
          <cell r="B6719" t="str">
            <v>KEBO_IWA_UTARA</v>
          </cell>
        </row>
        <row r="6720">
          <cell r="A6720" t="str">
            <v>DPS34</v>
          </cell>
          <cell r="B6720" t="str">
            <v>PEMECUTAN</v>
          </cell>
        </row>
        <row r="6721">
          <cell r="A6721" t="str">
            <v>KAA19</v>
          </cell>
          <cell r="B6721" t="str">
            <v>ADI_SUMARMO</v>
          </cell>
        </row>
        <row r="6722">
          <cell r="A6722" t="str">
            <v>DPS14</v>
          </cell>
          <cell r="B6722" t="str">
            <v>KEBO_IWA</v>
          </cell>
        </row>
        <row r="6723">
          <cell r="A6723" t="str">
            <v>BNL05</v>
          </cell>
          <cell r="B6723" t="str">
            <v>CP_NUSANTARA_1</v>
          </cell>
        </row>
        <row r="6724">
          <cell r="A6724" t="str">
            <v>DPS32</v>
          </cell>
          <cell r="B6724" t="str">
            <v>KEBO_IWA_SELATAN</v>
          </cell>
        </row>
        <row r="6725">
          <cell r="A6725" t="str">
            <v>MGW21</v>
          </cell>
          <cell r="B6725" t="str">
            <v>KUTA_1</v>
          </cell>
        </row>
        <row r="6726">
          <cell r="A6726" t="str">
            <v>KLT01</v>
          </cell>
          <cell r="B6726" t="str">
            <v>KLATEN</v>
          </cell>
        </row>
        <row r="6727">
          <cell r="A6727" t="str">
            <v>DPS06</v>
          </cell>
          <cell r="B6727" t="str">
            <v>AYANI_UTARA</v>
          </cell>
        </row>
        <row r="6728">
          <cell r="A6728" t="str">
            <v>JOG888</v>
          </cell>
          <cell r="B6728" t="str">
            <v>JOG_SALES</v>
          </cell>
        </row>
        <row r="6729">
          <cell r="A6729" t="str">
            <v>DPS23</v>
          </cell>
          <cell r="B6729" t="str">
            <v>PEGUYANGAN</v>
          </cell>
        </row>
        <row r="6730">
          <cell r="A6730" t="str">
            <v>DPS20</v>
          </cell>
          <cell r="B6730" t="str">
            <v>UBUNG</v>
          </cell>
        </row>
        <row r="6731">
          <cell r="A6731" t="str">
            <v>BAL48</v>
          </cell>
          <cell r="B6731" t="str">
            <v>PAGEDANGAN</v>
          </cell>
        </row>
        <row r="6732">
          <cell r="A6732" t="str">
            <v>TGR75</v>
          </cell>
          <cell r="B6732" t="str">
            <v>BUMI_INDAH</v>
          </cell>
        </row>
        <row r="6733">
          <cell r="A6733" t="str">
            <v>SEG15</v>
          </cell>
          <cell r="B6733" t="str">
            <v>KALIGANDU</v>
          </cell>
        </row>
        <row r="6734">
          <cell r="A6734" t="str">
            <v>SEG14</v>
          </cell>
          <cell r="B6734" t="str">
            <v>CIPOCOK_BHAYANGKARA</v>
          </cell>
        </row>
        <row r="6735">
          <cell r="A6735" t="str">
            <v>MGW07</v>
          </cell>
          <cell r="B6735" t="str">
            <v>UNGASAN</v>
          </cell>
        </row>
        <row r="6736">
          <cell r="A6736" t="str">
            <v>MGW09</v>
          </cell>
          <cell r="B6736" t="str">
            <v>TAMAN_GRIYA</v>
          </cell>
        </row>
        <row r="6737">
          <cell r="A6737" t="str">
            <v>MGW06</v>
          </cell>
          <cell r="B6737" t="str">
            <v>JIMBARAN</v>
          </cell>
        </row>
        <row r="6738">
          <cell r="A6738" t="str">
            <v>GSK24</v>
          </cell>
          <cell r="B6738" t="str">
            <v>MENGANTI_1</v>
          </cell>
        </row>
        <row r="6739">
          <cell r="A6739" t="str">
            <v>JBG13</v>
          </cell>
          <cell r="B6739" t="str">
            <v>SUMOBITO_1</v>
          </cell>
        </row>
        <row r="6740">
          <cell r="A6740" t="str">
            <v>MRS01</v>
          </cell>
          <cell r="B6740" t="str">
            <v>DUHIADAA</v>
          </cell>
        </row>
        <row r="6741">
          <cell r="A6741" t="str">
            <v>SQG03</v>
          </cell>
          <cell r="B6741" t="str">
            <v>SUNGAI_DURIAN</v>
          </cell>
        </row>
        <row r="6742">
          <cell r="A6742" t="str">
            <v>PNK03</v>
          </cell>
          <cell r="B6742" t="str">
            <v>JERUJU</v>
          </cell>
        </row>
        <row r="6743">
          <cell r="A6743" t="str">
            <v>KDR14</v>
          </cell>
          <cell r="B6743" t="str">
            <v>KDR_KOTA_1</v>
          </cell>
        </row>
        <row r="6744">
          <cell r="A6744" t="str">
            <v>DMK07A</v>
          </cell>
          <cell r="B6744" t="str">
            <v>TRENGGULI</v>
          </cell>
        </row>
        <row r="6745">
          <cell r="A6745" t="str">
            <v>PTI20</v>
          </cell>
          <cell r="B6745" t="str">
            <v>GEMBONG</v>
          </cell>
        </row>
        <row r="6746">
          <cell r="A6746" t="str">
            <v>PML03A</v>
          </cell>
          <cell r="B6746" t="str">
            <v>MULYOHARJO</v>
          </cell>
        </row>
        <row r="6747">
          <cell r="A6747" t="str">
            <v>WNB15</v>
          </cell>
          <cell r="B6747" t="str">
            <v>KEPIL</v>
          </cell>
        </row>
        <row r="6748">
          <cell r="A6748" t="str">
            <v>BJN06A</v>
          </cell>
          <cell r="B6748" t="str">
            <v>PUNGGELAN</v>
          </cell>
        </row>
        <row r="6749">
          <cell r="A6749" t="str">
            <v>BGG12A</v>
          </cell>
          <cell r="B6749" t="str">
            <v>BLADO</v>
          </cell>
        </row>
        <row r="6750">
          <cell r="A6750" t="str">
            <v>PUR01A</v>
          </cell>
          <cell r="B6750" t="str">
            <v>KEMANGKON</v>
          </cell>
        </row>
        <row r="6751">
          <cell r="A6751" t="str">
            <v>PML14</v>
          </cell>
          <cell r="B6751" t="str">
            <v>AMPELGADING</v>
          </cell>
        </row>
        <row r="6752">
          <cell r="A6752" t="str">
            <v>SWI07A</v>
          </cell>
          <cell r="B6752" t="str">
            <v>PAGERBARANG</v>
          </cell>
        </row>
        <row r="6753">
          <cell r="A6753" t="str">
            <v>PWO10A</v>
          </cell>
          <cell r="B6753" t="str">
            <v>SUMBANG</v>
          </cell>
        </row>
        <row r="6754">
          <cell r="A6754" t="str">
            <v>BRB11A</v>
          </cell>
          <cell r="B6754" t="str">
            <v>SIRAMPOG</v>
          </cell>
        </row>
        <row r="6755">
          <cell r="A6755" t="str">
            <v>PDD09A</v>
          </cell>
          <cell r="B6755" t="str">
            <v>TANGGUNGHARJO</v>
          </cell>
        </row>
        <row r="6756">
          <cell r="A6756" t="str">
            <v>PWO27</v>
          </cell>
          <cell r="B6756" t="str">
            <v>KEMRANJEN</v>
          </cell>
        </row>
        <row r="6757">
          <cell r="A6757" t="str">
            <v>PUR13</v>
          </cell>
          <cell r="B6757" t="str">
            <v>KARANGREJA</v>
          </cell>
        </row>
        <row r="6758">
          <cell r="A6758" t="str">
            <v>DMK10A</v>
          </cell>
          <cell r="B6758" t="str">
            <v>MIJEN_DMK</v>
          </cell>
        </row>
        <row r="6759">
          <cell r="A6759" t="str">
            <v>BJN13</v>
          </cell>
          <cell r="B6759" t="str">
            <v>MANDIRAJA</v>
          </cell>
        </row>
        <row r="6760">
          <cell r="A6760" t="str">
            <v>AMB05</v>
          </cell>
          <cell r="B6760" t="str">
            <v>GETASAN</v>
          </cell>
        </row>
        <row r="6761">
          <cell r="A6761" t="str">
            <v>CAB03</v>
          </cell>
          <cell r="B6761" t="str">
            <v>DOLOPO_1</v>
          </cell>
        </row>
        <row r="6762">
          <cell r="A6762" t="str">
            <v>GSK22</v>
          </cell>
          <cell r="B6762" t="str">
            <v>CERME_1</v>
          </cell>
        </row>
        <row r="6763">
          <cell r="A6763" t="str">
            <v>SRG51</v>
          </cell>
          <cell r="B6763" t="str">
            <v>TEMBALANG_DC</v>
          </cell>
        </row>
        <row r="6764">
          <cell r="A6764" t="str">
            <v>WLG09</v>
          </cell>
          <cell r="B6764" t="str">
            <v>KANIGORO_1</v>
          </cell>
        </row>
        <row r="6765">
          <cell r="A6765" t="str">
            <v>PML06</v>
          </cell>
          <cell r="B6765" t="str">
            <v>PEMALANG_DC</v>
          </cell>
        </row>
        <row r="6766">
          <cell r="A6766" t="str">
            <v>SRG43</v>
          </cell>
          <cell r="B6766" t="str">
            <v>SEMARANG_BARAT_DC</v>
          </cell>
        </row>
        <row r="6767">
          <cell r="A6767" t="str">
            <v>KDS13</v>
          </cell>
          <cell r="B6767" t="str">
            <v>KUDUS_GDG</v>
          </cell>
        </row>
        <row r="6768">
          <cell r="A6768" t="str">
            <v>RMB05</v>
          </cell>
          <cell r="B6768" t="str">
            <v>REMBANG_DC</v>
          </cell>
        </row>
        <row r="6769">
          <cell r="A6769" t="str">
            <v>PDD07</v>
          </cell>
          <cell r="B6769" t="str">
            <v>GUBUG_DC</v>
          </cell>
        </row>
        <row r="6770">
          <cell r="A6770" t="str">
            <v>DMK05</v>
          </cell>
          <cell r="B6770" t="str">
            <v>MRANGGEN_DC</v>
          </cell>
        </row>
        <row r="6771">
          <cell r="A6771" t="str">
            <v>SLT04</v>
          </cell>
          <cell r="B6771" t="str">
            <v>SALATIGA_DC</v>
          </cell>
        </row>
        <row r="6772">
          <cell r="A6772" t="str">
            <v>SWI09</v>
          </cell>
          <cell r="B6772" t="str">
            <v>SLAWI_GDG</v>
          </cell>
        </row>
        <row r="6773">
          <cell r="A6773" t="str">
            <v>WNB04</v>
          </cell>
          <cell r="B6773" t="str">
            <v>KERTEK_DC</v>
          </cell>
        </row>
        <row r="6774">
          <cell r="A6774" t="str">
            <v>BJN04</v>
          </cell>
          <cell r="B6774" t="str">
            <v>BANJARNEGARA_DC</v>
          </cell>
        </row>
        <row r="6775">
          <cell r="A6775" t="str">
            <v>BOL03</v>
          </cell>
          <cell r="B6775" t="str">
            <v>NGAWEN_DC</v>
          </cell>
        </row>
        <row r="6776">
          <cell r="A6776" t="str">
            <v>JPR09</v>
          </cell>
          <cell r="B6776" t="str">
            <v>MAYONG_DC</v>
          </cell>
        </row>
        <row r="6777">
          <cell r="A6777" t="str">
            <v>UNG06</v>
          </cell>
          <cell r="B6777" t="str">
            <v>UNGARAN_BARAT_DC</v>
          </cell>
        </row>
        <row r="6778">
          <cell r="A6778" t="str">
            <v>BGG07</v>
          </cell>
          <cell r="B6778" t="str">
            <v>BATANG_DC</v>
          </cell>
        </row>
        <row r="6779">
          <cell r="A6779" t="str">
            <v>KNL07</v>
          </cell>
          <cell r="B6779" t="str">
            <v>KENDAL_DC</v>
          </cell>
        </row>
        <row r="6780">
          <cell r="A6780" t="str">
            <v>BRB06</v>
          </cell>
          <cell r="B6780" t="str">
            <v>BREBES_DC</v>
          </cell>
        </row>
        <row r="6781">
          <cell r="A6781" t="str">
            <v>KDR17</v>
          </cell>
          <cell r="B6781" t="str">
            <v>MOJOROTO_2</v>
          </cell>
        </row>
        <row r="6782">
          <cell r="A6782" t="str">
            <v>JBG15</v>
          </cell>
          <cell r="B6782" t="str">
            <v>PETERONGAN_1</v>
          </cell>
        </row>
        <row r="6783">
          <cell r="A6783" t="str">
            <v>BDO17C</v>
          </cell>
          <cell r="B6783" t="str">
            <v>CISARANTEN_ENDAH</v>
          </cell>
        </row>
        <row r="6784">
          <cell r="A6784" t="str">
            <v>BDO25A</v>
          </cell>
          <cell r="B6784" t="str">
            <v>REGOL</v>
          </cell>
        </row>
        <row r="6785">
          <cell r="A6785" t="str">
            <v>SMB15A</v>
          </cell>
          <cell r="B6785" t="str">
            <v>PABEDILAN</v>
          </cell>
        </row>
        <row r="6786">
          <cell r="A6786" t="str">
            <v>MJA22</v>
          </cell>
          <cell r="B6786" t="str">
            <v>BANTARUJEG</v>
          </cell>
        </row>
        <row r="6787">
          <cell r="A6787" t="str">
            <v>BDO24A</v>
          </cell>
          <cell r="B6787" t="str">
            <v>MENGGER</v>
          </cell>
        </row>
        <row r="6788">
          <cell r="A6788" t="str">
            <v>SOG89</v>
          </cell>
          <cell r="B6788" t="str">
            <v>CANGKUANG</v>
          </cell>
        </row>
        <row r="6789">
          <cell r="A6789" t="str">
            <v>WLG11</v>
          </cell>
          <cell r="B6789" t="str">
            <v>SELOPURO_1</v>
          </cell>
        </row>
        <row r="6790">
          <cell r="A6790" t="str">
            <v>TGK05</v>
          </cell>
          <cell r="B6790" t="str">
            <v>TGK_TUGU_1</v>
          </cell>
        </row>
        <row r="6791">
          <cell r="A6791" t="str">
            <v>SIN17</v>
          </cell>
          <cell r="B6791" t="str">
            <v>DESA_CIKALONG_2</v>
          </cell>
        </row>
        <row r="6792">
          <cell r="A6792" t="str">
            <v>TGR24</v>
          </cell>
          <cell r="B6792" t="str">
            <v>LARANGAN</v>
          </cell>
        </row>
        <row r="6793">
          <cell r="A6793" t="str">
            <v>BDO14A</v>
          </cell>
          <cell r="B6793" t="str">
            <v>CIBOLERANG_2</v>
          </cell>
        </row>
        <row r="6794">
          <cell r="A6794" t="str">
            <v>SIN10</v>
          </cell>
          <cell r="B6794" t="str">
            <v>DC_MANGUNREJA</v>
          </cell>
        </row>
        <row r="6795">
          <cell r="A6795" t="str">
            <v>TSK06B</v>
          </cell>
          <cell r="B6795" t="str">
            <v>CIPEDES_3</v>
          </cell>
        </row>
        <row r="6796">
          <cell r="A6796" t="str">
            <v>SIN39</v>
          </cell>
          <cell r="B6796" t="str">
            <v>JATIHURIP</v>
          </cell>
        </row>
        <row r="6797">
          <cell r="A6797" t="str">
            <v>NGA11</v>
          </cell>
          <cell r="B6797" t="str">
            <v>TAROKAN_1</v>
          </cell>
        </row>
        <row r="6798">
          <cell r="A6798" t="str">
            <v>TLA13</v>
          </cell>
          <cell r="B6798" t="str">
            <v>CAMPURDARAT_1</v>
          </cell>
        </row>
        <row r="6799">
          <cell r="A6799" t="str">
            <v>NGA18</v>
          </cell>
          <cell r="B6799" t="str">
            <v>KRAS_1</v>
          </cell>
        </row>
        <row r="6800">
          <cell r="A6800" t="str">
            <v>TLA12</v>
          </cell>
          <cell r="B6800" t="str">
            <v>TULUNGAGUNG_2</v>
          </cell>
        </row>
        <row r="6801">
          <cell r="A6801" t="str">
            <v>TGR09</v>
          </cell>
          <cell r="B6801" t="str">
            <v>KARAWACI</v>
          </cell>
        </row>
        <row r="6802">
          <cell r="A6802" t="str">
            <v>BAL04</v>
          </cell>
          <cell r="B6802" t="str">
            <v>KOTABUMI_3</v>
          </cell>
        </row>
        <row r="6803">
          <cell r="A6803" t="str">
            <v>BAL03</v>
          </cell>
          <cell r="B6803" t="str">
            <v>KOTABUMI_2</v>
          </cell>
        </row>
        <row r="6804">
          <cell r="A6804" t="str">
            <v>TGR83</v>
          </cell>
          <cell r="B6804" t="str">
            <v>CP_BARATA_KARTENG</v>
          </cell>
        </row>
        <row r="6805">
          <cell r="A6805" t="str">
            <v>TGR92</v>
          </cell>
          <cell r="B6805" t="str">
            <v>CP_RADEN_SALEH</v>
          </cell>
        </row>
        <row r="6806">
          <cell r="A6806" t="str">
            <v>TGR05A</v>
          </cell>
          <cell r="B6806" t="str">
            <v>CP_SANGIANG_JAYA</v>
          </cell>
        </row>
        <row r="6807">
          <cell r="A6807" t="str">
            <v>TGR06A</v>
          </cell>
          <cell r="B6807" t="str">
            <v>CP_AKAR_JAYA_ABADI</v>
          </cell>
        </row>
        <row r="6808">
          <cell r="A6808" t="str">
            <v>TGR38</v>
          </cell>
          <cell r="B6808" t="str">
            <v>MODERNLAND</v>
          </cell>
        </row>
        <row r="6809">
          <cell r="A6809" t="str">
            <v>BAL43</v>
          </cell>
          <cell r="B6809" t="str">
            <v>CP_TAMAN_UBUD</v>
          </cell>
        </row>
        <row r="6810">
          <cell r="A6810" t="str">
            <v>BAL42</v>
          </cell>
          <cell r="B6810" t="str">
            <v>CP_CITRA_RAYA</v>
          </cell>
        </row>
        <row r="6811">
          <cell r="A6811" t="str">
            <v>BAL39</v>
          </cell>
          <cell r="B6811" t="str">
            <v>CP_BIZPOINT</v>
          </cell>
        </row>
        <row r="6812">
          <cell r="A6812" t="str">
            <v>RKS04</v>
          </cell>
          <cell r="B6812" t="str">
            <v>MAJA</v>
          </cell>
        </row>
        <row r="6813">
          <cell r="A6813" t="str">
            <v>TGR61</v>
          </cell>
          <cell r="B6813" t="str">
            <v>RASUNA_SAID</v>
          </cell>
        </row>
        <row r="6814">
          <cell r="A6814" t="str">
            <v>TGR22</v>
          </cell>
          <cell r="B6814" t="str">
            <v>CURUG</v>
          </cell>
        </row>
        <row r="6815">
          <cell r="A6815" t="str">
            <v>BAL06</v>
          </cell>
          <cell r="B6815" t="str">
            <v>CURUG_2</v>
          </cell>
        </row>
        <row r="6816">
          <cell r="A6816" t="str">
            <v>SNG08</v>
          </cell>
          <cell r="B6816" t="str">
            <v>KIBIN</v>
          </cell>
        </row>
        <row r="6817">
          <cell r="A6817" t="str">
            <v>TGR47</v>
          </cell>
          <cell r="B6817" t="str">
            <v>KOSAMBI</v>
          </cell>
        </row>
        <row r="6818">
          <cell r="A6818" t="str">
            <v>BAL34</v>
          </cell>
          <cell r="B6818" t="str">
            <v>CP_KELAPA_DUA</v>
          </cell>
        </row>
        <row r="6819">
          <cell r="A6819" t="str">
            <v>TGR13</v>
          </cell>
          <cell r="B6819" t="str">
            <v>ALAM_SUTERA</v>
          </cell>
        </row>
        <row r="6820">
          <cell r="A6820" t="str">
            <v>TGR31</v>
          </cell>
          <cell r="B6820" t="str">
            <v>TAMAN_TEKNO</v>
          </cell>
        </row>
        <row r="6821">
          <cell r="A6821" t="str">
            <v>TGR07</v>
          </cell>
          <cell r="B6821" t="str">
            <v>TELUK_NAGA</v>
          </cell>
        </row>
        <row r="6822">
          <cell r="A6822" t="str">
            <v>TGR04A</v>
          </cell>
          <cell r="B6822" t="str">
            <v>CP_GATOT_SUBROTO</v>
          </cell>
        </row>
        <row r="6823">
          <cell r="A6823" t="str">
            <v>TGR05B</v>
          </cell>
          <cell r="B6823" t="str">
            <v>BANDAR_MAS</v>
          </cell>
        </row>
        <row r="6824">
          <cell r="A6824" t="str">
            <v>SNG20A</v>
          </cell>
          <cell r="B6824" t="str">
            <v>PAMARAYAN</v>
          </cell>
        </row>
        <row r="6825">
          <cell r="A6825" t="str">
            <v>TGR05C</v>
          </cell>
          <cell r="B6825" t="str">
            <v>BANDARA_MAS</v>
          </cell>
        </row>
        <row r="6826">
          <cell r="A6826" t="str">
            <v>SNG08A</v>
          </cell>
          <cell r="B6826" t="str">
            <v>DP_BAROS</v>
          </cell>
        </row>
        <row r="6827">
          <cell r="A6827" t="str">
            <v>SNG06A</v>
          </cell>
          <cell r="B6827" t="str">
            <v>DP_KIBIN</v>
          </cell>
        </row>
        <row r="6828">
          <cell r="A6828" t="str">
            <v>TGR14</v>
          </cell>
          <cell r="B6828" t="str">
            <v>PABUARAN</v>
          </cell>
        </row>
        <row r="6829">
          <cell r="A6829" t="str">
            <v>TGR73</v>
          </cell>
          <cell r="B6829" t="str">
            <v>JATIUWUNG_RAYA</v>
          </cell>
        </row>
        <row r="6830">
          <cell r="A6830" t="str">
            <v>TLA08</v>
          </cell>
          <cell r="B6830" t="str">
            <v>KALIDAWIR_1</v>
          </cell>
        </row>
        <row r="6831">
          <cell r="A6831" t="str">
            <v>TGR39</v>
          </cell>
          <cell r="B6831" t="str">
            <v>KARAWACI_2</v>
          </cell>
        </row>
        <row r="6832">
          <cell r="A6832" t="str">
            <v>TGR96</v>
          </cell>
          <cell r="B6832" t="str">
            <v>CP_GREEN_VILLAGE_NEW</v>
          </cell>
        </row>
        <row r="6833">
          <cell r="A6833" t="str">
            <v>SNG12</v>
          </cell>
          <cell r="B6833" t="str">
            <v>CIKANDE_PERMAI</v>
          </cell>
        </row>
        <row r="6834">
          <cell r="A6834" t="str">
            <v>TGR43</v>
          </cell>
          <cell r="B6834" t="str">
            <v>PASIR_JAYA</v>
          </cell>
        </row>
        <row r="6835">
          <cell r="A6835" t="str">
            <v>TGR04</v>
          </cell>
          <cell r="B6835" t="str">
            <v>CIKUPA</v>
          </cell>
        </row>
        <row r="6836">
          <cell r="A6836" t="str">
            <v>TGR21</v>
          </cell>
          <cell r="B6836" t="str">
            <v>PONDOK_CABE</v>
          </cell>
        </row>
        <row r="6837">
          <cell r="A6837" t="str">
            <v>TGR67</v>
          </cell>
          <cell r="B6837" t="str">
            <v>ROYAL_DADAP</v>
          </cell>
        </row>
        <row r="6838">
          <cell r="A6838" t="str">
            <v>PKC02A</v>
          </cell>
          <cell r="B6838" t="str">
            <v>SEI_KIJANG</v>
          </cell>
        </row>
        <row r="6839">
          <cell r="A6839" t="str">
            <v>BAL10A</v>
          </cell>
          <cell r="B6839" t="str">
            <v>TANJUNG_PASIR</v>
          </cell>
        </row>
        <row r="6840">
          <cell r="A6840" t="str">
            <v>PNO06</v>
          </cell>
          <cell r="B6840" t="str">
            <v>PONOROGO_1</v>
          </cell>
        </row>
        <row r="6841">
          <cell r="A6841" t="str">
            <v>CIP01B</v>
          </cell>
          <cell r="B6841" t="str">
            <v>DP_SAWAH_BARU</v>
          </cell>
        </row>
        <row r="6842">
          <cell r="A6842" t="str">
            <v>BAL15A</v>
          </cell>
          <cell r="B6842" t="str">
            <v>KRONJO_NEW</v>
          </cell>
        </row>
        <row r="6843">
          <cell r="A6843" t="str">
            <v>CIP05C</v>
          </cell>
          <cell r="B6843" t="str">
            <v>JURANGMANGU_TIMUR</v>
          </cell>
        </row>
        <row r="6844">
          <cell r="A6844" t="str">
            <v>RKS10A</v>
          </cell>
          <cell r="B6844" t="str">
            <v>WARUNG_GUNUNG</v>
          </cell>
        </row>
        <row r="6845">
          <cell r="A6845" t="str">
            <v>CIP06B</v>
          </cell>
          <cell r="B6845" t="str">
            <v>TARUMANEGARA</v>
          </cell>
        </row>
        <row r="6846">
          <cell r="A6846" t="str">
            <v>CIP03A</v>
          </cell>
          <cell r="B6846" t="str">
            <v>KEMIRI</v>
          </cell>
        </row>
        <row r="6847">
          <cell r="A6847" t="str">
            <v>NIW06</v>
          </cell>
          <cell r="B6847" t="str">
            <v>JOGOROGO_1</v>
          </cell>
        </row>
        <row r="6848">
          <cell r="A6848" t="str">
            <v>BAL19A</v>
          </cell>
          <cell r="B6848" t="str">
            <v>DP_PAGEDANGAN</v>
          </cell>
        </row>
        <row r="6849">
          <cell r="A6849" t="str">
            <v>BAL10</v>
          </cell>
          <cell r="B6849" t="str">
            <v>PANONGAN</v>
          </cell>
        </row>
        <row r="6850">
          <cell r="A6850" t="str">
            <v>PAP13</v>
          </cell>
          <cell r="B6850" t="str">
            <v>DP_DALU_DALU</v>
          </cell>
        </row>
        <row r="6851">
          <cell r="A6851" t="str">
            <v>CIL03</v>
          </cell>
          <cell r="B6851" t="str">
            <v>PANGGUNGRAWI</v>
          </cell>
        </row>
        <row r="6852">
          <cell r="A6852" t="str">
            <v>BAL24</v>
          </cell>
          <cell r="B6852" t="str">
            <v>GRAND_BATAVIA</v>
          </cell>
        </row>
        <row r="6853">
          <cell r="A6853" t="str">
            <v>CIP05A</v>
          </cell>
          <cell r="B6853" t="str">
            <v>PONDOK_JAYA</v>
          </cell>
        </row>
        <row r="6854">
          <cell r="A6854" t="str">
            <v>MJK13</v>
          </cell>
          <cell r="B6854" t="str">
            <v>TROWULAN_1</v>
          </cell>
        </row>
        <row r="6855">
          <cell r="A6855" t="str">
            <v>BAL26</v>
          </cell>
          <cell r="B6855" t="str">
            <v>KEBON_KELAPA</v>
          </cell>
        </row>
        <row r="6856">
          <cell r="A6856" t="str">
            <v>BAL28</v>
          </cell>
          <cell r="B6856" t="str">
            <v>CP_SAMANEA</v>
          </cell>
        </row>
        <row r="6857">
          <cell r="A6857" t="str">
            <v>CIP32</v>
          </cell>
          <cell r="B6857" t="str">
            <v>CP_MERPATI_RAYA</v>
          </cell>
        </row>
        <row r="6858">
          <cell r="A6858" t="str">
            <v>SUB69A</v>
          </cell>
          <cell r="B6858" t="str">
            <v>SUB_GENTENG_2</v>
          </cell>
        </row>
        <row r="6859">
          <cell r="A6859" t="str">
            <v>LMG20</v>
          </cell>
          <cell r="B6859" t="str">
            <v>KEDUNGPRING_1</v>
          </cell>
        </row>
        <row r="6860">
          <cell r="A6860" t="str">
            <v>JBG09</v>
          </cell>
          <cell r="B6860" t="str">
            <v>GUDO_1</v>
          </cell>
        </row>
        <row r="6861">
          <cell r="A6861" t="str">
            <v>WLG05</v>
          </cell>
          <cell r="B6861" t="str">
            <v>WONODADI_1</v>
          </cell>
        </row>
        <row r="6862">
          <cell r="A6862" t="str">
            <v>BAL27</v>
          </cell>
          <cell r="B6862" t="str">
            <v>PLAZA_KOTA_BUMI</v>
          </cell>
        </row>
        <row r="6863">
          <cell r="A6863" t="str">
            <v>CIP04B</v>
          </cell>
          <cell r="B6863" t="str">
            <v>DP_SERPONG_UTARA</v>
          </cell>
        </row>
        <row r="6864">
          <cell r="A6864" t="str">
            <v>CIP02A</v>
          </cell>
          <cell r="B6864" t="str">
            <v>CILENGGANG</v>
          </cell>
        </row>
        <row r="6865">
          <cell r="A6865" t="str">
            <v>PGL11</v>
          </cell>
          <cell r="B6865" t="str">
            <v>KARANGTANJUNG</v>
          </cell>
        </row>
        <row r="6866">
          <cell r="A6866" t="str">
            <v>NGA17</v>
          </cell>
          <cell r="B6866" t="str">
            <v>BADAS_1</v>
          </cell>
        </row>
        <row r="6867">
          <cell r="A6867" t="str">
            <v>CIP10</v>
          </cell>
          <cell r="B6867" t="str">
            <v>SERPONG_UTARA</v>
          </cell>
        </row>
        <row r="6868">
          <cell r="A6868" t="str">
            <v>PLM08A</v>
          </cell>
          <cell r="B6868" t="str">
            <v>SUKABANGUN</v>
          </cell>
        </row>
        <row r="6869">
          <cell r="A6869" t="str">
            <v>MRN07</v>
          </cell>
          <cell r="B6869" t="str">
            <v>TANJUNG_AGUNG</v>
          </cell>
        </row>
        <row r="6870">
          <cell r="A6870" t="str">
            <v>KDI13</v>
          </cell>
          <cell r="B6870" t="str">
            <v>CHAIRIL_ANWAR</v>
          </cell>
        </row>
        <row r="6871">
          <cell r="A6871" t="str">
            <v>KDI12</v>
          </cell>
          <cell r="B6871" t="str">
            <v>MARTANDU</v>
          </cell>
        </row>
        <row r="6872">
          <cell r="A6872" t="str">
            <v>PLM37</v>
          </cell>
          <cell r="B6872" t="str">
            <v>MP_MANGKUNEGARA</v>
          </cell>
        </row>
        <row r="6873">
          <cell r="A6873" t="str">
            <v>CKR20</v>
          </cell>
          <cell r="B6873" t="str">
            <v>KALIJAYA</v>
          </cell>
        </row>
        <row r="6874">
          <cell r="A6874" t="str">
            <v>SRG69</v>
          </cell>
          <cell r="B6874" t="str">
            <v>SOETA_GDG</v>
          </cell>
        </row>
        <row r="6875">
          <cell r="A6875" t="str">
            <v>SLO11</v>
          </cell>
          <cell r="B6875" t="str">
            <v>PRAUBANYAR</v>
          </cell>
        </row>
        <row r="6876">
          <cell r="A6876" t="str">
            <v>SII06</v>
          </cell>
          <cell r="B6876" t="str">
            <v>BUNGA_RAYA</v>
          </cell>
        </row>
        <row r="6877">
          <cell r="A6877" t="str">
            <v>TCKDS041</v>
          </cell>
          <cell r="B6877" t="str">
            <v>TCKDS041</v>
          </cell>
        </row>
        <row r="6878">
          <cell r="A6878" t="str">
            <v>PSW02B</v>
          </cell>
          <cell r="B6878" t="str">
            <v>KALIREJO_2</v>
          </cell>
        </row>
        <row r="6879">
          <cell r="A6879" t="str">
            <v>PTI09</v>
          </cell>
          <cell r="B6879" t="str">
            <v>PURI_PTI</v>
          </cell>
        </row>
        <row r="6880">
          <cell r="A6880" t="str">
            <v>PKL08</v>
          </cell>
          <cell r="B6880" t="str">
            <v>PEKALONGAN_TIMUR</v>
          </cell>
        </row>
        <row r="6881">
          <cell r="A6881" t="str">
            <v>SRG19</v>
          </cell>
          <cell r="B6881" t="str">
            <v>KEDUNGMUNDU</v>
          </cell>
        </row>
        <row r="6882">
          <cell r="A6882" t="str">
            <v>TNU04</v>
          </cell>
          <cell r="B6882" t="str">
            <v>PRINGSURAT_DC</v>
          </cell>
        </row>
        <row r="6883">
          <cell r="A6883" t="str">
            <v>SKW04</v>
          </cell>
          <cell r="B6883" t="str">
            <v>SEDAU</v>
          </cell>
        </row>
        <row r="6884">
          <cell r="A6884" t="str">
            <v>KPJ18</v>
          </cell>
          <cell r="B6884" t="str">
            <v>BULULAWANG_1</v>
          </cell>
        </row>
        <row r="6885">
          <cell r="A6885" t="str">
            <v>SUB71A</v>
          </cell>
          <cell r="B6885" t="str">
            <v>GUNUNG_ANYAR_1</v>
          </cell>
        </row>
        <row r="6886">
          <cell r="A6886" t="str">
            <v>BLN05A</v>
          </cell>
          <cell r="B6886" t="str">
            <v>KUSAN_HULU</v>
          </cell>
        </row>
        <row r="6887">
          <cell r="A6887" t="str">
            <v>BLN02A</v>
          </cell>
          <cell r="B6887" t="str">
            <v>KARANG_BINTANG</v>
          </cell>
        </row>
        <row r="6888">
          <cell r="A6888" t="str">
            <v>LMG22</v>
          </cell>
          <cell r="B6888" t="str">
            <v>BABAT_1</v>
          </cell>
        </row>
        <row r="6889">
          <cell r="A6889" t="str">
            <v>WLG06</v>
          </cell>
          <cell r="B6889" t="str">
            <v>SELOREJO_1</v>
          </cell>
        </row>
        <row r="6890">
          <cell r="A6890" t="str">
            <v>TGK06</v>
          </cell>
          <cell r="B6890" t="str">
            <v>DURENAN_1</v>
          </cell>
        </row>
        <row r="6891">
          <cell r="A6891" t="str">
            <v>GSK21</v>
          </cell>
          <cell r="B6891" t="str">
            <v>DUKUN_1</v>
          </cell>
        </row>
        <row r="6892">
          <cell r="A6892" t="str">
            <v>BJB07</v>
          </cell>
          <cell r="B6892" t="str">
            <v>LIANG_ANGGANG</v>
          </cell>
        </row>
        <row r="6893">
          <cell r="A6893" t="str">
            <v>SUB58A</v>
          </cell>
          <cell r="B6893" t="str">
            <v>KREMBANGAN_1</v>
          </cell>
        </row>
        <row r="6894">
          <cell r="A6894" t="str">
            <v>BPN05A</v>
          </cell>
          <cell r="B6894" t="str">
            <v>PALM_HILLS</v>
          </cell>
        </row>
        <row r="6895">
          <cell r="A6895" t="str">
            <v>UPG60</v>
          </cell>
          <cell r="B6895" t="str">
            <v>BULUROKENG</v>
          </cell>
        </row>
        <row r="6896">
          <cell r="A6896" t="str">
            <v>UPG57</v>
          </cell>
          <cell r="B6896" t="str">
            <v>PACCERAKKANG_DAYA</v>
          </cell>
        </row>
        <row r="6897">
          <cell r="A6897" t="str">
            <v>UPG59</v>
          </cell>
          <cell r="B6897" t="str">
            <v>BANTA_BANTAENG</v>
          </cell>
        </row>
        <row r="6898">
          <cell r="A6898" t="str">
            <v>TNB05</v>
          </cell>
          <cell r="B6898" t="str">
            <v>MUARA_KOMAM</v>
          </cell>
        </row>
        <row r="6899">
          <cell r="A6899" t="str">
            <v>PAJ03</v>
          </cell>
          <cell r="B6899" t="str">
            <v>BONTOKIO</v>
          </cell>
        </row>
        <row r="6900">
          <cell r="A6900" t="str">
            <v>PPE03</v>
          </cell>
          <cell r="B6900" t="str">
            <v>BACUKIKI_BARAT</v>
          </cell>
        </row>
        <row r="6901">
          <cell r="A6901" t="str">
            <v>PLP02</v>
          </cell>
          <cell r="B6901" t="str">
            <v>BATUPASI</v>
          </cell>
        </row>
        <row r="6902">
          <cell r="A6902" t="str">
            <v>SOC32</v>
          </cell>
          <cell r="B6902" t="str">
            <v>JAJAR_LAWEYAN</v>
          </cell>
        </row>
        <row r="6903">
          <cell r="A6903" t="str">
            <v>WPE06</v>
          </cell>
          <cell r="B6903" t="str">
            <v>PALAKKA</v>
          </cell>
        </row>
        <row r="6904">
          <cell r="A6904" t="str">
            <v>MWO05</v>
          </cell>
          <cell r="B6904" t="str">
            <v>LUBUK_PINANG</v>
          </cell>
        </row>
        <row r="6905">
          <cell r="A6905" t="str">
            <v>DPK06C</v>
          </cell>
          <cell r="B6905" t="str">
            <v>KEMIRI_MUKA</v>
          </cell>
        </row>
        <row r="6906">
          <cell r="A6906" t="str">
            <v>DPK08</v>
          </cell>
          <cell r="B6906" t="str">
            <v>PARUNG_BINGUNG</v>
          </cell>
        </row>
        <row r="6907">
          <cell r="A6907" t="str">
            <v>DPK15</v>
          </cell>
          <cell r="B6907" t="str">
            <v>PONDOK_LABU</v>
          </cell>
        </row>
        <row r="6908">
          <cell r="A6908" t="str">
            <v>DPK16</v>
          </cell>
          <cell r="B6908" t="str">
            <v>KELAPA_DUA</v>
          </cell>
        </row>
        <row r="6909">
          <cell r="A6909" t="str">
            <v>DPK22</v>
          </cell>
          <cell r="B6909" t="str">
            <v>BOJONG_SARI_BARU</v>
          </cell>
        </row>
        <row r="6910">
          <cell r="A6910" t="str">
            <v>DPK19</v>
          </cell>
          <cell r="B6910" t="str">
            <v>MERUYUNG</v>
          </cell>
        </row>
        <row r="6911">
          <cell r="A6911" t="str">
            <v>DPK07</v>
          </cell>
          <cell r="B6911" t="str">
            <v>DEPOK_BARU</v>
          </cell>
        </row>
        <row r="6912">
          <cell r="A6912" t="str">
            <v>DPK25</v>
          </cell>
          <cell r="B6912" t="str">
            <v>MARGONDA_RAYA</v>
          </cell>
        </row>
        <row r="6913">
          <cell r="A6913" t="str">
            <v>DPK01</v>
          </cell>
          <cell r="B6913" t="str">
            <v>DEPOK</v>
          </cell>
        </row>
        <row r="6914">
          <cell r="A6914" t="str">
            <v>DPK13</v>
          </cell>
          <cell r="B6914" t="str">
            <v>BOJONG_SARI</v>
          </cell>
        </row>
        <row r="6915">
          <cell r="A6915" t="str">
            <v>DPK23</v>
          </cell>
          <cell r="B6915" t="str">
            <v>LEUWINANGGUNG</v>
          </cell>
        </row>
        <row r="6916">
          <cell r="A6916" t="str">
            <v>DPK06</v>
          </cell>
          <cell r="B6916" t="str">
            <v>BEJI</v>
          </cell>
        </row>
        <row r="6917">
          <cell r="A6917" t="str">
            <v>DPK18</v>
          </cell>
          <cell r="B6917" t="str">
            <v>JLN_KOSTRAD</v>
          </cell>
        </row>
        <row r="6918">
          <cell r="A6918" t="str">
            <v>DPK14</v>
          </cell>
          <cell r="B6918" t="str">
            <v>TOLE_ISKANDAR</v>
          </cell>
        </row>
        <row r="6919">
          <cell r="A6919" t="str">
            <v>PKL29</v>
          </cell>
          <cell r="B6919" t="str">
            <v>KARANGDADAP_FNC</v>
          </cell>
        </row>
        <row r="6920">
          <cell r="A6920" t="str">
            <v>KYT06</v>
          </cell>
          <cell r="B6920" t="str">
            <v>TUGU_MULYO_2</v>
          </cell>
        </row>
        <row r="6921">
          <cell r="A6921" t="str">
            <v>MRN08</v>
          </cell>
          <cell r="B6921" t="str">
            <v>MUARA_ENIM_2</v>
          </cell>
        </row>
        <row r="6922">
          <cell r="A6922" t="str">
            <v>PKL28</v>
          </cell>
          <cell r="B6922" t="str">
            <v>KRANJI_FNC</v>
          </cell>
        </row>
        <row r="6923">
          <cell r="A6923" t="str">
            <v>PKL27</v>
          </cell>
          <cell r="B6923" t="str">
            <v>KESESI_FNC</v>
          </cell>
        </row>
        <row r="6924">
          <cell r="A6924" t="str">
            <v>PKL25</v>
          </cell>
          <cell r="B6924" t="str">
            <v>TIRTO_FNC</v>
          </cell>
        </row>
        <row r="6925">
          <cell r="A6925" t="str">
            <v>SRG60</v>
          </cell>
          <cell r="B6925" t="str">
            <v>BRIGJEN_SUDIARTO</v>
          </cell>
        </row>
        <row r="6926">
          <cell r="A6926" t="str">
            <v>SUB74</v>
          </cell>
          <cell r="B6926" t="str">
            <v>KETINTANG</v>
          </cell>
        </row>
        <row r="6927">
          <cell r="A6927" t="str">
            <v>PKL26</v>
          </cell>
          <cell r="B6927" t="str">
            <v>PANJANG_FNC</v>
          </cell>
        </row>
        <row r="6928">
          <cell r="A6928" t="str">
            <v>PKL23</v>
          </cell>
          <cell r="B6928" t="str">
            <v>KEDUNGWUNI_FNC</v>
          </cell>
        </row>
        <row r="6929">
          <cell r="A6929" t="str">
            <v>KLT12</v>
          </cell>
          <cell r="B6929" t="str">
            <v>TRUCUK</v>
          </cell>
        </row>
        <row r="6930">
          <cell r="A6930" t="str">
            <v>PKL24</v>
          </cell>
          <cell r="B6930" t="str">
            <v>WONOPRINGGO_FNC</v>
          </cell>
        </row>
        <row r="6931">
          <cell r="A6931" t="str">
            <v>DUM01A</v>
          </cell>
          <cell r="B6931" t="str">
            <v>BUKIT_KAPUR</v>
          </cell>
        </row>
        <row r="6932">
          <cell r="A6932" t="str">
            <v>TKK04</v>
          </cell>
          <cell r="B6932" t="str">
            <v>GUNUNG_TOAR</v>
          </cell>
        </row>
        <row r="6933">
          <cell r="A6933" t="str">
            <v>SKM03</v>
          </cell>
          <cell r="B6933" t="str">
            <v>BALAI_RIAM</v>
          </cell>
        </row>
        <row r="6934">
          <cell r="A6934" t="str">
            <v>NGG06</v>
          </cell>
          <cell r="B6934" t="str">
            <v>SIDAS</v>
          </cell>
        </row>
        <row r="6935">
          <cell r="A6935" t="str">
            <v>TGR64</v>
          </cell>
          <cell r="B6935" t="str">
            <v>PERANCIS</v>
          </cell>
        </row>
        <row r="6936">
          <cell r="A6936" t="str">
            <v>KSG02</v>
          </cell>
          <cell r="B6936" t="str">
            <v>KERENG_PANGI</v>
          </cell>
        </row>
        <row r="6937">
          <cell r="A6937" t="str">
            <v>KBW09</v>
          </cell>
          <cell r="B6937" t="str">
            <v>CP_SENGAYAM</v>
          </cell>
        </row>
        <row r="6938">
          <cell r="A6938" t="str">
            <v>SGM06</v>
          </cell>
          <cell r="B6938" t="str">
            <v>TUN_ABDUL _RAZAK</v>
          </cell>
        </row>
        <row r="6939">
          <cell r="A6939" t="str">
            <v>TGR01</v>
          </cell>
          <cell r="B6939" t="str">
            <v>TANGERANG</v>
          </cell>
        </row>
        <row r="6940">
          <cell r="A6940" t="str">
            <v>SEG01</v>
          </cell>
          <cell r="B6940" t="str">
            <v>SERANG</v>
          </cell>
        </row>
        <row r="6941">
          <cell r="A6941" t="str">
            <v>TWR16</v>
          </cell>
          <cell r="B6941" t="str">
            <v>CP_MUARA_BENGKAL</v>
          </cell>
        </row>
        <row r="6942">
          <cell r="A6942" t="str">
            <v>WAG16</v>
          </cell>
          <cell r="B6942" t="str">
            <v>MOWILA</v>
          </cell>
        </row>
        <row r="6943">
          <cell r="A6943" t="str">
            <v>PNK07</v>
          </cell>
          <cell r="B6943" t="str">
            <v>URAY_BAWADI</v>
          </cell>
        </row>
        <row r="6944">
          <cell r="A6944" t="str">
            <v>TTT03</v>
          </cell>
          <cell r="B6944" t="str">
            <v>KETAPANG_KOTA</v>
          </cell>
        </row>
        <row r="6945">
          <cell r="A6945" t="str">
            <v>KTG01</v>
          </cell>
          <cell r="B6945" t="str">
            <v>KETAPANG</v>
          </cell>
        </row>
        <row r="6946">
          <cell r="A6946" t="str">
            <v>SLM24</v>
          </cell>
          <cell r="B6946" t="str">
            <v>CATURHARJO</v>
          </cell>
        </row>
        <row r="6947">
          <cell r="A6947" t="str">
            <v>NGK07</v>
          </cell>
          <cell r="B6947" t="str">
            <v>NGANJUK_2</v>
          </cell>
        </row>
        <row r="6948">
          <cell r="A6948" t="str">
            <v>CLP13</v>
          </cell>
          <cell r="B6948" t="str">
            <v>BINANGUN</v>
          </cell>
        </row>
        <row r="6949">
          <cell r="A6949" t="str">
            <v>BKI55</v>
          </cell>
          <cell r="B6949" t="str">
            <v>MANGUN_JAYA</v>
          </cell>
        </row>
        <row r="6950">
          <cell r="A6950" t="str">
            <v>LLG04</v>
          </cell>
          <cell r="B6950" t="str">
            <v>TABA_PINGIN</v>
          </cell>
        </row>
        <row r="6951">
          <cell r="A6951" t="str">
            <v>BKI39</v>
          </cell>
          <cell r="B6951" t="str">
            <v>MARGAHAYU</v>
          </cell>
        </row>
        <row r="6952">
          <cell r="A6952" t="str">
            <v>BKI57</v>
          </cell>
          <cell r="B6952" t="str">
            <v>SUKAJAYA</v>
          </cell>
        </row>
        <row r="6953">
          <cell r="A6953" t="str">
            <v>CKR12</v>
          </cell>
          <cell r="B6953" t="str">
            <v>SUKAMAHI</v>
          </cell>
        </row>
        <row r="6954">
          <cell r="A6954" t="str">
            <v>BKI41</v>
          </cell>
          <cell r="B6954" t="str">
            <v>LAMBANG_JAYA</v>
          </cell>
        </row>
        <row r="6955">
          <cell r="A6955" t="str">
            <v>BKI37</v>
          </cell>
          <cell r="B6955" t="str">
            <v>DUREN_JAYA</v>
          </cell>
        </row>
        <row r="6956">
          <cell r="A6956" t="str">
            <v>BKI15</v>
          </cell>
          <cell r="B6956" t="str">
            <v>CIBITUNG</v>
          </cell>
        </row>
        <row r="6957">
          <cell r="A6957" t="str">
            <v>BKI33</v>
          </cell>
          <cell r="B6957" t="str">
            <v>JATI_MAKMUR</v>
          </cell>
        </row>
        <row r="6958">
          <cell r="A6958" t="str">
            <v>BKI02</v>
          </cell>
          <cell r="B6958" t="str">
            <v>TAMBUN</v>
          </cell>
        </row>
        <row r="6959">
          <cell r="A6959" t="str">
            <v>BKI12</v>
          </cell>
          <cell r="B6959" t="str">
            <v>RAWA_LUMBU</v>
          </cell>
        </row>
        <row r="6960">
          <cell r="A6960" t="str">
            <v>CKR11</v>
          </cell>
          <cell r="B6960" t="str">
            <v>SERANG_BARU</v>
          </cell>
        </row>
        <row r="6961">
          <cell r="A6961" t="str">
            <v>CKR17</v>
          </cell>
          <cell r="B6961" t="str">
            <v>SIMPANGAN</v>
          </cell>
        </row>
        <row r="6962">
          <cell r="A6962" t="str">
            <v>BKI53</v>
          </cell>
          <cell r="B6962" t="str">
            <v>KOTA_BARU</v>
          </cell>
        </row>
        <row r="6963">
          <cell r="A6963" t="str">
            <v>BKI52</v>
          </cell>
          <cell r="B6963" t="str">
            <v>JATI_KRAMAT</v>
          </cell>
        </row>
        <row r="6964">
          <cell r="A6964" t="str">
            <v>BKI51</v>
          </cell>
          <cell r="B6964" t="str">
            <v>JAKA_SAMPURNA</v>
          </cell>
        </row>
        <row r="6965">
          <cell r="A6965" t="str">
            <v>BKI50</v>
          </cell>
          <cell r="B6965" t="str">
            <v>CIBUNTU</v>
          </cell>
        </row>
        <row r="6966">
          <cell r="A6966" t="str">
            <v>BKI44</v>
          </cell>
          <cell r="B6966" t="str">
            <v>WANAJAYA</v>
          </cell>
        </row>
        <row r="6967">
          <cell r="A6967" t="str">
            <v>MAR05</v>
          </cell>
          <cell r="B6967" t="str">
            <v>LAU</v>
          </cell>
        </row>
        <row r="6968">
          <cell r="A6968" t="str">
            <v>BUU02</v>
          </cell>
          <cell r="B6968" t="str">
            <v>GARESSI</v>
          </cell>
        </row>
        <row r="6969">
          <cell r="A6969" t="str">
            <v>WSE03</v>
          </cell>
          <cell r="B6969" t="str">
            <v>LILIRILAU</v>
          </cell>
        </row>
        <row r="6970">
          <cell r="A6970" t="str">
            <v>MAE03</v>
          </cell>
          <cell r="B6970" t="str">
            <v>MENGKENDEK</v>
          </cell>
        </row>
        <row r="6971">
          <cell r="A6971" t="str">
            <v>BKI34</v>
          </cell>
          <cell r="B6971" t="str">
            <v>HARAPAN_JAYA</v>
          </cell>
        </row>
        <row r="6972">
          <cell r="A6972" t="str">
            <v>SPG07</v>
          </cell>
          <cell r="B6972" t="str">
            <v>SOKOBANAH_1</v>
          </cell>
        </row>
        <row r="6973">
          <cell r="A6973" t="str">
            <v>KUP02</v>
          </cell>
          <cell r="B6973" t="str">
            <v>SERUYAN_RAYA</v>
          </cell>
        </row>
        <row r="6974">
          <cell r="A6974" t="str">
            <v>PCI04</v>
          </cell>
          <cell r="B6974" t="str">
            <v>ARJOSARI_1</v>
          </cell>
        </row>
        <row r="6975">
          <cell r="A6975" t="str">
            <v>SKW09</v>
          </cell>
          <cell r="B6975" t="str">
            <v>CP_SAGATANI</v>
          </cell>
        </row>
        <row r="6976">
          <cell r="A6976" t="str">
            <v>TKG05B</v>
          </cell>
          <cell r="B6976" t="str">
            <v>CP_PULAU_BACAN</v>
          </cell>
        </row>
        <row r="6977">
          <cell r="A6977" t="str">
            <v>BJE16</v>
          </cell>
          <cell r="B6977" t="str">
            <v>BALEN_2</v>
          </cell>
        </row>
        <row r="6978">
          <cell r="A6978" t="str">
            <v>SUB60A</v>
          </cell>
          <cell r="B6978" t="str">
            <v>BUBUTAN_2</v>
          </cell>
        </row>
        <row r="6979">
          <cell r="A6979" t="str">
            <v>BXG02</v>
          </cell>
          <cell r="B6979" t="str">
            <v>PAJUKUKANG</v>
          </cell>
        </row>
        <row r="6980">
          <cell r="A6980" t="str">
            <v>BKS07</v>
          </cell>
          <cell r="B6980" t="str">
            <v>KEBUN_TEBENG</v>
          </cell>
        </row>
        <row r="6981">
          <cell r="A6981" t="str">
            <v>BKS08</v>
          </cell>
          <cell r="B6981" t="str">
            <v>KAMPUNG_BALI</v>
          </cell>
        </row>
        <row r="6982">
          <cell r="A6982" t="str">
            <v>SOC07</v>
          </cell>
          <cell r="B6982" t="str">
            <v>PASAR_KLIWON</v>
          </cell>
        </row>
        <row r="6983">
          <cell r="A6983" t="str">
            <v>BPN04A</v>
          </cell>
          <cell r="B6983" t="str">
            <v>PELANGI_METRO</v>
          </cell>
        </row>
        <row r="6984">
          <cell r="A6984" t="str">
            <v>BGS06</v>
          </cell>
          <cell r="B6984" t="str">
            <v>BATHIN_SOLAPAN</v>
          </cell>
        </row>
        <row r="6985">
          <cell r="A6985" t="str">
            <v>BAL37</v>
          </cell>
          <cell r="B6985" t="str">
            <v>CP_THE_ICON_BSD</v>
          </cell>
        </row>
        <row r="6986">
          <cell r="A6986" t="str">
            <v>TGR05</v>
          </cell>
          <cell r="B6986" t="str">
            <v>KOTA_BUMI</v>
          </cell>
        </row>
        <row r="6987">
          <cell r="A6987" t="str">
            <v>RKS07</v>
          </cell>
          <cell r="B6987" t="str">
            <v>RANGKAS_3</v>
          </cell>
        </row>
        <row r="6988">
          <cell r="A6988" t="str">
            <v>DPS60</v>
          </cell>
          <cell r="B6988" t="str">
            <v>CP_BY_PASS_SANUR</v>
          </cell>
        </row>
        <row r="6989">
          <cell r="A6989" t="str">
            <v>BLN05</v>
          </cell>
          <cell r="B6989" t="str">
            <v>ANGSANA</v>
          </cell>
        </row>
        <row r="6990">
          <cell r="A6990" t="str">
            <v>SLM27</v>
          </cell>
          <cell r="B6990" t="str">
            <v>PURWOMARTANI</v>
          </cell>
        </row>
        <row r="6991">
          <cell r="A6991" t="str">
            <v>BYL11</v>
          </cell>
          <cell r="B6991" t="str">
            <v>TEGALSARI_BOYOLALI</v>
          </cell>
        </row>
        <row r="6992">
          <cell r="A6992" t="str">
            <v>BKH02B</v>
          </cell>
          <cell r="B6992" t="str">
            <v>CP_BUMI_SARI</v>
          </cell>
        </row>
        <row r="6993">
          <cell r="A6993" t="str">
            <v>ARO10</v>
          </cell>
          <cell r="B6993" t="str">
            <v>ALAHAN_PANJANG_01</v>
          </cell>
        </row>
        <row r="6994">
          <cell r="A6994" t="str">
            <v>PNN01A</v>
          </cell>
          <cell r="B6994" t="str">
            <v>TAPAN01</v>
          </cell>
        </row>
        <row r="6995">
          <cell r="A6995" t="str">
            <v>PNN08</v>
          </cell>
          <cell r="B6995" t="str">
            <v>AIR_HAJI_01</v>
          </cell>
        </row>
        <row r="6996">
          <cell r="A6996" t="str">
            <v>MGW43</v>
          </cell>
          <cell r="B6996" t="str">
            <v>CP_PENARUNGAN</v>
          </cell>
        </row>
        <row r="6997">
          <cell r="A6997" t="str">
            <v>SLO13</v>
          </cell>
          <cell r="B6997" t="str">
            <v>CP_BILA_SUNDUNG</v>
          </cell>
        </row>
        <row r="6998">
          <cell r="A6998" t="str">
            <v>SGA09</v>
          </cell>
          <cell r="B6998" t="str">
            <v>CP_JELANTIK_GINGSIR</v>
          </cell>
        </row>
        <row r="6999">
          <cell r="A6999" t="str">
            <v>BGG14</v>
          </cell>
          <cell r="B6999" t="str">
            <v>LIMPUNG_FNC</v>
          </cell>
        </row>
        <row r="7000">
          <cell r="A7000" t="str">
            <v>BGG15</v>
          </cell>
          <cell r="B7000" t="str">
            <v>SUBAH_FNC</v>
          </cell>
        </row>
        <row r="7001">
          <cell r="A7001" t="str">
            <v>DPS56</v>
          </cell>
          <cell r="B7001" t="str">
            <v>CP_TEGAL_GEDE</v>
          </cell>
        </row>
        <row r="7002">
          <cell r="A7002" t="str">
            <v>BGG13</v>
          </cell>
          <cell r="B7002" t="str">
            <v>BANDAR_FNC</v>
          </cell>
        </row>
        <row r="7003">
          <cell r="A7003" t="str">
            <v>BGG12</v>
          </cell>
          <cell r="B7003" t="str">
            <v>BATANG_FNC</v>
          </cell>
        </row>
        <row r="7004">
          <cell r="A7004" t="str">
            <v>ARO010</v>
          </cell>
          <cell r="B7004" t="str">
            <v>ALAHAN_PANJANG01</v>
          </cell>
        </row>
        <row r="7005">
          <cell r="A7005" t="str">
            <v>BKH01A</v>
          </cell>
          <cell r="B7005" t="str">
            <v>CP_JNT_MR</v>
          </cell>
        </row>
        <row r="7006">
          <cell r="A7006" t="str">
            <v>SDA53</v>
          </cell>
          <cell r="B7006" t="str">
            <v>WONOAYU_2</v>
          </cell>
        </row>
        <row r="7007">
          <cell r="A7007" t="str">
            <v>SDA54</v>
          </cell>
          <cell r="B7007" t="str">
            <v>SEDATI_2</v>
          </cell>
        </row>
        <row r="7008">
          <cell r="A7008" t="str">
            <v>WLG13</v>
          </cell>
          <cell r="B7008" t="str">
            <v>NGLEGOK_1</v>
          </cell>
        </row>
        <row r="7009">
          <cell r="A7009" t="str">
            <v>MLG57</v>
          </cell>
          <cell r="B7009" t="str">
            <v>SINGOSARI_2</v>
          </cell>
        </row>
        <row r="7010">
          <cell r="A7010" t="str">
            <v>BTH24</v>
          </cell>
          <cell r="B7010" t="str">
            <v>CP_TANAH_LONGSOR</v>
          </cell>
        </row>
        <row r="7011">
          <cell r="A7011" t="str">
            <v>PGK08</v>
          </cell>
          <cell r="B7011" t="str">
            <v>GABEK</v>
          </cell>
        </row>
        <row r="7012">
          <cell r="A7012" t="str">
            <v>BKI24</v>
          </cell>
          <cell r="B7012" t="str">
            <v>TAMAN_RAHAYU</v>
          </cell>
        </row>
        <row r="7013">
          <cell r="A7013" t="str">
            <v>SRG22</v>
          </cell>
          <cell r="B7013" t="str">
            <v>JATINGALEH</v>
          </cell>
        </row>
        <row r="7014">
          <cell r="A7014" t="str">
            <v>BAU01</v>
          </cell>
          <cell r="B7014" t="str">
            <v>BANGKURUNG</v>
          </cell>
        </row>
        <row r="7015">
          <cell r="A7015" t="str">
            <v>BKI11</v>
          </cell>
          <cell r="B7015" t="str">
            <v>PEKAYON_JAYA</v>
          </cell>
        </row>
        <row r="7016">
          <cell r="A7016" t="str">
            <v>BKI54</v>
          </cell>
          <cell r="B7016" t="str">
            <v>PERWIRA</v>
          </cell>
        </row>
        <row r="7017">
          <cell r="A7017" t="str">
            <v>BKI36</v>
          </cell>
          <cell r="B7017" t="str">
            <v>KALIABANG_TENGAH</v>
          </cell>
        </row>
        <row r="7018">
          <cell r="A7018" t="str">
            <v>DPS83</v>
          </cell>
          <cell r="B7018" t="str">
            <v>CP_SEROJA</v>
          </cell>
        </row>
        <row r="7019">
          <cell r="A7019" t="str">
            <v>SII08</v>
          </cell>
          <cell r="B7019" t="str">
            <v>SIAK_KECIL</v>
          </cell>
        </row>
        <row r="7020">
          <cell r="A7020" t="str">
            <v>SGA11</v>
          </cell>
          <cell r="B7020" t="str">
            <v>CP_TAMBLANG</v>
          </cell>
        </row>
        <row r="7021">
          <cell r="A7021" t="str">
            <v>KDR15</v>
          </cell>
          <cell r="B7021" t="str">
            <v>KDR_KOTA_2</v>
          </cell>
        </row>
        <row r="7022">
          <cell r="A7022" t="str">
            <v>PYW07</v>
          </cell>
          <cell r="B7022" t="str">
            <v>SEPAKAT</v>
          </cell>
        </row>
        <row r="7023">
          <cell r="A7023" t="str">
            <v>MGW36</v>
          </cell>
          <cell r="B7023" t="str">
            <v>CP_ANGGA_SWARA</v>
          </cell>
        </row>
        <row r="7024">
          <cell r="A7024" t="str">
            <v>GIA13</v>
          </cell>
          <cell r="B7024" t="str">
            <v>CP_SAKAH</v>
          </cell>
        </row>
        <row r="7025">
          <cell r="A7025" t="str">
            <v>BKI35</v>
          </cell>
          <cell r="B7025" t="str">
            <v>TELUK_PUCUNG</v>
          </cell>
        </row>
        <row r="7026">
          <cell r="A7026" t="str">
            <v>DHR08</v>
          </cell>
          <cell r="B7026" t="str">
            <v>SITIUNG_01</v>
          </cell>
        </row>
        <row r="7027">
          <cell r="A7027" t="str">
            <v>KDR16</v>
          </cell>
          <cell r="B7027" t="str">
            <v>MOJOROTO_1</v>
          </cell>
        </row>
        <row r="7028">
          <cell r="A7028" t="str">
            <v>KAI01</v>
          </cell>
          <cell r="B7028" t="str">
            <v>KAIMANA</v>
          </cell>
        </row>
        <row r="7029">
          <cell r="A7029" t="str">
            <v>JKT02I</v>
          </cell>
          <cell r="B7029" t="str">
            <v>MERUYA_ILIR</v>
          </cell>
        </row>
        <row r="7030">
          <cell r="A7030" t="str">
            <v>JKT02P</v>
          </cell>
          <cell r="B7030" t="str">
            <v>KEBON_JERUK</v>
          </cell>
        </row>
        <row r="7031">
          <cell r="A7031" t="str">
            <v>JKT02O</v>
          </cell>
          <cell r="B7031" t="str">
            <v>SPBU_RAYA_PANJANG</v>
          </cell>
        </row>
        <row r="7032">
          <cell r="A7032" t="str">
            <v>JKT15I</v>
          </cell>
          <cell r="B7032" t="str">
            <v>KEMAYORAN</v>
          </cell>
        </row>
        <row r="7033">
          <cell r="A7033" t="str">
            <v>JKT21M</v>
          </cell>
          <cell r="B7033" t="str">
            <v>SPBU_CIPUTAT_RAYA</v>
          </cell>
        </row>
        <row r="7034">
          <cell r="A7034" t="str">
            <v>JKT05C</v>
          </cell>
          <cell r="B7034" t="str">
            <v>LTC_GLODOK</v>
          </cell>
        </row>
        <row r="7035">
          <cell r="A7035" t="str">
            <v>VIP02</v>
          </cell>
          <cell r="B7035" t="str">
            <v>KEDOYA_2</v>
          </cell>
        </row>
        <row r="7036">
          <cell r="A7036" t="str">
            <v>JKT18F</v>
          </cell>
          <cell r="B7036" t="str">
            <v>KP_TENGAH</v>
          </cell>
        </row>
        <row r="7037">
          <cell r="A7037" t="str">
            <v>JKT13</v>
          </cell>
          <cell r="B7037" t="str">
            <v>CEMPAKA_PUTIH</v>
          </cell>
        </row>
        <row r="7038">
          <cell r="A7038" t="str">
            <v>JKT08B</v>
          </cell>
          <cell r="B7038" t="str">
            <v>PIK</v>
          </cell>
        </row>
        <row r="7039">
          <cell r="A7039" t="str">
            <v>VIP03</v>
          </cell>
          <cell r="B7039" t="str">
            <v>ANI_JAKARTA_SALES</v>
          </cell>
        </row>
        <row r="7040">
          <cell r="A7040" t="str">
            <v>JKT16I</v>
          </cell>
          <cell r="B7040" t="str">
            <v>JATINEGARA_KAUM</v>
          </cell>
        </row>
        <row r="7041">
          <cell r="A7041" t="str">
            <v>JKT05E</v>
          </cell>
          <cell r="B7041" t="str">
            <v>MAPHAR</v>
          </cell>
        </row>
        <row r="7042">
          <cell r="A7042" t="str">
            <v>JKT09C</v>
          </cell>
          <cell r="B7042" t="str">
            <v>PADEMANGAN_3</v>
          </cell>
        </row>
        <row r="7043">
          <cell r="A7043" t="str">
            <v>JKT05A</v>
          </cell>
          <cell r="B7043" t="str">
            <v>GLODOK_CITY</v>
          </cell>
        </row>
        <row r="7044">
          <cell r="A7044" t="str">
            <v>JKT01C</v>
          </cell>
          <cell r="B7044" t="str">
            <v>TEGAL_ALUR</v>
          </cell>
        </row>
        <row r="7045">
          <cell r="A7045" t="str">
            <v>VIP04</v>
          </cell>
          <cell r="B7045" t="str">
            <v>EAST_JAKARTA_SALES</v>
          </cell>
        </row>
        <row r="7046">
          <cell r="A7046" t="str">
            <v>JKT07S</v>
          </cell>
          <cell r="B7046" t="str">
            <v>ARTHA_GADING</v>
          </cell>
        </row>
        <row r="7047">
          <cell r="A7047" t="str">
            <v>JKT21N</v>
          </cell>
          <cell r="B7047" t="str">
            <v>SPBU_M_SAIDI</v>
          </cell>
        </row>
        <row r="7048">
          <cell r="A7048" t="str">
            <v>JKT05I</v>
          </cell>
          <cell r="B7048" t="str">
            <v>PEJAGALAN</v>
          </cell>
        </row>
        <row r="7049">
          <cell r="A7049" t="str">
            <v>JKT07O</v>
          </cell>
          <cell r="B7049" t="str">
            <v>SPBU_DANAU_SUNTER</v>
          </cell>
        </row>
        <row r="7050">
          <cell r="A7050" t="str">
            <v>JKT11J</v>
          </cell>
          <cell r="B7050" t="str">
            <v>SENAYAN_TRADE_CENTER</v>
          </cell>
        </row>
        <row r="7051">
          <cell r="A7051" t="str">
            <v>JKT07P</v>
          </cell>
          <cell r="B7051" t="str">
            <v>SPBU_BOULEVARD_BARAT</v>
          </cell>
        </row>
        <row r="7052">
          <cell r="A7052" t="str">
            <v>JKT17J</v>
          </cell>
          <cell r="B7052" t="str">
            <v>SPBU_PERINTIS</v>
          </cell>
        </row>
        <row r="7053">
          <cell r="A7053" t="str">
            <v>JKT05H</v>
          </cell>
          <cell r="B7053" t="str">
            <v>JEMBATAN_LIMA</v>
          </cell>
        </row>
        <row r="7054">
          <cell r="A7054" t="str">
            <v>JKT11L</v>
          </cell>
          <cell r="B7054" t="str">
            <v>KEBON_KACANG</v>
          </cell>
        </row>
        <row r="7055">
          <cell r="A7055" t="str">
            <v>JKT08H</v>
          </cell>
          <cell r="B7055" t="str">
            <v>MUARA_KARANG</v>
          </cell>
        </row>
        <row r="7056">
          <cell r="A7056" t="str">
            <v>JKT02N</v>
          </cell>
          <cell r="B7056" t="str">
            <v>SPBU_JOGLO</v>
          </cell>
        </row>
        <row r="7057">
          <cell r="A7057" t="str">
            <v>JKT01R</v>
          </cell>
          <cell r="B7057" t="str">
            <v>KAPUK_KAMAL</v>
          </cell>
        </row>
        <row r="7058">
          <cell r="A7058" t="str">
            <v>JKT19</v>
          </cell>
          <cell r="B7058" t="str">
            <v>CIRACAS</v>
          </cell>
        </row>
        <row r="7059">
          <cell r="A7059" t="str">
            <v>JKT17A</v>
          </cell>
          <cell r="B7059" t="str">
            <v>MATRAMAN</v>
          </cell>
        </row>
        <row r="7060">
          <cell r="A7060" t="str">
            <v>JKT20D</v>
          </cell>
          <cell r="B7060" t="str">
            <v>PANGKALAN_JATI</v>
          </cell>
        </row>
        <row r="7061">
          <cell r="A7061" t="str">
            <v>JKT13G</v>
          </cell>
          <cell r="B7061" t="str">
            <v>CEMPAKA_PUTIH_RAYA</v>
          </cell>
        </row>
        <row r="7062">
          <cell r="A7062" t="str">
            <v>JKT15G</v>
          </cell>
          <cell r="B7062" t="str">
            <v>LETJEND_SOEPRAPTO</v>
          </cell>
        </row>
        <row r="7063">
          <cell r="A7063" t="str">
            <v>JKT23D</v>
          </cell>
          <cell r="B7063" t="str">
            <v>CIGANJUR</v>
          </cell>
        </row>
        <row r="7064">
          <cell r="A7064" t="str">
            <v>JKT20B</v>
          </cell>
          <cell r="B7064" t="str">
            <v>PONDOK_KELAPA</v>
          </cell>
        </row>
        <row r="7065">
          <cell r="A7065" t="str">
            <v>JKT18E</v>
          </cell>
          <cell r="B7065" t="str">
            <v>CAWANG</v>
          </cell>
        </row>
        <row r="7066">
          <cell r="A7066" t="str">
            <v>JKT05D</v>
          </cell>
          <cell r="B7066" t="str">
            <v>ZAINUL_ARIFIN</v>
          </cell>
        </row>
        <row r="7067">
          <cell r="A7067" t="str">
            <v>JKT21F</v>
          </cell>
          <cell r="B7067" t="str">
            <v>KESEHATAN</v>
          </cell>
        </row>
        <row r="7068">
          <cell r="A7068" t="str">
            <v>JKT07K</v>
          </cell>
          <cell r="B7068" t="str">
            <v>SUNTER_HIJAU</v>
          </cell>
        </row>
        <row r="7069">
          <cell r="A7069" t="str">
            <v>JKT06B</v>
          </cell>
          <cell r="B7069" t="str">
            <v>CIPEUCANG</v>
          </cell>
        </row>
        <row r="7070">
          <cell r="A7070" t="str">
            <v>JKT25G</v>
          </cell>
          <cell r="B7070" t="str">
            <v>MENTENG_DALAM</v>
          </cell>
        </row>
        <row r="7071">
          <cell r="A7071" t="str">
            <v>JKT18I</v>
          </cell>
          <cell r="B7071" t="str">
            <v>PASAR_CIJANTUNG</v>
          </cell>
        </row>
        <row r="7072">
          <cell r="A7072" t="str">
            <v>JKT17C</v>
          </cell>
          <cell r="B7072" t="str">
            <v>CIPINANG_MUARA</v>
          </cell>
        </row>
        <row r="7073">
          <cell r="A7073" t="str">
            <v>JKT03C</v>
          </cell>
          <cell r="B7073" t="str">
            <v>PETAMBURAN</v>
          </cell>
        </row>
        <row r="7074">
          <cell r="A7074" t="str">
            <v>JKT05G</v>
          </cell>
          <cell r="B7074" t="str">
            <v>ASEMKA</v>
          </cell>
        </row>
        <row r="7075">
          <cell r="A7075" t="str">
            <v>JKT03A</v>
          </cell>
          <cell r="B7075" t="str">
            <v>PALMERAH</v>
          </cell>
        </row>
        <row r="7076">
          <cell r="A7076" t="str">
            <v>JKT01I</v>
          </cell>
          <cell r="B7076" t="str">
            <v>SEDAYU_SQUARE</v>
          </cell>
        </row>
        <row r="7077">
          <cell r="A7077" t="str">
            <v>JKT01H</v>
          </cell>
          <cell r="B7077" t="str">
            <v>GREEN_MANSION</v>
          </cell>
        </row>
        <row r="7078">
          <cell r="A7078" t="str">
            <v>JKT13F</v>
          </cell>
          <cell r="B7078" t="str">
            <v>SOEPRAPTO</v>
          </cell>
        </row>
        <row r="7079">
          <cell r="A7079" t="str">
            <v>JKT12J</v>
          </cell>
          <cell r="B7079" t="str">
            <v>KRAMAT_KWITANG</v>
          </cell>
        </row>
        <row r="7080">
          <cell r="A7080" t="str">
            <v>JKT09M</v>
          </cell>
          <cell r="B7080" t="str">
            <v>JALAN_TONGKOL</v>
          </cell>
        </row>
        <row r="7081">
          <cell r="A7081" t="str">
            <v>JKT09L</v>
          </cell>
          <cell r="B7081" t="str">
            <v>ANCOL_BARAT</v>
          </cell>
        </row>
        <row r="7082">
          <cell r="A7082" t="str">
            <v>JKT16B</v>
          </cell>
          <cell r="B7082" t="str">
            <v>PENGGILINGAN</v>
          </cell>
        </row>
        <row r="7083">
          <cell r="A7083" t="str">
            <v>JKT26C</v>
          </cell>
          <cell r="B7083" t="str">
            <v>CIDENG</v>
          </cell>
        </row>
        <row r="7084">
          <cell r="A7084" t="str">
            <v>JKT02C</v>
          </cell>
          <cell r="B7084" t="str">
            <v>MERCU_BUANA</v>
          </cell>
        </row>
        <row r="7085">
          <cell r="A7085" t="str">
            <v>JKT11E</v>
          </cell>
          <cell r="B7085" t="str">
            <v>DANAU_TOBA</v>
          </cell>
        </row>
        <row r="7086">
          <cell r="A7086" t="str">
            <v>PNK31</v>
          </cell>
          <cell r="B7086" t="str">
            <v>KHATULISTIWA</v>
          </cell>
        </row>
        <row r="7087">
          <cell r="A7087" t="str">
            <v>BKI59</v>
          </cell>
          <cell r="B7087" t="str">
            <v>WANASARI</v>
          </cell>
        </row>
        <row r="7088">
          <cell r="A7088" t="str">
            <v>GIA10</v>
          </cell>
          <cell r="B7088" t="str">
            <v>MAS_UBUD</v>
          </cell>
        </row>
        <row r="7089">
          <cell r="A7089" t="str">
            <v>BDO02</v>
          </cell>
          <cell r="B7089" t="str">
            <v>KOPO</v>
          </cell>
        </row>
        <row r="7090">
          <cell r="A7090" t="str">
            <v>BDO07A</v>
          </cell>
          <cell r="B7090" t="str">
            <v>CIJAGRA_RAYA</v>
          </cell>
        </row>
        <row r="7091">
          <cell r="A7091" t="str">
            <v>BDO08A</v>
          </cell>
          <cell r="B7091" t="str">
            <v>BABAKAN_PENGHULU</v>
          </cell>
        </row>
        <row r="7092">
          <cell r="A7092" t="str">
            <v>BDO11A</v>
          </cell>
          <cell r="B7092" t="str">
            <v>CIPEDES_TENGAH</v>
          </cell>
        </row>
        <row r="7093">
          <cell r="A7093" t="str">
            <v>BDO15A</v>
          </cell>
          <cell r="B7093" t="str">
            <v>PASARPOLAH</v>
          </cell>
        </row>
        <row r="7094">
          <cell r="A7094" t="str">
            <v>BDO18A</v>
          </cell>
          <cell r="B7094" t="str">
            <v>GOLF_BARAT</v>
          </cell>
        </row>
        <row r="7095">
          <cell r="A7095" t="str">
            <v>BDO19A</v>
          </cell>
          <cell r="B7095" t="str">
            <v>CIBOGO_ATAS</v>
          </cell>
        </row>
        <row r="7096">
          <cell r="A7096" t="str">
            <v>BDO20A</v>
          </cell>
          <cell r="B7096" t="str">
            <v>REOG</v>
          </cell>
        </row>
        <row r="7097">
          <cell r="A7097" t="str">
            <v>BDO31</v>
          </cell>
          <cell r="B7097" t="str">
            <v>TAMAN_KOPO_INDAH</v>
          </cell>
        </row>
        <row r="7098">
          <cell r="A7098" t="str">
            <v>BDO40</v>
          </cell>
          <cell r="B7098" t="str">
            <v>BANDUNG_KIDUL</v>
          </cell>
        </row>
        <row r="7099">
          <cell r="A7099" t="str">
            <v>BDO58</v>
          </cell>
          <cell r="B7099" t="str">
            <v>CILEUNYI_WETAN</v>
          </cell>
        </row>
        <row r="7100">
          <cell r="A7100" t="str">
            <v>BDO12A</v>
          </cell>
          <cell r="B7100" t="str">
            <v>BABAKAN_CIAMIS</v>
          </cell>
        </row>
        <row r="7101">
          <cell r="A7101" t="str">
            <v>BDO20</v>
          </cell>
          <cell r="B7101" t="str">
            <v>BANJARAN</v>
          </cell>
        </row>
        <row r="7102">
          <cell r="A7102" t="str">
            <v>BDO38</v>
          </cell>
          <cell r="B7102" t="str">
            <v>OTISTA</v>
          </cell>
        </row>
        <row r="7103">
          <cell r="A7103" t="str">
            <v>BDO38A</v>
          </cell>
          <cell r="B7103" t="str">
            <v>CP_CIBADUYUT_WETAN</v>
          </cell>
        </row>
        <row r="7104">
          <cell r="A7104" t="str">
            <v>BDO42A</v>
          </cell>
          <cell r="B7104" t="str">
            <v>CP_CIGONDEWAH_KALER</v>
          </cell>
        </row>
        <row r="7105">
          <cell r="A7105" t="str">
            <v>BDO45A</v>
          </cell>
          <cell r="B7105" t="str">
            <v>CP_CIJERAH</v>
          </cell>
        </row>
        <row r="7106">
          <cell r="A7106" t="str">
            <v>BDO54A</v>
          </cell>
          <cell r="B7106" t="str">
            <v>CP_KARANG_PAMULANG</v>
          </cell>
        </row>
        <row r="7107">
          <cell r="A7107" t="str">
            <v>BDO59</v>
          </cell>
          <cell r="B7107" t="str">
            <v>CIPADUNG</v>
          </cell>
        </row>
        <row r="7108">
          <cell r="A7108" t="str">
            <v>BDO67A</v>
          </cell>
          <cell r="B7108" t="str">
            <v>CP_PAKEMITAN_2</v>
          </cell>
        </row>
        <row r="7109">
          <cell r="A7109" t="str">
            <v>BDO71A</v>
          </cell>
          <cell r="B7109" t="str">
            <v>CP_MARGASUKA</v>
          </cell>
        </row>
        <row r="7110">
          <cell r="A7110" t="str">
            <v>BDO75A</v>
          </cell>
          <cell r="B7110" t="str">
            <v>CP_TAMAN_SARI</v>
          </cell>
        </row>
        <row r="7111">
          <cell r="A7111" t="str">
            <v>BDO76A</v>
          </cell>
          <cell r="B7111" t="str">
            <v>KIARACONDONG_2</v>
          </cell>
        </row>
        <row r="7112">
          <cell r="A7112" t="str">
            <v>CIM16</v>
          </cell>
          <cell r="B7112" t="str">
            <v>CP_DJATI</v>
          </cell>
        </row>
        <row r="7113">
          <cell r="A7113" t="str">
            <v>NGP18</v>
          </cell>
          <cell r="B7113" t="str">
            <v>CIKALONG_WETAN</v>
          </cell>
        </row>
        <row r="7114">
          <cell r="A7114" t="str">
            <v>SOG21</v>
          </cell>
          <cell r="B7114" t="str">
            <v>KUTAWARINGIN</v>
          </cell>
        </row>
        <row r="7115">
          <cell r="A7115" t="str">
            <v>SOG24</v>
          </cell>
          <cell r="B7115" t="str">
            <v>ARJASARI</v>
          </cell>
        </row>
        <row r="7116">
          <cell r="A7116" t="str">
            <v>SOG36</v>
          </cell>
          <cell r="B7116" t="str">
            <v>JELEKONG</v>
          </cell>
        </row>
        <row r="7117">
          <cell r="A7117" t="str">
            <v>SOG42</v>
          </cell>
          <cell r="B7117" t="str">
            <v>TANGSI_MEKAR</v>
          </cell>
        </row>
        <row r="7118">
          <cell r="A7118" t="str">
            <v>SOG48</v>
          </cell>
          <cell r="B7118" t="str">
            <v>STASION</v>
          </cell>
        </row>
        <row r="7119">
          <cell r="A7119" t="str">
            <v>SOG73</v>
          </cell>
          <cell r="B7119" t="str">
            <v>CP_CITARIK</v>
          </cell>
        </row>
        <row r="7120">
          <cell r="A7120" t="str">
            <v>SOG80</v>
          </cell>
          <cell r="B7120" t="str">
            <v>CP_RENCONG_2</v>
          </cell>
        </row>
        <row r="7121">
          <cell r="A7121" t="str">
            <v>CIM10</v>
          </cell>
          <cell r="B7121" t="str">
            <v>CHJ</v>
          </cell>
        </row>
        <row r="7122">
          <cell r="A7122" t="str">
            <v>CJR02</v>
          </cell>
          <cell r="B7122" t="str">
            <v>TANGGEUNG</v>
          </cell>
        </row>
        <row r="7123">
          <cell r="A7123" t="str">
            <v>CJR17</v>
          </cell>
          <cell r="B7123" t="str">
            <v>CIJATI</v>
          </cell>
        </row>
        <row r="7124">
          <cell r="A7124" t="str">
            <v>KRW03</v>
          </cell>
          <cell r="B7124" t="str">
            <v>RENGASDENGKLOK</v>
          </cell>
        </row>
        <row r="7125">
          <cell r="A7125" t="str">
            <v>KRW28</v>
          </cell>
          <cell r="B7125" t="str">
            <v>TIRTAMULYA</v>
          </cell>
        </row>
        <row r="7126">
          <cell r="A7126" t="str">
            <v>PWK07</v>
          </cell>
          <cell r="B7126" t="str">
            <v>BUNGURSARI</v>
          </cell>
        </row>
        <row r="7127">
          <cell r="A7127" t="str">
            <v>SBG06</v>
          </cell>
          <cell r="B7127" t="str">
            <v>CIASEM</v>
          </cell>
        </row>
        <row r="7128">
          <cell r="A7128" t="str">
            <v>CRN01</v>
          </cell>
          <cell r="B7128" t="str">
            <v>CIREBON</v>
          </cell>
        </row>
        <row r="7129">
          <cell r="A7129" t="str">
            <v>CRN02</v>
          </cell>
          <cell r="B7129" t="str">
            <v>SINDANG_LAUT</v>
          </cell>
        </row>
        <row r="7130">
          <cell r="A7130" t="str">
            <v>CRN03</v>
          </cell>
          <cell r="B7130" t="str">
            <v>KLANGENAN</v>
          </cell>
        </row>
        <row r="7131">
          <cell r="A7131" t="str">
            <v>CRN04</v>
          </cell>
          <cell r="B7131" t="str">
            <v>SUMBER</v>
          </cell>
        </row>
        <row r="7132">
          <cell r="A7132" t="str">
            <v>CRN05</v>
          </cell>
          <cell r="B7132" t="str">
            <v>HARJAMUKTI</v>
          </cell>
        </row>
        <row r="7133">
          <cell r="A7133" t="str">
            <v>CRN06</v>
          </cell>
          <cell r="B7133" t="str">
            <v>GUNUNG_JATI</v>
          </cell>
        </row>
        <row r="7134">
          <cell r="A7134" t="str">
            <v>CRN07</v>
          </cell>
          <cell r="B7134" t="str">
            <v>ARJAWINANGUN</v>
          </cell>
        </row>
        <row r="7135">
          <cell r="A7135" t="str">
            <v>CRN09</v>
          </cell>
          <cell r="B7135" t="str">
            <v>TRUSMI</v>
          </cell>
        </row>
        <row r="7136">
          <cell r="A7136" t="str">
            <v>CRN12</v>
          </cell>
          <cell r="B7136" t="str">
            <v>VETERAN</v>
          </cell>
        </row>
        <row r="7137">
          <cell r="A7137" t="str">
            <v>CRN14</v>
          </cell>
          <cell r="B7137" t="str">
            <v>KANGGRAKSAN_2</v>
          </cell>
        </row>
        <row r="7138">
          <cell r="A7138" t="str">
            <v>CRN18</v>
          </cell>
          <cell r="B7138" t="str">
            <v>DRAJAT</v>
          </cell>
        </row>
        <row r="7139">
          <cell r="A7139" t="str">
            <v>KNG08</v>
          </cell>
          <cell r="B7139" t="str">
            <v>JALAKSANA</v>
          </cell>
        </row>
        <row r="7140">
          <cell r="A7140" t="str">
            <v>MJA11</v>
          </cell>
          <cell r="B7140" t="str">
            <v>PANINGKIRAN</v>
          </cell>
        </row>
        <row r="7141">
          <cell r="A7141" t="str">
            <v>SMB02</v>
          </cell>
          <cell r="B7141" t="str">
            <v>GEBANG</v>
          </cell>
        </row>
        <row r="7142">
          <cell r="A7142" t="str">
            <v>SMB04</v>
          </cell>
          <cell r="B7142" t="str">
            <v>TUKMUDAL</v>
          </cell>
        </row>
        <row r="7143">
          <cell r="A7143" t="str">
            <v>SMB06</v>
          </cell>
          <cell r="B7143" t="str">
            <v>MUNDU</v>
          </cell>
        </row>
        <row r="7144">
          <cell r="A7144" t="str">
            <v>SMB07</v>
          </cell>
          <cell r="B7144" t="str">
            <v>TENGAH_TANI</v>
          </cell>
        </row>
        <row r="7145">
          <cell r="A7145" t="str">
            <v>SMB12</v>
          </cell>
          <cell r="B7145" t="str">
            <v>BEBER</v>
          </cell>
        </row>
        <row r="7146">
          <cell r="A7146" t="str">
            <v>SMB14</v>
          </cell>
          <cell r="B7146" t="str">
            <v>BABAKAN</v>
          </cell>
        </row>
        <row r="7147">
          <cell r="A7147" t="str">
            <v>SMB19</v>
          </cell>
          <cell r="B7147" t="str">
            <v>ASTANAJAPURA</v>
          </cell>
        </row>
        <row r="7148">
          <cell r="A7148" t="str">
            <v>SMB20</v>
          </cell>
          <cell r="B7148" t="str">
            <v>KARANGSEMBUNG</v>
          </cell>
        </row>
        <row r="7149">
          <cell r="A7149" t="str">
            <v>SMB22</v>
          </cell>
          <cell r="B7149" t="str">
            <v>KALIWEDI</v>
          </cell>
        </row>
        <row r="7150">
          <cell r="A7150" t="str">
            <v>SMB23</v>
          </cell>
          <cell r="B7150" t="str">
            <v>GALAGAMBA</v>
          </cell>
        </row>
        <row r="7151">
          <cell r="A7151" t="str">
            <v>SUP01</v>
          </cell>
          <cell r="B7151" t="str">
            <v>SUNGAI_PENUH</v>
          </cell>
        </row>
        <row r="7152">
          <cell r="A7152" t="str">
            <v>GRT07</v>
          </cell>
          <cell r="B7152" t="str">
            <v>MALANGBONG</v>
          </cell>
        </row>
        <row r="7153">
          <cell r="A7153" t="str">
            <v>KNG09</v>
          </cell>
          <cell r="B7153" t="str">
            <v>CIPORANG</v>
          </cell>
        </row>
        <row r="7154">
          <cell r="A7154" t="str">
            <v>KRW19</v>
          </cell>
          <cell r="B7154" t="str">
            <v>CURUG_BARU</v>
          </cell>
        </row>
        <row r="7155">
          <cell r="A7155" t="str">
            <v>KRW888</v>
          </cell>
          <cell r="B7155" t="str">
            <v>KRW_SALES</v>
          </cell>
        </row>
        <row r="7156">
          <cell r="A7156" t="str">
            <v>LLG05</v>
          </cell>
          <cell r="B7156" t="str">
            <v>CP_MARGAMULYA</v>
          </cell>
        </row>
        <row r="7157">
          <cell r="A7157" t="str">
            <v>NGP05</v>
          </cell>
          <cell r="B7157" t="str">
            <v>JAYA_MEKAR</v>
          </cell>
        </row>
        <row r="7158">
          <cell r="A7158" t="str">
            <v>NGG03</v>
          </cell>
          <cell r="B7158" t="str">
            <v>PULAU_BENDU</v>
          </cell>
        </row>
        <row r="7159">
          <cell r="A7159" t="str">
            <v>PNK24</v>
          </cell>
          <cell r="B7159" t="str">
            <v>CP_DR_SOETOMO</v>
          </cell>
        </row>
        <row r="7160">
          <cell r="A7160" t="str">
            <v>PTN02</v>
          </cell>
          <cell r="B7160" t="str">
            <v>LECES</v>
          </cell>
        </row>
        <row r="7161">
          <cell r="A7161" t="str">
            <v>SMB03</v>
          </cell>
          <cell r="B7161" t="str">
            <v>PLUMBON</v>
          </cell>
        </row>
        <row r="7162">
          <cell r="A7162" t="str">
            <v>SMB05</v>
          </cell>
          <cell r="B7162" t="str">
            <v>PANGGANGSARI</v>
          </cell>
        </row>
        <row r="7163">
          <cell r="A7163" t="str">
            <v>SMB17</v>
          </cell>
          <cell r="B7163" t="str">
            <v>TALUN_2</v>
          </cell>
        </row>
        <row r="7164">
          <cell r="A7164" t="str">
            <v>SMB24</v>
          </cell>
          <cell r="B7164" t="str">
            <v>SURANENGGALA</v>
          </cell>
        </row>
        <row r="7165">
          <cell r="A7165" t="str">
            <v>CJR04</v>
          </cell>
          <cell r="B7165" t="str">
            <v>SAYANG</v>
          </cell>
        </row>
        <row r="7166">
          <cell r="A7166" t="str">
            <v>SMI05</v>
          </cell>
          <cell r="B7166" t="str">
            <v>WARUDOYONG</v>
          </cell>
        </row>
        <row r="7167">
          <cell r="A7167" t="str">
            <v>KAA07</v>
          </cell>
          <cell r="B7167" t="str">
            <v>JATEN</v>
          </cell>
        </row>
        <row r="7168">
          <cell r="A7168" t="str">
            <v>SOG12</v>
          </cell>
          <cell r="B7168" t="str">
            <v>DAYEUH_KOLOT</v>
          </cell>
        </row>
        <row r="7169">
          <cell r="A7169" t="str">
            <v>SOG17</v>
          </cell>
          <cell r="B7169" t="str">
            <v>KULALET</v>
          </cell>
        </row>
        <row r="7170">
          <cell r="A7170" t="str">
            <v>SOG28</v>
          </cell>
          <cell r="B7170" t="str">
            <v>NAGREG</v>
          </cell>
        </row>
        <row r="7171">
          <cell r="A7171" t="str">
            <v>SOG41</v>
          </cell>
          <cell r="B7171" t="str">
            <v>BOJONGKONENG</v>
          </cell>
        </row>
        <row r="7172">
          <cell r="A7172" t="str">
            <v>SOG46</v>
          </cell>
          <cell r="B7172" t="str">
            <v>CIKONENG_RAYA</v>
          </cell>
        </row>
        <row r="7173">
          <cell r="A7173" t="str">
            <v>SOG47</v>
          </cell>
          <cell r="B7173" t="str">
            <v>SULAEMAN</v>
          </cell>
        </row>
        <row r="7174">
          <cell r="A7174" t="str">
            <v>GSK16</v>
          </cell>
          <cell r="B7174" t="str">
            <v>MANYAR_1</v>
          </cell>
        </row>
        <row r="7175">
          <cell r="A7175" t="str">
            <v>SUB30</v>
          </cell>
          <cell r="B7175" t="str">
            <v>PAGESANGAN</v>
          </cell>
        </row>
        <row r="7176">
          <cell r="A7176" t="str">
            <v>SUM05</v>
          </cell>
          <cell r="B7176" t="str">
            <v>JATINANGOR</v>
          </cell>
        </row>
        <row r="7177">
          <cell r="A7177" t="str">
            <v>TGR41</v>
          </cell>
          <cell r="B7177" t="str">
            <v>BALARAJA_2</v>
          </cell>
        </row>
        <row r="7178">
          <cell r="A7178" t="str">
            <v>TGR44</v>
          </cell>
          <cell r="B7178" t="str">
            <v>NEGLASARI</v>
          </cell>
        </row>
        <row r="7179">
          <cell r="A7179" t="str">
            <v>GRT22</v>
          </cell>
          <cell r="B7179" t="str">
            <v>CISURUPAN</v>
          </cell>
        </row>
        <row r="7180">
          <cell r="A7180" t="str">
            <v>GRT24</v>
          </cell>
          <cell r="B7180" t="str">
            <v>LEWO</v>
          </cell>
        </row>
        <row r="7181">
          <cell r="A7181" t="str">
            <v>MGW34</v>
          </cell>
          <cell r="B7181" t="str">
            <v>CP_BYPASS_KUTA</v>
          </cell>
        </row>
        <row r="7182">
          <cell r="A7182" t="str">
            <v>DPS70</v>
          </cell>
          <cell r="B7182" t="str">
            <v>CP_SUMATRA</v>
          </cell>
        </row>
        <row r="7183">
          <cell r="A7183" t="str">
            <v>MGW40</v>
          </cell>
          <cell r="B7183" t="str">
            <v>CP_PADANG_BALI</v>
          </cell>
        </row>
        <row r="7184">
          <cell r="A7184" t="str">
            <v>DPS78</v>
          </cell>
          <cell r="B7184" t="str">
            <v>CP_WATURENGGONG</v>
          </cell>
        </row>
        <row r="7185">
          <cell r="A7185" t="str">
            <v>KPJ16</v>
          </cell>
          <cell r="B7185" t="str">
            <v>KPJ_WONOSARI_1</v>
          </cell>
        </row>
        <row r="7186">
          <cell r="A7186" t="str">
            <v>MGW28</v>
          </cell>
          <cell r="B7186" t="str">
            <v>PERERENAN_1</v>
          </cell>
        </row>
        <row r="7187">
          <cell r="A7187" t="str">
            <v>NIW05</v>
          </cell>
          <cell r="B7187" t="str">
            <v>NIW_KENDAL_1</v>
          </cell>
        </row>
        <row r="7188">
          <cell r="A7188" t="str">
            <v>MMW05</v>
          </cell>
          <cell r="B7188" t="str">
            <v>JUNGKAT</v>
          </cell>
        </row>
        <row r="7189">
          <cell r="A7189" t="str">
            <v>PYK05</v>
          </cell>
          <cell r="B7189" t="str">
            <v>PILADANG</v>
          </cell>
        </row>
        <row r="7190">
          <cell r="A7190" t="str">
            <v>SUB99</v>
          </cell>
          <cell r="B7190" t="str">
            <v>AMIR_MAHMUD</v>
          </cell>
        </row>
        <row r="7191">
          <cell r="A7191" t="str">
            <v>BWI777</v>
          </cell>
          <cell r="B7191" t="str">
            <v>BWI_GATEWAY</v>
          </cell>
        </row>
        <row r="7192">
          <cell r="A7192" t="str">
            <v>BWI32</v>
          </cell>
          <cell r="B7192" t="str">
            <v>GAMBIRAN_1</v>
          </cell>
        </row>
        <row r="7193">
          <cell r="A7193" t="str">
            <v>BWI34</v>
          </cell>
          <cell r="B7193" t="str">
            <v>BANGOREJO_2</v>
          </cell>
        </row>
        <row r="7194">
          <cell r="A7194" t="str">
            <v>BWI35</v>
          </cell>
          <cell r="B7194" t="str">
            <v>MUNCAR_1</v>
          </cell>
        </row>
        <row r="7195">
          <cell r="A7195" t="str">
            <v>TWR15</v>
          </cell>
          <cell r="B7195" t="str">
            <v>CP_KOTA_BANGUN_1</v>
          </cell>
        </row>
        <row r="7196">
          <cell r="A7196" t="str">
            <v>SON02</v>
          </cell>
          <cell r="B7196" t="str">
            <v>AIMAS</v>
          </cell>
        </row>
        <row r="7197">
          <cell r="A7197" t="str">
            <v>KPJ15</v>
          </cell>
          <cell r="B7197" t="str">
            <v>KEPANJEN_1</v>
          </cell>
        </row>
        <row r="7198">
          <cell r="A7198" t="str">
            <v>SOC34</v>
          </cell>
          <cell r="B7198" t="str">
            <v>SAMUDRA_PASAI</v>
          </cell>
        </row>
        <row r="7199">
          <cell r="A7199" t="str">
            <v>PKL20</v>
          </cell>
          <cell r="B7199" t="str">
            <v>KARANGDADAP</v>
          </cell>
        </row>
        <row r="7200">
          <cell r="A7200" t="str">
            <v>SLM16</v>
          </cell>
          <cell r="B7200" t="str">
            <v>KALONGAN</v>
          </cell>
        </row>
        <row r="7201">
          <cell r="A7201" t="str">
            <v>SOC23</v>
          </cell>
          <cell r="B7201" t="str">
            <v>KAUMAN_SOLO</v>
          </cell>
        </row>
        <row r="7202">
          <cell r="A7202" t="str">
            <v>BDO13</v>
          </cell>
          <cell r="B7202" t="str">
            <v>UJUNG_BERUNG</v>
          </cell>
        </row>
        <row r="7203">
          <cell r="A7203" t="str">
            <v>PKU21</v>
          </cell>
          <cell r="B7203" t="str">
            <v>CP_DAHLIA</v>
          </cell>
        </row>
        <row r="7204">
          <cell r="A7204" t="str">
            <v>PKU02</v>
          </cell>
          <cell r="B7204" t="str">
            <v>TAMPAN</v>
          </cell>
        </row>
        <row r="7205">
          <cell r="A7205" t="str">
            <v>BAT03</v>
          </cell>
          <cell r="B7205" t="str">
            <v>SELECTA</v>
          </cell>
        </row>
        <row r="7206">
          <cell r="A7206" t="str">
            <v>BPN22</v>
          </cell>
          <cell r="B7206" t="str">
            <v>CP_PRAPATAN</v>
          </cell>
        </row>
        <row r="7207">
          <cell r="A7207" t="str">
            <v>NGG04</v>
          </cell>
          <cell r="B7207" t="str">
            <v>DARIT</v>
          </cell>
        </row>
        <row r="7208">
          <cell r="A7208" t="str">
            <v>TWR12</v>
          </cell>
          <cell r="B7208" t="str">
            <v>CP_SANGA_SANGA</v>
          </cell>
        </row>
        <row r="7209">
          <cell r="A7209" t="str">
            <v>RKS08</v>
          </cell>
          <cell r="B7209" t="str">
            <v>RANGKAS_4</v>
          </cell>
        </row>
        <row r="7210">
          <cell r="A7210" t="str">
            <v>SGT07</v>
          </cell>
          <cell r="B7210" t="str">
            <v>CP_AW_SYAHARANIE</v>
          </cell>
        </row>
        <row r="7211">
          <cell r="A7211" t="str">
            <v>BXT05</v>
          </cell>
          <cell r="B7211" t="str">
            <v>CP_MEKAR_MART</v>
          </cell>
        </row>
        <row r="7212">
          <cell r="A7212" t="str">
            <v>PNK16</v>
          </cell>
          <cell r="B7212" t="str">
            <v>CP_DANISH</v>
          </cell>
        </row>
        <row r="7213">
          <cell r="A7213" t="str">
            <v>NGK08</v>
          </cell>
          <cell r="B7213" t="str">
            <v>PACE_1</v>
          </cell>
        </row>
        <row r="7214">
          <cell r="A7214" t="str">
            <v>BDO41A</v>
          </cell>
          <cell r="B7214" t="str">
            <v>CP_CIGELERENG</v>
          </cell>
        </row>
        <row r="7215">
          <cell r="A7215" t="str">
            <v>MLG60</v>
          </cell>
          <cell r="B7215" t="str">
            <v>SUKUN_4</v>
          </cell>
        </row>
        <row r="7216">
          <cell r="A7216" t="str">
            <v>PKU24</v>
          </cell>
          <cell r="B7216" t="str">
            <v>CP_SENAPELAN</v>
          </cell>
        </row>
        <row r="7217">
          <cell r="A7217" t="str">
            <v>KBM09</v>
          </cell>
          <cell r="B7217" t="str">
            <v>MIRIT</v>
          </cell>
        </row>
        <row r="7218">
          <cell r="A7218" t="str">
            <v>TKK02</v>
          </cell>
          <cell r="B7218" t="str">
            <v>SINGINGI_HILIR</v>
          </cell>
        </row>
        <row r="7219">
          <cell r="A7219" t="str">
            <v>BGG11</v>
          </cell>
          <cell r="B7219" t="str">
            <v>SUBAH</v>
          </cell>
        </row>
        <row r="7220">
          <cell r="A7220" t="str">
            <v>SUB47</v>
          </cell>
          <cell r="B7220" t="str">
            <v>MULYOSARI</v>
          </cell>
        </row>
        <row r="7221">
          <cell r="A7221" t="str">
            <v>SRG14</v>
          </cell>
          <cell r="B7221" t="str">
            <v>GRAHA_PADMA</v>
          </cell>
        </row>
        <row r="7222">
          <cell r="A7222" t="str">
            <v>MDN07</v>
          </cell>
          <cell r="B7222" t="str">
            <v>KARTOHARJO</v>
          </cell>
        </row>
        <row r="7223">
          <cell r="A7223" t="str">
            <v>MJK04</v>
          </cell>
          <cell r="B7223" t="str">
            <v>JAYANEGARA</v>
          </cell>
        </row>
        <row r="7224">
          <cell r="A7224" t="str">
            <v>JBR34</v>
          </cell>
          <cell r="B7224" t="str">
            <v>BALUNG_1</v>
          </cell>
        </row>
        <row r="7225">
          <cell r="A7225" t="str">
            <v>LBB04</v>
          </cell>
          <cell r="B7225" t="str">
            <v>CP_SUNGAI_PUA</v>
          </cell>
        </row>
        <row r="7226">
          <cell r="A7226" t="str">
            <v>KUB11</v>
          </cell>
          <cell r="B7226" t="str">
            <v>CP_PONDOK_INDAH</v>
          </cell>
        </row>
        <row r="7227">
          <cell r="A7227" t="str">
            <v>PKU07</v>
          </cell>
          <cell r="B7227" t="str">
            <v>HARAPAN_RAYA</v>
          </cell>
        </row>
        <row r="7228">
          <cell r="A7228" t="str">
            <v>DUM03</v>
          </cell>
          <cell r="B7228" t="str">
            <v>DUMAI_TIMUR</v>
          </cell>
        </row>
        <row r="7229">
          <cell r="A7229" t="str">
            <v>PKU01</v>
          </cell>
          <cell r="B7229" t="str">
            <v>PEKANBARU</v>
          </cell>
        </row>
        <row r="7230">
          <cell r="A7230" t="str">
            <v>BDO47A</v>
          </cell>
          <cell r="B7230" t="str">
            <v>CP_CISARANTEN_ENDAH</v>
          </cell>
        </row>
        <row r="7231">
          <cell r="A7231" t="str">
            <v>UPG61</v>
          </cell>
          <cell r="B7231" t="str">
            <v>ANTANG_RAYA</v>
          </cell>
        </row>
        <row r="7232">
          <cell r="A7232" t="str">
            <v>UPG58</v>
          </cell>
          <cell r="B7232" t="str">
            <v>MASALE</v>
          </cell>
        </row>
        <row r="7233">
          <cell r="A7233" t="str">
            <v>TSK17</v>
          </cell>
          <cell r="B7233" t="str">
            <v>DC_KARSAMENAK</v>
          </cell>
        </row>
        <row r="7234">
          <cell r="A7234" t="str">
            <v>KDR03</v>
          </cell>
          <cell r="B7234" t="str">
            <v>PARE</v>
          </cell>
        </row>
        <row r="7235">
          <cell r="A7235" t="str">
            <v>SBY666</v>
          </cell>
          <cell r="B7235" t="str">
            <v>SBY_GATEWAY</v>
          </cell>
        </row>
        <row r="7236">
          <cell r="A7236" t="str">
            <v>KPJ17</v>
          </cell>
          <cell r="B7236" t="str">
            <v>KROMENGAN_1</v>
          </cell>
        </row>
        <row r="7237">
          <cell r="A7237" t="str">
            <v>LMG19</v>
          </cell>
          <cell r="B7237" t="str">
            <v>DEKET_1</v>
          </cell>
        </row>
        <row r="7238">
          <cell r="A7238" t="str">
            <v>GSK23</v>
          </cell>
          <cell r="B7238" t="str">
            <v>UJUNGPANGKAH_1</v>
          </cell>
        </row>
        <row r="7239">
          <cell r="A7239" t="str">
            <v>SUB22</v>
          </cell>
          <cell r="B7239" t="str">
            <v>MAYJEND_SUNGKONO</v>
          </cell>
        </row>
        <row r="7240">
          <cell r="A7240" t="str">
            <v>SOG55</v>
          </cell>
          <cell r="B7240" t="str">
            <v>CP_JELEKONG_2</v>
          </cell>
        </row>
        <row r="7241">
          <cell r="A7241" t="str">
            <v>BDO69A</v>
          </cell>
          <cell r="B7241" t="str">
            <v>CP_SAPIR_PERMAI</v>
          </cell>
        </row>
        <row r="7242">
          <cell r="A7242" t="str">
            <v>SOG65</v>
          </cell>
          <cell r="B7242" t="str">
            <v>CP_SUKAMANAH2</v>
          </cell>
        </row>
        <row r="7243">
          <cell r="A7243" t="str">
            <v>SOG81</v>
          </cell>
          <cell r="B7243" t="str">
            <v>CP_SILIWANGI_2</v>
          </cell>
        </row>
        <row r="7244">
          <cell r="A7244" t="str">
            <v>CIM13</v>
          </cell>
          <cell r="B7244" t="str">
            <v>CP_CIBABAT</v>
          </cell>
        </row>
        <row r="7245">
          <cell r="A7245" t="str">
            <v>TSK21</v>
          </cell>
          <cell r="B7245" t="str">
            <v>CP_MULYASARI</v>
          </cell>
        </row>
        <row r="7246">
          <cell r="A7246" t="str">
            <v>TSK23</v>
          </cell>
          <cell r="B7246" t="str">
            <v>CP_SUKAMAJU_KIDUL_3</v>
          </cell>
        </row>
        <row r="7247">
          <cell r="A7247" t="str">
            <v>BDO32A</v>
          </cell>
          <cell r="B7247" t="str">
            <v>CP_BANDUNG_KIDUL_2</v>
          </cell>
        </row>
        <row r="7248">
          <cell r="A7248" t="str">
            <v>SOG74</v>
          </cell>
          <cell r="B7248" t="str">
            <v>CP_LEBAKWANGI</v>
          </cell>
        </row>
        <row r="7249">
          <cell r="A7249" t="str">
            <v>SOG63</v>
          </cell>
          <cell r="B7249" t="str">
            <v>CP_KOPO_KATAPANG</v>
          </cell>
        </row>
        <row r="7250">
          <cell r="A7250" t="str">
            <v>TSK22</v>
          </cell>
          <cell r="B7250" t="str">
            <v>CP_TUGURAJA_2</v>
          </cell>
        </row>
        <row r="7251">
          <cell r="A7251" t="str">
            <v>BDO61A</v>
          </cell>
          <cell r="B7251" t="str">
            <v>CP_PAGARSIH</v>
          </cell>
        </row>
        <row r="7252">
          <cell r="A7252" t="str">
            <v>BDO55A</v>
          </cell>
          <cell r="B7252" t="str">
            <v>CP_KEBON_LEGA</v>
          </cell>
        </row>
        <row r="7253">
          <cell r="A7253" t="str">
            <v>SOG71</v>
          </cell>
          <cell r="B7253" t="str">
            <v>CP_CIKONENG</v>
          </cell>
        </row>
        <row r="7254">
          <cell r="A7254" t="str">
            <v>BDO68A</v>
          </cell>
          <cell r="B7254" t="str">
            <v>CP_MOCH_RAMDAN</v>
          </cell>
        </row>
        <row r="7255">
          <cell r="A7255" t="str">
            <v>BDO53A</v>
          </cell>
          <cell r="B7255" t="str">
            <v>CP_JENDRAL_SUDIRMAN</v>
          </cell>
        </row>
        <row r="7256">
          <cell r="A7256" t="str">
            <v>SOG84</v>
          </cell>
          <cell r="B7256" t="str">
            <v>CP_TKI</v>
          </cell>
        </row>
        <row r="7257">
          <cell r="A7257" t="str">
            <v>SOG85</v>
          </cell>
          <cell r="B7257" t="str">
            <v>CP_RANCAMULYA_3</v>
          </cell>
        </row>
        <row r="7258">
          <cell r="A7258" t="str">
            <v>SOG66</v>
          </cell>
          <cell r="B7258" t="str">
            <v>CP_MAJASETRA</v>
          </cell>
        </row>
        <row r="7259">
          <cell r="A7259" t="str">
            <v>BDO73A</v>
          </cell>
          <cell r="B7259" t="str">
            <v>CP_REOG</v>
          </cell>
        </row>
        <row r="7260">
          <cell r="A7260" t="str">
            <v>BDO43A</v>
          </cell>
          <cell r="B7260" t="str">
            <v>CP_CIHAPIT_2</v>
          </cell>
        </row>
        <row r="7261">
          <cell r="A7261" t="str">
            <v>BDO64A</v>
          </cell>
          <cell r="B7261" t="str">
            <v>CP_SURAPATI</v>
          </cell>
        </row>
        <row r="7262">
          <cell r="A7262" t="str">
            <v>BDO40A</v>
          </cell>
          <cell r="B7262" t="str">
            <v>CP_CIGADUNG</v>
          </cell>
        </row>
        <row r="7263">
          <cell r="A7263" t="str">
            <v>CRN20</v>
          </cell>
          <cell r="B7263" t="str">
            <v>CP_PEKALANGAN_3</v>
          </cell>
        </row>
        <row r="7264">
          <cell r="A7264" t="str">
            <v>CIM12</v>
          </cell>
          <cell r="B7264" t="str">
            <v>CP_CIMINDI_2</v>
          </cell>
        </row>
        <row r="7265">
          <cell r="A7265" t="str">
            <v>GRT35</v>
          </cell>
          <cell r="B7265" t="str">
            <v>CP_KERSAMANAH_2</v>
          </cell>
        </row>
        <row r="7266">
          <cell r="A7266" t="str">
            <v>SOG70</v>
          </cell>
          <cell r="B7266" t="str">
            <v>CP_BOJONGSOANG</v>
          </cell>
        </row>
        <row r="7267">
          <cell r="A7267" t="str">
            <v>PKU22</v>
          </cell>
          <cell r="B7267" t="str">
            <v>CP_PAUS</v>
          </cell>
        </row>
        <row r="7268">
          <cell r="A7268" t="str">
            <v>PNK18</v>
          </cell>
          <cell r="B7268" t="str">
            <v>CP_KARYA_BARU</v>
          </cell>
        </row>
        <row r="7269">
          <cell r="A7269" t="str">
            <v>SOG76</v>
          </cell>
          <cell r="B7269" t="str">
            <v>CP_PAKUTANDANG</v>
          </cell>
        </row>
        <row r="7270">
          <cell r="A7270" t="str">
            <v>PKU03</v>
          </cell>
          <cell r="B7270" t="str">
            <v>HANGTUAH</v>
          </cell>
        </row>
        <row r="7271">
          <cell r="A7271" t="str">
            <v>DJB888</v>
          </cell>
          <cell r="B7271" t="str">
            <v>DJB_SALES</v>
          </cell>
        </row>
        <row r="7272">
          <cell r="A7272" t="str">
            <v>LBB05</v>
          </cell>
          <cell r="B7272" t="str">
            <v>CP_KOTO_TUO</v>
          </cell>
        </row>
        <row r="7273">
          <cell r="A7273" t="str">
            <v>LBB06</v>
          </cell>
          <cell r="B7273" t="str">
            <v>CP_KUBANG_PUTIH</v>
          </cell>
        </row>
        <row r="7274">
          <cell r="A7274" t="str">
            <v>SOG72</v>
          </cell>
          <cell r="B7274" t="str">
            <v>CP_CIPINANG</v>
          </cell>
        </row>
        <row r="7275">
          <cell r="A7275" t="str">
            <v>NGP23</v>
          </cell>
          <cell r="B7275" t="str">
            <v>CP_KERTAMULYA</v>
          </cell>
        </row>
        <row r="7276">
          <cell r="A7276" t="str">
            <v>KRW41</v>
          </cell>
          <cell r="B7276" t="str">
            <v>CP_PANCAWATI</v>
          </cell>
        </row>
        <row r="7277">
          <cell r="A7277" t="str">
            <v>BDO58A</v>
          </cell>
          <cell r="B7277" t="str">
            <v>CP_KUNINGAN_RAYA</v>
          </cell>
        </row>
        <row r="7278">
          <cell r="A7278" t="str">
            <v>BDO74A</v>
          </cell>
          <cell r="B7278" t="str">
            <v>CP_PASIR_LUYU</v>
          </cell>
        </row>
        <row r="7279">
          <cell r="A7279" t="str">
            <v>BDO33A</v>
          </cell>
          <cell r="B7279" t="str">
            <v>CP_BANTENG</v>
          </cell>
        </row>
        <row r="7280">
          <cell r="A7280" t="str">
            <v>SAS06</v>
          </cell>
          <cell r="B7280" t="str">
            <v>CP_PEMANGKAT_KOTA</v>
          </cell>
        </row>
        <row r="7281">
          <cell r="A7281" t="str">
            <v>SMI29</v>
          </cell>
          <cell r="B7281" t="str">
            <v>CP_GUNUNG_PARANG</v>
          </cell>
        </row>
        <row r="7282">
          <cell r="A7282" t="str">
            <v>BDO30A</v>
          </cell>
          <cell r="B7282" t="str">
            <v>CP_AHMAD_YANI_2</v>
          </cell>
        </row>
        <row r="7283">
          <cell r="A7283" t="str">
            <v>LBB07</v>
          </cell>
          <cell r="B7283" t="str">
            <v>CP_TANJUNG_ALAM</v>
          </cell>
        </row>
        <row r="7284">
          <cell r="A7284" t="str">
            <v>CJR29</v>
          </cell>
          <cell r="B7284" t="str">
            <v>CP_SUKARESMI_2</v>
          </cell>
        </row>
        <row r="7285">
          <cell r="A7285" t="str">
            <v>BDO66A</v>
          </cell>
          <cell r="B7285" t="str">
            <v>CP_MEKAR_AGUNG</v>
          </cell>
        </row>
        <row r="7286">
          <cell r="A7286" t="str">
            <v>SEG02</v>
          </cell>
          <cell r="B7286" t="str">
            <v>CIPOCOK</v>
          </cell>
        </row>
        <row r="7287">
          <cell r="A7287" t="str">
            <v>PNK30</v>
          </cell>
          <cell r="B7287" t="str">
            <v>CP_SERDAM1</v>
          </cell>
        </row>
        <row r="7288">
          <cell r="A7288" t="str">
            <v>PYK06</v>
          </cell>
          <cell r="B7288" t="str">
            <v>MUDIAK</v>
          </cell>
        </row>
        <row r="7289">
          <cell r="A7289" t="str">
            <v>BDO63A</v>
          </cell>
          <cell r="B7289" t="str">
            <v>CP_SUNDA</v>
          </cell>
        </row>
        <row r="7290">
          <cell r="A7290" t="str">
            <v>KTG07</v>
          </cell>
          <cell r="B7290" t="str">
            <v>CP_SUKAHARJA</v>
          </cell>
        </row>
        <row r="7291">
          <cell r="A7291" t="str">
            <v>SNT05</v>
          </cell>
          <cell r="B7291" t="str">
            <v>MESTONG</v>
          </cell>
        </row>
        <row r="7292">
          <cell r="A7292" t="str">
            <v>KUB10</v>
          </cell>
          <cell r="B7292" t="str">
            <v>CP_ARANG_LIMBUNG</v>
          </cell>
        </row>
        <row r="7293">
          <cell r="A7293" t="str">
            <v>LMK02</v>
          </cell>
          <cell r="B7293" t="str">
            <v>HARAU</v>
          </cell>
        </row>
        <row r="7294">
          <cell r="A7294" t="str">
            <v>SEG12</v>
          </cell>
          <cell r="B7294" t="str">
            <v>CIPOCOK_3</v>
          </cell>
        </row>
        <row r="7295">
          <cell r="A7295" t="str">
            <v>PGL09</v>
          </cell>
          <cell r="B7295" t="str">
            <v>SAKETI</v>
          </cell>
        </row>
        <row r="7296">
          <cell r="A7296" t="str">
            <v>SEG07</v>
          </cell>
          <cell r="B7296" t="str">
            <v>CIPOCOK_1</v>
          </cell>
        </row>
        <row r="7297">
          <cell r="A7297" t="str">
            <v>SOG09</v>
          </cell>
          <cell r="B7297" t="str">
            <v>MAHMUD</v>
          </cell>
        </row>
        <row r="7298">
          <cell r="A7298" t="str">
            <v>SDA12</v>
          </cell>
          <cell r="B7298" t="str">
            <v>TANGGULANGIN</v>
          </cell>
        </row>
        <row r="7299">
          <cell r="A7299" t="str">
            <v>SOG77</v>
          </cell>
          <cell r="B7299" t="str">
            <v>CP_RANCAEKEK_KULON</v>
          </cell>
        </row>
        <row r="7300">
          <cell r="A7300" t="str">
            <v>BDO57A</v>
          </cell>
          <cell r="B7300" t="str">
            <v>CP_KUJANGSARI_4</v>
          </cell>
        </row>
        <row r="7301">
          <cell r="A7301" t="str">
            <v>BDO50A</v>
          </cell>
          <cell r="B7301" t="str">
            <v>CP_INHOFTANK</v>
          </cell>
        </row>
        <row r="7302">
          <cell r="A7302" t="str">
            <v>SOG86</v>
          </cell>
          <cell r="B7302" t="str">
            <v>CP_SEPEN_3</v>
          </cell>
        </row>
        <row r="7303">
          <cell r="A7303" t="str">
            <v>SOG54</v>
          </cell>
          <cell r="B7303" t="str">
            <v>CP_CIGONDEWAH</v>
          </cell>
        </row>
        <row r="7304">
          <cell r="A7304" t="str">
            <v>SMI30</v>
          </cell>
          <cell r="B7304" t="str">
            <v>CP_GUNUNG_GURUH</v>
          </cell>
        </row>
        <row r="7305">
          <cell r="A7305" t="str">
            <v>SOG59</v>
          </cell>
          <cell r="B7305" t="str">
            <v>CP_CINUNUK</v>
          </cell>
        </row>
        <row r="7306">
          <cell r="A7306" t="str">
            <v>SMB29</v>
          </cell>
          <cell r="B7306" t="str">
            <v>CP_JEMBATAN_MERAH</v>
          </cell>
        </row>
        <row r="7307">
          <cell r="A7307" t="str">
            <v>NGG05</v>
          </cell>
          <cell r="B7307" t="str">
            <v>PAHAUMAN</v>
          </cell>
        </row>
        <row r="7308">
          <cell r="A7308" t="str">
            <v>PGK05</v>
          </cell>
          <cell r="B7308" t="str">
            <v>RANGKUI_2</v>
          </cell>
        </row>
        <row r="7309">
          <cell r="A7309" t="str">
            <v>PLM16</v>
          </cell>
          <cell r="B7309" t="str">
            <v>SEKIP_JAYA</v>
          </cell>
        </row>
        <row r="7310">
          <cell r="A7310" t="str">
            <v>SUB20A</v>
          </cell>
          <cell r="B7310" t="str">
            <v>BALONGSARI_KRAJAN</v>
          </cell>
        </row>
        <row r="7311">
          <cell r="A7311" t="str">
            <v>SDA02</v>
          </cell>
          <cell r="B7311" t="str">
            <v>BETRO</v>
          </cell>
        </row>
        <row r="7312">
          <cell r="A7312" t="str">
            <v>SOG45</v>
          </cell>
          <cell r="B7312" t="str">
            <v>CIHERANG</v>
          </cell>
        </row>
        <row r="7313">
          <cell r="A7313" t="str">
            <v>SOG15</v>
          </cell>
          <cell r="B7313" t="str">
            <v>SUKAMENAK_2</v>
          </cell>
        </row>
        <row r="7314">
          <cell r="A7314" t="str">
            <v>PLM31</v>
          </cell>
          <cell r="B7314" t="str">
            <v>KENTEN</v>
          </cell>
        </row>
        <row r="7315">
          <cell r="A7315" t="str">
            <v>PLM29</v>
          </cell>
          <cell r="B7315" t="str">
            <v>PUSRI</v>
          </cell>
        </row>
        <row r="7316">
          <cell r="A7316" t="str">
            <v>PLM35</v>
          </cell>
          <cell r="B7316" t="str">
            <v>DI_PANJAITAN</v>
          </cell>
        </row>
        <row r="7317">
          <cell r="A7317" t="str">
            <v>PLM30</v>
          </cell>
          <cell r="B7317" t="str">
            <v>KALIDONI</v>
          </cell>
        </row>
        <row r="7318">
          <cell r="A7318" t="str">
            <v>SMB09</v>
          </cell>
          <cell r="B7318" t="str">
            <v>JAMBLANG_2</v>
          </cell>
        </row>
        <row r="7319">
          <cell r="A7319" t="str">
            <v>BDO70A</v>
          </cell>
          <cell r="B7319" t="str">
            <v>CP_SITI_MARIAH</v>
          </cell>
        </row>
        <row r="7320">
          <cell r="A7320" t="str">
            <v>BTH28</v>
          </cell>
          <cell r="B7320" t="str">
            <v>CP_TRIKARSA</v>
          </cell>
        </row>
        <row r="7321">
          <cell r="A7321" t="str">
            <v>BDO46A</v>
          </cell>
          <cell r="B7321" t="str">
            <v>CP_CIPAMOKOLAN</v>
          </cell>
        </row>
        <row r="7322">
          <cell r="A7322" t="str">
            <v>SOG75</v>
          </cell>
          <cell r="B7322" t="str">
            <v>CP_NAGREG</v>
          </cell>
        </row>
        <row r="7323">
          <cell r="A7323" t="str">
            <v>CIM19</v>
          </cell>
          <cell r="B7323" t="str">
            <v>CP_PONDOK_MAS_INDAH</v>
          </cell>
        </row>
        <row r="7324">
          <cell r="A7324" t="str">
            <v>PLM33</v>
          </cell>
          <cell r="B7324" t="str">
            <v>BANGAU</v>
          </cell>
        </row>
        <row r="7325">
          <cell r="A7325" t="str">
            <v>PLM24</v>
          </cell>
          <cell r="B7325" t="str">
            <v>JAKABARING</v>
          </cell>
        </row>
        <row r="7326">
          <cell r="A7326" t="str">
            <v>PLM14</v>
          </cell>
          <cell r="B7326" t="str">
            <v>ABUSAMAH</v>
          </cell>
        </row>
        <row r="7327">
          <cell r="A7327" t="str">
            <v>PLM32</v>
          </cell>
          <cell r="B7327" t="str">
            <v>MASKAREBET</v>
          </cell>
        </row>
        <row r="7328">
          <cell r="A7328" t="str">
            <v>PLM15</v>
          </cell>
          <cell r="B7328" t="str">
            <v>KEBUN_BUNGA</v>
          </cell>
        </row>
        <row r="7329">
          <cell r="A7329" t="str">
            <v>SKW02</v>
          </cell>
          <cell r="B7329" t="str">
            <v>BAGAK_SAWAH</v>
          </cell>
        </row>
        <row r="7330">
          <cell r="A7330" t="str">
            <v>KUB02</v>
          </cell>
          <cell r="B7330" t="str">
            <v>SUNGAI_RAYA</v>
          </cell>
        </row>
        <row r="7331">
          <cell r="A7331" t="str">
            <v>MLG59</v>
          </cell>
          <cell r="B7331" t="str">
            <v>KLOJEN_3</v>
          </cell>
        </row>
        <row r="7332">
          <cell r="A7332" t="str">
            <v>SUB18</v>
          </cell>
          <cell r="B7332" t="str">
            <v>TAMBAKSARI</v>
          </cell>
        </row>
        <row r="7333">
          <cell r="A7333" t="str">
            <v>SUB53A</v>
          </cell>
          <cell r="B7333" t="str">
            <v>SIMOKERTO_1</v>
          </cell>
        </row>
        <row r="7334">
          <cell r="A7334" t="str">
            <v>SOG56</v>
          </cell>
          <cell r="B7334" t="str">
            <v>CP_BOJONG_MALAKA</v>
          </cell>
        </row>
        <row r="7335">
          <cell r="A7335" t="str">
            <v>CIM17</v>
          </cell>
          <cell r="B7335" t="str">
            <v>CP_KOLMAS_CIMAHI</v>
          </cell>
        </row>
        <row r="7336">
          <cell r="A7336" t="str">
            <v>BDO44A</v>
          </cell>
          <cell r="B7336" t="str">
            <v>CP_CIJAGRA</v>
          </cell>
        </row>
        <row r="7337">
          <cell r="A7337" t="str">
            <v>BDO17</v>
          </cell>
          <cell r="B7337" t="str">
            <v>BANDUNG_KULON</v>
          </cell>
        </row>
        <row r="7338">
          <cell r="A7338" t="str">
            <v>LMG05</v>
          </cell>
          <cell r="B7338" t="str">
            <v>BANJARWATI</v>
          </cell>
        </row>
        <row r="7339">
          <cell r="A7339" t="str">
            <v>BDO48</v>
          </cell>
          <cell r="B7339" t="str">
            <v>CIWASTRA</v>
          </cell>
        </row>
        <row r="7340">
          <cell r="A7340" t="str">
            <v>SUM13</v>
          </cell>
          <cell r="B7340" t="str">
            <v>IKOPIN</v>
          </cell>
        </row>
        <row r="7341">
          <cell r="A7341" t="str">
            <v>SDA37</v>
          </cell>
          <cell r="B7341" t="str">
            <v>GEDANGAN_1</v>
          </cell>
        </row>
        <row r="7342">
          <cell r="A7342" t="str">
            <v>SUM09</v>
          </cell>
          <cell r="B7342" t="str">
            <v>DC_BANDUNG_TIMUR</v>
          </cell>
        </row>
        <row r="7343">
          <cell r="A7343" t="str">
            <v>CJR25</v>
          </cell>
          <cell r="B7343" t="str">
            <v>CIPETIR</v>
          </cell>
        </row>
        <row r="7344">
          <cell r="A7344" t="str">
            <v>BDO63</v>
          </cell>
          <cell r="B7344" t="str">
            <v>BINONG</v>
          </cell>
        </row>
        <row r="7345">
          <cell r="A7345" t="str">
            <v>BDO22</v>
          </cell>
          <cell r="B7345" t="str">
            <v>TURANGGA</v>
          </cell>
        </row>
        <row r="7346">
          <cell r="A7346" t="str">
            <v>NGP19</v>
          </cell>
          <cell r="B7346" t="str">
            <v>PATARUMAN</v>
          </cell>
        </row>
        <row r="7347">
          <cell r="A7347" t="str">
            <v>BDO18</v>
          </cell>
          <cell r="B7347" t="str">
            <v>LENGKONG</v>
          </cell>
        </row>
        <row r="7348">
          <cell r="A7348" t="str">
            <v>SDA28</v>
          </cell>
          <cell r="B7348" t="str">
            <v>SIDOARJO_CITY</v>
          </cell>
        </row>
        <row r="7349">
          <cell r="A7349" t="str">
            <v>BDO55</v>
          </cell>
          <cell r="B7349" t="str">
            <v>JATIHANDAP</v>
          </cell>
        </row>
        <row r="7350">
          <cell r="A7350" t="str">
            <v>IDM05</v>
          </cell>
          <cell r="B7350" t="str">
            <v>TERISI</v>
          </cell>
        </row>
        <row r="7351">
          <cell r="A7351" t="str">
            <v>SOG11</v>
          </cell>
          <cell r="B7351" t="str">
            <v>BOJONGSOANG_2</v>
          </cell>
        </row>
        <row r="7352">
          <cell r="A7352" t="str">
            <v>BDO76</v>
          </cell>
          <cell r="B7352" t="str">
            <v>TERUSAN_PASIRKOJA</v>
          </cell>
        </row>
        <row r="7353">
          <cell r="A7353" t="str">
            <v>BDO09</v>
          </cell>
          <cell r="B7353" t="str">
            <v>BOJONG_SOANG</v>
          </cell>
        </row>
        <row r="7354">
          <cell r="A7354" t="str">
            <v>BDO08</v>
          </cell>
          <cell r="B7354" t="str">
            <v>LEMBANG</v>
          </cell>
        </row>
        <row r="7355">
          <cell r="A7355" t="str">
            <v>MLG08</v>
          </cell>
          <cell r="B7355" t="str">
            <v>SENGKALING</v>
          </cell>
        </row>
        <row r="7356">
          <cell r="A7356" t="str">
            <v>BDO49</v>
          </cell>
          <cell r="B7356" t="str">
            <v>MEKAR_MULYA</v>
          </cell>
        </row>
        <row r="7357">
          <cell r="A7357" t="str">
            <v>BDO60</v>
          </cell>
          <cell r="B7357" t="str">
            <v>PHH_MUSTOFA</v>
          </cell>
        </row>
        <row r="7358">
          <cell r="A7358" t="str">
            <v>BJE04</v>
          </cell>
          <cell r="B7358" t="str">
            <v>BAURENO</v>
          </cell>
        </row>
        <row r="7359">
          <cell r="A7359" t="str">
            <v>SUM01</v>
          </cell>
          <cell r="B7359" t="str">
            <v>SUMEDANG</v>
          </cell>
        </row>
        <row r="7360">
          <cell r="A7360" t="str">
            <v>NGP03</v>
          </cell>
          <cell r="B7360" t="str">
            <v>RANCAPANGGUNG</v>
          </cell>
        </row>
        <row r="7361">
          <cell r="A7361" t="str">
            <v>BDO45</v>
          </cell>
          <cell r="B7361" t="str">
            <v>ARCAMANIK</v>
          </cell>
        </row>
        <row r="7362">
          <cell r="A7362" t="str">
            <v>BDO06</v>
          </cell>
          <cell r="B7362" t="str">
            <v>BATU_JAJAR</v>
          </cell>
        </row>
        <row r="7363">
          <cell r="A7363" t="str">
            <v>SDA04</v>
          </cell>
          <cell r="B7363" t="str">
            <v>BUDURAN</v>
          </cell>
        </row>
        <row r="7364">
          <cell r="A7364" t="str">
            <v>BDO21</v>
          </cell>
          <cell r="B7364" t="str">
            <v>CILILIN</v>
          </cell>
        </row>
        <row r="7365">
          <cell r="A7365" t="str">
            <v>SUB54</v>
          </cell>
          <cell r="B7365" t="str">
            <v>NGINDEN</v>
          </cell>
        </row>
        <row r="7366">
          <cell r="A7366" t="str">
            <v>SOG07</v>
          </cell>
          <cell r="B7366" t="str">
            <v>MAJALAYA</v>
          </cell>
        </row>
        <row r="7367">
          <cell r="A7367" t="str">
            <v>BDO50</v>
          </cell>
          <cell r="B7367" t="str">
            <v>RANCAMANYAR</v>
          </cell>
        </row>
        <row r="7368">
          <cell r="A7368" t="str">
            <v>BDO47</v>
          </cell>
          <cell r="B7368" t="str">
            <v>CIGONDEWAH</v>
          </cell>
        </row>
        <row r="7369">
          <cell r="A7369" t="str">
            <v>ARG05</v>
          </cell>
          <cell r="B7369" t="str">
            <v>CP_LAIS</v>
          </cell>
        </row>
        <row r="7370">
          <cell r="A7370" t="str">
            <v>NGP01</v>
          </cell>
          <cell r="B7370" t="str">
            <v>GADOBANGKONG</v>
          </cell>
        </row>
        <row r="7371">
          <cell r="A7371" t="str">
            <v>BDO57</v>
          </cell>
          <cell r="B7371" t="str">
            <v>CIKADUT</v>
          </cell>
        </row>
        <row r="7372">
          <cell r="A7372" t="str">
            <v>BDO64</v>
          </cell>
          <cell r="B7372" t="str">
            <v>ASTANA_ANYAR</v>
          </cell>
        </row>
        <row r="7373">
          <cell r="A7373" t="str">
            <v>PKL19</v>
          </cell>
          <cell r="B7373" t="str">
            <v>PANJANG</v>
          </cell>
        </row>
        <row r="7374">
          <cell r="A7374" t="str">
            <v>SEG06</v>
          </cell>
          <cell r="B7374" t="str">
            <v>SUMURPECUNG</v>
          </cell>
        </row>
        <row r="7375">
          <cell r="A7375" t="str">
            <v>SEG03</v>
          </cell>
          <cell r="B7375" t="str">
            <v>TAKTAKAN</v>
          </cell>
        </row>
        <row r="7376">
          <cell r="A7376" t="str">
            <v>SUB55</v>
          </cell>
          <cell r="B7376" t="str">
            <v>NGAGEL_MADYA</v>
          </cell>
        </row>
        <row r="7377">
          <cell r="A7377" t="str">
            <v>PTN16</v>
          </cell>
          <cell r="B7377" t="str">
            <v>KREJENGAN_1</v>
          </cell>
        </row>
        <row r="7378">
          <cell r="A7378" t="str">
            <v>SUB81</v>
          </cell>
          <cell r="B7378" t="str">
            <v>ITC_2</v>
          </cell>
        </row>
        <row r="7379">
          <cell r="A7379" t="str">
            <v>SUB40</v>
          </cell>
          <cell r="B7379" t="str">
            <v>RAYA_BRINGIN_2</v>
          </cell>
        </row>
        <row r="7380">
          <cell r="A7380" t="str">
            <v>BDO48A</v>
          </cell>
          <cell r="B7380" t="str">
            <v>CP_GOLF_BARAT</v>
          </cell>
        </row>
        <row r="7381">
          <cell r="A7381" t="str">
            <v>CRN19</v>
          </cell>
          <cell r="B7381" t="str">
            <v>CP_CIREBON_UTARA</v>
          </cell>
        </row>
        <row r="7382">
          <cell r="A7382" t="str">
            <v>SOG03</v>
          </cell>
          <cell r="B7382" t="str">
            <v>WARUNGCINA</v>
          </cell>
        </row>
        <row r="7383">
          <cell r="A7383" t="str">
            <v>PTN06</v>
          </cell>
          <cell r="B7383" t="str">
            <v>KRAKSAAN_CITY</v>
          </cell>
        </row>
        <row r="7384">
          <cell r="A7384" t="str">
            <v>SUB49A</v>
          </cell>
          <cell r="B7384" t="str">
            <v>WONOCOLO_1</v>
          </cell>
        </row>
        <row r="7385">
          <cell r="A7385" t="str">
            <v>JBR15</v>
          </cell>
          <cell r="B7385" t="str">
            <v>KALIWATES</v>
          </cell>
        </row>
        <row r="7386">
          <cell r="A7386" t="str">
            <v>SDA30</v>
          </cell>
          <cell r="B7386" t="str">
            <v>PUSPA_AGRO</v>
          </cell>
        </row>
        <row r="7387">
          <cell r="A7387" t="str">
            <v>SOG51</v>
          </cell>
          <cell r="B7387" t="str">
            <v>MARCEDENIA</v>
          </cell>
        </row>
        <row r="7388">
          <cell r="A7388" t="str">
            <v>SDA26</v>
          </cell>
          <cell r="B7388" t="str">
            <v>TULANGAN</v>
          </cell>
        </row>
        <row r="7389">
          <cell r="A7389" t="str">
            <v>SUB05</v>
          </cell>
          <cell r="B7389" t="str">
            <v>SEMOLOWARU</v>
          </cell>
        </row>
        <row r="7390">
          <cell r="A7390" t="str">
            <v>SUB25A</v>
          </cell>
          <cell r="B7390" t="str">
            <v>JAGIR</v>
          </cell>
        </row>
        <row r="7391">
          <cell r="A7391" t="str">
            <v>BDO19</v>
          </cell>
          <cell r="B7391" t="str">
            <v>CIBADUYUT</v>
          </cell>
        </row>
        <row r="7392">
          <cell r="A7392" t="str">
            <v>CJR23</v>
          </cell>
          <cell r="B7392" t="str">
            <v>BALAKANG</v>
          </cell>
        </row>
        <row r="7393">
          <cell r="A7393" t="str">
            <v>PND06</v>
          </cell>
          <cell r="B7393" t="str">
            <v>PANDAAN_1</v>
          </cell>
        </row>
        <row r="7394">
          <cell r="A7394" t="str">
            <v>SDA18</v>
          </cell>
          <cell r="B7394" t="str">
            <v>TAMAN_RAYA</v>
          </cell>
        </row>
        <row r="7395">
          <cell r="A7395" t="str">
            <v>BDO43</v>
          </cell>
          <cell r="B7395" t="str">
            <v>CILEUNYI</v>
          </cell>
        </row>
        <row r="7396">
          <cell r="A7396" t="str">
            <v>SUB01</v>
          </cell>
          <cell r="B7396" t="str">
            <v>SURABAYA_SELATAN</v>
          </cell>
        </row>
        <row r="7397">
          <cell r="A7397" t="str">
            <v>BDO37</v>
          </cell>
          <cell r="B7397" t="str">
            <v>GEDEBAGE</v>
          </cell>
        </row>
        <row r="7398">
          <cell r="A7398" t="str">
            <v>SUB79</v>
          </cell>
          <cell r="B7398" t="str">
            <v>DTC_2</v>
          </cell>
        </row>
        <row r="7399">
          <cell r="A7399" t="str">
            <v>MLG12</v>
          </cell>
          <cell r="B7399" t="str">
            <v>KARANGPLOSO</v>
          </cell>
        </row>
        <row r="7400">
          <cell r="A7400" t="str">
            <v>SDA06</v>
          </cell>
          <cell r="B7400" t="str">
            <v>PORONG</v>
          </cell>
        </row>
        <row r="7401">
          <cell r="A7401" t="str">
            <v>SUB20</v>
          </cell>
          <cell r="B7401" t="str">
            <v>GAYUNGAN</v>
          </cell>
        </row>
        <row r="7402">
          <cell r="A7402" t="str">
            <v>SUB80</v>
          </cell>
          <cell r="B7402" t="str">
            <v>ROYAL_PLAZA_2</v>
          </cell>
        </row>
        <row r="7403">
          <cell r="A7403" t="str">
            <v>PLM10</v>
          </cell>
          <cell r="B7403" t="str">
            <v>CELENTANG</v>
          </cell>
        </row>
        <row r="7404">
          <cell r="A7404" t="str">
            <v>BDO39A</v>
          </cell>
          <cell r="B7404" t="str">
            <v>CP_CICADAS</v>
          </cell>
        </row>
        <row r="7405">
          <cell r="A7405" t="str">
            <v>BDO23</v>
          </cell>
          <cell r="B7405" t="str">
            <v>MOHAMAD_TOHHA</v>
          </cell>
        </row>
        <row r="7406">
          <cell r="A7406" t="str">
            <v>CIM04</v>
          </cell>
          <cell r="B7406" t="str">
            <v>CIMAHI_UTARA</v>
          </cell>
        </row>
        <row r="7407">
          <cell r="A7407" t="str">
            <v>BDO81</v>
          </cell>
          <cell r="B7407" t="str">
            <v>PUNGKUR</v>
          </cell>
        </row>
        <row r="7408">
          <cell r="A7408" t="str">
            <v>BDO53</v>
          </cell>
          <cell r="B7408" t="str">
            <v>RIUNG_BANDUNG</v>
          </cell>
        </row>
        <row r="7409">
          <cell r="A7409" t="str">
            <v>BDO13A</v>
          </cell>
          <cell r="B7409" t="str">
            <v>PASIRLAYUNG</v>
          </cell>
        </row>
        <row r="7410">
          <cell r="A7410" t="str">
            <v>BDO10</v>
          </cell>
          <cell r="B7410" t="str">
            <v>CIBEUNYING_KIDUL</v>
          </cell>
        </row>
        <row r="7411">
          <cell r="A7411" t="str">
            <v>SUB93</v>
          </cell>
          <cell r="B7411" t="str">
            <v>RAYA_DIPONEGORO</v>
          </cell>
        </row>
        <row r="7412">
          <cell r="A7412" t="str">
            <v>BDO01</v>
          </cell>
          <cell r="B7412" t="str">
            <v>BANDUNG</v>
          </cell>
        </row>
        <row r="7413">
          <cell r="A7413" t="str">
            <v>BDO67</v>
          </cell>
          <cell r="B7413" t="str">
            <v>CIBEUNYING_KALER</v>
          </cell>
        </row>
        <row r="7414">
          <cell r="A7414" t="str">
            <v>BDO54</v>
          </cell>
          <cell r="B7414" t="str">
            <v>BABAKAN_CIPARAY</v>
          </cell>
        </row>
        <row r="7415">
          <cell r="A7415" t="str">
            <v>BDO39</v>
          </cell>
          <cell r="B7415" t="str">
            <v>BALTOS</v>
          </cell>
        </row>
        <row r="7416">
          <cell r="A7416" t="str">
            <v>BDO72</v>
          </cell>
          <cell r="B7416" t="str">
            <v>PADJAJARAN</v>
          </cell>
        </row>
        <row r="7417">
          <cell r="A7417" t="str">
            <v>BDO61</v>
          </cell>
          <cell r="B7417" t="str">
            <v>CISOKAN</v>
          </cell>
        </row>
        <row r="7418">
          <cell r="A7418" t="str">
            <v>BDO29</v>
          </cell>
          <cell r="B7418" t="str">
            <v>BATUJAJAR_2</v>
          </cell>
        </row>
        <row r="7419">
          <cell r="A7419" t="str">
            <v>KRW26</v>
          </cell>
          <cell r="B7419" t="str">
            <v>LEMAHABANG</v>
          </cell>
        </row>
        <row r="7420">
          <cell r="A7420" t="str">
            <v>SOG50</v>
          </cell>
          <cell r="B7420" t="str">
            <v>LAGADAR</v>
          </cell>
        </row>
        <row r="7421">
          <cell r="A7421" t="str">
            <v>BDO07</v>
          </cell>
          <cell r="B7421" t="str">
            <v>CIPARAY</v>
          </cell>
        </row>
        <row r="7422">
          <cell r="A7422" t="str">
            <v>CJR18</v>
          </cell>
          <cell r="B7422" t="str">
            <v>HEGARMANAH</v>
          </cell>
        </row>
        <row r="7423">
          <cell r="A7423" t="str">
            <v>IDM01</v>
          </cell>
          <cell r="B7423" t="str">
            <v>INDRAMAYU</v>
          </cell>
        </row>
        <row r="7424">
          <cell r="A7424" t="str">
            <v>KNG03</v>
          </cell>
          <cell r="B7424" t="str">
            <v>CILIMUS</v>
          </cell>
        </row>
        <row r="7425">
          <cell r="A7425" t="str">
            <v>SOG01</v>
          </cell>
          <cell r="B7425" t="str">
            <v>KOPO_INDAH_3</v>
          </cell>
        </row>
        <row r="7426">
          <cell r="A7426" t="str">
            <v>IDM03</v>
          </cell>
          <cell r="B7426" t="str">
            <v>JATIBARANG</v>
          </cell>
        </row>
        <row r="7427">
          <cell r="A7427" t="str">
            <v>CJR01</v>
          </cell>
          <cell r="B7427" t="str">
            <v>CIANJUR</v>
          </cell>
        </row>
        <row r="7428">
          <cell r="A7428" t="str">
            <v>IDM04</v>
          </cell>
          <cell r="B7428" t="str">
            <v>KARANGAMPEL</v>
          </cell>
        </row>
        <row r="7429">
          <cell r="A7429" t="str">
            <v>SMI10</v>
          </cell>
          <cell r="B7429" t="str">
            <v>GUNUNG_PUYUH</v>
          </cell>
        </row>
        <row r="7430">
          <cell r="A7430" t="str">
            <v>SOG06</v>
          </cell>
          <cell r="B7430" t="str">
            <v>KATAPANG</v>
          </cell>
        </row>
        <row r="7431">
          <cell r="A7431" t="str">
            <v>SUB69</v>
          </cell>
          <cell r="B7431" t="str">
            <v>LONTAR_VEGAS</v>
          </cell>
        </row>
        <row r="7432">
          <cell r="A7432" t="str">
            <v>SUB42A</v>
          </cell>
          <cell r="B7432" t="str">
            <v>TENGGILIS_MEJOYO_1</v>
          </cell>
        </row>
        <row r="7433">
          <cell r="A7433" t="str">
            <v>SUB43A</v>
          </cell>
          <cell r="B7433" t="str">
            <v>SAWAHAN_1</v>
          </cell>
        </row>
        <row r="7434">
          <cell r="A7434" t="str">
            <v>SUB47A</v>
          </cell>
          <cell r="B7434" t="str">
            <v>SAWAHAN_2</v>
          </cell>
        </row>
        <row r="7435">
          <cell r="A7435" t="str">
            <v>MLG40</v>
          </cell>
          <cell r="B7435" t="str">
            <v>SUKUN_1</v>
          </cell>
        </row>
        <row r="7436">
          <cell r="A7436" t="str">
            <v>PTN01</v>
          </cell>
          <cell r="B7436" t="str">
            <v>PAITON</v>
          </cell>
        </row>
        <row r="7437">
          <cell r="A7437" t="str">
            <v>SDA09</v>
          </cell>
          <cell r="B7437" t="str">
            <v>KRIAN</v>
          </cell>
        </row>
        <row r="7438">
          <cell r="A7438" t="str">
            <v>MGW27</v>
          </cell>
          <cell r="B7438" t="str">
            <v>CP_SEMPIDI</v>
          </cell>
        </row>
        <row r="7439">
          <cell r="A7439" t="str">
            <v>SDA10</v>
          </cell>
          <cell r="B7439" t="str">
            <v>SUKODONO</v>
          </cell>
        </row>
        <row r="7440">
          <cell r="A7440" t="str">
            <v>MLG32</v>
          </cell>
          <cell r="B7440" t="str">
            <v>LOWOKWARU_1</v>
          </cell>
        </row>
        <row r="7441">
          <cell r="A7441" t="str">
            <v>SDA39</v>
          </cell>
          <cell r="B7441" t="str">
            <v>WARU_1</v>
          </cell>
        </row>
        <row r="7442">
          <cell r="A7442" t="str">
            <v>SDA34</v>
          </cell>
          <cell r="B7442" t="str">
            <v>CANDI_1</v>
          </cell>
        </row>
        <row r="7443">
          <cell r="A7443" t="str">
            <v>SUB40A</v>
          </cell>
          <cell r="B7443" t="str">
            <v>WONOKROMO_1</v>
          </cell>
        </row>
        <row r="7444">
          <cell r="A7444" t="str">
            <v>SUB51A</v>
          </cell>
          <cell r="B7444" t="str">
            <v>SUB_GENTENG_1</v>
          </cell>
        </row>
        <row r="7445">
          <cell r="A7445" t="str">
            <v>PSR12</v>
          </cell>
          <cell r="B7445" t="str">
            <v>PANGGUNGREJO_1</v>
          </cell>
        </row>
        <row r="7446">
          <cell r="A7446" t="str">
            <v>SUB44A</v>
          </cell>
          <cell r="B7446" t="str">
            <v>TEGALSARI_1</v>
          </cell>
        </row>
        <row r="7447">
          <cell r="A7447" t="str">
            <v>SDA17</v>
          </cell>
          <cell r="B7447" t="str">
            <v>BLURU_KIDUL</v>
          </cell>
        </row>
        <row r="7448">
          <cell r="A7448" t="str">
            <v>SUB25</v>
          </cell>
          <cell r="B7448" t="str">
            <v>BULAK</v>
          </cell>
        </row>
        <row r="7449">
          <cell r="A7449" t="str">
            <v>SUB21</v>
          </cell>
          <cell r="B7449" t="str">
            <v>KARANGPILANG</v>
          </cell>
        </row>
        <row r="7450">
          <cell r="A7450" t="str">
            <v>BWI01</v>
          </cell>
          <cell r="B7450" t="str">
            <v>BANYUWANGI</v>
          </cell>
        </row>
        <row r="7451">
          <cell r="A7451" t="str">
            <v>SUB60</v>
          </cell>
          <cell r="B7451" t="str">
            <v>SUKOMANUNGGAL_ROAD</v>
          </cell>
        </row>
        <row r="7452">
          <cell r="A7452" t="str">
            <v>SUB15</v>
          </cell>
          <cell r="B7452" t="str">
            <v>KUSUMA_BANGSA</v>
          </cell>
        </row>
        <row r="7453">
          <cell r="A7453" t="str">
            <v>BWI06</v>
          </cell>
          <cell r="B7453" t="str">
            <v>MUNCAR</v>
          </cell>
        </row>
        <row r="7454">
          <cell r="A7454" t="str">
            <v>KPJ14</v>
          </cell>
          <cell r="B7454" t="str">
            <v>TUREN_1</v>
          </cell>
        </row>
        <row r="7455">
          <cell r="A7455" t="str">
            <v>BWI02</v>
          </cell>
          <cell r="B7455" t="str">
            <v>GENTENG</v>
          </cell>
        </row>
        <row r="7456">
          <cell r="A7456" t="str">
            <v>SUB52A</v>
          </cell>
          <cell r="B7456" t="str">
            <v>LAKARSANTRI_1</v>
          </cell>
        </row>
        <row r="7457">
          <cell r="A7457" t="str">
            <v>GSK07</v>
          </cell>
          <cell r="B7457" t="str">
            <v>GKB_GRESIK</v>
          </cell>
        </row>
        <row r="7458">
          <cell r="A7458" t="str">
            <v>JBR888</v>
          </cell>
          <cell r="B7458" t="str">
            <v>JBR_SALES</v>
          </cell>
        </row>
        <row r="7459">
          <cell r="A7459" t="str">
            <v>MLG28</v>
          </cell>
          <cell r="B7459" t="str">
            <v>KERINCI_LAKE</v>
          </cell>
        </row>
        <row r="7460">
          <cell r="A7460" t="str">
            <v>MLG02</v>
          </cell>
          <cell r="B7460" t="str">
            <v>PAKIS</v>
          </cell>
        </row>
        <row r="7461">
          <cell r="A7461" t="str">
            <v>SUB48A</v>
          </cell>
          <cell r="B7461" t="str">
            <v>TANDES_1</v>
          </cell>
        </row>
        <row r="7462">
          <cell r="A7462" t="str">
            <v>MLG44</v>
          </cell>
          <cell r="B7462" t="str">
            <v>LOWOKWARU_3</v>
          </cell>
        </row>
        <row r="7463">
          <cell r="A7463" t="str">
            <v>KPJ12</v>
          </cell>
          <cell r="B7463" t="str">
            <v>PAKISAJI_1</v>
          </cell>
        </row>
        <row r="7464">
          <cell r="A7464" t="str">
            <v>LMJ12</v>
          </cell>
          <cell r="B7464" t="str">
            <v>LUMAJANG_1</v>
          </cell>
        </row>
        <row r="7465">
          <cell r="A7465" t="str">
            <v>MLG39</v>
          </cell>
          <cell r="B7465" t="str">
            <v>BLIMBING_1</v>
          </cell>
        </row>
        <row r="7466">
          <cell r="A7466" t="str">
            <v>PLM11</v>
          </cell>
          <cell r="B7466" t="str">
            <v>WAY_HITAM</v>
          </cell>
        </row>
        <row r="7467">
          <cell r="A7467" t="str">
            <v>PLM23</v>
          </cell>
          <cell r="B7467" t="str">
            <v>MAKRAYU</v>
          </cell>
        </row>
        <row r="7468">
          <cell r="A7468" t="str">
            <v>CKP03</v>
          </cell>
          <cell r="B7468" t="str">
            <v>CIKAMPEK_STASIUN</v>
          </cell>
        </row>
        <row r="7469">
          <cell r="A7469" t="str">
            <v>SMB16</v>
          </cell>
          <cell r="B7469" t="str">
            <v>DUKUPUNTANG</v>
          </cell>
        </row>
        <row r="7470">
          <cell r="A7470" t="str">
            <v>MLG45</v>
          </cell>
          <cell r="B7470" t="str">
            <v>LAWANG_2</v>
          </cell>
        </row>
        <row r="7471">
          <cell r="A7471" t="str">
            <v>PSR10</v>
          </cell>
          <cell r="B7471" t="str">
            <v>BEJI_1</v>
          </cell>
        </row>
        <row r="7472">
          <cell r="A7472" t="str">
            <v>PWK06</v>
          </cell>
          <cell r="B7472" t="str">
            <v>JATILUHUR</v>
          </cell>
        </row>
        <row r="7473">
          <cell r="A7473" t="str">
            <v>CIM01</v>
          </cell>
          <cell r="B7473" t="str">
            <v>CIMINDI</v>
          </cell>
        </row>
        <row r="7474">
          <cell r="A7474" t="str">
            <v>SUB36</v>
          </cell>
          <cell r="B7474" t="str">
            <v>MANUKAN_2</v>
          </cell>
        </row>
        <row r="7475">
          <cell r="A7475" t="str">
            <v>SMI24</v>
          </cell>
          <cell r="B7475" t="str">
            <v>SUKAMANTRI</v>
          </cell>
        </row>
        <row r="7476">
          <cell r="A7476" t="str">
            <v>PRO08</v>
          </cell>
          <cell r="B7476" t="str">
            <v>MAYANGAN_2</v>
          </cell>
        </row>
        <row r="7477">
          <cell r="A7477" t="str">
            <v>CJR24</v>
          </cell>
          <cell r="B7477" t="str">
            <v>HANJAWAR</v>
          </cell>
        </row>
        <row r="7478">
          <cell r="A7478" t="str">
            <v>KRW32</v>
          </cell>
          <cell r="B7478" t="str">
            <v>ANGGADITA</v>
          </cell>
        </row>
        <row r="7479">
          <cell r="A7479" t="str">
            <v>BDO06A</v>
          </cell>
          <cell r="B7479" t="str">
            <v>DESA_CIPADUNG</v>
          </cell>
        </row>
        <row r="7480">
          <cell r="A7480" t="str">
            <v>SMI25</v>
          </cell>
          <cell r="B7480" t="str">
            <v>SUDAJAYA</v>
          </cell>
        </row>
        <row r="7481">
          <cell r="A7481" t="str">
            <v>PER01</v>
          </cell>
          <cell r="B7481" t="str">
            <v>PELABUHAN_RATU</v>
          </cell>
        </row>
        <row r="7482">
          <cell r="A7482" t="str">
            <v>SMI01</v>
          </cell>
          <cell r="B7482" t="str">
            <v>SUKABUMI</v>
          </cell>
        </row>
        <row r="7483">
          <cell r="A7483" t="str">
            <v>TSK04</v>
          </cell>
          <cell r="B7483" t="str">
            <v>CIPEDES</v>
          </cell>
        </row>
        <row r="7484">
          <cell r="A7484" t="str">
            <v>SMI07</v>
          </cell>
          <cell r="B7484" t="str">
            <v>CICURUG</v>
          </cell>
        </row>
        <row r="7485">
          <cell r="A7485" t="str">
            <v>SMI09</v>
          </cell>
          <cell r="B7485" t="str">
            <v>NYOMPLONG</v>
          </cell>
        </row>
        <row r="7486">
          <cell r="A7486" t="str">
            <v>BDO80</v>
          </cell>
          <cell r="B7486" t="str">
            <v>SARIASIH</v>
          </cell>
        </row>
        <row r="7487">
          <cell r="A7487" t="str">
            <v>SMI21</v>
          </cell>
          <cell r="B7487" t="str">
            <v>BOJONG_KALAPA</v>
          </cell>
        </row>
        <row r="7488">
          <cell r="A7488" t="str">
            <v>SMI13</v>
          </cell>
          <cell r="B7488" t="str">
            <v>PARUNGKUDA</v>
          </cell>
        </row>
        <row r="7489">
          <cell r="A7489" t="str">
            <v>BDO05</v>
          </cell>
          <cell r="B7489" t="str">
            <v>PAROMPONG</v>
          </cell>
        </row>
        <row r="7490">
          <cell r="A7490" t="str">
            <v>JBR25</v>
          </cell>
          <cell r="B7490" t="str">
            <v>SUWAR_SUWIR</v>
          </cell>
        </row>
        <row r="7491">
          <cell r="A7491" t="str">
            <v>SMI04</v>
          </cell>
          <cell r="B7491" t="str">
            <v>CIBATU</v>
          </cell>
        </row>
        <row r="7492">
          <cell r="A7492" t="str">
            <v>BDO46</v>
          </cell>
          <cell r="B7492" t="str">
            <v>CIBIRU</v>
          </cell>
        </row>
        <row r="7493">
          <cell r="A7493" t="str">
            <v>PWK21</v>
          </cell>
          <cell r="B7493" t="str">
            <v>SADANG</v>
          </cell>
        </row>
        <row r="7494">
          <cell r="A7494" t="str">
            <v>NGP20</v>
          </cell>
          <cell r="B7494" t="str">
            <v>PANYAIRAN</v>
          </cell>
        </row>
        <row r="7495">
          <cell r="A7495" t="str">
            <v>BDO26</v>
          </cell>
          <cell r="B7495" t="str">
            <v>PASAR_BARU</v>
          </cell>
        </row>
        <row r="7496">
          <cell r="A7496" t="str">
            <v>SBG02</v>
          </cell>
          <cell r="B7496" t="str">
            <v>PAMANUKAN</v>
          </cell>
        </row>
        <row r="7497">
          <cell r="A7497" t="str">
            <v>BDO15</v>
          </cell>
          <cell r="B7497" t="str">
            <v>BATU_NUNGGAL</v>
          </cell>
        </row>
        <row r="7498">
          <cell r="A7498" t="str">
            <v>BDO28</v>
          </cell>
          <cell r="B7498" t="str">
            <v>CICALENGKA</v>
          </cell>
        </row>
        <row r="7499">
          <cell r="A7499" t="str">
            <v>CIM14</v>
          </cell>
          <cell r="B7499" t="str">
            <v>CP_SANGKURIANG</v>
          </cell>
        </row>
        <row r="7500">
          <cell r="A7500" t="str">
            <v>BDO75</v>
          </cell>
          <cell r="B7500" t="str">
            <v>ANDIR_2</v>
          </cell>
        </row>
        <row r="7501">
          <cell r="A7501" t="str">
            <v>KRW04</v>
          </cell>
          <cell r="B7501" t="str">
            <v>KLARI</v>
          </cell>
        </row>
        <row r="7502">
          <cell r="A7502" t="str">
            <v>SMI08</v>
          </cell>
          <cell r="B7502" t="str">
            <v>CIKEMBAR</v>
          </cell>
        </row>
        <row r="7503">
          <cell r="A7503" t="str">
            <v>NGP02</v>
          </cell>
          <cell r="B7503" t="str">
            <v>SUKAWARNA</v>
          </cell>
        </row>
        <row r="7504">
          <cell r="A7504" t="str">
            <v>BDO51</v>
          </cell>
          <cell r="B7504" t="str">
            <v>GEGER_KALONG</v>
          </cell>
        </row>
        <row r="7505">
          <cell r="A7505" t="str">
            <v>BPN32</v>
          </cell>
          <cell r="B7505" t="str">
            <v>RING_ROAD</v>
          </cell>
        </row>
        <row r="7506">
          <cell r="A7506" t="str">
            <v>BPN33</v>
          </cell>
          <cell r="B7506" t="str">
            <v>GN_GUNTUR</v>
          </cell>
        </row>
        <row r="7507">
          <cell r="A7507" t="str">
            <v>BPN21</v>
          </cell>
          <cell r="B7507" t="str">
            <v>STAL_KUDA</v>
          </cell>
        </row>
        <row r="7508">
          <cell r="A7508" t="str">
            <v>BPN25</v>
          </cell>
          <cell r="B7508" t="str">
            <v>BPN_GUNUNG_SARI</v>
          </cell>
        </row>
        <row r="7509">
          <cell r="A7509" t="str">
            <v>TNB09</v>
          </cell>
          <cell r="B7509" t="str">
            <v>BATU_KAJANG</v>
          </cell>
        </row>
        <row r="7510">
          <cell r="A7510" t="str">
            <v>BPN36</v>
          </cell>
          <cell r="B7510" t="str">
            <v>MULAWARMAN</v>
          </cell>
        </row>
        <row r="7511">
          <cell r="A7511" t="str">
            <v>TNB11</v>
          </cell>
          <cell r="B7511" t="str">
            <v>KOMAM</v>
          </cell>
        </row>
        <row r="7512">
          <cell r="A7512" t="str">
            <v>BPN27</v>
          </cell>
          <cell r="B7512" t="str">
            <v>SEPINGGAN_RAYA</v>
          </cell>
        </row>
        <row r="7513">
          <cell r="A7513" t="str">
            <v>TNB07</v>
          </cell>
          <cell r="B7513" t="str">
            <v>LONG_IKIS</v>
          </cell>
        </row>
        <row r="7514">
          <cell r="A7514" t="str">
            <v>BPN37</v>
          </cell>
          <cell r="B7514" t="str">
            <v>KARANG_JAWA</v>
          </cell>
        </row>
        <row r="7515">
          <cell r="A7515" t="str">
            <v>BPN24</v>
          </cell>
          <cell r="B7515" t="str">
            <v>BPN_MT_HARYONO</v>
          </cell>
        </row>
        <row r="7516">
          <cell r="A7516" t="str">
            <v>BPN29</v>
          </cell>
          <cell r="B7516" t="str">
            <v>BELLER</v>
          </cell>
        </row>
        <row r="7517">
          <cell r="A7517" t="str">
            <v>BPN35</v>
          </cell>
          <cell r="B7517" t="str">
            <v>SYARIFUDDIN_YOES</v>
          </cell>
        </row>
        <row r="7518">
          <cell r="A7518" t="str">
            <v>TNB08</v>
          </cell>
          <cell r="B7518" t="str">
            <v>MODANG</v>
          </cell>
        </row>
        <row r="7519">
          <cell r="A7519" t="str">
            <v>TNB10</v>
          </cell>
          <cell r="B7519" t="str">
            <v>SULTAN_ABDULRAHMAN</v>
          </cell>
        </row>
        <row r="7520">
          <cell r="A7520" t="str">
            <v>GIA12</v>
          </cell>
          <cell r="B7520" t="str">
            <v>CP_KUTUH</v>
          </cell>
        </row>
        <row r="7521">
          <cell r="A7521" t="str">
            <v>MGW26</v>
          </cell>
          <cell r="B7521" t="str">
            <v>CP_SADING</v>
          </cell>
        </row>
        <row r="7522">
          <cell r="A7522" t="str">
            <v>DPS63</v>
          </cell>
          <cell r="B7522" t="str">
            <v>CP_PEDUNGAN</v>
          </cell>
        </row>
        <row r="7523">
          <cell r="A7523" t="str">
            <v>SEG04</v>
          </cell>
          <cell r="B7523" t="str">
            <v>CIPARE</v>
          </cell>
        </row>
        <row r="7524">
          <cell r="A7524" t="str">
            <v>SUB38A</v>
          </cell>
          <cell r="B7524" t="str">
            <v>CROSSBORDER_SUB</v>
          </cell>
        </row>
        <row r="7525">
          <cell r="A7525" t="str">
            <v>SOG10</v>
          </cell>
          <cell r="B7525" t="str">
            <v>CIKANCUNG</v>
          </cell>
        </row>
        <row r="7526">
          <cell r="A7526" t="str">
            <v>CIP15</v>
          </cell>
          <cell r="B7526" t="str">
            <v>PONDOK_CABE_2</v>
          </cell>
        </row>
        <row r="7527">
          <cell r="A7527" t="str">
            <v>TGR32</v>
          </cell>
          <cell r="B7527" t="str">
            <v>MEKAR_JAYA</v>
          </cell>
        </row>
        <row r="7528">
          <cell r="A7528" t="str">
            <v>BWI08</v>
          </cell>
          <cell r="B7528" t="str">
            <v>GIRI</v>
          </cell>
        </row>
        <row r="7529">
          <cell r="A7529" t="str">
            <v>PSR11</v>
          </cell>
          <cell r="B7529" t="str">
            <v>POHJENTREK_1</v>
          </cell>
        </row>
        <row r="7530">
          <cell r="A7530" t="str">
            <v>BWI27</v>
          </cell>
          <cell r="B7530" t="str">
            <v>SRONO_1</v>
          </cell>
        </row>
        <row r="7531">
          <cell r="A7531" t="str">
            <v>NGP21</v>
          </cell>
          <cell r="B7531" t="str">
            <v>CP_JAYA_MEKAR</v>
          </cell>
        </row>
        <row r="7532">
          <cell r="A7532" t="str">
            <v>PKY08</v>
          </cell>
          <cell r="B7532" t="str">
            <v>YOS_SUDARSO_PKY</v>
          </cell>
        </row>
        <row r="7533">
          <cell r="A7533" t="str">
            <v>PND04</v>
          </cell>
          <cell r="B7533" t="str">
            <v>PRIGEN_1</v>
          </cell>
        </row>
        <row r="7534">
          <cell r="A7534" t="str">
            <v>PKY03</v>
          </cell>
          <cell r="B7534" t="str">
            <v>JEKAN_RAYA</v>
          </cell>
        </row>
        <row r="7535">
          <cell r="A7535" t="str">
            <v>SOG58</v>
          </cell>
          <cell r="B7535" t="str">
            <v>CP_CIKONENG_RAYA</v>
          </cell>
        </row>
        <row r="7536">
          <cell r="A7536" t="str">
            <v>UPG56</v>
          </cell>
          <cell r="B7536" t="str">
            <v>GN_SARI</v>
          </cell>
        </row>
        <row r="7537">
          <cell r="A7537" t="str">
            <v>SMB01</v>
          </cell>
          <cell r="B7537" t="str">
            <v>TEGAL_GUBUK</v>
          </cell>
        </row>
        <row r="7538">
          <cell r="A7538" t="str">
            <v>SKY07</v>
          </cell>
          <cell r="B7538" t="str">
            <v>BABAT_SUPAT</v>
          </cell>
        </row>
        <row r="7539">
          <cell r="A7539" t="str">
            <v>BTH27</v>
          </cell>
          <cell r="B7539" t="str">
            <v>CP_GLORY_VIEW</v>
          </cell>
        </row>
        <row r="7540">
          <cell r="A7540" t="str">
            <v>PNK01</v>
          </cell>
          <cell r="B7540" t="str">
            <v>PONTIANAK</v>
          </cell>
        </row>
        <row r="7541">
          <cell r="A7541" t="str">
            <v>PSW04</v>
          </cell>
          <cell r="B7541" t="str">
            <v>SUMBER_AGUNG</v>
          </cell>
        </row>
        <row r="7542">
          <cell r="A7542" t="str">
            <v>BDO09A</v>
          </cell>
          <cell r="B7542" t="str">
            <v>CILENGKRANG</v>
          </cell>
        </row>
        <row r="7543">
          <cell r="A7543" t="str">
            <v>BDO52A</v>
          </cell>
          <cell r="B7543" t="str">
            <v>CP_JAYA_BINONG</v>
          </cell>
        </row>
        <row r="7544">
          <cell r="A7544" t="str">
            <v>GRT34</v>
          </cell>
          <cell r="B7544" t="str">
            <v>CP_OTISTA_2</v>
          </cell>
        </row>
        <row r="7545">
          <cell r="A7545" t="str">
            <v>SOG14</v>
          </cell>
          <cell r="B7545" t="str">
            <v>SAYATI_2</v>
          </cell>
        </row>
        <row r="7546">
          <cell r="A7546" t="str">
            <v>BDO04A</v>
          </cell>
          <cell r="B7546" t="str">
            <v>PSM</v>
          </cell>
        </row>
        <row r="7547">
          <cell r="A7547" t="str">
            <v>GRT06</v>
          </cell>
          <cell r="B7547" t="str">
            <v>BAYONGBONG</v>
          </cell>
        </row>
        <row r="7548">
          <cell r="A7548" t="str">
            <v>BDO16</v>
          </cell>
          <cell r="B7548" t="str">
            <v>SUKAJADI</v>
          </cell>
        </row>
        <row r="7549">
          <cell r="A7549" t="str">
            <v>BDO12</v>
          </cell>
          <cell r="B7549" t="str">
            <v>SOREANG</v>
          </cell>
        </row>
        <row r="7550">
          <cell r="A7550" t="str">
            <v>BDO51A</v>
          </cell>
          <cell r="B7550" t="str">
            <v>CP_IR_H_JUANDA</v>
          </cell>
        </row>
        <row r="7551">
          <cell r="A7551" t="str">
            <v>BDO62A</v>
          </cell>
          <cell r="B7551" t="str">
            <v>CP_MARGACINTA</v>
          </cell>
        </row>
        <row r="7552">
          <cell r="A7552" t="str">
            <v>BDO27A</v>
          </cell>
          <cell r="B7552" t="str">
            <v>CP_CIBOGO</v>
          </cell>
        </row>
        <row r="7553">
          <cell r="A7553" t="str">
            <v>BDO17A</v>
          </cell>
          <cell r="B7553" t="str">
            <v>PASARJATI</v>
          </cell>
        </row>
        <row r="7554">
          <cell r="A7554" t="str">
            <v>CIM11</v>
          </cell>
          <cell r="B7554" t="str">
            <v>IBU_SANGKI</v>
          </cell>
        </row>
        <row r="7555">
          <cell r="A7555" t="str">
            <v>CIM09</v>
          </cell>
          <cell r="B7555" t="str">
            <v>UTAMA</v>
          </cell>
        </row>
        <row r="7556">
          <cell r="A7556" t="str">
            <v>CJR27</v>
          </cell>
          <cell r="B7556" t="str">
            <v>WARUJAJAR</v>
          </cell>
        </row>
        <row r="7557">
          <cell r="A7557" t="str">
            <v>IDM08</v>
          </cell>
          <cell r="B7557" t="str">
            <v>LOHBENER</v>
          </cell>
        </row>
        <row r="7558">
          <cell r="A7558" t="str">
            <v>BDO74</v>
          </cell>
          <cell r="B7558" t="str">
            <v>SUKAGALIH_2</v>
          </cell>
        </row>
        <row r="7559">
          <cell r="A7559" t="str">
            <v>BDO27</v>
          </cell>
          <cell r="B7559" t="str">
            <v>ANTAPANI</v>
          </cell>
        </row>
        <row r="7560">
          <cell r="A7560" t="str">
            <v>BDO42</v>
          </cell>
          <cell r="B7560" t="str">
            <v>KIARACONDONG</v>
          </cell>
        </row>
        <row r="7561">
          <cell r="A7561" t="str">
            <v>CRN08</v>
          </cell>
          <cell r="B7561" t="str">
            <v>DAMARGUNA</v>
          </cell>
        </row>
        <row r="7562">
          <cell r="A7562" t="str">
            <v>GRT09</v>
          </cell>
          <cell r="B7562" t="str">
            <v>CISOMPET</v>
          </cell>
        </row>
        <row r="7563">
          <cell r="A7563" t="str">
            <v>CIM02</v>
          </cell>
          <cell r="B7563" t="str">
            <v>LEUWIGAJAH</v>
          </cell>
        </row>
        <row r="7564">
          <cell r="A7564" t="str">
            <v>SOG62</v>
          </cell>
          <cell r="B7564" t="str">
            <v>CP_GBI</v>
          </cell>
        </row>
        <row r="7565">
          <cell r="A7565" t="str">
            <v>BDO56A</v>
          </cell>
          <cell r="B7565" t="str">
            <v>CP_KOSAMBI</v>
          </cell>
        </row>
        <row r="7566">
          <cell r="A7566" t="str">
            <v>SOG79</v>
          </cell>
          <cell r="B7566" t="str">
            <v>CP_TERUSAN_CIBADUYUT</v>
          </cell>
        </row>
        <row r="7567">
          <cell r="A7567" t="str">
            <v>SUM07</v>
          </cell>
          <cell r="B7567" t="str">
            <v>SUMEDANG_UTARA</v>
          </cell>
        </row>
        <row r="7568">
          <cell r="A7568" t="str">
            <v>PWK19</v>
          </cell>
          <cell r="B7568" t="str">
            <v>CIBUNGUR</v>
          </cell>
        </row>
        <row r="7569">
          <cell r="A7569" t="str">
            <v>SBG17</v>
          </cell>
          <cell r="B7569" t="str">
            <v>RAWABADAK</v>
          </cell>
        </row>
        <row r="7570">
          <cell r="A7570" t="str">
            <v>NGP25</v>
          </cell>
          <cell r="B7570" t="str">
            <v>CP_MARIBAYA</v>
          </cell>
        </row>
        <row r="7571">
          <cell r="A7571" t="str">
            <v>KRW40</v>
          </cell>
          <cell r="B7571" t="str">
            <v>CP_CIKAMPEK_SELATAN</v>
          </cell>
        </row>
        <row r="7572">
          <cell r="A7572" t="str">
            <v>SMB31</v>
          </cell>
          <cell r="B7572" t="str">
            <v>CP_PASAR_TEGAL_GUBUG</v>
          </cell>
        </row>
        <row r="7573">
          <cell r="A7573" t="str">
            <v>SOG64</v>
          </cell>
          <cell r="B7573" t="str">
            <v>CP_KUTAWARINGIN</v>
          </cell>
        </row>
        <row r="7574">
          <cell r="A7574" t="str">
            <v>BDO29A</v>
          </cell>
          <cell r="B7574" t="str">
            <v>CP_MALEBER_2</v>
          </cell>
        </row>
        <row r="7575">
          <cell r="A7575" t="str">
            <v>SKW07</v>
          </cell>
          <cell r="B7575" t="str">
            <v>CP_SKW_TENGAH</v>
          </cell>
        </row>
        <row r="7576">
          <cell r="A7576" t="str">
            <v>KUB13</v>
          </cell>
          <cell r="B7576" t="str">
            <v>CP_KUALA_EXPRESS</v>
          </cell>
        </row>
        <row r="7577">
          <cell r="A7577" t="str">
            <v>SOG88</v>
          </cell>
          <cell r="B7577" t="str">
            <v>CP_SANGKANHURIP</v>
          </cell>
        </row>
        <row r="7578">
          <cell r="A7578" t="str">
            <v>BTH25</v>
          </cell>
          <cell r="B7578" t="str">
            <v>CP_INDOSAT_LAMA</v>
          </cell>
        </row>
        <row r="7579">
          <cell r="A7579" t="str">
            <v>BTH23</v>
          </cell>
          <cell r="B7579" t="str">
            <v>CP_PASIFIC</v>
          </cell>
        </row>
        <row r="7580">
          <cell r="A7580" t="str">
            <v>SOG69</v>
          </cell>
          <cell r="B7580" t="str">
            <v>CP_BOJONGKONENG</v>
          </cell>
        </row>
        <row r="7581">
          <cell r="A7581" t="str">
            <v>PNK08</v>
          </cell>
          <cell r="B7581" t="str">
            <v>IMAM_BONJOL</v>
          </cell>
        </row>
        <row r="7582">
          <cell r="A7582" t="str">
            <v>BDO60A</v>
          </cell>
          <cell r="B7582" t="str">
            <v>CP_SOLONGTONGAN</v>
          </cell>
        </row>
        <row r="7583">
          <cell r="A7583" t="str">
            <v>BAO01</v>
          </cell>
          <cell r="B7583" t="str">
            <v>BANGKO</v>
          </cell>
        </row>
        <row r="7584">
          <cell r="A7584" t="str">
            <v>SMB28</v>
          </cell>
          <cell r="B7584" t="str">
            <v>CP_CIWARINGIN_2</v>
          </cell>
        </row>
        <row r="7585">
          <cell r="A7585" t="str">
            <v>TBL06</v>
          </cell>
          <cell r="B7585" t="str">
            <v>TEMBILAHAN_KOTA</v>
          </cell>
        </row>
        <row r="7586">
          <cell r="A7586" t="str">
            <v>SOG67</v>
          </cell>
          <cell r="B7586" t="str">
            <v>CP_BANJARAN_2</v>
          </cell>
        </row>
        <row r="7587">
          <cell r="A7587" t="str">
            <v>SOG60</v>
          </cell>
          <cell r="B7587" t="str">
            <v>CP_DAYEUH_KOLOT</v>
          </cell>
        </row>
        <row r="7588">
          <cell r="A7588" t="str">
            <v>SOG78</v>
          </cell>
          <cell r="B7588" t="str">
            <v>CP_PALEDANG</v>
          </cell>
        </row>
        <row r="7589">
          <cell r="A7589" t="str">
            <v>SOG57</v>
          </cell>
          <cell r="B7589" t="str">
            <v>CP_CIBEUREUM_JATI</v>
          </cell>
        </row>
        <row r="7590">
          <cell r="A7590" t="str">
            <v>CIM15</v>
          </cell>
          <cell r="B7590" t="str">
            <v>CP_DAKOTA_RAYA</v>
          </cell>
        </row>
        <row r="7591">
          <cell r="A7591" t="str">
            <v>NGP22</v>
          </cell>
          <cell r="B7591" t="str">
            <v>CP_KBP</v>
          </cell>
        </row>
        <row r="7592">
          <cell r="A7592" t="str">
            <v>BDO36A</v>
          </cell>
          <cell r="B7592" t="str">
            <v>CP_BOSCHA</v>
          </cell>
        </row>
        <row r="7593">
          <cell r="A7593" t="str">
            <v>SMB30</v>
          </cell>
          <cell r="B7593" t="str">
            <v>CP_PEMUDA_3</v>
          </cell>
        </row>
        <row r="7594">
          <cell r="A7594" t="str">
            <v>SMB32</v>
          </cell>
          <cell r="B7594" t="str">
            <v>CP_PRAJAWINANGUN</v>
          </cell>
        </row>
        <row r="7595">
          <cell r="A7595" t="str">
            <v>BDO49A</v>
          </cell>
          <cell r="B7595" t="str">
            <v>CP_GUNUNG_BATU_2</v>
          </cell>
        </row>
        <row r="7596">
          <cell r="A7596" t="str">
            <v>BDO65A</v>
          </cell>
          <cell r="B7596" t="str">
            <v>CP_SETRASARI</v>
          </cell>
        </row>
        <row r="7597">
          <cell r="A7597" t="str">
            <v>BDO28A</v>
          </cell>
          <cell r="B7597" t="str">
            <v>CP_CIPEDES_2</v>
          </cell>
        </row>
        <row r="7598">
          <cell r="A7598" t="str">
            <v>SOG82</v>
          </cell>
          <cell r="B7598" t="str">
            <v>CP_PERMATA_BUAH_BATU</v>
          </cell>
        </row>
        <row r="7599">
          <cell r="A7599" t="str">
            <v>SOG68</v>
          </cell>
          <cell r="B7599" t="str">
            <v>CP_BHAYANGKARA_1</v>
          </cell>
        </row>
        <row r="7600">
          <cell r="A7600" t="str">
            <v>SGT13</v>
          </cell>
          <cell r="B7600" t="str">
            <v>CP_SANGKULIRANG</v>
          </cell>
        </row>
        <row r="7601">
          <cell r="A7601" t="str">
            <v>GRT36</v>
          </cell>
          <cell r="B7601" t="str">
            <v>CP_TAROGONG_KALER</v>
          </cell>
        </row>
        <row r="7602">
          <cell r="A7602" t="str">
            <v>BDO59A</v>
          </cell>
          <cell r="B7602" t="str">
            <v>CP_BANDARA_HUSEIN</v>
          </cell>
        </row>
        <row r="7603">
          <cell r="A7603" t="str">
            <v>BDO37A</v>
          </cell>
          <cell r="B7603" t="str">
            <v>CP_CGD_RAHAYU</v>
          </cell>
        </row>
        <row r="7604">
          <cell r="A7604" t="str">
            <v>BDO14</v>
          </cell>
          <cell r="B7604" t="str">
            <v>COBLONG</v>
          </cell>
        </row>
        <row r="7605">
          <cell r="A7605" t="str">
            <v>MJA13</v>
          </cell>
          <cell r="B7605" t="str">
            <v>CP_CIPAKU</v>
          </cell>
        </row>
        <row r="7606">
          <cell r="A7606" t="str">
            <v>SOG87</v>
          </cell>
          <cell r="B7606" t="str">
            <v>CP_RAHAYU</v>
          </cell>
        </row>
        <row r="7607">
          <cell r="A7607" t="str">
            <v>BDO34A</v>
          </cell>
          <cell r="B7607" t="str">
            <v>CP_BOJONG_RAYA</v>
          </cell>
        </row>
        <row r="7608">
          <cell r="A7608" t="str">
            <v>PRO05</v>
          </cell>
          <cell r="B7608" t="str">
            <v>PILANG</v>
          </cell>
        </row>
        <row r="7609">
          <cell r="A7609" t="str">
            <v>CJR20</v>
          </cell>
          <cell r="B7609" t="str">
            <v>SINDANGASIH</v>
          </cell>
        </row>
        <row r="7610">
          <cell r="A7610" t="str">
            <v>CKP01</v>
          </cell>
          <cell r="B7610" t="str">
            <v>CIKAMPEK</v>
          </cell>
        </row>
        <row r="7611">
          <cell r="A7611" t="str">
            <v>SMB08</v>
          </cell>
          <cell r="B7611" t="str">
            <v>JUNGJANG_2</v>
          </cell>
        </row>
        <row r="7612">
          <cell r="A7612" t="str">
            <v>MJA09</v>
          </cell>
          <cell r="B7612" t="str">
            <v>CIGASONG</v>
          </cell>
        </row>
        <row r="7613">
          <cell r="A7613" t="str">
            <v>KRW10</v>
          </cell>
          <cell r="B7613" t="str">
            <v>TELUK_JAMBE</v>
          </cell>
        </row>
        <row r="7614">
          <cell r="A7614" t="str">
            <v>DUM01</v>
          </cell>
          <cell r="B7614" t="str">
            <v>DUMAI_KOTA</v>
          </cell>
        </row>
        <row r="7615">
          <cell r="A7615" t="str">
            <v>SOG43</v>
          </cell>
          <cell r="B7615" t="str">
            <v>CISONDARI</v>
          </cell>
        </row>
        <row r="7616">
          <cell r="A7616" t="str">
            <v>SUM08</v>
          </cell>
          <cell r="B7616" t="str">
            <v>KOTA_KULON</v>
          </cell>
        </row>
        <row r="7617">
          <cell r="A7617" t="str">
            <v>BJA04</v>
          </cell>
          <cell r="B7617" t="str">
            <v>PURWAHARJA</v>
          </cell>
        </row>
        <row r="7618">
          <cell r="A7618" t="str">
            <v>MJA05</v>
          </cell>
          <cell r="B7618" t="str">
            <v>BOJONG_CIDERES</v>
          </cell>
        </row>
        <row r="7619">
          <cell r="A7619" t="str">
            <v>KRW15</v>
          </cell>
          <cell r="B7619" t="str">
            <v>PINAYUNGAN</v>
          </cell>
        </row>
        <row r="7620">
          <cell r="A7620" t="str">
            <v>PWK22</v>
          </cell>
          <cell r="B7620" t="str">
            <v>NEGRI_KIDUL</v>
          </cell>
        </row>
        <row r="7621">
          <cell r="A7621" t="str">
            <v>KRW33</v>
          </cell>
          <cell r="B7621" t="str">
            <v>KARABA</v>
          </cell>
        </row>
        <row r="7622">
          <cell r="A7622" t="str">
            <v>NGP24</v>
          </cell>
          <cell r="B7622" t="str">
            <v>CP_LEMBANG_SZI</v>
          </cell>
        </row>
        <row r="7623">
          <cell r="A7623" t="str">
            <v>TSK20</v>
          </cell>
          <cell r="B7623" t="str">
            <v>CP_CIKALANG</v>
          </cell>
        </row>
        <row r="7624">
          <cell r="A7624" t="str">
            <v>SOG83</v>
          </cell>
          <cell r="B7624" t="str">
            <v>CP_SULAEMAN</v>
          </cell>
        </row>
        <row r="7625">
          <cell r="A7625" t="str">
            <v>SOG61</v>
          </cell>
          <cell r="B7625" t="str">
            <v>CP_GADING_TUTUKA</v>
          </cell>
        </row>
        <row r="7626">
          <cell r="A7626" t="str">
            <v>NGP26</v>
          </cell>
          <cell r="B7626" t="str">
            <v>CP_TANIMULYA</v>
          </cell>
        </row>
        <row r="7627">
          <cell r="A7627" t="str">
            <v>BDO72A</v>
          </cell>
          <cell r="B7627" t="str">
            <v>CP_NYENGSERET_2</v>
          </cell>
        </row>
        <row r="7628">
          <cell r="A7628" t="str">
            <v>BDO35A</v>
          </cell>
          <cell r="B7628" t="str">
            <v>CP_BOJONGLOA_KIDUL</v>
          </cell>
        </row>
        <row r="7629">
          <cell r="A7629" t="str">
            <v>CIM18</v>
          </cell>
          <cell r="B7629" t="str">
            <v>CP_PADASUKA_2</v>
          </cell>
        </row>
        <row r="7630">
          <cell r="A7630" t="str">
            <v>2022130</v>
          </cell>
          <cell r="B7630" t="str">
            <v>suger验一下</v>
          </cell>
        </row>
        <row r="7631">
          <cell r="A7631" t="str">
            <v>TEST8815</v>
          </cell>
          <cell r="B7631" t="str">
            <v>Test测试网点21</v>
          </cell>
        </row>
        <row r="7632">
          <cell r="A7632" t="str">
            <v>PAN01</v>
          </cell>
          <cell r="B7632" t="str">
            <v>PANIAI</v>
          </cell>
        </row>
        <row r="7633">
          <cell r="A7633" t="str">
            <v>OKS01</v>
          </cell>
          <cell r="B7633" t="str">
            <v>OKSIBIL</v>
          </cell>
        </row>
        <row r="7634">
          <cell r="A7634" t="str">
            <v>6660011A</v>
          </cell>
          <cell r="B7634" t="str">
            <v>AGENT29</v>
          </cell>
        </row>
        <row r="7635">
          <cell r="A7635" t="str">
            <v>SOG08</v>
          </cell>
          <cell r="B7635" t="str">
            <v>CIBOLERANG</v>
          </cell>
        </row>
        <row r="7636">
          <cell r="A7636" t="str">
            <v>PKU06</v>
          </cell>
          <cell r="B7636" t="str">
            <v>SOEKARNO_HATTA_UJUNG</v>
          </cell>
        </row>
        <row r="7637">
          <cell r="A7637" t="str">
            <v>MGW13</v>
          </cell>
          <cell r="B7637" t="str">
            <v>TIBUBENENG</v>
          </cell>
        </row>
        <row r="7638">
          <cell r="A7638" t="str">
            <v>DPS21</v>
          </cell>
          <cell r="B7638" t="str">
            <v>GUNUNG_SOPUTAN</v>
          </cell>
        </row>
        <row r="7639">
          <cell r="A7639" t="str">
            <v>BTH04D</v>
          </cell>
          <cell r="B7639" t="str">
            <v>REZEKI_GRAHA</v>
          </cell>
        </row>
        <row r="7640">
          <cell r="A7640" t="str">
            <v>MGW08</v>
          </cell>
          <cell r="B7640" t="str">
            <v>DALUNG</v>
          </cell>
        </row>
        <row r="7641">
          <cell r="A7641" t="str">
            <v>BKI08A</v>
          </cell>
          <cell r="B7641" t="str">
            <v>JATIBENING_BARU</v>
          </cell>
        </row>
        <row r="7642">
          <cell r="A7642" t="str">
            <v>PKU01D</v>
          </cell>
          <cell r="B7642" t="str">
            <v>JALAN_PEMUDA</v>
          </cell>
        </row>
        <row r="7643">
          <cell r="A7643" t="str">
            <v>SUB04B</v>
          </cell>
          <cell r="B7643" t="str">
            <v>ITC</v>
          </cell>
        </row>
        <row r="7644">
          <cell r="A7644" t="str">
            <v>TGR34</v>
          </cell>
          <cell r="B7644" t="str">
            <v>UIN</v>
          </cell>
        </row>
        <row r="7645">
          <cell r="A7645" t="str">
            <v>TGR09A</v>
          </cell>
          <cell r="B7645" t="str">
            <v>MALL_KARAWACI</v>
          </cell>
        </row>
        <row r="7646">
          <cell r="A7646" t="str">
            <v>SUB13A</v>
          </cell>
          <cell r="B7646" t="str">
            <v>DUPAK</v>
          </cell>
        </row>
        <row r="7647">
          <cell r="A7647" t="str">
            <v>DPS12</v>
          </cell>
          <cell r="B7647" t="str">
            <v>KEROBOKAN</v>
          </cell>
        </row>
        <row r="7648">
          <cell r="A7648" t="str">
            <v>PLM25</v>
          </cell>
          <cell r="B7648" t="str">
            <v>SRIJAYA</v>
          </cell>
        </row>
        <row r="7649">
          <cell r="A7649" t="str">
            <v>PLM22</v>
          </cell>
          <cell r="B7649" t="str">
            <v>TANGGA_TAKAT</v>
          </cell>
        </row>
        <row r="7650">
          <cell r="A7650" t="str">
            <v>PLM19</v>
          </cell>
          <cell r="B7650" t="str">
            <v>DEMPO_LINGKARAN</v>
          </cell>
        </row>
        <row r="7651">
          <cell r="A7651" t="str">
            <v>BDO56</v>
          </cell>
          <cell r="B7651" t="str">
            <v>ARCAMANIK_ENDAH</v>
          </cell>
        </row>
        <row r="7652">
          <cell r="A7652" t="str">
            <v>BTH03A</v>
          </cell>
          <cell r="B7652" t="str">
            <v>SAGULUNG</v>
          </cell>
        </row>
        <row r="7653">
          <cell r="A7653" t="str">
            <v>BTH02A</v>
          </cell>
          <cell r="B7653" t="str">
            <v>GREENLAND</v>
          </cell>
        </row>
        <row r="7654">
          <cell r="A7654" t="str">
            <v>SUB07A</v>
          </cell>
          <cell r="B7654" t="str">
            <v>DHARMAHUSADA</v>
          </cell>
        </row>
        <row r="7655">
          <cell r="A7655" t="str">
            <v>SUB18B</v>
          </cell>
          <cell r="B7655" t="str">
            <v>KARANG_EMPAT</v>
          </cell>
        </row>
        <row r="7656">
          <cell r="A7656" t="str">
            <v>KDI05</v>
          </cell>
          <cell r="B7656" t="str">
            <v>BARUGA</v>
          </cell>
        </row>
        <row r="7657">
          <cell r="A7657" t="str">
            <v>PDG11</v>
          </cell>
          <cell r="B7657" t="str">
            <v>LUBUK_MINTURUN</v>
          </cell>
        </row>
        <row r="7658">
          <cell r="A7658" t="str">
            <v>SRG47</v>
          </cell>
          <cell r="B7658" t="str">
            <v>GUNUNG_PATI_DC</v>
          </cell>
        </row>
        <row r="7659">
          <cell r="A7659" t="str">
            <v>KAA09</v>
          </cell>
          <cell r="B7659" t="str">
            <v>NANASAN</v>
          </cell>
        </row>
        <row r="7660">
          <cell r="A7660" t="str">
            <v>SOG18</v>
          </cell>
          <cell r="B7660" t="str">
            <v>PANGAUBAN</v>
          </cell>
        </row>
        <row r="7661">
          <cell r="A7661" t="str">
            <v>BDO86</v>
          </cell>
          <cell r="B7661" t="str">
            <v>DAKOTA</v>
          </cell>
        </row>
        <row r="7662">
          <cell r="A7662" t="str">
            <v>SRG49</v>
          </cell>
          <cell r="B7662" t="str">
            <v>NGALIYAN_DC</v>
          </cell>
        </row>
        <row r="7663">
          <cell r="A7663" t="str">
            <v>SOC20</v>
          </cell>
          <cell r="B7663" t="str">
            <v>KERTEN</v>
          </cell>
        </row>
        <row r="7664">
          <cell r="A7664" t="str">
            <v>BGG04</v>
          </cell>
          <cell r="B7664" t="str">
            <v>GRINGSING</v>
          </cell>
        </row>
        <row r="7665">
          <cell r="A7665" t="str">
            <v>PER05</v>
          </cell>
          <cell r="B7665" t="str">
            <v>SURADE</v>
          </cell>
        </row>
        <row r="7666">
          <cell r="A7666" t="str">
            <v>SRG40</v>
          </cell>
          <cell r="B7666" t="str">
            <v>SENDANGGUWO</v>
          </cell>
        </row>
        <row r="7667">
          <cell r="A7667" t="str">
            <v>SRG46</v>
          </cell>
          <cell r="B7667" t="str">
            <v>BANYUMANIK_DC</v>
          </cell>
        </row>
        <row r="7668">
          <cell r="A7668" t="str">
            <v>BDO85</v>
          </cell>
          <cell r="B7668" t="str">
            <v>SUDIRMAN_2</v>
          </cell>
        </row>
        <row r="7669">
          <cell r="A7669" t="str">
            <v>SRG44</v>
          </cell>
          <cell r="B7669" t="str">
            <v>SEMARANG_SELATAN_DC</v>
          </cell>
        </row>
        <row r="7670">
          <cell r="A7670" t="str">
            <v>SOG13</v>
          </cell>
          <cell r="B7670" t="str">
            <v>TERUSAN_CIBADUYUT</v>
          </cell>
        </row>
        <row r="7671">
          <cell r="A7671" t="str">
            <v>BJN05</v>
          </cell>
          <cell r="B7671" t="str">
            <v>SOKANANDI</v>
          </cell>
        </row>
        <row r="7672">
          <cell r="A7672" t="str">
            <v>CIM06</v>
          </cell>
          <cell r="B7672" t="str">
            <v>DC_CIMAHI</v>
          </cell>
        </row>
        <row r="7673">
          <cell r="A7673" t="str">
            <v>BDO87</v>
          </cell>
          <cell r="B7673" t="str">
            <v>DC_MALEBER</v>
          </cell>
        </row>
        <row r="7674">
          <cell r="A7674" t="str">
            <v>BDO03A</v>
          </cell>
          <cell r="B7674" t="str">
            <v>PASTEUR_2</v>
          </cell>
        </row>
        <row r="7675">
          <cell r="A7675" t="str">
            <v>SMQ888</v>
          </cell>
          <cell r="B7675" t="str">
            <v>SMQ_SALES</v>
          </cell>
        </row>
        <row r="7676">
          <cell r="A7676" t="str">
            <v>SKD04</v>
          </cell>
          <cell r="B7676" t="str">
            <v>WAY_JEPARA</v>
          </cell>
        </row>
        <row r="7677">
          <cell r="A7677" t="str">
            <v>KDS09</v>
          </cell>
          <cell r="B7677" t="str">
            <v>JATI_DC</v>
          </cell>
        </row>
        <row r="7678">
          <cell r="A7678" t="str">
            <v>SRG34</v>
          </cell>
          <cell r="B7678" t="str">
            <v>KEDUNGPANE_BSB</v>
          </cell>
        </row>
        <row r="7679">
          <cell r="A7679" t="str">
            <v>SOG16</v>
          </cell>
          <cell r="B7679" t="str">
            <v>MARGASUKA</v>
          </cell>
        </row>
        <row r="7680">
          <cell r="A7680" t="str">
            <v>PML04</v>
          </cell>
          <cell r="B7680" t="str">
            <v>WANAREJAN</v>
          </cell>
        </row>
        <row r="7681">
          <cell r="A7681" t="str">
            <v>BWI11</v>
          </cell>
          <cell r="B7681" t="str">
            <v>BANYUWANGI_CITY</v>
          </cell>
        </row>
        <row r="7682">
          <cell r="A7682" t="str">
            <v>GTT03</v>
          </cell>
          <cell r="B7682" t="str">
            <v>KEDONDONG</v>
          </cell>
        </row>
        <row r="7683">
          <cell r="A7683" t="str">
            <v>BDO77</v>
          </cell>
          <cell r="B7683" t="str">
            <v>PERLINDUNGAN_HEWAN</v>
          </cell>
        </row>
        <row r="7684">
          <cell r="A7684" t="str">
            <v>PWO09</v>
          </cell>
          <cell r="B7684" t="str">
            <v>KEDUG</v>
          </cell>
        </row>
        <row r="7685">
          <cell r="A7685" t="str">
            <v>SRG33</v>
          </cell>
          <cell r="B7685" t="str">
            <v>PAMULARSIH</v>
          </cell>
        </row>
        <row r="7686">
          <cell r="A7686" t="str">
            <v>SRG32</v>
          </cell>
          <cell r="B7686" t="str">
            <v>BARUNA</v>
          </cell>
        </row>
        <row r="7687">
          <cell r="A7687" t="str">
            <v>SRG29</v>
          </cell>
          <cell r="B7687" t="str">
            <v>TAMBAKREJO</v>
          </cell>
        </row>
        <row r="7688">
          <cell r="A7688" t="str">
            <v>SUB89</v>
          </cell>
          <cell r="B7688" t="str">
            <v>ARAYA</v>
          </cell>
        </row>
        <row r="7689">
          <cell r="A7689" t="str">
            <v>CIP07</v>
          </cell>
          <cell r="B7689" t="str">
            <v>PONDOK_AREN_1</v>
          </cell>
        </row>
        <row r="7690">
          <cell r="A7690" t="str">
            <v>CRN16</v>
          </cell>
          <cell r="B7690" t="str">
            <v>CIPERNA</v>
          </cell>
        </row>
        <row r="7691">
          <cell r="A7691" t="str">
            <v>CJR09</v>
          </cell>
          <cell r="B7691" t="str">
            <v>KARANGTENGAH</v>
          </cell>
        </row>
        <row r="7692">
          <cell r="A7692" t="str">
            <v>NGP07</v>
          </cell>
          <cell r="B7692" t="str">
            <v>DC_BANDUNG_BARAT</v>
          </cell>
        </row>
        <row r="7693">
          <cell r="A7693" t="str">
            <v>TGL04</v>
          </cell>
          <cell r="B7693" t="str">
            <v>TEGAL_TIMUR</v>
          </cell>
        </row>
        <row r="7694">
          <cell r="A7694" t="str">
            <v>BDO79</v>
          </cell>
          <cell r="B7694" t="str">
            <v>BTC</v>
          </cell>
        </row>
        <row r="7695">
          <cell r="A7695" t="str">
            <v>BDO78</v>
          </cell>
          <cell r="B7695" t="str">
            <v>ELANG</v>
          </cell>
        </row>
        <row r="7696">
          <cell r="A7696" t="str">
            <v>SRG24</v>
          </cell>
          <cell r="B7696" t="str">
            <v>GEDAWANG</v>
          </cell>
        </row>
        <row r="7697">
          <cell r="A7697" t="str">
            <v>SUB86</v>
          </cell>
          <cell r="B7697" t="str">
            <v>MANYAR_KERTOARJO</v>
          </cell>
        </row>
        <row r="7698">
          <cell r="A7698" t="str">
            <v>BDO84</v>
          </cell>
          <cell r="B7698" t="str">
            <v>JAMIKA</v>
          </cell>
        </row>
        <row r="7699">
          <cell r="A7699" t="str">
            <v>BDO82</v>
          </cell>
          <cell r="B7699" t="str">
            <v>CINAMBO</v>
          </cell>
        </row>
        <row r="7700">
          <cell r="A7700" t="str">
            <v>SRG35</v>
          </cell>
          <cell r="B7700" t="str">
            <v>TERBOYO</v>
          </cell>
        </row>
        <row r="7701">
          <cell r="A7701" t="str">
            <v>PML05</v>
          </cell>
          <cell r="B7701" t="str">
            <v>MOGA</v>
          </cell>
        </row>
        <row r="7702">
          <cell r="A7702" t="str">
            <v>BDO83</v>
          </cell>
          <cell r="B7702" t="str">
            <v>RANCASARI</v>
          </cell>
        </row>
        <row r="7703">
          <cell r="A7703" t="str">
            <v>KDI07</v>
          </cell>
          <cell r="B7703" t="str">
            <v>DC_SARANANI</v>
          </cell>
        </row>
        <row r="7704">
          <cell r="A7704" t="str">
            <v>BDR06</v>
          </cell>
          <cell r="B7704" t="str">
            <v>GAYA_BARU</v>
          </cell>
        </row>
        <row r="7705">
          <cell r="A7705" t="str">
            <v>MDN08</v>
          </cell>
          <cell r="B7705" t="str">
            <v>MADIUN_RAYA</v>
          </cell>
        </row>
        <row r="7706">
          <cell r="A7706" t="str">
            <v>SUB11</v>
          </cell>
          <cell r="B7706" t="str">
            <v>RUNGKUT</v>
          </cell>
        </row>
        <row r="7707">
          <cell r="A7707" t="str">
            <v>SMI12</v>
          </cell>
          <cell r="B7707" t="str">
            <v>JAYARAKSA</v>
          </cell>
        </row>
        <row r="7708">
          <cell r="A7708" t="str">
            <v>SRG38</v>
          </cell>
          <cell r="B7708" t="str">
            <v>TLOGOSARI_KULON</v>
          </cell>
        </row>
        <row r="7709">
          <cell r="A7709" t="str">
            <v>SRG45</v>
          </cell>
          <cell r="B7709" t="str">
            <v>SEMARANG_TENGAH_DC</v>
          </cell>
        </row>
        <row r="7710">
          <cell r="A7710" t="str">
            <v>SRG25</v>
          </cell>
          <cell r="B7710" t="str">
            <v>SAMPANGAN</v>
          </cell>
        </row>
        <row r="7711">
          <cell r="A7711" t="str">
            <v>SRG20</v>
          </cell>
          <cell r="B7711" t="str">
            <v>MIJEN_BARU</v>
          </cell>
        </row>
        <row r="7712">
          <cell r="A7712" t="str">
            <v>TGR51</v>
          </cell>
          <cell r="B7712" t="str">
            <v>PADURENAN</v>
          </cell>
        </row>
        <row r="7713">
          <cell r="A7713" t="str">
            <v>TGR45</v>
          </cell>
          <cell r="B7713" t="str">
            <v>PORIS_GAGA_BARU</v>
          </cell>
        </row>
        <row r="7714">
          <cell r="A7714" t="str">
            <v>SRG48</v>
          </cell>
          <cell r="B7714" t="str">
            <v>SEMARANG_TIMUR_DC</v>
          </cell>
        </row>
        <row r="7715">
          <cell r="A7715" t="str">
            <v>SRG39</v>
          </cell>
          <cell r="B7715" t="str">
            <v>MAJAPAHIT</v>
          </cell>
        </row>
        <row r="7716">
          <cell r="A7716" t="str">
            <v>UPG44</v>
          </cell>
          <cell r="B7716" t="str">
            <v>DC_TENTARA_PELAJAR</v>
          </cell>
        </row>
        <row r="7717">
          <cell r="A7717" t="str">
            <v>UPG41</v>
          </cell>
          <cell r="B7717" t="str">
            <v>DC_PERINTIS</v>
          </cell>
        </row>
        <row r="7718">
          <cell r="A7718" t="str">
            <v>UPG42</v>
          </cell>
          <cell r="B7718" t="str">
            <v>DC_TODOPULI</v>
          </cell>
        </row>
        <row r="7719">
          <cell r="A7719" t="str">
            <v>UPG43</v>
          </cell>
          <cell r="B7719" t="str">
            <v>DC_VETERAN_SELATAN</v>
          </cell>
        </row>
        <row r="7720">
          <cell r="A7720" t="str">
            <v>SOG31</v>
          </cell>
          <cell r="B7720" t="str">
            <v>DC_SOREANG</v>
          </cell>
        </row>
        <row r="7721">
          <cell r="A7721" t="str">
            <v>PDG10</v>
          </cell>
          <cell r="B7721" t="str">
            <v>AIR_TAWAR</v>
          </cell>
        </row>
        <row r="7722">
          <cell r="A7722" t="str">
            <v>SRG50</v>
          </cell>
          <cell r="B7722" t="str">
            <v>PEDURUNGAN_DC</v>
          </cell>
        </row>
        <row r="7723">
          <cell r="A7723" t="str">
            <v>TGR42</v>
          </cell>
          <cell r="B7723" t="str">
            <v>SUDIMARA</v>
          </cell>
        </row>
        <row r="7724">
          <cell r="A7724" t="str">
            <v>KRW17</v>
          </cell>
          <cell r="B7724" t="str">
            <v>GINTUNG_KERTA</v>
          </cell>
        </row>
        <row r="7725">
          <cell r="A7725" t="str">
            <v>GRT12</v>
          </cell>
          <cell r="B7725" t="str">
            <v>PANANJUNG</v>
          </cell>
        </row>
        <row r="7726">
          <cell r="A7726" t="str">
            <v>MGW19</v>
          </cell>
          <cell r="B7726" t="str">
            <v>LABUAN_SAIT</v>
          </cell>
        </row>
        <row r="7727">
          <cell r="A7727" t="str">
            <v>SOG25</v>
          </cell>
          <cell r="B7727" t="str">
            <v>CIMAUNG</v>
          </cell>
        </row>
        <row r="7728">
          <cell r="A7728" t="str">
            <v>TSK12</v>
          </cell>
          <cell r="B7728" t="str">
            <v>INDIHIANG</v>
          </cell>
        </row>
        <row r="7729">
          <cell r="A7729" t="str">
            <v>SBG09</v>
          </cell>
          <cell r="B7729" t="str">
            <v>SUKAMELANG</v>
          </cell>
        </row>
        <row r="7730">
          <cell r="A7730" t="str">
            <v>PWK08</v>
          </cell>
          <cell r="B7730" t="str">
            <v>CISEUREUH</v>
          </cell>
        </row>
        <row r="7731">
          <cell r="A7731" t="str">
            <v>IDM10</v>
          </cell>
          <cell r="B7731" t="str">
            <v>LEMAHMEKAR</v>
          </cell>
        </row>
        <row r="7732">
          <cell r="A7732" t="str">
            <v>KDR12</v>
          </cell>
          <cell r="B7732" t="str">
            <v>DC_PESANTREN</v>
          </cell>
        </row>
        <row r="7733">
          <cell r="A7733" t="str">
            <v>SUB96</v>
          </cell>
          <cell r="B7733" t="str">
            <v>DC_TAMBAKREJO</v>
          </cell>
        </row>
        <row r="7734">
          <cell r="A7734" t="str">
            <v>SUB95</v>
          </cell>
          <cell r="B7734" t="str">
            <v>DC_MULYOREJO</v>
          </cell>
        </row>
        <row r="7735">
          <cell r="A7735" t="str">
            <v>BJE05</v>
          </cell>
          <cell r="B7735" t="str">
            <v>GAJAHMADA_BJE</v>
          </cell>
        </row>
        <row r="7736">
          <cell r="A7736" t="str">
            <v>SUB11A</v>
          </cell>
          <cell r="B7736" t="str">
            <v>RUNGKUT_TENGAH</v>
          </cell>
        </row>
        <row r="7737">
          <cell r="A7737" t="str">
            <v>BDO31B</v>
          </cell>
          <cell r="B7737" t="str">
            <v>SUKAMENAK</v>
          </cell>
        </row>
        <row r="7738">
          <cell r="A7738" t="str">
            <v>SRG01A</v>
          </cell>
          <cell r="B7738" t="str">
            <v>KARANG_KIDUL</v>
          </cell>
        </row>
        <row r="7739">
          <cell r="A7739" t="str">
            <v>UPG06B</v>
          </cell>
          <cell r="B7739" t="str">
            <v>VILLA_MUTIARA</v>
          </cell>
        </row>
        <row r="7740">
          <cell r="A7740" t="str">
            <v>LMG01</v>
          </cell>
          <cell r="B7740" t="str">
            <v>LAMONGAN</v>
          </cell>
        </row>
        <row r="7741">
          <cell r="A7741" t="str">
            <v>DJB01A</v>
          </cell>
          <cell r="B7741" t="str">
            <v>PASAR_JAMBI</v>
          </cell>
        </row>
        <row r="7742">
          <cell r="A7742" t="str">
            <v>MLG02A</v>
          </cell>
          <cell r="B7742" t="str">
            <v>PIRANHA</v>
          </cell>
        </row>
        <row r="7743">
          <cell r="A7743" t="str">
            <v>SUB04A</v>
          </cell>
          <cell r="B7743" t="str">
            <v>PASAR_ATOM</v>
          </cell>
        </row>
        <row r="7744">
          <cell r="A7744" t="str">
            <v>SUB72</v>
          </cell>
          <cell r="B7744" t="str">
            <v>SIMO_KWAGEAN_2</v>
          </cell>
        </row>
        <row r="7745">
          <cell r="A7745" t="str">
            <v>PTI07</v>
          </cell>
          <cell r="B7745" t="str">
            <v>TLOGOWUNGU</v>
          </cell>
        </row>
        <row r="7746">
          <cell r="A7746" t="str">
            <v>SEG11</v>
          </cell>
          <cell r="B7746" t="str">
            <v>LONTAR_BARU</v>
          </cell>
        </row>
        <row r="7747">
          <cell r="A7747" t="str">
            <v>TGR55</v>
          </cell>
          <cell r="B7747" t="str">
            <v>CILEDUG_2</v>
          </cell>
        </row>
        <row r="7748">
          <cell r="A7748" t="str">
            <v>BAL13</v>
          </cell>
          <cell r="B7748" t="str">
            <v>SERPONG_2</v>
          </cell>
        </row>
        <row r="7749">
          <cell r="A7749" t="str">
            <v>MLG19</v>
          </cell>
          <cell r="B7749" t="str">
            <v>TLOGOMAS</v>
          </cell>
        </row>
        <row r="7750">
          <cell r="A7750" t="str">
            <v>SEG10</v>
          </cell>
          <cell r="B7750" t="str">
            <v>KEMANISAN</v>
          </cell>
        </row>
        <row r="7751">
          <cell r="A7751" t="str">
            <v>PMH02</v>
          </cell>
          <cell r="B7751" t="str">
            <v>PRABUMULIH_TIMUR</v>
          </cell>
        </row>
        <row r="7752">
          <cell r="A7752" t="str">
            <v>MLG20</v>
          </cell>
          <cell r="B7752" t="str">
            <v>TUMPANG</v>
          </cell>
        </row>
        <row r="7753">
          <cell r="A7753" t="str">
            <v>CRN888</v>
          </cell>
          <cell r="B7753" t="str">
            <v>CRN_SALES</v>
          </cell>
        </row>
        <row r="7754">
          <cell r="A7754" t="str">
            <v>BTH06</v>
          </cell>
          <cell r="B7754" t="str">
            <v>ALAM_RAYA</v>
          </cell>
        </row>
        <row r="7755">
          <cell r="A7755" t="str">
            <v>SPG01</v>
          </cell>
          <cell r="B7755" t="str">
            <v>SAMPANG</v>
          </cell>
        </row>
        <row r="7756">
          <cell r="A7756" t="str">
            <v>SUB03</v>
          </cell>
          <cell r="B7756" t="str">
            <v>SURABAYA_TIMUR</v>
          </cell>
        </row>
        <row r="7757">
          <cell r="A7757" t="str">
            <v>KOB02</v>
          </cell>
          <cell r="B7757" t="str">
            <v>BUKIT_INTAN</v>
          </cell>
        </row>
        <row r="7758">
          <cell r="A7758" t="str">
            <v>MGW03</v>
          </cell>
          <cell r="B7758" t="str">
            <v>LUKLUK</v>
          </cell>
        </row>
        <row r="7759">
          <cell r="A7759" t="str">
            <v>DPS10</v>
          </cell>
          <cell r="B7759" t="str">
            <v>KEDONGANAN</v>
          </cell>
        </row>
        <row r="7760">
          <cell r="A7760" t="str">
            <v>6660011G</v>
          </cell>
          <cell r="B7760" t="str">
            <v>AGENT35</v>
          </cell>
        </row>
        <row r="7761">
          <cell r="A7761" t="str">
            <v>SBA01</v>
          </cell>
          <cell r="B7761" t="str">
            <v>SEBA</v>
          </cell>
        </row>
        <row r="7762">
          <cell r="A7762" t="str">
            <v>RAN01</v>
          </cell>
          <cell r="B7762" t="str">
            <v>RANSIKI</v>
          </cell>
        </row>
        <row r="7763">
          <cell r="A7763" t="str">
            <v>WLG01</v>
          </cell>
          <cell r="B7763" t="str">
            <v>WLINGI</v>
          </cell>
        </row>
        <row r="7764">
          <cell r="A7764" t="str">
            <v>CAB01</v>
          </cell>
          <cell r="B7764" t="str">
            <v>CARUBAN</v>
          </cell>
        </row>
        <row r="7765">
          <cell r="A7765" t="str">
            <v>PLM01B</v>
          </cell>
          <cell r="B7765" t="str">
            <v>SEKIP</v>
          </cell>
        </row>
        <row r="7766">
          <cell r="A7766" t="str">
            <v>SUB03A</v>
          </cell>
          <cell r="B7766" t="str">
            <v>KALIJUDAN</v>
          </cell>
        </row>
        <row r="7767">
          <cell r="A7767" t="str">
            <v>KDR02A</v>
          </cell>
          <cell r="B7767" t="str">
            <v>PESANTREN</v>
          </cell>
        </row>
        <row r="7768">
          <cell r="A7768" t="str">
            <v>WAB01</v>
          </cell>
          <cell r="B7768" t="str">
            <v>WAIBAKUL</v>
          </cell>
        </row>
        <row r="7769">
          <cell r="A7769" t="str">
            <v>BKI14A</v>
          </cell>
          <cell r="B7769" t="str">
            <v>SETIA_DARMA</v>
          </cell>
        </row>
        <row r="7770">
          <cell r="A7770" t="str">
            <v>SUB05B</v>
          </cell>
          <cell r="B7770" t="str">
            <v>KEPUTIH</v>
          </cell>
        </row>
        <row r="7771">
          <cell r="A7771" t="str">
            <v>SUB14A</v>
          </cell>
          <cell r="B7771" t="str">
            <v>SIWALANKERTO</v>
          </cell>
        </row>
        <row r="7772">
          <cell r="A7772" t="str">
            <v>PLM21</v>
          </cell>
          <cell r="B7772" t="str">
            <v>PSI_LAUTAN</v>
          </cell>
        </row>
        <row r="7773">
          <cell r="A7773" t="str">
            <v>PLM18</v>
          </cell>
          <cell r="B7773" t="str">
            <v>TAKSAM</v>
          </cell>
        </row>
        <row r="7774">
          <cell r="A7774" t="str">
            <v>TSK09</v>
          </cell>
          <cell r="B7774" t="str">
            <v>CIHIDEUNG</v>
          </cell>
        </row>
        <row r="7775">
          <cell r="A7775" t="str">
            <v>SOG02</v>
          </cell>
          <cell r="B7775" t="str">
            <v>PAMEUNGPEUK</v>
          </cell>
        </row>
        <row r="7776">
          <cell r="A7776" t="str">
            <v>SUB01A</v>
          </cell>
          <cell r="B7776" t="str">
            <v>DTC</v>
          </cell>
        </row>
        <row r="7777">
          <cell r="A7777" t="str">
            <v>SUB71</v>
          </cell>
          <cell r="B7777" t="str">
            <v>PRABAN_2</v>
          </cell>
        </row>
        <row r="7778">
          <cell r="A7778" t="str">
            <v>SUB68</v>
          </cell>
          <cell r="B7778" t="str">
            <v>NGAGEL_2</v>
          </cell>
        </row>
        <row r="7779">
          <cell r="A7779" t="str">
            <v>SUB66</v>
          </cell>
          <cell r="B7779" t="str">
            <v>GUNUNGSARI</v>
          </cell>
        </row>
        <row r="7780">
          <cell r="A7780" t="str">
            <v>SUB64</v>
          </cell>
          <cell r="B7780" t="str">
            <v>CITO</v>
          </cell>
        </row>
        <row r="7781">
          <cell r="A7781" t="str">
            <v>SUB62</v>
          </cell>
          <cell r="B7781" t="str">
            <v>KALIJUDAN_2</v>
          </cell>
        </row>
        <row r="7782">
          <cell r="A7782" t="str">
            <v>PKB02</v>
          </cell>
          <cell r="B7782" t="str">
            <v>BETUNG</v>
          </cell>
        </row>
        <row r="7783">
          <cell r="A7783" t="str">
            <v>BDO36</v>
          </cell>
          <cell r="B7783" t="str">
            <v>CICENDO</v>
          </cell>
        </row>
        <row r="7784">
          <cell r="A7784" t="str">
            <v>SUB02A</v>
          </cell>
          <cell r="B7784" t="str">
            <v>MANUKAN</v>
          </cell>
        </row>
        <row r="7785">
          <cell r="A7785" t="str">
            <v>SUB10A</v>
          </cell>
          <cell r="B7785" t="str">
            <v>KEBONSARI</v>
          </cell>
        </row>
        <row r="7786">
          <cell r="A7786" t="str">
            <v>SUB05A</v>
          </cell>
          <cell r="B7786" t="str">
            <v>PERBANAS</v>
          </cell>
        </row>
        <row r="7787">
          <cell r="A7787" t="str">
            <v>GIA03</v>
          </cell>
          <cell r="B7787" t="str">
            <v>DHARMA_GIRI</v>
          </cell>
        </row>
        <row r="7788">
          <cell r="A7788" t="str">
            <v>PDG08</v>
          </cell>
          <cell r="B7788" t="str">
            <v>PASA_BARU</v>
          </cell>
        </row>
        <row r="7789">
          <cell r="A7789" t="str">
            <v>KOE07</v>
          </cell>
          <cell r="B7789" t="str">
            <v>OEBOBO</v>
          </cell>
        </row>
        <row r="7790">
          <cell r="A7790" t="str">
            <v>TTD01</v>
          </cell>
          <cell r="B7790" t="str">
            <v>BETAYAU</v>
          </cell>
        </row>
        <row r="7791">
          <cell r="A7791" t="str">
            <v>TJQ02</v>
          </cell>
          <cell r="B7791" t="str">
            <v>SIMPANG_MEMBALONG</v>
          </cell>
        </row>
        <row r="7792">
          <cell r="A7792" t="str">
            <v>PLM28</v>
          </cell>
          <cell r="B7792" t="str">
            <v>SIMPANG_BOMBAT</v>
          </cell>
        </row>
        <row r="7793">
          <cell r="A7793" t="str">
            <v>PLM27</v>
          </cell>
          <cell r="B7793" t="str">
            <v>PASAR_7_ULU</v>
          </cell>
        </row>
        <row r="7794">
          <cell r="A7794" t="str">
            <v>TNU03</v>
          </cell>
          <cell r="B7794" t="str">
            <v>PRINGSURAT</v>
          </cell>
        </row>
        <row r="7795">
          <cell r="A7795" t="str">
            <v>UPG08A</v>
          </cell>
          <cell r="B7795" t="str">
            <v>ALAUDIN</v>
          </cell>
        </row>
        <row r="7796">
          <cell r="A7796" t="str">
            <v>KOE09</v>
          </cell>
          <cell r="B7796" t="str">
            <v>KOTARAJA</v>
          </cell>
        </row>
        <row r="7797">
          <cell r="A7797" t="str">
            <v>SUB10B</v>
          </cell>
          <cell r="B7797" t="str">
            <v>ROYAL_PLAZA</v>
          </cell>
        </row>
        <row r="7798">
          <cell r="A7798" t="str">
            <v>AMI03</v>
          </cell>
          <cell r="B7798" t="str">
            <v>CATURWARGA</v>
          </cell>
        </row>
        <row r="7799">
          <cell r="A7799" t="str">
            <v>BDO16B</v>
          </cell>
          <cell r="B7799" t="str">
            <v>SUKAGALIH</v>
          </cell>
        </row>
        <row r="7800">
          <cell r="A7800" t="str">
            <v>DPS02</v>
          </cell>
          <cell r="B7800" t="str">
            <v>KUTA</v>
          </cell>
        </row>
        <row r="7801">
          <cell r="A7801" t="str">
            <v>BTH04C</v>
          </cell>
          <cell r="B7801" t="str">
            <v>PASIR_PUTIH</v>
          </cell>
        </row>
        <row r="7802">
          <cell r="A7802" t="str">
            <v>BDO04</v>
          </cell>
          <cell r="B7802" t="str">
            <v>CIMAHI</v>
          </cell>
        </row>
        <row r="7803">
          <cell r="A7803" t="str">
            <v>GER02</v>
          </cell>
          <cell r="B7803" t="str">
            <v>SEDAYU</v>
          </cell>
        </row>
        <row r="7804">
          <cell r="A7804" t="str">
            <v>SUB51</v>
          </cell>
          <cell r="B7804" t="str">
            <v>KAPAS_KRAMPUNG</v>
          </cell>
        </row>
        <row r="7805">
          <cell r="A7805" t="str">
            <v>UPG03A</v>
          </cell>
          <cell r="B7805" t="str">
            <v>PERINTIS</v>
          </cell>
        </row>
        <row r="7806">
          <cell r="A7806" t="str">
            <v>DJJ888</v>
          </cell>
          <cell r="B7806" t="str">
            <v>DJJ_SALES</v>
          </cell>
        </row>
        <row r="7807">
          <cell r="A7807" t="str">
            <v>SUB53</v>
          </cell>
          <cell r="B7807" t="str">
            <v>BANJARSUGIHAN</v>
          </cell>
        </row>
        <row r="7808">
          <cell r="A7808" t="str">
            <v>BTH04B</v>
          </cell>
          <cell r="B7808" t="str">
            <v>SEI_PANAS</v>
          </cell>
        </row>
        <row r="7809">
          <cell r="A7809" t="str">
            <v>MLG01A</v>
          </cell>
          <cell r="B7809" t="str">
            <v>SUKUN</v>
          </cell>
        </row>
        <row r="7810">
          <cell r="A7810" t="str">
            <v>BDO41</v>
          </cell>
          <cell r="B7810" t="str">
            <v>SADANG_SERANG</v>
          </cell>
        </row>
        <row r="7811">
          <cell r="A7811" t="str">
            <v>CRN05A</v>
          </cell>
          <cell r="B7811" t="str">
            <v>KANGGRAKSAN</v>
          </cell>
        </row>
        <row r="7812">
          <cell r="A7812" t="str">
            <v>CRN13</v>
          </cell>
          <cell r="B7812" t="str">
            <v>KESAMBI</v>
          </cell>
        </row>
        <row r="7813">
          <cell r="A7813" t="str">
            <v>BTH01G</v>
          </cell>
          <cell r="B7813" t="str">
            <v>BALOI_INDAH</v>
          </cell>
        </row>
        <row r="7814">
          <cell r="A7814" t="str">
            <v>DPS18</v>
          </cell>
          <cell r="B7814" t="str">
            <v>SESETAN</v>
          </cell>
        </row>
        <row r="7815">
          <cell r="A7815" t="str">
            <v>SUB75</v>
          </cell>
          <cell r="B7815" t="str">
            <v>KAMPUNG_MALANG_2</v>
          </cell>
        </row>
        <row r="7816">
          <cell r="A7816" t="str">
            <v>AGT01</v>
          </cell>
          <cell r="B7816" t="str">
            <v>AGATS</v>
          </cell>
        </row>
        <row r="7817">
          <cell r="A7817" t="str">
            <v>WAS01</v>
          </cell>
          <cell r="B7817" t="str">
            <v>WAISAI</v>
          </cell>
        </row>
        <row r="7818">
          <cell r="A7818" t="str">
            <v>TEM01</v>
          </cell>
          <cell r="B7818" t="str">
            <v>TEMINABUAN</v>
          </cell>
        </row>
        <row r="7819">
          <cell r="A7819" t="str">
            <v>RAS01</v>
          </cell>
          <cell r="B7819" t="str">
            <v>RASIEI</v>
          </cell>
        </row>
        <row r="7820">
          <cell r="A7820" t="str">
            <v>NTI01</v>
          </cell>
          <cell r="B7820" t="str">
            <v>BINTUNI</v>
          </cell>
        </row>
        <row r="7821">
          <cell r="A7821" t="str">
            <v>PLM13</v>
          </cell>
          <cell r="B7821" t="str">
            <v>POLYGON</v>
          </cell>
        </row>
        <row r="7822">
          <cell r="A7822" t="str">
            <v>TSK07</v>
          </cell>
          <cell r="B7822" t="str">
            <v>RAJAPOLAH</v>
          </cell>
        </row>
        <row r="7823">
          <cell r="A7823" t="str">
            <v>PKU04B</v>
          </cell>
          <cell r="B7823" t="str">
            <v>DHARMA_BAKTI</v>
          </cell>
        </row>
        <row r="7824">
          <cell r="A7824" t="str">
            <v>PGL02</v>
          </cell>
          <cell r="B7824" t="str">
            <v>LABUAN</v>
          </cell>
        </row>
        <row r="7825">
          <cell r="A7825" t="str">
            <v>TOM01</v>
          </cell>
          <cell r="B7825" t="str">
            <v>TIOM</v>
          </cell>
        </row>
        <row r="7826">
          <cell r="A7826" t="str">
            <v>BOW01</v>
          </cell>
          <cell r="B7826" t="str">
            <v>BOTAWA</v>
          </cell>
        </row>
        <row r="7827">
          <cell r="A7827" t="str">
            <v>ELE01</v>
          </cell>
          <cell r="B7827" t="str">
            <v>ELELIM</v>
          </cell>
        </row>
        <row r="7828">
          <cell r="A7828" t="str">
            <v>KYM01</v>
          </cell>
          <cell r="B7828" t="str">
            <v>KENYAM</v>
          </cell>
        </row>
        <row r="7829">
          <cell r="A7829" t="str">
            <v>KBK01</v>
          </cell>
          <cell r="B7829" t="str">
            <v>KOBAKMA</v>
          </cell>
        </row>
        <row r="7830">
          <cell r="A7830" t="str">
            <v>KIG01</v>
          </cell>
          <cell r="B7830" t="str">
            <v>KIGAMARI</v>
          </cell>
        </row>
        <row r="7831">
          <cell r="A7831" t="str">
            <v>ILA01</v>
          </cell>
          <cell r="B7831" t="str">
            <v>ILAGA</v>
          </cell>
        </row>
        <row r="7832">
          <cell r="A7832" t="str">
            <v>BUR01</v>
          </cell>
          <cell r="B7832" t="str">
            <v>BURANGA</v>
          </cell>
        </row>
        <row r="7833">
          <cell r="A7833" t="str">
            <v>WGG01</v>
          </cell>
          <cell r="B7833" t="str">
            <v>WANGGUDU</v>
          </cell>
        </row>
        <row r="7834">
          <cell r="A7834" t="str">
            <v>BOD01</v>
          </cell>
          <cell r="B7834" t="str">
            <v>BOVEN_DIGOEL</v>
          </cell>
        </row>
        <row r="7835">
          <cell r="A7835" t="str">
            <v>SUB31</v>
          </cell>
          <cell r="B7835" t="str">
            <v>BALAS_KLUMPRIK</v>
          </cell>
        </row>
        <row r="7836">
          <cell r="A7836" t="str">
            <v>BTH01D</v>
          </cell>
          <cell r="B7836" t="str">
            <v>PASIFIC</v>
          </cell>
        </row>
        <row r="7837">
          <cell r="A7837" t="str">
            <v>BDO31A</v>
          </cell>
          <cell r="B7837" t="str">
            <v>SAYATI</v>
          </cell>
        </row>
        <row r="7838">
          <cell r="A7838" t="str">
            <v>BDO26A</v>
          </cell>
          <cell r="B7838" t="str">
            <v>ANDIR</v>
          </cell>
        </row>
        <row r="7839">
          <cell r="A7839" t="str">
            <v>BDR01</v>
          </cell>
          <cell r="B7839" t="str">
            <v>BANDAR_JAYA</v>
          </cell>
        </row>
        <row r="7840">
          <cell r="A7840" t="str">
            <v>BDO68</v>
          </cell>
          <cell r="B7840" t="str">
            <v>DAGO</v>
          </cell>
        </row>
        <row r="7841">
          <cell r="A7841" t="str">
            <v>BDO66</v>
          </cell>
          <cell r="B7841" t="str">
            <v>LEUWIPANJANG</v>
          </cell>
        </row>
        <row r="7842">
          <cell r="A7842" t="str">
            <v>SMB01A</v>
          </cell>
          <cell r="B7842" t="str">
            <v>JUNGJANG</v>
          </cell>
        </row>
        <row r="7843">
          <cell r="A7843" t="str">
            <v>BTH04A</v>
          </cell>
          <cell r="B7843" t="str">
            <v>TRIKARSA</v>
          </cell>
        </row>
        <row r="7844">
          <cell r="A7844" t="str">
            <v>DPS03</v>
          </cell>
          <cell r="B7844" t="str">
            <v>ULUWATU</v>
          </cell>
        </row>
        <row r="7845">
          <cell r="A7845" t="str">
            <v>PLM17</v>
          </cell>
          <cell r="B7845" t="str">
            <v>TALANG_KELAPA</v>
          </cell>
        </row>
        <row r="7846">
          <cell r="A7846" t="str">
            <v>BTH01B</v>
          </cell>
          <cell r="B7846" t="str">
            <v>LUBUK_BAJA</v>
          </cell>
        </row>
        <row r="7847">
          <cell r="A7847" t="str">
            <v>SUB35</v>
          </cell>
          <cell r="B7847" t="str">
            <v>SIWALAN</v>
          </cell>
        </row>
        <row r="7848">
          <cell r="A7848" t="str">
            <v>MLG14</v>
          </cell>
          <cell r="B7848" t="str">
            <v>VELODROME</v>
          </cell>
        </row>
        <row r="7849">
          <cell r="A7849" t="str">
            <v>PKU02C</v>
          </cell>
          <cell r="B7849" t="str">
            <v>DELIMA</v>
          </cell>
        </row>
        <row r="7850">
          <cell r="A7850" t="str">
            <v>PGK02</v>
          </cell>
          <cell r="B7850" t="str">
            <v>KAMPUNG_KERAMAT</v>
          </cell>
        </row>
        <row r="7851">
          <cell r="A7851" t="str">
            <v>CIM03</v>
          </cell>
          <cell r="B7851" t="str">
            <v>KOLONEL</v>
          </cell>
        </row>
        <row r="7852">
          <cell r="A7852" t="str">
            <v>BDO52</v>
          </cell>
          <cell r="B7852" t="str">
            <v>CIRANGRANG</v>
          </cell>
        </row>
        <row r="7853">
          <cell r="A7853" t="str">
            <v>BTH02C</v>
          </cell>
          <cell r="B7853" t="str">
            <v>GRAND_CALIFORNIA</v>
          </cell>
        </row>
        <row r="7854">
          <cell r="A7854" t="str">
            <v>BTH02B</v>
          </cell>
          <cell r="B7854" t="str">
            <v>GLORY_VIEW</v>
          </cell>
        </row>
        <row r="7855">
          <cell r="A7855" t="str">
            <v>GSK01A</v>
          </cell>
          <cell r="B7855" t="str">
            <v>KEMBANGAN_GSK</v>
          </cell>
        </row>
        <row r="7856">
          <cell r="A7856" t="str">
            <v>BTH01H</v>
          </cell>
          <cell r="B7856" t="str">
            <v>KAMPUNG_PELITA</v>
          </cell>
        </row>
        <row r="7857">
          <cell r="A7857" t="str">
            <v>BTH01F</v>
          </cell>
          <cell r="B7857" t="str">
            <v>NAGOYA_HILL</v>
          </cell>
        </row>
        <row r="7858">
          <cell r="A7858" t="str">
            <v>BTH01E</v>
          </cell>
          <cell r="B7858" t="str">
            <v>MARINA_BUSINESS</v>
          </cell>
        </row>
        <row r="7859">
          <cell r="A7859" t="str">
            <v>DPS17</v>
          </cell>
          <cell r="B7859" t="str">
            <v>PEDUNGAN</v>
          </cell>
        </row>
        <row r="7860">
          <cell r="A7860" t="str">
            <v>PKU03B</v>
          </cell>
          <cell r="B7860" t="str">
            <v>REJOSARI</v>
          </cell>
        </row>
        <row r="7861">
          <cell r="A7861" t="str">
            <v>BDO25</v>
          </cell>
          <cell r="B7861" t="str">
            <v>PASIRKOJA</v>
          </cell>
        </row>
        <row r="7862">
          <cell r="A7862" t="str">
            <v>SUB17A</v>
          </cell>
          <cell r="B7862" t="str">
            <v>KAMPUNG_MALANG</v>
          </cell>
        </row>
        <row r="7863">
          <cell r="A7863" t="str">
            <v>BDO33</v>
          </cell>
          <cell r="B7863" t="str">
            <v>CIKALONG</v>
          </cell>
        </row>
        <row r="7864">
          <cell r="A7864" t="str">
            <v>UNG03</v>
          </cell>
          <cell r="B7864" t="str">
            <v>BANDUNGAN</v>
          </cell>
        </row>
        <row r="7865">
          <cell r="A7865" t="str">
            <v>SNG06</v>
          </cell>
          <cell r="B7865" t="str">
            <v>KRAMATWATU</v>
          </cell>
        </row>
        <row r="7866">
          <cell r="A7866" t="str">
            <v>UPG06C</v>
          </cell>
          <cell r="B7866" t="str">
            <v>SUDIANG</v>
          </cell>
        </row>
        <row r="7867">
          <cell r="A7867" t="str">
            <v>SUB09A</v>
          </cell>
          <cell r="B7867" t="str">
            <v>RAYA_BRINGIN</v>
          </cell>
        </row>
        <row r="7868">
          <cell r="A7868" t="str">
            <v>SOG04</v>
          </cell>
          <cell r="B7868" t="str">
            <v>PANGALENGAN</v>
          </cell>
        </row>
        <row r="7869">
          <cell r="A7869" t="str">
            <v>TGR01A</v>
          </cell>
          <cell r="B7869" t="str">
            <v>MALL_TANGCITY</v>
          </cell>
        </row>
        <row r="7870">
          <cell r="A7870" t="str">
            <v>SUB48</v>
          </cell>
          <cell r="B7870" t="str">
            <v>BARATA_JAYA</v>
          </cell>
        </row>
        <row r="7871">
          <cell r="A7871" t="str">
            <v>BDO35</v>
          </cell>
          <cell r="B7871" t="str">
            <v>CIUMBULEUIT</v>
          </cell>
        </row>
        <row r="7872">
          <cell r="A7872" t="str">
            <v>SUB14B</v>
          </cell>
          <cell r="B7872" t="str">
            <v>PANJANG_JIWO</v>
          </cell>
        </row>
        <row r="7873">
          <cell r="A7873" t="str">
            <v>MGW04</v>
          </cell>
          <cell r="B7873" t="str">
            <v>NGURAH_RAI</v>
          </cell>
        </row>
        <row r="7874">
          <cell r="A7874" t="str">
            <v>BAO01A</v>
          </cell>
          <cell r="B7874" t="str">
            <v>HITAM_ULU</v>
          </cell>
        </row>
        <row r="7875">
          <cell r="A7875" t="str">
            <v>JBR14</v>
          </cell>
          <cell r="B7875" t="str">
            <v>TEGAL_BESAR</v>
          </cell>
        </row>
        <row r="7876">
          <cell r="A7876" t="str">
            <v>JBR13</v>
          </cell>
          <cell r="B7876" t="str">
            <v>PATRANG_2</v>
          </cell>
        </row>
        <row r="7877">
          <cell r="A7877" t="str">
            <v>GSK12</v>
          </cell>
          <cell r="B7877" t="str">
            <v>GSK_KEMBANGAN</v>
          </cell>
        </row>
        <row r="7878">
          <cell r="A7878" t="str">
            <v>SUB82</v>
          </cell>
          <cell r="B7878" t="str">
            <v>DUPAK_2</v>
          </cell>
        </row>
        <row r="7879">
          <cell r="A7879" t="str">
            <v>SUB67</v>
          </cell>
          <cell r="B7879" t="str">
            <v>DHARMAHUSADA_2</v>
          </cell>
        </row>
        <row r="7880">
          <cell r="A7880" t="str">
            <v>LHT02</v>
          </cell>
          <cell r="B7880" t="str">
            <v>KOTA_RAYA</v>
          </cell>
        </row>
        <row r="7881">
          <cell r="A7881" t="str">
            <v>BJT02</v>
          </cell>
          <cell r="B7881" t="str">
            <v>BATURAJA_LINTAS</v>
          </cell>
        </row>
        <row r="7882">
          <cell r="A7882" t="str">
            <v>6660011N</v>
          </cell>
          <cell r="B7882" t="str">
            <v>AGENT42</v>
          </cell>
        </row>
        <row r="7883">
          <cell r="A7883" t="str">
            <v>PRO02</v>
          </cell>
          <cell r="B7883" t="str">
            <v>KRAKSAAN</v>
          </cell>
        </row>
        <row r="7884">
          <cell r="A7884" t="str">
            <v>BDO71</v>
          </cell>
          <cell r="B7884" t="str">
            <v>SETRASARI</v>
          </cell>
        </row>
        <row r="7885">
          <cell r="A7885" t="str">
            <v>CRN11A</v>
          </cell>
          <cell r="B7885" t="str">
            <v>PERJUANGAN</v>
          </cell>
        </row>
        <row r="7886">
          <cell r="A7886" t="str">
            <v>DPS09</v>
          </cell>
          <cell r="B7886" t="str">
            <v>PECATU</v>
          </cell>
        </row>
        <row r="7887">
          <cell r="A7887" t="str">
            <v>PRN01</v>
          </cell>
          <cell r="B7887" t="str">
            <v>SAMARINDA_SEBERANG</v>
          </cell>
        </row>
        <row r="7888">
          <cell r="A7888" t="str">
            <v>WRS01</v>
          </cell>
          <cell r="B7888" t="str">
            <v>WARIS</v>
          </cell>
        </row>
        <row r="7889">
          <cell r="A7889" t="str">
            <v>SUH01</v>
          </cell>
          <cell r="B7889" t="str">
            <v>SUMOHAI</v>
          </cell>
        </row>
        <row r="7890">
          <cell r="A7890" t="str">
            <v>SOD01</v>
          </cell>
          <cell r="B7890" t="str">
            <v>SORENDIWERI</v>
          </cell>
        </row>
        <row r="7891">
          <cell r="A7891" t="str">
            <v>MUL01</v>
          </cell>
          <cell r="B7891" t="str">
            <v>MULIA</v>
          </cell>
        </row>
        <row r="7892">
          <cell r="A7892" t="str">
            <v>PKU02A</v>
          </cell>
          <cell r="B7892" t="str">
            <v>MARPOYAN</v>
          </cell>
        </row>
        <row r="7893">
          <cell r="A7893" t="str">
            <v>PKU02B</v>
          </cell>
          <cell r="B7893" t="str">
            <v>GARUDA_SAKTI</v>
          </cell>
        </row>
        <row r="7894">
          <cell r="A7894" t="str">
            <v>PKU04A</v>
          </cell>
          <cell r="B7894" t="str">
            <v>SKA_MALL</v>
          </cell>
        </row>
        <row r="7895">
          <cell r="A7895" t="str">
            <v>6660011C</v>
          </cell>
          <cell r="B7895" t="str">
            <v>AGENT31</v>
          </cell>
        </row>
        <row r="7896">
          <cell r="A7896" t="str">
            <v>BKS02</v>
          </cell>
          <cell r="B7896" t="str">
            <v>GADING_CEMPAKA</v>
          </cell>
        </row>
        <row r="7897">
          <cell r="A7897" t="str">
            <v>KDR02</v>
          </cell>
          <cell r="B7897" t="str">
            <v>KEDIRI_KOTA</v>
          </cell>
        </row>
        <row r="7898">
          <cell r="A7898" t="str">
            <v>KUM01</v>
          </cell>
          <cell r="B7898" t="str">
            <v>KUMURKEK</v>
          </cell>
        </row>
        <row r="7899">
          <cell r="A7899" t="str">
            <v>FEF01</v>
          </cell>
          <cell r="B7899" t="str">
            <v>FEF</v>
          </cell>
        </row>
        <row r="7900">
          <cell r="A7900" t="str">
            <v>AGG01</v>
          </cell>
          <cell r="B7900" t="str">
            <v>ANGGI</v>
          </cell>
        </row>
        <row r="7901">
          <cell r="A7901" t="str">
            <v>SON01</v>
          </cell>
          <cell r="B7901" t="str">
            <v>AIMASI</v>
          </cell>
        </row>
        <row r="7902">
          <cell r="A7902" t="str">
            <v>SIU01</v>
          </cell>
          <cell r="B7902" t="str">
            <v>SIULAK</v>
          </cell>
        </row>
        <row r="7903">
          <cell r="A7903" t="str">
            <v>ANA01</v>
          </cell>
          <cell r="B7903" t="str">
            <v>TAREMPA</v>
          </cell>
        </row>
        <row r="7904">
          <cell r="A7904" t="str">
            <v>BDO34</v>
          </cell>
          <cell r="B7904" t="str">
            <v>SUKASARI</v>
          </cell>
        </row>
        <row r="7905">
          <cell r="A7905" t="str">
            <v>KRW08</v>
          </cell>
          <cell r="B7905" t="str">
            <v>TANJUNGPURA</v>
          </cell>
        </row>
        <row r="7906">
          <cell r="A7906" t="str">
            <v>SUB08A</v>
          </cell>
          <cell r="B7906" t="str">
            <v>WARUGUNUNG</v>
          </cell>
        </row>
        <row r="7907">
          <cell r="A7907" t="str">
            <v>SUB16A</v>
          </cell>
          <cell r="B7907" t="str">
            <v>DUKUH_KUPANG</v>
          </cell>
        </row>
        <row r="7908">
          <cell r="A7908" t="str">
            <v>PKU01B</v>
          </cell>
          <cell r="B7908" t="str">
            <v>KAHARUDDIN_NASUTION</v>
          </cell>
        </row>
        <row r="7909">
          <cell r="A7909" t="str">
            <v>PAW01</v>
          </cell>
          <cell r="B7909" t="str">
            <v>PASAR_WAJO</v>
          </cell>
        </row>
        <row r="7910">
          <cell r="A7910" t="str">
            <v>TGR26</v>
          </cell>
          <cell r="B7910" t="str">
            <v>DADAP</v>
          </cell>
        </row>
        <row r="7911">
          <cell r="A7911" t="str">
            <v>PLM04A</v>
          </cell>
          <cell r="B7911" t="str">
            <v>SUKARAMI</v>
          </cell>
        </row>
        <row r="7912">
          <cell r="A7912" t="str">
            <v>PLM01A</v>
          </cell>
          <cell r="B7912" t="str">
            <v>KEMUNING</v>
          </cell>
        </row>
        <row r="7913">
          <cell r="A7913" t="str">
            <v>PKU01C</v>
          </cell>
          <cell r="B7913" t="str">
            <v>RUMBAI_PESISIR</v>
          </cell>
        </row>
        <row r="7914">
          <cell r="A7914" t="str">
            <v>SUB13B</v>
          </cell>
          <cell r="B7914" t="str">
            <v>PRABAN</v>
          </cell>
        </row>
        <row r="7915">
          <cell r="A7915" t="str">
            <v>SUB18A</v>
          </cell>
          <cell r="B7915" t="str">
            <v>DUKUH_SETRO</v>
          </cell>
        </row>
        <row r="7916">
          <cell r="A7916" t="str">
            <v>SDA05A</v>
          </cell>
          <cell r="B7916" t="str">
            <v>WADUNGASRI</v>
          </cell>
        </row>
        <row r="7917">
          <cell r="A7917" t="str">
            <v>AMI05</v>
          </cell>
          <cell r="B7917" t="str">
            <v>SWETA</v>
          </cell>
        </row>
        <row r="7918">
          <cell r="A7918" t="str">
            <v>UPG02A</v>
          </cell>
          <cell r="B7918" t="str">
            <v>ANTANG</v>
          </cell>
        </row>
        <row r="7919">
          <cell r="A7919" t="str">
            <v>MAM01</v>
          </cell>
          <cell r="B7919" t="str">
            <v>MAMBERAMO</v>
          </cell>
        </row>
        <row r="7920">
          <cell r="A7920" t="str">
            <v>MAP01</v>
          </cell>
          <cell r="B7920" t="str">
            <v>MAPPI</v>
          </cell>
        </row>
        <row r="7921">
          <cell r="A7921" t="str">
            <v>GTT01</v>
          </cell>
          <cell r="B7921" t="str">
            <v>GEDONG_TATAAN</v>
          </cell>
        </row>
        <row r="7922">
          <cell r="A7922" t="str">
            <v>BTH02D</v>
          </cell>
          <cell r="B7922" t="str">
            <v>GOLDEN_LAND</v>
          </cell>
        </row>
        <row r="7923">
          <cell r="A7923" t="str">
            <v>SOQ01A</v>
          </cell>
          <cell r="B7923" t="str">
            <v>SORONG_UTARA</v>
          </cell>
        </row>
        <row r="7924">
          <cell r="A7924" t="str">
            <v>PYK02</v>
          </cell>
          <cell r="B7924" t="str">
            <v>DANGUNG_DANGUNG</v>
          </cell>
        </row>
        <row r="7925">
          <cell r="A7925" t="str">
            <v>6660011M</v>
          </cell>
          <cell r="B7925" t="str">
            <v>AGENT41</v>
          </cell>
        </row>
        <row r="7926">
          <cell r="A7926" t="str">
            <v>6660011H</v>
          </cell>
          <cell r="B7926" t="str">
            <v>AGENT36</v>
          </cell>
        </row>
        <row r="7927">
          <cell r="A7927" t="str">
            <v>PLM38</v>
          </cell>
          <cell r="B7927" t="str">
            <v>SUKARAMI_2</v>
          </cell>
        </row>
        <row r="7928">
          <cell r="A7928" t="str">
            <v>PLM36</v>
          </cell>
          <cell r="B7928" t="str">
            <v>KEMUNING_2</v>
          </cell>
        </row>
        <row r="7929">
          <cell r="A7929" t="str">
            <v>TBN03</v>
          </cell>
          <cell r="B7929" t="str">
            <v>SOKO</v>
          </cell>
        </row>
        <row r="7930">
          <cell r="A7930" t="str">
            <v>6660011K</v>
          </cell>
          <cell r="B7930" t="str">
            <v>AGENT39</v>
          </cell>
        </row>
        <row r="7931">
          <cell r="A7931" t="str">
            <v>6660011I</v>
          </cell>
          <cell r="B7931" t="str">
            <v>AGENT37</v>
          </cell>
        </row>
        <row r="7932">
          <cell r="A7932" t="str">
            <v>6660011E</v>
          </cell>
          <cell r="B7932" t="str">
            <v>AGENT33</v>
          </cell>
        </row>
        <row r="7933">
          <cell r="A7933" t="str">
            <v>6660011D</v>
          </cell>
          <cell r="B7933" t="str">
            <v>AGENT32</v>
          </cell>
        </row>
        <row r="7934">
          <cell r="A7934" t="str">
            <v>6660011B</v>
          </cell>
          <cell r="B7934" t="str">
            <v>AGENT30</v>
          </cell>
        </row>
        <row r="7935">
          <cell r="A7935" t="str">
            <v>DPS15</v>
          </cell>
          <cell r="B7935" t="str">
            <v>BYPASS</v>
          </cell>
        </row>
        <row r="7936">
          <cell r="A7936" t="str">
            <v>SUB33</v>
          </cell>
          <cell r="B7936" t="str">
            <v>ADITYAWARMAN</v>
          </cell>
        </row>
        <row r="7937">
          <cell r="A7937" t="str">
            <v>BDO70</v>
          </cell>
          <cell r="B7937" t="str">
            <v>PASTEUR</v>
          </cell>
        </row>
        <row r="7938">
          <cell r="A7938" t="str">
            <v>BTH01C</v>
          </cell>
          <cell r="B7938" t="str">
            <v>TIBAN_INDAH</v>
          </cell>
        </row>
        <row r="7939">
          <cell r="A7939" t="str">
            <v>SUB07B</v>
          </cell>
          <cell r="B7939" t="str">
            <v>NGAGEL</v>
          </cell>
        </row>
        <row r="7940">
          <cell r="A7940" t="str">
            <v>JBR08</v>
          </cell>
          <cell r="B7940" t="str">
            <v>AJUNG</v>
          </cell>
        </row>
        <row r="7941">
          <cell r="A7941" t="str">
            <v>TGR28</v>
          </cell>
          <cell r="B7941" t="str">
            <v>PONDOK_BENDA</v>
          </cell>
        </row>
        <row r="7942">
          <cell r="A7942" t="str">
            <v>KAR01</v>
          </cell>
          <cell r="B7942" t="str">
            <v>KARUBAGA</v>
          </cell>
        </row>
        <row r="7943">
          <cell r="A7943" t="str">
            <v>SUG01</v>
          </cell>
          <cell r="B7943" t="str">
            <v>SUGAPA</v>
          </cell>
        </row>
        <row r="7944">
          <cell r="A7944" t="str">
            <v>TSK11</v>
          </cell>
          <cell r="B7944" t="str">
            <v>CISAYONG</v>
          </cell>
        </row>
        <row r="7945">
          <cell r="A7945" t="str">
            <v>BDO65</v>
          </cell>
          <cell r="B7945" t="str">
            <v>BABAKAN_TAROGONG</v>
          </cell>
        </row>
        <row r="7946">
          <cell r="A7946" t="str">
            <v>BDO62</v>
          </cell>
          <cell r="B7946" t="str">
            <v>SUMUR_BANDUNG</v>
          </cell>
        </row>
        <row r="7947">
          <cell r="A7947" t="str">
            <v>KOE04</v>
          </cell>
          <cell r="B7947" t="str">
            <v>TODE</v>
          </cell>
        </row>
        <row r="7948">
          <cell r="A7948" t="str">
            <v>MLG17</v>
          </cell>
          <cell r="B7948" t="str">
            <v>SUTOYO</v>
          </cell>
        </row>
        <row r="7949">
          <cell r="A7949" t="str">
            <v>SUB13C</v>
          </cell>
          <cell r="B7949" t="str">
            <v>SIMO_KWAGEAN</v>
          </cell>
        </row>
        <row r="7950">
          <cell r="A7950" t="str">
            <v>MLG05A</v>
          </cell>
          <cell r="B7950" t="str">
            <v>SULFAT</v>
          </cell>
        </row>
        <row r="7951">
          <cell r="A7951" t="str">
            <v>TGR33</v>
          </cell>
          <cell r="B7951" t="str">
            <v>PINANG</v>
          </cell>
        </row>
        <row r="7952">
          <cell r="A7952" t="str">
            <v>PKU01E</v>
          </cell>
          <cell r="B7952" t="str">
            <v>ARENGKA</v>
          </cell>
        </row>
        <row r="7953">
          <cell r="A7953" t="str">
            <v>BTH01A</v>
          </cell>
          <cell r="B7953" t="str">
            <v>PENUIN</v>
          </cell>
        </row>
        <row r="7954">
          <cell r="A7954" t="str">
            <v>BDO16A</v>
          </cell>
          <cell r="B7954" t="str">
            <v>SURYA_SUMATRI</v>
          </cell>
        </row>
        <row r="7955">
          <cell r="A7955" t="str">
            <v>PKU01A</v>
          </cell>
          <cell r="B7955" t="str">
            <v>DAHLIA</v>
          </cell>
        </row>
        <row r="7956">
          <cell r="A7956" t="str">
            <v>CIP06</v>
          </cell>
          <cell r="B7956" t="str">
            <v>PONDOK_RANJI_1</v>
          </cell>
        </row>
        <row r="7957">
          <cell r="A7957" t="str">
            <v>SUB02B</v>
          </cell>
          <cell r="B7957" t="str">
            <v>GEDANGASIN</v>
          </cell>
        </row>
        <row r="7958">
          <cell r="A7958" t="str">
            <v>JBR11</v>
          </cell>
          <cell r="B7958" t="str">
            <v>KARANGREJO</v>
          </cell>
        </row>
        <row r="7959">
          <cell r="A7959" t="str">
            <v>JBR10</v>
          </cell>
          <cell r="B7959" t="str">
            <v>KACA_PIRING</v>
          </cell>
        </row>
        <row r="7960">
          <cell r="A7960" t="str">
            <v>CRN11</v>
          </cell>
          <cell r="B7960" t="str">
            <v>CIPTO</v>
          </cell>
        </row>
        <row r="7961">
          <cell r="A7961" t="str">
            <v>CIL06</v>
          </cell>
          <cell r="B7961" t="str">
            <v>MEKAR_SARI</v>
          </cell>
        </row>
        <row r="7962">
          <cell r="A7962" t="str">
            <v>CIL05</v>
          </cell>
          <cell r="B7962" t="str">
            <v>MASIGIT</v>
          </cell>
        </row>
        <row r="7963">
          <cell r="A7963" t="str">
            <v>DPS08</v>
          </cell>
          <cell r="B7963" t="str">
            <v>NUSA_DUA</v>
          </cell>
        </row>
        <row r="7964">
          <cell r="A7964" t="str">
            <v>6660011F</v>
          </cell>
          <cell r="B7964" t="str">
            <v>AGENT34</v>
          </cell>
        </row>
        <row r="7965">
          <cell r="A7965" t="str">
            <v>6660011J</v>
          </cell>
          <cell r="B7965" t="str">
            <v>AGENT38</v>
          </cell>
        </row>
        <row r="7966">
          <cell r="A7966" t="str">
            <v>TIG01</v>
          </cell>
          <cell r="B7966" t="str">
            <v>TIGI</v>
          </cell>
        </row>
        <row r="7967">
          <cell r="A7967" t="str">
            <v>YPN01</v>
          </cell>
          <cell r="B7967" t="str">
            <v>YAPEN_WAROPEN</v>
          </cell>
        </row>
        <row r="7968">
          <cell r="A7968" t="str">
            <v>SAM01</v>
          </cell>
          <cell r="B7968" t="str">
            <v>SARMI</v>
          </cell>
        </row>
        <row r="7969">
          <cell r="A7969" t="str">
            <v>BDO73</v>
          </cell>
          <cell r="B7969" t="str">
            <v>SURYA_SUMANTRI_2</v>
          </cell>
        </row>
        <row r="7970">
          <cell r="A7970" t="str">
            <v>SUB50</v>
          </cell>
          <cell r="B7970" t="str">
            <v>KLAMPIS_JAYA</v>
          </cell>
        </row>
        <row r="7971">
          <cell r="A7971" t="str">
            <v>UPG06A</v>
          </cell>
          <cell r="B7971" t="str">
            <v>PACCERAKKANG</v>
          </cell>
        </row>
        <row r="7972">
          <cell r="A7972" t="str">
            <v>SRG41</v>
          </cell>
          <cell r="B7972" t="str">
            <v>SEKAYU_SEMARANG</v>
          </cell>
        </row>
        <row r="7973">
          <cell r="A7973" t="str">
            <v>PUR04</v>
          </cell>
          <cell r="B7973" t="str">
            <v>PURBALINGGA_DC</v>
          </cell>
        </row>
        <row r="7974">
          <cell r="A7974" t="str">
            <v>KRW35</v>
          </cell>
          <cell r="B7974" t="str">
            <v>JUANDA</v>
          </cell>
        </row>
        <row r="7975">
          <cell r="A7975" t="str">
            <v>SOC19</v>
          </cell>
          <cell r="B7975" t="str">
            <v>MANAHAN</v>
          </cell>
        </row>
        <row r="7976">
          <cell r="A7976" t="str">
            <v>KRW05</v>
          </cell>
          <cell r="B7976" t="str">
            <v>JOHAR</v>
          </cell>
        </row>
        <row r="7977">
          <cell r="A7977" t="str">
            <v>SBG21</v>
          </cell>
          <cell r="B7977" t="str">
            <v>BLANAKAN</v>
          </cell>
        </row>
        <row r="7978">
          <cell r="A7978" t="str">
            <v>KRW29</v>
          </cell>
          <cell r="B7978" t="str">
            <v>KP_SAWAH</v>
          </cell>
        </row>
        <row r="7979">
          <cell r="A7979" t="str">
            <v>SEG08</v>
          </cell>
          <cell r="B7979" t="str">
            <v>CIPOCOK_2</v>
          </cell>
        </row>
        <row r="7980">
          <cell r="A7980" t="str">
            <v>SLM07</v>
          </cell>
          <cell r="B7980" t="str">
            <v>SEYEGAN</v>
          </cell>
        </row>
        <row r="7981">
          <cell r="A7981" t="str">
            <v>SBG08</v>
          </cell>
          <cell r="B7981" t="str">
            <v>PUSAKANAGARA</v>
          </cell>
        </row>
        <row r="7982">
          <cell r="A7982" t="str">
            <v>DJB14</v>
          </cell>
          <cell r="B7982" t="str">
            <v>WTC_JAMBI</v>
          </cell>
        </row>
        <row r="7983">
          <cell r="A7983" t="str">
            <v>SUM15</v>
          </cell>
          <cell r="B7983" t="str">
            <v>CIROMED</v>
          </cell>
        </row>
        <row r="7984">
          <cell r="A7984" t="str">
            <v>SBG15</v>
          </cell>
          <cell r="B7984" t="str">
            <v>WATES_BINONG</v>
          </cell>
        </row>
        <row r="7985">
          <cell r="A7985" t="str">
            <v>KRW34</v>
          </cell>
          <cell r="B7985" t="str">
            <v>BANYUSARI</v>
          </cell>
        </row>
        <row r="7986">
          <cell r="A7986" t="str">
            <v>SUM14</v>
          </cell>
          <cell r="B7986" t="str">
            <v>LANJUNG</v>
          </cell>
        </row>
        <row r="7987">
          <cell r="A7987" t="str">
            <v>CIP13</v>
          </cell>
          <cell r="B7987" t="str">
            <v>SERUA</v>
          </cell>
        </row>
        <row r="7988">
          <cell r="A7988" t="str">
            <v>CIP11</v>
          </cell>
          <cell r="B7988" t="str">
            <v>LENGKONG_WETAN</v>
          </cell>
        </row>
        <row r="7989">
          <cell r="A7989" t="str">
            <v>BDO10A</v>
          </cell>
          <cell r="B7989" t="str">
            <v>CIMENYAN</v>
          </cell>
        </row>
        <row r="7990">
          <cell r="A7990" t="str">
            <v>KRW31</v>
          </cell>
          <cell r="B7990" t="str">
            <v>PALUMBONSARI</v>
          </cell>
        </row>
        <row r="7991">
          <cell r="A7991" t="str">
            <v>KRW27</v>
          </cell>
          <cell r="B7991" t="str">
            <v>TUNGGAKJATI</v>
          </cell>
        </row>
        <row r="7992">
          <cell r="A7992" t="str">
            <v>GRT13</v>
          </cell>
          <cell r="B7992" t="str">
            <v>KARACAK</v>
          </cell>
        </row>
        <row r="7993">
          <cell r="A7993" t="str">
            <v>SBG19</v>
          </cell>
          <cell r="B7993" t="str">
            <v>KAMARUNG</v>
          </cell>
        </row>
        <row r="7994">
          <cell r="A7994" t="str">
            <v>PWK20</v>
          </cell>
          <cell r="B7994" t="str">
            <v>PASAR_JUMAT</v>
          </cell>
        </row>
        <row r="7995">
          <cell r="A7995" t="str">
            <v>IDM09</v>
          </cell>
          <cell r="B7995" t="str">
            <v>KERTASEMAYA</v>
          </cell>
        </row>
        <row r="7996">
          <cell r="A7996" t="str">
            <v>NGP17</v>
          </cell>
          <cell r="B7996" t="str">
            <v>CITATAH</v>
          </cell>
        </row>
        <row r="7997">
          <cell r="A7997" t="str">
            <v>MJA10</v>
          </cell>
          <cell r="B7997" t="str">
            <v>PASAR_LAMA</v>
          </cell>
        </row>
        <row r="7998">
          <cell r="A7998" t="str">
            <v>SOC888</v>
          </cell>
          <cell r="B7998" t="str">
            <v>SOC_SALES</v>
          </cell>
        </row>
        <row r="7999">
          <cell r="A7999" t="str">
            <v>PGR02</v>
          </cell>
          <cell r="B7999" t="str">
            <v>KALIPUCANG</v>
          </cell>
        </row>
        <row r="8000">
          <cell r="A8000" t="str">
            <v>BDO69</v>
          </cell>
          <cell r="B8000" t="str">
            <v>SUDIRMAN</v>
          </cell>
        </row>
        <row r="8001">
          <cell r="A8001" t="str">
            <v>CRN15</v>
          </cell>
          <cell r="B8001" t="str">
            <v>PERJUANGAN_2</v>
          </cell>
        </row>
        <row r="8002">
          <cell r="A8002" t="str">
            <v>CJR05</v>
          </cell>
          <cell r="B8002" t="str">
            <v>PAMOYANAN</v>
          </cell>
        </row>
        <row r="8003">
          <cell r="A8003" t="str">
            <v>KRW01</v>
          </cell>
          <cell r="B8003" t="str">
            <v>KARAWANG</v>
          </cell>
        </row>
        <row r="8004">
          <cell r="A8004" t="str">
            <v>SBG07</v>
          </cell>
          <cell r="B8004" t="str">
            <v>PAGADEN</v>
          </cell>
        </row>
        <row r="8005">
          <cell r="A8005" t="str">
            <v>BDO44</v>
          </cell>
          <cell r="B8005" t="str">
            <v>CIMAHI_TENGAH</v>
          </cell>
        </row>
        <row r="8006">
          <cell r="A8006" t="str">
            <v>KRW07</v>
          </cell>
          <cell r="B8006" t="str">
            <v>TANJUNG_MEKAR</v>
          </cell>
        </row>
        <row r="8007">
          <cell r="A8007" t="str">
            <v>BDO03</v>
          </cell>
          <cell r="B8007" t="str">
            <v>PASKAL</v>
          </cell>
        </row>
        <row r="8008">
          <cell r="A8008" t="str">
            <v>GRT05</v>
          </cell>
          <cell r="B8008" t="str">
            <v>KARANGPAWITAN</v>
          </cell>
        </row>
        <row r="8009">
          <cell r="A8009" t="str">
            <v>SRG15</v>
          </cell>
          <cell r="B8009" t="str">
            <v>CANDISARI</v>
          </cell>
        </row>
        <row r="8010">
          <cell r="A8010" t="str">
            <v>TGR40</v>
          </cell>
          <cell r="B8010" t="str">
            <v>PABUARAN_2</v>
          </cell>
        </row>
        <row r="8011">
          <cell r="A8011" t="str">
            <v>KRW13</v>
          </cell>
          <cell r="B8011" t="str">
            <v>NAGASARI</v>
          </cell>
        </row>
        <row r="8012">
          <cell r="A8012" t="str">
            <v>CIP01</v>
          </cell>
          <cell r="B8012" t="str">
            <v>CIPUTAT_1</v>
          </cell>
        </row>
        <row r="8013">
          <cell r="A8013" t="str">
            <v>6660024</v>
          </cell>
          <cell r="B8013" t="str">
            <v>AGENT24</v>
          </cell>
        </row>
        <row r="8014">
          <cell r="A8014" t="str">
            <v>BKS888</v>
          </cell>
          <cell r="B8014" t="str">
            <v>BKS_SALES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isplay ALL DP"/>
      <sheetName val="Display Absensi 630"/>
      <sheetName val="Display 730 &amp; 1200"/>
      <sheetName val="Display Ritase Keseluruhan"/>
      <sheetName val="Display Retur"/>
      <sheetName val="RM Pencapaian Harian"/>
      <sheetName val="RM Pencapaian Mingguan"/>
      <sheetName val="RM Pencapaian Bulanan"/>
      <sheetName val="06.30"/>
      <sheetName val="06.30, 07.30, &amp; 12.00"/>
      <sheetName val="R-2, TPTW, Persentase TTD"/>
      <sheetName val="Pickup &amp; Retur Non Ecom"/>
      <sheetName val="Raw Retur"/>
      <sheetName val="Raw Absensi"/>
      <sheetName val="Raw Deliv TTD 730 1200"/>
      <sheetName val="Raw TPTW TTD"/>
      <sheetName val="TTD rit 2"/>
      <sheetName val="Raw Retur COD Non Ecom"/>
      <sheetName val="Raw PU Non Ecom"/>
      <sheetName val="Helper RM 0730"/>
    </sheetNames>
    <sheetDataSet>
      <sheetData sheetId="0"/>
      <sheetData sheetId="1">
        <row r="3">
          <cell r="T3">
            <v>46288</v>
          </cell>
        </row>
        <row r="5">
          <cell r="AJ5">
            <v>46288</v>
          </cell>
        </row>
        <row r="6">
          <cell r="AJ6">
            <v>46282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679"/>
  <sheetViews>
    <sheetView zoomScale="80" zoomScaleNormal="80" topLeftCell="H1" workbookViewId="0">
      <selection activeCell="K9" sqref="K9"/>
    </sheetView>
  </sheetViews>
  <sheetFormatPr defaultColWidth="10.2857142857143" defaultRowHeight="14.25"/>
  <cols>
    <col min="1" max="2" width="2.02857142857143" style="217" customWidth="1"/>
    <col min="3" max="3" width="24.7619047619048" style="218" customWidth="1"/>
    <col min="4" max="6" width="31.2380952380952" style="218" customWidth="1"/>
    <col min="7" max="7" width="31.7428571428571" style="218" customWidth="1"/>
    <col min="8" max="8" width="33.3904761904762" style="218" customWidth="1"/>
    <col min="9" max="9" width="32.247619047619" style="217" customWidth="1"/>
    <col min="10" max="10" width="13.8380952380952" style="217" customWidth="1"/>
    <col min="11" max="11" width="17.0095238095238" style="217" customWidth="1"/>
    <col min="12" max="14" width="16.1238095238095" style="217" customWidth="1"/>
    <col min="15" max="15" width="16.7619047619048" style="217" customWidth="1"/>
    <col min="16" max="16" width="21.4571428571429" style="217" customWidth="1"/>
    <col min="17" max="17" width="20.1904761904762" style="217" customWidth="1"/>
    <col min="18" max="18" width="18.5333333333333" style="217" customWidth="1"/>
    <col min="19" max="20" width="13.8380952380952" style="217" customWidth="1"/>
    <col min="21" max="21" width="18.0285714285714" style="217" customWidth="1"/>
    <col min="22" max="22" width="18.7904761904762" style="217" customWidth="1"/>
    <col min="23" max="23" width="17.5238095238095" style="217" customWidth="1"/>
    <col min="24" max="24" width="20.5714285714286" style="217" customWidth="1"/>
    <col min="25" max="25" width="13.7142857142857" style="217" customWidth="1"/>
    <col min="26" max="26" width="18.152380952381" style="217" customWidth="1"/>
    <col min="27" max="27" width="17.2666666666667" style="217" customWidth="1"/>
    <col min="28" max="28" width="16.3809523809524" style="217" customWidth="1"/>
    <col min="29" max="29" width="18.7904761904762" style="217" customWidth="1"/>
    <col min="30" max="30" width="13.8380952380952" style="217" customWidth="1"/>
    <col min="31" max="31" width="18.2857142857143" style="217" customWidth="1"/>
    <col min="32" max="32" width="19.8095238095238" style="217" customWidth="1"/>
    <col min="33" max="33" width="19.6761904761905" style="217" customWidth="1"/>
    <col min="34" max="34" width="23.8666666666667" style="217" customWidth="1"/>
    <col min="35" max="35" width="13.8380952380952" style="217" customWidth="1"/>
    <col min="36" max="36" width="16.7619047619048" style="217" customWidth="1"/>
    <col min="37" max="37" width="19.2952380952381" style="217" customWidth="1"/>
    <col min="38" max="38" width="18.4095238095238" style="217" customWidth="1"/>
    <col min="39" max="39" width="19.047619047619" style="217" customWidth="1"/>
    <col min="40" max="40" width="13.5809523809524" style="217" customWidth="1"/>
    <col min="41" max="41" width="16.1238095238095" style="217" customWidth="1"/>
    <col min="42" max="44" width="16.8857142857143" style="217" customWidth="1"/>
    <col min="45" max="45" width="13.8380952380952" style="217" customWidth="1"/>
    <col min="46" max="46" width="18.5333333333333" style="217" customWidth="1"/>
    <col min="47" max="47" width="16.3809523809524" style="217" customWidth="1"/>
    <col min="48" max="48" width="18.0285714285714" style="217" customWidth="1"/>
    <col min="49" max="49" width="19.2952380952381" style="217" customWidth="1"/>
    <col min="50" max="50" width="10.4095238095238" style="217" customWidth="1"/>
    <col min="51" max="51" width="2.40952380952381" style="219" customWidth="1"/>
    <col min="52" max="53" width="14.4761904761905" style="217" customWidth="1"/>
    <col min="54" max="54" width="15.7428571428571" style="217" customWidth="1"/>
    <col min="55" max="55" width="11.8571428571429" style="217"/>
    <col min="56" max="16384" width="10.2857142857143" style="217"/>
  </cols>
  <sheetData>
    <row r="1" ht="12" customHeight="1" spans="1:60">
      <c r="A1" s="220"/>
      <c r="B1" s="221" t="str">
        <f>"网管-雅加达网点质量达成 "&amp;TEXT(BA2,"YYYY-MM-DD")&amp;"
"&amp;"NM - Pencapaian Kualitas DropPoint Jakarta "&amp;TEXT(BA2,"YYYY-MM-DD")</f>
        <v>网管-雅加达网点质量达成 2026-09-23
NM - Pencapaian Kualitas DropPoint Jakarta 2026-09-23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2"/>
      <c r="BA1" s="217" t="s">
        <v>0</v>
      </c>
    </row>
    <row r="2" ht="61.5" customHeight="1" spans="1:60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2"/>
      <c r="BA2" s="223">
        <f>'06.30, 07.30, &amp; 12.00'!F4</f>
        <v>46288</v>
      </c>
      <c r="BB2" s="223">
        <f>EOMONTH(BA2,-1)+1</f>
        <v>46266</v>
      </c>
      <c r="BC2" s="217" t="s">
        <v>1</v>
      </c>
      <c r="BF2" s="217">
        <f>COUNTIFS('[10]Raw Abnsensi'!P:P,I:I,'[10]Raw Abnsensi'!Q:Q,1,'[10]Raw Abnsensi'!O:O,"&lt;="&amp;#REF!)</f>
        <v>0</v>
      </c>
      <c r="BG2" s="217">
        <f>COUNTIFS('[10]Raw Abnsensi'!P:P,I:I,'[10]Raw Abnsensi'!Q:Q,1)</f>
        <v>0</v>
      </c>
      <c r="BH2" s="217" t="e">
        <f>BF2/BG2</f>
        <v>#DIV/0!</v>
      </c>
    </row>
    <row r="3" ht="36" customHeight="1" spans="1:60">
      <c r="A3" s="220"/>
      <c r="B3" s="224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4"/>
      <c r="AY3" s="222"/>
      <c r="BA3" s="223">
        <f>BA2-2</f>
        <v>46286</v>
      </c>
      <c r="BB3" s="223">
        <f>EOMONTH(BA3,-1)+1</f>
        <v>46266</v>
      </c>
      <c r="BC3" s="217" t="s">
        <v>2</v>
      </c>
    </row>
    <row r="4" ht="249" hidden="1" customHeight="1" spans="1:60">
      <c r="A4" s="220"/>
      <c r="B4" s="224"/>
      <c r="C4" s="226" t="s">
        <v>3</v>
      </c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8"/>
      <c r="T4" s="227"/>
      <c r="U4" s="227" t="s">
        <v>4</v>
      </c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8"/>
      <c r="AX4" s="224"/>
      <c r="AY4" s="222"/>
    </row>
    <row r="5" ht="9" customHeight="1" spans="1:60">
      <c r="A5" s="220"/>
      <c r="B5" s="224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5"/>
      <c r="AU5" s="225"/>
      <c r="AV5" s="225"/>
      <c r="AW5" s="225"/>
      <c r="AX5" s="224"/>
      <c r="AY5" s="222"/>
    </row>
    <row r="6" ht="57" customHeight="1" spans="1:60">
      <c r="A6" s="220"/>
      <c r="B6" s="224"/>
      <c r="C6" s="229" t="s">
        <v>5</v>
      </c>
      <c r="D6" s="11" t="s">
        <v>6</v>
      </c>
      <c r="E6" s="8" t="s">
        <v>7</v>
      </c>
      <c r="F6" s="229" t="s">
        <v>8</v>
      </c>
      <c r="G6" s="230" t="s">
        <v>9</v>
      </c>
      <c r="H6" s="231"/>
      <c r="I6" s="232" t="s">
        <v>7</v>
      </c>
      <c r="J6" s="233" t="s">
        <v>10</v>
      </c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4"/>
      <c r="V6" s="234"/>
      <c r="W6" s="233"/>
      <c r="X6" s="235"/>
      <c r="Y6" s="236" t="s">
        <v>11</v>
      </c>
      <c r="Z6" s="236"/>
      <c r="AA6" s="236"/>
      <c r="AB6" s="236"/>
      <c r="AC6" s="237"/>
      <c r="AD6" s="238" t="s">
        <v>12</v>
      </c>
      <c r="AE6" s="233"/>
      <c r="AF6" s="233"/>
      <c r="AG6" s="233"/>
      <c r="AH6" s="233"/>
      <c r="AI6" s="233"/>
      <c r="AJ6" s="233"/>
      <c r="AK6" s="233"/>
      <c r="AL6" s="233"/>
      <c r="AM6" s="235"/>
      <c r="AN6" s="239"/>
      <c r="AO6" s="239"/>
      <c r="AP6" s="239"/>
      <c r="AQ6" s="239"/>
      <c r="AR6" s="239"/>
      <c r="AS6" s="239"/>
      <c r="AT6" s="239"/>
      <c r="AU6" s="239"/>
      <c r="AV6" s="239"/>
      <c r="AW6" s="240"/>
      <c r="AX6" s="224"/>
      <c r="AY6" s="222"/>
    </row>
    <row r="7" ht="54.45" customHeight="1" spans="1:60">
      <c r="A7" s="220"/>
      <c r="B7" s="224"/>
      <c r="C7" s="9"/>
      <c r="D7" s="241"/>
      <c r="E7" s="8"/>
      <c r="F7" s="9"/>
      <c r="G7" s="10"/>
      <c r="H7" s="233"/>
      <c r="I7" s="242"/>
      <c r="J7" s="243" t="s">
        <v>13</v>
      </c>
      <c r="K7" s="239"/>
      <c r="L7" s="239"/>
      <c r="M7" s="239"/>
      <c r="N7" s="240"/>
      <c r="O7" s="243" t="s">
        <v>14</v>
      </c>
      <c r="P7" s="239"/>
      <c r="Q7" s="239"/>
      <c r="R7" s="239"/>
      <c r="S7" s="240"/>
      <c r="T7" s="244" t="s">
        <v>15</v>
      </c>
      <c r="U7" s="245"/>
      <c r="V7" s="245"/>
      <c r="W7" s="245"/>
      <c r="X7" s="246"/>
      <c r="Y7" s="247" t="s">
        <v>16</v>
      </c>
      <c r="Z7" s="247"/>
      <c r="AA7" s="247"/>
      <c r="AB7" s="247"/>
      <c r="AC7" s="247"/>
      <c r="AD7" s="248" t="s">
        <v>17</v>
      </c>
      <c r="AE7" s="248"/>
      <c r="AF7" s="248"/>
      <c r="AG7" s="248"/>
      <c r="AH7" s="248"/>
      <c r="AI7" s="248" t="s">
        <v>18</v>
      </c>
      <c r="AJ7" s="248"/>
      <c r="AK7" s="248"/>
      <c r="AL7" s="248"/>
      <c r="AM7" s="248"/>
      <c r="AN7" s="239" t="s">
        <v>19</v>
      </c>
      <c r="AO7" s="239"/>
      <c r="AP7" s="239"/>
      <c r="AQ7" s="239"/>
      <c r="AR7" s="240"/>
      <c r="AS7" s="243" t="s">
        <v>20</v>
      </c>
      <c r="AT7" s="239"/>
      <c r="AU7" s="239"/>
      <c r="AV7" s="239"/>
      <c r="AW7" s="240"/>
      <c r="AX7" s="224"/>
      <c r="AY7" s="222"/>
      <c r="BA7" s="249">
        <f>BA2-1</f>
        <v>46287</v>
      </c>
      <c r="BC7" s="249"/>
    </row>
    <row r="8" ht="56.25" customHeight="1" spans="1:60">
      <c r="A8" s="220"/>
      <c r="B8" s="224"/>
      <c r="C8" s="250"/>
      <c r="D8" s="241"/>
      <c r="E8" s="11"/>
      <c r="F8" s="250"/>
      <c r="G8" s="251"/>
      <c r="H8" s="252"/>
      <c r="I8" s="253"/>
      <c r="J8" s="229" t="s">
        <v>21</v>
      </c>
      <c r="K8" s="254">
        <v>46288</v>
      </c>
      <c r="L8" s="255">
        <f>BA7</f>
        <v>46287</v>
      </c>
      <c r="M8" s="255">
        <f>BA3</f>
        <v>46286</v>
      </c>
      <c r="N8" s="229" t="s">
        <v>22</v>
      </c>
      <c r="O8" s="229" t="s">
        <v>21</v>
      </c>
      <c r="P8" s="254">
        <f>$BA$2</f>
        <v>46288</v>
      </c>
      <c r="Q8" s="255">
        <f>BA7</f>
        <v>46287</v>
      </c>
      <c r="R8" s="255">
        <f>BA3</f>
        <v>46286</v>
      </c>
      <c r="S8" s="229" t="s">
        <v>22</v>
      </c>
      <c r="T8" s="229" t="s">
        <v>21</v>
      </c>
      <c r="U8" s="254">
        <f>$BA$2</f>
        <v>46288</v>
      </c>
      <c r="V8" s="255">
        <f>BA7</f>
        <v>46287</v>
      </c>
      <c r="W8" s="255">
        <f>BA3</f>
        <v>46286</v>
      </c>
      <c r="X8" s="229" t="s">
        <v>22</v>
      </c>
      <c r="Y8" s="229" t="s">
        <v>21</v>
      </c>
      <c r="Z8" s="254">
        <f>$BA$2</f>
        <v>46288</v>
      </c>
      <c r="AA8" s="255">
        <f>BA7</f>
        <v>46287</v>
      </c>
      <c r="AB8" s="255">
        <f>BA3</f>
        <v>46286</v>
      </c>
      <c r="AC8" s="229" t="s">
        <v>22</v>
      </c>
      <c r="AD8" s="229" t="s">
        <v>21</v>
      </c>
      <c r="AE8" s="254">
        <f>$BA$2</f>
        <v>46288</v>
      </c>
      <c r="AF8" s="255">
        <f>BA7</f>
        <v>46287</v>
      </c>
      <c r="AG8" s="255">
        <f>BA3</f>
        <v>46286</v>
      </c>
      <c r="AH8" s="229" t="s">
        <v>22</v>
      </c>
      <c r="AI8" s="229" t="s">
        <v>21</v>
      </c>
      <c r="AJ8" s="254">
        <f>$BA$2</f>
        <v>46288</v>
      </c>
      <c r="AK8" s="255">
        <f>BA7</f>
        <v>46287</v>
      </c>
      <c r="AL8" s="255">
        <f>BA3</f>
        <v>46286</v>
      </c>
      <c r="AM8" s="229" t="s">
        <v>22</v>
      </c>
      <c r="AN8" s="256" t="s">
        <v>21</v>
      </c>
      <c r="AO8" s="254">
        <f>$BA$2</f>
        <v>46288</v>
      </c>
      <c r="AP8" s="255">
        <f>BA7</f>
        <v>46287</v>
      </c>
      <c r="AQ8" s="255">
        <f>BA3</f>
        <v>46286</v>
      </c>
      <c r="AR8" s="229" t="s">
        <v>22</v>
      </c>
      <c r="AS8" s="229" t="s">
        <v>23</v>
      </c>
      <c r="AT8" s="254">
        <f>$BA$2</f>
        <v>46288</v>
      </c>
      <c r="AU8" s="255">
        <f>BA7</f>
        <v>46287</v>
      </c>
      <c r="AV8" s="255">
        <f>BA3</f>
        <v>46286</v>
      </c>
      <c r="AW8" s="229" t="s">
        <v>22</v>
      </c>
      <c r="AX8" s="224"/>
      <c r="AY8" s="222"/>
    </row>
    <row r="9" ht="15" spans="1:60">
      <c r="A9" s="220"/>
      <c r="B9" s="224"/>
      <c r="C9" s="257" t="s">
        <v>24</v>
      </c>
      <c r="D9" s="111" t="s">
        <v>25</v>
      </c>
      <c r="E9" s="111" t="s">
        <v>26</v>
      </c>
      <c r="F9" s="258" t="s">
        <v>27</v>
      </c>
      <c r="G9" s="258" t="s">
        <v>27</v>
      </c>
      <c r="H9" s="258" t="s">
        <v>27</v>
      </c>
      <c r="I9" s="258" t="s">
        <v>27</v>
      </c>
      <c r="J9" s="259">
        <v>0.9</v>
      </c>
      <c r="K9" s="260">
        <v>0.924242424242424</v>
      </c>
      <c r="L9" s="260">
        <v>0.830769230769231</v>
      </c>
      <c r="M9" s="261">
        <v>0.981132075471698</v>
      </c>
      <c r="N9" s="261">
        <v>0.905454545454545</v>
      </c>
      <c r="O9" s="262">
        <v>0.9</v>
      </c>
      <c r="P9" s="263">
        <v>0.93410751565762</v>
      </c>
      <c r="Q9" s="260">
        <v>0.952026019785879</v>
      </c>
      <c r="R9" s="260">
        <v>0.992774848662371</v>
      </c>
      <c r="S9" s="260">
        <v>0.949212133289682</v>
      </c>
      <c r="T9" s="262">
        <v>0.9</v>
      </c>
      <c r="U9" s="260">
        <v>0.781315240083507</v>
      </c>
      <c r="V9" s="260">
        <v>0.816506301666893</v>
      </c>
      <c r="W9" s="260">
        <v>0.844756883421207</v>
      </c>
      <c r="X9" s="260">
        <v>0.731883335942949</v>
      </c>
      <c r="Y9" s="262">
        <v>0.92</v>
      </c>
      <c r="Z9" s="262">
        <v>0.946752486834406</v>
      </c>
      <c r="AA9" s="262">
        <v>0.932699767261443</v>
      </c>
      <c r="AB9" s="262">
        <v>0.957392415850021</v>
      </c>
      <c r="AC9" s="262">
        <v>0.920219136991866</v>
      </c>
      <c r="AD9" s="262">
        <v>0.92</v>
      </c>
      <c r="AE9" s="260">
        <v>0.995908291627215</v>
      </c>
      <c r="AF9" s="260">
        <v>0.984006566510795</v>
      </c>
      <c r="AG9" s="260">
        <v>0.948160261651676</v>
      </c>
      <c r="AH9" s="260">
        <v>0.960783848197898</v>
      </c>
      <c r="AI9" s="262">
        <v>0.92</v>
      </c>
      <c r="AJ9" s="260">
        <v>0.956610116488156</v>
      </c>
      <c r="AK9" s="260">
        <v>0.951028872228426</v>
      </c>
      <c r="AL9" s="260">
        <v>0.963195931477516</v>
      </c>
      <c r="AM9" s="260">
        <v>0.938545951041354</v>
      </c>
      <c r="AN9" s="259">
        <v>0.99</v>
      </c>
      <c r="AO9" s="264">
        <v>1</v>
      </c>
      <c r="AP9" s="264">
        <v>1</v>
      </c>
      <c r="AQ9" s="264">
        <v>1</v>
      </c>
      <c r="AR9" s="265">
        <v>1</v>
      </c>
      <c r="AS9" s="266">
        <v>0.0872182100128262</v>
      </c>
      <c r="AT9" s="267">
        <v>0.0333333333333333</v>
      </c>
      <c r="AU9" s="268">
        <v>0.0681818181818182</v>
      </c>
      <c r="AV9" s="268">
        <v>0.0967741935483871</v>
      </c>
      <c r="AW9" s="268">
        <v>0.0525641025641026</v>
      </c>
      <c r="AX9" s="224"/>
      <c r="AY9" s="222"/>
    </row>
    <row r="10" ht="15" spans="1:60">
      <c r="A10" s="220"/>
      <c r="B10" s="224"/>
      <c r="C10" s="257" t="s">
        <v>24</v>
      </c>
      <c r="D10" s="111" t="s">
        <v>25</v>
      </c>
      <c r="E10" s="111" t="s">
        <v>26</v>
      </c>
      <c r="F10" s="258" t="s">
        <v>28</v>
      </c>
      <c r="G10" s="258" t="s">
        <v>28</v>
      </c>
      <c r="H10" s="258" t="s">
        <v>28</v>
      </c>
      <c r="I10" s="258" t="s">
        <v>28</v>
      </c>
      <c r="J10" s="259">
        <v>0.9</v>
      </c>
      <c r="K10" s="260">
        <v>0.926229508196721</v>
      </c>
      <c r="L10" s="260">
        <v>0.934426229508197</v>
      </c>
      <c r="M10" s="261">
        <v>0.848484848484849</v>
      </c>
      <c r="N10" s="261">
        <v>0.879108424631659</v>
      </c>
      <c r="O10" s="262">
        <v>0.9</v>
      </c>
      <c r="P10" s="263">
        <v>0.968113162311196</v>
      </c>
      <c r="Q10" s="260">
        <v>0.982470444353852</v>
      </c>
      <c r="R10" s="260">
        <v>0.966534724721123</v>
      </c>
      <c r="S10" s="260">
        <v>0.98540779438726</v>
      </c>
      <c r="T10" s="262">
        <v>0.9</v>
      </c>
      <c r="U10" s="260">
        <v>0.819827379525294</v>
      </c>
      <c r="V10" s="260">
        <v>0.889523033020791</v>
      </c>
      <c r="W10" s="260">
        <v>0.82367758186398</v>
      </c>
      <c r="X10" s="260">
        <v>0.8004275935792</v>
      </c>
      <c r="Y10" s="262">
        <v>0.92</v>
      </c>
      <c r="Z10" s="262">
        <v>0.943825826823999</v>
      </c>
      <c r="AA10" s="262">
        <v>0.96983463565328</v>
      </c>
      <c r="AB10" s="262">
        <v>0.966292134831461</v>
      </c>
      <c r="AC10" s="262">
        <v>0.96142044069307</v>
      </c>
      <c r="AD10" s="262">
        <v>0.92</v>
      </c>
      <c r="AE10" s="260">
        <v>0.998299319727891</v>
      </c>
      <c r="AF10" s="260">
        <v>0.989590491975583</v>
      </c>
      <c r="AG10" s="260">
        <v>0.995538771190837</v>
      </c>
      <c r="AH10" s="260">
        <v>0.992974287772338</v>
      </c>
      <c r="AI10" s="262">
        <v>0.92</v>
      </c>
      <c r="AJ10" s="260">
        <v>0.95041782729805</v>
      </c>
      <c r="AK10" s="260">
        <v>0.974655990048978</v>
      </c>
      <c r="AL10" s="260">
        <v>0.970273483947681</v>
      </c>
      <c r="AM10" s="260">
        <v>0.969969047643423</v>
      </c>
      <c r="AN10" s="259">
        <v>0.99</v>
      </c>
      <c r="AO10" s="264">
        <v>1</v>
      </c>
      <c r="AP10" s="264">
        <v>1</v>
      </c>
      <c r="AQ10" s="264">
        <v>1</v>
      </c>
      <c r="AR10" s="265">
        <v>1</v>
      </c>
      <c r="AS10" s="266">
        <v>0.0872182100128262</v>
      </c>
      <c r="AT10" s="267">
        <v>0.0821917808219178</v>
      </c>
      <c r="AU10" s="268">
        <v>0.0337078651685393</v>
      </c>
      <c r="AV10" s="268">
        <v>0.0694444444444444</v>
      </c>
      <c r="AW10" s="268">
        <v>0.0588581518540318</v>
      </c>
      <c r="AX10" s="224"/>
      <c r="AY10" s="222"/>
    </row>
    <row r="11" ht="15" spans="1:60">
      <c r="A11" s="220"/>
      <c r="B11" s="224"/>
      <c r="C11" s="257" t="s">
        <v>24</v>
      </c>
      <c r="D11" s="111" t="s">
        <v>25</v>
      </c>
      <c r="E11" s="111" t="s">
        <v>26</v>
      </c>
      <c r="F11" s="258" t="s">
        <v>29</v>
      </c>
      <c r="G11" s="258" t="s">
        <v>29</v>
      </c>
      <c r="H11" s="258" t="s">
        <v>29</v>
      </c>
      <c r="I11" s="258" t="s">
        <v>29</v>
      </c>
      <c r="J11" s="259">
        <v>0.9</v>
      </c>
      <c r="K11" s="260">
        <v>0.933333333333333</v>
      </c>
      <c r="L11" s="260">
        <v>1</v>
      </c>
      <c r="M11" s="261">
        <v>0.925925925925926</v>
      </c>
      <c r="N11" s="261">
        <v>0.93161094224924</v>
      </c>
      <c r="O11" s="262">
        <v>0.9</v>
      </c>
      <c r="P11" s="263">
        <v>0.995317725752508</v>
      </c>
      <c r="Q11" s="260">
        <v>0.994720965309201</v>
      </c>
      <c r="R11" s="260">
        <v>0.984590429845904</v>
      </c>
      <c r="S11" s="260">
        <v>0.937444231994901</v>
      </c>
      <c r="T11" s="262">
        <v>0.9</v>
      </c>
      <c r="U11" s="260">
        <v>0.865551839464883</v>
      </c>
      <c r="V11" s="260">
        <v>0.8763197586727</v>
      </c>
      <c r="W11" s="260">
        <v>0.830494728304947</v>
      </c>
      <c r="X11" s="260">
        <v>0.887412364563416</v>
      </c>
      <c r="Y11" s="262">
        <v>0.92</v>
      </c>
      <c r="Z11" s="262">
        <v>0.942592592592593</v>
      </c>
      <c r="AA11" s="262">
        <v>0.942591155934833</v>
      </c>
      <c r="AB11" s="262">
        <v>0.9391771019678</v>
      </c>
      <c r="AC11" s="262">
        <v>0.950484483715371</v>
      </c>
      <c r="AD11" s="262">
        <v>0.92</v>
      </c>
      <c r="AE11" s="260">
        <v>0.990392006149116</v>
      </c>
      <c r="AF11" s="260">
        <v>0.994879039378421</v>
      </c>
      <c r="AG11" s="260">
        <v>0.928247270943211</v>
      </c>
      <c r="AH11" s="260">
        <v>0.943843745036193</v>
      </c>
      <c r="AI11" s="262">
        <v>0.92</v>
      </c>
      <c r="AJ11" s="260">
        <v>0.947593167701863</v>
      </c>
      <c r="AK11" s="260">
        <v>0.954875717017208</v>
      </c>
      <c r="AL11" s="260">
        <v>0.955357142857143</v>
      </c>
      <c r="AM11" s="260">
        <v>0.964560609929595</v>
      </c>
      <c r="AN11" s="259">
        <v>0.99</v>
      </c>
      <c r="AO11" s="264">
        <v>1</v>
      </c>
      <c r="AP11" s="264">
        <v>1</v>
      </c>
      <c r="AQ11" s="264">
        <v>1</v>
      </c>
      <c r="AR11" s="265">
        <v>1</v>
      </c>
      <c r="AS11" s="266">
        <v>0.0872182100128262</v>
      </c>
      <c r="AT11" s="267">
        <v>0</v>
      </c>
      <c r="AU11" s="268">
        <v>0</v>
      </c>
      <c r="AV11" s="268">
        <v>0</v>
      </c>
      <c r="AW11" s="268">
        <v>0.0278884462151394</v>
      </c>
      <c r="AX11" s="224"/>
      <c r="AY11" s="222"/>
    </row>
    <row r="12" ht="15" spans="1:60">
      <c r="A12" s="220"/>
      <c r="B12" s="224"/>
      <c r="C12" s="257" t="s">
        <v>24</v>
      </c>
      <c r="D12" s="111" t="s">
        <v>25</v>
      </c>
      <c r="E12" s="111" t="s">
        <v>26</v>
      </c>
      <c r="F12" s="258" t="s">
        <v>30</v>
      </c>
      <c r="G12" s="258" t="s">
        <v>30</v>
      </c>
      <c r="H12" s="258" t="s">
        <v>30</v>
      </c>
      <c r="I12" s="258" t="s">
        <v>30</v>
      </c>
      <c r="J12" s="259">
        <v>0.9</v>
      </c>
      <c r="K12" s="260">
        <v>0.909090909090909</v>
      </c>
      <c r="L12" s="260">
        <v>0.947826086956522</v>
      </c>
      <c r="M12" s="261">
        <v>0.969072164948454</v>
      </c>
      <c r="N12" s="261">
        <v>0.920981971614883</v>
      </c>
      <c r="O12" s="262">
        <v>0.9</v>
      </c>
      <c r="P12" s="263">
        <v>0.884039087947883</v>
      </c>
      <c r="Q12" s="260">
        <v>0.951209282818398</v>
      </c>
      <c r="R12" s="260">
        <v>0.843366778149387</v>
      </c>
      <c r="S12" s="260">
        <v>0.913641969870496</v>
      </c>
      <c r="T12" s="262">
        <v>0.9</v>
      </c>
      <c r="U12" s="260">
        <v>0.820846905537459</v>
      </c>
      <c r="V12" s="260">
        <v>0.866070180343912</v>
      </c>
      <c r="W12" s="260">
        <v>0.830360460795243</v>
      </c>
      <c r="X12" s="260">
        <v>0.825059466126333</v>
      </c>
      <c r="Y12" s="262">
        <v>0.92</v>
      </c>
      <c r="Z12" s="262">
        <v>0.938078808788814</v>
      </c>
      <c r="AA12" s="262">
        <v>0.983209250752416</v>
      </c>
      <c r="AB12" s="262">
        <v>0.934600088378259</v>
      </c>
      <c r="AC12" s="262">
        <v>0.973104762514813</v>
      </c>
      <c r="AD12" s="262">
        <v>0.92</v>
      </c>
      <c r="AE12" s="260">
        <v>0.956776556776557</v>
      </c>
      <c r="AF12" s="260">
        <v>0.985108820160367</v>
      </c>
      <c r="AG12" s="260">
        <v>0.855255600229753</v>
      </c>
      <c r="AH12" s="260">
        <v>0.929231295620438</v>
      </c>
      <c r="AI12" s="262">
        <v>0.92</v>
      </c>
      <c r="AJ12" s="260">
        <v>0.9420280005437</v>
      </c>
      <c r="AK12" s="260">
        <v>0.984924996286945</v>
      </c>
      <c r="AL12" s="260">
        <v>0.95788096795291</v>
      </c>
      <c r="AM12" s="260">
        <v>0.978077758711807</v>
      </c>
      <c r="AN12" s="259">
        <v>0.99</v>
      </c>
      <c r="AO12" s="264">
        <v>1</v>
      </c>
      <c r="AP12" s="264">
        <v>1</v>
      </c>
      <c r="AQ12" s="264">
        <v>1</v>
      </c>
      <c r="AR12" s="265">
        <v>1</v>
      </c>
      <c r="AS12" s="266">
        <v>0.0872182100128262</v>
      </c>
      <c r="AT12" s="267">
        <v>0.0508474576271186</v>
      </c>
      <c r="AU12" s="268">
        <v>0.132075471698113</v>
      </c>
      <c r="AV12" s="268">
        <v>0.148936170212766</v>
      </c>
      <c r="AW12" s="268">
        <v>0.0731707317073171</v>
      </c>
      <c r="AX12" s="224"/>
      <c r="AY12" s="222"/>
    </row>
    <row r="13" ht="15" spans="1:60">
      <c r="A13" s="220"/>
      <c r="B13" s="224"/>
      <c r="C13" s="257" t="s">
        <v>24</v>
      </c>
      <c r="D13" s="111" t="s">
        <v>25</v>
      </c>
      <c r="E13" s="111" t="s">
        <v>26</v>
      </c>
      <c r="F13" s="258" t="s">
        <v>31</v>
      </c>
      <c r="G13" s="258" t="s">
        <v>31</v>
      </c>
      <c r="H13" s="258" t="s">
        <v>31</v>
      </c>
      <c r="I13" s="258" t="s">
        <v>31</v>
      </c>
      <c r="J13" s="259">
        <v>0.9</v>
      </c>
      <c r="K13" s="260">
        <v>0.942307692307692</v>
      </c>
      <c r="L13" s="260">
        <v>0.941176470588235</v>
      </c>
      <c r="M13" s="261">
        <v>0.955555555555556</v>
      </c>
      <c r="N13" s="261">
        <v>0.888333333333333</v>
      </c>
      <c r="O13" s="262">
        <v>0.9</v>
      </c>
      <c r="P13" s="263">
        <v>0.976744186046512</v>
      </c>
      <c r="Q13" s="260">
        <v>0.98520436471241</v>
      </c>
      <c r="R13" s="260">
        <v>0.888888888888889</v>
      </c>
      <c r="S13" s="260">
        <v>0.96187702569402</v>
      </c>
      <c r="T13" s="262">
        <v>0.9</v>
      </c>
      <c r="U13" s="260">
        <v>0.925316695027415</v>
      </c>
      <c r="V13" s="260">
        <v>0.941002404290734</v>
      </c>
      <c r="W13" s="260">
        <v>0.928523714094856</v>
      </c>
      <c r="X13" s="260">
        <v>0.938184038705435</v>
      </c>
      <c r="Y13" s="262">
        <v>0.92</v>
      </c>
      <c r="Z13" s="262">
        <v>0.959644874899112</v>
      </c>
      <c r="AA13" s="262">
        <v>0.97040537179806</v>
      </c>
      <c r="AB13" s="262">
        <v>0.956808638272346</v>
      </c>
      <c r="AC13" s="262">
        <v>0.959046550279131</v>
      </c>
      <c r="AD13" s="262">
        <v>0.92</v>
      </c>
      <c r="AE13" s="260">
        <v>0.98178848692306</v>
      </c>
      <c r="AF13" s="260">
        <v>0.973729191438763</v>
      </c>
      <c r="AG13" s="260">
        <v>0.976507568864257</v>
      </c>
      <c r="AH13" s="260">
        <v>0.968329198122427</v>
      </c>
      <c r="AI13" s="262">
        <v>0.92</v>
      </c>
      <c r="AJ13" s="260">
        <v>0.969686875416389</v>
      </c>
      <c r="AK13" s="260">
        <v>0.978576731360696</v>
      </c>
      <c r="AL13" s="260">
        <v>0.972880805456317</v>
      </c>
      <c r="AM13" s="260">
        <v>0.974335057519998</v>
      </c>
      <c r="AN13" s="259">
        <v>0.99</v>
      </c>
      <c r="AO13" s="264">
        <v>1</v>
      </c>
      <c r="AP13" s="264">
        <v>1</v>
      </c>
      <c r="AQ13" s="264">
        <v>1</v>
      </c>
      <c r="AR13" s="265">
        <v>1</v>
      </c>
      <c r="AS13" s="266">
        <v>0.0872182100128262</v>
      </c>
      <c r="AT13" s="267">
        <v>0.0740740740740741</v>
      </c>
      <c r="AU13" s="268">
        <v>0.0303030303030303</v>
      </c>
      <c r="AV13" s="268">
        <v>0</v>
      </c>
      <c r="AW13" s="268">
        <v>0.0464</v>
      </c>
      <c r="AX13" s="224"/>
      <c r="AY13" s="222"/>
    </row>
    <row r="14" ht="15" spans="1:60">
      <c r="A14" s="220"/>
      <c r="B14" s="224"/>
      <c r="C14" s="257" t="s">
        <v>24</v>
      </c>
      <c r="D14" s="111" t="s">
        <v>25</v>
      </c>
      <c r="E14" s="111" t="s">
        <v>26</v>
      </c>
      <c r="F14" s="258" t="s">
        <v>32</v>
      </c>
      <c r="G14" s="258" t="s">
        <v>32</v>
      </c>
      <c r="H14" s="258" t="s">
        <v>32</v>
      </c>
      <c r="I14" s="258" t="s">
        <v>32</v>
      </c>
      <c r="J14" s="259">
        <v>0.9</v>
      </c>
      <c r="K14" s="260" t="s">
        <v>33</v>
      </c>
      <c r="L14" s="260" t="s">
        <v>33</v>
      </c>
      <c r="M14" s="261" t="s">
        <v>33</v>
      </c>
      <c r="N14" s="261" t="s">
        <v>33</v>
      </c>
      <c r="O14" s="262">
        <v>0.9</v>
      </c>
      <c r="P14" s="263" t="s">
        <v>33</v>
      </c>
      <c r="Q14" s="260" t="s">
        <v>33</v>
      </c>
      <c r="R14" s="260" t="s">
        <v>33</v>
      </c>
      <c r="S14" s="260">
        <v>0.125</v>
      </c>
      <c r="T14" s="262">
        <v>0.9</v>
      </c>
      <c r="U14" s="260" t="s">
        <v>33</v>
      </c>
      <c r="V14" s="260" t="s">
        <v>33</v>
      </c>
      <c r="W14" s="260" t="s">
        <v>33</v>
      </c>
      <c r="X14" s="260">
        <v>0.964285714285714</v>
      </c>
      <c r="Y14" s="262">
        <v>0.92</v>
      </c>
      <c r="Z14" s="262" t="s">
        <v>33</v>
      </c>
      <c r="AA14" s="262" t="s">
        <v>33</v>
      </c>
      <c r="AB14" s="262" t="s">
        <v>33</v>
      </c>
      <c r="AC14" s="262">
        <v>1</v>
      </c>
      <c r="AD14" s="262">
        <v>0.92</v>
      </c>
      <c r="AE14" s="260" t="s">
        <v>33</v>
      </c>
      <c r="AF14" s="260" t="s">
        <v>33</v>
      </c>
      <c r="AG14" s="260" t="s">
        <v>33</v>
      </c>
      <c r="AH14" s="260">
        <v>0.996396172486641</v>
      </c>
      <c r="AI14" s="262">
        <v>0.92</v>
      </c>
      <c r="AJ14" s="260" t="s">
        <v>33</v>
      </c>
      <c r="AK14" s="260" t="s">
        <v>33</v>
      </c>
      <c r="AL14" s="260">
        <v>1</v>
      </c>
      <c r="AM14" s="260">
        <v>0.972222222222222</v>
      </c>
      <c r="AN14" s="259">
        <v>0.99</v>
      </c>
      <c r="AO14" s="264" t="s">
        <v>33</v>
      </c>
      <c r="AP14" s="264" t="s">
        <v>33</v>
      </c>
      <c r="AQ14" s="264" t="s">
        <v>33</v>
      </c>
      <c r="AR14" s="265">
        <v>1</v>
      </c>
      <c r="AS14" s="266">
        <v>0.0872182100128262</v>
      </c>
      <c r="AT14" s="267" t="s">
        <v>33</v>
      </c>
      <c r="AU14" s="268" t="s">
        <v>33</v>
      </c>
      <c r="AV14" s="268" t="s">
        <v>33</v>
      </c>
      <c r="AW14" s="268" t="s">
        <v>33</v>
      </c>
      <c r="AX14" s="224"/>
      <c r="AY14" s="222"/>
    </row>
    <row r="15" ht="15" spans="1:60">
      <c r="A15" s="220"/>
      <c r="B15" s="224"/>
      <c r="C15" s="257" t="s">
        <v>24</v>
      </c>
      <c r="D15" s="111" t="s">
        <v>25</v>
      </c>
      <c r="E15" s="111" t="s">
        <v>26</v>
      </c>
      <c r="F15" s="269" t="s">
        <v>34</v>
      </c>
      <c r="G15" s="269" t="s">
        <v>34</v>
      </c>
      <c r="H15" s="269" t="s">
        <v>34</v>
      </c>
      <c r="I15" s="269" t="s">
        <v>34</v>
      </c>
      <c r="J15" s="259">
        <v>0.9</v>
      </c>
      <c r="K15" s="260">
        <v>0.976744186046512</v>
      </c>
      <c r="L15" s="260">
        <v>1</v>
      </c>
      <c r="M15" s="261">
        <v>0.982300884955752</v>
      </c>
      <c r="N15" s="261">
        <v>0.988571428571429</v>
      </c>
      <c r="O15" s="262">
        <v>0.9</v>
      </c>
      <c r="P15" s="263">
        <v>0.990087899756873</v>
      </c>
      <c r="Q15" s="260">
        <v>0.992870238337747</v>
      </c>
      <c r="R15" s="260">
        <v>0.992231638418079</v>
      </c>
      <c r="S15" s="260">
        <v>0.982013402870982</v>
      </c>
      <c r="T15" s="262">
        <v>0.9</v>
      </c>
      <c r="U15" s="260">
        <v>0.912287263886291</v>
      </c>
      <c r="V15" s="260">
        <v>0.918822570788348</v>
      </c>
      <c r="W15" s="260">
        <v>0.92683615819209</v>
      </c>
      <c r="X15" s="260">
        <v>0.919940369763197</v>
      </c>
      <c r="Y15" s="262">
        <v>0.92</v>
      </c>
      <c r="Z15" s="262">
        <v>0.957858613589568</v>
      </c>
      <c r="AA15" s="262">
        <v>0.958161608592482</v>
      </c>
      <c r="AB15" s="262">
        <v>0.966411314083677</v>
      </c>
      <c r="AC15" s="262">
        <v>0.96758705060577</v>
      </c>
      <c r="AD15" s="262">
        <v>0.92</v>
      </c>
      <c r="AE15" s="260">
        <v>0.998768736616702</v>
      </c>
      <c r="AF15" s="260">
        <v>0.996895743500743</v>
      </c>
      <c r="AG15" s="260">
        <v>0.992866730584851</v>
      </c>
      <c r="AH15" s="260">
        <v>0.993410322779135</v>
      </c>
      <c r="AI15" s="262">
        <v>0.92</v>
      </c>
      <c r="AJ15" s="260">
        <v>0.968299872087203</v>
      </c>
      <c r="AK15" s="260">
        <v>0.971228266965788</v>
      </c>
      <c r="AL15" s="260">
        <v>0.977947494033413</v>
      </c>
      <c r="AM15" s="260">
        <v>0.978460793145775</v>
      </c>
      <c r="AN15" s="259">
        <v>0.99</v>
      </c>
      <c r="AO15" s="264">
        <v>1</v>
      </c>
      <c r="AP15" s="264">
        <v>1</v>
      </c>
      <c r="AQ15" s="264">
        <v>1</v>
      </c>
      <c r="AR15" s="265">
        <v>1</v>
      </c>
      <c r="AS15" s="266">
        <v>0.0872182100128262</v>
      </c>
      <c r="AT15" s="267">
        <v>0.0295566502463054</v>
      </c>
      <c r="AU15" s="268">
        <v>0.0272108843537415</v>
      </c>
      <c r="AV15" s="268">
        <v>0.0387596899224806</v>
      </c>
      <c r="AW15" s="268">
        <v>0.0312048540884138</v>
      </c>
      <c r="AX15" s="224"/>
      <c r="AY15" s="222"/>
    </row>
    <row r="16" ht="15" spans="1:60">
      <c r="A16" s="220"/>
      <c r="B16" s="224"/>
      <c r="C16" s="257" t="s">
        <v>24</v>
      </c>
      <c r="D16" s="111" t="s">
        <v>25</v>
      </c>
      <c r="E16" s="111" t="s">
        <v>26</v>
      </c>
      <c r="F16" s="269" t="s">
        <v>35</v>
      </c>
      <c r="G16" s="269" t="s">
        <v>35</v>
      </c>
      <c r="H16" s="269" t="s">
        <v>35</v>
      </c>
      <c r="I16" s="269" t="s">
        <v>35</v>
      </c>
      <c r="J16" s="259">
        <v>0.9</v>
      </c>
      <c r="K16" s="260">
        <v>0.967741935483871</v>
      </c>
      <c r="L16" s="260">
        <v>1</v>
      </c>
      <c r="M16" s="261">
        <v>1</v>
      </c>
      <c r="N16" s="261">
        <v>0.960912052117264</v>
      </c>
      <c r="O16" s="262">
        <v>0.9</v>
      </c>
      <c r="P16" s="263">
        <v>0.999515033947624</v>
      </c>
      <c r="Q16" s="260">
        <v>0.999299719887955</v>
      </c>
      <c r="R16" s="260">
        <v>0.999274047186933</v>
      </c>
      <c r="S16" s="260">
        <v>0.952048872446882</v>
      </c>
      <c r="T16" s="262">
        <v>0.9</v>
      </c>
      <c r="U16" s="260">
        <v>0.988845780795344</v>
      </c>
      <c r="V16" s="260">
        <v>0.990546218487395</v>
      </c>
      <c r="W16" s="260">
        <v>0.98983666061706</v>
      </c>
      <c r="X16" s="260">
        <v>0.951354339414041</v>
      </c>
      <c r="Y16" s="262">
        <v>0.92</v>
      </c>
      <c r="Z16" s="262" t="s">
        <v>33</v>
      </c>
      <c r="AA16" s="262" t="s">
        <v>33</v>
      </c>
      <c r="AB16" s="262" t="s">
        <v>33</v>
      </c>
      <c r="AC16" s="262">
        <v>0</v>
      </c>
      <c r="AD16" s="262">
        <v>0.92</v>
      </c>
      <c r="AE16" s="260">
        <v>0.777777777777778</v>
      </c>
      <c r="AF16" s="260">
        <v>0.75</v>
      </c>
      <c r="AG16" s="260">
        <v>0</v>
      </c>
      <c r="AH16" s="260">
        <v>0.527918781725888</v>
      </c>
      <c r="AI16" s="262">
        <v>0.92</v>
      </c>
      <c r="AJ16" s="260">
        <v>0.992240543161979</v>
      </c>
      <c r="AK16" s="260">
        <v>0.996848739495798</v>
      </c>
      <c r="AL16" s="260">
        <v>0.996007259528131</v>
      </c>
      <c r="AM16" s="260">
        <v>0.99421719533974</v>
      </c>
      <c r="AN16" s="259">
        <v>0.99</v>
      </c>
      <c r="AO16" s="264">
        <v>1</v>
      </c>
      <c r="AP16" s="264">
        <v>1</v>
      </c>
      <c r="AQ16" s="264">
        <v>1</v>
      </c>
      <c r="AR16" s="265">
        <v>1</v>
      </c>
      <c r="AS16" s="266">
        <v>0.0872182100128262</v>
      </c>
      <c r="AT16" s="267">
        <v>0</v>
      </c>
      <c r="AU16" s="268">
        <v>0.166666666666667</v>
      </c>
      <c r="AV16" s="268">
        <v>0.0666666666666667</v>
      </c>
      <c r="AW16" s="268">
        <v>0.0650406504065041</v>
      </c>
      <c r="AX16" s="224"/>
      <c r="AY16" s="222"/>
    </row>
    <row r="17" ht="15" spans="1:51">
      <c r="A17" s="220"/>
      <c r="B17" s="224"/>
      <c r="C17" s="257" t="s">
        <v>24</v>
      </c>
      <c r="D17" s="111" t="s">
        <v>25</v>
      </c>
      <c r="E17" s="111" t="s">
        <v>26</v>
      </c>
      <c r="F17" s="269" t="s">
        <v>36</v>
      </c>
      <c r="G17" s="269" t="s">
        <v>36</v>
      </c>
      <c r="H17" s="269" t="s">
        <v>36</v>
      </c>
      <c r="I17" s="269" t="s">
        <v>36</v>
      </c>
      <c r="J17" s="259">
        <v>0.9</v>
      </c>
      <c r="K17" s="260">
        <v>0.939393939393939</v>
      </c>
      <c r="L17" s="260">
        <v>0.95049504950495</v>
      </c>
      <c r="M17" s="261">
        <v>0.894117647058824</v>
      </c>
      <c r="N17" s="261">
        <v>0.884902143522833</v>
      </c>
      <c r="O17" s="262">
        <v>0.9</v>
      </c>
      <c r="P17" s="263">
        <v>0.993542573960054</v>
      </c>
      <c r="Q17" s="260">
        <v>0.995669291338583</v>
      </c>
      <c r="R17" s="260">
        <v>0.996540789852984</v>
      </c>
      <c r="S17" s="260">
        <v>0.994230606937081</v>
      </c>
      <c r="T17" s="262">
        <v>0.9</v>
      </c>
      <c r="U17" s="260">
        <v>0.74290433999099</v>
      </c>
      <c r="V17" s="260">
        <v>0.772637795275591</v>
      </c>
      <c r="W17" s="260">
        <v>0.726434130873451</v>
      </c>
      <c r="X17" s="260">
        <v>0.723069132979907</v>
      </c>
      <c r="Y17" s="262">
        <v>0.92</v>
      </c>
      <c r="Z17" s="262">
        <v>0.896665100986379</v>
      </c>
      <c r="AA17" s="262">
        <v>0.884117526196836</v>
      </c>
      <c r="AB17" s="262">
        <v>0.8946723821188</v>
      </c>
      <c r="AC17" s="262">
        <v>0.878952846882482</v>
      </c>
      <c r="AD17" s="262">
        <v>0.92</v>
      </c>
      <c r="AE17" s="260">
        <v>0.993343573988735</v>
      </c>
      <c r="AF17" s="260">
        <v>0.997400346620451</v>
      </c>
      <c r="AG17" s="260">
        <v>0.996654586005018</v>
      </c>
      <c r="AH17" s="260">
        <v>0.984314758044799</v>
      </c>
      <c r="AI17" s="262">
        <v>0.92</v>
      </c>
      <c r="AJ17" s="260">
        <v>0.909282507101622</v>
      </c>
      <c r="AK17" s="260">
        <v>0.91112898361315</v>
      </c>
      <c r="AL17" s="260">
        <v>0.92375539004312</v>
      </c>
      <c r="AM17" s="260">
        <v>0.902424052393801</v>
      </c>
      <c r="AN17" s="259">
        <v>0.99</v>
      </c>
      <c r="AO17" s="264">
        <v>1</v>
      </c>
      <c r="AP17" s="264">
        <v>1</v>
      </c>
      <c r="AQ17" s="264">
        <v>1</v>
      </c>
      <c r="AR17" s="265">
        <v>1</v>
      </c>
      <c r="AS17" s="266">
        <v>0.0872182100128262</v>
      </c>
      <c r="AT17" s="267">
        <v>0.0266666666666667</v>
      </c>
      <c r="AU17" s="268">
        <v>0.0512820512820513</v>
      </c>
      <c r="AV17" s="268">
        <v>0.0298507462686567</v>
      </c>
      <c r="AW17" s="268">
        <v>0.0470679012345679</v>
      </c>
      <c r="AX17" s="224"/>
      <c r="AY17" s="222"/>
    </row>
    <row r="18" ht="15" spans="1:51">
      <c r="A18" s="220"/>
      <c r="B18" s="224"/>
      <c r="C18" s="257" t="s">
        <v>24</v>
      </c>
      <c r="D18" s="111" t="s">
        <v>25</v>
      </c>
      <c r="E18" s="111" t="s">
        <v>26</v>
      </c>
      <c r="F18" s="269" t="s">
        <v>37</v>
      </c>
      <c r="G18" s="269" t="s">
        <v>37</v>
      </c>
      <c r="H18" s="269" t="s">
        <v>37</v>
      </c>
      <c r="I18" s="269" t="s">
        <v>37</v>
      </c>
      <c r="J18" s="259">
        <v>0.9</v>
      </c>
      <c r="K18" s="260">
        <v>0.966942148760331</v>
      </c>
      <c r="L18" s="260">
        <v>0.991869918699187</v>
      </c>
      <c r="M18" s="261">
        <v>0.990909090909091</v>
      </c>
      <c r="N18" s="261">
        <v>0.982241953385128</v>
      </c>
      <c r="O18" s="262">
        <v>0.9</v>
      </c>
      <c r="P18" s="263">
        <v>0.992328829860316</v>
      </c>
      <c r="Q18" s="260">
        <v>0.984429793799972</v>
      </c>
      <c r="R18" s="260">
        <v>0.996535796766744</v>
      </c>
      <c r="S18" s="260">
        <v>0.992375098921539</v>
      </c>
      <c r="T18" s="262">
        <v>0.9</v>
      </c>
      <c r="U18" s="260">
        <v>0.876345317151363</v>
      </c>
      <c r="V18" s="260">
        <v>0.901108149810633</v>
      </c>
      <c r="W18" s="260">
        <v>0.876905311778291</v>
      </c>
      <c r="X18" s="260">
        <v>0.887313204364678</v>
      </c>
      <c r="Y18" s="262">
        <v>0.92</v>
      </c>
      <c r="Z18" s="262">
        <v>0.928199189345686</v>
      </c>
      <c r="AA18" s="262">
        <v>0.943207981580967</v>
      </c>
      <c r="AB18" s="262">
        <v>0.920963855421687</v>
      </c>
      <c r="AC18" s="262">
        <v>0.935622107002077</v>
      </c>
      <c r="AD18" s="262">
        <v>0.92</v>
      </c>
      <c r="AE18" s="260">
        <v>0.984313725490196</v>
      </c>
      <c r="AF18" s="260">
        <v>0.992638940007361</v>
      </c>
      <c r="AG18" s="260">
        <v>0.98</v>
      </c>
      <c r="AH18" s="260">
        <v>0.978851639748622</v>
      </c>
      <c r="AI18" s="262">
        <v>0.92</v>
      </c>
      <c r="AJ18" s="260">
        <v>0.948957584471603</v>
      </c>
      <c r="AK18" s="260">
        <v>0.957276857687234</v>
      </c>
      <c r="AL18" s="260">
        <v>0.94832162373146</v>
      </c>
      <c r="AM18" s="260">
        <v>0.953783034484159</v>
      </c>
      <c r="AN18" s="259">
        <v>0.99</v>
      </c>
      <c r="AO18" s="264">
        <v>1</v>
      </c>
      <c r="AP18" s="264">
        <v>1</v>
      </c>
      <c r="AQ18" s="264">
        <v>1</v>
      </c>
      <c r="AR18" s="265">
        <v>1</v>
      </c>
      <c r="AS18" s="266">
        <v>0.0872182100128262</v>
      </c>
      <c r="AT18" s="267">
        <v>0.024390243902439</v>
      </c>
      <c r="AU18" s="268">
        <v>0.0888888888888889</v>
      </c>
      <c r="AV18" s="268">
        <v>0.0897435897435897</v>
      </c>
      <c r="AW18" s="268">
        <v>0.0623711340206186</v>
      </c>
      <c r="AX18" s="224"/>
      <c r="AY18" s="222"/>
    </row>
    <row r="19" ht="15" spans="1:51">
      <c r="A19" s="220"/>
      <c r="B19" s="224"/>
      <c r="C19" s="257" t="s">
        <v>24</v>
      </c>
      <c r="D19" s="111" t="s">
        <v>25</v>
      </c>
      <c r="E19" s="111" t="s">
        <v>26</v>
      </c>
      <c r="F19" s="269" t="s">
        <v>38</v>
      </c>
      <c r="G19" s="269" t="s">
        <v>38</v>
      </c>
      <c r="H19" s="269" t="s">
        <v>38</v>
      </c>
      <c r="I19" s="269" t="s">
        <v>38</v>
      </c>
      <c r="J19" s="259">
        <v>0.9</v>
      </c>
      <c r="K19" s="260">
        <v>0.823529411764706</v>
      </c>
      <c r="L19" s="260">
        <v>0.777777777777778</v>
      </c>
      <c r="M19" s="261">
        <v>0.941176470588235</v>
      </c>
      <c r="N19" s="261">
        <v>0.806295399515738</v>
      </c>
      <c r="O19" s="262">
        <v>0.9</v>
      </c>
      <c r="P19" s="263">
        <v>0.989847715736041</v>
      </c>
      <c r="Q19" s="260">
        <v>0.983183183183183</v>
      </c>
      <c r="R19" s="260">
        <v>0.975138121546961</v>
      </c>
      <c r="S19" s="260">
        <v>0.88711148357201</v>
      </c>
      <c r="T19" s="262">
        <v>0.9</v>
      </c>
      <c r="U19" s="260">
        <v>0.687586525149977</v>
      </c>
      <c r="V19" s="260">
        <v>0.832432432432432</v>
      </c>
      <c r="W19" s="260">
        <v>0.632596685082873</v>
      </c>
      <c r="X19" s="260">
        <v>0.64048211776885</v>
      </c>
      <c r="Y19" s="262">
        <v>0.92</v>
      </c>
      <c r="Z19" s="262">
        <v>0.801302931596091</v>
      </c>
      <c r="AA19" s="262">
        <v>0.871776504297994</v>
      </c>
      <c r="AB19" s="262">
        <v>0.886497064579256</v>
      </c>
      <c r="AC19" s="262">
        <v>0.811123595505618</v>
      </c>
      <c r="AD19" s="262">
        <v>0.92</v>
      </c>
      <c r="AE19" s="260">
        <v>0.99786848555899</v>
      </c>
      <c r="AF19" s="260">
        <v>0.996060543230355</v>
      </c>
      <c r="AG19" s="260">
        <v>0.993590853975403</v>
      </c>
      <c r="AH19" s="260">
        <v>0.994234853848488</v>
      </c>
      <c r="AI19" s="262">
        <v>0.92</v>
      </c>
      <c r="AJ19" s="260">
        <v>0.874852767962309</v>
      </c>
      <c r="AK19" s="260">
        <v>0.918654034629206</v>
      </c>
      <c r="AL19" s="260">
        <v>0.929868503443957</v>
      </c>
      <c r="AM19" s="260">
        <v>0.857709329610598</v>
      </c>
      <c r="AN19" s="259">
        <v>0.99</v>
      </c>
      <c r="AO19" s="264">
        <v>1</v>
      </c>
      <c r="AP19" s="264">
        <v>1</v>
      </c>
      <c r="AQ19" s="264">
        <v>1</v>
      </c>
      <c r="AR19" s="265">
        <v>1</v>
      </c>
      <c r="AS19" s="266">
        <v>0.0872182100128262</v>
      </c>
      <c r="AT19" s="267">
        <v>0</v>
      </c>
      <c r="AU19" s="268">
        <v>0</v>
      </c>
      <c r="AV19" s="268">
        <v>0</v>
      </c>
      <c r="AW19" s="268">
        <v>0.0647058823529412</v>
      </c>
      <c r="AX19" s="224"/>
      <c r="AY19" s="222"/>
    </row>
    <row r="20" ht="15" spans="1:51">
      <c r="A20" s="220"/>
      <c r="B20" s="224"/>
      <c r="C20" s="257" t="s">
        <v>24</v>
      </c>
      <c r="D20" s="111" t="s">
        <v>25</v>
      </c>
      <c r="E20" s="111" t="s">
        <v>26</v>
      </c>
      <c r="F20" s="269" t="s">
        <v>39</v>
      </c>
      <c r="G20" s="269" t="s">
        <v>39</v>
      </c>
      <c r="H20" s="269" t="s">
        <v>39</v>
      </c>
      <c r="I20" s="269" t="s">
        <v>39</v>
      </c>
      <c r="J20" s="259">
        <v>0.9</v>
      </c>
      <c r="K20" s="260">
        <v>0.909090909090909</v>
      </c>
      <c r="L20" s="260">
        <v>0.942148760330578</v>
      </c>
      <c r="M20" s="261">
        <v>0.965811965811966</v>
      </c>
      <c r="N20" s="261">
        <v>0.938390313390313</v>
      </c>
      <c r="O20" s="262">
        <v>0.9</v>
      </c>
      <c r="P20" s="263">
        <v>0.995368891727882</v>
      </c>
      <c r="Q20" s="260">
        <v>0.993391600937966</v>
      </c>
      <c r="R20" s="260">
        <v>0.997400346620451</v>
      </c>
      <c r="S20" s="260">
        <v>0.993578174186779</v>
      </c>
      <c r="T20" s="262">
        <v>0.9</v>
      </c>
      <c r="U20" s="260">
        <v>0.86649632705206</v>
      </c>
      <c r="V20" s="260">
        <v>0.875079940311234</v>
      </c>
      <c r="W20" s="260">
        <v>0.864240323512421</v>
      </c>
      <c r="X20" s="260">
        <v>0.873385099685205</v>
      </c>
      <c r="Y20" s="262">
        <v>0.92</v>
      </c>
      <c r="Z20" s="262">
        <v>0.93645251396648</v>
      </c>
      <c r="AA20" s="262">
        <v>0.935469900389779</v>
      </c>
      <c r="AB20" s="262">
        <v>0.964591661907481</v>
      </c>
      <c r="AC20" s="262">
        <v>0.947152254488385</v>
      </c>
      <c r="AD20" s="262">
        <v>0.92</v>
      </c>
      <c r="AE20" s="260">
        <v>0.989754098360656</v>
      </c>
      <c r="AF20" s="260">
        <v>0.936961451247166</v>
      </c>
      <c r="AG20" s="260">
        <v>0.931888544891641</v>
      </c>
      <c r="AH20" s="260">
        <v>0.97890625</v>
      </c>
      <c r="AI20" s="262">
        <v>0.92</v>
      </c>
      <c r="AJ20" s="260">
        <v>0.951402046229632</v>
      </c>
      <c r="AK20" s="260">
        <v>0.950370609087979</v>
      </c>
      <c r="AL20" s="260">
        <v>0.966238250527527</v>
      </c>
      <c r="AM20" s="260">
        <v>0.963219952912352</v>
      </c>
      <c r="AN20" s="259">
        <v>0.99</v>
      </c>
      <c r="AO20" s="264">
        <v>1</v>
      </c>
      <c r="AP20" s="264">
        <v>1</v>
      </c>
      <c r="AQ20" s="264">
        <v>1</v>
      </c>
      <c r="AR20" s="265">
        <v>1</v>
      </c>
      <c r="AS20" s="266">
        <v>0.0872182100128262</v>
      </c>
      <c r="AT20" s="267">
        <v>0.04</v>
      </c>
      <c r="AU20" s="268">
        <v>0.0833333333333333</v>
      </c>
      <c r="AV20" s="268">
        <v>0.111111111111111</v>
      </c>
      <c r="AW20" s="268">
        <v>0.0679365079365079</v>
      </c>
      <c r="AX20" s="224"/>
      <c r="AY20" s="222"/>
    </row>
    <row r="21" ht="15" spans="1:51">
      <c r="A21" s="220"/>
      <c r="B21" s="224"/>
      <c r="C21" s="257" t="s">
        <v>24</v>
      </c>
      <c r="D21" s="111" t="s">
        <v>25</v>
      </c>
      <c r="E21" s="111" t="s">
        <v>26</v>
      </c>
      <c r="F21" s="269" t="s">
        <v>40</v>
      </c>
      <c r="G21" s="269" t="s">
        <v>40</v>
      </c>
      <c r="H21" s="269" t="s">
        <v>40</v>
      </c>
      <c r="I21" s="269" t="s">
        <v>40</v>
      </c>
      <c r="J21" s="259">
        <v>0.9</v>
      </c>
      <c r="K21" s="260">
        <v>0.941176470588235</v>
      </c>
      <c r="L21" s="260">
        <v>0.9375</v>
      </c>
      <c r="M21" s="261">
        <v>0.866666666666667</v>
      </c>
      <c r="N21" s="261">
        <v>0.923684210526316</v>
      </c>
      <c r="O21" s="262">
        <v>0.9</v>
      </c>
      <c r="P21" s="263">
        <v>0.989124805800104</v>
      </c>
      <c r="Q21" s="260">
        <v>0.983518930957684</v>
      </c>
      <c r="R21" s="260">
        <v>0.984423676012461</v>
      </c>
      <c r="S21" s="260">
        <v>0.978675123711622</v>
      </c>
      <c r="T21" s="262">
        <v>0.9</v>
      </c>
      <c r="U21" s="260">
        <v>0.891248058001036</v>
      </c>
      <c r="V21" s="260">
        <v>0.911358574610245</v>
      </c>
      <c r="W21" s="260">
        <v>0.87601246105919</v>
      </c>
      <c r="X21" s="260">
        <v>0.857861497662465</v>
      </c>
      <c r="Y21" s="262">
        <v>0.92</v>
      </c>
      <c r="Z21" s="262">
        <v>0.957328385899815</v>
      </c>
      <c r="AA21" s="262">
        <v>0.914389799635701</v>
      </c>
      <c r="AB21" s="262">
        <v>0.971631205673759</v>
      </c>
      <c r="AC21" s="262">
        <v>0.917144298225503</v>
      </c>
      <c r="AD21" s="262">
        <v>0.92</v>
      </c>
      <c r="AE21" s="260">
        <v>0.992702189343197</v>
      </c>
      <c r="AF21" s="260">
        <v>0.987027869453612</v>
      </c>
      <c r="AG21" s="260">
        <v>0.954875100725222</v>
      </c>
      <c r="AH21" s="260">
        <v>0.987790179867955</v>
      </c>
      <c r="AI21" s="262">
        <v>0.92</v>
      </c>
      <c r="AJ21" s="260">
        <v>0.97406914893617</v>
      </c>
      <c r="AK21" s="260">
        <v>0.956924917738558</v>
      </c>
      <c r="AL21" s="260">
        <v>0.982027649769585</v>
      </c>
      <c r="AM21" s="260">
        <v>0.953612219387318</v>
      </c>
      <c r="AN21" s="259">
        <v>0.99</v>
      </c>
      <c r="AO21" s="264">
        <v>1</v>
      </c>
      <c r="AP21" s="264">
        <v>1</v>
      </c>
      <c r="AQ21" s="264">
        <v>1</v>
      </c>
      <c r="AR21" s="265">
        <v>1</v>
      </c>
      <c r="AS21" s="266">
        <v>0.0872182100128262</v>
      </c>
      <c r="AT21" s="267">
        <v>0.285714285714286</v>
      </c>
      <c r="AU21" s="268">
        <v>0.111111111111111</v>
      </c>
      <c r="AV21" s="268">
        <v>0.333333333333333</v>
      </c>
      <c r="AW21" s="268">
        <v>0.107142857142857</v>
      </c>
      <c r="AX21" s="224"/>
      <c r="AY21" s="222"/>
    </row>
    <row r="22" ht="15" spans="1:51">
      <c r="A22" s="220"/>
      <c r="B22" s="224"/>
      <c r="C22" s="257" t="s">
        <v>24</v>
      </c>
      <c r="D22" s="111" t="s">
        <v>25</v>
      </c>
      <c r="E22" s="111" t="s">
        <v>26</v>
      </c>
      <c r="F22" s="269" t="s">
        <v>41</v>
      </c>
      <c r="G22" s="269" t="s">
        <v>41</v>
      </c>
      <c r="H22" s="269" t="s">
        <v>41</v>
      </c>
      <c r="I22" s="269" t="s">
        <v>41</v>
      </c>
      <c r="J22" s="259">
        <v>0.9</v>
      </c>
      <c r="K22" s="260">
        <v>0.911111111111111</v>
      </c>
      <c r="L22" s="260">
        <v>0.888888888888889</v>
      </c>
      <c r="M22" s="261">
        <v>0.930232558139535</v>
      </c>
      <c r="N22" s="261">
        <v>0.905769230769231</v>
      </c>
      <c r="O22" s="262">
        <v>0.9</v>
      </c>
      <c r="P22" s="263">
        <v>0.980520811974575</v>
      </c>
      <c r="Q22" s="260">
        <v>0.871502590673575</v>
      </c>
      <c r="R22" s="260">
        <v>0.848682494129924</v>
      </c>
      <c r="S22" s="260">
        <v>0.914667353182894</v>
      </c>
      <c r="T22" s="262">
        <v>0.9</v>
      </c>
      <c r="U22" s="260">
        <v>0.906704941562436</v>
      </c>
      <c r="V22" s="260">
        <v>0.925388601036269</v>
      </c>
      <c r="W22" s="260">
        <v>0.92016697104096</v>
      </c>
      <c r="X22" s="260">
        <v>0.893180715495133</v>
      </c>
      <c r="Y22" s="262">
        <v>0.92</v>
      </c>
      <c r="Z22" s="262">
        <v>0.941690962099125</v>
      </c>
      <c r="AA22" s="262">
        <v>0.961934972244251</v>
      </c>
      <c r="AB22" s="262">
        <v>0.972010178117048</v>
      </c>
      <c r="AC22" s="262">
        <v>0.961467996626632</v>
      </c>
      <c r="AD22" s="262">
        <v>0.92</v>
      </c>
      <c r="AE22" s="260">
        <v>0.99571198413682</v>
      </c>
      <c r="AF22" s="260">
        <v>0.982700024961118</v>
      </c>
      <c r="AG22" s="260">
        <v>0.978054508978813</v>
      </c>
      <c r="AH22" s="260">
        <v>0.988497341035046</v>
      </c>
      <c r="AI22" s="262">
        <v>0.92</v>
      </c>
      <c r="AJ22" s="260">
        <v>0.956909003370246</v>
      </c>
      <c r="AK22" s="260">
        <v>0.974326208178439</v>
      </c>
      <c r="AL22" s="260">
        <v>0.984276729559748</v>
      </c>
      <c r="AM22" s="260">
        <v>0.975535060131689</v>
      </c>
      <c r="AN22" s="259">
        <v>0.99</v>
      </c>
      <c r="AO22" s="264">
        <v>1</v>
      </c>
      <c r="AP22" s="264">
        <v>1</v>
      </c>
      <c r="AQ22" s="264">
        <v>1</v>
      </c>
      <c r="AR22" s="265">
        <v>1</v>
      </c>
      <c r="AS22" s="266">
        <v>0.0872182100128262</v>
      </c>
      <c r="AT22" s="267">
        <v>0.0909090909090909</v>
      </c>
      <c r="AU22" s="268">
        <v>0.0384615384615385</v>
      </c>
      <c r="AV22" s="268">
        <v>0.217391304347826</v>
      </c>
      <c r="AW22" s="268">
        <v>0.11036036036036</v>
      </c>
      <c r="AX22" s="224"/>
      <c r="AY22" s="222"/>
    </row>
    <row r="23" ht="15" spans="1:51">
      <c r="A23" s="220"/>
      <c r="B23" s="224"/>
      <c r="C23" s="257" t="s">
        <v>24</v>
      </c>
      <c r="D23" s="111" t="s">
        <v>25</v>
      </c>
      <c r="E23" s="111" t="s">
        <v>26</v>
      </c>
      <c r="F23" s="269" t="s">
        <v>42</v>
      </c>
      <c r="G23" s="269" t="s">
        <v>42</v>
      </c>
      <c r="H23" s="269" t="s">
        <v>42</v>
      </c>
      <c r="I23" s="269" t="s">
        <v>42</v>
      </c>
      <c r="J23" s="259">
        <v>0.9</v>
      </c>
      <c r="K23" s="260">
        <v>0.91025641025641</v>
      </c>
      <c r="L23" s="260">
        <v>0.89171974522293</v>
      </c>
      <c r="M23" s="261">
        <v>0.837606837606838</v>
      </c>
      <c r="N23" s="261">
        <v>0.888922518159806</v>
      </c>
      <c r="O23" s="262">
        <v>0.9</v>
      </c>
      <c r="P23" s="263">
        <v>0.792091417296942</v>
      </c>
      <c r="Q23" s="260">
        <v>0.871732179800639</v>
      </c>
      <c r="R23" s="260">
        <v>0.694319970933753</v>
      </c>
      <c r="S23" s="260">
        <v>0.831186238440887</v>
      </c>
      <c r="T23" s="262">
        <v>0.9</v>
      </c>
      <c r="U23" s="260">
        <v>0.699523183163433</v>
      </c>
      <c r="V23" s="260">
        <v>0.766315591498966</v>
      </c>
      <c r="W23" s="260">
        <v>0.553348673852489</v>
      </c>
      <c r="X23" s="260">
        <v>0.666827085612012</v>
      </c>
      <c r="Y23" s="262">
        <v>0.92</v>
      </c>
      <c r="Z23" s="262">
        <v>0.934268471701191</v>
      </c>
      <c r="AA23" s="262">
        <v>0.971470160116448</v>
      </c>
      <c r="AB23" s="262">
        <v>0.971410814170292</v>
      </c>
      <c r="AC23" s="262">
        <v>0.954591781583458</v>
      </c>
      <c r="AD23" s="262">
        <v>0.92</v>
      </c>
      <c r="AE23" s="260">
        <v>0.990738142015156</v>
      </c>
      <c r="AF23" s="260">
        <v>0.889106145251397</v>
      </c>
      <c r="AG23" s="260">
        <v>0.60989010989011</v>
      </c>
      <c r="AH23" s="260">
        <v>0.760355082007879</v>
      </c>
      <c r="AI23" s="262">
        <v>0.92</v>
      </c>
      <c r="AJ23" s="260">
        <v>0.945288587669436</v>
      </c>
      <c r="AK23" s="260">
        <v>0.973606032906764</v>
      </c>
      <c r="AL23" s="260">
        <v>0.975374949331171</v>
      </c>
      <c r="AM23" s="260">
        <v>0.965431800643593</v>
      </c>
      <c r="AN23" s="259">
        <v>0.99</v>
      </c>
      <c r="AO23" s="264">
        <v>1</v>
      </c>
      <c r="AP23" s="264">
        <v>1</v>
      </c>
      <c r="AQ23" s="264">
        <v>1</v>
      </c>
      <c r="AR23" s="265">
        <v>1</v>
      </c>
      <c r="AS23" s="266">
        <v>0.0872182100128262</v>
      </c>
      <c r="AT23" s="267">
        <v>0.0833333333333333</v>
      </c>
      <c r="AU23" s="268">
        <v>0.110091743119266</v>
      </c>
      <c r="AV23" s="268">
        <v>0.0921052631578947</v>
      </c>
      <c r="AW23" s="268">
        <v>0.0603732162458836</v>
      </c>
      <c r="AX23" s="224"/>
      <c r="AY23" s="222"/>
    </row>
    <row r="24" ht="15" spans="1:51">
      <c r="A24" s="220"/>
      <c r="B24" s="224"/>
      <c r="C24" s="257" t="s">
        <v>24</v>
      </c>
      <c r="D24" s="111" t="s">
        <v>25</v>
      </c>
      <c r="E24" s="111" t="s">
        <v>26</v>
      </c>
      <c r="F24" s="269" t="s">
        <v>43</v>
      </c>
      <c r="G24" s="269" t="s">
        <v>43</v>
      </c>
      <c r="H24" s="269" t="s">
        <v>43</v>
      </c>
      <c r="I24" s="269" t="s">
        <v>43</v>
      </c>
      <c r="J24" s="259">
        <v>0.9</v>
      </c>
      <c r="K24" s="260">
        <v>0.896551724137931</v>
      </c>
      <c r="L24" s="260">
        <v>0.910344827586207</v>
      </c>
      <c r="M24" s="261">
        <v>0.898305084745763</v>
      </c>
      <c r="N24" s="261">
        <v>0.88980463980464</v>
      </c>
      <c r="O24" s="262">
        <v>0.9</v>
      </c>
      <c r="P24" s="263">
        <v>0.977422841359433</v>
      </c>
      <c r="Q24" s="260">
        <v>0.983773837403814</v>
      </c>
      <c r="R24" s="260">
        <v>0.968028846153846</v>
      </c>
      <c r="S24" s="260">
        <v>0.971942026874477</v>
      </c>
      <c r="T24" s="262">
        <v>0.9</v>
      </c>
      <c r="U24" s="260">
        <v>0.689083703614747</v>
      </c>
      <c r="V24" s="260">
        <v>0.74372699899632</v>
      </c>
      <c r="W24" s="260">
        <v>0.698317307692308</v>
      </c>
      <c r="X24" s="260">
        <v>0.69395991891531</v>
      </c>
      <c r="Y24" s="262">
        <v>0.92</v>
      </c>
      <c r="Z24" s="262">
        <v>0.843973037272006</v>
      </c>
      <c r="AA24" s="262">
        <v>0.88049991439822</v>
      </c>
      <c r="AB24" s="262">
        <v>0.865932966483242</v>
      </c>
      <c r="AC24" s="262">
        <v>0.891804803507956</v>
      </c>
      <c r="AD24" s="262">
        <v>0.92</v>
      </c>
      <c r="AE24" s="260">
        <v>0.90990990990991</v>
      </c>
      <c r="AF24" s="260">
        <v>0.998856489422527</v>
      </c>
      <c r="AG24" s="260">
        <v>0.96875</v>
      </c>
      <c r="AH24" s="260">
        <v>0.939896654881697</v>
      </c>
      <c r="AI24" s="262">
        <v>0.92</v>
      </c>
      <c r="AJ24" s="260">
        <v>0.883263535746336</v>
      </c>
      <c r="AK24" s="260">
        <v>0.912190170036376</v>
      </c>
      <c r="AL24" s="260">
        <v>0.903393408020783</v>
      </c>
      <c r="AM24" s="260">
        <v>0.922823110288265</v>
      </c>
      <c r="AN24" s="259">
        <v>0.99</v>
      </c>
      <c r="AO24" s="264">
        <v>1</v>
      </c>
      <c r="AP24" s="264">
        <v>1</v>
      </c>
      <c r="AQ24" s="264">
        <v>1</v>
      </c>
      <c r="AR24" s="265">
        <v>1</v>
      </c>
      <c r="AS24" s="266">
        <v>0.0872182100128262</v>
      </c>
      <c r="AT24" s="267">
        <v>0.0961538461538462</v>
      </c>
      <c r="AU24" s="268">
        <v>0.149425287356322</v>
      </c>
      <c r="AV24" s="268">
        <v>0.113207547169811</v>
      </c>
      <c r="AW24" s="268">
        <v>0.0698412698412698</v>
      </c>
      <c r="AX24" s="224"/>
      <c r="AY24" s="222"/>
    </row>
    <row r="25" ht="15" spans="1:51">
      <c r="A25" s="220"/>
      <c r="B25" s="224"/>
      <c r="C25" s="257" t="s">
        <v>24</v>
      </c>
      <c r="D25" s="111" t="s">
        <v>25</v>
      </c>
      <c r="E25" s="111" t="s">
        <v>26</v>
      </c>
      <c r="F25" s="269" t="s">
        <v>44</v>
      </c>
      <c r="G25" s="269" t="s">
        <v>44</v>
      </c>
      <c r="H25" s="269" t="s">
        <v>44</v>
      </c>
      <c r="I25" s="269" t="s">
        <v>44</v>
      </c>
      <c r="J25" s="259">
        <v>0.9</v>
      </c>
      <c r="K25" s="260">
        <v>0.955357142857143</v>
      </c>
      <c r="L25" s="260">
        <v>0.953271028037383</v>
      </c>
      <c r="M25" s="261">
        <v>0.939759036144578</v>
      </c>
      <c r="N25" s="261">
        <v>0.941125163541212</v>
      </c>
      <c r="O25" s="262">
        <v>0.9</v>
      </c>
      <c r="P25" s="263">
        <v>0.991697269679068</v>
      </c>
      <c r="Q25" s="260">
        <v>0.986083098023397</v>
      </c>
      <c r="R25" s="260">
        <v>0.991960953201263</v>
      </c>
      <c r="S25" s="260">
        <v>0.982703842158342</v>
      </c>
      <c r="T25" s="262">
        <v>0.9</v>
      </c>
      <c r="U25" s="260">
        <v>0.826920006386716</v>
      </c>
      <c r="V25" s="260">
        <v>0.857805566760791</v>
      </c>
      <c r="W25" s="260">
        <v>0.863049095607235</v>
      </c>
      <c r="X25" s="260">
        <v>0.813708020230666</v>
      </c>
      <c r="Y25" s="262">
        <v>0.92</v>
      </c>
      <c r="Z25" s="262">
        <v>0.921607055365017</v>
      </c>
      <c r="AA25" s="262">
        <v>0.910797132011809</v>
      </c>
      <c r="AB25" s="262">
        <v>0.906060606060606</v>
      </c>
      <c r="AC25" s="262">
        <v>0.921984718656232</v>
      </c>
      <c r="AD25" s="262">
        <v>0.92</v>
      </c>
      <c r="AE25" s="260">
        <v>0.999341816586222</v>
      </c>
      <c r="AF25" s="260">
        <v>0.994930019994287</v>
      </c>
      <c r="AG25" s="260">
        <v>0.998183667538506</v>
      </c>
      <c r="AH25" s="260">
        <v>0.989471271334273</v>
      </c>
      <c r="AI25" s="262">
        <v>0.92</v>
      </c>
      <c r="AJ25" s="260">
        <v>0.934332688588008</v>
      </c>
      <c r="AK25" s="260">
        <v>0.929381443298969</v>
      </c>
      <c r="AL25" s="260">
        <v>0.937268653808689</v>
      </c>
      <c r="AM25" s="260">
        <v>0.944816075431138</v>
      </c>
      <c r="AN25" s="259">
        <v>0.99</v>
      </c>
      <c r="AO25" s="264">
        <v>1</v>
      </c>
      <c r="AP25" s="264">
        <v>1</v>
      </c>
      <c r="AQ25" s="264">
        <v>1</v>
      </c>
      <c r="AR25" s="265">
        <v>1</v>
      </c>
      <c r="AS25" s="266">
        <v>0.0872182100128262</v>
      </c>
      <c r="AT25" s="267">
        <v>0.0625</v>
      </c>
      <c r="AU25" s="268">
        <v>0.0471698113207547</v>
      </c>
      <c r="AV25" s="268">
        <v>0.0405405405405405</v>
      </c>
      <c r="AW25" s="268">
        <v>0.0480043149946063</v>
      </c>
      <c r="AX25" s="224"/>
      <c r="AY25" s="222"/>
    </row>
    <row r="26" ht="15" spans="1:51">
      <c r="A26" s="220"/>
      <c r="B26" s="224"/>
      <c r="C26" s="257" t="s">
        <v>24</v>
      </c>
      <c r="D26" s="111" t="s">
        <v>25</v>
      </c>
      <c r="E26" s="111" t="s">
        <v>26</v>
      </c>
      <c r="F26" s="269" t="s">
        <v>45</v>
      </c>
      <c r="G26" s="269" t="s">
        <v>45</v>
      </c>
      <c r="H26" s="269" t="s">
        <v>45</v>
      </c>
      <c r="I26" s="269" t="s">
        <v>45</v>
      </c>
      <c r="J26" s="259">
        <v>0.9</v>
      </c>
      <c r="K26" s="260">
        <v>0.927927927927928</v>
      </c>
      <c r="L26" s="260">
        <v>0.933962264150943</v>
      </c>
      <c r="M26" s="261">
        <v>0.944444444444444</v>
      </c>
      <c r="N26" s="261">
        <v>0.931789473684211</v>
      </c>
      <c r="O26" s="262">
        <v>0.9</v>
      </c>
      <c r="P26" s="263">
        <v>0.992974954184484</v>
      </c>
      <c r="Q26" s="260">
        <v>0.994231484927428</v>
      </c>
      <c r="R26" s="260">
        <v>0.928309945088469</v>
      </c>
      <c r="S26" s="260">
        <v>0.883069560015228</v>
      </c>
      <c r="T26" s="262">
        <v>0.9</v>
      </c>
      <c r="U26" s="260">
        <v>0.715943799633476</v>
      </c>
      <c r="V26" s="260">
        <v>0.738556010420543</v>
      </c>
      <c r="W26" s="260">
        <v>0.716900549115314</v>
      </c>
      <c r="X26" s="260">
        <v>0.704752581404564</v>
      </c>
      <c r="Y26" s="262">
        <v>0.92</v>
      </c>
      <c r="Z26" s="262">
        <v>0.922505004289391</v>
      </c>
      <c r="AA26" s="262">
        <v>0.905956752345981</v>
      </c>
      <c r="AB26" s="262">
        <v>0.874121405750799</v>
      </c>
      <c r="AC26" s="262">
        <v>0.915197783722627</v>
      </c>
      <c r="AD26" s="262">
        <v>0.92</v>
      </c>
      <c r="AE26" s="260">
        <v>0.998315789473684</v>
      </c>
      <c r="AF26" s="260">
        <v>0.998588235294118</v>
      </c>
      <c r="AG26" s="260">
        <v>0.997578040904198</v>
      </c>
      <c r="AH26" s="260">
        <v>0.997281907640143</v>
      </c>
      <c r="AI26" s="262">
        <v>0.92</v>
      </c>
      <c r="AJ26" s="260">
        <v>0.928724440116845</v>
      </c>
      <c r="AK26" s="260">
        <v>0.927598287271312</v>
      </c>
      <c r="AL26" s="260">
        <v>0.922171758876961</v>
      </c>
      <c r="AM26" s="260">
        <v>0.93883171668861</v>
      </c>
      <c r="AN26" s="259">
        <v>0.99</v>
      </c>
      <c r="AO26" s="264">
        <v>1</v>
      </c>
      <c r="AP26" s="264">
        <v>1</v>
      </c>
      <c r="AQ26" s="264">
        <v>1</v>
      </c>
      <c r="AR26" s="265">
        <v>1</v>
      </c>
      <c r="AS26" s="266">
        <v>0.0872182100128262</v>
      </c>
      <c r="AT26" s="267">
        <v>0.0540540540540541</v>
      </c>
      <c r="AU26" s="268">
        <v>0.0505050505050505</v>
      </c>
      <c r="AV26" s="268">
        <v>0.0666666666666667</v>
      </c>
      <c r="AW26" s="268">
        <v>0.0404656319290466</v>
      </c>
      <c r="AX26" s="224"/>
      <c r="AY26" s="222"/>
    </row>
    <row r="27" ht="15" spans="1:51">
      <c r="A27" s="220"/>
      <c r="B27" s="224"/>
      <c r="C27" s="257" t="s">
        <v>24</v>
      </c>
      <c r="D27" s="111" t="s">
        <v>25</v>
      </c>
      <c r="E27" s="111" t="s">
        <v>26</v>
      </c>
      <c r="F27" s="269" t="s">
        <v>46</v>
      </c>
      <c r="G27" s="269" t="s">
        <v>46</v>
      </c>
      <c r="H27" s="269" t="s">
        <v>46</v>
      </c>
      <c r="I27" s="269" t="s">
        <v>46</v>
      </c>
      <c r="J27" s="259">
        <v>0.9</v>
      </c>
      <c r="K27" s="260">
        <v>0.961165048543689</v>
      </c>
      <c r="L27" s="260">
        <v>0.912621359223301</v>
      </c>
      <c r="M27" s="261">
        <v>0.95</v>
      </c>
      <c r="N27" s="261">
        <v>0.950383400992332</v>
      </c>
      <c r="O27" s="262">
        <v>0.9</v>
      </c>
      <c r="P27" s="263">
        <v>0.970505313381045</v>
      </c>
      <c r="Q27" s="260">
        <v>0.970833333333333</v>
      </c>
      <c r="R27" s="260">
        <v>0.963151705213642</v>
      </c>
      <c r="S27" s="260">
        <v>0.94288314822769</v>
      </c>
      <c r="T27" s="262">
        <v>0.9</v>
      </c>
      <c r="U27" s="260">
        <v>0.884189980481457</v>
      </c>
      <c r="V27" s="260">
        <v>0.888055555555556</v>
      </c>
      <c r="W27" s="260">
        <v>0.853390827126617</v>
      </c>
      <c r="X27" s="260">
        <v>0.884989057290708</v>
      </c>
      <c r="Y27" s="262">
        <v>0.92</v>
      </c>
      <c r="Z27" s="262">
        <v>0.933602233943531</v>
      </c>
      <c r="AA27" s="262">
        <v>0.942501324854266</v>
      </c>
      <c r="AB27" s="262">
        <v>0.922826969943136</v>
      </c>
      <c r="AC27" s="262">
        <v>0.946982229574684</v>
      </c>
      <c r="AD27" s="262">
        <v>0.92</v>
      </c>
      <c r="AE27" s="260">
        <v>0.636363636363636</v>
      </c>
      <c r="AF27" s="260">
        <v>0.714285714285714</v>
      </c>
      <c r="AG27" s="260">
        <v>0.818181818181818</v>
      </c>
      <c r="AH27" s="260">
        <v>0.8</v>
      </c>
      <c r="AI27" s="262">
        <v>0.92</v>
      </c>
      <c r="AJ27" s="260">
        <v>0.955705897370437</v>
      </c>
      <c r="AK27" s="260">
        <v>0.957293926247288</v>
      </c>
      <c r="AL27" s="260">
        <v>0.954809725158562</v>
      </c>
      <c r="AM27" s="260">
        <v>0.966194704608866</v>
      </c>
      <c r="AN27" s="259">
        <v>0.99</v>
      </c>
      <c r="AO27" s="264">
        <v>1</v>
      </c>
      <c r="AP27" s="264">
        <v>1</v>
      </c>
      <c r="AQ27" s="264">
        <v>1</v>
      </c>
      <c r="AR27" s="265">
        <v>1</v>
      </c>
      <c r="AS27" s="266">
        <v>0.0872182100128262</v>
      </c>
      <c r="AT27" s="267">
        <v>0.181818181818182</v>
      </c>
      <c r="AU27" s="268">
        <v>0.15625</v>
      </c>
      <c r="AV27" s="268">
        <v>0.0784313725490196</v>
      </c>
      <c r="AW27" s="268">
        <v>0.0685071574642127</v>
      </c>
      <c r="AX27" s="224"/>
      <c r="AY27" s="222"/>
    </row>
    <row r="28" ht="15" spans="1:51">
      <c r="A28" s="220"/>
      <c r="B28" s="224"/>
      <c r="C28" s="257" t="s">
        <v>24</v>
      </c>
      <c r="D28" s="111" t="s">
        <v>25</v>
      </c>
      <c r="E28" s="111" t="s">
        <v>26</v>
      </c>
      <c r="F28" s="269" t="s">
        <v>47</v>
      </c>
      <c r="G28" s="269" t="s">
        <v>47</v>
      </c>
      <c r="H28" s="269" t="s">
        <v>47</v>
      </c>
      <c r="I28" s="269" t="s">
        <v>47</v>
      </c>
      <c r="J28" s="259">
        <v>0.9</v>
      </c>
      <c r="K28" s="260">
        <v>0.982142857142857</v>
      </c>
      <c r="L28" s="260">
        <v>0.927272727272727</v>
      </c>
      <c r="M28" s="261">
        <v>1</v>
      </c>
      <c r="N28" s="261">
        <v>0.981481481481482</v>
      </c>
      <c r="O28" s="262">
        <v>0.9</v>
      </c>
      <c r="P28" s="263">
        <v>0.983460559796438</v>
      </c>
      <c r="Q28" s="260">
        <v>0.797101449275362</v>
      </c>
      <c r="R28" s="260">
        <v>0.988566402814424</v>
      </c>
      <c r="S28" s="260">
        <v>0.949597887229376</v>
      </c>
      <c r="T28" s="262">
        <v>0.9</v>
      </c>
      <c r="U28" s="260">
        <v>0.885178117048346</v>
      </c>
      <c r="V28" s="260">
        <v>0.911810052420598</v>
      </c>
      <c r="W28" s="260">
        <v>0.87598944591029</v>
      </c>
      <c r="X28" s="260">
        <v>0.898270691275869</v>
      </c>
      <c r="Y28" s="262">
        <v>0.92</v>
      </c>
      <c r="Z28" s="262">
        <v>0.94021485287249</v>
      </c>
      <c r="AA28" s="262">
        <v>0.958055664445316</v>
      </c>
      <c r="AB28" s="262">
        <v>0.951302378255946</v>
      </c>
      <c r="AC28" s="262">
        <v>0.961023023880946</v>
      </c>
      <c r="AD28" s="262">
        <v>0.92</v>
      </c>
      <c r="AE28" s="260">
        <v>0.99825</v>
      </c>
      <c r="AF28" s="260">
        <v>0.997968659315148</v>
      </c>
      <c r="AG28" s="260">
        <v>0.95523370638578</v>
      </c>
      <c r="AH28" s="260">
        <v>0.993510182465938</v>
      </c>
      <c r="AI28" s="262">
        <v>0.92</v>
      </c>
      <c r="AJ28" s="260">
        <v>0.956669820245979</v>
      </c>
      <c r="AK28" s="260">
        <v>0.968421052631579</v>
      </c>
      <c r="AL28" s="260">
        <v>0.958910891089109</v>
      </c>
      <c r="AM28" s="260">
        <v>0.972679580647614</v>
      </c>
      <c r="AN28" s="259">
        <v>0.99</v>
      </c>
      <c r="AO28" s="264">
        <v>1</v>
      </c>
      <c r="AP28" s="264">
        <v>1</v>
      </c>
      <c r="AQ28" s="264">
        <v>1</v>
      </c>
      <c r="AR28" s="265">
        <v>1</v>
      </c>
      <c r="AS28" s="266">
        <v>0.0872182100128262</v>
      </c>
      <c r="AT28" s="267">
        <v>0.0416666666666667</v>
      </c>
      <c r="AU28" s="268">
        <v>0.152173913043478</v>
      </c>
      <c r="AV28" s="268">
        <v>0.172413793103448</v>
      </c>
      <c r="AW28" s="268">
        <v>0.0712616822429906</v>
      </c>
      <c r="AX28" s="224"/>
      <c r="AY28" s="222"/>
    </row>
    <row r="29" ht="15" spans="1:51">
      <c r="A29" s="220"/>
      <c r="B29" s="224"/>
      <c r="C29" s="257" t="s">
        <v>24</v>
      </c>
      <c r="D29" s="111" t="s">
        <v>25</v>
      </c>
      <c r="E29" s="111" t="s">
        <v>26</v>
      </c>
      <c r="F29" s="269" t="s">
        <v>48</v>
      </c>
      <c r="G29" s="269" t="s">
        <v>48</v>
      </c>
      <c r="H29" s="269" t="s">
        <v>48</v>
      </c>
      <c r="I29" s="269" t="s">
        <v>48</v>
      </c>
      <c r="J29" s="259">
        <v>0.9</v>
      </c>
      <c r="K29" s="260">
        <v>0.846153846153846</v>
      </c>
      <c r="L29" s="260">
        <v>0.909090909090909</v>
      </c>
      <c r="M29" s="261">
        <v>0.907407407407407</v>
      </c>
      <c r="N29" s="261">
        <v>0.920081967213115</v>
      </c>
      <c r="O29" s="262">
        <v>0.9</v>
      </c>
      <c r="P29" s="263">
        <v>0.978588052754073</v>
      </c>
      <c r="Q29" s="260">
        <v>0.967550702028081</v>
      </c>
      <c r="R29" s="260">
        <v>0.96270018244476</v>
      </c>
      <c r="S29" s="260">
        <v>0.963290217542482</v>
      </c>
      <c r="T29" s="262">
        <v>0.9</v>
      </c>
      <c r="U29" s="260">
        <v>0.893716058960434</v>
      </c>
      <c r="V29" s="260">
        <v>0.94399375975039</v>
      </c>
      <c r="W29" s="260">
        <v>0.933306304480032</v>
      </c>
      <c r="X29" s="260">
        <v>0.906225200238896</v>
      </c>
      <c r="Y29" s="262">
        <v>0.92</v>
      </c>
      <c r="Z29" s="262">
        <v>0.966340008521517</v>
      </c>
      <c r="AA29" s="262">
        <v>0.975869565217391</v>
      </c>
      <c r="AB29" s="262">
        <v>0.981044845122515</v>
      </c>
      <c r="AC29" s="262">
        <v>0.976266365909871</v>
      </c>
      <c r="AD29" s="262">
        <v>0.92</v>
      </c>
      <c r="AE29" s="260">
        <v>0.997335746242397</v>
      </c>
      <c r="AF29" s="260">
        <v>0.924552750015117</v>
      </c>
      <c r="AG29" s="260">
        <v>0.935859857236456</v>
      </c>
      <c r="AH29" s="260">
        <v>0.963293815122344</v>
      </c>
      <c r="AI29" s="262">
        <v>0.92</v>
      </c>
      <c r="AJ29" s="260">
        <v>0.97289535092443</v>
      </c>
      <c r="AK29" s="260">
        <v>0.985469076378167</v>
      </c>
      <c r="AL29" s="260">
        <v>0.987316798196167</v>
      </c>
      <c r="AM29" s="260">
        <v>0.983008863447965</v>
      </c>
      <c r="AN29" s="259">
        <v>0.99</v>
      </c>
      <c r="AO29" s="264">
        <v>1</v>
      </c>
      <c r="AP29" s="264">
        <v>1</v>
      </c>
      <c r="AQ29" s="264">
        <v>1</v>
      </c>
      <c r="AR29" s="265">
        <v>1</v>
      </c>
      <c r="AS29" s="266">
        <v>0.0872182100128262</v>
      </c>
      <c r="AT29" s="267">
        <v>0.0601503759398496</v>
      </c>
      <c r="AU29" s="268">
        <v>0.0588235294117647</v>
      </c>
      <c r="AV29" s="268">
        <v>0.0337837837837838</v>
      </c>
      <c r="AW29" s="268">
        <v>0.0207391651156607</v>
      </c>
      <c r="AX29" s="224"/>
      <c r="AY29" s="222"/>
    </row>
    <row r="30" ht="15" spans="1:51">
      <c r="A30" s="220"/>
      <c r="B30" s="224"/>
      <c r="C30" s="257" t="s">
        <v>24</v>
      </c>
      <c r="D30" s="111" t="s">
        <v>25</v>
      </c>
      <c r="E30" s="111" t="s">
        <v>26</v>
      </c>
      <c r="F30" s="269" t="s">
        <v>49</v>
      </c>
      <c r="G30" s="269" t="s">
        <v>49</v>
      </c>
      <c r="H30" s="269" t="s">
        <v>49</v>
      </c>
      <c r="I30" s="269" t="s">
        <v>49</v>
      </c>
      <c r="J30" s="259">
        <v>0.9</v>
      </c>
      <c r="K30" s="260">
        <v>0.926470588235294</v>
      </c>
      <c r="L30" s="260">
        <v>0.890625</v>
      </c>
      <c r="M30" s="261">
        <v>0.885245901639344</v>
      </c>
      <c r="N30" s="261">
        <v>0.906824146981627</v>
      </c>
      <c r="O30" s="262">
        <v>0.9</v>
      </c>
      <c r="P30" s="263">
        <v>0.937932945414242</v>
      </c>
      <c r="Q30" s="260">
        <v>0.932092381937263</v>
      </c>
      <c r="R30" s="260">
        <v>0.969344608879493</v>
      </c>
      <c r="S30" s="260">
        <v>0.964998881122563</v>
      </c>
      <c r="T30" s="262">
        <v>0.9</v>
      </c>
      <c r="U30" s="260">
        <v>0.810196730396232</v>
      </c>
      <c r="V30" s="260">
        <v>0.844536366770079</v>
      </c>
      <c r="W30" s="260">
        <v>0.829809725158562</v>
      </c>
      <c r="X30" s="260">
        <v>0.830101752030433</v>
      </c>
      <c r="Y30" s="262">
        <v>0.92</v>
      </c>
      <c r="Z30" s="262">
        <v>0.921311475409836</v>
      </c>
      <c r="AA30" s="262">
        <v>0.941730003619254</v>
      </c>
      <c r="AB30" s="262">
        <v>0.920052424639581</v>
      </c>
      <c r="AC30" s="262">
        <v>0.936318831986956</v>
      </c>
      <c r="AD30" s="262">
        <v>0.92</v>
      </c>
      <c r="AE30" s="260" t="s">
        <v>33</v>
      </c>
      <c r="AF30" s="260">
        <v>1</v>
      </c>
      <c r="AG30" s="260">
        <v>0.5</v>
      </c>
      <c r="AH30" s="260">
        <v>0.533333333333333</v>
      </c>
      <c r="AI30" s="262">
        <v>0.92</v>
      </c>
      <c r="AJ30" s="260">
        <v>0.941698572920292</v>
      </c>
      <c r="AK30" s="260">
        <v>0.951103265666372</v>
      </c>
      <c r="AL30" s="260">
        <v>0.950659133709981</v>
      </c>
      <c r="AM30" s="260">
        <v>0.954651753157838</v>
      </c>
      <c r="AN30" s="259">
        <v>0.99</v>
      </c>
      <c r="AO30" s="264" t="s">
        <v>33</v>
      </c>
      <c r="AP30" s="264">
        <v>1</v>
      </c>
      <c r="AQ30" s="264">
        <v>1</v>
      </c>
      <c r="AR30" s="265">
        <v>1</v>
      </c>
      <c r="AS30" s="266">
        <v>0.0872182100128262</v>
      </c>
      <c r="AT30" s="267">
        <v>0.128205128205128</v>
      </c>
      <c r="AU30" s="268">
        <v>0.160714285714286</v>
      </c>
      <c r="AV30" s="268">
        <v>0.138888888888889</v>
      </c>
      <c r="AW30" s="268">
        <v>0.0619785458879619</v>
      </c>
      <c r="AX30" s="224"/>
      <c r="AY30" s="222"/>
    </row>
    <row r="31" ht="15" spans="1:51">
      <c r="A31" s="220"/>
      <c r="B31" s="224"/>
      <c r="C31" s="257" t="s">
        <v>24</v>
      </c>
      <c r="D31" s="111" t="s">
        <v>25</v>
      </c>
      <c r="E31" s="111" t="s">
        <v>26</v>
      </c>
      <c r="F31" s="269" t="s">
        <v>50</v>
      </c>
      <c r="G31" s="269" t="s">
        <v>50</v>
      </c>
      <c r="H31" s="269" t="s">
        <v>50</v>
      </c>
      <c r="I31" s="269" t="s">
        <v>50</v>
      </c>
      <c r="J31" s="259">
        <v>0.9</v>
      </c>
      <c r="K31" s="260">
        <v>0.989130434782609</v>
      </c>
      <c r="L31" s="260">
        <v>0.967032967032967</v>
      </c>
      <c r="M31" s="261">
        <v>0.9375</v>
      </c>
      <c r="N31" s="261">
        <v>0.970873786407767</v>
      </c>
      <c r="O31" s="262">
        <v>0.9</v>
      </c>
      <c r="P31" s="263">
        <v>0.991691487693996</v>
      </c>
      <c r="Q31" s="260">
        <v>0.989309657546657</v>
      </c>
      <c r="R31" s="260">
        <v>0.996813256851498</v>
      </c>
      <c r="S31" s="260">
        <v>0.98244797802808</v>
      </c>
      <c r="T31" s="262">
        <v>0.9</v>
      </c>
      <c r="U31" s="260">
        <v>0.918639285154413</v>
      </c>
      <c r="V31" s="260">
        <v>0.902699764450081</v>
      </c>
      <c r="W31" s="260">
        <v>0.864563416188655</v>
      </c>
      <c r="X31" s="260">
        <v>0.838692490676192</v>
      </c>
      <c r="Y31" s="262">
        <v>0.92</v>
      </c>
      <c r="Z31" s="262">
        <v>0.937583001328021</v>
      </c>
      <c r="AA31" s="262">
        <v>0.943296703296703</v>
      </c>
      <c r="AB31" s="262">
        <v>0.926666666666667</v>
      </c>
      <c r="AC31" s="262">
        <v>0.907941802541201</v>
      </c>
      <c r="AD31" s="262">
        <v>0.92</v>
      </c>
      <c r="AE31" s="260">
        <v>0.997683397683398</v>
      </c>
      <c r="AF31" s="260">
        <v>0.992292163699761</v>
      </c>
      <c r="AG31" s="260">
        <v>0.993257261410788</v>
      </c>
      <c r="AH31" s="260">
        <v>0.994892272502593</v>
      </c>
      <c r="AI31" s="262">
        <v>0.92</v>
      </c>
      <c r="AJ31" s="260">
        <v>0.956526025236593</v>
      </c>
      <c r="AK31" s="260">
        <v>0.963054921044791</v>
      </c>
      <c r="AL31" s="260">
        <v>0.960982970467773</v>
      </c>
      <c r="AM31" s="260">
        <v>0.92899189433673</v>
      </c>
      <c r="AN31" s="259">
        <v>0.99</v>
      </c>
      <c r="AO31" s="264">
        <v>1</v>
      </c>
      <c r="AP31" s="264">
        <v>1</v>
      </c>
      <c r="AQ31" s="264">
        <v>1</v>
      </c>
      <c r="AR31" s="265">
        <v>1</v>
      </c>
      <c r="AS31" s="266">
        <v>0.0872182100128262</v>
      </c>
      <c r="AT31" s="267">
        <v>0.14</v>
      </c>
      <c r="AU31" s="268">
        <v>0.126984126984127</v>
      </c>
      <c r="AV31" s="268">
        <v>0.211538461538462</v>
      </c>
      <c r="AW31" s="268">
        <v>0.0733558178752108</v>
      </c>
      <c r="AX31" s="224"/>
      <c r="AY31" s="222"/>
    </row>
    <row r="32" ht="15" spans="1:51">
      <c r="A32" s="220"/>
      <c r="B32" s="224"/>
      <c r="C32" s="257" t="s">
        <v>24</v>
      </c>
      <c r="D32" s="111" t="s">
        <v>25</v>
      </c>
      <c r="E32" s="111" t="s">
        <v>26</v>
      </c>
      <c r="F32" s="269" t="s">
        <v>51</v>
      </c>
      <c r="G32" s="269" t="s">
        <v>51</v>
      </c>
      <c r="H32" s="269" t="s">
        <v>51</v>
      </c>
      <c r="I32" s="269" t="s">
        <v>51</v>
      </c>
      <c r="J32" s="259">
        <v>0.9</v>
      </c>
      <c r="K32" s="260">
        <v>0.945945945945946</v>
      </c>
      <c r="L32" s="260">
        <v>0.972602739726027</v>
      </c>
      <c r="M32" s="261">
        <v>0.951612903225806</v>
      </c>
      <c r="N32" s="261">
        <v>0.944165621079046</v>
      </c>
      <c r="O32" s="262">
        <v>0.9</v>
      </c>
      <c r="P32" s="263">
        <v>0.988180666948079</v>
      </c>
      <c r="Q32" s="260">
        <v>0.987125844866431</v>
      </c>
      <c r="R32" s="260">
        <v>0.985428051001822</v>
      </c>
      <c r="S32" s="260">
        <v>0.98490011605798</v>
      </c>
      <c r="T32" s="262">
        <v>0.9</v>
      </c>
      <c r="U32" s="260">
        <v>0.890671169269734</v>
      </c>
      <c r="V32" s="260">
        <v>0.889604119729643</v>
      </c>
      <c r="W32" s="260">
        <v>0.887978142076503</v>
      </c>
      <c r="X32" s="260">
        <v>0.890510408178384</v>
      </c>
      <c r="Y32" s="262">
        <v>0.92</v>
      </c>
      <c r="Z32" s="262">
        <v>0.945493664833851</v>
      </c>
      <c r="AA32" s="262">
        <v>0.94607190412783</v>
      </c>
      <c r="AB32" s="262">
        <v>0.934782608695652</v>
      </c>
      <c r="AC32" s="262">
        <v>0.955246710526316</v>
      </c>
      <c r="AD32" s="262">
        <v>0.92</v>
      </c>
      <c r="AE32" s="260">
        <v>0.997890789782048</v>
      </c>
      <c r="AF32" s="260">
        <v>0.987346856798554</v>
      </c>
      <c r="AG32" s="260">
        <v>0.991970558715289</v>
      </c>
      <c r="AH32" s="260">
        <v>0.99037748246116</v>
      </c>
      <c r="AI32" s="262">
        <v>0.92</v>
      </c>
      <c r="AJ32" s="260">
        <v>0.949481074481074</v>
      </c>
      <c r="AK32" s="260">
        <v>0.956649762800589</v>
      </c>
      <c r="AL32" s="260">
        <v>0.956047481552775</v>
      </c>
      <c r="AM32" s="260">
        <v>0.96644030266489</v>
      </c>
      <c r="AN32" s="259">
        <v>0.99</v>
      </c>
      <c r="AO32" s="264">
        <v>1</v>
      </c>
      <c r="AP32" s="264">
        <v>1</v>
      </c>
      <c r="AQ32" s="264">
        <v>1</v>
      </c>
      <c r="AR32" s="265">
        <v>1</v>
      </c>
      <c r="AS32" s="266">
        <v>0.0872182100128262</v>
      </c>
      <c r="AT32" s="267">
        <v>0.0851063829787234</v>
      </c>
      <c r="AU32" s="268">
        <v>0.027027027027027</v>
      </c>
      <c r="AV32" s="268">
        <v>0.0285714285714286</v>
      </c>
      <c r="AW32" s="268">
        <v>0.0472689075630252</v>
      </c>
      <c r="AX32" s="224"/>
      <c r="AY32" s="222"/>
    </row>
    <row r="33" ht="15" spans="1:51">
      <c r="A33" s="220"/>
      <c r="B33" s="224"/>
      <c r="C33" s="257" t="s">
        <v>24</v>
      </c>
      <c r="D33" s="111" t="s">
        <v>25</v>
      </c>
      <c r="E33" s="111" t="s">
        <v>26</v>
      </c>
      <c r="F33" s="269" t="s">
        <v>52</v>
      </c>
      <c r="G33" s="269" t="s">
        <v>52</v>
      </c>
      <c r="H33" s="269" t="s">
        <v>52</v>
      </c>
      <c r="I33" s="269" t="s">
        <v>52</v>
      </c>
      <c r="J33" s="259">
        <v>0.9</v>
      </c>
      <c r="K33" s="260">
        <v>0.9375</v>
      </c>
      <c r="L33" s="260">
        <v>0.984615384615385</v>
      </c>
      <c r="M33" s="261">
        <v>0.946428571428571</v>
      </c>
      <c r="N33" s="261">
        <v>0.930217669654289</v>
      </c>
      <c r="O33" s="262">
        <v>0.9</v>
      </c>
      <c r="P33" s="263">
        <v>0.913503123498318</v>
      </c>
      <c r="Q33" s="260">
        <v>0.860799164272656</v>
      </c>
      <c r="R33" s="260">
        <v>0.640062597809077</v>
      </c>
      <c r="S33" s="260">
        <v>0.878460985257102</v>
      </c>
      <c r="T33" s="262">
        <v>0.9</v>
      </c>
      <c r="U33" s="260">
        <v>0.800576645843345</v>
      </c>
      <c r="V33" s="260">
        <v>0.831026377644294</v>
      </c>
      <c r="W33" s="260">
        <v>0.789671361502347</v>
      </c>
      <c r="X33" s="260">
        <v>0.793998961205002</v>
      </c>
      <c r="Y33" s="262">
        <v>0.92</v>
      </c>
      <c r="Z33" s="262">
        <v>0.943351691581432</v>
      </c>
      <c r="AA33" s="262">
        <v>0.924991702621972</v>
      </c>
      <c r="AB33" s="262">
        <v>0.971943887775551</v>
      </c>
      <c r="AC33" s="262">
        <v>0.945656305739934</v>
      </c>
      <c r="AD33" s="262">
        <v>0.92</v>
      </c>
      <c r="AE33" s="260">
        <v>0.996084903849844</v>
      </c>
      <c r="AF33" s="260">
        <v>0.984288857253785</v>
      </c>
      <c r="AG33" s="260">
        <v>0.823634355619743</v>
      </c>
      <c r="AH33" s="260">
        <v>0.952111196317903</v>
      </c>
      <c r="AI33" s="262">
        <v>0.92</v>
      </c>
      <c r="AJ33" s="260">
        <v>0.947054436987323</v>
      </c>
      <c r="AK33" s="260">
        <v>0.949013878743608</v>
      </c>
      <c r="AL33" s="260">
        <v>0.961382598331347</v>
      </c>
      <c r="AM33" s="260">
        <v>0.958689551654376</v>
      </c>
      <c r="AN33" s="259">
        <v>0.99</v>
      </c>
      <c r="AO33" s="264">
        <v>1</v>
      </c>
      <c r="AP33" s="264">
        <v>1</v>
      </c>
      <c r="AQ33" s="264">
        <v>1</v>
      </c>
      <c r="AR33" s="265">
        <v>1</v>
      </c>
      <c r="AS33" s="266">
        <v>0.0872182100128262</v>
      </c>
      <c r="AT33" s="267">
        <v>0.0769230769230769</v>
      </c>
      <c r="AU33" s="268">
        <v>0.0930232558139535</v>
      </c>
      <c r="AV33" s="268">
        <v>0.0714285714285714</v>
      </c>
      <c r="AW33" s="268">
        <v>0.0795072788353863</v>
      </c>
      <c r="AX33" s="224"/>
      <c r="AY33" s="222"/>
    </row>
    <row r="34" ht="15" spans="1:51">
      <c r="A34" s="220"/>
      <c r="B34" s="224"/>
      <c r="C34" s="257" t="s">
        <v>24</v>
      </c>
      <c r="D34" s="111" t="s">
        <v>25</v>
      </c>
      <c r="E34" s="111" t="s">
        <v>26</v>
      </c>
      <c r="F34" s="269" t="s">
        <v>53</v>
      </c>
      <c r="G34" s="269" t="s">
        <v>53</v>
      </c>
      <c r="H34" s="269" t="s">
        <v>53</v>
      </c>
      <c r="I34" s="269" t="s">
        <v>53</v>
      </c>
      <c r="J34" s="259">
        <v>0.9</v>
      </c>
      <c r="K34" s="260">
        <v>1</v>
      </c>
      <c r="L34" s="260">
        <v>0.942148760330578</v>
      </c>
      <c r="M34" s="261">
        <v>0.978723404255319</v>
      </c>
      <c r="N34" s="261">
        <v>0.978579481397971</v>
      </c>
      <c r="O34" s="262">
        <v>0.9</v>
      </c>
      <c r="P34" s="263">
        <v>0.994547932757837</v>
      </c>
      <c r="Q34" s="260">
        <v>0.993805143608035</v>
      </c>
      <c r="R34" s="260">
        <v>0.997416020671835</v>
      </c>
      <c r="S34" s="260">
        <v>0.993832656993548</v>
      </c>
      <c r="T34" s="262">
        <v>0.9</v>
      </c>
      <c r="U34" s="260">
        <v>0.879903074360139</v>
      </c>
      <c r="V34" s="260">
        <v>0.910268443776985</v>
      </c>
      <c r="W34" s="260">
        <v>0.881782945736434</v>
      </c>
      <c r="X34" s="260">
        <v>0.879324438735293</v>
      </c>
      <c r="Y34" s="262">
        <v>0.92</v>
      </c>
      <c r="Z34" s="262">
        <v>0.926785253931426</v>
      </c>
      <c r="AA34" s="262">
        <v>0.943169858977057</v>
      </c>
      <c r="AB34" s="262">
        <v>0.924273157538878</v>
      </c>
      <c r="AC34" s="262">
        <v>0.935930537625453</v>
      </c>
      <c r="AD34" s="262">
        <v>0.92</v>
      </c>
      <c r="AE34" s="260">
        <v>0.998116760828625</v>
      </c>
      <c r="AF34" s="260">
        <v>0.993555316863588</v>
      </c>
      <c r="AG34" s="260">
        <v>0.942486085343228</v>
      </c>
      <c r="AH34" s="260">
        <v>0.987031700288184</v>
      </c>
      <c r="AI34" s="262">
        <v>0.92</v>
      </c>
      <c r="AJ34" s="260">
        <v>0.950958877969659</v>
      </c>
      <c r="AK34" s="260">
        <v>0.960309585235166</v>
      </c>
      <c r="AL34" s="260">
        <v>0.956939890710383</v>
      </c>
      <c r="AM34" s="260">
        <v>0.958048738630513</v>
      </c>
      <c r="AN34" s="259">
        <v>0.99</v>
      </c>
      <c r="AO34" s="264">
        <v>1</v>
      </c>
      <c r="AP34" s="264">
        <v>1</v>
      </c>
      <c r="AQ34" s="264">
        <v>1</v>
      </c>
      <c r="AR34" s="265">
        <v>1</v>
      </c>
      <c r="AS34" s="266">
        <v>0.0872182100128262</v>
      </c>
      <c r="AT34" s="267">
        <v>0.0657894736842105</v>
      </c>
      <c r="AU34" s="268">
        <v>0.0654205607476635</v>
      </c>
      <c r="AV34" s="268">
        <v>0.0566037735849057</v>
      </c>
      <c r="AW34" s="268">
        <v>0.0723453908984831</v>
      </c>
      <c r="AX34" s="224"/>
      <c r="AY34" s="222"/>
    </row>
    <row r="35" ht="15" spans="1:51">
      <c r="A35" s="220"/>
      <c r="B35" s="224"/>
      <c r="C35" s="257" t="s">
        <v>24</v>
      </c>
      <c r="D35" s="111" t="s">
        <v>25</v>
      </c>
      <c r="E35" s="111" t="s">
        <v>26</v>
      </c>
      <c r="F35" s="269" t="s">
        <v>54</v>
      </c>
      <c r="G35" s="269" t="s">
        <v>54</v>
      </c>
      <c r="H35" s="269" t="s">
        <v>54</v>
      </c>
      <c r="I35" s="269" t="s">
        <v>54</v>
      </c>
      <c r="J35" s="259">
        <v>0.9</v>
      </c>
      <c r="K35" s="260">
        <v>0.904255319148936</v>
      </c>
      <c r="L35" s="260">
        <v>0.877777777777778</v>
      </c>
      <c r="M35" s="261">
        <v>0.907894736842105</v>
      </c>
      <c r="N35" s="261">
        <v>0.916026871401152</v>
      </c>
      <c r="O35" s="262">
        <v>0.9</v>
      </c>
      <c r="P35" s="263">
        <v>0.923396477234962</v>
      </c>
      <c r="Q35" s="260">
        <v>0.914060923945935</v>
      </c>
      <c r="R35" s="260">
        <v>0.902528016679698</v>
      </c>
      <c r="S35" s="260">
        <v>0.894895796689861</v>
      </c>
      <c r="T35" s="262">
        <v>0.9</v>
      </c>
      <c r="U35" s="260">
        <v>0.866400797607178</v>
      </c>
      <c r="V35" s="260">
        <v>0.882792011297156</v>
      </c>
      <c r="W35" s="260">
        <v>0.856658848058379</v>
      </c>
      <c r="X35" s="260">
        <v>0.844548738320564</v>
      </c>
      <c r="Y35" s="262">
        <v>0.92</v>
      </c>
      <c r="Z35" s="262">
        <v>0.958445763626552</v>
      </c>
      <c r="AA35" s="262">
        <v>0.975196463654224</v>
      </c>
      <c r="AB35" s="262">
        <v>0.968549422336329</v>
      </c>
      <c r="AC35" s="262">
        <v>0.946222279525529</v>
      </c>
      <c r="AD35" s="262">
        <v>0.92</v>
      </c>
      <c r="AE35" s="260">
        <v>0.997685342773504</v>
      </c>
      <c r="AF35" s="260">
        <v>0.971581400441059</v>
      </c>
      <c r="AG35" s="260">
        <v>0.954441051692923</v>
      </c>
      <c r="AH35" s="260">
        <v>0.969035718988487</v>
      </c>
      <c r="AI35" s="262">
        <v>0.92</v>
      </c>
      <c r="AJ35" s="260">
        <v>0.960949542698592</v>
      </c>
      <c r="AK35" s="260">
        <v>0.978963684676705</v>
      </c>
      <c r="AL35" s="260">
        <v>0.977942539388323</v>
      </c>
      <c r="AM35" s="260">
        <v>0.961776189053599</v>
      </c>
      <c r="AN35" s="259">
        <v>0.99</v>
      </c>
      <c r="AO35" s="264">
        <v>1</v>
      </c>
      <c r="AP35" s="264">
        <v>1</v>
      </c>
      <c r="AQ35" s="264">
        <v>0.995260663507109</v>
      </c>
      <c r="AR35" s="265">
        <v>0.999364406779661</v>
      </c>
      <c r="AS35" s="266">
        <v>0.0872182100128262</v>
      </c>
      <c r="AT35" s="267">
        <v>0.0930232558139535</v>
      </c>
      <c r="AU35" s="268">
        <v>0.149253731343284</v>
      </c>
      <c r="AV35" s="268">
        <v>0.172413793103448</v>
      </c>
      <c r="AW35" s="268">
        <v>0.0806451612903226</v>
      </c>
      <c r="AX35" s="224"/>
      <c r="AY35" s="222"/>
    </row>
    <row r="36" ht="15" spans="1:51">
      <c r="A36" s="220"/>
      <c r="B36" s="224"/>
      <c r="C36" s="257" t="s">
        <v>24</v>
      </c>
      <c r="D36" s="111" t="s">
        <v>25</v>
      </c>
      <c r="E36" s="111" t="s">
        <v>26</v>
      </c>
      <c r="F36" s="269" t="s">
        <v>55</v>
      </c>
      <c r="G36" s="269" t="s">
        <v>55</v>
      </c>
      <c r="H36" s="269" t="s">
        <v>55</v>
      </c>
      <c r="I36" s="269" t="s">
        <v>55</v>
      </c>
      <c r="J36" s="259">
        <v>0.9</v>
      </c>
      <c r="K36" s="260">
        <v>0.96875</v>
      </c>
      <c r="L36" s="260">
        <v>0.967532467532468</v>
      </c>
      <c r="M36" s="261">
        <v>0.948148148148148</v>
      </c>
      <c r="N36" s="261">
        <v>0.947072072072072</v>
      </c>
      <c r="O36" s="262">
        <v>0.9</v>
      </c>
      <c r="P36" s="263">
        <v>0.973802171531029</v>
      </c>
      <c r="Q36" s="260">
        <v>0.96713985278654</v>
      </c>
      <c r="R36" s="260">
        <v>0.962549800796813</v>
      </c>
      <c r="S36" s="260">
        <v>0.966309206041969</v>
      </c>
      <c r="T36" s="262">
        <v>0.9</v>
      </c>
      <c r="U36" s="260">
        <v>0.802669588604443</v>
      </c>
      <c r="V36" s="260">
        <v>0.824263932702418</v>
      </c>
      <c r="W36" s="260">
        <v>0.821115537848606</v>
      </c>
      <c r="X36" s="260">
        <v>0.819646285687526</v>
      </c>
      <c r="Y36" s="262">
        <v>0.92</v>
      </c>
      <c r="Z36" s="262">
        <v>0.916738791760429</v>
      </c>
      <c r="AA36" s="262">
        <v>0.938028169014084</v>
      </c>
      <c r="AB36" s="262">
        <v>0.938748913987837</v>
      </c>
      <c r="AC36" s="262">
        <v>0.937642534543666</v>
      </c>
      <c r="AD36" s="262">
        <v>0.92</v>
      </c>
      <c r="AE36" s="260">
        <v>0.982718894009217</v>
      </c>
      <c r="AF36" s="260">
        <v>0.984848484848485</v>
      </c>
      <c r="AG36" s="260">
        <v>0.940740740740741</v>
      </c>
      <c r="AH36" s="260">
        <v>0.95822102425876</v>
      </c>
      <c r="AI36" s="262">
        <v>0.92</v>
      </c>
      <c r="AJ36" s="260">
        <v>0.935626659921588</v>
      </c>
      <c r="AK36" s="260">
        <v>0.951254334081175</v>
      </c>
      <c r="AL36" s="260">
        <v>0.95697896749522</v>
      </c>
      <c r="AM36" s="260">
        <v>0.956218960345837</v>
      </c>
      <c r="AN36" s="259">
        <v>0.99</v>
      </c>
      <c r="AO36" s="264">
        <v>1</v>
      </c>
      <c r="AP36" s="264">
        <v>1</v>
      </c>
      <c r="AQ36" s="264">
        <v>1</v>
      </c>
      <c r="AR36" s="265">
        <v>1</v>
      </c>
      <c r="AS36" s="266">
        <v>0.0872182100128262</v>
      </c>
      <c r="AT36" s="267">
        <v>0.184210526315789</v>
      </c>
      <c r="AU36" s="268">
        <v>0.0638297872340425</v>
      </c>
      <c r="AV36" s="268">
        <v>0.0769230769230769</v>
      </c>
      <c r="AW36" s="268">
        <v>0.0626550868486352</v>
      </c>
      <c r="AX36" s="224"/>
      <c r="AY36" s="222"/>
    </row>
    <row r="37" ht="15" spans="1:51">
      <c r="A37" s="220"/>
      <c r="B37" s="224"/>
      <c r="C37" s="257" t="s">
        <v>24</v>
      </c>
      <c r="D37" s="111" t="s">
        <v>25</v>
      </c>
      <c r="E37" s="111" t="s">
        <v>26</v>
      </c>
      <c r="F37" s="269" t="s">
        <v>56</v>
      </c>
      <c r="G37" s="269" t="s">
        <v>56</v>
      </c>
      <c r="H37" s="269" t="s">
        <v>56</v>
      </c>
      <c r="I37" s="269" t="s">
        <v>56</v>
      </c>
      <c r="J37" s="259">
        <v>0.9</v>
      </c>
      <c r="K37" s="260" t="s">
        <v>33</v>
      </c>
      <c r="L37" s="260" t="s">
        <v>33</v>
      </c>
      <c r="M37" s="261" t="s">
        <v>33</v>
      </c>
      <c r="N37" s="261" t="s">
        <v>33</v>
      </c>
      <c r="O37" s="262">
        <v>0.9</v>
      </c>
      <c r="P37" s="263" t="s">
        <v>33</v>
      </c>
      <c r="Q37" s="260" t="s">
        <v>33</v>
      </c>
      <c r="R37" s="260" t="s">
        <v>33</v>
      </c>
      <c r="S37" s="260" t="s">
        <v>33</v>
      </c>
      <c r="T37" s="262">
        <v>0.9</v>
      </c>
      <c r="U37" s="260" t="s">
        <v>33</v>
      </c>
      <c r="V37" s="260" t="s">
        <v>33</v>
      </c>
      <c r="W37" s="260" t="s">
        <v>33</v>
      </c>
      <c r="X37" s="260" t="s">
        <v>33</v>
      </c>
      <c r="Y37" s="262">
        <v>0.92</v>
      </c>
      <c r="Z37" s="262" t="s">
        <v>33</v>
      </c>
      <c r="AA37" s="262" t="s">
        <v>33</v>
      </c>
      <c r="AB37" s="262" t="s">
        <v>33</v>
      </c>
      <c r="AC37" s="262" t="s">
        <v>33</v>
      </c>
      <c r="AD37" s="262">
        <v>0.92</v>
      </c>
      <c r="AE37" s="260" t="s">
        <v>33</v>
      </c>
      <c r="AF37" s="260" t="s">
        <v>33</v>
      </c>
      <c r="AG37" s="260" t="s">
        <v>33</v>
      </c>
      <c r="AH37" s="260" t="s">
        <v>33</v>
      </c>
      <c r="AI37" s="262">
        <v>0.92</v>
      </c>
      <c r="AJ37" s="260" t="s">
        <v>33</v>
      </c>
      <c r="AK37" s="260" t="s">
        <v>33</v>
      </c>
      <c r="AL37" s="260" t="s">
        <v>33</v>
      </c>
      <c r="AM37" s="260" t="s">
        <v>33</v>
      </c>
      <c r="AN37" s="259">
        <v>0.99</v>
      </c>
      <c r="AO37" s="264" t="s">
        <v>33</v>
      </c>
      <c r="AP37" s="264" t="s">
        <v>33</v>
      </c>
      <c r="AQ37" s="264" t="s">
        <v>33</v>
      </c>
      <c r="AR37" s="265" t="s">
        <v>33</v>
      </c>
      <c r="AS37" s="266">
        <v>0.0872182100128262</v>
      </c>
      <c r="AT37" s="267" t="s">
        <v>33</v>
      </c>
      <c r="AU37" s="268" t="s">
        <v>33</v>
      </c>
      <c r="AV37" s="268" t="s">
        <v>33</v>
      </c>
      <c r="AW37" s="268" t="s">
        <v>33</v>
      </c>
      <c r="AX37" s="224"/>
      <c r="AY37" s="222"/>
    </row>
    <row r="38" ht="15" spans="1:51">
      <c r="A38" s="220"/>
      <c r="B38" s="224"/>
      <c r="C38" s="257" t="s">
        <v>24</v>
      </c>
      <c r="D38" s="111" t="s">
        <v>25</v>
      </c>
      <c r="E38" s="111" t="s">
        <v>26</v>
      </c>
      <c r="F38" s="269" t="s">
        <v>57</v>
      </c>
      <c r="G38" s="269" t="s">
        <v>57</v>
      </c>
      <c r="H38" s="269" t="s">
        <v>57</v>
      </c>
      <c r="I38" s="269" t="s">
        <v>57</v>
      </c>
      <c r="J38" s="259">
        <v>0.9</v>
      </c>
      <c r="K38" s="260">
        <v>1</v>
      </c>
      <c r="L38" s="260">
        <v>1</v>
      </c>
      <c r="M38" s="261">
        <v>0.984375</v>
      </c>
      <c r="N38" s="261">
        <v>0.9763991908294</v>
      </c>
      <c r="O38" s="262">
        <v>0.9</v>
      </c>
      <c r="P38" s="263">
        <v>0.979252299862987</v>
      </c>
      <c r="Q38" s="260">
        <v>0.991504247876062</v>
      </c>
      <c r="R38" s="260">
        <v>0.994619799139168</v>
      </c>
      <c r="S38" s="260">
        <v>0.984735476224534</v>
      </c>
      <c r="T38" s="262">
        <v>0.9</v>
      </c>
      <c r="U38" s="260">
        <v>0.86318261890781</v>
      </c>
      <c r="V38" s="260">
        <v>0.850074962518741</v>
      </c>
      <c r="W38" s="260">
        <v>0.864777618364419</v>
      </c>
      <c r="X38" s="260">
        <v>0.85322966262746</v>
      </c>
      <c r="Y38" s="262">
        <v>0.92</v>
      </c>
      <c r="Z38" s="262">
        <v>0.930677032717849</v>
      </c>
      <c r="AA38" s="262">
        <v>0.925290536801328</v>
      </c>
      <c r="AB38" s="262">
        <v>0.925081433224756</v>
      </c>
      <c r="AC38" s="262">
        <v>0.935139632998058</v>
      </c>
      <c r="AD38" s="262">
        <v>0.92</v>
      </c>
      <c r="AE38" s="260">
        <v>0.993910620291052</v>
      </c>
      <c r="AF38" s="260">
        <v>0.996956216342777</v>
      </c>
      <c r="AG38" s="260">
        <v>0.994624137622077</v>
      </c>
      <c r="AH38" s="260">
        <v>0.995290692995868</v>
      </c>
      <c r="AI38" s="262">
        <v>0.92</v>
      </c>
      <c r="AJ38" s="260">
        <v>0.947060258599658</v>
      </c>
      <c r="AK38" s="260">
        <v>0.943445742028605</v>
      </c>
      <c r="AL38" s="260">
        <v>0.955937266616878</v>
      </c>
      <c r="AM38" s="260">
        <v>0.955899143100941</v>
      </c>
      <c r="AN38" s="259">
        <v>0.99</v>
      </c>
      <c r="AO38" s="264">
        <v>1</v>
      </c>
      <c r="AP38" s="264">
        <v>1</v>
      </c>
      <c r="AQ38" s="264">
        <v>1</v>
      </c>
      <c r="AR38" s="265">
        <v>1</v>
      </c>
      <c r="AS38" s="266">
        <v>0.0872182100128262</v>
      </c>
      <c r="AT38" s="267">
        <v>0.12</v>
      </c>
      <c r="AU38" s="268">
        <v>0.0909090909090909</v>
      </c>
      <c r="AV38" s="268">
        <v>0.230769230769231</v>
      </c>
      <c r="AW38" s="268">
        <v>0.0693815987933635</v>
      </c>
      <c r="AX38" s="224"/>
      <c r="AY38" s="222"/>
    </row>
    <row r="39" ht="15" spans="1:51">
      <c r="A39" s="220"/>
      <c r="B39" s="224"/>
      <c r="C39" s="257" t="s">
        <v>24</v>
      </c>
      <c r="D39" s="111" t="s">
        <v>25</v>
      </c>
      <c r="E39" s="111" t="s">
        <v>26</v>
      </c>
      <c r="F39" s="269" t="s">
        <v>58</v>
      </c>
      <c r="G39" s="269" t="s">
        <v>58</v>
      </c>
      <c r="H39" s="269" t="s">
        <v>58</v>
      </c>
      <c r="I39" s="269" t="s">
        <v>58</v>
      </c>
      <c r="J39" s="259">
        <v>0.9</v>
      </c>
      <c r="K39" s="260">
        <v>0.933333333333333</v>
      </c>
      <c r="L39" s="260">
        <v>0.706896551724138</v>
      </c>
      <c r="M39" s="261">
        <v>0.865384615384615</v>
      </c>
      <c r="N39" s="261">
        <v>0.930421909696521</v>
      </c>
      <c r="O39" s="262">
        <v>0.9</v>
      </c>
      <c r="P39" s="263">
        <v>0.995042286380869</v>
      </c>
      <c r="Q39" s="260">
        <v>0.99599679743795</v>
      </c>
      <c r="R39" s="260">
        <v>0.984650369528141</v>
      </c>
      <c r="S39" s="260">
        <v>0.997704253882512</v>
      </c>
      <c r="T39" s="262">
        <v>0.9</v>
      </c>
      <c r="U39" s="260">
        <v>0.874599008457276</v>
      </c>
      <c r="V39" s="260">
        <v>0.893114491593275</v>
      </c>
      <c r="W39" s="260">
        <v>0.895963615690733</v>
      </c>
      <c r="X39" s="260">
        <v>0.887748518268437</v>
      </c>
      <c r="Y39" s="262">
        <v>0.92</v>
      </c>
      <c r="Z39" s="262">
        <v>0.928501469147894</v>
      </c>
      <c r="AA39" s="262">
        <v>0.953246753246753</v>
      </c>
      <c r="AB39" s="262">
        <v>0.95137976346912</v>
      </c>
      <c r="AC39" s="262">
        <v>0.957738948178882</v>
      </c>
      <c r="AD39" s="262">
        <v>0.92</v>
      </c>
      <c r="AE39" s="260">
        <v>0.995316159250585</v>
      </c>
      <c r="AF39" s="260">
        <v>0.998150716597319</v>
      </c>
      <c r="AG39" s="260">
        <v>0.951515151515152</v>
      </c>
      <c r="AH39" s="260">
        <v>0.99042487207319</v>
      </c>
      <c r="AI39" s="262">
        <v>0.92</v>
      </c>
      <c r="AJ39" s="260">
        <v>0.951919561243144</v>
      </c>
      <c r="AK39" s="260">
        <v>0.966514143094842</v>
      </c>
      <c r="AL39" s="260">
        <v>0.96468253968254</v>
      </c>
      <c r="AM39" s="260">
        <v>0.970565412154774</v>
      </c>
      <c r="AN39" s="259">
        <v>0.99</v>
      </c>
      <c r="AO39" s="264">
        <v>1</v>
      </c>
      <c r="AP39" s="264">
        <v>1</v>
      </c>
      <c r="AQ39" s="264">
        <v>1</v>
      </c>
      <c r="AR39" s="265">
        <v>1</v>
      </c>
      <c r="AS39" s="266">
        <v>0.0872182100128262</v>
      </c>
      <c r="AT39" s="267">
        <v>0.0714285714285714</v>
      </c>
      <c r="AU39" s="268">
        <v>0.0869565217391304</v>
      </c>
      <c r="AV39" s="268">
        <v>0.0869565217391304</v>
      </c>
      <c r="AW39" s="268">
        <v>0.0484429065743945</v>
      </c>
      <c r="AX39" s="224"/>
      <c r="AY39" s="222"/>
    </row>
    <row r="40" ht="15" spans="1:51">
      <c r="A40" s="220"/>
      <c r="B40" s="224"/>
      <c r="C40" s="257" t="s">
        <v>24</v>
      </c>
      <c r="D40" s="111" t="s">
        <v>25</v>
      </c>
      <c r="E40" s="111" t="s">
        <v>26</v>
      </c>
      <c r="F40" s="269" t="s">
        <v>59</v>
      </c>
      <c r="G40" s="269" t="s">
        <v>59</v>
      </c>
      <c r="H40" s="269" t="s">
        <v>59</v>
      </c>
      <c r="I40" s="269" t="s">
        <v>59</v>
      </c>
      <c r="J40" s="259">
        <v>0.9</v>
      </c>
      <c r="K40" s="260" t="s">
        <v>33</v>
      </c>
      <c r="L40" s="260" t="s">
        <v>33</v>
      </c>
      <c r="M40" s="261" t="s">
        <v>33</v>
      </c>
      <c r="N40" s="261" t="s">
        <v>33</v>
      </c>
      <c r="O40" s="262">
        <v>0.9</v>
      </c>
      <c r="P40" s="263">
        <v>0</v>
      </c>
      <c r="Q40" s="260">
        <v>0</v>
      </c>
      <c r="R40" s="260">
        <v>0</v>
      </c>
      <c r="S40" s="260">
        <v>0.193034825870647</v>
      </c>
      <c r="T40" s="262">
        <v>0.9</v>
      </c>
      <c r="U40" s="260">
        <v>1</v>
      </c>
      <c r="V40" s="260">
        <v>1</v>
      </c>
      <c r="W40" s="260">
        <v>0.944444444444444</v>
      </c>
      <c r="X40" s="260">
        <v>0.982089552238806</v>
      </c>
      <c r="Y40" s="262">
        <v>0.92</v>
      </c>
      <c r="Z40" s="262">
        <v>1</v>
      </c>
      <c r="AA40" s="262">
        <v>1</v>
      </c>
      <c r="AB40" s="262">
        <v>1</v>
      </c>
      <c r="AC40" s="262">
        <v>0.998531571218796</v>
      </c>
      <c r="AD40" s="262">
        <v>0.92</v>
      </c>
      <c r="AE40" s="260" t="s">
        <v>33</v>
      </c>
      <c r="AF40" s="260" t="s">
        <v>33</v>
      </c>
      <c r="AG40" s="260" t="s">
        <v>33</v>
      </c>
      <c r="AH40" s="260">
        <v>0.979897591503888</v>
      </c>
      <c r="AI40" s="262">
        <v>0.92</v>
      </c>
      <c r="AJ40" s="260">
        <v>1</v>
      </c>
      <c r="AK40" s="260">
        <v>1</v>
      </c>
      <c r="AL40" s="260">
        <v>0.981818181818182</v>
      </c>
      <c r="AM40" s="260">
        <v>0.989405532666274</v>
      </c>
      <c r="AN40" s="259">
        <v>0.99</v>
      </c>
      <c r="AO40" s="264" t="s">
        <v>33</v>
      </c>
      <c r="AP40" s="264" t="s">
        <v>33</v>
      </c>
      <c r="AQ40" s="264" t="s">
        <v>33</v>
      </c>
      <c r="AR40" s="265">
        <v>1</v>
      </c>
      <c r="AS40" s="266">
        <v>0.0872182100128262</v>
      </c>
      <c r="AT40" s="267" t="s">
        <v>33</v>
      </c>
      <c r="AU40" s="268" t="s">
        <v>33</v>
      </c>
      <c r="AV40" s="268" t="s">
        <v>33</v>
      </c>
      <c r="AW40" s="268">
        <v>11</v>
      </c>
      <c r="AX40" s="224"/>
      <c r="AY40" s="222"/>
    </row>
    <row r="41" ht="15" spans="1:51">
      <c r="A41" s="220"/>
      <c r="B41" s="224"/>
      <c r="C41" s="257" t="s">
        <v>24</v>
      </c>
      <c r="D41" s="111" t="s">
        <v>25</v>
      </c>
      <c r="E41" s="111" t="s">
        <v>26</v>
      </c>
      <c r="F41" s="269" t="s">
        <v>60</v>
      </c>
      <c r="G41" s="269" t="s">
        <v>60</v>
      </c>
      <c r="H41" s="269" t="s">
        <v>60</v>
      </c>
      <c r="I41" s="269" t="s">
        <v>60</v>
      </c>
      <c r="J41" s="259">
        <v>0.9</v>
      </c>
      <c r="K41" s="260">
        <v>0.891666666666667</v>
      </c>
      <c r="L41" s="260">
        <v>0.913793103448276</v>
      </c>
      <c r="M41" s="261">
        <v>0.969072164948454</v>
      </c>
      <c r="N41" s="261">
        <v>0.962840323767476</v>
      </c>
      <c r="O41" s="262">
        <v>0.9</v>
      </c>
      <c r="P41" s="263">
        <v>0.991716652385033</v>
      </c>
      <c r="Q41" s="260">
        <v>0.989856459330144</v>
      </c>
      <c r="R41" s="260">
        <v>0.993063263041066</v>
      </c>
      <c r="S41" s="260">
        <v>0.99232703145302</v>
      </c>
      <c r="T41" s="262">
        <v>0.9</v>
      </c>
      <c r="U41" s="260">
        <v>0.877463581833762</v>
      </c>
      <c r="V41" s="260">
        <v>0.890717703349282</v>
      </c>
      <c r="W41" s="260">
        <v>0.870976692563818</v>
      </c>
      <c r="X41" s="260">
        <v>0.896053572389615</v>
      </c>
      <c r="Y41" s="262">
        <v>0.92</v>
      </c>
      <c r="Z41" s="262">
        <v>0.934871425138188</v>
      </c>
      <c r="AA41" s="262">
        <v>0.949507389162562</v>
      </c>
      <c r="AB41" s="262">
        <v>0.947992100065833</v>
      </c>
      <c r="AC41" s="262">
        <v>0.959223988920262</v>
      </c>
      <c r="AD41" s="262">
        <v>0.92</v>
      </c>
      <c r="AE41" s="260">
        <v>0.987267904509284</v>
      </c>
      <c r="AF41" s="260">
        <v>0.994278903456496</v>
      </c>
      <c r="AG41" s="260">
        <v>0.996051332675222</v>
      </c>
      <c r="AH41" s="260">
        <v>0.991385251550655</v>
      </c>
      <c r="AI41" s="262">
        <v>0.92</v>
      </c>
      <c r="AJ41" s="260">
        <v>0.955750627015407</v>
      </c>
      <c r="AK41" s="260">
        <v>0.960978508467862</v>
      </c>
      <c r="AL41" s="260">
        <v>0.96798750731993</v>
      </c>
      <c r="AM41" s="260">
        <v>0.97325460540463</v>
      </c>
      <c r="AN41" s="259">
        <v>0.99</v>
      </c>
      <c r="AO41" s="264">
        <v>1</v>
      </c>
      <c r="AP41" s="264">
        <v>1</v>
      </c>
      <c r="AQ41" s="264">
        <v>1</v>
      </c>
      <c r="AR41" s="265">
        <v>1</v>
      </c>
      <c r="AS41" s="266">
        <v>0.0872182100128262</v>
      </c>
      <c r="AT41" s="267">
        <v>0.08</v>
      </c>
      <c r="AU41" s="268">
        <v>0.028169014084507</v>
      </c>
      <c r="AV41" s="268">
        <v>0.0285714285714286</v>
      </c>
      <c r="AW41" s="268">
        <v>0.0455764075067024</v>
      </c>
      <c r="AX41" s="224"/>
      <c r="AY41" s="222"/>
    </row>
    <row r="42" ht="15" spans="1:51">
      <c r="A42" s="220"/>
      <c r="B42" s="224"/>
      <c r="C42" s="257" t="s">
        <v>24</v>
      </c>
      <c r="D42" s="111" t="s">
        <v>25</v>
      </c>
      <c r="E42" s="111" t="s">
        <v>26</v>
      </c>
      <c r="F42" s="269" t="s">
        <v>61</v>
      </c>
      <c r="G42" s="269" t="s">
        <v>61</v>
      </c>
      <c r="H42" s="269" t="s">
        <v>61</v>
      </c>
      <c r="I42" s="269" t="s">
        <v>61</v>
      </c>
      <c r="J42" s="259">
        <v>0.9</v>
      </c>
      <c r="K42" s="260">
        <v>0.993103448275862</v>
      </c>
      <c r="L42" s="260">
        <v>0.985915492957746</v>
      </c>
      <c r="M42" s="261">
        <v>0.980769230769231</v>
      </c>
      <c r="N42" s="261">
        <v>0.975586251204626</v>
      </c>
      <c r="O42" s="262">
        <v>0.9</v>
      </c>
      <c r="P42" s="263">
        <v>0.989613314979352</v>
      </c>
      <c r="Q42" s="260">
        <v>0.995563139931741</v>
      </c>
      <c r="R42" s="260">
        <v>0.996346809547004</v>
      </c>
      <c r="S42" s="260">
        <v>0.996416137620315</v>
      </c>
      <c r="T42" s="262">
        <v>0.9</v>
      </c>
      <c r="U42" s="260">
        <v>0.896133149793518</v>
      </c>
      <c r="V42" s="260">
        <v>0.921501706484642</v>
      </c>
      <c r="W42" s="260">
        <v>0.892109108621529</v>
      </c>
      <c r="X42" s="260">
        <v>0.919734282203563</v>
      </c>
      <c r="Y42" s="262">
        <v>0.92</v>
      </c>
      <c r="Z42" s="262">
        <v>0.927536231884058</v>
      </c>
      <c r="AA42" s="262">
        <v>0.947212446749398</v>
      </c>
      <c r="AB42" s="262">
        <v>0.95959595959596</v>
      </c>
      <c r="AC42" s="262">
        <v>0.955503491447555</v>
      </c>
      <c r="AD42" s="262">
        <v>0.92</v>
      </c>
      <c r="AE42" s="260">
        <v>0.998682997497695</v>
      </c>
      <c r="AF42" s="260">
        <v>0.975960610156401</v>
      </c>
      <c r="AG42" s="260">
        <v>0.942038868053188</v>
      </c>
      <c r="AH42" s="260">
        <v>0.974739120668178</v>
      </c>
      <c r="AI42" s="262">
        <v>0.92</v>
      </c>
      <c r="AJ42" s="260">
        <v>0.950047573739296</v>
      </c>
      <c r="AK42" s="260">
        <v>0.96234458259325</v>
      </c>
      <c r="AL42" s="260">
        <v>0.968590831918506</v>
      </c>
      <c r="AM42" s="260">
        <v>0.970953856814151</v>
      </c>
      <c r="AN42" s="259">
        <v>0.99</v>
      </c>
      <c r="AO42" s="264">
        <v>1</v>
      </c>
      <c r="AP42" s="264">
        <v>1</v>
      </c>
      <c r="AQ42" s="264">
        <v>1</v>
      </c>
      <c r="AR42" s="265">
        <v>1</v>
      </c>
      <c r="AS42" s="266">
        <v>0.0872182100128262</v>
      </c>
      <c r="AT42" s="267">
        <v>0.0588235294117647</v>
      </c>
      <c r="AU42" s="268">
        <v>0.0980392156862745</v>
      </c>
      <c r="AV42" s="268">
        <v>0</v>
      </c>
      <c r="AW42" s="268">
        <v>0.0465313028764805</v>
      </c>
      <c r="AX42" s="224"/>
      <c r="AY42" s="222"/>
    </row>
    <row r="43" ht="15" spans="1:51">
      <c r="A43" s="220"/>
      <c r="B43" s="224"/>
      <c r="C43" s="257" t="s">
        <v>24</v>
      </c>
      <c r="D43" s="111" t="s">
        <v>25</v>
      </c>
      <c r="E43" s="111" t="s">
        <v>26</v>
      </c>
      <c r="F43" s="269" t="s">
        <v>62</v>
      </c>
      <c r="G43" s="269" t="s">
        <v>62</v>
      </c>
      <c r="H43" s="269" t="s">
        <v>62</v>
      </c>
      <c r="I43" s="269" t="s">
        <v>62</v>
      </c>
      <c r="J43" s="259">
        <v>0.9</v>
      </c>
      <c r="K43" s="260" t="s">
        <v>33</v>
      </c>
      <c r="L43" s="260" t="s">
        <v>33</v>
      </c>
      <c r="M43" s="261" t="s">
        <v>33</v>
      </c>
      <c r="N43" s="261" t="s">
        <v>33</v>
      </c>
      <c r="O43" s="262">
        <v>0.9</v>
      </c>
      <c r="P43" s="263" t="s">
        <v>33</v>
      </c>
      <c r="Q43" s="260" t="s">
        <v>33</v>
      </c>
      <c r="R43" s="260" t="s">
        <v>33</v>
      </c>
      <c r="S43" s="260" t="s">
        <v>33</v>
      </c>
      <c r="T43" s="262">
        <v>0.9</v>
      </c>
      <c r="U43" s="260" t="s">
        <v>33</v>
      </c>
      <c r="V43" s="260" t="s">
        <v>33</v>
      </c>
      <c r="W43" s="260" t="s">
        <v>33</v>
      </c>
      <c r="X43" s="260" t="s">
        <v>33</v>
      </c>
      <c r="Y43" s="262">
        <v>0.92</v>
      </c>
      <c r="Z43" s="262" t="s">
        <v>33</v>
      </c>
      <c r="AA43" s="262" t="s">
        <v>33</v>
      </c>
      <c r="AB43" s="262" t="s">
        <v>33</v>
      </c>
      <c r="AC43" s="262" t="s">
        <v>33</v>
      </c>
      <c r="AD43" s="262">
        <v>0.92</v>
      </c>
      <c r="AE43" s="260" t="s">
        <v>33</v>
      </c>
      <c r="AF43" s="260" t="s">
        <v>33</v>
      </c>
      <c r="AG43" s="260" t="s">
        <v>33</v>
      </c>
      <c r="AH43" s="260" t="s">
        <v>33</v>
      </c>
      <c r="AI43" s="262">
        <v>0.92</v>
      </c>
      <c r="AJ43" s="260" t="s">
        <v>33</v>
      </c>
      <c r="AK43" s="260" t="s">
        <v>33</v>
      </c>
      <c r="AL43" s="260" t="s">
        <v>33</v>
      </c>
      <c r="AM43" s="260" t="s">
        <v>33</v>
      </c>
      <c r="AN43" s="259">
        <v>0.99</v>
      </c>
      <c r="AO43" s="264" t="s">
        <v>33</v>
      </c>
      <c r="AP43" s="264" t="s">
        <v>33</v>
      </c>
      <c r="AQ43" s="264" t="s">
        <v>33</v>
      </c>
      <c r="AR43" s="265" t="s">
        <v>33</v>
      </c>
      <c r="AS43" s="266">
        <v>0.0872182100128262</v>
      </c>
      <c r="AT43" s="267" t="s">
        <v>33</v>
      </c>
      <c r="AU43" s="268" t="s">
        <v>33</v>
      </c>
      <c r="AV43" s="268" t="s">
        <v>33</v>
      </c>
      <c r="AW43" s="268" t="s">
        <v>33</v>
      </c>
      <c r="AX43" s="224"/>
      <c r="AY43" s="222"/>
    </row>
    <row r="44" ht="15" spans="1:51">
      <c r="A44" s="220"/>
      <c r="B44" s="224"/>
      <c r="C44" s="257" t="s">
        <v>24</v>
      </c>
      <c r="D44" s="111" t="s">
        <v>25</v>
      </c>
      <c r="E44" s="111" t="s">
        <v>26</v>
      </c>
      <c r="F44" s="269" t="s">
        <v>63</v>
      </c>
      <c r="G44" s="269" t="s">
        <v>63</v>
      </c>
      <c r="H44" s="269" t="s">
        <v>63</v>
      </c>
      <c r="I44" s="269" t="s">
        <v>63</v>
      </c>
      <c r="J44" s="259">
        <v>0.9</v>
      </c>
      <c r="K44" s="260">
        <v>0.793650793650794</v>
      </c>
      <c r="L44" s="260">
        <v>0.8125</v>
      </c>
      <c r="M44" s="261">
        <v>0.883333333333333</v>
      </c>
      <c r="N44" s="261">
        <v>0.829741379310345</v>
      </c>
      <c r="O44" s="262">
        <v>0.9</v>
      </c>
      <c r="P44" s="263">
        <v>0.975090579710145</v>
      </c>
      <c r="Q44" s="260">
        <v>0.94055522027761</v>
      </c>
      <c r="R44" s="260">
        <v>0.970426065162907</v>
      </c>
      <c r="S44" s="260">
        <v>0.966905450601103</v>
      </c>
      <c r="T44" s="262">
        <v>0.9</v>
      </c>
      <c r="U44" s="260">
        <v>0.648097826086957</v>
      </c>
      <c r="V44" s="260">
        <v>0.750754375377188</v>
      </c>
      <c r="W44" s="260">
        <v>0.684711779448622</v>
      </c>
      <c r="X44" s="260">
        <v>0.63807285546416</v>
      </c>
      <c r="Y44" s="262">
        <v>0.92</v>
      </c>
      <c r="Z44" s="262">
        <v>0.830067822155237</v>
      </c>
      <c r="AA44" s="262">
        <v>0.788073394495413</v>
      </c>
      <c r="AB44" s="262">
        <v>0.8349609375</v>
      </c>
      <c r="AC44" s="262">
        <v>0.798731961826768</v>
      </c>
      <c r="AD44" s="262">
        <v>0.92</v>
      </c>
      <c r="AE44" s="260">
        <v>0.971428571428571</v>
      </c>
      <c r="AF44" s="260">
        <v>0.954545454545455</v>
      </c>
      <c r="AG44" s="260">
        <v>0.892857142857143</v>
      </c>
      <c r="AH44" s="260">
        <v>0.86863711001642</v>
      </c>
      <c r="AI44" s="262">
        <v>0.92</v>
      </c>
      <c r="AJ44" s="260">
        <v>0.888401697312588</v>
      </c>
      <c r="AK44" s="260">
        <v>0.8544957472661</v>
      </c>
      <c r="AL44" s="260">
        <v>0.882080158993044</v>
      </c>
      <c r="AM44" s="260">
        <v>0.861146701907145</v>
      </c>
      <c r="AN44" s="259">
        <v>0.99</v>
      </c>
      <c r="AO44" s="264">
        <v>1</v>
      </c>
      <c r="AP44" s="264">
        <v>1</v>
      </c>
      <c r="AQ44" s="264">
        <v>1</v>
      </c>
      <c r="AR44" s="265">
        <v>1</v>
      </c>
      <c r="AS44" s="266">
        <v>0.0872182100128262</v>
      </c>
      <c r="AT44" s="267">
        <v>0.0833333333333333</v>
      </c>
      <c r="AU44" s="268">
        <v>0.0943396226415094</v>
      </c>
      <c r="AV44" s="268">
        <v>0.0517241379310345</v>
      </c>
      <c r="AW44" s="268">
        <v>0.0536540240518039</v>
      </c>
      <c r="AX44" s="224"/>
      <c r="AY44" s="222"/>
    </row>
    <row r="45" ht="15" spans="1:51">
      <c r="A45" s="220"/>
      <c r="B45" s="224"/>
      <c r="C45" s="257" t="s">
        <v>24</v>
      </c>
      <c r="D45" s="111" t="s">
        <v>25</v>
      </c>
      <c r="E45" s="111" t="s">
        <v>26</v>
      </c>
      <c r="F45" s="269" t="s">
        <v>64</v>
      </c>
      <c r="G45" s="269" t="s">
        <v>64</v>
      </c>
      <c r="H45" s="269" t="s">
        <v>64</v>
      </c>
      <c r="I45" s="269" t="s">
        <v>64</v>
      </c>
      <c r="J45" s="259">
        <v>0.9</v>
      </c>
      <c r="K45" s="260">
        <v>0.883333333333333</v>
      </c>
      <c r="L45" s="260">
        <v>0.90625</v>
      </c>
      <c r="M45" s="261">
        <v>0.915254237288136</v>
      </c>
      <c r="N45" s="261">
        <v>0.900355871886121</v>
      </c>
      <c r="O45" s="262">
        <v>0.9</v>
      </c>
      <c r="P45" s="263">
        <v>0.902784940691078</v>
      </c>
      <c r="Q45" s="260">
        <v>0.932207393409708</v>
      </c>
      <c r="R45" s="260">
        <v>0.776486860304288</v>
      </c>
      <c r="S45" s="260">
        <v>0.895137564494907</v>
      </c>
      <c r="T45" s="262">
        <v>0.9</v>
      </c>
      <c r="U45" s="260">
        <v>0.801057246003094</v>
      </c>
      <c r="V45" s="260">
        <v>0.893114444313216</v>
      </c>
      <c r="W45" s="260">
        <v>0.873305670816044</v>
      </c>
      <c r="X45" s="260">
        <v>0.832505433095312</v>
      </c>
      <c r="Y45" s="262">
        <v>0.92</v>
      </c>
      <c r="Z45" s="262">
        <v>0.930204152852905</v>
      </c>
      <c r="AA45" s="262">
        <v>0.981218781218781</v>
      </c>
      <c r="AB45" s="262">
        <v>0.990082644628099</v>
      </c>
      <c r="AC45" s="262">
        <v>0.972351789641588</v>
      </c>
      <c r="AD45" s="262">
        <v>0.92</v>
      </c>
      <c r="AE45" s="260">
        <v>0.998462492919375</v>
      </c>
      <c r="AF45" s="260">
        <v>0.996683903649996</v>
      </c>
      <c r="AG45" s="260">
        <v>0.99434983076144</v>
      </c>
      <c r="AH45" s="260">
        <v>0.997164127766689</v>
      </c>
      <c r="AI45" s="262">
        <v>0.92</v>
      </c>
      <c r="AJ45" s="260">
        <v>0.923851851851852</v>
      </c>
      <c r="AK45" s="260">
        <v>0.983456973293769</v>
      </c>
      <c r="AL45" s="260">
        <v>0.985087719298246</v>
      </c>
      <c r="AM45" s="260">
        <v>0.972128630039653</v>
      </c>
      <c r="AN45" s="259">
        <v>0.99</v>
      </c>
      <c r="AO45" s="264">
        <v>1</v>
      </c>
      <c r="AP45" s="264">
        <v>1</v>
      </c>
      <c r="AQ45" s="264">
        <v>1</v>
      </c>
      <c r="AR45" s="265">
        <v>1</v>
      </c>
      <c r="AS45" s="266">
        <v>0.0872182100128262</v>
      </c>
      <c r="AT45" s="267">
        <v>0.0344827586206897</v>
      </c>
      <c r="AU45" s="268">
        <v>0.0666666666666667</v>
      </c>
      <c r="AV45" s="268">
        <v>0.161290322580645</v>
      </c>
      <c r="AW45" s="268">
        <v>0.0489614243323442</v>
      </c>
      <c r="AX45" s="224"/>
      <c r="AY45" s="222"/>
    </row>
    <row r="46" ht="15" spans="1:51">
      <c r="A46" s="220"/>
      <c r="B46" s="224"/>
      <c r="C46" s="257" t="s">
        <v>24</v>
      </c>
      <c r="D46" s="111" t="s">
        <v>25</v>
      </c>
      <c r="E46" s="111" t="s">
        <v>26</v>
      </c>
      <c r="F46" s="269" t="s">
        <v>65</v>
      </c>
      <c r="G46" s="269" t="s">
        <v>65</v>
      </c>
      <c r="H46" s="269" t="s">
        <v>65</v>
      </c>
      <c r="I46" s="269" t="s">
        <v>65</v>
      </c>
      <c r="J46" s="259">
        <v>0.9</v>
      </c>
      <c r="K46" s="260">
        <v>0.828125</v>
      </c>
      <c r="L46" s="260">
        <v>0.830769230769231</v>
      </c>
      <c r="M46" s="261">
        <v>0.902912621359223</v>
      </c>
      <c r="N46" s="261">
        <v>0.865462587541467</v>
      </c>
      <c r="O46" s="262">
        <v>0.9</v>
      </c>
      <c r="P46" s="263">
        <v>0.960388639760837</v>
      </c>
      <c r="Q46" s="260">
        <v>0.965272535104937</v>
      </c>
      <c r="R46" s="260">
        <v>0.952222222222222</v>
      </c>
      <c r="S46" s="260">
        <v>0.955118469490434</v>
      </c>
      <c r="T46" s="262">
        <v>0.9</v>
      </c>
      <c r="U46" s="260">
        <v>0.880543099152965</v>
      </c>
      <c r="V46" s="260">
        <v>0.898535406915295</v>
      </c>
      <c r="W46" s="260">
        <v>0.882444444444444</v>
      </c>
      <c r="X46" s="260">
        <v>0.844967781048632</v>
      </c>
      <c r="Y46" s="262">
        <v>0.92</v>
      </c>
      <c r="Z46" s="262">
        <v>0.931269349845201</v>
      </c>
      <c r="AA46" s="262">
        <v>0.961362387841055</v>
      </c>
      <c r="AB46" s="262">
        <v>0.977154724818276</v>
      </c>
      <c r="AC46" s="262">
        <v>0.955963063390453</v>
      </c>
      <c r="AD46" s="262">
        <v>0.92</v>
      </c>
      <c r="AE46" s="260">
        <v>0.997310666090381</v>
      </c>
      <c r="AF46" s="260">
        <v>0.983516689820899</v>
      </c>
      <c r="AG46" s="260">
        <v>0.985742800114058</v>
      </c>
      <c r="AH46" s="260">
        <v>0.989408247593792</v>
      </c>
      <c r="AI46" s="262">
        <v>0.92</v>
      </c>
      <c r="AJ46" s="260">
        <v>0.948500854435296</v>
      </c>
      <c r="AK46" s="260">
        <v>0.971284342932804</v>
      </c>
      <c r="AL46" s="260">
        <v>0.982882041705571</v>
      </c>
      <c r="AM46" s="260">
        <v>0.968384828308521</v>
      </c>
      <c r="AN46" s="259">
        <v>0.99</v>
      </c>
      <c r="AO46" s="264">
        <v>1</v>
      </c>
      <c r="AP46" s="264">
        <v>1</v>
      </c>
      <c r="AQ46" s="264">
        <v>1</v>
      </c>
      <c r="AR46" s="265">
        <v>1</v>
      </c>
      <c r="AS46" s="266">
        <v>0.0872182100128262</v>
      </c>
      <c r="AT46" s="267">
        <v>0.0491803278688525</v>
      </c>
      <c r="AU46" s="268">
        <v>0.037037037037037</v>
      </c>
      <c r="AV46" s="268">
        <v>0.292682926829268</v>
      </c>
      <c r="AW46" s="268">
        <v>0.050125313283208</v>
      </c>
      <c r="AX46" s="224"/>
      <c r="AY46" s="222"/>
    </row>
    <row r="47" ht="15" spans="1:51">
      <c r="A47" s="220"/>
      <c r="B47" s="224"/>
      <c r="C47" s="257" t="s">
        <v>24</v>
      </c>
      <c r="D47" s="111" t="s">
        <v>25</v>
      </c>
      <c r="E47" s="111" t="s">
        <v>26</v>
      </c>
      <c r="F47" s="269" t="s">
        <v>66</v>
      </c>
      <c r="G47" s="269" t="s">
        <v>66</v>
      </c>
      <c r="H47" s="269" t="s">
        <v>66</v>
      </c>
      <c r="I47" s="269" t="s">
        <v>66</v>
      </c>
      <c r="J47" s="259">
        <v>0.9</v>
      </c>
      <c r="K47" s="260">
        <v>0.857142857142857</v>
      </c>
      <c r="L47" s="260">
        <v>0.857142857142857</v>
      </c>
      <c r="M47" s="261">
        <v>0.87037037037037</v>
      </c>
      <c r="N47" s="261">
        <v>0.944480731548008</v>
      </c>
      <c r="O47" s="262">
        <v>0.9</v>
      </c>
      <c r="P47" s="263">
        <v>0.930025231286796</v>
      </c>
      <c r="Q47" s="260">
        <v>0.940497512437811</v>
      </c>
      <c r="R47" s="260">
        <v>0.92992938620315</v>
      </c>
      <c r="S47" s="260">
        <v>0.932185846472326</v>
      </c>
      <c r="T47" s="262">
        <v>0.9</v>
      </c>
      <c r="U47" s="260">
        <v>0.847434819175778</v>
      </c>
      <c r="V47" s="260">
        <v>0.886169154228856</v>
      </c>
      <c r="W47" s="260">
        <v>0.887289516567083</v>
      </c>
      <c r="X47" s="260">
        <v>0.884037797467677</v>
      </c>
      <c r="Y47" s="262">
        <v>0.92</v>
      </c>
      <c r="Z47" s="262">
        <v>0.933366238894373</v>
      </c>
      <c r="AA47" s="262">
        <v>0.962909090909091</v>
      </c>
      <c r="AB47" s="262">
        <v>0.95984598459846</v>
      </c>
      <c r="AC47" s="262">
        <v>0.962472349729571</v>
      </c>
      <c r="AD47" s="262">
        <v>0.92</v>
      </c>
      <c r="AE47" s="260">
        <v>0.996841820314615</v>
      </c>
      <c r="AF47" s="260">
        <v>0.949738490043859</v>
      </c>
      <c r="AG47" s="260">
        <v>0.935974169160498</v>
      </c>
      <c r="AH47" s="260">
        <v>0.975875825238367</v>
      </c>
      <c r="AI47" s="262">
        <v>0.92</v>
      </c>
      <c r="AJ47" s="260">
        <v>0.941294129412941</v>
      </c>
      <c r="AK47" s="260">
        <v>0.969402251120096</v>
      </c>
      <c r="AL47" s="260">
        <v>0.974727272727273</v>
      </c>
      <c r="AM47" s="260">
        <v>0.973412500328403</v>
      </c>
      <c r="AN47" s="259">
        <v>0.99</v>
      </c>
      <c r="AO47" s="264">
        <v>1</v>
      </c>
      <c r="AP47" s="264">
        <v>1</v>
      </c>
      <c r="AQ47" s="264">
        <v>1</v>
      </c>
      <c r="AR47" s="265">
        <v>1</v>
      </c>
      <c r="AS47" s="266">
        <v>0.0872182100128262</v>
      </c>
      <c r="AT47" s="267">
        <v>0.0735294117647059</v>
      </c>
      <c r="AU47" s="268">
        <v>0.0645161290322581</v>
      </c>
      <c r="AV47" s="268">
        <v>0.0731707317073171</v>
      </c>
      <c r="AW47" s="268">
        <v>0.0581196581196581</v>
      </c>
      <c r="AX47" s="224"/>
      <c r="AY47" s="222"/>
    </row>
    <row r="48" ht="15" spans="1:51">
      <c r="A48" s="220"/>
      <c r="B48" s="224"/>
      <c r="C48" s="257" t="s">
        <v>24</v>
      </c>
      <c r="D48" s="111" t="s">
        <v>25</v>
      </c>
      <c r="E48" s="111" t="s">
        <v>26</v>
      </c>
      <c r="F48" s="269" t="s">
        <v>67</v>
      </c>
      <c r="G48" s="269" t="s">
        <v>67</v>
      </c>
      <c r="H48" s="269" t="s">
        <v>67</v>
      </c>
      <c r="I48" s="269" t="s">
        <v>67</v>
      </c>
      <c r="J48" s="259">
        <v>0.9</v>
      </c>
      <c r="K48" s="260">
        <v>0.980769230769231</v>
      </c>
      <c r="L48" s="260">
        <v>0.94</v>
      </c>
      <c r="M48" s="261">
        <v>0.979591836734694</v>
      </c>
      <c r="N48" s="261">
        <v>0.963824289405685</v>
      </c>
      <c r="O48" s="262">
        <v>0.9</v>
      </c>
      <c r="P48" s="263">
        <v>0.982569399612653</v>
      </c>
      <c r="Q48" s="260">
        <v>0.989174399238639</v>
      </c>
      <c r="R48" s="260">
        <v>0.994128891316221</v>
      </c>
      <c r="S48" s="260">
        <v>0.965123910345123</v>
      </c>
      <c r="T48" s="262">
        <v>0.9</v>
      </c>
      <c r="U48" s="260">
        <v>0.924467398321498</v>
      </c>
      <c r="V48" s="260">
        <v>0.950392576730906</v>
      </c>
      <c r="W48" s="260">
        <v>0.959448388858547</v>
      </c>
      <c r="X48" s="260">
        <v>0.934271161775406</v>
      </c>
      <c r="Y48" s="262">
        <v>0.92</v>
      </c>
      <c r="Z48" s="262">
        <v>0.969973110247983</v>
      </c>
      <c r="AA48" s="262">
        <v>0.973221757322176</v>
      </c>
      <c r="AB48" s="262">
        <v>0.988715277777778</v>
      </c>
      <c r="AC48" s="262">
        <v>0.972070247243568</v>
      </c>
      <c r="AD48" s="262">
        <v>0.92</v>
      </c>
      <c r="AE48" s="260">
        <v>0.994680604487298</v>
      </c>
      <c r="AF48" s="260">
        <v>0.965871988352274</v>
      </c>
      <c r="AG48" s="260">
        <v>0.978730565511866</v>
      </c>
      <c r="AH48" s="260">
        <v>0.985816702540664</v>
      </c>
      <c r="AI48" s="262">
        <v>0.92</v>
      </c>
      <c r="AJ48" s="260">
        <v>0.975277008310249</v>
      </c>
      <c r="AK48" s="260">
        <v>0.982967185761958</v>
      </c>
      <c r="AL48" s="260">
        <v>0.992765049624339</v>
      </c>
      <c r="AM48" s="260">
        <v>0.982444320146446</v>
      </c>
      <c r="AN48" s="259">
        <v>0.99</v>
      </c>
      <c r="AO48" s="264">
        <v>1</v>
      </c>
      <c r="AP48" s="264">
        <v>1</v>
      </c>
      <c r="AQ48" s="264">
        <v>1</v>
      </c>
      <c r="AR48" s="265">
        <v>1</v>
      </c>
      <c r="AS48" s="266">
        <v>0.0872182100128262</v>
      </c>
      <c r="AT48" s="267">
        <v>0.173913043478261</v>
      </c>
      <c r="AU48" s="268">
        <v>0.0555555555555556</v>
      </c>
      <c r="AV48" s="268">
        <v>0.133333333333333</v>
      </c>
      <c r="AW48" s="268">
        <v>0.0677685950413223</v>
      </c>
      <c r="AX48" s="224"/>
      <c r="AY48" s="222"/>
    </row>
    <row r="49" ht="15" spans="1:51">
      <c r="A49" s="220"/>
      <c r="B49" s="224"/>
      <c r="C49" s="257" t="s">
        <v>24</v>
      </c>
      <c r="D49" s="111" t="s">
        <v>25</v>
      </c>
      <c r="E49" s="111" t="s">
        <v>26</v>
      </c>
      <c r="F49" s="269" t="s">
        <v>68</v>
      </c>
      <c r="G49" s="269" t="s">
        <v>68</v>
      </c>
      <c r="H49" s="269" t="s">
        <v>68</v>
      </c>
      <c r="I49" s="269" t="s">
        <v>68</v>
      </c>
      <c r="J49" s="259">
        <v>0.9</v>
      </c>
      <c r="K49" s="260">
        <v>0.967213114754098</v>
      </c>
      <c r="L49" s="260">
        <v>0.921875</v>
      </c>
      <c r="M49" s="261">
        <v>0.932203389830508</v>
      </c>
      <c r="N49" s="261">
        <v>0.930648769574944</v>
      </c>
      <c r="O49" s="262">
        <v>0.9</v>
      </c>
      <c r="P49" s="263">
        <v>0.947878038730944</v>
      </c>
      <c r="Q49" s="260">
        <v>0.877324317797633</v>
      </c>
      <c r="R49" s="260">
        <v>0.960180995475113</v>
      </c>
      <c r="S49" s="260">
        <v>0.89076537220155</v>
      </c>
      <c r="T49" s="262">
        <v>0.9</v>
      </c>
      <c r="U49" s="260">
        <v>0.776266996291718</v>
      </c>
      <c r="V49" s="260">
        <v>0.807051436851002</v>
      </c>
      <c r="W49" s="260">
        <v>0.740723981900453</v>
      </c>
      <c r="X49" s="260">
        <v>0.682718993483132</v>
      </c>
      <c r="Y49" s="262">
        <v>0.92</v>
      </c>
      <c r="Z49" s="262">
        <v>0.895096921322691</v>
      </c>
      <c r="AA49" s="262">
        <v>0.901122232332423</v>
      </c>
      <c r="AB49" s="262">
        <v>0.841170323928945</v>
      </c>
      <c r="AC49" s="262">
        <v>0.861673666200031</v>
      </c>
      <c r="AD49" s="262">
        <v>0.92</v>
      </c>
      <c r="AE49" s="260">
        <v>0.976190476190476</v>
      </c>
      <c r="AF49" s="260">
        <v>0.967741935483871</v>
      </c>
      <c r="AG49" s="260">
        <v>0.977777777777778</v>
      </c>
      <c r="AH49" s="260">
        <v>0.941826643397324</v>
      </c>
      <c r="AI49" s="262">
        <v>0.92</v>
      </c>
      <c r="AJ49" s="260">
        <v>0.941616566466266</v>
      </c>
      <c r="AK49" s="260">
        <v>0.937079860177467</v>
      </c>
      <c r="AL49" s="260">
        <v>0.924218503315441</v>
      </c>
      <c r="AM49" s="260">
        <v>0.904139932310776</v>
      </c>
      <c r="AN49" s="259">
        <v>0.99</v>
      </c>
      <c r="AO49" s="264">
        <v>1</v>
      </c>
      <c r="AP49" s="264">
        <v>1</v>
      </c>
      <c r="AQ49" s="264">
        <v>1</v>
      </c>
      <c r="AR49" s="265">
        <v>1</v>
      </c>
      <c r="AS49" s="266">
        <v>0.0872182100128262</v>
      </c>
      <c r="AT49" s="267">
        <v>0.128205128205128</v>
      </c>
      <c r="AU49" s="268">
        <v>0.12280701754386</v>
      </c>
      <c r="AV49" s="268">
        <v>0.159090909090909</v>
      </c>
      <c r="AW49" s="268">
        <v>0.080046403712297</v>
      </c>
      <c r="AX49" s="224"/>
      <c r="AY49" s="222"/>
    </row>
    <row r="50" ht="15" spans="1:51">
      <c r="A50" s="220"/>
      <c r="B50" s="224"/>
      <c r="C50" s="257" t="s">
        <v>24</v>
      </c>
      <c r="D50" s="111" t="s">
        <v>25</v>
      </c>
      <c r="E50" s="111" t="s">
        <v>26</v>
      </c>
      <c r="F50" s="269" t="s">
        <v>69</v>
      </c>
      <c r="G50" s="269" t="s">
        <v>69</v>
      </c>
      <c r="H50" s="269" t="s">
        <v>69</v>
      </c>
      <c r="I50" s="269" t="s">
        <v>69</v>
      </c>
      <c r="J50" s="259">
        <v>0.9</v>
      </c>
      <c r="K50" s="260">
        <v>0.950980392156863</v>
      </c>
      <c r="L50" s="260">
        <v>0.959183673469388</v>
      </c>
      <c r="M50" s="261">
        <v>0.848101265822785</v>
      </c>
      <c r="N50" s="261">
        <v>0.92085308056872</v>
      </c>
      <c r="O50" s="262">
        <v>0.9</v>
      </c>
      <c r="P50" s="263">
        <v>0.965654952076677</v>
      </c>
      <c r="Q50" s="260">
        <v>0.966629171353581</v>
      </c>
      <c r="R50" s="260">
        <v>0.974288337924702</v>
      </c>
      <c r="S50" s="260">
        <v>0.947895700943034</v>
      </c>
      <c r="T50" s="262">
        <v>0.9</v>
      </c>
      <c r="U50" s="260">
        <v>0.860063897763578</v>
      </c>
      <c r="V50" s="260">
        <v>0.920134983127109</v>
      </c>
      <c r="W50" s="260">
        <v>0.898683807774717</v>
      </c>
      <c r="X50" s="260">
        <v>0.859705857964525</v>
      </c>
      <c r="Y50" s="262">
        <v>0.92</v>
      </c>
      <c r="Z50" s="262">
        <v>0.945385035499727</v>
      </c>
      <c r="AA50" s="262">
        <v>0.954458395403277</v>
      </c>
      <c r="AB50" s="262">
        <v>0.965893587994543</v>
      </c>
      <c r="AC50" s="262">
        <v>0.940905816966061</v>
      </c>
      <c r="AD50" s="262">
        <v>0.92</v>
      </c>
      <c r="AE50" s="260">
        <v>0.928571428571429</v>
      </c>
      <c r="AF50" s="260">
        <v>0.857142857142857</v>
      </c>
      <c r="AG50" s="260">
        <v>0.833333333333333</v>
      </c>
      <c r="AH50" s="260">
        <v>0.87007874015748</v>
      </c>
      <c r="AI50" s="262">
        <v>0.92</v>
      </c>
      <c r="AJ50" s="260">
        <v>0.958875113395827</v>
      </c>
      <c r="AK50" s="260">
        <v>0.970599960135539</v>
      </c>
      <c r="AL50" s="260">
        <v>0.97908303401648</v>
      </c>
      <c r="AM50" s="260">
        <v>0.962814934288069</v>
      </c>
      <c r="AN50" s="259">
        <v>0.99</v>
      </c>
      <c r="AO50" s="264">
        <v>1</v>
      </c>
      <c r="AP50" s="264">
        <v>1</v>
      </c>
      <c r="AQ50" s="264">
        <v>1</v>
      </c>
      <c r="AR50" s="265">
        <v>1</v>
      </c>
      <c r="AS50" s="266">
        <v>0.0872182100128262</v>
      </c>
      <c r="AT50" s="267">
        <v>0.0784313725490196</v>
      </c>
      <c r="AU50" s="268">
        <v>0.125</v>
      </c>
      <c r="AV50" s="268">
        <v>0.119047619047619</v>
      </c>
      <c r="AW50" s="268">
        <v>0.079715864246251</v>
      </c>
      <c r="AX50" s="224"/>
      <c r="AY50" s="222"/>
    </row>
    <row r="51" ht="15" spans="1:51">
      <c r="A51" s="220"/>
      <c r="B51" s="224"/>
      <c r="C51" s="257" t="s">
        <v>24</v>
      </c>
      <c r="D51" s="111" t="s">
        <v>25</v>
      </c>
      <c r="E51" s="111" t="s">
        <v>26</v>
      </c>
      <c r="F51" s="269" t="s">
        <v>70</v>
      </c>
      <c r="G51" s="269" t="s">
        <v>70</v>
      </c>
      <c r="H51" s="269" t="s">
        <v>70</v>
      </c>
      <c r="I51" s="269" t="s">
        <v>70</v>
      </c>
      <c r="J51" s="259">
        <v>0.9</v>
      </c>
      <c r="K51" s="260">
        <v>0.965909090909091</v>
      </c>
      <c r="L51" s="260">
        <v>0.928571428571429</v>
      </c>
      <c r="M51" s="261">
        <v>0.971014492753623</v>
      </c>
      <c r="N51" s="261">
        <v>0.976470588235294</v>
      </c>
      <c r="O51" s="262">
        <v>0.9</v>
      </c>
      <c r="P51" s="263">
        <v>0.992931547619048</v>
      </c>
      <c r="Q51" s="260">
        <v>0.995275590551181</v>
      </c>
      <c r="R51" s="260">
        <v>0.99883855981417</v>
      </c>
      <c r="S51" s="260">
        <v>0.991979765463325</v>
      </c>
      <c r="T51" s="262">
        <v>0.9</v>
      </c>
      <c r="U51" s="260">
        <v>0.912388392857143</v>
      </c>
      <c r="V51" s="260">
        <v>0.933858267716535</v>
      </c>
      <c r="W51" s="260">
        <v>0.914440572977158</v>
      </c>
      <c r="X51" s="260">
        <v>0.917305127615544</v>
      </c>
      <c r="Y51" s="262">
        <v>0.92</v>
      </c>
      <c r="Z51" s="262">
        <v>0.932371505861136</v>
      </c>
      <c r="AA51" s="262">
        <v>0.918993710691824</v>
      </c>
      <c r="AB51" s="262">
        <v>0.948031496062992</v>
      </c>
      <c r="AC51" s="262">
        <v>0.951270183558618</v>
      </c>
      <c r="AD51" s="262">
        <v>0.92</v>
      </c>
      <c r="AE51" s="260">
        <v>0.993193252441551</v>
      </c>
      <c r="AF51" s="260">
        <v>0.995481335952849</v>
      </c>
      <c r="AG51" s="260">
        <v>0.990380593893768</v>
      </c>
      <c r="AH51" s="260">
        <v>0.97994244257936</v>
      </c>
      <c r="AI51" s="262">
        <v>0.92</v>
      </c>
      <c r="AJ51" s="260">
        <v>0.955083285468122</v>
      </c>
      <c r="AK51" s="260">
        <v>0.950593824228029</v>
      </c>
      <c r="AL51" s="260">
        <v>0.963145600830522</v>
      </c>
      <c r="AM51" s="260">
        <v>0.966837135048841</v>
      </c>
      <c r="AN51" s="259">
        <v>0.99</v>
      </c>
      <c r="AO51" s="264">
        <v>1</v>
      </c>
      <c r="AP51" s="264">
        <v>1</v>
      </c>
      <c r="AQ51" s="264">
        <v>1</v>
      </c>
      <c r="AR51" s="265">
        <v>1</v>
      </c>
      <c r="AS51" s="266">
        <v>0.0872182100128262</v>
      </c>
      <c r="AT51" s="267">
        <v>0.0625</v>
      </c>
      <c r="AU51" s="268">
        <v>0.0615384615384615</v>
      </c>
      <c r="AV51" s="268">
        <v>0.125</v>
      </c>
      <c r="AW51" s="268">
        <v>0.0738095238095238</v>
      </c>
      <c r="AX51" s="224"/>
      <c r="AY51" s="222"/>
    </row>
    <row r="52" ht="15" spans="1:51">
      <c r="A52" s="220"/>
      <c r="B52" s="224"/>
      <c r="C52" s="257" t="s">
        <v>24</v>
      </c>
      <c r="D52" s="111" t="s">
        <v>25</v>
      </c>
      <c r="E52" s="111" t="s">
        <v>26</v>
      </c>
      <c r="F52" s="269" t="s">
        <v>71</v>
      </c>
      <c r="G52" s="269" t="s">
        <v>71</v>
      </c>
      <c r="H52" s="269" t="s">
        <v>71</v>
      </c>
      <c r="I52" s="269" t="s">
        <v>71</v>
      </c>
      <c r="J52" s="259">
        <v>0.9</v>
      </c>
      <c r="K52" s="260">
        <v>0.961538461538462</v>
      </c>
      <c r="L52" s="260">
        <v>0.979591836734694</v>
      </c>
      <c r="M52" s="261">
        <v>0.869565217391304</v>
      </c>
      <c r="N52" s="261">
        <v>0.934411500449236</v>
      </c>
      <c r="O52" s="262">
        <v>0.9</v>
      </c>
      <c r="P52" s="263">
        <v>0.987553041018388</v>
      </c>
      <c r="Q52" s="260">
        <v>0.958808618504436</v>
      </c>
      <c r="R52" s="260">
        <v>0.991383952611739</v>
      </c>
      <c r="S52" s="260">
        <v>0.980758776753771</v>
      </c>
      <c r="T52" s="262">
        <v>0.9</v>
      </c>
      <c r="U52" s="260">
        <v>0.895615275813296</v>
      </c>
      <c r="V52" s="260">
        <v>0.878010139416983</v>
      </c>
      <c r="W52" s="260">
        <v>0.908454496499731</v>
      </c>
      <c r="X52" s="260">
        <v>0.850810988483079</v>
      </c>
      <c r="Y52" s="262">
        <v>0.92</v>
      </c>
      <c r="Z52" s="262">
        <v>0.941887494188749</v>
      </c>
      <c r="AA52" s="262">
        <v>0.945286506469501</v>
      </c>
      <c r="AB52" s="262">
        <v>0.911799761620977</v>
      </c>
      <c r="AC52" s="262">
        <v>0.875106094808126</v>
      </c>
      <c r="AD52" s="262">
        <v>0.92</v>
      </c>
      <c r="AE52" s="260">
        <v>0.999027000729749</v>
      </c>
      <c r="AF52" s="260">
        <v>0.991992463495054</v>
      </c>
      <c r="AG52" s="260">
        <v>0.992952231793265</v>
      </c>
      <c r="AH52" s="260">
        <v>0.971370115803268</v>
      </c>
      <c r="AI52" s="262">
        <v>0.92</v>
      </c>
      <c r="AJ52" s="260">
        <v>0.959563994374121</v>
      </c>
      <c r="AK52" s="260">
        <v>0.956150827503839</v>
      </c>
      <c r="AL52" s="260">
        <v>0.947700296735905</v>
      </c>
      <c r="AM52" s="260">
        <v>0.929414826381144</v>
      </c>
      <c r="AN52" s="259">
        <v>0.99</v>
      </c>
      <c r="AO52" s="264">
        <v>1</v>
      </c>
      <c r="AP52" s="264">
        <v>1</v>
      </c>
      <c r="AQ52" s="264">
        <v>1</v>
      </c>
      <c r="AR52" s="265">
        <v>1</v>
      </c>
      <c r="AS52" s="266">
        <v>0.0872182100128262</v>
      </c>
      <c r="AT52" s="267">
        <v>0.0425531914893617</v>
      </c>
      <c r="AU52" s="268">
        <v>0.19047619047619</v>
      </c>
      <c r="AV52" s="268">
        <v>0.0666666666666667</v>
      </c>
      <c r="AW52" s="268">
        <v>0.0736040609137056</v>
      </c>
      <c r="AX52" s="224"/>
      <c r="AY52" s="222"/>
    </row>
    <row r="53" ht="15" spans="1:51">
      <c r="A53" s="220"/>
      <c r="B53" s="224"/>
      <c r="C53" s="257" t="s">
        <v>24</v>
      </c>
      <c r="D53" s="111" t="s">
        <v>25</v>
      </c>
      <c r="E53" s="111" t="s">
        <v>26</v>
      </c>
      <c r="F53" s="269" t="s">
        <v>72</v>
      </c>
      <c r="G53" s="269" t="s">
        <v>72</v>
      </c>
      <c r="H53" s="269" t="s">
        <v>72</v>
      </c>
      <c r="I53" s="269" t="s">
        <v>72</v>
      </c>
      <c r="J53" s="259">
        <v>0.9</v>
      </c>
      <c r="K53" s="260">
        <v>1</v>
      </c>
      <c r="L53" s="260">
        <v>0.91304347826087</v>
      </c>
      <c r="M53" s="261">
        <v>0.842105263157895</v>
      </c>
      <c r="N53" s="261">
        <v>0.9296875</v>
      </c>
      <c r="O53" s="262">
        <v>0.9</v>
      </c>
      <c r="P53" s="263">
        <v>0.961165048543689</v>
      </c>
      <c r="Q53" s="260">
        <v>0.972893341190336</v>
      </c>
      <c r="R53" s="260">
        <v>0.967113276492083</v>
      </c>
      <c r="S53" s="260">
        <v>0.961474530831099</v>
      </c>
      <c r="T53" s="262">
        <v>0.9</v>
      </c>
      <c r="U53" s="260">
        <v>0.927184466019418</v>
      </c>
      <c r="V53" s="260">
        <v>0.93753682969947</v>
      </c>
      <c r="W53" s="260">
        <v>0.92326431181486</v>
      </c>
      <c r="X53" s="260">
        <v>0.905844504021448</v>
      </c>
      <c r="Y53" s="262">
        <v>0.92</v>
      </c>
      <c r="Z53" s="262">
        <v>0.948258706467662</v>
      </c>
      <c r="AA53" s="262">
        <v>0.956896551724138</v>
      </c>
      <c r="AB53" s="262">
        <v>0.888888888888889</v>
      </c>
      <c r="AC53" s="262">
        <v>0.938427148953465</v>
      </c>
      <c r="AD53" s="262">
        <v>0.92</v>
      </c>
      <c r="AE53" s="260">
        <v>1</v>
      </c>
      <c r="AF53" s="260">
        <v>0.994832041343669</v>
      </c>
      <c r="AG53" s="260">
        <v>0.935064935064935</v>
      </c>
      <c r="AH53" s="260">
        <v>0.914903452935529</v>
      </c>
      <c r="AI53" s="262">
        <v>0.92</v>
      </c>
      <c r="AJ53" s="260">
        <v>0.969637610186092</v>
      </c>
      <c r="AK53" s="260">
        <v>0.972358292512246</v>
      </c>
      <c r="AL53" s="260">
        <v>0.949701619778346</v>
      </c>
      <c r="AM53" s="260">
        <v>0.96231930872971</v>
      </c>
      <c r="AN53" s="259">
        <v>0.99</v>
      </c>
      <c r="AO53" s="264">
        <v>1</v>
      </c>
      <c r="AP53" s="264">
        <v>1</v>
      </c>
      <c r="AQ53" s="264">
        <v>1</v>
      </c>
      <c r="AR53" s="265">
        <v>1</v>
      </c>
      <c r="AS53" s="266">
        <v>0.0872182100128262</v>
      </c>
      <c r="AT53" s="267">
        <v>0.173913043478261</v>
      </c>
      <c r="AU53" s="268">
        <v>0.242424242424242</v>
      </c>
      <c r="AV53" s="268">
        <v>0</v>
      </c>
      <c r="AW53" s="268">
        <v>0.0892116182572614</v>
      </c>
      <c r="AX53" s="224"/>
      <c r="AY53" s="222"/>
    </row>
    <row r="54" ht="15" spans="1:51">
      <c r="A54" s="220"/>
      <c r="B54" s="224"/>
      <c r="C54" s="257" t="s">
        <v>24</v>
      </c>
      <c r="D54" s="111" t="s">
        <v>25</v>
      </c>
      <c r="E54" s="111" t="s">
        <v>26</v>
      </c>
      <c r="F54" s="269" t="s">
        <v>73</v>
      </c>
      <c r="G54" s="269" t="s">
        <v>73</v>
      </c>
      <c r="H54" s="269" t="s">
        <v>73</v>
      </c>
      <c r="I54" s="269" t="s">
        <v>73</v>
      </c>
      <c r="J54" s="259">
        <v>0.9</v>
      </c>
      <c r="K54" s="260" t="s">
        <v>33</v>
      </c>
      <c r="L54" s="260" t="s">
        <v>33</v>
      </c>
      <c r="M54" s="261" t="s">
        <v>33</v>
      </c>
      <c r="N54" s="261" t="s">
        <v>33</v>
      </c>
      <c r="O54" s="262">
        <v>0.9</v>
      </c>
      <c r="P54" s="263" t="s">
        <v>33</v>
      </c>
      <c r="Q54" s="260" t="s">
        <v>33</v>
      </c>
      <c r="R54" s="260" t="s">
        <v>33</v>
      </c>
      <c r="S54" s="260">
        <v>0.775862068965517</v>
      </c>
      <c r="T54" s="262">
        <v>0.9</v>
      </c>
      <c r="U54" s="260" t="s">
        <v>33</v>
      </c>
      <c r="V54" s="260" t="s">
        <v>33</v>
      </c>
      <c r="W54" s="260" t="s">
        <v>33</v>
      </c>
      <c r="X54" s="260">
        <v>0.982758620689655</v>
      </c>
      <c r="Y54" s="262">
        <v>0.92</v>
      </c>
      <c r="Z54" s="262" t="s">
        <v>33</v>
      </c>
      <c r="AA54" s="262" t="s">
        <v>33</v>
      </c>
      <c r="AB54" s="262" t="s">
        <v>33</v>
      </c>
      <c r="AC54" s="262">
        <v>1</v>
      </c>
      <c r="AD54" s="262">
        <v>0.92</v>
      </c>
      <c r="AE54" s="260" t="s">
        <v>33</v>
      </c>
      <c r="AF54" s="260" t="s">
        <v>33</v>
      </c>
      <c r="AG54" s="260" t="s">
        <v>33</v>
      </c>
      <c r="AH54" s="260">
        <v>1</v>
      </c>
      <c r="AI54" s="262">
        <v>0.92</v>
      </c>
      <c r="AJ54" s="260" t="s">
        <v>33</v>
      </c>
      <c r="AK54" s="260" t="s">
        <v>33</v>
      </c>
      <c r="AL54" s="260" t="s">
        <v>33</v>
      </c>
      <c r="AM54" s="260">
        <v>0.989130434782609</v>
      </c>
      <c r="AN54" s="259">
        <v>0.99</v>
      </c>
      <c r="AO54" s="264" t="s">
        <v>33</v>
      </c>
      <c r="AP54" s="264" t="s">
        <v>33</v>
      </c>
      <c r="AQ54" s="264" t="s">
        <v>33</v>
      </c>
      <c r="AR54" s="265">
        <v>1</v>
      </c>
      <c r="AS54" s="266">
        <v>0.0872182100128262</v>
      </c>
      <c r="AT54" s="267" t="s">
        <v>33</v>
      </c>
      <c r="AU54" s="268" t="s">
        <v>33</v>
      </c>
      <c r="AV54" s="268" t="s">
        <v>33</v>
      </c>
      <c r="AW54" s="268" t="s">
        <v>33</v>
      </c>
      <c r="AX54" s="224"/>
      <c r="AY54" s="222"/>
    </row>
    <row r="55" ht="15" spans="1:51">
      <c r="A55" s="220"/>
      <c r="B55" s="224"/>
      <c r="C55" s="257" t="s">
        <v>24</v>
      </c>
      <c r="D55" s="111" t="s">
        <v>25</v>
      </c>
      <c r="E55" s="111" t="s">
        <v>26</v>
      </c>
      <c r="F55" s="269" t="s">
        <v>74</v>
      </c>
      <c r="G55" s="269" t="s">
        <v>74</v>
      </c>
      <c r="H55" s="269" t="s">
        <v>74</v>
      </c>
      <c r="I55" s="269" t="s">
        <v>74</v>
      </c>
      <c r="J55" s="259">
        <v>0.9</v>
      </c>
      <c r="K55" s="260">
        <v>1</v>
      </c>
      <c r="L55" s="260">
        <v>1</v>
      </c>
      <c r="M55" s="261">
        <v>1</v>
      </c>
      <c r="N55" s="261">
        <v>0.99507658643326</v>
      </c>
      <c r="O55" s="262">
        <v>0.9</v>
      </c>
      <c r="P55" s="263">
        <v>0.981454545454545</v>
      </c>
      <c r="Q55" s="260">
        <v>0.98191424507214</v>
      </c>
      <c r="R55" s="260">
        <v>0.984427894380501</v>
      </c>
      <c r="S55" s="260">
        <v>0.978506930126484</v>
      </c>
      <c r="T55" s="262">
        <v>0.9</v>
      </c>
      <c r="U55" s="260">
        <v>0.925818181818182</v>
      </c>
      <c r="V55" s="260">
        <v>0.932737248526722</v>
      </c>
      <c r="W55" s="260">
        <v>0.927894380501016</v>
      </c>
      <c r="X55" s="260">
        <v>0.916434540389972</v>
      </c>
      <c r="Y55" s="262">
        <v>0.92</v>
      </c>
      <c r="Z55" s="262">
        <v>0.944776544264162</v>
      </c>
      <c r="AA55" s="262">
        <v>0.949852507374631</v>
      </c>
      <c r="AB55" s="262">
        <v>0.926010678871091</v>
      </c>
      <c r="AC55" s="262">
        <v>0.94367779767548</v>
      </c>
      <c r="AD55" s="262">
        <v>0.92</v>
      </c>
      <c r="AE55" s="260">
        <v>0.997251908396947</v>
      </c>
      <c r="AF55" s="260">
        <v>0.999269183922046</v>
      </c>
      <c r="AG55" s="260">
        <v>0.998461932837734</v>
      </c>
      <c r="AH55" s="260">
        <v>0.997775071431917</v>
      </c>
      <c r="AI55" s="262">
        <v>0.92</v>
      </c>
      <c r="AJ55" s="260">
        <v>0.960830004438526</v>
      </c>
      <c r="AK55" s="260">
        <v>0.966123499142367</v>
      </c>
      <c r="AL55" s="260">
        <v>0.962016412661196</v>
      </c>
      <c r="AM55" s="260">
        <v>0.961440368903618</v>
      </c>
      <c r="AN55" s="259">
        <v>0.99</v>
      </c>
      <c r="AO55" s="264">
        <v>1</v>
      </c>
      <c r="AP55" s="264">
        <v>1</v>
      </c>
      <c r="AQ55" s="264">
        <v>1</v>
      </c>
      <c r="AR55" s="265">
        <v>1</v>
      </c>
      <c r="AS55" s="266">
        <v>0.0872182100128262</v>
      </c>
      <c r="AT55" s="267">
        <v>0.04</v>
      </c>
      <c r="AU55" s="268">
        <v>0.0967741935483871</v>
      </c>
      <c r="AV55" s="268">
        <v>0.121951219512195</v>
      </c>
      <c r="AW55" s="268">
        <v>0.0632530120481928</v>
      </c>
      <c r="AX55" s="224"/>
      <c r="AY55" s="222"/>
    </row>
    <row r="56" ht="15" spans="1:51">
      <c r="A56" s="220"/>
      <c r="B56" s="224"/>
      <c r="C56" s="257" t="s">
        <v>24</v>
      </c>
      <c r="D56" s="111" t="s">
        <v>25</v>
      </c>
      <c r="E56" s="111" t="s">
        <v>26</v>
      </c>
      <c r="F56" s="269" t="s">
        <v>75</v>
      </c>
      <c r="G56" s="269" t="s">
        <v>75</v>
      </c>
      <c r="H56" s="269" t="s">
        <v>75</v>
      </c>
      <c r="I56" s="269" t="s">
        <v>75</v>
      </c>
      <c r="J56" s="259">
        <v>0.9</v>
      </c>
      <c r="K56" s="260">
        <v>1</v>
      </c>
      <c r="L56" s="260">
        <v>0.972222222222222</v>
      </c>
      <c r="M56" s="261">
        <v>1</v>
      </c>
      <c r="N56" s="261">
        <v>0.963946869070209</v>
      </c>
      <c r="O56" s="262">
        <v>0.9</v>
      </c>
      <c r="P56" s="263">
        <v>0.976604679064187</v>
      </c>
      <c r="Q56" s="260">
        <v>0.971135940409683</v>
      </c>
      <c r="R56" s="260">
        <v>0.964688751365126</v>
      </c>
      <c r="S56" s="260">
        <v>0.973659351477125</v>
      </c>
      <c r="T56" s="262">
        <v>0.9</v>
      </c>
      <c r="U56" s="260">
        <v>0.934813037392522</v>
      </c>
      <c r="V56" s="260">
        <v>0.931564245810056</v>
      </c>
      <c r="W56" s="260">
        <v>0.913360029122679</v>
      </c>
      <c r="X56" s="260">
        <v>0.92316565076019</v>
      </c>
      <c r="Y56" s="262">
        <v>0.92</v>
      </c>
      <c r="Z56" s="262">
        <v>0.94231421784866</v>
      </c>
      <c r="AA56" s="262">
        <v>0.964942528735632</v>
      </c>
      <c r="AB56" s="262">
        <v>0.93795326349718</v>
      </c>
      <c r="AC56" s="262">
        <v>0.955043418252918</v>
      </c>
      <c r="AD56" s="262">
        <v>0.92</v>
      </c>
      <c r="AE56" s="260">
        <v>0.98836840914234</v>
      </c>
      <c r="AF56" s="260">
        <v>0.966916526039009</v>
      </c>
      <c r="AG56" s="260">
        <v>0.937960529705776</v>
      </c>
      <c r="AH56" s="260">
        <v>0.973089498077821</v>
      </c>
      <c r="AI56" s="262">
        <v>0.92</v>
      </c>
      <c r="AJ56" s="260">
        <v>0.964258746539139</v>
      </c>
      <c r="AK56" s="260">
        <v>0.974025974025974</v>
      </c>
      <c r="AL56" s="260">
        <v>0.961904761904762</v>
      </c>
      <c r="AM56" s="260">
        <v>0.97066395504667</v>
      </c>
      <c r="AN56" s="259">
        <v>0.99</v>
      </c>
      <c r="AO56" s="264">
        <v>1</v>
      </c>
      <c r="AP56" s="264">
        <v>1</v>
      </c>
      <c r="AQ56" s="264">
        <v>1</v>
      </c>
      <c r="AR56" s="265">
        <v>1</v>
      </c>
      <c r="AS56" s="266">
        <v>0.0872182100128262</v>
      </c>
      <c r="AT56" s="267">
        <v>0.0444444444444444</v>
      </c>
      <c r="AU56" s="268">
        <v>0.0735294117647059</v>
      </c>
      <c r="AV56" s="268">
        <v>0.148148148148148</v>
      </c>
      <c r="AW56" s="268">
        <v>0.0611313868613139</v>
      </c>
      <c r="AX56" s="224"/>
      <c r="AY56" s="222"/>
    </row>
    <row r="57" ht="15" spans="1:51">
      <c r="A57" s="220"/>
      <c r="B57" s="224"/>
      <c r="C57" s="257" t="s">
        <v>24</v>
      </c>
      <c r="D57" s="111" t="s">
        <v>25</v>
      </c>
      <c r="E57" s="111" t="s">
        <v>26</v>
      </c>
      <c r="F57" s="269" t="s">
        <v>76</v>
      </c>
      <c r="G57" s="269" t="s">
        <v>76</v>
      </c>
      <c r="H57" s="269" t="s">
        <v>76</v>
      </c>
      <c r="I57" s="269" t="s">
        <v>76</v>
      </c>
      <c r="J57" s="259">
        <v>0.9</v>
      </c>
      <c r="K57" s="260">
        <v>1</v>
      </c>
      <c r="L57" s="260">
        <v>1</v>
      </c>
      <c r="M57" s="261">
        <v>1</v>
      </c>
      <c r="N57" s="261">
        <v>0.991391678622669</v>
      </c>
      <c r="O57" s="262">
        <v>0.9</v>
      </c>
      <c r="P57" s="263">
        <v>0.945983379501385</v>
      </c>
      <c r="Q57" s="260">
        <v>0.938133874239351</v>
      </c>
      <c r="R57" s="260">
        <v>0.986729857819905</v>
      </c>
      <c r="S57" s="260">
        <v>0.960262554698896</v>
      </c>
      <c r="T57" s="262">
        <v>0.9</v>
      </c>
      <c r="U57" s="260">
        <v>0.909510618651893</v>
      </c>
      <c r="V57" s="260">
        <v>0.913793103448276</v>
      </c>
      <c r="W57" s="260">
        <v>0.95260663507109</v>
      </c>
      <c r="X57" s="260">
        <v>0.929381121066889</v>
      </c>
      <c r="Y57" s="262">
        <v>0.92</v>
      </c>
      <c r="Z57" s="262">
        <v>0.96928051738076</v>
      </c>
      <c r="AA57" s="262">
        <v>0.970140158439976</v>
      </c>
      <c r="AB57" s="262">
        <v>0.956439393939394</v>
      </c>
      <c r="AC57" s="262">
        <v>0.968213623587106</v>
      </c>
      <c r="AD57" s="262">
        <v>0.92</v>
      </c>
      <c r="AE57" s="260">
        <v>0.998835403726708</v>
      </c>
      <c r="AF57" s="260">
        <v>0.938056523422377</v>
      </c>
      <c r="AG57" s="260">
        <v>0.986976744186047</v>
      </c>
      <c r="AH57" s="260">
        <v>0.987081620669407</v>
      </c>
      <c r="AI57" s="262">
        <v>0.92</v>
      </c>
      <c r="AJ57" s="260">
        <v>0.981486923302968</v>
      </c>
      <c r="AK57" s="260">
        <v>0.977310459324848</v>
      </c>
      <c r="AL57" s="260">
        <v>0.97790404040404</v>
      </c>
      <c r="AM57" s="260">
        <v>0.975737930357055</v>
      </c>
      <c r="AN57" s="259">
        <v>0.99</v>
      </c>
      <c r="AO57" s="264">
        <v>1</v>
      </c>
      <c r="AP57" s="264">
        <v>1</v>
      </c>
      <c r="AQ57" s="264">
        <v>1</v>
      </c>
      <c r="AR57" s="265">
        <v>1</v>
      </c>
      <c r="AS57" s="266">
        <v>0.0872182100128262</v>
      </c>
      <c r="AT57" s="267">
        <v>0.027027027027027</v>
      </c>
      <c r="AU57" s="268">
        <v>0.130434782608696</v>
      </c>
      <c r="AV57" s="268">
        <v>0</v>
      </c>
      <c r="AW57" s="268">
        <v>0.0610526315789474</v>
      </c>
      <c r="AX57" s="224"/>
      <c r="AY57" s="222"/>
    </row>
    <row r="58" ht="15" spans="1:51">
      <c r="A58" s="220"/>
      <c r="B58" s="224"/>
      <c r="C58" s="257" t="s">
        <v>24</v>
      </c>
      <c r="D58" s="111" t="s">
        <v>25</v>
      </c>
      <c r="E58" s="111" t="s">
        <v>26</v>
      </c>
      <c r="F58" s="269" t="s">
        <v>77</v>
      </c>
      <c r="G58" s="269" t="s">
        <v>77</v>
      </c>
      <c r="H58" s="269" t="s">
        <v>77</v>
      </c>
      <c r="I58" s="269" t="s">
        <v>77</v>
      </c>
      <c r="J58" s="259">
        <v>0.9</v>
      </c>
      <c r="K58" s="260">
        <v>0.98019801980198</v>
      </c>
      <c r="L58" s="260">
        <v>0.951456310679612</v>
      </c>
      <c r="M58" s="261">
        <v>0.974025974025974</v>
      </c>
      <c r="N58" s="261">
        <v>0.950645756457565</v>
      </c>
      <c r="O58" s="262">
        <v>0.9</v>
      </c>
      <c r="P58" s="263">
        <v>0.979100346020761</v>
      </c>
      <c r="Q58" s="260">
        <v>0.975847089487402</v>
      </c>
      <c r="R58" s="260">
        <v>0.99250208275479</v>
      </c>
      <c r="S58" s="260">
        <v>0.969273636688922</v>
      </c>
      <c r="T58" s="262">
        <v>0.9</v>
      </c>
      <c r="U58" s="260">
        <v>0.730519031141869</v>
      </c>
      <c r="V58" s="260">
        <v>0.784708948740226</v>
      </c>
      <c r="W58" s="260">
        <v>0.782004998611497</v>
      </c>
      <c r="X58" s="260">
        <v>0.753328816243253</v>
      </c>
      <c r="Y58" s="262">
        <v>0.92</v>
      </c>
      <c r="Z58" s="262">
        <v>0.925358851674641</v>
      </c>
      <c r="AA58" s="262">
        <v>0.913830415109187</v>
      </c>
      <c r="AB58" s="262">
        <v>0.90599294947121</v>
      </c>
      <c r="AC58" s="262">
        <v>0.924710643965597</v>
      </c>
      <c r="AD58" s="262">
        <v>0.92</v>
      </c>
      <c r="AE58" s="260">
        <v>0.995348837209302</v>
      </c>
      <c r="AF58" s="260">
        <v>0.996207896497881</v>
      </c>
      <c r="AG58" s="260">
        <v>0.993881822572855</v>
      </c>
      <c r="AH58" s="260">
        <v>0.989760120397393</v>
      </c>
      <c r="AI58" s="262">
        <v>0.92</v>
      </c>
      <c r="AJ58" s="260">
        <v>0.946246930901438</v>
      </c>
      <c r="AK58" s="260">
        <v>0.941605166051661</v>
      </c>
      <c r="AL58" s="260">
        <v>0.93909108052046</v>
      </c>
      <c r="AM58" s="260">
        <v>0.949468085106383</v>
      </c>
      <c r="AN58" s="259">
        <v>0.99</v>
      </c>
      <c r="AO58" s="264">
        <v>1</v>
      </c>
      <c r="AP58" s="264">
        <v>1</v>
      </c>
      <c r="AQ58" s="264">
        <v>1</v>
      </c>
      <c r="AR58" s="265">
        <v>1</v>
      </c>
      <c r="AS58" s="266">
        <v>0.0872182100128262</v>
      </c>
      <c r="AT58" s="267">
        <v>0.0833333333333333</v>
      </c>
      <c r="AU58" s="268">
        <v>0.109375</v>
      </c>
      <c r="AV58" s="268">
        <v>0.130434782608696</v>
      </c>
      <c r="AW58" s="268">
        <v>0.0659536541889483</v>
      </c>
      <c r="AX58" s="224"/>
      <c r="AY58" s="222"/>
    </row>
    <row r="59" ht="15" spans="1:51">
      <c r="A59" s="220"/>
      <c r="B59" s="224"/>
      <c r="C59" s="257" t="s">
        <v>24</v>
      </c>
      <c r="D59" s="111" t="s">
        <v>25</v>
      </c>
      <c r="E59" s="111" t="s">
        <v>26</v>
      </c>
      <c r="F59" s="269" t="s">
        <v>78</v>
      </c>
      <c r="G59" s="269" t="s">
        <v>78</v>
      </c>
      <c r="H59" s="269" t="s">
        <v>78</v>
      </c>
      <c r="I59" s="269" t="s">
        <v>78</v>
      </c>
      <c r="J59" s="259">
        <v>0.9</v>
      </c>
      <c r="K59" s="260">
        <v>0.96</v>
      </c>
      <c r="L59" s="260">
        <v>0.934210526315789</v>
      </c>
      <c r="M59" s="261">
        <v>0.968253968253968</v>
      </c>
      <c r="N59" s="261">
        <v>0.923536439665472</v>
      </c>
      <c r="O59" s="262">
        <v>0.9</v>
      </c>
      <c r="P59" s="263">
        <v>0.972771885388634</v>
      </c>
      <c r="Q59" s="260">
        <v>0.987648054145516</v>
      </c>
      <c r="R59" s="260">
        <v>0.913478369592398</v>
      </c>
      <c r="S59" s="260">
        <v>0.943080648435461</v>
      </c>
      <c r="T59" s="262">
        <v>0.9</v>
      </c>
      <c r="U59" s="260">
        <v>0.813044166534748</v>
      </c>
      <c r="V59" s="260">
        <v>0.87072758037225</v>
      </c>
      <c r="W59" s="260">
        <v>0.87421855463866</v>
      </c>
      <c r="X59" s="260">
        <v>0.804563118058174</v>
      </c>
      <c r="Y59" s="262">
        <v>0.92</v>
      </c>
      <c r="Z59" s="262">
        <v>0.934052757793765</v>
      </c>
      <c r="AA59" s="262">
        <v>0.941704972837443</v>
      </c>
      <c r="AB59" s="262">
        <v>0.955757575757576</v>
      </c>
      <c r="AC59" s="262">
        <v>0.949211316446061</v>
      </c>
      <c r="AD59" s="262">
        <v>0.92</v>
      </c>
      <c r="AE59" s="260">
        <v>0.992123400065638</v>
      </c>
      <c r="AF59" s="260">
        <v>0.991958970129636</v>
      </c>
      <c r="AG59" s="260">
        <v>0.984846745494203</v>
      </c>
      <c r="AH59" s="260">
        <v>0.986335818610005</v>
      </c>
      <c r="AI59" s="262">
        <v>0.92</v>
      </c>
      <c r="AJ59" s="260">
        <v>0.951559073138171</v>
      </c>
      <c r="AK59" s="260">
        <v>0.960732984293194</v>
      </c>
      <c r="AL59" s="260">
        <v>0.970088495575221</v>
      </c>
      <c r="AM59" s="260">
        <v>0.96431120935073</v>
      </c>
      <c r="AN59" s="259">
        <v>0.99</v>
      </c>
      <c r="AO59" s="264">
        <v>1</v>
      </c>
      <c r="AP59" s="264">
        <v>1</v>
      </c>
      <c r="AQ59" s="264">
        <v>1</v>
      </c>
      <c r="AR59" s="265">
        <v>1</v>
      </c>
      <c r="AS59" s="266">
        <v>0.0872182100128262</v>
      </c>
      <c r="AT59" s="267">
        <v>0.175438596491228</v>
      </c>
      <c r="AU59" s="268">
        <v>0.0344827586206897</v>
      </c>
      <c r="AV59" s="268">
        <v>0.176470588235294</v>
      </c>
      <c r="AW59" s="268">
        <v>0.0706751054852321</v>
      </c>
      <c r="AX59" s="224"/>
      <c r="AY59" s="222"/>
    </row>
    <row r="60" ht="15" spans="1:51">
      <c r="A60" s="220"/>
      <c r="B60" s="224"/>
      <c r="C60" s="257" t="s">
        <v>24</v>
      </c>
      <c r="D60" s="111" t="s">
        <v>25</v>
      </c>
      <c r="E60" s="111" t="s">
        <v>26</v>
      </c>
      <c r="F60" s="269" t="s">
        <v>79</v>
      </c>
      <c r="G60" s="269" t="s">
        <v>79</v>
      </c>
      <c r="H60" s="269" t="s">
        <v>79</v>
      </c>
      <c r="I60" s="269" t="s">
        <v>79</v>
      </c>
      <c r="J60" s="259">
        <v>0.9</v>
      </c>
      <c r="K60" s="260">
        <v>0.978723404255319</v>
      </c>
      <c r="L60" s="260">
        <v>0.989130434782609</v>
      </c>
      <c r="M60" s="261">
        <v>0.916666666666667</v>
      </c>
      <c r="N60" s="261">
        <v>0.932917316692668</v>
      </c>
      <c r="O60" s="262">
        <v>0.9</v>
      </c>
      <c r="P60" s="263">
        <v>0.977436044840471</v>
      </c>
      <c r="Q60" s="260">
        <v>0.966703839413733</v>
      </c>
      <c r="R60" s="260">
        <v>0.894504612916165</v>
      </c>
      <c r="S60" s="260">
        <v>0.965916494120531</v>
      </c>
      <c r="T60" s="262">
        <v>0.9</v>
      </c>
      <c r="U60" s="260">
        <v>0.868496694452429</v>
      </c>
      <c r="V60" s="260">
        <v>0.896925282778397</v>
      </c>
      <c r="W60" s="260">
        <v>0.911351784997994</v>
      </c>
      <c r="X60" s="260">
        <v>0.87261902458218</v>
      </c>
      <c r="Y60" s="262">
        <v>0.92</v>
      </c>
      <c r="Z60" s="262">
        <v>0.966042395554641</v>
      </c>
      <c r="AA60" s="262">
        <v>0.973082099596231</v>
      </c>
      <c r="AB60" s="262">
        <v>0.971887550200803</v>
      </c>
      <c r="AC60" s="262">
        <v>0.962450509199466</v>
      </c>
      <c r="AD60" s="262">
        <v>0.92</v>
      </c>
      <c r="AE60" s="260">
        <v>0.996013360629243</v>
      </c>
      <c r="AF60" s="260">
        <v>0.973565702963163</v>
      </c>
      <c r="AG60" s="260">
        <v>0.9195813288259</v>
      </c>
      <c r="AH60" s="260">
        <v>0.971002068664014</v>
      </c>
      <c r="AI60" s="262">
        <v>0.92</v>
      </c>
      <c r="AJ60" s="260">
        <v>0.966731566917802</v>
      </c>
      <c r="AK60" s="260">
        <v>0.974147099730017</v>
      </c>
      <c r="AL60" s="260">
        <v>0.981944444444444</v>
      </c>
      <c r="AM60" s="260">
        <v>0.972517144219863</v>
      </c>
      <c r="AN60" s="259">
        <v>0.99</v>
      </c>
      <c r="AO60" s="264">
        <v>1</v>
      </c>
      <c r="AP60" s="264">
        <v>1</v>
      </c>
      <c r="AQ60" s="264">
        <v>1</v>
      </c>
      <c r="AR60" s="265">
        <v>1</v>
      </c>
      <c r="AS60" s="266">
        <v>0.0872182100128262</v>
      </c>
      <c r="AT60" s="267">
        <v>0.129411764705882</v>
      </c>
      <c r="AU60" s="268">
        <v>0.0602409638554217</v>
      </c>
      <c r="AV60" s="268">
        <v>0.168674698795181</v>
      </c>
      <c r="AW60" s="268">
        <v>0.0639751552795031</v>
      </c>
      <c r="AX60" s="224"/>
      <c r="AY60" s="222"/>
    </row>
    <row r="61" ht="15" spans="1:51">
      <c r="A61" s="220"/>
      <c r="B61" s="224"/>
      <c r="C61" s="257" t="s">
        <v>24</v>
      </c>
      <c r="D61" s="111" t="s">
        <v>80</v>
      </c>
      <c r="E61" s="111" t="s">
        <v>26</v>
      </c>
      <c r="F61" s="269" t="s">
        <v>81</v>
      </c>
      <c r="G61" s="269" t="s">
        <v>81</v>
      </c>
      <c r="H61" s="269" t="s">
        <v>81</v>
      </c>
      <c r="I61" s="269" t="s">
        <v>81</v>
      </c>
      <c r="J61" s="259">
        <v>0.9</v>
      </c>
      <c r="K61" s="260">
        <v>0.931818181818182</v>
      </c>
      <c r="L61" s="260">
        <v>0.906976744186046</v>
      </c>
      <c r="M61" s="261">
        <v>0.925</v>
      </c>
      <c r="N61" s="261">
        <v>0.924290220820189</v>
      </c>
      <c r="O61" s="262">
        <v>0.9</v>
      </c>
      <c r="P61" s="263">
        <v>0.967466835123184</v>
      </c>
      <c r="Q61" s="260">
        <v>0.977915536613716</v>
      </c>
      <c r="R61" s="260">
        <v>0.986144578313253</v>
      </c>
      <c r="S61" s="260">
        <v>0.955591608213644</v>
      </c>
      <c r="T61" s="262">
        <v>0.9</v>
      </c>
      <c r="U61" s="260">
        <v>0.759633607075174</v>
      </c>
      <c r="V61" s="260">
        <v>0.81170089112747</v>
      </c>
      <c r="W61" s="260">
        <v>0.663253012048193</v>
      </c>
      <c r="X61" s="260">
        <v>0.725676384978766</v>
      </c>
      <c r="Y61" s="262">
        <v>0.92</v>
      </c>
      <c r="Z61" s="262">
        <v>0.943833236826867</v>
      </c>
      <c r="AA61" s="262">
        <v>0.917140151515151</v>
      </c>
      <c r="AB61" s="262">
        <v>0.905523255813954</v>
      </c>
      <c r="AC61" s="262">
        <v>0.910249457700651</v>
      </c>
      <c r="AD61" s="262">
        <v>0.92</v>
      </c>
      <c r="AE61" s="260">
        <v>0.993243243243243</v>
      </c>
      <c r="AF61" s="260">
        <v>1</v>
      </c>
      <c r="AG61" s="260">
        <v>0.988165680473373</v>
      </c>
      <c r="AH61" s="260">
        <v>0.980522945570971</v>
      </c>
      <c r="AI61" s="262">
        <v>0.92</v>
      </c>
      <c r="AJ61" s="260">
        <v>0.954629061925199</v>
      </c>
      <c r="AK61" s="260">
        <v>0.94331983805668</v>
      </c>
      <c r="AL61" s="260">
        <v>0.940825883354619</v>
      </c>
      <c r="AM61" s="260">
        <v>0.924674948040021</v>
      </c>
      <c r="AN61" s="259">
        <v>0.99</v>
      </c>
      <c r="AO61" s="264">
        <v>1</v>
      </c>
      <c r="AP61" s="264">
        <v>1</v>
      </c>
      <c r="AQ61" s="264">
        <v>1</v>
      </c>
      <c r="AR61" s="265">
        <v>1</v>
      </c>
      <c r="AS61" s="266">
        <v>0.0872182100128262</v>
      </c>
      <c r="AT61" s="267">
        <v>0.0833333333333333</v>
      </c>
      <c r="AU61" s="268">
        <v>0</v>
      </c>
      <c r="AV61" s="268">
        <v>0.0769230769230769</v>
      </c>
      <c r="AW61" s="268">
        <v>0.0692464358452139</v>
      </c>
      <c r="AX61" s="224"/>
      <c r="AY61" s="222"/>
    </row>
    <row r="62" ht="15" spans="1:51">
      <c r="A62" s="220"/>
      <c r="B62" s="224"/>
      <c r="C62" s="257" t="s">
        <v>24</v>
      </c>
      <c r="D62" s="111" t="s">
        <v>25</v>
      </c>
      <c r="E62" s="111" t="s">
        <v>26</v>
      </c>
      <c r="F62" s="269" t="s">
        <v>82</v>
      </c>
      <c r="G62" s="269" t="s">
        <v>82</v>
      </c>
      <c r="H62" s="269" t="s">
        <v>82</v>
      </c>
      <c r="I62" s="269" t="s">
        <v>82</v>
      </c>
      <c r="J62" s="259">
        <v>0.9</v>
      </c>
      <c r="K62" s="260">
        <v>1</v>
      </c>
      <c r="L62" s="260">
        <v>0.978723404255319</v>
      </c>
      <c r="M62" s="261">
        <v>0.974025974025974</v>
      </c>
      <c r="N62" s="261">
        <v>0.96875</v>
      </c>
      <c r="O62" s="262">
        <v>0.9</v>
      </c>
      <c r="P62" s="263">
        <v>0.991997332444148</v>
      </c>
      <c r="Q62" s="260">
        <v>0.990386624869383</v>
      </c>
      <c r="R62" s="260">
        <v>0.997246022031824</v>
      </c>
      <c r="S62" s="260">
        <v>0.989986367996769</v>
      </c>
      <c r="T62" s="262">
        <v>0.9</v>
      </c>
      <c r="U62" s="260">
        <v>0.876958986328776</v>
      </c>
      <c r="V62" s="260">
        <v>0.903030303030303</v>
      </c>
      <c r="W62" s="260">
        <v>0.883720930232558</v>
      </c>
      <c r="X62" s="260">
        <v>0.885861424796782</v>
      </c>
      <c r="Y62" s="262">
        <v>0.92</v>
      </c>
      <c r="Z62" s="262">
        <v>0.922054223149114</v>
      </c>
      <c r="AA62" s="262">
        <v>0.927334178284749</v>
      </c>
      <c r="AB62" s="262">
        <v>0.915405777166437</v>
      </c>
      <c r="AC62" s="262">
        <v>0.935265571434932</v>
      </c>
      <c r="AD62" s="262">
        <v>0.92</v>
      </c>
      <c r="AE62" s="260">
        <v>0.973186119873817</v>
      </c>
      <c r="AF62" s="260">
        <v>0.971890372452565</v>
      </c>
      <c r="AG62" s="260">
        <v>0.958690568978956</v>
      </c>
      <c r="AH62" s="260">
        <v>0.958019829829126</v>
      </c>
      <c r="AI62" s="262">
        <v>0.92</v>
      </c>
      <c r="AJ62" s="260">
        <v>0.953301454878421</v>
      </c>
      <c r="AK62" s="260">
        <v>0.952410967538607</v>
      </c>
      <c r="AL62" s="260">
        <v>0.951090408638577</v>
      </c>
      <c r="AM62" s="260">
        <v>0.958565137597094</v>
      </c>
      <c r="AN62" s="259">
        <v>0.99</v>
      </c>
      <c r="AO62" s="264">
        <v>1</v>
      </c>
      <c r="AP62" s="264">
        <v>1</v>
      </c>
      <c r="AQ62" s="264">
        <v>1</v>
      </c>
      <c r="AR62" s="265">
        <v>1</v>
      </c>
      <c r="AS62" s="266">
        <v>0.0872182100128262</v>
      </c>
      <c r="AT62" s="267">
        <v>0.0576923076923077</v>
      </c>
      <c r="AU62" s="268">
        <v>0.152542372881356</v>
      </c>
      <c r="AV62" s="268">
        <v>0.35</v>
      </c>
      <c r="AW62" s="268">
        <v>0.0985915492957746</v>
      </c>
      <c r="AX62" s="224"/>
      <c r="AY62" s="222"/>
    </row>
    <row r="63" ht="15" spans="1:51">
      <c r="A63" s="220"/>
      <c r="B63" s="224"/>
      <c r="C63" s="257" t="s">
        <v>24</v>
      </c>
      <c r="D63" s="111" t="s">
        <v>25</v>
      </c>
      <c r="E63" s="111" t="s">
        <v>26</v>
      </c>
      <c r="F63" s="269" t="s">
        <v>83</v>
      </c>
      <c r="G63" s="269" t="s">
        <v>83</v>
      </c>
      <c r="H63" s="269" t="s">
        <v>83</v>
      </c>
      <c r="I63" s="269" t="s">
        <v>83</v>
      </c>
      <c r="J63" s="259">
        <v>0.9</v>
      </c>
      <c r="K63" s="260">
        <v>0.940677966101695</v>
      </c>
      <c r="L63" s="260">
        <v>0.919642857142857</v>
      </c>
      <c r="M63" s="261">
        <v>0.936842105263158</v>
      </c>
      <c r="N63" s="261">
        <v>0.95088257866462</v>
      </c>
      <c r="O63" s="262">
        <v>0.9</v>
      </c>
      <c r="P63" s="263">
        <v>0.968321013727561</v>
      </c>
      <c r="Q63" s="260">
        <v>0.984406279633337</v>
      </c>
      <c r="R63" s="260">
        <v>0.990162142466752</v>
      </c>
      <c r="S63" s="260">
        <v>0.977727481466903</v>
      </c>
      <c r="T63" s="262">
        <v>0.9</v>
      </c>
      <c r="U63" s="260">
        <v>0.880003839877124</v>
      </c>
      <c r="V63" s="260">
        <v>0.865556843325256</v>
      </c>
      <c r="W63" s="260">
        <v>0.909819639278557</v>
      </c>
      <c r="X63" s="260">
        <v>0.85639309847143</v>
      </c>
      <c r="Y63" s="262">
        <v>0.92</v>
      </c>
      <c r="Z63" s="262">
        <v>0.954437212255914</v>
      </c>
      <c r="AA63" s="262">
        <v>0.947790636507101</v>
      </c>
      <c r="AB63" s="262">
        <v>0.935307872174591</v>
      </c>
      <c r="AC63" s="262">
        <v>0.949588138385502</v>
      </c>
      <c r="AD63" s="262">
        <v>0.92</v>
      </c>
      <c r="AE63" s="260">
        <v>0.889205274827868</v>
      </c>
      <c r="AF63" s="260">
        <v>0.983411511283796</v>
      </c>
      <c r="AG63" s="260">
        <v>0.985006597097277</v>
      </c>
      <c r="AH63" s="260">
        <v>0.975758602069801</v>
      </c>
      <c r="AI63" s="262">
        <v>0.92</v>
      </c>
      <c r="AJ63" s="260">
        <v>0.970320727620871</v>
      </c>
      <c r="AK63" s="260">
        <v>0.964321225946072</v>
      </c>
      <c r="AL63" s="260">
        <v>0.960039712087367</v>
      </c>
      <c r="AM63" s="260">
        <v>0.965990788586834</v>
      </c>
      <c r="AN63" s="259">
        <v>0.99</v>
      </c>
      <c r="AO63" s="264">
        <v>1</v>
      </c>
      <c r="AP63" s="264">
        <v>1</v>
      </c>
      <c r="AQ63" s="264">
        <v>1</v>
      </c>
      <c r="AR63" s="265">
        <v>0.999735389733122</v>
      </c>
      <c r="AS63" s="266">
        <v>0.0872182100128262</v>
      </c>
      <c r="AT63" s="267">
        <v>0.074468085106383</v>
      </c>
      <c r="AU63" s="268">
        <v>0.0973451327433628</v>
      </c>
      <c r="AV63" s="268">
        <v>0.0735294117647059</v>
      </c>
      <c r="AW63" s="268">
        <v>0.0626349892008639</v>
      </c>
      <c r="AX63" s="224"/>
      <c r="AY63" s="222"/>
    </row>
    <row r="64" ht="15" spans="1:51">
      <c r="A64" s="220"/>
      <c r="B64" s="224"/>
      <c r="C64" s="257" t="s">
        <v>24</v>
      </c>
      <c r="D64" s="111" t="s">
        <v>25</v>
      </c>
      <c r="E64" s="111" t="s">
        <v>26</v>
      </c>
      <c r="F64" s="269" t="s">
        <v>84</v>
      </c>
      <c r="G64" s="269" t="s">
        <v>84</v>
      </c>
      <c r="H64" s="269" t="s">
        <v>84</v>
      </c>
      <c r="I64" s="269" t="s">
        <v>84</v>
      </c>
      <c r="J64" s="259">
        <v>0.9</v>
      </c>
      <c r="K64" s="260">
        <v>0.935897435897436</v>
      </c>
      <c r="L64" s="260">
        <v>0.971014492753623</v>
      </c>
      <c r="M64" s="261">
        <v>0.897058823529412</v>
      </c>
      <c r="N64" s="261">
        <v>0.862190812720848</v>
      </c>
      <c r="O64" s="262">
        <v>0.9</v>
      </c>
      <c r="P64" s="263">
        <v>0.989888238424694</v>
      </c>
      <c r="Q64" s="260">
        <v>0.992512868507253</v>
      </c>
      <c r="R64" s="260">
        <v>0.993731563421829</v>
      </c>
      <c r="S64" s="260">
        <v>0.972290439849657</v>
      </c>
      <c r="T64" s="262">
        <v>0.9</v>
      </c>
      <c r="U64" s="260">
        <v>0.855596948731595</v>
      </c>
      <c r="V64" s="260">
        <v>0.826860084230229</v>
      </c>
      <c r="W64" s="260">
        <v>0.779498525073746</v>
      </c>
      <c r="X64" s="260">
        <v>0.767074211976375</v>
      </c>
      <c r="Y64" s="262">
        <v>0.92</v>
      </c>
      <c r="Z64" s="262">
        <v>0.932750301568154</v>
      </c>
      <c r="AA64" s="262">
        <v>0.930416447021613</v>
      </c>
      <c r="AB64" s="262">
        <v>0.925124792013311</v>
      </c>
      <c r="AC64" s="262">
        <v>0.905110894342335</v>
      </c>
      <c r="AD64" s="262">
        <v>0.92</v>
      </c>
      <c r="AE64" s="260">
        <v>0.996865203761755</v>
      </c>
      <c r="AF64" s="260">
        <v>0.997154521835952</v>
      </c>
      <c r="AG64" s="260">
        <v>0.997017151379567</v>
      </c>
      <c r="AH64" s="260">
        <v>0.991091664047379</v>
      </c>
      <c r="AI64" s="262">
        <v>0.92</v>
      </c>
      <c r="AJ64" s="260">
        <v>0.950854462191444</v>
      </c>
      <c r="AK64" s="260">
        <v>0.944595934556272</v>
      </c>
      <c r="AL64" s="260">
        <v>0.949169859514687</v>
      </c>
      <c r="AM64" s="260">
        <v>0.925966291900461</v>
      </c>
      <c r="AN64" s="259">
        <v>0.99</v>
      </c>
      <c r="AO64" s="264">
        <v>1</v>
      </c>
      <c r="AP64" s="264">
        <v>1</v>
      </c>
      <c r="AQ64" s="264">
        <v>1</v>
      </c>
      <c r="AR64" s="265">
        <v>1</v>
      </c>
      <c r="AS64" s="266">
        <v>0.0872182100128262</v>
      </c>
      <c r="AT64" s="267">
        <v>0.103448275862069</v>
      </c>
      <c r="AU64" s="268">
        <v>0.0540540540540541</v>
      </c>
      <c r="AV64" s="268">
        <v>0.119047619047619</v>
      </c>
      <c r="AW64" s="268">
        <v>0.067938021454112</v>
      </c>
      <c r="AX64" s="224"/>
      <c r="AY64" s="222"/>
    </row>
    <row r="65" ht="15" spans="1:51">
      <c r="A65" s="220"/>
      <c r="B65" s="224"/>
      <c r="C65" s="257" t="s">
        <v>24</v>
      </c>
      <c r="D65" s="111" t="s">
        <v>25</v>
      </c>
      <c r="E65" s="111" t="s">
        <v>26</v>
      </c>
      <c r="F65" s="269" t="s">
        <v>85</v>
      </c>
      <c r="G65" s="269" t="s">
        <v>85</v>
      </c>
      <c r="H65" s="269" t="s">
        <v>85</v>
      </c>
      <c r="I65" s="269" t="s">
        <v>85</v>
      </c>
      <c r="J65" s="259">
        <v>0.9</v>
      </c>
      <c r="K65" s="260">
        <v>0.948275862068966</v>
      </c>
      <c r="L65" s="260">
        <v>0.947368421052632</v>
      </c>
      <c r="M65" s="261">
        <v>0.686274509803922</v>
      </c>
      <c r="N65" s="261">
        <v>0.948795180722892</v>
      </c>
      <c r="O65" s="262">
        <v>0.9</v>
      </c>
      <c r="P65" s="263">
        <v>0.970486397361913</v>
      </c>
      <c r="Q65" s="260">
        <v>0.978081740276862</v>
      </c>
      <c r="R65" s="260">
        <v>0.953478446436193</v>
      </c>
      <c r="S65" s="260">
        <v>0.969042363567517</v>
      </c>
      <c r="T65" s="262">
        <v>0.9</v>
      </c>
      <c r="U65" s="260">
        <v>0.888705688375927</v>
      </c>
      <c r="V65" s="260">
        <v>0.922874093605801</v>
      </c>
      <c r="W65" s="260">
        <v>0.932351685872813</v>
      </c>
      <c r="X65" s="260">
        <v>0.914977326671408</v>
      </c>
      <c r="Y65" s="262">
        <v>0.92</v>
      </c>
      <c r="Z65" s="262">
        <v>0.953498974242079</v>
      </c>
      <c r="AA65" s="262">
        <v>0.961625794732062</v>
      </c>
      <c r="AB65" s="262">
        <v>0.979017857142857</v>
      </c>
      <c r="AC65" s="262">
        <v>0.972853803654909</v>
      </c>
      <c r="AD65" s="262">
        <v>0.92</v>
      </c>
      <c r="AE65" s="260">
        <v>0.997195692583809</v>
      </c>
      <c r="AF65" s="260">
        <v>0.99362851212926</v>
      </c>
      <c r="AG65" s="260">
        <v>0.979849939884639</v>
      </c>
      <c r="AH65" s="260">
        <v>0.993939255878041</v>
      </c>
      <c r="AI65" s="262">
        <v>0.92</v>
      </c>
      <c r="AJ65" s="260">
        <v>0.956284675722212</v>
      </c>
      <c r="AK65" s="260">
        <v>0.975553857906799</v>
      </c>
      <c r="AL65" s="260">
        <v>0.983973433439215</v>
      </c>
      <c r="AM65" s="260">
        <v>0.979126948678004</v>
      </c>
      <c r="AN65" s="259">
        <v>0.99</v>
      </c>
      <c r="AO65" s="264">
        <v>1</v>
      </c>
      <c r="AP65" s="264">
        <v>1</v>
      </c>
      <c r="AQ65" s="264">
        <v>1</v>
      </c>
      <c r="AR65" s="265">
        <v>1</v>
      </c>
      <c r="AS65" s="266">
        <v>0.0872182100128262</v>
      </c>
      <c r="AT65" s="267">
        <v>0.0810810810810811</v>
      </c>
      <c r="AU65" s="268">
        <v>0.194444444444444</v>
      </c>
      <c r="AV65" s="268">
        <v>0.0333333333333333</v>
      </c>
      <c r="AW65" s="268">
        <v>0.0816582914572864</v>
      </c>
      <c r="AX65" s="224"/>
      <c r="AY65" s="222"/>
    </row>
    <row r="66" ht="15" spans="1:51">
      <c r="A66" s="220"/>
      <c r="B66" s="224"/>
      <c r="C66" s="257" t="s">
        <v>24</v>
      </c>
      <c r="D66" s="111" t="s">
        <v>25</v>
      </c>
      <c r="E66" s="111" t="s">
        <v>26</v>
      </c>
      <c r="F66" s="269" t="s">
        <v>86</v>
      </c>
      <c r="G66" s="269" t="s">
        <v>86</v>
      </c>
      <c r="H66" s="269" t="s">
        <v>86</v>
      </c>
      <c r="I66" s="269" t="s">
        <v>86</v>
      </c>
      <c r="J66" s="259">
        <v>0.9</v>
      </c>
      <c r="K66" s="260" t="s">
        <v>33</v>
      </c>
      <c r="L66" s="260" t="s">
        <v>33</v>
      </c>
      <c r="M66" s="261" t="s">
        <v>33</v>
      </c>
      <c r="N66" s="261" t="s">
        <v>33</v>
      </c>
      <c r="O66" s="262">
        <v>0.9</v>
      </c>
      <c r="P66" s="263" t="s">
        <v>33</v>
      </c>
      <c r="Q66" s="260" t="s">
        <v>33</v>
      </c>
      <c r="R66" s="260" t="s">
        <v>33</v>
      </c>
      <c r="S66" s="260" t="s">
        <v>33</v>
      </c>
      <c r="T66" s="262">
        <v>0.9</v>
      </c>
      <c r="U66" s="260" t="s">
        <v>33</v>
      </c>
      <c r="V66" s="260" t="s">
        <v>33</v>
      </c>
      <c r="W66" s="260" t="s">
        <v>33</v>
      </c>
      <c r="X66" s="260" t="s">
        <v>33</v>
      </c>
      <c r="Y66" s="262">
        <v>0.92</v>
      </c>
      <c r="Z66" s="262" t="s">
        <v>33</v>
      </c>
      <c r="AA66" s="262" t="s">
        <v>33</v>
      </c>
      <c r="AB66" s="262" t="s">
        <v>33</v>
      </c>
      <c r="AC66" s="262" t="s">
        <v>33</v>
      </c>
      <c r="AD66" s="262">
        <v>0.92</v>
      </c>
      <c r="AE66" s="260" t="s">
        <v>33</v>
      </c>
      <c r="AF66" s="260" t="s">
        <v>33</v>
      </c>
      <c r="AG66" s="260" t="s">
        <v>33</v>
      </c>
      <c r="AH66" s="260" t="s">
        <v>33</v>
      </c>
      <c r="AI66" s="262">
        <v>0.92</v>
      </c>
      <c r="AJ66" s="260" t="s">
        <v>33</v>
      </c>
      <c r="AK66" s="260" t="s">
        <v>33</v>
      </c>
      <c r="AL66" s="260" t="s">
        <v>33</v>
      </c>
      <c r="AM66" s="260" t="s">
        <v>33</v>
      </c>
      <c r="AN66" s="259">
        <v>0.99</v>
      </c>
      <c r="AO66" s="264" t="s">
        <v>33</v>
      </c>
      <c r="AP66" s="264" t="s">
        <v>33</v>
      </c>
      <c r="AQ66" s="264" t="s">
        <v>33</v>
      </c>
      <c r="AR66" s="265" t="s">
        <v>33</v>
      </c>
      <c r="AS66" s="266">
        <v>0.0872182100128262</v>
      </c>
      <c r="AT66" s="267" t="s">
        <v>33</v>
      </c>
      <c r="AU66" s="268" t="s">
        <v>33</v>
      </c>
      <c r="AV66" s="268" t="s">
        <v>33</v>
      </c>
      <c r="AW66" s="268" t="s">
        <v>33</v>
      </c>
      <c r="AX66" s="224"/>
      <c r="AY66" s="222"/>
    </row>
    <row r="67" ht="15" spans="1:51">
      <c r="A67" s="220"/>
      <c r="B67" s="224"/>
      <c r="C67" s="257" t="s">
        <v>24</v>
      </c>
      <c r="D67" s="111" t="s">
        <v>25</v>
      </c>
      <c r="E67" s="111" t="s">
        <v>26</v>
      </c>
      <c r="F67" s="269" t="s">
        <v>87</v>
      </c>
      <c r="G67" s="269" t="s">
        <v>87</v>
      </c>
      <c r="H67" s="269" t="s">
        <v>87</v>
      </c>
      <c r="I67" s="269" t="s">
        <v>87</v>
      </c>
      <c r="J67" s="259">
        <v>0.9</v>
      </c>
      <c r="K67" s="260">
        <v>0.956521739130435</v>
      </c>
      <c r="L67" s="260">
        <v>0.887640449438202</v>
      </c>
      <c r="M67" s="261">
        <v>0.9625</v>
      </c>
      <c r="N67" s="261">
        <v>0.947665469471524</v>
      </c>
      <c r="O67" s="262">
        <v>0.9</v>
      </c>
      <c r="P67" s="263">
        <v>0.977020816436875</v>
      </c>
      <c r="Q67" s="260">
        <v>0.972072513473787</v>
      </c>
      <c r="R67" s="260">
        <v>0.957082675092154</v>
      </c>
      <c r="S67" s="260">
        <v>0.979458234683563</v>
      </c>
      <c r="T67" s="262">
        <v>0.9</v>
      </c>
      <c r="U67" s="260">
        <v>0.846580156799135</v>
      </c>
      <c r="V67" s="260">
        <v>0.855952964233219</v>
      </c>
      <c r="W67" s="260">
        <v>0.84044233807267</v>
      </c>
      <c r="X67" s="260">
        <v>0.79988738662343</v>
      </c>
      <c r="Y67" s="262">
        <v>0.92</v>
      </c>
      <c r="Z67" s="262">
        <v>0.942416340721425</v>
      </c>
      <c r="AA67" s="262">
        <v>0.956625585172447</v>
      </c>
      <c r="AB67" s="262">
        <v>0.92212389380531</v>
      </c>
      <c r="AC67" s="262">
        <v>0.934545192628006</v>
      </c>
      <c r="AD67" s="262">
        <v>0.92</v>
      </c>
      <c r="AE67" s="260">
        <v>0.995402855068957</v>
      </c>
      <c r="AF67" s="260">
        <v>0.992578849721707</v>
      </c>
      <c r="AG67" s="260">
        <v>0.964167219641672</v>
      </c>
      <c r="AH67" s="260">
        <v>0.991789580054024</v>
      </c>
      <c r="AI67" s="262">
        <v>0.92</v>
      </c>
      <c r="AJ67" s="260">
        <v>0.95025</v>
      </c>
      <c r="AK67" s="260">
        <v>0.95930929730594</v>
      </c>
      <c r="AL67" s="260">
        <v>0.948297833606408</v>
      </c>
      <c r="AM67" s="260">
        <v>0.95185850020117</v>
      </c>
      <c r="AN67" s="259">
        <v>0.99</v>
      </c>
      <c r="AO67" s="264">
        <v>1</v>
      </c>
      <c r="AP67" s="264">
        <v>1</v>
      </c>
      <c r="AQ67" s="264">
        <v>1</v>
      </c>
      <c r="AR67" s="265">
        <v>1</v>
      </c>
      <c r="AS67" s="266">
        <v>0.0872182100128262</v>
      </c>
      <c r="AT67" s="267">
        <v>0.120689655172414</v>
      </c>
      <c r="AU67" s="268">
        <v>0.0555555555555556</v>
      </c>
      <c r="AV67" s="268">
        <v>0.166666666666667</v>
      </c>
      <c r="AW67" s="268">
        <v>0.0656595002905288</v>
      </c>
      <c r="AX67" s="224"/>
      <c r="AY67" s="222"/>
    </row>
    <row r="68" ht="15" spans="1:51">
      <c r="A68" s="220"/>
      <c r="B68" s="224"/>
      <c r="C68" s="257" t="s">
        <v>24</v>
      </c>
      <c r="D68" s="111" t="s">
        <v>25</v>
      </c>
      <c r="E68" s="111" t="s">
        <v>26</v>
      </c>
      <c r="F68" s="269" t="s">
        <v>88</v>
      </c>
      <c r="G68" s="269" t="s">
        <v>88</v>
      </c>
      <c r="H68" s="269" t="s">
        <v>88</v>
      </c>
      <c r="I68" s="269" t="s">
        <v>88</v>
      </c>
      <c r="J68" s="259">
        <v>0.9</v>
      </c>
      <c r="K68" s="260">
        <v>0.932773109243697</v>
      </c>
      <c r="L68" s="260">
        <v>0.873949579831933</v>
      </c>
      <c r="M68" s="261">
        <v>0.950980392156863</v>
      </c>
      <c r="N68" s="261">
        <v>0.956721562619686</v>
      </c>
      <c r="O68" s="262">
        <v>0.9</v>
      </c>
      <c r="P68" s="263">
        <v>0.984773846842812</v>
      </c>
      <c r="Q68" s="260">
        <v>0.988954344624448</v>
      </c>
      <c r="R68" s="260">
        <v>0.99343724364233</v>
      </c>
      <c r="S68" s="260">
        <v>0.980877124763915</v>
      </c>
      <c r="T68" s="262">
        <v>0.9</v>
      </c>
      <c r="U68" s="260">
        <v>0.863711001642036</v>
      </c>
      <c r="V68" s="260">
        <v>0.889911634756996</v>
      </c>
      <c r="W68" s="260">
        <v>0.877495214656823</v>
      </c>
      <c r="X68" s="260">
        <v>0.853384346183757</v>
      </c>
      <c r="Y68" s="262">
        <v>0.92</v>
      </c>
      <c r="Z68" s="262">
        <v>0.933955970647098</v>
      </c>
      <c r="AA68" s="262">
        <v>0.927921233512911</v>
      </c>
      <c r="AB68" s="262">
        <v>0.939204545454545</v>
      </c>
      <c r="AC68" s="262">
        <v>0.925113861158394</v>
      </c>
      <c r="AD68" s="262">
        <v>0.92</v>
      </c>
      <c r="AE68" s="260">
        <v>0.981324278438031</v>
      </c>
      <c r="AF68" s="260">
        <v>0.977941176470588</v>
      </c>
      <c r="AG68" s="260">
        <v>0.892458100558659</v>
      </c>
      <c r="AH68" s="260">
        <v>0.985933318392153</v>
      </c>
      <c r="AI68" s="262">
        <v>0.92</v>
      </c>
      <c r="AJ68" s="260">
        <v>0.954370925975534</v>
      </c>
      <c r="AK68" s="260">
        <v>0.953213129912159</v>
      </c>
      <c r="AL68" s="260">
        <v>0.964002215248292</v>
      </c>
      <c r="AM68" s="260">
        <v>0.948606137348396</v>
      </c>
      <c r="AN68" s="259">
        <v>0.99</v>
      </c>
      <c r="AO68" s="264">
        <v>1</v>
      </c>
      <c r="AP68" s="264">
        <v>1</v>
      </c>
      <c r="AQ68" s="264">
        <v>1</v>
      </c>
      <c r="AR68" s="265">
        <v>1</v>
      </c>
      <c r="AS68" s="266">
        <v>0.0872182100128262</v>
      </c>
      <c r="AT68" s="267">
        <v>0.0632911392405063</v>
      </c>
      <c r="AU68" s="268">
        <v>0.153846153846154</v>
      </c>
      <c r="AV68" s="268">
        <v>0.0808080808080808</v>
      </c>
      <c r="AW68" s="268">
        <v>0.063794068270845</v>
      </c>
      <c r="AX68" s="224"/>
      <c r="AY68" s="222"/>
    </row>
    <row r="69" ht="15" spans="1:51">
      <c r="A69" s="220"/>
      <c r="B69" s="224"/>
      <c r="C69" s="257" t="s">
        <v>24</v>
      </c>
      <c r="D69" s="111" t="s">
        <v>25</v>
      </c>
      <c r="E69" s="111" t="s">
        <v>26</v>
      </c>
      <c r="F69" s="269" t="s">
        <v>89</v>
      </c>
      <c r="G69" s="269" t="s">
        <v>89</v>
      </c>
      <c r="H69" s="269" t="s">
        <v>89</v>
      </c>
      <c r="I69" s="269" t="s">
        <v>89</v>
      </c>
      <c r="J69" s="259">
        <v>0.9</v>
      </c>
      <c r="K69" s="260">
        <v>0.940789473684211</v>
      </c>
      <c r="L69" s="260">
        <v>0.951724137931034</v>
      </c>
      <c r="M69" s="261">
        <v>0.840336134453782</v>
      </c>
      <c r="N69" s="261">
        <v>0.943075117370892</v>
      </c>
      <c r="O69" s="262">
        <v>0.9</v>
      </c>
      <c r="P69" s="263">
        <v>0.942565522013667</v>
      </c>
      <c r="Q69" s="260">
        <v>0.986927489889965</v>
      </c>
      <c r="R69" s="260">
        <v>0.984442744197909</v>
      </c>
      <c r="S69" s="260">
        <v>0.976503622528853</v>
      </c>
      <c r="T69" s="262">
        <v>0.9</v>
      </c>
      <c r="U69" s="260">
        <v>0.801487760574345</v>
      </c>
      <c r="V69" s="260">
        <v>0.869274898899652</v>
      </c>
      <c r="W69" s="260">
        <v>0.863555215506248</v>
      </c>
      <c r="X69" s="260">
        <v>0.845227909855463</v>
      </c>
      <c r="Y69" s="262">
        <v>0.92</v>
      </c>
      <c r="Z69" s="262">
        <v>0.938315539739027</v>
      </c>
      <c r="AA69" s="262">
        <v>0.937706036148687</v>
      </c>
      <c r="AB69" s="262">
        <v>0.950626758761832</v>
      </c>
      <c r="AC69" s="262">
        <v>0.949407503619063</v>
      </c>
      <c r="AD69" s="262">
        <v>0.92</v>
      </c>
      <c r="AE69" s="260">
        <v>0.994939852829419</v>
      </c>
      <c r="AF69" s="260">
        <v>0.992787166543626</v>
      </c>
      <c r="AG69" s="260">
        <v>0.983304749040023</v>
      </c>
      <c r="AH69" s="260">
        <v>0.978295389414539</v>
      </c>
      <c r="AI69" s="262">
        <v>0.92</v>
      </c>
      <c r="AJ69" s="260">
        <v>0.949922457351543</v>
      </c>
      <c r="AK69" s="260">
        <v>0.954917400030878</v>
      </c>
      <c r="AL69" s="260">
        <v>0.964346494213751</v>
      </c>
      <c r="AM69" s="260">
        <v>0.963282499436071</v>
      </c>
      <c r="AN69" s="259">
        <v>0.99</v>
      </c>
      <c r="AO69" s="264">
        <v>1</v>
      </c>
      <c r="AP69" s="264">
        <v>1</v>
      </c>
      <c r="AQ69" s="264">
        <v>1</v>
      </c>
      <c r="AR69" s="265">
        <v>1</v>
      </c>
      <c r="AS69" s="266">
        <v>0.0872182100128262</v>
      </c>
      <c r="AT69" s="267">
        <v>0.149532710280374</v>
      </c>
      <c r="AU69" s="268">
        <v>0.0851063829787234</v>
      </c>
      <c r="AV69" s="268">
        <v>0.0833333333333333</v>
      </c>
      <c r="AW69" s="268">
        <v>0.065359477124183</v>
      </c>
      <c r="AX69" s="224"/>
      <c r="AY69" s="222"/>
    </row>
    <row r="70" ht="15" spans="1:51">
      <c r="A70" s="220"/>
      <c r="B70" s="224"/>
      <c r="C70" s="257" t="s">
        <v>24</v>
      </c>
      <c r="D70" s="111" t="s">
        <v>25</v>
      </c>
      <c r="E70" s="111" t="s">
        <v>26</v>
      </c>
      <c r="F70" s="269" t="s">
        <v>90</v>
      </c>
      <c r="G70" s="269" t="s">
        <v>90</v>
      </c>
      <c r="H70" s="269" t="s">
        <v>90</v>
      </c>
      <c r="I70" s="269" t="s">
        <v>90</v>
      </c>
      <c r="J70" s="259">
        <v>0.9</v>
      </c>
      <c r="K70" s="260">
        <v>0.942028985507246</v>
      </c>
      <c r="L70" s="260">
        <v>0.959459459459459</v>
      </c>
      <c r="M70" s="261">
        <v>0.913793103448276</v>
      </c>
      <c r="N70" s="261">
        <v>0.932750504371217</v>
      </c>
      <c r="O70" s="262">
        <v>0.9</v>
      </c>
      <c r="P70" s="263">
        <v>0.829830427513733</v>
      </c>
      <c r="Q70" s="260">
        <v>0.951161488944864</v>
      </c>
      <c r="R70" s="260">
        <v>0.889977651710504</v>
      </c>
      <c r="S70" s="260">
        <v>0.936130619617858</v>
      </c>
      <c r="T70" s="262">
        <v>0.9</v>
      </c>
      <c r="U70" s="260">
        <v>0.89909242894674</v>
      </c>
      <c r="V70" s="260">
        <v>0.933249370277078</v>
      </c>
      <c r="W70" s="260">
        <v>0.92350008595496</v>
      </c>
      <c r="X70" s="260">
        <v>0.882515533270006</v>
      </c>
      <c r="Y70" s="262">
        <v>0.92</v>
      </c>
      <c r="Z70" s="262">
        <v>0.955110045761604</v>
      </c>
      <c r="AA70" s="262">
        <v>0.95919208573784</v>
      </c>
      <c r="AB70" s="262">
        <v>0.986177565124934</v>
      </c>
      <c r="AC70" s="262">
        <v>0.960670211698605</v>
      </c>
      <c r="AD70" s="262">
        <v>0.92</v>
      </c>
      <c r="AE70" s="260">
        <v>0.990110243367434</v>
      </c>
      <c r="AF70" s="260">
        <v>0.946334041670334</v>
      </c>
      <c r="AG70" s="260">
        <v>0.891571380910497</v>
      </c>
      <c r="AH70" s="260">
        <v>0.978366602584223</v>
      </c>
      <c r="AI70" s="262">
        <v>0.92</v>
      </c>
      <c r="AJ70" s="260">
        <v>0.966846569005397</v>
      </c>
      <c r="AK70" s="260">
        <v>0.973</v>
      </c>
      <c r="AL70" s="260">
        <v>0.987790622158722</v>
      </c>
      <c r="AM70" s="260">
        <v>0.973622658002296</v>
      </c>
      <c r="AN70" s="259">
        <v>0.99</v>
      </c>
      <c r="AO70" s="264">
        <v>1</v>
      </c>
      <c r="AP70" s="264">
        <v>1</v>
      </c>
      <c r="AQ70" s="264">
        <v>1</v>
      </c>
      <c r="AR70" s="265">
        <v>1</v>
      </c>
      <c r="AS70" s="266">
        <v>0.0872182100128262</v>
      </c>
      <c r="AT70" s="267">
        <v>0.132075471698113</v>
      </c>
      <c r="AU70" s="268">
        <v>0.0344827586206897</v>
      </c>
      <c r="AV70" s="268">
        <v>0.0681818181818182</v>
      </c>
      <c r="AW70" s="268">
        <v>0.0804597701149425</v>
      </c>
      <c r="AX70" s="224"/>
      <c r="AY70" s="222"/>
    </row>
    <row r="71" ht="15" spans="1:51">
      <c r="A71" s="220"/>
      <c r="B71" s="224"/>
      <c r="C71" s="257" t="s">
        <v>24</v>
      </c>
      <c r="D71" s="111" t="s">
        <v>25</v>
      </c>
      <c r="E71" s="111" t="s">
        <v>26</v>
      </c>
      <c r="F71" s="269" t="s">
        <v>91</v>
      </c>
      <c r="G71" s="269" t="s">
        <v>91</v>
      </c>
      <c r="H71" s="269" t="s">
        <v>91</v>
      </c>
      <c r="I71" s="269" t="s">
        <v>91</v>
      </c>
      <c r="J71" s="259">
        <v>0.9</v>
      </c>
      <c r="K71" s="260">
        <v>0.795698924731183</v>
      </c>
      <c r="L71" s="260">
        <v>0.602272727272727</v>
      </c>
      <c r="M71" s="261">
        <v>0.777777777777778</v>
      </c>
      <c r="N71" s="261">
        <v>0.824463118580766</v>
      </c>
      <c r="O71" s="262">
        <v>0.9</v>
      </c>
      <c r="P71" s="263">
        <v>0.916858061552595</v>
      </c>
      <c r="Q71" s="260">
        <v>0.889953851615193</v>
      </c>
      <c r="R71" s="260">
        <v>0.935212794795337</v>
      </c>
      <c r="S71" s="260">
        <v>0.837965546750009</v>
      </c>
      <c r="T71" s="262">
        <v>0.9</v>
      </c>
      <c r="U71" s="260">
        <v>0.685653039350789</v>
      </c>
      <c r="V71" s="260">
        <v>0.755413560525382</v>
      </c>
      <c r="W71" s="260">
        <v>0.765519110870155</v>
      </c>
      <c r="X71" s="260">
        <v>0.73270082226439</v>
      </c>
      <c r="Y71" s="262">
        <v>0.92</v>
      </c>
      <c r="Z71" s="262">
        <v>0.907190100277363</v>
      </c>
      <c r="AA71" s="262">
        <v>0.902082927778859</v>
      </c>
      <c r="AB71" s="262">
        <v>0.9269717624148</v>
      </c>
      <c r="AC71" s="262">
        <v>0.880259202629471</v>
      </c>
      <c r="AD71" s="262">
        <v>0.92</v>
      </c>
      <c r="AE71" s="260">
        <v>0.998701196473552</v>
      </c>
      <c r="AF71" s="260">
        <v>0.973981141121943</v>
      </c>
      <c r="AG71" s="260">
        <v>0.869726412682178</v>
      </c>
      <c r="AH71" s="260">
        <v>0.956636044350425</v>
      </c>
      <c r="AI71" s="262">
        <v>0.92</v>
      </c>
      <c r="AJ71" s="260">
        <v>0.930653355914074</v>
      </c>
      <c r="AK71" s="260">
        <v>0.921270077058769</v>
      </c>
      <c r="AL71" s="260">
        <v>0.940111420612813</v>
      </c>
      <c r="AM71" s="260">
        <v>0.919867457756497</v>
      </c>
      <c r="AN71" s="259">
        <v>0.99</v>
      </c>
      <c r="AO71" s="264">
        <v>1</v>
      </c>
      <c r="AP71" s="264">
        <v>1</v>
      </c>
      <c r="AQ71" s="264">
        <v>1</v>
      </c>
      <c r="AR71" s="265">
        <v>1</v>
      </c>
      <c r="AS71" s="266">
        <v>0.0872182100128262</v>
      </c>
      <c r="AT71" s="267">
        <v>0.0566037735849057</v>
      </c>
      <c r="AU71" s="268">
        <v>0.113207547169811</v>
      </c>
      <c r="AV71" s="268">
        <v>0.205882352941176</v>
      </c>
      <c r="AW71" s="268">
        <v>0.0584958217270195</v>
      </c>
      <c r="AX71" s="224"/>
      <c r="AY71" s="222"/>
    </row>
    <row r="72" ht="15" spans="1:51">
      <c r="A72" s="220"/>
      <c r="B72" s="224"/>
      <c r="C72" s="257" t="s">
        <v>24</v>
      </c>
      <c r="D72" s="111" t="s">
        <v>25</v>
      </c>
      <c r="E72" s="111" t="s">
        <v>26</v>
      </c>
      <c r="F72" s="269" t="s">
        <v>92</v>
      </c>
      <c r="G72" s="269" t="s">
        <v>92</v>
      </c>
      <c r="H72" s="269" t="s">
        <v>92</v>
      </c>
      <c r="I72" s="269" t="s">
        <v>92</v>
      </c>
      <c r="J72" s="259">
        <v>0.9</v>
      </c>
      <c r="K72" s="260">
        <v>1</v>
      </c>
      <c r="L72" s="260">
        <v>0.852941176470588</v>
      </c>
      <c r="M72" s="261">
        <v>0.912</v>
      </c>
      <c r="N72" s="261">
        <v>0.957755359394704</v>
      </c>
      <c r="O72" s="262">
        <v>0.9</v>
      </c>
      <c r="P72" s="263">
        <v>0.952984024501283</v>
      </c>
      <c r="Q72" s="260">
        <v>0.934516629329657</v>
      </c>
      <c r="R72" s="260">
        <v>0.943232993600379</v>
      </c>
      <c r="S72" s="260">
        <v>0.916128644527628</v>
      </c>
      <c r="T72" s="262">
        <v>0.9</v>
      </c>
      <c r="U72" s="260">
        <v>0.810363380514858</v>
      </c>
      <c r="V72" s="260">
        <v>0.848698948819576</v>
      </c>
      <c r="W72" s="260">
        <v>0.8647783835032</v>
      </c>
      <c r="X72" s="260">
        <v>0.789295648889041</v>
      </c>
      <c r="Y72" s="262">
        <v>0.92</v>
      </c>
      <c r="Z72" s="262">
        <v>0.942422535211268</v>
      </c>
      <c r="AA72" s="262">
        <v>0.942807625649913</v>
      </c>
      <c r="AB72" s="262">
        <v>0.95169775227164</v>
      </c>
      <c r="AC72" s="262">
        <v>0.940346127239331</v>
      </c>
      <c r="AD72" s="262">
        <v>0.92</v>
      </c>
      <c r="AE72" s="260">
        <v>0.991550256728742</v>
      </c>
      <c r="AF72" s="260">
        <v>0.954812313935503</v>
      </c>
      <c r="AG72" s="260">
        <v>0.923006233532549</v>
      </c>
      <c r="AH72" s="260">
        <v>0.965468117495666</v>
      </c>
      <c r="AI72" s="262">
        <v>0.92</v>
      </c>
      <c r="AJ72" s="260">
        <v>0.953480604990696</v>
      </c>
      <c r="AK72" s="260">
        <v>0.959078915807148</v>
      </c>
      <c r="AL72" s="260">
        <v>0.962214828897338</v>
      </c>
      <c r="AM72" s="260">
        <v>0.955871967819775</v>
      </c>
      <c r="AN72" s="259">
        <v>0.99</v>
      </c>
      <c r="AO72" s="264">
        <v>1</v>
      </c>
      <c r="AP72" s="264">
        <v>1</v>
      </c>
      <c r="AQ72" s="264">
        <v>1</v>
      </c>
      <c r="AR72" s="265">
        <v>1</v>
      </c>
      <c r="AS72" s="266">
        <v>0.0872182100128262</v>
      </c>
      <c r="AT72" s="267">
        <v>0.121212121212121</v>
      </c>
      <c r="AU72" s="268">
        <v>0.0388349514563107</v>
      </c>
      <c r="AV72" s="268">
        <v>0.0606060606060606</v>
      </c>
      <c r="AW72" s="268">
        <v>0.0630005339028297</v>
      </c>
      <c r="AX72" s="224"/>
      <c r="AY72" s="222"/>
    </row>
    <row r="73" ht="15" spans="1:51">
      <c r="A73" s="220"/>
      <c r="B73" s="224"/>
      <c r="C73" s="257" t="s">
        <v>24</v>
      </c>
      <c r="D73" s="111" t="s">
        <v>25</v>
      </c>
      <c r="E73" s="111" t="s">
        <v>26</v>
      </c>
      <c r="F73" s="269" t="s">
        <v>93</v>
      </c>
      <c r="G73" s="269" t="s">
        <v>93</v>
      </c>
      <c r="H73" s="269" t="s">
        <v>93</v>
      </c>
      <c r="I73" s="269" t="s">
        <v>93</v>
      </c>
      <c r="J73" s="259">
        <v>0.9</v>
      </c>
      <c r="K73" s="260">
        <v>0.894230769230769</v>
      </c>
      <c r="L73" s="260">
        <v>0.954128440366973</v>
      </c>
      <c r="M73" s="261">
        <v>0.911111111111111</v>
      </c>
      <c r="N73" s="261">
        <v>0.882859603789836</v>
      </c>
      <c r="O73" s="262">
        <v>0.9</v>
      </c>
      <c r="P73" s="263">
        <v>0.919338265515824</v>
      </c>
      <c r="Q73" s="260">
        <v>0.878167734531893</v>
      </c>
      <c r="R73" s="260">
        <v>0.991767210787793</v>
      </c>
      <c r="S73" s="260">
        <v>0.93401821995019</v>
      </c>
      <c r="T73" s="262">
        <v>0.9</v>
      </c>
      <c r="U73" s="260">
        <v>0.787299630086313</v>
      </c>
      <c r="V73" s="260">
        <v>0.866500908482356</v>
      </c>
      <c r="W73" s="260">
        <v>0.880766501064585</v>
      </c>
      <c r="X73" s="260">
        <v>0.767996023943723</v>
      </c>
      <c r="Y73" s="262">
        <v>0.92</v>
      </c>
      <c r="Z73" s="262">
        <v>0.938118811881188</v>
      </c>
      <c r="AA73" s="262">
        <v>0.955126384549844</v>
      </c>
      <c r="AB73" s="262">
        <v>0.963703475853584</v>
      </c>
      <c r="AC73" s="262">
        <v>0.88398563375299</v>
      </c>
      <c r="AD73" s="262">
        <v>0.92</v>
      </c>
      <c r="AE73" s="260">
        <v>0.99393483659678</v>
      </c>
      <c r="AF73" s="260">
        <v>0.996477032524945</v>
      </c>
      <c r="AG73" s="260">
        <v>0.987531809022884</v>
      </c>
      <c r="AH73" s="260">
        <v>0.991940594110682</v>
      </c>
      <c r="AI73" s="262">
        <v>0.92</v>
      </c>
      <c r="AJ73" s="260">
        <v>0.950093199446816</v>
      </c>
      <c r="AK73" s="260">
        <v>0.970742557317212</v>
      </c>
      <c r="AL73" s="260">
        <v>0.972545595653861</v>
      </c>
      <c r="AM73" s="260">
        <v>0.928228673458001</v>
      </c>
      <c r="AN73" s="259">
        <v>0.99</v>
      </c>
      <c r="AO73" s="264">
        <v>1</v>
      </c>
      <c r="AP73" s="264">
        <v>1</v>
      </c>
      <c r="AQ73" s="264">
        <v>1</v>
      </c>
      <c r="AR73" s="265">
        <v>1</v>
      </c>
      <c r="AS73" s="266">
        <v>0.0872182100128262</v>
      </c>
      <c r="AT73" s="267">
        <v>0.0638297872340425</v>
      </c>
      <c r="AU73" s="268">
        <v>0.0697674418604651</v>
      </c>
      <c r="AV73" s="268">
        <v>0.136363636363636</v>
      </c>
      <c r="AW73" s="268">
        <v>0.0606936416184971</v>
      </c>
      <c r="AX73" s="224"/>
      <c r="AY73" s="222"/>
    </row>
    <row r="74" ht="15" spans="1:51">
      <c r="A74" s="220"/>
      <c r="B74" s="224"/>
      <c r="C74" s="257" t="s">
        <v>24</v>
      </c>
      <c r="D74" s="111" t="s">
        <v>25</v>
      </c>
      <c r="E74" s="111" t="s">
        <v>26</v>
      </c>
      <c r="F74" s="269" t="s">
        <v>94</v>
      </c>
      <c r="G74" s="269" t="s">
        <v>94</v>
      </c>
      <c r="H74" s="269" t="s">
        <v>94</v>
      </c>
      <c r="I74" s="269" t="s">
        <v>94</v>
      </c>
      <c r="J74" s="259">
        <v>0.9</v>
      </c>
      <c r="K74" s="260">
        <v>0.957894736842105</v>
      </c>
      <c r="L74" s="260">
        <v>0.956043956043956</v>
      </c>
      <c r="M74" s="261">
        <v>0.904761904761905</v>
      </c>
      <c r="N74" s="261">
        <v>0.953026634382567</v>
      </c>
      <c r="O74" s="262">
        <v>0.9</v>
      </c>
      <c r="P74" s="263">
        <v>0.976859787452863</v>
      </c>
      <c r="Q74" s="260">
        <v>0.985516242499483</v>
      </c>
      <c r="R74" s="260">
        <v>0.944866920152091</v>
      </c>
      <c r="S74" s="260">
        <v>0.974379633994771</v>
      </c>
      <c r="T74" s="262">
        <v>0.9</v>
      </c>
      <c r="U74" s="260">
        <v>0.890298251628385</v>
      </c>
      <c r="V74" s="260">
        <v>0.906683219532382</v>
      </c>
      <c r="W74" s="260">
        <v>0.868583650190114</v>
      </c>
      <c r="X74" s="260">
        <v>0.885989799854284</v>
      </c>
      <c r="Y74" s="262">
        <v>0.92</v>
      </c>
      <c r="Z74" s="262">
        <v>0.958641817717641</v>
      </c>
      <c r="AA74" s="262">
        <v>0.959714548802947</v>
      </c>
      <c r="AB74" s="262">
        <v>0.945547725816784</v>
      </c>
      <c r="AC74" s="262">
        <v>0.952775654500287</v>
      </c>
      <c r="AD74" s="262">
        <v>0.92</v>
      </c>
      <c r="AE74" s="260">
        <v>0.999196410634166</v>
      </c>
      <c r="AF74" s="260">
        <v>0.99938642778255</v>
      </c>
      <c r="AG74" s="260">
        <v>0.998533443856405</v>
      </c>
      <c r="AH74" s="260">
        <v>0.988357177571632</v>
      </c>
      <c r="AI74" s="262">
        <v>0.92</v>
      </c>
      <c r="AJ74" s="260">
        <v>0.964827727645611</v>
      </c>
      <c r="AK74" s="260">
        <v>0.967991290146979</v>
      </c>
      <c r="AL74" s="260">
        <v>0.961025463363936</v>
      </c>
      <c r="AM74" s="260">
        <v>0.966172686838064</v>
      </c>
      <c r="AN74" s="259">
        <v>0.99</v>
      </c>
      <c r="AO74" s="264">
        <v>1</v>
      </c>
      <c r="AP74" s="264">
        <v>1</v>
      </c>
      <c r="AQ74" s="264">
        <v>1</v>
      </c>
      <c r="AR74" s="265">
        <v>1</v>
      </c>
      <c r="AS74" s="266">
        <v>0.0872182100128262</v>
      </c>
      <c r="AT74" s="267">
        <v>0</v>
      </c>
      <c r="AU74" s="268">
        <v>0.105263157894737</v>
      </c>
      <c r="AV74" s="268">
        <v>0.0714285714285714</v>
      </c>
      <c r="AW74" s="268">
        <v>0.05625</v>
      </c>
      <c r="AX74" s="224"/>
      <c r="AY74" s="222"/>
    </row>
    <row r="75" ht="15" spans="1:51">
      <c r="A75" s="220"/>
      <c r="B75" s="224"/>
      <c r="C75" s="257" t="s">
        <v>24</v>
      </c>
      <c r="D75" s="111" t="s">
        <v>25</v>
      </c>
      <c r="E75" s="111" t="s">
        <v>26</v>
      </c>
      <c r="F75" s="269" t="s">
        <v>95</v>
      </c>
      <c r="G75" s="269" t="s">
        <v>95</v>
      </c>
      <c r="H75" s="269" t="s">
        <v>95</v>
      </c>
      <c r="I75" s="269" t="s">
        <v>95</v>
      </c>
      <c r="J75" s="259">
        <v>0.9</v>
      </c>
      <c r="K75" s="260">
        <v>0.836734693877551</v>
      </c>
      <c r="L75" s="260">
        <v>0.849462365591398</v>
      </c>
      <c r="M75" s="261">
        <v>0.916666666666667</v>
      </c>
      <c r="N75" s="261">
        <v>0.896752302472128</v>
      </c>
      <c r="O75" s="262">
        <v>0.9</v>
      </c>
      <c r="P75" s="263">
        <v>0.962792642140468</v>
      </c>
      <c r="Q75" s="260">
        <v>0.967160115705292</v>
      </c>
      <c r="R75" s="260">
        <v>0.941848170860647</v>
      </c>
      <c r="S75" s="260">
        <v>0.908182076475291</v>
      </c>
      <c r="T75" s="262">
        <v>0.9</v>
      </c>
      <c r="U75" s="260">
        <v>0.789855072463768</v>
      </c>
      <c r="V75" s="260">
        <v>0.823038965458567</v>
      </c>
      <c r="W75" s="260">
        <v>0.776274053711144</v>
      </c>
      <c r="X75" s="260">
        <v>0.760887520400679</v>
      </c>
      <c r="Y75" s="262">
        <v>0.92</v>
      </c>
      <c r="Z75" s="262">
        <v>0.938506588579795</v>
      </c>
      <c r="AA75" s="262">
        <v>0.940052396363076</v>
      </c>
      <c r="AB75" s="262">
        <v>0.931687242798354</v>
      </c>
      <c r="AC75" s="262">
        <v>0.936205100330661</v>
      </c>
      <c r="AD75" s="262">
        <v>0.92</v>
      </c>
      <c r="AE75" s="260">
        <v>0.997698220231</v>
      </c>
      <c r="AF75" s="260">
        <v>0.998146303674192</v>
      </c>
      <c r="AG75" s="260">
        <v>0.998174992178538</v>
      </c>
      <c r="AH75" s="260">
        <v>0.979538387158604</v>
      </c>
      <c r="AI75" s="262">
        <v>0.92</v>
      </c>
      <c r="AJ75" s="260">
        <v>0.946206787437703</v>
      </c>
      <c r="AK75" s="260">
        <v>0.947734065756523</v>
      </c>
      <c r="AL75" s="260">
        <v>0.945670391061453</v>
      </c>
      <c r="AM75" s="260">
        <v>0.951148898463043</v>
      </c>
      <c r="AN75" s="259">
        <v>0.99</v>
      </c>
      <c r="AO75" s="264">
        <v>1</v>
      </c>
      <c r="AP75" s="264">
        <v>1</v>
      </c>
      <c r="AQ75" s="264">
        <v>1</v>
      </c>
      <c r="AR75" s="265">
        <v>1</v>
      </c>
      <c r="AS75" s="266">
        <v>0.0872182100128262</v>
      </c>
      <c r="AT75" s="267">
        <v>0.0294117647058824</v>
      </c>
      <c r="AU75" s="268">
        <v>0.0857142857142857</v>
      </c>
      <c r="AV75" s="268">
        <v>0.09375</v>
      </c>
      <c r="AW75" s="268">
        <v>0.0729281767955801</v>
      </c>
      <c r="AX75" s="224"/>
      <c r="AY75" s="222"/>
    </row>
    <row r="76" ht="15" spans="1:51">
      <c r="A76" s="220"/>
      <c r="B76" s="224"/>
      <c r="C76" s="257" t="s">
        <v>24</v>
      </c>
      <c r="D76" s="111" t="s">
        <v>25</v>
      </c>
      <c r="E76" s="111" t="s">
        <v>26</v>
      </c>
      <c r="F76" s="269" t="s">
        <v>96</v>
      </c>
      <c r="G76" s="269" t="s">
        <v>96</v>
      </c>
      <c r="H76" s="269" t="s">
        <v>96</v>
      </c>
      <c r="I76" s="269" t="s">
        <v>96</v>
      </c>
      <c r="J76" s="259">
        <v>0.9</v>
      </c>
      <c r="K76" s="260">
        <v>0.777777777777778</v>
      </c>
      <c r="L76" s="260">
        <v>0.933333333333333</v>
      </c>
      <c r="M76" s="261">
        <v>0.923076923076923</v>
      </c>
      <c r="N76" s="261">
        <v>0.931758530183727</v>
      </c>
      <c r="O76" s="262">
        <v>0.9</v>
      </c>
      <c r="P76" s="263">
        <v>0.920485175202156</v>
      </c>
      <c r="Q76" s="260">
        <v>0.913006029285099</v>
      </c>
      <c r="R76" s="260">
        <v>0.818633540372671</v>
      </c>
      <c r="S76" s="260">
        <v>0.962205678053646</v>
      </c>
      <c r="T76" s="262">
        <v>0.9</v>
      </c>
      <c r="U76" s="260">
        <v>0.842318059299191</v>
      </c>
      <c r="V76" s="260">
        <v>0.838070628768303</v>
      </c>
      <c r="W76" s="260">
        <v>0.785093167701863</v>
      </c>
      <c r="X76" s="260">
        <v>0.8530260392548</v>
      </c>
      <c r="Y76" s="262">
        <v>0.92</v>
      </c>
      <c r="Z76" s="262">
        <v>0.928795811518325</v>
      </c>
      <c r="AA76" s="262">
        <v>0.957205240174672</v>
      </c>
      <c r="AB76" s="262">
        <v>0.856</v>
      </c>
      <c r="AC76" s="262">
        <v>0.946925260170293</v>
      </c>
      <c r="AD76" s="262">
        <v>0.92</v>
      </c>
      <c r="AE76" s="260">
        <v>0.996544663424622</v>
      </c>
      <c r="AF76" s="260">
        <v>0.895260386190755</v>
      </c>
      <c r="AG76" s="260">
        <v>0.997416576964478</v>
      </c>
      <c r="AH76" s="260">
        <v>0.980067613252197</v>
      </c>
      <c r="AI76" s="262">
        <v>0.92</v>
      </c>
      <c r="AJ76" s="260">
        <v>0.950819672131147</v>
      </c>
      <c r="AK76" s="260">
        <v>0.964874241110147</v>
      </c>
      <c r="AL76" s="260">
        <v>0.877118644067797</v>
      </c>
      <c r="AM76" s="260">
        <v>0.963143565362266</v>
      </c>
      <c r="AN76" s="259">
        <v>0.99</v>
      </c>
      <c r="AO76" s="264">
        <v>1</v>
      </c>
      <c r="AP76" s="264">
        <v>1</v>
      </c>
      <c r="AQ76" s="264">
        <v>1</v>
      </c>
      <c r="AR76" s="265">
        <v>1</v>
      </c>
      <c r="AS76" s="266">
        <v>0.0872182100128262</v>
      </c>
      <c r="AT76" s="267">
        <v>0</v>
      </c>
      <c r="AU76" s="268">
        <v>0.333333333333333</v>
      </c>
      <c r="AV76" s="268">
        <v>0</v>
      </c>
      <c r="AW76" s="268">
        <v>0.053030303030303</v>
      </c>
      <c r="AX76" s="224"/>
      <c r="AY76" s="222"/>
    </row>
    <row r="77" ht="15" spans="1:51">
      <c r="A77" s="220"/>
      <c r="B77" s="224"/>
      <c r="C77" s="257" t="s">
        <v>24</v>
      </c>
      <c r="D77" s="111" t="s">
        <v>25</v>
      </c>
      <c r="E77" s="111" t="s">
        <v>26</v>
      </c>
      <c r="F77" s="269" t="s">
        <v>97</v>
      </c>
      <c r="G77" s="269" t="s">
        <v>97</v>
      </c>
      <c r="H77" s="269" t="s">
        <v>97</v>
      </c>
      <c r="I77" s="269" t="s">
        <v>97</v>
      </c>
      <c r="J77" s="259">
        <v>0.9</v>
      </c>
      <c r="K77" s="260">
        <v>0.928571428571429</v>
      </c>
      <c r="L77" s="260">
        <v>0.928571428571429</v>
      </c>
      <c r="M77" s="261">
        <v>0.943661971830986</v>
      </c>
      <c r="N77" s="261">
        <v>0.942573163997791</v>
      </c>
      <c r="O77" s="262">
        <v>0.9</v>
      </c>
      <c r="P77" s="263">
        <v>0.996941311412732</v>
      </c>
      <c r="Q77" s="260">
        <v>0.99749202006384</v>
      </c>
      <c r="R77" s="260">
        <v>0.994231421784866</v>
      </c>
      <c r="S77" s="260">
        <v>0.991007343388647</v>
      </c>
      <c r="T77" s="262">
        <v>0.9</v>
      </c>
      <c r="U77" s="260">
        <v>0.889313706748232</v>
      </c>
      <c r="V77" s="260">
        <v>0.907888736890105</v>
      </c>
      <c r="W77" s="260">
        <v>0.851374278927723</v>
      </c>
      <c r="X77" s="260">
        <v>0.874701703629311</v>
      </c>
      <c r="Y77" s="262">
        <v>0.92</v>
      </c>
      <c r="Z77" s="262">
        <v>0.958895705521472</v>
      </c>
      <c r="AA77" s="262">
        <v>0.959358011907844</v>
      </c>
      <c r="AB77" s="262">
        <v>0.949290060851927</v>
      </c>
      <c r="AC77" s="262">
        <v>0.953383197077753</v>
      </c>
      <c r="AD77" s="262">
        <v>0.92</v>
      </c>
      <c r="AE77" s="260">
        <v>0.99911712772219</v>
      </c>
      <c r="AF77" s="260">
        <v>0.998692468619247</v>
      </c>
      <c r="AG77" s="260">
        <v>0.999540546749368</v>
      </c>
      <c r="AH77" s="260">
        <v>0.947522109127315</v>
      </c>
      <c r="AI77" s="262">
        <v>0.92</v>
      </c>
      <c r="AJ77" s="260">
        <v>0.972431668237512</v>
      </c>
      <c r="AK77" s="260">
        <v>0.969450842526367</v>
      </c>
      <c r="AL77" s="260">
        <v>0.965205603253502</v>
      </c>
      <c r="AM77" s="260">
        <v>0.970270181794374</v>
      </c>
      <c r="AN77" s="259">
        <v>0.99</v>
      </c>
      <c r="AO77" s="264">
        <v>1</v>
      </c>
      <c r="AP77" s="264">
        <v>1</v>
      </c>
      <c r="AQ77" s="264">
        <v>1</v>
      </c>
      <c r="AR77" s="265">
        <v>1</v>
      </c>
      <c r="AS77" s="266">
        <v>0.0872182100128262</v>
      </c>
      <c r="AT77" s="267">
        <v>0.136363636363636</v>
      </c>
      <c r="AU77" s="268">
        <v>0.04</v>
      </c>
      <c r="AV77" s="268">
        <v>0.0869565217391304</v>
      </c>
      <c r="AW77" s="268">
        <v>0.0895522388059701</v>
      </c>
      <c r="AX77" s="224"/>
      <c r="AY77" s="222"/>
    </row>
    <row r="78" ht="15" spans="1:51">
      <c r="A78" s="220"/>
      <c r="B78" s="224"/>
      <c r="C78" s="257" t="s">
        <v>24</v>
      </c>
      <c r="D78" s="111" t="s">
        <v>25</v>
      </c>
      <c r="E78" s="111" t="s">
        <v>26</v>
      </c>
      <c r="F78" s="269" t="s">
        <v>98</v>
      </c>
      <c r="G78" s="269" t="s">
        <v>98</v>
      </c>
      <c r="H78" s="269" t="s">
        <v>98</v>
      </c>
      <c r="I78" s="269" t="s">
        <v>98</v>
      </c>
      <c r="J78" s="270">
        <v>0.9</v>
      </c>
      <c r="K78" s="271">
        <v>0.932584269662921</v>
      </c>
      <c r="L78" s="271">
        <v>0.942528735632184</v>
      </c>
      <c r="M78" s="272">
        <v>0.957142857142857</v>
      </c>
      <c r="N78" s="272">
        <v>0.939488784559207</v>
      </c>
      <c r="O78" s="273">
        <v>0.9</v>
      </c>
      <c r="P78" s="274">
        <v>0.978237978237978</v>
      </c>
      <c r="Q78" s="271">
        <v>0.983933016519575</v>
      </c>
      <c r="R78" s="271">
        <v>0.994804295116037</v>
      </c>
      <c r="S78" s="271">
        <v>0.97899200580752</v>
      </c>
      <c r="T78" s="275">
        <v>0.9</v>
      </c>
      <c r="U78" s="271">
        <v>0.788873288873289</v>
      </c>
      <c r="V78" s="271">
        <v>0.808553971486762</v>
      </c>
      <c r="W78" s="271">
        <v>0.745410460685833</v>
      </c>
      <c r="X78" s="271">
        <v>0.775082553538072</v>
      </c>
      <c r="Y78" s="275">
        <v>0.92</v>
      </c>
      <c r="Z78" s="276">
        <v>0.937350119904077</v>
      </c>
      <c r="AA78" s="276">
        <v>0.942356526155409</v>
      </c>
      <c r="AB78" s="276">
        <v>0.927914110429448</v>
      </c>
      <c r="AC78" s="276">
        <v>0.931430146183813</v>
      </c>
      <c r="AD78" s="277">
        <v>0.92</v>
      </c>
      <c r="AE78" s="271">
        <v>0.801652892561983</v>
      </c>
      <c r="AF78" s="271">
        <v>0.985294117647059</v>
      </c>
      <c r="AG78" s="271">
        <v>0.657142857142857</v>
      </c>
      <c r="AH78" s="271">
        <v>0.963422744402571</v>
      </c>
      <c r="AI78" s="275">
        <v>0.92</v>
      </c>
      <c r="AJ78" s="271">
        <v>0.949069973427812</v>
      </c>
      <c r="AK78" s="271">
        <v>0.953691516094292</v>
      </c>
      <c r="AL78" s="271">
        <v>0.954198473282443</v>
      </c>
      <c r="AM78" s="271">
        <v>0.951441153129976</v>
      </c>
      <c r="AN78" s="270">
        <v>0.99</v>
      </c>
      <c r="AO78" s="278">
        <v>1</v>
      </c>
      <c r="AP78" s="278">
        <v>1</v>
      </c>
      <c r="AQ78" s="278">
        <v>1</v>
      </c>
      <c r="AR78" s="279">
        <v>1</v>
      </c>
      <c r="AS78" s="280">
        <v>0.0872182100128262</v>
      </c>
      <c r="AT78" s="281">
        <v>0</v>
      </c>
      <c r="AU78" s="282">
        <v>0.0892857142857143</v>
      </c>
      <c r="AV78" s="282">
        <v>0.107142857142857</v>
      </c>
      <c r="AW78" s="282">
        <v>0.0569767441860465</v>
      </c>
      <c r="AX78" s="224"/>
      <c r="AY78" s="222"/>
    </row>
    <row r="79" ht="15" spans="1:51">
      <c r="A79" s="220"/>
      <c r="B79" s="224"/>
      <c r="C79" s="283" t="s">
        <v>99</v>
      </c>
      <c r="D79" s="111" t="s">
        <v>25</v>
      </c>
      <c r="E79" s="111" t="s">
        <v>100</v>
      </c>
      <c r="F79" s="284" t="s">
        <v>101</v>
      </c>
      <c r="G79" s="284" t="s">
        <v>101</v>
      </c>
      <c r="H79" s="284" t="s">
        <v>101</v>
      </c>
      <c r="I79" s="284" t="s">
        <v>101</v>
      </c>
      <c r="J79" s="259">
        <v>0.9</v>
      </c>
      <c r="K79" s="260">
        <v>0.921052631578947</v>
      </c>
      <c r="L79" s="260">
        <v>0.942857142857143</v>
      </c>
      <c r="M79" s="261">
        <v>0.955223880597015</v>
      </c>
      <c r="N79" s="261">
        <v>0.942659105229994</v>
      </c>
      <c r="O79" s="262">
        <v>0.9</v>
      </c>
      <c r="P79" s="263">
        <v>0.956204379562044</v>
      </c>
      <c r="Q79" s="260">
        <v>0.980297723292469</v>
      </c>
      <c r="R79" s="260">
        <v>0.961856783015473</v>
      </c>
      <c r="S79" s="260">
        <v>0.96576723700652</v>
      </c>
      <c r="T79" s="262">
        <v>0.9</v>
      </c>
      <c r="U79" s="260">
        <v>0.895663374838987</v>
      </c>
      <c r="V79" s="260">
        <v>0.91199649737303</v>
      </c>
      <c r="W79" s="260">
        <v>0.920474991003958</v>
      </c>
      <c r="X79" s="260">
        <v>0.889037350455901</v>
      </c>
      <c r="Y79" s="262">
        <v>0.92</v>
      </c>
      <c r="Z79" s="262">
        <v>0.920174165457184</v>
      </c>
      <c r="AA79" s="262">
        <v>0.934069400630915</v>
      </c>
      <c r="AB79" s="262">
        <v>0.916453537936914</v>
      </c>
      <c r="AC79" s="262">
        <v>0.929091582325352</v>
      </c>
      <c r="AD79" s="262">
        <v>0.92</v>
      </c>
      <c r="AE79" s="260">
        <v>0.99597099113618</v>
      </c>
      <c r="AF79" s="260">
        <v>0.952904778274321</v>
      </c>
      <c r="AG79" s="260">
        <v>0.973120537589248</v>
      </c>
      <c r="AH79" s="260">
        <v>0.960695764659683</v>
      </c>
      <c r="AI79" s="262">
        <v>0.92</v>
      </c>
      <c r="AJ79" s="260">
        <v>0.952528658125421</v>
      </c>
      <c r="AK79" s="260">
        <v>0.953061972863953</v>
      </c>
      <c r="AL79" s="260">
        <v>0.961538461538462</v>
      </c>
      <c r="AM79" s="260">
        <v>0.956605910822778</v>
      </c>
      <c r="AN79" s="259">
        <v>0.99</v>
      </c>
      <c r="AO79" s="264">
        <v>1</v>
      </c>
      <c r="AP79" s="264">
        <v>1</v>
      </c>
      <c r="AQ79" s="264">
        <v>1</v>
      </c>
      <c r="AR79" s="265">
        <v>1</v>
      </c>
      <c r="AS79" s="266">
        <v>0.105261498981944</v>
      </c>
      <c r="AT79" s="267">
        <v>0.117647058823529</v>
      </c>
      <c r="AU79" s="268">
        <v>0.176470588235294</v>
      </c>
      <c r="AV79" s="268">
        <v>0.318181818181818</v>
      </c>
      <c r="AW79" s="268">
        <v>0.101522842639594</v>
      </c>
      <c r="AX79" s="224"/>
      <c r="AY79" s="222"/>
    </row>
    <row r="80" ht="15" spans="1:51">
      <c r="A80" s="220"/>
      <c r="B80" s="224"/>
      <c r="C80" s="283" t="s">
        <v>99</v>
      </c>
      <c r="D80" s="111" t="s">
        <v>25</v>
      </c>
      <c r="E80" s="111" t="s">
        <v>100</v>
      </c>
      <c r="F80" s="284" t="s">
        <v>102</v>
      </c>
      <c r="G80" s="284" t="s">
        <v>102</v>
      </c>
      <c r="H80" s="284" t="s">
        <v>102</v>
      </c>
      <c r="I80" s="284" t="s">
        <v>102</v>
      </c>
      <c r="J80" s="259">
        <v>0.9</v>
      </c>
      <c r="K80" s="260">
        <v>0.931034482758621</v>
      </c>
      <c r="L80" s="260">
        <v>0.943396226415094</v>
      </c>
      <c r="M80" s="261">
        <v>0.916666666666667</v>
      </c>
      <c r="N80" s="261">
        <v>0.91437802907916</v>
      </c>
      <c r="O80" s="262">
        <v>0.9</v>
      </c>
      <c r="P80" s="263">
        <v>0.918115394305871</v>
      </c>
      <c r="Q80" s="260">
        <v>0.949479166666667</v>
      </c>
      <c r="R80" s="260">
        <v>0.947596153846154</v>
      </c>
      <c r="S80" s="260">
        <v>0.941694612117147</v>
      </c>
      <c r="T80" s="262">
        <v>0.9</v>
      </c>
      <c r="U80" s="260">
        <v>0.861678004535147</v>
      </c>
      <c r="V80" s="260">
        <v>0.886458333333333</v>
      </c>
      <c r="W80" s="260">
        <v>0.887019230769231</v>
      </c>
      <c r="X80" s="260">
        <v>0.876115954989194</v>
      </c>
      <c r="Y80" s="262">
        <v>0.92</v>
      </c>
      <c r="Z80" s="262">
        <v>0.945060018467221</v>
      </c>
      <c r="AA80" s="262">
        <v>0.954112554112554</v>
      </c>
      <c r="AB80" s="262">
        <v>0.911184210526316</v>
      </c>
      <c r="AC80" s="262">
        <v>0.943066114907131</v>
      </c>
      <c r="AD80" s="262">
        <v>0.92</v>
      </c>
      <c r="AE80" s="260">
        <v>0.995061728395062</v>
      </c>
      <c r="AF80" s="260">
        <v>0.991243432574431</v>
      </c>
      <c r="AG80" s="260">
        <v>0.967320261437909</v>
      </c>
      <c r="AH80" s="260">
        <v>0.985658014341986</v>
      </c>
      <c r="AI80" s="262">
        <v>0.92</v>
      </c>
      <c r="AJ80" s="260">
        <v>0.964146023468057</v>
      </c>
      <c r="AK80" s="260">
        <v>0.962174940898345</v>
      </c>
      <c r="AL80" s="260">
        <v>0.956216577540107</v>
      </c>
      <c r="AM80" s="260">
        <v>0.963916443384261</v>
      </c>
      <c r="AN80" s="259">
        <v>0.99</v>
      </c>
      <c r="AO80" s="264">
        <v>1</v>
      </c>
      <c r="AP80" s="264">
        <v>1</v>
      </c>
      <c r="AQ80" s="264">
        <v>1</v>
      </c>
      <c r="AR80" s="265">
        <v>1</v>
      </c>
      <c r="AS80" s="266">
        <v>0.105261498981944</v>
      </c>
      <c r="AT80" s="267">
        <v>0.307692307692308</v>
      </c>
      <c r="AU80" s="268">
        <v>0</v>
      </c>
      <c r="AV80" s="268">
        <v>0.8</v>
      </c>
      <c r="AW80" s="268">
        <v>0.11969111969112</v>
      </c>
      <c r="AX80" s="224"/>
      <c r="AY80" s="222"/>
    </row>
    <row r="81" ht="15" spans="1:51">
      <c r="A81" s="220"/>
      <c r="B81" s="224"/>
      <c r="C81" s="283" t="s">
        <v>99</v>
      </c>
      <c r="D81" s="111" t="s">
        <v>25</v>
      </c>
      <c r="E81" s="111" t="s">
        <v>100</v>
      </c>
      <c r="F81" s="284" t="s">
        <v>103</v>
      </c>
      <c r="G81" s="284" t="s">
        <v>103</v>
      </c>
      <c r="H81" s="284" t="s">
        <v>103</v>
      </c>
      <c r="I81" s="284" t="s">
        <v>103</v>
      </c>
      <c r="J81" s="259">
        <v>0.9</v>
      </c>
      <c r="K81" s="260">
        <v>0.951923076923077</v>
      </c>
      <c r="L81" s="260">
        <v>0.958762886597938</v>
      </c>
      <c r="M81" s="261">
        <v>0.958762886597938</v>
      </c>
      <c r="N81" s="261">
        <v>0.946776287321506</v>
      </c>
      <c r="O81" s="262">
        <v>0.9</v>
      </c>
      <c r="P81" s="263">
        <v>0.976347421481194</v>
      </c>
      <c r="Q81" s="260">
        <v>0.987281399046105</v>
      </c>
      <c r="R81" s="260">
        <v>0.969916556873079</v>
      </c>
      <c r="S81" s="260">
        <v>0.912087371821885</v>
      </c>
      <c r="T81" s="262">
        <v>0.9</v>
      </c>
      <c r="U81" s="260">
        <v>0.802248933695231</v>
      </c>
      <c r="V81" s="260">
        <v>0.852676205617382</v>
      </c>
      <c r="W81" s="260">
        <v>0.848484848484849</v>
      </c>
      <c r="X81" s="260">
        <v>0.814686051411715</v>
      </c>
      <c r="Y81" s="262">
        <v>0.92</v>
      </c>
      <c r="Z81" s="262">
        <v>0.935528756957328</v>
      </c>
      <c r="AA81" s="262">
        <v>0.938146341463415</v>
      </c>
      <c r="AB81" s="262">
        <v>0.939333664843362</v>
      </c>
      <c r="AC81" s="262">
        <v>0.941044911264035</v>
      </c>
      <c r="AD81" s="262">
        <v>0.92</v>
      </c>
      <c r="AE81" s="260">
        <v>0.956395348837209</v>
      </c>
      <c r="AF81" s="260">
        <v>0.936107854630715</v>
      </c>
      <c r="AG81" s="260">
        <v>0.866866866866867</v>
      </c>
      <c r="AH81" s="260">
        <v>0.942318400404961</v>
      </c>
      <c r="AI81" s="262">
        <v>0.92</v>
      </c>
      <c r="AJ81" s="260">
        <v>0.95626193045066</v>
      </c>
      <c r="AK81" s="260">
        <v>0.954039779750534</v>
      </c>
      <c r="AL81" s="260">
        <v>0.966641279512567</v>
      </c>
      <c r="AM81" s="260">
        <v>0.960994632905785</v>
      </c>
      <c r="AN81" s="259">
        <v>0.99</v>
      </c>
      <c r="AO81" s="264">
        <v>1</v>
      </c>
      <c r="AP81" s="264">
        <v>1</v>
      </c>
      <c r="AQ81" s="264">
        <v>1</v>
      </c>
      <c r="AR81" s="265">
        <v>1</v>
      </c>
      <c r="AS81" s="266">
        <v>0.105261498981944</v>
      </c>
      <c r="AT81" s="267">
        <v>0.142857142857143</v>
      </c>
      <c r="AU81" s="268">
        <v>0.222222222222222</v>
      </c>
      <c r="AV81" s="268">
        <v>0.260869565217391</v>
      </c>
      <c r="AW81" s="268">
        <v>0.097972972972973</v>
      </c>
      <c r="AX81" s="224"/>
      <c r="AY81" s="222"/>
    </row>
    <row r="82" ht="15" spans="1:51">
      <c r="A82" s="220"/>
      <c r="B82" s="224"/>
      <c r="C82" s="283" t="s">
        <v>99</v>
      </c>
      <c r="D82" s="111" t="s">
        <v>25</v>
      </c>
      <c r="E82" s="111" t="s">
        <v>100</v>
      </c>
      <c r="F82" s="284" t="s">
        <v>104</v>
      </c>
      <c r="G82" s="284" t="s">
        <v>104</v>
      </c>
      <c r="H82" s="284" t="s">
        <v>104</v>
      </c>
      <c r="I82" s="284" t="s">
        <v>104</v>
      </c>
      <c r="J82" s="259">
        <v>0.9</v>
      </c>
      <c r="K82" s="260">
        <v>0.899328859060403</v>
      </c>
      <c r="L82" s="260">
        <v>0.881481481481482</v>
      </c>
      <c r="M82" s="261">
        <v>0.95</v>
      </c>
      <c r="N82" s="261">
        <v>0.902893890675241</v>
      </c>
      <c r="O82" s="262">
        <v>0.9</v>
      </c>
      <c r="P82" s="263">
        <v>0.726676752395361</v>
      </c>
      <c r="Q82" s="260">
        <v>0.917933763799209</v>
      </c>
      <c r="R82" s="260">
        <v>0.892808219178082</v>
      </c>
      <c r="S82" s="260">
        <v>0.772775147928994</v>
      </c>
      <c r="T82" s="262">
        <v>0.9</v>
      </c>
      <c r="U82" s="260">
        <v>0.833988905698437</v>
      </c>
      <c r="V82" s="260">
        <v>0.877317225578005</v>
      </c>
      <c r="W82" s="260">
        <v>0.843664383561644</v>
      </c>
      <c r="X82" s="260">
        <v>0.831467455621302</v>
      </c>
      <c r="Y82" s="262">
        <v>0.92</v>
      </c>
      <c r="Z82" s="262">
        <v>0.93183872717411</v>
      </c>
      <c r="AA82" s="262">
        <v>0.93835719668425</v>
      </c>
      <c r="AB82" s="262">
        <v>0.9092</v>
      </c>
      <c r="AC82" s="262">
        <v>0.927261134359861</v>
      </c>
      <c r="AD82" s="262">
        <v>0.92</v>
      </c>
      <c r="AE82" s="260">
        <v>0.960347915067792</v>
      </c>
      <c r="AF82" s="260">
        <v>0.997735693701112</v>
      </c>
      <c r="AG82" s="260">
        <v>0.992360858493998</v>
      </c>
      <c r="AH82" s="260">
        <v>0.986853416643952</v>
      </c>
      <c r="AI82" s="262">
        <v>0.92</v>
      </c>
      <c r="AJ82" s="260">
        <v>0.95481323234285</v>
      </c>
      <c r="AK82" s="260">
        <v>0.95296380486099</v>
      </c>
      <c r="AL82" s="260">
        <v>0.952637889688249</v>
      </c>
      <c r="AM82" s="260">
        <v>0.954115705942435</v>
      </c>
      <c r="AN82" s="259">
        <v>0.99</v>
      </c>
      <c r="AO82" s="264">
        <v>1</v>
      </c>
      <c r="AP82" s="264">
        <v>1</v>
      </c>
      <c r="AQ82" s="264">
        <v>1</v>
      </c>
      <c r="AR82" s="265">
        <v>1</v>
      </c>
      <c r="AS82" s="266">
        <v>0.105261498981944</v>
      </c>
      <c r="AT82" s="267">
        <v>0.08</v>
      </c>
      <c r="AU82" s="268">
        <v>0.153846153846154</v>
      </c>
      <c r="AV82" s="268">
        <v>0.290322580645161</v>
      </c>
      <c r="AW82" s="268">
        <v>0.0754060324825986</v>
      </c>
      <c r="AX82" s="224"/>
      <c r="AY82" s="222"/>
    </row>
    <row r="83" ht="15" spans="1:51">
      <c r="A83" s="220"/>
      <c r="B83" s="224"/>
      <c r="C83" s="283" t="s">
        <v>99</v>
      </c>
      <c r="D83" s="111" t="s">
        <v>25</v>
      </c>
      <c r="E83" s="111" t="s">
        <v>100</v>
      </c>
      <c r="F83" s="284" t="s">
        <v>105</v>
      </c>
      <c r="G83" s="284" t="s">
        <v>105</v>
      </c>
      <c r="H83" s="284" t="s">
        <v>105</v>
      </c>
      <c r="I83" s="284" t="s">
        <v>105</v>
      </c>
      <c r="J83" s="259">
        <v>0.9</v>
      </c>
      <c r="K83" s="260">
        <v>0.946808510638298</v>
      </c>
      <c r="L83" s="260">
        <v>0.870588235294118</v>
      </c>
      <c r="M83" s="261">
        <v>0.922077922077922</v>
      </c>
      <c r="N83" s="261">
        <v>0.945143432310015</v>
      </c>
      <c r="O83" s="262">
        <v>0.9</v>
      </c>
      <c r="P83" s="263">
        <v>0.867181218845474</v>
      </c>
      <c r="Q83" s="260">
        <v>0.902286902286902</v>
      </c>
      <c r="R83" s="260">
        <v>0.917589840583626</v>
      </c>
      <c r="S83" s="260">
        <v>0.889326669663555</v>
      </c>
      <c r="T83" s="262">
        <v>0.9</v>
      </c>
      <c r="U83" s="260">
        <v>0.835986493005306</v>
      </c>
      <c r="V83" s="260">
        <v>0.848232848232848</v>
      </c>
      <c r="W83" s="260">
        <v>0.830045933531478</v>
      </c>
      <c r="X83" s="260">
        <v>0.845166635816344</v>
      </c>
      <c r="Y83" s="262">
        <v>0.92</v>
      </c>
      <c r="Z83" s="262">
        <v>0.922341024198087</v>
      </c>
      <c r="AA83" s="262">
        <v>0.931336405529954</v>
      </c>
      <c r="AB83" s="262">
        <v>0.890350877192982</v>
      </c>
      <c r="AC83" s="262">
        <v>0.921918596926347</v>
      </c>
      <c r="AD83" s="262">
        <v>0.92</v>
      </c>
      <c r="AE83" s="260">
        <v>0.971141781681305</v>
      </c>
      <c r="AF83" s="260">
        <v>0.988683127572016</v>
      </c>
      <c r="AG83" s="260">
        <v>0.944767441860465</v>
      </c>
      <c r="AH83" s="260">
        <v>0.983255190890824</v>
      </c>
      <c r="AI83" s="262">
        <v>0.92</v>
      </c>
      <c r="AJ83" s="260">
        <v>0.955698792715367</v>
      </c>
      <c r="AK83" s="260">
        <v>0.948533480907582</v>
      </c>
      <c r="AL83" s="260">
        <v>0.947527368818422</v>
      </c>
      <c r="AM83" s="260">
        <v>0.951301377929572</v>
      </c>
      <c r="AN83" s="259">
        <v>0.99</v>
      </c>
      <c r="AO83" s="264">
        <v>1</v>
      </c>
      <c r="AP83" s="264">
        <v>1</v>
      </c>
      <c r="AQ83" s="264">
        <v>1</v>
      </c>
      <c r="AR83" s="265">
        <v>1</v>
      </c>
      <c r="AS83" s="266">
        <v>0.105261498981944</v>
      </c>
      <c r="AT83" s="267">
        <v>0</v>
      </c>
      <c r="AU83" s="268">
        <v>0.217391304347826</v>
      </c>
      <c r="AV83" s="268">
        <v>0.107142857142857</v>
      </c>
      <c r="AW83" s="268">
        <v>0.0822784810126582</v>
      </c>
      <c r="AX83" s="224"/>
      <c r="AY83" s="222"/>
    </row>
    <row r="84" ht="15" spans="1:51">
      <c r="A84" s="220"/>
      <c r="B84" s="224"/>
      <c r="C84" s="283" t="s">
        <v>99</v>
      </c>
      <c r="D84" s="111" t="s">
        <v>25</v>
      </c>
      <c r="E84" s="111" t="s">
        <v>100</v>
      </c>
      <c r="F84" s="284" t="s">
        <v>106</v>
      </c>
      <c r="G84" s="284" t="s">
        <v>106</v>
      </c>
      <c r="H84" s="284" t="s">
        <v>106</v>
      </c>
      <c r="I84" s="284" t="s">
        <v>106</v>
      </c>
      <c r="J84" s="259">
        <v>0.9</v>
      </c>
      <c r="K84" s="260">
        <v>0.939393939393939</v>
      </c>
      <c r="L84" s="260">
        <v>0.928571428571429</v>
      </c>
      <c r="M84" s="261">
        <v>0.934426229508197</v>
      </c>
      <c r="N84" s="261">
        <v>0.941009239516702</v>
      </c>
      <c r="O84" s="262">
        <v>0.9</v>
      </c>
      <c r="P84" s="263">
        <v>1</v>
      </c>
      <c r="Q84" s="260" t="s">
        <v>33</v>
      </c>
      <c r="R84" s="260" t="s">
        <v>33</v>
      </c>
      <c r="S84" s="260">
        <v>0.625</v>
      </c>
      <c r="T84" s="262">
        <v>0.9</v>
      </c>
      <c r="U84" s="260">
        <v>0</v>
      </c>
      <c r="V84" s="260" t="s">
        <v>33</v>
      </c>
      <c r="W84" s="260" t="s">
        <v>33</v>
      </c>
      <c r="X84" s="260">
        <v>0.375</v>
      </c>
      <c r="Y84" s="262">
        <v>0.92</v>
      </c>
      <c r="Z84" s="262">
        <v>0.956356736242884</v>
      </c>
      <c r="AA84" s="262">
        <v>0.945567010309278</v>
      </c>
      <c r="AB84" s="262">
        <v>0.963711767755314</v>
      </c>
      <c r="AC84" s="262">
        <v>0.954471668057347</v>
      </c>
      <c r="AD84" s="262">
        <v>0.92</v>
      </c>
      <c r="AE84" s="260">
        <v>0.970802919708029</v>
      </c>
      <c r="AF84" s="260">
        <v>0.965753424657534</v>
      </c>
      <c r="AG84" s="260">
        <v>0.993197278911565</v>
      </c>
      <c r="AH84" s="260">
        <v>0.835376532399299</v>
      </c>
      <c r="AI84" s="262">
        <v>0.92</v>
      </c>
      <c r="AJ84" s="260">
        <v>0.965925709271717</v>
      </c>
      <c r="AK84" s="260">
        <v>0.962182269063856</v>
      </c>
      <c r="AL84" s="260">
        <v>0.97199124726477</v>
      </c>
      <c r="AM84" s="260">
        <v>0.965139594838555</v>
      </c>
      <c r="AN84" s="259">
        <v>0.99</v>
      </c>
      <c r="AO84" s="264">
        <v>1</v>
      </c>
      <c r="AP84" s="264">
        <v>1</v>
      </c>
      <c r="AQ84" s="264">
        <v>1</v>
      </c>
      <c r="AR84" s="265">
        <v>1</v>
      </c>
      <c r="AS84" s="266">
        <v>0.105261498981944</v>
      </c>
      <c r="AT84" s="267">
        <v>0</v>
      </c>
      <c r="AU84" s="268">
        <v>0.0555555555555556</v>
      </c>
      <c r="AV84" s="268">
        <v>0.0666666666666667</v>
      </c>
      <c r="AW84" s="268">
        <v>0.0736434108527132</v>
      </c>
      <c r="AX84" s="224"/>
      <c r="AY84" s="222"/>
    </row>
    <row r="85" ht="15" spans="1:51">
      <c r="A85" s="220"/>
      <c r="B85" s="224"/>
      <c r="C85" s="283" t="s">
        <v>99</v>
      </c>
      <c r="D85" s="111" t="s">
        <v>25</v>
      </c>
      <c r="E85" s="111" t="s">
        <v>100</v>
      </c>
      <c r="F85" s="284" t="s">
        <v>107</v>
      </c>
      <c r="G85" s="284" t="s">
        <v>107</v>
      </c>
      <c r="H85" s="284" t="s">
        <v>107</v>
      </c>
      <c r="I85" s="284" t="s">
        <v>107</v>
      </c>
      <c r="J85" s="259">
        <v>0.9</v>
      </c>
      <c r="K85" s="260">
        <v>0.897058823529412</v>
      </c>
      <c r="L85" s="260">
        <v>0.983870967741935</v>
      </c>
      <c r="M85" s="261">
        <v>0.966101694915254</v>
      </c>
      <c r="N85" s="261">
        <v>0.952868852459016</v>
      </c>
      <c r="O85" s="262">
        <v>0.9</v>
      </c>
      <c r="P85" s="263">
        <v>0.951506397028477</v>
      </c>
      <c r="Q85" s="260">
        <v>0.95330248212032</v>
      </c>
      <c r="R85" s="260">
        <v>0.950155763239875</v>
      </c>
      <c r="S85" s="260">
        <v>0.932637262919687</v>
      </c>
      <c r="T85" s="262">
        <v>0.9</v>
      </c>
      <c r="U85" s="260">
        <v>0.850185720181593</v>
      </c>
      <c r="V85" s="260">
        <v>0.908708456037021</v>
      </c>
      <c r="W85" s="260">
        <v>0.871928002769124</v>
      </c>
      <c r="X85" s="260">
        <v>0.86708938754019</v>
      </c>
      <c r="Y85" s="262">
        <v>0.92</v>
      </c>
      <c r="Z85" s="262">
        <v>0.943646805455851</v>
      </c>
      <c r="AA85" s="262">
        <v>0.952582301419511</v>
      </c>
      <c r="AB85" s="262">
        <v>0.902661596958175</v>
      </c>
      <c r="AC85" s="262">
        <v>0.939072717852492</v>
      </c>
      <c r="AD85" s="262">
        <v>0.92</v>
      </c>
      <c r="AE85" s="260">
        <v>0.99510603588907</v>
      </c>
      <c r="AF85" s="260">
        <v>0.946808510638298</v>
      </c>
      <c r="AG85" s="260">
        <v>0.943342776203966</v>
      </c>
      <c r="AH85" s="260">
        <v>0.967898148871358</v>
      </c>
      <c r="AI85" s="262">
        <v>0.92</v>
      </c>
      <c r="AJ85" s="260">
        <v>0.959648892964758</v>
      </c>
      <c r="AK85" s="260">
        <v>0.966244725738397</v>
      </c>
      <c r="AL85" s="260">
        <v>0.945765937202664</v>
      </c>
      <c r="AM85" s="260">
        <v>0.959102393368763</v>
      </c>
      <c r="AN85" s="259">
        <v>0.99</v>
      </c>
      <c r="AO85" s="264">
        <v>1</v>
      </c>
      <c r="AP85" s="264">
        <v>1</v>
      </c>
      <c r="AQ85" s="264">
        <v>1</v>
      </c>
      <c r="AR85" s="265">
        <v>1</v>
      </c>
      <c r="AS85" s="266">
        <v>0.105261498981944</v>
      </c>
      <c r="AT85" s="267">
        <v>0</v>
      </c>
      <c r="AU85" s="268">
        <v>0.0625</v>
      </c>
      <c r="AV85" s="268">
        <v>0.136363636363636</v>
      </c>
      <c r="AW85" s="268">
        <v>0.0879284649776453</v>
      </c>
      <c r="AX85" s="224"/>
      <c r="AY85" s="222"/>
    </row>
    <row r="86" ht="15" spans="1:51">
      <c r="A86" s="220"/>
      <c r="B86" s="224"/>
      <c r="C86" s="283" t="s">
        <v>99</v>
      </c>
      <c r="D86" s="111" t="s">
        <v>25</v>
      </c>
      <c r="E86" s="111" t="s">
        <v>100</v>
      </c>
      <c r="F86" s="284" t="s">
        <v>108</v>
      </c>
      <c r="G86" s="284" t="s">
        <v>108</v>
      </c>
      <c r="H86" s="284" t="s">
        <v>108</v>
      </c>
      <c r="I86" s="284" t="s">
        <v>108</v>
      </c>
      <c r="J86" s="259">
        <v>0.9</v>
      </c>
      <c r="K86" s="260">
        <v>0.953488372093023</v>
      </c>
      <c r="L86" s="260">
        <v>0.950617283950617</v>
      </c>
      <c r="M86" s="261">
        <v>0.883116883116883</v>
      </c>
      <c r="N86" s="261">
        <v>0.923199152542373</v>
      </c>
      <c r="O86" s="262">
        <v>0.9</v>
      </c>
      <c r="P86" s="263">
        <v>0.25</v>
      </c>
      <c r="Q86" s="260" t="s">
        <v>33</v>
      </c>
      <c r="R86" s="260">
        <v>0</v>
      </c>
      <c r="S86" s="260">
        <v>0.651162790697674</v>
      </c>
      <c r="T86" s="262">
        <v>0.9</v>
      </c>
      <c r="U86" s="260">
        <v>0</v>
      </c>
      <c r="V86" s="260" t="s">
        <v>33</v>
      </c>
      <c r="W86" s="260">
        <v>0</v>
      </c>
      <c r="X86" s="260">
        <v>0.604651162790698</v>
      </c>
      <c r="Y86" s="262">
        <v>0.92</v>
      </c>
      <c r="Z86" s="262">
        <v>0.965683494044243</v>
      </c>
      <c r="AA86" s="262">
        <v>0.950976778474014</v>
      </c>
      <c r="AB86" s="262">
        <v>0.967395473724588</v>
      </c>
      <c r="AC86" s="262">
        <v>0.968591498987975</v>
      </c>
      <c r="AD86" s="262">
        <v>0.92</v>
      </c>
      <c r="AE86" s="260">
        <v>0.998296422487223</v>
      </c>
      <c r="AF86" s="260">
        <v>0.975903614457831</v>
      </c>
      <c r="AG86" s="260">
        <v>0.976782752902156</v>
      </c>
      <c r="AH86" s="260">
        <v>0.970133948599628</v>
      </c>
      <c r="AI86" s="262">
        <v>0.92</v>
      </c>
      <c r="AJ86" s="260">
        <v>0.97191989551589</v>
      </c>
      <c r="AK86" s="260">
        <v>0.956469784909525</v>
      </c>
      <c r="AL86" s="260">
        <v>0.971886886059203</v>
      </c>
      <c r="AM86" s="260">
        <v>0.977408851761751</v>
      </c>
      <c r="AN86" s="259">
        <v>0.99</v>
      </c>
      <c r="AO86" s="264">
        <v>1</v>
      </c>
      <c r="AP86" s="264">
        <v>1</v>
      </c>
      <c r="AQ86" s="264">
        <v>1</v>
      </c>
      <c r="AR86" s="265">
        <v>1</v>
      </c>
      <c r="AS86" s="266">
        <v>0.105261498981944</v>
      </c>
      <c r="AT86" s="267">
        <v>0.0555555555555556</v>
      </c>
      <c r="AU86" s="268">
        <v>0.173913043478261</v>
      </c>
      <c r="AV86" s="268">
        <v>0.0555555555555556</v>
      </c>
      <c r="AW86" s="268">
        <v>0.0483516483516484</v>
      </c>
      <c r="AX86" s="224"/>
      <c r="AY86" s="222"/>
    </row>
    <row r="87" ht="15" spans="1:51">
      <c r="A87" s="220"/>
      <c r="B87" s="224"/>
      <c r="C87" s="283" t="s">
        <v>99</v>
      </c>
      <c r="D87" s="111" t="s">
        <v>25</v>
      </c>
      <c r="E87" s="111" t="s">
        <v>100</v>
      </c>
      <c r="F87" s="284" t="s">
        <v>109</v>
      </c>
      <c r="G87" s="284" t="s">
        <v>109</v>
      </c>
      <c r="H87" s="284" t="s">
        <v>109</v>
      </c>
      <c r="I87" s="284" t="s">
        <v>109</v>
      </c>
      <c r="J87" s="259">
        <v>0.9</v>
      </c>
      <c r="K87" s="260">
        <v>0.955555555555556</v>
      </c>
      <c r="L87" s="260">
        <v>1</v>
      </c>
      <c r="M87" s="261">
        <v>0.925</v>
      </c>
      <c r="N87" s="261">
        <v>0.963617463617464</v>
      </c>
      <c r="O87" s="262">
        <v>0.9</v>
      </c>
      <c r="P87" s="263">
        <v>0.933097458990029</v>
      </c>
      <c r="Q87" s="260">
        <v>0.927083333333333</v>
      </c>
      <c r="R87" s="260">
        <v>0.925281473899693</v>
      </c>
      <c r="S87" s="260">
        <v>0.924620829120324</v>
      </c>
      <c r="T87" s="262">
        <v>0.9</v>
      </c>
      <c r="U87" s="260">
        <v>0.907365712447732</v>
      </c>
      <c r="V87" s="260">
        <v>0.91015625</v>
      </c>
      <c r="W87" s="260">
        <v>0.910440122824974</v>
      </c>
      <c r="X87" s="260">
        <v>0.89726996966633</v>
      </c>
      <c r="Y87" s="262">
        <v>0.92</v>
      </c>
      <c r="Z87" s="262">
        <v>0.959444444444444</v>
      </c>
      <c r="AA87" s="262">
        <v>0.959012345679012</v>
      </c>
      <c r="AB87" s="262">
        <v>0.966589861751152</v>
      </c>
      <c r="AC87" s="262">
        <v>0.958483242842502</v>
      </c>
      <c r="AD87" s="262">
        <v>0.92</v>
      </c>
      <c r="AE87" s="260">
        <v>0.991323210412148</v>
      </c>
      <c r="AF87" s="260">
        <v>0.978208232445521</v>
      </c>
      <c r="AG87" s="260">
        <v>0.978354978354978</v>
      </c>
      <c r="AH87" s="260">
        <v>0.980713195504371</v>
      </c>
      <c r="AI87" s="262">
        <v>0.92</v>
      </c>
      <c r="AJ87" s="260">
        <v>0.973121563836286</v>
      </c>
      <c r="AK87" s="260">
        <v>0.969109800617804</v>
      </c>
      <c r="AL87" s="260">
        <v>0.979801559177888</v>
      </c>
      <c r="AM87" s="260">
        <v>0.972407828078813</v>
      </c>
      <c r="AN87" s="259">
        <v>0.99</v>
      </c>
      <c r="AO87" s="264">
        <v>1</v>
      </c>
      <c r="AP87" s="264">
        <v>1</v>
      </c>
      <c r="AQ87" s="264">
        <v>1</v>
      </c>
      <c r="AR87" s="265">
        <v>1</v>
      </c>
      <c r="AS87" s="266">
        <v>0.105261498981944</v>
      </c>
      <c r="AT87" s="267">
        <v>0.1</v>
      </c>
      <c r="AU87" s="268">
        <v>0.0909090909090909</v>
      </c>
      <c r="AV87" s="268">
        <v>0</v>
      </c>
      <c r="AW87" s="268">
        <v>0.073482428115016</v>
      </c>
      <c r="AX87" s="224"/>
      <c r="AY87" s="222"/>
    </row>
    <row r="88" ht="15" spans="1:51">
      <c r="A88" s="220"/>
      <c r="B88" s="224"/>
      <c r="C88" s="283" t="s">
        <v>99</v>
      </c>
      <c r="D88" s="111" t="s">
        <v>25</v>
      </c>
      <c r="E88" s="111" t="s">
        <v>100</v>
      </c>
      <c r="F88" s="284" t="s">
        <v>110</v>
      </c>
      <c r="G88" s="284" t="s">
        <v>110</v>
      </c>
      <c r="H88" s="284" t="s">
        <v>110</v>
      </c>
      <c r="I88" s="284" t="s">
        <v>110</v>
      </c>
      <c r="J88" s="259">
        <v>0.9</v>
      </c>
      <c r="K88" s="260">
        <v>0.816666666666667</v>
      </c>
      <c r="L88" s="260">
        <v>0.803571428571429</v>
      </c>
      <c r="M88" s="261">
        <v>0.74</v>
      </c>
      <c r="N88" s="261">
        <v>0.826937547027841</v>
      </c>
      <c r="O88" s="262">
        <v>0.9</v>
      </c>
      <c r="P88" s="263">
        <v>0.666666666666667</v>
      </c>
      <c r="Q88" s="260">
        <v>0.5</v>
      </c>
      <c r="R88" s="260">
        <v>0.857142857142857</v>
      </c>
      <c r="S88" s="260">
        <v>0.537037037037037</v>
      </c>
      <c r="T88" s="262">
        <v>0.9</v>
      </c>
      <c r="U88" s="260">
        <v>0</v>
      </c>
      <c r="V88" s="260">
        <v>0.166666666666667</v>
      </c>
      <c r="W88" s="260">
        <v>0.142857142857143</v>
      </c>
      <c r="X88" s="260">
        <v>0.166666666666667</v>
      </c>
      <c r="Y88" s="262">
        <v>0.92</v>
      </c>
      <c r="Z88" s="262">
        <v>0.88759187202767</v>
      </c>
      <c r="AA88" s="262">
        <v>0.912412412412412</v>
      </c>
      <c r="AB88" s="262">
        <v>0.869476546566961</v>
      </c>
      <c r="AC88" s="262">
        <v>0.886445861773153</v>
      </c>
      <c r="AD88" s="262">
        <v>0.92</v>
      </c>
      <c r="AE88" s="260">
        <v>0.865079365079365</v>
      </c>
      <c r="AF88" s="260">
        <v>0.805555555555556</v>
      </c>
      <c r="AG88" s="260">
        <v>0.850746268656716</v>
      </c>
      <c r="AH88" s="260">
        <v>0.851896447922938</v>
      </c>
      <c r="AI88" s="262">
        <v>0.92</v>
      </c>
      <c r="AJ88" s="260">
        <v>0.919890448476549</v>
      </c>
      <c r="AK88" s="260">
        <v>0.93161094224924</v>
      </c>
      <c r="AL88" s="260">
        <v>0.92208490059108</v>
      </c>
      <c r="AM88" s="260">
        <v>0.9265596081886</v>
      </c>
      <c r="AN88" s="259">
        <v>0.99</v>
      </c>
      <c r="AO88" s="264">
        <v>1</v>
      </c>
      <c r="AP88" s="264">
        <v>1</v>
      </c>
      <c r="AQ88" s="264">
        <v>1</v>
      </c>
      <c r="AR88" s="265">
        <v>1</v>
      </c>
      <c r="AS88" s="266">
        <v>0.105261498981944</v>
      </c>
      <c r="AT88" s="267">
        <v>0.0769230769230769</v>
      </c>
      <c r="AU88" s="268">
        <v>0.133333333333333</v>
      </c>
      <c r="AV88" s="268">
        <v>0.166666666666667</v>
      </c>
      <c r="AW88" s="268">
        <v>0.111959287531807</v>
      </c>
      <c r="AX88" s="224"/>
      <c r="AY88" s="222"/>
    </row>
    <row r="89" ht="15" spans="1:51">
      <c r="A89" s="220"/>
      <c r="B89" s="224"/>
      <c r="C89" s="283" t="s">
        <v>99</v>
      </c>
      <c r="D89" s="111" t="s">
        <v>25</v>
      </c>
      <c r="E89" s="111" t="s">
        <v>100</v>
      </c>
      <c r="F89" s="284" t="s">
        <v>111</v>
      </c>
      <c r="G89" s="284" t="s">
        <v>111</v>
      </c>
      <c r="H89" s="284" t="s">
        <v>111</v>
      </c>
      <c r="I89" s="284" t="s">
        <v>111</v>
      </c>
      <c r="J89" s="259">
        <v>0.9</v>
      </c>
      <c r="K89" s="260">
        <v>0.954545454545455</v>
      </c>
      <c r="L89" s="260">
        <v>0.932203389830508</v>
      </c>
      <c r="M89" s="261">
        <v>0.949152542372881</v>
      </c>
      <c r="N89" s="261">
        <v>0.934449093444909</v>
      </c>
      <c r="O89" s="262">
        <v>0.9</v>
      </c>
      <c r="P89" s="263">
        <v>0</v>
      </c>
      <c r="Q89" s="260">
        <v>0</v>
      </c>
      <c r="R89" s="260">
        <v>0</v>
      </c>
      <c r="S89" s="260">
        <v>0.5</v>
      </c>
      <c r="T89" s="262">
        <v>0.9</v>
      </c>
      <c r="U89" s="260">
        <v>0</v>
      </c>
      <c r="V89" s="260">
        <v>0</v>
      </c>
      <c r="W89" s="260">
        <v>0</v>
      </c>
      <c r="X89" s="260">
        <v>0.421052631578947</v>
      </c>
      <c r="Y89" s="262">
        <v>0.92</v>
      </c>
      <c r="Z89" s="262">
        <v>0.966114457831325</v>
      </c>
      <c r="AA89" s="262">
        <v>0.955888304330231</v>
      </c>
      <c r="AB89" s="262">
        <v>0.985106382978723</v>
      </c>
      <c r="AC89" s="262">
        <v>0.971759394339594</v>
      </c>
      <c r="AD89" s="262">
        <v>0.92</v>
      </c>
      <c r="AE89" s="260">
        <v>0.988679245283019</v>
      </c>
      <c r="AF89" s="260">
        <v>0.990131578947368</v>
      </c>
      <c r="AG89" s="260">
        <v>0.912162162162162</v>
      </c>
      <c r="AH89" s="260">
        <v>0.985106984635687</v>
      </c>
      <c r="AI89" s="262">
        <v>0.92</v>
      </c>
      <c r="AJ89" s="260">
        <v>0.974964438122333</v>
      </c>
      <c r="AK89" s="260">
        <v>0.971005423445974</v>
      </c>
      <c r="AL89" s="260">
        <v>0.984962406015038</v>
      </c>
      <c r="AM89" s="260">
        <v>0.97972056790386</v>
      </c>
      <c r="AN89" s="259">
        <v>0.99</v>
      </c>
      <c r="AO89" s="264">
        <v>1</v>
      </c>
      <c r="AP89" s="264">
        <v>1</v>
      </c>
      <c r="AQ89" s="264">
        <v>1</v>
      </c>
      <c r="AR89" s="265">
        <v>1</v>
      </c>
      <c r="AS89" s="266">
        <v>0.105261498981944</v>
      </c>
      <c r="AT89" s="267">
        <v>0.133333333333333</v>
      </c>
      <c r="AU89" s="268">
        <v>0.0769230769230769</v>
      </c>
      <c r="AV89" s="268">
        <v>0.285714285714286</v>
      </c>
      <c r="AW89" s="268">
        <v>0.114035087719298</v>
      </c>
      <c r="AX89" s="224"/>
      <c r="AY89" s="222"/>
    </row>
    <row r="90" ht="15" spans="1:51">
      <c r="A90" s="220"/>
      <c r="B90" s="224"/>
      <c r="C90" s="283" t="s">
        <v>99</v>
      </c>
      <c r="D90" s="111" t="s">
        <v>25</v>
      </c>
      <c r="E90" s="111" t="s">
        <v>100</v>
      </c>
      <c r="F90" s="284" t="s">
        <v>112</v>
      </c>
      <c r="G90" s="284" t="s">
        <v>112</v>
      </c>
      <c r="H90" s="284" t="s">
        <v>112</v>
      </c>
      <c r="I90" s="284" t="s">
        <v>112</v>
      </c>
      <c r="J90" s="259">
        <v>0.9</v>
      </c>
      <c r="K90" s="260">
        <v>0.971428571428571</v>
      </c>
      <c r="L90" s="260">
        <v>0.947368421052632</v>
      </c>
      <c r="M90" s="261">
        <v>0.981818181818182</v>
      </c>
      <c r="N90" s="261">
        <v>0.94206008583691</v>
      </c>
      <c r="O90" s="262">
        <v>0.9</v>
      </c>
      <c r="P90" s="263">
        <v>0.978890728476821</v>
      </c>
      <c r="Q90" s="260">
        <v>0.980851063829787</v>
      </c>
      <c r="R90" s="260">
        <v>0.962676056338028</v>
      </c>
      <c r="S90" s="260">
        <v>0.957578321464664</v>
      </c>
      <c r="T90" s="262">
        <v>0.9</v>
      </c>
      <c r="U90" s="260">
        <v>0.876862582781457</v>
      </c>
      <c r="V90" s="260">
        <v>0.897872340425532</v>
      </c>
      <c r="W90" s="260">
        <v>0.88169014084507</v>
      </c>
      <c r="X90" s="260">
        <v>0.847505229265083</v>
      </c>
      <c r="Y90" s="262">
        <v>0.92</v>
      </c>
      <c r="Z90" s="262">
        <v>0.941600303375047</v>
      </c>
      <c r="AA90" s="262">
        <v>0.942673107890499</v>
      </c>
      <c r="AB90" s="262">
        <v>0.934868943606037</v>
      </c>
      <c r="AC90" s="262">
        <v>0.935722826562454</v>
      </c>
      <c r="AD90" s="262">
        <v>0.92</v>
      </c>
      <c r="AE90" s="260">
        <v>0.937579617834395</v>
      </c>
      <c r="AF90" s="260">
        <v>0.996610169491525</v>
      </c>
      <c r="AG90" s="260">
        <v>0.962352941176471</v>
      </c>
      <c r="AH90" s="260">
        <v>0.966025255562237</v>
      </c>
      <c r="AI90" s="262">
        <v>0.92</v>
      </c>
      <c r="AJ90" s="260">
        <v>0.964524765729585</v>
      </c>
      <c r="AK90" s="260">
        <v>0.960608281421766</v>
      </c>
      <c r="AL90" s="260">
        <v>0.967576791808874</v>
      </c>
      <c r="AM90" s="260">
        <v>0.95816634570343</v>
      </c>
      <c r="AN90" s="259">
        <v>0.99</v>
      </c>
      <c r="AO90" s="264">
        <v>1</v>
      </c>
      <c r="AP90" s="264">
        <v>1</v>
      </c>
      <c r="AQ90" s="264">
        <v>1</v>
      </c>
      <c r="AR90" s="265">
        <v>1</v>
      </c>
      <c r="AS90" s="266">
        <v>0.105261498981944</v>
      </c>
      <c r="AT90" s="267">
        <v>0</v>
      </c>
      <c r="AU90" s="268">
        <v>0.266666666666667</v>
      </c>
      <c r="AV90" s="268">
        <v>0.111111111111111</v>
      </c>
      <c r="AW90" s="268">
        <v>0.0984555984555985</v>
      </c>
      <c r="AX90" s="224"/>
      <c r="AY90" s="222"/>
    </row>
    <row r="91" ht="15" spans="1:51">
      <c r="A91" s="220"/>
      <c r="B91" s="224"/>
      <c r="C91" s="283" t="s">
        <v>99</v>
      </c>
      <c r="D91" s="111" t="s">
        <v>25</v>
      </c>
      <c r="E91" s="111" t="s">
        <v>100</v>
      </c>
      <c r="F91" s="284" t="s">
        <v>113</v>
      </c>
      <c r="G91" s="284" t="s">
        <v>113</v>
      </c>
      <c r="H91" s="284" t="s">
        <v>113</v>
      </c>
      <c r="I91" s="284" t="s">
        <v>113</v>
      </c>
      <c r="J91" s="259">
        <v>0.9</v>
      </c>
      <c r="K91" s="260">
        <v>0.963636363636364</v>
      </c>
      <c r="L91" s="260">
        <v>0.981132075471698</v>
      </c>
      <c r="M91" s="261">
        <v>0.959183673469388</v>
      </c>
      <c r="N91" s="261">
        <v>0.958093672966311</v>
      </c>
      <c r="O91" s="262">
        <v>0.9</v>
      </c>
      <c r="P91" s="263">
        <v>0</v>
      </c>
      <c r="Q91" s="260">
        <v>0.666666666666667</v>
      </c>
      <c r="R91" s="260" t="s">
        <v>33</v>
      </c>
      <c r="S91" s="260">
        <v>0.314285714285714</v>
      </c>
      <c r="T91" s="262">
        <v>0.9</v>
      </c>
      <c r="U91" s="260">
        <v>0</v>
      </c>
      <c r="V91" s="260">
        <v>0.333333333333333</v>
      </c>
      <c r="W91" s="260" t="s">
        <v>33</v>
      </c>
      <c r="X91" s="260">
        <v>0.657142857142857</v>
      </c>
      <c r="Y91" s="262">
        <v>0.92</v>
      </c>
      <c r="Z91" s="262">
        <v>0.974294142435735</v>
      </c>
      <c r="AA91" s="262">
        <v>0.965675057208238</v>
      </c>
      <c r="AB91" s="262">
        <v>0.976670201484624</v>
      </c>
      <c r="AC91" s="262">
        <v>0.983576974955342</v>
      </c>
      <c r="AD91" s="262">
        <v>0.92</v>
      </c>
      <c r="AE91" s="260">
        <v>0.952830188679245</v>
      </c>
      <c r="AF91" s="260">
        <v>0.804878048780488</v>
      </c>
      <c r="AG91" s="260">
        <v>0.878787878787879</v>
      </c>
      <c r="AH91" s="260">
        <v>0.948672566371681</v>
      </c>
      <c r="AI91" s="262">
        <v>0.92</v>
      </c>
      <c r="AJ91" s="260">
        <v>0.978483055406132</v>
      </c>
      <c r="AK91" s="260">
        <v>0.976679622431982</v>
      </c>
      <c r="AL91" s="260">
        <v>0.978622918220234</v>
      </c>
      <c r="AM91" s="260">
        <v>0.987094442659814</v>
      </c>
      <c r="AN91" s="259">
        <v>0.99</v>
      </c>
      <c r="AO91" s="264">
        <v>1</v>
      </c>
      <c r="AP91" s="264">
        <v>1</v>
      </c>
      <c r="AQ91" s="264">
        <v>1</v>
      </c>
      <c r="AR91" s="265">
        <v>1</v>
      </c>
      <c r="AS91" s="266">
        <v>0.105261498981944</v>
      </c>
      <c r="AT91" s="267">
        <v>0</v>
      </c>
      <c r="AU91" s="268">
        <v>0.1</v>
      </c>
      <c r="AV91" s="268">
        <v>0.0909090909090909</v>
      </c>
      <c r="AW91" s="268">
        <v>0.100694444444444</v>
      </c>
      <c r="AX91" s="224"/>
      <c r="AY91" s="222"/>
    </row>
    <row r="92" ht="15" spans="1:51">
      <c r="A92" s="220"/>
      <c r="B92" s="224"/>
      <c r="C92" s="283" t="s">
        <v>99</v>
      </c>
      <c r="D92" s="111" t="s">
        <v>25</v>
      </c>
      <c r="E92" s="111" t="s">
        <v>100</v>
      </c>
      <c r="F92" s="284" t="s">
        <v>114</v>
      </c>
      <c r="G92" s="284" t="s">
        <v>114</v>
      </c>
      <c r="H92" s="284" t="s">
        <v>114</v>
      </c>
      <c r="I92" s="284" t="s">
        <v>114</v>
      </c>
      <c r="J92" s="259">
        <v>0.9</v>
      </c>
      <c r="K92" s="260">
        <v>0.928571428571429</v>
      </c>
      <c r="L92" s="260">
        <v>0.918367346938776</v>
      </c>
      <c r="M92" s="261">
        <v>0.978723404255319</v>
      </c>
      <c r="N92" s="261">
        <v>0.9472</v>
      </c>
      <c r="O92" s="262">
        <v>0.9</v>
      </c>
      <c r="P92" s="263">
        <v>0.967924044136515</v>
      </c>
      <c r="Q92" s="260">
        <v>0.961991434689508</v>
      </c>
      <c r="R92" s="260">
        <v>0.986022871664549</v>
      </c>
      <c r="S92" s="260">
        <v>0.953819122590999</v>
      </c>
      <c r="T92" s="262">
        <v>0.9</v>
      </c>
      <c r="U92" s="260">
        <v>0.842956120092379</v>
      </c>
      <c r="V92" s="260">
        <v>0.887580299785867</v>
      </c>
      <c r="W92" s="260">
        <v>0.882253282507412</v>
      </c>
      <c r="X92" s="260">
        <v>0.860405915800833</v>
      </c>
      <c r="Y92" s="262">
        <v>0.92</v>
      </c>
      <c r="Z92" s="262">
        <v>0.930831826401447</v>
      </c>
      <c r="AA92" s="262">
        <v>0.940079365079365</v>
      </c>
      <c r="AB92" s="262">
        <v>0.941921858500528</v>
      </c>
      <c r="AC92" s="262">
        <v>0.946336659419886</v>
      </c>
      <c r="AD92" s="262">
        <v>0.92</v>
      </c>
      <c r="AE92" s="260">
        <v>0.983157894736842</v>
      </c>
      <c r="AF92" s="260">
        <v>0.989830508474576</v>
      </c>
      <c r="AG92" s="260">
        <v>0.972027972027972</v>
      </c>
      <c r="AH92" s="260">
        <v>0.974784039489922</v>
      </c>
      <c r="AI92" s="262">
        <v>0.92</v>
      </c>
      <c r="AJ92" s="260">
        <v>0.960425183973835</v>
      </c>
      <c r="AK92" s="260">
        <v>0.956719817767654</v>
      </c>
      <c r="AL92" s="260">
        <v>0.972490931076179</v>
      </c>
      <c r="AM92" s="260">
        <v>0.968479217371313</v>
      </c>
      <c r="AN92" s="259">
        <v>0.99</v>
      </c>
      <c r="AO92" s="264">
        <v>1</v>
      </c>
      <c r="AP92" s="264">
        <v>1</v>
      </c>
      <c r="AQ92" s="264">
        <v>1</v>
      </c>
      <c r="AR92" s="265">
        <v>1</v>
      </c>
      <c r="AS92" s="266">
        <v>0.105261498981944</v>
      </c>
      <c r="AT92" s="267">
        <v>0</v>
      </c>
      <c r="AU92" s="268">
        <v>0.125</v>
      </c>
      <c r="AV92" s="268">
        <v>0.133333333333333</v>
      </c>
      <c r="AW92" s="268">
        <v>0.111111111111111</v>
      </c>
      <c r="AX92" s="224"/>
      <c r="AY92" s="222"/>
    </row>
    <row r="93" ht="15" spans="1:51">
      <c r="A93" s="220"/>
      <c r="B93" s="224"/>
      <c r="C93" s="283" t="s">
        <v>99</v>
      </c>
      <c r="D93" s="111" t="s">
        <v>25</v>
      </c>
      <c r="E93" s="111" t="s">
        <v>100</v>
      </c>
      <c r="F93" s="284" t="s">
        <v>115</v>
      </c>
      <c r="G93" s="284" t="s">
        <v>115</v>
      </c>
      <c r="H93" s="284" t="s">
        <v>115</v>
      </c>
      <c r="I93" s="284" t="s">
        <v>115</v>
      </c>
      <c r="J93" s="259">
        <v>0.9</v>
      </c>
      <c r="K93" s="260">
        <v>0.91566265060241</v>
      </c>
      <c r="L93" s="260">
        <v>0.914285714285714</v>
      </c>
      <c r="M93" s="261">
        <v>0.953125</v>
      </c>
      <c r="N93" s="261">
        <v>0.937537180249851</v>
      </c>
      <c r="O93" s="262">
        <v>0.9</v>
      </c>
      <c r="P93" s="263">
        <v>0.947273093177702</v>
      </c>
      <c r="Q93" s="260">
        <v>0.983870967741935</v>
      </c>
      <c r="R93" s="260">
        <v>0.983516483516483</v>
      </c>
      <c r="S93" s="260">
        <v>0.936729443473031</v>
      </c>
      <c r="T93" s="262">
        <v>0.9</v>
      </c>
      <c r="U93" s="260">
        <v>0.895954920507144</v>
      </c>
      <c r="V93" s="260">
        <v>0.921422663358147</v>
      </c>
      <c r="W93" s="260">
        <v>0.913461538461538</v>
      </c>
      <c r="X93" s="260">
        <v>0.910345365245186</v>
      </c>
      <c r="Y93" s="262">
        <v>0.92</v>
      </c>
      <c r="Z93" s="262">
        <v>0.945833333333333</v>
      </c>
      <c r="AA93" s="262">
        <v>0.945626477541371</v>
      </c>
      <c r="AB93" s="262">
        <v>0.943207981580967</v>
      </c>
      <c r="AC93" s="262">
        <v>0.951755303569187</v>
      </c>
      <c r="AD93" s="262">
        <v>0.92</v>
      </c>
      <c r="AE93" s="260">
        <v>0.937685459940653</v>
      </c>
      <c r="AF93" s="260">
        <v>0.985401459854015</v>
      </c>
      <c r="AG93" s="260">
        <v>0.90625</v>
      </c>
      <c r="AH93" s="260">
        <v>0.956608569353667</v>
      </c>
      <c r="AI93" s="262">
        <v>0.92</v>
      </c>
      <c r="AJ93" s="260">
        <v>0.969677665944706</v>
      </c>
      <c r="AK93" s="260">
        <v>0.961909686315064</v>
      </c>
      <c r="AL93" s="260">
        <v>0.972241992882562</v>
      </c>
      <c r="AM93" s="260">
        <v>0.97080988030441</v>
      </c>
      <c r="AN93" s="259">
        <v>0.99</v>
      </c>
      <c r="AO93" s="264">
        <v>1</v>
      </c>
      <c r="AP93" s="264">
        <v>1</v>
      </c>
      <c r="AQ93" s="264">
        <v>1</v>
      </c>
      <c r="AR93" s="265">
        <v>1</v>
      </c>
      <c r="AS93" s="266">
        <v>0.105261498981944</v>
      </c>
      <c r="AT93" s="267">
        <v>0.176470588235294</v>
      </c>
      <c r="AU93" s="268">
        <v>0.0555555555555556</v>
      </c>
      <c r="AV93" s="268">
        <v>0.238095238095238</v>
      </c>
      <c r="AW93" s="268">
        <v>0.0644599303135888</v>
      </c>
      <c r="AX93" s="224"/>
      <c r="AY93" s="222"/>
    </row>
    <row r="94" ht="15" spans="1:51">
      <c r="A94" s="220"/>
      <c r="B94" s="224"/>
      <c r="C94" s="283" t="s">
        <v>99</v>
      </c>
      <c r="D94" s="111" t="s">
        <v>25</v>
      </c>
      <c r="E94" s="111" t="s">
        <v>100</v>
      </c>
      <c r="F94" s="284" t="s">
        <v>116</v>
      </c>
      <c r="G94" s="284" t="s">
        <v>116</v>
      </c>
      <c r="H94" s="284" t="s">
        <v>116</v>
      </c>
      <c r="I94" s="284" t="s">
        <v>116</v>
      </c>
      <c r="J94" s="259">
        <v>0.9</v>
      </c>
      <c r="K94" s="260">
        <v>0.971014492753623</v>
      </c>
      <c r="L94" s="260">
        <v>0.925373134328358</v>
      </c>
      <c r="M94" s="261">
        <v>0.983870967741935</v>
      </c>
      <c r="N94" s="261">
        <v>0.949902407286923</v>
      </c>
      <c r="O94" s="262">
        <v>0.9</v>
      </c>
      <c r="P94" s="263">
        <v>0.938485002541942</v>
      </c>
      <c r="Q94" s="260">
        <v>0.964303420922162</v>
      </c>
      <c r="R94" s="260">
        <v>0.956371490280778</v>
      </c>
      <c r="S94" s="260">
        <v>0.927919336970088</v>
      </c>
      <c r="T94" s="262">
        <v>0.9</v>
      </c>
      <c r="U94" s="260">
        <v>0.881799694966955</v>
      </c>
      <c r="V94" s="260">
        <v>0.89340604858701</v>
      </c>
      <c r="W94" s="260">
        <v>0.889416846652268</v>
      </c>
      <c r="X94" s="260">
        <v>0.886564108317323</v>
      </c>
      <c r="Y94" s="262">
        <v>0.92</v>
      </c>
      <c r="Z94" s="262">
        <v>0.954525386313466</v>
      </c>
      <c r="AA94" s="262">
        <v>0.949981053429329</v>
      </c>
      <c r="AB94" s="262">
        <v>0.958139534883721</v>
      </c>
      <c r="AC94" s="262">
        <v>0.950203359858532</v>
      </c>
      <c r="AD94" s="262">
        <v>0.92</v>
      </c>
      <c r="AE94" s="260">
        <v>0.98622754491018</v>
      </c>
      <c r="AF94" s="260">
        <v>0.989601386481802</v>
      </c>
      <c r="AG94" s="260">
        <v>0.852348993288591</v>
      </c>
      <c r="AH94" s="260">
        <v>0.987382840663302</v>
      </c>
      <c r="AI94" s="262">
        <v>0.92</v>
      </c>
      <c r="AJ94" s="260">
        <v>0.972101273988066</v>
      </c>
      <c r="AK94" s="260">
        <v>0.963917525773196</v>
      </c>
      <c r="AL94" s="260">
        <v>0.974336283185841</v>
      </c>
      <c r="AM94" s="260">
        <v>0.967551968466989</v>
      </c>
      <c r="AN94" s="259">
        <v>0.99</v>
      </c>
      <c r="AO94" s="264">
        <v>1</v>
      </c>
      <c r="AP94" s="264">
        <v>1</v>
      </c>
      <c r="AQ94" s="264">
        <v>1</v>
      </c>
      <c r="AR94" s="265">
        <v>1</v>
      </c>
      <c r="AS94" s="266">
        <v>0.105261498981944</v>
      </c>
      <c r="AT94" s="267">
        <v>0.2</v>
      </c>
      <c r="AU94" s="268">
        <v>0.428571428571429</v>
      </c>
      <c r="AV94" s="268">
        <v>0.307692307692308</v>
      </c>
      <c r="AW94" s="268">
        <v>0.128686327077748</v>
      </c>
      <c r="AX94" s="224"/>
      <c r="AY94" s="222"/>
    </row>
    <row r="95" ht="15" spans="1:51">
      <c r="A95" s="220"/>
      <c r="B95" s="224"/>
      <c r="C95" s="283" t="s">
        <v>99</v>
      </c>
      <c r="D95" s="111" t="s">
        <v>25</v>
      </c>
      <c r="E95" s="111" t="s">
        <v>100</v>
      </c>
      <c r="F95" s="284" t="s">
        <v>117</v>
      </c>
      <c r="G95" s="284" t="s">
        <v>117</v>
      </c>
      <c r="H95" s="284" t="s">
        <v>117</v>
      </c>
      <c r="I95" s="284" t="s">
        <v>117</v>
      </c>
      <c r="J95" s="259">
        <v>0.9</v>
      </c>
      <c r="K95" s="260" t="s">
        <v>33</v>
      </c>
      <c r="L95" s="260" t="s">
        <v>33</v>
      </c>
      <c r="M95" s="261" t="s">
        <v>33</v>
      </c>
      <c r="N95" s="261">
        <v>0.920353982300885</v>
      </c>
      <c r="O95" s="262">
        <v>0.9</v>
      </c>
      <c r="P95" s="263">
        <v>0</v>
      </c>
      <c r="Q95" s="260">
        <v>0</v>
      </c>
      <c r="R95" s="260">
        <v>0</v>
      </c>
      <c r="S95" s="260">
        <v>0.909722888100489</v>
      </c>
      <c r="T95" s="262">
        <v>0.9</v>
      </c>
      <c r="U95" s="260">
        <v>1</v>
      </c>
      <c r="V95" s="260">
        <v>1</v>
      </c>
      <c r="W95" s="260">
        <v>1</v>
      </c>
      <c r="X95" s="260">
        <v>0.86547128200211</v>
      </c>
      <c r="Y95" s="262">
        <v>0.92</v>
      </c>
      <c r="Z95" s="262">
        <v>1</v>
      </c>
      <c r="AA95" s="262">
        <v>1</v>
      </c>
      <c r="AB95" s="262">
        <v>1</v>
      </c>
      <c r="AC95" s="262">
        <v>0.974532267369983</v>
      </c>
      <c r="AD95" s="262">
        <v>0.92</v>
      </c>
      <c r="AE95" s="260" t="s">
        <v>33</v>
      </c>
      <c r="AF95" s="260" t="s">
        <v>33</v>
      </c>
      <c r="AG95" s="260" t="s">
        <v>33</v>
      </c>
      <c r="AH95" s="260">
        <v>0.970424727596175</v>
      </c>
      <c r="AI95" s="262">
        <v>0.92</v>
      </c>
      <c r="AJ95" s="260">
        <v>1</v>
      </c>
      <c r="AK95" s="260">
        <v>1</v>
      </c>
      <c r="AL95" s="260">
        <v>1</v>
      </c>
      <c r="AM95" s="260">
        <v>0.985087745885491</v>
      </c>
      <c r="AN95" s="259">
        <v>0.99</v>
      </c>
      <c r="AO95" s="264" t="s">
        <v>33</v>
      </c>
      <c r="AP95" s="264" t="s">
        <v>33</v>
      </c>
      <c r="AQ95" s="264" t="s">
        <v>33</v>
      </c>
      <c r="AR95" s="265">
        <v>1</v>
      </c>
      <c r="AS95" s="266">
        <v>0.105261498981944</v>
      </c>
      <c r="AT95" s="267" t="s">
        <v>33</v>
      </c>
      <c r="AU95" s="268" t="s">
        <v>33</v>
      </c>
      <c r="AV95" s="268" t="s">
        <v>33</v>
      </c>
      <c r="AW95" s="268">
        <v>0.0449438202247191</v>
      </c>
      <c r="AX95" s="224"/>
      <c r="AY95" s="222"/>
    </row>
    <row r="96" ht="15" spans="1:51">
      <c r="A96" s="220"/>
      <c r="B96" s="224"/>
      <c r="C96" s="283" t="s">
        <v>99</v>
      </c>
      <c r="D96" s="111" t="s">
        <v>25</v>
      </c>
      <c r="E96" s="111" t="s">
        <v>100</v>
      </c>
      <c r="F96" s="284" t="s">
        <v>118</v>
      </c>
      <c r="G96" s="284" t="s">
        <v>118</v>
      </c>
      <c r="H96" s="284" t="s">
        <v>118</v>
      </c>
      <c r="I96" s="284" t="s">
        <v>118</v>
      </c>
      <c r="J96" s="259">
        <v>0.9</v>
      </c>
      <c r="K96" s="260" t="s">
        <v>33</v>
      </c>
      <c r="L96" s="260" t="s">
        <v>33</v>
      </c>
      <c r="M96" s="261" t="s">
        <v>33</v>
      </c>
      <c r="N96" s="261" t="s">
        <v>33</v>
      </c>
      <c r="O96" s="262">
        <v>0.9</v>
      </c>
      <c r="P96" s="263" t="s">
        <v>33</v>
      </c>
      <c r="Q96" s="260" t="s">
        <v>33</v>
      </c>
      <c r="R96" s="260" t="s">
        <v>33</v>
      </c>
      <c r="S96" s="260">
        <v>1</v>
      </c>
      <c r="T96" s="262">
        <v>0.9</v>
      </c>
      <c r="U96" s="260" t="s">
        <v>33</v>
      </c>
      <c r="V96" s="260" t="s">
        <v>33</v>
      </c>
      <c r="W96" s="260" t="s">
        <v>33</v>
      </c>
      <c r="X96" s="260">
        <v>1</v>
      </c>
      <c r="Y96" s="262">
        <v>0.92</v>
      </c>
      <c r="Z96" s="262" t="s">
        <v>33</v>
      </c>
      <c r="AA96" s="262" t="s">
        <v>33</v>
      </c>
      <c r="AB96" s="262" t="s">
        <v>33</v>
      </c>
      <c r="AC96" s="262" t="s">
        <v>33</v>
      </c>
      <c r="AD96" s="262">
        <v>0.92</v>
      </c>
      <c r="AE96" s="260" t="s">
        <v>33</v>
      </c>
      <c r="AF96" s="260" t="s">
        <v>33</v>
      </c>
      <c r="AG96" s="260" t="s">
        <v>33</v>
      </c>
      <c r="AH96" s="260" t="s">
        <v>33</v>
      </c>
      <c r="AI96" s="262">
        <v>0.92</v>
      </c>
      <c r="AJ96" s="260" t="s">
        <v>33</v>
      </c>
      <c r="AK96" s="260" t="s">
        <v>33</v>
      </c>
      <c r="AL96" s="260" t="s">
        <v>33</v>
      </c>
      <c r="AM96" s="260">
        <v>1</v>
      </c>
      <c r="AN96" s="259">
        <v>0.99</v>
      </c>
      <c r="AO96" s="264" t="s">
        <v>33</v>
      </c>
      <c r="AP96" s="264" t="s">
        <v>33</v>
      </c>
      <c r="AQ96" s="264" t="s">
        <v>33</v>
      </c>
      <c r="AR96" s="265" t="s">
        <v>33</v>
      </c>
      <c r="AS96" s="266">
        <v>0.105261498981944</v>
      </c>
      <c r="AT96" s="267" t="s">
        <v>33</v>
      </c>
      <c r="AU96" s="268" t="s">
        <v>33</v>
      </c>
      <c r="AV96" s="268" t="s">
        <v>33</v>
      </c>
      <c r="AW96" s="268" t="s">
        <v>33</v>
      </c>
      <c r="AX96" s="224"/>
      <c r="AY96" s="222"/>
    </row>
    <row r="97" ht="15" spans="1:51">
      <c r="A97" s="220"/>
      <c r="B97" s="224"/>
      <c r="C97" s="283" t="s">
        <v>99</v>
      </c>
      <c r="D97" s="111" t="s">
        <v>25</v>
      </c>
      <c r="E97" s="111" t="s">
        <v>100</v>
      </c>
      <c r="F97" s="284" t="s">
        <v>119</v>
      </c>
      <c r="G97" s="284" t="s">
        <v>119</v>
      </c>
      <c r="H97" s="284" t="s">
        <v>119</v>
      </c>
      <c r="I97" s="284" t="s">
        <v>119</v>
      </c>
      <c r="J97" s="259">
        <v>0.9</v>
      </c>
      <c r="K97" s="260">
        <v>0.954545454545455</v>
      </c>
      <c r="L97" s="260">
        <v>1</v>
      </c>
      <c r="M97" s="261">
        <v>0.941176470588235</v>
      </c>
      <c r="N97" s="261">
        <v>0.932166301969365</v>
      </c>
      <c r="O97" s="262">
        <v>0.9</v>
      </c>
      <c r="P97" s="263">
        <v>0.939767958528758</v>
      </c>
      <c r="Q97" s="260">
        <v>0.957070707070707</v>
      </c>
      <c r="R97" s="260">
        <v>0.914250714577378</v>
      </c>
      <c r="S97" s="260">
        <v>0.913134594226437</v>
      </c>
      <c r="T97" s="262">
        <v>0.9</v>
      </c>
      <c r="U97" s="260">
        <v>0.886694643297951</v>
      </c>
      <c r="V97" s="260">
        <v>0.907512626262626</v>
      </c>
      <c r="W97" s="260">
        <v>0.848917925683953</v>
      </c>
      <c r="X97" s="260">
        <v>0.86768481165191</v>
      </c>
      <c r="Y97" s="262">
        <v>0.92</v>
      </c>
      <c r="Z97" s="262">
        <v>0.948429442100328</v>
      </c>
      <c r="AA97" s="262">
        <v>0.964365256124722</v>
      </c>
      <c r="AB97" s="262">
        <v>0.965303593556382</v>
      </c>
      <c r="AC97" s="262">
        <v>0.949183303085299</v>
      </c>
      <c r="AD97" s="262">
        <v>0.92</v>
      </c>
      <c r="AE97" s="260">
        <v>0.985294117647059</v>
      </c>
      <c r="AF97" s="260">
        <v>0.950229207596595</v>
      </c>
      <c r="AG97" s="260">
        <v>0.923728813559322</v>
      </c>
      <c r="AH97" s="260">
        <v>0.96684122513642</v>
      </c>
      <c r="AI97" s="262">
        <v>0.92</v>
      </c>
      <c r="AJ97" s="260">
        <v>0.967981888745149</v>
      </c>
      <c r="AK97" s="260">
        <v>0.975776185602184</v>
      </c>
      <c r="AL97" s="260">
        <v>0.976658476658477</v>
      </c>
      <c r="AM97" s="260">
        <v>0.965612549197087</v>
      </c>
      <c r="AN97" s="259">
        <v>0.99</v>
      </c>
      <c r="AO97" s="264">
        <v>1</v>
      </c>
      <c r="AP97" s="264">
        <v>1</v>
      </c>
      <c r="AQ97" s="264">
        <v>1</v>
      </c>
      <c r="AR97" s="265">
        <v>1</v>
      </c>
      <c r="AS97" s="266">
        <v>0.105261498981944</v>
      </c>
      <c r="AT97" s="267">
        <v>0.12</v>
      </c>
      <c r="AU97" s="268">
        <v>0.142857142857143</v>
      </c>
      <c r="AV97" s="268">
        <v>0.0869565217391304</v>
      </c>
      <c r="AW97" s="268">
        <v>0.110803324099723</v>
      </c>
      <c r="AX97" s="224"/>
      <c r="AY97" s="222"/>
    </row>
    <row r="98" ht="15" spans="1:51">
      <c r="A98" s="220"/>
      <c r="B98" s="224"/>
      <c r="C98" s="283" t="s">
        <v>99</v>
      </c>
      <c r="D98" s="111" t="s">
        <v>25</v>
      </c>
      <c r="E98" s="111" t="s">
        <v>100</v>
      </c>
      <c r="F98" s="284" t="s">
        <v>120</v>
      </c>
      <c r="G98" s="284" t="s">
        <v>120</v>
      </c>
      <c r="H98" s="284" t="s">
        <v>120</v>
      </c>
      <c r="I98" s="284" t="s">
        <v>120</v>
      </c>
      <c r="J98" s="259">
        <v>0.9</v>
      </c>
      <c r="K98" s="260">
        <v>0.886792452830189</v>
      </c>
      <c r="L98" s="260">
        <v>0.882352941176471</v>
      </c>
      <c r="M98" s="261">
        <v>0.866666666666667</v>
      </c>
      <c r="N98" s="261">
        <v>0.921173235563703</v>
      </c>
      <c r="O98" s="262">
        <v>0.9</v>
      </c>
      <c r="P98" s="263">
        <v>0.956866197183099</v>
      </c>
      <c r="Q98" s="260">
        <v>0.961193165363452</v>
      </c>
      <c r="R98" s="260">
        <v>0.948384554767533</v>
      </c>
      <c r="S98" s="260">
        <v>0.912647429887612</v>
      </c>
      <c r="T98" s="262">
        <v>0.9</v>
      </c>
      <c r="U98" s="260">
        <v>0.882482394366197</v>
      </c>
      <c r="V98" s="260">
        <v>0.919490298291341</v>
      </c>
      <c r="W98" s="260">
        <v>0.895981087470449</v>
      </c>
      <c r="X98" s="260">
        <v>0.870134379665961</v>
      </c>
      <c r="Y98" s="262">
        <v>0.92</v>
      </c>
      <c r="Z98" s="262">
        <v>0.921543129605548</v>
      </c>
      <c r="AA98" s="262">
        <v>0.93515005174198</v>
      </c>
      <c r="AB98" s="262">
        <v>0.943722943722944</v>
      </c>
      <c r="AC98" s="262">
        <v>0.933032791485063</v>
      </c>
      <c r="AD98" s="262">
        <v>0.92</v>
      </c>
      <c r="AE98" s="260">
        <v>0.985227065475105</v>
      </c>
      <c r="AF98" s="260">
        <v>0.982368596141051</v>
      </c>
      <c r="AG98" s="260">
        <v>0.99420814479638</v>
      </c>
      <c r="AH98" s="260">
        <v>0.968203047601076</v>
      </c>
      <c r="AI98" s="262">
        <v>0.92</v>
      </c>
      <c r="AJ98" s="260">
        <v>0.961179217746643</v>
      </c>
      <c r="AK98" s="260">
        <v>0.961901763224181</v>
      </c>
      <c r="AL98" s="260">
        <v>0.974870017331023</v>
      </c>
      <c r="AM98" s="260">
        <v>0.961422147233562</v>
      </c>
      <c r="AN98" s="259">
        <v>0.99</v>
      </c>
      <c r="AO98" s="264">
        <v>1</v>
      </c>
      <c r="AP98" s="264">
        <v>1</v>
      </c>
      <c r="AQ98" s="264">
        <v>1</v>
      </c>
      <c r="AR98" s="265">
        <v>1</v>
      </c>
      <c r="AS98" s="266">
        <v>0.105261498981944</v>
      </c>
      <c r="AT98" s="267">
        <v>0</v>
      </c>
      <c r="AU98" s="268">
        <v>0.0588235294117647</v>
      </c>
      <c r="AV98" s="268">
        <v>0.0769230769230769</v>
      </c>
      <c r="AW98" s="268">
        <v>0.0898100172711572</v>
      </c>
      <c r="AX98" s="224"/>
      <c r="AY98" s="222"/>
    </row>
    <row r="99" ht="15" spans="1:51">
      <c r="A99" s="220"/>
      <c r="B99" s="224"/>
      <c r="C99" s="283" t="s">
        <v>99</v>
      </c>
      <c r="D99" s="111" t="s">
        <v>25</v>
      </c>
      <c r="E99" s="111" t="s">
        <v>100</v>
      </c>
      <c r="F99" s="284" t="s">
        <v>121</v>
      </c>
      <c r="G99" s="284" t="s">
        <v>121</v>
      </c>
      <c r="H99" s="284" t="s">
        <v>121</v>
      </c>
      <c r="I99" s="284" t="s">
        <v>121</v>
      </c>
      <c r="J99" s="259">
        <v>0.9</v>
      </c>
      <c r="K99" s="260" t="s">
        <v>33</v>
      </c>
      <c r="L99" s="260" t="s">
        <v>33</v>
      </c>
      <c r="M99" s="261" t="s">
        <v>33</v>
      </c>
      <c r="N99" s="261">
        <v>0.954128440366973</v>
      </c>
      <c r="O99" s="262">
        <v>0.9</v>
      </c>
      <c r="P99" s="263">
        <v>0</v>
      </c>
      <c r="Q99" s="260">
        <v>0</v>
      </c>
      <c r="R99" s="260">
        <v>0</v>
      </c>
      <c r="S99" s="260">
        <v>0.944338219672828</v>
      </c>
      <c r="T99" s="262">
        <v>0.9</v>
      </c>
      <c r="U99" s="260">
        <v>1</v>
      </c>
      <c r="V99" s="260">
        <v>1</v>
      </c>
      <c r="W99" s="260">
        <v>1</v>
      </c>
      <c r="X99" s="260">
        <v>0.91948162311451</v>
      </c>
      <c r="Y99" s="262">
        <v>0.92</v>
      </c>
      <c r="Z99" s="262">
        <v>1</v>
      </c>
      <c r="AA99" s="262">
        <v>1</v>
      </c>
      <c r="AB99" s="262">
        <v>1</v>
      </c>
      <c r="AC99" s="262">
        <v>0.97163886825579</v>
      </c>
      <c r="AD99" s="262">
        <v>0.92</v>
      </c>
      <c r="AE99" s="260" t="s">
        <v>33</v>
      </c>
      <c r="AF99" s="260" t="s">
        <v>33</v>
      </c>
      <c r="AG99" s="260" t="s">
        <v>33</v>
      </c>
      <c r="AH99" s="260">
        <v>0.988985813728082</v>
      </c>
      <c r="AI99" s="262">
        <v>0.92</v>
      </c>
      <c r="AJ99" s="260">
        <v>1</v>
      </c>
      <c r="AK99" s="260">
        <v>1</v>
      </c>
      <c r="AL99" s="260">
        <v>1</v>
      </c>
      <c r="AM99" s="260">
        <v>0.981459751232105</v>
      </c>
      <c r="AN99" s="259">
        <v>0.99</v>
      </c>
      <c r="AO99" s="264" t="s">
        <v>33</v>
      </c>
      <c r="AP99" s="264" t="s">
        <v>33</v>
      </c>
      <c r="AQ99" s="264" t="s">
        <v>33</v>
      </c>
      <c r="AR99" s="265">
        <v>1</v>
      </c>
      <c r="AS99" s="266">
        <v>0.105261498981944</v>
      </c>
      <c r="AT99" s="267" t="s">
        <v>33</v>
      </c>
      <c r="AU99" s="268" t="s">
        <v>33</v>
      </c>
      <c r="AV99" s="268" t="s">
        <v>33</v>
      </c>
      <c r="AW99" s="268">
        <v>0.0509554140127389</v>
      </c>
      <c r="AX99" s="224"/>
      <c r="AY99" s="222"/>
    </row>
    <row r="100" ht="15" spans="1:51">
      <c r="A100" s="220"/>
      <c r="B100" s="224"/>
      <c r="C100" s="283" t="s">
        <v>99</v>
      </c>
      <c r="D100" s="111" t="s">
        <v>25</v>
      </c>
      <c r="E100" s="111" t="s">
        <v>100</v>
      </c>
      <c r="F100" s="284" t="s">
        <v>122</v>
      </c>
      <c r="G100" s="284" t="s">
        <v>122</v>
      </c>
      <c r="H100" s="284" t="s">
        <v>122</v>
      </c>
      <c r="I100" s="284" t="s">
        <v>122</v>
      </c>
      <c r="J100" s="259">
        <v>0.9</v>
      </c>
      <c r="K100" s="260" t="s">
        <v>33</v>
      </c>
      <c r="L100" s="260" t="s">
        <v>33</v>
      </c>
      <c r="M100" s="261" t="s">
        <v>33</v>
      </c>
      <c r="N100" s="261">
        <v>0.959935897435897</v>
      </c>
      <c r="O100" s="262">
        <v>0.9</v>
      </c>
      <c r="P100" s="263">
        <v>0</v>
      </c>
      <c r="Q100" s="260">
        <v>0</v>
      </c>
      <c r="R100" s="260">
        <v>0</v>
      </c>
      <c r="S100" s="260">
        <v>0.944485699498189</v>
      </c>
      <c r="T100" s="262">
        <v>0.9</v>
      </c>
      <c r="U100" s="260">
        <v>1</v>
      </c>
      <c r="V100" s="260">
        <v>1</v>
      </c>
      <c r="W100" s="260">
        <v>1</v>
      </c>
      <c r="X100" s="260">
        <v>0.913634420216477</v>
      </c>
      <c r="Y100" s="262">
        <v>0.92</v>
      </c>
      <c r="Z100" s="262">
        <v>1</v>
      </c>
      <c r="AA100" s="262">
        <v>1</v>
      </c>
      <c r="AB100" s="262">
        <v>1</v>
      </c>
      <c r="AC100" s="262">
        <v>0.954613573110683</v>
      </c>
      <c r="AD100" s="262">
        <v>0.92</v>
      </c>
      <c r="AE100" s="260" t="s">
        <v>33</v>
      </c>
      <c r="AF100" s="260" t="s">
        <v>33</v>
      </c>
      <c r="AG100" s="260" t="s">
        <v>33</v>
      </c>
      <c r="AH100" s="260">
        <v>0.965666863257225</v>
      </c>
      <c r="AI100" s="262">
        <v>0.92</v>
      </c>
      <c r="AJ100" s="260">
        <v>1</v>
      </c>
      <c r="AK100" s="260">
        <v>1</v>
      </c>
      <c r="AL100" s="260">
        <v>1</v>
      </c>
      <c r="AM100" s="260">
        <v>0.972611245256985</v>
      </c>
      <c r="AN100" s="259">
        <v>0.99</v>
      </c>
      <c r="AO100" s="264" t="s">
        <v>33</v>
      </c>
      <c r="AP100" s="264" t="s">
        <v>33</v>
      </c>
      <c r="AQ100" s="264" t="s">
        <v>33</v>
      </c>
      <c r="AR100" s="265">
        <v>1</v>
      </c>
      <c r="AS100" s="266">
        <v>0.105261498981944</v>
      </c>
      <c r="AT100" s="267" t="s">
        <v>33</v>
      </c>
      <c r="AU100" s="268" t="s">
        <v>33</v>
      </c>
      <c r="AV100" s="268" t="s">
        <v>33</v>
      </c>
      <c r="AW100" s="268">
        <v>0.0844594594594595</v>
      </c>
      <c r="AX100" s="224"/>
      <c r="AY100" s="222"/>
    </row>
    <row r="101" ht="15" spans="1:51">
      <c r="A101" s="220"/>
      <c r="B101" s="224"/>
      <c r="C101" s="283" t="s">
        <v>99</v>
      </c>
      <c r="D101" s="111" t="s">
        <v>25</v>
      </c>
      <c r="E101" s="111" t="s">
        <v>100</v>
      </c>
      <c r="F101" s="284" t="s">
        <v>123</v>
      </c>
      <c r="G101" s="284" t="s">
        <v>123</v>
      </c>
      <c r="H101" s="284" t="s">
        <v>123</v>
      </c>
      <c r="I101" s="284" t="s">
        <v>123</v>
      </c>
      <c r="J101" s="259">
        <v>0.9</v>
      </c>
      <c r="K101" s="260" t="s">
        <v>33</v>
      </c>
      <c r="L101" s="260" t="s">
        <v>33</v>
      </c>
      <c r="M101" s="261" t="s">
        <v>33</v>
      </c>
      <c r="N101" s="261" t="s">
        <v>33</v>
      </c>
      <c r="O101" s="262">
        <v>0.9</v>
      </c>
      <c r="P101" s="263" t="s">
        <v>33</v>
      </c>
      <c r="Q101" s="260" t="s">
        <v>33</v>
      </c>
      <c r="R101" s="260" t="s">
        <v>33</v>
      </c>
      <c r="S101" s="260" t="s">
        <v>33</v>
      </c>
      <c r="T101" s="262">
        <v>0.9</v>
      </c>
      <c r="U101" s="260" t="s">
        <v>33</v>
      </c>
      <c r="V101" s="260" t="s">
        <v>33</v>
      </c>
      <c r="W101" s="260" t="s">
        <v>33</v>
      </c>
      <c r="X101" s="260" t="s">
        <v>33</v>
      </c>
      <c r="Y101" s="262">
        <v>0.92</v>
      </c>
      <c r="Z101" s="262" t="s">
        <v>33</v>
      </c>
      <c r="AA101" s="262" t="s">
        <v>33</v>
      </c>
      <c r="AB101" s="262" t="s">
        <v>33</v>
      </c>
      <c r="AC101" s="262" t="s">
        <v>33</v>
      </c>
      <c r="AD101" s="262">
        <v>0.92</v>
      </c>
      <c r="AE101" s="260" t="s">
        <v>33</v>
      </c>
      <c r="AF101" s="260" t="s">
        <v>33</v>
      </c>
      <c r="AG101" s="260" t="s">
        <v>33</v>
      </c>
      <c r="AH101" s="260" t="s">
        <v>33</v>
      </c>
      <c r="AI101" s="262">
        <v>0.92</v>
      </c>
      <c r="AJ101" s="260" t="s">
        <v>33</v>
      </c>
      <c r="AK101" s="260" t="s">
        <v>33</v>
      </c>
      <c r="AL101" s="260" t="s">
        <v>33</v>
      </c>
      <c r="AM101" s="260" t="s">
        <v>33</v>
      </c>
      <c r="AN101" s="259">
        <v>0.99</v>
      </c>
      <c r="AO101" s="264" t="s">
        <v>33</v>
      </c>
      <c r="AP101" s="264" t="s">
        <v>33</v>
      </c>
      <c r="AQ101" s="264" t="s">
        <v>33</v>
      </c>
      <c r="AR101" s="265" t="s">
        <v>33</v>
      </c>
      <c r="AS101" s="266">
        <v>0.105261498981944</v>
      </c>
      <c r="AT101" s="267" t="s">
        <v>33</v>
      </c>
      <c r="AU101" s="268" t="s">
        <v>33</v>
      </c>
      <c r="AV101" s="268" t="s">
        <v>33</v>
      </c>
      <c r="AW101" s="268" t="s">
        <v>33</v>
      </c>
      <c r="AX101" s="224"/>
      <c r="AY101" s="222"/>
    </row>
    <row r="102" ht="15" spans="1:51">
      <c r="A102" s="220"/>
      <c r="B102" s="224"/>
      <c r="C102" s="283" t="s">
        <v>99</v>
      </c>
      <c r="D102" s="111" t="s">
        <v>25</v>
      </c>
      <c r="E102" s="111" t="s">
        <v>100</v>
      </c>
      <c r="F102" s="284" t="s">
        <v>124</v>
      </c>
      <c r="G102" s="284" t="s">
        <v>124</v>
      </c>
      <c r="H102" s="284" t="s">
        <v>124</v>
      </c>
      <c r="I102" s="284" t="s">
        <v>124</v>
      </c>
      <c r="J102" s="259">
        <v>0.9</v>
      </c>
      <c r="K102" s="260">
        <v>0.951219512195122</v>
      </c>
      <c r="L102" s="260">
        <v>0.98780487804878</v>
      </c>
      <c r="M102" s="261">
        <v>0.947368421052632</v>
      </c>
      <c r="N102" s="261">
        <v>0.954802259887006</v>
      </c>
      <c r="O102" s="262">
        <v>0.9</v>
      </c>
      <c r="P102" s="263">
        <v>0.929800151783456</v>
      </c>
      <c r="Q102" s="260">
        <v>0.952143719806763</v>
      </c>
      <c r="R102" s="260">
        <v>0.95857631208526</v>
      </c>
      <c r="S102" s="260">
        <v>0.920756656454207</v>
      </c>
      <c r="T102" s="262">
        <v>0.9</v>
      </c>
      <c r="U102" s="260">
        <v>0.925373134328358</v>
      </c>
      <c r="V102" s="260">
        <v>0.922101449275362</v>
      </c>
      <c r="W102" s="260">
        <v>0.922783028353107</v>
      </c>
      <c r="X102" s="260">
        <v>0.905931903589045</v>
      </c>
      <c r="Y102" s="262">
        <v>0.92</v>
      </c>
      <c r="Z102" s="262">
        <v>0.932387946315523</v>
      </c>
      <c r="AA102" s="262">
        <v>0.930811587263586</v>
      </c>
      <c r="AB102" s="262">
        <v>0.925166297117517</v>
      </c>
      <c r="AC102" s="262">
        <v>0.928588098016336</v>
      </c>
      <c r="AD102" s="262">
        <v>0.92</v>
      </c>
      <c r="AE102" s="260">
        <v>0.997014865164687</v>
      </c>
      <c r="AF102" s="260">
        <v>0.939043015179484</v>
      </c>
      <c r="AG102" s="260">
        <v>0.948135621645796</v>
      </c>
      <c r="AH102" s="260">
        <v>0.926878161988318</v>
      </c>
      <c r="AI102" s="262">
        <v>0.92</v>
      </c>
      <c r="AJ102" s="260">
        <v>0.958941067363629</v>
      </c>
      <c r="AK102" s="260">
        <v>0.961207295620776</v>
      </c>
      <c r="AL102" s="260">
        <v>0.961374023293528</v>
      </c>
      <c r="AM102" s="260">
        <v>0.957894009057282</v>
      </c>
      <c r="AN102" s="259">
        <v>0.99</v>
      </c>
      <c r="AO102" s="264">
        <v>1</v>
      </c>
      <c r="AP102" s="264">
        <v>1</v>
      </c>
      <c r="AQ102" s="264">
        <v>1</v>
      </c>
      <c r="AR102" s="265">
        <v>1</v>
      </c>
      <c r="AS102" s="266">
        <v>0.105261498981944</v>
      </c>
      <c r="AT102" s="267">
        <v>0</v>
      </c>
      <c r="AU102" s="268">
        <v>0.142857142857143</v>
      </c>
      <c r="AV102" s="268">
        <v>0.125</v>
      </c>
      <c r="AW102" s="268">
        <v>0.0757281553398058</v>
      </c>
      <c r="AX102" s="224"/>
      <c r="AY102" s="222"/>
    </row>
    <row r="103" ht="15" spans="1:51">
      <c r="A103" s="220"/>
      <c r="B103" s="224"/>
      <c r="C103" s="283" t="s">
        <v>99</v>
      </c>
      <c r="D103" s="111" t="s">
        <v>125</v>
      </c>
      <c r="E103" s="111" t="s">
        <v>100</v>
      </c>
      <c r="F103" s="284" t="s">
        <v>126</v>
      </c>
      <c r="G103" s="284" t="s">
        <v>126</v>
      </c>
      <c r="H103" s="284" t="s">
        <v>126</v>
      </c>
      <c r="I103" s="284" t="s">
        <v>126</v>
      </c>
      <c r="J103" s="259">
        <v>0.9</v>
      </c>
      <c r="K103" s="260" t="s">
        <v>33</v>
      </c>
      <c r="L103" s="260" t="s">
        <v>33</v>
      </c>
      <c r="M103" s="261" t="s">
        <v>33</v>
      </c>
      <c r="N103" s="261" t="s">
        <v>33</v>
      </c>
      <c r="O103" s="262">
        <v>0.9</v>
      </c>
      <c r="P103" s="263" t="s">
        <v>33</v>
      </c>
      <c r="Q103" s="260" t="s">
        <v>33</v>
      </c>
      <c r="R103" s="260" t="s">
        <v>33</v>
      </c>
      <c r="S103" s="260" t="s">
        <v>33</v>
      </c>
      <c r="T103" s="262">
        <v>0.9</v>
      </c>
      <c r="U103" s="260" t="s">
        <v>33</v>
      </c>
      <c r="V103" s="260" t="s">
        <v>33</v>
      </c>
      <c r="W103" s="260" t="s">
        <v>33</v>
      </c>
      <c r="X103" s="260" t="s">
        <v>33</v>
      </c>
      <c r="Y103" s="262">
        <v>0.92</v>
      </c>
      <c r="Z103" s="262" t="s">
        <v>33</v>
      </c>
      <c r="AA103" s="262" t="s">
        <v>33</v>
      </c>
      <c r="AB103" s="262" t="s">
        <v>33</v>
      </c>
      <c r="AC103" s="262" t="s">
        <v>33</v>
      </c>
      <c r="AD103" s="262">
        <v>0.92</v>
      </c>
      <c r="AE103" s="260">
        <v>0.991111111111111</v>
      </c>
      <c r="AF103" s="260">
        <v>0.982820976491863</v>
      </c>
      <c r="AG103" s="260">
        <v>0.979405034324943</v>
      </c>
      <c r="AH103" s="260">
        <v>0.88325159253622</v>
      </c>
      <c r="AI103" s="262">
        <v>0.92</v>
      </c>
      <c r="AJ103" s="260" t="s">
        <v>33</v>
      </c>
      <c r="AK103" s="260" t="s">
        <v>33</v>
      </c>
      <c r="AL103" s="260" t="s">
        <v>33</v>
      </c>
      <c r="AM103" s="260" t="s">
        <v>33</v>
      </c>
      <c r="AN103" s="259">
        <v>0.99</v>
      </c>
      <c r="AO103" s="264">
        <v>1</v>
      </c>
      <c r="AP103" s="264">
        <v>1</v>
      </c>
      <c r="AQ103" s="264" t="s">
        <v>33</v>
      </c>
      <c r="AR103" s="265">
        <v>1</v>
      </c>
      <c r="AS103" s="266">
        <v>0.105261498981944</v>
      </c>
      <c r="AT103" s="267" t="s">
        <v>33</v>
      </c>
      <c r="AU103" s="268" t="s">
        <v>33</v>
      </c>
      <c r="AV103" s="268" t="s">
        <v>33</v>
      </c>
      <c r="AW103" s="268" t="s">
        <v>33</v>
      </c>
      <c r="AX103" s="224"/>
      <c r="AY103" s="222"/>
    </row>
    <row r="104" ht="15" spans="1:51">
      <c r="A104" s="220"/>
      <c r="B104" s="224"/>
      <c r="C104" s="283" t="s">
        <v>99</v>
      </c>
      <c r="D104" s="111" t="s">
        <v>25</v>
      </c>
      <c r="E104" s="111" t="s">
        <v>100</v>
      </c>
      <c r="F104" s="284" t="s">
        <v>127</v>
      </c>
      <c r="G104" s="284" t="s">
        <v>127</v>
      </c>
      <c r="H104" s="284" t="s">
        <v>127</v>
      </c>
      <c r="I104" s="284" t="s">
        <v>127</v>
      </c>
      <c r="J104" s="259">
        <v>0.9</v>
      </c>
      <c r="K104" s="260">
        <v>0.879120879120879</v>
      </c>
      <c r="L104" s="260">
        <v>0.908045977011494</v>
      </c>
      <c r="M104" s="261">
        <v>0.92</v>
      </c>
      <c r="N104" s="261">
        <v>0.89740932642487</v>
      </c>
      <c r="O104" s="262">
        <v>0.9</v>
      </c>
      <c r="P104" s="263">
        <v>0.873737973631073</v>
      </c>
      <c r="Q104" s="260">
        <v>0.913602941176471</v>
      </c>
      <c r="R104" s="260">
        <v>0.974236641221374</v>
      </c>
      <c r="S104" s="260">
        <v>0.931531736927977</v>
      </c>
      <c r="T104" s="262">
        <v>0.9</v>
      </c>
      <c r="U104" s="260">
        <v>0.855327236013778</v>
      </c>
      <c r="V104" s="260">
        <v>0.919883578431373</v>
      </c>
      <c r="W104" s="260">
        <v>0.897709923664122</v>
      </c>
      <c r="X104" s="260">
        <v>0.870608519703328</v>
      </c>
      <c r="Y104" s="262">
        <v>0.92</v>
      </c>
      <c r="Z104" s="262">
        <v>0.929381199811053</v>
      </c>
      <c r="AA104" s="262">
        <v>0.922999191592563</v>
      </c>
      <c r="AB104" s="262">
        <v>0.902051282051282</v>
      </c>
      <c r="AC104" s="262">
        <v>0.91571440740876</v>
      </c>
      <c r="AD104" s="262">
        <v>0.92</v>
      </c>
      <c r="AE104" s="260">
        <v>0.997859093929178</v>
      </c>
      <c r="AF104" s="260">
        <v>0.989554492826579</v>
      </c>
      <c r="AG104" s="260">
        <v>0.81791241782701</v>
      </c>
      <c r="AH104" s="260">
        <v>0.967984003903809</v>
      </c>
      <c r="AI104" s="262">
        <v>0.92</v>
      </c>
      <c r="AJ104" s="260">
        <v>0.95574871592256</v>
      </c>
      <c r="AK104" s="260">
        <v>0.957494991725459</v>
      </c>
      <c r="AL104" s="260">
        <v>0.956207423884332</v>
      </c>
      <c r="AM104" s="260">
        <v>0.952647916301677</v>
      </c>
      <c r="AN104" s="259">
        <v>0.99</v>
      </c>
      <c r="AO104" s="264">
        <v>1</v>
      </c>
      <c r="AP104" s="264">
        <v>1</v>
      </c>
      <c r="AQ104" s="264">
        <v>1</v>
      </c>
      <c r="AR104" s="265">
        <v>1</v>
      </c>
      <c r="AS104" s="266">
        <v>0.105261498981944</v>
      </c>
      <c r="AT104" s="267">
        <v>0.0408163265306122</v>
      </c>
      <c r="AU104" s="268">
        <v>0.0588235294117647</v>
      </c>
      <c r="AV104" s="268">
        <v>0.156862745098039</v>
      </c>
      <c r="AW104" s="268">
        <v>0.0746965452847806</v>
      </c>
      <c r="AX104" s="224"/>
      <c r="AY104" s="222"/>
    </row>
    <row r="105" ht="15" spans="1:51">
      <c r="A105" s="220"/>
      <c r="B105" s="224"/>
      <c r="C105" s="283" t="s">
        <v>99</v>
      </c>
      <c r="D105" s="111" t="s">
        <v>25</v>
      </c>
      <c r="E105" s="111" t="s">
        <v>100</v>
      </c>
      <c r="F105" s="284" t="s">
        <v>128</v>
      </c>
      <c r="G105" s="284" t="s">
        <v>128</v>
      </c>
      <c r="H105" s="284" t="s">
        <v>128</v>
      </c>
      <c r="I105" s="284" t="s">
        <v>128</v>
      </c>
      <c r="J105" s="259">
        <v>0.9</v>
      </c>
      <c r="K105" s="260" t="s">
        <v>33</v>
      </c>
      <c r="L105" s="260" t="s">
        <v>33</v>
      </c>
      <c r="M105" s="261" t="s">
        <v>33</v>
      </c>
      <c r="N105" s="261" t="s">
        <v>33</v>
      </c>
      <c r="O105" s="262">
        <v>0.9</v>
      </c>
      <c r="P105" s="263" t="s">
        <v>33</v>
      </c>
      <c r="Q105" s="260" t="s">
        <v>33</v>
      </c>
      <c r="R105" s="260" t="s">
        <v>33</v>
      </c>
      <c r="S105" s="260">
        <v>0.0603015075376884</v>
      </c>
      <c r="T105" s="262">
        <v>0.9</v>
      </c>
      <c r="U105" s="260" t="s">
        <v>33</v>
      </c>
      <c r="V105" s="260" t="s">
        <v>33</v>
      </c>
      <c r="W105" s="260" t="s">
        <v>33</v>
      </c>
      <c r="X105" s="260">
        <v>0.994974874371859</v>
      </c>
      <c r="Y105" s="262">
        <v>0.92</v>
      </c>
      <c r="Z105" s="262" t="s">
        <v>33</v>
      </c>
      <c r="AA105" s="262" t="s">
        <v>33</v>
      </c>
      <c r="AB105" s="262" t="s">
        <v>33</v>
      </c>
      <c r="AC105" s="262">
        <v>1</v>
      </c>
      <c r="AD105" s="262">
        <v>0.92</v>
      </c>
      <c r="AE105" s="260" t="s">
        <v>33</v>
      </c>
      <c r="AF105" s="260" t="s">
        <v>33</v>
      </c>
      <c r="AG105" s="260" t="s">
        <v>33</v>
      </c>
      <c r="AH105" s="260" t="s">
        <v>33</v>
      </c>
      <c r="AI105" s="262">
        <v>0.92</v>
      </c>
      <c r="AJ105" s="260" t="s">
        <v>33</v>
      </c>
      <c r="AK105" s="260" t="s">
        <v>33</v>
      </c>
      <c r="AL105" s="260" t="s">
        <v>33</v>
      </c>
      <c r="AM105" s="260">
        <v>0.992700729927007</v>
      </c>
      <c r="AN105" s="259">
        <v>0.99</v>
      </c>
      <c r="AO105" s="264" t="s">
        <v>33</v>
      </c>
      <c r="AP105" s="264" t="s">
        <v>33</v>
      </c>
      <c r="AQ105" s="264" t="s">
        <v>33</v>
      </c>
      <c r="AR105" s="265" t="s">
        <v>33</v>
      </c>
      <c r="AS105" s="266">
        <v>0.105261498981944</v>
      </c>
      <c r="AT105" s="267" t="s">
        <v>33</v>
      </c>
      <c r="AU105" s="268" t="s">
        <v>33</v>
      </c>
      <c r="AV105" s="268" t="s">
        <v>33</v>
      </c>
      <c r="AW105" s="268" t="s">
        <v>33</v>
      </c>
      <c r="AX105" s="224"/>
      <c r="AY105" s="222"/>
    </row>
    <row r="106" ht="15" spans="1:51">
      <c r="A106" s="220"/>
      <c r="B106" s="224"/>
      <c r="C106" s="283" t="s">
        <v>99</v>
      </c>
      <c r="D106" s="111" t="s">
        <v>25</v>
      </c>
      <c r="E106" s="111" t="s">
        <v>100</v>
      </c>
      <c r="F106" s="284" t="s">
        <v>129</v>
      </c>
      <c r="G106" s="284" t="s">
        <v>129</v>
      </c>
      <c r="H106" s="284" t="s">
        <v>129</v>
      </c>
      <c r="I106" s="284" t="s">
        <v>129</v>
      </c>
      <c r="J106" s="259">
        <v>0.9</v>
      </c>
      <c r="K106" s="260">
        <v>1</v>
      </c>
      <c r="L106" s="260">
        <v>1</v>
      </c>
      <c r="M106" s="261">
        <v>1</v>
      </c>
      <c r="N106" s="261">
        <v>1</v>
      </c>
      <c r="O106" s="262">
        <v>0.9</v>
      </c>
      <c r="P106" s="263">
        <v>0.97376171352075</v>
      </c>
      <c r="Q106" s="260">
        <v>0.974568965517241</v>
      </c>
      <c r="R106" s="260">
        <v>0.985315712187959</v>
      </c>
      <c r="S106" s="260">
        <v>0.978634971561907</v>
      </c>
      <c r="T106" s="262">
        <v>0.9</v>
      </c>
      <c r="U106" s="260">
        <v>0.863186077643909</v>
      </c>
      <c r="V106" s="260">
        <v>0.887068965517241</v>
      </c>
      <c r="W106" s="260">
        <v>0.865394028389623</v>
      </c>
      <c r="X106" s="260">
        <v>0.868149336444509</v>
      </c>
      <c r="Y106" s="262">
        <v>0.92</v>
      </c>
      <c r="Z106" s="262">
        <v>0.924808184143223</v>
      </c>
      <c r="AA106" s="262">
        <v>0.950719581334496</v>
      </c>
      <c r="AB106" s="262">
        <v>0.927272727272727</v>
      </c>
      <c r="AC106" s="262">
        <v>0.947622791601147</v>
      </c>
      <c r="AD106" s="262">
        <v>0.92</v>
      </c>
      <c r="AE106" s="260">
        <v>0.979948960991615</v>
      </c>
      <c r="AF106" s="260">
        <v>0.994785847299814</v>
      </c>
      <c r="AG106" s="260">
        <v>0.920308483290488</v>
      </c>
      <c r="AH106" s="260">
        <v>0.983028017241379</v>
      </c>
      <c r="AI106" s="262">
        <v>0.92</v>
      </c>
      <c r="AJ106" s="260">
        <v>0.955895273238447</v>
      </c>
      <c r="AK106" s="260">
        <v>0.964665076956427</v>
      </c>
      <c r="AL106" s="260">
        <v>0.967073621901591</v>
      </c>
      <c r="AM106" s="260">
        <v>0.96987310756794</v>
      </c>
      <c r="AN106" s="259">
        <v>0.99</v>
      </c>
      <c r="AO106" s="264">
        <v>1</v>
      </c>
      <c r="AP106" s="264">
        <v>1</v>
      </c>
      <c r="AQ106" s="264">
        <v>1</v>
      </c>
      <c r="AR106" s="265">
        <v>1</v>
      </c>
      <c r="AS106" s="266">
        <v>0.105261498981944</v>
      </c>
      <c r="AT106" s="267">
        <v>0.121212121212121</v>
      </c>
      <c r="AU106" s="268">
        <v>0.136363636363636</v>
      </c>
      <c r="AV106" s="268">
        <v>0.125</v>
      </c>
      <c r="AW106" s="268">
        <v>0.106941838649156</v>
      </c>
      <c r="AX106" s="224"/>
      <c r="AY106" s="222"/>
    </row>
    <row r="107" ht="15" spans="1:51">
      <c r="A107" s="220"/>
      <c r="B107" s="224"/>
      <c r="C107" s="283" t="s">
        <v>99</v>
      </c>
      <c r="D107" s="111" t="s">
        <v>25</v>
      </c>
      <c r="E107" s="111" t="s">
        <v>100</v>
      </c>
      <c r="F107" s="284" t="s">
        <v>130</v>
      </c>
      <c r="G107" s="284" t="s">
        <v>130</v>
      </c>
      <c r="H107" s="284" t="s">
        <v>130</v>
      </c>
      <c r="I107" s="284" t="s">
        <v>130</v>
      </c>
      <c r="J107" s="259">
        <v>0.9</v>
      </c>
      <c r="K107" s="260">
        <v>0.953488372093023</v>
      </c>
      <c r="L107" s="260">
        <v>1</v>
      </c>
      <c r="M107" s="261">
        <v>0.972222222222222</v>
      </c>
      <c r="N107" s="261">
        <v>0.947983014861996</v>
      </c>
      <c r="O107" s="262">
        <v>0.9</v>
      </c>
      <c r="P107" s="263">
        <v>0.950080515297907</v>
      </c>
      <c r="Q107" s="260">
        <v>0.959807886754297</v>
      </c>
      <c r="R107" s="260">
        <v>0.955418381344307</v>
      </c>
      <c r="S107" s="260">
        <v>0.935976825463843</v>
      </c>
      <c r="T107" s="262">
        <v>0.9</v>
      </c>
      <c r="U107" s="260">
        <v>0.87962962962963</v>
      </c>
      <c r="V107" s="260">
        <v>0.929474216380182</v>
      </c>
      <c r="W107" s="260">
        <v>0.907750342935528</v>
      </c>
      <c r="X107" s="260">
        <v>0.885006919522436</v>
      </c>
      <c r="Y107" s="262">
        <v>0.92</v>
      </c>
      <c r="Z107" s="262">
        <v>0.925195232223592</v>
      </c>
      <c r="AA107" s="262">
        <v>0.919439579684764</v>
      </c>
      <c r="AB107" s="262">
        <v>0.923287671232877</v>
      </c>
      <c r="AC107" s="262">
        <v>0.910745305649764</v>
      </c>
      <c r="AD107" s="262">
        <v>0.92</v>
      </c>
      <c r="AE107" s="260">
        <v>0.951701659329495</v>
      </c>
      <c r="AF107" s="260">
        <v>0.829507881584006</v>
      </c>
      <c r="AG107" s="260">
        <v>0.986303371959495</v>
      </c>
      <c r="AH107" s="260">
        <v>0.922843098922963</v>
      </c>
      <c r="AI107" s="262">
        <v>0.92</v>
      </c>
      <c r="AJ107" s="260">
        <v>0.943026866477656</v>
      </c>
      <c r="AK107" s="260">
        <v>0.950682518714223</v>
      </c>
      <c r="AL107" s="260">
        <v>0.955882352941177</v>
      </c>
      <c r="AM107" s="260">
        <v>0.942766081608834</v>
      </c>
      <c r="AN107" s="259">
        <v>0.99</v>
      </c>
      <c r="AO107" s="264">
        <v>1</v>
      </c>
      <c r="AP107" s="264">
        <v>0.999250936329588</v>
      </c>
      <c r="AQ107" s="264">
        <v>1</v>
      </c>
      <c r="AR107" s="265">
        <v>0.999898146261968</v>
      </c>
      <c r="AS107" s="266">
        <v>0.105261498981944</v>
      </c>
      <c r="AT107" s="267">
        <v>0.0666666666666667</v>
      </c>
      <c r="AU107" s="268">
        <v>0</v>
      </c>
      <c r="AV107" s="268">
        <v>0.230769230769231</v>
      </c>
      <c r="AW107" s="268">
        <v>0.0715883668903803</v>
      </c>
      <c r="AX107" s="224"/>
      <c r="AY107" s="222"/>
    </row>
    <row r="108" ht="15" spans="1:51">
      <c r="A108" s="220"/>
      <c r="B108" s="224"/>
      <c r="C108" s="283" t="s">
        <v>99</v>
      </c>
      <c r="D108" s="111" t="s">
        <v>25</v>
      </c>
      <c r="E108" s="111" t="s">
        <v>100</v>
      </c>
      <c r="F108" s="284" t="s">
        <v>131</v>
      </c>
      <c r="G108" s="284" t="s">
        <v>131</v>
      </c>
      <c r="H108" s="284" t="s">
        <v>131</v>
      </c>
      <c r="I108" s="284" t="s">
        <v>131</v>
      </c>
      <c r="J108" s="259">
        <v>0.9</v>
      </c>
      <c r="K108" s="260">
        <v>0.984848484848485</v>
      </c>
      <c r="L108" s="260">
        <v>1</v>
      </c>
      <c r="M108" s="261">
        <v>1</v>
      </c>
      <c r="N108" s="261">
        <v>0.991495393338058</v>
      </c>
      <c r="O108" s="262">
        <v>0.9</v>
      </c>
      <c r="P108" s="263">
        <v>0.952481349335063</v>
      </c>
      <c r="Q108" s="260">
        <v>0.967105263157895</v>
      </c>
      <c r="R108" s="260">
        <v>0.969251336898396</v>
      </c>
      <c r="S108" s="260">
        <v>0.947116734442502</v>
      </c>
      <c r="T108" s="262">
        <v>0.9</v>
      </c>
      <c r="U108" s="260">
        <v>0.888906908855011</v>
      </c>
      <c r="V108" s="260">
        <v>0.934210526315789</v>
      </c>
      <c r="W108" s="260">
        <v>0.909625668449198</v>
      </c>
      <c r="X108" s="260">
        <v>0.901143887042287</v>
      </c>
      <c r="Y108" s="262">
        <v>0.92</v>
      </c>
      <c r="Z108" s="262">
        <v>0.931300160513644</v>
      </c>
      <c r="AA108" s="262">
        <v>0.943334245825349</v>
      </c>
      <c r="AB108" s="262">
        <v>0.934347477982386</v>
      </c>
      <c r="AC108" s="262">
        <v>0.938578718866631</v>
      </c>
      <c r="AD108" s="262">
        <v>0.92</v>
      </c>
      <c r="AE108" s="260">
        <v>0.998678341318355</v>
      </c>
      <c r="AF108" s="260">
        <v>0.992120278960239</v>
      </c>
      <c r="AG108" s="260">
        <v>0.984101617391784</v>
      </c>
      <c r="AH108" s="260">
        <v>0.982273181427398</v>
      </c>
      <c r="AI108" s="262">
        <v>0.92</v>
      </c>
      <c r="AJ108" s="260">
        <v>0.949364361129067</v>
      </c>
      <c r="AK108" s="260">
        <v>0.961280896140265</v>
      </c>
      <c r="AL108" s="260">
        <v>0.958316633266533</v>
      </c>
      <c r="AM108" s="260">
        <v>0.958415920307593</v>
      </c>
      <c r="AN108" s="259">
        <v>0.99</v>
      </c>
      <c r="AO108" s="264">
        <v>1</v>
      </c>
      <c r="AP108" s="264">
        <v>1</v>
      </c>
      <c r="AQ108" s="264">
        <v>1</v>
      </c>
      <c r="AR108" s="265">
        <v>1</v>
      </c>
      <c r="AS108" s="266">
        <v>0.105261498981944</v>
      </c>
      <c r="AT108" s="267">
        <v>0.0714285714285714</v>
      </c>
      <c r="AU108" s="268">
        <v>0.0714285714285714</v>
      </c>
      <c r="AV108" s="268">
        <v>0.151515151515152</v>
      </c>
      <c r="AW108" s="268">
        <v>0.0418410041841004</v>
      </c>
      <c r="AX108" s="224"/>
      <c r="AY108" s="222"/>
    </row>
    <row r="109" ht="15" spans="1:51">
      <c r="A109" s="220"/>
      <c r="B109" s="224"/>
      <c r="C109" s="283" t="s">
        <v>99</v>
      </c>
      <c r="D109" s="111" t="s">
        <v>25</v>
      </c>
      <c r="E109" s="111" t="s">
        <v>100</v>
      </c>
      <c r="F109" s="284" t="s">
        <v>132</v>
      </c>
      <c r="G109" s="284" t="s">
        <v>132</v>
      </c>
      <c r="H109" s="284" t="s">
        <v>132</v>
      </c>
      <c r="I109" s="284" t="s">
        <v>132</v>
      </c>
      <c r="J109" s="259">
        <v>0.9</v>
      </c>
      <c r="K109" s="260" t="s">
        <v>33</v>
      </c>
      <c r="L109" s="260" t="s">
        <v>33</v>
      </c>
      <c r="M109" s="261" t="s">
        <v>33</v>
      </c>
      <c r="N109" s="261" t="s">
        <v>33</v>
      </c>
      <c r="O109" s="262">
        <v>0.9</v>
      </c>
      <c r="P109" s="263" t="s">
        <v>33</v>
      </c>
      <c r="Q109" s="260" t="s">
        <v>33</v>
      </c>
      <c r="R109" s="260" t="s">
        <v>33</v>
      </c>
      <c r="S109" s="260" t="s">
        <v>33</v>
      </c>
      <c r="T109" s="262">
        <v>0.9</v>
      </c>
      <c r="U109" s="260" t="s">
        <v>33</v>
      </c>
      <c r="V109" s="260" t="s">
        <v>33</v>
      </c>
      <c r="W109" s="260" t="s">
        <v>33</v>
      </c>
      <c r="X109" s="260" t="s">
        <v>33</v>
      </c>
      <c r="Y109" s="262">
        <v>0.92</v>
      </c>
      <c r="Z109" s="262" t="s">
        <v>33</v>
      </c>
      <c r="AA109" s="262" t="s">
        <v>33</v>
      </c>
      <c r="AB109" s="262" t="s">
        <v>33</v>
      </c>
      <c r="AC109" s="262" t="s">
        <v>33</v>
      </c>
      <c r="AD109" s="262">
        <v>0.92</v>
      </c>
      <c r="AE109" s="260">
        <v>0.970114942528736</v>
      </c>
      <c r="AF109" s="260">
        <v>0.923809523809524</v>
      </c>
      <c r="AG109" s="260">
        <v>0.905817174515235</v>
      </c>
      <c r="AH109" s="260">
        <v>0.949077272278693</v>
      </c>
      <c r="AI109" s="262">
        <v>0.92</v>
      </c>
      <c r="AJ109" s="260" t="s">
        <v>33</v>
      </c>
      <c r="AK109" s="260" t="s">
        <v>33</v>
      </c>
      <c r="AL109" s="260" t="s">
        <v>33</v>
      </c>
      <c r="AM109" s="260" t="s">
        <v>33</v>
      </c>
      <c r="AN109" s="259">
        <v>0.99</v>
      </c>
      <c r="AO109" s="264">
        <v>1</v>
      </c>
      <c r="AP109" s="264">
        <v>1</v>
      </c>
      <c r="AQ109" s="264">
        <v>1</v>
      </c>
      <c r="AR109" s="265">
        <v>1</v>
      </c>
      <c r="AS109" s="266">
        <v>0.105261498981944</v>
      </c>
      <c r="AT109" s="267" t="s">
        <v>33</v>
      </c>
      <c r="AU109" s="268" t="s">
        <v>33</v>
      </c>
      <c r="AV109" s="268" t="s">
        <v>33</v>
      </c>
      <c r="AW109" s="268" t="s">
        <v>33</v>
      </c>
      <c r="AX109" s="224"/>
      <c r="AY109" s="222"/>
    </row>
    <row r="110" ht="15" spans="1:51">
      <c r="A110" s="220"/>
      <c r="B110" s="224"/>
      <c r="C110" s="283" t="s">
        <v>99</v>
      </c>
      <c r="D110" s="111" t="s">
        <v>25</v>
      </c>
      <c r="E110" s="111" t="s">
        <v>100</v>
      </c>
      <c r="F110" s="284" t="s">
        <v>133</v>
      </c>
      <c r="G110" s="284" t="s">
        <v>133</v>
      </c>
      <c r="H110" s="284" t="s">
        <v>133</v>
      </c>
      <c r="I110" s="284" t="s">
        <v>133</v>
      </c>
      <c r="J110" s="259">
        <v>0.9</v>
      </c>
      <c r="K110" s="260">
        <v>0.95</v>
      </c>
      <c r="L110" s="260">
        <v>0.98876404494382</v>
      </c>
      <c r="M110" s="261">
        <v>0.98876404494382</v>
      </c>
      <c r="N110" s="261">
        <v>0.908421537045559</v>
      </c>
      <c r="O110" s="262">
        <v>0.9</v>
      </c>
      <c r="P110" s="263">
        <v>0.936759981642955</v>
      </c>
      <c r="Q110" s="260">
        <v>0.955670832350861</v>
      </c>
      <c r="R110" s="260">
        <v>0.951431945674638</v>
      </c>
      <c r="S110" s="260">
        <v>0.910377435130876</v>
      </c>
      <c r="T110" s="262">
        <v>0.9</v>
      </c>
      <c r="U110" s="260">
        <v>0.885635612666361</v>
      </c>
      <c r="V110" s="260">
        <v>0.915585946710681</v>
      </c>
      <c r="W110" s="260">
        <v>0.911868910540301</v>
      </c>
      <c r="X110" s="260">
        <v>0.864975817938594</v>
      </c>
      <c r="Y110" s="262">
        <v>0.92</v>
      </c>
      <c r="Z110" s="262">
        <v>0.919023362023538</v>
      </c>
      <c r="AA110" s="262">
        <v>0.911066584463625</v>
      </c>
      <c r="AB110" s="262">
        <v>0.93886292834891</v>
      </c>
      <c r="AC110" s="262">
        <v>0.902526022549739</v>
      </c>
      <c r="AD110" s="262">
        <v>0.92</v>
      </c>
      <c r="AE110" s="260">
        <v>0.994629529891513</v>
      </c>
      <c r="AF110" s="260">
        <v>0.984845852396672</v>
      </c>
      <c r="AG110" s="260">
        <v>0.97925616227516</v>
      </c>
      <c r="AH110" s="260">
        <v>0.967479885143557</v>
      </c>
      <c r="AI110" s="262">
        <v>0.92</v>
      </c>
      <c r="AJ110" s="260">
        <v>0.950108459869848</v>
      </c>
      <c r="AK110" s="260">
        <v>0.944971283558168</v>
      </c>
      <c r="AL110" s="260">
        <v>0.965775401069519</v>
      </c>
      <c r="AM110" s="260">
        <v>0.936463917525773</v>
      </c>
      <c r="AN110" s="259">
        <v>0.99</v>
      </c>
      <c r="AO110" s="264">
        <v>1</v>
      </c>
      <c r="AP110" s="264">
        <v>1</v>
      </c>
      <c r="AQ110" s="264">
        <v>1</v>
      </c>
      <c r="AR110" s="265">
        <v>1</v>
      </c>
      <c r="AS110" s="266">
        <v>0.105261498981944</v>
      </c>
      <c r="AT110" s="267">
        <v>0.0318471337579618</v>
      </c>
      <c r="AU110" s="268">
        <v>0.0272727272727273</v>
      </c>
      <c r="AV110" s="268">
        <v>0.0440528634361234</v>
      </c>
      <c r="AW110" s="268">
        <v>0.0244348024663165</v>
      </c>
      <c r="AX110" s="224"/>
      <c r="AY110" s="222"/>
    </row>
    <row r="111" ht="15" spans="1:51">
      <c r="A111" s="220"/>
      <c r="B111" s="224"/>
      <c r="C111" s="283" t="s">
        <v>99</v>
      </c>
      <c r="D111" s="111" t="s">
        <v>125</v>
      </c>
      <c r="E111" s="111" t="s">
        <v>100</v>
      </c>
      <c r="F111" s="284" t="s">
        <v>134</v>
      </c>
      <c r="G111" s="284" t="s">
        <v>134</v>
      </c>
      <c r="H111" s="284" t="s">
        <v>134</v>
      </c>
      <c r="I111" s="284" t="s">
        <v>134</v>
      </c>
      <c r="J111" s="259">
        <v>0.9</v>
      </c>
      <c r="K111" s="260" t="s">
        <v>33</v>
      </c>
      <c r="L111" s="260" t="s">
        <v>33</v>
      </c>
      <c r="M111" s="261" t="s">
        <v>33</v>
      </c>
      <c r="N111" s="261" t="s">
        <v>33</v>
      </c>
      <c r="O111" s="262">
        <v>0.9</v>
      </c>
      <c r="P111" s="263">
        <v>1</v>
      </c>
      <c r="Q111" s="260">
        <v>1</v>
      </c>
      <c r="R111" s="260">
        <v>1</v>
      </c>
      <c r="S111" s="260">
        <v>0.565217391304348</v>
      </c>
      <c r="T111" s="262">
        <v>0.9</v>
      </c>
      <c r="U111" s="260">
        <v>0.666666666666667</v>
      </c>
      <c r="V111" s="260">
        <v>1</v>
      </c>
      <c r="W111" s="260">
        <v>1</v>
      </c>
      <c r="X111" s="260">
        <v>0.956521739130435</v>
      </c>
      <c r="Y111" s="262">
        <v>0.92</v>
      </c>
      <c r="Z111" s="262" t="s">
        <v>33</v>
      </c>
      <c r="AA111" s="262" t="s">
        <v>33</v>
      </c>
      <c r="AB111" s="262" t="s">
        <v>33</v>
      </c>
      <c r="AC111" s="262">
        <v>1</v>
      </c>
      <c r="AD111" s="262">
        <v>0.92</v>
      </c>
      <c r="AE111" s="260">
        <v>0.99873047414031</v>
      </c>
      <c r="AF111" s="260">
        <v>0.980690330108782</v>
      </c>
      <c r="AG111" s="260">
        <v>0.994870175992424</v>
      </c>
      <c r="AH111" s="260">
        <v>0.972233731215679</v>
      </c>
      <c r="AI111" s="262">
        <v>0.92</v>
      </c>
      <c r="AJ111" s="260">
        <v>0.666666666666667</v>
      </c>
      <c r="AK111" s="260">
        <v>1</v>
      </c>
      <c r="AL111" s="260">
        <v>1</v>
      </c>
      <c r="AM111" s="260">
        <v>0.972972972972973</v>
      </c>
      <c r="AN111" s="259">
        <v>0.99</v>
      </c>
      <c r="AO111" s="264" t="s">
        <v>33</v>
      </c>
      <c r="AP111" s="264">
        <v>1</v>
      </c>
      <c r="AQ111" s="264">
        <v>1</v>
      </c>
      <c r="AR111" s="265">
        <v>1</v>
      </c>
      <c r="AS111" s="266">
        <v>0.105261498981944</v>
      </c>
      <c r="AT111" s="267" t="s">
        <v>33</v>
      </c>
      <c r="AU111" s="268" t="s">
        <v>33</v>
      </c>
      <c r="AV111" s="268" t="s">
        <v>33</v>
      </c>
      <c r="AW111" s="268" t="s">
        <v>33</v>
      </c>
      <c r="AX111" s="224"/>
      <c r="AY111" s="222"/>
    </row>
    <row r="112" ht="15" spans="1:51">
      <c r="A112" s="220"/>
      <c r="B112" s="224"/>
      <c r="C112" s="283" t="s">
        <v>99</v>
      </c>
      <c r="D112" s="111" t="s">
        <v>25</v>
      </c>
      <c r="E112" s="111" t="s">
        <v>100</v>
      </c>
      <c r="F112" s="284" t="s">
        <v>135</v>
      </c>
      <c r="G112" s="284" t="s">
        <v>135</v>
      </c>
      <c r="H112" s="284" t="s">
        <v>135</v>
      </c>
      <c r="I112" s="284" t="s">
        <v>135</v>
      </c>
      <c r="J112" s="259">
        <v>0.9</v>
      </c>
      <c r="K112" s="260">
        <v>0.970149253731343</v>
      </c>
      <c r="L112" s="260">
        <v>0.985294117647059</v>
      </c>
      <c r="M112" s="261">
        <v>0.938461538461538</v>
      </c>
      <c r="N112" s="261">
        <v>0.965562913907285</v>
      </c>
      <c r="O112" s="262">
        <v>0.9</v>
      </c>
      <c r="P112" s="263">
        <v>0.945474674785497</v>
      </c>
      <c r="Q112" s="260">
        <v>0.964764764764765</v>
      </c>
      <c r="R112" s="260">
        <v>0.956862745098039</v>
      </c>
      <c r="S112" s="260">
        <v>0.92772187296615</v>
      </c>
      <c r="T112" s="262">
        <v>0.9</v>
      </c>
      <c r="U112" s="260">
        <v>0.861749238859673</v>
      </c>
      <c r="V112" s="260">
        <v>0.911911911911912</v>
      </c>
      <c r="W112" s="260">
        <v>0.881127450980392</v>
      </c>
      <c r="X112" s="260">
        <v>0.870219781005714</v>
      </c>
      <c r="Y112" s="262">
        <v>0.92</v>
      </c>
      <c r="Z112" s="262">
        <v>0.891691394658754</v>
      </c>
      <c r="AA112" s="262">
        <v>0.900756564307966</v>
      </c>
      <c r="AB112" s="262">
        <v>0.901304594441293</v>
      </c>
      <c r="AC112" s="262">
        <v>0.893298626495348</v>
      </c>
      <c r="AD112" s="262">
        <v>0.92</v>
      </c>
      <c r="AE112" s="260">
        <v>0.996580888968868</v>
      </c>
      <c r="AF112" s="260">
        <v>0.789361210581033</v>
      </c>
      <c r="AG112" s="260">
        <v>0.959541771444538</v>
      </c>
      <c r="AH112" s="260">
        <v>0.95887984216084</v>
      </c>
      <c r="AI112" s="262">
        <v>0.92</v>
      </c>
      <c r="AJ112" s="260">
        <v>0.926987224982257</v>
      </c>
      <c r="AK112" s="260">
        <v>0.934562697576396</v>
      </c>
      <c r="AL112" s="260">
        <v>0.949341091904843</v>
      </c>
      <c r="AM112" s="260">
        <v>0.933011193770423</v>
      </c>
      <c r="AN112" s="259">
        <v>0.99</v>
      </c>
      <c r="AO112" s="264">
        <v>1</v>
      </c>
      <c r="AP112" s="264">
        <v>1</v>
      </c>
      <c r="AQ112" s="264">
        <v>1</v>
      </c>
      <c r="AR112" s="265">
        <v>1</v>
      </c>
      <c r="AS112" s="266">
        <v>0.105261498981944</v>
      </c>
      <c r="AT112" s="267">
        <v>0</v>
      </c>
      <c r="AU112" s="268">
        <v>0.105263157894737</v>
      </c>
      <c r="AV112" s="268">
        <v>0.0588235294117647</v>
      </c>
      <c r="AW112" s="268">
        <v>0.106776180698152</v>
      </c>
      <c r="AX112" s="224"/>
      <c r="AY112" s="222"/>
    </row>
    <row r="113" ht="15" spans="1:51">
      <c r="A113" s="220"/>
      <c r="B113" s="224"/>
      <c r="C113" s="283" t="s">
        <v>99</v>
      </c>
      <c r="D113" s="111" t="s">
        <v>25</v>
      </c>
      <c r="E113" s="111" t="s">
        <v>100</v>
      </c>
      <c r="F113" s="284" t="s">
        <v>136</v>
      </c>
      <c r="G113" s="284" t="s">
        <v>136</v>
      </c>
      <c r="H113" s="284" t="s">
        <v>136</v>
      </c>
      <c r="I113" s="284" t="s">
        <v>136</v>
      </c>
      <c r="J113" s="259">
        <v>0.9</v>
      </c>
      <c r="K113" s="260">
        <v>0.947368421052632</v>
      </c>
      <c r="L113" s="260">
        <v>0.967741935483871</v>
      </c>
      <c r="M113" s="261">
        <v>0.934782608695652</v>
      </c>
      <c r="N113" s="261">
        <v>0.931194793119479</v>
      </c>
      <c r="O113" s="262">
        <v>0.9</v>
      </c>
      <c r="P113" s="263">
        <v>0.921498204207286</v>
      </c>
      <c r="Q113" s="260">
        <v>0.888997772828508</v>
      </c>
      <c r="R113" s="260">
        <v>0.731317862465403</v>
      </c>
      <c r="S113" s="260">
        <v>0.808691652300756</v>
      </c>
      <c r="T113" s="262">
        <v>0.9</v>
      </c>
      <c r="U113" s="260">
        <v>0.946126218573628</v>
      </c>
      <c r="V113" s="260">
        <v>0.976124721603563</v>
      </c>
      <c r="W113" s="260">
        <v>0.936129444326166</v>
      </c>
      <c r="X113" s="260">
        <v>0.950441751757061</v>
      </c>
      <c r="Y113" s="262">
        <v>0.92</v>
      </c>
      <c r="Z113" s="262">
        <v>0.976568081154451</v>
      </c>
      <c r="AA113" s="262">
        <v>0.980407401648266</v>
      </c>
      <c r="AB113" s="262">
        <v>0.983466666666667</v>
      </c>
      <c r="AC113" s="262">
        <v>0.976866730584851</v>
      </c>
      <c r="AD113" s="262">
        <v>0.92</v>
      </c>
      <c r="AE113" s="260">
        <v>0.980027015697052</v>
      </c>
      <c r="AF113" s="260">
        <v>0.973742481707083</v>
      </c>
      <c r="AG113" s="260">
        <v>0.967900887890458</v>
      </c>
      <c r="AH113" s="260">
        <v>0.960659706035979</v>
      </c>
      <c r="AI113" s="262">
        <v>0.92</v>
      </c>
      <c r="AJ113" s="260">
        <v>0.981743341404358</v>
      </c>
      <c r="AK113" s="260">
        <v>0.989187659213133</v>
      </c>
      <c r="AL113" s="260">
        <v>0.99041825095057</v>
      </c>
      <c r="AM113" s="260">
        <v>0.98570548897392</v>
      </c>
      <c r="AN113" s="259">
        <v>0.99</v>
      </c>
      <c r="AO113" s="264">
        <v>1</v>
      </c>
      <c r="AP113" s="264">
        <v>1</v>
      </c>
      <c r="AQ113" s="264">
        <v>1</v>
      </c>
      <c r="AR113" s="265">
        <v>1</v>
      </c>
      <c r="AS113" s="266">
        <v>0.105261498981944</v>
      </c>
      <c r="AT113" s="267">
        <v>0</v>
      </c>
      <c r="AU113" s="268">
        <v>0.148148148148148</v>
      </c>
      <c r="AV113" s="268">
        <v>0.347826086956522</v>
      </c>
      <c r="AW113" s="268">
        <v>0.0846715328467153</v>
      </c>
      <c r="AX113" s="224"/>
      <c r="AY113" s="222"/>
    </row>
    <row r="114" ht="15" spans="1:51">
      <c r="A114" s="220"/>
      <c r="B114" s="224"/>
      <c r="C114" s="283" t="s">
        <v>99</v>
      </c>
      <c r="D114" s="111" t="s">
        <v>25</v>
      </c>
      <c r="E114" s="111" t="s">
        <v>100</v>
      </c>
      <c r="F114" s="284" t="s">
        <v>137</v>
      </c>
      <c r="G114" s="284" t="s">
        <v>137</v>
      </c>
      <c r="H114" s="284" t="s">
        <v>137</v>
      </c>
      <c r="I114" s="284" t="s">
        <v>137</v>
      </c>
      <c r="J114" s="259">
        <v>0.9</v>
      </c>
      <c r="K114" s="260">
        <v>0.908045977011494</v>
      </c>
      <c r="L114" s="260">
        <v>0.927710843373494</v>
      </c>
      <c r="M114" s="261">
        <v>0.955223880597015</v>
      </c>
      <c r="N114" s="261">
        <v>0.929353778751369</v>
      </c>
      <c r="O114" s="262">
        <v>0.9</v>
      </c>
      <c r="P114" s="263">
        <v>0.93578563500872</v>
      </c>
      <c r="Q114" s="260">
        <v>0.935960591133005</v>
      </c>
      <c r="R114" s="260">
        <v>0.9578567128236</v>
      </c>
      <c r="S114" s="260">
        <v>0.923735473622607</v>
      </c>
      <c r="T114" s="262">
        <v>0.9</v>
      </c>
      <c r="U114" s="260">
        <v>0.859045504994451</v>
      </c>
      <c r="V114" s="260">
        <v>0.89679802955665</v>
      </c>
      <c r="W114" s="260">
        <v>0.906080674292595</v>
      </c>
      <c r="X114" s="260">
        <v>0.873288186606471</v>
      </c>
      <c r="Y114" s="262">
        <v>0.92</v>
      </c>
      <c r="Z114" s="262">
        <v>0.920619235836627</v>
      </c>
      <c r="AA114" s="262">
        <v>0.938765308672832</v>
      </c>
      <c r="AB114" s="262">
        <v>0.92530755711775</v>
      </c>
      <c r="AC114" s="262">
        <v>0.93546121752062</v>
      </c>
      <c r="AD114" s="262">
        <v>0.92</v>
      </c>
      <c r="AE114" s="260">
        <v>0.996298254891592</v>
      </c>
      <c r="AF114" s="260">
        <v>0.979828165857303</v>
      </c>
      <c r="AG114" s="260">
        <v>0.95738427626745</v>
      </c>
      <c r="AH114" s="260">
        <v>0.987194589048904</v>
      </c>
      <c r="AI114" s="262">
        <v>0.92</v>
      </c>
      <c r="AJ114" s="260">
        <v>0.944884417808219</v>
      </c>
      <c r="AK114" s="260">
        <v>0.958814042922714</v>
      </c>
      <c r="AL114" s="260">
        <v>0.964349775784753</v>
      </c>
      <c r="AM114" s="260">
        <v>0.959697051663511</v>
      </c>
      <c r="AN114" s="259">
        <v>0.99</v>
      </c>
      <c r="AO114" s="264">
        <v>1</v>
      </c>
      <c r="AP114" s="264">
        <v>1</v>
      </c>
      <c r="AQ114" s="264">
        <v>1</v>
      </c>
      <c r="AR114" s="265">
        <v>1</v>
      </c>
      <c r="AS114" s="266">
        <v>0.105261498981944</v>
      </c>
      <c r="AT114" s="267">
        <v>0.0526315789473684</v>
      </c>
      <c r="AU114" s="268">
        <v>0.0263157894736842</v>
      </c>
      <c r="AV114" s="268">
        <v>0.105263157894737</v>
      </c>
      <c r="AW114" s="268">
        <v>0.0772200772200772</v>
      </c>
      <c r="AX114" s="224"/>
      <c r="AY114" s="222"/>
    </row>
    <row r="115" ht="15" spans="1:51">
      <c r="A115" s="220"/>
      <c r="B115" s="224"/>
      <c r="C115" s="283" t="s">
        <v>99</v>
      </c>
      <c r="D115" s="111" t="s">
        <v>25</v>
      </c>
      <c r="E115" s="111" t="s">
        <v>100</v>
      </c>
      <c r="F115" s="284" t="s">
        <v>138</v>
      </c>
      <c r="G115" s="284" t="s">
        <v>138</v>
      </c>
      <c r="H115" s="284" t="s">
        <v>138</v>
      </c>
      <c r="I115" s="284" t="s">
        <v>138</v>
      </c>
      <c r="J115" s="259">
        <v>0.9</v>
      </c>
      <c r="K115" s="260">
        <v>0.981132075471698</v>
      </c>
      <c r="L115" s="260">
        <v>1</v>
      </c>
      <c r="M115" s="261">
        <v>0.975903614457831</v>
      </c>
      <c r="N115" s="261">
        <v>0.983900643974241</v>
      </c>
      <c r="O115" s="262">
        <v>0.9</v>
      </c>
      <c r="P115" s="263">
        <v>0</v>
      </c>
      <c r="Q115" s="260" t="s">
        <v>33</v>
      </c>
      <c r="R115" s="260" t="s">
        <v>33</v>
      </c>
      <c r="S115" s="260">
        <v>0.333333333333333</v>
      </c>
      <c r="T115" s="262">
        <v>0.9</v>
      </c>
      <c r="U115" s="260">
        <v>0</v>
      </c>
      <c r="V115" s="260" t="s">
        <v>33</v>
      </c>
      <c r="W115" s="260" t="s">
        <v>33</v>
      </c>
      <c r="X115" s="260">
        <v>0.333333333333333</v>
      </c>
      <c r="Y115" s="262">
        <v>0.92</v>
      </c>
      <c r="Z115" s="262" t="s">
        <v>33</v>
      </c>
      <c r="AA115" s="262" t="s">
        <v>33</v>
      </c>
      <c r="AB115" s="262" t="s">
        <v>33</v>
      </c>
      <c r="AC115" s="262">
        <v>0.5</v>
      </c>
      <c r="AD115" s="262">
        <v>0.92</v>
      </c>
      <c r="AE115" s="260">
        <v>0.99761620977354</v>
      </c>
      <c r="AF115" s="260">
        <v>0.997533908754624</v>
      </c>
      <c r="AG115" s="260">
        <v>0.993533215755438</v>
      </c>
      <c r="AH115" s="260">
        <v>0.996763754045307</v>
      </c>
      <c r="AI115" s="262">
        <v>0.92</v>
      </c>
      <c r="AJ115" s="260">
        <v>0.964437532400207</v>
      </c>
      <c r="AK115" s="260">
        <v>0.969503546099291</v>
      </c>
      <c r="AL115" s="260">
        <v>0.971443141254462</v>
      </c>
      <c r="AM115" s="260">
        <v>0.979373010750295</v>
      </c>
      <c r="AN115" s="259">
        <v>0.99</v>
      </c>
      <c r="AO115" s="264">
        <v>1</v>
      </c>
      <c r="AP115" s="264">
        <v>1</v>
      </c>
      <c r="AQ115" s="264">
        <v>1</v>
      </c>
      <c r="AR115" s="265">
        <v>1</v>
      </c>
      <c r="AS115" s="266">
        <v>0.105261498981944</v>
      </c>
      <c r="AT115" s="267">
        <v>0.130434782608696</v>
      </c>
      <c r="AU115" s="268">
        <v>0.0416666666666667</v>
      </c>
      <c r="AV115" s="268">
        <v>0.117647058823529</v>
      </c>
      <c r="AW115" s="268">
        <v>0.0407801418439716</v>
      </c>
      <c r="AX115" s="224"/>
      <c r="AY115" s="222"/>
    </row>
    <row r="116" ht="15" spans="1:51">
      <c r="A116" s="220"/>
      <c r="B116" s="224"/>
      <c r="C116" s="283" t="s">
        <v>99</v>
      </c>
      <c r="D116" s="111" t="s">
        <v>25</v>
      </c>
      <c r="E116" s="111" t="s">
        <v>100</v>
      </c>
      <c r="F116" s="284" t="s">
        <v>139</v>
      </c>
      <c r="G116" s="284" t="s">
        <v>139</v>
      </c>
      <c r="H116" s="284" t="s">
        <v>139</v>
      </c>
      <c r="I116" s="284" t="s">
        <v>139</v>
      </c>
      <c r="J116" s="259">
        <v>0.9</v>
      </c>
      <c r="K116" s="260">
        <v>0.969387755102041</v>
      </c>
      <c r="L116" s="260">
        <v>0.948051948051948</v>
      </c>
      <c r="M116" s="261">
        <v>0.977777777777778</v>
      </c>
      <c r="N116" s="261">
        <v>0.938159156279962</v>
      </c>
      <c r="O116" s="262">
        <v>0.9</v>
      </c>
      <c r="P116" s="263">
        <v>0</v>
      </c>
      <c r="Q116" s="260">
        <v>0</v>
      </c>
      <c r="R116" s="260">
        <v>0</v>
      </c>
      <c r="S116" s="260">
        <v>0</v>
      </c>
      <c r="T116" s="262">
        <v>0.9</v>
      </c>
      <c r="U116" s="260">
        <v>0</v>
      </c>
      <c r="V116" s="260">
        <v>0</v>
      </c>
      <c r="W116" s="260">
        <v>0</v>
      </c>
      <c r="X116" s="260">
        <v>0</v>
      </c>
      <c r="Y116" s="262">
        <v>0.92</v>
      </c>
      <c r="Z116" s="262">
        <v>0</v>
      </c>
      <c r="AA116" s="262">
        <v>0</v>
      </c>
      <c r="AB116" s="262">
        <v>0</v>
      </c>
      <c r="AC116" s="262">
        <v>0</v>
      </c>
      <c r="AD116" s="262">
        <v>0.92</v>
      </c>
      <c r="AE116" s="260">
        <v>0.962406015037594</v>
      </c>
      <c r="AF116" s="260">
        <v>0.534136546184739</v>
      </c>
      <c r="AG116" s="260">
        <v>0.914893617021277</v>
      </c>
      <c r="AH116" s="260">
        <v>0.791191936897458</v>
      </c>
      <c r="AI116" s="262">
        <v>0.92</v>
      </c>
      <c r="AJ116" s="260">
        <v>0.954821894005213</v>
      </c>
      <c r="AK116" s="260">
        <v>0.9585</v>
      </c>
      <c r="AL116" s="260">
        <v>0.974330966684872</v>
      </c>
      <c r="AM116" s="260">
        <v>0.975450325401959</v>
      </c>
      <c r="AN116" s="259">
        <v>0.99</v>
      </c>
      <c r="AO116" s="264">
        <v>1</v>
      </c>
      <c r="AP116" s="264">
        <v>1</v>
      </c>
      <c r="AQ116" s="264">
        <v>1</v>
      </c>
      <c r="AR116" s="265">
        <v>1</v>
      </c>
      <c r="AS116" s="266">
        <v>0.105261498981944</v>
      </c>
      <c r="AT116" s="267">
        <v>0.25</v>
      </c>
      <c r="AU116" s="268">
        <v>0</v>
      </c>
      <c r="AV116" s="268">
        <v>0.166666666666667</v>
      </c>
      <c r="AW116" s="268">
        <v>0.114035087719298</v>
      </c>
      <c r="AX116" s="224"/>
      <c r="AY116" s="222"/>
    </row>
    <row r="117" ht="15" spans="1:51">
      <c r="A117" s="220"/>
      <c r="B117" s="224"/>
      <c r="C117" s="283" t="s">
        <v>99</v>
      </c>
      <c r="D117" s="111" t="s">
        <v>25</v>
      </c>
      <c r="E117" s="111" t="s">
        <v>100</v>
      </c>
      <c r="F117" s="284" t="s">
        <v>140</v>
      </c>
      <c r="G117" s="284" t="s">
        <v>140</v>
      </c>
      <c r="H117" s="284" t="s">
        <v>140</v>
      </c>
      <c r="I117" s="284" t="s">
        <v>140</v>
      </c>
      <c r="J117" s="259">
        <v>0.9</v>
      </c>
      <c r="K117" s="260">
        <v>0.951219512195122</v>
      </c>
      <c r="L117" s="260">
        <v>1</v>
      </c>
      <c r="M117" s="261">
        <v>0.98780487804878</v>
      </c>
      <c r="N117" s="261">
        <v>0.96962879640045</v>
      </c>
      <c r="O117" s="262">
        <v>0.9</v>
      </c>
      <c r="P117" s="263">
        <v>0</v>
      </c>
      <c r="Q117" s="260">
        <v>0</v>
      </c>
      <c r="R117" s="260" t="s">
        <v>33</v>
      </c>
      <c r="S117" s="260">
        <v>0.0833333333333333</v>
      </c>
      <c r="T117" s="262">
        <v>0.9</v>
      </c>
      <c r="U117" s="260">
        <v>0</v>
      </c>
      <c r="V117" s="260">
        <v>0</v>
      </c>
      <c r="W117" s="260" t="s">
        <v>33</v>
      </c>
      <c r="X117" s="260">
        <v>0</v>
      </c>
      <c r="Y117" s="262">
        <v>0.92</v>
      </c>
      <c r="Z117" s="262">
        <v>0</v>
      </c>
      <c r="AA117" s="262">
        <v>0</v>
      </c>
      <c r="AB117" s="262" t="s">
        <v>33</v>
      </c>
      <c r="AC117" s="262">
        <v>0</v>
      </c>
      <c r="AD117" s="262">
        <v>0.92</v>
      </c>
      <c r="AE117" s="260">
        <v>1</v>
      </c>
      <c r="AF117" s="260">
        <v>0.966942148760331</v>
      </c>
      <c r="AG117" s="260">
        <v>1</v>
      </c>
      <c r="AH117" s="260">
        <v>0.990136214185063</v>
      </c>
      <c r="AI117" s="262">
        <v>0.92</v>
      </c>
      <c r="AJ117" s="260">
        <v>0.961609280058921</v>
      </c>
      <c r="AK117" s="260">
        <v>0.967298888162198</v>
      </c>
      <c r="AL117" s="260">
        <v>0.981395914396887</v>
      </c>
      <c r="AM117" s="260">
        <v>0.975589606097922</v>
      </c>
      <c r="AN117" s="259">
        <v>0.99</v>
      </c>
      <c r="AO117" s="264">
        <v>1</v>
      </c>
      <c r="AP117" s="264">
        <v>1</v>
      </c>
      <c r="AQ117" s="264">
        <v>1</v>
      </c>
      <c r="AR117" s="265">
        <v>1</v>
      </c>
      <c r="AS117" s="266">
        <v>0.105261498981944</v>
      </c>
      <c r="AT117" s="267">
        <v>0.111111111111111</v>
      </c>
      <c r="AU117" s="268">
        <v>0.142857142857143</v>
      </c>
      <c r="AV117" s="268">
        <v>0.133333333333333</v>
      </c>
      <c r="AW117" s="268">
        <v>0.0685579196217494</v>
      </c>
      <c r="AX117" s="224"/>
      <c r="AY117" s="222"/>
    </row>
    <row r="118" ht="15" spans="1:51">
      <c r="A118" s="220"/>
      <c r="B118" s="224"/>
      <c r="C118" s="283" t="s">
        <v>99</v>
      </c>
      <c r="D118" s="111" t="s">
        <v>25</v>
      </c>
      <c r="E118" s="111" t="s">
        <v>100</v>
      </c>
      <c r="F118" s="284" t="s">
        <v>141</v>
      </c>
      <c r="G118" s="284" t="s">
        <v>141</v>
      </c>
      <c r="H118" s="284" t="s">
        <v>141</v>
      </c>
      <c r="I118" s="284" t="s">
        <v>141</v>
      </c>
      <c r="J118" s="259">
        <v>0.9</v>
      </c>
      <c r="K118" s="260">
        <v>0.968085106382979</v>
      </c>
      <c r="L118" s="260">
        <v>0.9875</v>
      </c>
      <c r="M118" s="261">
        <v>0.930232558139535</v>
      </c>
      <c r="N118" s="261">
        <v>0.960726558664703</v>
      </c>
      <c r="O118" s="262">
        <v>0.9</v>
      </c>
      <c r="P118" s="263">
        <v>0</v>
      </c>
      <c r="Q118" s="260" t="s">
        <v>33</v>
      </c>
      <c r="R118" s="260">
        <v>0</v>
      </c>
      <c r="S118" s="260">
        <v>0</v>
      </c>
      <c r="T118" s="262">
        <v>0.9</v>
      </c>
      <c r="U118" s="260">
        <v>0</v>
      </c>
      <c r="V118" s="260" t="s">
        <v>33</v>
      </c>
      <c r="W118" s="260">
        <v>0</v>
      </c>
      <c r="X118" s="260">
        <v>0</v>
      </c>
      <c r="Y118" s="262">
        <v>0.92</v>
      </c>
      <c r="Z118" s="262">
        <v>0</v>
      </c>
      <c r="AA118" s="262">
        <v>0</v>
      </c>
      <c r="AB118" s="262">
        <v>0.5</v>
      </c>
      <c r="AC118" s="262">
        <v>0.0769230769230769</v>
      </c>
      <c r="AD118" s="262">
        <v>0.92</v>
      </c>
      <c r="AE118" s="260">
        <v>0.979166666666667</v>
      </c>
      <c r="AF118" s="260">
        <v>0.968253968253968</v>
      </c>
      <c r="AG118" s="260">
        <v>0.95</v>
      </c>
      <c r="AH118" s="260">
        <v>0.939500527611678</v>
      </c>
      <c r="AI118" s="262">
        <v>0.92</v>
      </c>
      <c r="AJ118" s="260">
        <v>0.955597843323819</v>
      </c>
      <c r="AK118" s="260">
        <v>0.960722127348134</v>
      </c>
      <c r="AL118" s="260">
        <v>0.975633802816901</v>
      </c>
      <c r="AM118" s="260">
        <v>0.975021360596329</v>
      </c>
      <c r="AN118" s="259">
        <v>0.99</v>
      </c>
      <c r="AO118" s="264">
        <v>1</v>
      </c>
      <c r="AP118" s="264">
        <v>1</v>
      </c>
      <c r="AQ118" s="264">
        <v>1</v>
      </c>
      <c r="AR118" s="265">
        <v>0.997322623828648</v>
      </c>
      <c r="AS118" s="266">
        <v>0.105261498981944</v>
      </c>
      <c r="AT118" s="267">
        <v>0.0666666666666667</v>
      </c>
      <c r="AU118" s="268">
        <v>0</v>
      </c>
      <c r="AV118" s="268">
        <v>0.0833333333333333</v>
      </c>
      <c r="AW118" s="268">
        <v>0.107361963190184</v>
      </c>
      <c r="AX118" s="224"/>
      <c r="AY118" s="222"/>
    </row>
    <row r="119" ht="15" spans="1:51">
      <c r="A119" s="220"/>
      <c r="B119" s="224"/>
      <c r="C119" s="283" t="s">
        <v>99</v>
      </c>
      <c r="D119" s="111" t="s">
        <v>25</v>
      </c>
      <c r="E119" s="111" t="s">
        <v>100</v>
      </c>
      <c r="F119" s="284" t="s">
        <v>142</v>
      </c>
      <c r="G119" s="284" t="s">
        <v>142</v>
      </c>
      <c r="H119" s="284" t="s">
        <v>142</v>
      </c>
      <c r="I119" s="284" t="s">
        <v>142</v>
      </c>
      <c r="J119" s="259">
        <v>0.9</v>
      </c>
      <c r="K119" s="260">
        <v>0.92156862745098</v>
      </c>
      <c r="L119" s="260">
        <v>0.905405405405405</v>
      </c>
      <c r="M119" s="261">
        <v>0.913978494623656</v>
      </c>
      <c r="N119" s="261">
        <v>0.932203389830508</v>
      </c>
      <c r="O119" s="262">
        <v>0.9</v>
      </c>
      <c r="P119" s="263">
        <v>0.2</v>
      </c>
      <c r="Q119" s="260" t="s">
        <v>33</v>
      </c>
      <c r="R119" s="260" t="s">
        <v>33</v>
      </c>
      <c r="S119" s="260">
        <v>0.125</v>
      </c>
      <c r="T119" s="262">
        <v>0.9</v>
      </c>
      <c r="U119" s="260">
        <v>0</v>
      </c>
      <c r="V119" s="260" t="s">
        <v>33</v>
      </c>
      <c r="W119" s="260" t="s">
        <v>33</v>
      </c>
      <c r="X119" s="260">
        <v>0.125</v>
      </c>
      <c r="Y119" s="262">
        <v>0.92</v>
      </c>
      <c r="Z119" s="262">
        <v>0</v>
      </c>
      <c r="AA119" s="262">
        <v>0</v>
      </c>
      <c r="AB119" s="262" t="s">
        <v>33</v>
      </c>
      <c r="AC119" s="262">
        <v>0</v>
      </c>
      <c r="AD119" s="262">
        <v>0.92</v>
      </c>
      <c r="AE119" s="260">
        <v>0.964285714285714</v>
      </c>
      <c r="AF119" s="260">
        <v>0.961538461538462</v>
      </c>
      <c r="AG119" s="260">
        <v>0.948051948051948</v>
      </c>
      <c r="AH119" s="260">
        <v>0.952985074626866</v>
      </c>
      <c r="AI119" s="262">
        <v>0.92</v>
      </c>
      <c r="AJ119" s="260">
        <v>0.930550174351027</v>
      </c>
      <c r="AK119" s="260">
        <v>0.908833254605574</v>
      </c>
      <c r="AL119" s="260">
        <v>0.964634300925339</v>
      </c>
      <c r="AM119" s="260">
        <v>0.955692106878757</v>
      </c>
      <c r="AN119" s="259">
        <v>0.99</v>
      </c>
      <c r="AO119" s="264">
        <v>1</v>
      </c>
      <c r="AP119" s="264">
        <v>1</v>
      </c>
      <c r="AQ119" s="264">
        <v>1</v>
      </c>
      <c r="AR119" s="265">
        <v>1</v>
      </c>
      <c r="AS119" s="266">
        <v>0.105261498981944</v>
      </c>
      <c r="AT119" s="267">
        <v>0.0476190476190476</v>
      </c>
      <c r="AU119" s="268">
        <v>0.285714285714286</v>
      </c>
      <c r="AV119" s="268">
        <v>0.3</v>
      </c>
      <c r="AW119" s="268">
        <v>0.105740181268882</v>
      </c>
      <c r="AX119" s="224"/>
      <c r="AY119" s="222"/>
    </row>
    <row r="120" ht="15" spans="1:51">
      <c r="A120" s="220"/>
      <c r="B120" s="224"/>
      <c r="C120" s="283" t="s">
        <v>99</v>
      </c>
      <c r="D120" s="111" t="s">
        <v>25</v>
      </c>
      <c r="E120" s="111" t="s">
        <v>100</v>
      </c>
      <c r="F120" s="284" t="s">
        <v>143</v>
      </c>
      <c r="G120" s="284" t="s">
        <v>143</v>
      </c>
      <c r="H120" s="284" t="s">
        <v>143</v>
      </c>
      <c r="I120" s="284" t="s">
        <v>143</v>
      </c>
      <c r="J120" s="259">
        <v>0.9</v>
      </c>
      <c r="K120" s="260">
        <v>1</v>
      </c>
      <c r="L120" s="260">
        <v>1</v>
      </c>
      <c r="M120" s="261">
        <v>1</v>
      </c>
      <c r="N120" s="261">
        <v>0.998569384835479</v>
      </c>
      <c r="O120" s="262">
        <v>0.9</v>
      </c>
      <c r="P120" s="263" t="s">
        <v>33</v>
      </c>
      <c r="Q120" s="260" t="s">
        <v>33</v>
      </c>
      <c r="R120" s="260">
        <v>0.5</v>
      </c>
      <c r="S120" s="260">
        <v>0.333333333333333</v>
      </c>
      <c r="T120" s="262">
        <v>0.9</v>
      </c>
      <c r="U120" s="260" t="s">
        <v>33</v>
      </c>
      <c r="V120" s="260" t="s">
        <v>33</v>
      </c>
      <c r="W120" s="260">
        <v>0</v>
      </c>
      <c r="X120" s="260">
        <v>0.333333333333333</v>
      </c>
      <c r="Y120" s="262">
        <v>0.92</v>
      </c>
      <c r="Z120" s="262">
        <v>0</v>
      </c>
      <c r="AA120" s="262">
        <v>0</v>
      </c>
      <c r="AB120" s="262" t="s">
        <v>33</v>
      </c>
      <c r="AC120" s="262">
        <v>0</v>
      </c>
      <c r="AD120" s="262">
        <v>0.92</v>
      </c>
      <c r="AE120" s="260">
        <v>0.996316758747698</v>
      </c>
      <c r="AF120" s="260">
        <v>0.998531571218796</v>
      </c>
      <c r="AG120" s="260">
        <v>0.998341625207297</v>
      </c>
      <c r="AH120" s="260">
        <v>0.995647236941711</v>
      </c>
      <c r="AI120" s="262">
        <v>0.92</v>
      </c>
      <c r="AJ120" s="260">
        <v>0.948892674616695</v>
      </c>
      <c r="AK120" s="260">
        <v>0.968421052631579</v>
      </c>
      <c r="AL120" s="260">
        <v>0.980369061641146</v>
      </c>
      <c r="AM120" s="260">
        <v>0.976269754901165</v>
      </c>
      <c r="AN120" s="259">
        <v>0.99</v>
      </c>
      <c r="AO120" s="264">
        <v>1</v>
      </c>
      <c r="AP120" s="264">
        <v>1</v>
      </c>
      <c r="AQ120" s="264">
        <v>1</v>
      </c>
      <c r="AR120" s="265">
        <v>1</v>
      </c>
      <c r="AS120" s="266">
        <v>0.105261498981944</v>
      </c>
      <c r="AT120" s="267">
        <v>0</v>
      </c>
      <c r="AU120" s="268" t="s">
        <v>33</v>
      </c>
      <c r="AV120" s="268">
        <v>0.4</v>
      </c>
      <c r="AW120" s="268">
        <v>0.0804597701149425</v>
      </c>
      <c r="AX120" s="224"/>
      <c r="AY120" s="222"/>
    </row>
    <row r="121" ht="15" spans="1:51">
      <c r="A121" s="220"/>
      <c r="B121" s="224"/>
      <c r="C121" s="283" t="s">
        <v>99</v>
      </c>
      <c r="D121" s="111" t="s">
        <v>25</v>
      </c>
      <c r="E121" s="111" t="s">
        <v>100</v>
      </c>
      <c r="F121" s="284" t="s">
        <v>144</v>
      </c>
      <c r="G121" s="284" t="s">
        <v>144</v>
      </c>
      <c r="H121" s="284" t="s">
        <v>144</v>
      </c>
      <c r="I121" s="284" t="s">
        <v>144</v>
      </c>
      <c r="J121" s="259">
        <v>0.9</v>
      </c>
      <c r="K121" s="260">
        <v>0.985915492957746</v>
      </c>
      <c r="L121" s="260">
        <v>1</v>
      </c>
      <c r="M121" s="261">
        <v>1</v>
      </c>
      <c r="N121" s="261">
        <v>0.994263862332696</v>
      </c>
      <c r="O121" s="262">
        <v>0.9</v>
      </c>
      <c r="P121" s="263">
        <v>1</v>
      </c>
      <c r="Q121" s="260" t="s">
        <v>33</v>
      </c>
      <c r="R121" s="260">
        <v>1</v>
      </c>
      <c r="S121" s="260">
        <v>1</v>
      </c>
      <c r="T121" s="262">
        <v>0.9</v>
      </c>
      <c r="U121" s="260">
        <v>0</v>
      </c>
      <c r="V121" s="260" t="s">
        <v>33</v>
      </c>
      <c r="W121" s="260">
        <v>0</v>
      </c>
      <c r="X121" s="260">
        <v>0</v>
      </c>
      <c r="Y121" s="262">
        <v>0.92</v>
      </c>
      <c r="Z121" s="262">
        <v>0</v>
      </c>
      <c r="AA121" s="262">
        <v>0</v>
      </c>
      <c r="AB121" s="262" t="s">
        <v>33</v>
      </c>
      <c r="AC121" s="262">
        <v>0.142857142857143</v>
      </c>
      <c r="AD121" s="262">
        <v>0.92</v>
      </c>
      <c r="AE121" s="260">
        <v>0.994594594594595</v>
      </c>
      <c r="AF121" s="260">
        <v>0.988571428571429</v>
      </c>
      <c r="AG121" s="260">
        <v>0.990610328638498</v>
      </c>
      <c r="AH121" s="260">
        <v>0.986242670275147</v>
      </c>
      <c r="AI121" s="262">
        <v>0.92</v>
      </c>
      <c r="AJ121" s="260">
        <v>0.972262938324501</v>
      </c>
      <c r="AK121" s="260">
        <v>0.985515478557228</v>
      </c>
      <c r="AL121" s="260">
        <v>0.991582229150429</v>
      </c>
      <c r="AM121" s="260">
        <v>0.988664954397736</v>
      </c>
      <c r="AN121" s="259">
        <v>0.99</v>
      </c>
      <c r="AO121" s="264">
        <v>1</v>
      </c>
      <c r="AP121" s="264">
        <v>1</v>
      </c>
      <c r="AQ121" s="264">
        <v>1</v>
      </c>
      <c r="AR121" s="265">
        <v>1</v>
      </c>
      <c r="AS121" s="266">
        <v>0.105261498981944</v>
      </c>
      <c r="AT121" s="267">
        <v>0</v>
      </c>
      <c r="AU121" s="268">
        <v>0</v>
      </c>
      <c r="AV121" s="268">
        <v>0.363636363636364</v>
      </c>
      <c r="AW121" s="268">
        <v>0.104347826086957</v>
      </c>
      <c r="AX121" s="224"/>
      <c r="AY121" s="222"/>
    </row>
    <row r="122" ht="15" spans="1:51">
      <c r="A122" s="220"/>
      <c r="B122" s="224"/>
      <c r="C122" s="283" t="s">
        <v>99</v>
      </c>
      <c r="D122" s="111" t="s">
        <v>25</v>
      </c>
      <c r="E122" s="111" t="s">
        <v>100</v>
      </c>
      <c r="F122" s="284" t="s">
        <v>145</v>
      </c>
      <c r="G122" s="284" t="s">
        <v>145</v>
      </c>
      <c r="H122" s="284" t="s">
        <v>145</v>
      </c>
      <c r="I122" s="284" t="s">
        <v>145</v>
      </c>
      <c r="J122" s="259">
        <v>0.9</v>
      </c>
      <c r="K122" s="260">
        <v>1</v>
      </c>
      <c r="L122" s="260">
        <v>1</v>
      </c>
      <c r="M122" s="261">
        <v>0.986842105263158</v>
      </c>
      <c r="N122" s="261">
        <v>0.982032565974172</v>
      </c>
      <c r="O122" s="262">
        <v>0.9</v>
      </c>
      <c r="P122" s="263">
        <v>0.4</v>
      </c>
      <c r="Q122" s="260">
        <v>1</v>
      </c>
      <c r="R122" s="260" t="s">
        <v>33</v>
      </c>
      <c r="S122" s="260">
        <v>0.5</v>
      </c>
      <c r="T122" s="262">
        <v>0.9</v>
      </c>
      <c r="U122" s="260">
        <v>0.4</v>
      </c>
      <c r="V122" s="260">
        <v>1</v>
      </c>
      <c r="W122" s="260" t="s">
        <v>33</v>
      </c>
      <c r="X122" s="260">
        <v>0.375</v>
      </c>
      <c r="Y122" s="262">
        <v>0.92</v>
      </c>
      <c r="Z122" s="262">
        <v>0</v>
      </c>
      <c r="AA122" s="262">
        <v>0</v>
      </c>
      <c r="AB122" s="262" t="s">
        <v>33</v>
      </c>
      <c r="AC122" s="262">
        <v>0</v>
      </c>
      <c r="AD122" s="262">
        <v>0.92</v>
      </c>
      <c r="AE122" s="260">
        <v>0.992277992277992</v>
      </c>
      <c r="AF122" s="260">
        <v>0.99079754601227</v>
      </c>
      <c r="AG122" s="260">
        <v>0.985567010309278</v>
      </c>
      <c r="AH122" s="260">
        <v>0.986187535092645</v>
      </c>
      <c r="AI122" s="262">
        <v>0.92</v>
      </c>
      <c r="AJ122" s="260">
        <v>0.964500063848806</v>
      </c>
      <c r="AK122" s="260">
        <v>0.978386605783866</v>
      </c>
      <c r="AL122" s="260">
        <v>0.98206804089157</v>
      </c>
      <c r="AM122" s="260">
        <v>0.982817917556824</v>
      </c>
      <c r="AN122" s="259">
        <v>0.99</v>
      </c>
      <c r="AO122" s="264">
        <v>1</v>
      </c>
      <c r="AP122" s="264">
        <v>1</v>
      </c>
      <c r="AQ122" s="264">
        <v>1</v>
      </c>
      <c r="AR122" s="265">
        <v>1</v>
      </c>
      <c r="AS122" s="266">
        <v>0.105261498981944</v>
      </c>
      <c r="AT122" s="267">
        <v>0.25</v>
      </c>
      <c r="AU122" s="268">
        <v>0</v>
      </c>
      <c r="AV122" s="268">
        <v>0</v>
      </c>
      <c r="AW122" s="268">
        <v>0.0648648648648649</v>
      </c>
      <c r="AX122" s="224"/>
      <c r="AY122" s="222"/>
    </row>
    <row r="123" ht="15" spans="1:51">
      <c r="A123" s="220"/>
      <c r="B123" s="224"/>
      <c r="C123" s="283" t="s">
        <v>99</v>
      </c>
      <c r="D123" s="111" t="s">
        <v>25</v>
      </c>
      <c r="E123" s="111" t="s">
        <v>100</v>
      </c>
      <c r="F123" s="284" t="s">
        <v>146</v>
      </c>
      <c r="G123" s="284" t="s">
        <v>146</v>
      </c>
      <c r="H123" s="284" t="s">
        <v>146</v>
      </c>
      <c r="I123" s="284" t="s">
        <v>146</v>
      </c>
      <c r="J123" s="259">
        <v>0.9</v>
      </c>
      <c r="K123" s="260">
        <v>0.986111111111111</v>
      </c>
      <c r="L123" s="260">
        <v>1</v>
      </c>
      <c r="M123" s="261">
        <v>1</v>
      </c>
      <c r="N123" s="261">
        <v>0.992577597840756</v>
      </c>
      <c r="O123" s="262">
        <v>0.9</v>
      </c>
      <c r="P123" s="263">
        <v>0</v>
      </c>
      <c r="Q123" s="260">
        <v>0</v>
      </c>
      <c r="R123" s="260">
        <v>0</v>
      </c>
      <c r="S123" s="260">
        <v>0.111111111111111</v>
      </c>
      <c r="T123" s="262">
        <v>0.9</v>
      </c>
      <c r="U123" s="260">
        <v>0</v>
      </c>
      <c r="V123" s="260">
        <v>0</v>
      </c>
      <c r="W123" s="260">
        <v>0</v>
      </c>
      <c r="X123" s="260">
        <v>0.222222222222222</v>
      </c>
      <c r="Y123" s="262">
        <v>0.92</v>
      </c>
      <c r="Z123" s="262">
        <v>0</v>
      </c>
      <c r="AA123" s="262">
        <v>0</v>
      </c>
      <c r="AB123" s="262" t="s">
        <v>33</v>
      </c>
      <c r="AC123" s="262">
        <v>0</v>
      </c>
      <c r="AD123" s="262">
        <v>0.92</v>
      </c>
      <c r="AE123" s="260">
        <v>0.995670995670996</v>
      </c>
      <c r="AF123" s="260">
        <v>0.992805755395683</v>
      </c>
      <c r="AG123" s="260">
        <v>0.989090909090909</v>
      </c>
      <c r="AH123" s="260">
        <v>0.919924812030075</v>
      </c>
      <c r="AI123" s="262">
        <v>0.92</v>
      </c>
      <c r="AJ123" s="260">
        <v>0.940834767641997</v>
      </c>
      <c r="AK123" s="260">
        <v>0.945515291698792</v>
      </c>
      <c r="AL123" s="260">
        <v>0.957750342935528</v>
      </c>
      <c r="AM123" s="260">
        <v>0.954986999855554</v>
      </c>
      <c r="AN123" s="259">
        <v>0.99</v>
      </c>
      <c r="AO123" s="264">
        <v>1</v>
      </c>
      <c r="AP123" s="264">
        <v>1</v>
      </c>
      <c r="AQ123" s="264">
        <v>1</v>
      </c>
      <c r="AR123" s="265">
        <v>1</v>
      </c>
      <c r="AS123" s="266">
        <v>0.105261498981944</v>
      </c>
      <c r="AT123" s="267">
        <v>0.0833333333333333</v>
      </c>
      <c r="AU123" s="268">
        <v>0.0909090909090909</v>
      </c>
      <c r="AV123" s="268">
        <v>0</v>
      </c>
      <c r="AW123" s="268">
        <v>0.0514285714285714</v>
      </c>
      <c r="AX123" s="224"/>
      <c r="AY123" s="222"/>
    </row>
    <row r="124" ht="15" spans="1:51">
      <c r="A124" s="220"/>
      <c r="B124" s="224"/>
      <c r="C124" s="283" t="s">
        <v>99</v>
      </c>
      <c r="D124" s="111" t="s">
        <v>25</v>
      </c>
      <c r="E124" s="111" t="s">
        <v>100</v>
      </c>
      <c r="F124" s="284" t="s">
        <v>147</v>
      </c>
      <c r="G124" s="284" t="s">
        <v>147</v>
      </c>
      <c r="H124" s="284" t="s">
        <v>147</v>
      </c>
      <c r="I124" s="284" t="s">
        <v>147</v>
      </c>
      <c r="J124" s="259">
        <v>0.9</v>
      </c>
      <c r="K124" s="260">
        <v>0.983606557377049</v>
      </c>
      <c r="L124" s="260">
        <v>1</v>
      </c>
      <c r="M124" s="261">
        <v>0.96551724137931</v>
      </c>
      <c r="N124" s="261">
        <v>0.983320697498105</v>
      </c>
      <c r="O124" s="262">
        <v>0.9</v>
      </c>
      <c r="P124" s="263">
        <v>1</v>
      </c>
      <c r="Q124" s="260" t="s">
        <v>33</v>
      </c>
      <c r="R124" s="260" t="s">
        <v>33</v>
      </c>
      <c r="S124" s="260">
        <v>1</v>
      </c>
      <c r="T124" s="262">
        <v>0.9</v>
      </c>
      <c r="U124" s="260">
        <v>0</v>
      </c>
      <c r="V124" s="260" t="s">
        <v>33</v>
      </c>
      <c r="W124" s="260" t="s">
        <v>33</v>
      </c>
      <c r="X124" s="260">
        <v>0</v>
      </c>
      <c r="Y124" s="262">
        <v>0.92</v>
      </c>
      <c r="Z124" s="262" t="s">
        <v>33</v>
      </c>
      <c r="AA124" s="262" t="s">
        <v>33</v>
      </c>
      <c r="AB124" s="262" t="s">
        <v>33</v>
      </c>
      <c r="AC124" s="262" t="s">
        <v>33</v>
      </c>
      <c r="AD124" s="262">
        <v>0.92</v>
      </c>
      <c r="AE124" s="260">
        <v>0.993243243243243</v>
      </c>
      <c r="AF124" s="260">
        <v>0.990654205607477</v>
      </c>
      <c r="AG124" s="260">
        <v>1</v>
      </c>
      <c r="AH124" s="260">
        <v>0.994637223974763</v>
      </c>
      <c r="AI124" s="262">
        <v>0.92</v>
      </c>
      <c r="AJ124" s="260">
        <v>0.96566048186098</v>
      </c>
      <c r="AK124" s="260">
        <v>0.979564032697548</v>
      </c>
      <c r="AL124" s="260">
        <v>0.969564425004556</v>
      </c>
      <c r="AM124" s="260">
        <v>0.979945451628429</v>
      </c>
      <c r="AN124" s="259">
        <v>0.99</v>
      </c>
      <c r="AO124" s="264">
        <v>1</v>
      </c>
      <c r="AP124" s="264">
        <v>1</v>
      </c>
      <c r="AQ124" s="264">
        <v>1</v>
      </c>
      <c r="AR124" s="265">
        <v>1</v>
      </c>
      <c r="AS124" s="266">
        <v>0.105261498981944</v>
      </c>
      <c r="AT124" s="267">
        <v>0</v>
      </c>
      <c r="AU124" s="268">
        <v>0</v>
      </c>
      <c r="AV124" s="268">
        <v>0.2</v>
      </c>
      <c r="AW124" s="268">
        <v>0.0506329113924051</v>
      </c>
      <c r="AX124" s="224"/>
      <c r="AY124" s="222"/>
    </row>
    <row r="125" ht="15" spans="1:51">
      <c r="A125" s="220"/>
      <c r="B125" s="224"/>
      <c r="C125" s="283" t="s">
        <v>99</v>
      </c>
      <c r="D125" s="111" t="s">
        <v>25</v>
      </c>
      <c r="E125" s="111" t="s">
        <v>100</v>
      </c>
      <c r="F125" s="284" t="s">
        <v>148</v>
      </c>
      <c r="G125" s="284" t="s">
        <v>148</v>
      </c>
      <c r="H125" s="284" t="s">
        <v>148</v>
      </c>
      <c r="I125" s="284" t="s">
        <v>148</v>
      </c>
      <c r="J125" s="259">
        <v>0.9</v>
      </c>
      <c r="K125" s="260">
        <v>0.973684210526316</v>
      </c>
      <c r="L125" s="260">
        <v>1</v>
      </c>
      <c r="M125" s="261">
        <v>0.972222222222222</v>
      </c>
      <c r="N125" s="261">
        <v>0.991556091676719</v>
      </c>
      <c r="O125" s="262">
        <v>0.9</v>
      </c>
      <c r="P125" s="263">
        <v>0</v>
      </c>
      <c r="Q125" s="260" t="s">
        <v>33</v>
      </c>
      <c r="R125" s="260">
        <v>0</v>
      </c>
      <c r="S125" s="260">
        <v>0</v>
      </c>
      <c r="T125" s="262">
        <v>0.9</v>
      </c>
      <c r="U125" s="260">
        <v>0</v>
      </c>
      <c r="V125" s="260" t="s">
        <v>33</v>
      </c>
      <c r="W125" s="260">
        <v>0</v>
      </c>
      <c r="X125" s="260">
        <v>0</v>
      </c>
      <c r="Y125" s="262">
        <v>0.92</v>
      </c>
      <c r="Z125" s="262" t="s">
        <v>33</v>
      </c>
      <c r="AA125" s="262">
        <v>0</v>
      </c>
      <c r="AB125" s="262" t="s">
        <v>33</v>
      </c>
      <c r="AC125" s="262">
        <v>0</v>
      </c>
      <c r="AD125" s="262">
        <v>0.92</v>
      </c>
      <c r="AE125" s="260">
        <v>1</v>
      </c>
      <c r="AF125" s="260">
        <v>0.987654320987654</v>
      </c>
      <c r="AG125" s="260">
        <v>0.985915492957746</v>
      </c>
      <c r="AH125" s="260">
        <v>0.99312242090784</v>
      </c>
      <c r="AI125" s="262">
        <v>0.92</v>
      </c>
      <c r="AJ125" s="260">
        <v>0.98374322634431</v>
      </c>
      <c r="AK125" s="260">
        <v>0.981197427016329</v>
      </c>
      <c r="AL125" s="260">
        <v>0.98840885142255</v>
      </c>
      <c r="AM125" s="260">
        <v>0.987566844919786</v>
      </c>
      <c r="AN125" s="259">
        <v>0.99</v>
      </c>
      <c r="AO125" s="264">
        <v>1</v>
      </c>
      <c r="AP125" s="264">
        <v>1</v>
      </c>
      <c r="AQ125" s="264">
        <v>1</v>
      </c>
      <c r="AR125" s="265">
        <v>1</v>
      </c>
      <c r="AS125" s="266">
        <v>0.105261498981944</v>
      </c>
      <c r="AT125" s="267">
        <v>0</v>
      </c>
      <c r="AU125" s="268">
        <v>0</v>
      </c>
      <c r="AV125" s="268">
        <v>0.2</v>
      </c>
      <c r="AW125" s="268">
        <v>0.0625</v>
      </c>
      <c r="AX125" s="224"/>
      <c r="AY125" s="222"/>
    </row>
    <row r="126" ht="15" spans="1:51">
      <c r="A126" s="220"/>
      <c r="B126" s="224"/>
      <c r="C126" s="283" t="s">
        <v>99</v>
      </c>
      <c r="D126" s="111" t="s">
        <v>25</v>
      </c>
      <c r="E126" s="111" t="s">
        <v>100</v>
      </c>
      <c r="F126" s="284" t="s">
        <v>149</v>
      </c>
      <c r="G126" s="284" t="s">
        <v>149</v>
      </c>
      <c r="H126" s="284" t="s">
        <v>149</v>
      </c>
      <c r="I126" s="284" t="s">
        <v>149</v>
      </c>
      <c r="J126" s="259">
        <v>0.9</v>
      </c>
      <c r="K126" s="260">
        <v>0.981981981981982</v>
      </c>
      <c r="L126" s="260">
        <v>0.989247311827957</v>
      </c>
      <c r="M126" s="261">
        <v>0.989583333333333</v>
      </c>
      <c r="N126" s="261">
        <v>0.984188034188034</v>
      </c>
      <c r="O126" s="262">
        <v>0.9</v>
      </c>
      <c r="P126" s="263" t="s">
        <v>33</v>
      </c>
      <c r="Q126" s="260">
        <v>1</v>
      </c>
      <c r="R126" s="260" t="s">
        <v>33</v>
      </c>
      <c r="S126" s="260">
        <v>0.714285714285714</v>
      </c>
      <c r="T126" s="262">
        <v>0.9</v>
      </c>
      <c r="U126" s="260" t="s">
        <v>33</v>
      </c>
      <c r="V126" s="260">
        <v>1</v>
      </c>
      <c r="W126" s="260" t="s">
        <v>33</v>
      </c>
      <c r="X126" s="260">
        <v>0.857142857142857</v>
      </c>
      <c r="Y126" s="262">
        <v>0.92</v>
      </c>
      <c r="Z126" s="262">
        <v>0</v>
      </c>
      <c r="AA126" s="262" t="s">
        <v>33</v>
      </c>
      <c r="AB126" s="262">
        <v>0</v>
      </c>
      <c r="AC126" s="262">
        <v>0.4</v>
      </c>
      <c r="AD126" s="262">
        <v>0.92</v>
      </c>
      <c r="AE126" s="260">
        <v>0.996563573883162</v>
      </c>
      <c r="AF126" s="260">
        <v>0.993610223642173</v>
      </c>
      <c r="AG126" s="260">
        <v>0.988590057049715</v>
      </c>
      <c r="AH126" s="260">
        <v>0.989749332414506</v>
      </c>
      <c r="AI126" s="262">
        <v>0.92</v>
      </c>
      <c r="AJ126" s="260">
        <v>0.969232207986533</v>
      </c>
      <c r="AK126" s="260">
        <v>0.968848663439276</v>
      </c>
      <c r="AL126" s="260">
        <v>0.979905992949471</v>
      </c>
      <c r="AM126" s="260">
        <v>0.984349959935897</v>
      </c>
      <c r="AN126" s="259">
        <v>0.99</v>
      </c>
      <c r="AO126" s="264">
        <v>1</v>
      </c>
      <c r="AP126" s="264">
        <v>1</v>
      </c>
      <c r="AQ126" s="264">
        <v>1</v>
      </c>
      <c r="AR126" s="265">
        <v>1</v>
      </c>
      <c r="AS126" s="266">
        <v>0.105261498981944</v>
      </c>
      <c r="AT126" s="267">
        <v>0.0666666666666667</v>
      </c>
      <c r="AU126" s="268">
        <v>0.111111111111111</v>
      </c>
      <c r="AV126" s="268">
        <v>0.444444444444444</v>
      </c>
      <c r="AW126" s="268">
        <v>0.0820668693009119</v>
      </c>
      <c r="AX126" s="224"/>
      <c r="AY126" s="222"/>
    </row>
    <row r="127" ht="15" spans="1:51">
      <c r="A127" s="220"/>
      <c r="B127" s="224"/>
      <c r="C127" s="283" t="s">
        <v>99</v>
      </c>
      <c r="D127" s="111" t="s">
        <v>25</v>
      </c>
      <c r="E127" s="111" t="s">
        <v>100</v>
      </c>
      <c r="F127" s="284" t="s">
        <v>150</v>
      </c>
      <c r="G127" s="284" t="s">
        <v>150</v>
      </c>
      <c r="H127" s="284" t="s">
        <v>150</v>
      </c>
      <c r="I127" s="284" t="s">
        <v>150</v>
      </c>
      <c r="J127" s="259">
        <v>0.9</v>
      </c>
      <c r="K127" s="260">
        <v>1</v>
      </c>
      <c r="L127" s="260">
        <v>1</v>
      </c>
      <c r="M127" s="261">
        <v>1</v>
      </c>
      <c r="N127" s="261">
        <v>0.99825327510917</v>
      </c>
      <c r="O127" s="262">
        <v>0.9</v>
      </c>
      <c r="P127" s="263" t="s">
        <v>33</v>
      </c>
      <c r="Q127" s="260" t="s">
        <v>33</v>
      </c>
      <c r="R127" s="260" t="s">
        <v>33</v>
      </c>
      <c r="S127" s="260">
        <v>0</v>
      </c>
      <c r="T127" s="262">
        <v>0.9</v>
      </c>
      <c r="U127" s="260" t="s">
        <v>33</v>
      </c>
      <c r="V127" s="260" t="s">
        <v>33</v>
      </c>
      <c r="W127" s="260" t="s">
        <v>33</v>
      </c>
      <c r="X127" s="260">
        <v>0</v>
      </c>
      <c r="Y127" s="262">
        <v>0.92</v>
      </c>
      <c r="Z127" s="262" t="s">
        <v>33</v>
      </c>
      <c r="AA127" s="262">
        <v>0</v>
      </c>
      <c r="AB127" s="262" t="s">
        <v>33</v>
      </c>
      <c r="AC127" s="262">
        <v>0</v>
      </c>
      <c r="AD127" s="262">
        <v>0.92</v>
      </c>
      <c r="AE127" s="260">
        <v>1</v>
      </c>
      <c r="AF127" s="260">
        <v>0.991304347826087</v>
      </c>
      <c r="AG127" s="260">
        <v>0.986394557823129</v>
      </c>
      <c r="AH127" s="260">
        <v>0.980418100026462</v>
      </c>
      <c r="AI127" s="262">
        <v>0.92</v>
      </c>
      <c r="AJ127" s="260">
        <v>0.955783456624075</v>
      </c>
      <c r="AK127" s="260">
        <v>0.964285714285714</v>
      </c>
      <c r="AL127" s="260">
        <v>0.969629793837287</v>
      </c>
      <c r="AM127" s="260">
        <v>0.965057547404157</v>
      </c>
      <c r="AN127" s="259">
        <v>0.99</v>
      </c>
      <c r="AO127" s="264">
        <v>1</v>
      </c>
      <c r="AP127" s="264">
        <v>1</v>
      </c>
      <c r="AQ127" s="264">
        <v>1</v>
      </c>
      <c r="AR127" s="265">
        <v>1</v>
      </c>
      <c r="AS127" s="266">
        <v>0.105261498981944</v>
      </c>
      <c r="AT127" s="267">
        <v>0</v>
      </c>
      <c r="AU127" s="268">
        <v>0</v>
      </c>
      <c r="AV127" s="268">
        <v>0.125</v>
      </c>
      <c r="AW127" s="268">
        <v>0.112068965517241</v>
      </c>
      <c r="AX127" s="224"/>
      <c r="AY127" s="222"/>
    </row>
    <row r="128" ht="15" spans="1:51">
      <c r="A128" s="220"/>
      <c r="B128" s="224"/>
      <c r="C128" s="283" t="s">
        <v>99</v>
      </c>
      <c r="D128" s="111" t="s">
        <v>25</v>
      </c>
      <c r="E128" s="111" t="s">
        <v>100</v>
      </c>
      <c r="F128" s="284" t="s">
        <v>151</v>
      </c>
      <c r="G128" s="284" t="s">
        <v>151</v>
      </c>
      <c r="H128" s="284" t="s">
        <v>151</v>
      </c>
      <c r="I128" s="284" t="s">
        <v>151</v>
      </c>
      <c r="J128" s="259">
        <v>0.9</v>
      </c>
      <c r="K128" s="260">
        <v>1</v>
      </c>
      <c r="L128" s="260">
        <v>1</v>
      </c>
      <c r="M128" s="261">
        <v>0.981132075471698</v>
      </c>
      <c r="N128" s="261">
        <v>0.989707046714173</v>
      </c>
      <c r="O128" s="262">
        <v>0.9</v>
      </c>
      <c r="P128" s="263" t="s">
        <v>33</v>
      </c>
      <c r="Q128" s="260" t="s">
        <v>33</v>
      </c>
      <c r="R128" s="260">
        <v>0</v>
      </c>
      <c r="S128" s="260">
        <v>0</v>
      </c>
      <c r="T128" s="262">
        <v>0.9</v>
      </c>
      <c r="U128" s="260" t="s">
        <v>33</v>
      </c>
      <c r="V128" s="260" t="s">
        <v>33</v>
      </c>
      <c r="W128" s="260">
        <v>0</v>
      </c>
      <c r="X128" s="260">
        <v>0</v>
      </c>
      <c r="Y128" s="262">
        <v>0.92</v>
      </c>
      <c r="Z128" s="262" t="s">
        <v>33</v>
      </c>
      <c r="AA128" s="262" t="s">
        <v>33</v>
      </c>
      <c r="AB128" s="262" t="s">
        <v>33</v>
      </c>
      <c r="AC128" s="262" t="s">
        <v>33</v>
      </c>
      <c r="AD128" s="262">
        <v>0.92</v>
      </c>
      <c r="AE128" s="260">
        <v>1</v>
      </c>
      <c r="AF128" s="260">
        <v>0.988479262672811</v>
      </c>
      <c r="AG128" s="260">
        <v>0.991659716430359</v>
      </c>
      <c r="AH128" s="260">
        <v>0.994595686650841</v>
      </c>
      <c r="AI128" s="262">
        <v>0.92</v>
      </c>
      <c r="AJ128" s="260">
        <v>0.977819386432378</v>
      </c>
      <c r="AK128" s="260">
        <v>0.970013477088949</v>
      </c>
      <c r="AL128" s="260">
        <v>0.982947624847747</v>
      </c>
      <c r="AM128" s="260">
        <v>0.982740474084017</v>
      </c>
      <c r="AN128" s="259">
        <v>0.99</v>
      </c>
      <c r="AO128" s="264">
        <v>1</v>
      </c>
      <c r="AP128" s="264">
        <v>1</v>
      </c>
      <c r="AQ128" s="264">
        <v>1</v>
      </c>
      <c r="AR128" s="265">
        <v>1</v>
      </c>
      <c r="AS128" s="266">
        <v>0.105261498981944</v>
      </c>
      <c r="AT128" s="267">
        <v>0</v>
      </c>
      <c r="AU128" s="268">
        <v>0.0909090909090909</v>
      </c>
      <c r="AV128" s="268">
        <v>0</v>
      </c>
      <c r="AW128" s="268">
        <v>0.099009900990099</v>
      </c>
      <c r="AX128" s="224"/>
      <c r="AY128" s="222"/>
    </row>
    <row r="129" ht="15" spans="1:51">
      <c r="A129" s="220"/>
      <c r="B129" s="224"/>
      <c r="C129" s="283" t="s">
        <v>99</v>
      </c>
      <c r="D129" s="111" t="s">
        <v>25</v>
      </c>
      <c r="E129" s="111" t="s">
        <v>100</v>
      </c>
      <c r="F129" s="284" t="s">
        <v>152</v>
      </c>
      <c r="G129" s="284" t="s">
        <v>152</v>
      </c>
      <c r="H129" s="284" t="s">
        <v>152</v>
      </c>
      <c r="I129" s="284" t="s">
        <v>152</v>
      </c>
      <c r="J129" s="259">
        <v>0.9</v>
      </c>
      <c r="K129" s="260">
        <v>1</v>
      </c>
      <c r="L129" s="260">
        <v>0.958333333333333</v>
      </c>
      <c r="M129" s="261">
        <v>1</v>
      </c>
      <c r="N129" s="261">
        <v>0.991472868217054</v>
      </c>
      <c r="O129" s="262">
        <v>0.9</v>
      </c>
      <c r="P129" s="263" t="s">
        <v>33</v>
      </c>
      <c r="Q129" s="260" t="s">
        <v>33</v>
      </c>
      <c r="R129" s="260">
        <v>0</v>
      </c>
      <c r="S129" s="260">
        <v>0</v>
      </c>
      <c r="T129" s="262">
        <v>0.9</v>
      </c>
      <c r="U129" s="260" t="s">
        <v>33</v>
      </c>
      <c r="V129" s="260" t="s">
        <v>33</v>
      </c>
      <c r="W129" s="260">
        <v>0</v>
      </c>
      <c r="X129" s="260">
        <v>0.333333333333333</v>
      </c>
      <c r="Y129" s="262">
        <v>0.92</v>
      </c>
      <c r="Z129" s="262" t="s">
        <v>33</v>
      </c>
      <c r="AA129" s="262" t="s">
        <v>33</v>
      </c>
      <c r="AB129" s="262" t="s">
        <v>33</v>
      </c>
      <c r="AC129" s="262">
        <v>0.5</v>
      </c>
      <c r="AD129" s="262">
        <v>0.92</v>
      </c>
      <c r="AE129" s="260">
        <v>0.986220472440945</v>
      </c>
      <c r="AF129" s="260">
        <v>0.99344262295082</v>
      </c>
      <c r="AG129" s="260">
        <v>0.977477477477477</v>
      </c>
      <c r="AH129" s="260">
        <v>0.982806471265146</v>
      </c>
      <c r="AI129" s="262">
        <v>0.92</v>
      </c>
      <c r="AJ129" s="260">
        <v>0.970864032150033</v>
      </c>
      <c r="AK129" s="260">
        <v>0.976371951219512</v>
      </c>
      <c r="AL129" s="260">
        <v>0.975723031454507</v>
      </c>
      <c r="AM129" s="260">
        <v>0.983386006879573</v>
      </c>
      <c r="AN129" s="259">
        <v>0.99</v>
      </c>
      <c r="AO129" s="264">
        <v>1</v>
      </c>
      <c r="AP129" s="264">
        <v>1</v>
      </c>
      <c r="AQ129" s="264">
        <v>1</v>
      </c>
      <c r="AR129" s="265">
        <v>1</v>
      </c>
      <c r="AS129" s="266">
        <v>0.105261498981944</v>
      </c>
      <c r="AT129" s="267">
        <v>0.307692307692308</v>
      </c>
      <c r="AU129" s="268">
        <v>0</v>
      </c>
      <c r="AV129" s="268">
        <v>0.2</v>
      </c>
      <c r="AW129" s="268">
        <v>0.0809859154929577</v>
      </c>
      <c r="AX129" s="224"/>
      <c r="AY129" s="222"/>
    </row>
    <row r="130" ht="15" spans="1:51">
      <c r="A130" s="220"/>
      <c r="B130" s="224"/>
      <c r="C130" s="283" t="s">
        <v>99</v>
      </c>
      <c r="D130" s="111" t="s">
        <v>25</v>
      </c>
      <c r="E130" s="111" t="s">
        <v>100</v>
      </c>
      <c r="F130" s="284" t="s">
        <v>153</v>
      </c>
      <c r="G130" s="284" t="s">
        <v>153</v>
      </c>
      <c r="H130" s="284" t="s">
        <v>153</v>
      </c>
      <c r="I130" s="284" t="s">
        <v>153</v>
      </c>
      <c r="J130" s="259">
        <v>0.9</v>
      </c>
      <c r="K130" s="260">
        <v>1</v>
      </c>
      <c r="L130" s="260">
        <v>0.98</v>
      </c>
      <c r="M130" s="261">
        <v>1</v>
      </c>
      <c r="N130" s="261">
        <v>0.989079563182527</v>
      </c>
      <c r="O130" s="262">
        <v>0.9</v>
      </c>
      <c r="P130" s="263" t="s">
        <v>33</v>
      </c>
      <c r="Q130" s="260" t="s">
        <v>33</v>
      </c>
      <c r="R130" s="260" t="s">
        <v>33</v>
      </c>
      <c r="S130" s="260">
        <v>1</v>
      </c>
      <c r="T130" s="262">
        <v>0.9</v>
      </c>
      <c r="U130" s="260" t="s">
        <v>33</v>
      </c>
      <c r="V130" s="260" t="s">
        <v>33</v>
      </c>
      <c r="W130" s="260" t="s">
        <v>33</v>
      </c>
      <c r="X130" s="260">
        <v>1</v>
      </c>
      <c r="Y130" s="262">
        <v>0.92</v>
      </c>
      <c r="Z130" s="262" t="s">
        <v>33</v>
      </c>
      <c r="AA130" s="262" t="s">
        <v>33</v>
      </c>
      <c r="AB130" s="262" t="s">
        <v>33</v>
      </c>
      <c r="AC130" s="262">
        <v>0.5</v>
      </c>
      <c r="AD130" s="262">
        <v>0.92</v>
      </c>
      <c r="AE130" s="260">
        <v>0.810526315789474</v>
      </c>
      <c r="AF130" s="260">
        <v>0.985849056603774</v>
      </c>
      <c r="AG130" s="260">
        <v>0.984536082474227</v>
      </c>
      <c r="AH130" s="260">
        <v>0.955677655677656</v>
      </c>
      <c r="AI130" s="262">
        <v>0.92</v>
      </c>
      <c r="AJ130" s="260">
        <v>0.968024596464258</v>
      </c>
      <c r="AK130" s="260">
        <v>0.960644677661169</v>
      </c>
      <c r="AL130" s="260">
        <v>0.960565038257799</v>
      </c>
      <c r="AM130" s="260">
        <v>0.967538420508718</v>
      </c>
      <c r="AN130" s="259">
        <v>0.99</v>
      </c>
      <c r="AO130" s="264">
        <v>1</v>
      </c>
      <c r="AP130" s="264">
        <v>1</v>
      </c>
      <c r="AQ130" s="264">
        <v>1</v>
      </c>
      <c r="AR130" s="265">
        <v>1</v>
      </c>
      <c r="AS130" s="266">
        <v>0.105261498981944</v>
      </c>
      <c r="AT130" s="267">
        <v>0</v>
      </c>
      <c r="AU130" s="268">
        <v>0.5</v>
      </c>
      <c r="AV130" s="268">
        <v>0.166666666666667</v>
      </c>
      <c r="AW130" s="268">
        <v>0.0689655172413793</v>
      </c>
      <c r="AX130" s="224"/>
      <c r="AY130" s="222"/>
    </row>
    <row r="131" ht="15" spans="1:51">
      <c r="A131" s="220"/>
      <c r="B131" s="224"/>
      <c r="C131" s="283" t="s">
        <v>99</v>
      </c>
      <c r="D131" s="111" t="s">
        <v>25</v>
      </c>
      <c r="E131" s="111" t="s">
        <v>100</v>
      </c>
      <c r="F131" s="284" t="s">
        <v>154</v>
      </c>
      <c r="G131" s="284" t="s">
        <v>154</v>
      </c>
      <c r="H131" s="284" t="s">
        <v>154</v>
      </c>
      <c r="I131" s="284" t="s">
        <v>154</v>
      </c>
      <c r="J131" s="259">
        <v>0.9</v>
      </c>
      <c r="K131" s="260">
        <v>1</v>
      </c>
      <c r="L131" s="260">
        <v>0.964285714285714</v>
      </c>
      <c r="M131" s="261">
        <v>1</v>
      </c>
      <c r="N131" s="261">
        <v>0.98015873015873</v>
      </c>
      <c r="O131" s="262">
        <v>0.9</v>
      </c>
      <c r="P131" s="263">
        <v>0</v>
      </c>
      <c r="Q131" s="260" t="s">
        <v>33</v>
      </c>
      <c r="R131" s="260" t="s">
        <v>33</v>
      </c>
      <c r="S131" s="260">
        <v>0</v>
      </c>
      <c r="T131" s="262">
        <v>0.9</v>
      </c>
      <c r="U131" s="260">
        <v>0</v>
      </c>
      <c r="V131" s="260" t="s">
        <v>33</v>
      </c>
      <c r="W131" s="260" t="s">
        <v>33</v>
      </c>
      <c r="X131" s="260">
        <v>0</v>
      </c>
      <c r="Y131" s="262">
        <v>0.92</v>
      </c>
      <c r="Z131" s="262" t="s">
        <v>33</v>
      </c>
      <c r="AA131" s="262" t="s">
        <v>33</v>
      </c>
      <c r="AB131" s="262" t="s">
        <v>33</v>
      </c>
      <c r="AC131" s="262" t="s">
        <v>33</v>
      </c>
      <c r="AD131" s="262">
        <v>0.92</v>
      </c>
      <c r="AE131" s="260">
        <v>1</v>
      </c>
      <c r="AF131" s="260">
        <v>1</v>
      </c>
      <c r="AG131" s="260">
        <v>1</v>
      </c>
      <c r="AH131" s="260">
        <v>0.993920972644377</v>
      </c>
      <c r="AI131" s="262">
        <v>0.92</v>
      </c>
      <c r="AJ131" s="260">
        <v>0.965001011531459</v>
      </c>
      <c r="AK131" s="260">
        <v>0.971953578336557</v>
      </c>
      <c r="AL131" s="260">
        <v>0.984135819649318</v>
      </c>
      <c r="AM131" s="260">
        <v>0.984431152167097</v>
      </c>
      <c r="AN131" s="259">
        <v>0.99</v>
      </c>
      <c r="AO131" s="264">
        <v>1</v>
      </c>
      <c r="AP131" s="264">
        <v>1</v>
      </c>
      <c r="AQ131" s="264" t="s">
        <v>33</v>
      </c>
      <c r="AR131" s="265">
        <v>1</v>
      </c>
      <c r="AS131" s="266">
        <v>0.105261498981944</v>
      </c>
      <c r="AT131" s="267">
        <v>0</v>
      </c>
      <c r="AU131" s="268">
        <v>0</v>
      </c>
      <c r="AV131" s="268">
        <v>0.5</v>
      </c>
      <c r="AW131" s="268">
        <v>0.0642857142857143</v>
      </c>
      <c r="AX131" s="224"/>
      <c r="AY131" s="222"/>
    </row>
    <row r="132" ht="15" spans="1:51">
      <c r="A132" s="220"/>
      <c r="B132" s="224"/>
      <c r="C132" s="283" t="s">
        <v>99</v>
      </c>
      <c r="D132" s="111" t="s">
        <v>25</v>
      </c>
      <c r="E132" s="111" t="s">
        <v>100</v>
      </c>
      <c r="F132" s="284" t="s">
        <v>155</v>
      </c>
      <c r="G132" s="284" t="s">
        <v>155</v>
      </c>
      <c r="H132" s="284" t="s">
        <v>155</v>
      </c>
      <c r="I132" s="284" t="s">
        <v>155</v>
      </c>
      <c r="J132" s="259">
        <v>0.9</v>
      </c>
      <c r="K132" s="260">
        <v>1</v>
      </c>
      <c r="L132" s="260">
        <v>1</v>
      </c>
      <c r="M132" s="261">
        <v>1</v>
      </c>
      <c r="N132" s="261">
        <v>0.993657505285412</v>
      </c>
      <c r="O132" s="262">
        <v>0.9</v>
      </c>
      <c r="P132" s="263" t="s">
        <v>33</v>
      </c>
      <c r="Q132" s="260" t="s">
        <v>33</v>
      </c>
      <c r="R132" s="260" t="s">
        <v>33</v>
      </c>
      <c r="S132" s="260" t="s">
        <v>33</v>
      </c>
      <c r="T132" s="262">
        <v>0.9</v>
      </c>
      <c r="U132" s="260" t="s">
        <v>33</v>
      </c>
      <c r="V132" s="260" t="s">
        <v>33</v>
      </c>
      <c r="W132" s="260" t="s">
        <v>33</v>
      </c>
      <c r="X132" s="260" t="s">
        <v>33</v>
      </c>
      <c r="Y132" s="262">
        <v>0.92</v>
      </c>
      <c r="Z132" s="262">
        <v>0</v>
      </c>
      <c r="AA132" s="262" t="s">
        <v>33</v>
      </c>
      <c r="AB132" s="262" t="s">
        <v>33</v>
      </c>
      <c r="AC132" s="262">
        <v>0</v>
      </c>
      <c r="AD132" s="262">
        <v>0.92</v>
      </c>
      <c r="AE132" s="260">
        <v>0.976190476190476</v>
      </c>
      <c r="AF132" s="260">
        <v>0.959183673469388</v>
      </c>
      <c r="AG132" s="260">
        <v>0.983870967741935</v>
      </c>
      <c r="AH132" s="260">
        <v>0.963651050080775</v>
      </c>
      <c r="AI132" s="262">
        <v>0.92</v>
      </c>
      <c r="AJ132" s="260">
        <v>0.984490659146986</v>
      </c>
      <c r="AK132" s="260">
        <v>0.988816402609506</v>
      </c>
      <c r="AL132" s="260">
        <v>0.988332523091881</v>
      </c>
      <c r="AM132" s="260">
        <v>0.990436271326525</v>
      </c>
      <c r="AN132" s="259">
        <v>0.99</v>
      </c>
      <c r="AO132" s="264">
        <v>1</v>
      </c>
      <c r="AP132" s="264">
        <v>1</v>
      </c>
      <c r="AQ132" s="264">
        <v>1</v>
      </c>
      <c r="AR132" s="265">
        <v>1</v>
      </c>
      <c r="AS132" s="266">
        <v>0.105261498981944</v>
      </c>
      <c r="AT132" s="267">
        <v>0</v>
      </c>
      <c r="AU132" s="268">
        <v>0</v>
      </c>
      <c r="AV132" s="268">
        <v>0</v>
      </c>
      <c r="AW132" s="268">
        <v>0.0547945205479452</v>
      </c>
      <c r="AX132" s="224"/>
      <c r="AY132" s="222"/>
    </row>
    <row r="133" ht="15" spans="1:51">
      <c r="A133" s="220"/>
      <c r="B133" s="224"/>
      <c r="C133" s="283" t="s">
        <v>99</v>
      </c>
      <c r="D133" s="111" t="s">
        <v>25</v>
      </c>
      <c r="E133" s="111" t="s">
        <v>100</v>
      </c>
      <c r="F133" s="284" t="s">
        <v>156</v>
      </c>
      <c r="G133" s="284" t="s">
        <v>156</v>
      </c>
      <c r="H133" s="284" t="s">
        <v>156</v>
      </c>
      <c r="I133" s="284" t="s">
        <v>156</v>
      </c>
      <c r="J133" s="259">
        <v>0.9</v>
      </c>
      <c r="K133" s="260">
        <v>0.987341772151899</v>
      </c>
      <c r="L133" s="260">
        <v>1</v>
      </c>
      <c r="M133" s="261">
        <v>0.970149253731343</v>
      </c>
      <c r="N133" s="261">
        <v>0.946268656716418</v>
      </c>
      <c r="O133" s="262">
        <v>0.9</v>
      </c>
      <c r="P133" s="263">
        <v>0.333333333333333</v>
      </c>
      <c r="Q133" s="260">
        <v>0.5</v>
      </c>
      <c r="R133" s="260" t="s">
        <v>33</v>
      </c>
      <c r="S133" s="260">
        <v>0.285714285714286</v>
      </c>
      <c r="T133" s="262">
        <v>0.9</v>
      </c>
      <c r="U133" s="260">
        <v>0</v>
      </c>
      <c r="V133" s="260">
        <v>0</v>
      </c>
      <c r="W133" s="260" t="s">
        <v>33</v>
      </c>
      <c r="X133" s="260">
        <v>0.142857142857143</v>
      </c>
      <c r="Y133" s="262">
        <v>0.92</v>
      </c>
      <c r="Z133" s="262">
        <v>0</v>
      </c>
      <c r="AA133" s="262" t="s">
        <v>33</v>
      </c>
      <c r="AB133" s="262" t="s">
        <v>33</v>
      </c>
      <c r="AC133" s="262">
        <v>0</v>
      </c>
      <c r="AD133" s="262">
        <v>0.92</v>
      </c>
      <c r="AE133" s="260">
        <v>0.996875</v>
      </c>
      <c r="AF133" s="260">
        <v>0.996913580246914</v>
      </c>
      <c r="AG133" s="260">
        <v>0.995153473344103</v>
      </c>
      <c r="AH133" s="260">
        <v>0.993358704574286</v>
      </c>
      <c r="AI133" s="262">
        <v>0.92</v>
      </c>
      <c r="AJ133" s="260">
        <v>0.967865707434053</v>
      </c>
      <c r="AK133" s="260">
        <v>0.964390114270529</v>
      </c>
      <c r="AL133" s="260">
        <v>0.981874447391689</v>
      </c>
      <c r="AM133" s="260">
        <v>0.986358873441014</v>
      </c>
      <c r="AN133" s="259">
        <v>0.99</v>
      </c>
      <c r="AO133" s="264">
        <v>1</v>
      </c>
      <c r="AP133" s="264">
        <v>1</v>
      </c>
      <c r="AQ133" s="264">
        <v>1</v>
      </c>
      <c r="AR133" s="265">
        <v>1</v>
      </c>
      <c r="AS133" s="266">
        <v>0.105261498981944</v>
      </c>
      <c r="AT133" s="267">
        <v>0.142857142857143</v>
      </c>
      <c r="AU133" s="268">
        <v>0</v>
      </c>
      <c r="AV133" s="268">
        <v>0</v>
      </c>
      <c r="AW133" s="268">
        <v>0.0870967741935484</v>
      </c>
      <c r="AX133" s="224"/>
      <c r="AY133" s="222"/>
    </row>
    <row r="134" ht="15" spans="1:51">
      <c r="A134" s="220"/>
      <c r="B134" s="224"/>
      <c r="C134" s="283" t="s">
        <v>99</v>
      </c>
      <c r="D134" s="111" t="s">
        <v>25</v>
      </c>
      <c r="E134" s="111" t="s">
        <v>100</v>
      </c>
      <c r="F134" s="284" t="s">
        <v>157</v>
      </c>
      <c r="G134" s="284" t="s">
        <v>157</v>
      </c>
      <c r="H134" s="284" t="s">
        <v>157</v>
      </c>
      <c r="I134" s="284" t="s">
        <v>157</v>
      </c>
      <c r="J134" s="259">
        <v>0.9</v>
      </c>
      <c r="K134" s="260">
        <v>0.958904109589041</v>
      </c>
      <c r="L134" s="260">
        <v>0.952380952380952</v>
      </c>
      <c r="M134" s="261">
        <v>0.983333333333333</v>
      </c>
      <c r="N134" s="261">
        <v>0.953086419753086</v>
      </c>
      <c r="O134" s="262">
        <v>0.9</v>
      </c>
      <c r="P134" s="263">
        <v>0</v>
      </c>
      <c r="Q134" s="260" t="s">
        <v>33</v>
      </c>
      <c r="R134" s="260" t="s">
        <v>33</v>
      </c>
      <c r="S134" s="260">
        <v>0.333333333333333</v>
      </c>
      <c r="T134" s="262">
        <v>0.9</v>
      </c>
      <c r="U134" s="260">
        <v>0</v>
      </c>
      <c r="V134" s="260" t="s">
        <v>33</v>
      </c>
      <c r="W134" s="260" t="s">
        <v>33</v>
      </c>
      <c r="X134" s="260">
        <v>0.333333333333333</v>
      </c>
      <c r="Y134" s="262">
        <v>0.92</v>
      </c>
      <c r="Z134" s="262">
        <v>0</v>
      </c>
      <c r="AA134" s="262">
        <v>1</v>
      </c>
      <c r="AB134" s="262" t="s">
        <v>33</v>
      </c>
      <c r="AC134" s="262">
        <v>0.333333333333333</v>
      </c>
      <c r="AD134" s="262">
        <v>0.92</v>
      </c>
      <c r="AE134" s="260">
        <v>1</v>
      </c>
      <c r="AF134" s="260">
        <v>1</v>
      </c>
      <c r="AG134" s="260">
        <v>0.988962472406181</v>
      </c>
      <c r="AH134" s="260">
        <v>0.993872832369942</v>
      </c>
      <c r="AI134" s="262">
        <v>0.92</v>
      </c>
      <c r="AJ134" s="260">
        <v>0.981195621667134</v>
      </c>
      <c r="AK134" s="260">
        <v>0.986323155216285</v>
      </c>
      <c r="AL134" s="260">
        <v>0.988839681133747</v>
      </c>
      <c r="AM134" s="260">
        <v>0.98906313420169</v>
      </c>
      <c r="AN134" s="259">
        <v>0.99</v>
      </c>
      <c r="AO134" s="264">
        <v>1</v>
      </c>
      <c r="AP134" s="264">
        <v>1</v>
      </c>
      <c r="AQ134" s="264">
        <v>1</v>
      </c>
      <c r="AR134" s="265">
        <v>1</v>
      </c>
      <c r="AS134" s="266">
        <v>0.105261498981944</v>
      </c>
      <c r="AT134" s="267">
        <v>0</v>
      </c>
      <c r="AU134" s="268">
        <v>0.037037037037037</v>
      </c>
      <c r="AV134" s="268">
        <v>0.0333333333333333</v>
      </c>
      <c r="AW134" s="268">
        <v>0.013215859030837</v>
      </c>
      <c r="AX134" s="224"/>
      <c r="AY134" s="222"/>
    </row>
    <row r="135" ht="15" spans="1:51">
      <c r="A135" s="220"/>
      <c r="B135" s="224"/>
      <c r="C135" s="283" t="s">
        <v>99</v>
      </c>
      <c r="D135" s="111" t="s">
        <v>25</v>
      </c>
      <c r="E135" s="111" t="s">
        <v>100</v>
      </c>
      <c r="F135" s="284" t="s">
        <v>158</v>
      </c>
      <c r="G135" s="284" t="s">
        <v>158</v>
      </c>
      <c r="H135" s="284" t="s">
        <v>158</v>
      </c>
      <c r="I135" s="284" t="s">
        <v>158</v>
      </c>
      <c r="J135" s="259">
        <v>0.9</v>
      </c>
      <c r="K135" s="260">
        <v>1</v>
      </c>
      <c r="L135" s="260">
        <v>0.933333333333333</v>
      </c>
      <c r="M135" s="261">
        <v>1</v>
      </c>
      <c r="N135" s="261">
        <v>0.982456140350877</v>
      </c>
      <c r="O135" s="262">
        <v>0.9</v>
      </c>
      <c r="P135" s="263" t="s">
        <v>33</v>
      </c>
      <c r="Q135" s="260" t="s">
        <v>33</v>
      </c>
      <c r="R135" s="260" t="s">
        <v>33</v>
      </c>
      <c r="S135" s="260" t="s">
        <v>33</v>
      </c>
      <c r="T135" s="262">
        <v>0.9</v>
      </c>
      <c r="U135" s="260" t="s">
        <v>33</v>
      </c>
      <c r="V135" s="260" t="s">
        <v>33</v>
      </c>
      <c r="W135" s="260" t="s">
        <v>33</v>
      </c>
      <c r="X135" s="260" t="s">
        <v>33</v>
      </c>
      <c r="Y135" s="262">
        <v>0.92</v>
      </c>
      <c r="Z135" s="262">
        <v>0</v>
      </c>
      <c r="AA135" s="262" t="s">
        <v>33</v>
      </c>
      <c r="AB135" s="262" t="s">
        <v>33</v>
      </c>
      <c r="AC135" s="262">
        <v>0</v>
      </c>
      <c r="AD135" s="262">
        <v>0.92</v>
      </c>
      <c r="AE135" s="260">
        <v>0.98780487804878</v>
      </c>
      <c r="AF135" s="260">
        <v>0.991836734693878</v>
      </c>
      <c r="AG135" s="260">
        <v>0.987096774193548</v>
      </c>
      <c r="AH135" s="260">
        <v>0.994000387071802</v>
      </c>
      <c r="AI135" s="262">
        <v>0.92</v>
      </c>
      <c r="AJ135" s="260">
        <v>0.986919831223629</v>
      </c>
      <c r="AK135" s="260">
        <v>0.986811116344795</v>
      </c>
      <c r="AL135" s="260">
        <v>0.983488132094943</v>
      </c>
      <c r="AM135" s="260">
        <v>0.99217203627702</v>
      </c>
      <c r="AN135" s="259">
        <v>0.99</v>
      </c>
      <c r="AO135" s="264">
        <v>1</v>
      </c>
      <c r="AP135" s="264">
        <v>1</v>
      </c>
      <c r="AQ135" s="264">
        <v>1</v>
      </c>
      <c r="AR135" s="265">
        <v>1</v>
      </c>
      <c r="AS135" s="266">
        <v>0.105261498981944</v>
      </c>
      <c r="AT135" s="267">
        <v>0</v>
      </c>
      <c r="AU135" s="268">
        <v>0.2</v>
      </c>
      <c r="AV135" s="268">
        <v>0</v>
      </c>
      <c r="AW135" s="268">
        <v>0.0884353741496599</v>
      </c>
      <c r="AX135" s="224"/>
      <c r="AY135" s="222"/>
    </row>
    <row r="136" ht="15" spans="1:51">
      <c r="A136" s="220"/>
      <c r="B136" s="224"/>
      <c r="C136" s="283" t="s">
        <v>99</v>
      </c>
      <c r="D136" s="111" t="s">
        <v>25</v>
      </c>
      <c r="E136" s="111" t="s">
        <v>100</v>
      </c>
      <c r="F136" s="284" t="s">
        <v>159</v>
      </c>
      <c r="G136" s="284" t="s">
        <v>159</v>
      </c>
      <c r="H136" s="284" t="s">
        <v>159</v>
      </c>
      <c r="I136" s="284" t="s">
        <v>159</v>
      </c>
      <c r="J136" s="259">
        <v>0.9</v>
      </c>
      <c r="K136" s="260">
        <v>0.96969696969697</v>
      </c>
      <c r="L136" s="260">
        <v>1</v>
      </c>
      <c r="M136" s="261">
        <v>1</v>
      </c>
      <c r="N136" s="261">
        <v>0.991584852734923</v>
      </c>
      <c r="O136" s="262">
        <v>0.9</v>
      </c>
      <c r="P136" s="263" t="s">
        <v>33</v>
      </c>
      <c r="Q136" s="260" t="s">
        <v>33</v>
      </c>
      <c r="R136" s="260" t="s">
        <v>33</v>
      </c>
      <c r="S136" s="260" t="s">
        <v>33</v>
      </c>
      <c r="T136" s="262">
        <v>0.9</v>
      </c>
      <c r="U136" s="260" t="s">
        <v>33</v>
      </c>
      <c r="V136" s="260" t="s">
        <v>33</v>
      </c>
      <c r="W136" s="260" t="s">
        <v>33</v>
      </c>
      <c r="X136" s="260" t="s">
        <v>33</v>
      </c>
      <c r="Y136" s="262">
        <v>0.92</v>
      </c>
      <c r="Z136" s="262">
        <v>0</v>
      </c>
      <c r="AA136" s="262" t="s">
        <v>33</v>
      </c>
      <c r="AB136" s="262" t="s">
        <v>33</v>
      </c>
      <c r="AC136" s="262">
        <v>0</v>
      </c>
      <c r="AD136" s="262">
        <v>0.92</v>
      </c>
      <c r="AE136" s="260">
        <v>0.991150442477876</v>
      </c>
      <c r="AF136" s="260">
        <v>1</v>
      </c>
      <c r="AG136" s="260">
        <v>1</v>
      </c>
      <c r="AH136" s="260">
        <v>0.998066387367064</v>
      </c>
      <c r="AI136" s="262">
        <v>0.92</v>
      </c>
      <c r="AJ136" s="260">
        <v>0.96972029766487</v>
      </c>
      <c r="AK136" s="260">
        <v>0.981275599765945</v>
      </c>
      <c r="AL136" s="260">
        <v>0.988134475939354</v>
      </c>
      <c r="AM136" s="260">
        <v>0.987584829761681</v>
      </c>
      <c r="AN136" s="259">
        <v>0.99</v>
      </c>
      <c r="AO136" s="264">
        <v>1</v>
      </c>
      <c r="AP136" s="264">
        <v>1</v>
      </c>
      <c r="AQ136" s="264">
        <v>1</v>
      </c>
      <c r="AR136" s="265">
        <v>1</v>
      </c>
      <c r="AS136" s="266">
        <v>0.105261498981944</v>
      </c>
      <c r="AT136" s="267">
        <v>0</v>
      </c>
      <c r="AU136" s="268">
        <v>1</v>
      </c>
      <c r="AV136" s="268">
        <v>0.666666666666667</v>
      </c>
      <c r="AW136" s="268">
        <v>0.150684931506849</v>
      </c>
      <c r="AX136" s="224"/>
      <c r="AY136" s="222"/>
    </row>
    <row r="137" ht="15" spans="1:51">
      <c r="A137" s="220"/>
      <c r="B137" s="224"/>
      <c r="C137" s="283" t="s">
        <v>99</v>
      </c>
      <c r="D137" s="111" t="s">
        <v>25</v>
      </c>
      <c r="E137" s="111" t="s">
        <v>100</v>
      </c>
      <c r="F137" s="284" t="s">
        <v>160</v>
      </c>
      <c r="G137" s="284" t="s">
        <v>160</v>
      </c>
      <c r="H137" s="284" t="s">
        <v>160</v>
      </c>
      <c r="I137" s="284" t="s">
        <v>160</v>
      </c>
      <c r="J137" s="259">
        <v>0.9</v>
      </c>
      <c r="K137" s="260">
        <v>0.971830985915493</v>
      </c>
      <c r="L137" s="260">
        <v>0.967213114754098</v>
      </c>
      <c r="M137" s="261">
        <v>0.971014492753623</v>
      </c>
      <c r="N137" s="261">
        <v>0.970959595959596</v>
      </c>
      <c r="O137" s="262">
        <v>0.9</v>
      </c>
      <c r="P137" s="263">
        <v>0.142857142857143</v>
      </c>
      <c r="Q137" s="260">
        <v>0</v>
      </c>
      <c r="R137" s="260" t="s">
        <v>33</v>
      </c>
      <c r="S137" s="260">
        <v>0.0769230769230769</v>
      </c>
      <c r="T137" s="262">
        <v>0.9</v>
      </c>
      <c r="U137" s="260">
        <v>0</v>
      </c>
      <c r="V137" s="260">
        <v>0</v>
      </c>
      <c r="W137" s="260" t="s">
        <v>33</v>
      </c>
      <c r="X137" s="260">
        <v>0</v>
      </c>
      <c r="Y137" s="262">
        <v>0.92</v>
      </c>
      <c r="Z137" s="262">
        <v>0</v>
      </c>
      <c r="AA137" s="262">
        <v>0</v>
      </c>
      <c r="AB137" s="262" t="s">
        <v>33</v>
      </c>
      <c r="AC137" s="262">
        <v>0.111111111111111</v>
      </c>
      <c r="AD137" s="262">
        <v>0.92</v>
      </c>
      <c r="AE137" s="260">
        <v>0.983739837398374</v>
      </c>
      <c r="AF137" s="260">
        <v>0.25</v>
      </c>
      <c r="AG137" s="260">
        <v>0.997536945812808</v>
      </c>
      <c r="AH137" s="260">
        <v>0.869627152235848</v>
      </c>
      <c r="AI137" s="262">
        <v>0.92</v>
      </c>
      <c r="AJ137" s="260">
        <v>0.975818794000612</v>
      </c>
      <c r="AK137" s="260">
        <v>0.981938172976728</v>
      </c>
      <c r="AL137" s="260">
        <v>0.987169666794332</v>
      </c>
      <c r="AM137" s="260">
        <v>0.986178539982067</v>
      </c>
      <c r="AN137" s="259">
        <v>0.99</v>
      </c>
      <c r="AO137" s="264">
        <v>1</v>
      </c>
      <c r="AP137" s="264">
        <v>1</v>
      </c>
      <c r="AQ137" s="264">
        <v>1</v>
      </c>
      <c r="AR137" s="265">
        <v>1</v>
      </c>
      <c r="AS137" s="266">
        <v>0.105261498981944</v>
      </c>
      <c r="AT137" s="267">
        <v>0</v>
      </c>
      <c r="AU137" s="268">
        <v>0</v>
      </c>
      <c r="AV137" s="268">
        <v>0.5</v>
      </c>
      <c r="AW137" s="268">
        <v>0.0977443609022556</v>
      </c>
      <c r="AX137" s="224"/>
      <c r="AY137" s="222"/>
    </row>
    <row r="138" ht="15" spans="1:51">
      <c r="A138" s="220"/>
      <c r="B138" s="224"/>
      <c r="C138" s="283" t="s">
        <v>99</v>
      </c>
      <c r="D138" s="111" t="s">
        <v>25</v>
      </c>
      <c r="E138" s="111" t="s">
        <v>100</v>
      </c>
      <c r="F138" s="284" t="s">
        <v>161</v>
      </c>
      <c r="G138" s="284" t="s">
        <v>161</v>
      </c>
      <c r="H138" s="284" t="s">
        <v>161</v>
      </c>
      <c r="I138" s="284" t="s">
        <v>161</v>
      </c>
      <c r="J138" s="259">
        <v>0.9</v>
      </c>
      <c r="K138" s="260">
        <v>1</v>
      </c>
      <c r="L138" s="260">
        <v>0.978494623655914</v>
      </c>
      <c r="M138" s="261">
        <v>0.987012987012987</v>
      </c>
      <c r="N138" s="261">
        <v>0.969842029679272</v>
      </c>
      <c r="O138" s="262">
        <v>0.9</v>
      </c>
      <c r="P138" s="263">
        <v>0.9415745993829</v>
      </c>
      <c r="Q138" s="260">
        <v>0.948109412711183</v>
      </c>
      <c r="R138" s="260">
        <v>0.947090877131306</v>
      </c>
      <c r="S138" s="260">
        <v>0.93775839953316</v>
      </c>
      <c r="T138" s="262">
        <v>0.9</v>
      </c>
      <c r="U138" s="260">
        <v>0.940280680800239</v>
      </c>
      <c r="V138" s="260">
        <v>0.950791096808796</v>
      </c>
      <c r="W138" s="260">
        <v>0.951485322552294</v>
      </c>
      <c r="X138" s="260">
        <v>0.929005158356593</v>
      </c>
      <c r="Y138" s="262">
        <v>0.92</v>
      </c>
      <c r="Z138" s="262">
        <v>0.960393772893773</v>
      </c>
      <c r="AA138" s="262">
        <v>0.97852947133887</v>
      </c>
      <c r="AB138" s="262">
        <v>0.969178082191781</v>
      </c>
      <c r="AC138" s="262">
        <v>0.971173505536549</v>
      </c>
      <c r="AD138" s="262">
        <v>0.92</v>
      </c>
      <c r="AE138" s="260">
        <v>0.994343119087096</v>
      </c>
      <c r="AF138" s="260">
        <v>0.986614122636054</v>
      </c>
      <c r="AG138" s="260">
        <v>0.89655234236334</v>
      </c>
      <c r="AH138" s="260">
        <v>0.963386125907579</v>
      </c>
      <c r="AI138" s="262">
        <v>0.92</v>
      </c>
      <c r="AJ138" s="260">
        <v>0.978084471877384</v>
      </c>
      <c r="AK138" s="260">
        <v>0.985657884135042</v>
      </c>
      <c r="AL138" s="260">
        <v>0.984683595324466</v>
      </c>
      <c r="AM138" s="260">
        <v>0.982766426974784</v>
      </c>
      <c r="AN138" s="259">
        <v>0.99</v>
      </c>
      <c r="AO138" s="264">
        <v>1</v>
      </c>
      <c r="AP138" s="264">
        <v>1</v>
      </c>
      <c r="AQ138" s="264">
        <v>1</v>
      </c>
      <c r="AR138" s="265">
        <v>0.99980272243046</v>
      </c>
      <c r="AS138" s="266">
        <v>0.105261498981944</v>
      </c>
      <c r="AT138" s="267">
        <v>0.0285714285714286</v>
      </c>
      <c r="AU138" s="268">
        <v>0.0740740740740741</v>
      </c>
      <c r="AV138" s="268">
        <v>0.277777777777778</v>
      </c>
      <c r="AW138" s="268">
        <v>0.0923076923076923</v>
      </c>
      <c r="AX138" s="224"/>
      <c r="AY138" s="222"/>
    </row>
    <row r="139" ht="15" spans="1:51">
      <c r="A139" s="220"/>
      <c r="B139" s="224"/>
      <c r="C139" s="283" t="s">
        <v>99</v>
      </c>
      <c r="D139" s="111" t="s">
        <v>25</v>
      </c>
      <c r="E139" s="111" t="s">
        <v>100</v>
      </c>
      <c r="F139" s="284" t="s">
        <v>162</v>
      </c>
      <c r="G139" s="284" t="s">
        <v>162</v>
      </c>
      <c r="H139" s="284" t="s">
        <v>162</v>
      </c>
      <c r="I139" s="284" t="s">
        <v>162</v>
      </c>
      <c r="J139" s="259">
        <v>0.9</v>
      </c>
      <c r="K139" s="260">
        <v>1</v>
      </c>
      <c r="L139" s="260">
        <v>1</v>
      </c>
      <c r="M139" s="261">
        <v>0.984615384615385</v>
      </c>
      <c r="N139" s="261">
        <v>0.99236641221374</v>
      </c>
      <c r="O139" s="262">
        <v>0.9</v>
      </c>
      <c r="P139" s="263">
        <v>0.965162617302995</v>
      </c>
      <c r="Q139" s="260">
        <v>0.979347448802499</v>
      </c>
      <c r="R139" s="260">
        <v>0.980004760771245</v>
      </c>
      <c r="S139" s="260">
        <v>0.971495830733451</v>
      </c>
      <c r="T139" s="262">
        <v>0.9</v>
      </c>
      <c r="U139" s="260">
        <v>0.914256331147962</v>
      </c>
      <c r="V139" s="260">
        <v>0.934918431100312</v>
      </c>
      <c r="W139" s="260">
        <v>0.922399428707451</v>
      </c>
      <c r="X139" s="260">
        <v>0.930441318282376</v>
      </c>
      <c r="Y139" s="262">
        <v>0.92</v>
      </c>
      <c r="Z139" s="262">
        <v>0.955580233203776</v>
      </c>
      <c r="AA139" s="262">
        <v>0.962087421944692</v>
      </c>
      <c r="AB139" s="262">
        <v>0.959068454481299</v>
      </c>
      <c r="AC139" s="262">
        <v>0.966893662886118</v>
      </c>
      <c r="AD139" s="262">
        <v>0.92</v>
      </c>
      <c r="AE139" s="260">
        <v>0.998032725455908</v>
      </c>
      <c r="AF139" s="260">
        <v>0.997168584036936</v>
      </c>
      <c r="AG139" s="260">
        <v>0.994583906464924</v>
      </c>
      <c r="AH139" s="260">
        <v>0.979191800948433</v>
      </c>
      <c r="AI139" s="262">
        <v>0.92</v>
      </c>
      <c r="AJ139" s="260">
        <v>0.974606800808365</v>
      </c>
      <c r="AK139" s="260">
        <v>0.977842850170815</v>
      </c>
      <c r="AL139" s="260">
        <v>0.977398113543335</v>
      </c>
      <c r="AM139" s="260">
        <v>0.980916716058696</v>
      </c>
      <c r="AN139" s="259">
        <v>0.99</v>
      </c>
      <c r="AO139" s="264">
        <v>1</v>
      </c>
      <c r="AP139" s="264">
        <v>1</v>
      </c>
      <c r="AQ139" s="264">
        <v>1</v>
      </c>
      <c r="AR139" s="265">
        <v>1</v>
      </c>
      <c r="AS139" s="266">
        <v>0.105261498981944</v>
      </c>
      <c r="AT139" s="267">
        <v>0.1</v>
      </c>
      <c r="AU139" s="268">
        <v>0.05</v>
      </c>
      <c r="AV139" s="268">
        <v>0</v>
      </c>
      <c r="AW139" s="268">
        <v>0.0533333333333333</v>
      </c>
      <c r="AX139" s="224"/>
      <c r="AY139" s="222"/>
    </row>
    <row r="140" ht="15" spans="1:51">
      <c r="A140" s="220"/>
      <c r="B140" s="224"/>
      <c r="C140" s="283" t="s">
        <v>99</v>
      </c>
      <c r="D140" s="111" t="s">
        <v>25</v>
      </c>
      <c r="E140" s="111" t="s">
        <v>100</v>
      </c>
      <c r="F140" s="284" t="s">
        <v>163</v>
      </c>
      <c r="G140" s="284" t="s">
        <v>163</v>
      </c>
      <c r="H140" s="284" t="s">
        <v>163</v>
      </c>
      <c r="I140" s="284" t="s">
        <v>163</v>
      </c>
      <c r="J140" s="259">
        <v>0.9</v>
      </c>
      <c r="K140" s="260">
        <v>0.990825688073395</v>
      </c>
      <c r="L140" s="260">
        <v>0.966101694915254</v>
      </c>
      <c r="M140" s="261">
        <v>0.990291262135922</v>
      </c>
      <c r="N140" s="261">
        <v>0.968503937007874</v>
      </c>
      <c r="O140" s="262">
        <v>0.9</v>
      </c>
      <c r="P140" s="263">
        <v>0.969876044969732</v>
      </c>
      <c r="Q140" s="260">
        <v>0.983120966407414</v>
      </c>
      <c r="R140" s="260">
        <v>0.980657423971377</v>
      </c>
      <c r="S140" s="260">
        <v>0.965235940530058</v>
      </c>
      <c r="T140" s="262">
        <v>0.9</v>
      </c>
      <c r="U140" s="260">
        <v>0.888152205246469</v>
      </c>
      <c r="V140" s="260">
        <v>0.943736554691378</v>
      </c>
      <c r="W140" s="260">
        <v>0.940742397137746</v>
      </c>
      <c r="X140" s="260">
        <v>0.902951950010774</v>
      </c>
      <c r="Y140" s="262">
        <v>0.92</v>
      </c>
      <c r="Z140" s="262">
        <v>0.9152123327516</v>
      </c>
      <c r="AA140" s="262">
        <v>0.916610443934692</v>
      </c>
      <c r="AB140" s="262">
        <v>0.950438198851617</v>
      </c>
      <c r="AC140" s="262">
        <v>0.90697318624688</v>
      </c>
      <c r="AD140" s="262">
        <v>0.92</v>
      </c>
      <c r="AE140" s="260">
        <v>0.990706483009069</v>
      </c>
      <c r="AF140" s="260">
        <v>0.990930734379603</v>
      </c>
      <c r="AG140" s="260">
        <v>0.980647249689786</v>
      </c>
      <c r="AH140" s="260">
        <v>0.986762586143241</v>
      </c>
      <c r="AI140" s="262">
        <v>0.92</v>
      </c>
      <c r="AJ140" s="260">
        <v>0.944781728823359</v>
      </c>
      <c r="AK140" s="260">
        <v>0.955132806891601</v>
      </c>
      <c r="AL140" s="260">
        <v>0.972664218686251</v>
      </c>
      <c r="AM140" s="260">
        <v>0.947837507155926</v>
      </c>
      <c r="AN140" s="259">
        <v>0.99</v>
      </c>
      <c r="AO140" s="264">
        <v>1</v>
      </c>
      <c r="AP140" s="264">
        <v>1</v>
      </c>
      <c r="AQ140" s="264">
        <v>1</v>
      </c>
      <c r="AR140" s="265">
        <v>1</v>
      </c>
      <c r="AS140" s="266">
        <v>0.105261498981944</v>
      </c>
      <c r="AT140" s="267">
        <v>0.032258064516129</v>
      </c>
      <c r="AU140" s="268">
        <v>0.03125</v>
      </c>
      <c r="AV140" s="268">
        <v>0</v>
      </c>
      <c r="AW140" s="268">
        <v>0.0736698499317872</v>
      </c>
      <c r="AX140" s="224"/>
      <c r="AY140" s="222"/>
    </row>
    <row r="141" ht="15" spans="1:51">
      <c r="A141" s="220"/>
      <c r="B141" s="224"/>
      <c r="C141" s="283" t="s">
        <v>99</v>
      </c>
      <c r="D141" s="111" t="s">
        <v>80</v>
      </c>
      <c r="E141" s="111" t="s">
        <v>100</v>
      </c>
      <c r="F141" s="284" t="s">
        <v>164</v>
      </c>
      <c r="G141" s="284" t="s">
        <v>164</v>
      </c>
      <c r="H141" s="284" t="s">
        <v>164</v>
      </c>
      <c r="I141" s="284" t="s">
        <v>164</v>
      </c>
      <c r="J141" s="259">
        <v>0.9</v>
      </c>
      <c r="K141" s="260">
        <v>0.99</v>
      </c>
      <c r="L141" s="260">
        <v>0.979591836734694</v>
      </c>
      <c r="M141" s="261">
        <v>0.977777777777778</v>
      </c>
      <c r="N141" s="261">
        <v>0.984941176470588</v>
      </c>
      <c r="O141" s="262">
        <v>0.9</v>
      </c>
      <c r="P141" s="263">
        <v>0.965505579979709</v>
      </c>
      <c r="Q141" s="260">
        <v>0.976823002077184</v>
      </c>
      <c r="R141" s="260">
        <v>0.971336175216816</v>
      </c>
      <c r="S141" s="260">
        <v>0.957451236917222</v>
      </c>
      <c r="T141" s="262">
        <v>0.9</v>
      </c>
      <c r="U141" s="260">
        <v>0.929235711870139</v>
      </c>
      <c r="V141" s="260">
        <v>0.961298786487373</v>
      </c>
      <c r="W141" s="260">
        <v>0.955313832132883</v>
      </c>
      <c r="X141" s="260">
        <v>0.937703179511576</v>
      </c>
      <c r="Y141" s="262">
        <v>0.92</v>
      </c>
      <c r="Z141" s="262">
        <v>0.96410449163691</v>
      </c>
      <c r="AA141" s="262">
        <v>0.96963916706406</v>
      </c>
      <c r="AB141" s="262">
        <v>0.949290060851927</v>
      </c>
      <c r="AC141" s="262">
        <v>0.950362456739748</v>
      </c>
      <c r="AD141" s="262">
        <v>0.92</v>
      </c>
      <c r="AE141" s="260">
        <v>0.972694574376467</v>
      </c>
      <c r="AF141" s="260">
        <v>0.908817328144302</v>
      </c>
      <c r="AG141" s="260">
        <v>0.893185859512173</v>
      </c>
      <c r="AH141" s="260">
        <v>0.947962913989702</v>
      </c>
      <c r="AI141" s="262">
        <v>0.92</v>
      </c>
      <c r="AJ141" s="260">
        <v>0.974170602297242</v>
      </c>
      <c r="AK141" s="260">
        <v>0.982578848520174</v>
      </c>
      <c r="AL141" s="260">
        <v>0.97863616745792</v>
      </c>
      <c r="AM141" s="260">
        <v>0.974483994130016</v>
      </c>
      <c r="AN141" s="259">
        <v>0.99</v>
      </c>
      <c r="AO141" s="264">
        <v>1</v>
      </c>
      <c r="AP141" s="264">
        <v>1</v>
      </c>
      <c r="AQ141" s="264">
        <v>1</v>
      </c>
      <c r="AR141" s="265">
        <v>0.991894630192503</v>
      </c>
      <c r="AS141" s="266">
        <v>0.105261498981944</v>
      </c>
      <c r="AT141" s="267">
        <v>0.142857142857143</v>
      </c>
      <c r="AU141" s="268">
        <v>0.125</v>
      </c>
      <c r="AV141" s="268">
        <v>0</v>
      </c>
      <c r="AW141" s="268">
        <v>0.0921052631578947</v>
      </c>
      <c r="AX141" s="224"/>
      <c r="AY141" s="222"/>
    </row>
    <row r="142" ht="15" spans="1:51">
      <c r="A142" s="220"/>
      <c r="B142" s="224"/>
      <c r="C142" s="283" t="s">
        <v>99</v>
      </c>
      <c r="D142" s="111" t="s">
        <v>25</v>
      </c>
      <c r="E142" s="111" t="s">
        <v>100</v>
      </c>
      <c r="F142" s="284" t="s">
        <v>165</v>
      </c>
      <c r="G142" s="284" t="s">
        <v>165</v>
      </c>
      <c r="H142" s="284" t="s">
        <v>165</v>
      </c>
      <c r="I142" s="284" t="s">
        <v>165</v>
      </c>
      <c r="J142" s="259">
        <v>0.9</v>
      </c>
      <c r="K142" s="260">
        <v>1</v>
      </c>
      <c r="L142" s="260">
        <v>1</v>
      </c>
      <c r="M142" s="261">
        <v>1</v>
      </c>
      <c r="N142" s="261">
        <v>0.999466666666667</v>
      </c>
      <c r="O142" s="262">
        <v>0.9</v>
      </c>
      <c r="P142" s="263">
        <v>0.974432925403383</v>
      </c>
      <c r="Q142" s="260">
        <v>0.986126840317101</v>
      </c>
      <c r="R142" s="260">
        <v>0.965739524889579</v>
      </c>
      <c r="S142" s="260">
        <v>0.972097508755578</v>
      </c>
      <c r="T142" s="262">
        <v>0.9</v>
      </c>
      <c r="U142" s="260">
        <v>0.970925247486164</v>
      </c>
      <c r="V142" s="260">
        <v>0.98074745186863</v>
      </c>
      <c r="W142" s="260">
        <v>0.974931359675301</v>
      </c>
      <c r="X142" s="260">
        <v>0.969656559877076</v>
      </c>
      <c r="Y142" s="262">
        <v>0.92</v>
      </c>
      <c r="Z142" s="262">
        <v>0.950504721589059</v>
      </c>
      <c r="AA142" s="262">
        <v>0.966478696741855</v>
      </c>
      <c r="AB142" s="262">
        <v>0.959859827970691</v>
      </c>
      <c r="AC142" s="262">
        <v>0.959356462177164</v>
      </c>
      <c r="AD142" s="262">
        <v>0.92</v>
      </c>
      <c r="AE142" s="260">
        <v>0.996024819209951</v>
      </c>
      <c r="AF142" s="260">
        <v>0.976517302094937</v>
      </c>
      <c r="AG142" s="260">
        <v>0.976502285934229</v>
      </c>
      <c r="AH142" s="260">
        <v>0.983106617870474</v>
      </c>
      <c r="AI142" s="262">
        <v>0.92</v>
      </c>
      <c r="AJ142" s="260">
        <v>0.974281949934124</v>
      </c>
      <c r="AK142" s="260">
        <v>0.983219500706547</v>
      </c>
      <c r="AL142" s="260">
        <v>0.980204896683452</v>
      </c>
      <c r="AM142" s="260">
        <v>0.98080211433693</v>
      </c>
      <c r="AN142" s="259">
        <v>0.99</v>
      </c>
      <c r="AO142" s="264">
        <v>1</v>
      </c>
      <c r="AP142" s="264">
        <v>1</v>
      </c>
      <c r="AQ142" s="264">
        <v>1</v>
      </c>
      <c r="AR142" s="265">
        <v>1</v>
      </c>
      <c r="AS142" s="266">
        <v>0.105261498981944</v>
      </c>
      <c r="AT142" s="267">
        <v>0.125</v>
      </c>
      <c r="AU142" s="268">
        <v>0.0714285714285714</v>
      </c>
      <c r="AV142" s="268">
        <v>0.0689655172413793</v>
      </c>
      <c r="AW142" s="268">
        <v>0.0543337645536869</v>
      </c>
      <c r="AX142" s="224"/>
      <c r="AY142" s="222"/>
    </row>
    <row r="143" ht="15" spans="1:51">
      <c r="A143" s="220"/>
      <c r="B143" s="224"/>
      <c r="C143" s="283" t="s">
        <v>99</v>
      </c>
      <c r="D143" s="111" t="s">
        <v>25</v>
      </c>
      <c r="E143" s="111" t="s">
        <v>100</v>
      </c>
      <c r="F143" s="284" t="s">
        <v>166</v>
      </c>
      <c r="G143" s="284" t="s">
        <v>166</v>
      </c>
      <c r="H143" s="284" t="s">
        <v>166</v>
      </c>
      <c r="I143" s="284" t="s">
        <v>166</v>
      </c>
      <c r="J143" s="259">
        <v>0.9</v>
      </c>
      <c r="K143" s="260">
        <v>1</v>
      </c>
      <c r="L143" s="260">
        <v>1</v>
      </c>
      <c r="M143" s="261">
        <v>1</v>
      </c>
      <c r="N143" s="261">
        <v>1</v>
      </c>
      <c r="O143" s="262">
        <v>0.9</v>
      </c>
      <c r="P143" s="263">
        <v>0.949742021784827</v>
      </c>
      <c r="Q143" s="260">
        <v>0.969223007063572</v>
      </c>
      <c r="R143" s="260">
        <v>0.978736908917804</v>
      </c>
      <c r="S143" s="260">
        <v>0.968571235529931</v>
      </c>
      <c r="T143" s="262">
        <v>0.9</v>
      </c>
      <c r="U143" s="260">
        <v>0.948977641888018</v>
      </c>
      <c r="V143" s="260">
        <v>0.958123107971746</v>
      </c>
      <c r="W143" s="260">
        <v>0.963821009203428</v>
      </c>
      <c r="X143" s="260">
        <v>0.951398585649295</v>
      </c>
      <c r="Y143" s="262">
        <v>0.92</v>
      </c>
      <c r="Z143" s="262">
        <v>0.944375259443753</v>
      </c>
      <c r="AA143" s="262">
        <v>0.951706608569354</v>
      </c>
      <c r="AB143" s="262">
        <v>0.9638671875</v>
      </c>
      <c r="AC143" s="262">
        <v>0.956603735730193</v>
      </c>
      <c r="AD143" s="262">
        <v>0.92</v>
      </c>
      <c r="AE143" s="260">
        <v>0.995148376343126</v>
      </c>
      <c r="AF143" s="260">
        <v>0.970977619669474</v>
      </c>
      <c r="AG143" s="260">
        <v>0.972922987407007</v>
      </c>
      <c r="AH143" s="260">
        <v>0.959345160979813</v>
      </c>
      <c r="AI143" s="262">
        <v>0.92</v>
      </c>
      <c r="AJ143" s="260">
        <v>0.973047232762004</v>
      </c>
      <c r="AK143" s="260">
        <v>0.974851190476191</v>
      </c>
      <c r="AL143" s="260">
        <v>0.98227969348659</v>
      </c>
      <c r="AM143" s="260">
        <v>0.9772886219601</v>
      </c>
      <c r="AN143" s="259">
        <v>0.99</v>
      </c>
      <c r="AO143" s="264">
        <v>1</v>
      </c>
      <c r="AP143" s="264">
        <v>1</v>
      </c>
      <c r="AQ143" s="264">
        <v>1</v>
      </c>
      <c r="AR143" s="265">
        <v>1</v>
      </c>
      <c r="AS143" s="266">
        <v>0.105261498981944</v>
      </c>
      <c r="AT143" s="267">
        <v>0.0714285714285714</v>
      </c>
      <c r="AU143" s="268">
        <v>0</v>
      </c>
      <c r="AV143" s="268">
        <v>0</v>
      </c>
      <c r="AW143" s="268">
        <v>0.0678733031674208</v>
      </c>
      <c r="AX143" s="224"/>
      <c r="AY143" s="222"/>
    </row>
    <row r="144" ht="15" spans="1:51">
      <c r="A144" s="220"/>
      <c r="B144" s="224"/>
      <c r="C144" s="283" t="s">
        <v>99</v>
      </c>
      <c r="D144" s="111" t="s">
        <v>25</v>
      </c>
      <c r="E144" s="111" t="s">
        <v>100</v>
      </c>
      <c r="F144" s="284" t="s">
        <v>167</v>
      </c>
      <c r="G144" s="284" t="s">
        <v>167</v>
      </c>
      <c r="H144" s="284" t="s">
        <v>167</v>
      </c>
      <c r="I144" s="284" t="s">
        <v>167</v>
      </c>
      <c r="J144" s="259">
        <v>0.9</v>
      </c>
      <c r="K144" s="260">
        <v>1</v>
      </c>
      <c r="L144" s="260">
        <v>0.9875</v>
      </c>
      <c r="M144" s="261">
        <v>0.972222222222222</v>
      </c>
      <c r="N144" s="261">
        <v>0.973340587595212</v>
      </c>
      <c r="O144" s="262">
        <v>0.9</v>
      </c>
      <c r="P144" s="263">
        <v>0.984344581440623</v>
      </c>
      <c r="Q144" s="260">
        <v>0.992422807349877</v>
      </c>
      <c r="R144" s="260">
        <v>0.992329580601262</v>
      </c>
      <c r="S144" s="260">
        <v>0.974437935248589</v>
      </c>
      <c r="T144" s="262">
        <v>0.9</v>
      </c>
      <c r="U144" s="260">
        <v>0.954007138221934</v>
      </c>
      <c r="V144" s="260">
        <v>0.973006251183936</v>
      </c>
      <c r="W144" s="260">
        <v>0.971050352591859</v>
      </c>
      <c r="X144" s="260">
        <v>0.940146650889411</v>
      </c>
      <c r="Y144" s="262">
        <v>0.92</v>
      </c>
      <c r="Z144" s="262">
        <v>0.949693042291951</v>
      </c>
      <c r="AA144" s="262">
        <v>0.944141051646123</v>
      </c>
      <c r="AB144" s="262">
        <v>0.956227872545864</v>
      </c>
      <c r="AC144" s="262">
        <v>0.943932952295145</v>
      </c>
      <c r="AD144" s="262">
        <v>0.92</v>
      </c>
      <c r="AE144" s="260">
        <v>0.96200592787094</v>
      </c>
      <c r="AF144" s="260">
        <v>0.997613726752774</v>
      </c>
      <c r="AG144" s="260">
        <v>0.789502788768651</v>
      </c>
      <c r="AH144" s="260">
        <v>0.953611743407341</v>
      </c>
      <c r="AI144" s="262">
        <v>0.92</v>
      </c>
      <c r="AJ144" s="260">
        <v>0.96988183566914</v>
      </c>
      <c r="AK144" s="260">
        <v>0.974896876841485</v>
      </c>
      <c r="AL144" s="260">
        <v>0.980607685433423</v>
      </c>
      <c r="AM144" s="260">
        <v>0.972376273386032</v>
      </c>
      <c r="AN144" s="259">
        <v>0.99</v>
      </c>
      <c r="AO144" s="264">
        <v>1</v>
      </c>
      <c r="AP144" s="264">
        <v>1</v>
      </c>
      <c r="AQ144" s="264">
        <v>1</v>
      </c>
      <c r="AR144" s="265">
        <v>1</v>
      </c>
      <c r="AS144" s="266">
        <v>0.105261498981944</v>
      </c>
      <c r="AT144" s="267">
        <v>0</v>
      </c>
      <c r="AU144" s="268">
        <v>0</v>
      </c>
      <c r="AV144" s="268">
        <v>0.133333333333333</v>
      </c>
      <c r="AW144" s="268">
        <v>0.0752941176470588</v>
      </c>
      <c r="AX144" s="224"/>
      <c r="AY144" s="222"/>
    </row>
    <row r="145" ht="15" spans="1:51">
      <c r="A145" s="220"/>
      <c r="B145" s="224"/>
      <c r="C145" s="283" t="s">
        <v>99</v>
      </c>
      <c r="D145" s="111" t="s">
        <v>25</v>
      </c>
      <c r="E145" s="111" t="s">
        <v>100</v>
      </c>
      <c r="F145" s="284" t="s">
        <v>168</v>
      </c>
      <c r="G145" s="284" t="s">
        <v>168</v>
      </c>
      <c r="H145" s="284" t="s">
        <v>168</v>
      </c>
      <c r="I145" s="284" t="s">
        <v>168</v>
      </c>
      <c r="J145" s="259">
        <v>0.9</v>
      </c>
      <c r="K145" s="260">
        <v>0.991304347826087</v>
      </c>
      <c r="L145" s="260">
        <v>0.925925925925926</v>
      </c>
      <c r="M145" s="261">
        <v>0.947916666666667</v>
      </c>
      <c r="N145" s="261">
        <v>0.939148073022312</v>
      </c>
      <c r="O145" s="262">
        <v>0.9</v>
      </c>
      <c r="P145" s="263">
        <v>0.971198548588275</v>
      </c>
      <c r="Q145" s="260">
        <v>0.983207676490747</v>
      </c>
      <c r="R145" s="260">
        <v>0.985576923076923</v>
      </c>
      <c r="S145" s="260">
        <v>0.973751636257607</v>
      </c>
      <c r="T145" s="262">
        <v>0.9</v>
      </c>
      <c r="U145" s="260">
        <v>0.937407869372945</v>
      </c>
      <c r="V145" s="260">
        <v>0.940198766278273</v>
      </c>
      <c r="W145" s="260">
        <v>0.922031772575251</v>
      </c>
      <c r="X145" s="260">
        <v>0.934853682897929</v>
      </c>
      <c r="Y145" s="262">
        <v>0.92</v>
      </c>
      <c r="Z145" s="262">
        <v>0.93423645320197</v>
      </c>
      <c r="AA145" s="262">
        <v>0.945387604827163</v>
      </c>
      <c r="AB145" s="262">
        <v>0.944230769230769</v>
      </c>
      <c r="AC145" s="262">
        <v>0.94579257417716</v>
      </c>
      <c r="AD145" s="262">
        <v>0.92</v>
      </c>
      <c r="AE145" s="260">
        <v>0.992257908425573</v>
      </c>
      <c r="AF145" s="260">
        <v>0.988769074262462</v>
      </c>
      <c r="AG145" s="260">
        <v>0.988291413703382</v>
      </c>
      <c r="AH145" s="260">
        <v>0.97715836287067</v>
      </c>
      <c r="AI145" s="262">
        <v>0.92</v>
      </c>
      <c r="AJ145" s="260">
        <v>0.966068794161037</v>
      </c>
      <c r="AK145" s="260">
        <v>0.965497948526669</v>
      </c>
      <c r="AL145" s="260">
        <v>0.970996216897856</v>
      </c>
      <c r="AM145" s="260">
        <v>0.971833039722232</v>
      </c>
      <c r="AN145" s="259">
        <v>0.99</v>
      </c>
      <c r="AO145" s="264">
        <v>1</v>
      </c>
      <c r="AP145" s="264">
        <v>1</v>
      </c>
      <c r="AQ145" s="264">
        <v>1</v>
      </c>
      <c r="AR145" s="265">
        <v>0.999413661682791</v>
      </c>
      <c r="AS145" s="266">
        <v>0.105261498981944</v>
      </c>
      <c r="AT145" s="267">
        <v>-0.0384615384615385</v>
      </c>
      <c r="AU145" s="268">
        <v>0</v>
      </c>
      <c r="AV145" s="268">
        <v>0.0833333333333333</v>
      </c>
      <c r="AW145" s="268">
        <v>0.0942982456140351</v>
      </c>
      <c r="AX145" s="224"/>
      <c r="AY145" s="222"/>
    </row>
    <row r="146" ht="15" spans="1:51">
      <c r="A146" s="220"/>
      <c r="B146" s="224"/>
      <c r="C146" s="283" t="s">
        <v>99</v>
      </c>
      <c r="D146" s="111" t="s">
        <v>25</v>
      </c>
      <c r="E146" s="111" t="s">
        <v>100</v>
      </c>
      <c r="F146" s="284" t="s">
        <v>169</v>
      </c>
      <c r="G146" s="284" t="s">
        <v>169</v>
      </c>
      <c r="H146" s="284" t="s">
        <v>169</v>
      </c>
      <c r="I146" s="284" t="s">
        <v>169</v>
      </c>
      <c r="J146" s="259">
        <v>0.9</v>
      </c>
      <c r="K146" s="260">
        <v>0.978021978021978</v>
      </c>
      <c r="L146" s="260">
        <v>0.942528735632184</v>
      </c>
      <c r="M146" s="261">
        <v>0.936708860759494</v>
      </c>
      <c r="N146" s="261">
        <v>0.943791517629024</v>
      </c>
      <c r="O146" s="262">
        <v>0.9</v>
      </c>
      <c r="P146" s="263">
        <v>0.982776387457677</v>
      </c>
      <c r="Q146" s="260">
        <v>0.987684187376292</v>
      </c>
      <c r="R146" s="260">
        <v>0.987186192468619</v>
      </c>
      <c r="S146" s="260">
        <v>0.976255389297489</v>
      </c>
      <c r="T146" s="262">
        <v>0.9</v>
      </c>
      <c r="U146" s="260">
        <v>0.923745031650228</v>
      </c>
      <c r="V146" s="260">
        <v>0.945458544095008</v>
      </c>
      <c r="W146" s="260">
        <v>0.945083682008368</v>
      </c>
      <c r="X146" s="260">
        <v>0.940662249556176</v>
      </c>
      <c r="Y146" s="262">
        <v>0.92</v>
      </c>
      <c r="Z146" s="262">
        <v>0.912460063897764</v>
      </c>
      <c r="AA146" s="262">
        <v>0.942564909520063</v>
      </c>
      <c r="AB146" s="262">
        <v>0.945216680294358</v>
      </c>
      <c r="AC146" s="262">
        <v>0.942405458141418</v>
      </c>
      <c r="AD146" s="262">
        <v>0.92</v>
      </c>
      <c r="AE146" s="260">
        <v>0.955958549222798</v>
      </c>
      <c r="AF146" s="260">
        <v>0.885910224438903</v>
      </c>
      <c r="AG146" s="260">
        <v>0.718676122931442</v>
      </c>
      <c r="AH146" s="260">
        <v>0.903042498942386</v>
      </c>
      <c r="AI146" s="262">
        <v>0.92</v>
      </c>
      <c r="AJ146" s="260">
        <v>0.949410460546206</v>
      </c>
      <c r="AK146" s="260">
        <v>0.967822966507177</v>
      </c>
      <c r="AL146" s="260">
        <v>0.978605388272583</v>
      </c>
      <c r="AM146" s="260">
        <v>0.971410709324019</v>
      </c>
      <c r="AN146" s="259">
        <v>0.99</v>
      </c>
      <c r="AO146" s="264">
        <v>1</v>
      </c>
      <c r="AP146" s="264">
        <v>1</v>
      </c>
      <c r="AQ146" s="264">
        <v>1</v>
      </c>
      <c r="AR146" s="265">
        <v>1</v>
      </c>
      <c r="AS146" s="266">
        <v>0.105261498981944</v>
      </c>
      <c r="AT146" s="267">
        <v>0.0384615384615385</v>
      </c>
      <c r="AU146" s="268">
        <v>0</v>
      </c>
      <c r="AV146" s="268">
        <v>0</v>
      </c>
      <c r="AW146" s="268">
        <v>0.0933014354066986</v>
      </c>
      <c r="AX146" s="224"/>
      <c r="AY146" s="222"/>
    </row>
    <row r="147" ht="15" spans="1:51">
      <c r="A147" s="220"/>
      <c r="B147" s="224"/>
      <c r="C147" s="283" t="s">
        <v>99</v>
      </c>
      <c r="D147" s="111" t="s">
        <v>25</v>
      </c>
      <c r="E147" s="111" t="s">
        <v>100</v>
      </c>
      <c r="F147" s="284" t="s">
        <v>170</v>
      </c>
      <c r="G147" s="284" t="s">
        <v>170</v>
      </c>
      <c r="H147" s="284" t="s">
        <v>170</v>
      </c>
      <c r="I147" s="284" t="s">
        <v>170</v>
      </c>
      <c r="J147" s="259">
        <v>0.9</v>
      </c>
      <c r="K147" s="260">
        <v>0.975903614457831</v>
      </c>
      <c r="L147" s="260">
        <v>1</v>
      </c>
      <c r="M147" s="261">
        <v>0.972972972972973</v>
      </c>
      <c r="N147" s="261">
        <v>0.982182628062361</v>
      </c>
      <c r="O147" s="262">
        <v>0.9</v>
      </c>
      <c r="P147" s="263">
        <v>0.950215650030807</v>
      </c>
      <c r="Q147" s="260">
        <v>0.92913982569155</v>
      </c>
      <c r="R147" s="260">
        <v>0.952861952861953</v>
      </c>
      <c r="S147" s="260">
        <v>0.917225071649739</v>
      </c>
      <c r="T147" s="262">
        <v>0.9</v>
      </c>
      <c r="U147" s="260">
        <v>0.939371534195933</v>
      </c>
      <c r="V147" s="260">
        <v>0.946760136415309</v>
      </c>
      <c r="W147" s="260">
        <v>0.957800224466891</v>
      </c>
      <c r="X147" s="260">
        <v>0.921032840310855</v>
      </c>
      <c r="Y147" s="262">
        <v>0.92</v>
      </c>
      <c r="Z147" s="262">
        <v>0.960931005818786</v>
      </c>
      <c r="AA147" s="262">
        <v>0.983150984682713</v>
      </c>
      <c r="AB147" s="262">
        <v>0.953505535055351</v>
      </c>
      <c r="AC147" s="262">
        <v>0.945285487337632</v>
      </c>
      <c r="AD147" s="262">
        <v>0.92</v>
      </c>
      <c r="AE147" s="260">
        <v>0.982107657316149</v>
      </c>
      <c r="AF147" s="260">
        <v>0.954765603582199</v>
      </c>
      <c r="AG147" s="260">
        <v>0.818063253994131</v>
      </c>
      <c r="AH147" s="260">
        <v>0.949759574701086</v>
      </c>
      <c r="AI147" s="262">
        <v>0.92</v>
      </c>
      <c r="AJ147" s="260">
        <v>0.98294388538291</v>
      </c>
      <c r="AK147" s="260">
        <v>0.988323687684029</v>
      </c>
      <c r="AL147" s="260">
        <v>0.981236013083147</v>
      </c>
      <c r="AM147" s="260">
        <v>0.971697587370461</v>
      </c>
      <c r="AN147" s="259">
        <v>0.99</v>
      </c>
      <c r="AO147" s="264">
        <v>1</v>
      </c>
      <c r="AP147" s="264">
        <v>1</v>
      </c>
      <c r="AQ147" s="264">
        <v>1</v>
      </c>
      <c r="AR147" s="265">
        <v>1</v>
      </c>
      <c r="AS147" s="266">
        <v>0.105261498981944</v>
      </c>
      <c r="AT147" s="267">
        <v>0</v>
      </c>
      <c r="AU147" s="268">
        <v>0</v>
      </c>
      <c r="AV147" s="268">
        <v>0.0909090909090909</v>
      </c>
      <c r="AW147" s="268">
        <v>0.0515653775322284</v>
      </c>
      <c r="AX147" s="224"/>
      <c r="AY147" s="222"/>
    </row>
    <row r="148" ht="15" spans="1:51">
      <c r="A148" s="220"/>
      <c r="B148" s="224"/>
      <c r="C148" s="283" t="s">
        <v>99</v>
      </c>
      <c r="D148" s="111" t="s">
        <v>25</v>
      </c>
      <c r="E148" s="111" t="s">
        <v>100</v>
      </c>
      <c r="F148" s="284" t="s">
        <v>171</v>
      </c>
      <c r="G148" s="284" t="s">
        <v>171</v>
      </c>
      <c r="H148" s="284" t="s">
        <v>171</v>
      </c>
      <c r="I148" s="284" t="s">
        <v>171</v>
      </c>
      <c r="J148" s="259">
        <v>0.9</v>
      </c>
      <c r="K148" s="260">
        <v>1</v>
      </c>
      <c r="L148" s="260">
        <v>1</v>
      </c>
      <c r="M148" s="261">
        <v>0.987179487179487</v>
      </c>
      <c r="N148" s="261">
        <v>0.938172043010753</v>
      </c>
      <c r="O148" s="262">
        <v>0.9</v>
      </c>
      <c r="P148" s="263">
        <v>0.960458726555967</v>
      </c>
      <c r="Q148" s="260">
        <v>0.96895960068632</v>
      </c>
      <c r="R148" s="260">
        <v>0.961375126390293</v>
      </c>
      <c r="S148" s="260">
        <v>0.942590854230924</v>
      </c>
      <c r="T148" s="262">
        <v>0.9</v>
      </c>
      <c r="U148" s="260">
        <v>0.913510930593716</v>
      </c>
      <c r="V148" s="260">
        <v>0.922321010762752</v>
      </c>
      <c r="W148" s="260">
        <v>0.928008088978766</v>
      </c>
      <c r="X148" s="260">
        <v>0.896084216172724</v>
      </c>
      <c r="Y148" s="262">
        <v>0.92</v>
      </c>
      <c r="Z148" s="262">
        <v>0.951302974466965</v>
      </c>
      <c r="AA148" s="262">
        <v>0.952452345255943</v>
      </c>
      <c r="AB148" s="262">
        <v>0.965410747374923</v>
      </c>
      <c r="AC148" s="262">
        <v>0.922002980625931</v>
      </c>
      <c r="AD148" s="262">
        <v>0.92</v>
      </c>
      <c r="AE148" s="260">
        <v>0.997372353032098</v>
      </c>
      <c r="AF148" s="260">
        <v>0.982042361608513</v>
      </c>
      <c r="AG148" s="260">
        <v>0.940238973508181</v>
      </c>
      <c r="AH148" s="260">
        <v>0.955996868373655</v>
      </c>
      <c r="AI148" s="262">
        <v>0.92</v>
      </c>
      <c r="AJ148" s="260">
        <v>0.97181825651138</v>
      </c>
      <c r="AK148" s="260">
        <v>0.973019310593756</v>
      </c>
      <c r="AL148" s="260">
        <v>0.981873571972582</v>
      </c>
      <c r="AM148" s="260">
        <v>0.956283332403709</v>
      </c>
      <c r="AN148" s="259">
        <v>0.99</v>
      </c>
      <c r="AO148" s="264">
        <v>1</v>
      </c>
      <c r="AP148" s="264">
        <v>1</v>
      </c>
      <c r="AQ148" s="264">
        <v>1</v>
      </c>
      <c r="AR148" s="265">
        <v>1</v>
      </c>
      <c r="AS148" s="266">
        <v>0.105261498981944</v>
      </c>
      <c r="AT148" s="267">
        <v>0.0526315789473684</v>
      </c>
      <c r="AU148" s="268">
        <v>0.0545454545454545</v>
      </c>
      <c r="AV148" s="268">
        <v>0.0384615384615385</v>
      </c>
      <c r="AW148" s="268">
        <v>0.051511758118701</v>
      </c>
      <c r="AX148" s="224"/>
      <c r="AY148" s="222"/>
    </row>
    <row r="149" ht="15" spans="1:51">
      <c r="A149" s="220"/>
      <c r="B149" s="224"/>
      <c r="C149" s="283" t="s">
        <v>99</v>
      </c>
      <c r="D149" s="111" t="s">
        <v>25</v>
      </c>
      <c r="E149" s="111" t="s">
        <v>100</v>
      </c>
      <c r="F149" s="284" t="s">
        <v>172</v>
      </c>
      <c r="G149" s="284" t="s">
        <v>172</v>
      </c>
      <c r="H149" s="284" t="s">
        <v>172</v>
      </c>
      <c r="I149" s="284" t="s">
        <v>172</v>
      </c>
      <c r="J149" s="259">
        <v>0.9</v>
      </c>
      <c r="K149" s="260">
        <v>0.833333333333333</v>
      </c>
      <c r="L149" s="260">
        <v>0.904761904761905</v>
      </c>
      <c r="M149" s="261">
        <v>0.947368421052632</v>
      </c>
      <c r="N149" s="261">
        <v>0.872689938398357</v>
      </c>
      <c r="O149" s="262">
        <v>0.9</v>
      </c>
      <c r="P149" s="263">
        <v>0.91317926296065</v>
      </c>
      <c r="Q149" s="260">
        <v>0.956852791878173</v>
      </c>
      <c r="R149" s="260">
        <v>0.852909482758621</v>
      </c>
      <c r="S149" s="260">
        <v>0.894771605367448</v>
      </c>
      <c r="T149" s="262">
        <v>0.9</v>
      </c>
      <c r="U149" s="260">
        <v>0.799188007495315</v>
      </c>
      <c r="V149" s="260">
        <v>0.835750543872371</v>
      </c>
      <c r="W149" s="260">
        <v>0.802262931034483</v>
      </c>
      <c r="X149" s="260">
        <v>0.797677814086074</v>
      </c>
      <c r="Y149" s="262">
        <v>0.92</v>
      </c>
      <c r="Z149" s="262">
        <v>0.934553131597467</v>
      </c>
      <c r="AA149" s="262">
        <v>0.93942731277533</v>
      </c>
      <c r="AB149" s="262">
        <v>0.935045317220544</v>
      </c>
      <c r="AC149" s="262">
        <v>0.940309275116841</v>
      </c>
      <c r="AD149" s="262">
        <v>0.92</v>
      </c>
      <c r="AE149" s="260">
        <v>0.989152228677189</v>
      </c>
      <c r="AF149" s="260">
        <v>0.987048239491236</v>
      </c>
      <c r="AG149" s="260">
        <v>0.966831912693035</v>
      </c>
      <c r="AH149" s="260">
        <v>0.977727979435032</v>
      </c>
      <c r="AI149" s="262">
        <v>0.92</v>
      </c>
      <c r="AJ149" s="260">
        <v>0.946787800129786</v>
      </c>
      <c r="AK149" s="260">
        <v>0.960209881941408</v>
      </c>
      <c r="AL149" s="260">
        <v>0.950793650793651</v>
      </c>
      <c r="AM149" s="260">
        <v>0.956881995773183</v>
      </c>
      <c r="AN149" s="259">
        <v>0.99</v>
      </c>
      <c r="AO149" s="264">
        <v>1</v>
      </c>
      <c r="AP149" s="264">
        <v>1</v>
      </c>
      <c r="AQ149" s="264">
        <v>1</v>
      </c>
      <c r="AR149" s="265">
        <v>1</v>
      </c>
      <c r="AS149" s="266">
        <v>0.105261498981944</v>
      </c>
      <c r="AT149" s="267">
        <v>0</v>
      </c>
      <c r="AU149" s="268">
        <v>0</v>
      </c>
      <c r="AV149" s="268">
        <v>0</v>
      </c>
      <c r="AW149" s="268">
        <v>0.0431372549019608</v>
      </c>
      <c r="AX149" s="224"/>
      <c r="AY149" s="222"/>
    </row>
    <row r="150" ht="15" spans="1:51">
      <c r="A150" s="220"/>
      <c r="B150" s="224"/>
      <c r="C150" s="283" t="s">
        <v>99</v>
      </c>
      <c r="D150" s="111" t="s">
        <v>25</v>
      </c>
      <c r="E150" s="111" t="s">
        <v>100</v>
      </c>
      <c r="F150" s="284" t="s">
        <v>173</v>
      </c>
      <c r="G150" s="284" t="s">
        <v>173</v>
      </c>
      <c r="H150" s="284" t="s">
        <v>173</v>
      </c>
      <c r="I150" s="284" t="s">
        <v>173</v>
      </c>
      <c r="J150" s="259">
        <v>0.9</v>
      </c>
      <c r="K150" s="260">
        <v>1</v>
      </c>
      <c r="L150" s="260">
        <v>1</v>
      </c>
      <c r="M150" s="261">
        <v>1</v>
      </c>
      <c r="N150" s="261">
        <v>0.994459833795014</v>
      </c>
      <c r="O150" s="262">
        <v>0.9</v>
      </c>
      <c r="P150" s="263">
        <v>0.976664592408214</v>
      </c>
      <c r="Q150" s="260">
        <v>0.971905697445973</v>
      </c>
      <c r="R150" s="260">
        <v>0.900584795321637</v>
      </c>
      <c r="S150" s="260">
        <v>0.964285714285714</v>
      </c>
      <c r="T150" s="262">
        <v>0.9</v>
      </c>
      <c r="U150" s="260">
        <v>0.950528935905414</v>
      </c>
      <c r="V150" s="260">
        <v>0.962278978388998</v>
      </c>
      <c r="W150" s="260">
        <v>0.957764782326186</v>
      </c>
      <c r="X150" s="260">
        <v>0.938691330190613</v>
      </c>
      <c r="Y150" s="262">
        <v>0.92</v>
      </c>
      <c r="Z150" s="262">
        <v>0.93585021485574</v>
      </c>
      <c r="AA150" s="262">
        <v>0.940748720711015</v>
      </c>
      <c r="AB150" s="262">
        <v>0.964639321074965</v>
      </c>
      <c r="AC150" s="262">
        <v>0.934417872404228</v>
      </c>
      <c r="AD150" s="262">
        <v>0.92</v>
      </c>
      <c r="AE150" s="260">
        <v>0.997785160575858</v>
      </c>
      <c r="AF150" s="260">
        <v>0.985741369776444</v>
      </c>
      <c r="AG150" s="260">
        <v>0.965274747406935</v>
      </c>
      <c r="AH150" s="260">
        <v>0.953685592675467</v>
      </c>
      <c r="AI150" s="262">
        <v>0.92</v>
      </c>
      <c r="AJ150" s="260">
        <v>0.964798183132033</v>
      </c>
      <c r="AK150" s="260">
        <v>0.965368456909277</v>
      </c>
      <c r="AL150" s="260">
        <v>0.983092988562904</v>
      </c>
      <c r="AM150" s="260">
        <v>0.967305223766943</v>
      </c>
      <c r="AN150" s="259">
        <v>0.99</v>
      </c>
      <c r="AO150" s="264">
        <v>1</v>
      </c>
      <c r="AP150" s="264">
        <v>1</v>
      </c>
      <c r="AQ150" s="264">
        <v>1</v>
      </c>
      <c r="AR150" s="265">
        <v>1</v>
      </c>
      <c r="AS150" s="266">
        <v>0.105261498981944</v>
      </c>
      <c r="AT150" s="267">
        <v>0</v>
      </c>
      <c r="AU150" s="268">
        <v>0.0740740740740741</v>
      </c>
      <c r="AV150" s="268">
        <v>0.0882352941176471</v>
      </c>
      <c r="AW150" s="268">
        <v>0.0511425462459195</v>
      </c>
      <c r="AX150" s="224"/>
      <c r="AY150" s="222"/>
    </row>
    <row r="151" ht="15" spans="1:51">
      <c r="A151" s="220"/>
      <c r="B151" s="224"/>
      <c r="C151" s="283" t="s">
        <v>99</v>
      </c>
      <c r="D151" s="111" t="s">
        <v>25</v>
      </c>
      <c r="E151" s="111" t="s">
        <v>100</v>
      </c>
      <c r="F151" s="284" t="s">
        <v>174</v>
      </c>
      <c r="G151" s="284" t="s">
        <v>174</v>
      </c>
      <c r="H151" s="284" t="s">
        <v>174</v>
      </c>
      <c r="I151" s="284" t="s">
        <v>174</v>
      </c>
      <c r="J151" s="259">
        <v>0.9</v>
      </c>
      <c r="K151" s="260" t="s">
        <v>33</v>
      </c>
      <c r="L151" s="260" t="s">
        <v>33</v>
      </c>
      <c r="M151" s="261" t="s">
        <v>33</v>
      </c>
      <c r="N151" s="261" t="s">
        <v>33</v>
      </c>
      <c r="O151" s="262">
        <v>0.9</v>
      </c>
      <c r="P151" s="263" t="s">
        <v>33</v>
      </c>
      <c r="Q151" s="260" t="s">
        <v>33</v>
      </c>
      <c r="R151" s="260" t="s">
        <v>33</v>
      </c>
      <c r="S151" s="260" t="s">
        <v>33</v>
      </c>
      <c r="T151" s="262">
        <v>0.9</v>
      </c>
      <c r="U151" s="260" t="s">
        <v>33</v>
      </c>
      <c r="V151" s="260" t="s">
        <v>33</v>
      </c>
      <c r="W151" s="260" t="s">
        <v>33</v>
      </c>
      <c r="X151" s="260" t="s">
        <v>33</v>
      </c>
      <c r="Y151" s="262">
        <v>0.92</v>
      </c>
      <c r="Z151" s="262" t="s">
        <v>33</v>
      </c>
      <c r="AA151" s="262" t="s">
        <v>33</v>
      </c>
      <c r="AB151" s="262" t="s">
        <v>33</v>
      </c>
      <c r="AC151" s="262" t="s">
        <v>33</v>
      </c>
      <c r="AD151" s="262">
        <v>0.92</v>
      </c>
      <c r="AE151" s="260" t="s">
        <v>33</v>
      </c>
      <c r="AF151" s="260" t="s">
        <v>33</v>
      </c>
      <c r="AG151" s="260" t="s">
        <v>33</v>
      </c>
      <c r="AH151" s="260" t="s">
        <v>33</v>
      </c>
      <c r="AI151" s="262">
        <v>0.92</v>
      </c>
      <c r="AJ151" s="260" t="s">
        <v>33</v>
      </c>
      <c r="AK151" s="260" t="s">
        <v>33</v>
      </c>
      <c r="AL151" s="260" t="s">
        <v>33</v>
      </c>
      <c r="AM151" s="260" t="s">
        <v>33</v>
      </c>
      <c r="AN151" s="259">
        <v>0.99</v>
      </c>
      <c r="AO151" s="264" t="s">
        <v>33</v>
      </c>
      <c r="AP151" s="264" t="s">
        <v>33</v>
      </c>
      <c r="AQ151" s="264" t="s">
        <v>33</v>
      </c>
      <c r="AR151" s="265" t="s">
        <v>33</v>
      </c>
      <c r="AS151" s="266">
        <v>0.105261498981944</v>
      </c>
      <c r="AT151" s="267" t="s">
        <v>33</v>
      </c>
      <c r="AU151" s="268" t="s">
        <v>33</v>
      </c>
      <c r="AV151" s="268" t="s">
        <v>33</v>
      </c>
      <c r="AW151" s="268" t="s">
        <v>33</v>
      </c>
      <c r="AX151" s="224"/>
      <c r="AY151" s="222"/>
    </row>
    <row r="152" ht="15" spans="1:51">
      <c r="A152" s="220"/>
      <c r="B152" s="224"/>
      <c r="C152" s="283" t="s">
        <v>99</v>
      </c>
      <c r="D152" s="111" t="s">
        <v>25</v>
      </c>
      <c r="E152" s="111" t="s">
        <v>100</v>
      </c>
      <c r="F152" s="284" t="s">
        <v>175</v>
      </c>
      <c r="G152" s="284" t="s">
        <v>175</v>
      </c>
      <c r="H152" s="284" t="s">
        <v>175</v>
      </c>
      <c r="I152" s="284" t="s">
        <v>175</v>
      </c>
      <c r="J152" s="259">
        <v>0.9</v>
      </c>
      <c r="K152" s="260">
        <v>0.97752808988764</v>
      </c>
      <c r="L152" s="260">
        <v>0.975903614457831</v>
      </c>
      <c r="M152" s="261">
        <v>0.986486486486487</v>
      </c>
      <c r="N152" s="261">
        <v>0.972789115646258</v>
      </c>
      <c r="O152" s="262">
        <v>0.9</v>
      </c>
      <c r="P152" s="263">
        <v>0.949644549763033</v>
      </c>
      <c r="Q152" s="260">
        <v>0.982074707991211</v>
      </c>
      <c r="R152" s="260">
        <v>0.981105559025609</v>
      </c>
      <c r="S152" s="260">
        <v>0.945116935009989</v>
      </c>
      <c r="T152" s="262">
        <v>0.9</v>
      </c>
      <c r="U152" s="260">
        <v>0.943424170616114</v>
      </c>
      <c r="V152" s="260">
        <v>0.959523534173702</v>
      </c>
      <c r="W152" s="260">
        <v>0.957058088694566</v>
      </c>
      <c r="X152" s="260">
        <v>0.943393269871117</v>
      </c>
      <c r="Y152" s="262">
        <v>0.92</v>
      </c>
      <c r="Z152" s="262">
        <v>0.962356444066355</v>
      </c>
      <c r="AA152" s="262">
        <v>0.977736549165121</v>
      </c>
      <c r="AB152" s="262">
        <v>0.971606033717835</v>
      </c>
      <c r="AC152" s="262">
        <v>0.966629958235502</v>
      </c>
      <c r="AD152" s="262">
        <v>0.92</v>
      </c>
      <c r="AE152" s="260">
        <v>0.98517977661128</v>
      </c>
      <c r="AF152" s="260">
        <v>0.987505364039479</v>
      </c>
      <c r="AG152" s="260">
        <v>0.97281136683194</v>
      </c>
      <c r="AH152" s="260">
        <v>0.976749748169015</v>
      </c>
      <c r="AI152" s="262">
        <v>0.92</v>
      </c>
      <c r="AJ152" s="260">
        <v>0.972160431412201</v>
      </c>
      <c r="AK152" s="260">
        <v>0.985541310541311</v>
      </c>
      <c r="AL152" s="260">
        <v>0.98094468183393</v>
      </c>
      <c r="AM152" s="260">
        <v>0.980244166684845</v>
      </c>
      <c r="AN152" s="259">
        <v>0.99</v>
      </c>
      <c r="AO152" s="264">
        <v>1</v>
      </c>
      <c r="AP152" s="264">
        <v>1</v>
      </c>
      <c r="AQ152" s="264">
        <v>1</v>
      </c>
      <c r="AR152" s="265">
        <v>1</v>
      </c>
      <c r="AS152" s="266">
        <v>0.105261498981944</v>
      </c>
      <c r="AT152" s="267">
        <v>0.037037037037037</v>
      </c>
      <c r="AU152" s="268">
        <v>0.12</v>
      </c>
      <c r="AV152" s="268">
        <v>0.0384615384615385</v>
      </c>
      <c r="AW152" s="268">
        <v>0.0645695364238411</v>
      </c>
      <c r="AX152" s="224"/>
      <c r="AY152" s="222"/>
    </row>
    <row r="153" ht="15" spans="1:51">
      <c r="A153" s="220"/>
      <c r="B153" s="224"/>
      <c r="C153" s="283" t="s">
        <v>99</v>
      </c>
      <c r="D153" s="111" t="s">
        <v>25</v>
      </c>
      <c r="E153" s="111" t="s">
        <v>100</v>
      </c>
      <c r="F153" s="284" t="s">
        <v>176</v>
      </c>
      <c r="G153" s="284" t="s">
        <v>176</v>
      </c>
      <c r="H153" s="284" t="s">
        <v>176</v>
      </c>
      <c r="I153" s="284" t="s">
        <v>176</v>
      </c>
      <c r="J153" s="259">
        <v>0.9</v>
      </c>
      <c r="K153" s="260">
        <v>0.9765625</v>
      </c>
      <c r="L153" s="260">
        <v>0.967741935483871</v>
      </c>
      <c r="M153" s="261">
        <v>0.981981981981982</v>
      </c>
      <c r="N153" s="261">
        <v>0.969269703543022</v>
      </c>
      <c r="O153" s="262">
        <v>0.9</v>
      </c>
      <c r="P153" s="263">
        <v>0.94259608007254</v>
      </c>
      <c r="Q153" s="260">
        <v>0.928994630623958</v>
      </c>
      <c r="R153" s="260">
        <v>0.931050333256723</v>
      </c>
      <c r="S153" s="260">
        <v>0.941544680734383</v>
      </c>
      <c r="T153" s="262">
        <v>0.9</v>
      </c>
      <c r="U153" s="260">
        <v>0.925925925925926</v>
      </c>
      <c r="V153" s="260">
        <v>0.961025735974819</v>
      </c>
      <c r="W153" s="260">
        <v>0.95414847161572</v>
      </c>
      <c r="X153" s="260">
        <v>0.946159058948878</v>
      </c>
      <c r="Y153" s="262">
        <v>0.92</v>
      </c>
      <c r="Z153" s="262">
        <v>0.944941604732292</v>
      </c>
      <c r="AA153" s="262">
        <v>0.956148585221939</v>
      </c>
      <c r="AB153" s="262">
        <v>0.938599517074853</v>
      </c>
      <c r="AC153" s="262">
        <v>0.956005511032886</v>
      </c>
      <c r="AD153" s="262">
        <v>0.92</v>
      </c>
      <c r="AE153" s="260">
        <v>0.986425526631627</v>
      </c>
      <c r="AF153" s="260">
        <v>0.974466438233323</v>
      </c>
      <c r="AG153" s="260">
        <v>0.987366339534202</v>
      </c>
      <c r="AH153" s="260">
        <v>0.910320517062626</v>
      </c>
      <c r="AI153" s="262">
        <v>0.92</v>
      </c>
      <c r="AJ153" s="260">
        <v>0.964550188715303</v>
      </c>
      <c r="AK153" s="260">
        <v>0.974808324205915</v>
      </c>
      <c r="AL153" s="260">
        <v>0.973972248556408</v>
      </c>
      <c r="AM153" s="260">
        <v>0.976864001137004</v>
      </c>
      <c r="AN153" s="259">
        <v>0.99</v>
      </c>
      <c r="AO153" s="264">
        <v>1</v>
      </c>
      <c r="AP153" s="264">
        <v>1</v>
      </c>
      <c r="AQ153" s="264">
        <v>1</v>
      </c>
      <c r="AR153" s="265">
        <v>1</v>
      </c>
      <c r="AS153" s="266">
        <v>0.105261498981944</v>
      </c>
      <c r="AT153" s="267">
        <v>0</v>
      </c>
      <c r="AU153" s="268">
        <v>0.046875</v>
      </c>
      <c r="AV153" s="268">
        <v>0.0481927710843374</v>
      </c>
      <c r="AW153" s="268">
        <v>0.0294536817102138</v>
      </c>
      <c r="AX153" s="224"/>
      <c r="AY153" s="222"/>
    </row>
    <row r="154" ht="15" spans="1:51">
      <c r="A154" s="220"/>
      <c r="B154" s="224"/>
      <c r="C154" s="283" t="s">
        <v>99</v>
      </c>
      <c r="D154" s="111" t="s">
        <v>25</v>
      </c>
      <c r="E154" s="111" t="s">
        <v>100</v>
      </c>
      <c r="F154" s="284" t="s">
        <v>177</v>
      </c>
      <c r="G154" s="284" t="s">
        <v>177</v>
      </c>
      <c r="H154" s="284" t="s">
        <v>177</v>
      </c>
      <c r="I154" s="284" t="s">
        <v>177</v>
      </c>
      <c r="J154" s="259">
        <v>0.9</v>
      </c>
      <c r="K154" s="260">
        <v>0.971014492753623</v>
      </c>
      <c r="L154" s="260">
        <v>0.958333333333333</v>
      </c>
      <c r="M154" s="261">
        <v>0.967741935483871</v>
      </c>
      <c r="N154" s="261">
        <v>0.962939297124601</v>
      </c>
      <c r="O154" s="262">
        <v>0.9</v>
      </c>
      <c r="P154" s="263">
        <v>0.902918781725888</v>
      </c>
      <c r="Q154" s="260">
        <v>0.926345609065156</v>
      </c>
      <c r="R154" s="260">
        <v>0.929637526652452</v>
      </c>
      <c r="S154" s="260">
        <v>0.910466153911529</v>
      </c>
      <c r="T154" s="262">
        <v>0.9</v>
      </c>
      <c r="U154" s="260">
        <v>0.884359137055838</v>
      </c>
      <c r="V154" s="260">
        <v>0.891170915958451</v>
      </c>
      <c r="W154" s="260">
        <v>0.912275357904356</v>
      </c>
      <c r="X154" s="260">
        <v>0.890264734627969</v>
      </c>
      <c r="Y154" s="262">
        <v>0.92</v>
      </c>
      <c r="Z154" s="262">
        <v>0.948618001417434</v>
      </c>
      <c r="AA154" s="262">
        <v>0.964571428571429</v>
      </c>
      <c r="AB154" s="262">
        <v>0.959713518352731</v>
      </c>
      <c r="AC154" s="262">
        <v>0.957860290212851</v>
      </c>
      <c r="AD154" s="262">
        <v>0.92</v>
      </c>
      <c r="AE154" s="260">
        <v>0.997371015445284</v>
      </c>
      <c r="AF154" s="260">
        <v>0.998454006699304</v>
      </c>
      <c r="AG154" s="260">
        <v>0.989556135770235</v>
      </c>
      <c r="AH154" s="260">
        <v>0.996632880948291</v>
      </c>
      <c r="AI154" s="262">
        <v>0.92</v>
      </c>
      <c r="AJ154" s="260">
        <v>0.96603856266433</v>
      </c>
      <c r="AK154" s="260">
        <v>0.974667183662918</v>
      </c>
      <c r="AL154" s="260">
        <v>0.977954545454545</v>
      </c>
      <c r="AM154" s="260">
        <v>0.972433779694397</v>
      </c>
      <c r="AN154" s="259">
        <v>0.99</v>
      </c>
      <c r="AO154" s="264">
        <v>1</v>
      </c>
      <c r="AP154" s="264">
        <v>1</v>
      </c>
      <c r="AQ154" s="264">
        <v>1</v>
      </c>
      <c r="AR154" s="265">
        <v>1</v>
      </c>
      <c r="AS154" s="266">
        <v>0.105261498981944</v>
      </c>
      <c r="AT154" s="267">
        <v>0.0434782608695652</v>
      </c>
      <c r="AU154" s="268">
        <v>0.111111111111111</v>
      </c>
      <c r="AV154" s="268">
        <v>0.0833333333333333</v>
      </c>
      <c r="AW154" s="268">
        <v>0.102822580645161</v>
      </c>
      <c r="AX154" s="224"/>
      <c r="AY154" s="222"/>
    </row>
    <row r="155" ht="15" spans="1:51">
      <c r="A155" s="220"/>
      <c r="B155" s="224"/>
      <c r="C155" s="283" t="s">
        <v>99</v>
      </c>
      <c r="D155" s="111" t="s">
        <v>25</v>
      </c>
      <c r="E155" s="111" t="s">
        <v>100</v>
      </c>
      <c r="F155" s="284" t="s">
        <v>178</v>
      </c>
      <c r="G155" s="284" t="s">
        <v>178</v>
      </c>
      <c r="H155" s="284" t="s">
        <v>178</v>
      </c>
      <c r="I155" s="284" t="s">
        <v>178</v>
      </c>
      <c r="J155" s="259">
        <v>0.9</v>
      </c>
      <c r="K155" s="260">
        <v>1</v>
      </c>
      <c r="L155" s="260">
        <v>0.983050847457627</v>
      </c>
      <c r="M155" s="261">
        <v>0.96</v>
      </c>
      <c r="N155" s="261">
        <v>0.970007892659826</v>
      </c>
      <c r="O155" s="262">
        <v>0.9</v>
      </c>
      <c r="P155" s="263">
        <v>0.939482256128922</v>
      </c>
      <c r="Q155" s="260">
        <v>0.957563134600364</v>
      </c>
      <c r="R155" s="260">
        <v>0.959305804907241</v>
      </c>
      <c r="S155" s="260">
        <v>0.941746954520229</v>
      </c>
      <c r="T155" s="262">
        <v>0.9</v>
      </c>
      <c r="U155" s="260">
        <v>0.927824447111264</v>
      </c>
      <c r="V155" s="260">
        <v>0.936474876334288</v>
      </c>
      <c r="W155" s="260">
        <v>0.932375822860563</v>
      </c>
      <c r="X155" s="260">
        <v>0.940136648562097</v>
      </c>
      <c r="Y155" s="262">
        <v>0.92</v>
      </c>
      <c r="Z155" s="262">
        <v>0.959922928709056</v>
      </c>
      <c r="AA155" s="262">
        <v>0.969751422581611</v>
      </c>
      <c r="AB155" s="262">
        <v>0.947628458498024</v>
      </c>
      <c r="AC155" s="262">
        <v>0.972223962902619</v>
      </c>
      <c r="AD155" s="262">
        <v>0.92</v>
      </c>
      <c r="AE155" s="260">
        <v>0.994393626438477</v>
      </c>
      <c r="AF155" s="260">
        <v>0.811950528982268</v>
      </c>
      <c r="AG155" s="260">
        <v>0.96806877494627</v>
      </c>
      <c r="AH155" s="260">
        <v>0.974865683376771</v>
      </c>
      <c r="AI155" s="262">
        <v>0.92</v>
      </c>
      <c r="AJ155" s="260">
        <v>0.973540579022307</v>
      </c>
      <c r="AK155" s="260">
        <v>0.979807826208049</v>
      </c>
      <c r="AL155" s="260">
        <v>0.974058769513315</v>
      </c>
      <c r="AM155" s="260">
        <v>0.982880752211116</v>
      </c>
      <c r="AN155" s="259">
        <v>0.99</v>
      </c>
      <c r="AO155" s="264">
        <v>1</v>
      </c>
      <c r="AP155" s="264">
        <v>1</v>
      </c>
      <c r="AQ155" s="264">
        <v>1</v>
      </c>
      <c r="AR155" s="265">
        <v>1</v>
      </c>
      <c r="AS155" s="266">
        <v>0.105261498981944</v>
      </c>
      <c r="AT155" s="267">
        <v>0.125</v>
      </c>
      <c r="AU155" s="268">
        <v>0.130434782608696</v>
      </c>
      <c r="AV155" s="268">
        <v>0.125</v>
      </c>
      <c r="AW155" s="268">
        <v>0.0509337860780985</v>
      </c>
      <c r="AX155" s="224"/>
      <c r="AY155" s="222"/>
    </row>
    <row r="156" ht="15" spans="1:51">
      <c r="A156" s="220"/>
      <c r="B156" s="224"/>
      <c r="C156" s="283" t="s">
        <v>99</v>
      </c>
      <c r="D156" s="111" t="s">
        <v>25</v>
      </c>
      <c r="E156" s="111" t="s">
        <v>100</v>
      </c>
      <c r="F156" s="284" t="s">
        <v>179</v>
      </c>
      <c r="G156" s="284" t="s">
        <v>179</v>
      </c>
      <c r="H156" s="284" t="s">
        <v>179</v>
      </c>
      <c r="I156" s="284" t="s">
        <v>179</v>
      </c>
      <c r="J156" s="259">
        <v>0.9</v>
      </c>
      <c r="K156" s="260">
        <v>0.973451327433628</v>
      </c>
      <c r="L156" s="260">
        <v>0.971428571428571</v>
      </c>
      <c r="M156" s="261">
        <v>0.966666666666667</v>
      </c>
      <c r="N156" s="261">
        <v>0.946568023016852</v>
      </c>
      <c r="O156" s="262">
        <v>0.9</v>
      </c>
      <c r="P156" s="263">
        <v>0.959408033826639</v>
      </c>
      <c r="Q156" s="260">
        <v>0.959612724757953</v>
      </c>
      <c r="R156" s="260">
        <v>0.954642097802977</v>
      </c>
      <c r="S156" s="260">
        <v>0.949183769341437</v>
      </c>
      <c r="T156" s="262">
        <v>0.9</v>
      </c>
      <c r="U156" s="260">
        <v>0.874559548978154</v>
      </c>
      <c r="V156" s="260">
        <v>0.883264177040111</v>
      </c>
      <c r="W156" s="260">
        <v>0.859201511930073</v>
      </c>
      <c r="X156" s="260">
        <v>0.885757068616225</v>
      </c>
      <c r="Y156" s="262">
        <v>0.92</v>
      </c>
      <c r="Z156" s="262">
        <v>0.931067961165049</v>
      </c>
      <c r="AA156" s="262">
        <v>0.926106374340235</v>
      </c>
      <c r="AB156" s="262">
        <v>0.919372294372294</v>
      </c>
      <c r="AC156" s="262">
        <v>0.939944607732308</v>
      </c>
      <c r="AD156" s="262">
        <v>0.92</v>
      </c>
      <c r="AE156" s="260">
        <v>0.910579345088161</v>
      </c>
      <c r="AF156" s="260">
        <v>0.955520254169976</v>
      </c>
      <c r="AG156" s="260">
        <v>0.779591836734694</v>
      </c>
      <c r="AH156" s="260">
        <v>0.965212527964206</v>
      </c>
      <c r="AI156" s="262">
        <v>0.92</v>
      </c>
      <c r="AJ156" s="260">
        <v>0.955339632733108</v>
      </c>
      <c r="AK156" s="260">
        <v>0.94426882098115</v>
      </c>
      <c r="AL156" s="260">
        <v>0.954777174806775</v>
      </c>
      <c r="AM156" s="260">
        <v>0.963217670039893</v>
      </c>
      <c r="AN156" s="259">
        <v>0.99</v>
      </c>
      <c r="AO156" s="264">
        <v>1</v>
      </c>
      <c r="AP156" s="264">
        <v>1</v>
      </c>
      <c r="AQ156" s="264">
        <v>1</v>
      </c>
      <c r="AR156" s="265">
        <v>1</v>
      </c>
      <c r="AS156" s="266">
        <v>0.105261498981944</v>
      </c>
      <c r="AT156" s="267">
        <v>0</v>
      </c>
      <c r="AU156" s="268">
        <v>0.125</v>
      </c>
      <c r="AV156" s="268">
        <v>0.2</v>
      </c>
      <c r="AW156" s="268">
        <v>0.0658536585365854</v>
      </c>
      <c r="AX156" s="224"/>
      <c r="AY156" s="222"/>
    </row>
    <row r="157" ht="15" spans="1:51">
      <c r="A157" s="220"/>
      <c r="B157" s="224"/>
      <c r="C157" s="283" t="s">
        <v>99</v>
      </c>
      <c r="D157" s="111" t="s">
        <v>25</v>
      </c>
      <c r="E157" s="111" t="s">
        <v>100</v>
      </c>
      <c r="F157" s="284" t="s">
        <v>180</v>
      </c>
      <c r="G157" s="284" t="s">
        <v>180</v>
      </c>
      <c r="H157" s="284" t="s">
        <v>180</v>
      </c>
      <c r="I157" s="284" t="s">
        <v>180</v>
      </c>
      <c r="J157" s="259">
        <v>0.9</v>
      </c>
      <c r="K157" s="260" t="s">
        <v>33</v>
      </c>
      <c r="L157" s="260" t="s">
        <v>33</v>
      </c>
      <c r="M157" s="261" t="s">
        <v>33</v>
      </c>
      <c r="N157" s="261">
        <v>0.973895582329317</v>
      </c>
      <c r="O157" s="262">
        <v>0.9</v>
      </c>
      <c r="P157" s="263" t="s">
        <v>33</v>
      </c>
      <c r="Q157" s="260" t="s">
        <v>33</v>
      </c>
      <c r="R157" s="260" t="s">
        <v>33</v>
      </c>
      <c r="S157" s="260">
        <v>0.951639920588965</v>
      </c>
      <c r="T157" s="262">
        <v>0.9</v>
      </c>
      <c r="U157" s="260" t="s">
        <v>33</v>
      </c>
      <c r="V157" s="260" t="s">
        <v>33</v>
      </c>
      <c r="W157" s="260" t="s">
        <v>33</v>
      </c>
      <c r="X157" s="260">
        <v>0.94511539415998</v>
      </c>
      <c r="Y157" s="262">
        <v>0.92</v>
      </c>
      <c r="Z157" s="262" t="s">
        <v>33</v>
      </c>
      <c r="AA157" s="262">
        <v>1</v>
      </c>
      <c r="AB157" s="262">
        <v>1</v>
      </c>
      <c r="AC157" s="262">
        <v>0.963503250833197</v>
      </c>
      <c r="AD157" s="262">
        <v>0.92</v>
      </c>
      <c r="AE157" s="260" t="s">
        <v>33</v>
      </c>
      <c r="AF157" s="260" t="s">
        <v>33</v>
      </c>
      <c r="AG157" s="260" t="s">
        <v>33</v>
      </c>
      <c r="AH157" s="260">
        <v>0.990132190574006</v>
      </c>
      <c r="AI157" s="262">
        <v>0.92</v>
      </c>
      <c r="AJ157" s="260" t="s">
        <v>33</v>
      </c>
      <c r="AK157" s="260">
        <v>1</v>
      </c>
      <c r="AL157" s="260">
        <v>1</v>
      </c>
      <c r="AM157" s="260">
        <v>0.97745086501118</v>
      </c>
      <c r="AN157" s="259">
        <v>0.99</v>
      </c>
      <c r="AO157" s="264" t="s">
        <v>33</v>
      </c>
      <c r="AP157" s="264" t="s">
        <v>33</v>
      </c>
      <c r="AQ157" s="264" t="s">
        <v>33</v>
      </c>
      <c r="AR157" s="265">
        <v>1</v>
      </c>
      <c r="AS157" s="266">
        <v>0.105261498981944</v>
      </c>
      <c r="AT157" s="267" t="s">
        <v>33</v>
      </c>
      <c r="AU157" s="268" t="s">
        <v>33</v>
      </c>
      <c r="AV157" s="268" t="s">
        <v>33</v>
      </c>
      <c r="AW157" s="268">
        <v>0.050531914893617</v>
      </c>
      <c r="AX157" s="224"/>
      <c r="AY157" s="222"/>
    </row>
    <row r="158" ht="15" spans="1:51">
      <c r="A158" s="220"/>
      <c r="B158" s="224"/>
      <c r="C158" s="283" t="s">
        <v>99</v>
      </c>
      <c r="D158" s="111" t="s">
        <v>25</v>
      </c>
      <c r="E158" s="111" t="s">
        <v>100</v>
      </c>
      <c r="F158" s="284" t="s">
        <v>181</v>
      </c>
      <c r="G158" s="284" t="s">
        <v>181</v>
      </c>
      <c r="H158" s="284" t="s">
        <v>181</v>
      </c>
      <c r="I158" s="284" t="s">
        <v>181</v>
      </c>
      <c r="J158" s="259">
        <v>0.9</v>
      </c>
      <c r="K158" s="260">
        <v>0.986666666666667</v>
      </c>
      <c r="L158" s="260">
        <v>0.970149253731343</v>
      </c>
      <c r="M158" s="261">
        <v>0.933333333333333</v>
      </c>
      <c r="N158" s="261">
        <v>0.971704180064309</v>
      </c>
      <c r="O158" s="262">
        <v>0.9</v>
      </c>
      <c r="P158" s="263">
        <v>0</v>
      </c>
      <c r="Q158" s="260">
        <v>0</v>
      </c>
      <c r="R158" s="260">
        <v>0.5</v>
      </c>
      <c r="S158" s="260">
        <v>0.222222222222222</v>
      </c>
      <c r="T158" s="262">
        <v>0.9</v>
      </c>
      <c r="U158" s="260">
        <v>0</v>
      </c>
      <c r="V158" s="260">
        <v>0</v>
      </c>
      <c r="W158" s="260">
        <v>0</v>
      </c>
      <c r="X158" s="260">
        <v>0.222222222222222</v>
      </c>
      <c r="Y158" s="262">
        <v>0.92</v>
      </c>
      <c r="Z158" s="262">
        <v>0.965072372561359</v>
      </c>
      <c r="AA158" s="262">
        <v>0.969637991436357</v>
      </c>
      <c r="AB158" s="262">
        <v>0.96189632255206</v>
      </c>
      <c r="AC158" s="262">
        <v>0.973218736107556</v>
      </c>
      <c r="AD158" s="262">
        <v>0.92</v>
      </c>
      <c r="AE158" s="260">
        <v>0.993421052631579</v>
      </c>
      <c r="AF158" s="260">
        <v>0.986636971046771</v>
      </c>
      <c r="AG158" s="260">
        <v>0.976377952755906</v>
      </c>
      <c r="AH158" s="260">
        <v>0.988333790831732</v>
      </c>
      <c r="AI158" s="262">
        <v>0.92</v>
      </c>
      <c r="AJ158" s="260">
        <v>0.971082802547771</v>
      </c>
      <c r="AK158" s="260">
        <v>0.976283120251992</v>
      </c>
      <c r="AL158" s="260">
        <v>0.971240601503759</v>
      </c>
      <c r="AM158" s="260">
        <v>0.982220863440475</v>
      </c>
      <c r="AN158" s="259">
        <v>0.99</v>
      </c>
      <c r="AO158" s="264">
        <v>1</v>
      </c>
      <c r="AP158" s="264">
        <v>1</v>
      </c>
      <c r="AQ158" s="264">
        <v>1</v>
      </c>
      <c r="AR158" s="265">
        <v>1</v>
      </c>
      <c r="AS158" s="266">
        <v>0.105261498981944</v>
      </c>
      <c r="AT158" s="267">
        <v>0</v>
      </c>
      <c r="AU158" s="268">
        <v>0.0833333333333333</v>
      </c>
      <c r="AV158" s="268">
        <v>0.2</v>
      </c>
      <c r="AW158" s="268">
        <v>0.0803858520900322</v>
      </c>
      <c r="AX158" s="224"/>
      <c r="AY158" s="222"/>
    </row>
    <row r="159" ht="15" spans="1:51">
      <c r="A159" s="220"/>
      <c r="B159" s="224"/>
      <c r="C159" s="283" t="s">
        <v>99</v>
      </c>
      <c r="D159" s="111" t="s">
        <v>25</v>
      </c>
      <c r="E159" s="111" t="s">
        <v>100</v>
      </c>
      <c r="F159" s="284" t="s">
        <v>182</v>
      </c>
      <c r="G159" s="284" t="s">
        <v>182</v>
      </c>
      <c r="H159" s="284" t="s">
        <v>182</v>
      </c>
      <c r="I159" s="284" t="s">
        <v>182</v>
      </c>
      <c r="J159" s="259">
        <v>0.9</v>
      </c>
      <c r="K159" s="260">
        <v>0.918918918918919</v>
      </c>
      <c r="L159" s="260">
        <v>0.96969696969697</v>
      </c>
      <c r="M159" s="261">
        <v>0.967741935483871</v>
      </c>
      <c r="N159" s="261">
        <v>0.964512040557668</v>
      </c>
      <c r="O159" s="262">
        <v>0.9</v>
      </c>
      <c r="P159" s="263">
        <v>0.957515173152446</v>
      </c>
      <c r="Q159" s="260">
        <v>0.962752198654941</v>
      </c>
      <c r="R159" s="260">
        <v>0.957059206245934</v>
      </c>
      <c r="S159" s="260">
        <v>0.948940464177598</v>
      </c>
      <c r="T159" s="262">
        <v>0.9</v>
      </c>
      <c r="U159" s="260">
        <v>0.942877543734381</v>
      </c>
      <c r="V159" s="260">
        <v>0.945680289705122</v>
      </c>
      <c r="W159" s="260">
        <v>0.94925178919974</v>
      </c>
      <c r="X159" s="260">
        <v>0.941546647096597</v>
      </c>
      <c r="Y159" s="262">
        <v>0.92</v>
      </c>
      <c r="Z159" s="262">
        <v>0.970414201183432</v>
      </c>
      <c r="AA159" s="262">
        <v>0.976121141525917</v>
      </c>
      <c r="AB159" s="262">
        <v>0.968397291196388</v>
      </c>
      <c r="AC159" s="262">
        <v>0.977389984825493</v>
      </c>
      <c r="AD159" s="262">
        <v>0.92</v>
      </c>
      <c r="AE159" s="260">
        <v>0.981176470588235</v>
      </c>
      <c r="AF159" s="260">
        <v>0.974226804123711</v>
      </c>
      <c r="AG159" s="260">
        <v>0.989041095890411</v>
      </c>
      <c r="AH159" s="260">
        <v>0.988435306909163</v>
      </c>
      <c r="AI159" s="262">
        <v>0.92</v>
      </c>
      <c r="AJ159" s="260">
        <v>0.980991337824832</v>
      </c>
      <c r="AK159" s="260">
        <v>0.984661736510545</v>
      </c>
      <c r="AL159" s="260">
        <v>0.986868686868687</v>
      </c>
      <c r="AM159" s="260">
        <v>0.987023677501229</v>
      </c>
      <c r="AN159" s="259">
        <v>0.99</v>
      </c>
      <c r="AO159" s="264">
        <v>1</v>
      </c>
      <c r="AP159" s="264">
        <v>1</v>
      </c>
      <c r="AQ159" s="264">
        <v>1</v>
      </c>
      <c r="AR159" s="265">
        <v>1</v>
      </c>
      <c r="AS159" s="266">
        <v>0.105261498981944</v>
      </c>
      <c r="AT159" s="267">
        <v>0.1</v>
      </c>
      <c r="AU159" s="268">
        <v>0</v>
      </c>
      <c r="AV159" s="268">
        <v>0.333333333333333</v>
      </c>
      <c r="AW159" s="268">
        <v>0.0654205607476635</v>
      </c>
      <c r="AX159" s="224"/>
      <c r="AY159" s="222"/>
    </row>
    <row r="160" ht="15" spans="1:51">
      <c r="A160" s="220"/>
      <c r="B160" s="224"/>
      <c r="C160" s="283" t="s">
        <v>99</v>
      </c>
      <c r="D160" s="111" t="s">
        <v>25</v>
      </c>
      <c r="E160" s="111" t="s">
        <v>100</v>
      </c>
      <c r="F160" s="284" t="s">
        <v>183</v>
      </c>
      <c r="G160" s="284" t="s">
        <v>183</v>
      </c>
      <c r="H160" s="284" t="s">
        <v>183</v>
      </c>
      <c r="I160" s="284" t="s">
        <v>183</v>
      </c>
      <c r="J160" s="259">
        <v>0.9</v>
      </c>
      <c r="K160" s="260">
        <v>0.933962264150943</v>
      </c>
      <c r="L160" s="260">
        <v>0.971698113207547</v>
      </c>
      <c r="M160" s="261">
        <v>0.980582524271845</v>
      </c>
      <c r="N160" s="261">
        <v>0.965790571547768</v>
      </c>
      <c r="O160" s="262">
        <v>0.9</v>
      </c>
      <c r="P160" s="263">
        <v>1</v>
      </c>
      <c r="Q160" s="260">
        <v>0.5</v>
      </c>
      <c r="R160" s="260">
        <v>0</v>
      </c>
      <c r="S160" s="260">
        <v>0.375</v>
      </c>
      <c r="T160" s="262">
        <v>0.9</v>
      </c>
      <c r="U160" s="260">
        <v>0.5</v>
      </c>
      <c r="V160" s="260">
        <v>0.5</v>
      </c>
      <c r="W160" s="260">
        <v>0</v>
      </c>
      <c r="X160" s="260">
        <v>0.4375</v>
      </c>
      <c r="Y160" s="262">
        <v>0.92</v>
      </c>
      <c r="Z160" s="262">
        <v>0.95608685045133</v>
      </c>
      <c r="AA160" s="262">
        <v>0.941356309060589</v>
      </c>
      <c r="AB160" s="262">
        <v>0.953901996370236</v>
      </c>
      <c r="AC160" s="262">
        <v>0.951184576459026</v>
      </c>
      <c r="AD160" s="262">
        <v>0.92</v>
      </c>
      <c r="AE160" s="260">
        <v>0.929458239277652</v>
      </c>
      <c r="AF160" s="260">
        <v>0.950366853690117</v>
      </c>
      <c r="AG160" s="260">
        <v>0.968367346938775</v>
      </c>
      <c r="AH160" s="260">
        <v>0.972344799919767</v>
      </c>
      <c r="AI160" s="262">
        <v>0.92</v>
      </c>
      <c r="AJ160" s="260">
        <v>0.964240227294994</v>
      </c>
      <c r="AK160" s="260">
        <v>0.957569913211186</v>
      </c>
      <c r="AL160" s="260">
        <v>0.965694179739041</v>
      </c>
      <c r="AM160" s="260">
        <v>0.965074783763348</v>
      </c>
      <c r="AN160" s="259">
        <v>0.99</v>
      </c>
      <c r="AO160" s="264">
        <v>1</v>
      </c>
      <c r="AP160" s="264">
        <v>1</v>
      </c>
      <c r="AQ160" s="264">
        <v>1</v>
      </c>
      <c r="AR160" s="265">
        <v>1</v>
      </c>
      <c r="AS160" s="266">
        <v>0.105261498981944</v>
      </c>
      <c r="AT160" s="267">
        <v>0</v>
      </c>
      <c r="AU160" s="268">
        <v>0.25</v>
      </c>
      <c r="AV160" s="268">
        <v>0.142857142857143</v>
      </c>
      <c r="AW160" s="268">
        <v>0.06</v>
      </c>
      <c r="AX160" s="224"/>
      <c r="AY160" s="222"/>
    </row>
    <row r="161" ht="15" spans="1:51">
      <c r="A161" s="220"/>
      <c r="B161" s="224"/>
      <c r="C161" s="283" t="s">
        <v>99</v>
      </c>
      <c r="D161" s="111" t="s">
        <v>25</v>
      </c>
      <c r="E161" s="111" t="s">
        <v>100</v>
      </c>
      <c r="F161" s="284" t="s">
        <v>184</v>
      </c>
      <c r="G161" s="284" t="s">
        <v>184</v>
      </c>
      <c r="H161" s="284" t="s">
        <v>184</v>
      </c>
      <c r="I161" s="284" t="s">
        <v>184</v>
      </c>
      <c r="J161" s="259">
        <v>0.9</v>
      </c>
      <c r="K161" s="260">
        <v>0.916666666666667</v>
      </c>
      <c r="L161" s="260">
        <v>1</v>
      </c>
      <c r="M161" s="261">
        <v>0.901960784313726</v>
      </c>
      <c r="N161" s="261">
        <v>0.93725793958172</v>
      </c>
      <c r="O161" s="262">
        <v>0.9</v>
      </c>
      <c r="P161" s="263">
        <v>0.961262875055979</v>
      </c>
      <c r="Q161" s="260">
        <v>0.968692449355433</v>
      </c>
      <c r="R161" s="260">
        <v>0.989105935386927</v>
      </c>
      <c r="S161" s="260">
        <v>0.96401630739936</v>
      </c>
      <c r="T161" s="262">
        <v>0.9</v>
      </c>
      <c r="U161" s="260">
        <v>0.893416927899687</v>
      </c>
      <c r="V161" s="260">
        <v>0.91390423572744</v>
      </c>
      <c r="W161" s="260">
        <v>0.90495867768595</v>
      </c>
      <c r="X161" s="260">
        <v>0.89324512364817</v>
      </c>
      <c r="Y161" s="262">
        <v>0.92</v>
      </c>
      <c r="Z161" s="262">
        <v>0.945303210463734</v>
      </c>
      <c r="AA161" s="262">
        <v>0.953098254022595</v>
      </c>
      <c r="AB161" s="262">
        <v>0.946180555555556</v>
      </c>
      <c r="AC161" s="262">
        <v>0.95236382965418</v>
      </c>
      <c r="AD161" s="262">
        <v>0.92</v>
      </c>
      <c r="AE161" s="260">
        <v>0.964912280701754</v>
      </c>
      <c r="AF161" s="260">
        <v>0.970992366412214</v>
      </c>
      <c r="AG161" s="260">
        <v>0.948648648648649</v>
      </c>
      <c r="AH161" s="260">
        <v>0.957850740255816</v>
      </c>
      <c r="AI161" s="262">
        <v>0.92</v>
      </c>
      <c r="AJ161" s="260">
        <v>0.959954233409611</v>
      </c>
      <c r="AK161" s="260">
        <v>0.966823714173538</v>
      </c>
      <c r="AL161" s="260">
        <v>0.970372312532774</v>
      </c>
      <c r="AM161" s="260">
        <v>0.970494095392144</v>
      </c>
      <c r="AN161" s="259">
        <v>0.99</v>
      </c>
      <c r="AO161" s="264">
        <v>1</v>
      </c>
      <c r="AP161" s="264">
        <v>1</v>
      </c>
      <c r="AQ161" s="264">
        <v>1</v>
      </c>
      <c r="AR161" s="265">
        <v>1</v>
      </c>
      <c r="AS161" s="266">
        <v>0.105261498981944</v>
      </c>
      <c r="AT161" s="267">
        <v>0.857142857142857</v>
      </c>
      <c r="AU161" s="268">
        <v>0</v>
      </c>
      <c r="AV161" s="268">
        <v>0</v>
      </c>
      <c r="AW161" s="268">
        <v>0.0658307210031348</v>
      </c>
      <c r="AX161" s="224"/>
      <c r="AY161" s="222"/>
    </row>
    <row r="162" ht="15" spans="1:51">
      <c r="A162" s="220"/>
      <c r="B162" s="224"/>
      <c r="C162" s="283" t="s">
        <v>99</v>
      </c>
      <c r="D162" s="111" t="s">
        <v>25</v>
      </c>
      <c r="E162" s="111" t="s">
        <v>100</v>
      </c>
      <c r="F162" s="284" t="s">
        <v>185</v>
      </c>
      <c r="G162" s="284" t="s">
        <v>185</v>
      </c>
      <c r="H162" s="284" t="s">
        <v>185</v>
      </c>
      <c r="I162" s="284" t="s">
        <v>185</v>
      </c>
      <c r="J162" s="259">
        <v>0.9</v>
      </c>
      <c r="K162" s="260">
        <v>0.98</v>
      </c>
      <c r="L162" s="260">
        <v>0.955555555555556</v>
      </c>
      <c r="M162" s="261">
        <v>1</v>
      </c>
      <c r="N162" s="261">
        <v>0.962072155411656</v>
      </c>
      <c r="O162" s="262">
        <v>0.9</v>
      </c>
      <c r="P162" s="263">
        <v>0.949474625530964</v>
      </c>
      <c r="Q162" s="260">
        <v>0.960374414976599</v>
      </c>
      <c r="R162" s="260">
        <v>0.945267958950969</v>
      </c>
      <c r="S162" s="260">
        <v>0.938083845978583</v>
      </c>
      <c r="T162" s="262">
        <v>0.9</v>
      </c>
      <c r="U162" s="260">
        <v>0.925329756315672</v>
      </c>
      <c r="V162" s="260">
        <v>0.925741029641186</v>
      </c>
      <c r="W162" s="260">
        <v>0.913340935005701</v>
      </c>
      <c r="X162" s="260">
        <v>0.916313511050353</v>
      </c>
      <c r="Y162" s="262">
        <v>0.92</v>
      </c>
      <c r="Z162" s="262">
        <v>0.962629446195407</v>
      </c>
      <c r="AA162" s="262">
        <v>0.957692307692308</v>
      </c>
      <c r="AB162" s="262">
        <v>0.957991803278688</v>
      </c>
      <c r="AC162" s="262">
        <v>0.965787667875698</v>
      </c>
      <c r="AD162" s="262">
        <v>0.92</v>
      </c>
      <c r="AE162" s="260">
        <v>0.996799332034512</v>
      </c>
      <c r="AF162" s="260">
        <v>0.990859129654554</v>
      </c>
      <c r="AG162" s="260">
        <v>0.989812582626954</v>
      </c>
      <c r="AH162" s="260">
        <v>0.979301819570559</v>
      </c>
      <c r="AI162" s="262">
        <v>0.92</v>
      </c>
      <c r="AJ162" s="260">
        <v>0.968045393459758</v>
      </c>
      <c r="AK162" s="260">
        <v>0.97312661498708</v>
      </c>
      <c r="AL162" s="260">
        <v>0.974508174009421</v>
      </c>
      <c r="AM162" s="260">
        <v>0.976859289784803</v>
      </c>
      <c r="AN162" s="259">
        <v>0.99</v>
      </c>
      <c r="AO162" s="264">
        <v>1</v>
      </c>
      <c r="AP162" s="264">
        <v>1</v>
      </c>
      <c r="AQ162" s="264">
        <v>1</v>
      </c>
      <c r="AR162" s="265">
        <v>1</v>
      </c>
      <c r="AS162" s="266">
        <v>0.105261498981944</v>
      </c>
      <c r="AT162" s="267">
        <v>0.0769230769230769</v>
      </c>
      <c r="AU162" s="268">
        <v>0</v>
      </c>
      <c r="AV162" s="268">
        <v>0.214285714285714</v>
      </c>
      <c r="AW162" s="268">
        <v>0.0738636363636364</v>
      </c>
      <c r="AX162" s="224"/>
      <c r="AY162" s="222"/>
    </row>
    <row r="163" ht="15" spans="1:51">
      <c r="A163" s="220"/>
      <c r="B163" s="224"/>
      <c r="C163" s="283" t="s">
        <v>99</v>
      </c>
      <c r="D163" s="111" t="s">
        <v>25</v>
      </c>
      <c r="E163" s="111" t="s">
        <v>100</v>
      </c>
      <c r="F163" s="284" t="s">
        <v>186</v>
      </c>
      <c r="G163" s="284" t="s">
        <v>186</v>
      </c>
      <c r="H163" s="284" t="s">
        <v>186</v>
      </c>
      <c r="I163" s="284" t="s">
        <v>186</v>
      </c>
      <c r="J163" s="259">
        <v>0.9</v>
      </c>
      <c r="K163" s="260">
        <v>1</v>
      </c>
      <c r="L163" s="260">
        <v>1</v>
      </c>
      <c r="M163" s="261">
        <v>1</v>
      </c>
      <c r="N163" s="261">
        <v>0.986338797814208</v>
      </c>
      <c r="O163" s="262">
        <v>0.9</v>
      </c>
      <c r="P163" s="263">
        <v>0.973772696704775</v>
      </c>
      <c r="Q163" s="260">
        <v>0.986394557823129</v>
      </c>
      <c r="R163" s="260">
        <v>0.985684210526316</v>
      </c>
      <c r="S163" s="260">
        <v>0.981186228092973</v>
      </c>
      <c r="T163" s="262">
        <v>0.9</v>
      </c>
      <c r="U163" s="260">
        <v>0.955391167899574</v>
      </c>
      <c r="V163" s="260">
        <v>0.9656283566058</v>
      </c>
      <c r="W163" s="260">
        <v>0.968842105263158</v>
      </c>
      <c r="X163" s="260">
        <v>0.954722652233359</v>
      </c>
      <c r="Y163" s="262">
        <v>0.92</v>
      </c>
      <c r="Z163" s="262">
        <v>0.963330029732408</v>
      </c>
      <c r="AA163" s="262">
        <v>0.972666926981648</v>
      </c>
      <c r="AB163" s="262">
        <v>0.963013698630137</v>
      </c>
      <c r="AC163" s="262">
        <v>0.972758781836592</v>
      </c>
      <c r="AD163" s="262">
        <v>0.92</v>
      </c>
      <c r="AE163" s="260">
        <v>0.990243902439024</v>
      </c>
      <c r="AF163" s="260">
        <v>0.981210855949896</v>
      </c>
      <c r="AG163" s="260">
        <v>0.955974842767296</v>
      </c>
      <c r="AH163" s="260">
        <v>0.991791191506095</v>
      </c>
      <c r="AI163" s="262">
        <v>0.92</v>
      </c>
      <c r="AJ163" s="260">
        <v>0.975925925925926</v>
      </c>
      <c r="AK163" s="260">
        <v>0.980201718341427</v>
      </c>
      <c r="AL163" s="260">
        <v>0.983574879227053</v>
      </c>
      <c r="AM163" s="260">
        <v>0.983313315030885</v>
      </c>
      <c r="AN163" s="259">
        <v>0.99</v>
      </c>
      <c r="AO163" s="264">
        <v>1</v>
      </c>
      <c r="AP163" s="264">
        <v>1</v>
      </c>
      <c r="AQ163" s="264">
        <v>1</v>
      </c>
      <c r="AR163" s="265">
        <v>1</v>
      </c>
      <c r="AS163" s="266">
        <v>0.105261498981944</v>
      </c>
      <c r="AT163" s="267">
        <v>0.04</v>
      </c>
      <c r="AU163" s="268">
        <v>0.0714285714285714</v>
      </c>
      <c r="AV163" s="268">
        <v>0.222222222222222</v>
      </c>
      <c r="AW163" s="268">
        <v>0.0576923076923077</v>
      </c>
      <c r="AX163" s="224"/>
      <c r="AY163" s="222"/>
    </row>
    <row r="164" ht="15" spans="1:51">
      <c r="A164" s="220"/>
      <c r="B164" s="224"/>
      <c r="C164" s="283" t="s">
        <v>99</v>
      </c>
      <c r="D164" s="111" t="s">
        <v>25</v>
      </c>
      <c r="E164" s="111" t="s">
        <v>100</v>
      </c>
      <c r="F164" s="284" t="s">
        <v>187</v>
      </c>
      <c r="G164" s="284" t="s">
        <v>187</v>
      </c>
      <c r="H164" s="284" t="s">
        <v>187</v>
      </c>
      <c r="I164" s="284" t="s">
        <v>187</v>
      </c>
      <c r="J164" s="259">
        <v>0.9</v>
      </c>
      <c r="K164" s="260">
        <v>0.964601769911504</v>
      </c>
      <c r="L164" s="260">
        <v>0.941747572815534</v>
      </c>
      <c r="M164" s="261">
        <v>0.976470588235294</v>
      </c>
      <c r="N164" s="261">
        <v>0.968389577103802</v>
      </c>
      <c r="O164" s="262">
        <v>0.9</v>
      </c>
      <c r="P164" s="263">
        <v>0.977878330819507</v>
      </c>
      <c r="Q164" s="260">
        <v>0.980753915582692</v>
      </c>
      <c r="R164" s="260">
        <v>0.980225988700565</v>
      </c>
      <c r="S164" s="260">
        <v>0.972012484733342</v>
      </c>
      <c r="T164" s="262">
        <v>0.9</v>
      </c>
      <c r="U164" s="260">
        <v>0.951835093011564</v>
      </c>
      <c r="V164" s="260">
        <v>0.962835147332095</v>
      </c>
      <c r="W164" s="260">
        <v>0.963806497175141</v>
      </c>
      <c r="X164" s="260">
        <v>0.955434930112634</v>
      </c>
      <c r="Y164" s="262">
        <v>0.92</v>
      </c>
      <c r="Z164" s="262">
        <v>0.939960413459424</v>
      </c>
      <c r="AA164" s="262">
        <v>0.950750640790919</v>
      </c>
      <c r="AB164" s="262">
        <v>0.884073672806067</v>
      </c>
      <c r="AC164" s="262">
        <v>0.950366577446759</v>
      </c>
      <c r="AD164" s="262">
        <v>0.92</v>
      </c>
      <c r="AE164" s="260">
        <v>0.993881000676132</v>
      </c>
      <c r="AF164" s="260">
        <v>0.99228105734313</v>
      </c>
      <c r="AG164" s="260">
        <v>0.996503074882431</v>
      </c>
      <c r="AH164" s="260">
        <v>0.993269865996465</v>
      </c>
      <c r="AI164" s="262">
        <v>0.92</v>
      </c>
      <c r="AJ164" s="260">
        <v>0.965020008279288</v>
      </c>
      <c r="AK164" s="260">
        <v>0.971918756731805</v>
      </c>
      <c r="AL164" s="260">
        <v>0.954067367860471</v>
      </c>
      <c r="AM164" s="260">
        <v>0.973645385332721</v>
      </c>
      <c r="AN164" s="259">
        <v>0.99</v>
      </c>
      <c r="AO164" s="264">
        <v>1</v>
      </c>
      <c r="AP164" s="264">
        <v>1</v>
      </c>
      <c r="AQ164" s="264">
        <v>1</v>
      </c>
      <c r="AR164" s="265">
        <v>0.999907313003985</v>
      </c>
      <c r="AS164" s="266">
        <v>0.105261498981944</v>
      </c>
      <c r="AT164" s="267">
        <v>0.0833333333333333</v>
      </c>
      <c r="AU164" s="268">
        <v>0.0645161290322581</v>
      </c>
      <c r="AV164" s="268">
        <v>0.277777777777778</v>
      </c>
      <c r="AW164" s="268">
        <v>0.0662921348314607</v>
      </c>
      <c r="AX164" s="224"/>
      <c r="AY164" s="222"/>
    </row>
    <row r="165" ht="15" spans="1:51">
      <c r="A165" s="220"/>
      <c r="B165" s="224"/>
      <c r="C165" s="283" t="s">
        <v>99</v>
      </c>
      <c r="D165" s="111" t="s">
        <v>25</v>
      </c>
      <c r="E165" s="111" t="s">
        <v>100</v>
      </c>
      <c r="F165" s="284" t="s">
        <v>188</v>
      </c>
      <c r="G165" s="284" t="s">
        <v>188</v>
      </c>
      <c r="H165" s="284" t="s">
        <v>188</v>
      </c>
      <c r="I165" s="284" t="s">
        <v>188</v>
      </c>
      <c r="J165" s="259">
        <v>0.9</v>
      </c>
      <c r="K165" s="260">
        <v>0.981481481481482</v>
      </c>
      <c r="L165" s="260">
        <v>0.979591836734694</v>
      </c>
      <c r="M165" s="261">
        <v>0.952380952380952</v>
      </c>
      <c r="N165" s="261">
        <v>0.964381121994657</v>
      </c>
      <c r="O165" s="262">
        <v>0.9</v>
      </c>
      <c r="P165" s="263">
        <v>0.75</v>
      </c>
      <c r="Q165" s="260">
        <v>1</v>
      </c>
      <c r="R165" s="260">
        <v>1</v>
      </c>
      <c r="S165" s="260">
        <v>0.714285714285714</v>
      </c>
      <c r="T165" s="262">
        <v>0.9</v>
      </c>
      <c r="U165" s="260">
        <v>0</v>
      </c>
      <c r="V165" s="260">
        <v>0</v>
      </c>
      <c r="W165" s="260">
        <v>0</v>
      </c>
      <c r="X165" s="260">
        <v>0.285714285714286</v>
      </c>
      <c r="Y165" s="262">
        <v>0.92</v>
      </c>
      <c r="Z165" s="262">
        <v>0.973661106233538</v>
      </c>
      <c r="AA165" s="262">
        <v>0.967283950617284</v>
      </c>
      <c r="AB165" s="262">
        <v>0.981967213114754</v>
      </c>
      <c r="AC165" s="262">
        <v>0.978124258951862</v>
      </c>
      <c r="AD165" s="262">
        <v>0.92</v>
      </c>
      <c r="AE165" s="260">
        <v>0.997026759167493</v>
      </c>
      <c r="AF165" s="260">
        <v>1</v>
      </c>
      <c r="AG165" s="260">
        <v>0.987272727272727</v>
      </c>
      <c r="AH165" s="260">
        <v>0.990007477397866</v>
      </c>
      <c r="AI165" s="262">
        <v>0.92</v>
      </c>
      <c r="AJ165" s="260">
        <v>0.975236059148405</v>
      </c>
      <c r="AK165" s="260">
        <v>0.974808324205915</v>
      </c>
      <c r="AL165" s="260">
        <v>0.983020324157448</v>
      </c>
      <c r="AM165" s="260">
        <v>0.982724479344486</v>
      </c>
      <c r="AN165" s="259">
        <v>0.99</v>
      </c>
      <c r="AO165" s="264">
        <v>1</v>
      </c>
      <c r="AP165" s="264">
        <v>1</v>
      </c>
      <c r="AQ165" s="264">
        <v>1</v>
      </c>
      <c r="AR165" s="265">
        <v>1</v>
      </c>
      <c r="AS165" s="266">
        <v>0.105261498981944</v>
      </c>
      <c r="AT165" s="267">
        <v>-0.142857142857143</v>
      </c>
      <c r="AU165" s="268">
        <v>0.25</v>
      </c>
      <c r="AV165" s="268">
        <v>0.285714285714286</v>
      </c>
      <c r="AW165" s="268">
        <v>0.0822784810126582</v>
      </c>
      <c r="AX165" s="224"/>
      <c r="AY165" s="222"/>
    </row>
    <row r="166" ht="15" spans="1:51">
      <c r="A166" s="220"/>
      <c r="B166" s="224"/>
      <c r="C166" s="283" t="s">
        <v>99</v>
      </c>
      <c r="D166" s="111" t="s">
        <v>25</v>
      </c>
      <c r="E166" s="111" t="s">
        <v>100</v>
      </c>
      <c r="F166" s="284" t="s">
        <v>189</v>
      </c>
      <c r="G166" s="284" t="s">
        <v>189</v>
      </c>
      <c r="H166" s="284" t="s">
        <v>189</v>
      </c>
      <c r="I166" s="284" t="s">
        <v>189</v>
      </c>
      <c r="J166" s="259">
        <v>0.9</v>
      </c>
      <c r="K166" s="260">
        <v>0.946428571428571</v>
      </c>
      <c r="L166" s="260">
        <v>0.964285714285714</v>
      </c>
      <c r="M166" s="261">
        <v>0.978260869565217</v>
      </c>
      <c r="N166" s="261">
        <v>0.983700081499593</v>
      </c>
      <c r="O166" s="262">
        <v>0.9</v>
      </c>
      <c r="P166" s="263">
        <v>0.974205158968206</v>
      </c>
      <c r="Q166" s="260">
        <v>0.986182036647642</v>
      </c>
      <c r="R166" s="260">
        <v>0.988299817184644</v>
      </c>
      <c r="S166" s="260">
        <v>0.976287185056019</v>
      </c>
      <c r="T166" s="262">
        <v>0.9</v>
      </c>
      <c r="U166" s="260">
        <v>0.936612677464507</v>
      </c>
      <c r="V166" s="260">
        <v>0.955542204866326</v>
      </c>
      <c r="W166" s="260">
        <v>0.942595978062157</v>
      </c>
      <c r="X166" s="260">
        <v>0.946915036910965</v>
      </c>
      <c r="Y166" s="262">
        <v>0.92</v>
      </c>
      <c r="Z166" s="262">
        <v>0.953720508166969</v>
      </c>
      <c r="AA166" s="262">
        <v>0.963921034717495</v>
      </c>
      <c r="AB166" s="262">
        <v>0.953862660944206</v>
      </c>
      <c r="AC166" s="262">
        <v>0.967743077059188</v>
      </c>
      <c r="AD166" s="262">
        <v>0.92</v>
      </c>
      <c r="AE166" s="260">
        <v>0.995826709062003</v>
      </c>
      <c r="AF166" s="260">
        <v>0.997894103489771</v>
      </c>
      <c r="AG166" s="260">
        <v>0.996488490050722</v>
      </c>
      <c r="AH166" s="260">
        <v>0.96789379610127</v>
      </c>
      <c r="AI166" s="262">
        <v>0.92</v>
      </c>
      <c r="AJ166" s="260">
        <v>0.971269951422623</v>
      </c>
      <c r="AK166" s="260">
        <v>0.976862932822722</v>
      </c>
      <c r="AL166" s="260">
        <v>0.975456776656668</v>
      </c>
      <c r="AM166" s="260">
        <v>0.981680892974393</v>
      </c>
      <c r="AN166" s="259">
        <v>0.99</v>
      </c>
      <c r="AO166" s="264">
        <v>1</v>
      </c>
      <c r="AP166" s="264">
        <v>1</v>
      </c>
      <c r="AQ166" s="264">
        <v>1</v>
      </c>
      <c r="AR166" s="265">
        <v>1</v>
      </c>
      <c r="AS166" s="266">
        <v>0.105261498981944</v>
      </c>
      <c r="AT166" s="267">
        <v>0</v>
      </c>
      <c r="AU166" s="268">
        <v>0</v>
      </c>
      <c r="AV166" s="268">
        <v>0.285714285714286</v>
      </c>
      <c r="AW166" s="268">
        <v>0.0902255639097744</v>
      </c>
      <c r="AX166" s="224"/>
      <c r="AY166" s="222"/>
    </row>
    <row r="167" ht="15" spans="1:51">
      <c r="A167" s="220"/>
      <c r="B167" s="224"/>
      <c r="C167" s="283" t="s">
        <v>99</v>
      </c>
      <c r="D167" s="111" t="s">
        <v>25</v>
      </c>
      <c r="E167" s="111" t="s">
        <v>100</v>
      </c>
      <c r="F167" s="284" t="s">
        <v>190</v>
      </c>
      <c r="G167" s="284" t="s">
        <v>190</v>
      </c>
      <c r="H167" s="284" t="s">
        <v>190</v>
      </c>
      <c r="I167" s="284" t="s">
        <v>190</v>
      </c>
      <c r="J167" s="259">
        <v>0.9</v>
      </c>
      <c r="K167" s="260">
        <v>0.977777777777778</v>
      </c>
      <c r="L167" s="260">
        <v>0.934782608695652</v>
      </c>
      <c r="M167" s="261">
        <v>0.951219512195122</v>
      </c>
      <c r="N167" s="261">
        <v>0.949691991786448</v>
      </c>
      <c r="O167" s="262">
        <v>0.9</v>
      </c>
      <c r="P167" s="263">
        <v>0.946900406504065</v>
      </c>
      <c r="Q167" s="260">
        <v>0.953939855348306</v>
      </c>
      <c r="R167" s="260">
        <v>0.952676864244742</v>
      </c>
      <c r="S167" s="260">
        <v>0.941306180686166</v>
      </c>
      <c r="T167" s="262">
        <v>0.9</v>
      </c>
      <c r="U167" s="260">
        <v>0.902947154471545</v>
      </c>
      <c r="V167" s="260">
        <v>0.912066996574039</v>
      </c>
      <c r="W167" s="260">
        <v>0.913001912045889</v>
      </c>
      <c r="X167" s="260">
        <v>0.918503145469875</v>
      </c>
      <c r="Y167" s="262">
        <v>0.92</v>
      </c>
      <c r="Z167" s="262">
        <v>0.923950056753689</v>
      </c>
      <c r="AA167" s="262">
        <v>0.938793103448276</v>
      </c>
      <c r="AB167" s="262">
        <v>0.883861236802413</v>
      </c>
      <c r="AC167" s="262">
        <v>0.955006692862386</v>
      </c>
      <c r="AD167" s="262">
        <v>0.92</v>
      </c>
      <c r="AE167" s="260">
        <v>0.987841945288754</v>
      </c>
      <c r="AF167" s="260">
        <v>0.974358974358974</v>
      </c>
      <c r="AG167" s="260">
        <v>0.93859649122807</v>
      </c>
      <c r="AH167" s="260">
        <v>0.949667271627344</v>
      </c>
      <c r="AI167" s="262">
        <v>0.92</v>
      </c>
      <c r="AJ167" s="260">
        <v>0.95050895050895</v>
      </c>
      <c r="AK167" s="260">
        <v>0.951890034364261</v>
      </c>
      <c r="AL167" s="260">
        <v>0.94480755265069</v>
      </c>
      <c r="AM167" s="260">
        <v>0.968856589618323</v>
      </c>
      <c r="AN167" s="259">
        <v>0.99</v>
      </c>
      <c r="AO167" s="264">
        <v>1</v>
      </c>
      <c r="AP167" s="264">
        <v>1</v>
      </c>
      <c r="AQ167" s="264">
        <v>1</v>
      </c>
      <c r="AR167" s="265">
        <v>1</v>
      </c>
      <c r="AS167" s="266">
        <v>0.105261498981944</v>
      </c>
      <c r="AT167" s="267">
        <v>0.105263157894737</v>
      </c>
      <c r="AU167" s="268">
        <v>0.25</v>
      </c>
      <c r="AV167" s="268">
        <v>0.333333333333333</v>
      </c>
      <c r="AW167" s="268">
        <v>0.0841423948220065</v>
      </c>
      <c r="AX167" s="224"/>
      <c r="AY167" s="222"/>
    </row>
    <row r="168" ht="15" spans="1:51">
      <c r="A168" s="220"/>
      <c r="B168" s="224"/>
      <c r="C168" s="283" t="s">
        <v>99</v>
      </c>
      <c r="D168" s="111" t="s">
        <v>25</v>
      </c>
      <c r="E168" s="111" t="s">
        <v>100</v>
      </c>
      <c r="F168" s="284" t="s">
        <v>191</v>
      </c>
      <c r="G168" s="284" t="s">
        <v>191</v>
      </c>
      <c r="H168" s="284" t="s">
        <v>191</v>
      </c>
      <c r="I168" s="284" t="s">
        <v>191</v>
      </c>
      <c r="J168" s="259">
        <v>0.9</v>
      </c>
      <c r="K168" s="260">
        <v>0.972602739726027</v>
      </c>
      <c r="L168" s="260">
        <v>0.985074626865672</v>
      </c>
      <c r="M168" s="261">
        <v>0.967213114754098</v>
      </c>
      <c r="N168" s="261">
        <v>0.970793650793651</v>
      </c>
      <c r="O168" s="262">
        <v>0.9</v>
      </c>
      <c r="P168" s="263">
        <v>0.931244707874682</v>
      </c>
      <c r="Q168" s="260">
        <v>0.947054032039099</v>
      </c>
      <c r="R168" s="260">
        <v>0.948878627968338</v>
      </c>
      <c r="S168" s="260">
        <v>0.944213509683514</v>
      </c>
      <c r="T168" s="262">
        <v>0.9</v>
      </c>
      <c r="U168" s="260">
        <v>0.883488569009314</v>
      </c>
      <c r="V168" s="260">
        <v>0.908770024436601</v>
      </c>
      <c r="W168" s="260">
        <v>0.87532981530343</v>
      </c>
      <c r="X168" s="260">
        <v>0.898063297118564</v>
      </c>
      <c r="Y168" s="262">
        <v>0.92</v>
      </c>
      <c r="Z168" s="262">
        <v>0.923426573426573</v>
      </c>
      <c r="AA168" s="262">
        <v>0.978036876355748</v>
      </c>
      <c r="AB168" s="262">
        <v>0.951515151515152</v>
      </c>
      <c r="AC168" s="262">
        <v>0.942435346769591</v>
      </c>
      <c r="AD168" s="262">
        <v>0.92</v>
      </c>
      <c r="AE168" s="260">
        <v>0.996556671449067</v>
      </c>
      <c r="AF168" s="260">
        <v>0.966865079365079</v>
      </c>
      <c r="AG168" s="260">
        <v>0.960693153000845</v>
      </c>
      <c r="AH168" s="260">
        <v>0.982733615777273</v>
      </c>
      <c r="AI168" s="262">
        <v>0.92</v>
      </c>
      <c r="AJ168" s="260">
        <v>0.949800342270394</v>
      </c>
      <c r="AK168" s="260">
        <v>0.982091982091982</v>
      </c>
      <c r="AL168" s="260">
        <v>0.971655892590751</v>
      </c>
      <c r="AM168" s="260">
        <v>0.96612253182174</v>
      </c>
      <c r="AN168" s="259">
        <v>0.99</v>
      </c>
      <c r="AO168" s="264">
        <v>1</v>
      </c>
      <c r="AP168" s="264">
        <v>1</v>
      </c>
      <c r="AQ168" s="264">
        <v>1</v>
      </c>
      <c r="AR168" s="265">
        <v>1</v>
      </c>
      <c r="AS168" s="266">
        <v>0.105261498981944</v>
      </c>
      <c r="AT168" s="267">
        <v>0.132075471698113</v>
      </c>
      <c r="AU168" s="268">
        <v>0.103448275862069</v>
      </c>
      <c r="AV168" s="268">
        <v>0.166666666666667</v>
      </c>
      <c r="AW168" s="268">
        <v>0.0828082808280828</v>
      </c>
      <c r="AX168" s="224"/>
      <c r="AY168" s="222"/>
    </row>
    <row r="169" ht="15" spans="1:51">
      <c r="A169" s="220"/>
      <c r="B169" s="224"/>
      <c r="C169" s="283" t="s">
        <v>99</v>
      </c>
      <c r="D169" s="111" t="s">
        <v>25</v>
      </c>
      <c r="E169" s="111" t="s">
        <v>100</v>
      </c>
      <c r="F169" s="284" t="s">
        <v>192</v>
      </c>
      <c r="G169" s="284" t="s">
        <v>192</v>
      </c>
      <c r="H169" s="284" t="s">
        <v>192</v>
      </c>
      <c r="I169" s="284" t="s">
        <v>192</v>
      </c>
      <c r="J169" s="259">
        <v>0.9</v>
      </c>
      <c r="K169" s="260">
        <v>0.931818181818182</v>
      </c>
      <c r="L169" s="260">
        <v>0.945945945945946</v>
      </c>
      <c r="M169" s="261">
        <v>0.985507246376812</v>
      </c>
      <c r="N169" s="261">
        <v>0.960805661404464</v>
      </c>
      <c r="O169" s="262">
        <v>0.9</v>
      </c>
      <c r="P169" s="263">
        <v>0.952512343886146</v>
      </c>
      <c r="Q169" s="260">
        <v>0.957001609565417</v>
      </c>
      <c r="R169" s="260">
        <v>0.961145194274029</v>
      </c>
      <c r="S169" s="260">
        <v>0.95153071690558</v>
      </c>
      <c r="T169" s="262">
        <v>0.9</v>
      </c>
      <c r="U169" s="260">
        <v>0.883967470229451</v>
      </c>
      <c r="V169" s="260">
        <v>0.915152908714647</v>
      </c>
      <c r="W169" s="260">
        <v>0.921706105755186</v>
      </c>
      <c r="X169" s="260">
        <v>0.906466673778011</v>
      </c>
      <c r="Y169" s="262">
        <v>0.92</v>
      </c>
      <c r="Z169" s="262">
        <v>0.934156378600823</v>
      </c>
      <c r="AA169" s="262">
        <v>0.936255924170616</v>
      </c>
      <c r="AB169" s="262">
        <v>0.937770095073466</v>
      </c>
      <c r="AC169" s="262">
        <v>0.937657114127702</v>
      </c>
      <c r="AD169" s="262">
        <v>0.92</v>
      </c>
      <c r="AE169" s="260">
        <v>0.996065057712487</v>
      </c>
      <c r="AF169" s="260">
        <v>0.992270887007729</v>
      </c>
      <c r="AG169" s="260">
        <v>0.992478375329071</v>
      </c>
      <c r="AH169" s="260">
        <v>0.984438924221815</v>
      </c>
      <c r="AI169" s="262">
        <v>0.92</v>
      </c>
      <c r="AJ169" s="260">
        <v>0.959471280007775</v>
      </c>
      <c r="AK169" s="260">
        <v>0.957881227394703</v>
      </c>
      <c r="AL169" s="260">
        <v>0.965065502183406</v>
      </c>
      <c r="AM169" s="260">
        <v>0.963547489534505</v>
      </c>
      <c r="AN169" s="259">
        <v>0.99</v>
      </c>
      <c r="AO169" s="264">
        <v>1</v>
      </c>
      <c r="AP169" s="264">
        <v>1</v>
      </c>
      <c r="AQ169" s="264">
        <v>1</v>
      </c>
      <c r="AR169" s="265">
        <v>1</v>
      </c>
      <c r="AS169" s="266">
        <v>0.105261498981944</v>
      </c>
      <c r="AT169" s="267">
        <v>0.0487804878048781</v>
      </c>
      <c r="AU169" s="268">
        <v>0.115384615384615</v>
      </c>
      <c r="AV169" s="268">
        <v>0.131578947368421</v>
      </c>
      <c r="AW169" s="268">
        <v>0.0681265206812652</v>
      </c>
      <c r="AX169" s="224"/>
      <c r="AY169" s="222"/>
    </row>
    <row r="170" ht="15" spans="1:51">
      <c r="A170" s="220"/>
      <c r="B170" s="224"/>
      <c r="C170" s="283" t="s">
        <v>99</v>
      </c>
      <c r="D170" s="111" t="s">
        <v>25</v>
      </c>
      <c r="E170" s="111" t="s">
        <v>100</v>
      </c>
      <c r="F170" s="284" t="s">
        <v>193</v>
      </c>
      <c r="G170" s="284" t="s">
        <v>193</v>
      </c>
      <c r="H170" s="284" t="s">
        <v>193</v>
      </c>
      <c r="I170" s="284" t="s">
        <v>193</v>
      </c>
      <c r="J170" s="259">
        <v>0.9</v>
      </c>
      <c r="K170" s="260">
        <v>0.925925925925926</v>
      </c>
      <c r="L170" s="260">
        <v>0.918918918918919</v>
      </c>
      <c r="M170" s="261">
        <v>0.861538461538462</v>
      </c>
      <c r="N170" s="261">
        <v>0.932162325863113</v>
      </c>
      <c r="O170" s="262">
        <v>0.9</v>
      </c>
      <c r="P170" s="263">
        <v>0.949435318275154</v>
      </c>
      <c r="Q170" s="260">
        <v>0.950348953140578</v>
      </c>
      <c r="R170" s="260">
        <v>0.930901618289237</v>
      </c>
      <c r="S170" s="260">
        <v>0.935989855412055</v>
      </c>
      <c r="T170" s="262">
        <v>0.9</v>
      </c>
      <c r="U170" s="260">
        <v>0.927104722792608</v>
      </c>
      <c r="V170" s="260">
        <v>0.927018943170488</v>
      </c>
      <c r="W170" s="260">
        <v>0.895710249165168</v>
      </c>
      <c r="X170" s="260">
        <v>0.898822896996595</v>
      </c>
      <c r="Y170" s="262">
        <v>0.92</v>
      </c>
      <c r="Z170" s="262">
        <v>0.940010167768175</v>
      </c>
      <c r="AA170" s="262">
        <v>0.941023069207623</v>
      </c>
      <c r="AB170" s="262">
        <v>0.901154401154401</v>
      </c>
      <c r="AC170" s="262">
        <v>0.930651737751602</v>
      </c>
      <c r="AD170" s="262">
        <v>0.92</v>
      </c>
      <c r="AE170" s="260">
        <v>0.994505494505495</v>
      </c>
      <c r="AF170" s="260">
        <v>0.981735159817352</v>
      </c>
      <c r="AG170" s="260">
        <v>0.944757609921082</v>
      </c>
      <c r="AH170" s="260">
        <v>0.985301818943546</v>
      </c>
      <c r="AI170" s="262">
        <v>0.92</v>
      </c>
      <c r="AJ170" s="260">
        <v>0.96588777076582</v>
      </c>
      <c r="AK170" s="260">
        <v>0.9564</v>
      </c>
      <c r="AL170" s="260">
        <v>0.947727272727273</v>
      </c>
      <c r="AM170" s="260">
        <v>0.954668157965554</v>
      </c>
      <c r="AN170" s="259">
        <v>0.99</v>
      </c>
      <c r="AO170" s="264">
        <v>1</v>
      </c>
      <c r="AP170" s="264">
        <v>1</v>
      </c>
      <c r="AQ170" s="264">
        <v>1</v>
      </c>
      <c r="AR170" s="265">
        <v>1</v>
      </c>
      <c r="AS170" s="266">
        <v>0.105261498981944</v>
      </c>
      <c r="AT170" s="267">
        <v>0.0625</v>
      </c>
      <c r="AU170" s="268">
        <v>0.120689655172414</v>
      </c>
      <c r="AV170" s="268">
        <v>0.203389830508475</v>
      </c>
      <c r="AW170" s="268">
        <v>0.0818128310771042</v>
      </c>
      <c r="AX170" s="224"/>
      <c r="AY170" s="222"/>
    </row>
    <row r="171" ht="15" spans="1:51">
      <c r="A171" s="220"/>
      <c r="B171" s="224"/>
      <c r="C171" s="283" t="s">
        <v>99</v>
      </c>
      <c r="D171" s="111" t="s">
        <v>25</v>
      </c>
      <c r="E171" s="111" t="s">
        <v>100</v>
      </c>
      <c r="F171" s="284" t="s">
        <v>194</v>
      </c>
      <c r="G171" s="284" t="s">
        <v>194</v>
      </c>
      <c r="H171" s="284" t="s">
        <v>194</v>
      </c>
      <c r="I171" s="284" t="s">
        <v>194</v>
      </c>
      <c r="J171" s="259">
        <v>0.9</v>
      </c>
      <c r="K171" s="260">
        <v>0.962962962962963</v>
      </c>
      <c r="L171" s="260">
        <v>0.959183673469388</v>
      </c>
      <c r="M171" s="261">
        <v>0.931818181818182</v>
      </c>
      <c r="N171" s="261">
        <v>0.977777777777778</v>
      </c>
      <c r="O171" s="262">
        <v>0.9</v>
      </c>
      <c r="P171" s="263">
        <v>0.95858271486713</v>
      </c>
      <c r="Q171" s="260">
        <v>0.95275888133031</v>
      </c>
      <c r="R171" s="260">
        <v>0.948252383113936</v>
      </c>
      <c r="S171" s="260">
        <v>0.953356955622588</v>
      </c>
      <c r="T171" s="262">
        <v>0.9</v>
      </c>
      <c r="U171" s="260">
        <v>0.910701460378262</v>
      </c>
      <c r="V171" s="260">
        <v>0.921390778533636</v>
      </c>
      <c r="W171" s="260">
        <v>0.912392192464821</v>
      </c>
      <c r="X171" s="260">
        <v>0.92157224337105</v>
      </c>
      <c r="Y171" s="262">
        <v>0.92</v>
      </c>
      <c r="Z171" s="262">
        <v>0.954605553107096</v>
      </c>
      <c r="AA171" s="262">
        <v>0.961495327102804</v>
      </c>
      <c r="AB171" s="262">
        <v>0.937420178799489</v>
      </c>
      <c r="AC171" s="262">
        <v>0.964720511843398</v>
      </c>
      <c r="AD171" s="262">
        <v>0.92</v>
      </c>
      <c r="AE171" s="260">
        <v>0.9903125</v>
      </c>
      <c r="AF171" s="260">
        <v>0.970045582808769</v>
      </c>
      <c r="AG171" s="260">
        <v>0.945414847161572</v>
      </c>
      <c r="AH171" s="260">
        <v>0.98159509202454</v>
      </c>
      <c r="AI171" s="262">
        <v>0.92</v>
      </c>
      <c r="AJ171" s="260">
        <v>0.969288040949279</v>
      </c>
      <c r="AK171" s="260">
        <v>0.971997744784815</v>
      </c>
      <c r="AL171" s="260">
        <v>0.971868720696584</v>
      </c>
      <c r="AM171" s="260">
        <v>0.978184477906219</v>
      </c>
      <c r="AN171" s="259">
        <v>0.99</v>
      </c>
      <c r="AO171" s="264">
        <v>1</v>
      </c>
      <c r="AP171" s="264">
        <v>1</v>
      </c>
      <c r="AQ171" s="264">
        <v>1</v>
      </c>
      <c r="AR171" s="265">
        <v>1</v>
      </c>
      <c r="AS171" s="266">
        <v>0.105261498981944</v>
      </c>
      <c r="AT171" s="267">
        <v>0.0857142857142857</v>
      </c>
      <c r="AU171" s="268">
        <v>0.222222222222222</v>
      </c>
      <c r="AV171" s="268">
        <v>0.16</v>
      </c>
      <c r="AW171" s="268">
        <v>0.0752823086574655</v>
      </c>
      <c r="AX171" s="224"/>
      <c r="AY171" s="222"/>
    </row>
    <row r="172" ht="15" spans="1:51">
      <c r="A172" s="220"/>
      <c r="B172" s="224"/>
      <c r="C172" s="283" t="s">
        <v>99</v>
      </c>
      <c r="D172" s="111" t="s">
        <v>25</v>
      </c>
      <c r="E172" s="111" t="s">
        <v>100</v>
      </c>
      <c r="F172" s="284" t="s">
        <v>195</v>
      </c>
      <c r="G172" s="284" t="s">
        <v>195</v>
      </c>
      <c r="H172" s="284" t="s">
        <v>195</v>
      </c>
      <c r="I172" s="284" t="s">
        <v>195</v>
      </c>
      <c r="J172" s="259">
        <v>0.9</v>
      </c>
      <c r="K172" s="260">
        <v>0.906666666666667</v>
      </c>
      <c r="L172" s="260">
        <v>0.972222222222222</v>
      </c>
      <c r="M172" s="261">
        <v>0.935483870967742</v>
      </c>
      <c r="N172" s="261">
        <v>0.932456664674238</v>
      </c>
      <c r="O172" s="262">
        <v>0.9</v>
      </c>
      <c r="P172" s="263">
        <v>0.967623925370404</v>
      </c>
      <c r="Q172" s="260">
        <v>0.983626440266828</v>
      </c>
      <c r="R172" s="260">
        <v>0.989029825162839</v>
      </c>
      <c r="S172" s="260">
        <v>0.973991633120215</v>
      </c>
      <c r="T172" s="262">
        <v>0.9</v>
      </c>
      <c r="U172" s="260">
        <v>0.899030546917871</v>
      </c>
      <c r="V172" s="260">
        <v>0.923893268647665</v>
      </c>
      <c r="W172" s="260">
        <v>0.905725059993144</v>
      </c>
      <c r="X172" s="260">
        <v>0.906967795406109</v>
      </c>
      <c r="Y172" s="262">
        <v>0.92</v>
      </c>
      <c r="Z172" s="262">
        <v>0.931153184165232</v>
      </c>
      <c r="AA172" s="262">
        <v>0.951680088864204</v>
      </c>
      <c r="AB172" s="262">
        <v>0.938650306748466</v>
      </c>
      <c r="AC172" s="262">
        <v>0.945721680876979</v>
      </c>
      <c r="AD172" s="262">
        <v>0.92</v>
      </c>
      <c r="AE172" s="260">
        <v>0.993654348637551</v>
      </c>
      <c r="AF172" s="260">
        <v>0.96039603960396</v>
      </c>
      <c r="AG172" s="260">
        <v>0.395988394096127</v>
      </c>
      <c r="AH172" s="260">
        <v>0.699870923860536</v>
      </c>
      <c r="AI172" s="262">
        <v>0.92</v>
      </c>
      <c r="AJ172" s="260">
        <v>0.952580028666985</v>
      </c>
      <c r="AK172" s="260">
        <v>0.965792143788955</v>
      </c>
      <c r="AL172" s="260">
        <v>0.964313222079589</v>
      </c>
      <c r="AM172" s="260">
        <v>0.966128887425544</v>
      </c>
      <c r="AN172" s="259">
        <v>0.99</v>
      </c>
      <c r="AO172" s="264">
        <v>1</v>
      </c>
      <c r="AP172" s="264">
        <v>1</v>
      </c>
      <c r="AQ172" s="264">
        <v>1</v>
      </c>
      <c r="AR172" s="265">
        <v>1</v>
      </c>
      <c r="AS172" s="266">
        <v>0.105261498981944</v>
      </c>
      <c r="AT172" s="267">
        <v>0</v>
      </c>
      <c r="AU172" s="268">
        <v>0.178571428571429</v>
      </c>
      <c r="AV172" s="268">
        <v>0.44</v>
      </c>
      <c r="AW172" s="268">
        <v>0.10077519379845</v>
      </c>
      <c r="AX172" s="224"/>
      <c r="AY172" s="222"/>
    </row>
    <row r="173" ht="15" spans="1:51">
      <c r="A173" s="220"/>
      <c r="B173" s="224"/>
      <c r="C173" s="283" t="s">
        <v>99</v>
      </c>
      <c r="D173" s="111" t="s">
        <v>25</v>
      </c>
      <c r="E173" s="111" t="s">
        <v>100</v>
      </c>
      <c r="F173" s="284" t="s">
        <v>196</v>
      </c>
      <c r="G173" s="284" t="s">
        <v>196</v>
      </c>
      <c r="H173" s="284" t="s">
        <v>196</v>
      </c>
      <c r="I173" s="284" t="s">
        <v>196</v>
      </c>
      <c r="J173" s="259">
        <v>0.9</v>
      </c>
      <c r="K173" s="260">
        <v>0.986111111111111</v>
      </c>
      <c r="L173" s="260">
        <v>0.849315068493151</v>
      </c>
      <c r="M173" s="261">
        <v>0.893939393939394</v>
      </c>
      <c r="N173" s="261">
        <v>0.925438596491228</v>
      </c>
      <c r="O173" s="262">
        <v>0.9</v>
      </c>
      <c r="P173" s="263">
        <v>0.909157832744405</v>
      </c>
      <c r="Q173" s="260">
        <v>0.952769428939459</v>
      </c>
      <c r="R173" s="260">
        <v>0.933637829124127</v>
      </c>
      <c r="S173" s="260">
        <v>0.929710718817328</v>
      </c>
      <c r="T173" s="262">
        <v>0.9</v>
      </c>
      <c r="U173" s="260">
        <v>0.864399293286219</v>
      </c>
      <c r="V173" s="260">
        <v>0.915629025332761</v>
      </c>
      <c r="W173" s="260">
        <v>0.908651262761956</v>
      </c>
      <c r="X173" s="260">
        <v>0.883895800866907</v>
      </c>
      <c r="Y173" s="262">
        <v>0.92</v>
      </c>
      <c r="Z173" s="262">
        <v>0.913247362250879</v>
      </c>
      <c r="AA173" s="262">
        <v>0.890264222804094</v>
      </c>
      <c r="AB173" s="262">
        <v>0.861694915254237</v>
      </c>
      <c r="AC173" s="262">
        <v>0.9025807157112</v>
      </c>
      <c r="AD173" s="262">
        <v>0.92</v>
      </c>
      <c r="AE173" s="260">
        <v>0.998505018865238</v>
      </c>
      <c r="AF173" s="260">
        <v>0.9045683313976</v>
      </c>
      <c r="AG173" s="260">
        <v>0.994443545341749</v>
      </c>
      <c r="AH173" s="260">
        <v>0.974523320175101</v>
      </c>
      <c r="AI173" s="262">
        <v>0.92</v>
      </c>
      <c r="AJ173" s="260">
        <v>0.931112199902009</v>
      </c>
      <c r="AK173" s="260">
        <v>0.933958004064123</v>
      </c>
      <c r="AL173" s="260">
        <v>0.932076197806427</v>
      </c>
      <c r="AM173" s="260">
        <v>0.940255829083506</v>
      </c>
      <c r="AN173" s="259">
        <v>0.99</v>
      </c>
      <c r="AO173" s="264">
        <v>1</v>
      </c>
      <c r="AP173" s="264">
        <v>1</v>
      </c>
      <c r="AQ173" s="264">
        <v>1</v>
      </c>
      <c r="AR173" s="265">
        <v>1</v>
      </c>
      <c r="AS173" s="266">
        <v>0.105261498981944</v>
      </c>
      <c r="AT173" s="267">
        <v>0.0166666666666667</v>
      </c>
      <c r="AU173" s="268">
        <v>0.0833333333333333</v>
      </c>
      <c r="AV173" s="268">
        <v>0.114285714285714</v>
      </c>
      <c r="AW173" s="268">
        <v>0.0751944684528954</v>
      </c>
      <c r="AX173" s="224"/>
      <c r="AY173" s="222"/>
    </row>
    <row r="174" ht="15" spans="1:51">
      <c r="A174" s="220"/>
      <c r="B174" s="224"/>
      <c r="C174" s="283" t="s">
        <v>99</v>
      </c>
      <c r="D174" s="111" t="s">
        <v>25</v>
      </c>
      <c r="E174" s="111" t="s">
        <v>100</v>
      </c>
      <c r="F174" s="284" t="s">
        <v>197</v>
      </c>
      <c r="G174" s="284" t="s">
        <v>197</v>
      </c>
      <c r="H174" s="284" t="s">
        <v>197</v>
      </c>
      <c r="I174" s="284" t="s">
        <v>197</v>
      </c>
      <c r="J174" s="259">
        <v>0.9</v>
      </c>
      <c r="K174" s="260">
        <v>0.94047619047619</v>
      </c>
      <c r="L174" s="260">
        <v>0.923076923076923</v>
      </c>
      <c r="M174" s="261">
        <v>0.945205479452055</v>
      </c>
      <c r="N174" s="261">
        <v>0.924642464246425</v>
      </c>
      <c r="O174" s="262">
        <v>0.9</v>
      </c>
      <c r="P174" s="263">
        <v>0.923629055412001</v>
      </c>
      <c r="Q174" s="260">
        <v>0.946117274167987</v>
      </c>
      <c r="R174" s="260">
        <v>0.904356792987884</v>
      </c>
      <c r="S174" s="260">
        <v>0.918540510450229</v>
      </c>
      <c r="T174" s="262">
        <v>0.9</v>
      </c>
      <c r="U174" s="260">
        <v>0.895492391616423</v>
      </c>
      <c r="V174" s="260">
        <v>0.928882725832013</v>
      </c>
      <c r="W174" s="260">
        <v>0.867491621551946</v>
      </c>
      <c r="X174" s="260">
        <v>0.893507194548</v>
      </c>
      <c r="Y174" s="262">
        <v>0.92</v>
      </c>
      <c r="Z174" s="262">
        <v>0.941467946732735</v>
      </c>
      <c r="AA174" s="262">
        <v>0.955383382313652</v>
      </c>
      <c r="AB174" s="262">
        <v>0.963746223564955</v>
      </c>
      <c r="AC174" s="262">
        <v>0.951240179815302</v>
      </c>
      <c r="AD174" s="262">
        <v>0.92</v>
      </c>
      <c r="AE174" s="260">
        <v>0.979166666666667</v>
      </c>
      <c r="AF174" s="260">
        <v>0.979498080087767</v>
      </c>
      <c r="AG174" s="260">
        <v>0.956350465313029</v>
      </c>
      <c r="AH174" s="260">
        <v>0.97688156202166</v>
      </c>
      <c r="AI174" s="262">
        <v>0.92</v>
      </c>
      <c r="AJ174" s="260">
        <v>0.969007453903492</v>
      </c>
      <c r="AK174" s="260">
        <v>0.974863512283894</v>
      </c>
      <c r="AL174" s="260">
        <v>0.945608302902172</v>
      </c>
      <c r="AM174" s="260">
        <v>0.972266054607182</v>
      </c>
      <c r="AN174" s="259">
        <v>0.99</v>
      </c>
      <c r="AO174" s="264">
        <v>1</v>
      </c>
      <c r="AP174" s="264">
        <v>1</v>
      </c>
      <c r="AQ174" s="264">
        <v>1</v>
      </c>
      <c r="AR174" s="265">
        <v>0.99986216402481</v>
      </c>
      <c r="AS174" s="266">
        <v>0.105261498981944</v>
      </c>
      <c r="AT174" s="267">
        <v>0.00705882352941176</v>
      </c>
      <c r="AU174" s="268">
        <v>0.00243605359317905</v>
      </c>
      <c r="AV174" s="268">
        <v>0.25</v>
      </c>
      <c r="AW174" s="268">
        <v>0.0401360544217687</v>
      </c>
      <c r="AX174" s="224"/>
      <c r="AY174" s="222"/>
    </row>
    <row r="175" ht="15" spans="1:51">
      <c r="A175" s="220"/>
      <c r="B175" s="224"/>
      <c r="C175" s="283" t="s">
        <v>99</v>
      </c>
      <c r="D175" s="111" t="s">
        <v>25</v>
      </c>
      <c r="E175" s="111" t="s">
        <v>100</v>
      </c>
      <c r="F175" s="284" t="s">
        <v>198</v>
      </c>
      <c r="G175" s="284" t="s">
        <v>198</v>
      </c>
      <c r="H175" s="284" t="s">
        <v>198</v>
      </c>
      <c r="I175" s="284" t="s">
        <v>198</v>
      </c>
      <c r="J175" s="259">
        <v>0.9</v>
      </c>
      <c r="K175" s="260">
        <v>0.978723404255319</v>
      </c>
      <c r="L175" s="260">
        <v>0.977777777777778</v>
      </c>
      <c r="M175" s="261">
        <v>0.948717948717949</v>
      </c>
      <c r="N175" s="261">
        <v>0.94164193867458</v>
      </c>
      <c r="O175" s="262">
        <v>0.9</v>
      </c>
      <c r="P175" s="263">
        <v>0.946392928428857</v>
      </c>
      <c r="Q175" s="260">
        <v>0.971493212669683</v>
      </c>
      <c r="R175" s="260">
        <v>0.958021851638873</v>
      </c>
      <c r="S175" s="260">
        <v>0.962728758169935</v>
      </c>
      <c r="T175" s="262">
        <v>0.9</v>
      </c>
      <c r="U175" s="260">
        <v>0.923011120615911</v>
      </c>
      <c r="V175" s="260">
        <v>0.944796380090498</v>
      </c>
      <c r="W175" s="260">
        <v>0.929269695227142</v>
      </c>
      <c r="X175" s="260">
        <v>0.92766339869281</v>
      </c>
      <c r="Y175" s="262">
        <v>0.92</v>
      </c>
      <c r="Z175" s="262">
        <v>0.942671714440238</v>
      </c>
      <c r="AA175" s="262">
        <v>0.960036747818098</v>
      </c>
      <c r="AB175" s="262">
        <v>0.952464788732394</v>
      </c>
      <c r="AC175" s="262">
        <v>0.966588657073146</v>
      </c>
      <c r="AD175" s="262">
        <v>0.92</v>
      </c>
      <c r="AE175" s="260">
        <v>0.980392156862745</v>
      </c>
      <c r="AF175" s="260">
        <v>0.976476476476477</v>
      </c>
      <c r="AG175" s="260">
        <v>0.989290495314592</v>
      </c>
      <c r="AH175" s="260">
        <v>0.983755194559879</v>
      </c>
      <c r="AI175" s="262">
        <v>0.92</v>
      </c>
      <c r="AJ175" s="260">
        <v>0.956692178458092</v>
      </c>
      <c r="AK175" s="260">
        <v>0.972646455436517</v>
      </c>
      <c r="AL175" s="260">
        <v>0.968357173818812</v>
      </c>
      <c r="AM175" s="260">
        <v>0.978278882575758</v>
      </c>
      <c r="AN175" s="259">
        <v>0.99</v>
      </c>
      <c r="AO175" s="264">
        <v>1</v>
      </c>
      <c r="AP175" s="264">
        <v>1</v>
      </c>
      <c r="AQ175" s="264">
        <v>1</v>
      </c>
      <c r="AR175" s="265">
        <v>1</v>
      </c>
      <c r="AS175" s="266">
        <v>0.105261498981944</v>
      </c>
      <c r="AT175" s="267">
        <v>0.16</v>
      </c>
      <c r="AU175" s="268">
        <v>0.130434782608696</v>
      </c>
      <c r="AV175" s="268">
        <v>0.0714285714285714</v>
      </c>
      <c r="AW175" s="268">
        <v>0.0809061488673139</v>
      </c>
      <c r="AX175" s="224"/>
      <c r="AY175" s="222"/>
    </row>
    <row r="176" ht="15" spans="1:51">
      <c r="A176" s="220"/>
      <c r="B176" s="224"/>
      <c r="C176" s="283" t="s">
        <v>99</v>
      </c>
      <c r="D176" s="111" t="s">
        <v>25</v>
      </c>
      <c r="E176" s="111" t="s">
        <v>100</v>
      </c>
      <c r="F176" s="284" t="s">
        <v>199</v>
      </c>
      <c r="G176" s="284" t="s">
        <v>199</v>
      </c>
      <c r="H176" s="284" t="s">
        <v>199</v>
      </c>
      <c r="I176" s="284" t="s">
        <v>199</v>
      </c>
      <c r="J176" s="259">
        <v>0.9</v>
      </c>
      <c r="K176" s="260">
        <v>0.9625</v>
      </c>
      <c r="L176" s="260">
        <v>0.973684210526316</v>
      </c>
      <c r="M176" s="261">
        <v>0.984126984126984</v>
      </c>
      <c r="N176" s="261">
        <v>0.979331306990881</v>
      </c>
      <c r="O176" s="262">
        <v>0.9</v>
      </c>
      <c r="P176" s="263">
        <v>0.877049180327869</v>
      </c>
      <c r="Q176" s="260">
        <v>0.879462494985961</v>
      </c>
      <c r="R176" s="260">
        <v>0.938671665773969</v>
      </c>
      <c r="S176" s="260">
        <v>0.919515938511977</v>
      </c>
      <c r="T176" s="262">
        <v>0.9</v>
      </c>
      <c r="U176" s="260">
        <v>0.887630402384501</v>
      </c>
      <c r="V176" s="260">
        <v>0.956277577216205</v>
      </c>
      <c r="W176" s="260">
        <v>0.937332619175147</v>
      </c>
      <c r="X176" s="260">
        <v>0.92687650164327</v>
      </c>
      <c r="Y176" s="262">
        <v>0.92</v>
      </c>
      <c r="Z176" s="262">
        <v>0.985116279069767</v>
      </c>
      <c r="AA176" s="262">
        <v>0.995905834186285</v>
      </c>
      <c r="AB176" s="262">
        <v>0.989189189189189</v>
      </c>
      <c r="AC176" s="262">
        <v>0.989488221176407</v>
      </c>
      <c r="AD176" s="262">
        <v>0.92</v>
      </c>
      <c r="AE176" s="260">
        <v>0.992716785609541</v>
      </c>
      <c r="AF176" s="260">
        <v>0.967627245508982</v>
      </c>
      <c r="AG176" s="260">
        <v>0.902938221998995</v>
      </c>
      <c r="AH176" s="260">
        <v>0.954100270064573</v>
      </c>
      <c r="AI176" s="262">
        <v>0.92</v>
      </c>
      <c r="AJ176" s="260">
        <v>0.984700553598389</v>
      </c>
      <c r="AK176" s="260">
        <v>0.994716726618705</v>
      </c>
      <c r="AL176" s="260">
        <v>0.993439363817097</v>
      </c>
      <c r="AM176" s="260">
        <v>0.991750982145548</v>
      </c>
      <c r="AN176" s="259">
        <v>0.99</v>
      </c>
      <c r="AO176" s="264">
        <v>1</v>
      </c>
      <c r="AP176" s="264">
        <v>1</v>
      </c>
      <c r="AQ176" s="264">
        <v>1</v>
      </c>
      <c r="AR176" s="265">
        <v>1</v>
      </c>
      <c r="AS176" s="266">
        <v>0.105261498981944</v>
      </c>
      <c r="AT176" s="267">
        <v>-0.0021978021978022</v>
      </c>
      <c r="AU176" s="268">
        <v>0.0119331742243437</v>
      </c>
      <c r="AV176" s="268">
        <v>0.263157894736842</v>
      </c>
      <c r="AW176" s="268">
        <v>0.0449392712550607</v>
      </c>
      <c r="AX176" s="224"/>
      <c r="AY176" s="222"/>
    </row>
    <row r="177" ht="15" spans="1:51">
      <c r="A177" s="220"/>
      <c r="B177" s="224"/>
      <c r="C177" s="283" t="s">
        <v>99</v>
      </c>
      <c r="D177" s="111" t="s">
        <v>25</v>
      </c>
      <c r="E177" s="111" t="s">
        <v>100</v>
      </c>
      <c r="F177" s="284" t="s">
        <v>200</v>
      </c>
      <c r="G177" s="284" t="s">
        <v>200</v>
      </c>
      <c r="H177" s="284" t="s">
        <v>200</v>
      </c>
      <c r="I177" s="284" t="s">
        <v>200</v>
      </c>
      <c r="J177" s="259">
        <v>0.9</v>
      </c>
      <c r="K177" s="260" t="s">
        <v>33</v>
      </c>
      <c r="L177" s="260" t="s">
        <v>33</v>
      </c>
      <c r="M177" s="261" t="s">
        <v>33</v>
      </c>
      <c r="N177" s="261" t="s">
        <v>33</v>
      </c>
      <c r="O177" s="262">
        <v>0.9</v>
      </c>
      <c r="P177" s="263" t="s">
        <v>33</v>
      </c>
      <c r="Q177" s="260" t="s">
        <v>33</v>
      </c>
      <c r="R177" s="260" t="s">
        <v>33</v>
      </c>
      <c r="S177" s="260">
        <v>1</v>
      </c>
      <c r="T177" s="262">
        <v>0.9</v>
      </c>
      <c r="U177" s="260" t="s">
        <v>33</v>
      </c>
      <c r="V177" s="260" t="s">
        <v>33</v>
      </c>
      <c r="W177" s="260" t="s">
        <v>33</v>
      </c>
      <c r="X177" s="260">
        <v>1</v>
      </c>
      <c r="Y177" s="262">
        <v>0.92</v>
      </c>
      <c r="Z177" s="262" t="s">
        <v>33</v>
      </c>
      <c r="AA177" s="262" t="s">
        <v>33</v>
      </c>
      <c r="AB177" s="262" t="s">
        <v>33</v>
      </c>
      <c r="AC177" s="262">
        <v>1</v>
      </c>
      <c r="AD177" s="262">
        <v>0.92</v>
      </c>
      <c r="AE177" s="260" t="s">
        <v>33</v>
      </c>
      <c r="AF177" s="260" t="s">
        <v>33</v>
      </c>
      <c r="AG177" s="260" t="s">
        <v>33</v>
      </c>
      <c r="AH177" s="260" t="s">
        <v>33</v>
      </c>
      <c r="AI177" s="262">
        <v>0.92</v>
      </c>
      <c r="AJ177" s="260" t="s">
        <v>33</v>
      </c>
      <c r="AK177" s="260" t="s">
        <v>33</v>
      </c>
      <c r="AL177" s="260" t="s">
        <v>33</v>
      </c>
      <c r="AM177" s="260">
        <v>1</v>
      </c>
      <c r="AN177" s="259">
        <v>0.99</v>
      </c>
      <c r="AO177" s="264" t="s">
        <v>33</v>
      </c>
      <c r="AP177" s="264" t="s">
        <v>33</v>
      </c>
      <c r="AQ177" s="264" t="s">
        <v>33</v>
      </c>
      <c r="AR177" s="265" t="s">
        <v>33</v>
      </c>
      <c r="AS177" s="266">
        <v>0.105261498981944</v>
      </c>
      <c r="AT177" s="267" t="s">
        <v>33</v>
      </c>
      <c r="AU177" s="268" t="s">
        <v>33</v>
      </c>
      <c r="AV177" s="268" t="s">
        <v>33</v>
      </c>
      <c r="AW177" s="268" t="s">
        <v>33</v>
      </c>
      <c r="AX177" s="224"/>
      <c r="AY177" s="222"/>
    </row>
    <row r="178" ht="15" spans="1:51">
      <c r="A178" s="220"/>
      <c r="B178" s="224"/>
      <c r="C178" s="283" t="s">
        <v>99</v>
      </c>
      <c r="D178" s="111" t="s">
        <v>25</v>
      </c>
      <c r="E178" s="111" t="s">
        <v>100</v>
      </c>
      <c r="F178" s="284" t="s">
        <v>201</v>
      </c>
      <c r="G178" s="284" t="s">
        <v>201</v>
      </c>
      <c r="H178" s="284" t="s">
        <v>201</v>
      </c>
      <c r="I178" s="284" t="s">
        <v>201</v>
      </c>
      <c r="J178" s="259">
        <v>0.9</v>
      </c>
      <c r="K178" s="260">
        <v>0.936708860759494</v>
      </c>
      <c r="L178" s="260">
        <v>0.909090909090909</v>
      </c>
      <c r="M178" s="261">
        <v>0.930555555555556</v>
      </c>
      <c r="N178" s="261">
        <v>0.92316715542522</v>
      </c>
      <c r="O178" s="262">
        <v>0.9</v>
      </c>
      <c r="P178" s="263">
        <v>0.939958283671037</v>
      </c>
      <c r="Q178" s="260">
        <v>0.968269806425863</v>
      </c>
      <c r="R178" s="260">
        <v>0.943963183540877</v>
      </c>
      <c r="S178" s="260">
        <v>0.949070903357392</v>
      </c>
      <c r="T178" s="262">
        <v>0.9</v>
      </c>
      <c r="U178" s="260">
        <v>0.907181168057211</v>
      </c>
      <c r="V178" s="260">
        <v>0.950109758531231</v>
      </c>
      <c r="W178" s="260">
        <v>0.94369247428262</v>
      </c>
      <c r="X178" s="260">
        <v>0.923519804923572</v>
      </c>
      <c r="Y178" s="262">
        <v>0.92</v>
      </c>
      <c r="Z178" s="262">
        <v>0.881727158948686</v>
      </c>
      <c r="AA178" s="262">
        <v>0.914363953198905</v>
      </c>
      <c r="AB178" s="262">
        <v>0.898809523809524</v>
      </c>
      <c r="AC178" s="262">
        <v>0.911025658025592</v>
      </c>
      <c r="AD178" s="262">
        <v>0.92</v>
      </c>
      <c r="AE178" s="260">
        <v>0.996673320026613</v>
      </c>
      <c r="AF178" s="260">
        <v>0.996386499963865</v>
      </c>
      <c r="AG178" s="260">
        <v>0.989615859414712</v>
      </c>
      <c r="AH178" s="260">
        <v>0.978994750913175</v>
      </c>
      <c r="AI178" s="262">
        <v>0.92</v>
      </c>
      <c r="AJ178" s="260">
        <v>0.933286233346791</v>
      </c>
      <c r="AK178" s="260">
        <v>0.950620017714792</v>
      </c>
      <c r="AL178" s="260">
        <v>0.956066516115787</v>
      </c>
      <c r="AM178" s="260">
        <v>0.953071000691191</v>
      </c>
      <c r="AN178" s="259">
        <v>0.99</v>
      </c>
      <c r="AO178" s="264">
        <v>1</v>
      </c>
      <c r="AP178" s="264">
        <v>1</v>
      </c>
      <c r="AQ178" s="264">
        <v>1</v>
      </c>
      <c r="AR178" s="265">
        <v>1</v>
      </c>
      <c r="AS178" s="266">
        <v>0.105261498981944</v>
      </c>
      <c r="AT178" s="267">
        <v>0</v>
      </c>
      <c r="AU178" s="268">
        <v>0.03125</v>
      </c>
      <c r="AV178" s="268">
        <v>0.0769230769230769</v>
      </c>
      <c r="AW178" s="268">
        <v>0.0739549839228296</v>
      </c>
      <c r="AX178" s="224"/>
      <c r="AY178" s="222"/>
    </row>
    <row r="179" ht="15" spans="1:51">
      <c r="A179" s="220"/>
      <c r="B179" s="224"/>
      <c r="C179" s="283" t="s">
        <v>99</v>
      </c>
      <c r="D179" s="111" t="s">
        <v>25</v>
      </c>
      <c r="E179" s="111" t="s">
        <v>100</v>
      </c>
      <c r="F179" s="284" t="s">
        <v>202</v>
      </c>
      <c r="G179" s="284" t="s">
        <v>202</v>
      </c>
      <c r="H179" s="284" t="s">
        <v>202</v>
      </c>
      <c r="I179" s="284" t="s">
        <v>202</v>
      </c>
      <c r="J179" s="259">
        <v>0.9</v>
      </c>
      <c r="K179" s="260" t="s">
        <v>33</v>
      </c>
      <c r="L179" s="260" t="s">
        <v>33</v>
      </c>
      <c r="M179" s="261" t="s">
        <v>33</v>
      </c>
      <c r="N179" s="261" t="s">
        <v>33</v>
      </c>
      <c r="O179" s="262">
        <v>0.9</v>
      </c>
      <c r="P179" s="263" t="s">
        <v>33</v>
      </c>
      <c r="Q179" s="260" t="s">
        <v>33</v>
      </c>
      <c r="R179" s="260" t="s">
        <v>33</v>
      </c>
      <c r="S179" s="260" t="s">
        <v>33</v>
      </c>
      <c r="T179" s="262">
        <v>0.9</v>
      </c>
      <c r="U179" s="260" t="s">
        <v>33</v>
      </c>
      <c r="V179" s="260" t="s">
        <v>33</v>
      </c>
      <c r="W179" s="260" t="s">
        <v>33</v>
      </c>
      <c r="X179" s="260" t="s">
        <v>33</v>
      </c>
      <c r="Y179" s="262">
        <v>0.92</v>
      </c>
      <c r="Z179" s="262" t="s">
        <v>33</v>
      </c>
      <c r="AA179" s="262" t="s">
        <v>33</v>
      </c>
      <c r="AB179" s="262" t="s">
        <v>33</v>
      </c>
      <c r="AC179" s="262" t="s">
        <v>33</v>
      </c>
      <c r="AD179" s="262">
        <v>0.92</v>
      </c>
      <c r="AE179" s="260" t="s">
        <v>33</v>
      </c>
      <c r="AF179" s="260" t="s">
        <v>33</v>
      </c>
      <c r="AG179" s="260" t="s">
        <v>33</v>
      </c>
      <c r="AH179" s="260" t="s">
        <v>33</v>
      </c>
      <c r="AI179" s="262">
        <v>0.92</v>
      </c>
      <c r="AJ179" s="260" t="s">
        <v>33</v>
      </c>
      <c r="AK179" s="260" t="s">
        <v>33</v>
      </c>
      <c r="AL179" s="260" t="s">
        <v>33</v>
      </c>
      <c r="AM179" s="260" t="s">
        <v>33</v>
      </c>
      <c r="AN179" s="259">
        <v>0.99</v>
      </c>
      <c r="AO179" s="264" t="s">
        <v>33</v>
      </c>
      <c r="AP179" s="264" t="s">
        <v>33</v>
      </c>
      <c r="AQ179" s="264" t="s">
        <v>33</v>
      </c>
      <c r="AR179" s="265" t="s">
        <v>33</v>
      </c>
      <c r="AS179" s="266">
        <v>0.105261498981944</v>
      </c>
      <c r="AT179" s="267" t="s">
        <v>33</v>
      </c>
      <c r="AU179" s="268" t="s">
        <v>33</v>
      </c>
      <c r="AV179" s="268" t="s">
        <v>33</v>
      </c>
      <c r="AW179" s="268" t="s">
        <v>33</v>
      </c>
      <c r="AX179" s="224"/>
      <c r="AY179" s="222"/>
    </row>
    <row r="180" ht="15" spans="1:51">
      <c r="A180" s="220"/>
      <c r="B180" s="224"/>
      <c r="C180" s="283" t="s">
        <v>99</v>
      </c>
      <c r="D180" s="111" t="s">
        <v>25</v>
      </c>
      <c r="E180" s="111" t="s">
        <v>100</v>
      </c>
      <c r="F180" s="284" t="s">
        <v>203</v>
      </c>
      <c r="G180" s="284" t="s">
        <v>203</v>
      </c>
      <c r="H180" s="284" t="s">
        <v>203</v>
      </c>
      <c r="I180" s="284" t="s">
        <v>203</v>
      </c>
      <c r="J180" s="259">
        <v>0.9</v>
      </c>
      <c r="K180" s="260">
        <v>0.982758620689655</v>
      </c>
      <c r="L180" s="260">
        <v>1</v>
      </c>
      <c r="M180" s="261">
        <v>1</v>
      </c>
      <c r="N180" s="261">
        <v>0.986923076923077</v>
      </c>
      <c r="O180" s="262">
        <v>0.9</v>
      </c>
      <c r="P180" s="263">
        <v>0.933324735620325</v>
      </c>
      <c r="Q180" s="260">
        <v>0.954705432287682</v>
      </c>
      <c r="R180" s="260">
        <v>0.963506898086337</v>
      </c>
      <c r="S180" s="260">
        <v>0.934285592643052</v>
      </c>
      <c r="T180" s="262">
        <v>0.9</v>
      </c>
      <c r="U180" s="260">
        <v>0.903920557131803</v>
      </c>
      <c r="V180" s="260">
        <v>0.945983167559296</v>
      </c>
      <c r="W180" s="260">
        <v>0.950378282153983</v>
      </c>
      <c r="X180" s="260">
        <v>0.926820787920073</v>
      </c>
      <c r="Y180" s="262">
        <v>0.92</v>
      </c>
      <c r="Z180" s="262">
        <v>0.933490442524221</v>
      </c>
      <c r="AA180" s="262">
        <v>0.940718303764604</v>
      </c>
      <c r="AB180" s="262">
        <v>0.955006337135615</v>
      </c>
      <c r="AC180" s="262">
        <v>0.948023985078177</v>
      </c>
      <c r="AD180" s="262">
        <v>0.92</v>
      </c>
      <c r="AE180" s="260">
        <v>0.99724959889984</v>
      </c>
      <c r="AF180" s="260">
        <v>0.984998831077746</v>
      </c>
      <c r="AG180" s="260">
        <v>0.993046137481718</v>
      </c>
      <c r="AH180" s="260">
        <v>0.986468478854893</v>
      </c>
      <c r="AI180" s="262">
        <v>0.92</v>
      </c>
      <c r="AJ180" s="260">
        <v>0.955338631651693</v>
      </c>
      <c r="AK180" s="260">
        <v>0.965677928129761</v>
      </c>
      <c r="AL180" s="260">
        <v>0.975135847192491</v>
      </c>
      <c r="AM180" s="260">
        <v>0.969229376485233</v>
      </c>
      <c r="AN180" s="259">
        <v>0.99</v>
      </c>
      <c r="AO180" s="264">
        <v>1</v>
      </c>
      <c r="AP180" s="264">
        <v>1</v>
      </c>
      <c r="AQ180" s="264">
        <v>1</v>
      </c>
      <c r="AR180" s="265">
        <v>0.999580514917938</v>
      </c>
      <c r="AS180" s="266">
        <v>0.105261498981944</v>
      </c>
      <c r="AT180" s="267">
        <v>0.160714285714286</v>
      </c>
      <c r="AU180" s="268">
        <v>0.0425531914893617</v>
      </c>
      <c r="AV180" s="268">
        <v>0.133333333333333</v>
      </c>
      <c r="AW180" s="268">
        <v>0.0701013513513514</v>
      </c>
      <c r="AX180" s="224"/>
      <c r="AY180" s="222"/>
    </row>
    <row r="181" ht="15" spans="1:51">
      <c r="A181" s="220"/>
      <c r="B181" s="224"/>
      <c r="C181" s="283" t="s">
        <v>99</v>
      </c>
      <c r="D181" s="111" t="s">
        <v>25</v>
      </c>
      <c r="E181" s="111" t="s">
        <v>100</v>
      </c>
      <c r="F181" s="284" t="s">
        <v>204</v>
      </c>
      <c r="G181" s="284" t="s">
        <v>204</v>
      </c>
      <c r="H181" s="284" t="s">
        <v>204</v>
      </c>
      <c r="I181" s="284" t="s">
        <v>204</v>
      </c>
      <c r="J181" s="259">
        <v>0.9</v>
      </c>
      <c r="K181" s="260">
        <v>0.959183673469388</v>
      </c>
      <c r="L181" s="260">
        <v>0.938775510204082</v>
      </c>
      <c r="M181" s="261">
        <v>0.909090909090909</v>
      </c>
      <c r="N181" s="261">
        <v>0.940217391304348</v>
      </c>
      <c r="O181" s="262">
        <v>0.9</v>
      </c>
      <c r="P181" s="263">
        <v>0.959803921568627</v>
      </c>
      <c r="Q181" s="260">
        <v>0.949269480519481</v>
      </c>
      <c r="R181" s="260">
        <v>0.975273865414711</v>
      </c>
      <c r="S181" s="260">
        <v>0.922698940281971</v>
      </c>
      <c r="T181" s="262">
        <v>0.9</v>
      </c>
      <c r="U181" s="260">
        <v>0.923039215686275</v>
      </c>
      <c r="V181" s="260">
        <v>0.934253246753247</v>
      </c>
      <c r="W181" s="260">
        <v>0.946165884194053</v>
      </c>
      <c r="X181" s="260">
        <v>0.916186706585813</v>
      </c>
      <c r="Y181" s="262">
        <v>0.92</v>
      </c>
      <c r="Z181" s="262">
        <v>0.927192685404673</v>
      </c>
      <c r="AA181" s="262">
        <v>0.942452043369475</v>
      </c>
      <c r="AB181" s="262">
        <v>0.930379746835443</v>
      </c>
      <c r="AC181" s="262">
        <v>0.944157783461715</v>
      </c>
      <c r="AD181" s="262">
        <v>0.92</v>
      </c>
      <c r="AE181" s="260">
        <v>0.983208218095614</v>
      </c>
      <c r="AF181" s="260">
        <v>0.979530256075681</v>
      </c>
      <c r="AG181" s="260">
        <v>0.973475055060806</v>
      </c>
      <c r="AH181" s="260">
        <v>0.92063197087704</v>
      </c>
      <c r="AI181" s="262">
        <v>0.92</v>
      </c>
      <c r="AJ181" s="260">
        <v>0.958452722063037</v>
      </c>
      <c r="AK181" s="260">
        <v>0.961294862772695</v>
      </c>
      <c r="AL181" s="260">
        <v>0.969774471053243</v>
      </c>
      <c r="AM181" s="260">
        <v>0.967880753734515</v>
      </c>
      <c r="AN181" s="259">
        <v>0.99</v>
      </c>
      <c r="AO181" s="264">
        <v>1</v>
      </c>
      <c r="AP181" s="264">
        <v>1</v>
      </c>
      <c r="AQ181" s="264">
        <v>1</v>
      </c>
      <c r="AR181" s="265">
        <v>1</v>
      </c>
      <c r="AS181" s="266">
        <v>0.105261498981944</v>
      </c>
      <c r="AT181" s="267">
        <v>0</v>
      </c>
      <c r="AU181" s="268">
        <v>0</v>
      </c>
      <c r="AV181" s="268">
        <v>0.0555555555555556</v>
      </c>
      <c r="AW181" s="268">
        <v>0.0486111111111111</v>
      </c>
      <c r="AX181" s="224"/>
      <c r="AY181" s="222"/>
    </row>
    <row r="182" ht="15" spans="1:51">
      <c r="A182" s="220"/>
      <c r="B182" s="224"/>
      <c r="C182" s="283" t="s">
        <v>99</v>
      </c>
      <c r="D182" s="111" t="s">
        <v>25</v>
      </c>
      <c r="E182" s="111" t="s">
        <v>100</v>
      </c>
      <c r="F182" s="284" t="s">
        <v>205</v>
      </c>
      <c r="G182" s="284" t="s">
        <v>205</v>
      </c>
      <c r="H182" s="284" t="s">
        <v>205</v>
      </c>
      <c r="I182" s="284" t="s">
        <v>205</v>
      </c>
      <c r="J182" s="259">
        <v>0.9</v>
      </c>
      <c r="K182" s="260">
        <v>0.978260869565217</v>
      </c>
      <c r="L182" s="260">
        <v>1</v>
      </c>
      <c r="M182" s="261">
        <v>0.976744186046512</v>
      </c>
      <c r="N182" s="261">
        <v>0.955152671755725</v>
      </c>
      <c r="O182" s="262">
        <v>0.9</v>
      </c>
      <c r="P182" s="263">
        <v>0.908263836239575</v>
      </c>
      <c r="Q182" s="260">
        <v>0.961316872427984</v>
      </c>
      <c r="R182" s="260">
        <v>0.951310861423221</v>
      </c>
      <c r="S182" s="260">
        <v>0.913915353426409</v>
      </c>
      <c r="T182" s="262">
        <v>0.9</v>
      </c>
      <c r="U182" s="260">
        <v>0.904094010614102</v>
      </c>
      <c r="V182" s="260">
        <v>0.948422496570645</v>
      </c>
      <c r="W182" s="260">
        <v>0.938576779026217</v>
      </c>
      <c r="X182" s="260">
        <v>0.908242954441049</v>
      </c>
      <c r="Y182" s="262">
        <v>0.92</v>
      </c>
      <c r="Z182" s="262">
        <v>0.939662447257384</v>
      </c>
      <c r="AA182" s="262">
        <v>0.962863834058213</v>
      </c>
      <c r="AB182" s="262">
        <v>0.949250288350634</v>
      </c>
      <c r="AC182" s="262">
        <v>0.950223390275953</v>
      </c>
      <c r="AD182" s="262">
        <v>0.92</v>
      </c>
      <c r="AE182" s="260">
        <v>0.994790746953911</v>
      </c>
      <c r="AF182" s="260">
        <v>0.958690568978956</v>
      </c>
      <c r="AG182" s="260">
        <v>0.985895390815213</v>
      </c>
      <c r="AH182" s="260">
        <v>0.979170636802382</v>
      </c>
      <c r="AI182" s="262">
        <v>0.92</v>
      </c>
      <c r="AJ182" s="260">
        <v>0.955145808813914</v>
      </c>
      <c r="AK182" s="260">
        <v>0.976039783001808</v>
      </c>
      <c r="AL182" s="260">
        <v>0.973989256432005</v>
      </c>
      <c r="AM182" s="260">
        <v>0.966995922988367</v>
      </c>
      <c r="AN182" s="259">
        <v>0.99</v>
      </c>
      <c r="AO182" s="264">
        <v>1</v>
      </c>
      <c r="AP182" s="264">
        <v>1</v>
      </c>
      <c r="AQ182" s="264">
        <v>1</v>
      </c>
      <c r="AR182" s="265">
        <v>1</v>
      </c>
      <c r="AS182" s="266">
        <v>0.105261498981944</v>
      </c>
      <c r="AT182" s="267">
        <v>0.111111111111111</v>
      </c>
      <c r="AU182" s="268">
        <v>0.125</v>
      </c>
      <c r="AV182" s="268">
        <v>0.388888888888889</v>
      </c>
      <c r="AW182" s="268">
        <v>0.0844155844155844</v>
      </c>
      <c r="AX182" s="224"/>
      <c r="AY182" s="222"/>
    </row>
    <row r="183" ht="15" spans="1:51">
      <c r="A183" s="220"/>
      <c r="B183" s="224"/>
      <c r="C183" s="283" t="s">
        <v>99</v>
      </c>
      <c r="D183" s="111" t="s">
        <v>25</v>
      </c>
      <c r="E183" s="111" t="s">
        <v>100</v>
      </c>
      <c r="F183" s="284" t="s">
        <v>206</v>
      </c>
      <c r="G183" s="284" t="s">
        <v>206</v>
      </c>
      <c r="H183" s="284" t="s">
        <v>206</v>
      </c>
      <c r="I183" s="284" t="s">
        <v>206</v>
      </c>
      <c r="J183" s="259">
        <v>0.9</v>
      </c>
      <c r="K183" s="260" t="s">
        <v>33</v>
      </c>
      <c r="L183" s="260" t="s">
        <v>33</v>
      </c>
      <c r="M183" s="261" t="s">
        <v>33</v>
      </c>
      <c r="N183" s="261" t="s">
        <v>33</v>
      </c>
      <c r="O183" s="262">
        <v>0.9</v>
      </c>
      <c r="P183" s="263" t="s">
        <v>33</v>
      </c>
      <c r="Q183" s="260" t="s">
        <v>33</v>
      </c>
      <c r="R183" s="260" t="s">
        <v>33</v>
      </c>
      <c r="S183" s="260">
        <v>0.25</v>
      </c>
      <c r="T183" s="262">
        <v>0.9</v>
      </c>
      <c r="U183" s="260" t="s">
        <v>33</v>
      </c>
      <c r="V183" s="260" t="s">
        <v>33</v>
      </c>
      <c r="W183" s="260" t="s">
        <v>33</v>
      </c>
      <c r="X183" s="260">
        <v>1</v>
      </c>
      <c r="Y183" s="262">
        <v>0.92</v>
      </c>
      <c r="Z183" s="262" t="s">
        <v>33</v>
      </c>
      <c r="AA183" s="262" t="s">
        <v>33</v>
      </c>
      <c r="AB183" s="262" t="s">
        <v>33</v>
      </c>
      <c r="AC183" s="262">
        <v>1</v>
      </c>
      <c r="AD183" s="262">
        <v>0.92</v>
      </c>
      <c r="AE183" s="260" t="s">
        <v>33</v>
      </c>
      <c r="AF183" s="260" t="s">
        <v>33</v>
      </c>
      <c r="AG183" s="260" t="s">
        <v>33</v>
      </c>
      <c r="AH183" s="260" t="s">
        <v>33</v>
      </c>
      <c r="AI183" s="262">
        <v>0.92</v>
      </c>
      <c r="AJ183" s="260" t="s">
        <v>33</v>
      </c>
      <c r="AK183" s="260" t="s">
        <v>33</v>
      </c>
      <c r="AL183" s="260" t="s">
        <v>33</v>
      </c>
      <c r="AM183" s="260">
        <v>1</v>
      </c>
      <c r="AN183" s="259">
        <v>0.99</v>
      </c>
      <c r="AO183" s="264" t="s">
        <v>33</v>
      </c>
      <c r="AP183" s="264" t="s">
        <v>33</v>
      </c>
      <c r="AQ183" s="264" t="s">
        <v>33</v>
      </c>
      <c r="AR183" s="265" t="s">
        <v>33</v>
      </c>
      <c r="AS183" s="266">
        <v>0.105261498981944</v>
      </c>
      <c r="AT183" s="267" t="s">
        <v>33</v>
      </c>
      <c r="AU183" s="268" t="s">
        <v>33</v>
      </c>
      <c r="AV183" s="268" t="s">
        <v>33</v>
      </c>
      <c r="AW183" s="268" t="s">
        <v>33</v>
      </c>
      <c r="AX183" s="224"/>
      <c r="AY183" s="222"/>
    </row>
    <row r="184" ht="15" spans="1:51">
      <c r="A184" s="220"/>
      <c r="B184" s="224"/>
      <c r="C184" s="283" t="s">
        <v>99</v>
      </c>
      <c r="D184" s="111" t="s">
        <v>25</v>
      </c>
      <c r="E184" s="111" t="s">
        <v>100</v>
      </c>
      <c r="F184" s="284" t="s">
        <v>207</v>
      </c>
      <c r="G184" s="284" t="s">
        <v>207</v>
      </c>
      <c r="H184" s="284" t="s">
        <v>207</v>
      </c>
      <c r="I184" s="284" t="s">
        <v>207</v>
      </c>
      <c r="J184" s="259">
        <v>0.9</v>
      </c>
      <c r="K184" s="260" t="s">
        <v>33</v>
      </c>
      <c r="L184" s="260" t="s">
        <v>33</v>
      </c>
      <c r="M184" s="261" t="s">
        <v>33</v>
      </c>
      <c r="N184" s="261" t="s">
        <v>33</v>
      </c>
      <c r="O184" s="262">
        <v>0.9</v>
      </c>
      <c r="P184" s="263" t="s">
        <v>33</v>
      </c>
      <c r="Q184" s="260" t="s">
        <v>33</v>
      </c>
      <c r="R184" s="260" t="s">
        <v>33</v>
      </c>
      <c r="S184" s="260">
        <v>0.125</v>
      </c>
      <c r="T184" s="262">
        <v>0.9</v>
      </c>
      <c r="U184" s="260" t="s">
        <v>33</v>
      </c>
      <c r="V184" s="260" t="s">
        <v>33</v>
      </c>
      <c r="W184" s="260" t="s">
        <v>33</v>
      </c>
      <c r="X184" s="260">
        <v>1</v>
      </c>
      <c r="Y184" s="262">
        <v>0.92</v>
      </c>
      <c r="Z184" s="262" t="s">
        <v>33</v>
      </c>
      <c r="AA184" s="262" t="s">
        <v>33</v>
      </c>
      <c r="AB184" s="262" t="s">
        <v>33</v>
      </c>
      <c r="AC184" s="262">
        <v>1</v>
      </c>
      <c r="AD184" s="262">
        <v>0.92</v>
      </c>
      <c r="AE184" s="260" t="s">
        <v>33</v>
      </c>
      <c r="AF184" s="260" t="s">
        <v>33</v>
      </c>
      <c r="AG184" s="260" t="s">
        <v>33</v>
      </c>
      <c r="AH184" s="260" t="s">
        <v>33</v>
      </c>
      <c r="AI184" s="262">
        <v>0.92</v>
      </c>
      <c r="AJ184" s="260" t="s">
        <v>33</v>
      </c>
      <c r="AK184" s="260" t="s">
        <v>33</v>
      </c>
      <c r="AL184" s="260" t="s">
        <v>33</v>
      </c>
      <c r="AM184" s="260">
        <v>1</v>
      </c>
      <c r="AN184" s="259">
        <v>0.99</v>
      </c>
      <c r="AO184" s="264" t="s">
        <v>33</v>
      </c>
      <c r="AP184" s="264" t="s">
        <v>33</v>
      </c>
      <c r="AQ184" s="264" t="s">
        <v>33</v>
      </c>
      <c r="AR184" s="265" t="s">
        <v>33</v>
      </c>
      <c r="AS184" s="266">
        <v>0.105261498981944</v>
      </c>
      <c r="AT184" s="267" t="s">
        <v>33</v>
      </c>
      <c r="AU184" s="268" t="s">
        <v>33</v>
      </c>
      <c r="AV184" s="268" t="s">
        <v>33</v>
      </c>
      <c r="AW184" s="268" t="s">
        <v>33</v>
      </c>
      <c r="AX184" s="224"/>
      <c r="AY184" s="222"/>
    </row>
    <row r="185" ht="15" spans="1:51">
      <c r="A185" s="220"/>
      <c r="B185" s="224"/>
      <c r="C185" s="283" t="s">
        <v>99</v>
      </c>
      <c r="D185" s="111" t="s">
        <v>25</v>
      </c>
      <c r="E185" s="111" t="s">
        <v>100</v>
      </c>
      <c r="F185" s="284" t="s">
        <v>208</v>
      </c>
      <c r="G185" s="284" t="s">
        <v>208</v>
      </c>
      <c r="H185" s="284" t="s">
        <v>208</v>
      </c>
      <c r="I185" s="284" t="s">
        <v>208</v>
      </c>
      <c r="J185" s="259">
        <v>0.9</v>
      </c>
      <c r="K185" s="260" t="s">
        <v>33</v>
      </c>
      <c r="L185" s="260" t="s">
        <v>33</v>
      </c>
      <c r="M185" s="261" t="s">
        <v>33</v>
      </c>
      <c r="N185" s="261" t="s">
        <v>33</v>
      </c>
      <c r="O185" s="262">
        <v>0.9</v>
      </c>
      <c r="P185" s="263" t="s">
        <v>33</v>
      </c>
      <c r="Q185" s="260" t="s">
        <v>33</v>
      </c>
      <c r="R185" s="260" t="s">
        <v>33</v>
      </c>
      <c r="S185" s="260" t="s">
        <v>33</v>
      </c>
      <c r="T185" s="262">
        <v>0.9</v>
      </c>
      <c r="U185" s="260" t="s">
        <v>33</v>
      </c>
      <c r="V185" s="260" t="s">
        <v>33</v>
      </c>
      <c r="W185" s="260" t="s">
        <v>33</v>
      </c>
      <c r="X185" s="260" t="s">
        <v>33</v>
      </c>
      <c r="Y185" s="262">
        <v>0.92</v>
      </c>
      <c r="Z185" s="262" t="s">
        <v>33</v>
      </c>
      <c r="AA185" s="262" t="s">
        <v>33</v>
      </c>
      <c r="AB185" s="262" t="s">
        <v>33</v>
      </c>
      <c r="AC185" s="262" t="s">
        <v>33</v>
      </c>
      <c r="AD185" s="262">
        <v>0.92</v>
      </c>
      <c r="AE185" s="260" t="s">
        <v>33</v>
      </c>
      <c r="AF185" s="260" t="s">
        <v>33</v>
      </c>
      <c r="AG185" s="260" t="s">
        <v>33</v>
      </c>
      <c r="AH185" s="260" t="s">
        <v>33</v>
      </c>
      <c r="AI185" s="262">
        <v>0.92</v>
      </c>
      <c r="AJ185" s="260" t="s">
        <v>33</v>
      </c>
      <c r="AK185" s="260" t="s">
        <v>33</v>
      </c>
      <c r="AL185" s="260" t="s">
        <v>33</v>
      </c>
      <c r="AM185" s="260" t="s">
        <v>33</v>
      </c>
      <c r="AN185" s="259">
        <v>0.99</v>
      </c>
      <c r="AO185" s="264" t="s">
        <v>33</v>
      </c>
      <c r="AP185" s="264" t="s">
        <v>33</v>
      </c>
      <c r="AQ185" s="264" t="s">
        <v>33</v>
      </c>
      <c r="AR185" s="265" t="s">
        <v>33</v>
      </c>
      <c r="AS185" s="266">
        <v>0.105261498981944</v>
      </c>
      <c r="AT185" s="267" t="s">
        <v>33</v>
      </c>
      <c r="AU185" s="268" t="s">
        <v>33</v>
      </c>
      <c r="AV185" s="268" t="s">
        <v>33</v>
      </c>
      <c r="AW185" s="268" t="s">
        <v>33</v>
      </c>
      <c r="AX185" s="224"/>
      <c r="AY185" s="222"/>
    </row>
    <row r="186" ht="15" spans="1:51">
      <c r="A186" s="220"/>
      <c r="B186" s="224"/>
      <c r="C186" s="283" t="s">
        <v>99</v>
      </c>
      <c r="D186" s="111" t="s">
        <v>25</v>
      </c>
      <c r="E186" s="111" t="s">
        <v>100</v>
      </c>
      <c r="F186" s="284" t="s">
        <v>209</v>
      </c>
      <c r="G186" s="284" t="s">
        <v>209</v>
      </c>
      <c r="H186" s="284" t="s">
        <v>209</v>
      </c>
      <c r="I186" s="284" t="s">
        <v>209</v>
      </c>
      <c r="J186" s="259">
        <v>0.9</v>
      </c>
      <c r="K186" s="260" t="s">
        <v>33</v>
      </c>
      <c r="L186" s="260" t="s">
        <v>33</v>
      </c>
      <c r="M186" s="261" t="s">
        <v>33</v>
      </c>
      <c r="N186" s="261" t="s">
        <v>33</v>
      </c>
      <c r="O186" s="262">
        <v>0.9</v>
      </c>
      <c r="P186" s="263" t="s">
        <v>33</v>
      </c>
      <c r="Q186" s="260" t="s">
        <v>33</v>
      </c>
      <c r="R186" s="260" t="s">
        <v>33</v>
      </c>
      <c r="S186" s="260" t="s">
        <v>33</v>
      </c>
      <c r="T186" s="262">
        <v>0.9</v>
      </c>
      <c r="U186" s="260" t="s">
        <v>33</v>
      </c>
      <c r="V186" s="260" t="s">
        <v>33</v>
      </c>
      <c r="W186" s="260" t="s">
        <v>33</v>
      </c>
      <c r="X186" s="260" t="s">
        <v>33</v>
      </c>
      <c r="Y186" s="262">
        <v>0.92</v>
      </c>
      <c r="Z186" s="262" t="s">
        <v>33</v>
      </c>
      <c r="AA186" s="262" t="s">
        <v>33</v>
      </c>
      <c r="AB186" s="262" t="s">
        <v>33</v>
      </c>
      <c r="AC186" s="262" t="s">
        <v>33</v>
      </c>
      <c r="AD186" s="262">
        <v>0.92</v>
      </c>
      <c r="AE186" s="260">
        <v>0.753246753246753</v>
      </c>
      <c r="AF186" s="260">
        <v>0.656862745098039</v>
      </c>
      <c r="AG186" s="260">
        <v>0</v>
      </c>
      <c r="AH186" s="260">
        <v>0.656897422940879</v>
      </c>
      <c r="AI186" s="262">
        <v>0.92</v>
      </c>
      <c r="AJ186" s="260" t="s">
        <v>33</v>
      </c>
      <c r="AK186" s="260" t="s">
        <v>33</v>
      </c>
      <c r="AL186" s="260" t="s">
        <v>33</v>
      </c>
      <c r="AM186" s="260" t="s">
        <v>33</v>
      </c>
      <c r="AN186" s="259">
        <v>0.99</v>
      </c>
      <c r="AO186" s="264">
        <v>1</v>
      </c>
      <c r="AP186" s="264">
        <v>1</v>
      </c>
      <c r="AQ186" s="264">
        <v>1</v>
      </c>
      <c r="AR186" s="265">
        <v>1</v>
      </c>
      <c r="AS186" s="266">
        <v>0.105261498981944</v>
      </c>
      <c r="AT186" s="267" t="s">
        <v>33</v>
      </c>
      <c r="AU186" s="268" t="s">
        <v>33</v>
      </c>
      <c r="AV186" s="268" t="s">
        <v>33</v>
      </c>
      <c r="AW186" s="268" t="s">
        <v>33</v>
      </c>
      <c r="AX186" s="224"/>
      <c r="AY186" s="222"/>
    </row>
    <row r="187" ht="15" spans="1:51">
      <c r="A187" s="220"/>
      <c r="B187" s="224"/>
      <c r="C187" s="283" t="s">
        <v>210</v>
      </c>
      <c r="D187" s="111" t="s">
        <v>125</v>
      </c>
      <c r="E187" s="111" t="s">
        <v>211</v>
      </c>
      <c r="F187" s="285" t="s">
        <v>212</v>
      </c>
      <c r="G187" s="285" t="s">
        <v>212</v>
      </c>
      <c r="H187" s="285" t="s">
        <v>212</v>
      </c>
      <c r="I187" s="285" t="s">
        <v>212</v>
      </c>
      <c r="J187" s="259">
        <v>0.9</v>
      </c>
      <c r="K187" s="260" t="s">
        <v>33</v>
      </c>
      <c r="L187" s="260" t="s">
        <v>33</v>
      </c>
      <c r="M187" s="261" t="s">
        <v>33</v>
      </c>
      <c r="N187" s="261" t="s">
        <v>33</v>
      </c>
      <c r="O187" s="262">
        <v>0.9</v>
      </c>
      <c r="P187" s="263" t="s">
        <v>33</v>
      </c>
      <c r="Q187" s="260" t="s">
        <v>33</v>
      </c>
      <c r="R187" s="260" t="s">
        <v>33</v>
      </c>
      <c r="S187" s="260">
        <v>0</v>
      </c>
      <c r="T187" s="262">
        <v>0.9</v>
      </c>
      <c r="U187" s="260" t="s">
        <v>33</v>
      </c>
      <c r="V187" s="260" t="s">
        <v>33</v>
      </c>
      <c r="W187" s="260" t="s">
        <v>33</v>
      </c>
      <c r="X187" s="260">
        <v>1</v>
      </c>
      <c r="Y187" s="262">
        <v>0.92</v>
      </c>
      <c r="Z187" s="262" t="s">
        <v>33</v>
      </c>
      <c r="AA187" s="262" t="s">
        <v>33</v>
      </c>
      <c r="AB187" s="262" t="s">
        <v>33</v>
      </c>
      <c r="AC187" s="262" t="s">
        <v>33</v>
      </c>
      <c r="AD187" s="262">
        <v>0.92</v>
      </c>
      <c r="AE187" s="260">
        <v>1</v>
      </c>
      <c r="AF187" s="260">
        <v>1</v>
      </c>
      <c r="AG187" s="260">
        <v>1</v>
      </c>
      <c r="AH187" s="260">
        <v>0.997910929636312</v>
      </c>
      <c r="AI187" s="262">
        <v>0.92</v>
      </c>
      <c r="AJ187" s="260" t="s">
        <v>33</v>
      </c>
      <c r="AK187" s="260" t="s">
        <v>33</v>
      </c>
      <c r="AL187" s="260" t="s">
        <v>33</v>
      </c>
      <c r="AM187" s="260">
        <v>1</v>
      </c>
      <c r="AN187" s="259">
        <v>0.99</v>
      </c>
      <c r="AO187" s="264">
        <v>1</v>
      </c>
      <c r="AP187" s="264">
        <v>1</v>
      </c>
      <c r="AQ187" s="264">
        <v>1</v>
      </c>
      <c r="AR187" s="265">
        <v>1</v>
      </c>
      <c r="AS187" s="286">
        <v>0.0719793575775068</v>
      </c>
      <c r="AT187" s="267" t="s">
        <v>33</v>
      </c>
      <c r="AU187" s="268" t="s">
        <v>33</v>
      </c>
      <c r="AV187" s="268" t="s">
        <v>33</v>
      </c>
      <c r="AW187" s="268" t="s">
        <v>33</v>
      </c>
      <c r="AX187" s="224"/>
      <c r="AY187" s="222"/>
    </row>
    <row r="188" ht="15" spans="1:51">
      <c r="A188" s="220"/>
      <c r="B188" s="224"/>
      <c r="C188" s="283" t="s">
        <v>210</v>
      </c>
      <c r="D188" s="111" t="s">
        <v>25</v>
      </c>
      <c r="E188" s="111" t="s">
        <v>211</v>
      </c>
      <c r="F188" s="285" t="s">
        <v>213</v>
      </c>
      <c r="G188" s="285" t="s">
        <v>213</v>
      </c>
      <c r="H188" s="285" t="s">
        <v>213</v>
      </c>
      <c r="I188" s="285" t="s">
        <v>213</v>
      </c>
      <c r="J188" s="259">
        <v>0.9</v>
      </c>
      <c r="K188" s="260">
        <v>0.983050847457627</v>
      </c>
      <c r="L188" s="260">
        <v>1</v>
      </c>
      <c r="M188" s="261">
        <v>0.98</v>
      </c>
      <c r="N188" s="261">
        <v>0.984555984555985</v>
      </c>
      <c r="O188" s="262">
        <v>0.9</v>
      </c>
      <c r="P188" s="263">
        <v>0.958969683154775</v>
      </c>
      <c r="Q188" s="260">
        <v>0.982786619032153</v>
      </c>
      <c r="R188" s="260">
        <v>0.975164353542732</v>
      </c>
      <c r="S188" s="260">
        <v>0.956800920046961</v>
      </c>
      <c r="T188" s="262">
        <v>0.9</v>
      </c>
      <c r="U188" s="260">
        <v>0.912468657396854</v>
      </c>
      <c r="V188" s="260">
        <v>0.942189022409873</v>
      </c>
      <c r="W188" s="260">
        <v>0.919649379108839</v>
      </c>
      <c r="X188" s="260">
        <v>0.91559048326425</v>
      </c>
      <c r="Y188" s="262">
        <v>0.92</v>
      </c>
      <c r="Z188" s="262">
        <v>0.947728186570165</v>
      </c>
      <c r="AA188" s="262">
        <v>0.950276243093923</v>
      </c>
      <c r="AB188" s="262">
        <v>0.904199475065617</v>
      </c>
      <c r="AC188" s="262">
        <v>0.955231852391357</v>
      </c>
      <c r="AD188" s="262">
        <v>0.92</v>
      </c>
      <c r="AE188" s="260">
        <v>0.997308813635344</v>
      </c>
      <c r="AF188" s="260">
        <v>0.986656076250993</v>
      </c>
      <c r="AG188" s="260">
        <v>0.992263843648209</v>
      </c>
      <c r="AH188" s="260">
        <v>0.99384333750843</v>
      </c>
      <c r="AI188" s="262">
        <v>0.92</v>
      </c>
      <c r="AJ188" s="260">
        <v>0.958975851032878</v>
      </c>
      <c r="AK188" s="260">
        <v>0.967628106781221</v>
      </c>
      <c r="AL188" s="260">
        <v>0.957155098543273</v>
      </c>
      <c r="AM188" s="260">
        <v>0.96948314792378</v>
      </c>
      <c r="AN188" s="259">
        <v>0.99</v>
      </c>
      <c r="AO188" s="264">
        <v>1</v>
      </c>
      <c r="AP188" s="264">
        <v>1</v>
      </c>
      <c r="AQ188" s="264">
        <v>1</v>
      </c>
      <c r="AR188" s="265">
        <v>1</v>
      </c>
      <c r="AS188" s="286">
        <v>0.0719793575775068</v>
      </c>
      <c r="AT188" s="267">
        <v>0.0806451612903226</v>
      </c>
      <c r="AU188" s="268">
        <v>0.0869565217391304</v>
      </c>
      <c r="AV188" s="268">
        <v>0.102564102564103</v>
      </c>
      <c r="AW188" s="268">
        <v>0.0792626728110599</v>
      </c>
      <c r="AX188" s="224"/>
      <c r="AY188" s="222"/>
    </row>
    <row r="189" ht="15" spans="1:51">
      <c r="A189" s="220"/>
      <c r="B189" s="224"/>
      <c r="C189" s="283" t="s">
        <v>210</v>
      </c>
      <c r="D189" s="111" t="s">
        <v>25</v>
      </c>
      <c r="E189" s="111" t="s">
        <v>211</v>
      </c>
      <c r="F189" s="285" t="s">
        <v>214</v>
      </c>
      <c r="G189" s="285" t="s">
        <v>214</v>
      </c>
      <c r="H189" s="285" t="s">
        <v>214</v>
      </c>
      <c r="I189" s="285" t="s">
        <v>214</v>
      </c>
      <c r="J189" s="259">
        <v>0.9</v>
      </c>
      <c r="K189" s="260">
        <v>0.9875</v>
      </c>
      <c r="L189" s="260">
        <v>0.986842105263158</v>
      </c>
      <c r="M189" s="261">
        <v>0.984848484848485</v>
      </c>
      <c r="N189" s="261">
        <v>0.983918999404407</v>
      </c>
      <c r="O189" s="262">
        <v>0.9</v>
      </c>
      <c r="P189" s="263">
        <v>0.94580168343256</v>
      </c>
      <c r="Q189" s="260">
        <v>0.953943407585792</v>
      </c>
      <c r="R189" s="260">
        <v>0.949221394719025</v>
      </c>
      <c r="S189" s="260">
        <v>0.957560194685892</v>
      </c>
      <c r="T189" s="262">
        <v>0.9</v>
      </c>
      <c r="U189" s="260">
        <v>0.906590022582632</v>
      </c>
      <c r="V189" s="260">
        <v>0.923841059602649</v>
      </c>
      <c r="W189" s="260">
        <v>0.918077183480027</v>
      </c>
      <c r="X189" s="260">
        <v>0.924757985667164</v>
      </c>
      <c r="Y189" s="262">
        <v>0.92</v>
      </c>
      <c r="Z189" s="262">
        <v>0.928704740574841</v>
      </c>
      <c r="AA189" s="262">
        <v>0.955675675675676</v>
      </c>
      <c r="AB189" s="262">
        <v>0.93854033290653</v>
      </c>
      <c r="AC189" s="262">
        <v>0.956969229139233</v>
      </c>
      <c r="AD189" s="262">
        <v>0.92</v>
      </c>
      <c r="AE189" s="260">
        <v>0.99580223880597</v>
      </c>
      <c r="AF189" s="260">
        <v>0.998422090729783</v>
      </c>
      <c r="AG189" s="260">
        <v>0.990196078431373</v>
      </c>
      <c r="AH189" s="260">
        <v>0.994390469581309</v>
      </c>
      <c r="AI189" s="262">
        <v>0.92</v>
      </c>
      <c r="AJ189" s="260">
        <v>0.951920529801324</v>
      </c>
      <c r="AK189" s="260">
        <v>0.967677630642176</v>
      </c>
      <c r="AL189" s="260">
        <v>0.975635876840696</v>
      </c>
      <c r="AM189" s="260">
        <v>0.973176080276973</v>
      </c>
      <c r="AN189" s="259">
        <v>0.99</v>
      </c>
      <c r="AO189" s="264">
        <v>1</v>
      </c>
      <c r="AP189" s="264">
        <v>1</v>
      </c>
      <c r="AQ189" s="264">
        <v>1</v>
      </c>
      <c r="AR189" s="265">
        <v>1</v>
      </c>
      <c r="AS189" s="286">
        <v>0.0719793575775068</v>
      </c>
      <c r="AT189" s="267">
        <v>0.0729166666666667</v>
      </c>
      <c r="AU189" s="268">
        <v>0.0978260869565217</v>
      </c>
      <c r="AV189" s="268">
        <v>0.0412371134020619</v>
      </c>
      <c r="AW189" s="268">
        <v>0.055</v>
      </c>
      <c r="AX189" s="224"/>
      <c r="AY189" s="222"/>
    </row>
    <row r="190" ht="15" spans="1:51">
      <c r="A190" s="220"/>
      <c r="B190" s="224"/>
      <c r="C190" s="283" t="s">
        <v>210</v>
      </c>
      <c r="D190" s="111" t="s">
        <v>125</v>
      </c>
      <c r="E190" s="111" t="s">
        <v>211</v>
      </c>
      <c r="F190" s="285" t="s">
        <v>215</v>
      </c>
      <c r="G190" s="285" t="s">
        <v>215</v>
      </c>
      <c r="H190" s="285" t="s">
        <v>215</v>
      </c>
      <c r="I190" s="285" t="s">
        <v>215</v>
      </c>
      <c r="J190" s="259">
        <v>0.9</v>
      </c>
      <c r="K190" s="260" t="s">
        <v>33</v>
      </c>
      <c r="L190" s="260" t="s">
        <v>33</v>
      </c>
      <c r="M190" s="261" t="s">
        <v>33</v>
      </c>
      <c r="N190" s="261" t="s">
        <v>33</v>
      </c>
      <c r="O190" s="262">
        <v>0.9</v>
      </c>
      <c r="P190" s="263">
        <v>0</v>
      </c>
      <c r="Q190" s="260">
        <v>0</v>
      </c>
      <c r="R190" s="260">
        <v>0</v>
      </c>
      <c r="S190" s="260">
        <v>0</v>
      </c>
      <c r="T190" s="262">
        <v>0.9</v>
      </c>
      <c r="U190" s="260">
        <v>0.785714285714286</v>
      </c>
      <c r="V190" s="260">
        <v>1</v>
      </c>
      <c r="W190" s="260">
        <v>0.555555555555556</v>
      </c>
      <c r="X190" s="260">
        <v>0.878116343490305</v>
      </c>
      <c r="Y190" s="262">
        <v>0.92</v>
      </c>
      <c r="Z190" s="262">
        <v>0.75</v>
      </c>
      <c r="AA190" s="262">
        <v>1</v>
      </c>
      <c r="AB190" s="262">
        <v>0.666666666666667</v>
      </c>
      <c r="AC190" s="262">
        <v>0.878378378378378</v>
      </c>
      <c r="AD190" s="262">
        <v>0.92</v>
      </c>
      <c r="AE190" s="260">
        <v>0.998014511736211</v>
      </c>
      <c r="AF190" s="260">
        <v>0.996418748038618</v>
      </c>
      <c r="AG190" s="260">
        <v>0.998730566466046</v>
      </c>
      <c r="AH190" s="260">
        <v>0.980013038921021</v>
      </c>
      <c r="AI190" s="262">
        <v>0.92</v>
      </c>
      <c r="AJ190" s="260">
        <v>0.777777777777778</v>
      </c>
      <c r="AK190" s="260">
        <v>1</v>
      </c>
      <c r="AL190" s="260">
        <v>0.733333333333333</v>
      </c>
      <c r="AM190" s="260">
        <v>0.913934426229508</v>
      </c>
      <c r="AN190" s="259">
        <v>0.99</v>
      </c>
      <c r="AO190" s="264">
        <v>1</v>
      </c>
      <c r="AP190" s="264">
        <v>1</v>
      </c>
      <c r="AQ190" s="264">
        <v>1</v>
      </c>
      <c r="AR190" s="265">
        <v>0.999826974651786</v>
      </c>
      <c r="AS190" s="286">
        <v>0.0719793575775068</v>
      </c>
      <c r="AT190" s="267" t="s">
        <v>33</v>
      </c>
      <c r="AU190" s="268" t="s">
        <v>33</v>
      </c>
      <c r="AV190" s="268" t="s">
        <v>33</v>
      </c>
      <c r="AW190" s="268" t="s">
        <v>33</v>
      </c>
      <c r="AX190" s="224"/>
      <c r="AY190" s="222"/>
    </row>
    <row r="191" s="215" customFormat="1" ht="15" spans="1:51">
      <c r="A191" s="220"/>
      <c r="C191" s="283" t="s">
        <v>210</v>
      </c>
      <c r="D191" s="111" t="s">
        <v>25</v>
      </c>
      <c r="E191" s="111" t="s">
        <v>211</v>
      </c>
      <c r="F191" s="285" t="s">
        <v>216</v>
      </c>
      <c r="G191" s="285" t="s">
        <v>216</v>
      </c>
      <c r="H191" s="285" t="s">
        <v>216</v>
      </c>
      <c r="I191" s="285" t="s">
        <v>216</v>
      </c>
      <c r="J191" s="259">
        <v>0.9</v>
      </c>
      <c r="K191" s="260">
        <v>0.9140625</v>
      </c>
      <c r="L191" s="260">
        <v>0.94017094017094</v>
      </c>
      <c r="M191" s="261">
        <v>0.936170212765957</v>
      </c>
      <c r="N191" s="261">
        <v>0.935559921414538</v>
      </c>
      <c r="O191" s="262">
        <v>0.9</v>
      </c>
      <c r="P191" s="263">
        <v>0.992675842909458</v>
      </c>
      <c r="Q191" s="260">
        <v>0.99409979770735</v>
      </c>
      <c r="R191" s="260">
        <v>0.991261722080136</v>
      </c>
      <c r="S191" s="260">
        <v>0.991632091595875</v>
      </c>
      <c r="T191" s="262">
        <v>0.9</v>
      </c>
      <c r="U191" s="260">
        <v>0.941406743275666</v>
      </c>
      <c r="V191" s="260">
        <v>0.936783546864464</v>
      </c>
      <c r="W191" s="260">
        <v>0.930306905370844</v>
      </c>
      <c r="X191" s="260">
        <v>0.937529783273078</v>
      </c>
      <c r="Y191" s="262">
        <v>0.92</v>
      </c>
      <c r="Z191" s="262">
        <v>0.957948937996138</v>
      </c>
      <c r="AA191" s="262">
        <v>0.959890347713173</v>
      </c>
      <c r="AB191" s="262">
        <v>0.95643294758339</v>
      </c>
      <c r="AC191" s="262">
        <v>0.967459698172098</v>
      </c>
      <c r="AD191" s="262">
        <v>0.92</v>
      </c>
      <c r="AE191" s="260">
        <v>0.991474012133137</v>
      </c>
      <c r="AF191" s="260">
        <v>0.991801510248112</v>
      </c>
      <c r="AG191" s="260">
        <v>0.991731594848148</v>
      </c>
      <c r="AH191" s="260">
        <v>0.991752577319588</v>
      </c>
      <c r="AI191" s="262">
        <v>0.92</v>
      </c>
      <c r="AJ191" s="260">
        <v>0.975278219395866</v>
      </c>
      <c r="AK191" s="260">
        <v>0.972092661691542</v>
      </c>
      <c r="AL191" s="260">
        <v>0.978899529297192</v>
      </c>
      <c r="AM191" s="260">
        <v>0.979896784781153</v>
      </c>
      <c r="AN191" s="259">
        <v>0.99</v>
      </c>
      <c r="AO191" s="264">
        <v>1</v>
      </c>
      <c r="AP191" s="264">
        <v>1</v>
      </c>
      <c r="AQ191" s="264">
        <v>1</v>
      </c>
      <c r="AR191" s="265">
        <v>1</v>
      </c>
      <c r="AS191" s="286">
        <v>0.0719793575775068</v>
      </c>
      <c r="AT191" s="267">
        <v>0.15</v>
      </c>
      <c r="AU191" s="268">
        <v>0.127659574468085</v>
      </c>
      <c r="AV191" s="268">
        <v>0.166666666666667</v>
      </c>
      <c r="AW191" s="268">
        <v>0.0795053003533569</v>
      </c>
      <c r="AX191" s="217"/>
      <c r="AY191" s="222"/>
    </row>
    <row r="192" ht="15" spans="1:51">
      <c r="A192" s="220"/>
      <c r="B192" s="224"/>
      <c r="C192" s="283" t="s">
        <v>210</v>
      </c>
      <c r="D192" s="111" t="s">
        <v>25</v>
      </c>
      <c r="E192" s="111" t="s">
        <v>211</v>
      </c>
      <c r="F192" s="285" t="s">
        <v>217</v>
      </c>
      <c r="G192" s="285" t="s">
        <v>217</v>
      </c>
      <c r="H192" s="285" t="s">
        <v>217</v>
      </c>
      <c r="I192" s="285" t="s">
        <v>217</v>
      </c>
      <c r="J192" s="259">
        <v>0.9</v>
      </c>
      <c r="K192" s="260">
        <v>0.908045977011494</v>
      </c>
      <c r="L192" s="260">
        <v>0.963414634146341</v>
      </c>
      <c r="M192" s="261">
        <v>0.885714285714286</v>
      </c>
      <c r="N192" s="261">
        <v>0.947397563676633</v>
      </c>
      <c r="O192" s="262">
        <v>0.9</v>
      </c>
      <c r="P192" s="263">
        <v>0.905259491466388</v>
      </c>
      <c r="Q192" s="260">
        <v>0.967204580947423</v>
      </c>
      <c r="R192" s="260">
        <v>0.975401771072483</v>
      </c>
      <c r="S192" s="260">
        <v>0.931980906921241</v>
      </c>
      <c r="T192" s="262">
        <v>0.9</v>
      </c>
      <c r="U192" s="260">
        <v>0.92302333681644</v>
      </c>
      <c r="V192" s="260">
        <v>0.922696512233212</v>
      </c>
      <c r="W192" s="260">
        <v>0.926533289603149</v>
      </c>
      <c r="X192" s="260">
        <v>0.916017991554984</v>
      </c>
      <c r="Y192" s="262">
        <v>0.92</v>
      </c>
      <c r="Z192" s="262">
        <v>0.911507293354943</v>
      </c>
      <c r="AA192" s="262">
        <v>0.92839450574195</v>
      </c>
      <c r="AB192" s="262">
        <v>0.87778958554729</v>
      </c>
      <c r="AC192" s="262">
        <v>0.930095492894322</v>
      </c>
      <c r="AD192" s="262">
        <v>0.92</v>
      </c>
      <c r="AE192" s="260">
        <v>0.97062423500612</v>
      </c>
      <c r="AF192" s="260">
        <v>0.992417061611374</v>
      </c>
      <c r="AG192" s="260">
        <v>0.997578692493947</v>
      </c>
      <c r="AH192" s="260">
        <v>0.981416106041431</v>
      </c>
      <c r="AI192" s="262">
        <v>0.92</v>
      </c>
      <c r="AJ192" s="260">
        <v>0.948000453155092</v>
      </c>
      <c r="AK192" s="260">
        <v>0.944243301955105</v>
      </c>
      <c r="AL192" s="260">
        <v>0.946115288220551</v>
      </c>
      <c r="AM192" s="260">
        <v>0.955556037450463</v>
      </c>
      <c r="AN192" s="259">
        <v>0.99</v>
      </c>
      <c r="AO192" s="264">
        <v>1</v>
      </c>
      <c r="AP192" s="264">
        <v>1</v>
      </c>
      <c r="AQ192" s="264">
        <v>1</v>
      </c>
      <c r="AR192" s="265">
        <v>1</v>
      </c>
      <c r="AS192" s="286">
        <v>0.0719793575775068</v>
      </c>
      <c r="AT192" s="267">
        <v>0.176470588235294</v>
      </c>
      <c r="AU192" s="268">
        <v>0.0727272727272727</v>
      </c>
      <c r="AV192" s="268">
        <v>0.104166666666667</v>
      </c>
      <c r="AW192" s="268">
        <v>0.0876330876330876</v>
      </c>
      <c r="AX192" s="224"/>
      <c r="AY192" s="222"/>
    </row>
    <row r="193" ht="15" spans="1:51">
      <c r="A193" s="220"/>
      <c r="B193" s="224"/>
      <c r="C193" s="283" t="s">
        <v>210</v>
      </c>
      <c r="D193" s="111" t="s">
        <v>25</v>
      </c>
      <c r="E193" s="111" t="s">
        <v>211</v>
      </c>
      <c r="F193" s="285" t="s">
        <v>218</v>
      </c>
      <c r="G193" s="285" t="s">
        <v>218</v>
      </c>
      <c r="H193" s="285" t="s">
        <v>218</v>
      </c>
      <c r="I193" s="285" t="s">
        <v>218</v>
      </c>
      <c r="J193" s="259">
        <v>0.9</v>
      </c>
      <c r="K193" s="260">
        <v>0.952380952380952</v>
      </c>
      <c r="L193" s="260">
        <v>1</v>
      </c>
      <c r="M193" s="261">
        <v>0.9375</v>
      </c>
      <c r="N193" s="261">
        <v>0.957040572792363</v>
      </c>
      <c r="O193" s="262">
        <v>0.9</v>
      </c>
      <c r="P193" s="263">
        <v>0.946025515210991</v>
      </c>
      <c r="Q193" s="260">
        <v>0.971937639198218</v>
      </c>
      <c r="R193" s="260">
        <v>0.974018794914317</v>
      </c>
      <c r="S193" s="260">
        <v>0.943606276203786</v>
      </c>
      <c r="T193" s="262">
        <v>0.9</v>
      </c>
      <c r="U193" s="260">
        <v>0.904808635917566</v>
      </c>
      <c r="V193" s="260">
        <v>0.935412026726058</v>
      </c>
      <c r="W193" s="260">
        <v>0.946379215035931</v>
      </c>
      <c r="X193" s="260">
        <v>0.901759623935967</v>
      </c>
      <c r="Y193" s="262">
        <v>0.92</v>
      </c>
      <c r="Z193" s="262">
        <v>0.914385556202679</v>
      </c>
      <c r="AA193" s="262">
        <v>0.940317195325543</v>
      </c>
      <c r="AB193" s="262">
        <v>0.924901185770751</v>
      </c>
      <c r="AC193" s="262">
        <v>0.939476061427281</v>
      </c>
      <c r="AD193" s="262">
        <v>0.92</v>
      </c>
      <c r="AE193" s="260">
        <v>0.987767584097859</v>
      </c>
      <c r="AF193" s="260">
        <v>0.982062780269058</v>
      </c>
      <c r="AG193" s="260">
        <v>0.972649572649573</v>
      </c>
      <c r="AH193" s="260">
        <v>0.976284584980237</v>
      </c>
      <c r="AI193" s="262">
        <v>0.92</v>
      </c>
      <c r="AJ193" s="260">
        <v>0.945538332635107</v>
      </c>
      <c r="AK193" s="260">
        <v>0.956259426847662</v>
      </c>
      <c r="AL193" s="260">
        <v>0.963730569948187</v>
      </c>
      <c r="AM193" s="260">
        <v>0.959896469773215</v>
      </c>
      <c r="AN193" s="259">
        <v>0.99</v>
      </c>
      <c r="AO193" s="264">
        <v>1</v>
      </c>
      <c r="AP193" s="264">
        <v>1</v>
      </c>
      <c r="AQ193" s="264">
        <v>1</v>
      </c>
      <c r="AR193" s="265">
        <v>1</v>
      </c>
      <c r="AS193" s="286">
        <v>0.0719793575775068</v>
      </c>
      <c r="AT193" s="267">
        <v>0.103448275862069</v>
      </c>
      <c r="AU193" s="268">
        <v>0.037037037037037</v>
      </c>
      <c r="AV193" s="268">
        <v>0.222222222222222</v>
      </c>
      <c r="AW193" s="268">
        <v>0.102272727272727</v>
      </c>
      <c r="AX193" s="224"/>
      <c r="AY193" s="222"/>
    </row>
    <row r="194" ht="15" spans="1:51">
      <c r="A194" s="220"/>
      <c r="B194" s="224"/>
      <c r="C194" s="283" t="s">
        <v>210</v>
      </c>
      <c r="D194" s="111" t="s">
        <v>125</v>
      </c>
      <c r="E194" s="111" t="s">
        <v>211</v>
      </c>
      <c r="F194" s="285" t="s">
        <v>219</v>
      </c>
      <c r="G194" s="285" t="s">
        <v>219</v>
      </c>
      <c r="H194" s="285" t="s">
        <v>219</v>
      </c>
      <c r="I194" s="285" t="s">
        <v>219</v>
      </c>
      <c r="J194" s="259">
        <v>0.9</v>
      </c>
      <c r="K194" s="260" t="s">
        <v>33</v>
      </c>
      <c r="L194" s="260" t="s">
        <v>33</v>
      </c>
      <c r="M194" s="261" t="s">
        <v>33</v>
      </c>
      <c r="N194" s="261" t="s">
        <v>33</v>
      </c>
      <c r="O194" s="262">
        <v>0.9</v>
      </c>
      <c r="P194" s="263">
        <v>0</v>
      </c>
      <c r="Q194" s="260">
        <v>0</v>
      </c>
      <c r="R194" s="260">
        <v>0</v>
      </c>
      <c r="S194" s="260">
        <v>0</v>
      </c>
      <c r="T194" s="262">
        <v>0.9</v>
      </c>
      <c r="U194" s="260">
        <v>0.818181818181818</v>
      </c>
      <c r="V194" s="260">
        <v>0.8</v>
      </c>
      <c r="W194" s="260">
        <v>0.833333333333333</v>
      </c>
      <c r="X194" s="260">
        <v>0.955555555555556</v>
      </c>
      <c r="Y194" s="262">
        <v>0.92</v>
      </c>
      <c r="Z194" s="262">
        <v>1</v>
      </c>
      <c r="AA194" s="262">
        <v>1</v>
      </c>
      <c r="AB194" s="262">
        <v>1</v>
      </c>
      <c r="AC194" s="262">
        <v>0.952380952380952</v>
      </c>
      <c r="AD194" s="262">
        <v>0.92</v>
      </c>
      <c r="AE194" s="260">
        <v>0.989654617180581</v>
      </c>
      <c r="AF194" s="260">
        <v>0.993755118755119</v>
      </c>
      <c r="AG194" s="260">
        <v>0.988107853526433</v>
      </c>
      <c r="AH194" s="260">
        <v>0.993800600368971</v>
      </c>
      <c r="AI194" s="262">
        <v>0.92</v>
      </c>
      <c r="AJ194" s="260">
        <v>0.866666666666667</v>
      </c>
      <c r="AK194" s="260">
        <v>0.833333333333333</v>
      </c>
      <c r="AL194" s="260">
        <v>0.875</v>
      </c>
      <c r="AM194" s="260">
        <v>0.950819672131147</v>
      </c>
      <c r="AN194" s="259">
        <v>0.99</v>
      </c>
      <c r="AO194" s="264">
        <v>1</v>
      </c>
      <c r="AP194" s="264">
        <v>1</v>
      </c>
      <c r="AQ194" s="264">
        <v>1</v>
      </c>
      <c r="AR194" s="265">
        <v>0.99982126899017</v>
      </c>
      <c r="AS194" s="286">
        <v>0.0719793575775068</v>
      </c>
      <c r="AT194" s="267" t="s">
        <v>33</v>
      </c>
      <c r="AU194" s="268" t="s">
        <v>33</v>
      </c>
      <c r="AV194" s="268" t="s">
        <v>33</v>
      </c>
      <c r="AW194" s="268" t="s">
        <v>33</v>
      </c>
      <c r="AX194" s="224"/>
      <c r="AY194" s="222"/>
    </row>
    <row r="195" ht="15" spans="1:51">
      <c r="A195" s="220"/>
      <c r="B195" s="224"/>
      <c r="C195" s="283" t="s">
        <v>210</v>
      </c>
      <c r="D195" s="111" t="s">
        <v>25</v>
      </c>
      <c r="E195" s="111" t="s">
        <v>211</v>
      </c>
      <c r="F195" s="285" t="s">
        <v>220</v>
      </c>
      <c r="G195" s="285" t="s">
        <v>220</v>
      </c>
      <c r="H195" s="285" t="s">
        <v>220</v>
      </c>
      <c r="I195" s="285" t="s">
        <v>220</v>
      </c>
      <c r="J195" s="259">
        <v>0.9</v>
      </c>
      <c r="K195" s="260">
        <v>0.91025641025641</v>
      </c>
      <c r="L195" s="260">
        <v>0.985714285714286</v>
      </c>
      <c r="M195" s="261">
        <v>0.873015873015873</v>
      </c>
      <c r="N195" s="261">
        <v>0.909429280397022</v>
      </c>
      <c r="O195" s="262">
        <v>0.9</v>
      </c>
      <c r="P195" s="263">
        <v>0.961806208842897</v>
      </c>
      <c r="Q195" s="260">
        <v>0.971390013495277</v>
      </c>
      <c r="R195" s="260">
        <v>0.971039182282794</v>
      </c>
      <c r="S195" s="260">
        <v>0.943318637433028</v>
      </c>
      <c r="T195" s="262">
        <v>0.9</v>
      </c>
      <c r="U195" s="260">
        <v>0.914205079962371</v>
      </c>
      <c r="V195" s="260">
        <v>0.930904183535762</v>
      </c>
      <c r="W195" s="260">
        <v>0.903577512776831</v>
      </c>
      <c r="X195" s="260">
        <v>0.905844091654969</v>
      </c>
      <c r="Y195" s="262">
        <v>0.92</v>
      </c>
      <c r="Z195" s="262">
        <v>0.915387128389415</v>
      </c>
      <c r="AA195" s="262">
        <v>0.928605200945626</v>
      </c>
      <c r="AB195" s="262">
        <v>0.932203389830508</v>
      </c>
      <c r="AC195" s="262">
        <v>0.935271086336187</v>
      </c>
      <c r="AD195" s="262">
        <v>0.92</v>
      </c>
      <c r="AE195" s="260">
        <v>0.973222530009234</v>
      </c>
      <c r="AF195" s="260">
        <v>0.982667308618199</v>
      </c>
      <c r="AG195" s="260">
        <v>0.942220543806647</v>
      </c>
      <c r="AH195" s="260">
        <v>0.976396947038565</v>
      </c>
      <c r="AI195" s="262">
        <v>0.92</v>
      </c>
      <c r="AJ195" s="260">
        <v>0.945081184336199</v>
      </c>
      <c r="AK195" s="260">
        <v>0.949092741935484</v>
      </c>
      <c r="AL195" s="260">
        <v>0.951244286439817</v>
      </c>
      <c r="AM195" s="260">
        <v>0.955835032857467</v>
      </c>
      <c r="AN195" s="259">
        <v>0.99</v>
      </c>
      <c r="AO195" s="264">
        <v>1</v>
      </c>
      <c r="AP195" s="264">
        <v>1</v>
      </c>
      <c r="AQ195" s="264">
        <v>1</v>
      </c>
      <c r="AR195" s="265">
        <v>1</v>
      </c>
      <c r="AS195" s="286">
        <v>0.0719793575775068</v>
      </c>
      <c r="AT195" s="267">
        <v>0.0909090909090909</v>
      </c>
      <c r="AU195" s="268">
        <v>0.115384615384615</v>
      </c>
      <c r="AV195" s="268">
        <v>0.0833333333333333</v>
      </c>
      <c r="AW195" s="268">
        <v>0.0652654867256637</v>
      </c>
      <c r="AX195" s="224"/>
      <c r="AY195" s="222"/>
    </row>
    <row r="196" s="216" customFormat="1" ht="15" spans="1:51">
      <c r="A196" s="220"/>
      <c r="C196" s="283" t="s">
        <v>210</v>
      </c>
      <c r="D196" s="111" t="s">
        <v>25</v>
      </c>
      <c r="E196" s="111" t="s">
        <v>211</v>
      </c>
      <c r="F196" s="285" t="s">
        <v>221</v>
      </c>
      <c r="G196" s="285" t="s">
        <v>221</v>
      </c>
      <c r="H196" s="285" t="s">
        <v>221</v>
      </c>
      <c r="I196" s="285" t="s">
        <v>221</v>
      </c>
      <c r="J196" s="259">
        <v>0.9</v>
      </c>
      <c r="K196" s="260">
        <v>0.975609756097561</v>
      </c>
      <c r="L196" s="260">
        <v>1</v>
      </c>
      <c r="M196" s="261">
        <v>0.764705882352941</v>
      </c>
      <c r="N196" s="261">
        <v>0.945887445887446</v>
      </c>
      <c r="O196" s="262">
        <v>0.9</v>
      </c>
      <c r="P196" s="263">
        <v>0.964435946462715</v>
      </c>
      <c r="Q196" s="260">
        <v>0.977309562398703</v>
      </c>
      <c r="R196" s="260">
        <v>0.977611940298508</v>
      </c>
      <c r="S196" s="260">
        <v>0.975534706359844</v>
      </c>
      <c r="T196" s="262">
        <v>0.9</v>
      </c>
      <c r="U196" s="260">
        <v>0.878011472275335</v>
      </c>
      <c r="V196" s="260">
        <v>0.923284710967045</v>
      </c>
      <c r="W196" s="260">
        <v>0.876865671641791</v>
      </c>
      <c r="X196" s="260">
        <v>0.912578105827497</v>
      </c>
      <c r="Y196" s="262">
        <v>0.92</v>
      </c>
      <c r="Z196" s="262">
        <v>0.913496932515337</v>
      </c>
      <c r="AA196" s="262">
        <v>0.923922603342128</v>
      </c>
      <c r="AB196" s="262">
        <v>0.916179337231969</v>
      </c>
      <c r="AC196" s="262">
        <v>0.924920690870638</v>
      </c>
      <c r="AD196" s="262">
        <v>0.92</v>
      </c>
      <c r="AE196" s="260">
        <v>1</v>
      </c>
      <c r="AF196" s="260">
        <v>1</v>
      </c>
      <c r="AG196" s="260">
        <v>0.990654205607477</v>
      </c>
      <c r="AH196" s="260">
        <v>0.956372549019608</v>
      </c>
      <c r="AI196" s="262">
        <v>0.92</v>
      </c>
      <c r="AJ196" s="260">
        <v>0.934511189634865</v>
      </c>
      <c r="AK196" s="260">
        <v>0.944969696969697</v>
      </c>
      <c r="AL196" s="260">
        <v>0.95049504950495</v>
      </c>
      <c r="AM196" s="260">
        <v>0.951391061392248</v>
      </c>
      <c r="AN196" s="259">
        <v>0.99</v>
      </c>
      <c r="AO196" s="264">
        <v>1</v>
      </c>
      <c r="AP196" s="264">
        <v>1</v>
      </c>
      <c r="AQ196" s="264">
        <v>1</v>
      </c>
      <c r="AR196" s="265">
        <v>1</v>
      </c>
      <c r="AS196" s="286">
        <v>0.0719793575775068</v>
      </c>
      <c r="AT196" s="267">
        <v>0.133333333333333</v>
      </c>
      <c r="AU196" s="268">
        <v>0.09375</v>
      </c>
      <c r="AV196" s="268">
        <v>0.0740740740740741</v>
      </c>
      <c r="AW196" s="268">
        <v>0.0769230769230769</v>
      </c>
      <c r="AX196" s="217"/>
      <c r="AY196" s="222"/>
    </row>
    <row r="197" ht="15" spans="1:51">
      <c r="A197" s="220"/>
      <c r="B197" s="224"/>
      <c r="C197" s="283" t="s">
        <v>210</v>
      </c>
      <c r="D197" s="111" t="s">
        <v>25</v>
      </c>
      <c r="E197" s="111" t="s">
        <v>211</v>
      </c>
      <c r="F197" s="285" t="s">
        <v>222</v>
      </c>
      <c r="G197" s="285" t="s">
        <v>222</v>
      </c>
      <c r="H197" s="285" t="s">
        <v>222</v>
      </c>
      <c r="I197" s="285" t="s">
        <v>222</v>
      </c>
      <c r="J197" s="259">
        <v>0.9</v>
      </c>
      <c r="K197" s="260">
        <v>1</v>
      </c>
      <c r="L197" s="260">
        <v>0.971428571428571</v>
      </c>
      <c r="M197" s="261">
        <v>1</v>
      </c>
      <c r="N197" s="261">
        <v>0.976785714285714</v>
      </c>
      <c r="O197" s="262">
        <v>0.9</v>
      </c>
      <c r="P197" s="263">
        <v>0.962408516300732</v>
      </c>
      <c r="Q197" s="260">
        <v>0.97653162055336</v>
      </c>
      <c r="R197" s="260">
        <v>0.972222222222222</v>
      </c>
      <c r="S197" s="260">
        <v>0.963637768638327</v>
      </c>
      <c r="T197" s="262">
        <v>0.9</v>
      </c>
      <c r="U197" s="260">
        <v>0.923486360612109</v>
      </c>
      <c r="V197" s="260">
        <v>0.934041501976285</v>
      </c>
      <c r="W197" s="260">
        <v>0.925236406619385</v>
      </c>
      <c r="X197" s="260">
        <v>0.932152455201903</v>
      </c>
      <c r="Y197" s="262">
        <v>0.92</v>
      </c>
      <c r="Z197" s="262">
        <v>0.954518252543387</v>
      </c>
      <c r="AA197" s="262">
        <v>0.959547264724376</v>
      </c>
      <c r="AB197" s="262">
        <v>0.951175406871609</v>
      </c>
      <c r="AC197" s="262">
        <v>0.961732276184092</v>
      </c>
      <c r="AD197" s="262">
        <v>0.92</v>
      </c>
      <c r="AE197" s="260">
        <v>0.999262428086738</v>
      </c>
      <c r="AF197" s="260">
        <v>0.987903761797155</v>
      </c>
      <c r="AG197" s="260">
        <v>0.998649743451256</v>
      </c>
      <c r="AH197" s="260">
        <v>0.995262361652998</v>
      </c>
      <c r="AI197" s="262">
        <v>0.92</v>
      </c>
      <c r="AJ197" s="260">
        <v>0.971562967714347</v>
      </c>
      <c r="AK197" s="260">
        <v>0.970411517968484</v>
      </c>
      <c r="AL197" s="260">
        <v>0.9728285077951</v>
      </c>
      <c r="AM197" s="260">
        <v>0.975730379142017</v>
      </c>
      <c r="AN197" s="259">
        <v>0.99</v>
      </c>
      <c r="AO197" s="264">
        <v>1</v>
      </c>
      <c r="AP197" s="264">
        <v>1</v>
      </c>
      <c r="AQ197" s="264">
        <v>1</v>
      </c>
      <c r="AR197" s="265">
        <v>1</v>
      </c>
      <c r="AS197" s="286">
        <v>0.0719793575775068</v>
      </c>
      <c r="AT197" s="267">
        <v>0.0625</v>
      </c>
      <c r="AU197" s="268">
        <v>0.117647058823529</v>
      </c>
      <c r="AV197" s="268">
        <v>0</v>
      </c>
      <c r="AW197" s="268">
        <v>0.055327868852459</v>
      </c>
      <c r="AX197" s="224"/>
      <c r="AY197" s="222"/>
    </row>
    <row r="198" ht="15" spans="1:51">
      <c r="A198" s="220"/>
      <c r="B198" s="224"/>
      <c r="C198" s="283" t="s">
        <v>210</v>
      </c>
      <c r="D198" s="111" t="s">
        <v>25</v>
      </c>
      <c r="E198" s="111" t="s">
        <v>211</v>
      </c>
      <c r="F198" s="285" t="s">
        <v>223</v>
      </c>
      <c r="G198" s="285" t="s">
        <v>223</v>
      </c>
      <c r="H198" s="285" t="s">
        <v>223</v>
      </c>
      <c r="I198" s="285" t="s">
        <v>223</v>
      </c>
      <c r="J198" s="259">
        <v>0.9</v>
      </c>
      <c r="K198" s="260">
        <v>0.988505747126437</v>
      </c>
      <c r="L198" s="260">
        <v>0.948717948717949</v>
      </c>
      <c r="M198" s="261">
        <v>0.972602739726027</v>
      </c>
      <c r="N198" s="261">
        <v>0.962846677132391</v>
      </c>
      <c r="O198" s="262">
        <v>0.9</v>
      </c>
      <c r="P198" s="263">
        <v>0.980835881753313</v>
      </c>
      <c r="Q198" s="260">
        <v>0.979842243645925</v>
      </c>
      <c r="R198" s="260">
        <v>0.988114889402443</v>
      </c>
      <c r="S198" s="260">
        <v>0.984042714558748</v>
      </c>
      <c r="T198" s="262">
        <v>0.9</v>
      </c>
      <c r="U198" s="260">
        <v>0.950050968399592</v>
      </c>
      <c r="V198" s="260">
        <v>0.94975167981303</v>
      </c>
      <c r="W198" s="260">
        <v>0.952459557609772</v>
      </c>
      <c r="X198" s="260">
        <v>0.956506790441809</v>
      </c>
      <c r="Y198" s="262">
        <v>0.92</v>
      </c>
      <c r="Z198" s="262">
        <v>0.957670273711012</v>
      </c>
      <c r="AA198" s="262">
        <v>0.95285784074255</v>
      </c>
      <c r="AB198" s="262">
        <v>0.956956956956957</v>
      </c>
      <c r="AC198" s="262">
        <v>0.969434499749779</v>
      </c>
      <c r="AD198" s="262">
        <v>0.92</v>
      </c>
      <c r="AE198" s="260">
        <v>0.996553209823352</v>
      </c>
      <c r="AF198" s="260">
        <v>0.973942343691501</v>
      </c>
      <c r="AG198" s="260">
        <v>0.989581311072284</v>
      </c>
      <c r="AH198" s="260">
        <v>0.992558900984121</v>
      </c>
      <c r="AI198" s="262">
        <v>0.92</v>
      </c>
      <c r="AJ198" s="260">
        <v>0.971542189635889</v>
      </c>
      <c r="AK198" s="260">
        <v>0.966342955966476</v>
      </c>
      <c r="AL198" s="260">
        <v>0.975670307845084</v>
      </c>
      <c r="AM198" s="260">
        <v>0.980699740438935</v>
      </c>
      <c r="AN198" s="259">
        <v>0.99</v>
      </c>
      <c r="AO198" s="264">
        <v>1</v>
      </c>
      <c r="AP198" s="264">
        <v>1</v>
      </c>
      <c r="AQ198" s="264">
        <v>1</v>
      </c>
      <c r="AR198" s="265">
        <v>1</v>
      </c>
      <c r="AS198" s="286">
        <v>0.0719793575775068</v>
      </c>
      <c r="AT198" s="267">
        <v>0.140350877192982</v>
      </c>
      <c r="AU198" s="268">
        <v>0.120689655172414</v>
      </c>
      <c r="AV198" s="268">
        <v>0.239130434782609</v>
      </c>
      <c r="AW198" s="268">
        <v>0.0964467005076142</v>
      </c>
      <c r="AX198" s="224"/>
      <c r="AY198" s="222"/>
    </row>
    <row r="199" ht="15" spans="1:51">
      <c r="A199" s="220"/>
      <c r="B199" s="224"/>
      <c r="C199" s="283" t="s">
        <v>210</v>
      </c>
      <c r="D199" s="111" t="s">
        <v>125</v>
      </c>
      <c r="E199" s="111" t="s">
        <v>211</v>
      </c>
      <c r="F199" s="285" t="s">
        <v>224</v>
      </c>
      <c r="G199" s="285" t="s">
        <v>224</v>
      </c>
      <c r="H199" s="285" t="s">
        <v>224</v>
      </c>
      <c r="I199" s="285" t="s">
        <v>224</v>
      </c>
      <c r="J199" s="259">
        <v>0.9</v>
      </c>
      <c r="K199" s="260" t="s">
        <v>33</v>
      </c>
      <c r="L199" s="260" t="s">
        <v>33</v>
      </c>
      <c r="M199" s="261" t="s">
        <v>33</v>
      </c>
      <c r="N199" s="261" t="s">
        <v>33</v>
      </c>
      <c r="O199" s="262">
        <v>0.9</v>
      </c>
      <c r="P199" s="263" t="s">
        <v>33</v>
      </c>
      <c r="Q199" s="260" t="s">
        <v>33</v>
      </c>
      <c r="R199" s="260" t="s">
        <v>33</v>
      </c>
      <c r="S199" s="260" t="s">
        <v>33</v>
      </c>
      <c r="T199" s="262">
        <v>0.9</v>
      </c>
      <c r="U199" s="260" t="s">
        <v>33</v>
      </c>
      <c r="V199" s="260" t="s">
        <v>33</v>
      </c>
      <c r="W199" s="260" t="s">
        <v>33</v>
      </c>
      <c r="X199" s="260" t="s">
        <v>33</v>
      </c>
      <c r="Y199" s="262">
        <v>0.92</v>
      </c>
      <c r="Z199" s="262" t="s">
        <v>33</v>
      </c>
      <c r="AA199" s="262" t="s">
        <v>33</v>
      </c>
      <c r="AB199" s="262" t="s">
        <v>33</v>
      </c>
      <c r="AC199" s="262" t="s">
        <v>33</v>
      </c>
      <c r="AD199" s="262">
        <v>0.92</v>
      </c>
      <c r="AE199" s="260">
        <v>0.992805755395683</v>
      </c>
      <c r="AF199" s="260">
        <v>0.983739837398374</v>
      </c>
      <c r="AG199" s="260">
        <v>0.994117647058824</v>
      </c>
      <c r="AH199" s="260">
        <v>0.996578171091445</v>
      </c>
      <c r="AI199" s="262">
        <v>0.92</v>
      </c>
      <c r="AJ199" s="260" t="s">
        <v>33</v>
      </c>
      <c r="AK199" s="260" t="s">
        <v>33</v>
      </c>
      <c r="AL199" s="260" t="s">
        <v>33</v>
      </c>
      <c r="AM199" s="260" t="s">
        <v>33</v>
      </c>
      <c r="AN199" s="259">
        <v>0.99</v>
      </c>
      <c r="AO199" s="264">
        <v>1</v>
      </c>
      <c r="AP199" s="264">
        <v>1</v>
      </c>
      <c r="AQ199" s="264">
        <v>1</v>
      </c>
      <c r="AR199" s="265">
        <v>1</v>
      </c>
      <c r="AS199" s="286">
        <v>0.0719793575775068</v>
      </c>
      <c r="AT199" s="267" t="s">
        <v>33</v>
      </c>
      <c r="AU199" s="268" t="s">
        <v>33</v>
      </c>
      <c r="AV199" s="268" t="s">
        <v>33</v>
      </c>
      <c r="AW199" s="268" t="s">
        <v>33</v>
      </c>
      <c r="AX199" s="224"/>
      <c r="AY199" s="222"/>
    </row>
    <row r="200" ht="15" spans="1:51">
      <c r="A200" s="220"/>
      <c r="B200" s="224"/>
      <c r="C200" s="283" t="s">
        <v>210</v>
      </c>
      <c r="D200" s="111" t="s">
        <v>25</v>
      </c>
      <c r="E200" s="111" t="s">
        <v>211</v>
      </c>
      <c r="F200" s="285" t="s">
        <v>225</v>
      </c>
      <c r="G200" s="285" t="s">
        <v>225</v>
      </c>
      <c r="H200" s="285" t="s">
        <v>225</v>
      </c>
      <c r="I200" s="285" t="s">
        <v>225</v>
      </c>
      <c r="J200" s="259">
        <v>0.9</v>
      </c>
      <c r="K200" s="260">
        <v>1</v>
      </c>
      <c r="L200" s="260">
        <v>0.975</v>
      </c>
      <c r="M200" s="261">
        <v>1</v>
      </c>
      <c r="N200" s="261">
        <v>0.974955277280859</v>
      </c>
      <c r="O200" s="262">
        <v>0.9</v>
      </c>
      <c r="P200" s="263">
        <v>0.951104791074163</v>
      </c>
      <c r="Q200" s="260">
        <v>0.973817835607744</v>
      </c>
      <c r="R200" s="260">
        <v>0.956906502500962</v>
      </c>
      <c r="S200" s="260">
        <v>0.944284420554468</v>
      </c>
      <c r="T200" s="262">
        <v>0.9</v>
      </c>
      <c r="U200" s="260">
        <v>0.850251586086196</v>
      </c>
      <c r="V200" s="260">
        <v>0.881307521421771</v>
      </c>
      <c r="W200" s="260">
        <v>0.86071565986918</v>
      </c>
      <c r="X200" s="260">
        <v>0.856778943063305</v>
      </c>
      <c r="Y200" s="262">
        <v>0.92</v>
      </c>
      <c r="Z200" s="262">
        <v>0.917499075101739</v>
      </c>
      <c r="AA200" s="262">
        <v>0.926629374268245</v>
      </c>
      <c r="AB200" s="262">
        <v>0.914385556202679</v>
      </c>
      <c r="AC200" s="262">
        <v>0.930533955417315</v>
      </c>
      <c r="AD200" s="262">
        <v>0.92</v>
      </c>
      <c r="AE200" s="260">
        <v>0.994810216749771</v>
      </c>
      <c r="AF200" s="260">
        <v>0.991039426523297</v>
      </c>
      <c r="AG200" s="260">
        <v>0.893680614859095</v>
      </c>
      <c r="AH200" s="260">
        <v>0.987146187451815</v>
      </c>
      <c r="AI200" s="262">
        <v>0.92</v>
      </c>
      <c r="AJ200" s="260">
        <v>0.938698371245962</v>
      </c>
      <c r="AK200" s="260">
        <v>0.943392180687585</v>
      </c>
      <c r="AL200" s="260">
        <v>0.938276958658572</v>
      </c>
      <c r="AM200" s="260">
        <v>0.952316363648163</v>
      </c>
      <c r="AN200" s="259">
        <v>0.99</v>
      </c>
      <c r="AO200" s="264">
        <v>1</v>
      </c>
      <c r="AP200" s="264">
        <v>1</v>
      </c>
      <c r="AQ200" s="264">
        <v>1</v>
      </c>
      <c r="AR200" s="265">
        <v>1</v>
      </c>
      <c r="AS200" s="286">
        <v>0.0719793575775068</v>
      </c>
      <c r="AT200" s="267">
        <v>0.145833333333333</v>
      </c>
      <c r="AU200" s="268">
        <v>0.0869565217391304</v>
      </c>
      <c r="AV200" s="268">
        <v>0.0606060606060606</v>
      </c>
      <c r="AW200" s="268">
        <v>0.066046511627907</v>
      </c>
      <c r="AX200" s="224"/>
      <c r="AY200" s="222"/>
    </row>
    <row r="201" ht="15" spans="1:51">
      <c r="A201" s="220"/>
      <c r="B201" s="224"/>
      <c r="C201" s="283" t="s">
        <v>210</v>
      </c>
      <c r="D201" s="111" t="s">
        <v>125</v>
      </c>
      <c r="E201" s="111" t="s">
        <v>211</v>
      </c>
      <c r="F201" s="285" t="s">
        <v>226</v>
      </c>
      <c r="G201" s="285" t="s">
        <v>226</v>
      </c>
      <c r="H201" s="285" t="s">
        <v>226</v>
      </c>
      <c r="I201" s="285" t="s">
        <v>226</v>
      </c>
      <c r="J201" s="259">
        <v>0.9</v>
      </c>
      <c r="K201" s="260" t="s">
        <v>33</v>
      </c>
      <c r="L201" s="260" t="s">
        <v>33</v>
      </c>
      <c r="M201" s="261" t="s">
        <v>33</v>
      </c>
      <c r="N201" s="261" t="s">
        <v>33</v>
      </c>
      <c r="O201" s="262">
        <v>0.9</v>
      </c>
      <c r="P201" s="263">
        <v>0</v>
      </c>
      <c r="Q201" s="260">
        <v>0</v>
      </c>
      <c r="R201" s="260">
        <v>0</v>
      </c>
      <c r="S201" s="260">
        <v>0</v>
      </c>
      <c r="T201" s="262">
        <v>0.9</v>
      </c>
      <c r="U201" s="260">
        <v>0.5</v>
      </c>
      <c r="V201" s="260">
        <v>0.75</v>
      </c>
      <c r="W201" s="260">
        <v>0</v>
      </c>
      <c r="X201" s="260">
        <v>0.685714285714286</v>
      </c>
      <c r="Y201" s="262">
        <v>0.92</v>
      </c>
      <c r="Z201" s="262">
        <v>0</v>
      </c>
      <c r="AA201" s="262" t="s">
        <v>33</v>
      </c>
      <c r="AB201" s="262">
        <v>0</v>
      </c>
      <c r="AC201" s="262">
        <v>0.125</v>
      </c>
      <c r="AD201" s="262">
        <v>0.92</v>
      </c>
      <c r="AE201" s="260">
        <v>0.998804014351828</v>
      </c>
      <c r="AF201" s="260">
        <v>0.956718501757258</v>
      </c>
      <c r="AG201" s="260">
        <v>0.999454554470174</v>
      </c>
      <c r="AH201" s="260">
        <v>0.993961205319019</v>
      </c>
      <c r="AI201" s="262">
        <v>0.92</v>
      </c>
      <c r="AJ201" s="260">
        <v>0.375</v>
      </c>
      <c r="AK201" s="260">
        <v>0.916666666666667</v>
      </c>
      <c r="AL201" s="260">
        <v>0</v>
      </c>
      <c r="AM201" s="260">
        <v>0.708333333333333</v>
      </c>
      <c r="AN201" s="259">
        <v>0.99</v>
      </c>
      <c r="AO201" s="264">
        <v>1</v>
      </c>
      <c r="AP201" s="264">
        <v>1</v>
      </c>
      <c r="AQ201" s="264">
        <v>1</v>
      </c>
      <c r="AR201" s="265">
        <v>1</v>
      </c>
      <c r="AS201" s="286">
        <v>0.0719793575775068</v>
      </c>
      <c r="AT201" s="267" t="s">
        <v>33</v>
      </c>
      <c r="AU201" s="268" t="s">
        <v>33</v>
      </c>
      <c r="AV201" s="268" t="s">
        <v>33</v>
      </c>
      <c r="AW201" s="268" t="s">
        <v>33</v>
      </c>
      <c r="AX201" s="224"/>
      <c r="AY201" s="222"/>
    </row>
    <row r="202" ht="15" spans="1:51">
      <c r="A202" s="220"/>
      <c r="B202" s="224"/>
      <c r="C202" s="283" t="s">
        <v>210</v>
      </c>
      <c r="D202" s="111" t="s">
        <v>25</v>
      </c>
      <c r="E202" s="111" t="s">
        <v>211</v>
      </c>
      <c r="F202" s="285" t="s">
        <v>227</v>
      </c>
      <c r="G202" s="285" t="s">
        <v>227</v>
      </c>
      <c r="H202" s="285" t="s">
        <v>227</v>
      </c>
      <c r="I202" s="285" t="s">
        <v>227</v>
      </c>
      <c r="J202" s="259">
        <v>0.9</v>
      </c>
      <c r="K202" s="260">
        <v>0.924050632911392</v>
      </c>
      <c r="L202" s="260">
        <v>0.945205479452055</v>
      </c>
      <c r="M202" s="261">
        <v>0.98</v>
      </c>
      <c r="N202" s="261">
        <v>0.923821039903265</v>
      </c>
      <c r="O202" s="262">
        <v>0.9</v>
      </c>
      <c r="P202" s="263">
        <v>0.928707388821595</v>
      </c>
      <c r="Q202" s="260">
        <v>0.943113047688211</v>
      </c>
      <c r="R202" s="260">
        <v>0.938118811881188</v>
      </c>
      <c r="S202" s="260">
        <v>0.949725728284604</v>
      </c>
      <c r="T202" s="262">
        <v>0.9</v>
      </c>
      <c r="U202" s="260">
        <v>0.92351617926977</v>
      </c>
      <c r="V202" s="260">
        <v>0.92084241103849</v>
      </c>
      <c r="W202" s="260">
        <v>0.897454031117397</v>
      </c>
      <c r="X202" s="260">
        <v>0.919486605954093</v>
      </c>
      <c r="Y202" s="262">
        <v>0.92</v>
      </c>
      <c r="Z202" s="262">
        <v>0.933485490707532</v>
      </c>
      <c r="AA202" s="262">
        <v>0.944349105172836</v>
      </c>
      <c r="AB202" s="262">
        <v>0.890382626680455</v>
      </c>
      <c r="AC202" s="262">
        <v>0.94706187254474</v>
      </c>
      <c r="AD202" s="262">
        <v>0.92</v>
      </c>
      <c r="AE202" s="260">
        <v>0.998279158699809</v>
      </c>
      <c r="AF202" s="260">
        <v>0.994819466248038</v>
      </c>
      <c r="AG202" s="260">
        <v>0.996177901320361</v>
      </c>
      <c r="AH202" s="260">
        <v>0.99835205078125</v>
      </c>
      <c r="AI202" s="262">
        <v>0.92</v>
      </c>
      <c r="AJ202" s="260">
        <v>0.961116762744433</v>
      </c>
      <c r="AK202" s="260">
        <v>0.962728380024361</v>
      </c>
      <c r="AL202" s="260">
        <v>0.948353096179183</v>
      </c>
      <c r="AM202" s="260">
        <v>0.966779693452221</v>
      </c>
      <c r="AN202" s="259">
        <v>0.99</v>
      </c>
      <c r="AO202" s="264">
        <v>1</v>
      </c>
      <c r="AP202" s="264">
        <v>1</v>
      </c>
      <c r="AQ202" s="264">
        <v>1</v>
      </c>
      <c r="AR202" s="265">
        <v>1</v>
      </c>
      <c r="AS202" s="286">
        <v>0.0719793575775068</v>
      </c>
      <c r="AT202" s="267">
        <v>0</v>
      </c>
      <c r="AU202" s="268">
        <v>0</v>
      </c>
      <c r="AV202" s="268">
        <v>0.0833333333333333</v>
      </c>
      <c r="AW202" s="268">
        <v>0.0546448087431694</v>
      </c>
      <c r="AX202" s="224"/>
      <c r="AY202" s="222"/>
    </row>
    <row r="203" ht="15" spans="1:51">
      <c r="A203" s="220"/>
      <c r="B203" s="224"/>
      <c r="C203" s="283" t="s">
        <v>210</v>
      </c>
      <c r="D203" s="111" t="s">
        <v>125</v>
      </c>
      <c r="E203" s="111" t="s">
        <v>211</v>
      </c>
      <c r="F203" s="285" t="s">
        <v>228</v>
      </c>
      <c r="G203" s="285" t="s">
        <v>228</v>
      </c>
      <c r="H203" s="285" t="s">
        <v>228</v>
      </c>
      <c r="I203" s="285" t="s">
        <v>228</v>
      </c>
      <c r="J203" s="259">
        <v>0.9</v>
      </c>
      <c r="K203" s="260" t="s">
        <v>33</v>
      </c>
      <c r="L203" s="260" t="s">
        <v>33</v>
      </c>
      <c r="M203" s="261" t="s">
        <v>33</v>
      </c>
      <c r="N203" s="261" t="s">
        <v>33</v>
      </c>
      <c r="O203" s="262">
        <v>0.9</v>
      </c>
      <c r="P203" s="263" t="s">
        <v>33</v>
      </c>
      <c r="Q203" s="260" t="s">
        <v>33</v>
      </c>
      <c r="R203" s="260">
        <v>0</v>
      </c>
      <c r="S203" s="260">
        <v>0</v>
      </c>
      <c r="T203" s="262">
        <v>0.9</v>
      </c>
      <c r="U203" s="260" t="s">
        <v>33</v>
      </c>
      <c r="V203" s="260" t="s">
        <v>33</v>
      </c>
      <c r="W203" s="260">
        <v>1</v>
      </c>
      <c r="X203" s="260">
        <v>0.967741935483871</v>
      </c>
      <c r="Y203" s="262">
        <v>0.92</v>
      </c>
      <c r="Z203" s="262" t="s">
        <v>33</v>
      </c>
      <c r="AA203" s="262" t="s">
        <v>33</v>
      </c>
      <c r="AB203" s="262" t="s">
        <v>33</v>
      </c>
      <c r="AC203" s="262">
        <v>0.5</v>
      </c>
      <c r="AD203" s="262">
        <v>0.92</v>
      </c>
      <c r="AE203" s="260">
        <v>1</v>
      </c>
      <c r="AF203" s="260">
        <v>0.996256510416667</v>
      </c>
      <c r="AG203" s="260">
        <v>0.960469886257692</v>
      </c>
      <c r="AH203" s="260">
        <v>0.96580100459549</v>
      </c>
      <c r="AI203" s="262">
        <v>0.92</v>
      </c>
      <c r="AJ203" s="260" t="s">
        <v>33</v>
      </c>
      <c r="AK203" s="260" t="s">
        <v>33</v>
      </c>
      <c r="AL203" s="260">
        <v>1</v>
      </c>
      <c r="AM203" s="260">
        <v>0.948717948717949</v>
      </c>
      <c r="AN203" s="259">
        <v>0.99</v>
      </c>
      <c r="AO203" s="264">
        <v>1</v>
      </c>
      <c r="AP203" s="264">
        <v>1</v>
      </c>
      <c r="AQ203" s="264">
        <v>1</v>
      </c>
      <c r="AR203" s="265">
        <v>1</v>
      </c>
      <c r="AS203" s="286">
        <v>0.0719793575775068</v>
      </c>
      <c r="AT203" s="267" t="s">
        <v>33</v>
      </c>
      <c r="AU203" s="268" t="s">
        <v>33</v>
      </c>
      <c r="AV203" s="268" t="s">
        <v>33</v>
      </c>
      <c r="AW203" s="268" t="s">
        <v>33</v>
      </c>
      <c r="AX203" s="224"/>
      <c r="AY203" s="222"/>
    </row>
    <row r="204" ht="15" spans="1:51">
      <c r="A204" s="220"/>
      <c r="B204" s="224"/>
      <c r="C204" s="283" t="s">
        <v>210</v>
      </c>
      <c r="D204" s="111" t="s">
        <v>25</v>
      </c>
      <c r="E204" s="111" t="s">
        <v>211</v>
      </c>
      <c r="F204" s="285" t="s">
        <v>229</v>
      </c>
      <c r="G204" s="285" t="s">
        <v>229</v>
      </c>
      <c r="H204" s="285" t="s">
        <v>229</v>
      </c>
      <c r="I204" s="285" t="s">
        <v>229</v>
      </c>
      <c r="J204" s="259">
        <v>0.9</v>
      </c>
      <c r="K204" s="260">
        <v>0.983050847457627</v>
      </c>
      <c r="L204" s="260">
        <v>0.980392156862745</v>
      </c>
      <c r="M204" s="261">
        <v>0.976190476190476</v>
      </c>
      <c r="N204" s="261">
        <v>0.969080553295362</v>
      </c>
      <c r="O204" s="262">
        <v>0.9</v>
      </c>
      <c r="P204" s="263">
        <v>0.993724899598394</v>
      </c>
      <c r="Q204" s="260">
        <v>0.994398805078417</v>
      </c>
      <c r="R204" s="260">
        <v>0.995250431778929</v>
      </c>
      <c r="S204" s="260">
        <v>0.993365959760739</v>
      </c>
      <c r="T204" s="262">
        <v>0.9</v>
      </c>
      <c r="U204" s="260">
        <v>0.91390562248996</v>
      </c>
      <c r="V204" s="260">
        <v>0.907020164301718</v>
      </c>
      <c r="W204" s="260">
        <v>0.889464594127807</v>
      </c>
      <c r="X204" s="260">
        <v>0.893855356171833</v>
      </c>
      <c r="Y204" s="262">
        <v>0.92</v>
      </c>
      <c r="Z204" s="262">
        <v>0.938424630147941</v>
      </c>
      <c r="AA204" s="262">
        <v>0.957865168539326</v>
      </c>
      <c r="AB204" s="262">
        <v>0.913099870298314</v>
      </c>
      <c r="AC204" s="262">
        <v>0.9502079681001</v>
      </c>
      <c r="AD204" s="262">
        <v>0.92</v>
      </c>
      <c r="AE204" s="260">
        <v>0.999508599508599</v>
      </c>
      <c r="AF204" s="260">
        <v>0.999588984792437</v>
      </c>
      <c r="AG204" s="260">
        <v>0.999324324324324</v>
      </c>
      <c r="AH204" s="260">
        <v>0.999167956656347</v>
      </c>
      <c r="AI204" s="262">
        <v>0.92</v>
      </c>
      <c r="AJ204" s="260">
        <v>0.962991518889746</v>
      </c>
      <c r="AK204" s="260">
        <v>0.967302452316076</v>
      </c>
      <c r="AL204" s="260">
        <v>0.957240038872692</v>
      </c>
      <c r="AM204" s="260">
        <v>0.968191684755385</v>
      </c>
      <c r="AN204" s="259">
        <v>0.99</v>
      </c>
      <c r="AO204" s="264">
        <v>1</v>
      </c>
      <c r="AP204" s="264">
        <v>1</v>
      </c>
      <c r="AQ204" s="264">
        <v>1</v>
      </c>
      <c r="AR204" s="265">
        <v>1</v>
      </c>
      <c r="AS204" s="286">
        <v>0.0719793575775068</v>
      </c>
      <c r="AT204" s="267">
        <v>0.0588235294117647</v>
      </c>
      <c r="AU204" s="268">
        <v>0.0666666666666667</v>
      </c>
      <c r="AV204" s="268">
        <v>0</v>
      </c>
      <c r="AW204" s="268">
        <v>0.048</v>
      </c>
      <c r="AX204" s="224"/>
      <c r="AY204" s="222"/>
    </row>
    <row r="205" ht="15" spans="1:51">
      <c r="A205" s="220"/>
      <c r="B205" s="224"/>
      <c r="C205" s="283" t="s">
        <v>210</v>
      </c>
      <c r="D205" s="111" t="s">
        <v>25</v>
      </c>
      <c r="E205" s="111" t="s">
        <v>211</v>
      </c>
      <c r="F205" s="285" t="s">
        <v>230</v>
      </c>
      <c r="G205" s="285" t="s">
        <v>230</v>
      </c>
      <c r="H205" s="285" t="s">
        <v>230</v>
      </c>
      <c r="I205" s="285" t="s">
        <v>230</v>
      </c>
      <c r="J205" s="259">
        <v>0.9</v>
      </c>
      <c r="K205" s="260">
        <v>0.880733944954128</v>
      </c>
      <c r="L205" s="260">
        <v>0.841584158415842</v>
      </c>
      <c r="M205" s="261">
        <v>0.826666666666667</v>
      </c>
      <c r="N205" s="261">
        <v>0.907807675341861</v>
      </c>
      <c r="O205" s="262">
        <v>0.9</v>
      </c>
      <c r="P205" s="263">
        <v>0.963303909205549</v>
      </c>
      <c r="Q205" s="260">
        <v>0.963087877084504</v>
      </c>
      <c r="R205" s="260">
        <v>0.965359027299839</v>
      </c>
      <c r="S205" s="260">
        <v>0.961992923741071</v>
      </c>
      <c r="T205" s="262">
        <v>0.9</v>
      </c>
      <c r="U205" s="260">
        <v>0.826607818411097</v>
      </c>
      <c r="V205" s="260">
        <v>0.855911560801949</v>
      </c>
      <c r="W205" s="260">
        <v>0.785501261757284</v>
      </c>
      <c r="X205" s="260">
        <v>0.879466239420845</v>
      </c>
      <c r="Y205" s="262">
        <v>0.92</v>
      </c>
      <c r="Z205" s="262">
        <v>0.866237942122187</v>
      </c>
      <c r="AA205" s="262">
        <v>0.886180124223602</v>
      </c>
      <c r="AB205" s="262">
        <v>0.805498281786942</v>
      </c>
      <c r="AC205" s="262">
        <v>0.908654305192201</v>
      </c>
      <c r="AD205" s="262">
        <v>0.92</v>
      </c>
      <c r="AE205" s="260">
        <v>0.991165545627949</v>
      </c>
      <c r="AF205" s="260">
        <v>0.990347892507465</v>
      </c>
      <c r="AG205" s="260">
        <v>0.964545025931165</v>
      </c>
      <c r="AH205" s="260">
        <v>0.988542725144707</v>
      </c>
      <c r="AI205" s="262">
        <v>0.92</v>
      </c>
      <c r="AJ205" s="260">
        <v>0.91973642426167</v>
      </c>
      <c r="AK205" s="260">
        <v>0.913497453310696</v>
      </c>
      <c r="AL205" s="260">
        <v>0.880653482373173</v>
      </c>
      <c r="AM205" s="260">
        <v>0.938937000479957</v>
      </c>
      <c r="AN205" s="259">
        <v>0.99</v>
      </c>
      <c r="AO205" s="264">
        <v>1</v>
      </c>
      <c r="AP205" s="264">
        <v>1</v>
      </c>
      <c r="AQ205" s="264">
        <v>1</v>
      </c>
      <c r="AR205" s="265">
        <v>1</v>
      </c>
      <c r="AS205" s="286">
        <v>0.0719793575775068</v>
      </c>
      <c r="AT205" s="267">
        <v>0.0833333333333333</v>
      </c>
      <c r="AU205" s="268">
        <v>0.025</v>
      </c>
      <c r="AV205" s="268">
        <v>0</v>
      </c>
      <c r="AW205" s="268">
        <v>0.0607866507747318</v>
      </c>
      <c r="AX205" s="224"/>
      <c r="AY205" s="222"/>
    </row>
    <row r="206" ht="15" spans="1:51">
      <c r="A206" s="220"/>
      <c r="B206" s="224"/>
      <c r="C206" s="283" t="s">
        <v>210</v>
      </c>
      <c r="D206" s="111" t="s">
        <v>125</v>
      </c>
      <c r="E206" s="111" t="s">
        <v>211</v>
      </c>
      <c r="F206" s="285" t="s">
        <v>231</v>
      </c>
      <c r="G206" s="285" t="s">
        <v>231</v>
      </c>
      <c r="H206" s="285" t="s">
        <v>231</v>
      </c>
      <c r="I206" s="285" t="s">
        <v>231</v>
      </c>
      <c r="J206" s="259">
        <v>0.9</v>
      </c>
      <c r="K206" s="260" t="s">
        <v>33</v>
      </c>
      <c r="L206" s="260" t="s">
        <v>33</v>
      </c>
      <c r="M206" s="261" t="s">
        <v>33</v>
      </c>
      <c r="N206" s="261" t="s">
        <v>33</v>
      </c>
      <c r="O206" s="262">
        <v>0.9</v>
      </c>
      <c r="P206" s="263">
        <v>0</v>
      </c>
      <c r="Q206" s="260">
        <v>0</v>
      </c>
      <c r="R206" s="260">
        <v>0</v>
      </c>
      <c r="S206" s="260">
        <v>0</v>
      </c>
      <c r="T206" s="262">
        <v>0.9</v>
      </c>
      <c r="U206" s="260">
        <v>0.6</v>
      </c>
      <c r="V206" s="260">
        <v>1</v>
      </c>
      <c r="W206" s="260">
        <v>0.5</v>
      </c>
      <c r="X206" s="260">
        <v>0.916666666666667</v>
      </c>
      <c r="Y206" s="262">
        <v>0.92</v>
      </c>
      <c r="Z206" s="262">
        <v>1</v>
      </c>
      <c r="AA206" s="262">
        <v>0.5</v>
      </c>
      <c r="AB206" s="262">
        <v>0</v>
      </c>
      <c r="AC206" s="262">
        <v>0.6875</v>
      </c>
      <c r="AD206" s="262">
        <v>0.92</v>
      </c>
      <c r="AE206" s="260">
        <v>0.999209095402867</v>
      </c>
      <c r="AF206" s="260">
        <v>0.971386970066369</v>
      </c>
      <c r="AG206" s="260">
        <v>0.941189102957418</v>
      </c>
      <c r="AH206" s="260">
        <v>0.937926815177363</v>
      </c>
      <c r="AI206" s="262">
        <v>0.92</v>
      </c>
      <c r="AJ206" s="260">
        <v>0.571428571428571</v>
      </c>
      <c r="AK206" s="260">
        <v>0.875</v>
      </c>
      <c r="AL206" s="260">
        <v>0.666666666666667</v>
      </c>
      <c r="AM206" s="260">
        <v>0.779411764705882</v>
      </c>
      <c r="AN206" s="259">
        <v>0.99</v>
      </c>
      <c r="AO206" s="264">
        <v>1</v>
      </c>
      <c r="AP206" s="264">
        <v>1</v>
      </c>
      <c r="AQ206" s="264">
        <v>1</v>
      </c>
      <c r="AR206" s="265">
        <v>1</v>
      </c>
      <c r="AS206" s="286">
        <v>0.0719793575775068</v>
      </c>
      <c r="AT206" s="267" t="s">
        <v>33</v>
      </c>
      <c r="AU206" s="268" t="s">
        <v>33</v>
      </c>
      <c r="AV206" s="268" t="s">
        <v>33</v>
      </c>
      <c r="AW206" s="268" t="s">
        <v>33</v>
      </c>
      <c r="AX206" s="224"/>
      <c r="AY206" s="222"/>
    </row>
    <row r="207" ht="15" spans="1:51">
      <c r="A207" s="220"/>
      <c r="C207" s="283" t="s">
        <v>210</v>
      </c>
      <c r="D207" s="111" t="s">
        <v>25</v>
      </c>
      <c r="E207" s="111" t="s">
        <v>211</v>
      </c>
      <c r="F207" s="285" t="s">
        <v>232</v>
      </c>
      <c r="G207" s="285" t="s">
        <v>232</v>
      </c>
      <c r="H207" s="285" t="s">
        <v>232</v>
      </c>
      <c r="I207" s="285" t="s">
        <v>232</v>
      </c>
      <c r="J207" s="259">
        <v>0.9</v>
      </c>
      <c r="K207" s="260">
        <v>0.949438202247191</v>
      </c>
      <c r="L207" s="260">
        <v>0.93491124260355</v>
      </c>
      <c r="M207" s="261">
        <v>0.942307692307692</v>
      </c>
      <c r="N207" s="261">
        <v>0.944879960803528</v>
      </c>
      <c r="O207" s="262">
        <v>0.9</v>
      </c>
      <c r="P207" s="263">
        <v>0.947986736144008</v>
      </c>
      <c r="Q207" s="260">
        <v>0.941573356302038</v>
      </c>
      <c r="R207" s="260">
        <v>0.952877760389497</v>
      </c>
      <c r="S207" s="260">
        <v>0.95639590484915</v>
      </c>
      <c r="T207" s="262">
        <v>0.9</v>
      </c>
      <c r="U207" s="260">
        <v>0.918711511132165</v>
      </c>
      <c r="V207" s="260">
        <v>0.905828308929084</v>
      </c>
      <c r="W207" s="260">
        <v>0.89793079464441</v>
      </c>
      <c r="X207" s="260">
        <v>0.917286610225797</v>
      </c>
      <c r="Y207" s="262">
        <v>0.92</v>
      </c>
      <c r="Z207" s="262">
        <v>0.933464116396927</v>
      </c>
      <c r="AA207" s="262">
        <v>0.924247787610619</v>
      </c>
      <c r="AB207" s="262">
        <v>0.898958333333333</v>
      </c>
      <c r="AC207" s="262">
        <v>0.941738500266992</v>
      </c>
      <c r="AD207" s="262">
        <v>0.92</v>
      </c>
      <c r="AE207" s="260">
        <v>0.998718652754897</v>
      </c>
      <c r="AF207" s="260">
        <v>0.996230682246513</v>
      </c>
      <c r="AG207" s="260">
        <v>0.994845360824742</v>
      </c>
      <c r="AH207" s="260">
        <v>0.992064287752474</v>
      </c>
      <c r="AI207" s="262">
        <v>0.92</v>
      </c>
      <c r="AJ207" s="260">
        <v>0.955799448242773</v>
      </c>
      <c r="AK207" s="260">
        <v>0.944440846985689</v>
      </c>
      <c r="AL207" s="260">
        <v>0.944075087993743</v>
      </c>
      <c r="AM207" s="260">
        <v>0.961657061975533</v>
      </c>
      <c r="AN207" s="259">
        <v>0.99</v>
      </c>
      <c r="AO207" s="264">
        <v>1</v>
      </c>
      <c r="AP207" s="264">
        <v>1</v>
      </c>
      <c r="AQ207" s="264">
        <v>1</v>
      </c>
      <c r="AR207" s="265">
        <v>1</v>
      </c>
      <c r="AS207" s="286">
        <v>0.0719793575775068</v>
      </c>
      <c r="AT207" s="267">
        <v>0.0344827586206897</v>
      </c>
      <c r="AU207" s="268">
        <v>0.05</v>
      </c>
      <c r="AV207" s="268">
        <v>0.0632911392405063</v>
      </c>
      <c r="AW207" s="268">
        <v>0.0714596949891068</v>
      </c>
      <c r="AX207" s="224"/>
      <c r="AY207" s="222"/>
    </row>
    <row r="208" ht="15" spans="1:51">
      <c r="A208" s="220"/>
      <c r="C208" s="283" t="s">
        <v>210</v>
      </c>
      <c r="D208" s="111" t="s">
        <v>25</v>
      </c>
      <c r="E208" s="111" t="s">
        <v>211</v>
      </c>
      <c r="F208" s="285" t="s">
        <v>233</v>
      </c>
      <c r="G208" s="285" t="s">
        <v>233</v>
      </c>
      <c r="H208" s="285" t="s">
        <v>233</v>
      </c>
      <c r="I208" s="285" t="s">
        <v>233</v>
      </c>
      <c r="J208" s="259">
        <v>0.9</v>
      </c>
      <c r="K208" s="260">
        <v>0.942028985507246</v>
      </c>
      <c r="L208" s="260">
        <v>0.934426229508197</v>
      </c>
      <c r="M208" s="261">
        <v>0.92156862745098</v>
      </c>
      <c r="N208" s="261">
        <v>0.942560553633218</v>
      </c>
      <c r="O208" s="262">
        <v>0.9</v>
      </c>
      <c r="P208" s="263">
        <v>0.963031853057429</v>
      </c>
      <c r="Q208" s="260">
        <v>0.936518543267624</v>
      </c>
      <c r="R208" s="260">
        <v>0.956447480785653</v>
      </c>
      <c r="S208" s="260">
        <v>0.957988800190635</v>
      </c>
      <c r="T208" s="262">
        <v>0.9</v>
      </c>
      <c r="U208" s="260">
        <v>0.910602185538247</v>
      </c>
      <c r="V208" s="260">
        <v>0.909288339458737</v>
      </c>
      <c r="W208" s="260">
        <v>0.90200683176772</v>
      </c>
      <c r="X208" s="260">
        <v>0.910145359227928</v>
      </c>
      <c r="Y208" s="262">
        <v>0.92</v>
      </c>
      <c r="Z208" s="262">
        <v>0.941727367325702</v>
      </c>
      <c r="AA208" s="262">
        <v>0.928265049548883</v>
      </c>
      <c r="AB208" s="262">
        <v>0.90220207253886</v>
      </c>
      <c r="AC208" s="262">
        <v>0.947600629064479</v>
      </c>
      <c r="AD208" s="262">
        <v>0.92</v>
      </c>
      <c r="AE208" s="260">
        <v>0.993247045582442</v>
      </c>
      <c r="AF208" s="260">
        <v>0.993965615393374</v>
      </c>
      <c r="AG208" s="260">
        <v>0.99316481815837</v>
      </c>
      <c r="AH208" s="260">
        <v>0.98249201635946</v>
      </c>
      <c r="AI208" s="262">
        <v>0.92</v>
      </c>
      <c r="AJ208" s="260">
        <v>0.962258521667785</v>
      </c>
      <c r="AK208" s="260">
        <v>0.946497215030988</v>
      </c>
      <c r="AL208" s="260">
        <v>0.949743095696853</v>
      </c>
      <c r="AM208" s="260">
        <v>0.965080399141195</v>
      </c>
      <c r="AN208" s="259">
        <v>0.99</v>
      </c>
      <c r="AO208" s="264">
        <v>1</v>
      </c>
      <c r="AP208" s="264">
        <v>1</v>
      </c>
      <c r="AQ208" s="264">
        <v>1</v>
      </c>
      <c r="AR208" s="265">
        <v>1</v>
      </c>
      <c r="AS208" s="286">
        <v>0.0719793575775068</v>
      </c>
      <c r="AT208" s="267">
        <v>0.139130434782609</v>
      </c>
      <c r="AU208" s="268">
        <v>0.1</v>
      </c>
      <c r="AV208" s="268">
        <v>0.0555555555555556</v>
      </c>
      <c r="AW208" s="268">
        <v>0.0707818930041152</v>
      </c>
      <c r="AX208" s="224"/>
      <c r="AY208" s="222"/>
    </row>
    <row r="209" ht="15" spans="1:51">
      <c r="A209" s="220"/>
      <c r="C209" s="283" t="s">
        <v>210</v>
      </c>
      <c r="D209" s="111" t="s">
        <v>25</v>
      </c>
      <c r="E209" s="111" t="s">
        <v>211</v>
      </c>
      <c r="F209" s="285" t="s">
        <v>234</v>
      </c>
      <c r="G209" s="285" t="s">
        <v>234</v>
      </c>
      <c r="H209" s="285" t="s">
        <v>234</v>
      </c>
      <c r="I209" s="285" t="s">
        <v>234</v>
      </c>
      <c r="J209" s="259">
        <v>0.9</v>
      </c>
      <c r="K209" s="260">
        <v>0.929078014184397</v>
      </c>
      <c r="L209" s="260">
        <v>0.961240310077519</v>
      </c>
      <c r="M209" s="261">
        <v>0.963963963963964</v>
      </c>
      <c r="N209" s="261">
        <v>0.942715231788079</v>
      </c>
      <c r="O209" s="262">
        <v>0.9</v>
      </c>
      <c r="P209" s="263">
        <v>0.943077564637198</v>
      </c>
      <c r="Q209" s="260">
        <v>0.940800237988993</v>
      </c>
      <c r="R209" s="260">
        <v>0.913001728442481</v>
      </c>
      <c r="S209" s="260">
        <v>0.931608514707321</v>
      </c>
      <c r="T209" s="262">
        <v>0.9</v>
      </c>
      <c r="U209" s="260">
        <v>0.920767306088407</v>
      </c>
      <c r="V209" s="260">
        <v>0.930685705786107</v>
      </c>
      <c r="W209" s="260">
        <v>0.877088534664874</v>
      </c>
      <c r="X209" s="260">
        <v>0.909115604863684</v>
      </c>
      <c r="Y209" s="262">
        <v>0.92</v>
      </c>
      <c r="Z209" s="262">
        <v>0.956159034433795</v>
      </c>
      <c r="AA209" s="262">
        <v>0.953044569993723</v>
      </c>
      <c r="AB209" s="262">
        <v>0.895216400911162</v>
      </c>
      <c r="AC209" s="262">
        <v>0.950566222140383</v>
      </c>
      <c r="AD209" s="262">
        <v>0.92</v>
      </c>
      <c r="AE209" s="260">
        <v>0.99793286740821</v>
      </c>
      <c r="AF209" s="260">
        <v>0.993736321787035</v>
      </c>
      <c r="AG209" s="260">
        <v>0.973632261703328</v>
      </c>
      <c r="AH209" s="260">
        <v>0.983954983154524</v>
      </c>
      <c r="AI209" s="262">
        <v>0.92</v>
      </c>
      <c r="AJ209" s="260">
        <v>0.969854196768685</v>
      </c>
      <c r="AK209" s="260">
        <v>0.965275413631102</v>
      </c>
      <c r="AL209" s="260">
        <v>0.943702427114749</v>
      </c>
      <c r="AM209" s="260">
        <v>0.966675684316667</v>
      </c>
      <c r="AN209" s="259">
        <v>0.99</v>
      </c>
      <c r="AO209" s="264">
        <v>1</v>
      </c>
      <c r="AP209" s="264">
        <v>1</v>
      </c>
      <c r="AQ209" s="264">
        <v>1</v>
      </c>
      <c r="AR209" s="265">
        <v>1</v>
      </c>
      <c r="AS209" s="286">
        <v>0.0719793575775068</v>
      </c>
      <c r="AT209" s="267">
        <v>0.06</v>
      </c>
      <c r="AU209" s="268">
        <v>0.0784313725490196</v>
      </c>
      <c r="AV209" s="268">
        <v>0.111111111111111</v>
      </c>
      <c r="AW209" s="268">
        <v>0.0945017182130584</v>
      </c>
      <c r="AX209" s="224"/>
      <c r="AY209" s="222"/>
    </row>
    <row r="210" ht="15" spans="1:51">
      <c r="A210" s="220"/>
      <c r="C210" s="283" t="s">
        <v>210</v>
      </c>
      <c r="D210" s="111" t="s">
        <v>25</v>
      </c>
      <c r="E210" s="111" t="s">
        <v>211</v>
      </c>
      <c r="F210" s="285" t="s">
        <v>235</v>
      </c>
      <c r="G210" s="285" t="s">
        <v>235</v>
      </c>
      <c r="H210" s="285" t="s">
        <v>235</v>
      </c>
      <c r="I210" s="285" t="s">
        <v>235</v>
      </c>
      <c r="J210" s="259">
        <v>0.9</v>
      </c>
      <c r="K210" s="260">
        <v>0.914285714285714</v>
      </c>
      <c r="L210" s="260">
        <v>0.938461538461538</v>
      </c>
      <c r="M210" s="261">
        <v>0.964285714285714</v>
      </c>
      <c r="N210" s="261">
        <v>0.939632545931758</v>
      </c>
      <c r="O210" s="262">
        <v>0.9</v>
      </c>
      <c r="P210" s="263">
        <v>0.980900409276944</v>
      </c>
      <c r="Q210" s="260">
        <v>0.980744544287548</v>
      </c>
      <c r="R210" s="260">
        <v>0.988273352203801</v>
      </c>
      <c r="S210" s="260">
        <v>0.982395372089702</v>
      </c>
      <c r="T210" s="262">
        <v>0.9</v>
      </c>
      <c r="U210" s="260">
        <v>0.925648021828104</v>
      </c>
      <c r="V210" s="260">
        <v>0.92201540436457</v>
      </c>
      <c r="W210" s="260">
        <v>0.926000808734331</v>
      </c>
      <c r="X210" s="260">
        <v>0.928545922011141</v>
      </c>
      <c r="Y210" s="262">
        <v>0.92</v>
      </c>
      <c r="Z210" s="262">
        <v>0.947683706070288</v>
      </c>
      <c r="AA210" s="262">
        <v>0.955915178571429</v>
      </c>
      <c r="AB210" s="262">
        <v>0.958279009126467</v>
      </c>
      <c r="AC210" s="262">
        <v>0.967647202780089</v>
      </c>
      <c r="AD210" s="262">
        <v>0.92</v>
      </c>
      <c r="AE210" s="260">
        <v>0.998364677023712</v>
      </c>
      <c r="AF210" s="260">
        <v>0.998305802626006</v>
      </c>
      <c r="AG210" s="260">
        <v>0.996352266805628</v>
      </c>
      <c r="AH210" s="260">
        <v>0.996432318992655</v>
      </c>
      <c r="AI210" s="262">
        <v>0.92</v>
      </c>
      <c r="AJ210" s="260">
        <v>0.968270066647349</v>
      </c>
      <c r="AK210" s="260">
        <v>0.969701492537313</v>
      </c>
      <c r="AL210" s="260">
        <v>0.977469135802469</v>
      </c>
      <c r="AM210" s="260">
        <v>0.980062490700789</v>
      </c>
      <c r="AN210" s="259">
        <v>0.99</v>
      </c>
      <c r="AO210" s="264">
        <v>1</v>
      </c>
      <c r="AP210" s="264">
        <v>1</v>
      </c>
      <c r="AQ210" s="264">
        <v>1</v>
      </c>
      <c r="AR210" s="265">
        <v>1</v>
      </c>
      <c r="AS210" s="286">
        <v>0.0719793575775068</v>
      </c>
      <c r="AT210" s="267">
        <v>0.205882352941176</v>
      </c>
      <c r="AU210" s="268">
        <v>0.0227272727272727</v>
      </c>
      <c r="AV210" s="268">
        <v>0.0714285714285714</v>
      </c>
      <c r="AW210" s="268">
        <v>0.0778923253150057</v>
      </c>
      <c r="AX210" s="224"/>
      <c r="AY210" s="222"/>
    </row>
    <row r="211" ht="15" spans="1:51">
      <c r="A211" s="220"/>
      <c r="C211" s="283" t="s">
        <v>210</v>
      </c>
      <c r="D211" s="111" t="s">
        <v>25</v>
      </c>
      <c r="E211" s="111" t="s">
        <v>211</v>
      </c>
      <c r="F211" s="285" t="s">
        <v>236</v>
      </c>
      <c r="G211" s="285" t="s">
        <v>236</v>
      </c>
      <c r="H211" s="285" t="s">
        <v>236</v>
      </c>
      <c r="I211" s="285" t="s">
        <v>236</v>
      </c>
      <c r="J211" s="259">
        <v>0.9</v>
      </c>
      <c r="K211" s="260">
        <v>0.940677966101695</v>
      </c>
      <c r="L211" s="260">
        <v>0.924528301886792</v>
      </c>
      <c r="M211" s="261">
        <v>0.957446808510638</v>
      </c>
      <c r="N211" s="261">
        <v>0.950162074554295</v>
      </c>
      <c r="O211" s="262">
        <v>0.9</v>
      </c>
      <c r="P211" s="263">
        <v>0.976306107431935</v>
      </c>
      <c r="Q211" s="260">
        <v>0.970917707884533</v>
      </c>
      <c r="R211" s="260">
        <v>0.978941535051261</v>
      </c>
      <c r="S211" s="260">
        <v>0.970799555152331</v>
      </c>
      <c r="T211" s="262">
        <v>0.9</v>
      </c>
      <c r="U211" s="260">
        <v>0.915084621044886</v>
      </c>
      <c r="V211" s="260">
        <v>0.915338216286084</v>
      </c>
      <c r="W211" s="260">
        <v>0.926295372679413</v>
      </c>
      <c r="X211" s="260">
        <v>0.924105183060669</v>
      </c>
      <c r="Y211" s="262">
        <v>0.92</v>
      </c>
      <c r="Z211" s="262">
        <v>0.942613948380011</v>
      </c>
      <c r="AA211" s="262">
        <v>0.946606504982139</v>
      </c>
      <c r="AB211" s="262">
        <v>0.932337434094903</v>
      </c>
      <c r="AC211" s="262">
        <v>0.953071554158453</v>
      </c>
      <c r="AD211" s="262">
        <v>0.92</v>
      </c>
      <c r="AE211" s="260">
        <v>0.995905834186285</v>
      </c>
      <c r="AF211" s="260">
        <v>0.995433045180232</v>
      </c>
      <c r="AG211" s="260">
        <v>0.997271648873072</v>
      </c>
      <c r="AH211" s="260">
        <v>0.994739564739055</v>
      </c>
      <c r="AI211" s="262">
        <v>0.92</v>
      </c>
      <c r="AJ211" s="260">
        <v>0.961483184823225</v>
      </c>
      <c r="AK211" s="260">
        <v>0.958036341732758</v>
      </c>
      <c r="AL211" s="260">
        <v>0.970718348430588</v>
      </c>
      <c r="AM211" s="260">
        <v>0.970785347127334</v>
      </c>
      <c r="AN211" s="259">
        <v>0.99</v>
      </c>
      <c r="AO211" s="264">
        <v>1</v>
      </c>
      <c r="AP211" s="264">
        <v>1</v>
      </c>
      <c r="AQ211" s="264">
        <v>1</v>
      </c>
      <c r="AR211" s="265">
        <v>1</v>
      </c>
      <c r="AS211" s="286">
        <v>0.0719793575775068</v>
      </c>
      <c r="AT211" s="267">
        <v>0.178082191780822</v>
      </c>
      <c r="AU211" s="268">
        <v>0.274509803921569</v>
      </c>
      <c r="AV211" s="268">
        <v>0.127272727272727</v>
      </c>
      <c r="AW211" s="268">
        <v>0.120117907148121</v>
      </c>
      <c r="AX211" s="224"/>
      <c r="AY211" s="222"/>
    </row>
    <row r="212" ht="15" spans="1:51">
      <c r="A212" s="220"/>
      <c r="C212" s="283" t="s">
        <v>210</v>
      </c>
      <c r="D212" s="111" t="s">
        <v>25</v>
      </c>
      <c r="E212" s="111" t="s">
        <v>211</v>
      </c>
      <c r="F212" s="285" t="s">
        <v>237</v>
      </c>
      <c r="G212" s="285" t="s">
        <v>237</v>
      </c>
      <c r="H212" s="285" t="s">
        <v>237</v>
      </c>
      <c r="I212" s="285" t="s">
        <v>237</v>
      </c>
      <c r="J212" s="259">
        <v>0.9</v>
      </c>
      <c r="K212" s="260">
        <v>0.941860465116279</v>
      </c>
      <c r="L212" s="260">
        <v>0.916666666666667</v>
      </c>
      <c r="M212" s="261">
        <v>0.926470588235294</v>
      </c>
      <c r="N212" s="261">
        <v>0.943438914027149</v>
      </c>
      <c r="O212" s="262">
        <v>0.9</v>
      </c>
      <c r="P212" s="263">
        <v>0.950080515297907</v>
      </c>
      <c r="Q212" s="260">
        <v>0.96320564516129</v>
      </c>
      <c r="R212" s="260">
        <v>0.964022140221402</v>
      </c>
      <c r="S212" s="260">
        <v>0.935961632105549</v>
      </c>
      <c r="T212" s="262">
        <v>0.9</v>
      </c>
      <c r="U212" s="260">
        <v>0.929325460726427</v>
      </c>
      <c r="V212" s="260">
        <v>0.948084677419355</v>
      </c>
      <c r="W212" s="260">
        <v>0.940344403444034</v>
      </c>
      <c r="X212" s="260">
        <v>0.931716908150421</v>
      </c>
      <c r="Y212" s="262">
        <v>0.92</v>
      </c>
      <c r="Z212" s="262">
        <v>0.940070130698119</v>
      </c>
      <c r="AA212" s="262">
        <v>0.954945054945055</v>
      </c>
      <c r="AB212" s="262">
        <v>0.964139344262295</v>
      </c>
      <c r="AC212" s="262">
        <v>0.957597259903998</v>
      </c>
      <c r="AD212" s="262">
        <v>0.92</v>
      </c>
      <c r="AE212" s="260">
        <v>0.996896819239721</v>
      </c>
      <c r="AF212" s="260">
        <v>0.998659517426273</v>
      </c>
      <c r="AG212" s="260">
        <v>0.995981245813798</v>
      </c>
      <c r="AH212" s="260">
        <v>0.997921450151057</v>
      </c>
      <c r="AI212" s="262">
        <v>0.92</v>
      </c>
      <c r="AJ212" s="260">
        <v>0.955196516557809</v>
      </c>
      <c r="AK212" s="260">
        <v>0.967480629255694</v>
      </c>
      <c r="AL212" s="260">
        <v>0.978481910617167</v>
      </c>
      <c r="AM212" s="260">
        <v>0.972746331236897</v>
      </c>
      <c r="AN212" s="259">
        <v>0.99</v>
      </c>
      <c r="AO212" s="264">
        <v>1</v>
      </c>
      <c r="AP212" s="264">
        <v>1</v>
      </c>
      <c r="AQ212" s="264">
        <v>1</v>
      </c>
      <c r="AR212" s="265">
        <v>1</v>
      </c>
      <c r="AS212" s="286">
        <v>0.0719793575775068</v>
      </c>
      <c r="AT212" s="267">
        <v>0.133333333333333</v>
      </c>
      <c r="AU212" s="268">
        <v>0.106382978723404</v>
      </c>
      <c r="AV212" s="268">
        <v>0.121951219512195</v>
      </c>
      <c r="AW212" s="268">
        <v>0.065884476534296</v>
      </c>
      <c r="AX212" s="224"/>
      <c r="AY212" s="222"/>
    </row>
    <row r="213" s="216" customFormat="1" ht="15" spans="1:51">
      <c r="A213" s="220"/>
      <c r="B213" s="217"/>
      <c r="C213" s="283" t="s">
        <v>210</v>
      </c>
      <c r="D213" s="111" t="s">
        <v>25</v>
      </c>
      <c r="E213" s="111" t="s">
        <v>211</v>
      </c>
      <c r="F213" s="285" t="s">
        <v>238</v>
      </c>
      <c r="G213" s="285" t="s">
        <v>238</v>
      </c>
      <c r="H213" s="285" t="s">
        <v>238</v>
      </c>
      <c r="I213" s="285" t="s">
        <v>238</v>
      </c>
      <c r="J213" s="259">
        <v>0.9</v>
      </c>
      <c r="K213" s="260">
        <v>0.94949494949495</v>
      </c>
      <c r="L213" s="260">
        <v>0.978494623655914</v>
      </c>
      <c r="M213" s="261">
        <v>0.938271604938272</v>
      </c>
      <c r="N213" s="261">
        <v>0.937155963302752</v>
      </c>
      <c r="O213" s="262">
        <v>0.9</v>
      </c>
      <c r="P213" s="263">
        <v>0.960980896897439</v>
      </c>
      <c r="Q213" s="260">
        <v>0.962015503875969</v>
      </c>
      <c r="R213" s="260">
        <v>0.964133016627078</v>
      </c>
      <c r="S213" s="260">
        <v>0.954363955400196</v>
      </c>
      <c r="T213" s="262">
        <v>0.9</v>
      </c>
      <c r="U213" s="260">
        <v>0.906516732150115</v>
      </c>
      <c r="V213" s="260">
        <v>0.916666666666667</v>
      </c>
      <c r="W213" s="260">
        <v>0.906175771971496</v>
      </c>
      <c r="X213" s="260">
        <v>0.893066858256076</v>
      </c>
      <c r="Y213" s="262">
        <v>0.92</v>
      </c>
      <c r="Z213" s="262">
        <v>0.940625769894063</v>
      </c>
      <c r="AA213" s="262">
        <v>0.922829036635007</v>
      </c>
      <c r="AB213" s="262">
        <v>0.923809523809524</v>
      </c>
      <c r="AC213" s="262">
        <v>0.93682408163667</v>
      </c>
      <c r="AD213" s="262">
        <v>0.92</v>
      </c>
      <c r="AE213" s="260">
        <v>0.992300402748164</v>
      </c>
      <c r="AF213" s="260">
        <v>0.985185185185185</v>
      </c>
      <c r="AG213" s="260">
        <v>0.893153526970954</v>
      </c>
      <c r="AH213" s="260">
        <v>0.980701415390561</v>
      </c>
      <c r="AI213" s="262">
        <v>0.92</v>
      </c>
      <c r="AJ213" s="260">
        <v>0.959265734265734</v>
      </c>
      <c r="AK213" s="260">
        <v>0.943570265870863</v>
      </c>
      <c r="AL213" s="260">
        <v>0.952654232424677</v>
      </c>
      <c r="AM213" s="260">
        <v>0.955848277149454</v>
      </c>
      <c r="AN213" s="259">
        <v>0.99</v>
      </c>
      <c r="AO213" s="264">
        <v>1</v>
      </c>
      <c r="AP213" s="264">
        <v>1</v>
      </c>
      <c r="AQ213" s="264">
        <v>1</v>
      </c>
      <c r="AR213" s="265">
        <v>1</v>
      </c>
      <c r="AS213" s="286">
        <v>0.0719793575775068</v>
      </c>
      <c r="AT213" s="267">
        <v>0.0909090909090909</v>
      </c>
      <c r="AU213" s="268">
        <v>0.157303370786517</v>
      </c>
      <c r="AV213" s="268">
        <v>0.0987654320987654</v>
      </c>
      <c r="AW213" s="268">
        <v>0.0632911392405063</v>
      </c>
      <c r="AX213" s="217"/>
      <c r="AY213" s="222"/>
    </row>
    <row r="214" s="216" customFormat="1" ht="15" spans="1:51">
      <c r="A214" s="220"/>
      <c r="B214" s="217"/>
      <c r="C214" s="283" t="s">
        <v>210</v>
      </c>
      <c r="D214" s="111" t="s">
        <v>25</v>
      </c>
      <c r="E214" s="111" t="s">
        <v>211</v>
      </c>
      <c r="F214" s="285" t="s">
        <v>239</v>
      </c>
      <c r="G214" s="285" t="s">
        <v>239</v>
      </c>
      <c r="H214" s="285" t="s">
        <v>239</v>
      </c>
      <c r="I214" s="285" t="s">
        <v>239</v>
      </c>
      <c r="J214" s="259">
        <v>0.9</v>
      </c>
      <c r="K214" s="260">
        <v>0.971428571428571</v>
      </c>
      <c r="L214" s="260">
        <v>0.916666666666667</v>
      </c>
      <c r="M214" s="261">
        <v>0.966101694915254</v>
      </c>
      <c r="N214" s="261">
        <v>0.939374601148692</v>
      </c>
      <c r="O214" s="262">
        <v>0.9</v>
      </c>
      <c r="P214" s="263">
        <v>0.941271638893383</v>
      </c>
      <c r="Q214" s="260">
        <v>0.902961980548187</v>
      </c>
      <c r="R214" s="260">
        <v>0.94327251995439</v>
      </c>
      <c r="S214" s="260">
        <v>0.947554123285407</v>
      </c>
      <c r="T214" s="262">
        <v>0.9</v>
      </c>
      <c r="U214" s="260">
        <v>0.901472253680634</v>
      </c>
      <c r="V214" s="260">
        <v>0.912466843501326</v>
      </c>
      <c r="W214" s="260">
        <v>0.897662485746864</v>
      </c>
      <c r="X214" s="260">
        <v>0.913477111221286</v>
      </c>
      <c r="Y214" s="262">
        <v>0.92</v>
      </c>
      <c r="Z214" s="262">
        <v>0.930432446951383</v>
      </c>
      <c r="AA214" s="262">
        <v>0.960380656438143</v>
      </c>
      <c r="AB214" s="262">
        <v>0.927643784786642</v>
      </c>
      <c r="AC214" s="262">
        <v>0.942908685179199</v>
      </c>
      <c r="AD214" s="262">
        <v>0.92</v>
      </c>
      <c r="AE214" s="260">
        <v>0.997251992305578</v>
      </c>
      <c r="AF214" s="260">
        <v>0.990985048372911</v>
      </c>
      <c r="AG214" s="260">
        <v>0.995964125560538</v>
      </c>
      <c r="AH214" s="260">
        <v>0.994054611272265</v>
      </c>
      <c r="AI214" s="262">
        <v>0.92</v>
      </c>
      <c r="AJ214" s="260">
        <v>0.956886106623586</v>
      </c>
      <c r="AK214" s="260">
        <v>0.970329783934664</v>
      </c>
      <c r="AL214" s="260">
        <v>0.961404273877017</v>
      </c>
      <c r="AM214" s="260">
        <v>0.9629624507933</v>
      </c>
      <c r="AN214" s="259">
        <v>0.99</v>
      </c>
      <c r="AO214" s="264">
        <v>1</v>
      </c>
      <c r="AP214" s="264">
        <v>1</v>
      </c>
      <c r="AQ214" s="264">
        <v>1</v>
      </c>
      <c r="AR214" s="265">
        <v>1</v>
      </c>
      <c r="AS214" s="286">
        <v>0.0719793575775068</v>
      </c>
      <c r="AT214" s="267">
        <v>0.0952380952380952</v>
      </c>
      <c r="AU214" s="268">
        <v>0.219512195121951</v>
      </c>
      <c r="AV214" s="268">
        <v>0.1</v>
      </c>
      <c r="AW214" s="268">
        <v>0.0986066452304394</v>
      </c>
      <c r="AX214" s="217"/>
      <c r="AY214" s="222"/>
    </row>
    <row r="215" s="216" customFormat="1" ht="15" spans="1:51">
      <c r="A215" s="220"/>
      <c r="B215" s="217"/>
      <c r="C215" s="283" t="s">
        <v>210</v>
      </c>
      <c r="D215" s="111" t="s">
        <v>25</v>
      </c>
      <c r="E215" s="111" t="s">
        <v>211</v>
      </c>
      <c r="F215" s="285" t="s">
        <v>240</v>
      </c>
      <c r="G215" s="285" t="s">
        <v>240</v>
      </c>
      <c r="H215" s="285" t="s">
        <v>240</v>
      </c>
      <c r="I215" s="285" t="s">
        <v>240</v>
      </c>
      <c r="J215" s="259">
        <v>0.9</v>
      </c>
      <c r="K215" s="260">
        <v>0.9140625</v>
      </c>
      <c r="L215" s="260">
        <v>0.942622950819672</v>
      </c>
      <c r="M215" s="261">
        <v>0.919191919191919</v>
      </c>
      <c r="N215" s="261">
        <v>0.938244047619048</v>
      </c>
      <c r="O215" s="262">
        <v>0.9</v>
      </c>
      <c r="P215" s="263">
        <v>0.974155819656669</v>
      </c>
      <c r="Q215" s="260">
        <v>0.966609019555674</v>
      </c>
      <c r="R215" s="260">
        <v>0.96495640509725</v>
      </c>
      <c r="S215" s="260">
        <v>0.963387960986228</v>
      </c>
      <c r="T215" s="262">
        <v>0.9</v>
      </c>
      <c r="U215" s="260">
        <v>0.917279758536125</v>
      </c>
      <c r="V215" s="260">
        <v>0.93175468937076</v>
      </c>
      <c r="W215" s="260">
        <v>0.864520456069752</v>
      </c>
      <c r="X215" s="260">
        <v>0.89104818117125</v>
      </c>
      <c r="Y215" s="262">
        <v>0.92</v>
      </c>
      <c r="Z215" s="262">
        <v>0.940902825637491</v>
      </c>
      <c r="AA215" s="262">
        <v>0.944106322196001</v>
      </c>
      <c r="AB215" s="262">
        <v>0.888776541961577</v>
      </c>
      <c r="AC215" s="262">
        <v>0.917135352727896</v>
      </c>
      <c r="AD215" s="262">
        <v>0.92</v>
      </c>
      <c r="AE215" s="260">
        <v>0.999026109539489</v>
      </c>
      <c r="AF215" s="260">
        <v>0.993325409161562</v>
      </c>
      <c r="AG215" s="260">
        <v>0.999048808037572</v>
      </c>
      <c r="AH215" s="260">
        <v>0.995362053979362</v>
      </c>
      <c r="AI215" s="262">
        <v>0.92</v>
      </c>
      <c r="AJ215" s="260">
        <v>0.961236057780216</v>
      </c>
      <c r="AK215" s="260">
        <v>0.960177275354872</v>
      </c>
      <c r="AL215" s="260">
        <v>0.932896890343699</v>
      </c>
      <c r="AM215" s="260">
        <v>0.944330737185292</v>
      </c>
      <c r="AN215" s="259">
        <v>0.99</v>
      </c>
      <c r="AO215" s="264">
        <v>1</v>
      </c>
      <c r="AP215" s="264">
        <v>1</v>
      </c>
      <c r="AQ215" s="264">
        <v>1</v>
      </c>
      <c r="AR215" s="265">
        <v>1</v>
      </c>
      <c r="AS215" s="286">
        <v>0.0719793575775068</v>
      </c>
      <c r="AT215" s="267">
        <v>0.175</v>
      </c>
      <c r="AU215" s="268">
        <v>0.0731707317073171</v>
      </c>
      <c r="AV215" s="268">
        <v>0.106382978723404</v>
      </c>
      <c r="AW215" s="268">
        <v>0.0746666666666667</v>
      </c>
      <c r="AX215" s="217"/>
      <c r="AY215" s="222"/>
    </row>
    <row r="216" s="216" customFormat="1" ht="15" spans="1:51">
      <c r="A216" s="220"/>
      <c r="B216" s="217"/>
      <c r="C216" s="283" t="s">
        <v>210</v>
      </c>
      <c r="D216" s="111" t="s">
        <v>25</v>
      </c>
      <c r="E216" s="111" t="s">
        <v>211</v>
      </c>
      <c r="F216" s="285" t="s">
        <v>241</v>
      </c>
      <c r="G216" s="285" t="s">
        <v>241</v>
      </c>
      <c r="H216" s="285" t="s">
        <v>241</v>
      </c>
      <c r="I216" s="285" t="s">
        <v>241</v>
      </c>
      <c r="J216" s="259">
        <v>0.9</v>
      </c>
      <c r="K216" s="260">
        <v>0.96875</v>
      </c>
      <c r="L216" s="260">
        <v>0.978260869565217</v>
      </c>
      <c r="M216" s="261">
        <v>0.956521739130435</v>
      </c>
      <c r="N216" s="261">
        <v>0.968586387434555</v>
      </c>
      <c r="O216" s="262">
        <v>0.9</v>
      </c>
      <c r="P216" s="263">
        <v>0.952769372450993</v>
      </c>
      <c r="Q216" s="260">
        <v>0.960600375234522</v>
      </c>
      <c r="R216" s="260">
        <v>0.956447480785653</v>
      </c>
      <c r="S216" s="260">
        <v>0.957072724417406</v>
      </c>
      <c r="T216" s="262">
        <v>0.9</v>
      </c>
      <c r="U216" s="260">
        <v>0.915274306012367</v>
      </c>
      <c r="V216" s="260">
        <v>0.918198874296435</v>
      </c>
      <c r="W216" s="260">
        <v>0.914602903501281</v>
      </c>
      <c r="X216" s="260">
        <v>0.918945492533645</v>
      </c>
      <c r="Y216" s="262">
        <v>0.92</v>
      </c>
      <c r="Z216" s="262">
        <v>0.95270413573701</v>
      </c>
      <c r="AA216" s="262">
        <v>0.955620844286377</v>
      </c>
      <c r="AB216" s="262">
        <v>0.953615279672578</v>
      </c>
      <c r="AC216" s="262">
        <v>0.958050743226623</v>
      </c>
      <c r="AD216" s="262">
        <v>0.92</v>
      </c>
      <c r="AE216" s="260">
        <v>0.939496131719897</v>
      </c>
      <c r="AF216" s="260">
        <v>0.985217065868264</v>
      </c>
      <c r="AG216" s="260">
        <v>0.991333197914551</v>
      </c>
      <c r="AH216" s="260">
        <v>0.989179216481561</v>
      </c>
      <c r="AI216" s="262">
        <v>0.92</v>
      </c>
      <c r="AJ216" s="260">
        <v>0.967611007386963</v>
      </c>
      <c r="AK216" s="260">
        <v>0.968890395863355</v>
      </c>
      <c r="AL216" s="260">
        <v>0.972037067143554</v>
      </c>
      <c r="AM216" s="260">
        <v>0.972986573958473</v>
      </c>
      <c r="AN216" s="259">
        <v>0.99</v>
      </c>
      <c r="AO216" s="264">
        <v>1</v>
      </c>
      <c r="AP216" s="264">
        <v>1</v>
      </c>
      <c r="AQ216" s="264">
        <v>1</v>
      </c>
      <c r="AR216" s="265">
        <v>1</v>
      </c>
      <c r="AS216" s="286">
        <v>0.0719793575775068</v>
      </c>
      <c r="AT216" s="267">
        <v>0.117647058823529</v>
      </c>
      <c r="AU216" s="268">
        <v>0.195121951219512</v>
      </c>
      <c r="AV216" s="268">
        <v>0.291666666666667</v>
      </c>
      <c r="AW216" s="268">
        <v>0.102108768035516</v>
      </c>
      <c r="AX216" s="217"/>
      <c r="AY216" s="222"/>
    </row>
    <row r="217" s="216" customFormat="1" ht="15" spans="1:51">
      <c r="A217" s="220"/>
      <c r="B217" s="217"/>
      <c r="C217" s="283" t="s">
        <v>210</v>
      </c>
      <c r="D217" s="111" t="s">
        <v>25</v>
      </c>
      <c r="E217" s="111" t="s">
        <v>211</v>
      </c>
      <c r="F217" s="285" t="s">
        <v>242</v>
      </c>
      <c r="G217" s="285" t="s">
        <v>242</v>
      </c>
      <c r="H217" s="285" t="s">
        <v>242</v>
      </c>
      <c r="I217" s="285" t="s">
        <v>242</v>
      </c>
      <c r="J217" s="259">
        <v>0.9</v>
      </c>
      <c r="K217" s="260">
        <v>0.933333333333333</v>
      </c>
      <c r="L217" s="260">
        <v>0.956521739130435</v>
      </c>
      <c r="M217" s="261">
        <v>0.926470588235294</v>
      </c>
      <c r="N217" s="261">
        <v>0.939194975735084</v>
      </c>
      <c r="O217" s="262">
        <v>0.9</v>
      </c>
      <c r="P217" s="263">
        <v>0.929918209212226</v>
      </c>
      <c r="Q217" s="260">
        <v>0.975509696668324</v>
      </c>
      <c r="R217" s="260">
        <v>0.945213818292497</v>
      </c>
      <c r="S217" s="260">
        <v>0.929718996329502</v>
      </c>
      <c r="T217" s="262">
        <v>0.9</v>
      </c>
      <c r="U217" s="260">
        <v>0.917778734395179</v>
      </c>
      <c r="V217" s="260">
        <v>0.930507210343113</v>
      </c>
      <c r="W217" s="260">
        <v>0.896210622431898</v>
      </c>
      <c r="X217" s="260">
        <v>0.896564173536314</v>
      </c>
      <c r="Y217" s="262">
        <v>0.92</v>
      </c>
      <c r="Z217" s="262">
        <v>0.948729058347776</v>
      </c>
      <c r="AA217" s="262">
        <v>0.946409989594173</v>
      </c>
      <c r="AB217" s="262">
        <v>0.903166590178981</v>
      </c>
      <c r="AC217" s="262">
        <v>0.927808536192401</v>
      </c>
      <c r="AD217" s="262">
        <v>0.92</v>
      </c>
      <c r="AE217" s="260">
        <v>0.993889131383675</v>
      </c>
      <c r="AF217" s="260">
        <v>0.994671403197158</v>
      </c>
      <c r="AG217" s="260">
        <v>0.977431488447072</v>
      </c>
      <c r="AH217" s="260">
        <v>0.952747890530827</v>
      </c>
      <c r="AI217" s="262">
        <v>0.92</v>
      </c>
      <c r="AJ217" s="260">
        <v>0.968603333872795</v>
      </c>
      <c r="AK217" s="260">
        <v>0.961884804893243</v>
      </c>
      <c r="AL217" s="260">
        <v>0.944234944577763</v>
      </c>
      <c r="AM217" s="260">
        <v>0.95249408017868</v>
      </c>
      <c r="AN217" s="259">
        <v>0.99</v>
      </c>
      <c r="AO217" s="264">
        <v>1</v>
      </c>
      <c r="AP217" s="264">
        <v>1</v>
      </c>
      <c r="AQ217" s="264">
        <v>1</v>
      </c>
      <c r="AR217" s="265">
        <v>1</v>
      </c>
      <c r="AS217" s="286">
        <v>0.0719793575775068</v>
      </c>
      <c r="AT217" s="267">
        <v>0.0444444444444444</v>
      </c>
      <c r="AU217" s="268">
        <v>0.0697674418604651</v>
      </c>
      <c r="AV217" s="268">
        <v>0.1</v>
      </c>
      <c r="AW217" s="268">
        <v>0.0728862973760933</v>
      </c>
      <c r="AX217" s="217"/>
      <c r="AY217" s="222"/>
    </row>
    <row r="218" s="216" customFormat="1" ht="15" spans="1:51">
      <c r="A218" s="220"/>
      <c r="B218" s="217"/>
      <c r="C218" s="283" t="s">
        <v>210</v>
      </c>
      <c r="D218" s="111" t="s">
        <v>25</v>
      </c>
      <c r="E218" s="111" t="s">
        <v>211</v>
      </c>
      <c r="F218" s="285" t="s">
        <v>243</v>
      </c>
      <c r="G218" s="285" t="s">
        <v>243</v>
      </c>
      <c r="H218" s="285" t="s">
        <v>243</v>
      </c>
      <c r="I218" s="285" t="s">
        <v>243</v>
      </c>
      <c r="J218" s="259">
        <v>0.9</v>
      </c>
      <c r="K218" s="260">
        <v>0.948275862068966</v>
      </c>
      <c r="L218" s="260">
        <v>0.920353982300885</v>
      </c>
      <c r="M218" s="261">
        <v>0.903225806451613</v>
      </c>
      <c r="N218" s="261">
        <v>0.925402434236356</v>
      </c>
      <c r="O218" s="262">
        <v>0.9</v>
      </c>
      <c r="P218" s="263">
        <v>0.964597770412775</v>
      </c>
      <c r="Q218" s="260">
        <v>0.965082036180059</v>
      </c>
      <c r="R218" s="260">
        <v>0.962727774710105</v>
      </c>
      <c r="S218" s="260">
        <v>0.960521415270019</v>
      </c>
      <c r="T218" s="262">
        <v>0.9</v>
      </c>
      <c r="U218" s="260">
        <v>0.914884001205182</v>
      </c>
      <c r="V218" s="260">
        <v>0.916701724863273</v>
      </c>
      <c r="W218" s="260">
        <v>0.92076200993926</v>
      </c>
      <c r="X218" s="260">
        <v>0.908305400372439</v>
      </c>
      <c r="Y218" s="262">
        <v>0.92</v>
      </c>
      <c r="Z218" s="262">
        <v>0.938397790055249</v>
      </c>
      <c r="AA218" s="262">
        <v>0.936621038814926</v>
      </c>
      <c r="AB218" s="262">
        <v>0.925960637300843</v>
      </c>
      <c r="AC218" s="262">
        <v>0.942787713426982</v>
      </c>
      <c r="AD218" s="262">
        <v>0.92</v>
      </c>
      <c r="AE218" s="260">
        <v>0.993083003952569</v>
      </c>
      <c r="AF218" s="260">
        <v>0.947644563518643</v>
      </c>
      <c r="AG218" s="260">
        <v>0.988032658539313</v>
      </c>
      <c r="AH218" s="260">
        <v>0.988736595153947</v>
      </c>
      <c r="AI218" s="262">
        <v>0.92</v>
      </c>
      <c r="AJ218" s="260">
        <v>0.962580393685441</v>
      </c>
      <c r="AK218" s="260">
        <v>0.954293079516161</v>
      </c>
      <c r="AL218" s="260">
        <v>0.96462063086104</v>
      </c>
      <c r="AM218" s="260">
        <v>0.962383503274621</v>
      </c>
      <c r="AN218" s="259">
        <v>0.99</v>
      </c>
      <c r="AO218" s="264">
        <v>1</v>
      </c>
      <c r="AP218" s="264">
        <v>1</v>
      </c>
      <c r="AQ218" s="264">
        <v>1</v>
      </c>
      <c r="AR218" s="265">
        <v>1</v>
      </c>
      <c r="AS218" s="286">
        <v>0.0719793575775068</v>
      </c>
      <c r="AT218" s="267">
        <v>0.229885057471264</v>
      </c>
      <c r="AU218" s="268">
        <v>0.197183098591549</v>
      </c>
      <c r="AV218" s="268">
        <v>0.15625</v>
      </c>
      <c r="AW218" s="268">
        <v>0.120328849028401</v>
      </c>
      <c r="AX218" s="217"/>
      <c r="AY218" s="222"/>
    </row>
    <row r="219" s="216" customFormat="1" ht="15" spans="1:51">
      <c r="A219" s="220"/>
      <c r="B219" s="217"/>
      <c r="C219" s="283" t="s">
        <v>210</v>
      </c>
      <c r="D219" s="111" t="s">
        <v>25</v>
      </c>
      <c r="E219" s="111" t="s">
        <v>211</v>
      </c>
      <c r="F219" s="285" t="s">
        <v>244</v>
      </c>
      <c r="G219" s="285" t="s">
        <v>244</v>
      </c>
      <c r="H219" s="285" t="s">
        <v>244</v>
      </c>
      <c r="I219" s="285" t="s">
        <v>244</v>
      </c>
      <c r="J219" s="259">
        <v>0.9</v>
      </c>
      <c r="K219" s="260">
        <v>0.987179487179487</v>
      </c>
      <c r="L219" s="260">
        <v>0.971014492753623</v>
      </c>
      <c r="M219" s="261">
        <v>0.96875</v>
      </c>
      <c r="N219" s="261">
        <v>0.981000633312223</v>
      </c>
      <c r="O219" s="262">
        <v>0.9</v>
      </c>
      <c r="P219" s="263">
        <v>0.973119086949992</v>
      </c>
      <c r="Q219" s="260">
        <v>0.969284064665127</v>
      </c>
      <c r="R219" s="260">
        <v>0.973053005626295</v>
      </c>
      <c r="S219" s="260">
        <v>0.972316876667459</v>
      </c>
      <c r="T219" s="262">
        <v>0.9</v>
      </c>
      <c r="U219" s="260">
        <v>0.929719177053612</v>
      </c>
      <c r="V219" s="260">
        <v>0.924480369515012</v>
      </c>
      <c r="W219" s="260">
        <v>0.915605567071365</v>
      </c>
      <c r="X219" s="260">
        <v>0.924954433790316</v>
      </c>
      <c r="Y219" s="262">
        <v>0.92</v>
      </c>
      <c r="Z219" s="262">
        <v>0.941591422121896</v>
      </c>
      <c r="AA219" s="262">
        <v>0.941107644305772</v>
      </c>
      <c r="AB219" s="262">
        <v>0.923336141533277</v>
      </c>
      <c r="AC219" s="262">
        <v>0.940949767330867</v>
      </c>
      <c r="AD219" s="262">
        <v>0.92</v>
      </c>
      <c r="AE219" s="260">
        <v>0.998484848484849</v>
      </c>
      <c r="AF219" s="260">
        <v>0.995165189363417</v>
      </c>
      <c r="AG219" s="260">
        <v>0.974789915966387</v>
      </c>
      <c r="AH219" s="260">
        <v>0.990153975070703</v>
      </c>
      <c r="AI219" s="262">
        <v>0.92</v>
      </c>
      <c r="AJ219" s="260">
        <v>0.96295207291973</v>
      </c>
      <c r="AK219" s="260">
        <v>0.956655037530394</v>
      </c>
      <c r="AL219" s="260">
        <v>0.954654983570646</v>
      </c>
      <c r="AM219" s="260">
        <v>0.960562509815047</v>
      </c>
      <c r="AN219" s="259">
        <v>0.99</v>
      </c>
      <c r="AO219" s="264">
        <v>1</v>
      </c>
      <c r="AP219" s="264">
        <v>1</v>
      </c>
      <c r="AQ219" s="264">
        <v>1</v>
      </c>
      <c r="AR219" s="265">
        <v>1</v>
      </c>
      <c r="AS219" s="286">
        <v>0.0719793575775068</v>
      </c>
      <c r="AT219" s="267">
        <v>0.0967741935483871</v>
      </c>
      <c r="AU219" s="268">
        <v>0.04</v>
      </c>
      <c r="AV219" s="268">
        <v>0</v>
      </c>
      <c r="AW219" s="268">
        <v>0.0620805369127517</v>
      </c>
      <c r="AX219" s="217"/>
      <c r="AY219" s="222"/>
    </row>
    <row r="220" s="216" customFormat="1" ht="15" spans="1:51">
      <c r="A220" s="220"/>
      <c r="B220" s="217"/>
      <c r="C220" s="283" t="s">
        <v>210</v>
      </c>
      <c r="D220" s="111" t="s">
        <v>25</v>
      </c>
      <c r="E220" s="111" t="s">
        <v>211</v>
      </c>
      <c r="F220" s="285" t="s">
        <v>245</v>
      </c>
      <c r="G220" s="285" t="s">
        <v>245</v>
      </c>
      <c r="H220" s="285" t="s">
        <v>245</v>
      </c>
      <c r="I220" s="285" t="s">
        <v>245</v>
      </c>
      <c r="J220" s="259">
        <v>0.9</v>
      </c>
      <c r="K220" s="260">
        <v>0.948979591836735</v>
      </c>
      <c r="L220" s="260">
        <v>0.9</v>
      </c>
      <c r="M220" s="261">
        <v>0.947368421052632</v>
      </c>
      <c r="N220" s="261">
        <v>0.939182915506035</v>
      </c>
      <c r="O220" s="262">
        <v>0.9</v>
      </c>
      <c r="P220" s="263">
        <v>0.85569590085796</v>
      </c>
      <c r="Q220" s="260">
        <v>0.88613540654357</v>
      </c>
      <c r="R220" s="260">
        <v>0.825852782764811</v>
      </c>
      <c r="S220" s="260">
        <v>0.867060162413441</v>
      </c>
      <c r="T220" s="262">
        <v>0.9</v>
      </c>
      <c r="U220" s="260">
        <v>0.848069590085796</v>
      </c>
      <c r="V220" s="260">
        <v>0.865565273728539</v>
      </c>
      <c r="W220" s="260">
        <v>0.817873528825055</v>
      </c>
      <c r="X220" s="260">
        <v>0.861099859190247</v>
      </c>
      <c r="Y220" s="262">
        <v>0.92</v>
      </c>
      <c r="Z220" s="262">
        <v>0.916154521510097</v>
      </c>
      <c r="AA220" s="262">
        <v>0.942058096415328</v>
      </c>
      <c r="AB220" s="262">
        <v>0.922788605697151</v>
      </c>
      <c r="AC220" s="262">
        <v>0.936598343093844</v>
      </c>
      <c r="AD220" s="262">
        <v>0.92</v>
      </c>
      <c r="AE220" s="260">
        <v>0.98780487804878</v>
      </c>
      <c r="AF220" s="260">
        <v>0.996174445294568</v>
      </c>
      <c r="AG220" s="260">
        <v>0.677221654749745</v>
      </c>
      <c r="AH220" s="260">
        <v>0.960338252362792</v>
      </c>
      <c r="AI220" s="262">
        <v>0.92</v>
      </c>
      <c r="AJ220" s="260">
        <v>0.938832252085264</v>
      </c>
      <c r="AK220" s="260">
        <v>0.952396014550055</v>
      </c>
      <c r="AL220" s="260">
        <v>0.948960302457467</v>
      </c>
      <c r="AM220" s="260">
        <v>0.954267221728115</v>
      </c>
      <c r="AN220" s="259">
        <v>0.99</v>
      </c>
      <c r="AO220" s="264">
        <v>1</v>
      </c>
      <c r="AP220" s="264">
        <v>1</v>
      </c>
      <c r="AQ220" s="264">
        <v>1</v>
      </c>
      <c r="AR220" s="265">
        <v>1</v>
      </c>
      <c r="AS220" s="286">
        <v>0.0719793575775068</v>
      </c>
      <c r="AT220" s="267">
        <v>0.212121212121212</v>
      </c>
      <c r="AU220" s="268">
        <v>0.0810810810810811</v>
      </c>
      <c r="AV220" s="268">
        <v>0.130434782608696</v>
      </c>
      <c r="AW220" s="268">
        <v>0.0799001248439451</v>
      </c>
      <c r="AX220" s="217"/>
      <c r="AY220" s="222"/>
    </row>
    <row r="221" ht="15" spans="1:51">
      <c r="A221" s="220"/>
      <c r="C221" s="283" t="s">
        <v>210</v>
      </c>
      <c r="D221" s="111" t="s">
        <v>25</v>
      </c>
      <c r="E221" s="111" t="s">
        <v>211</v>
      </c>
      <c r="F221" s="285" t="s">
        <v>246</v>
      </c>
      <c r="G221" s="285" t="s">
        <v>246</v>
      </c>
      <c r="H221" s="285" t="s">
        <v>246</v>
      </c>
      <c r="I221" s="285" t="s">
        <v>246</v>
      </c>
      <c r="J221" s="259">
        <v>0.9</v>
      </c>
      <c r="K221" s="260">
        <v>0.947368421052632</v>
      </c>
      <c r="L221" s="260">
        <v>0.916666666666667</v>
      </c>
      <c r="M221" s="261">
        <v>0.928571428571429</v>
      </c>
      <c r="N221" s="261">
        <v>0.929423459244533</v>
      </c>
      <c r="O221" s="262">
        <v>0.9</v>
      </c>
      <c r="P221" s="263">
        <v>0.958983565805828</v>
      </c>
      <c r="Q221" s="260">
        <v>0.97744672046348</v>
      </c>
      <c r="R221" s="260">
        <v>0.978351955307263</v>
      </c>
      <c r="S221" s="260">
        <v>0.973748142969501</v>
      </c>
      <c r="T221" s="262">
        <v>0.9</v>
      </c>
      <c r="U221" s="260">
        <v>0.900428117663306</v>
      </c>
      <c r="V221" s="260">
        <v>0.926339747568798</v>
      </c>
      <c r="W221" s="260">
        <v>0.9487895716946</v>
      </c>
      <c r="X221" s="260">
        <v>0.927702525561479</v>
      </c>
      <c r="Y221" s="262">
        <v>0.92</v>
      </c>
      <c r="Z221" s="262">
        <v>0.928483656918162</v>
      </c>
      <c r="AA221" s="262">
        <v>0.94422525107604</v>
      </c>
      <c r="AB221" s="262">
        <v>0.932108626198083</v>
      </c>
      <c r="AC221" s="262">
        <v>0.95266430356209</v>
      </c>
      <c r="AD221" s="262">
        <v>0.92</v>
      </c>
      <c r="AE221" s="260">
        <v>0.996917148362235</v>
      </c>
      <c r="AF221" s="260">
        <v>0.992832568807339</v>
      </c>
      <c r="AG221" s="260">
        <v>0.955172413793103</v>
      </c>
      <c r="AH221" s="260">
        <v>0.995620126054909</v>
      </c>
      <c r="AI221" s="262">
        <v>0.92</v>
      </c>
      <c r="AJ221" s="260">
        <v>0.961541861904341</v>
      </c>
      <c r="AK221" s="260">
        <v>0.9605149389951</v>
      </c>
      <c r="AL221" s="260">
        <v>0.977289113193944</v>
      </c>
      <c r="AM221" s="260">
        <v>0.971863652687443</v>
      </c>
      <c r="AN221" s="259">
        <v>0.99</v>
      </c>
      <c r="AO221" s="264">
        <v>1</v>
      </c>
      <c r="AP221" s="264">
        <v>1</v>
      </c>
      <c r="AQ221" s="264">
        <v>1</v>
      </c>
      <c r="AR221" s="265">
        <v>1</v>
      </c>
      <c r="AS221" s="286">
        <v>0.0719793575775068</v>
      </c>
      <c r="AT221" s="267">
        <v>0.0952380952380952</v>
      </c>
      <c r="AU221" s="268">
        <v>0.0416666666666667</v>
      </c>
      <c r="AV221" s="268">
        <v>0.117647058823529</v>
      </c>
      <c r="AW221" s="268">
        <v>0.0794979079497908</v>
      </c>
      <c r="AX221" s="224"/>
      <c r="AY221" s="222"/>
    </row>
    <row r="222" ht="15" spans="1:51">
      <c r="A222" s="220"/>
      <c r="C222" s="283" t="s">
        <v>210</v>
      </c>
      <c r="D222" s="111" t="s">
        <v>25</v>
      </c>
      <c r="E222" s="111" t="s">
        <v>211</v>
      </c>
      <c r="F222" s="285" t="s">
        <v>247</v>
      </c>
      <c r="G222" s="285" t="s">
        <v>247</v>
      </c>
      <c r="H222" s="285" t="s">
        <v>247</v>
      </c>
      <c r="I222" s="285" t="s">
        <v>247</v>
      </c>
      <c r="J222" s="259">
        <v>0.9</v>
      </c>
      <c r="K222" s="260">
        <v>0.903846153846154</v>
      </c>
      <c r="L222" s="260">
        <v>0.901098901098901</v>
      </c>
      <c r="M222" s="261">
        <v>0.948051948051948</v>
      </c>
      <c r="N222" s="261">
        <v>0.922971741112124</v>
      </c>
      <c r="O222" s="262">
        <v>0.9</v>
      </c>
      <c r="P222" s="263">
        <v>0.957039752548975</v>
      </c>
      <c r="Q222" s="260">
        <v>0.958203799654577</v>
      </c>
      <c r="R222" s="260">
        <v>0.965245901639344</v>
      </c>
      <c r="S222" s="260">
        <v>0.958089866411012</v>
      </c>
      <c r="T222" s="262">
        <v>0.9</v>
      </c>
      <c r="U222" s="260">
        <v>0.902165196471532</v>
      </c>
      <c r="V222" s="260">
        <v>0.910880829015544</v>
      </c>
      <c r="W222" s="260">
        <v>0.887431693989071</v>
      </c>
      <c r="X222" s="260">
        <v>0.901218325973926</v>
      </c>
      <c r="Y222" s="262">
        <v>0.92</v>
      </c>
      <c r="Z222" s="262">
        <v>0.943896424167694</v>
      </c>
      <c r="AA222" s="262">
        <v>0.938328449839542</v>
      </c>
      <c r="AB222" s="262">
        <v>0.926533523537803</v>
      </c>
      <c r="AC222" s="262">
        <v>0.940684424782051</v>
      </c>
      <c r="AD222" s="262">
        <v>0.92</v>
      </c>
      <c r="AE222" s="260">
        <v>0.990849673202614</v>
      </c>
      <c r="AF222" s="260">
        <v>0.993351063829787</v>
      </c>
      <c r="AG222" s="260">
        <v>0.980625931445604</v>
      </c>
      <c r="AH222" s="260">
        <v>0.987042466660361</v>
      </c>
      <c r="AI222" s="262">
        <v>0.92</v>
      </c>
      <c r="AJ222" s="260">
        <v>0.962341865254487</v>
      </c>
      <c r="AK222" s="260">
        <v>0.956629109430468</v>
      </c>
      <c r="AL222" s="260">
        <v>0.959176844570855</v>
      </c>
      <c r="AM222" s="260">
        <v>0.962104036275386</v>
      </c>
      <c r="AN222" s="259">
        <v>0.99</v>
      </c>
      <c r="AO222" s="264">
        <v>1</v>
      </c>
      <c r="AP222" s="264">
        <v>1</v>
      </c>
      <c r="AQ222" s="264">
        <v>1</v>
      </c>
      <c r="AR222" s="265">
        <v>1</v>
      </c>
      <c r="AS222" s="286">
        <v>0.0719793575775068</v>
      </c>
      <c r="AT222" s="267">
        <v>0.275862068965517</v>
      </c>
      <c r="AU222" s="268">
        <v>0.1</v>
      </c>
      <c r="AV222" s="268">
        <v>0.117647058823529</v>
      </c>
      <c r="AW222" s="268">
        <v>0.0921739130434783</v>
      </c>
      <c r="AX222" s="224"/>
      <c r="AY222" s="222"/>
    </row>
    <row r="223" ht="15" spans="1:51">
      <c r="A223" s="220"/>
      <c r="C223" s="283" t="s">
        <v>210</v>
      </c>
      <c r="D223" s="111" t="s">
        <v>25</v>
      </c>
      <c r="E223" s="111" t="s">
        <v>211</v>
      </c>
      <c r="F223" s="285" t="s">
        <v>248</v>
      </c>
      <c r="G223" s="285" t="s">
        <v>248</v>
      </c>
      <c r="H223" s="285" t="s">
        <v>248</v>
      </c>
      <c r="I223" s="285" t="s">
        <v>248</v>
      </c>
      <c r="J223" s="259">
        <v>0.9</v>
      </c>
      <c r="K223" s="260">
        <v>0.956521739130435</v>
      </c>
      <c r="L223" s="260">
        <v>0.946153846153846</v>
      </c>
      <c r="M223" s="261">
        <v>0.915254237288136</v>
      </c>
      <c r="N223" s="261">
        <v>0.936128398296757</v>
      </c>
      <c r="O223" s="262">
        <v>0.9</v>
      </c>
      <c r="P223" s="263">
        <v>0.926371308016878</v>
      </c>
      <c r="Q223" s="260">
        <v>0.945088566827697</v>
      </c>
      <c r="R223" s="260">
        <v>0.936441484300666</v>
      </c>
      <c r="S223" s="260">
        <v>0.940754253083237</v>
      </c>
      <c r="T223" s="262">
        <v>0.9</v>
      </c>
      <c r="U223" s="260">
        <v>0.873839662447257</v>
      </c>
      <c r="V223" s="260">
        <v>0.890982286634461</v>
      </c>
      <c r="W223" s="260">
        <v>0.879733587059943</v>
      </c>
      <c r="X223" s="260">
        <v>0.896022524487449</v>
      </c>
      <c r="Y223" s="262">
        <v>0.92</v>
      </c>
      <c r="Z223" s="262">
        <v>0.920283275830761</v>
      </c>
      <c r="AA223" s="262">
        <v>0.920694570428923</v>
      </c>
      <c r="AB223" s="262">
        <v>0.91054131054131</v>
      </c>
      <c r="AC223" s="262">
        <v>0.93146943799113</v>
      </c>
      <c r="AD223" s="262">
        <v>0.92</v>
      </c>
      <c r="AE223" s="260">
        <v>0.977777777777778</v>
      </c>
      <c r="AF223" s="260">
        <v>0.997093023255814</v>
      </c>
      <c r="AG223" s="260">
        <v>0.997304582210243</v>
      </c>
      <c r="AH223" s="260">
        <v>0.994836363636364</v>
      </c>
      <c r="AI223" s="262">
        <v>0.92</v>
      </c>
      <c r="AJ223" s="260">
        <v>0.945693508572954</v>
      </c>
      <c r="AK223" s="260">
        <v>0.941771970132108</v>
      </c>
      <c r="AL223" s="260">
        <v>0.94137783483098</v>
      </c>
      <c r="AM223" s="260">
        <v>0.953807135711054</v>
      </c>
      <c r="AN223" s="259">
        <v>0.99</v>
      </c>
      <c r="AO223" s="264">
        <v>1</v>
      </c>
      <c r="AP223" s="264">
        <v>1</v>
      </c>
      <c r="AQ223" s="264">
        <v>1</v>
      </c>
      <c r="AR223" s="265">
        <v>1</v>
      </c>
      <c r="AS223" s="286">
        <v>0.0719793575775068</v>
      </c>
      <c r="AT223" s="267">
        <v>0.0789473684210526</v>
      </c>
      <c r="AU223" s="268">
        <v>0.0333333333333333</v>
      </c>
      <c r="AV223" s="268">
        <v>0</v>
      </c>
      <c r="AW223" s="268">
        <v>0.0727081138040042</v>
      </c>
      <c r="AX223" s="224"/>
      <c r="AY223" s="222"/>
    </row>
    <row r="224" ht="15" spans="1:51">
      <c r="A224" s="220"/>
      <c r="C224" s="283" t="s">
        <v>210</v>
      </c>
      <c r="D224" s="111" t="s">
        <v>25</v>
      </c>
      <c r="E224" s="111" t="s">
        <v>211</v>
      </c>
      <c r="F224" s="285" t="s">
        <v>249</v>
      </c>
      <c r="G224" s="285" t="s">
        <v>249</v>
      </c>
      <c r="H224" s="285" t="s">
        <v>249</v>
      </c>
      <c r="I224" s="285" t="s">
        <v>249</v>
      </c>
      <c r="J224" s="259">
        <v>0.9</v>
      </c>
      <c r="K224" s="260">
        <v>0.952380952380952</v>
      </c>
      <c r="L224" s="260">
        <v>0.888888888888889</v>
      </c>
      <c r="M224" s="261">
        <v>0.941176470588235</v>
      </c>
      <c r="N224" s="261">
        <v>0.968215158924205</v>
      </c>
      <c r="O224" s="262">
        <v>0.9</v>
      </c>
      <c r="P224" s="263">
        <v>0.938454823221301</v>
      </c>
      <c r="Q224" s="260">
        <v>0.992829204693611</v>
      </c>
      <c r="R224" s="260">
        <v>0.988725065047702</v>
      </c>
      <c r="S224" s="260">
        <v>0.985678334477236</v>
      </c>
      <c r="T224" s="262">
        <v>0.9</v>
      </c>
      <c r="U224" s="260">
        <v>0.855958096900917</v>
      </c>
      <c r="V224" s="260">
        <v>0.899608865710561</v>
      </c>
      <c r="W224" s="260">
        <v>0.883781439722463</v>
      </c>
      <c r="X224" s="260">
        <v>0.896545412948982</v>
      </c>
      <c r="Y224" s="262">
        <v>0.92</v>
      </c>
      <c r="Z224" s="262">
        <v>0.961409395973154</v>
      </c>
      <c r="AA224" s="262">
        <v>0.901545506582713</v>
      </c>
      <c r="AB224" s="262">
        <v>0.880597014925373</v>
      </c>
      <c r="AC224" s="262">
        <v>0.941948343160867</v>
      </c>
      <c r="AD224" s="262">
        <v>0.92</v>
      </c>
      <c r="AE224" s="260">
        <v>0.983333333333333</v>
      </c>
      <c r="AF224" s="260">
        <v>1</v>
      </c>
      <c r="AG224" s="260">
        <v>1</v>
      </c>
      <c r="AH224" s="260">
        <v>0.985981308411215</v>
      </c>
      <c r="AI224" s="262">
        <v>0.92</v>
      </c>
      <c r="AJ224" s="260">
        <v>0.976744186046512</v>
      </c>
      <c r="AK224" s="260">
        <v>0.93934775982932</v>
      </c>
      <c r="AL224" s="260">
        <v>0.958842443729904</v>
      </c>
      <c r="AM224" s="260">
        <v>0.963898388778141</v>
      </c>
      <c r="AN224" s="259">
        <v>0.99</v>
      </c>
      <c r="AO224" s="264">
        <v>1</v>
      </c>
      <c r="AP224" s="264">
        <v>1</v>
      </c>
      <c r="AQ224" s="264">
        <v>1</v>
      </c>
      <c r="AR224" s="265">
        <v>1</v>
      </c>
      <c r="AS224" s="286">
        <v>0.0719793575775068</v>
      </c>
      <c r="AT224" s="267">
        <v>0</v>
      </c>
      <c r="AU224" s="268">
        <v>0</v>
      </c>
      <c r="AV224" s="268">
        <v>0</v>
      </c>
      <c r="AW224" s="268">
        <v>0.0487804878048781</v>
      </c>
      <c r="AX224" s="224"/>
      <c r="AY224" s="222"/>
    </row>
    <row r="225" ht="15" spans="1:51">
      <c r="A225" s="220"/>
      <c r="C225" s="283" t="s">
        <v>210</v>
      </c>
      <c r="D225" s="111" t="s">
        <v>25</v>
      </c>
      <c r="E225" s="111" t="s">
        <v>211</v>
      </c>
      <c r="F225" s="285" t="s">
        <v>250</v>
      </c>
      <c r="G225" s="285" t="s">
        <v>250</v>
      </c>
      <c r="H225" s="285" t="s">
        <v>250</v>
      </c>
      <c r="I225" s="285" t="s">
        <v>250</v>
      </c>
      <c r="J225" s="259">
        <v>0.9</v>
      </c>
      <c r="K225" s="260">
        <v>0.934782608695652</v>
      </c>
      <c r="L225" s="260">
        <v>0.9625</v>
      </c>
      <c r="M225" s="261">
        <v>0.970149253731343</v>
      </c>
      <c r="N225" s="261">
        <v>0.953584321815369</v>
      </c>
      <c r="O225" s="262">
        <v>0.9</v>
      </c>
      <c r="P225" s="263">
        <v>0.935632891900216</v>
      </c>
      <c r="Q225" s="260">
        <v>0.949626865671642</v>
      </c>
      <c r="R225" s="260">
        <v>0.934056271981243</v>
      </c>
      <c r="S225" s="260">
        <v>0.931440081565663</v>
      </c>
      <c r="T225" s="262">
        <v>0.9</v>
      </c>
      <c r="U225" s="260">
        <v>0.870957807206652</v>
      </c>
      <c r="V225" s="260">
        <v>0.912313432835821</v>
      </c>
      <c r="W225" s="260">
        <v>0.87221570926143</v>
      </c>
      <c r="X225" s="260">
        <v>0.897197423718698</v>
      </c>
      <c r="Y225" s="262">
        <v>0.92</v>
      </c>
      <c r="Z225" s="262">
        <v>0.906862745098039</v>
      </c>
      <c r="AA225" s="262">
        <v>0.919127849355798</v>
      </c>
      <c r="AB225" s="262">
        <v>0.885987815491732</v>
      </c>
      <c r="AC225" s="262">
        <v>0.941944241411716</v>
      </c>
      <c r="AD225" s="262">
        <v>0.92</v>
      </c>
      <c r="AE225" s="260">
        <v>0.994179078924842</v>
      </c>
      <c r="AF225" s="260">
        <v>0.998232278592894</v>
      </c>
      <c r="AG225" s="260">
        <v>0.999774673276251</v>
      </c>
      <c r="AH225" s="260">
        <v>0.996576050060509</v>
      </c>
      <c r="AI225" s="262">
        <v>0.92</v>
      </c>
      <c r="AJ225" s="260">
        <v>0.942947078496951</v>
      </c>
      <c r="AK225" s="260">
        <v>0.945462337940641</v>
      </c>
      <c r="AL225" s="260">
        <v>0.935321201490901</v>
      </c>
      <c r="AM225" s="260">
        <v>0.96287737787339</v>
      </c>
      <c r="AN225" s="259">
        <v>0.99</v>
      </c>
      <c r="AO225" s="264">
        <v>1</v>
      </c>
      <c r="AP225" s="264">
        <v>1</v>
      </c>
      <c r="AQ225" s="264">
        <v>1</v>
      </c>
      <c r="AR225" s="265">
        <v>1</v>
      </c>
      <c r="AS225" s="286">
        <v>0.0719793575775068</v>
      </c>
      <c r="AT225" s="267">
        <v>0.1875</v>
      </c>
      <c r="AU225" s="268">
        <v>0.04</v>
      </c>
      <c r="AV225" s="268">
        <v>0.0344827586206897</v>
      </c>
      <c r="AW225" s="268">
        <v>0.0753064798598949</v>
      </c>
      <c r="AX225" s="224"/>
      <c r="AY225" s="222"/>
    </row>
    <row r="226" ht="15" spans="1:51">
      <c r="A226" s="220"/>
      <c r="C226" s="283" t="s">
        <v>210</v>
      </c>
      <c r="D226" s="111" t="s">
        <v>125</v>
      </c>
      <c r="E226" s="111" t="s">
        <v>211</v>
      </c>
      <c r="F226" s="285" t="s">
        <v>251</v>
      </c>
      <c r="G226" s="285" t="s">
        <v>251</v>
      </c>
      <c r="H226" s="285" t="s">
        <v>251</v>
      </c>
      <c r="I226" s="285" t="s">
        <v>251</v>
      </c>
      <c r="J226" s="259">
        <v>0.9</v>
      </c>
      <c r="K226" s="260" t="s">
        <v>33</v>
      </c>
      <c r="L226" s="260" t="s">
        <v>33</v>
      </c>
      <c r="M226" s="261" t="s">
        <v>33</v>
      </c>
      <c r="N226" s="261" t="s">
        <v>33</v>
      </c>
      <c r="O226" s="262">
        <v>0.9</v>
      </c>
      <c r="P226" s="263" t="s">
        <v>33</v>
      </c>
      <c r="Q226" s="260" t="s">
        <v>33</v>
      </c>
      <c r="R226" s="260" t="s">
        <v>33</v>
      </c>
      <c r="S226" s="260" t="s">
        <v>33</v>
      </c>
      <c r="T226" s="262">
        <v>0.9</v>
      </c>
      <c r="U226" s="260" t="s">
        <v>33</v>
      </c>
      <c r="V226" s="260" t="s">
        <v>33</v>
      </c>
      <c r="W226" s="260" t="s">
        <v>33</v>
      </c>
      <c r="X226" s="260" t="s">
        <v>33</v>
      </c>
      <c r="Y226" s="262">
        <v>0.92</v>
      </c>
      <c r="Z226" s="262" t="s">
        <v>33</v>
      </c>
      <c r="AA226" s="262" t="s">
        <v>33</v>
      </c>
      <c r="AB226" s="262" t="s">
        <v>33</v>
      </c>
      <c r="AC226" s="262" t="s">
        <v>33</v>
      </c>
      <c r="AD226" s="262">
        <v>0.92</v>
      </c>
      <c r="AE226" s="260">
        <v>1</v>
      </c>
      <c r="AF226" s="260">
        <v>0.829787234042553</v>
      </c>
      <c r="AG226" s="260">
        <v>0.461538461538462</v>
      </c>
      <c r="AH226" s="260">
        <v>0.98372641509434</v>
      </c>
      <c r="AI226" s="262">
        <v>0.92</v>
      </c>
      <c r="AJ226" s="260" t="s">
        <v>33</v>
      </c>
      <c r="AK226" s="260" t="s">
        <v>33</v>
      </c>
      <c r="AL226" s="260" t="s">
        <v>33</v>
      </c>
      <c r="AM226" s="260" t="s">
        <v>33</v>
      </c>
      <c r="AN226" s="259">
        <v>0.99</v>
      </c>
      <c r="AO226" s="264" t="s">
        <v>33</v>
      </c>
      <c r="AP226" s="264" t="s">
        <v>33</v>
      </c>
      <c r="AQ226" s="264" t="s">
        <v>33</v>
      </c>
      <c r="AR226" s="265">
        <v>1</v>
      </c>
      <c r="AS226" s="286">
        <v>0.0719793575775068</v>
      </c>
      <c r="AT226" s="267" t="s">
        <v>33</v>
      </c>
      <c r="AU226" s="268" t="s">
        <v>33</v>
      </c>
      <c r="AV226" s="268" t="s">
        <v>33</v>
      </c>
      <c r="AW226" s="268" t="s">
        <v>33</v>
      </c>
      <c r="AX226" s="224"/>
      <c r="AY226" s="222"/>
    </row>
    <row r="227" ht="15" spans="1:51">
      <c r="A227" s="220"/>
      <c r="C227" s="283" t="s">
        <v>210</v>
      </c>
      <c r="D227" s="111" t="s">
        <v>25</v>
      </c>
      <c r="E227" s="111" t="s">
        <v>211</v>
      </c>
      <c r="F227" s="285" t="s">
        <v>252</v>
      </c>
      <c r="G227" s="285" t="s">
        <v>252</v>
      </c>
      <c r="H227" s="285" t="s">
        <v>252</v>
      </c>
      <c r="I227" s="285" t="s">
        <v>252</v>
      </c>
      <c r="J227" s="259">
        <v>0.9</v>
      </c>
      <c r="K227" s="260">
        <v>0.961538461538462</v>
      </c>
      <c r="L227" s="260">
        <v>0.967213114754098</v>
      </c>
      <c r="M227" s="261">
        <v>0.971698113207547</v>
      </c>
      <c r="N227" s="261">
        <v>0.965929048120829</v>
      </c>
      <c r="O227" s="262">
        <v>0.9</v>
      </c>
      <c r="P227" s="263">
        <v>0.933614603065266</v>
      </c>
      <c r="Q227" s="260">
        <v>0.95956978100298</v>
      </c>
      <c r="R227" s="260">
        <v>0.963769267440013</v>
      </c>
      <c r="S227" s="260">
        <v>0.951959708786277</v>
      </c>
      <c r="T227" s="262">
        <v>0.9</v>
      </c>
      <c r="U227" s="260">
        <v>0.878508696400895</v>
      </c>
      <c r="V227" s="260">
        <v>0.908254503045225</v>
      </c>
      <c r="W227" s="260">
        <v>0.882885746067059</v>
      </c>
      <c r="X227" s="260">
        <v>0.902079385658721</v>
      </c>
      <c r="Y227" s="262">
        <v>0.92</v>
      </c>
      <c r="Z227" s="262">
        <v>0.925803921568627</v>
      </c>
      <c r="AA227" s="262">
        <v>0.936267767079321</v>
      </c>
      <c r="AB227" s="262">
        <v>0.920689655172414</v>
      </c>
      <c r="AC227" s="262">
        <v>0.941279626973715</v>
      </c>
      <c r="AD227" s="262">
        <v>0.92</v>
      </c>
      <c r="AE227" s="260">
        <v>0.996503897294819</v>
      </c>
      <c r="AF227" s="260">
        <v>0.968316324352022</v>
      </c>
      <c r="AG227" s="260">
        <v>0.997909219666824</v>
      </c>
      <c r="AH227" s="260">
        <v>0.99316786807379</v>
      </c>
      <c r="AI227" s="262">
        <v>0.92</v>
      </c>
      <c r="AJ227" s="260">
        <v>0.956700572508477</v>
      </c>
      <c r="AK227" s="260">
        <v>0.955175769371123</v>
      </c>
      <c r="AL227" s="260">
        <v>0.958188153310105</v>
      </c>
      <c r="AM227" s="260">
        <v>0.962523151609972</v>
      </c>
      <c r="AN227" s="259">
        <v>0.99</v>
      </c>
      <c r="AO227" s="264">
        <v>1</v>
      </c>
      <c r="AP227" s="264">
        <v>1</v>
      </c>
      <c r="AQ227" s="264">
        <v>1</v>
      </c>
      <c r="AR227" s="265">
        <v>1</v>
      </c>
      <c r="AS227" s="286">
        <v>0.0719793575775068</v>
      </c>
      <c r="AT227" s="267">
        <v>0.142857142857143</v>
      </c>
      <c r="AU227" s="268">
        <v>0.116279069767442</v>
      </c>
      <c r="AV227" s="268">
        <v>0.129032258064516</v>
      </c>
      <c r="AW227" s="268">
        <v>0.0811138014527845</v>
      </c>
      <c r="AX227" s="224"/>
      <c r="AY227" s="222"/>
    </row>
    <row r="228" ht="15" spans="1:51">
      <c r="A228" s="220"/>
      <c r="C228" s="283" t="s">
        <v>210</v>
      </c>
      <c r="D228" s="111" t="s">
        <v>25</v>
      </c>
      <c r="E228" s="111" t="s">
        <v>211</v>
      </c>
      <c r="F228" s="285" t="s">
        <v>253</v>
      </c>
      <c r="G228" s="285" t="s">
        <v>253</v>
      </c>
      <c r="H228" s="285" t="s">
        <v>253</v>
      </c>
      <c r="I228" s="285" t="s">
        <v>253</v>
      </c>
      <c r="J228" s="259">
        <v>0.9</v>
      </c>
      <c r="K228" s="260">
        <v>0.931623931623932</v>
      </c>
      <c r="L228" s="260">
        <v>0.921052631578947</v>
      </c>
      <c r="M228" s="261">
        <v>0.967741935483871</v>
      </c>
      <c r="N228" s="261">
        <v>0.938915857605178</v>
      </c>
      <c r="O228" s="262">
        <v>0.9</v>
      </c>
      <c r="P228" s="263">
        <v>0.974070762549495</v>
      </c>
      <c r="Q228" s="260">
        <v>0.980451698614538</v>
      </c>
      <c r="R228" s="260">
        <v>0.979793542719086</v>
      </c>
      <c r="S228" s="260">
        <v>0.972411829786683</v>
      </c>
      <c r="T228" s="262">
        <v>0.9</v>
      </c>
      <c r="U228" s="260">
        <v>0.927704687699578</v>
      </c>
      <c r="V228" s="260">
        <v>0.935092047826912</v>
      </c>
      <c r="W228" s="260">
        <v>0.920272347902482</v>
      </c>
      <c r="X228" s="260">
        <v>0.925323015806262</v>
      </c>
      <c r="Y228" s="262">
        <v>0.92</v>
      </c>
      <c r="Z228" s="262">
        <v>0.927044302402469</v>
      </c>
      <c r="AA228" s="262">
        <v>0.949812382739212</v>
      </c>
      <c r="AB228" s="262">
        <v>0.894996476391825</v>
      </c>
      <c r="AC228" s="262">
        <v>0.938667333416677</v>
      </c>
      <c r="AD228" s="262">
        <v>0.92</v>
      </c>
      <c r="AE228" s="260">
        <v>0.999089134677944</v>
      </c>
      <c r="AF228" s="260">
        <v>0.990262582056893</v>
      </c>
      <c r="AG228" s="260">
        <v>0.973926725106766</v>
      </c>
      <c r="AH228" s="260">
        <v>0.983365467074573</v>
      </c>
      <c r="AI228" s="262">
        <v>0.92</v>
      </c>
      <c r="AJ228" s="260">
        <v>0.957871755478289</v>
      </c>
      <c r="AK228" s="260">
        <v>0.963226470084005</v>
      </c>
      <c r="AL228" s="260">
        <v>0.951272605492297</v>
      </c>
      <c r="AM228" s="260">
        <v>0.961813155795769</v>
      </c>
      <c r="AN228" s="259">
        <v>0.99</v>
      </c>
      <c r="AO228" s="264">
        <v>1</v>
      </c>
      <c r="AP228" s="264">
        <v>1</v>
      </c>
      <c r="AQ228" s="264">
        <v>1</v>
      </c>
      <c r="AR228" s="265">
        <v>1</v>
      </c>
      <c r="AS228" s="286">
        <v>0.0719793575775068</v>
      </c>
      <c r="AT228" s="267">
        <v>0.1</v>
      </c>
      <c r="AU228" s="268">
        <v>0.142857142857143</v>
      </c>
      <c r="AV228" s="268">
        <v>0.193548387096774</v>
      </c>
      <c r="AW228" s="268">
        <v>0.0774818401937046</v>
      </c>
      <c r="AX228" s="224"/>
      <c r="AY228" s="222"/>
    </row>
    <row r="229" s="216" customFormat="1" ht="15" spans="1:51">
      <c r="A229" s="220"/>
      <c r="B229" s="217"/>
      <c r="C229" s="283" t="s">
        <v>210</v>
      </c>
      <c r="D229" s="111" t="s">
        <v>25</v>
      </c>
      <c r="E229" s="111" t="s">
        <v>211</v>
      </c>
      <c r="F229" s="285" t="s">
        <v>254</v>
      </c>
      <c r="G229" s="285" t="s">
        <v>254</v>
      </c>
      <c r="H229" s="285" t="s">
        <v>254</v>
      </c>
      <c r="I229" s="285" t="s">
        <v>254</v>
      </c>
      <c r="J229" s="259">
        <v>0.9</v>
      </c>
      <c r="K229" s="260">
        <v>0.989473684210526</v>
      </c>
      <c r="L229" s="260">
        <v>0.978723404255319</v>
      </c>
      <c r="M229" s="261">
        <v>0.9625</v>
      </c>
      <c r="N229" s="261">
        <v>0.986530422666047</v>
      </c>
      <c r="O229" s="262">
        <v>0.9</v>
      </c>
      <c r="P229" s="263">
        <v>0.938555030384875</v>
      </c>
      <c r="Q229" s="260">
        <v>0.928212491026561</v>
      </c>
      <c r="R229" s="260">
        <v>0.924512534818941</v>
      </c>
      <c r="S229" s="260">
        <v>0.933404322922481</v>
      </c>
      <c r="T229" s="262">
        <v>0.9</v>
      </c>
      <c r="U229" s="260">
        <v>0.910702228224173</v>
      </c>
      <c r="V229" s="260">
        <v>0.90667623833453</v>
      </c>
      <c r="W229" s="260">
        <v>0.892479108635097</v>
      </c>
      <c r="X229" s="260">
        <v>0.913172290015372</v>
      </c>
      <c r="Y229" s="262">
        <v>0.92</v>
      </c>
      <c r="Z229" s="262">
        <v>0.926989984185556</v>
      </c>
      <c r="AA229" s="262">
        <v>0.951971885982038</v>
      </c>
      <c r="AB229" s="262">
        <v>0.921465968586387</v>
      </c>
      <c r="AC229" s="262">
        <v>0.954267043371363</v>
      </c>
      <c r="AD229" s="262">
        <v>0.92</v>
      </c>
      <c r="AE229" s="260">
        <v>0.997419221637246</v>
      </c>
      <c r="AF229" s="260">
        <v>0.980281933754216</v>
      </c>
      <c r="AG229" s="260">
        <v>0.978988748813881</v>
      </c>
      <c r="AH229" s="260">
        <v>0.986740227156231</v>
      </c>
      <c r="AI229" s="262">
        <v>0.92</v>
      </c>
      <c r="AJ229" s="260">
        <v>0.953311394487865</v>
      </c>
      <c r="AK229" s="260">
        <v>0.962696194366803</v>
      </c>
      <c r="AL229" s="260">
        <v>0.955457040320878</v>
      </c>
      <c r="AM229" s="260">
        <v>0.968276653203642</v>
      </c>
      <c r="AN229" s="259">
        <v>0.99</v>
      </c>
      <c r="AO229" s="264">
        <v>1</v>
      </c>
      <c r="AP229" s="264">
        <v>1</v>
      </c>
      <c r="AQ229" s="264">
        <v>1</v>
      </c>
      <c r="AR229" s="265">
        <v>1</v>
      </c>
      <c r="AS229" s="286">
        <v>0.0719793575775068</v>
      </c>
      <c r="AT229" s="267">
        <v>0</v>
      </c>
      <c r="AU229" s="268">
        <v>0.0333333333333333</v>
      </c>
      <c r="AV229" s="268">
        <v>0.193548387096774</v>
      </c>
      <c r="AW229" s="268">
        <v>0.069204152249135</v>
      </c>
      <c r="AX229" s="217"/>
      <c r="AY229" s="222"/>
    </row>
    <row r="230" ht="15" spans="1:51">
      <c r="A230" s="220"/>
      <c r="C230" s="283" t="s">
        <v>210</v>
      </c>
      <c r="D230" s="111" t="s">
        <v>25</v>
      </c>
      <c r="E230" s="111" t="s">
        <v>211</v>
      </c>
      <c r="F230" s="285" t="s">
        <v>255</v>
      </c>
      <c r="G230" s="285" t="s">
        <v>255</v>
      </c>
      <c r="H230" s="285" t="s">
        <v>255</v>
      </c>
      <c r="I230" s="285" t="s">
        <v>255</v>
      </c>
      <c r="J230" s="259">
        <v>0.9</v>
      </c>
      <c r="K230" s="260">
        <v>0.884057971014493</v>
      </c>
      <c r="L230" s="260">
        <v>0.925373134328358</v>
      </c>
      <c r="M230" s="261">
        <v>0.909090909090909</v>
      </c>
      <c r="N230" s="261">
        <v>0.918236877523553</v>
      </c>
      <c r="O230" s="262">
        <v>0.9</v>
      </c>
      <c r="P230" s="263">
        <v>0.947720890041046</v>
      </c>
      <c r="Q230" s="260">
        <v>0.931555971312753</v>
      </c>
      <c r="R230" s="260">
        <v>0.900130426681573</v>
      </c>
      <c r="S230" s="260">
        <v>0.919202113786104</v>
      </c>
      <c r="T230" s="262">
        <v>0.9</v>
      </c>
      <c r="U230" s="260">
        <v>0.891229207172175</v>
      </c>
      <c r="V230" s="260">
        <v>0.899906454630496</v>
      </c>
      <c r="W230" s="260">
        <v>0.912986771008012</v>
      </c>
      <c r="X230" s="260">
        <v>0.88095211095109</v>
      </c>
      <c r="Y230" s="262">
        <v>0.92</v>
      </c>
      <c r="Z230" s="262">
        <v>0.892730844793713</v>
      </c>
      <c r="AA230" s="262">
        <v>0.926411440488604</v>
      </c>
      <c r="AB230" s="262">
        <v>0.925851703406814</v>
      </c>
      <c r="AC230" s="262">
        <v>0.925627022822878</v>
      </c>
      <c r="AD230" s="262">
        <v>0.92</v>
      </c>
      <c r="AE230" s="260">
        <v>0.994584412526489</v>
      </c>
      <c r="AF230" s="260">
        <v>0.99326485940394</v>
      </c>
      <c r="AG230" s="260">
        <v>0.994660866126162</v>
      </c>
      <c r="AH230" s="260">
        <v>0.964340761374188</v>
      </c>
      <c r="AI230" s="262">
        <v>0.92</v>
      </c>
      <c r="AJ230" s="260">
        <v>0.931702557669524</v>
      </c>
      <c r="AK230" s="260">
        <v>0.946602681291895</v>
      </c>
      <c r="AL230" s="260">
        <v>0.967074592074592</v>
      </c>
      <c r="AM230" s="260">
        <v>0.952512720711954</v>
      </c>
      <c r="AN230" s="259">
        <v>0.99</v>
      </c>
      <c r="AO230" s="264">
        <v>1</v>
      </c>
      <c r="AP230" s="264">
        <v>1</v>
      </c>
      <c r="AQ230" s="264">
        <v>1</v>
      </c>
      <c r="AR230" s="265">
        <v>1</v>
      </c>
      <c r="AS230" s="286">
        <v>0.0719793575775068</v>
      </c>
      <c r="AT230" s="267">
        <v>0.14</v>
      </c>
      <c r="AU230" s="268">
        <v>0.155555555555556</v>
      </c>
      <c r="AV230" s="268">
        <v>0.203703703703704</v>
      </c>
      <c r="AW230" s="268">
        <v>0.0844827586206897</v>
      </c>
      <c r="AX230" s="224"/>
      <c r="AY230" s="222"/>
    </row>
    <row r="231" ht="15" spans="1:51">
      <c r="A231" s="220"/>
      <c r="C231" s="283" t="s">
        <v>210</v>
      </c>
      <c r="D231" s="111" t="s">
        <v>25</v>
      </c>
      <c r="E231" s="111" t="s">
        <v>211</v>
      </c>
      <c r="F231" s="285" t="s">
        <v>256</v>
      </c>
      <c r="G231" s="285" t="s">
        <v>256</v>
      </c>
      <c r="H231" s="285" t="s">
        <v>256</v>
      </c>
      <c r="I231" s="285" t="s">
        <v>256</v>
      </c>
      <c r="J231" s="259">
        <v>0.9</v>
      </c>
      <c r="K231" s="260">
        <v>0.96875</v>
      </c>
      <c r="L231" s="260">
        <v>0.948275862068966</v>
      </c>
      <c r="M231" s="261">
        <v>0.94</v>
      </c>
      <c r="N231" s="261">
        <v>0.963414634146341</v>
      </c>
      <c r="O231" s="262">
        <v>0.9</v>
      </c>
      <c r="P231" s="263">
        <v>0.936051693404635</v>
      </c>
      <c r="Q231" s="260">
        <v>0.946144040790312</v>
      </c>
      <c r="R231" s="260">
        <v>0.940786910790806</v>
      </c>
      <c r="S231" s="260">
        <v>0.943166143817975</v>
      </c>
      <c r="T231" s="262">
        <v>0.9</v>
      </c>
      <c r="U231" s="260">
        <v>0.907976827094474</v>
      </c>
      <c r="V231" s="260">
        <v>0.910452517527087</v>
      </c>
      <c r="W231" s="260">
        <v>0.870666147253603</v>
      </c>
      <c r="X231" s="260">
        <v>0.907156720334949</v>
      </c>
      <c r="Y231" s="262">
        <v>0.92</v>
      </c>
      <c r="Z231" s="262">
        <v>0.941330343796712</v>
      </c>
      <c r="AA231" s="262">
        <v>0.941318977119785</v>
      </c>
      <c r="AB231" s="262">
        <v>0.860730593607306</v>
      </c>
      <c r="AC231" s="262">
        <v>0.933634325766426</v>
      </c>
      <c r="AD231" s="262">
        <v>0.92</v>
      </c>
      <c r="AE231" s="260">
        <v>0.996836444163239</v>
      </c>
      <c r="AF231" s="260">
        <v>0.997746394230769</v>
      </c>
      <c r="AG231" s="260">
        <v>0.99788902291918</v>
      </c>
      <c r="AH231" s="260">
        <v>0.99639847243056</v>
      </c>
      <c r="AI231" s="262">
        <v>0.92</v>
      </c>
      <c r="AJ231" s="260">
        <v>0.960915689558906</v>
      </c>
      <c r="AK231" s="260">
        <v>0.956375838926175</v>
      </c>
      <c r="AL231" s="260">
        <v>0.945977345338368</v>
      </c>
      <c r="AM231" s="260">
        <v>0.957635576479657</v>
      </c>
      <c r="AN231" s="259">
        <v>0.99</v>
      </c>
      <c r="AO231" s="264">
        <v>1</v>
      </c>
      <c r="AP231" s="264">
        <v>1</v>
      </c>
      <c r="AQ231" s="264">
        <v>1</v>
      </c>
      <c r="AR231" s="265">
        <v>1</v>
      </c>
      <c r="AS231" s="286">
        <v>0.0719793575775068</v>
      </c>
      <c r="AT231" s="267">
        <v>0.173913043478261</v>
      </c>
      <c r="AU231" s="268">
        <v>0.222222222222222</v>
      </c>
      <c r="AV231" s="268">
        <v>0.0952380952380952</v>
      </c>
      <c r="AW231" s="268">
        <v>0.0938271604938272</v>
      </c>
      <c r="AX231" s="224"/>
      <c r="AY231" s="222"/>
    </row>
    <row r="232" s="216" customFormat="1" ht="15" spans="1:51">
      <c r="A232" s="220"/>
      <c r="B232" s="217"/>
      <c r="C232" s="283" t="s">
        <v>210</v>
      </c>
      <c r="D232" s="111" t="s">
        <v>25</v>
      </c>
      <c r="E232" s="111" t="s">
        <v>211</v>
      </c>
      <c r="F232" s="285" t="s">
        <v>257</v>
      </c>
      <c r="G232" s="285" t="s">
        <v>257</v>
      </c>
      <c r="H232" s="285" t="s">
        <v>257</v>
      </c>
      <c r="I232" s="285" t="s">
        <v>257</v>
      </c>
      <c r="J232" s="259">
        <v>0.9</v>
      </c>
      <c r="K232" s="260">
        <v>0.957446808510638</v>
      </c>
      <c r="L232" s="260">
        <v>0.989247311827957</v>
      </c>
      <c r="M232" s="261">
        <v>0.974683544303797</v>
      </c>
      <c r="N232" s="261">
        <v>0.948119942884341</v>
      </c>
      <c r="O232" s="262">
        <v>0.9</v>
      </c>
      <c r="P232" s="263">
        <v>0.900309336332958</v>
      </c>
      <c r="Q232" s="260">
        <v>0.943363844393593</v>
      </c>
      <c r="R232" s="260">
        <v>0.909426987060998</v>
      </c>
      <c r="S232" s="260">
        <v>0.937556065743261</v>
      </c>
      <c r="T232" s="262">
        <v>0.9</v>
      </c>
      <c r="U232" s="260">
        <v>0.852924634420697</v>
      </c>
      <c r="V232" s="260">
        <v>0.921243325705568</v>
      </c>
      <c r="W232" s="260">
        <v>0.900184842883549</v>
      </c>
      <c r="X232" s="260">
        <v>0.913852609812835</v>
      </c>
      <c r="Y232" s="262">
        <v>0.92</v>
      </c>
      <c r="Z232" s="262">
        <v>0.905941784941063</v>
      </c>
      <c r="AA232" s="262">
        <v>0.926076636147847</v>
      </c>
      <c r="AB232" s="262">
        <v>0.873835125448029</v>
      </c>
      <c r="AC232" s="262">
        <v>0.942754648342765</v>
      </c>
      <c r="AD232" s="262">
        <v>0.92</v>
      </c>
      <c r="AE232" s="260">
        <v>0.998527245949926</v>
      </c>
      <c r="AF232" s="260">
        <v>0.968575974542562</v>
      </c>
      <c r="AG232" s="260">
        <v>0.958061509785648</v>
      </c>
      <c r="AH232" s="260">
        <v>0.976754110504533</v>
      </c>
      <c r="AI232" s="262">
        <v>0.92</v>
      </c>
      <c r="AJ232" s="260">
        <v>0.940278640518236</v>
      </c>
      <c r="AK232" s="260">
        <v>0.949833976487481</v>
      </c>
      <c r="AL232" s="260">
        <v>0.949510831586303</v>
      </c>
      <c r="AM232" s="260">
        <v>0.963843244087384</v>
      </c>
      <c r="AN232" s="259">
        <v>0.99</v>
      </c>
      <c r="AO232" s="264">
        <v>1</v>
      </c>
      <c r="AP232" s="264">
        <v>1</v>
      </c>
      <c r="AQ232" s="264">
        <v>1</v>
      </c>
      <c r="AR232" s="265">
        <v>1</v>
      </c>
      <c r="AS232" s="286">
        <v>0.0719793575775068</v>
      </c>
      <c r="AT232" s="267">
        <v>0.0882352941176471</v>
      </c>
      <c r="AU232" s="268">
        <v>0.115384615384615</v>
      </c>
      <c r="AV232" s="268">
        <v>0.19047619047619</v>
      </c>
      <c r="AW232" s="268">
        <v>0.0744010088272383</v>
      </c>
      <c r="AX232" s="217"/>
      <c r="AY232" s="222"/>
    </row>
    <row r="233" s="216" customFormat="1" ht="15" spans="1:51">
      <c r="A233" s="220"/>
      <c r="B233" s="217"/>
      <c r="C233" s="283" t="s">
        <v>210</v>
      </c>
      <c r="D233" s="111" t="s">
        <v>25</v>
      </c>
      <c r="E233" s="111" t="s">
        <v>211</v>
      </c>
      <c r="F233" s="285" t="s">
        <v>258</v>
      </c>
      <c r="G233" s="285" t="s">
        <v>258</v>
      </c>
      <c r="H233" s="285" t="s">
        <v>258</v>
      </c>
      <c r="I233" s="285" t="s">
        <v>258</v>
      </c>
      <c r="J233" s="259">
        <v>0.9</v>
      </c>
      <c r="K233" s="260">
        <v>0.919354838709677</v>
      </c>
      <c r="L233" s="260">
        <v>0.9</v>
      </c>
      <c r="M233" s="261">
        <v>0.945454545454545</v>
      </c>
      <c r="N233" s="261">
        <v>0.938136826783115</v>
      </c>
      <c r="O233" s="262">
        <v>0.9</v>
      </c>
      <c r="P233" s="263">
        <v>0.944015825914936</v>
      </c>
      <c r="Q233" s="260">
        <v>0.940588235294118</v>
      </c>
      <c r="R233" s="260">
        <v>0.923392612859097</v>
      </c>
      <c r="S233" s="260">
        <v>0.948949436890049</v>
      </c>
      <c r="T233" s="262">
        <v>0.9</v>
      </c>
      <c r="U233" s="260">
        <v>0.872007912957468</v>
      </c>
      <c r="V233" s="260">
        <v>0.922352941176471</v>
      </c>
      <c r="W233" s="260">
        <v>0.9093707250342</v>
      </c>
      <c r="X233" s="260">
        <v>0.907089396878269</v>
      </c>
      <c r="Y233" s="262">
        <v>0.92</v>
      </c>
      <c r="Z233" s="262">
        <v>0.915771812080537</v>
      </c>
      <c r="AA233" s="262">
        <v>0.940104166666667</v>
      </c>
      <c r="AB233" s="262">
        <v>0.888888888888889</v>
      </c>
      <c r="AC233" s="262">
        <v>0.948237840763039</v>
      </c>
      <c r="AD233" s="262">
        <v>0.92</v>
      </c>
      <c r="AE233" s="260">
        <v>1</v>
      </c>
      <c r="AF233" s="260">
        <v>0.987730061349693</v>
      </c>
      <c r="AG233" s="260">
        <v>0.950819672131147</v>
      </c>
      <c r="AH233" s="260">
        <v>0.948673917191376</v>
      </c>
      <c r="AI233" s="262">
        <v>0.92</v>
      </c>
      <c r="AJ233" s="260">
        <v>0.949116695695447</v>
      </c>
      <c r="AK233" s="260">
        <v>0.957245901639344</v>
      </c>
      <c r="AL233" s="260">
        <v>0.951995825723976</v>
      </c>
      <c r="AM233" s="260">
        <v>0.966079083067964</v>
      </c>
      <c r="AN233" s="259">
        <v>0.99</v>
      </c>
      <c r="AO233" s="264">
        <v>1</v>
      </c>
      <c r="AP233" s="264">
        <v>1</v>
      </c>
      <c r="AQ233" s="264">
        <v>1</v>
      </c>
      <c r="AR233" s="265">
        <v>1</v>
      </c>
      <c r="AS233" s="286">
        <v>0.0719793575775068</v>
      </c>
      <c r="AT233" s="267">
        <v>0</v>
      </c>
      <c r="AU233" s="268">
        <v>0</v>
      </c>
      <c r="AV233" s="268">
        <v>0</v>
      </c>
      <c r="AW233" s="268">
        <v>0.055984555984556</v>
      </c>
      <c r="AX233" s="217"/>
      <c r="AY233" s="222"/>
    </row>
    <row r="234" s="216" customFormat="1" ht="15" spans="1:51">
      <c r="A234" s="220"/>
      <c r="B234" s="217"/>
      <c r="C234" s="283" t="s">
        <v>210</v>
      </c>
      <c r="D234" s="111" t="s">
        <v>25</v>
      </c>
      <c r="E234" s="111" t="s">
        <v>211</v>
      </c>
      <c r="F234" s="285" t="s">
        <v>259</v>
      </c>
      <c r="G234" s="285" t="s">
        <v>259</v>
      </c>
      <c r="H234" s="285" t="s">
        <v>259</v>
      </c>
      <c r="I234" s="285" t="s">
        <v>259</v>
      </c>
      <c r="J234" s="259">
        <v>0.9</v>
      </c>
      <c r="K234" s="260">
        <v>0.981481481481482</v>
      </c>
      <c r="L234" s="260">
        <v>0.957446808510638</v>
      </c>
      <c r="M234" s="261">
        <v>0.933333333333333</v>
      </c>
      <c r="N234" s="261">
        <v>0.955935251798561</v>
      </c>
      <c r="O234" s="262">
        <v>0.9</v>
      </c>
      <c r="P234" s="263">
        <v>0.832166199813259</v>
      </c>
      <c r="Q234" s="260">
        <v>0.755112219451372</v>
      </c>
      <c r="R234" s="260">
        <v>0.998411753027596</v>
      </c>
      <c r="S234" s="260">
        <v>0.96839030669076</v>
      </c>
      <c r="T234" s="262">
        <v>0.9</v>
      </c>
      <c r="U234" s="260">
        <v>0.937091503267974</v>
      </c>
      <c r="V234" s="260">
        <v>0.924189526184539</v>
      </c>
      <c r="W234" s="260">
        <v>0.934484812388326</v>
      </c>
      <c r="X234" s="260">
        <v>0.947630716931937</v>
      </c>
      <c r="Y234" s="262">
        <v>0.92</v>
      </c>
      <c r="Z234" s="262">
        <v>0.4</v>
      </c>
      <c r="AA234" s="262">
        <v>0</v>
      </c>
      <c r="AB234" s="262" t="s">
        <v>33</v>
      </c>
      <c r="AC234" s="262">
        <v>0.846153846153846</v>
      </c>
      <c r="AD234" s="262">
        <v>0.92</v>
      </c>
      <c r="AE234" s="260">
        <v>0.980952380952381</v>
      </c>
      <c r="AF234" s="260">
        <v>0.982300884955752</v>
      </c>
      <c r="AG234" s="260">
        <v>0.993506493506494</v>
      </c>
      <c r="AH234" s="260">
        <v>0.987039106145251</v>
      </c>
      <c r="AI234" s="262">
        <v>0.92</v>
      </c>
      <c r="AJ234" s="260">
        <v>0.984952758660912</v>
      </c>
      <c r="AK234" s="260">
        <v>0.978315054835494</v>
      </c>
      <c r="AL234" s="260">
        <v>0.979749851101846</v>
      </c>
      <c r="AM234" s="260">
        <v>0.987239869016884</v>
      </c>
      <c r="AN234" s="259">
        <v>0.99</v>
      </c>
      <c r="AO234" s="264">
        <v>1</v>
      </c>
      <c r="AP234" s="264">
        <v>1</v>
      </c>
      <c r="AQ234" s="264">
        <v>1</v>
      </c>
      <c r="AR234" s="265">
        <v>1</v>
      </c>
      <c r="AS234" s="286">
        <v>0.0719793575775068</v>
      </c>
      <c r="AT234" s="267">
        <v>0.0666666666666667</v>
      </c>
      <c r="AU234" s="268">
        <v>0</v>
      </c>
      <c r="AV234" s="268">
        <v>0.1</v>
      </c>
      <c r="AW234" s="268">
        <v>0.0412087912087912</v>
      </c>
      <c r="AX234" s="217"/>
      <c r="AY234" s="222"/>
    </row>
    <row r="235" ht="15" spans="1:51">
      <c r="A235" s="220"/>
      <c r="B235" s="224"/>
      <c r="C235" s="287" t="s">
        <v>260</v>
      </c>
      <c r="D235" s="111" t="s">
        <v>25</v>
      </c>
      <c r="E235" s="111" t="s">
        <v>261</v>
      </c>
      <c r="F235" s="288" t="s">
        <v>262</v>
      </c>
      <c r="G235" s="288" t="s">
        <v>262</v>
      </c>
      <c r="H235" s="288" t="s">
        <v>262</v>
      </c>
      <c r="I235" s="288" t="s">
        <v>262</v>
      </c>
      <c r="J235" s="259">
        <v>0.9</v>
      </c>
      <c r="K235" s="260">
        <v>0.978723404255319</v>
      </c>
      <c r="L235" s="260">
        <v>1</v>
      </c>
      <c r="M235" s="261">
        <v>0.985507246376812</v>
      </c>
      <c r="N235" s="261">
        <v>0.975136747886624</v>
      </c>
      <c r="O235" s="262">
        <v>0.9</v>
      </c>
      <c r="P235" s="263">
        <v>0.950564971751412</v>
      </c>
      <c r="Q235" s="260">
        <v>0.984131482006234</v>
      </c>
      <c r="R235" s="260">
        <v>0.990073647134166</v>
      </c>
      <c r="S235" s="260">
        <v>0.970616055272249</v>
      </c>
      <c r="T235" s="262">
        <v>0.9</v>
      </c>
      <c r="U235" s="260">
        <v>0.877118644067797</v>
      </c>
      <c r="V235" s="260">
        <v>0.925474638707849</v>
      </c>
      <c r="W235" s="260">
        <v>0.907780979827089</v>
      </c>
      <c r="X235" s="260">
        <v>0.903438065471295</v>
      </c>
      <c r="Y235" s="262">
        <v>0.92</v>
      </c>
      <c r="Z235" s="262">
        <v>0.947736093143596</v>
      </c>
      <c r="AA235" s="262">
        <v>0.94998730642295</v>
      </c>
      <c r="AB235" s="262">
        <v>0.92317624273725</v>
      </c>
      <c r="AC235" s="262">
        <v>0.951263581391987</v>
      </c>
      <c r="AD235" s="262">
        <v>0.92</v>
      </c>
      <c r="AE235" s="260">
        <v>0.946442845723421</v>
      </c>
      <c r="AF235" s="260">
        <v>0.94400205497046</v>
      </c>
      <c r="AG235" s="260">
        <v>0.817798594847775</v>
      </c>
      <c r="AH235" s="260">
        <v>0.876536294441333</v>
      </c>
      <c r="AI235" s="262">
        <v>0.92</v>
      </c>
      <c r="AJ235" s="260">
        <v>0.963059490084986</v>
      </c>
      <c r="AK235" s="260">
        <v>0.963984469139108</v>
      </c>
      <c r="AL235" s="260">
        <v>0.95333904109589</v>
      </c>
      <c r="AM235" s="260">
        <v>0.968191725966312</v>
      </c>
      <c r="AN235" s="259">
        <v>0.99</v>
      </c>
      <c r="AO235" s="264">
        <v>1</v>
      </c>
      <c r="AP235" s="264">
        <v>1</v>
      </c>
      <c r="AQ235" s="264">
        <v>1</v>
      </c>
      <c r="AR235" s="265">
        <v>1</v>
      </c>
      <c r="AS235" s="286">
        <v>0.0922287257019438</v>
      </c>
      <c r="AT235" s="267">
        <v>0.111111111111111</v>
      </c>
      <c r="AU235" s="268">
        <v>0.05</v>
      </c>
      <c r="AV235" s="268">
        <v>0.0769230769230769</v>
      </c>
      <c r="AW235" s="268">
        <v>0.054140127388535</v>
      </c>
      <c r="AX235" s="224"/>
      <c r="AY235" s="222"/>
    </row>
    <row r="236" ht="15" spans="1:51">
      <c r="A236" s="220"/>
      <c r="B236" s="224"/>
      <c r="C236" s="287" t="s">
        <v>260</v>
      </c>
      <c r="D236" s="111" t="s">
        <v>25</v>
      </c>
      <c r="E236" s="111" t="s">
        <v>261</v>
      </c>
      <c r="F236" s="288" t="s">
        <v>263</v>
      </c>
      <c r="G236" s="288" t="s">
        <v>263</v>
      </c>
      <c r="H236" s="288" t="s">
        <v>263</v>
      </c>
      <c r="I236" s="288" t="s">
        <v>263</v>
      </c>
      <c r="J236" s="259">
        <v>0.9</v>
      </c>
      <c r="K236" s="260">
        <v>0.893939393939394</v>
      </c>
      <c r="L236" s="260">
        <v>0.833333333333333</v>
      </c>
      <c r="M236" s="261">
        <v>0.86</v>
      </c>
      <c r="N236" s="261">
        <v>0.862418537291817</v>
      </c>
      <c r="O236" s="262">
        <v>0.9</v>
      </c>
      <c r="P236" s="263">
        <v>0.958647666946074</v>
      </c>
      <c r="Q236" s="260">
        <v>0.979830576845502</v>
      </c>
      <c r="R236" s="260">
        <v>0.951029748283753</v>
      </c>
      <c r="S236" s="260">
        <v>0.955516402871413</v>
      </c>
      <c r="T236" s="262">
        <v>0.9</v>
      </c>
      <c r="U236" s="260">
        <v>0.942162615255658</v>
      </c>
      <c r="V236" s="260">
        <v>0.935457845905607</v>
      </c>
      <c r="W236" s="260">
        <v>0.919908466819222</v>
      </c>
      <c r="X236" s="260">
        <v>0.942455261586849</v>
      </c>
      <c r="Y236" s="262">
        <v>0.92</v>
      </c>
      <c r="Z236" s="262">
        <v>0.962805114296784</v>
      </c>
      <c r="AA236" s="262">
        <v>0.980757483200977</v>
      </c>
      <c r="AB236" s="262">
        <v>0.959889349930844</v>
      </c>
      <c r="AC236" s="262">
        <v>0.974565362898382</v>
      </c>
      <c r="AD236" s="262">
        <v>0.92</v>
      </c>
      <c r="AE236" s="260">
        <v>0.993640104751216</v>
      </c>
      <c r="AF236" s="260">
        <v>0.996810207336523</v>
      </c>
      <c r="AG236" s="260">
        <v>0.99616122840691</v>
      </c>
      <c r="AH236" s="260">
        <v>0.991588401974587</v>
      </c>
      <c r="AI236" s="262">
        <v>0.92</v>
      </c>
      <c r="AJ236" s="260">
        <v>0.976623376623377</v>
      </c>
      <c r="AK236" s="260">
        <v>0.9869633234834</v>
      </c>
      <c r="AL236" s="260">
        <v>0.982462173314993</v>
      </c>
      <c r="AM236" s="260">
        <v>0.984758739110572</v>
      </c>
      <c r="AN236" s="259">
        <v>0.99</v>
      </c>
      <c r="AO236" s="264">
        <v>1</v>
      </c>
      <c r="AP236" s="264">
        <v>1</v>
      </c>
      <c r="AQ236" s="264">
        <v>1</v>
      </c>
      <c r="AR236" s="265">
        <v>1</v>
      </c>
      <c r="AS236" s="286">
        <v>0.0922287257019438</v>
      </c>
      <c r="AT236" s="267">
        <v>0.166666666666667</v>
      </c>
      <c r="AU236" s="268">
        <v>0</v>
      </c>
      <c r="AV236" s="268">
        <v>0.5</v>
      </c>
      <c r="AW236" s="268">
        <v>0.105555555555556</v>
      </c>
      <c r="AX236" s="224"/>
      <c r="AY236" s="222"/>
    </row>
    <row r="237" ht="15" spans="1:51">
      <c r="A237" s="220"/>
      <c r="B237" s="224"/>
      <c r="C237" s="287" t="s">
        <v>260</v>
      </c>
      <c r="D237" s="111" t="s">
        <v>25</v>
      </c>
      <c r="E237" s="111" t="s">
        <v>261</v>
      </c>
      <c r="F237" s="288" t="s">
        <v>264</v>
      </c>
      <c r="G237" s="288" t="s">
        <v>264</v>
      </c>
      <c r="H237" s="288" t="s">
        <v>264</v>
      </c>
      <c r="I237" s="288" t="s">
        <v>264</v>
      </c>
      <c r="J237" s="259">
        <v>0.9</v>
      </c>
      <c r="K237" s="260">
        <v>0.964285714285714</v>
      </c>
      <c r="L237" s="260">
        <v>0.987951807228916</v>
      </c>
      <c r="M237" s="261">
        <v>0.986486486486487</v>
      </c>
      <c r="N237" s="261">
        <v>0.960455037919827</v>
      </c>
      <c r="O237" s="262">
        <v>0.9</v>
      </c>
      <c r="P237" s="263">
        <v>0.963935822802783</v>
      </c>
      <c r="Q237" s="260">
        <v>0.979328165374677</v>
      </c>
      <c r="R237" s="260">
        <v>0.983087133376151</v>
      </c>
      <c r="S237" s="260">
        <v>0.956111814408102</v>
      </c>
      <c r="T237" s="262">
        <v>0.9</v>
      </c>
      <c r="U237" s="260">
        <v>0.955842680675848</v>
      </c>
      <c r="V237" s="260">
        <v>0.965938454310547</v>
      </c>
      <c r="W237" s="260">
        <v>0.953971312352815</v>
      </c>
      <c r="X237" s="260">
        <v>0.95870256425354</v>
      </c>
      <c r="Y237" s="262">
        <v>0.92</v>
      </c>
      <c r="Z237" s="262">
        <v>0.963364293085655</v>
      </c>
      <c r="AA237" s="262">
        <v>0.971055418284504</v>
      </c>
      <c r="AB237" s="262">
        <v>0.906313645621181</v>
      </c>
      <c r="AC237" s="262">
        <v>0.965616420447117</v>
      </c>
      <c r="AD237" s="262">
        <v>0.92</v>
      </c>
      <c r="AE237" s="260">
        <v>0.991793188346327</v>
      </c>
      <c r="AF237" s="260">
        <v>0.997010463378176</v>
      </c>
      <c r="AG237" s="260">
        <v>0.961912479740681</v>
      </c>
      <c r="AH237" s="260">
        <v>0.953230441724321</v>
      </c>
      <c r="AI237" s="262">
        <v>0.92</v>
      </c>
      <c r="AJ237" s="260">
        <v>0.977285380247188</v>
      </c>
      <c r="AK237" s="260">
        <v>0.982089973205472</v>
      </c>
      <c r="AL237" s="260">
        <v>0.982177450600542</v>
      </c>
      <c r="AM237" s="260">
        <v>0.984238409867361</v>
      </c>
      <c r="AN237" s="259">
        <v>0.99</v>
      </c>
      <c r="AO237" s="264">
        <v>1</v>
      </c>
      <c r="AP237" s="264">
        <v>1</v>
      </c>
      <c r="AQ237" s="264">
        <v>1</v>
      </c>
      <c r="AR237" s="265">
        <v>1</v>
      </c>
      <c r="AS237" s="286">
        <v>0.0922287257019438</v>
      </c>
      <c r="AT237" s="267">
        <v>0.285714285714286</v>
      </c>
      <c r="AU237" s="268">
        <v>0.307692307692308</v>
      </c>
      <c r="AV237" s="268">
        <v>0.2</v>
      </c>
      <c r="AW237" s="268">
        <v>0.139917695473251</v>
      </c>
      <c r="AX237" s="224"/>
      <c r="AY237" s="222"/>
    </row>
    <row r="238" ht="15" spans="1:51">
      <c r="A238" s="220"/>
      <c r="B238" s="224"/>
      <c r="C238" s="287" t="s">
        <v>260</v>
      </c>
      <c r="D238" s="111" t="s">
        <v>25</v>
      </c>
      <c r="E238" s="111" t="s">
        <v>261</v>
      </c>
      <c r="F238" s="288" t="s">
        <v>265</v>
      </c>
      <c r="G238" s="288" t="s">
        <v>265</v>
      </c>
      <c r="H238" s="288" t="s">
        <v>265</v>
      </c>
      <c r="I238" s="288" t="s">
        <v>265</v>
      </c>
      <c r="J238" s="259">
        <v>0.9</v>
      </c>
      <c r="K238" s="260">
        <v>0.986577181208054</v>
      </c>
      <c r="L238" s="260">
        <v>0.992805755395683</v>
      </c>
      <c r="M238" s="261">
        <v>1</v>
      </c>
      <c r="N238" s="261">
        <v>0.992158199795431</v>
      </c>
      <c r="O238" s="262">
        <v>0.9</v>
      </c>
      <c r="P238" s="263">
        <v>0.94139734477672</v>
      </c>
      <c r="Q238" s="260">
        <v>0.967932811605268</v>
      </c>
      <c r="R238" s="260">
        <v>0.968145620022753</v>
      </c>
      <c r="S238" s="260">
        <v>0.946638101748427</v>
      </c>
      <c r="T238" s="262">
        <v>0.9</v>
      </c>
      <c r="U238" s="260">
        <v>0.927987126190157</v>
      </c>
      <c r="V238" s="260">
        <v>0.935865623210536</v>
      </c>
      <c r="W238" s="260">
        <v>0.936291240045506</v>
      </c>
      <c r="X238" s="260">
        <v>0.938709927483633</v>
      </c>
      <c r="Y238" s="262">
        <v>0.92</v>
      </c>
      <c r="Z238" s="262">
        <v>0.967755356771375</v>
      </c>
      <c r="AA238" s="262">
        <v>0.970035162819141</v>
      </c>
      <c r="AB238" s="262">
        <v>0.951602354480052</v>
      </c>
      <c r="AC238" s="262">
        <v>0.974302383274308</v>
      </c>
      <c r="AD238" s="262">
        <v>0.92</v>
      </c>
      <c r="AE238" s="260">
        <v>0.993448481238833</v>
      </c>
      <c r="AF238" s="260">
        <v>0.991021917084764</v>
      </c>
      <c r="AG238" s="260">
        <v>0.866271109082611</v>
      </c>
      <c r="AH238" s="260">
        <v>0.986374265235916</v>
      </c>
      <c r="AI238" s="262">
        <v>0.92</v>
      </c>
      <c r="AJ238" s="260">
        <v>0.976516634050881</v>
      </c>
      <c r="AK238" s="260">
        <v>0.977760801290213</v>
      </c>
      <c r="AL238" s="260">
        <v>0.979409282700422</v>
      </c>
      <c r="AM238" s="260">
        <v>0.984000309023486</v>
      </c>
      <c r="AN238" s="259">
        <v>0.99</v>
      </c>
      <c r="AO238" s="264">
        <v>1</v>
      </c>
      <c r="AP238" s="264">
        <v>1</v>
      </c>
      <c r="AQ238" s="264">
        <v>1</v>
      </c>
      <c r="AR238" s="265">
        <v>1</v>
      </c>
      <c r="AS238" s="286">
        <v>0.0922287257019438</v>
      </c>
      <c r="AT238" s="267">
        <v>0</v>
      </c>
      <c r="AU238" s="268">
        <v>0.0645161290322581</v>
      </c>
      <c r="AV238" s="268">
        <v>0</v>
      </c>
      <c r="AW238" s="268">
        <v>0.0541176470588235</v>
      </c>
      <c r="AX238" s="224"/>
      <c r="AY238" s="222"/>
    </row>
    <row r="239" ht="15" spans="1:51">
      <c r="A239" s="220"/>
      <c r="B239" s="224"/>
      <c r="C239" s="287" t="s">
        <v>260</v>
      </c>
      <c r="D239" s="111" t="s">
        <v>25</v>
      </c>
      <c r="E239" s="111" t="s">
        <v>261</v>
      </c>
      <c r="F239" s="288" t="s">
        <v>266</v>
      </c>
      <c r="G239" s="288" t="s">
        <v>266</v>
      </c>
      <c r="H239" s="288" t="s">
        <v>266</v>
      </c>
      <c r="I239" s="288" t="s">
        <v>266</v>
      </c>
      <c r="J239" s="259">
        <v>0.9</v>
      </c>
      <c r="K239" s="260">
        <v>1</v>
      </c>
      <c r="L239" s="260">
        <v>0.981651376146789</v>
      </c>
      <c r="M239" s="261">
        <v>0.989010989010989</v>
      </c>
      <c r="N239" s="261">
        <v>0.98972602739726</v>
      </c>
      <c r="O239" s="262">
        <v>0.9</v>
      </c>
      <c r="P239" s="263">
        <v>0.974042027194067</v>
      </c>
      <c r="Q239" s="260">
        <v>0.967497291440953</v>
      </c>
      <c r="R239" s="260">
        <v>0.980635551142006</v>
      </c>
      <c r="S239" s="260">
        <v>0.97727999451842</v>
      </c>
      <c r="T239" s="262">
        <v>0.9</v>
      </c>
      <c r="U239" s="260">
        <v>0.960107877289583</v>
      </c>
      <c r="V239" s="260">
        <v>0.965330444203684</v>
      </c>
      <c r="W239" s="260">
        <v>0.970539556438266</v>
      </c>
      <c r="X239" s="260">
        <v>0.962062901126008</v>
      </c>
      <c r="Y239" s="262">
        <v>0.92</v>
      </c>
      <c r="Z239" s="262">
        <v>0.963263727764888</v>
      </c>
      <c r="AA239" s="262">
        <v>0.978012802671862</v>
      </c>
      <c r="AB239" s="262">
        <v>0.936619718309859</v>
      </c>
      <c r="AC239" s="262">
        <v>0.974577714207874</v>
      </c>
      <c r="AD239" s="262">
        <v>0.92</v>
      </c>
      <c r="AE239" s="260">
        <v>0.995383061607272</v>
      </c>
      <c r="AF239" s="260">
        <v>0.987233557505984</v>
      </c>
      <c r="AG239" s="260">
        <v>0.844903988183161</v>
      </c>
      <c r="AH239" s="260">
        <v>0.976500607033356</v>
      </c>
      <c r="AI239" s="262">
        <v>0.92</v>
      </c>
      <c r="AJ239" s="260">
        <v>0.981716872714609</v>
      </c>
      <c r="AK239" s="260">
        <v>0.986422862148254</v>
      </c>
      <c r="AL239" s="260">
        <v>0.986384266263237</v>
      </c>
      <c r="AM239" s="260">
        <v>0.986415994663885</v>
      </c>
      <c r="AN239" s="259">
        <v>0.99</v>
      </c>
      <c r="AO239" s="264">
        <v>1</v>
      </c>
      <c r="AP239" s="264">
        <v>1</v>
      </c>
      <c r="AQ239" s="264">
        <v>1</v>
      </c>
      <c r="AR239" s="265">
        <v>1</v>
      </c>
      <c r="AS239" s="286">
        <v>0.0922287257019438</v>
      </c>
      <c r="AT239" s="267">
        <v>0.166666666666667</v>
      </c>
      <c r="AU239" s="268">
        <v>0.0434782608695652</v>
      </c>
      <c r="AV239" s="268">
        <v>0.166666666666667</v>
      </c>
      <c r="AW239" s="268">
        <v>0.0906515580736544</v>
      </c>
      <c r="AX239" s="224"/>
      <c r="AY239" s="222"/>
    </row>
    <row r="240" ht="15" spans="1:51">
      <c r="A240" s="220"/>
      <c r="B240" s="224"/>
      <c r="C240" s="287" t="s">
        <v>260</v>
      </c>
      <c r="D240" s="111" t="s">
        <v>25</v>
      </c>
      <c r="E240" s="111" t="s">
        <v>261</v>
      </c>
      <c r="F240" s="288" t="s">
        <v>267</v>
      </c>
      <c r="G240" s="288" t="s">
        <v>267</v>
      </c>
      <c r="H240" s="288" t="s">
        <v>267</v>
      </c>
      <c r="I240" s="288" t="s">
        <v>267</v>
      </c>
      <c r="J240" s="259">
        <v>0.9</v>
      </c>
      <c r="K240" s="260">
        <v>0.955357142857143</v>
      </c>
      <c r="L240" s="260">
        <v>0.942307692307692</v>
      </c>
      <c r="M240" s="261">
        <v>0.974683544303797</v>
      </c>
      <c r="N240" s="261">
        <v>0.958016971862439</v>
      </c>
      <c r="O240" s="262">
        <v>0.9</v>
      </c>
      <c r="P240" s="263">
        <v>0.952857803112001</v>
      </c>
      <c r="Q240" s="260">
        <v>0.96297811413377</v>
      </c>
      <c r="R240" s="260">
        <v>0.941361003861004</v>
      </c>
      <c r="S240" s="260">
        <v>0.937155789073875</v>
      </c>
      <c r="T240" s="262">
        <v>0.9</v>
      </c>
      <c r="U240" s="260">
        <v>0.928978585734093</v>
      </c>
      <c r="V240" s="260">
        <v>0.93147883002659</v>
      </c>
      <c r="W240" s="260">
        <v>0.924951737451737</v>
      </c>
      <c r="X240" s="260">
        <v>0.931236943723492</v>
      </c>
      <c r="Y240" s="262">
        <v>0.92</v>
      </c>
      <c r="Z240" s="262">
        <v>0.948378557246856</v>
      </c>
      <c r="AA240" s="262">
        <v>0.956169111302847</v>
      </c>
      <c r="AB240" s="262">
        <v>0.947704081632653</v>
      </c>
      <c r="AC240" s="262">
        <v>0.954990554763098</v>
      </c>
      <c r="AD240" s="262">
        <v>0.92</v>
      </c>
      <c r="AE240" s="260">
        <v>0.997682847127325</v>
      </c>
      <c r="AF240" s="260">
        <v>0.991426938464469</v>
      </c>
      <c r="AG240" s="260">
        <v>0.979285877775235</v>
      </c>
      <c r="AH240" s="260">
        <v>0.992594499974003</v>
      </c>
      <c r="AI240" s="262">
        <v>0.92</v>
      </c>
      <c r="AJ240" s="260">
        <v>0.962089606384908</v>
      </c>
      <c r="AK240" s="260">
        <v>0.965743167353051</v>
      </c>
      <c r="AL240" s="260">
        <v>0.967273363668183</v>
      </c>
      <c r="AM240" s="260">
        <v>0.970138164754953</v>
      </c>
      <c r="AN240" s="259">
        <v>0.99</v>
      </c>
      <c r="AO240" s="264">
        <v>1</v>
      </c>
      <c r="AP240" s="264">
        <v>1</v>
      </c>
      <c r="AQ240" s="264">
        <v>1</v>
      </c>
      <c r="AR240" s="265">
        <v>1</v>
      </c>
      <c r="AS240" s="286">
        <v>0.0922287257019438</v>
      </c>
      <c r="AT240" s="267">
        <v>0</v>
      </c>
      <c r="AU240" s="268">
        <v>0.176470588235294</v>
      </c>
      <c r="AV240" s="268">
        <v>0.15</v>
      </c>
      <c r="AW240" s="268">
        <v>0.10412147505423</v>
      </c>
      <c r="AX240" s="224"/>
      <c r="AY240" s="222"/>
    </row>
    <row r="241" ht="15" spans="1:51">
      <c r="A241" s="220"/>
      <c r="B241" s="224"/>
      <c r="C241" s="287" t="s">
        <v>260</v>
      </c>
      <c r="D241" s="111" t="s">
        <v>25</v>
      </c>
      <c r="E241" s="111" t="s">
        <v>261</v>
      </c>
      <c r="F241" s="288" t="s">
        <v>268</v>
      </c>
      <c r="G241" s="288" t="s">
        <v>268</v>
      </c>
      <c r="H241" s="288" t="s">
        <v>268</v>
      </c>
      <c r="I241" s="288" t="s">
        <v>268</v>
      </c>
      <c r="J241" s="259">
        <v>0.9</v>
      </c>
      <c r="K241" s="260">
        <v>0.936363636363636</v>
      </c>
      <c r="L241" s="260">
        <v>0.951456310679612</v>
      </c>
      <c r="M241" s="261">
        <v>0.941860465116279</v>
      </c>
      <c r="N241" s="261">
        <v>0.954824561403509</v>
      </c>
      <c r="O241" s="262">
        <v>0.9</v>
      </c>
      <c r="P241" s="263">
        <v>0.950009007386057</v>
      </c>
      <c r="Q241" s="260">
        <v>0.975652173913043</v>
      </c>
      <c r="R241" s="260">
        <v>0.98326966144118</v>
      </c>
      <c r="S241" s="260">
        <v>0.951043965043792</v>
      </c>
      <c r="T241" s="262">
        <v>0.9</v>
      </c>
      <c r="U241" s="260">
        <v>0.934065934065934</v>
      </c>
      <c r="V241" s="260">
        <v>0.945652173913043</v>
      </c>
      <c r="W241" s="260">
        <v>0.946252140692926</v>
      </c>
      <c r="X241" s="260">
        <v>0.935078574387929</v>
      </c>
      <c r="Y241" s="262">
        <v>0.92</v>
      </c>
      <c r="Z241" s="262">
        <v>0.970552519732848</v>
      </c>
      <c r="AA241" s="262">
        <v>0.972171808832426</v>
      </c>
      <c r="AB241" s="262">
        <v>0.960244648318043</v>
      </c>
      <c r="AC241" s="262">
        <v>0.972353760445682</v>
      </c>
      <c r="AD241" s="262">
        <v>0.92</v>
      </c>
      <c r="AE241" s="260">
        <v>0.991140642303433</v>
      </c>
      <c r="AF241" s="260">
        <v>0.967386513882768</v>
      </c>
      <c r="AG241" s="260">
        <v>0.977495107632094</v>
      </c>
      <c r="AH241" s="260">
        <v>0.922508017540415</v>
      </c>
      <c r="AI241" s="262">
        <v>0.92</v>
      </c>
      <c r="AJ241" s="260">
        <v>0.979995832465097</v>
      </c>
      <c r="AK241" s="260">
        <v>0.980355787876233</v>
      </c>
      <c r="AL241" s="260">
        <v>0.983990297149788</v>
      </c>
      <c r="AM241" s="260">
        <v>0.983528754885539</v>
      </c>
      <c r="AN241" s="259">
        <v>0.99</v>
      </c>
      <c r="AO241" s="264">
        <v>1</v>
      </c>
      <c r="AP241" s="264">
        <v>1</v>
      </c>
      <c r="AQ241" s="264">
        <v>1</v>
      </c>
      <c r="AR241" s="265">
        <v>1</v>
      </c>
      <c r="AS241" s="286">
        <v>0.0922287257019438</v>
      </c>
      <c r="AT241" s="267">
        <v>0.0526315789473684</v>
      </c>
      <c r="AU241" s="268">
        <v>0.1</v>
      </c>
      <c r="AV241" s="268">
        <v>0.153846153846154</v>
      </c>
      <c r="AW241" s="268">
        <v>0.0681198910081744</v>
      </c>
      <c r="AX241" s="224"/>
      <c r="AY241" s="222"/>
    </row>
    <row r="242" ht="15" spans="1:51">
      <c r="A242" s="220"/>
      <c r="B242" s="224"/>
      <c r="C242" s="287" t="s">
        <v>260</v>
      </c>
      <c r="D242" s="111" t="s">
        <v>25</v>
      </c>
      <c r="E242" s="111" t="s">
        <v>261</v>
      </c>
      <c r="F242" s="288" t="s">
        <v>269</v>
      </c>
      <c r="G242" s="288" t="s">
        <v>269</v>
      </c>
      <c r="H242" s="288" t="s">
        <v>269</v>
      </c>
      <c r="I242" s="288" t="s">
        <v>269</v>
      </c>
      <c r="J242" s="259">
        <v>0.9</v>
      </c>
      <c r="K242" s="260">
        <v>0.948453608247423</v>
      </c>
      <c r="L242" s="260">
        <v>0.98</v>
      </c>
      <c r="M242" s="261">
        <v>0.935064935064935</v>
      </c>
      <c r="N242" s="261">
        <v>0.966222645099905</v>
      </c>
      <c r="O242" s="262">
        <v>0.9</v>
      </c>
      <c r="P242" s="263">
        <v>0.926233593620203</v>
      </c>
      <c r="Q242" s="260">
        <v>0.973645320197044</v>
      </c>
      <c r="R242" s="260">
        <v>0.984460431654676</v>
      </c>
      <c r="S242" s="260">
        <v>0.966263544085942</v>
      </c>
      <c r="T242" s="262">
        <v>0.9</v>
      </c>
      <c r="U242" s="260">
        <v>0.908622694799801</v>
      </c>
      <c r="V242" s="260">
        <v>0.924630541871921</v>
      </c>
      <c r="W242" s="260">
        <v>0.925179856115108</v>
      </c>
      <c r="X242" s="260">
        <v>0.925300491334561</v>
      </c>
      <c r="Y242" s="262">
        <v>0.92</v>
      </c>
      <c r="Z242" s="262">
        <v>0.970683162990855</v>
      </c>
      <c r="AA242" s="262">
        <v>0.977173481540294</v>
      </c>
      <c r="AB242" s="262">
        <v>0.962732919254658</v>
      </c>
      <c r="AC242" s="262">
        <v>0.974262480881172</v>
      </c>
      <c r="AD242" s="262">
        <v>0.92</v>
      </c>
      <c r="AE242" s="260">
        <v>0.994143484626647</v>
      </c>
      <c r="AF242" s="260">
        <v>0.984816162630192</v>
      </c>
      <c r="AG242" s="260">
        <v>0.637037037037037</v>
      </c>
      <c r="AH242" s="260">
        <v>0.968307177733646</v>
      </c>
      <c r="AI242" s="262">
        <v>0.92</v>
      </c>
      <c r="AJ242" s="260">
        <v>0.980591497227357</v>
      </c>
      <c r="AK242" s="260">
        <v>0.982967032967033</v>
      </c>
      <c r="AL242" s="260">
        <v>0.980684442578207</v>
      </c>
      <c r="AM242" s="260">
        <v>0.983359551295904</v>
      </c>
      <c r="AN242" s="259">
        <v>0.99</v>
      </c>
      <c r="AO242" s="264">
        <v>1</v>
      </c>
      <c r="AP242" s="264">
        <v>1</v>
      </c>
      <c r="AQ242" s="264">
        <v>1</v>
      </c>
      <c r="AR242" s="265">
        <v>1</v>
      </c>
      <c r="AS242" s="286">
        <v>0.0922287257019438</v>
      </c>
      <c r="AT242" s="267">
        <v>0.142857142857143</v>
      </c>
      <c r="AU242" s="268">
        <v>0</v>
      </c>
      <c r="AV242" s="268">
        <v>0.2</v>
      </c>
      <c r="AW242" s="268">
        <v>0.0776470588235294</v>
      </c>
      <c r="AX242" s="224"/>
      <c r="AY242" s="222"/>
    </row>
    <row r="243" ht="15" spans="1:51">
      <c r="A243" s="220"/>
      <c r="B243" s="224"/>
      <c r="C243" s="287" t="s">
        <v>260</v>
      </c>
      <c r="D243" s="111" t="s">
        <v>125</v>
      </c>
      <c r="E243" s="111" t="s">
        <v>261</v>
      </c>
      <c r="F243" s="288" t="s">
        <v>270</v>
      </c>
      <c r="G243" s="288" t="s">
        <v>270</v>
      </c>
      <c r="H243" s="288" t="s">
        <v>270</v>
      </c>
      <c r="I243" s="288" t="s">
        <v>270</v>
      </c>
      <c r="J243" s="259">
        <v>0.9</v>
      </c>
      <c r="K243" s="260" t="s">
        <v>33</v>
      </c>
      <c r="L243" s="260" t="s">
        <v>33</v>
      </c>
      <c r="M243" s="261" t="s">
        <v>33</v>
      </c>
      <c r="N243" s="261" t="s">
        <v>33</v>
      </c>
      <c r="O243" s="262">
        <v>0.9</v>
      </c>
      <c r="P243" s="263" t="s">
        <v>33</v>
      </c>
      <c r="Q243" s="260" t="s">
        <v>33</v>
      </c>
      <c r="R243" s="260" t="s">
        <v>33</v>
      </c>
      <c r="S243" s="260" t="s">
        <v>33</v>
      </c>
      <c r="T243" s="262">
        <v>0.9</v>
      </c>
      <c r="U243" s="260" t="s">
        <v>33</v>
      </c>
      <c r="V243" s="260" t="s">
        <v>33</v>
      </c>
      <c r="W243" s="260" t="s">
        <v>33</v>
      </c>
      <c r="X243" s="260" t="s">
        <v>33</v>
      </c>
      <c r="Y243" s="262">
        <v>0.92</v>
      </c>
      <c r="Z243" s="262" t="s">
        <v>33</v>
      </c>
      <c r="AA243" s="262" t="s">
        <v>33</v>
      </c>
      <c r="AB243" s="262" t="s">
        <v>33</v>
      </c>
      <c r="AC243" s="262" t="s">
        <v>33</v>
      </c>
      <c r="AD243" s="262">
        <v>0.92</v>
      </c>
      <c r="AE243" s="260">
        <v>1</v>
      </c>
      <c r="AF243" s="260">
        <v>0.995833333333333</v>
      </c>
      <c r="AG243" s="260">
        <v>1</v>
      </c>
      <c r="AH243" s="260">
        <v>0.980222264079864</v>
      </c>
      <c r="AI243" s="262">
        <v>0.92</v>
      </c>
      <c r="AJ243" s="260" t="s">
        <v>33</v>
      </c>
      <c r="AK243" s="260" t="s">
        <v>33</v>
      </c>
      <c r="AL243" s="260" t="s">
        <v>33</v>
      </c>
      <c r="AM243" s="260" t="s">
        <v>33</v>
      </c>
      <c r="AN243" s="259">
        <v>0.99</v>
      </c>
      <c r="AO243" s="264" t="s">
        <v>33</v>
      </c>
      <c r="AP243" s="264" t="s">
        <v>33</v>
      </c>
      <c r="AQ243" s="264">
        <v>1</v>
      </c>
      <c r="AR243" s="265">
        <v>1</v>
      </c>
      <c r="AS243" s="286">
        <v>0.0922287257019438</v>
      </c>
      <c r="AT243" s="267" t="s">
        <v>33</v>
      </c>
      <c r="AU243" s="268" t="s">
        <v>33</v>
      </c>
      <c r="AV243" s="268" t="s">
        <v>33</v>
      </c>
      <c r="AW243" s="268" t="s">
        <v>33</v>
      </c>
      <c r="AX243" s="224"/>
      <c r="AY243" s="222"/>
    </row>
    <row r="244" ht="15" spans="1:51">
      <c r="A244" s="220"/>
      <c r="B244" s="224"/>
      <c r="C244" s="287" t="s">
        <v>260</v>
      </c>
      <c r="D244" s="111" t="s">
        <v>25</v>
      </c>
      <c r="E244" s="111" t="s">
        <v>261</v>
      </c>
      <c r="F244" s="288" t="s">
        <v>271</v>
      </c>
      <c r="G244" s="288" t="s">
        <v>271</v>
      </c>
      <c r="H244" s="288" t="s">
        <v>271</v>
      </c>
      <c r="I244" s="288" t="s">
        <v>271</v>
      </c>
      <c r="J244" s="259">
        <v>0.9</v>
      </c>
      <c r="K244" s="260">
        <v>0.941176470588235</v>
      </c>
      <c r="L244" s="260">
        <v>0.933333333333333</v>
      </c>
      <c r="M244" s="261">
        <v>0.928571428571429</v>
      </c>
      <c r="N244" s="261">
        <v>0.907246376811594</v>
      </c>
      <c r="O244" s="262">
        <v>0.9</v>
      </c>
      <c r="P244" s="263">
        <v>0.954208754208754</v>
      </c>
      <c r="Q244" s="260">
        <v>0.993699369936994</v>
      </c>
      <c r="R244" s="260">
        <v>0.986127167630058</v>
      </c>
      <c r="S244" s="260">
        <v>0.976493286608655</v>
      </c>
      <c r="T244" s="262">
        <v>0.9</v>
      </c>
      <c r="U244" s="260">
        <v>0.911111111111111</v>
      </c>
      <c r="V244" s="260">
        <v>0.95049504950495</v>
      </c>
      <c r="W244" s="260">
        <v>0.934104046242775</v>
      </c>
      <c r="X244" s="260">
        <v>0.940544158758909</v>
      </c>
      <c r="Y244" s="262">
        <v>0.92</v>
      </c>
      <c r="Z244" s="262">
        <v>0.948412698412698</v>
      </c>
      <c r="AA244" s="262">
        <v>0.963576158940397</v>
      </c>
      <c r="AB244" s="262">
        <v>0.947882736156352</v>
      </c>
      <c r="AC244" s="262">
        <v>0.952767107696685</v>
      </c>
      <c r="AD244" s="262">
        <v>0.92</v>
      </c>
      <c r="AE244" s="260">
        <v>0.997554442762315</v>
      </c>
      <c r="AF244" s="260">
        <v>0.99976103234029</v>
      </c>
      <c r="AG244" s="260">
        <v>0.981532779316713</v>
      </c>
      <c r="AH244" s="260">
        <v>0.995644209452638</v>
      </c>
      <c r="AI244" s="262">
        <v>0.92</v>
      </c>
      <c r="AJ244" s="260">
        <v>0.951865222623345</v>
      </c>
      <c r="AK244" s="260">
        <v>0.973695558430358</v>
      </c>
      <c r="AL244" s="260">
        <v>0.974402730375427</v>
      </c>
      <c r="AM244" s="260">
        <v>0.969354838709677</v>
      </c>
      <c r="AN244" s="259">
        <v>0.99</v>
      </c>
      <c r="AO244" s="264">
        <v>1</v>
      </c>
      <c r="AP244" s="264">
        <v>1</v>
      </c>
      <c r="AQ244" s="264">
        <v>1</v>
      </c>
      <c r="AR244" s="265">
        <v>1</v>
      </c>
      <c r="AS244" s="286">
        <v>0.0922287257019438</v>
      </c>
      <c r="AT244" s="267">
        <v>0</v>
      </c>
      <c r="AU244" s="268">
        <v>0</v>
      </c>
      <c r="AV244" s="268">
        <v>0.153846153846154</v>
      </c>
      <c r="AW244" s="268">
        <v>0.109489051094891</v>
      </c>
      <c r="AX244" s="224"/>
      <c r="AY244" s="222"/>
    </row>
    <row r="245" ht="15" spans="1:51">
      <c r="A245" s="220"/>
      <c r="B245" s="224"/>
      <c r="C245" s="287" t="s">
        <v>260</v>
      </c>
      <c r="D245" s="111" t="s">
        <v>125</v>
      </c>
      <c r="E245" s="111" t="s">
        <v>261</v>
      </c>
      <c r="F245" s="288" t="s">
        <v>272</v>
      </c>
      <c r="G245" s="288" t="s">
        <v>272</v>
      </c>
      <c r="H245" s="288" t="s">
        <v>272</v>
      </c>
      <c r="I245" s="288" t="s">
        <v>272</v>
      </c>
      <c r="J245" s="259">
        <v>0.9</v>
      </c>
      <c r="K245" s="260" t="s">
        <v>33</v>
      </c>
      <c r="L245" s="260" t="s">
        <v>33</v>
      </c>
      <c r="M245" s="261" t="s">
        <v>33</v>
      </c>
      <c r="N245" s="261" t="s">
        <v>33</v>
      </c>
      <c r="O245" s="262">
        <v>0.9</v>
      </c>
      <c r="P245" s="263" t="s">
        <v>33</v>
      </c>
      <c r="Q245" s="260">
        <v>0</v>
      </c>
      <c r="R245" s="260" t="s">
        <v>33</v>
      </c>
      <c r="S245" s="260">
        <v>0.0869565217391304</v>
      </c>
      <c r="T245" s="262">
        <v>0.9</v>
      </c>
      <c r="U245" s="260" t="s">
        <v>33</v>
      </c>
      <c r="V245" s="260">
        <v>0</v>
      </c>
      <c r="W245" s="260" t="s">
        <v>33</v>
      </c>
      <c r="X245" s="260">
        <v>0.782608695652174</v>
      </c>
      <c r="Y245" s="262">
        <v>0.92</v>
      </c>
      <c r="Z245" s="262" t="s">
        <v>33</v>
      </c>
      <c r="AA245" s="262" t="s">
        <v>33</v>
      </c>
      <c r="AB245" s="262" t="s">
        <v>33</v>
      </c>
      <c r="AC245" s="262">
        <v>0.5</v>
      </c>
      <c r="AD245" s="262">
        <v>0.92</v>
      </c>
      <c r="AE245" s="260">
        <v>0.998661647846089</v>
      </c>
      <c r="AF245" s="260">
        <v>0.971238938053097</v>
      </c>
      <c r="AG245" s="260">
        <v>0.344578313253012</v>
      </c>
      <c r="AH245" s="260">
        <v>0.977024102903168</v>
      </c>
      <c r="AI245" s="262">
        <v>0.92</v>
      </c>
      <c r="AJ245" s="260" t="s">
        <v>33</v>
      </c>
      <c r="AK245" s="260">
        <v>0</v>
      </c>
      <c r="AL245" s="260" t="s">
        <v>33</v>
      </c>
      <c r="AM245" s="260">
        <v>0.827586206896552</v>
      </c>
      <c r="AN245" s="259">
        <v>0.99</v>
      </c>
      <c r="AO245" s="264">
        <v>1</v>
      </c>
      <c r="AP245" s="264">
        <v>1</v>
      </c>
      <c r="AQ245" s="264" t="s">
        <v>33</v>
      </c>
      <c r="AR245" s="265">
        <v>1</v>
      </c>
      <c r="AS245" s="286">
        <v>0.0922287257019438</v>
      </c>
      <c r="AT245" s="267">
        <v>0</v>
      </c>
      <c r="AU245" s="268" t="s">
        <v>33</v>
      </c>
      <c r="AV245" s="268" t="s">
        <v>33</v>
      </c>
      <c r="AW245" s="268">
        <v>0</v>
      </c>
      <c r="AX245" s="224"/>
      <c r="AY245" s="222"/>
    </row>
    <row r="246" ht="15" spans="1:51">
      <c r="A246" s="220"/>
      <c r="B246" s="224"/>
      <c r="C246" s="287" t="s">
        <v>260</v>
      </c>
      <c r="D246" s="111" t="s">
        <v>125</v>
      </c>
      <c r="E246" s="111" t="s">
        <v>261</v>
      </c>
      <c r="F246" s="288" t="s">
        <v>273</v>
      </c>
      <c r="G246" s="288" t="s">
        <v>273</v>
      </c>
      <c r="H246" s="288" t="s">
        <v>273</v>
      </c>
      <c r="I246" s="288" t="s">
        <v>273</v>
      </c>
      <c r="J246" s="259">
        <v>0.9</v>
      </c>
      <c r="K246" s="260" t="s">
        <v>33</v>
      </c>
      <c r="L246" s="260" t="s">
        <v>33</v>
      </c>
      <c r="M246" s="261" t="s">
        <v>33</v>
      </c>
      <c r="N246" s="261" t="s">
        <v>33</v>
      </c>
      <c r="O246" s="262">
        <v>0.9</v>
      </c>
      <c r="P246" s="263" t="s">
        <v>33</v>
      </c>
      <c r="Q246" s="260" t="s">
        <v>33</v>
      </c>
      <c r="R246" s="260" t="s">
        <v>33</v>
      </c>
      <c r="S246" s="260">
        <v>0.5</v>
      </c>
      <c r="T246" s="262">
        <v>0.9</v>
      </c>
      <c r="U246" s="260" t="s">
        <v>33</v>
      </c>
      <c r="V246" s="260" t="s">
        <v>33</v>
      </c>
      <c r="W246" s="260" t="s">
        <v>33</v>
      </c>
      <c r="X246" s="260">
        <v>0.5</v>
      </c>
      <c r="Y246" s="262">
        <v>0.92</v>
      </c>
      <c r="Z246" s="262" t="s">
        <v>33</v>
      </c>
      <c r="AA246" s="262" t="s">
        <v>33</v>
      </c>
      <c r="AB246" s="262" t="s">
        <v>33</v>
      </c>
      <c r="AC246" s="262" t="s">
        <v>33</v>
      </c>
      <c r="AD246" s="262">
        <v>0.92</v>
      </c>
      <c r="AE246" s="260">
        <v>1</v>
      </c>
      <c r="AF246" s="260">
        <v>0.99867080194949</v>
      </c>
      <c r="AG246" s="260">
        <v>1</v>
      </c>
      <c r="AH246" s="260">
        <v>0.999707620658689</v>
      </c>
      <c r="AI246" s="262">
        <v>0.92</v>
      </c>
      <c r="AJ246" s="260" t="s">
        <v>33</v>
      </c>
      <c r="AK246" s="260" t="s">
        <v>33</v>
      </c>
      <c r="AL246" s="260" t="s">
        <v>33</v>
      </c>
      <c r="AM246" s="260">
        <v>0.5</v>
      </c>
      <c r="AN246" s="259">
        <v>0.99</v>
      </c>
      <c r="AO246" s="264">
        <v>1</v>
      </c>
      <c r="AP246" s="264">
        <v>1</v>
      </c>
      <c r="AQ246" s="264">
        <v>1</v>
      </c>
      <c r="AR246" s="265">
        <v>1</v>
      </c>
      <c r="AS246" s="286">
        <v>0.0922287257019438</v>
      </c>
      <c r="AT246" s="267">
        <v>0</v>
      </c>
      <c r="AU246" s="268" t="s">
        <v>33</v>
      </c>
      <c r="AV246" s="268" t="s">
        <v>33</v>
      </c>
      <c r="AW246" s="268">
        <v>0</v>
      </c>
      <c r="AX246" s="224"/>
      <c r="AY246" s="222"/>
    </row>
    <row r="247" ht="15" spans="1:51">
      <c r="A247" s="220"/>
      <c r="B247" s="224"/>
      <c r="C247" s="287" t="s">
        <v>260</v>
      </c>
      <c r="D247" s="111" t="s">
        <v>125</v>
      </c>
      <c r="E247" s="111" t="s">
        <v>261</v>
      </c>
      <c r="F247" s="288" t="s">
        <v>274</v>
      </c>
      <c r="G247" s="288" t="s">
        <v>274</v>
      </c>
      <c r="H247" s="288" t="s">
        <v>274</v>
      </c>
      <c r="I247" s="288" t="s">
        <v>274</v>
      </c>
      <c r="J247" s="259">
        <v>0.9</v>
      </c>
      <c r="K247" s="260" t="s">
        <v>33</v>
      </c>
      <c r="L247" s="260" t="s">
        <v>33</v>
      </c>
      <c r="M247" s="261" t="s">
        <v>33</v>
      </c>
      <c r="N247" s="261" t="s">
        <v>33</v>
      </c>
      <c r="O247" s="262">
        <v>0.9</v>
      </c>
      <c r="P247" s="263">
        <v>0</v>
      </c>
      <c r="Q247" s="260">
        <v>0</v>
      </c>
      <c r="R247" s="260">
        <v>0</v>
      </c>
      <c r="S247" s="260">
        <v>0</v>
      </c>
      <c r="T247" s="262">
        <v>0.9</v>
      </c>
      <c r="U247" s="260">
        <v>0.714285714285714</v>
      </c>
      <c r="V247" s="260">
        <v>0.857142857142857</v>
      </c>
      <c r="W247" s="260">
        <v>0.714285714285714</v>
      </c>
      <c r="X247" s="260">
        <v>0.903846153846154</v>
      </c>
      <c r="Y247" s="262">
        <v>0.92</v>
      </c>
      <c r="Z247" s="262">
        <v>1</v>
      </c>
      <c r="AA247" s="262">
        <v>1</v>
      </c>
      <c r="AB247" s="262" t="s">
        <v>33</v>
      </c>
      <c r="AC247" s="262">
        <v>0.885714285714286</v>
      </c>
      <c r="AD247" s="262">
        <v>0.92</v>
      </c>
      <c r="AE247" s="260">
        <v>0.998985458234697</v>
      </c>
      <c r="AF247" s="260">
        <v>0.988411293721028</v>
      </c>
      <c r="AG247" s="260">
        <v>0.922172679367653</v>
      </c>
      <c r="AH247" s="260">
        <v>0.979577936231162</v>
      </c>
      <c r="AI247" s="262">
        <v>0.92</v>
      </c>
      <c r="AJ247" s="260">
        <v>0.866666666666667</v>
      </c>
      <c r="AK247" s="260">
        <v>0.928571428571429</v>
      </c>
      <c r="AL247" s="260">
        <v>0.714285714285714</v>
      </c>
      <c r="AM247" s="260">
        <v>0.919413919413919</v>
      </c>
      <c r="AN247" s="259">
        <v>0.99</v>
      </c>
      <c r="AO247" s="264">
        <v>1</v>
      </c>
      <c r="AP247" s="264">
        <v>1</v>
      </c>
      <c r="AQ247" s="264">
        <v>1</v>
      </c>
      <c r="AR247" s="265">
        <v>1</v>
      </c>
      <c r="AS247" s="286">
        <v>0.0922287257019438</v>
      </c>
      <c r="AT247" s="267" t="s">
        <v>33</v>
      </c>
      <c r="AU247" s="268" t="s">
        <v>33</v>
      </c>
      <c r="AV247" s="268" t="s">
        <v>33</v>
      </c>
      <c r="AW247" s="268" t="s">
        <v>33</v>
      </c>
      <c r="AX247" s="224"/>
      <c r="AY247" s="222"/>
    </row>
    <row r="248" ht="15" spans="1:51">
      <c r="A248" s="220"/>
      <c r="B248" s="224"/>
      <c r="C248" s="287" t="s">
        <v>260</v>
      </c>
      <c r="D248" s="111" t="s">
        <v>125</v>
      </c>
      <c r="E248" s="111" t="s">
        <v>261</v>
      </c>
      <c r="F248" s="288" t="s">
        <v>275</v>
      </c>
      <c r="G248" s="288" t="s">
        <v>275</v>
      </c>
      <c r="H248" s="288" t="s">
        <v>275</v>
      </c>
      <c r="I248" s="288" t="s">
        <v>275</v>
      </c>
      <c r="J248" s="259">
        <v>0.9</v>
      </c>
      <c r="K248" s="260" t="s">
        <v>33</v>
      </c>
      <c r="L248" s="260" t="s">
        <v>33</v>
      </c>
      <c r="M248" s="261" t="s">
        <v>33</v>
      </c>
      <c r="N248" s="261" t="s">
        <v>33</v>
      </c>
      <c r="O248" s="262">
        <v>0.9</v>
      </c>
      <c r="P248" s="263" t="s">
        <v>33</v>
      </c>
      <c r="Q248" s="260" t="s">
        <v>33</v>
      </c>
      <c r="R248" s="260" t="s">
        <v>33</v>
      </c>
      <c r="S248" s="260">
        <v>1</v>
      </c>
      <c r="T248" s="262">
        <v>0.9</v>
      </c>
      <c r="U248" s="260" t="s">
        <v>33</v>
      </c>
      <c r="V248" s="260" t="s">
        <v>33</v>
      </c>
      <c r="W248" s="260" t="s">
        <v>33</v>
      </c>
      <c r="X248" s="260">
        <v>0.333333333333333</v>
      </c>
      <c r="Y248" s="262">
        <v>0.92</v>
      </c>
      <c r="Z248" s="262" t="s">
        <v>33</v>
      </c>
      <c r="AA248" s="262" t="s">
        <v>33</v>
      </c>
      <c r="AB248" s="262" t="s">
        <v>33</v>
      </c>
      <c r="AC248" s="262">
        <v>0.25</v>
      </c>
      <c r="AD248" s="262">
        <v>0.92</v>
      </c>
      <c r="AE248" s="260">
        <v>1</v>
      </c>
      <c r="AF248" s="260">
        <v>0.99580472921434</v>
      </c>
      <c r="AG248" s="260">
        <v>0.997779751332149</v>
      </c>
      <c r="AH248" s="260">
        <v>0.993282386293603</v>
      </c>
      <c r="AI248" s="262">
        <v>0.92</v>
      </c>
      <c r="AJ248" s="260" t="s">
        <v>33</v>
      </c>
      <c r="AK248" s="260" t="s">
        <v>33</v>
      </c>
      <c r="AL248" s="260" t="s">
        <v>33</v>
      </c>
      <c r="AM248" s="260">
        <v>0.375</v>
      </c>
      <c r="AN248" s="259">
        <v>0.99</v>
      </c>
      <c r="AO248" s="264" t="s">
        <v>33</v>
      </c>
      <c r="AP248" s="264" t="s">
        <v>33</v>
      </c>
      <c r="AQ248" s="264" t="s">
        <v>33</v>
      </c>
      <c r="AR248" s="265">
        <v>1</v>
      </c>
      <c r="AS248" s="286">
        <v>0.0922287257019438</v>
      </c>
      <c r="AT248" s="267" t="s">
        <v>33</v>
      </c>
      <c r="AU248" s="268">
        <v>1</v>
      </c>
      <c r="AV248" s="268" t="s">
        <v>33</v>
      </c>
      <c r="AW248" s="268">
        <v>0.5</v>
      </c>
      <c r="AX248" s="224"/>
      <c r="AY248" s="222"/>
    </row>
    <row r="249" ht="15" spans="1:51">
      <c r="A249" s="220"/>
      <c r="B249" s="224"/>
      <c r="C249" s="287" t="s">
        <v>260</v>
      </c>
      <c r="D249" s="111" t="s">
        <v>25</v>
      </c>
      <c r="E249" s="111" t="s">
        <v>261</v>
      </c>
      <c r="F249" s="288" t="s">
        <v>276</v>
      </c>
      <c r="G249" s="288" t="s">
        <v>276</v>
      </c>
      <c r="H249" s="288" t="s">
        <v>276</v>
      </c>
      <c r="I249" s="288" t="s">
        <v>276</v>
      </c>
      <c r="J249" s="259">
        <v>0.9</v>
      </c>
      <c r="K249" s="260">
        <v>0.858823529411765</v>
      </c>
      <c r="L249" s="260">
        <v>0.746987951807229</v>
      </c>
      <c r="M249" s="261">
        <v>0.833333333333333</v>
      </c>
      <c r="N249" s="261">
        <v>0.89237668161435</v>
      </c>
      <c r="O249" s="262">
        <v>0.9</v>
      </c>
      <c r="P249" s="263">
        <v>0.893367752184273</v>
      </c>
      <c r="Q249" s="260">
        <v>0.949663526244953</v>
      </c>
      <c r="R249" s="260">
        <v>0.942438692098093</v>
      </c>
      <c r="S249" s="260">
        <v>0.924487998461211</v>
      </c>
      <c r="T249" s="262">
        <v>0.9</v>
      </c>
      <c r="U249" s="260">
        <v>0.927323272438443</v>
      </c>
      <c r="V249" s="260">
        <v>0.935666218034993</v>
      </c>
      <c r="W249" s="260">
        <v>0.938692098092643</v>
      </c>
      <c r="X249" s="260">
        <v>0.931048097267638</v>
      </c>
      <c r="Y249" s="262">
        <v>0.92</v>
      </c>
      <c r="Z249" s="262">
        <v>0.971249644178765</v>
      </c>
      <c r="AA249" s="262">
        <v>0.990424646128226</v>
      </c>
      <c r="AB249" s="262">
        <v>0.980733944954128</v>
      </c>
      <c r="AC249" s="262">
        <v>0.988449883449883</v>
      </c>
      <c r="AD249" s="262">
        <v>0.92</v>
      </c>
      <c r="AE249" s="260">
        <v>0.988783433994823</v>
      </c>
      <c r="AF249" s="260">
        <v>0.991943127962085</v>
      </c>
      <c r="AG249" s="260">
        <v>0.521193092621664</v>
      </c>
      <c r="AH249" s="260">
        <v>0.976103611820503</v>
      </c>
      <c r="AI249" s="262">
        <v>0.92</v>
      </c>
      <c r="AJ249" s="260">
        <v>0.98245408819745</v>
      </c>
      <c r="AK249" s="260">
        <v>0.992136150234742</v>
      </c>
      <c r="AL249" s="260">
        <v>0.989818723615595</v>
      </c>
      <c r="AM249" s="260">
        <v>0.991971526547594</v>
      </c>
      <c r="AN249" s="259">
        <v>0.99</v>
      </c>
      <c r="AO249" s="264">
        <v>1</v>
      </c>
      <c r="AP249" s="264">
        <v>1</v>
      </c>
      <c r="AQ249" s="264">
        <v>1</v>
      </c>
      <c r="AR249" s="265">
        <v>1</v>
      </c>
      <c r="AS249" s="286">
        <v>0.0922287257019438</v>
      </c>
      <c r="AT249" s="267">
        <v>0.16</v>
      </c>
      <c r="AU249" s="268">
        <v>0.136363636363636</v>
      </c>
      <c r="AV249" s="268">
        <v>0.227272727272727</v>
      </c>
      <c r="AW249" s="268">
        <v>0.122950819672131</v>
      </c>
      <c r="AX249" s="224"/>
      <c r="AY249" s="222"/>
    </row>
    <row r="250" ht="15" spans="1:51">
      <c r="A250" s="220"/>
      <c r="B250" s="224"/>
      <c r="C250" s="287" t="s">
        <v>260</v>
      </c>
      <c r="D250" s="111" t="s">
        <v>25</v>
      </c>
      <c r="E250" s="111" t="s">
        <v>261</v>
      </c>
      <c r="F250" s="288" t="s">
        <v>277</v>
      </c>
      <c r="G250" s="288" t="s">
        <v>277</v>
      </c>
      <c r="H250" s="288" t="s">
        <v>277</v>
      </c>
      <c r="I250" s="288" t="s">
        <v>277</v>
      </c>
      <c r="J250" s="259">
        <v>0.9</v>
      </c>
      <c r="K250" s="260">
        <v>0.977611940298508</v>
      </c>
      <c r="L250" s="260">
        <v>0.9140625</v>
      </c>
      <c r="M250" s="261">
        <v>0.761904761904762</v>
      </c>
      <c r="N250" s="261">
        <v>0.914720452937013</v>
      </c>
      <c r="O250" s="262">
        <v>0.9</v>
      </c>
      <c r="P250" s="263">
        <v>0.947084395143157</v>
      </c>
      <c r="Q250" s="260">
        <v>0.901025835866261</v>
      </c>
      <c r="R250" s="260">
        <v>0.983424047501237</v>
      </c>
      <c r="S250" s="260">
        <v>0.909381679869232</v>
      </c>
      <c r="T250" s="262">
        <v>0.9</v>
      </c>
      <c r="U250" s="260">
        <v>0.921301154249738</v>
      </c>
      <c r="V250" s="260">
        <v>0.891147416413374</v>
      </c>
      <c r="W250" s="260">
        <v>0.893864423552697</v>
      </c>
      <c r="X250" s="260">
        <v>0.909923928077455</v>
      </c>
      <c r="Y250" s="262">
        <v>0.92</v>
      </c>
      <c r="Z250" s="262">
        <v>0.936302792522502</v>
      </c>
      <c r="AA250" s="262">
        <v>0.947488584474886</v>
      </c>
      <c r="AB250" s="262">
        <v>0.930338541666667</v>
      </c>
      <c r="AC250" s="262">
        <v>0.95143750649547</v>
      </c>
      <c r="AD250" s="262">
        <v>0.92</v>
      </c>
      <c r="AE250" s="260">
        <v>0.997907352801294</v>
      </c>
      <c r="AF250" s="260">
        <v>0.989541299514123</v>
      </c>
      <c r="AG250" s="260">
        <v>0.994516295913088</v>
      </c>
      <c r="AH250" s="260">
        <v>0.970988668704397</v>
      </c>
      <c r="AI250" s="262">
        <v>0.92</v>
      </c>
      <c r="AJ250" s="260">
        <v>0.958378771355871</v>
      </c>
      <c r="AK250" s="260">
        <v>0.960779152408529</v>
      </c>
      <c r="AL250" s="260">
        <v>0.957519268686144</v>
      </c>
      <c r="AM250" s="260">
        <v>0.966613045063595</v>
      </c>
      <c r="AN250" s="259">
        <v>0.99</v>
      </c>
      <c r="AO250" s="264">
        <v>1</v>
      </c>
      <c r="AP250" s="264">
        <v>1</v>
      </c>
      <c r="AQ250" s="264">
        <v>1</v>
      </c>
      <c r="AR250" s="265">
        <v>1</v>
      </c>
      <c r="AS250" s="286">
        <v>0.0922287257019438</v>
      </c>
      <c r="AT250" s="267">
        <v>0.0645161290322581</v>
      </c>
      <c r="AU250" s="268">
        <v>0.0784313725490196</v>
      </c>
      <c r="AV250" s="268">
        <v>0.142857142857143</v>
      </c>
      <c r="AW250" s="268">
        <v>0.0747493163172288</v>
      </c>
      <c r="AX250" s="224"/>
      <c r="AY250" s="222"/>
    </row>
    <row r="251" ht="15" spans="1:51">
      <c r="A251" s="220"/>
      <c r="B251" s="224"/>
      <c r="C251" s="287" t="s">
        <v>260</v>
      </c>
      <c r="D251" s="111" t="s">
        <v>25</v>
      </c>
      <c r="E251" s="111" t="s">
        <v>261</v>
      </c>
      <c r="F251" s="288" t="s">
        <v>278</v>
      </c>
      <c r="G251" s="288" t="s">
        <v>278</v>
      </c>
      <c r="H251" s="288" t="s">
        <v>278</v>
      </c>
      <c r="I251" s="288" t="s">
        <v>278</v>
      </c>
      <c r="J251" s="259">
        <v>0.9</v>
      </c>
      <c r="K251" s="260">
        <v>0.94392523364486</v>
      </c>
      <c r="L251" s="260">
        <v>0.903846153846154</v>
      </c>
      <c r="M251" s="261">
        <v>0.964705882352941</v>
      </c>
      <c r="N251" s="261">
        <v>0.923177083333333</v>
      </c>
      <c r="O251" s="262">
        <v>0.9</v>
      </c>
      <c r="P251" s="263">
        <v>0.944845949030049</v>
      </c>
      <c r="Q251" s="260">
        <v>0.970062771607919</v>
      </c>
      <c r="R251" s="260">
        <v>0.968589743589744</v>
      </c>
      <c r="S251" s="260">
        <v>0.95382133308749</v>
      </c>
      <c r="T251" s="262">
        <v>0.9</v>
      </c>
      <c r="U251" s="260">
        <v>0.935526816279954</v>
      </c>
      <c r="V251" s="260">
        <v>0.944954128440367</v>
      </c>
      <c r="W251" s="260">
        <v>0.933974358974359</v>
      </c>
      <c r="X251" s="260">
        <v>0.942177560615838</v>
      </c>
      <c r="Y251" s="262">
        <v>0.92</v>
      </c>
      <c r="Z251" s="262">
        <v>0.977557563392597</v>
      </c>
      <c r="AA251" s="262">
        <v>0.984181017220665</v>
      </c>
      <c r="AB251" s="262">
        <v>0.969543147208122</v>
      </c>
      <c r="AC251" s="262">
        <v>0.982498374197082</v>
      </c>
      <c r="AD251" s="262">
        <v>0.92</v>
      </c>
      <c r="AE251" s="260">
        <v>0.990689013035382</v>
      </c>
      <c r="AF251" s="260">
        <v>0.963798882681564</v>
      </c>
      <c r="AG251" s="260">
        <v>0.900118203309693</v>
      </c>
      <c r="AH251" s="260">
        <v>0.975746816689868</v>
      </c>
      <c r="AI251" s="262">
        <v>0.92</v>
      </c>
      <c r="AJ251" s="260">
        <v>0.986075949367089</v>
      </c>
      <c r="AK251" s="260">
        <v>0.987963565387118</v>
      </c>
      <c r="AL251" s="260">
        <v>0.983031148303115</v>
      </c>
      <c r="AM251" s="260">
        <v>0.988573874842649</v>
      </c>
      <c r="AN251" s="259">
        <v>0.99</v>
      </c>
      <c r="AO251" s="264">
        <v>1</v>
      </c>
      <c r="AP251" s="264">
        <v>1</v>
      </c>
      <c r="AQ251" s="264">
        <v>1</v>
      </c>
      <c r="AR251" s="265">
        <v>1</v>
      </c>
      <c r="AS251" s="286">
        <v>0.0922287257019438</v>
      </c>
      <c r="AT251" s="267">
        <v>0.176470588235294</v>
      </c>
      <c r="AU251" s="268">
        <v>0.0833333333333333</v>
      </c>
      <c r="AV251" s="268">
        <v>0.1875</v>
      </c>
      <c r="AW251" s="268">
        <v>0.149232914923291</v>
      </c>
      <c r="AX251" s="224"/>
      <c r="AY251" s="222"/>
    </row>
    <row r="252" ht="15" spans="1:51">
      <c r="A252" s="220"/>
      <c r="B252" s="224"/>
      <c r="C252" s="287" t="s">
        <v>260</v>
      </c>
      <c r="D252" s="111" t="s">
        <v>125</v>
      </c>
      <c r="E252" s="111" t="s">
        <v>261</v>
      </c>
      <c r="F252" s="288" t="s">
        <v>279</v>
      </c>
      <c r="G252" s="288" t="s">
        <v>279</v>
      </c>
      <c r="H252" s="288" t="s">
        <v>279</v>
      </c>
      <c r="I252" s="288" t="s">
        <v>279</v>
      </c>
      <c r="J252" s="259">
        <v>0.9</v>
      </c>
      <c r="K252" s="260" t="s">
        <v>33</v>
      </c>
      <c r="L252" s="260" t="s">
        <v>33</v>
      </c>
      <c r="M252" s="261" t="s">
        <v>33</v>
      </c>
      <c r="N252" s="261" t="s">
        <v>33</v>
      </c>
      <c r="O252" s="262">
        <v>0.9</v>
      </c>
      <c r="P252" s="263">
        <v>0</v>
      </c>
      <c r="Q252" s="260" t="s">
        <v>33</v>
      </c>
      <c r="R252" s="260" t="s">
        <v>33</v>
      </c>
      <c r="S252" s="260">
        <v>0</v>
      </c>
      <c r="T252" s="262">
        <v>0.9</v>
      </c>
      <c r="U252" s="260">
        <v>1</v>
      </c>
      <c r="V252" s="260" t="s">
        <v>33</v>
      </c>
      <c r="W252" s="260" t="s">
        <v>33</v>
      </c>
      <c r="X252" s="260">
        <v>1</v>
      </c>
      <c r="Y252" s="262">
        <v>0.92</v>
      </c>
      <c r="Z252" s="262" t="s">
        <v>33</v>
      </c>
      <c r="AA252" s="262" t="s">
        <v>33</v>
      </c>
      <c r="AB252" s="262" t="s">
        <v>33</v>
      </c>
      <c r="AC252" s="262" t="s">
        <v>33</v>
      </c>
      <c r="AD252" s="262">
        <v>0.92</v>
      </c>
      <c r="AE252" s="260">
        <v>0.998251748251748</v>
      </c>
      <c r="AF252" s="260">
        <v>1</v>
      </c>
      <c r="AG252" s="260">
        <v>1</v>
      </c>
      <c r="AH252" s="260">
        <v>0.999398446899267</v>
      </c>
      <c r="AI252" s="262">
        <v>0.92</v>
      </c>
      <c r="AJ252" s="260">
        <v>1</v>
      </c>
      <c r="AK252" s="260" t="s">
        <v>33</v>
      </c>
      <c r="AL252" s="260" t="s">
        <v>33</v>
      </c>
      <c r="AM252" s="260">
        <v>1</v>
      </c>
      <c r="AN252" s="259">
        <v>0.99</v>
      </c>
      <c r="AO252" s="264">
        <v>1</v>
      </c>
      <c r="AP252" s="264">
        <v>1</v>
      </c>
      <c r="AQ252" s="264" t="s">
        <v>33</v>
      </c>
      <c r="AR252" s="265">
        <v>1</v>
      </c>
      <c r="AS252" s="286">
        <v>0.0922287257019438</v>
      </c>
      <c r="AT252" s="267" t="s">
        <v>33</v>
      </c>
      <c r="AU252" s="268" t="s">
        <v>33</v>
      </c>
      <c r="AV252" s="268" t="s">
        <v>33</v>
      </c>
      <c r="AW252" s="268" t="s">
        <v>33</v>
      </c>
      <c r="AX252" s="224"/>
      <c r="AY252" s="222"/>
    </row>
    <row r="253" ht="15" spans="1:51">
      <c r="A253" s="220"/>
      <c r="B253" s="224"/>
      <c r="C253" s="287" t="s">
        <v>260</v>
      </c>
      <c r="D253" s="111" t="s">
        <v>125</v>
      </c>
      <c r="E253" s="111" t="s">
        <v>261</v>
      </c>
      <c r="F253" s="288" t="s">
        <v>280</v>
      </c>
      <c r="G253" s="288" t="s">
        <v>280</v>
      </c>
      <c r="H253" s="288" t="s">
        <v>280</v>
      </c>
      <c r="I253" s="288" t="s">
        <v>280</v>
      </c>
      <c r="J253" s="259">
        <v>0.9</v>
      </c>
      <c r="K253" s="260" t="s">
        <v>33</v>
      </c>
      <c r="L253" s="260" t="s">
        <v>33</v>
      </c>
      <c r="M253" s="261" t="s">
        <v>33</v>
      </c>
      <c r="N253" s="261" t="s">
        <v>33</v>
      </c>
      <c r="O253" s="262">
        <v>0.9</v>
      </c>
      <c r="P253" s="263" t="s">
        <v>33</v>
      </c>
      <c r="Q253" s="260" t="s">
        <v>33</v>
      </c>
      <c r="R253" s="260" t="s">
        <v>33</v>
      </c>
      <c r="S253" s="260" t="s">
        <v>33</v>
      </c>
      <c r="T253" s="262">
        <v>0.9</v>
      </c>
      <c r="U253" s="260" t="s">
        <v>33</v>
      </c>
      <c r="V253" s="260" t="s">
        <v>33</v>
      </c>
      <c r="W253" s="260" t="s">
        <v>33</v>
      </c>
      <c r="X253" s="260" t="s">
        <v>33</v>
      </c>
      <c r="Y253" s="262">
        <v>0.92</v>
      </c>
      <c r="Z253" s="262" t="s">
        <v>33</v>
      </c>
      <c r="AA253" s="262" t="s">
        <v>33</v>
      </c>
      <c r="AB253" s="262" t="s">
        <v>33</v>
      </c>
      <c r="AC253" s="262" t="s">
        <v>33</v>
      </c>
      <c r="AD253" s="262">
        <v>0.92</v>
      </c>
      <c r="AE253" s="260">
        <v>1</v>
      </c>
      <c r="AF253" s="260">
        <v>0.990291262135922</v>
      </c>
      <c r="AG253" s="260">
        <v>1</v>
      </c>
      <c r="AH253" s="260">
        <v>0.996003996003996</v>
      </c>
      <c r="AI253" s="262">
        <v>0.92</v>
      </c>
      <c r="AJ253" s="260" t="s">
        <v>33</v>
      </c>
      <c r="AK253" s="260" t="s">
        <v>33</v>
      </c>
      <c r="AL253" s="260" t="s">
        <v>33</v>
      </c>
      <c r="AM253" s="260" t="s">
        <v>33</v>
      </c>
      <c r="AN253" s="259">
        <v>0.99</v>
      </c>
      <c r="AO253" s="264" t="s">
        <v>33</v>
      </c>
      <c r="AP253" s="264" t="s">
        <v>33</v>
      </c>
      <c r="AQ253" s="264" t="s">
        <v>33</v>
      </c>
      <c r="AR253" s="265">
        <v>1</v>
      </c>
      <c r="AS253" s="286">
        <v>0.0922287257019438</v>
      </c>
      <c r="AT253" s="267" t="s">
        <v>33</v>
      </c>
      <c r="AU253" s="268" t="s">
        <v>33</v>
      </c>
      <c r="AV253" s="268" t="s">
        <v>33</v>
      </c>
      <c r="AW253" s="268" t="s">
        <v>33</v>
      </c>
      <c r="AX253" s="224"/>
      <c r="AY253" s="222"/>
    </row>
    <row r="254" ht="15" spans="1:51">
      <c r="A254" s="220"/>
      <c r="B254" s="224"/>
      <c r="C254" s="287" t="s">
        <v>260</v>
      </c>
      <c r="D254" s="111" t="s">
        <v>25</v>
      </c>
      <c r="E254" s="111" t="s">
        <v>261</v>
      </c>
      <c r="F254" s="288" t="s">
        <v>281</v>
      </c>
      <c r="G254" s="288" t="s">
        <v>281</v>
      </c>
      <c r="H254" s="288" t="s">
        <v>281</v>
      </c>
      <c r="I254" s="288" t="s">
        <v>281</v>
      </c>
      <c r="J254" s="259">
        <v>0.9</v>
      </c>
      <c r="K254" s="260">
        <v>0.888888888888889</v>
      </c>
      <c r="L254" s="260">
        <v>0.911764705882353</v>
      </c>
      <c r="M254" s="261">
        <v>0.777777777777778</v>
      </c>
      <c r="N254" s="261">
        <v>0.825520833333333</v>
      </c>
      <c r="O254" s="262">
        <v>0.9</v>
      </c>
      <c r="P254" s="263">
        <v>0.946643717728055</v>
      </c>
      <c r="Q254" s="260">
        <v>0.948257655755016</v>
      </c>
      <c r="R254" s="260">
        <v>0.93632504548211</v>
      </c>
      <c r="S254" s="260">
        <v>0.954087019025585</v>
      </c>
      <c r="T254" s="262">
        <v>0.9</v>
      </c>
      <c r="U254" s="260">
        <v>0.93631669535284</v>
      </c>
      <c r="V254" s="260">
        <v>0.936642027455121</v>
      </c>
      <c r="W254" s="260">
        <v>0.91146149181322</v>
      </c>
      <c r="X254" s="260">
        <v>0.941081336058761</v>
      </c>
      <c r="Y254" s="262">
        <v>0.92</v>
      </c>
      <c r="Z254" s="262">
        <v>0.935138539042821</v>
      </c>
      <c r="AA254" s="262">
        <v>0.928838951310861</v>
      </c>
      <c r="AB254" s="262">
        <v>0.943103448275862</v>
      </c>
      <c r="AC254" s="262">
        <v>0.956393734029552</v>
      </c>
      <c r="AD254" s="262">
        <v>0.92</v>
      </c>
      <c r="AE254" s="260">
        <v>0.999086161879896</v>
      </c>
      <c r="AF254" s="260">
        <v>0.998619457528017</v>
      </c>
      <c r="AG254" s="260">
        <v>0.996044211751018</v>
      </c>
      <c r="AH254" s="260">
        <v>0.99420901524277</v>
      </c>
      <c r="AI254" s="262">
        <v>0.92</v>
      </c>
      <c r="AJ254" s="260">
        <v>0.958599539994889</v>
      </c>
      <c r="AK254" s="260">
        <v>0.951612903225806</v>
      </c>
      <c r="AL254" s="260">
        <v>0.958744394618834</v>
      </c>
      <c r="AM254" s="260">
        <v>0.971539263895098</v>
      </c>
      <c r="AN254" s="259">
        <v>0.99</v>
      </c>
      <c r="AO254" s="264">
        <v>1</v>
      </c>
      <c r="AP254" s="264">
        <v>1</v>
      </c>
      <c r="AQ254" s="264">
        <v>1</v>
      </c>
      <c r="AR254" s="265">
        <v>1</v>
      </c>
      <c r="AS254" s="286">
        <v>0.0922287257019438</v>
      </c>
      <c r="AT254" s="267">
        <v>0.230769230769231</v>
      </c>
      <c r="AU254" s="268">
        <v>0.166666666666667</v>
      </c>
      <c r="AV254" s="268">
        <v>0</v>
      </c>
      <c r="AW254" s="268">
        <v>0.0763358778625954</v>
      </c>
      <c r="AX254" s="224"/>
      <c r="AY254" s="222"/>
    </row>
    <row r="255" ht="15" spans="1:51">
      <c r="A255" s="220"/>
      <c r="B255" s="224"/>
      <c r="C255" s="287" t="s">
        <v>260</v>
      </c>
      <c r="D255" s="111" t="s">
        <v>25</v>
      </c>
      <c r="E255" s="111" t="s">
        <v>261</v>
      </c>
      <c r="F255" s="288" t="s">
        <v>282</v>
      </c>
      <c r="G255" s="288" t="s">
        <v>282</v>
      </c>
      <c r="H255" s="288" t="s">
        <v>282</v>
      </c>
      <c r="I255" s="288" t="s">
        <v>282</v>
      </c>
      <c r="J255" s="259">
        <v>0.9</v>
      </c>
      <c r="K255" s="260">
        <v>0.956521739130435</v>
      </c>
      <c r="L255" s="260">
        <v>1</v>
      </c>
      <c r="M255" s="261">
        <v>1</v>
      </c>
      <c r="N255" s="261">
        <v>0.976141078838174</v>
      </c>
      <c r="O255" s="262">
        <v>0.9</v>
      </c>
      <c r="P255" s="263">
        <v>0.940505878161738</v>
      </c>
      <c r="Q255" s="260">
        <v>0.962025316455696</v>
      </c>
      <c r="R255" s="260">
        <v>0.979054458408139</v>
      </c>
      <c r="S255" s="260">
        <v>0.967413088722732</v>
      </c>
      <c r="T255" s="262">
        <v>0.9</v>
      </c>
      <c r="U255" s="260">
        <v>0.907730673316708</v>
      </c>
      <c r="V255" s="260">
        <v>0.93342709798406</v>
      </c>
      <c r="W255" s="260">
        <v>0.92818671454219</v>
      </c>
      <c r="X255" s="260">
        <v>0.933091806058737</v>
      </c>
      <c r="Y255" s="262">
        <v>0.92</v>
      </c>
      <c r="Z255" s="262">
        <v>0.931720430107527</v>
      </c>
      <c r="AA255" s="262">
        <v>0.952233009708738</v>
      </c>
      <c r="AB255" s="262">
        <v>0.941265060240964</v>
      </c>
      <c r="AC255" s="262">
        <v>0.955935776113378</v>
      </c>
      <c r="AD255" s="262">
        <v>0.92</v>
      </c>
      <c r="AE255" s="260">
        <v>0.999124726477024</v>
      </c>
      <c r="AF255" s="260">
        <v>0.996619718309859</v>
      </c>
      <c r="AG255" s="260">
        <v>0.993288590604027</v>
      </c>
      <c r="AH255" s="260">
        <v>0.985648416745549</v>
      </c>
      <c r="AI255" s="262">
        <v>0.92</v>
      </c>
      <c r="AJ255" s="260">
        <v>0.939575744589672</v>
      </c>
      <c r="AK255" s="260">
        <v>0.964740866610025</v>
      </c>
      <c r="AL255" s="260">
        <v>0.969164882226981</v>
      </c>
      <c r="AM255" s="260">
        <v>0.969921150518583</v>
      </c>
      <c r="AN255" s="259">
        <v>0.99</v>
      </c>
      <c r="AO255" s="264">
        <v>1</v>
      </c>
      <c r="AP255" s="264">
        <v>1</v>
      </c>
      <c r="AQ255" s="264">
        <v>1</v>
      </c>
      <c r="AR255" s="265">
        <v>1</v>
      </c>
      <c r="AS255" s="286">
        <v>0.0922287257019438</v>
      </c>
      <c r="AT255" s="267">
        <v>0.133333333333333</v>
      </c>
      <c r="AU255" s="268">
        <v>0.111111111111111</v>
      </c>
      <c r="AV255" s="268">
        <v>0.111111111111111</v>
      </c>
      <c r="AW255" s="268">
        <v>0.0886524822695035</v>
      </c>
      <c r="AX255" s="224"/>
      <c r="AY255" s="222"/>
    </row>
    <row r="256" ht="15" spans="1:51">
      <c r="A256" s="220"/>
      <c r="B256" s="224"/>
      <c r="C256" s="287" t="s">
        <v>260</v>
      </c>
      <c r="D256" s="111" t="s">
        <v>125</v>
      </c>
      <c r="E256" s="111" t="s">
        <v>261</v>
      </c>
      <c r="F256" s="288" t="s">
        <v>283</v>
      </c>
      <c r="G256" s="288" t="s">
        <v>283</v>
      </c>
      <c r="H256" s="288" t="s">
        <v>283</v>
      </c>
      <c r="I256" s="288" t="s">
        <v>283</v>
      </c>
      <c r="J256" s="259">
        <v>0.9</v>
      </c>
      <c r="K256" s="260" t="s">
        <v>33</v>
      </c>
      <c r="L256" s="260" t="s">
        <v>33</v>
      </c>
      <c r="M256" s="261" t="s">
        <v>33</v>
      </c>
      <c r="N256" s="261" t="s">
        <v>33</v>
      </c>
      <c r="O256" s="262">
        <v>0.9</v>
      </c>
      <c r="P256" s="263">
        <v>0.888888888888889</v>
      </c>
      <c r="Q256" s="260">
        <v>0.992700729927007</v>
      </c>
      <c r="R256" s="260">
        <v>0.972972972972973</v>
      </c>
      <c r="S256" s="260">
        <v>0.982133741704951</v>
      </c>
      <c r="T256" s="262">
        <v>0.9</v>
      </c>
      <c r="U256" s="260">
        <v>0.857142857142857</v>
      </c>
      <c r="V256" s="260">
        <v>0.992700729927007</v>
      </c>
      <c r="W256" s="260">
        <v>0.972972972972973</v>
      </c>
      <c r="X256" s="260">
        <v>0.986217457886677</v>
      </c>
      <c r="Y256" s="262">
        <v>0.92</v>
      </c>
      <c r="Z256" s="262">
        <v>0.888888888888889</v>
      </c>
      <c r="AA256" s="262">
        <v>1</v>
      </c>
      <c r="AB256" s="262">
        <v>1</v>
      </c>
      <c r="AC256" s="262">
        <v>0.983962264150943</v>
      </c>
      <c r="AD256" s="262">
        <v>0.92</v>
      </c>
      <c r="AE256" s="260">
        <v>0.999587231700605</v>
      </c>
      <c r="AF256" s="260">
        <v>0.99978835978836</v>
      </c>
      <c r="AG256" s="260">
        <v>0.983490113265502</v>
      </c>
      <c r="AH256" s="260">
        <v>0.997461455432219</v>
      </c>
      <c r="AI256" s="262">
        <v>0.92</v>
      </c>
      <c r="AJ256" s="260">
        <v>0.871111111111111</v>
      </c>
      <c r="AK256" s="260">
        <v>0.995475113122172</v>
      </c>
      <c r="AL256" s="260">
        <v>0.987012987012987</v>
      </c>
      <c r="AM256" s="260">
        <v>0.985133795837463</v>
      </c>
      <c r="AN256" s="259">
        <v>0.99</v>
      </c>
      <c r="AO256" s="264">
        <v>1</v>
      </c>
      <c r="AP256" s="264">
        <v>1</v>
      </c>
      <c r="AQ256" s="264">
        <v>1</v>
      </c>
      <c r="AR256" s="265">
        <v>1</v>
      </c>
      <c r="AS256" s="286">
        <v>0.0922287257019438</v>
      </c>
      <c r="AT256" s="267" t="s">
        <v>33</v>
      </c>
      <c r="AU256" s="268" t="s">
        <v>33</v>
      </c>
      <c r="AV256" s="268" t="s">
        <v>33</v>
      </c>
      <c r="AW256" s="268" t="s">
        <v>33</v>
      </c>
      <c r="AX256" s="224"/>
      <c r="AY256" s="222"/>
    </row>
    <row r="257" ht="15" spans="1:51">
      <c r="A257" s="220"/>
      <c r="B257" s="224"/>
      <c r="C257" s="287" t="s">
        <v>260</v>
      </c>
      <c r="D257" s="111" t="s">
        <v>125</v>
      </c>
      <c r="E257" s="111" t="s">
        <v>261</v>
      </c>
      <c r="F257" s="288" t="s">
        <v>284</v>
      </c>
      <c r="G257" s="288" t="s">
        <v>284</v>
      </c>
      <c r="H257" s="288" t="s">
        <v>284</v>
      </c>
      <c r="I257" s="288" t="s">
        <v>284</v>
      </c>
      <c r="J257" s="259">
        <v>0.9</v>
      </c>
      <c r="K257" s="260" t="s">
        <v>33</v>
      </c>
      <c r="L257" s="260" t="s">
        <v>33</v>
      </c>
      <c r="M257" s="261" t="s">
        <v>33</v>
      </c>
      <c r="N257" s="261" t="s">
        <v>33</v>
      </c>
      <c r="O257" s="262">
        <v>0.9</v>
      </c>
      <c r="P257" s="263">
        <v>0</v>
      </c>
      <c r="Q257" s="260" t="s">
        <v>33</v>
      </c>
      <c r="R257" s="260" t="s">
        <v>33</v>
      </c>
      <c r="S257" s="260">
        <v>0</v>
      </c>
      <c r="T257" s="262">
        <v>0.9</v>
      </c>
      <c r="U257" s="260">
        <v>1</v>
      </c>
      <c r="V257" s="260" t="s">
        <v>33</v>
      </c>
      <c r="W257" s="260" t="s">
        <v>33</v>
      </c>
      <c r="X257" s="260">
        <v>1</v>
      </c>
      <c r="Y257" s="262">
        <v>0.92</v>
      </c>
      <c r="Z257" s="262" t="s">
        <v>33</v>
      </c>
      <c r="AA257" s="262" t="s">
        <v>33</v>
      </c>
      <c r="AB257" s="262" t="s">
        <v>33</v>
      </c>
      <c r="AC257" s="262" t="s">
        <v>33</v>
      </c>
      <c r="AD257" s="262">
        <v>0.92</v>
      </c>
      <c r="AE257" s="260">
        <v>1</v>
      </c>
      <c r="AF257" s="260">
        <v>1</v>
      </c>
      <c r="AG257" s="260">
        <v>1</v>
      </c>
      <c r="AH257" s="260">
        <v>0.999841034336583</v>
      </c>
      <c r="AI257" s="262">
        <v>0.92</v>
      </c>
      <c r="AJ257" s="260">
        <v>1</v>
      </c>
      <c r="AK257" s="260" t="s">
        <v>33</v>
      </c>
      <c r="AL257" s="260" t="s">
        <v>33</v>
      </c>
      <c r="AM257" s="260">
        <v>1</v>
      </c>
      <c r="AN257" s="259">
        <v>0.99</v>
      </c>
      <c r="AO257" s="264">
        <v>1</v>
      </c>
      <c r="AP257" s="264">
        <v>1</v>
      </c>
      <c r="AQ257" s="264">
        <v>1</v>
      </c>
      <c r="AR257" s="265">
        <v>1</v>
      </c>
      <c r="AS257" s="286">
        <v>0.0922287257019438</v>
      </c>
      <c r="AT257" s="267" t="s">
        <v>33</v>
      </c>
      <c r="AU257" s="268">
        <v>0</v>
      </c>
      <c r="AV257" s="268" t="s">
        <v>33</v>
      </c>
      <c r="AW257" s="268">
        <v>0</v>
      </c>
      <c r="AX257" s="224"/>
      <c r="AY257" s="222"/>
    </row>
    <row r="258" ht="15" spans="1:51">
      <c r="A258" s="220"/>
      <c r="B258" s="224"/>
      <c r="C258" s="287" t="s">
        <v>260</v>
      </c>
      <c r="D258" s="111" t="s">
        <v>125</v>
      </c>
      <c r="E258" s="111" t="s">
        <v>261</v>
      </c>
      <c r="F258" s="288" t="s">
        <v>285</v>
      </c>
      <c r="G258" s="288" t="s">
        <v>285</v>
      </c>
      <c r="H258" s="288" t="s">
        <v>285</v>
      </c>
      <c r="I258" s="288" t="s">
        <v>285</v>
      </c>
      <c r="J258" s="259">
        <v>0.9</v>
      </c>
      <c r="K258" s="260" t="s">
        <v>33</v>
      </c>
      <c r="L258" s="260" t="s">
        <v>33</v>
      </c>
      <c r="M258" s="261" t="s">
        <v>33</v>
      </c>
      <c r="N258" s="261" t="s">
        <v>33</v>
      </c>
      <c r="O258" s="262">
        <v>0.9</v>
      </c>
      <c r="P258" s="263">
        <v>1</v>
      </c>
      <c r="Q258" s="260">
        <v>0.714285714285714</v>
      </c>
      <c r="R258" s="260">
        <v>0.666666666666667</v>
      </c>
      <c r="S258" s="260">
        <v>0.7</v>
      </c>
      <c r="T258" s="262">
        <v>0.9</v>
      </c>
      <c r="U258" s="260">
        <v>0.25</v>
      </c>
      <c r="V258" s="260">
        <v>0.428571428571429</v>
      </c>
      <c r="W258" s="260">
        <v>0.444444444444444</v>
      </c>
      <c r="X258" s="260">
        <v>0.711111111111111</v>
      </c>
      <c r="Y258" s="262">
        <v>0.92</v>
      </c>
      <c r="Z258" s="262" t="s">
        <v>33</v>
      </c>
      <c r="AA258" s="262" t="s">
        <v>33</v>
      </c>
      <c r="AB258" s="262" t="s">
        <v>33</v>
      </c>
      <c r="AC258" s="262">
        <v>0.347826086956522</v>
      </c>
      <c r="AD258" s="262">
        <v>0.92</v>
      </c>
      <c r="AE258" s="260">
        <v>0.993961553376544</v>
      </c>
      <c r="AF258" s="260">
        <v>0.993294797687861</v>
      </c>
      <c r="AG258" s="260">
        <v>0.998135024244685</v>
      </c>
      <c r="AH258" s="260">
        <v>0.972798617796727</v>
      </c>
      <c r="AI258" s="262">
        <v>0.92</v>
      </c>
      <c r="AJ258" s="260">
        <v>0.25</v>
      </c>
      <c r="AK258" s="260">
        <v>0.3</v>
      </c>
      <c r="AL258" s="260">
        <v>0.333333333333333</v>
      </c>
      <c r="AM258" s="260">
        <v>0.643410852713178</v>
      </c>
      <c r="AN258" s="259">
        <v>0.99</v>
      </c>
      <c r="AO258" s="264">
        <v>1</v>
      </c>
      <c r="AP258" s="264">
        <v>1</v>
      </c>
      <c r="AQ258" s="264">
        <v>1</v>
      </c>
      <c r="AR258" s="265">
        <v>1</v>
      </c>
      <c r="AS258" s="286">
        <v>0.0922287257019438</v>
      </c>
      <c r="AT258" s="267" t="s">
        <v>33</v>
      </c>
      <c r="AU258" s="268" t="s">
        <v>33</v>
      </c>
      <c r="AV258" s="268">
        <v>0</v>
      </c>
      <c r="AW258" s="268">
        <v>0</v>
      </c>
      <c r="AX258" s="224"/>
      <c r="AY258" s="222"/>
    </row>
    <row r="259" ht="15" spans="1:51">
      <c r="A259" s="220"/>
      <c r="B259" s="224"/>
      <c r="C259" s="287" t="s">
        <v>260</v>
      </c>
      <c r="D259" s="111" t="s">
        <v>125</v>
      </c>
      <c r="E259" s="111" t="s">
        <v>261</v>
      </c>
      <c r="F259" s="288" t="s">
        <v>286</v>
      </c>
      <c r="G259" s="288" t="s">
        <v>286</v>
      </c>
      <c r="H259" s="288" t="s">
        <v>286</v>
      </c>
      <c r="I259" s="288" t="s">
        <v>286</v>
      </c>
      <c r="J259" s="259">
        <v>0.9</v>
      </c>
      <c r="K259" s="260" t="s">
        <v>33</v>
      </c>
      <c r="L259" s="260" t="s">
        <v>33</v>
      </c>
      <c r="M259" s="261" t="s">
        <v>33</v>
      </c>
      <c r="N259" s="261" t="s">
        <v>33</v>
      </c>
      <c r="O259" s="262">
        <v>0.9</v>
      </c>
      <c r="P259" s="263" t="s">
        <v>33</v>
      </c>
      <c r="Q259" s="260" t="s">
        <v>33</v>
      </c>
      <c r="R259" s="260" t="s">
        <v>33</v>
      </c>
      <c r="S259" s="260" t="s">
        <v>33</v>
      </c>
      <c r="T259" s="262">
        <v>0.9</v>
      </c>
      <c r="U259" s="260" t="s">
        <v>33</v>
      </c>
      <c r="V259" s="260" t="s">
        <v>33</v>
      </c>
      <c r="W259" s="260" t="s">
        <v>33</v>
      </c>
      <c r="X259" s="260" t="s">
        <v>33</v>
      </c>
      <c r="Y259" s="262">
        <v>0.92</v>
      </c>
      <c r="Z259" s="262" t="s">
        <v>33</v>
      </c>
      <c r="AA259" s="262" t="s">
        <v>33</v>
      </c>
      <c r="AB259" s="262" t="s">
        <v>33</v>
      </c>
      <c r="AC259" s="262" t="s">
        <v>33</v>
      </c>
      <c r="AD259" s="262">
        <v>0.92</v>
      </c>
      <c r="AE259" s="260">
        <v>0.993506493506494</v>
      </c>
      <c r="AF259" s="260">
        <v>0.997566909975669</v>
      </c>
      <c r="AG259" s="260">
        <v>0.837758112094395</v>
      </c>
      <c r="AH259" s="260">
        <v>0.937579447380745</v>
      </c>
      <c r="AI259" s="262">
        <v>0.92</v>
      </c>
      <c r="AJ259" s="260" t="s">
        <v>33</v>
      </c>
      <c r="AK259" s="260" t="s">
        <v>33</v>
      </c>
      <c r="AL259" s="260" t="s">
        <v>33</v>
      </c>
      <c r="AM259" s="260">
        <v>1</v>
      </c>
      <c r="AN259" s="259">
        <v>0.99</v>
      </c>
      <c r="AO259" s="264">
        <v>1</v>
      </c>
      <c r="AP259" s="264">
        <v>1</v>
      </c>
      <c r="AQ259" s="264">
        <v>1</v>
      </c>
      <c r="AR259" s="265">
        <v>1</v>
      </c>
      <c r="AS259" s="286">
        <v>0.0922287257019438</v>
      </c>
      <c r="AT259" s="267" t="s">
        <v>33</v>
      </c>
      <c r="AU259" s="268" t="s">
        <v>33</v>
      </c>
      <c r="AV259" s="268" t="s">
        <v>33</v>
      </c>
      <c r="AW259" s="268">
        <v>0</v>
      </c>
      <c r="AX259" s="224"/>
      <c r="AY259" s="222"/>
    </row>
    <row r="260" ht="15" spans="1:51">
      <c r="A260" s="220"/>
      <c r="B260" s="224"/>
      <c r="C260" s="287" t="s">
        <v>260</v>
      </c>
      <c r="D260" s="111" t="s">
        <v>125</v>
      </c>
      <c r="E260" s="111" t="s">
        <v>261</v>
      </c>
      <c r="F260" s="288" t="s">
        <v>287</v>
      </c>
      <c r="G260" s="288" t="s">
        <v>287</v>
      </c>
      <c r="H260" s="288" t="s">
        <v>287</v>
      </c>
      <c r="I260" s="288" t="s">
        <v>287</v>
      </c>
      <c r="J260" s="259">
        <v>0.9</v>
      </c>
      <c r="K260" s="260" t="s">
        <v>33</v>
      </c>
      <c r="L260" s="260" t="s">
        <v>33</v>
      </c>
      <c r="M260" s="261" t="s">
        <v>33</v>
      </c>
      <c r="N260" s="261" t="s">
        <v>33</v>
      </c>
      <c r="O260" s="262">
        <v>0.9</v>
      </c>
      <c r="P260" s="263" t="s">
        <v>33</v>
      </c>
      <c r="Q260" s="260" t="s">
        <v>33</v>
      </c>
      <c r="R260" s="260" t="s">
        <v>33</v>
      </c>
      <c r="S260" s="260" t="s">
        <v>33</v>
      </c>
      <c r="T260" s="262">
        <v>0.9</v>
      </c>
      <c r="U260" s="260" t="s">
        <v>33</v>
      </c>
      <c r="V260" s="260" t="s">
        <v>33</v>
      </c>
      <c r="W260" s="260" t="s">
        <v>33</v>
      </c>
      <c r="X260" s="260" t="s">
        <v>33</v>
      </c>
      <c r="Y260" s="262">
        <v>0.92</v>
      </c>
      <c r="Z260" s="262" t="s">
        <v>33</v>
      </c>
      <c r="AA260" s="262" t="s">
        <v>33</v>
      </c>
      <c r="AB260" s="262" t="s">
        <v>33</v>
      </c>
      <c r="AC260" s="262" t="s">
        <v>33</v>
      </c>
      <c r="AD260" s="262">
        <v>0.92</v>
      </c>
      <c r="AE260" s="260">
        <v>1</v>
      </c>
      <c r="AF260" s="260">
        <v>0.999429223744292</v>
      </c>
      <c r="AG260" s="260">
        <v>0.994666666666667</v>
      </c>
      <c r="AH260" s="260">
        <v>0.974158115334586</v>
      </c>
      <c r="AI260" s="262">
        <v>0.92</v>
      </c>
      <c r="AJ260" s="260" t="s">
        <v>33</v>
      </c>
      <c r="AK260" s="260" t="s">
        <v>33</v>
      </c>
      <c r="AL260" s="260" t="s">
        <v>33</v>
      </c>
      <c r="AM260" s="260" t="s">
        <v>33</v>
      </c>
      <c r="AN260" s="259">
        <v>0.99</v>
      </c>
      <c r="AO260" s="264">
        <v>1</v>
      </c>
      <c r="AP260" s="264">
        <v>1</v>
      </c>
      <c r="AQ260" s="264">
        <v>1</v>
      </c>
      <c r="AR260" s="265">
        <v>1</v>
      </c>
      <c r="AS260" s="286">
        <v>0.0922287257019438</v>
      </c>
      <c r="AT260" s="267" t="s">
        <v>33</v>
      </c>
      <c r="AU260" s="268" t="s">
        <v>33</v>
      </c>
      <c r="AV260" s="268" t="s">
        <v>33</v>
      </c>
      <c r="AW260" s="268">
        <v>0</v>
      </c>
      <c r="AX260" s="224"/>
      <c r="AY260" s="222"/>
    </row>
    <row r="261" ht="15" spans="1:51">
      <c r="A261" s="220"/>
      <c r="B261" s="224"/>
      <c r="C261" s="287" t="s">
        <v>260</v>
      </c>
      <c r="D261" s="111" t="s">
        <v>125</v>
      </c>
      <c r="E261" s="111" t="s">
        <v>261</v>
      </c>
      <c r="F261" s="288" t="s">
        <v>288</v>
      </c>
      <c r="G261" s="288" t="s">
        <v>288</v>
      </c>
      <c r="H261" s="288" t="s">
        <v>288</v>
      </c>
      <c r="I261" s="288" t="s">
        <v>288</v>
      </c>
      <c r="J261" s="259">
        <v>0.9</v>
      </c>
      <c r="K261" s="260" t="s">
        <v>33</v>
      </c>
      <c r="L261" s="260" t="s">
        <v>33</v>
      </c>
      <c r="M261" s="261" t="s">
        <v>33</v>
      </c>
      <c r="N261" s="261" t="s">
        <v>33</v>
      </c>
      <c r="O261" s="262">
        <v>0.9</v>
      </c>
      <c r="P261" s="263">
        <v>0</v>
      </c>
      <c r="Q261" s="260">
        <v>0.5</v>
      </c>
      <c r="R261" s="260">
        <v>1</v>
      </c>
      <c r="S261" s="260">
        <v>0.0952380952380952</v>
      </c>
      <c r="T261" s="262">
        <v>0.9</v>
      </c>
      <c r="U261" s="260">
        <v>0</v>
      </c>
      <c r="V261" s="260">
        <v>1</v>
      </c>
      <c r="W261" s="260">
        <v>1</v>
      </c>
      <c r="X261" s="260">
        <v>0.833333333333333</v>
      </c>
      <c r="Y261" s="262">
        <v>0.92</v>
      </c>
      <c r="Z261" s="262" t="s">
        <v>33</v>
      </c>
      <c r="AA261" s="262" t="s">
        <v>33</v>
      </c>
      <c r="AB261" s="262" t="s">
        <v>33</v>
      </c>
      <c r="AC261" s="262">
        <v>0.333333333333333</v>
      </c>
      <c r="AD261" s="262">
        <v>0.92</v>
      </c>
      <c r="AE261" s="260">
        <v>0.996042453678719</v>
      </c>
      <c r="AF261" s="260">
        <v>0.99162189235953</v>
      </c>
      <c r="AG261" s="260">
        <v>0.769333587932022</v>
      </c>
      <c r="AH261" s="260">
        <v>0.987353945280569</v>
      </c>
      <c r="AI261" s="262">
        <v>0.92</v>
      </c>
      <c r="AJ261" s="260">
        <v>0</v>
      </c>
      <c r="AK261" s="260">
        <v>1</v>
      </c>
      <c r="AL261" s="260">
        <v>1</v>
      </c>
      <c r="AM261" s="260">
        <v>0.893617021276596</v>
      </c>
      <c r="AN261" s="259">
        <v>0.99</v>
      </c>
      <c r="AO261" s="264">
        <v>1</v>
      </c>
      <c r="AP261" s="264">
        <v>1</v>
      </c>
      <c r="AQ261" s="264">
        <v>1</v>
      </c>
      <c r="AR261" s="265">
        <v>1</v>
      </c>
      <c r="AS261" s="286">
        <v>0.0922287257019438</v>
      </c>
      <c r="AT261" s="267" t="s">
        <v>33</v>
      </c>
      <c r="AU261" s="268" t="s">
        <v>33</v>
      </c>
      <c r="AV261" s="268" t="s">
        <v>33</v>
      </c>
      <c r="AW261" s="268">
        <v>0</v>
      </c>
      <c r="AX261" s="224"/>
      <c r="AY261" s="222"/>
    </row>
    <row r="262" ht="15" spans="1:51">
      <c r="A262" s="220"/>
      <c r="B262" s="224"/>
      <c r="C262" s="287" t="s">
        <v>260</v>
      </c>
      <c r="D262" s="111" t="s">
        <v>125</v>
      </c>
      <c r="E262" s="111" t="s">
        <v>261</v>
      </c>
      <c r="F262" s="288" t="s">
        <v>289</v>
      </c>
      <c r="G262" s="288" t="s">
        <v>289</v>
      </c>
      <c r="H262" s="288" t="s">
        <v>289</v>
      </c>
      <c r="I262" s="288" t="s">
        <v>289</v>
      </c>
      <c r="J262" s="259">
        <v>0.9</v>
      </c>
      <c r="K262" s="260" t="s">
        <v>33</v>
      </c>
      <c r="L262" s="260" t="s">
        <v>33</v>
      </c>
      <c r="M262" s="261" t="s">
        <v>33</v>
      </c>
      <c r="N262" s="261" t="s">
        <v>33</v>
      </c>
      <c r="O262" s="262">
        <v>0.9</v>
      </c>
      <c r="P262" s="263">
        <v>1</v>
      </c>
      <c r="Q262" s="260">
        <v>0.666666666666667</v>
      </c>
      <c r="R262" s="260">
        <v>0.5</v>
      </c>
      <c r="S262" s="260">
        <v>0.689655172413793</v>
      </c>
      <c r="T262" s="262">
        <v>0.9</v>
      </c>
      <c r="U262" s="260">
        <v>0.5</v>
      </c>
      <c r="V262" s="260">
        <v>0.333333333333333</v>
      </c>
      <c r="W262" s="260">
        <v>0.5</v>
      </c>
      <c r="X262" s="260">
        <v>0.672413793103448</v>
      </c>
      <c r="Y262" s="262">
        <v>0.92</v>
      </c>
      <c r="Z262" s="262" t="s">
        <v>33</v>
      </c>
      <c r="AA262" s="262">
        <v>1</v>
      </c>
      <c r="AB262" s="262">
        <v>0</v>
      </c>
      <c r="AC262" s="262">
        <v>0.25</v>
      </c>
      <c r="AD262" s="262">
        <v>0.92</v>
      </c>
      <c r="AE262" s="260">
        <v>0.998788006534226</v>
      </c>
      <c r="AF262" s="260">
        <v>0.995830104431898</v>
      </c>
      <c r="AG262" s="260">
        <v>0.998362101549704</v>
      </c>
      <c r="AH262" s="260">
        <v>0.997629439319837</v>
      </c>
      <c r="AI262" s="262">
        <v>0.92</v>
      </c>
      <c r="AJ262" s="260">
        <v>0.5</v>
      </c>
      <c r="AK262" s="260">
        <v>0.6</v>
      </c>
      <c r="AL262" s="260">
        <v>0.6</v>
      </c>
      <c r="AM262" s="260">
        <v>0.646341463414634</v>
      </c>
      <c r="AN262" s="259">
        <v>0.99</v>
      </c>
      <c r="AO262" s="264">
        <v>1</v>
      </c>
      <c r="AP262" s="264">
        <v>1</v>
      </c>
      <c r="AQ262" s="264">
        <v>1</v>
      </c>
      <c r="AR262" s="265">
        <v>1</v>
      </c>
      <c r="AS262" s="286">
        <v>0.0922287257019438</v>
      </c>
      <c r="AT262" s="267" t="s">
        <v>33</v>
      </c>
      <c r="AU262" s="268" t="s">
        <v>33</v>
      </c>
      <c r="AV262" s="268" t="s">
        <v>33</v>
      </c>
      <c r="AW262" s="268" t="s">
        <v>33</v>
      </c>
      <c r="AX262" s="224"/>
      <c r="AY262" s="222"/>
    </row>
    <row r="263" ht="15" spans="1:51">
      <c r="A263" s="220"/>
      <c r="B263" s="224"/>
      <c r="C263" s="287" t="s">
        <v>260</v>
      </c>
      <c r="D263" s="111" t="s">
        <v>125</v>
      </c>
      <c r="E263" s="111" t="s">
        <v>261</v>
      </c>
      <c r="F263" s="288" t="s">
        <v>290</v>
      </c>
      <c r="G263" s="288" t="s">
        <v>290</v>
      </c>
      <c r="H263" s="288" t="s">
        <v>290</v>
      </c>
      <c r="I263" s="288" t="s">
        <v>290</v>
      </c>
      <c r="J263" s="259">
        <v>0.9</v>
      </c>
      <c r="K263" s="260" t="s">
        <v>33</v>
      </c>
      <c r="L263" s="260" t="s">
        <v>33</v>
      </c>
      <c r="M263" s="261" t="s">
        <v>33</v>
      </c>
      <c r="N263" s="261" t="s">
        <v>33</v>
      </c>
      <c r="O263" s="262">
        <v>0.9</v>
      </c>
      <c r="P263" s="263" t="s">
        <v>33</v>
      </c>
      <c r="Q263" s="260" t="s">
        <v>33</v>
      </c>
      <c r="R263" s="260" t="s">
        <v>33</v>
      </c>
      <c r="S263" s="260" t="s">
        <v>33</v>
      </c>
      <c r="T263" s="262">
        <v>0.9</v>
      </c>
      <c r="U263" s="260" t="s">
        <v>33</v>
      </c>
      <c r="V263" s="260" t="s">
        <v>33</v>
      </c>
      <c r="W263" s="260" t="s">
        <v>33</v>
      </c>
      <c r="X263" s="260" t="s">
        <v>33</v>
      </c>
      <c r="Y263" s="262">
        <v>0.92</v>
      </c>
      <c r="Z263" s="262" t="s">
        <v>33</v>
      </c>
      <c r="AA263" s="262" t="s">
        <v>33</v>
      </c>
      <c r="AB263" s="262" t="s">
        <v>33</v>
      </c>
      <c r="AC263" s="262" t="s">
        <v>33</v>
      </c>
      <c r="AD263" s="262">
        <v>0.92</v>
      </c>
      <c r="AE263" s="260">
        <v>1</v>
      </c>
      <c r="AF263" s="260">
        <v>1</v>
      </c>
      <c r="AG263" s="260">
        <v>1</v>
      </c>
      <c r="AH263" s="260">
        <v>0.998788906382463</v>
      </c>
      <c r="AI263" s="262">
        <v>0.92</v>
      </c>
      <c r="AJ263" s="260" t="s">
        <v>33</v>
      </c>
      <c r="AK263" s="260" t="s">
        <v>33</v>
      </c>
      <c r="AL263" s="260" t="s">
        <v>33</v>
      </c>
      <c r="AM263" s="260" t="s">
        <v>33</v>
      </c>
      <c r="AN263" s="259">
        <v>0.99</v>
      </c>
      <c r="AO263" s="264" t="s">
        <v>33</v>
      </c>
      <c r="AP263" s="264" t="s">
        <v>33</v>
      </c>
      <c r="AQ263" s="264" t="s">
        <v>33</v>
      </c>
      <c r="AR263" s="265">
        <v>1</v>
      </c>
      <c r="AS263" s="286">
        <v>0.0922287257019438</v>
      </c>
      <c r="AT263" s="267" t="s">
        <v>33</v>
      </c>
      <c r="AU263" s="268" t="s">
        <v>33</v>
      </c>
      <c r="AV263" s="268" t="s">
        <v>33</v>
      </c>
      <c r="AW263" s="268" t="s">
        <v>33</v>
      </c>
      <c r="AX263" s="224"/>
      <c r="AY263" s="222"/>
    </row>
    <row r="264" ht="15" spans="1:51">
      <c r="A264" s="220"/>
      <c r="B264" s="224"/>
      <c r="C264" s="287" t="s">
        <v>260</v>
      </c>
      <c r="D264" s="111" t="s">
        <v>25</v>
      </c>
      <c r="E264" s="111" t="s">
        <v>261</v>
      </c>
      <c r="F264" s="288" t="s">
        <v>291</v>
      </c>
      <c r="G264" s="288" t="s">
        <v>291</v>
      </c>
      <c r="H264" s="288" t="s">
        <v>291</v>
      </c>
      <c r="I264" s="288" t="s">
        <v>291</v>
      </c>
      <c r="J264" s="259">
        <v>0.9</v>
      </c>
      <c r="K264" s="260">
        <v>0.954128440366973</v>
      </c>
      <c r="L264" s="260">
        <v>0.924528301886792</v>
      </c>
      <c r="M264" s="261">
        <v>0.923076923076923</v>
      </c>
      <c r="N264" s="261">
        <v>0.954414784394251</v>
      </c>
      <c r="O264" s="262">
        <v>0.9</v>
      </c>
      <c r="P264" s="263">
        <v>0.975016995241332</v>
      </c>
      <c r="Q264" s="260">
        <v>0.968828787531515</v>
      </c>
      <c r="R264" s="260">
        <v>0.964461454346638</v>
      </c>
      <c r="S264" s="260">
        <v>0.974222671500279</v>
      </c>
      <c r="T264" s="262">
        <v>0.9</v>
      </c>
      <c r="U264" s="260">
        <v>0.929809653297077</v>
      </c>
      <c r="V264" s="260">
        <v>0.931927572771029</v>
      </c>
      <c r="W264" s="260">
        <v>0.930289775833789</v>
      </c>
      <c r="X264" s="260">
        <v>0.93941717791411</v>
      </c>
      <c r="Y264" s="262">
        <v>0.92</v>
      </c>
      <c r="Z264" s="262">
        <v>0.970196078431373</v>
      </c>
      <c r="AA264" s="262">
        <v>0.969871425829975</v>
      </c>
      <c r="AB264" s="262">
        <v>0.967672413793103</v>
      </c>
      <c r="AC264" s="262">
        <v>0.973296481785499</v>
      </c>
      <c r="AD264" s="262">
        <v>0.92</v>
      </c>
      <c r="AE264" s="260">
        <v>0.994524197128903</v>
      </c>
      <c r="AF264" s="260">
        <v>0.980971059048023</v>
      </c>
      <c r="AG264" s="260">
        <v>0.915209559792637</v>
      </c>
      <c r="AH264" s="260">
        <v>0.979106703030189</v>
      </c>
      <c r="AI264" s="262">
        <v>0.92</v>
      </c>
      <c r="AJ264" s="260">
        <v>0.98032550473836</v>
      </c>
      <c r="AK264" s="260">
        <v>0.978692291623146</v>
      </c>
      <c r="AL264" s="260">
        <v>0.980792079207921</v>
      </c>
      <c r="AM264" s="260">
        <v>0.982886823659879</v>
      </c>
      <c r="AN264" s="259">
        <v>0.99</v>
      </c>
      <c r="AO264" s="264">
        <v>1</v>
      </c>
      <c r="AP264" s="264">
        <v>1</v>
      </c>
      <c r="AQ264" s="264">
        <v>1</v>
      </c>
      <c r="AR264" s="265">
        <v>1</v>
      </c>
      <c r="AS264" s="286">
        <v>0.0922287257019438</v>
      </c>
      <c r="AT264" s="267">
        <v>0.037037037037037</v>
      </c>
      <c r="AU264" s="268">
        <v>0.103448275862069</v>
      </c>
      <c r="AV264" s="268">
        <v>0.1</v>
      </c>
      <c r="AW264" s="268">
        <v>0.0785953177257525</v>
      </c>
      <c r="AX264" s="224"/>
      <c r="AY264" s="222"/>
    </row>
    <row r="265" ht="15" spans="1:51">
      <c r="A265" s="220"/>
      <c r="B265" s="224"/>
      <c r="C265" s="287" t="s">
        <v>260</v>
      </c>
      <c r="D265" s="111" t="s">
        <v>25</v>
      </c>
      <c r="E265" s="111" t="s">
        <v>261</v>
      </c>
      <c r="F265" s="288" t="s">
        <v>292</v>
      </c>
      <c r="G265" s="288" t="s">
        <v>292</v>
      </c>
      <c r="H265" s="288" t="s">
        <v>292</v>
      </c>
      <c r="I265" s="288" t="s">
        <v>292</v>
      </c>
      <c r="J265" s="259">
        <v>0.9</v>
      </c>
      <c r="K265" s="260">
        <v>0.881188118811881</v>
      </c>
      <c r="L265" s="260">
        <v>0.979381443298969</v>
      </c>
      <c r="M265" s="261">
        <v>0.925</v>
      </c>
      <c r="N265" s="261">
        <v>0.919405673120216</v>
      </c>
      <c r="O265" s="262">
        <v>0.9</v>
      </c>
      <c r="P265" s="263">
        <v>0.986141108711303</v>
      </c>
      <c r="Q265" s="260">
        <v>0.98737432779986</v>
      </c>
      <c r="R265" s="260">
        <v>0.988238668961561</v>
      </c>
      <c r="S265" s="260">
        <v>0.990225281492676</v>
      </c>
      <c r="T265" s="262">
        <v>0.9</v>
      </c>
      <c r="U265" s="260">
        <v>0.95374370050396</v>
      </c>
      <c r="V265" s="260">
        <v>0.955810147299509</v>
      </c>
      <c r="W265" s="260">
        <v>0.941480206540448</v>
      </c>
      <c r="X265" s="260">
        <v>0.94959774281746</v>
      </c>
      <c r="Y265" s="262">
        <v>0.92</v>
      </c>
      <c r="Z265" s="262">
        <v>0.953452288595811</v>
      </c>
      <c r="AA265" s="262">
        <v>0.972176156255758</v>
      </c>
      <c r="AB265" s="262">
        <v>0.952998379254457</v>
      </c>
      <c r="AC265" s="262">
        <v>0.96714387524105</v>
      </c>
      <c r="AD265" s="262">
        <v>0.92</v>
      </c>
      <c r="AE265" s="260">
        <v>0.986577181208054</v>
      </c>
      <c r="AF265" s="260">
        <v>0.981962864721485</v>
      </c>
      <c r="AG265" s="260">
        <v>0.976018566271274</v>
      </c>
      <c r="AH265" s="260">
        <v>0.976597796143251</v>
      </c>
      <c r="AI265" s="262">
        <v>0.92</v>
      </c>
      <c r="AJ265" s="260">
        <v>0.974008062805007</v>
      </c>
      <c r="AK265" s="260">
        <v>0.980935696619951</v>
      </c>
      <c r="AL265" s="260">
        <v>0.972887100190638</v>
      </c>
      <c r="AM265" s="260">
        <v>0.979548475306201</v>
      </c>
      <c r="AN265" s="259">
        <v>0.99</v>
      </c>
      <c r="AO265" s="264">
        <v>1</v>
      </c>
      <c r="AP265" s="264">
        <v>1</v>
      </c>
      <c r="AQ265" s="264">
        <v>1</v>
      </c>
      <c r="AR265" s="265">
        <v>1</v>
      </c>
      <c r="AS265" s="286">
        <v>0.0922287257019438</v>
      </c>
      <c r="AT265" s="267">
        <v>0</v>
      </c>
      <c r="AU265" s="268">
        <v>0.153846153846154</v>
      </c>
      <c r="AV265" s="268">
        <v>0.1</v>
      </c>
      <c r="AW265" s="268">
        <v>0.106569343065693</v>
      </c>
      <c r="AX265" s="224"/>
      <c r="AY265" s="222"/>
    </row>
    <row r="266" ht="15" spans="1:51">
      <c r="A266" s="220"/>
      <c r="B266" s="224"/>
      <c r="C266" s="287" t="s">
        <v>260</v>
      </c>
      <c r="D266" s="111" t="s">
        <v>125</v>
      </c>
      <c r="E266" s="111" t="s">
        <v>261</v>
      </c>
      <c r="F266" s="288" t="s">
        <v>293</v>
      </c>
      <c r="G266" s="288" t="s">
        <v>293</v>
      </c>
      <c r="H266" s="288" t="s">
        <v>293</v>
      </c>
      <c r="I266" s="288" t="s">
        <v>293</v>
      </c>
      <c r="J266" s="259">
        <v>0.9</v>
      </c>
      <c r="K266" s="260" t="s">
        <v>33</v>
      </c>
      <c r="L266" s="260" t="s">
        <v>33</v>
      </c>
      <c r="M266" s="261" t="s">
        <v>33</v>
      </c>
      <c r="N266" s="261" t="s">
        <v>33</v>
      </c>
      <c r="O266" s="262">
        <v>0.9</v>
      </c>
      <c r="P266" s="263">
        <v>0.333333333333333</v>
      </c>
      <c r="Q266" s="260" t="s">
        <v>33</v>
      </c>
      <c r="R266" s="260">
        <v>0</v>
      </c>
      <c r="S266" s="260">
        <v>0.09375</v>
      </c>
      <c r="T266" s="262">
        <v>0.9</v>
      </c>
      <c r="U266" s="260">
        <v>0</v>
      </c>
      <c r="V266" s="260" t="s">
        <v>33</v>
      </c>
      <c r="W266" s="260">
        <v>0.901639344262295</v>
      </c>
      <c r="X266" s="260">
        <v>0.84375</v>
      </c>
      <c r="Y266" s="262">
        <v>0.92</v>
      </c>
      <c r="Z266" s="262">
        <v>0.25</v>
      </c>
      <c r="AA266" s="262">
        <v>0</v>
      </c>
      <c r="AB266" s="262">
        <v>1</v>
      </c>
      <c r="AC266" s="262">
        <v>0.45</v>
      </c>
      <c r="AD266" s="262">
        <v>0.92</v>
      </c>
      <c r="AE266" s="260">
        <v>0.997867144755958</v>
      </c>
      <c r="AF266" s="260">
        <v>0.998237712943019</v>
      </c>
      <c r="AG266" s="260">
        <v>0.990925748189512</v>
      </c>
      <c r="AH266" s="260">
        <v>0.996961094976705</v>
      </c>
      <c r="AI266" s="262">
        <v>0.92</v>
      </c>
      <c r="AJ266" s="260">
        <v>0.166666666666667</v>
      </c>
      <c r="AK266" s="260">
        <v>0</v>
      </c>
      <c r="AL266" s="260">
        <v>0.954545454545455</v>
      </c>
      <c r="AM266" s="260">
        <v>0.820987654320988</v>
      </c>
      <c r="AN266" s="259">
        <v>0.99</v>
      </c>
      <c r="AO266" s="264">
        <v>1</v>
      </c>
      <c r="AP266" s="264">
        <v>1</v>
      </c>
      <c r="AQ266" s="264">
        <v>1</v>
      </c>
      <c r="AR266" s="265">
        <v>1</v>
      </c>
      <c r="AS266" s="286">
        <v>0.0922287257019438</v>
      </c>
      <c r="AT266" s="267" t="s">
        <v>33</v>
      </c>
      <c r="AU266" s="268" t="s">
        <v>33</v>
      </c>
      <c r="AV266" s="268" t="s">
        <v>33</v>
      </c>
      <c r="AW266" s="268">
        <v>0</v>
      </c>
      <c r="AX266" s="224"/>
      <c r="AY266" s="222"/>
    </row>
    <row r="267" ht="15" spans="1:51">
      <c r="A267" s="220"/>
      <c r="B267" s="224"/>
      <c r="C267" s="287" t="s">
        <v>260</v>
      </c>
      <c r="D267" s="111" t="s">
        <v>25</v>
      </c>
      <c r="E267" s="111" t="s">
        <v>261</v>
      </c>
      <c r="F267" s="288" t="s">
        <v>294</v>
      </c>
      <c r="G267" s="288" t="s">
        <v>294</v>
      </c>
      <c r="H267" s="288" t="s">
        <v>294</v>
      </c>
      <c r="I267" s="288" t="s">
        <v>294</v>
      </c>
      <c r="J267" s="259">
        <v>0.9</v>
      </c>
      <c r="K267" s="260">
        <v>0.853658536585366</v>
      </c>
      <c r="L267" s="260">
        <v>0.811475409836066</v>
      </c>
      <c r="M267" s="261">
        <v>0.89</v>
      </c>
      <c r="N267" s="261">
        <v>0.886654478976234</v>
      </c>
      <c r="O267" s="262">
        <v>0.9</v>
      </c>
      <c r="P267" s="263">
        <v>0.961147216727889</v>
      </c>
      <c r="Q267" s="260">
        <v>0.96911351784998</v>
      </c>
      <c r="R267" s="260">
        <v>0.945977011494253</v>
      </c>
      <c r="S267" s="260">
        <v>0.96216318044179</v>
      </c>
      <c r="T267" s="262">
        <v>0.9</v>
      </c>
      <c r="U267" s="260">
        <v>0.935292455495903</v>
      </c>
      <c r="V267" s="260">
        <v>0.94043321299639</v>
      </c>
      <c r="W267" s="260">
        <v>0.937471264367816</v>
      </c>
      <c r="X267" s="260">
        <v>0.937485173660048</v>
      </c>
      <c r="Y267" s="262">
        <v>0.92</v>
      </c>
      <c r="Z267" s="262">
        <v>0.957925432201625</v>
      </c>
      <c r="AA267" s="262">
        <v>0.962229617304493</v>
      </c>
      <c r="AB267" s="262">
        <v>0.957259585166562</v>
      </c>
      <c r="AC267" s="262">
        <v>0.97018475113746</v>
      </c>
      <c r="AD267" s="262">
        <v>0.92</v>
      </c>
      <c r="AE267" s="260">
        <v>0.994721514379323</v>
      </c>
      <c r="AF267" s="260">
        <v>0.972997098861861</v>
      </c>
      <c r="AG267" s="260">
        <v>0.972310126582278</v>
      </c>
      <c r="AH267" s="260">
        <v>0.967487703439239</v>
      </c>
      <c r="AI267" s="262">
        <v>0.92</v>
      </c>
      <c r="AJ267" s="260">
        <v>0.971714790807307</v>
      </c>
      <c r="AK267" s="260">
        <v>0.973265436028008</v>
      </c>
      <c r="AL267" s="260">
        <v>0.97458340346743</v>
      </c>
      <c r="AM267" s="260">
        <v>0.98069368574039</v>
      </c>
      <c r="AN267" s="259">
        <v>0.99</v>
      </c>
      <c r="AO267" s="264">
        <v>1</v>
      </c>
      <c r="AP267" s="264">
        <v>1</v>
      </c>
      <c r="AQ267" s="264">
        <v>1</v>
      </c>
      <c r="AR267" s="265">
        <v>1</v>
      </c>
      <c r="AS267" s="286">
        <v>0.0922287257019438</v>
      </c>
      <c r="AT267" s="267">
        <v>0.0476190476190476</v>
      </c>
      <c r="AU267" s="268">
        <v>0.333333333333333</v>
      </c>
      <c r="AV267" s="268">
        <v>0.411764705882353</v>
      </c>
      <c r="AW267" s="268">
        <v>0.112107623318386</v>
      </c>
      <c r="AX267" s="224"/>
      <c r="AY267" s="222"/>
    </row>
    <row r="268" ht="15" spans="1:51">
      <c r="A268" s="220"/>
      <c r="B268" s="224"/>
      <c r="C268" s="287" t="s">
        <v>260</v>
      </c>
      <c r="D268" s="111" t="s">
        <v>25</v>
      </c>
      <c r="E268" s="111" t="s">
        <v>261</v>
      </c>
      <c r="F268" s="288" t="s">
        <v>295</v>
      </c>
      <c r="G268" s="288" t="s">
        <v>295</v>
      </c>
      <c r="H268" s="288" t="s">
        <v>295</v>
      </c>
      <c r="I268" s="288" t="s">
        <v>295</v>
      </c>
      <c r="J268" s="259">
        <v>0.9</v>
      </c>
      <c r="K268" s="260">
        <v>0.979452054794521</v>
      </c>
      <c r="L268" s="260">
        <v>0.993103448275862</v>
      </c>
      <c r="M268" s="261">
        <v>0.991304347826087</v>
      </c>
      <c r="N268" s="261">
        <v>0.974282888229476</v>
      </c>
      <c r="O268" s="262">
        <v>0.9</v>
      </c>
      <c r="P268" s="263">
        <v>0.983289458624242</v>
      </c>
      <c r="Q268" s="260">
        <v>0.981964256435481</v>
      </c>
      <c r="R268" s="260">
        <v>0.987878787878788</v>
      </c>
      <c r="S268" s="260">
        <v>0.979648468342698</v>
      </c>
      <c r="T268" s="262">
        <v>0.9</v>
      </c>
      <c r="U268" s="260">
        <v>0.955247796726565</v>
      </c>
      <c r="V268" s="260">
        <v>0.961797015904247</v>
      </c>
      <c r="W268" s="260">
        <v>0.962310606060606</v>
      </c>
      <c r="X268" s="260">
        <v>0.955366236025129</v>
      </c>
      <c r="Y268" s="262">
        <v>0.92</v>
      </c>
      <c r="Z268" s="262">
        <v>0.98340108401084</v>
      </c>
      <c r="AA268" s="262">
        <v>0.993925870831784</v>
      </c>
      <c r="AB268" s="262">
        <v>0.992362247681397</v>
      </c>
      <c r="AC268" s="262">
        <v>0.99194695434088</v>
      </c>
      <c r="AD268" s="262">
        <v>0.92</v>
      </c>
      <c r="AE268" s="260">
        <v>0.997780596068484</v>
      </c>
      <c r="AF268" s="260">
        <v>0.992304309586632</v>
      </c>
      <c r="AG268" s="260">
        <v>0.997474747474748</v>
      </c>
      <c r="AH268" s="260">
        <v>0.988299270945381</v>
      </c>
      <c r="AI268" s="262">
        <v>0.92</v>
      </c>
      <c r="AJ268" s="260">
        <v>0.987774894140145</v>
      </c>
      <c r="AK268" s="260">
        <v>0.994776224763518</v>
      </c>
      <c r="AL268" s="260">
        <v>0.994376493743849</v>
      </c>
      <c r="AM268" s="260">
        <v>0.994490074329366</v>
      </c>
      <c r="AN268" s="259">
        <v>0.99</v>
      </c>
      <c r="AO268" s="264">
        <v>1</v>
      </c>
      <c r="AP268" s="264">
        <v>1</v>
      </c>
      <c r="AQ268" s="264">
        <v>1</v>
      </c>
      <c r="AR268" s="265">
        <v>1</v>
      </c>
      <c r="AS268" s="286">
        <v>0.0922287257019438</v>
      </c>
      <c r="AT268" s="267">
        <v>0.323529411764706</v>
      </c>
      <c r="AU268" s="268">
        <v>0.257142857142857</v>
      </c>
      <c r="AV268" s="268">
        <v>0.241379310344828</v>
      </c>
      <c r="AW268" s="268">
        <v>0.14125</v>
      </c>
      <c r="AX268" s="224"/>
      <c r="AY268" s="222"/>
    </row>
    <row r="269" ht="15" spans="1:51">
      <c r="A269" s="220"/>
      <c r="B269" s="224"/>
      <c r="C269" s="287" t="s">
        <v>260</v>
      </c>
      <c r="D269" s="111" t="s">
        <v>25</v>
      </c>
      <c r="E269" s="111" t="s">
        <v>261</v>
      </c>
      <c r="F269" s="288" t="s">
        <v>296</v>
      </c>
      <c r="G269" s="288" t="s">
        <v>296</v>
      </c>
      <c r="H269" s="288" t="s">
        <v>296</v>
      </c>
      <c r="I269" s="288" t="s">
        <v>296</v>
      </c>
      <c r="J269" s="259">
        <v>0.9</v>
      </c>
      <c r="K269" s="260">
        <v>1</v>
      </c>
      <c r="L269" s="260">
        <v>0.941176470588235</v>
      </c>
      <c r="M269" s="261">
        <v>0.904761904761905</v>
      </c>
      <c r="N269" s="261">
        <v>0.947884293569209</v>
      </c>
      <c r="O269" s="262">
        <v>0.9</v>
      </c>
      <c r="P269" s="263">
        <v>0.976858638743455</v>
      </c>
      <c r="Q269" s="260">
        <v>0.970506912442396</v>
      </c>
      <c r="R269" s="260">
        <v>0.981727574750831</v>
      </c>
      <c r="S269" s="260">
        <v>0.977076470354768</v>
      </c>
      <c r="T269" s="262">
        <v>0.9</v>
      </c>
      <c r="U269" s="260">
        <v>0.964397905759162</v>
      </c>
      <c r="V269" s="260">
        <v>0.965745007680492</v>
      </c>
      <c r="W269" s="260">
        <v>0.962532299741602</v>
      </c>
      <c r="X269" s="260">
        <v>0.95702192562185</v>
      </c>
      <c r="Y269" s="262">
        <v>0.92</v>
      </c>
      <c r="Z269" s="262">
        <v>0.986339242153196</v>
      </c>
      <c r="AA269" s="262">
        <v>0.992804892672982</v>
      </c>
      <c r="AB269" s="262">
        <v>0.990926456542502</v>
      </c>
      <c r="AC269" s="262">
        <v>0.992048142432595</v>
      </c>
      <c r="AD269" s="262">
        <v>0.92</v>
      </c>
      <c r="AE269" s="260">
        <v>0.995715227422544</v>
      </c>
      <c r="AF269" s="260">
        <v>0.994682198024816</v>
      </c>
      <c r="AG269" s="260">
        <v>0.997069597069597</v>
      </c>
      <c r="AH269" s="260">
        <v>0.995770185035722</v>
      </c>
      <c r="AI269" s="262">
        <v>0.92</v>
      </c>
      <c r="AJ269" s="260">
        <v>0.991337027836168</v>
      </c>
      <c r="AK269" s="260">
        <v>0.995151515151515</v>
      </c>
      <c r="AL269" s="260">
        <v>0.995873818714229</v>
      </c>
      <c r="AM269" s="260">
        <v>0.995372380222237</v>
      </c>
      <c r="AN269" s="259">
        <v>0.99</v>
      </c>
      <c r="AO269" s="264">
        <v>1</v>
      </c>
      <c r="AP269" s="264">
        <v>1</v>
      </c>
      <c r="AQ269" s="264">
        <v>1</v>
      </c>
      <c r="AR269" s="265">
        <v>1</v>
      </c>
      <c r="AS269" s="286">
        <v>0.0922287257019438</v>
      </c>
      <c r="AT269" s="267">
        <v>0.264705882352941</v>
      </c>
      <c r="AU269" s="268">
        <v>0.2</v>
      </c>
      <c r="AV269" s="268">
        <v>0.235294117647059</v>
      </c>
      <c r="AW269" s="268">
        <v>0.132420091324201</v>
      </c>
      <c r="AX269" s="224"/>
      <c r="AY269" s="222"/>
    </row>
    <row r="270" ht="15" spans="1:51">
      <c r="A270" s="220"/>
      <c r="B270" s="224"/>
      <c r="C270" s="287" t="s">
        <v>260</v>
      </c>
      <c r="D270" s="111" t="s">
        <v>25</v>
      </c>
      <c r="E270" s="111" t="s">
        <v>261</v>
      </c>
      <c r="F270" s="288" t="s">
        <v>297</v>
      </c>
      <c r="G270" s="288" t="s">
        <v>297</v>
      </c>
      <c r="H270" s="288" t="s">
        <v>297</v>
      </c>
      <c r="I270" s="288" t="s">
        <v>297</v>
      </c>
      <c r="J270" s="259">
        <v>0.9</v>
      </c>
      <c r="K270" s="260">
        <v>0.974358974358974</v>
      </c>
      <c r="L270" s="260">
        <v>0.973451327433628</v>
      </c>
      <c r="M270" s="261">
        <v>0.977011494252874</v>
      </c>
      <c r="N270" s="261">
        <v>0.950826279725917</v>
      </c>
      <c r="O270" s="262">
        <v>0.9</v>
      </c>
      <c r="P270" s="263">
        <v>0.978484688489968</v>
      </c>
      <c r="Q270" s="260">
        <v>0.984303019962464</v>
      </c>
      <c r="R270" s="260">
        <v>0.985090298194036</v>
      </c>
      <c r="S270" s="260">
        <v>0.982676599359603</v>
      </c>
      <c r="T270" s="262">
        <v>0.9</v>
      </c>
      <c r="U270" s="260">
        <v>0.973468848996832</v>
      </c>
      <c r="V270" s="260">
        <v>0.978672581470739</v>
      </c>
      <c r="W270" s="260">
        <v>0.980470390592188</v>
      </c>
      <c r="X270" s="260">
        <v>0.976867280925309</v>
      </c>
      <c r="Y270" s="262">
        <v>0.92</v>
      </c>
      <c r="Z270" s="262">
        <v>0.990378951502062</v>
      </c>
      <c r="AA270" s="262">
        <v>0.995393695120196</v>
      </c>
      <c r="AB270" s="262">
        <v>0.997192588433464</v>
      </c>
      <c r="AC270" s="262">
        <v>0.995569817284897</v>
      </c>
      <c r="AD270" s="262">
        <v>0.92</v>
      </c>
      <c r="AE270" s="260">
        <v>0.993848937132519</v>
      </c>
      <c r="AF270" s="260">
        <v>0.997140644546375</v>
      </c>
      <c r="AG270" s="260">
        <v>0.990799878345499</v>
      </c>
      <c r="AH270" s="260">
        <v>0.994260301619051</v>
      </c>
      <c r="AI270" s="262">
        <v>0.92</v>
      </c>
      <c r="AJ270" s="260">
        <v>0.989975530823269</v>
      </c>
      <c r="AK270" s="260">
        <v>0.996721055507846</v>
      </c>
      <c r="AL270" s="260">
        <v>0.998165978908757</v>
      </c>
      <c r="AM270" s="260">
        <v>0.996769881933615</v>
      </c>
      <c r="AN270" s="259">
        <v>0.99</v>
      </c>
      <c r="AO270" s="264">
        <v>1</v>
      </c>
      <c r="AP270" s="264">
        <v>1</v>
      </c>
      <c r="AQ270" s="264">
        <v>1</v>
      </c>
      <c r="AR270" s="265">
        <v>1</v>
      </c>
      <c r="AS270" s="286">
        <v>0.0922287257019438</v>
      </c>
      <c r="AT270" s="267">
        <v>0.129032258064516</v>
      </c>
      <c r="AU270" s="268">
        <v>0.0833333333333333</v>
      </c>
      <c r="AV270" s="268">
        <v>0.105263157894737</v>
      </c>
      <c r="AW270" s="268">
        <v>0.088339222614841</v>
      </c>
      <c r="AX270" s="224"/>
      <c r="AY270" s="222"/>
    </row>
    <row r="271" ht="15" spans="1:51">
      <c r="A271" s="220"/>
      <c r="B271" s="224"/>
      <c r="C271" s="287" t="s">
        <v>260</v>
      </c>
      <c r="D271" s="111" t="s">
        <v>25</v>
      </c>
      <c r="E271" s="111" t="s">
        <v>261</v>
      </c>
      <c r="F271" s="288" t="s">
        <v>298</v>
      </c>
      <c r="G271" s="288" t="s">
        <v>298</v>
      </c>
      <c r="H271" s="288" t="s">
        <v>298</v>
      </c>
      <c r="I271" s="288" t="s">
        <v>298</v>
      </c>
      <c r="J271" s="259">
        <v>0.9</v>
      </c>
      <c r="K271" s="260">
        <v>1</v>
      </c>
      <c r="L271" s="260">
        <v>0.98936170212766</v>
      </c>
      <c r="M271" s="261">
        <v>1</v>
      </c>
      <c r="N271" s="261">
        <v>0.996219281663516</v>
      </c>
      <c r="O271" s="262">
        <v>0.9</v>
      </c>
      <c r="P271" s="263">
        <v>0.979192382295891</v>
      </c>
      <c r="Q271" s="260">
        <v>0.984375</v>
      </c>
      <c r="R271" s="260">
        <v>0.984365952518819</v>
      </c>
      <c r="S271" s="260">
        <v>0.982296659339075</v>
      </c>
      <c r="T271" s="262">
        <v>0.9</v>
      </c>
      <c r="U271" s="260">
        <v>0.960853464997355</v>
      </c>
      <c r="V271" s="260">
        <v>0.963789682539683</v>
      </c>
      <c r="W271" s="260">
        <v>0.963520555877244</v>
      </c>
      <c r="X271" s="260">
        <v>0.962665321272839</v>
      </c>
      <c r="Y271" s="262">
        <v>0.92</v>
      </c>
      <c r="Z271" s="262">
        <v>0.987389321169842</v>
      </c>
      <c r="AA271" s="262">
        <v>0.993624227933851</v>
      </c>
      <c r="AB271" s="262">
        <v>0.984202211690363</v>
      </c>
      <c r="AC271" s="262">
        <v>0.992128244477075</v>
      </c>
      <c r="AD271" s="262">
        <v>0.92</v>
      </c>
      <c r="AE271" s="260">
        <v>0.999500062492188</v>
      </c>
      <c r="AF271" s="260">
        <v>0.995672066279214</v>
      </c>
      <c r="AG271" s="260">
        <v>0.995906113537118</v>
      </c>
      <c r="AH271" s="260">
        <v>0.953464782009123</v>
      </c>
      <c r="AI271" s="262">
        <v>0.92</v>
      </c>
      <c r="AJ271" s="260">
        <v>0.989254175976168</v>
      </c>
      <c r="AK271" s="260">
        <v>0.994807203623909</v>
      </c>
      <c r="AL271" s="260">
        <v>0.992162677398856</v>
      </c>
      <c r="AM271" s="260">
        <v>0.994186334910761</v>
      </c>
      <c r="AN271" s="259">
        <v>0.99</v>
      </c>
      <c r="AO271" s="264">
        <v>1</v>
      </c>
      <c r="AP271" s="264">
        <v>1</v>
      </c>
      <c r="AQ271" s="264">
        <v>1</v>
      </c>
      <c r="AR271" s="265">
        <v>1</v>
      </c>
      <c r="AS271" s="286">
        <v>0.0922287257019438</v>
      </c>
      <c r="AT271" s="267">
        <v>0.153846153846154</v>
      </c>
      <c r="AU271" s="268">
        <v>0.105263157894737</v>
      </c>
      <c r="AV271" s="268">
        <v>0.117647058823529</v>
      </c>
      <c r="AW271" s="268">
        <v>0.119113573407202</v>
      </c>
      <c r="AX271" s="224"/>
      <c r="AY271" s="222"/>
    </row>
    <row r="272" ht="15" spans="1:51">
      <c r="A272" s="220"/>
      <c r="B272" s="224"/>
      <c r="C272" s="287" t="s">
        <v>260</v>
      </c>
      <c r="D272" s="111" t="s">
        <v>25</v>
      </c>
      <c r="E272" s="111" t="s">
        <v>261</v>
      </c>
      <c r="F272" s="288" t="s">
        <v>299</v>
      </c>
      <c r="G272" s="288" t="s">
        <v>299</v>
      </c>
      <c r="H272" s="288" t="s">
        <v>299</v>
      </c>
      <c r="I272" s="288" t="s">
        <v>299</v>
      </c>
      <c r="J272" s="259">
        <v>0.9</v>
      </c>
      <c r="K272" s="260">
        <v>0.976744186046512</v>
      </c>
      <c r="L272" s="260">
        <v>0.914634146341463</v>
      </c>
      <c r="M272" s="261">
        <v>0.959459459459459</v>
      </c>
      <c r="N272" s="261">
        <v>0.958154506437768</v>
      </c>
      <c r="O272" s="262">
        <v>0.9</v>
      </c>
      <c r="P272" s="263">
        <v>0.985897758750944</v>
      </c>
      <c r="Q272" s="260">
        <v>0.939501779359431</v>
      </c>
      <c r="R272" s="260">
        <v>0.920965058236273</v>
      </c>
      <c r="S272" s="260">
        <v>0.951627147674356</v>
      </c>
      <c r="T272" s="262">
        <v>0.9</v>
      </c>
      <c r="U272" s="260">
        <v>0.957693276252833</v>
      </c>
      <c r="V272" s="260">
        <v>0.963345195729537</v>
      </c>
      <c r="W272" s="260">
        <v>0.964226289517471</v>
      </c>
      <c r="X272" s="260">
        <v>0.966118931649093</v>
      </c>
      <c r="Y272" s="262">
        <v>0.92</v>
      </c>
      <c r="Z272" s="262">
        <v>0.98896918980601</v>
      </c>
      <c r="AA272" s="262">
        <v>0.992993802209647</v>
      </c>
      <c r="AB272" s="262">
        <v>0.982800982800983</v>
      </c>
      <c r="AC272" s="262">
        <v>0.991999751448589</v>
      </c>
      <c r="AD272" s="262">
        <v>0.92</v>
      </c>
      <c r="AE272" s="260">
        <v>0.996273291925466</v>
      </c>
      <c r="AF272" s="260">
        <v>0.9867197875166</v>
      </c>
      <c r="AG272" s="260">
        <v>0.98547215496368</v>
      </c>
      <c r="AH272" s="260">
        <v>0.992557775166471</v>
      </c>
      <c r="AI272" s="262">
        <v>0.92</v>
      </c>
      <c r="AJ272" s="260">
        <v>0.991060606060606</v>
      </c>
      <c r="AK272" s="260">
        <v>0.994632725042171</v>
      </c>
      <c r="AL272" s="260">
        <v>0.995338719701678</v>
      </c>
      <c r="AM272" s="260">
        <v>0.995054415802867</v>
      </c>
      <c r="AN272" s="259">
        <v>0.99</v>
      </c>
      <c r="AO272" s="264">
        <v>1</v>
      </c>
      <c r="AP272" s="264">
        <v>1</v>
      </c>
      <c r="AQ272" s="264">
        <v>1</v>
      </c>
      <c r="AR272" s="265">
        <v>1</v>
      </c>
      <c r="AS272" s="286">
        <v>0.0922287257019438</v>
      </c>
      <c r="AT272" s="267">
        <v>0.222222222222222</v>
      </c>
      <c r="AU272" s="268">
        <v>0</v>
      </c>
      <c r="AV272" s="268">
        <v>0</v>
      </c>
      <c r="AW272" s="268">
        <v>0.0921658986175115</v>
      </c>
      <c r="AX272" s="224"/>
      <c r="AY272" s="222"/>
    </row>
    <row r="273" ht="15" spans="1:51">
      <c r="A273" s="220"/>
      <c r="B273" s="224"/>
      <c r="C273" s="287" t="s">
        <v>260</v>
      </c>
      <c r="D273" s="111" t="s">
        <v>25</v>
      </c>
      <c r="E273" s="111" t="s">
        <v>261</v>
      </c>
      <c r="F273" s="288" t="s">
        <v>300</v>
      </c>
      <c r="G273" s="288" t="s">
        <v>300</v>
      </c>
      <c r="H273" s="288" t="s">
        <v>300</v>
      </c>
      <c r="I273" s="288" t="s">
        <v>300</v>
      </c>
      <c r="J273" s="259">
        <v>0.9</v>
      </c>
      <c r="K273" s="260">
        <v>0.906832298136646</v>
      </c>
      <c r="L273" s="260">
        <v>0.872611464968153</v>
      </c>
      <c r="M273" s="261">
        <v>0.896825396825397</v>
      </c>
      <c r="N273" s="261">
        <v>0.903293413173653</v>
      </c>
      <c r="O273" s="262">
        <v>0.9</v>
      </c>
      <c r="P273" s="263">
        <v>0.969542109566639</v>
      </c>
      <c r="Q273" s="260">
        <v>0.980938218196566</v>
      </c>
      <c r="R273" s="260">
        <v>0.972986835356471</v>
      </c>
      <c r="S273" s="260">
        <v>0.969298179039986</v>
      </c>
      <c r="T273" s="262">
        <v>0.9</v>
      </c>
      <c r="U273" s="260">
        <v>0.94766966475879</v>
      </c>
      <c r="V273" s="260">
        <v>0.948898201973773</v>
      </c>
      <c r="W273" s="260">
        <v>0.943751068558728</v>
      </c>
      <c r="X273" s="260">
        <v>0.946808133857511</v>
      </c>
      <c r="Y273" s="262">
        <v>0.92</v>
      </c>
      <c r="Z273" s="262">
        <v>0.980545343137255</v>
      </c>
      <c r="AA273" s="262">
        <v>0.979688486634393</v>
      </c>
      <c r="AB273" s="262">
        <v>0.980777827447474</v>
      </c>
      <c r="AC273" s="262">
        <v>0.98491877283122</v>
      </c>
      <c r="AD273" s="262">
        <v>0.92</v>
      </c>
      <c r="AE273" s="260">
        <v>0.98321780372127</v>
      </c>
      <c r="AF273" s="260">
        <v>0.983044215468893</v>
      </c>
      <c r="AG273" s="260">
        <v>0.943880277926243</v>
      </c>
      <c r="AH273" s="260">
        <v>0.976347823180971</v>
      </c>
      <c r="AI273" s="262">
        <v>0.92</v>
      </c>
      <c r="AJ273" s="260">
        <v>0.985901679539046</v>
      </c>
      <c r="AK273" s="260">
        <v>0.984615384615385</v>
      </c>
      <c r="AL273" s="260">
        <v>0.988622310165719</v>
      </c>
      <c r="AM273" s="260">
        <v>0.98986714457828</v>
      </c>
      <c r="AN273" s="259">
        <v>0.99</v>
      </c>
      <c r="AO273" s="264">
        <v>1</v>
      </c>
      <c r="AP273" s="264">
        <v>1</v>
      </c>
      <c r="AQ273" s="264">
        <v>1</v>
      </c>
      <c r="AR273" s="265">
        <v>1</v>
      </c>
      <c r="AS273" s="286">
        <v>0.0922287257019438</v>
      </c>
      <c r="AT273" s="267">
        <v>0.1</v>
      </c>
      <c r="AU273" s="268">
        <v>0.0566037735849057</v>
      </c>
      <c r="AV273" s="268">
        <v>0.0357142857142857</v>
      </c>
      <c r="AW273" s="268">
        <v>0.0915750915750916</v>
      </c>
      <c r="AX273" s="224"/>
      <c r="AY273" s="222"/>
    </row>
    <row r="274" ht="15" spans="1:51">
      <c r="A274" s="220"/>
      <c r="B274" s="224"/>
      <c r="C274" s="287" t="s">
        <v>260</v>
      </c>
      <c r="D274" s="111" t="s">
        <v>125</v>
      </c>
      <c r="E274" s="111" t="s">
        <v>261</v>
      </c>
      <c r="F274" s="288" t="s">
        <v>301</v>
      </c>
      <c r="G274" s="288" t="s">
        <v>301</v>
      </c>
      <c r="H274" s="288" t="s">
        <v>301</v>
      </c>
      <c r="I274" s="288" t="s">
        <v>301</v>
      </c>
      <c r="J274" s="259">
        <v>0.9</v>
      </c>
      <c r="K274" s="260" t="s">
        <v>33</v>
      </c>
      <c r="L274" s="260" t="s">
        <v>33</v>
      </c>
      <c r="M274" s="261" t="s">
        <v>33</v>
      </c>
      <c r="N274" s="261" t="s">
        <v>33</v>
      </c>
      <c r="O274" s="262">
        <v>0.9</v>
      </c>
      <c r="P274" s="263" t="s">
        <v>33</v>
      </c>
      <c r="Q274" s="260" t="s">
        <v>33</v>
      </c>
      <c r="R274" s="260" t="s">
        <v>33</v>
      </c>
      <c r="S274" s="260">
        <v>0</v>
      </c>
      <c r="T274" s="262">
        <v>0.9</v>
      </c>
      <c r="U274" s="260" t="s">
        <v>33</v>
      </c>
      <c r="V274" s="260" t="s">
        <v>33</v>
      </c>
      <c r="W274" s="260" t="s">
        <v>33</v>
      </c>
      <c r="X274" s="260">
        <v>0.333333333333333</v>
      </c>
      <c r="Y274" s="262">
        <v>0.92</v>
      </c>
      <c r="Z274" s="262" t="s">
        <v>33</v>
      </c>
      <c r="AA274" s="262" t="s">
        <v>33</v>
      </c>
      <c r="AB274" s="262" t="s">
        <v>33</v>
      </c>
      <c r="AC274" s="262">
        <v>1</v>
      </c>
      <c r="AD274" s="262">
        <v>0.92</v>
      </c>
      <c r="AE274" s="260">
        <v>0.994987468671679</v>
      </c>
      <c r="AF274" s="260">
        <v>0.993174061433447</v>
      </c>
      <c r="AG274" s="260">
        <v>1</v>
      </c>
      <c r="AH274" s="260">
        <v>0.993233446109231</v>
      </c>
      <c r="AI274" s="262">
        <v>0.92</v>
      </c>
      <c r="AJ274" s="260" t="s">
        <v>33</v>
      </c>
      <c r="AK274" s="260" t="s">
        <v>33</v>
      </c>
      <c r="AL274" s="260" t="s">
        <v>33</v>
      </c>
      <c r="AM274" s="260">
        <v>0.5</v>
      </c>
      <c r="AN274" s="259">
        <v>0.99</v>
      </c>
      <c r="AO274" s="264">
        <v>1</v>
      </c>
      <c r="AP274" s="264">
        <v>1</v>
      </c>
      <c r="AQ274" s="264">
        <v>1</v>
      </c>
      <c r="AR274" s="265">
        <v>1</v>
      </c>
      <c r="AS274" s="286">
        <v>0.0922287257019438</v>
      </c>
      <c r="AT274" s="267" t="s">
        <v>33</v>
      </c>
      <c r="AU274" s="268" t="s">
        <v>33</v>
      </c>
      <c r="AV274" s="268" t="s">
        <v>33</v>
      </c>
      <c r="AW274" s="268" t="s">
        <v>33</v>
      </c>
      <c r="AX274" s="224"/>
      <c r="AY274" s="222"/>
    </row>
    <row r="275" ht="15" spans="1:51">
      <c r="A275" s="220"/>
      <c r="B275" s="224"/>
      <c r="C275" s="287" t="s">
        <v>260</v>
      </c>
      <c r="D275" s="111" t="s">
        <v>125</v>
      </c>
      <c r="E275" s="111" t="s">
        <v>261</v>
      </c>
      <c r="F275" s="288" t="s">
        <v>302</v>
      </c>
      <c r="G275" s="288" t="s">
        <v>302</v>
      </c>
      <c r="H275" s="288" t="s">
        <v>302</v>
      </c>
      <c r="I275" s="288" t="s">
        <v>302</v>
      </c>
      <c r="J275" s="259">
        <v>0.9</v>
      </c>
      <c r="K275" s="260" t="s">
        <v>33</v>
      </c>
      <c r="L275" s="260" t="s">
        <v>33</v>
      </c>
      <c r="M275" s="261" t="s">
        <v>33</v>
      </c>
      <c r="N275" s="261" t="s">
        <v>33</v>
      </c>
      <c r="O275" s="262">
        <v>0.9</v>
      </c>
      <c r="P275" s="263" t="s">
        <v>33</v>
      </c>
      <c r="Q275" s="260" t="s">
        <v>33</v>
      </c>
      <c r="R275" s="260" t="s">
        <v>33</v>
      </c>
      <c r="S275" s="260">
        <v>0</v>
      </c>
      <c r="T275" s="262">
        <v>0.9</v>
      </c>
      <c r="U275" s="260" t="s">
        <v>33</v>
      </c>
      <c r="V275" s="260" t="s">
        <v>33</v>
      </c>
      <c r="W275" s="260" t="s">
        <v>33</v>
      </c>
      <c r="X275" s="260">
        <v>1</v>
      </c>
      <c r="Y275" s="262">
        <v>0.92</v>
      </c>
      <c r="Z275" s="262" t="s">
        <v>33</v>
      </c>
      <c r="AA275" s="262" t="s">
        <v>33</v>
      </c>
      <c r="AB275" s="262" t="s">
        <v>33</v>
      </c>
      <c r="AC275" s="262" t="s">
        <v>33</v>
      </c>
      <c r="AD275" s="262">
        <v>0.92</v>
      </c>
      <c r="AE275" s="260">
        <v>1</v>
      </c>
      <c r="AF275" s="260">
        <v>0.995061728395062</v>
      </c>
      <c r="AG275" s="260">
        <v>1</v>
      </c>
      <c r="AH275" s="260">
        <v>0.99644640799078</v>
      </c>
      <c r="AI275" s="262">
        <v>0.92</v>
      </c>
      <c r="AJ275" s="260" t="s">
        <v>33</v>
      </c>
      <c r="AK275" s="260" t="s">
        <v>33</v>
      </c>
      <c r="AL275" s="260" t="s">
        <v>33</v>
      </c>
      <c r="AM275" s="260">
        <v>1</v>
      </c>
      <c r="AN275" s="259">
        <v>0.99</v>
      </c>
      <c r="AO275" s="264" t="s">
        <v>33</v>
      </c>
      <c r="AP275" s="264" t="s">
        <v>33</v>
      </c>
      <c r="AQ275" s="264">
        <v>1</v>
      </c>
      <c r="AR275" s="265">
        <v>1</v>
      </c>
      <c r="AS275" s="286">
        <v>0.0922287257019438</v>
      </c>
      <c r="AT275" s="267" t="s">
        <v>33</v>
      </c>
      <c r="AU275" s="268" t="s">
        <v>33</v>
      </c>
      <c r="AV275" s="268" t="s">
        <v>33</v>
      </c>
      <c r="AW275" s="268" t="s">
        <v>33</v>
      </c>
      <c r="AX275" s="224"/>
      <c r="AY275" s="222"/>
    </row>
    <row r="276" ht="15" spans="1:51">
      <c r="A276" s="220"/>
      <c r="B276" s="224"/>
      <c r="C276" s="287" t="s">
        <v>260</v>
      </c>
      <c r="D276" s="111" t="s">
        <v>125</v>
      </c>
      <c r="E276" s="111" t="s">
        <v>261</v>
      </c>
      <c r="F276" s="288" t="s">
        <v>303</v>
      </c>
      <c r="G276" s="288" t="s">
        <v>303</v>
      </c>
      <c r="H276" s="288" t="s">
        <v>303</v>
      </c>
      <c r="I276" s="288" t="s">
        <v>303</v>
      </c>
      <c r="J276" s="259">
        <v>0.9</v>
      </c>
      <c r="K276" s="260" t="s">
        <v>33</v>
      </c>
      <c r="L276" s="260" t="s">
        <v>33</v>
      </c>
      <c r="M276" s="261" t="s">
        <v>33</v>
      </c>
      <c r="N276" s="261" t="s">
        <v>33</v>
      </c>
      <c r="O276" s="262">
        <v>0.9</v>
      </c>
      <c r="P276" s="263" t="s">
        <v>33</v>
      </c>
      <c r="Q276" s="260" t="s">
        <v>33</v>
      </c>
      <c r="R276" s="260" t="s">
        <v>33</v>
      </c>
      <c r="S276" s="260">
        <v>0</v>
      </c>
      <c r="T276" s="262">
        <v>0.9</v>
      </c>
      <c r="U276" s="260" t="s">
        <v>33</v>
      </c>
      <c r="V276" s="260" t="s">
        <v>33</v>
      </c>
      <c r="W276" s="260" t="s">
        <v>33</v>
      </c>
      <c r="X276" s="260">
        <v>1</v>
      </c>
      <c r="Y276" s="262">
        <v>0.92</v>
      </c>
      <c r="Z276" s="262" t="s">
        <v>33</v>
      </c>
      <c r="AA276" s="262" t="s">
        <v>33</v>
      </c>
      <c r="AB276" s="262" t="s">
        <v>33</v>
      </c>
      <c r="AC276" s="262" t="s">
        <v>33</v>
      </c>
      <c r="AD276" s="262">
        <v>0.92</v>
      </c>
      <c r="AE276" s="260">
        <v>0.998475609756098</v>
      </c>
      <c r="AF276" s="260">
        <v>0.996789727126806</v>
      </c>
      <c r="AG276" s="260">
        <v>1</v>
      </c>
      <c r="AH276" s="260">
        <v>0.99032857234356</v>
      </c>
      <c r="AI276" s="262">
        <v>0.92</v>
      </c>
      <c r="AJ276" s="260" t="s">
        <v>33</v>
      </c>
      <c r="AK276" s="260" t="s">
        <v>33</v>
      </c>
      <c r="AL276" s="260" t="s">
        <v>33</v>
      </c>
      <c r="AM276" s="260">
        <v>1</v>
      </c>
      <c r="AN276" s="259">
        <v>0.99</v>
      </c>
      <c r="AO276" s="264">
        <v>1</v>
      </c>
      <c r="AP276" s="264">
        <v>1</v>
      </c>
      <c r="AQ276" s="264">
        <v>1</v>
      </c>
      <c r="AR276" s="265">
        <v>1</v>
      </c>
      <c r="AS276" s="286">
        <v>0.0922287257019438</v>
      </c>
      <c r="AT276" s="267" t="s">
        <v>33</v>
      </c>
      <c r="AU276" s="268" t="s">
        <v>33</v>
      </c>
      <c r="AV276" s="268" t="s">
        <v>33</v>
      </c>
      <c r="AW276" s="268" t="s">
        <v>33</v>
      </c>
      <c r="AX276" s="224"/>
      <c r="AY276" s="222"/>
    </row>
    <row r="277" ht="15" spans="1:51">
      <c r="A277" s="220"/>
      <c r="B277" s="224"/>
      <c r="C277" s="287" t="s">
        <v>260</v>
      </c>
      <c r="D277" s="111" t="s">
        <v>125</v>
      </c>
      <c r="E277" s="111" t="s">
        <v>261</v>
      </c>
      <c r="F277" s="288" t="s">
        <v>304</v>
      </c>
      <c r="G277" s="288" t="s">
        <v>304</v>
      </c>
      <c r="H277" s="288" t="s">
        <v>304</v>
      </c>
      <c r="I277" s="288" t="s">
        <v>304</v>
      </c>
      <c r="J277" s="259">
        <v>0.9</v>
      </c>
      <c r="K277" s="260" t="s">
        <v>33</v>
      </c>
      <c r="L277" s="260" t="s">
        <v>33</v>
      </c>
      <c r="M277" s="261" t="s">
        <v>33</v>
      </c>
      <c r="N277" s="261" t="s">
        <v>33</v>
      </c>
      <c r="O277" s="262">
        <v>0.9</v>
      </c>
      <c r="P277" s="263" t="s">
        <v>33</v>
      </c>
      <c r="Q277" s="260" t="s">
        <v>33</v>
      </c>
      <c r="R277" s="260" t="s">
        <v>33</v>
      </c>
      <c r="S277" s="260">
        <v>0</v>
      </c>
      <c r="T277" s="262">
        <v>0.9</v>
      </c>
      <c r="U277" s="260" t="s">
        <v>33</v>
      </c>
      <c r="V277" s="260" t="s">
        <v>33</v>
      </c>
      <c r="W277" s="260" t="s">
        <v>33</v>
      </c>
      <c r="X277" s="260">
        <v>0</v>
      </c>
      <c r="Y277" s="262">
        <v>0.92</v>
      </c>
      <c r="Z277" s="262" t="s">
        <v>33</v>
      </c>
      <c r="AA277" s="262" t="s">
        <v>33</v>
      </c>
      <c r="AB277" s="262" t="s">
        <v>33</v>
      </c>
      <c r="AC277" s="262" t="s">
        <v>33</v>
      </c>
      <c r="AD277" s="262">
        <v>0.92</v>
      </c>
      <c r="AE277" s="260">
        <v>1</v>
      </c>
      <c r="AF277" s="260">
        <v>0.946308724832215</v>
      </c>
      <c r="AG277" s="260">
        <v>1</v>
      </c>
      <c r="AH277" s="260">
        <v>0.996815286624204</v>
      </c>
      <c r="AI277" s="262">
        <v>0.92</v>
      </c>
      <c r="AJ277" s="260" t="s">
        <v>33</v>
      </c>
      <c r="AK277" s="260" t="s">
        <v>33</v>
      </c>
      <c r="AL277" s="260" t="s">
        <v>33</v>
      </c>
      <c r="AM277" s="260">
        <v>0</v>
      </c>
      <c r="AN277" s="259">
        <v>0.99</v>
      </c>
      <c r="AO277" s="264" t="s">
        <v>33</v>
      </c>
      <c r="AP277" s="264" t="s">
        <v>33</v>
      </c>
      <c r="AQ277" s="264" t="s">
        <v>33</v>
      </c>
      <c r="AR277" s="265">
        <v>1</v>
      </c>
      <c r="AS277" s="286">
        <v>0.0922287257019438</v>
      </c>
      <c r="AT277" s="267" t="s">
        <v>33</v>
      </c>
      <c r="AU277" s="268" t="s">
        <v>33</v>
      </c>
      <c r="AV277" s="268" t="s">
        <v>33</v>
      </c>
      <c r="AW277" s="268" t="s">
        <v>33</v>
      </c>
      <c r="AX277" s="224"/>
      <c r="AY277" s="222"/>
    </row>
    <row r="278" ht="15" spans="1:51">
      <c r="A278" s="220"/>
      <c r="B278" s="224"/>
      <c r="C278" s="287" t="s">
        <v>260</v>
      </c>
      <c r="D278" s="111" t="s">
        <v>25</v>
      </c>
      <c r="E278" s="111" t="s">
        <v>261</v>
      </c>
      <c r="F278" s="288" t="s">
        <v>305</v>
      </c>
      <c r="G278" s="288" t="s">
        <v>305</v>
      </c>
      <c r="H278" s="288" t="s">
        <v>305</v>
      </c>
      <c r="I278" s="288" t="s">
        <v>305</v>
      </c>
      <c r="J278" s="259">
        <v>0.9</v>
      </c>
      <c r="K278" s="260">
        <v>0.941176470588235</v>
      </c>
      <c r="L278" s="260">
        <v>1</v>
      </c>
      <c r="M278" s="261">
        <v>1</v>
      </c>
      <c r="N278" s="261">
        <v>0.934383202099738</v>
      </c>
      <c r="O278" s="262">
        <v>0.9</v>
      </c>
      <c r="P278" s="263">
        <v>0.988251554941258</v>
      </c>
      <c r="Q278" s="260">
        <v>0.994666666666667</v>
      </c>
      <c r="R278" s="260">
        <v>0.991071428571429</v>
      </c>
      <c r="S278" s="260">
        <v>0.983505761938073</v>
      </c>
      <c r="T278" s="262">
        <v>0.9</v>
      </c>
      <c r="U278" s="260">
        <v>0.949550794747754</v>
      </c>
      <c r="V278" s="260">
        <v>0.915555555555556</v>
      </c>
      <c r="W278" s="260">
        <v>0.916666666666667</v>
      </c>
      <c r="X278" s="260">
        <v>0.915172489967232</v>
      </c>
      <c r="Y278" s="262">
        <v>0.92</v>
      </c>
      <c r="Z278" s="262">
        <v>0.976767676767677</v>
      </c>
      <c r="AA278" s="262">
        <v>0.989103101424979</v>
      </c>
      <c r="AB278" s="262">
        <v>0.984520123839009</v>
      </c>
      <c r="AC278" s="262">
        <v>0.983311879367414</v>
      </c>
      <c r="AD278" s="262">
        <v>0.92</v>
      </c>
      <c r="AE278" s="260">
        <v>0.999650512581547</v>
      </c>
      <c r="AF278" s="260">
        <v>0.999314716463937</v>
      </c>
      <c r="AG278" s="260">
        <v>0.984835837506956</v>
      </c>
      <c r="AH278" s="260">
        <v>0.951955343445015</v>
      </c>
      <c r="AI278" s="262">
        <v>0.92</v>
      </c>
      <c r="AJ278" s="260">
        <v>0.979482970865819</v>
      </c>
      <c r="AK278" s="260">
        <v>0.992666091458154</v>
      </c>
      <c r="AL278" s="260">
        <v>0.987978963185575</v>
      </c>
      <c r="AM278" s="260">
        <v>0.988184308434523</v>
      </c>
      <c r="AN278" s="259">
        <v>0.99</v>
      </c>
      <c r="AO278" s="264">
        <v>1</v>
      </c>
      <c r="AP278" s="264">
        <v>1</v>
      </c>
      <c r="AQ278" s="264">
        <v>1</v>
      </c>
      <c r="AR278" s="265">
        <v>1</v>
      </c>
      <c r="AS278" s="286">
        <v>0.0922287257019438</v>
      </c>
      <c r="AT278" s="267">
        <v>0</v>
      </c>
      <c r="AU278" s="268">
        <v>0</v>
      </c>
      <c r="AV278" s="268">
        <v>0.285714285714286</v>
      </c>
      <c r="AW278" s="268">
        <v>0.0384615384615385</v>
      </c>
      <c r="AX278" s="224"/>
      <c r="AY278" s="222"/>
    </row>
    <row r="279" ht="15" spans="1:51">
      <c r="A279" s="220"/>
      <c r="B279" s="224"/>
      <c r="C279" s="287" t="s">
        <v>260</v>
      </c>
      <c r="D279" s="111" t="s">
        <v>125</v>
      </c>
      <c r="E279" s="111" t="s">
        <v>261</v>
      </c>
      <c r="F279" s="288" t="s">
        <v>306</v>
      </c>
      <c r="G279" s="288" t="s">
        <v>306</v>
      </c>
      <c r="H279" s="288" t="s">
        <v>306</v>
      </c>
      <c r="I279" s="288" t="s">
        <v>306</v>
      </c>
      <c r="J279" s="259">
        <v>0.9</v>
      </c>
      <c r="K279" s="260" t="s">
        <v>33</v>
      </c>
      <c r="L279" s="260" t="s">
        <v>33</v>
      </c>
      <c r="M279" s="261" t="s">
        <v>33</v>
      </c>
      <c r="N279" s="261" t="s">
        <v>33</v>
      </c>
      <c r="O279" s="262">
        <v>0.9</v>
      </c>
      <c r="P279" s="263">
        <v>0.5</v>
      </c>
      <c r="Q279" s="260" t="s">
        <v>33</v>
      </c>
      <c r="R279" s="260">
        <v>1</v>
      </c>
      <c r="S279" s="260">
        <v>0.0697674418604651</v>
      </c>
      <c r="T279" s="262">
        <v>0.9</v>
      </c>
      <c r="U279" s="260">
        <v>0</v>
      </c>
      <c r="V279" s="260" t="s">
        <v>33</v>
      </c>
      <c r="W279" s="260">
        <v>0</v>
      </c>
      <c r="X279" s="260">
        <v>0.790697674418605</v>
      </c>
      <c r="Y279" s="262">
        <v>0.92</v>
      </c>
      <c r="Z279" s="262" t="s">
        <v>33</v>
      </c>
      <c r="AA279" s="262" t="s">
        <v>33</v>
      </c>
      <c r="AB279" s="262">
        <v>0</v>
      </c>
      <c r="AC279" s="262">
        <v>0.5</v>
      </c>
      <c r="AD279" s="262">
        <v>0.92</v>
      </c>
      <c r="AE279" s="260">
        <v>0.996888773658284</v>
      </c>
      <c r="AF279" s="260">
        <v>0.999248967330079</v>
      </c>
      <c r="AG279" s="260">
        <v>0.996538461538461</v>
      </c>
      <c r="AH279" s="260">
        <v>0.998392020401241</v>
      </c>
      <c r="AI279" s="262">
        <v>0.92</v>
      </c>
      <c r="AJ279" s="260">
        <v>0</v>
      </c>
      <c r="AK279" s="260" t="s">
        <v>33</v>
      </c>
      <c r="AL279" s="260">
        <v>0</v>
      </c>
      <c r="AM279" s="260">
        <v>0.847826086956522</v>
      </c>
      <c r="AN279" s="259">
        <v>0.99</v>
      </c>
      <c r="AO279" s="264">
        <v>1</v>
      </c>
      <c r="AP279" s="264">
        <v>1</v>
      </c>
      <c r="AQ279" s="264">
        <v>1</v>
      </c>
      <c r="AR279" s="265">
        <v>1</v>
      </c>
      <c r="AS279" s="286">
        <v>0.0922287257019438</v>
      </c>
      <c r="AT279" s="267" t="s">
        <v>33</v>
      </c>
      <c r="AU279" s="268" t="s">
        <v>33</v>
      </c>
      <c r="AV279" s="268" t="s">
        <v>33</v>
      </c>
      <c r="AW279" s="268" t="s">
        <v>33</v>
      </c>
      <c r="AX279" s="224"/>
      <c r="AY279" s="222"/>
    </row>
    <row r="280" s="216" customFormat="1" ht="15" spans="1:51">
      <c r="A280" s="220"/>
      <c r="B280" s="217"/>
      <c r="C280" s="287" t="s">
        <v>260</v>
      </c>
      <c r="D280" s="111" t="s">
        <v>25</v>
      </c>
      <c r="E280" s="111" t="s">
        <v>261</v>
      </c>
      <c r="F280" s="288" t="s">
        <v>307</v>
      </c>
      <c r="G280" s="288" t="s">
        <v>307</v>
      </c>
      <c r="H280" s="288" t="s">
        <v>307</v>
      </c>
      <c r="I280" s="288" t="s">
        <v>307</v>
      </c>
      <c r="J280" s="259">
        <v>0.9</v>
      </c>
      <c r="K280" s="260">
        <v>0.957317073170732</v>
      </c>
      <c r="L280" s="260">
        <v>0.987341772151899</v>
      </c>
      <c r="M280" s="261">
        <v>0.962406015037594</v>
      </c>
      <c r="N280" s="261">
        <v>0.972286374133949</v>
      </c>
      <c r="O280" s="262">
        <v>0.9</v>
      </c>
      <c r="P280" s="263">
        <v>0.973457826269408</v>
      </c>
      <c r="Q280" s="260">
        <v>0.973272021842219</v>
      </c>
      <c r="R280" s="260">
        <v>0.975609756097561</v>
      </c>
      <c r="S280" s="260">
        <v>0.969641745683734</v>
      </c>
      <c r="T280" s="262">
        <v>0.9</v>
      </c>
      <c r="U280" s="260">
        <v>0.906315568610994</v>
      </c>
      <c r="V280" s="260">
        <v>0.924127029745653</v>
      </c>
      <c r="W280" s="260">
        <v>0.916941331575478</v>
      </c>
      <c r="X280" s="260">
        <v>0.914504561588453</v>
      </c>
      <c r="Y280" s="262">
        <v>0.92</v>
      </c>
      <c r="Z280" s="262">
        <v>0.981061224489796</v>
      </c>
      <c r="AA280" s="262">
        <v>0.981655747468731</v>
      </c>
      <c r="AB280" s="262">
        <v>0.973870682019486</v>
      </c>
      <c r="AC280" s="262">
        <v>0.981252854678947</v>
      </c>
      <c r="AD280" s="262">
        <v>0.92</v>
      </c>
      <c r="AE280" s="260">
        <v>0.992892370176966</v>
      </c>
      <c r="AF280" s="260">
        <v>0.988978594571626</v>
      </c>
      <c r="AG280" s="260">
        <v>0.964980444627419</v>
      </c>
      <c r="AH280" s="260">
        <v>0.982968693069489</v>
      </c>
      <c r="AI280" s="262">
        <v>0.92</v>
      </c>
      <c r="AJ280" s="260">
        <v>0.986141269638523</v>
      </c>
      <c r="AK280" s="260">
        <v>0.987368969333941</v>
      </c>
      <c r="AL280" s="260">
        <v>0.986911623439001</v>
      </c>
      <c r="AM280" s="260">
        <v>0.988090111593686</v>
      </c>
      <c r="AN280" s="259">
        <v>0.99</v>
      </c>
      <c r="AO280" s="264">
        <v>1</v>
      </c>
      <c r="AP280" s="264">
        <v>1</v>
      </c>
      <c r="AQ280" s="264">
        <v>1</v>
      </c>
      <c r="AR280" s="265">
        <v>1</v>
      </c>
      <c r="AS280" s="286">
        <v>0.0922287257019438</v>
      </c>
      <c r="AT280" s="267">
        <v>0.185185185185185</v>
      </c>
      <c r="AU280" s="268">
        <v>0.185185185185185</v>
      </c>
      <c r="AV280" s="268">
        <v>0.277777777777778</v>
      </c>
      <c r="AW280" s="268">
        <v>0.0875634517766497</v>
      </c>
      <c r="AX280" s="217"/>
      <c r="AY280" s="222"/>
    </row>
    <row r="281" s="216" customFormat="1" ht="15" spans="1:51">
      <c r="A281" s="220"/>
      <c r="B281" s="217"/>
      <c r="C281" s="287" t="s">
        <v>260</v>
      </c>
      <c r="D281" s="111" t="s">
        <v>25</v>
      </c>
      <c r="E281" s="111" t="s">
        <v>261</v>
      </c>
      <c r="F281" s="288" t="s">
        <v>308</v>
      </c>
      <c r="G281" s="288" t="s">
        <v>308</v>
      </c>
      <c r="H281" s="288" t="s">
        <v>308</v>
      </c>
      <c r="I281" s="288" t="s">
        <v>308</v>
      </c>
      <c r="J281" s="259">
        <v>0.9</v>
      </c>
      <c r="K281" s="260">
        <v>0.926470588235294</v>
      </c>
      <c r="L281" s="260">
        <v>0.942028985507246</v>
      </c>
      <c r="M281" s="261">
        <v>0.947368421052632</v>
      </c>
      <c r="N281" s="261">
        <v>0.914617486338798</v>
      </c>
      <c r="O281" s="262">
        <v>0.9</v>
      </c>
      <c r="P281" s="263">
        <v>0.954991344489325</v>
      </c>
      <c r="Q281" s="260">
        <v>0.965120593692022</v>
      </c>
      <c r="R281" s="260">
        <v>0.949175211769951</v>
      </c>
      <c r="S281" s="260">
        <v>0.954278752573133</v>
      </c>
      <c r="T281" s="262">
        <v>0.9</v>
      </c>
      <c r="U281" s="260">
        <v>0.92469705712637</v>
      </c>
      <c r="V281" s="260">
        <v>0.939517625231911</v>
      </c>
      <c r="W281" s="260">
        <v>0.915737851092287</v>
      </c>
      <c r="X281" s="260">
        <v>0.928120317598129</v>
      </c>
      <c r="Y281" s="262">
        <v>0.92</v>
      </c>
      <c r="Z281" s="262">
        <v>0.989001692047377</v>
      </c>
      <c r="AA281" s="262">
        <v>0.993521790341578</v>
      </c>
      <c r="AB281" s="262">
        <v>0.988805970149254</v>
      </c>
      <c r="AC281" s="262">
        <v>0.992594170366851</v>
      </c>
      <c r="AD281" s="262">
        <v>0.92</v>
      </c>
      <c r="AE281" s="260">
        <v>0.98783151326053</v>
      </c>
      <c r="AF281" s="260">
        <v>0.987960510474356</v>
      </c>
      <c r="AG281" s="260">
        <v>0.977539737387699</v>
      </c>
      <c r="AH281" s="260">
        <v>0.989641807655885</v>
      </c>
      <c r="AI281" s="262">
        <v>0.92</v>
      </c>
      <c r="AJ281" s="260">
        <v>0.983193277310924</v>
      </c>
      <c r="AK281" s="260">
        <v>0.994583059750492</v>
      </c>
      <c r="AL281" s="260">
        <v>0.991467016737775</v>
      </c>
      <c r="AM281" s="260">
        <v>0.993952663168623</v>
      </c>
      <c r="AN281" s="259">
        <v>0.99</v>
      </c>
      <c r="AO281" s="264">
        <v>1</v>
      </c>
      <c r="AP281" s="264">
        <v>1</v>
      </c>
      <c r="AQ281" s="264">
        <v>1</v>
      </c>
      <c r="AR281" s="265">
        <v>1</v>
      </c>
      <c r="AS281" s="286">
        <v>0.0922287257019438</v>
      </c>
      <c r="AT281" s="267">
        <v>0.0625</v>
      </c>
      <c r="AU281" s="268">
        <v>0.333333333333333</v>
      </c>
      <c r="AV281" s="268">
        <v>0</v>
      </c>
      <c r="AW281" s="268">
        <v>0.0588235294117647</v>
      </c>
      <c r="AX281" s="217"/>
      <c r="AY281" s="222"/>
    </row>
    <row r="282" s="216" customFormat="1" ht="15" spans="1:51">
      <c r="A282" s="220"/>
      <c r="B282" s="217"/>
      <c r="C282" s="287" t="s">
        <v>260</v>
      </c>
      <c r="D282" s="111" t="s">
        <v>25</v>
      </c>
      <c r="E282" s="111" t="s">
        <v>261</v>
      </c>
      <c r="F282" s="288" t="s">
        <v>309</v>
      </c>
      <c r="G282" s="288" t="s">
        <v>309</v>
      </c>
      <c r="H282" s="288" t="s">
        <v>309</v>
      </c>
      <c r="I282" s="288" t="s">
        <v>309</v>
      </c>
      <c r="J282" s="259">
        <v>0.9</v>
      </c>
      <c r="K282" s="260">
        <v>0.925619834710744</v>
      </c>
      <c r="L282" s="260">
        <v>0.957983193277311</v>
      </c>
      <c r="M282" s="261">
        <v>0.907216494845361</v>
      </c>
      <c r="N282" s="261">
        <v>0.944055944055944</v>
      </c>
      <c r="O282" s="262">
        <v>0.9</v>
      </c>
      <c r="P282" s="263">
        <v>0.936913620187642</v>
      </c>
      <c r="Q282" s="260">
        <v>0.98096696565303</v>
      </c>
      <c r="R282" s="260">
        <v>0.974358974358974</v>
      </c>
      <c r="S282" s="260">
        <v>0.950998814487447</v>
      </c>
      <c r="T282" s="262">
        <v>0.9</v>
      </c>
      <c r="U282" s="260">
        <v>0.910223228728567</v>
      </c>
      <c r="V282" s="260">
        <v>0.928899584336031</v>
      </c>
      <c r="W282" s="260">
        <v>0.931043066965397</v>
      </c>
      <c r="X282" s="260">
        <v>0.93064348331008</v>
      </c>
      <c r="Y282" s="262">
        <v>0.92</v>
      </c>
      <c r="Z282" s="262">
        <v>0.969618464437117</v>
      </c>
      <c r="AA282" s="262">
        <v>0.980778873474845</v>
      </c>
      <c r="AB282" s="262">
        <v>0.971656976744186</v>
      </c>
      <c r="AC282" s="262">
        <v>0.983393265773128</v>
      </c>
      <c r="AD282" s="262">
        <v>0.92</v>
      </c>
      <c r="AE282" s="260">
        <v>0.995592556317336</v>
      </c>
      <c r="AF282" s="260">
        <v>0.985727029438002</v>
      </c>
      <c r="AG282" s="260">
        <v>0.770623742454728</v>
      </c>
      <c r="AH282" s="260">
        <v>0.939395046394389</v>
      </c>
      <c r="AI282" s="262">
        <v>0.92</v>
      </c>
      <c r="AJ282" s="260">
        <v>0.971140939597315</v>
      </c>
      <c r="AK282" s="260">
        <v>0.986451918522028</v>
      </c>
      <c r="AL282" s="260">
        <v>0.988503615798257</v>
      </c>
      <c r="AM282" s="260">
        <v>0.988152058677167</v>
      </c>
      <c r="AN282" s="259">
        <v>0.99</v>
      </c>
      <c r="AO282" s="264">
        <v>1</v>
      </c>
      <c r="AP282" s="264">
        <v>1</v>
      </c>
      <c r="AQ282" s="264">
        <v>1</v>
      </c>
      <c r="AR282" s="265">
        <v>1</v>
      </c>
      <c r="AS282" s="286">
        <v>0.0922287257019438</v>
      </c>
      <c r="AT282" s="267">
        <v>0.1</v>
      </c>
      <c r="AU282" s="268">
        <v>0.176470588235294</v>
      </c>
      <c r="AV282" s="268">
        <v>0</v>
      </c>
      <c r="AW282" s="268">
        <v>0.0955555555555556</v>
      </c>
      <c r="AX282" s="217"/>
      <c r="AY282" s="222"/>
    </row>
    <row r="283" s="216" customFormat="1" ht="15" spans="1:51">
      <c r="A283" s="220"/>
      <c r="B283" s="217"/>
      <c r="C283" s="287" t="s">
        <v>260</v>
      </c>
      <c r="D283" s="111" t="s">
        <v>25</v>
      </c>
      <c r="E283" s="111" t="s">
        <v>261</v>
      </c>
      <c r="F283" s="288" t="s">
        <v>310</v>
      </c>
      <c r="G283" s="288" t="s">
        <v>310</v>
      </c>
      <c r="H283" s="288" t="s">
        <v>310</v>
      </c>
      <c r="I283" s="288" t="s">
        <v>310</v>
      </c>
      <c r="J283" s="259">
        <v>0.9</v>
      </c>
      <c r="K283" s="260">
        <v>0.944954128440367</v>
      </c>
      <c r="L283" s="260">
        <v>0.86</v>
      </c>
      <c r="M283" s="261">
        <v>0.847058823529412</v>
      </c>
      <c r="N283" s="261">
        <v>0.913628472222222</v>
      </c>
      <c r="O283" s="262">
        <v>0.9</v>
      </c>
      <c r="P283" s="263">
        <v>0.922619047619048</v>
      </c>
      <c r="Q283" s="260">
        <v>0.939851425832734</v>
      </c>
      <c r="R283" s="260">
        <v>0.911773384479197</v>
      </c>
      <c r="S283" s="260">
        <v>0.934683979274982</v>
      </c>
      <c r="T283" s="262">
        <v>0.9</v>
      </c>
      <c r="U283" s="260">
        <v>0.917366946778711</v>
      </c>
      <c r="V283" s="260">
        <v>0.907021327582075</v>
      </c>
      <c r="W283" s="260">
        <v>0.902626143405134</v>
      </c>
      <c r="X283" s="260">
        <v>0.932169415386267</v>
      </c>
      <c r="Y283" s="262">
        <v>0.92</v>
      </c>
      <c r="Z283" s="262">
        <v>0.956668396471199</v>
      </c>
      <c r="AA283" s="262">
        <v>0.967931688804554</v>
      </c>
      <c r="AB283" s="262">
        <v>0.95265306122449</v>
      </c>
      <c r="AC283" s="262">
        <v>0.968698101704892</v>
      </c>
      <c r="AD283" s="262">
        <v>0.92</v>
      </c>
      <c r="AE283" s="260">
        <v>0.997467285774588</v>
      </c>
      <c r="AF283" s="260">
        <v>0.993668214436471</v>
      </c>
      <c r="AG283" s="260">
        <v>0.969026548672566</v>
      </c>
      <c r="AH283" s="260">
        <v>0.987755489464026</v>
      </c>
      <c r="AI283" s="262">
        <v>0.92</v>
      </c>
      <c r="AJ283" s="260">
        <v>0.970941779032089</v>
      </c>
      <c r="AK283" s="260">
        <v>0.975857687420585</v>
      </c>
      <c r="AL283" s="260">
        <v>0.971403812824957</v>
      </c>
      <c r="AM283" s="260">
        <v>0.979778168537806</v>
      </c>
      <c r="AN283" s="259">
        <v>0.99</v>
      </c>
      <c r="AO283" s="264">
        <v>1</v>
      </c>
      <c r="AP283" s="264">
        <v>1</v>
      </c>
      <c r="AQ283" s="264">
        <v>1</v>
      </c>
      <c r="AR283" s="265">
        <v>1</v>
      </c>
      <c r="AS283" s="286">
        <v>0.0922287257019438</v>
      </c>
      <c r="AT283" s="267">
        <v>0.181818181818182</v>
      </c>
      <c r="AU283" s="268">
        <v>0.16</v>
      </c>
      <c r="AV283" s="268">
        <v>0.25</v>
      </c>
      <c r="AW283" s="268">
        <v>0.110091743119266</v>
      </c>
      <c r="AX283" s="217"/>
      <c r="AY283" s="222"/>
    </row>
    <row r="284" s="216" customFormat="1" ht="15" spans="1:51">
      <c r="A284" s="220"/>
      <c r="B284" s="217"/>
      <c r="C284" s="287" t="s">
        <v>260</v>
      </c>
      <c r="D284" s="111" t="s">
        <v>25</v>
      </c>
      <c r="E284" s="111" t="s">
        <v>261</v>
      </c>
      <c r="F284" s="288" t="s">
        <v>311</v>
      </c>
      <c r="G284" s="288" t="s">
        <v>311</v>
      </c>
      <c r="H284" s="288" t="s">
        <v>311</v>
      </c>
      <c r="I284" s="288" t="s">
        <v>311</v>
      </c>
      <c r="J284" s="259">
        <v>0.9</v>
      </c>
      <c r="K284" s="260">
        <v>0.947826086956522</v>
      </c>
      <c r="L284" s="260">
        <v>0.962962962962963</v>
      </c>
      <c r="M284" s="261">
        <v>0.865168539325843</v>
      </c>
      <c r="N284" s="261">
        <v>0.934126646833829</v>
      </c>
      <c r="O284" s="262">
        <v>0.9</v>
      </c>
      <c r="P284" s="263">
        <v>0.966955668247996</v>
      </c>
      <c r="Q284" s="260">
        <v>0.965533522190746</v>
      </c>
      <c r="R284" s="260">
        <v>0.971711068387806</v>
      </c>
      <c r="S284" s="260">
        <v>0.967700778366714</v>
      </c>
      <c r="T284" s="262">
        <v>0.9</v>
      </c>
      <c r="U284" s="260">
        <v>0.92262391624407</v>
      </c>
      <c r="V284" s="260">
        <v>0.918083097261568</v>
      </c>
      <c r="W284" s="260">
        <v>0.933260093380939</v>
      </c>
      <c r="X284" s="260">
        <v>0.933671852923799</v>
      </c>
      <c r="Y284" s="262">
        <v>0.92</v>
      </c>
      <c r="Z284" s="262">
        <v>0.951002227171492</v>
      </c>
      <c r="AA284" s="262">
        <v>0.969120692901525</v>
      </c>
      <c r="AB284" s="262">
        <v>0.954545454545455</v>
      </c>
      <c r="AC284" s="262">
        <v>0.968289108220849</v>
      </c>
      <c r="AD284" s="262">
        <v>0.92</v>
      </c>
      <c r="AE284" s="260">
        <v>0.902027027027027</v>
      </c>
      <c r="AF284" s="260">
        <v>0.971234647705236</v>
      </c>
      <c r="AG284" s="260">
        <v>0.719496855345912</v>
      </c>
      <c r="AH284" s="260">
        <v>0.972826533125359</v>
      </c>
      <c r="AI284" s="262">
        <v>0.92</v>
      </c>
      <c r="AJ284" s="260">
        <v>0.973409493795549</v>
      </c>
      <c r="AK284" s="260">
        <v>0.97789881638211</v>
      </c>
      <c r="AL284" s="260">
        <v>0.977626847782661</v>
      </c>
      <c r="AM284" s="260">
        <v>0.98014693877551</v>
      </c>
      <c r="AN284" s="259">
        <v>0.99</v>
      </c>
      <c r="AO284" s="264">
        <v>1</v>
      </c>
      <c r="AP284" s="264">
        <v>1</v>
      </c>
      <c r="AQ284" s="264">
        <v>1</v>
      </c>
      <c r="AR284" s="265">
        <v>1</v>
      </c>
      <c r="AS284" s="286">
        <v>0.0922287257019438</v>
      </c>
      <c r="AT284" s="267">
        <v>0.210526315789474</v>
      </c>
      <c r="AU284" s="268">
        <v>0.166666666666667</v>
      </c>
      <c r="AV284" s="268">
        <v>0.153846153846154</v>
      </c>
      <c r="AW284" s="268">
        <v>0.0895522388059701</v>
      </c>
      <c r="AX284" s="217"/>
      <c r="AY284" s="222"/>
    </row>
    <row r="285" s="216" customFormat="1" ht="15" spans="1:51">
      <c r="A285" s="220"/>
      <c r="B285" s="217"/>
      <c r="C285" s="287" t="s">
        <v>260</v>
      </c>
      <c r="D285" s="111" t="s">
        <v>25</v>
      </c>
      <c r="E285" s="111" t="s">
        <v>261</v>
      </c>
      <c r="F285" s="288" t="s">
        <v>312</v>
      </c>
      <c r="G285" s="288" t="s">
        <v>312</v>
      </c>
      <c r="H285" s="288" t="s">
        <v>312</v>
      </c>
      <c r="I285" s="288" t="s">
        <v>312</v>
      </c>
      <c r="J285" s="259">
        <v>0.9</v>
      </c>
      <c r="K285" s="260">
        <v>0.96551724137931</v>
      </c>
      <c r="L285" s="260">
        <v>0.782178217821782</v>
      </c>
      <c r="M285" s="261">
        <v>0.763440860215054</v>
      </c>
      <c r="N285" s="261">
        <v>0.875933609958506</v>
      </c>
      <c r="O285" s="262">
        <v>0.9</v>
      </c>
      <c r="P285" s="263">
        <v>0.913169319826339</v>
      </c>
      <c r="Q285" s="260">
        <v>0.975891201318772</v>
      </c>
      <c r="R285" s="260">
        <v>0.982611982611983</v>
      </c>
      <c r="S285" s="260">
        <v>0.945104091209726</v>
      </c>
      <c r="T285" s="262">
        <v>0.9</v>
      </c>
      <c r="U285" s="260">
        <v>0.930535455861071</v>
      </c>
      <c r="V285" s="260">
        <v>0.944776426952401</v>
      </c>
      <c r="W285" s="260">
        <v>0.958986958986959</v>
      </c>
      <c r="X285" s="260">
        <v>0.948902396774905</v>
      </c>
      <c r="Y285" s="262">
        <v>0.92</v>
      </c>
      <c r="Z285" s="262">
        <v>0.963865912059208</v>
      </c>
      <c r="AA285" s="262">
        <v>0.963265306122449</v>
      </c>
      <c r="AB285" s="262">
        <v>0.948006932409012</v>
      </c>
      <c r="AC285" s="262">
        <v>0.972132464184987</v>
      </c>
      <c r="AD285" s="262">
        <v>0.92</v>
      </c>
      <c r="AE285" s="260">
        <v>0.996997560517921</v>
      </c>
      <c r="AF285" s="260">
        <v>0.979259922411221</v>
      </c>
      <c r="AG285" s="260">
        <v>0.976719197707736</v>
      </c>
      <c r="AH285" s="260">
        <v>0.977693826877218</v>
      </c>
      <c r="AI285" s="262">
        <v>0.92</v>
      </c>
      <c r="AJ285" s="260">
        <v>0.973557465294173</v>
      </c>
      <c r="AK285" s="260">
        <v>0.973749688977358</v>
      </c>
      <c r="AL285" s="260">
        <v>0.9780163599182</v>
      </c>
      <c r="AM285" s="260">
        <v>0.983636826090643</v>
      </c>
      <c r="AN285" s="259">
        <v>0.99</v>
      </c>
      <c r="AO285" s="264">
        <v>1</v>
      </c>
      <c r="AP285" s="264">
        <v>1</v>
      </c>
      <c r="AQ285" s="264">
        <v>1</v>
      </c>
      <c r="AR285" s="265">
        <v>1</v>
      </c>
      <c r="AS285" s="286">
        <v>0.0922287257019438</v>
      </c>
      <c r="AT285" s="267">
        <v>0.0526315789473684</v>
      </c>
      <c r="AU285" s="268">
        <v>0.111111111111111</v>
      </c>
      <c r="AV285" s="268">
        <v>0</v>
      </c>
      <c r="AW285" s="268">
        <v>0.0423940149625935</v>
      </c>
      <c r="AX285" s="217"/>
      <c r="AY285" s="222"/>
    </row>
    <row r="286" s="216" customFormat="1" ht="15" spans="1:51">
      <c r="A286" s="220"/>
      <c r="B286" s="217"/>
      <c r="C286" s="287" t="s">
        <v>260</v>
      </c>
      <c r="D286" s="111" t="s">
        <v>25</v>
      </c>
      <c r="E286" s="111" t="s">
        <v>261</v>
      </c>
      <c r="F286" s="288" t="s">
        <v>313</v>
      </c>
      <c r="G286" s="288" t="s">
        <v>313</v>
      </c>
      <c r="H286" s="288" t="s">
        <v>313</v>
      </c>
      <c r="I286" s="288" t="s">
        <v>313</v>
      </c>
      <c r="J286" s="259">
        <v>0.9</v>
      </c>
      <c r="K286" s="260">
        <v>0.944444444444444</v>
      </c>
      <c r="L286" s="260">
        <v>0.970873786407767</v>
      </c>
      <c r="M286" s="261">
        <v>0.930232558139535</v>
      </c>
      <c r="N286" s="261">
        <v>0.947344734473447</v>
      </c>
      <c r="O286" s="262">
        <v>0.9</v>
      </c>
      <c r="P286" s="263">
        <v>0.962761830876649</v>
      </c>
      <c r="Q286" s="260">
        <v>0.976894023550322</v>
      </c>
      <c r="R286" s="260">
        <v>0.969795037756203</v>
      </c>
      <c r="S286" s="260">
        <v>0.963602611599883</v>
      </c>
      <c r="T286" s="262">
        <v>0.9</v>
      </c>
      <c r="U286" s="260">
        <v>0.935608999224205</v>
      </c>
      <c r="V286" s="260">
        <v>0.94556765163297</v>
      </c>
      <c r="W286" s="260">
        <v>0.929611650485437</v>
      </c>
      <c r="X286" s="260">
        <v>0.941611861677231</v>
      </c>
      <c r="Y286" s="262">
        <v>0.92</v>
      </c>
      <c r="Z286" s="262">
        <v>0.976465159206276</v>
      </c>
      <c r="AA286" s="262">
        <v>0.981210855949896</v>
      </c>
      <c r="AB286" s="262">
        <v>0.96875</v>
      </c>
      <c r="AC286" s="262">
        <v>0.981685855184715</v>
      </c>
      <c r="AD286" s="262">
        <v>0.92</v>
      </c>
      <c r="AE286" s="260">
        <v>0.995511921458626</v>
      </c>
      <c r="AF286" s="260">
        <v>0.994933988332822</v>
      </c>
      <c r="AG286" s="260">
        <v>0.990963855421687</v>
      </c>
      <c r="AH286" s="260">
        <v>0.996496973716939</v>
      </c>
      <c r="AI286" s="262">
        <v>0.92</v>
      </c>
      <c r="AJ286" s="260">
        <v>0.981816495036645</v>
      </c>
      <c r="AK286" s="260">
        <v>0.986830553116769</v>
      </c>
      <c r="AL286" s="260">
        <v>0.98436278342455</v>
      </c>
      <c r="AM286" s="260">
        <v>0.987605292219744</v>
      </c>
      <c r="AN286" s="259">
        <v>0.99</v>
      </c>
      <c r="AO286" s="264">
        <v>1</v>
      </c>
      <c r="AP286" s="264">
        <v>1</v>
      </c>
      <c r="AQ286" s="264">
        <v>1</v>
      </c>
      <c r="AR286" s="265">
        <v>1</v>
      </c>
      <c r="AS286" s="286">
        <v>0.0922287257019438</v>
      </c>
      <c r="AT286" s="267">
        <v>0.0869565217391304</v>
      </c>
      <c r="AU286" s="268">
        <v>0.147058823529412</v>
      </c>
      <c r="AV286" s="268">
        <v>0.0769230769230769</v>
      </c>
      <c r="AW286" s="268">
        <v>0.128521126760563</v>
      </c>
      <c r="AX286" s="217"/>
      <c r="AY286" s="222"/>
    </row>
    <row r="287" s="216" customFormat="1" ht="15" spans="1:51">
      <c r="A287" s="220"/>
      <c r="B287" s="217"/>
      <c r="C287" s="287" t="s">
        <v>260</v>
      </c>
      <c r="D287" s="111" t="s">
        <v>125</v>
      </c>
      <c r="E287" s="111" t="s">
        <v>261</v>
      </c>
      <c r="F287" s="288" t="s">
        <v>314</v>
      </c>
      <c r="G287" s="288" t="s">
        <v>314</v>
      </c>
      <c r="H287" s="288" t="s">
        <v>314</v>
      </c>
      <c r="I287" s="288" t="s">
        <v>314</v>
      </c>
      <c r="J287" s="259">
        <v>0.9</v>
      </c>
      <c r="K287" s="260" t="s">
        <v>33</v>
      </c>
      <c r="L287" s="260" t="s">
        <v>33</v>
      </c>
      <c r="M287" s="261" t="s">
        <v>33</v>
      </c>
      <c r="N287" s="261" t="s">
        <v>33</v>
      </c>
      <c r="O287" s="262">
        <v>0.9</v>
      </c>
      <c r="P287" s="263" t="s">
        <v>33</v>
      </c>
      <c r="Q287" s="260" t="s">
        <v>33</v>
      </c>
      <c r="R287" s="260">
        <v>0</v>
      </c>
      <c r="S287" s="260">
        <v>0</v>
      </c>
      <c r="T287" s="262">
        <v>0.9</v>
      </c>
      <c r="U287" s="260" t="s">
        <v>33</v>
      </c>
      <c r="V287" s="260" t="s">
        <v>33</v>
      </c>
      <c r="W287" s="260">
        <v>1</v>
      </c>
      <c r="X287" s="260">
        <v>0.375</v>
      </c>
      <c r="Y287" s="262">
        <v>0.92</v>
      </c>
      <c r="Z287" s="262" t="s">
        <v>33</v>
      </c>
      <c r="AA287" s="262" t="s">
        <v>33</v>
      </c>
      <c r="AB287" s="262" t="s">
        <v>33</v>
      </c>
      <c r="AC287" s="262">
        <v>0</v>
      </c>
      <c r="AD287" s="262">
        <v>0.92</v>
      </c>
      <c r="AE287" s="260">
        <v>0.995652173913044</v>
      </c>
      <c r="AF287" s="260">
        <v>0.986091794158554</v>
      </c>
      <c r="AG287" s="260">
        <v>0.995735607675906</v>
      </c>
      <c r="AH287" s="260">
        <v>0.994261523988711</v>
      </c>
      <c r="AI287" s="262">
        <v>0.92</v>
      </c>
      <c r="AJ287" s="260" t="s">
        <v>33</v>
      </c>
      <c r="AK287" s="260" t="s">
        <v>33</v>
      </c>
      <c r="AL287" s="260">
        <v>1</v>
      </c>
      <c r="AM287" s="260">
        <v>0.4</v>
      </c>
      <c r="AN287" s="259">
        <v>0.99</v>
      </c>
      <c r="AO287" s="264">
        <v>1</v>
      </c>
      <c r="AP287" s="264" t="s">
        <v>33</v>
      </c>
      <c r="AQ287" s="264">
        <v>1</v>
      </c>
      <c r="AR287" s="265">
        <v>1</v>
      </c>
      <c r="AS287" s="286">
        <v>0.0922287257019438</v>
      </c>
      <c r="AT287" s="267" t="s">
        <v>33</v>
      </c>
      <c r="AU287" s="268" t="s">
        <v>33</v>
      </c>
      <c r="AV287" s="268" t="s">
        <v>33</v>
      </c>
      <c r="AW287" s="268" t="s">
        <v>33</v>
      </c>
      <c r="AX287" s="217"/>
      <c r="AY287" s="222"/>
    </row>
    <row r="288" s="216" customFormat="1" ht="15" spans="1:51">
      <c r="A288" s="220"/>
      <c r="B288" s="217"/>
      <c r="C288" s="287" t="s">
        <v>260</v>
      </c>
      <c r="D288" s="111" t="s">
        <v>125</v>
      </c>
      <c r="E288" s="111" t="s">
        <v>261</v>
      </c>
      <c r="F288" s="288" t="s">
        <v>315</v>
      </c>
      <c r="G288" s="288" t="s">
        <v>315</v>
      </c>
      <c r="H288" s="288" t="s">
        <v>315</v>
      </c>
      <c r="I288" s="288" t="s">
        <v>315</v>
      </c>
      <c r="J288" s="259">
        <v>0.9</v>
      </c>
      <c r="K288" s="260" t="s">
        <v>33</v>
      </c>
      <c r="L288" s="260" t="s">
        <v>33</v>
      </c>
      <c r="M288" s="261" t="s">
        <v>33</v>
      </c>
      <c r="N288" s="261" t="s">
        <v>33</v>
      </c>
      <c r="O288" s="262">
        <v>0.9</v>
      </c>
      <c r="P288" s="263" t="s">
        <v>33</v>
      </c>
      <c r="Q288" s="260">
        <v>0</v>
      </c>
      <c r="R288" s="260" t="s">
        <v>33</v>
      </c>
      <c r="S288" s="260">
        <v>0.25</v>
      </c>
      <c r="T288" s="262">
        <v>0.9</v>
      </c>
      <c r="U288" s="260" t="s">
        <v>33</v>
      </c>
      <c r="V288" s="260">
        <v>0</v>
      </c>
      <c r="W288" s="260" t="s">
        <v>33</v>
      </c>
      <c r="X288" s="260">
        <v>0.25</v>
      </c>
      <c r="Y288" s="262">
        <v>0.92</v>
      </c>
      <c r="Z288" s="262" t="s">
        <v>33</v>
      </c>
      <c r="AA288" s="262" t="s">
        <v>33</v>
      </c>
      <c r="AB288" s="262" t="s">
        <v>33</v>
      </c>
      <c r="AC288" s="262" t="s">
        <v>33</v>
      </c>
      <c r="AD288" s="262">
        <v>0.92</v>
      </c>
      <c r="AE288" s="260">
        <v>1</v>
      </c>
      <c r="AF288" s="260">
        <v>0.9979035639413</v>
      </c>
      <c r="AG288" s="260">
        <v>0</v>
      </c>
      <c r="AH288" s="260">
        <v>0.996613869767649</v>
      </c>
      <c r="AI288" s="262">
        <v>0.92</v>
      </c>
      <c r="AJ288" s="260" t="s">
        <v>33</v>
      </c>
      <c r="AK288" s="260">
        <v>0</v>
      </c>
      <c r="AL288" s="260" t="s">
        <v>33</v>
      </c>
      <c r="AM288" s="260">
        <v>0.25</v>
      </c>
      <c r="AN288" s="259">
        <v>0.99</v>
      </c>
      <c r="AO288" s="264">
        <v>1</v>
      </c>
      <c r="AP288" s="264" t="s">
        <v>33</v>
      </c>
      <c r="AQ288" s="264" t="s">
        <v>33</v>
      </c>
      <c r="AR288" s="265">
        <v>1</v>
      </c>
      <c r="AS288" s="286">
        <v>0.0922287257019438</v>
      </c>
      <c r="AT288" s="267" t="s">
        <v>33</v>
      </c>
      <c r="AU288" s="268" t="s">
        <v>33</v>
      </c>
      <c r="AV288" s="268" t="s">
        <v>33</v>
      </c>
      <c r="AW288" s="268" t="s">
        <v>33</v>
      </c>
      <c r="AX288" s="217"/>
      <c r="AY288" s="222"/>
    </row>
    <row r="289" s="216" customFormat="1" ht="15" spans="1:51">
      <c r="A289" s="220"/>
      <c r="B289" s="217"/>
      <c r="C289" s="287" t="s">
        <v>260</v>
      </c>
      <c r="D289" s="111" t="s">
        <v>125</v>
      </c>
      <c r="E289" s="111" t="s">
        <v>261</v>
      </c>
      <c r="F289" s="288" t="s">
        <v>316</v>
      </c>
      <c r="G289" s="288" t="s">
        <v>316</v>
      </c>
      <c r="H289" s="288" t="s">
        <v>316</v>
      </c>
      <c r="I289" s="288" t="s">
        <v>316</v>
      </c>
      <c r="J289" s="259">
        <v>0.9</v>
      </c>
      <c r="K289" s="260" t="s">
        <v>33</v>
      </c>
      <c r="L289" s="260" t="s">
        <v>33</v>
      </c>
      <c r="M289" s="261" t="s">
        <v>33</v>
      </c>
      <c r="N289" s="261" t="s">
        <v>33</v>
      </c>
      <c r="O289" s="262">
        <v>0.9</v>
      </c>
      <c r="P289" s="263">
        <v>0.666666666666667</v>
      </c>
      <c r="Q289" s="260">
        <v>1</v>
      </c>
      <c r="R289" s="260">
        <v>1</v>
      </c>
      <c r="S289" s="260">
        <v>0.590909090909091</v>
      </c>
      <c r="T289" s="262">
        <v>0.9</v>
      </c>
      <c r="U289" s="260">
        <v>0.833333333333333</v>
      </c>
      <c r="V289" s="260">
        <v>1</v>
      </c>
      <c r="W289" s="260">
        <v>1</v>
      </c>
      <c r="X289" s="260">
        <v>0.727272727272727</v>
      </c>
      <c r="Y289" s="262">
        <v>0.92</v>
      </c>
      <c r="Z289" s="262" t="s">
        <v>33</v>
      </c>
      <c r="AA289" s="262" t="s">
        <v>33</v>
      </c>
      <c r="AB289" s="262" t="s">
        <v>33</v>
      </c>
      <c r="AC289" s="262">
        <v>0.5</v>
      </c>
      <c r="AD289" s="262">
        <v>0.92</v>
      </c>
      <c r="AE289" s="260">
        <v>0.973219795137603</v>
      </c>
      <c r="AF289" s="260">
        <v>0.984935813466073</v>
      </c>
      <c r="AG289" s="260">
        <v>0.989390805364649</v>
      </c>
      <c r="AH289" s="260">
        <v>0.9448366019089</v>
      </c>
      <c r="AI289" s="262">
        <v>0.92</v>
      </c>
      <c r="AJ289" s="260">
        <v>0.777777777777778</v>
      </c>
      <c r="AK289" s="260">
        <v>1</v>
      </c>
      <c r="AL289" s="260">
        <v>1</v>
      </c>
      <c r="AM289" s="260">
        <v>0.745454545454545</v>
      </c>
      <c r="AN289" s="259">
        <v>0.99</v>
      </c>
      <c r="AO289" s="264">
        <v>1</v>
      </c>
      <c r="AP289" s="264">
        <v>1</v>
      </c>
      <c r="AQ289" s="264">
        <v>1</v>
      </c>
      <c r="AR289" s="265">
        <v>1</v>
      </c>
      <c r="AS289" s="286">
        <v>0.0922287257019438</v>
      </c>
      <c r="AT289" s="267" t="s">
        <v>33</v>
      </c>
      <c r="AU289" s="268" t="s">
        <v>33</v>
      </c>
      <c r="AV289" s="268" t="s">
        <v>33</v>
      </c>
      <c r="AW289" s="268" t="s">
        <v>33</v>
      </c>
      <c r="AX289" s="217"/>
      <c r="AY289" s="222"/>
    </row>
    <row r="290" s="216" customFormat="1" ht="15" spans="1:51">
      <c r="A290" s="220"/>
      <c r="B290" s="217"/>
      <c r="C290" s="287" t="s">
        <v>260</v>
      </c>
      <c r="D290" s="111" t="s">
        <v>125</v>
      </c>
      <c r="E290" s="111" t="s">
        <v>261</v>
      </c>
      <c r="F290" s="288" t="s">
        <v>317</v>
      </c>
      <c r="G290" s="288" t="s">
        <v>317</v>
      </c>
      <c r="H290" s="288" t="s">
        <v>317</v>
      </c>
      <c r="I290" s="288" t="s">
        <v>317</v>
      </c>
      <c r="J290" s="259">
        <v>0.9</v>
      </c>
      <c r="K290" s="260" t="s">
        <v>33</v>
      </c>
      <c r="L290" s="260" t="s">
        <v>33</v>
      </c>
      <c r="M290" s="261" t="s">
        <v>33</v>
      </c>
      <c r="N290" s="261" t="s">
        <v>33</v>
      </c>
      <c r="O290" s="262">
        <v>0.9</v>
      </c>
      <c r="P290" s="263" t="s">
        <v>33</v>
      </c>
      <c r="Q290" s="260" t="s">
        <v>33</v>
      </c>
      <c r="R290" s="260" t="s">
        <v>33</v>
      </c>
      <c r="S290" s="260" t="s">
        <v>33</v>
      </c>
      <c r="T290" s="262">
        <v>0.9</v>
      </c>
      <c r="U290" s="260" t="s">
        <v>33</v>
      </c>
      <c r="V290" s="260" t="s">
        <v>33</v>
      </c>
      <c r="W290" s="260" t="s">
        <v>33</v>
      </c>
      <c r="X290" s="260" t="s">
        <v>33</v>
      </c>
      <c r="Y290" s="262">
        <v>0.92</v>
      </c>
      <c r="Z290" s="262" t="s">
        <v>33</v>
      </c>
      <c r="AA290" s="262" t="s">
        <v>33</v>
      </c>
      <c r="AB290" s="262" t="s">
        <v>33</v>
      </c>
      <c r="AC290" s="262">
        <v>0</v>
      </c>
      <c r="AD290" s="262">
        <v>0.92</v>
      </c>
      <c r="AE290" s="260">
        <v>0.998595505617977</v>
      </c>
      <c r="AF290" s="260">
        <v>0.9581589958159</v>
      </c>
      <c r="AG290" s="260">
        <v>0.993355481727575</v>
      </c>
      <c r="AH290" s="260">
        <v>0.977713235729951</v>
      </c>
      <c r="AI290" s="262">
        <v>0.92</v>
      </c>
      <c r="AJ290" s="260" t="s">
        <v>33</v>
      </c>
      <c r="AK290" s="260" t="s">
        <v>33</v>
      </c>
      <c r="AL290" s="260" t="s">
        <v>33</v>
      </c>
      <c r="AM290" s="260">
        <v>0</v>
      </c>
      <c r="AN290" s="259">
        <v>0.99</v>
      </c>
      <c r="AO290" s="264" t="s">
        <v>33</v>
      </c>
      <c r="AP290" s="264" t="s">
        <v>33</v>
      </c>
      <c r="AQ290" s="264" t="s">
        <v>33</v>
      </c>
      <c r="AR290" s="265" t="s">
        <v>33</v>
      </c>
      <c r="AS290" s="286">
        <v>0.0922287257019438</v>
      </c>
      <c r="AT290" s="267" t="s">
        <v>33</v>
      </c>
      <c r="AU290" s="268" t="s">
        <v>33</v>
      </c>
      <c r="AV290" s="268" t="s">
        <v>33</v>
      </c>
      <c r="AW290" s="268" t="s">
        <v>33</v>
      </c>
      <c r="AX290" s="217"/>
      <c r="AY290" s="222"/>
    </row>
    <row r="291" s="216" customFormat="1" ht="15" spans="1:51">
      <c r="A291" s="220"/>
      <c r="B291" s="217"/>
      <c r="C291" s="287" t="s">
        <v>260</v>
      </c>
      <c r="D291" s="111" t="s">
        <v>125</v>
      </c>
      <c r="E291" s="111" t="s">
        <v>261</v>
      </c>
      <c r="F291" s="288" t="s">
        <v>318</v>
      </c>
      <c r="G291" s="288" t="s">
        <v>318</v>
      </c>
      <c r="H291" s="288" t="s">
        <v>318</v>
      </c>
      <c r="I291" s="288" t="s">
        <v>318</v>
      </c>
      <c r="J291" s="259">
        <v>0.9</v>
      </c>
      <c r="K291" s="260" t="s">
        <v>33</v>
      </c>
      <c r="L291" s="260" t="s">
        <v>33</v>
      </c>
      <c r="M291" s="261" t="s">
        <v>33</v>
      </c>
      <c r="N291" s="261" t="s">
        <v>33</v>
      </c>
      <c r="O291" s="262">
        <v>0.9</v>
      </c>
      <c r="P291" s="263" t="s">
        <v>33</v>
      </c>
      <c r="Q291" s="260" t="s">
        <v>33</v>
      </c>
      <c r="R291" s="260" t="s">
        <v>33</v>
      </c>
      <c r="S291" s="260">
        <v>0</v>
      </c>
      <c r="T291" s="262">
        <v>0.9</v>
      </c>
      <c r="U291" s="260" t="s">
        <v>33</v>
      </c>
      <c r="V291" s="260" t="s">
        <v>33</v>
      </c>
      <c r="W291" s="260" t="s">
        <v>33</v>
      </c>
      <c r="X291" s="260">
        <v>0</v>
      </c>
      <c r="Y291" s="262">
        <v>0.92</v>
      </c>
      <c r="Z291" s="262" t="s">
        <v>33</v>
      </c>
      <c r="AA291" s="262" t="s">
        <v>33</v>
      </c>
      <c r="AB291" s="262" t="s">
        <v>33</v>
      </c>
      <c r="AC291" s="262" t="s">
        <v>33</v>
      </c>
      <c r="AD291" s="262">
        <v>0.92</v>
      </c>
      <c r="AE291" s="260">
        <v>1</v>
      </c>
      <c r="AF291" s="260">
        <v>1</v>
      </c>
      <c r="AG291" s="260">
        <v>1</v>
      </c>
      <c r="AH291" s="260">
        <v>0.990900120600811</v>
      </c>
      <c r="AI291" s="262">
        <v>0.92</v>
      </c>
      <c r="AJ291" s="260" t="s">
        <v>33</v>
      </c>
      <c r="AK291" s="260" t="s">
        <v>33</v>
      </c>
      <c r="AL291" s="260" t="s">
        <v>33</v>
      </c>
      <c r="AM291" s="260">
        <v>0.166666666666667</v>
      </c>
      <c r="AN291" s="259">
        <v>0.99</v>
      </c>
      <c r="AO291" s="264" t="s">
        <v>33</v>
      </c>
      <c r="AP291" s="264" t="s">
        <v>33</v>
      </c>
      <c r="AQ291" s="264" t="s">
        <v>33</v>
      </c>
      <c r="AR291" s="265">
        <v>1</v>
      </c>
      <c r="AS291" s="286">
        <v>0.0922287257019438</v>
      </c>
      <c r="AT291" s="267" t="s">
        <v>33</v>
      </c>
      <c r="AU291" s="268" t="s">
        <v>33</v>
      </c>
      <c r="AV291" s="268" t="s">
        <v>33</v>
      </c>
      <c r="AW291" s="268" t="s">
        <v>33</v>
      </c>
      <c r="AX291" s="217"/>
      <c r="AY291" s="222"/>
    </row>
    <row r="292" s="216" customFormat="1" ht="15" spans="1:51">
      <c r="A292" s="220"/>
      <c r="B292" s="217"/>
      <c r="C292" s="287" t="s">
        <v>260</v>
      </c>
      <c r="D292" s="111" t="s">
        <v>125</v>
      </c>
      <c r="E292" s="111" t="s">
        <v>261</v>
      </c>
      <c r="F292" s="288" t="s">
        <v>319</v>
      </c>
      <c r="G292" s="288" t="s">
        <v>319</v>
      </c>
      <c r="H292" s="288" t="s">
        <v>319</v>
      </c>
      <c r="I292" s="288" t="s">
        <v>319</v>
      </c>
      <c r="J292" s="259">
        <v>0.9</v>
      </c>
      <c r="K292" s="260" t="s">
        <v>33</v>
      </c>
      <c r="L292" s="260" t="s">
        <v>33</v>
      </c>
      <c r="M292" s="261" t="s">
        <v>33</v>
      </c>
      <c r="N292" s="261" t="s">
        <v>33</v>
      </c>
      <c r="O292" s="262">
        <v>0.9</v>
      </c>
      <c r="P292" s="263" t="s">
        <v>33</v>
      </c>
      <c r="Q292" s="260">
        <v>0</v>
      </c>
      <c r="R292" s="260" t="s">
        <v>33</v>
      </c>
      <c r="S292" s="260">
        <v>0.875</v>
      </c>
      <c r="T292" s="262">
        <v>0.9</v>
      </c>
      <c r="U292" s="260" t="s">
        <v>33</v>
      </c>
      <c r="V292" s="260">
        <v>0</v>
      </c>
      <c r="W292" s="260" t="s">
        <v>33</v>
      </c>
      <c r="X292" s="260">
        <v>0.5</v>
      </c>
      <c r="Y292" s="262">
        <v>0.92</v>
      </c>
      <c r="Z292" s="262" t="s">
        <v>33</v>
      </c>
      <c r="AA292" s="262" t="s">
        <v>33</v>
      </c>
      <c r="AB292" s="262" t="s">
        <v>33</v>
      </c>
      <c r="AC292" s="262">
        <v>0</v>
      </c>
      <c r="AD292" s="262">
        <v>0.92</v>
      </c>
      <c r="AE292" s="260">
        <v>0.9965112591183</v>
      </c>
      <c r="AF292" s="260">
        <v>0.995338634494105</v>
      </c>
      <c r="AG292" s="260">
        <v>0.999857833380722</v>
      </c>
      <c r="AH292" s="260">
        <v>0.99129304350455</v>
      </c>
      <c r="AI292" s="262">
        <v>0.92</v>
      </c>
      <c r="AJ292" s="260" t="s">
        <v>33</v>
      </c>
      <c r="AK292" s="260">
        <v>0</v>
      </c>
      <c r="AL292" s="260" t="s">
        <v>33</v>
      </c>
      <c r="AM292" s="260">
        <v>0.444444444444444</v>
      </c>
      <c r="AN292" s="259">
        <v>0.99</v>
      </c>
      <c r="AO292" s="264">
        <v>1</v>
      </c>
      <c r="AP292" s="264">
        <v>1</v>
      </c>
      <c r="AQ292" s="264">
        <v>1</v>
      </c>
      <c r="AR292" s="265">
        <v>1</v>
      </c>
      <c r="AS292" s="286">
        <v>0.0922287257019438</v>
      </c>
      <c r="AT292" s="267" t="s">
        <v>33</v>
      </c>
      <c r="AU292" s="268" t="s">
        <v>33</v>
      </c>
      <c r="AV292" s="268" t="s">
        <v>33</v>
      </c>
      <c r="AW292" s="268" t="s">
        <v>33</v>
      </c>
      <c r="AX292" s="217"/>
      <c r="AY292" s="222"/>
    </row>
    <row r="293" s="216" customFormat="1" ht="15" spans="1:51">
      <c r="A293" s="220"/>
      <c r="B293" s="217"/>
      <c r="C293" s="287" t="s">
        <v>260</v>
      </c>
      <c r="D293" s="111" t="s">
        <v>25</v>
      </c>
      <c r="E293" s="111" t="s">
        <v>261</v>
      </c>
      <c r="F293" s="288" t="s">
        <v>320</v>
      </c>
      <c r="G293" s="288" t="s">
        <v>320</v>
      </c>
      <c r="H293" s="288" t="s">
        <v>320</v>
      </c>
      <c r="I293" s="288" t="s">
        <v>320</v>
      </c>
      <c r="J293" s="259">
        <v>0.9</v>
      </c>
      <c r="K293" s="260">
        <v>0.966942148760331</v>
      </c>
      <c r="L293" s="260">
        <v>0.964285714285714</v>
      </c>
      <c r="M293" s="261">
        <v>0.901960784313726</v>
      </c>
      <c r="N293" s="261">
        <v>0.930681370618354</v>
      </c>
      <c r="O293" s="262">
        <v>0.9</v>
      </c>
      <c r="P293" s="263">
        <v>0.968831525470273</v>
      </c>
      <c r="Q293" s="260">
        <v>0.974224552206204</v>
      </c>
      <c r="R293" s="260">
        <v>0.969654340836013</v>
      </c>
      <c r="S293" s="260">
        <v>0.959736636993888</v>
      </c>
      <c r="T293" s="262">
        <v>0.9</v>
      </c>
      <c r="U293" s="260">
        <v>0.930385830015104</v>
      </c>
      <c r="V293" s="260">
        <v>0.925294888597641</v>
      </c>
      <c r="W293" s="260">
        <v>0.92483922829582</v>
      </c>
      <c r="X293" s="260">
        <v>0.915863313779382</v>
      </c>
      <c r="Y293" s="262">
        <v>0.92</v>
      </c>
      <c r="Z293" s="262">
        <v>0.935323383084577</v>
      </c>
      <c r="AA293" s="262">
        <v>0.953939393939394</v>
      </c>
      <c r="AB293" s="262">
        <v>0.876767676767677</v>
      </c>
      <c r="AC293" s="262">
        <v>0.949978864308863</v>
      </c>
      <c r="AD293" s="262">
        <v>0.92</v>
      </c>
      <c r="AE293" s="260">
        <v>0.995145631067961</v>
      </c>
      <c r="AF293" s="260">
        <v>1</v>
      </c>
      <c r="AG293" s="260">
        <v>0.998998998998999</v>
      </c>
      <c r="AH293" s="260">
        <v>0.994148724649208</v>
      </c>
      <c r="AI293" s="262">
        <v>0.92</v>
      </c>
      <c r="AJ293" s="260">
        <v>0.968255676315506</v>
      </c>
      <c r="AK293" s="260">
        <v>0.96966235085047</v>
      </c>
      <c r="AL293" s="260">
        <v>0.968567251461988</v>
      </c>
      <c r="AM293" s="260">
        <v>0.97561075188699</v>
      </c>
      <c r="AN293" s="259">
        <v>0.99</v>
      </c>
      <c r="AO293" s="264">
        <v>1</v>
      </c>
      <c r="AP293" s="264">
        <v>1</v>
      </c>
      <c r="AQ293" s="264">
        <v>1</v>
      </c>
      <c r="AR293" s="265">
        <v>1</v>
      </c>
      <c r="AS293" s="286">
        <v>0.0922287257019438</v>
      </c>
      <c r="AT293" s="267">
        <v>0.1875</v>
      </c>
      <c r="AU293" s="268">
        <v>0</v>
      </c>
      <c r="AV293" s="268">
        <v>0.125</v>
      </c>
      <c r="AW293" s="268">
        <v>0.0507936507936508</v>
      </c>
      <c r="AX293" s="217"/>
      <c r="AY293" s="222"/>
    </row>
    <row r="294" s="216" customFormat="1" ht="15" spans="1:51">
      <c r="A294" s="220"/>
      <c r="B294" s="217"/>
      <c r="C294" s="287" t="s">
        <v>260</v>
      </c>
      <c r="D294" s="111" t="s">
        <v>25</v>
      </c>
      <c r="E294" s="111" t="s">
        <v>261</v>
      </c>
      <c r="F294" s="289" t="s">
        <v>321</v>
      </c>
      <c r="G294" s="289" t="s">
        <v>321</v>
      </c>
      <c r="H294" s="289" t="s">
        <v>321</v>
      </c>
      <c r="I294" s="289" t="s">
        <v>321</v>
      </c>
      <c r="J294" s="259">
        <v>0.9</v>
      </c>
      <c r="K294" s="260" t="s">
        <v>33</v>
      </c>
      <c r="L294" s="260" t="s">
        <v>33</v>
      </c>
      <c r="M294" s="261" t="s">
        <v>33</v>
      </c>
      <c r="N294" s="261" t="s">
        <v>33</v>
      </c>
      <c r="O294" s="262">
        <v>0.9</v>
      </c>
      <c r="P294" s="263" t="s">
        <v>33</v>
      </c>
      <c r="Q294" s="260" t="s">
        <v>33</v>
      </c>
      <c r="R294" s="260" t="s">
        <v>33</v>
      </c>
      <c r="S294" s="260" t="s">
        <v>33</v>
      </c>
      <c r="T294" s="262">
        <v>0.9</v>
      </c>
      <c r="U294" s="260" t="s">
        <v>33</v>
      </c>
      <c r="V294" s="260" t="s">
        <v>33</v>
      </c>
      <c r="W294" s="260" t="s">
        <v>33</v>
      </c>
      <c r="X294" s="260" t="s">
        <v>33</v>
      </c>
      <c r="Y294" s="262">
        <v>0.92</v>
      </c>
      <c r="Z294" s="262" t="s">
        <v>33</v>
      </c>
      <c r="AA294" s="262" t="s">
        <v>33</v>
      </c>
      <c r="AB294" s="262" t="s">
        <v>33</v>
      </c>
      <c r="AC294" s="262" t="s">
        <v>33</v>
      </c>
      <c r="AD294" s="262">
        <v>0.92</v>
      </c>
      <c r="AE294" s="260" t="s">
        <v>33</v>
      </c>
      <c r="AF294" s="260" t="s">
        <v>33</v>
      </c>
      <c r="AG294" s="260" t="s">
        <v>33</v>
      </c>
      <c r="AH294" s="260" t="s">
        <v>33</v>
      </c>
      <c r="AI294" s="262">
        <v>0.92</v>
      </c>
      <c r="AJ294" s="260" t="s">
        <v>33</v>
      </c>
      <c r="AK294" s="260" t="s">
        <v>33</v>
      </c>
      <c r="AL294" s="260" t="s">
        <v>33</v>
      </c>
      <c r="AM294" s="260" t="s">
        <v>33</v>
      </c>
      <c r="AN294" s="259">
        <v>0.99</v>
      </c>
      <c r="AO294" s="264" t="s">
        <v>33</v>
      </c>
      <c r="AP294" s="264" t="s">
        <v>33</v>
      </c>
      <c r="AQ294" s="264" t="s">
        <v>33</v>
      </c>
      <c r="AR294" s="265" t="s">
        <v>33</v>
      </c>
      <c r="AS294" s="286">
        <v>0.0922287257019438</v>
      </c>
      <c r="AT294" s="267" t="s">
        <v>33</v>
      </c>
      <c r="AU294" s="268" t="s">
        <v>33</v>
      </c>
      <c r="AV294" s="268" t="s">
        <v>33</v>
      </c>
      <c r="AW294" s="268" t="s">
        <v>33</v>
      </c>
      <c r="AX294" s="217"/>
      <c r="AY294" s="222"/>
    </row>
    <row r="295" s="216" customFormat="1" ht="15" spans="1:51">
      <c r="A295" s="220"/>
      <c r="B295" s="217"/>
      <c r="C295" s="287" t="s">
        <v>260</v>
      </c>
      <c r="D295" s="111" t="s">
        <v>25</v>
      </c>
      <c r="E295" s="111" t="s">
        <v>261</v>
      </c>
      <c r="F295" s="288" t="s">
        <v>322</v>
      </c>
      <c r="G295" s="288" t="s">
        <v>322</v>
      </c>
      <c r="H295" s="288" t="s">
        <v>322</v>
      </c>
      <c r="I295" s="288" t="s">
        <v>322</v>
      </c>
      <c r="J295" s="259">
        <v>0.9</v>
      </c>
      <c r="K295" s="260">
        <v>0.985815602836879</v>
      </c>
      <c r="L295" s="260">
        <v>0.992647058823529</v>
      </c>
      <c r="M295" s="261">
        <v>0.990654205607477</v>
      </c>
      <c r="N295" s="261">
        <v>0.982009504412763</v>
      </c>
      <c r="O295" s="262">
        <v>0.9</v>
      </c>
      <c r="P295" s="263">
        <v>0.964285714285714</v>
      </c>
      <c r="Q295" s="260">
        <v>0.963109591506208</v>
      </c>
      <c r="R295" s="260">
        <v>0.964705882352941</v>
      </c>
      <c r="S295" s="260">
        <v>0.963555561425289</v>
      </c>
      <c r="T295" s="262">
        <v>0.9</v>
      </c>
      <c r="U295" s="260">
        <v>0.937169312169312</v>
      </c>
      <c r="V295" s="260">
        <v>0.942594925319417</v>
      </c>
      <c r="W295" s="260">
        <v>0.92962962962963</v>
      </c>
      <c r="X295" s="260">
        <v>0.934989038273594</v>
      </c>
      <c r="Y295" s="262">
        <v>0.92</v>
      </c>
      <c r="Z295" s="262">
        <v>0.978748068006182</v>
      </c>
      <c r="AA295" s="262">
        <v>0.990759169746943</v>
      </c>
      <c r="AB295" s="262">
        <v>0.985849056603774</v>
      </c>
      <c r="AC295" s="262">
        <v>0.989783398612619</v>
      </c>
      <c r="AD295" s="262">
        <v>0.92</v>
      </c>
      <c r="AE295" s="260">
        <v>0.991468616697136</v>
      </c>
      <c r="AF295" s="260">
        <v>0.99550112471882</v>
      </c>
      <c r="AG295" s="260">
        <v>0.980016652789342</v>
      </c>
      <c r="AH295" s="260">
        <v>0.981442596127625</v>
      </c>
      <c r="AI295" s="262">
        <v>0.92</v>
      </c>
      <c r="AJ295" s="260">
        <v>0.987515703517588</v>
      </c>
      <c r="AK295" s="260">
        <v>0.993409036766458</v>
      </c>
      <c r="AL295" s="260">
        <v>0.992204899777283</v>
      </c>
      <c r="AM295" s="260">
        <v>0.992982922119409</v>
      </c>
      <c r="AN295" s="259">
        <v>0.99</v>
      </c>
      <c r="AO295" s="264">
        <v>1</v>
      </c>
      <c r="AP295" s="264">
        <v>1</v>
      </c>
      <c r="AQ295" s="264">
        <v>1</v>
      </c>
      <c r="AR295" s="265">
        <v>1</v>
      </c>
      <c r="AS295" s="286">
        <v>0.0922287257019438</v>
      </c>
      <c r="AT295" s="267">
        <v>0.24</v>
      </c>
      <c r="AU295" s="268">
        <v>0.0810810810810811</v>
      </c>
      <c r="AV295" s="268">
        <v>0.388888888888889</v>
      </c>
      <c r="AW295" s="268">
        <v>0.0839793281653747</v>
      </c>
      <c r="AX295" s="217"/>
      <c r="AY295" s="222"/>
    </row>
    <row r="296" s="216" customFormat="1" ht="15" spans="1:51">
      <c r="A296" s="220"/>
      <c r="B296" s="217"/>
      <c r="C296" s="287" t="s">
        <v>260</v>
      </c>
      <c r="D296" s="111" t="s">
        <v>25</v>
      </c>
      <c r="E296" s="111" t="s">
        <v>261</v>
      </c>
      <c r="F296" s="288" t="s">
        <v>323</v>
      </c>
      <c r="G296" s="288" t="s">
        <v>323</v>
      </c>
      <c r="H296" s="288" t="s">
        <v>323</v>
      </c>
      <c r="I296" s="288" t="s">
        <v>323</v>
      </c>
      <c r="J296" s="259">
        <v>0.9</v>
      </c>
      <c r="K296" s="260">
        <v>0.897058823529412</v>
      </c>
      <c r="L296" s="260">
        <v>0.984615384615385</v>
      </c>
      <c r="M296" s="261">
        <v>0.993506493506494</v>
      </c>
      <c r="N296" s="261">
        <v>0.92752596789424</v>
      </c>
      <c r="O296" s="262">
        <v>0.9</v>
      </c>
      <c r="P296" s="263">
        <v>0.932448846117911</v>
      </c>
      <c r="Q296" s="260">
        <v>0.937476220672162</v>
      </c>
      <c r="R296" s="260">
        <v>0.951907131011609</v>
      </c>
      <c r="S296" s="260">
        <v>0.935089148253994</v>
      </c>
      <c r="T296" s="262">
        <v>0.9</v>
      </c>
      <c r="U296" s="260">
        <v>0.908343455106045</v>
      </c>
      <c r="V296" s="260">
        <v>0.92289156626506</v>
      </c>
      <c r="W296" s="260">
        <v>0.925976179707523</v>
      </c>
      <c r="X296" s="260">
        <v>0.919703011784425</v>
      </c>
      <c r="Y296" s="262">
        <v>0.92</v>
      </c>
      <c r="Z296" s="262">
        <v>0.96877995344379</v>
      </c>
      <c r="AA296" s="262">
        <v>0.983189873417722</v>
      </c>
      <c r="AB296" s="262">
        <v>0.96872461413485</v>
      </c>
      <c r="AC296" s="262">
        <v>0.978888139691692</v>
      </c>
      <c r="AD296" s="262">
        <v>0.92</v>
      </c>
      <c r="AE296" s="260">
        <v>0.995813133539004</v>
      </c>
      <c r="AF296" s="260">
        <v>0.995337995337995</v>
      </c>
      <c r="AG296" s="260">
        <v>0.982596425211665</v>
      </c>
      <c r="AH296" s="260">
        <v>0.990416482828677</v>
      </c>
      <c r="AI296" s="262">
        <v>0.92</v>
      </c>
      <c r="AJ296" s="260">
        <v>0.978173942019327</v>
      </c>
      <c r="AK296" s="260">
        <v>0.986824324324324</v>
      </c>
      <c r="AL296" s="260">
        <v>0.981202594261845</v>
      </c>
      <c r="AM296" s="260">
        <v>0.985445201025806</v>
      </c>
      <c r="AN296" s="259">
        <v>0.99</v>
      </c>
      <c r="AO296" s="264">
        <v>1</v>
      </c>
      <c r="AP296" s="264">
        <v>1</v>
      </c>
      <c r="AQ296" s="264">
        <v>1</v>
      </c>
      <c r="AR296" s="265">
        <v>1</v>
      </c>
      <c r="AS296" s="286">
        <v>0.0922287257019438</v>
      </c>
      <c r="AT296" s="267">
        <v>0.148148148148148</v>
      </c>
      <c r="AU296" s="268">
        <v>0.160493827160494</v>
      </c>
      <c r="AV296" s="268">
        <v>0.222222222222222</v>
      </c>
      <c r="AW296" s="268">
        <v>0.115099715099715</v>
      </c>
      <c r="AX296" s="217"/>
      <c r="AY296" s="222"/>
    </row>
    <row r="297" s="216" customFormat="1" ht="15" spans="1:51">
      <c r="A297" s="220"/>
      <c r="B297" s="217"/>
      <c r="C297" s="287" t="s">
        <v>260</v>
      </c>
      <c r="D297" s="111" t="s">
        <v>125</v>
      </c>
      <c r="E297" s="111" t="s">
        <v>261</v>
      </c>
      <c r="F297" s="288" t="s">
        <v>324</v>
      </c>
      <c r="G297" s="288" t="s">
        <v>324</v>
      </c>
      <c r="H297" s="288" t="s">
        <v>324</v>
      </c>
      <c r="I297" s="288" t="s">
        <v>324</v>
      </c>
      <c r="J297" s="259">
        <v>0.9</v>
      </c>
      <c r="K297" s="260" t="s">
        <v>33</v>
      </c>
      <c r="L297" s="260" t="s">
        <v>33</v>
      </c>
      <c r="M297" s="261" t="s">
        <v>33</v>
      </c>
      <c r="N297" s="261" t="s">
        <v>33</v>
      </c>
      <c r="O297" s="262">
        <v>0.9</v>
      </c>
      <c r="P297" s="263" t="s">
        <v>33</v>
      </c>
      <c r="Q297" s="260" t="s">
        <v>33</v>
      </c>
      <c r="R297" s="260" t="s">
        <v>33</v>
      </c>
      <c r="S297" s="260">
        <v>0</v>
      </c>
      <c r="T297" s="262">
        <v>0.9</v>
      </c>
      <c r="U297" s="260" t="s">
        <v>33</v>
      </c>
      <c r="V297" s="260" t="s">
        <v>33</v>
      </c>
      <c r="W297" s="260" t="s">
        <v>33</v>
      </c>
      <c r="X297" s="260">
        <v>1</v>
      </c>
      <c r="Y297" s="262">
        <v>0.92</v>
      </c>
      <c r="Z297" s="262" t="s">
        <v>33</v>
      </c>
      <c r="AA297" s="262" t="s">
        <v>33</v>
      </c>
      <c r="AB297" s="262" t="s">
        <v>33</v>
      </c>
      <c r="AC297" s="262" t="s">
        <v>33</v>
      </c>
      <c r="AD297" s="262">
        <v>0.92</v>
      </c>
      <c r="AE297" s="260">
        <v>0.998805256869773</v>
      </c>
      <c r="AF297" s="260">
        <v>0.996897621509824</v>
      </c>
      <c r="AG297" s="260">
        <v>0.978827361563518</v>
      </c>
      <c r="AH297" s="260">
        <v>0.98744977429436</v>
      </c>
      <c r="AI297" s="262">
        <v>0.92</v>
      </c>
      <c r="AJ297" s="260" t="s">
        <v>33</v>
      </c>
      <c r="AK297" s="260" t="s">
        <v>33</v>
      </c>
      <c r="AL297" s="260" t="s">
        <v>33</v>
      </c>
      <c r="AM297" s="260">
        <v>1</v>
      </c>
      <c r="AN297" s="259">
        <v>0.99</v>
      </c>
      <c r="AO297" s="264" t="s">
        <v>33</v>
      </c>
      <c r="AP297" s="264" t="s">
        <v>33</v>
      </c>
      <c r="AQ297" s="264" t="s">
        <v>33</v>
      </c>
      <c r="AR297" s="265">
        <v>1</v>
      </c>
      <c r="AS297" s="286">
        <v>0.0922287257019438</v>
      </c>
      <c r="AT297" s="267" t="s">
        <v>33</v>
      </c>
      <c r="AU297" s="268" t="s">
        <v>33</v>
      </c>
      <c r="AV297" s="268" t="s">
        <v>33</v>
      </c>
      <c r="AW297" s="268" t="s">
        <v>33</v>
      </c>
      <c r="AX297" s="217"/>
      <c r="AY297" s="222"/>
    </row>
    <row r="298" s="216" customFormat="1" ht="15" spans="1:51">
      <c r="A298" s="220"/>
      <c r="B298" s="217"/>
      <c r="C298" s="287" t="s">
        <v>260</v>
      </c>
      <c r="D298" s="111" t="s">
        <v>125</v>
      </c>
      <c r="E298" s="111" t="s">
        <v>261</v>
      </c>
      <c r="F298" s="288" t="s">
        <v>325</v>
      </c>
      <c r="G298" s="288" t="s">
        <v>325</v>
      </c>
      <c r="H298" s="288" t="s">
        <v>325</v>
      </c>
      <c r="I298" s="288" t="s">
        <v>325</v>
      </c>
      <c r="J298" s="259">
        <v>0.9</v>
      </c>
      <c r="K298" s="260" t="s">
        <v>33</v>
      </c>
      <c r="L298" s="260" t="s">
        <v>33</v>
      </c>
      <c r="M298" s="261" t="s">
        <v>33</v>
      </c>
      <c r="N298" s="261" t="s">
        <v>33</v>
      </c>
      <c r="O298" s="262">
        <v>0.9</v>
      </c>
      <c r="P298" s="263" t="s">
        <v>33</v>
      </c>
      <c r="Q298" s="260" t="s">
        <v>33</v>
      </c>
      <c r="R298" s="260" t="s">
        <v>33</v>
      </c>
      <c r="S298" s="260" t="s">
        <v>33</v>
      </c>
      <c r="T298" s="262">
        <v>0.9</v>
      </c>
      <c r="U298" s="260" t="s">
        <v>33</v>
      </c>
      <c r="V298" s="260" t="s">
        <v>33</v>
      </c>
      <c r="W298" s="260" t="s">
        <v>33</v>
      </c>
      <c r="X298" s="260" t="s">
        <v>33</v>
      </c>
      <c r="Y298" s="262">
        <v>0.92</v>
      </c>
      <c r="Z298" s="262" t="s">
        <v>33</v>
      </c>
      <c r="AA298" s="262" t="s">
        <v>33</v>
      </c>
      <c r="AB298" s="262" t="s">
        <v>33</v>
      </c>
      <c r="AC298" s="262" t="s">
        <v>33</v>
      </c>
      <c r="AD298" s="262">
        <v>0.92</v>
      </c>
      <c r="AE298" s="260">
        <v>1</v>
      </c>
      <c r="AF298" s="260">
        <v>0.992537313432836</v>
      </c>
      <c r="AG298" s="260">
        <v>0.997150997150997</v>
      </c>
      <c r="AH298" s="260">
        <v>0.992526158445441</v>
      </c>
      <c r="AI298" s="262">
        <v>0.92</v>
      </c>
      <c r="AJ298" s="260" t="s">
        <v>33</v>
      </c>
      <c r="AK298" s="260" t="s">
        <v>33</v>
      </c>
      <c r="AL298" s="260" t="s">
        <v>33</v>
      </c>
      <c r="AM298" s="260" t="s">
        <v>33</v>
      </c>
      <c r="AN298" s="259">
        <v>0.99</v>
      </c>
      <c r="AO298" s="264">
        <v>1</v>
      </c>
      <c r="AP298" s="264">
        <v>1</v>
      </c>
      <c r="AQ298" s="264">
        <v>1</v>
      </c>
      <c r="AR298" s="265">
        <v>1</v>
      </c>
      <c r="AS298" s="286">
        <v>0.0922287257019438</v>
      </c>
      <c r="AT298" s="267" t="s">
        <v>33</v>
      </c>
      <c r="AU298" s="268" t="s">
        <v>33</v>
      </c>
      <c r="AV298" s="268" t="s">
        <v>33</v>
      </c>
      <c r="AW298" s="268" t="s">
        <v>33</v>
      </c>
      <c r="AX298" s="217"/>
      <c r="AY298" s="222"/>
    </row>
    <row r="299" s="216" customFormat="1" ht="15" spans="1:51">
      <c r="A299" s="220"/>
      <c r="B299" s="217"/>
      <c r="C299" s="287" t="s">
        <v>260</v>
      </c>
      <c r="D299" s="111" t="s">
        <v>125</v>
      </c>
      <c r="E299" s="111" t="s">
        <v>261</v>
      </c>
      <c r="F299" s="288" t="s">
        <v>326</v>
      </c>
      <c r="G299" s="288" t="s">
        <v>326</v>
      </c>
      <c r="H299" s="288" t="s">
        <v>326</v>
      </c>
      <c r="I299" s="288" t="s">
        <v>326</v>
      </c>
      <c r="J299" s="259">
        <v>0.9</v>
      </c>
      <c r="K299" s="260" t="s">
        <v>33</v>
      </c>
      <c r="L299" s="260" t="s">
        <v>33</v>
      </c>
      <c r="M299" s="261" t="s">
        <v>33</v>
      </c>
      <c r="N299" s="261" t="s">
        <v>33</v>
      </c>
      <c r="O299" s="262">
        <v>0.9</v>
      </c>
      <c r="P299" s="263">
        <v>0.48780487804878</v>
      </c>
      <c r="Q299" s="260">
        <v>0.893617021276596</v>
      </c>
      <c r="R299" s="260">
        <v>0.823529411764706</v>
      </c>
      <c r="S299" s="260">
        <v>0.902857142857143</v>
      </c>
      <c r="T299" s="262">
        <v>0.9</v>
      </c>
      <c r="U299" s="260">
        <v>0.560975609756098</v>
      </c>
      <c r="V299" s="260">
        <v>0.914893617021277</v>
      </c>
      <c r="W299" s="260">
        <v>0.823529411764706</v>
      </c>
      <c r="X299" s="260">
        <v>0.916190476190476</v>
      </c>
      <c r="Y299" s="262">
        <v>0.92</v>
      </c>
      <c r="Z299" s="262">
        <v>0.875</v>
      </c>
      <c r="AA299" s="262">
        <v>0.962962962962963</v>
      </c>
      <c r="AB299" s="262">
        <v>1</v>
      </c>
      <c r="AC299" s="262">
        <v>0.978339350180505</v>
      </c>
      <c r="AD299" s="262">
        <v>0.92</v>
      </c>
      <c r="AE299" s="260">
        <v>0.995568685376662</v>
      </c>
      <c r="AF299" s="260">
        <v>0.998870056497175</v>
      </c>
      <c r="AG299" s="260">
        <v>0.998694516971279</v>
      </c>
      <c r="AH299" s="260">
        <v>0.928690652818991</v>
      </c>
      <c r="AI299" s="262">
        <v>0.92</v>
      </c>
      <c r="AJ299" s="260">
        <v>0.676923076923077</v>
      </c>
      <c r="AK299" s="260">
        <v>0.932432432432432</v>
      </c>
      <c r="AL299" s="260">
        <v>0.863636363636364</v>
      </c>
      <c r="AM299" s="260">
        <v>0.937810945273632</v>
      </c>
      <c r="AN299" s="259">
        <v>0.99</v>
      </c>
      <c r="AO299" s="264">
        <v>1</v>
      </c>
      <c r="AP299" s="264" t="s">
        <v>33</v>
      </c>
      <c r="AQ299" s="264">
        <v>1</v>
      </c>
      <c r="AR299" s="265">
        <v>1</v>
      </c>
      <c r="AS299" s="286">
        <v>0.0922287257019438</v>
      </c>
      <c r="AT299" s="267">
        <v>0</v>
      </c>
      <c r="AU299" s="268" t="s">
        <v>33</v>
      </c>
      <c r="AV299" s="268" t="s">
        <v>33</v>
      </c>
      <c r="AW299" s="268">
        <v>0</v>
      </c>
      <c r="AX299" s="217"/>
      <c r="AY299" s="222"/>
    </row>
    <row r="300" s="216" customFormat="1" ht="15" spans="1:51">
      <c r="A300" s="220"/>
      <c r="B300" s="217"/>
      <c r="C300" s="287" t="s">
        <v>260</v>
      </c>
      <c r="D300" s="111" t="s">
        <v>125</v>
      </c>
      <c r="E300" s="111" t="s">
        <v>261</v>
      </c>
      <c r="F300" s="288" t="s">
        <v>327</v>
      </c>
      <c r="G300" s="288" t="s">
        <v>327</v>
      </c>
      <c r="H300" s="288" t="s">
        <v>327</v>
      </c>
      <c r="I300" s="288" t="s">
        <v>327</v>
      </c>
      <c r="J300" s="259">
        <v>0.9</v>
      </c>
      <c r="K300" s="260" t="s">
        <v>33</v>
      </c>
      <c r="L300" s="260" t="s">
        <v>33</v>
      </c>
      <c r="M300" s="261" t="s">
        <v>33</v>
      </c>
      <c r="N300" s="261" t="s">
        <v>33</v>
      </c>
      <c r="O300" s="262">
        <v>0.9</v>
      </c>
      <c r="P300" s="263" t="s">
        <v>33</v>
      </c>
      <c r="Q300" s="260">
        <v>1</v>
      </c>
      <c r="R300" s="260" t="s">
        <v>33</v>
      </c>
      <c r="S300" s="260">
        <v>1</v>
      </c>
      <c r="T300" s="262">
        <v>0.9</v>
      </c>
      <c r="U300" s="260" t="s">
        <v>33</v>
      </c>
      <c r="V300" s="260">
        <v>0</v>
      </c>
      <c r="W300" s="260" t="s">
        <v>33</v>
      </c>
      <c r="X300" s="260">
        <v>0.666666666666667</v>
      </c>
      <c r="Y300" s="262">
        <v>0.92</v>
      </c>
      <c r="Z300" s="262" t="s">
        <v>33</v>
      </c>
      <c r="AA300" s="262" t="s">
        <v>33</v>
      </c>
      <c r="AB300" s="262" t="s">
        <v>33</v>
      </c>
      <c r="AC300" s="262">
        <v>0</v>
      </c>
      <c r="AD300" s="262">
        <v>0.92</v>
      </c>
      <c r="AE300" s="260">
        <v>0.999785361665594</v>
      </c>
      <c r="AF300" s="260">
        <v>0.999793388429752</v>
      </c>
      <c r="AG300" s="260">
        <v>0.998983997967996</v>
      </c>
      <c r="AH300" s="260">
        <v>0.982308212835672</v>
      </c>
      <c r="AI300" s="262">
        <v>0.92</v>
      </c>
      <c r="AJ300" s="260" t="s">
        <v>33</v>
      </c>
      <c r="AK300" s="260">
        <v>0</v>
      </c>
      <c r="AL300" s="260" t="s">
        <v>33</v>
      </c>
      <c r="AM300" s="260">
        <v>0.5</v>
      </c>
      <c r="AN300" s="259">
        <v>0.99</v>
      </c>
      <c r="AO300" s="264">
        <v>1</v>
      </c>
      <c r="AP300" s="264">
        <v>1</v>
      </c>
      <c r="AQ300" s="264">
        <v>1</v>
      </c>
      <c r="AR300" s="265">
        <v>1</v>
      </c>
      <c r="AS300" s="286">
        <v>0.0922287257019438</v>
      </c>
      <c r="AT300" s="267" t="s">
        <v>33</v>
      </c>
      <c r="AU300" s="268" t="s">
        <v>33</v>
      </c>
      <c r="AV300" s="268" t="s">
        <v>33</v>
      </c>
      <c r="AW300" s="268">
        <v>0</v>
      </c>
      <c r="AX300" s="217"/>
      <c r="AY300" s="222"/>
    </row>
    <row r="301" s="216" customFormat="1" ht="15" spans="1:51">
      <c r="A301" s="220"/>
      <c r="B301" s="217"/>
      <c r="C301" s="287" t="s">
        <v>260</v>
      </c>
      <c r="D301" s="111" t="s">
        <v>125</v>
      </c>
      <c r="E301" s="111" t="s">
        <v>261</v>
      </c>
      <c r="F301" s="288" t="s">
        <v>328</v>
      </c>
      <c r="G301" s="288" t="s">
        <v>328</v>
      </c>
      <c r="H301" s="288" t="s">
        <v>328</v>
      </c>
      <c r="I301" s="288" t="s">
        <v>328</v>
      </c>
      <c r="J301" s="259">
        <v>0.9</v>
      </c>
      <c r="K301" s="260" t="s">
        <v>33</v>
      </c>
      <c r="L301" s="260" t="s">
        <v>33</v>
      </c>
      <c r="M301" s="261" t="s">
        <v>33</v>
      </c>
      <c r="N301" s="261" t="s">
        <v>33</v>
      </c>
      <c r="O301" s="262">
        <v>0.9</v>
      </c>
      <c r="P301" s="263">
        <v>0</v>
      </c>
      <c r="Q301" s="260">
        <v>0.5</v>
      </c>
      <c r="R301" s="260" t="s">
        <v>33</v>
      </c>
      <c r="S301" s="260">
        <v>0.0571428571428571</v>
      </c>
      <c r="T301" s="262">
        <v>0.9</v>
      </c>
      <c r="U301" s="260">
        <v>0</v>
      </c>
      <c r="V301" s="260">
        <v>0</v>
      </c>
      <c r="W301" s="260" t="s">
        <v>33</v>
      </c>
      <c r="X301" s="260">
        <v>0.714285714285714</v>
      </c>
      <c r="Y301" s="262">
        <v>0.92</v>
      </c>
      <c r="Z301" s="262" t="s">
        <v>33</v>
      </c>
      <c r="AA301" s="262" t="s">
        <v>33</v>
      </c>
      <c r="AB301" s="262" t="s">
        <v>33</v>
      </c>
      <c r="AC301" s="262">
        <v>0</v>
      </c>
      <c r="AD301" s="262">
        <v>0.92</v>
      </c>
      <c r="AE301" s="260">
        <v>0.999004479840717</v>
      </c>
      <c r="AF301" s="260">
        <v>0.993848653667595</v>
      </c>
      <c r="AG301" s="260">
        <v>0.99955985915493</v>
      </c>
      <c r="AH301" s="260">
        <v>0.953356354754485</v>
      </c>
      <c r="AI301" s="262">
        <v>0.92</v>
      </c>
      <c r="AJ301" s="260">
        <v>0</v>
      </c>
      <c r="AK301" s="260">
        <v>0</v>
      </c>
      <c r="AL301" s="260" t="s">
        <v>33</v>
      </c>
      <c r="AM301" s="260">
        <v>0.692307692307692</v>
      </c>
      <c r="AN301" s="259">
        <v>0.99</v>
      </c>
      <c r="AO301" s="264">
        <v>1</v>
      </c>
      <c r="AP301" s="264">
        <v>1</v>
      </c>
      <c r="AQ301" s="264">
        <v>1</v>
      </c>
      <c r="AR301" s="265">
        <v>1</v>
      </c>
      <c r="AS301" s="286">
        <v>0.0922287257019438</v>
      </c>
      <c r="AT301" s="267" t="s">
        <v>33</v>
      </c>
      <c r="AU301" s="268" t="s">
        <v>33</v>
      </c>
      <c r="AV301" s="268" t="s">
        <v>33</v>
      </c>
      <c r="AW301" s="268">
        <v>0</v>
      </c>
      <c r="AX301" s="217"/>
      <c r="AY301" s="222"/>
    </row>
    <row r="302" s="216" customFormat="1" ht="15" spans="1:51">
      <c r="A302" s="220"/>
      <c r="B302" s="217"/>
      <c r="C302" s="287" t="s">
        <v>260</v>
      </c>
      <c r="D302" s="111" t="s">
        <v>125</v>
      </c>
      <c r="E302" s="111" t="s">
        <v>261</v>
      </c>
      <c r="F302" s="288" t="s">
        <v>329</v>
      </c>
      <c r="G302" s="288" t="s">
        <v>329</v>
      </c>
      <c r="H302" s="288" t="s">
        <v>329</v>
      </c>
      <c r="I302" s="288" t="s">
        <v>329</v>
      </c>
      <c r="J302" s="259">
        <v>0.9</v>
      </c>
      <c r="K302" s="260" t="s">
        <v>33</v>
      </c>
      <c r="L302" s="260" t="s">
        <v>33</v>
      </c>
      <c r="M302" s="261" t="s">
        <v>33</v>
      </c>
      <c r="N302" s="261" t="s">
        <v>33</v>
      </c>
      <c r="O302" s="262">
        <v>0.9</v>
      </c>
      <c r="P302" s="263" t="s">
        <v>33</v>
      </c>
      <c r="Q302" s="260" t="s">
        <v>33</v>
      </c>
      <c r="R302" s="260" t="s">
        <v>33</v>
      </c>
      <c r="S302" s="260">
        <v>1</v>
      </c>
      <c r="T302" s="262">
        <v>0.9</v>
      </c>
      <c r="U302" s="260" t="s">
        <v>33</v>
      </c>
      <c r="V302" s="260" t="s">
        <v>33</v>
      </c>
      <c r="W302" s="260" t="s">
        <v>33</v>
      </c>
      <c r="X302" s="260">
        <v>1</v>
      </c>
      <c r="Y302" s="262">
        <v>0.92</v>
      </c>
      <c r="Z302" s="262">
        <v>1</v>
      </c>
      <c r="AA302" s="262">
        <v>0</v>
      </c>
      <c r="AB302" s="262">
        <v>1</v>
      </c>
      <c r="AC302" s="262">
        <v>0.75</v>
      </c>
      <c r="AD302" s="262">
        <v>0.92</v>
      </c>
      <c r="AE302" s="260">
        <v>0.999322607959356</v>
      </c>
      <c r="AF302" s="260">
        <v>0.998905223647169</v>
      </c>
      <c r="AG302" s="260">
        <v>0.999172356714256</v>
      </c>
      <c r="AH302" s="260">
        <v>0.997535089327548</v>
      </c>
      <c r="AI302" s="262">
        <v>0.92</v>
      </c>
      <c r="AJ302" s="260">
        <v>1</v>
      </c>
      <c r="AK302" s="260">
        <v>0</v>
      </c>
      <c r="AL302" s="260">
        <v>1</v>
      </c>
      <c r="AM302" s="260">
        <v>0.833333333333333</v>
      </c>
      <c r="AN302" s="259">
        <v>0.99</v>
      </c>
      <c r="AO302" s="264">
        <v>1</v>
      </c>
      <c r="AP302" s="264">
        <v>1</v>
      </c>
      <c r="AQ302" s="264">
        <v>1</v>
      </c>
      <c r="AR302" s="265">
        <v>1</v>
      </c>
      <c r="AS302" s="286">
        <v>0.0922287257019438</v>
      </c>
      <c r="AT302" s="267" t="s">
        <v>33</v>
      </c>
      <c r="AU302" s="268" t="s">
        <v>33</v>
      </c>
      <c r="AV302" s="268" t="s">
        <v>33</v>
      </c>
      <c r="AW302" s="268" t="s">
        <v>33</v>
      </c>
      <c r="AX302" s="217"/>
      <c r="AY302" s="222"/>
    </row>
    <row r="303" s="216" customFormat="1" ht="15" spans="1:51">
      <c r="A303" s="220"/>
      <c r="B303" s="217"/>
      <c r="C303" s="287" t="s">
        <v>260</v>
      </c>
      <c r="D303" s="111" t="s">
        <v>125</v>
      </c>
      <c r="E303" s="111" t="s">
        <v>261</v>
      </c>
      <c r="F303" s="288" t="s">
        <v>330</v>
      </c>
      <c r="G303" s="288" t="s">
        <v>330</v>
      </c>
      <c r="H303" s="288" t="s">
        <v>330</v>
      </c>
      <c r="I303" s="288" t="s">
        <v>330</v>
      </c>
      <c r="J303" s="259">
        <v>0.9</v>
      </c>
      <c r="K303" s="260" t="s">
        <v>33</v>
      </c>
      <c r="L303" s="260" t="s">
        <v>33</v>
      </c>
      <c r="M303" s="261" t="s">
        <v>33</v>
      </c>
      <c r="N303" s="261" t="s">
        <v>33</v>
      </c>
      <c r="O303" s="262">
        <v>0.9</v>
      </c>
      <c r="P303" s="263" t="s">
        <v>33</v>
      </c>
      <c r="Q303" s="260" t="s">
        <v>33</v>
      </c>
      <c r="R303" s="260" t="s">
        <v>33</v>
      </c>
      <c r="S303" s="260">
        <v>1</v>
      </c>
      <c r="T303" s="262">
        <v>0.9</v>
      </c>
      <c r="U303" s="260" t="s">
        <v>33</v>
      </c>
      <c r="V303" s="260" t="s">
        <v>33</v>
      </c>
      <c r="W303" s="260" t="s">
        <v>33</v>
      </c>
      <c r="X303" s="260">
        <v>1</v>
      </c>
      <c r="Y303" s="262">
        <v>0.92</v>
      </c>
      <c r="Z303" s="262" t="s">
        <v>33</v>
      </c>
      <c r="AA303" s="262" t="s">
        <v>33</v>
      </c>
      <c r="AB303" s="262" t="s">
        <v>33</v>
      </c>
      <c r="AC303" s="262" t="s">
        <v>33</v>
      </c>
      <c r="AD303" s="262">
        <v>0.92</v>
      </c>
      <c r="AE303" s="260">
        <v>0.971046770601336</v>
      </c>
      <c r="AF303" s="260">
        <v>0.994360902255639</v>
      </c>
      <c r="AG303" s="260">
        <v>0.897172236503856</v>
      </c>
      <c r="AH303" s="260">
        <v>0.957549525553521</v>
      </c>
      <c r="AI303" s="262">
        <v>0.92</v>
      </c>
      <c r="AJ303" s="260" t="s">
        <v>33</v>
      </c>
      <c r="AK303" s="260" t="s">
        <v>33</v>
      </c>
      <c r="AL303" s="260" t="s">
        <v>33</v>
      </c>
      <c r="AM303" s="260">
        <v>1</v>
      </c>
      <c r="AN303" s="259">
        <v>0.99</v>
      </c>
      <c r="AO303" s="264">
        <v>1</v>
      </c>
      <c r="AP303" s="264">
        <v>1</v>
      </c>
      <c r="AQ303" s="264">
        <v>1</v>
      </c>
      <c r="AR303" s="265">
        <v>1</v>
      </c>
      <c r="AS303" s="286">
        <v>0.0922287257019438</v>
      </c>
      <c r="AT303" s="267" t="s">
        <v>33</v>
      </c>
      <c r="AU303" s="268" t="s">
        <v>33</v>
      </c>
      <c r="AV303" s="268" t="s">
        <v>33</v>
      </c>
      <c r="AW303" s="268" t="s">
        <v>33</v>
      </c>
      <c r="AX303" s="217"/>
      <c r="AY303" s="222"/>
    </row>
    <row r="304" s="216" customFormat="1" ht="15" spans="1:51">
      <c r="A304" s="220"/>
      <c r="B304" s="217"/>
      <c r="C304" s="287" t="s">
        <v>260</v>
      </c>
      <c r="D304" s="111" t="s">
        <v>25</v>
      </c>
      <c r="E304" s="111" t="s">
        <v>261</v>
      </c>
      <c r="F304" s="288" t="s">
        <v>331</v>
      </c>
      <c r="G304" s="288" t="s">
        <v>331</v>
      </c>
      <c r="H304" s="288" t="s">
        <v>331</v>
      </c>
      <c r="I304" s="288" t="s">
        <v>331</v>
      </c>
      <c r="J304" s="259">
        <v>0.9</v>
      </c>
      <c r="K304" s="260">
        <v>0.903508771929825</v>
      </c>
      <c r="L304" s="260">
        <v>0.973684210526316</v>
      </c>
      <c r="M304" s="261">
        <v>0.976744186046512</v>
      </c>
      <c r="N304" s="261">
        <v>0.969770253929867</v>
      </c>
      <c r="O304" s="262">
        <v>0.9</v>
      </c>
      <c r="P304" s="263">
        <v>0.929579804019266</v>
      </c>
      <c r="Q304" s="260">
        <v>0.956502732240437</v>
      </c>
      <c r="R304" s="260">
        <v>0.961760660247593</v>
      </c>
      <c r="S304" s="260">
        <v>0.963291839785897</v>
      </c>
      <c r="T304" s="262">
        <v>0.9</v>
      </c>
      <c r="U304" s="260">
        <v>0.909649559873775</v>
      </c>
      <c r="V304" s="260">
        <v>0.92568306010929</v>
      </c>
      <c r="W304" s="260">
        <v>0.930123796423659</v>
      </c>
      <c r="X304" s="260">
        <v>0.937222768310714</v>
      </c>
      <c r="Y304" s="262">
        <v>0.92</v>
      </c>
      <c r="Z304" s="262">
        <v>0.979275845640781</v>
      </c>
      <c r="AA304" s="262">
        <v>0.983955354028601</v>
      </c>
      <c r="AB304" s="262">
        <v>0.980088495575221</v>
      </c>
      <c r="AC304" s="262">
        <v>0.983981043582136</v>
      </c>
      <c r="AD304" s="262">
        <v>0.92</v>
      </c>
      <c r="AE304" s="260">
        <v>0.983156750882912</v>
      </c>
      <c r="AF304" s="260">
        <v>0.996135265700483</v>
      </c>
      <c r="AG304" s="260">
        <v>0.986037554164661</v>
      </c>
      <c r="AH304" s="260">
        <v>0.985797134527799</v>
      </c>
      <c r="AI304" s="262">
        <v>0.92</v>
      </c>
      <c r="AJ304" s="260">
        <v>0.984245033760642</v>
      </c>
      <c r="AK304" s="260">
        <v>0.987487875848691</v>
      </c>
      <c r="AL304" s="260">
        <v>0.99058304948908</v>
      </c>
      <c r="AM304" s="260">
        <v>0.98964166987751</v>
      </c>
      <c r="AN304" s="259">
        <v>0.99</v>
      </c>
      <c r="AO304" s="264">
        <v>1</v>
      </c>
      <c r="AP304" s="264">
        <v>1</v>
      </c>
      <c r="AQ304" s="264">
        <v>1</v>
      </c>
      <c r="AR304" s="265">
        <v>1</v>
      </c>
      <c r="AS304" s="286">
        <v>0.0922287257019438</v>
      </c>
      <c r="AT304" s="267">
        <v>0.107142857142857</v>
      </c>
      <c r="AU304" s="268">
        <v>0.2</v>
      </c>
      <c r="AV304" s="268">
        <v>0.111111111111111</v>
      </c>
      <c r="AW304" s="268">
        <v>0.0833333333333333</v>
      </c>
      <c r="AX304" s="217"/>
      <c r="AY304" s="222"/>
    </row>
    <row r="305" s="216" customFormat="1" ht="15" spans="1:51">
      <c r="A305" s="220"/>
      <c r="B305" s="217"/>
      <c r="C305" s="287" t="s">
        <v>260</v>
      </c>
      <c r="D305" s="111" t="s">
        <v>125</v>
      </c>
      <c r="E305" s="111" t="s">
        <v>261</v>
      </c>
      <c r="F305" s="288" t="s">
        <v>332</v>
      </c>
      <c r="G305" s="288" t="s">
        <v>332</v>
      </c>
      <c r="H305" s="288" t="s">
        <v>332</v>
      </c>
      <c r="I305" s="288" t="s">
        <v>332</v>
      </c>
      <c r="J305" s="259">
        <v>0.9</v>
      </c>
      <c r="K305" s="260" t="s">
        <v>33</v>
      </c>
      <c r="L305" s="260" t="s">
        <v>33</v>
      </c>
      <c r="M305" s="261" t="s">
        <v>33</v>
      </c>
      <c r="N305" s="261" t="s">
        <v>33</v>
      </c>
      <c r="O305" s="262">
        <v>0.9</v>
      </c>
      <c r="P305" s="263" t="s">
        <v>33</v>
      </c>
      <c r="Q305" s="260" t="s">
        <v>33</v>
      </c>
      <c r="R305" s="260" t="s">
        <v>33</v>
      </c>
      <c r="S305" s="260" t="s">
        <v>33</v>
      </c>
      <c r="T305" s="262">
        <v>0.9</v>
      </c>
      <c r="U305" s="260" t="s">
        <v>33</v>
      </c>
      <c r="V305" s="260" t="s">
        <v>33</v>
      </c>
      <c r="W305" s="260" t="s">
        <v>33</v>
      </c>
      <c r="X305" s="260" t="s">
        <v>33</v>
      </c>
      <c r="Y305" s="262">
        <v>0.92</v>
      </c>
      <c r="Z305" s="262" t="s">
        <v>33</v>
      </c>
      <c r="AA305" s="262" t="s">
        <v>33</v>
      </c>
      <c r="AB305" s="262" t="s">
        <v>33</v>
      </c>
      <c r="AC305" s="262" t="s">
        <v>33</v>
      </c>
      <c r="AD305" s="262">
        <v>0.92</v>
      </c>
      <c r="AE305" s="260">
        <v>1</v>
      </c>
      <c r="AF305" s="260">
        <v>1</v>
      </c>
      <c r="AG305" s="260">
        <v>0.976190476190476</v>
      </c>
      <c r="AH305" s="260">
        <v>0.99578268419747</v>
      </c>
      <c r="AI305" s="262">
        <v>0.92</v>
      </c>
      <c r="AJ305" s="260" t="s">
        <v>33</v>
      </c>
      <c r="AK305" s="260" t="s">
        <v>33</v>
      </c>
      <c r="AL305" s="260" t="s">
        <v>33</v>
      </c>
      <c r="AM305" s="260" t="s">
        <v>33</v>
      </c>
      <c r="AN305" s="259">
        <v>0.99</v>
      </c>
      <c r="AO305" s="264">
        <v>1</v>
      </c>
      <c r="AP305" s="264">
        <v>1</v>
      </c>
      <c r="AQ305" s="264">
        <v>1</v>
      </c>
      <c r="AR305" s="265">
        <v>1</v>
      </c>
      <c r="AS305" s="286">
        <v>0.0922287257019438</v>
      </c>
      <c r="AT305" s="267" t="s">
        <v>33</v>
      </c>
      <c r="AU305" s="268" t="s">
        <v>33</v>
      </c>
      <c r="AV305" s="268" t="s">
        <v>33</v>
      </c>
      <c r="AW305" s="268" t="s">
        <v>33</v>
      </c>
      <c r="AX305" s="217"/>
      <c r="AY305" s="222"/>
    </row>
    <row r="306" s="216" customFormat="1" ht="15" spans="1:51">
      <c r="A306" s="220"/>
      <c r="B306" s="217"/>
      <c r="C306" s="287" t="s">
        <v>260</v>
      </c>
      <c r="D306" s="111" t="s">
        <v>125</v>
      </c>
      <c r="E306" s="111" t="s">
        <v>261</v>
      </c>
      <c r="F306" s="288" t="s">
        <v>333</v>
      </c>
      <c r="G306" s="288" t="s">
        <v>333</v>
      </c>
      <c r="H306" s="288" t="s">
        <v>333</v>
      </c>
      <c r="I306" s="288" t="s">
        <v>333</v>
      </c>
      <c r="J306" s="259">
        <v>0.9</v>
      </c>
      <c r="K306" s="260" t="s">
        <v>33</v>
      </c>
      <c r="L306" s="260" t="s">
        <v>33</v>
      </c>
      <c r="M306" s="261" t="s">
        <v>33</v>
      </c>
      <c r="N306" s="261" t="s">
        <v>33</v>
      </c>
      <c r="O306" s="262">
        <v>0.9</v>
      </c>
      <c r="P306" s="263" t="s">
        <v>33</v>
      </c>
      <c r="Q306" s="260">
        <v>1</v>
      </c>
      <c r="R306" s="260">
        <v>1</v>
      </c>
      <c r="S306" s="260">
        <v>0.608695652173913</v>
      </c>
      <c r="T306" s="262">
        <v>0.9</v>
      </c>
      <c r="U306" s="260" t="s">
        <v>33</v>
      </c>
      <c r="V306" s="260">
        <v>1</v>
      </c>
      <c r="W306" s="260">
        <v>1</v>
      </c>
      <c r="X306" s="260">
        <v>0.739130434782609</v>
      </c>
      <c r="Y306" s="262">
        <v>0.92</v>
      </c>
      <c r="Z306" s="262" t="s">
        <v>33</v>
      </c>
      <c r="AA306" s="262" t="s">
        <v>33</v>
      </c>
      <c r="AB306" s="262" t="s">
        <v>33</v>
      </c>
      <c r="AC306" s="262">
        <v>0.75</v>
      </c>
      <c r="AD306" s="262">
        <v>0.92</v>
      </c>
      <c r="AE306" s="260">
        <v>0.956297093649085</v>
      </c>
      <c r="AF306" s="260">
        <v>0.998797664032978</v>
      </c>
      <c r="AG306" s="260">
        <v>0.83237896928683</v>
      </c>
      <c r="AH306" s="260">
        <v>0.981950798619472</v>
      </c>
      <c r="AI306" s="262">
        <v>0.92</v>
      </c>
      <c r="AJ306" s="260" t="s">
        <v>33</v>
      </c>
      <c r="AK306" s="260">
        <v>1</v>
      </c>
      <c r="AL306" s="260">
        <v>0.5</v>
      </c>
      <c r="AM306" s="260">
        <v>0.868421052631579</v>
      </c>
      <c r="AN306" s="259">
        <v>0.99</v>
      </c>
      <c r="AO306" s="264" t="s">
        <v>33</v>
      </c>
      <c r="AP306" s="264" t="s">
        <v>33</v>
      </c>
      <c r="AQ306" s="264">
        <v>1</v>
      </c>
      <c r="AR306" s="265">
        <v>1</v>
      </c>
      <c r="AS306" s="286">
        <v>0.0922287257019438</v>
      </c>
      <c r="AT306" s="267" t="s">
        <v>33</v>
      </c>
      <c r="AU306" s="268" t="s">
        <v>33</v>
      </c>
      <c r="AV306" s="268">
        <v>0</v>
      </c>
      <c r="AW306" s="268">
        <v>0</v>
      </c>
      <c r="AX306" s="217"/>
      <c r="AY306" s="222"/>
    </row>
    <row r="307" s="216" customFormat="1" ht="15" spans="1:51">
      <c r="A307" s="220"/>
      <c r="B307" s="217"/>
      <c r="C307" s="287" t="s">
        <v>260</v>
      </c>
      <c r="D307" s="111" t="s">
        <v>25</v>
      </c>
      <c r="E307" s="111" t="s">
        <v>261</v>
      </c>
      <c r="F307" s="288" t="s">
        <v>334</v>
      </c>
      <c r="G307" s="288" t="s">
        <v>334</v>
      </c>
      <c r="H307" s="288" t="s">
        <v>334</v>
      </c>
      <c r="I307" s="288" t="s">
        <v>334</v>
      </c>
      <c r="J307" s="259">
        <v>0.9</v>
      </c>
      <c r="K307" s="260">
        <v>0.912087912087912</v>
      </c>
      <c r="L307" s="260">
        <v>0.939759036144578</v>
      </c>
      <c r="M307" s="261">
        <v>0.929577464788732</v>
      </c>
      <c r="N307" s="261">
        <v>0.950837385197191</v>
      </c>
      <c r="O307" s="262">
        <v>0.9</v>
      </c>
      <c r="P307" s="263">
        <v>0.974217311233886</v>
      </c>
      <c r="Q307" s="260">
        <v>0.982053838484546</v>
      </c>
      <c r="R307" s="260">
        <v>0.975481611208406</v>
      </c>
      <c r="S307" s="260">
        <v>0.973938418192795</v>
      </c>
      <c r="T307" s="262">
        <v>0.9</v>
      </c>
      <c r="U307" s="260">
        <v>0.937016574585635</v>
      </c>
      <c r="V307" s="260">
        <v>0.946660019940179</v>
      </c>
      <c r="W307" s="260">
        <v>0.897548161120841</v>
      </c>
      <c r="X307" s="260">
        <v>0.937170456832361</v>
      </c>
      <c r="Y307" s="262">
        <v>0.92</v>
      </c>
      <c r="Z307" s="262">
        <v>0.984308992154496</v>
      </c>
      <c r="AA307" s="262">
        <v>0.99764907031417</v>
      </c>
      <c r="AB307" s="262">
        <v>0.991652754590985</v>
      </c>
      <c r="AC307" s="262">
        <v>0.99016780964256</v>
      </c>
      <c r="AD307" s="262">
        <v>0.92</v>
      </c>
      <c r="AE307" s="260">
        <v>0.991073124406458</v>
      </c>
      <c r="AF307" s="260">
        <v>0.995966386554622</v>
      </c>
      <c r="AG307" s="260">
        <v>0.946361690743713</v>
      </c>
      <c r="AH307" s="260">
        <v>0.960883290740638</v>
      </c>
      <c r="AI307" s="262">
        <v>0.92</v>
      </c>
      <c r="AJ307" s="260">
        <v>0.991765782250686</v>
      </c>
      <c r="AK307" s="260">
        <v>0.998504371836171</v>
      </c>
      <c r="AL307" s="260">
        <v>0.996539792387543</v>
      </c>
      <c r="AM307" s="260">
        <v>0.994007257058623</v>
      </c>
      <c r="AN307" s="259">
        <v>0.99</v>
      </c>
      <c r="AO307" s="264">
        <v>1</v>
      </c>
      <c r="AP307" s="264">
        <v>1</v>
      </c>
      <c r="AQ307" s="264">
        <v>1</v>
      </c>
      <c r="AR307" s="265">
        <v>1</v>
      </c>
      <c r="AS307" s="286">
        <v>0.0922287257019438</v>
      </c>
      <c r="AT307" s="267">
        <v>0.0892857142857143</v>
      </c>
      <c r="AU307" s="268">
        <v>0.153846153846154</v>
      </c>
      <c r="AV307" s="268">
        <v>0.175438596491228</v>
      </c>
      <c r="AW307" s="268">
        <v>0.113461538461538</v>
      </c>
      <c r="AX307" s="217"/>
      <c r="AY307" s="222"/>
    </row>
    <row r="308" s="216" customFormat="1" ht="15" spans="1:51">
      <c r="A308" s="220"/>
      <c r="B308" s="217"/>
      <c r="C308" s="287" t="s">
        <v>260</v>
      </c>
      <c r="D308" s="111" t="s">
        <v>25</v>
      </c>
      <c r="E308" s="111" t="s">
        <v>261</v>
      </c>
      <c r="F308" s="288" t="s">
        <v>335</v>
      </c>
      <c r="G308" s="288" t="s">
        <v>335</v>
      </c>
      <c r="H308" s="288" t="s">
        <v>335</v>
      </c>
      <c r="I308" s="288" t="s">
        <v>335</v>
      </c>
      <c r="J308" s="259">
        <v>0.9</v>
      </c>
      <c r="K308" s="260">
        <v>0.98019801980198</v>
      </c>
      <c r="L308" s="260">
        <v>0.957894736842105</v>
      </c>
      <c r="M308" s="261">
        <v>0.965116279069767</v>
      </c>
      <c r="N308" s="261">
        <v>0.970927549607753</v>
      </c>
      <c r="O308" s="262">
        <v>0.9</v>
      </c>
      <c r="P308" s="263">
        <v>0.970998169787414</v>
      </c>
      <c r="Q308" s="260">
        <v>0.969567081011573</v>
      </c>
      <c r="R308" s="260">
        <v>0.958117354343769</v>
      </c>
      <c r="S308" s="260">
        <v>0.966208018529752</v>
      </c>
      <c r="T308" s="262">
        <v>0.9</v>
      </c>
      <c r="U308" s="260">
        <v>0.937491200901028</v>
      </c>
      <c r="V308" s="260">
        <v>0.922417488212602</v>
      </c>
      <c r="W308" s="260">
        <v>0.921210864607091</v>
      </c>
      <c r="X308" s="260">
        <v>0.933801632382948</v>
      </c>
      <c r="Y308" s="262">
        <v>0.92</v>
      </c>
      <c r="Z308" s="262">
        <v>0.94357515410147</v>
      </c>
      <c r="AA308" s="262">
        <v>0.94700533082471</v>
      </c>
      <c r="AB308" s="262">
        <v>0.932773109243697</v>
      </c>
      <c r="AC308" s="262">
        <v>0.947976185719423</v>
      </c>
      <c r="AD308" s="262">
        <v>0.92</v>
      </c>
      <c r="AE308" s="260">
        <v>0.996726677577741</v>
      </c>
      <c r="AF308" s="260">
        <v>0.990133488102147</v>
      </c>
      <c r="AG308" s="260">
        <v>0.984732824427481</v>
      </c>
      <c r="AH308" s="260">
        <v>0.98896007885658</v>
      </c>
      <c r="AI308" s="262">
        <v>0.92</v>
      </c>
      <c r="AJ308" s="260">
        <v>0.967545859112124</v>
      </c>
      <c r="AK308" s="260">
        <v>0.968300445576066</v>
      </c>
      <c r="AL308" s="260">
        <v>0.97074919796188</v>
      </c>
      <c r="AM308" s="260">
        <v>0.97097787594746</v>
      </c>
      <c r="AN308" s="259">
        <v>0.99</v>
      </c>
      <c r="AO308" s="264">
        <v>1</v>
      </c>
      <c r="AP308" s="264">
        <v>1</v>
      </c>
      <c r="AQ308" s="264">
        <v>1</v>
      </c>
      <c r="AR308" s="265">
        <v>1</v>
      </c>
      <c r="AS308" s="286">
        <v>0.0922287257019438</v>
      </c>
      <c r="AT308" s="267">
        <v>0.0357142857142857</v>
      </c>
      <c r="AU308" s="268">
        <v>0.0555555555555556</v>
      </c>
      <c r="AV308" s="268">
        <v>0.1</v>
      </c>
      <c r="AW308" s="268">
        <v>0.0523690773067332</v>
      </c>
      <c r="AX308" s="217"/>
      <c r="AY308" s="222"/>
    </row>
    <row r="309" s="216" customFormat="1" ht="15" spans="1:51">
      <c r="A309" s="220"/>
      <c r="B309" s="217"/>
      <c r="C309" s="287" t="s">
        <v>260</v>
      </c>
      <c r="D309" s="111" t="s">
        <v>25</v>
      </c>
      <c r="E309" s="111" t="s">
        <v>261</v>
      </c>
      <c r="F309" s="288" t="s">
        <v>336</v>
      </c>
      <c r="G309" s="288" t="s">
        <v>336</v>
      </c>
      <c r="H309" s="288" t="s">
        <v>336</v>
      </c>
      <c r="I309" s="288" t="s">
        <v>336</v>
      </c>
      <c r="J309" s="259">
        <v>0.9</v>
      </c>
      <c r="K309" s="260">
        <v>0.947368421052632</v>
      </c>
      <c r="L309" s="260">
        <v>0.964467005076142</v>
      </c>
      <c r="M309" s="261">
        <v>0.943037974683544</v>
      </c>
      <c r="N309" s="261">
        <v>0.948036951501155</v>
      </c>
      <c r="O309" s="262">
        <v>0.9</v>
      </c>
      <c r="P309" s="263">
        <v>0.974884724811145</v>
      </c>
      <c r="Q309" s="260">
        <v>0.974578612876485</v>
      </c>
      <c r="R309" s="260">
        <v>0.97002357696194</v>
      </c>
      <c r="S309" s="260">
        <v>0.968599474439311</v>
      </c>
      <c r="T309" s="262">
        <v>0.9</v>
      </c>
      <c r="U309" s="260">
        <v>0.956931227312862</v>
      </c>
      <c r="V309" s="260">
        <v>0.944597955236253</v>
      </c>
      <c r="W309" s="260">
        <v>0.952509262377905</v>
      </c>
      <c r="X309" s="260">
        <v>0.955342132119844</v>
      </c>
      <c r="Y309" s="262">
        <v>0.92</v>
      </c>
      <c r="Z309" s="262">
        <v>0.973164045592267</v>
      </c>
      <c r="AA309" s="262">
        <v>0.979111405835544</v>
      </c>
      <c r="AB309" s="262">
        <v>0.966352624495289</v>
      </c>
      <c r="AC309" s="262">
        <v>0.975800402433652</v>
      </c>
      <c r="AD309" s="262">
        <v>0.92</v>
      </c>
      <c r="AE309" s="260">
        <v>0.979591836734694</v>
      </c>
      <c r="AF309" s="260">
        <v>0.989339794064203</v>
      </c>
      <c r="AG309" s="260">
        <v>0.923026531280708</v>
      </c>
      <c r="AH309" s="260">
        <v>0.982413007737673</v>
      </c>
      <c r="AI309" s="262">
        <v>0.92</v>
      </c>
      <c r="AJ309" s="260">
        <v>0.983824817518248</v>
      </c>
      <c r="AK309" s="260">
        <v>0.98428097752671</v>
      </c>
      <c r="AL309" s="260">
        <v>0.982735398555161</v>
      </c>
      <c r="AM309" s="260">
        <v>0.985257514838216</v>
      </c>
      <c r="AN309" s="259">
        <v>0.99</v>
      </c>
      <c r="AO309" s="264">
        <v>1</v>
      </c>
      <c r="AP309" s="264">
        <v>1</v>
      </c>
      <c r="AQ309" s="264">
        <v>1</v>
      </c>
      <c r="AR309" s="265">
        <v>1</v>
      </c>
      <c r="AS309" s="286">
        <v>0.0922287257019438</v>
      </c>
      <c r="AT309" s="267">
        <v>0.117647058823529</v>
      </c>
      <c r="AU309" s="268">
        <v>0.0714285714285714</v>
      </c>
      <c r="AV309" s="268">
        <v>0.153846153846154</v>
      </c>
      <c r="AW309" s="268">
        <v>0.0565217391304348</v>
      </c>
      <c r="AX309" s="217"/>
      <c r="AY309" s="222"/>
    </row>
    <row r="310" s="216" customFormat="1" ht="15" spans="1:51">
      <c r="A310" s="220"/>
      <c r="B310" s="217"/>
      <c r="C310" s="287" t="s">
        <v>260</v>
      </c>
      <c r="D310" s="111" t="s">
        <v>25</v>
      </c>
      <c r="E310" s="111" t="s">
        <v>261</v>
      </c>
      <c r="F310" s="288" t="s">
        <v>337</v>
      </c>
      <c r="G310" s="288" t="s">
        <v>337</v>
      </c>
      <c r="H310" s="288" t="s">
        <v>337</v>
      </c>
      <c r="I310" s="288" t="s">
        <v>337</v>
      </c>
      <c r="J310" s="259">
        <v>0.9</v>
      </c>
      <c r="K310" s="260">
        <v>0.982142857142857</v>
      </c>
      <c r="L310" s="260">
        <v>0.961165048543689</v>
      </c>
      <c r="M310" s="261">
        <v>0.96551724137931</v>
      </c>
      <c r="N310" s="261">
        <v>0.977931631328429</v>
      </c>
      <c r="O310" s="262">
        <v>0.9</v>
      </c>
      <c r="P310" s="263">
        <v>0.97474843364344</v>
      </c>
      <c r="Q310" s="260">
        <v>0.982335881887688</v>
      </c>
      <c r="R310" s="260">
        <v>0.982015503875969</v>
      </c>
      <c r="S310" s="260">
        <v>0.974500205952506</v>
      </c>
      <c r="T310" s="262">
        <v>0.9</v>
      </c>
      <c r="U310" s="260">
        <v>0.942661856844504</v>
      </c>
      <c r="V310" s="260">
        <v>0.958080674927498</v>
      </c>
      <c r="W310" s="260">
        <v>0.951937984496124</v>
      </c>
      <c r="X310" s="260">
        <v>0.957142720297338</v>
      </c>
      <c r="Y310" s="262">
        <v>0.92</v>
      </c>
      <c r="Z310" s="262">
        <v>0.973221998272387</v>
      </c>
      <c r="AA310" s="262">
        <v>0.979733879222109</v>
      </c>
      <c r="AB310" s="262">
        <v>0.9644921552436</v>
      </c>
      <c r="AC310" s="262">
        <v>0.979445169788212</v>
      </c>
      <c r="AD310" s="262">
        <v>0.92</v>
      </c>
      <c r="AE310" s="260">
        <v>0.9990995047276</v>
      </c>
      <c r="AF310" s="260">
        <v>0.998034811903425</v>
      </c>
      <c r="AG310" s="260">
        <v>0.982112436115843</v>
      </c>
      <c r="AH310" s="260">
        <v>0.996811282593247</v>
      </c>
      <c r="AI310" s="262">
        <v>0.92</v>
      </c>
      <c r="AJ310" s="260">
        <v>0.981691269023916</v>
      </c>
      <c r="AK310" s="260">
        <v>0.98444342014289</v>
      </c>
      <c r="AL310" s="260">
        <v>0.982642019837692</v>
      </c>
      <c r="AM310" s="260">
        <v>0.987514860144438</v>
      </c>
      <c r="AN310" s="259">
        <v>0.99</v>
      </c>
      <c r="AO310" s="264">
        <v>1</v>
      </c>
      <c r="AP310" s="264">
        <v>1</v>
      </c>
      <c r="AQ310" s="264">
        <v>1</v>
      </c>
      <c r="AR310" s="265">
        <v>1</v>
      </c>
      <c r="AS310" s="286">
        <v>0.0922287257019438</v>
      </c>
      <c r="AT310" s="267">
        <v>0.157894736842105</v>
      </c>
      <c r="AU310" s="268">
        <v>0.0526315789473684</v>
      </c>
      <c r="AV310" s="268">
        <v>0.181818181818182</v>
      </c>
      <c r="AW310" s="268">
        <v>0.0542986425339367</v>
      </c>
      <c r="AX310" s="217"/>
      <c r="AY310" s="222"/>
    </row>
    <row r="311" s="216" customFormat="1" ht="15" spans="1:51">
      <c r="A311" s="220"/>
      <c r="B311" s="217"/>
      <c r="C311" s="287" t="s">
        <v>260</v>
      </c>
      <c r="D311" s="111" t="s">
        <v>25</v>
      </c>
      <c r="E311" s="111" t="s">
        <v>261</v>
      </c>
      <c r="F311" s="288" t="s">
        <v>338</v>
      </c>
      <c r="G311" s="288" t="s">
        <v>338</v>
      </c>
      <c r="H311" s="288" t="s">
        <v>338</v>
      </c>
      <c r="I311" s="288" t="s">
        <v>338</v>
      </c>
      <c r="J311" s="259">
        <v>0.9</v>
      </c>
      <c r="K311" s="260">
        <v>0.988095238095238</v>
      </c>
      <c r="L311" s="260">
        <v>1</v>
      </c>
      <c r="M311" s="261">
        <v>0.988095238095238</v>
      </c>
      <c r="N311" s="261">
        <v>0.993319630010277</v>
      </c>
      <c r="O311" s="262">
        <v>0.9</v>
      </c>
      <c r="P311" s="263">
        <v>0.979186155285313</v>
      </c>
      <c r="Q311" s="260">
        <v>0.988008835594825</v>
      </c>
      <c r="R311" s="260">
        <v>0.987548638132296</v>
      </c>
      <c r="S311" s="260">
        <v>0.988904754349781</v>
      </c>
      <c r="T311" s="262">
        <v>0.9</v>
      </c>
      <c r="U311" s="260">
        <v>0.973573433115061</v>
      </c>
      <c r="V311" s="260">
        <v>0.983275481224361</v>
      </c>
      <c r="W311" s="260">
        <v>0.97769130998703</v>
      </c>
      <c r="X311" s="260">
        <v>0.981204717330372</v>
      </c>
      <c r="Y311" s="262">
        <v>0.92</v>
      </c>
      <c r="Z311" s="262">
        <v>0.979598893499308</v>
      </c>
      <c r="AA311" s="262">
        <v>0.983520599250936</v>
      </c>
      <c r="AB311" s="262">
        <v>0.978494623655914</v>
      </c>
      <c r="AC311" s="262">
        <v>0.984962883065795</v>
      </c>
      <c r="AD311" s="262">
        <v>0.92</v>
      </c>
      <c r="AE311" s="260">
        <v>0.988146551724138</v>
      </c>
      <c r="AF311" s="260">
        <v>0.986960065199674</v>
      </c>
      <c r="AG311" s="260">
        <v>0.980681818181818</v>
      </c>
      <c r="AH311" s="260">
        <v>0.985274532932537</v>
      </c>
      <c r="AI311" s="262">
        <v>0.92</v>
      </c>
      <c r="AJ311" s="260">
        <v>0.985772074208397</v>
      </c>
      <c r="AK311" s="260">
        <v>0.988292682926829</v>
      </c>
      <c r="AL311" s="260">
        <v>0.990804597701149</v>
      </c>
      <c r="AM311" s="260">
        <v>0.991452991452991</v>
      </c>
      <c r="AN311" s="259">
        <v>0.99</v>
      </c>
      <c r="AO311" s="264">
        <v>1</v>
      </c>
      <c r="AP311" s="264">
        <v>1</v>
      </c>
      <c r="AQ311" s="264">
        <v>1</v>
      </c>
      <c r="AR311" s="265">
        <v>1</v>
      </c>
      <c r="AS311" s="286">
        <v>0.0922287257019438</v>
      </c>
      <c r="AT311" s="267">
        <v>0</v>
      </c>
      <c r="AU311" s="268">
        <v>0</v>
      </c>
      <c r="AV311" s="268">
        <v>0.153846153846154</v>
      </c>
      <c r="AW311" s="268">
        <v>0.047244094488189</v>
      </c>
      <c r="AX311" s="217"/>
      <c r="AY311" s="222"/>
    </row>
    <row r="312" s="216" customFormat="1" ht="15" spans="1:51">
      <c r="A312" s="220"/>
      <c r="B312" s="217"/>
      <c r="C312" s="287" t="s">
        <v>260</v>
      </c>
      <c r="D312" s="111" t="s">
        <v>125</v>
      </c>
      <c r="E312" s="111" t="s">
        <v>261</v>
      </c>
      <c r="F312" s="288" t="s">
        <v>339</v>
      </c>
      <c r="G312" s="288" t="s">
        <v>339</v>
      </c>
      <c r="H312" s="288" t="s">
        <v>339</v>
      </c>
      <c r="I312" s="288" t="s">
        <v>339</v>
      </c>
      <c r="J312" s="259">
        <v>0.9</v>
      </c>
      <c r="K312" s="260" t="s">
        <v>33</v>
      </c>
      <c r="L312" s="260" t="s">
        <v>33</v>
      </c>
      <c r="M312" s="261" t="s">
        <v>33</v>
      </c>
      <c r="N312" s="261" t="s">
        <v>33</v>
      </c>
      <c r="O312" s="262">
        <v>0.9</v>
      </c>
      <c r="P312" s="263" t="s">
        <v>33</v>
      </c>
      <c r="Q312" s="260" t="s">
        <v>33</v>
      </c>
      <c r="R312" s="260" t="s">
        <v>33</v>
      </c>
      <c r="S312" s="260" t="s">
        <v>33</v>
      </c>
      <c r="T312" s="262">
        <v>0.9</v>
      </c>
      <c r="U312" s="260" t="s">
        <v>33</v>
      </c>
      <c r="V312" s="260" t="s">
        <v>33</v>
      </c>
      <c r="W312" s="260" t="s">
        <v>33</v>
      </c>
      <c r="X312" s="260" t="s">
        <v>33</v>
      </c>
      <c r="Y312" s="262">
        <v>0.92</v>
      </c>
      <c r="Z312" s="262">
        <v>0</v>
      </c>
      <c r="AA312" s="262" t="s">
        <v>33</v>
      </c>
      <c r="AB312" s="262" t="s">
        <v>33</v>
      </c>
      <c r="AC312" s="262">
        <v>0</v>
      </c>
      <c r="AD312" s="262">
        <v>0.92</v>
      </c>
      <c r="AE312" s="260">
        <v>0.998313659359191</v>
      </c>
      <c r="AF312" s="260">
        <v>1</v>
      </c>
      <c r="AG312" s="260">
        <v>1</v>
      </c>
      <c r="AH312" s="260">
        <v>0.998899237933954</v>
      </c>
      <c r="AI312" s="262">
        <v>0.92</v>
      </c>
      <c r="AJ312" s="260">
        <v>0</v>
      </c>
      <c r="AK312" s="260" t="s">
        <v>33</v>
      </c>
      <c r="AL312" s="260" t="s">
        <v>33</v>
      </c>
      <c r="AM312" s="260">
        <v>0</v>
      </c>
      <c r="AN312" s="259">
        <v>0.99</v>
      </c>
      <c r="AO312" s="264" t="s">
        <v>33</v>
      </c>
      <c r="AP312" s="264" t="s">
        <v>33</v>
      </c>
      <c r="AQ312" s="264" t="s">
        <v>33</v>
      </c>
      <c r="AR312" s="265">
        <v>1</v>
      </c>
      <c r="AS312" s="286">
        <v>0.0922287257019438</v>
      </c>
      <c r="AT312" s="267" t="s">
        <v>33</v>
      </c>
      <c r="AU312" s="268" t="s">
        <v>33</v>
      </c>
      <c r="AV312" s="268" t="s">
        <v>33</v>
      </c>
      <c r="AW312" s="268" t="s">
        <v>33</v>
      </c>
      <c r="AX312" s="217"/>
      <c r="AY312" s="222"/>
    </row>
    <row r="313" s="216" customFormat="1" ht="15" spans="1:51">
      <c r="A313" s="220"/>
      <c r="B313" s="217"/>
      <c r="C313" s="287" t="s">
        <v>260</v>
      </c>
      <c r="D313" s="111" t="s">
        <v>125</v>
      </c>
      <c r="E313" s="111" t="s">
        <v>261</v>
      </c>
      <c r="F313" s="288" t="s">
        <v>340</v>
      </c>
      <c r="G313" s="288" t="s">
        <v>340</v>
      </c>
      <c r="H313" s="288" t="s">
        <v>340</v>
      </c>
      <c r="I313" s="288" t="s">
        <v>340</v>
      </c>
      <c r="J313" s="259">
        <v>0.9</v>
      </c>
      <c r="K313" s="260" t="s">
        <v>33</v>
      </c>
      <c r="L313" s="260" t="s">
        <v>33</v>
      </c>
      <c r="M313" s="261" t="s">
        <v>33</v>
      </c>
      <c r="N313" s="261" t="s">
        <v>33</v>
      </c>
      <c r="O313" s="262">
        <v>0.9</v>
      </c>
      <c r="P313" s="263">
        <v>0</v>
      </c>
      <c r="Q313" s="260">
        <v>0.037037037037037</v>
      </c>
      <c r="R313" s="260" t="s">
        <v>33</v>
      </c>
      <c r="S313" s="260">
        <v>0.0925925925925926</v>
      </c>
      <c r="T313" s="262">
        <v>0.9</v>
      </c>
      <c r="U313" s="260">
        <v>1</v>
      </c>
      <c r="V313" s="260">
        <v>0.814814814814815</v>
      </c>
      <c r="W313" s="260" t="s">
        <v>33</v>
      </c>
      <c r="X313" s="260">
        <v>0.833333333333333</v>
      </c>
      <c r="Y313" s="262">
        <v>0.92</v>
      </c>
      <c r="Z313" s="262" t="s">
        <v>33</v>
      </c>
      <c r="AA313" s="262">
        <v>1</v>
      </c>
      <c r="AB313" s="262">
        <v>0</v>
      </c>
      <c r="AC313" s="262">
        <v>0.333333333333333</v>
      </c>
      <c r="AD313" s="262">
        <v>0.92</v>
      </c>
      <c r="AE313" s="260">
        <v>0.999341041154975</v>
      </c>
      <c r="AF313" s="260">
        <v>0.999755371631263</v>
      </c>
      <c r="AG313" s="260">
        <v>0.997668997668998</v>
      </c>
      <c r="AH313" s="260">
        <v>0.999327495851524</v>
      </c>
      <c r="AI313" s="262">
        <v>0.92</v>
      </c>
      <c r="AJ313" s="260">
        <v>1</v>
      </c>
      <c r="AK313" s="260">
        <v>0.933333333333333</v>
      </c>
      <c r="AL313" s="260">
        <v>0</v>
      </c>
      <c r="AM313" s="260">
        <v>0.859375</v>
      </c>
      <c r="AN313" s="259">
        <v>0.99</v>
      </c>
      <c r="AO313" s="264" t="s">
        <v>33</v>
      </c>
      <c r="AP313" s="264" t="s">
        <v>33</v>
      </c>
      <c r="AQ313" s="264" t="s">
        <v>33</v>
      </c>
      <c r="AR313" s="265">
        <v>1</v>
      </c>
      <c r="AS313" s="286">
        <v>0.0922287257019438</v>
      </c>
      <c r="AT313" s="267" t="s">
        <v>33</v>
      </c>
      <c r="AU313" s="268" t="s">
        <v>33</v>
      </c>
      <c r="AV313" s="268">
        <v>0</v>
      </c>
      <c r="AW313" s="268">
        <v>0</v>
      </c>
      <c r="AX313" s="217"/>
      <c r="AY313" s="222"/>
    </row>
    <row r="314" s="216" customFormat="1" ht="15" spans="1:51">
      <c r="A314" s="220"/>
      <c r="B314" s="217"/>
      <c r="C314" s="287" t="s">
        <v>260</v>
      </c>
      <c r="D314" s="111" t="s">
        <v>125</v>
      </c>
      <c r="E314" s="111" t="s">
        <v>261</v>
      </c>
      <c r="F314" s="288" t="s">
        <v>341</v>
      </c>
      <c r="G314" s="288" t="s">
        <v>341</v>
      </c>
      <c r="H314" s="288" t="s">
        <v>341</v>
      </c>
      <c r="I314" s="288" t="s">
        <v>341</v>
      </c>
      <c r="J314" s="259">
        <v>0.9</v>
      </c>
      <c r="K314" s="260" t="s">
        <v>33</v>
      </c>
      <c r="L314" s="260" t="s">
        <v>33</v>
      </c>
      <c r="M314" s="261" t="s">
        <v>33</v>
      </c>
      <c r="N314" s="261" t="s">
        <v>33</v>
      </c>
      <c r="O314" s="262">
        <v>0.9</v>
      </c>
      <c r="P314" s="263">
        <v>0.5</v>
      </c>
      <c r="Q314" s="260" t="s">
        <v>33</v>
      </c>
      <c r="R314" s="260">
        <v>0</v>
      </c>
      <c r="S314" s="260">
        <v>0.25</v>
      </c>
      <c r="T314" s="262">
        <v>0.9</v>
      </c>
      <c r="U314" s="260">
        <v>0</v>
      </c>
      <c r="V314" s="260" t="s">
        <v>33</v>
      </c>
      <c r="W314" s="260">
        <v>0</v>
      </c>
      <c r="X314" s="260">
        <v>0.25</v>
      </c>
      <c r="Y314" s="262">
        <v>0.92</v>
      </c>
      <c r="Z314" s="262" t="s">
        <v>33</v>
      </c>
      <c r="AA314" s="262" t="s">
        <v>33</v>
      </c>
      <c r="AB314" s="262" t="s">
        <v>33</v>
      </c>
      <c r="AC314" s="262">
        <v>0.5</v>
      </c>
      <c r="AD314" s="262">
        <v>0.92</v>
      </c>
      <c r="AE314" s="260">
        <v>0.999247554552295</v>
      </c>
      <c r="AF314" s="260">
        <v>0.998687417963623</v>
      </c>
      <c r="AG314" s="260">
        <v>0.992443324937028</v>
      </c>
      <c r="AH314" s="260">
        <v>0.997527706248109</v>
      </c>
      <c r="AI314" s="262">
        <v>0.92</v>
      </c>
      <c r="AJ314" s="260">
        <v>0</v>
      </c>
      <c r="AK314" s="260" t="s">
        <v>33</v>
      </c>
      <c r="AL314" s="260">
        <v>0</v>
      </c>
      <c r="AM314" s="260">
        <v>0.375</v>
      </c>
      <c r="AN314" s="259">
        <v>0.99</v>
      </c>
      <c r="AO314" s="264">
        <v>1</v>
      </c>
      <c r="AP314" s="264">
        <v>1</v>
      </c>
      <c r="AQ314" s="264">
        <v>1</v>
      </c>
      <c r="AR314" s="265">
        <v>1</v>
      </c>
      <c r="AS314" s="286">
        <v>0.0922287257019438</v>
      </c>
      <c r="AT314" s="267" t="s">
        <v>33</v>
      </c>
      <c r="AU314" s="268" t="s">
        <v>33</v>
      </c>
      <c r="AV314" s="268" t="s">
        <v>33</v>
      </c>
      <c r="AW314" s="268">
        <v>0</v>
      </c>
      <c r="AX314" s="217"/>
      <c r="AY314" s="222"/>
    </row>
    <row r="315" s="216" customFormat="1" ht="15" spans="1:51">
      <c r="A315" s="220"/>
      <c r="B315" s="217"/>
      <c r="C315" s="287" t="s">
        <v>260</v>
      </c>
      <c r="D315" s="111" t="s">
        <v>125</v>
      </c>
      <c r="E315" s="111" t="s">
        <v>261</v>
      </c>
      <c r="F315" s="288" t="s">
        <v>342</v>
      </c>
      <c r="G315" s="288" t="s">
        <v>342</v>
      </c>
      <c r="H315" s="288" t="s">
        <v>342</v>
      </c>
      <c r="I315" s="288" t="s">
        <v>342</v>
      </c>
      <c r="J315" s="259">
        <v>0.9</v>
      </c>
      <c r="K315" s="260" t="s">
        <v>33</v>
      </c>
      <c r="L315" s="260" t="s">
        <v>33</v>
      </c>
      <c r="M315" s="261" t="s">
        <v>33</v>
      </c>
      <c r="N315" s="261" t="s">
        <v>33</v>
      </c>
      <c r="O315" s="262">
        <v>0.9</v>
      </c>
      <c r="P315" s="263">
        <v>0.333333333333333</v>
      </c>
      <c r="Q315" s="260" t="s">
        <v>33</v>
      </c>
      <c r="R315" s="260">
        <v>0</v>
      </c>
      <c r="S315" s="260">
        <v>0.0769230769230769</v>
      </c>
      <c r="T315" s="262">
        <v>0.9</v>
      </c>
      <c r="U315" s="260">
        <v>0.666666666666667</v>
      </c>
      <c r="V315" s="260" t="s">
        <v>33</v>
      </c>
      <c r="W315" s="260">
        <v>0</v>
      </c>
      <c r="X315" s="260">
        <v>0.461538461538462</v>
      </c>
      <c r="Y315" s="262">
        <v>0.92</v>
      </c>
      <c r="Z315" s="262" t="s">
        <v>33</v>
      </c>
      <c r="AA315" s="262" t="s">
        <v>33</v>
      </c>
      <c r="AB315" s="262" t="s">
        <v>33</v>
      </c>
      <c r="AC315" s="262">
        <v>0</v>
      </c>
      <c r="AD315" s="262">
        <v>0.92</v>
      </c>
      <c r="AE315" s="260">
        <v>0.973281771840394</v>
      </c>
      <c r="AF315" s="260">
        <v>0.978057647364321</v>
      </c>
      <c r="AG315" s="260">
        <v>0.810414971521562</v>
      </c>
      <c r="AH315" s="260">
        <v>0.961700333220331</v>
      </c>
      <c r="AI315" s="262">
        <v>0.92</v>
      </c>
      <c r="AJ315" s="260">
        <v>0.666666666666667</v>
      </c>
      <c r="AK315" s="260" t="s">
        <v>33</v>
      </c>
      <c r="AL315" s="260">
        <v>0</v>
      </c>
      <c r="AM315" s="260">
        <v>0.428571428571429</v>
      </c>
      <c r="AN315" s="259">
        <v>0.99</v>
      </c>
      <c r="AO315" s="264">
        <v>1</v>
      </c>
      <c r="AP315" s="264">
        <v>1</v>
      </c>
      <c r="AQ315" s="264">
        <v>1</v>
      </c>
      <c r="AR315" s="265">
        <v>1</v>
      </c>
      <c r="AS315" s="286">
        <v>0.0922287257019438</v>
      </c>
      <c r="AT315" s="267" t="s">
        <v>33</v>
      </c>
      <c r="AU315" s="268" t="s">
        <v>33</v>
      </c>
      <c r="AV315" s="268" t="s">
        <v>33</v>
      </c>
      <c r="AW315" s="268" t="s">
        <v>33</v>
      </c>
      <c r="AX315" s="217"/>
      <c r="AY315" s="222"/>
    </row>
    <row r="316" s="216" customFormat="1" ht="15" spans="1:51">
      <c r="A316" s="220"/>
      <c r="B316" s="217"/>
      <c r="C316" s="287" t="s">
        <v>260</v>
      </c>
      <c r="D316" s="111" t="s">
        <v>125</v>
      </c>
      <c r="E316" s="111" t="s">
        <v>261</v>
      </c>
      <c r="F316" s="288" t="s">
        <v>343</v>
      </c>
      <c r="G316" s="288" t="s">
        <v>343</v>
      </c>
      <c r="H316" s="288" t="s">
        <v>343</v>
      </c>
      <c r="I316" s="288" t="s">
        <v>343</v>
      </c>
      <c r="J316" s="259">
        <v>0.9</v>
      </c>
      <c r="K316" s="260" t="s">
        <v>33</v>
      </c>
      <c r="L316" s="260" t="s">
        <v>33</v>
      </c>
      <c r="M316" s="261" t="s">
        <v>33</v>
      </c>
      <c r="N316" s="261" t="s">
        <v>33</v>
      </c>
      <c r="O316" s="262">
        <v>0.9</v>
      </c>
      <c r="P316" s="263" t="s">
        <v>33</v>
      </c>
      <c r="Q316" s="260" t="s">
        <v>33</v>
      </c>
      <c r="R316" s="260" t="s">
        <v>33</v>
      </c>
      <c r="S316" s="260">
        <v>0.714285714285714</v>
      </c>
      <c r="T316" s="262">
        <v>0.9</v>
      </c>
      <c r="U316" s="260" t="s">
        <v>33</v>
      </c>
      <c r="V316" s="260" t="s">
        <v>33</v>
      </c>
      <c r="W316" s="260" t="s">
        <v>33</v>
      </c>
      <c r="X316" s="260">
        <v>0.857142857142857</v>
      </c>
      <c r="Y316" s="262">
        <v>0.92</v>
      </c>
      <c r="Z316" s="262" t="s">
        <v>33</v>
      </c>
      <c r="AA316" s="262" t="s">
        <v>33</v>
      </c>
      <c r="AB316" s="262" t="s">
        <v>33</v>
      </c>
      <c r="AC316" s="262">
        <v>1</v>
      </c>
      <c r="AD316" s="262">
        <v>0.92</v>
      </c>
      <c r="AE316" s="260">
        <v>1</v>
      </c>
      <c r="AF316" s="260">
        <v>0.999446657813192</v>
      </c>
      <c r="AG316" s="260">
        <v>0.999684343434343</v>
      </c>
      <c r="AH316" s="260">
        <v>0.998304576248718</v>
      </c>
      <c r="AI316" s="262">
        <v>0.92</v>
      </c>
      <c r="AJ316" s="260" t="s">
        <v>33</v>
      </c>
      <c r="AK316" s="260" t="s">
        <v>33</v>
      </c>
      <c r="AL316" s="260" t="s">
        <v>33</v>
      </c>
      <c r="AM316" s="260">
        <v>0.888888888888889</v>
      </c>
      <c r="AN316" s="259">
        <v>0.99</v>
      </c>
      <c r="AO316" s="264">
        <v>1</v>
      </c>
      <c r="AP316" s="264">
        <v>1</v>
      </c>
      <c r="AQ316" s="264">
        <v>1</v>
      </c>
      <c r="AR316" s="265">
        <v>1</v>
      </c>
      <c r="AS316" s="286">
        <v>0.0922287257019438</v>
      </c>
      <c r="AT316" s="267" t="s">
        <v>33</v>
      </c>
      <c r="AU316" s="268" t="s">
        <v>33</v>
      </c>
      <c r="AV316" s="268" t="s">
        <v>33</v>
      </c>
      <c r="AW316" s="268" t="s">
        <v>33</v>
      </c>
      <c r="AX316" s="217"/>
      <c r="AY316" s="222"/>
    </row>
    <row r="317" s="216" customFormat="1" ht="15" spans="1:51">
      <c r="A317" s="220"/>
      <c r="B317" s="217"/>
      <c r="C317" s="287" t="s">
        <v>260</v>
      </c>
      <c r="D317" s="111" t="s">
        <v>125</v>
      </c>
      <c r="E317" s="111" t="s">
        <v>261</v>
      </c>
      <c r="F317" s="288" t="s">
        <v>344</v>
      </c>
      <c r="G317" s="288" t="s">
        <v>344</v>
      </c>
      <c r="H317" s="288" t="s">
        <v>344</v>
      </c>
      <c r="I317" s="288" t="s">
        <v>344</v>
      </c>
      <c r="J317" s="259">
        <v>0.9</v>
      </c>
      <c r="K317" s="260" t="s">
        <v>33</v>
      </c>
      <c r="L317" s="260" t="s">
        <v>33</v>
      </c>
      <c r="M317" s="261" t="s">
        <v>33</v>
      </c>
      <c r="N317" s="261" t="s">
        <v>33</v>
      </c>
      <c r="O317" s="262">
        <v>0.9</v>
      </c>
      <c r="P317" s="263" t="s">
        <v>33</v>
      </c>
      <c r="Q317" s="260">
        <v>1</v>
      </c>
      <c r="R317" s="260" t="s">
        <v>33</v>
      </c>
      <c r="S317" s="260">
        <v>0.666666666666667</v>
      </c>
      <c r="T317" s="262">
        <v>0.9</v>
      </c>
      <c r="U317" s="260" t="s">
        <v>33</v>
      </c>
      <c r="V317" s="260">
        <v>1</v>
      </c>
      <c r="W317" s="260" t="s">
        <v>33</v>
      </c>
      <c r="X317" s="260">
        <v>0.952380952380952</v>
      </c>
      <c r="Y317" s="262">
        <v>0.92</v>
      </c>
      <c r="Z317" s="262" t="s">
        <v>33</v>
      </c>
      <c r="AA317" s="262">
        <v>0</v>
      </c>
      <c r="AB317" s="262" t="s">
        <v>33</v>
      </c>
      <c r="AC317" s="262">
        <v>0.666666666666667</v>
      </c>
      <c r="AD317" s="262">
        <v>0.92</v>
      </c>
      <c r="AE317" s="260">
        <v>0.998223350253807</v>
      </c>
      <c r="AF317" s="260">
        <v>0.747027741083223</v>
      </c>
      <c r="AG317" s="260">
        <v>0.996157540826129</v>
      </c>
      <c r="AH317" s="260">
        <v>0.954263773117208</v>
      </c>
      <c r="AI317" s="262">
        <v>0.92</v>
      </c>
      <c r="AJ317" s="260">
        <v>1</v>
      </c>
      <c r="AK317" s="260">
        <v>0.5</v>
      </c>
      <c r="AL317" s="260">
        <v>1</v>
      </c>
      <c r="AM317" s="260">
        <v>0.896551724137931</v>
      </c>
      <c r="AN317" s="259">
        <v>0.99</v>
      </c>
      <c r="AO317" s="264" t="s">
        <v>33</v>
      </c>
      <c r="AP317" s="264" t="s">
        <v>33</v>
      </c>
      <c r="AQ317" s="264">
        <v>1</v>
      </c>
      <c r="AR317" s="265">
        <v>1</v>
      </c>
      <c r="AS317" s="286">
        <v>0.0922287257019438</v>
      </c>
      <c r="AT317" s="267" t="s">
        <v>33</v>
      </c>
      <c r="AU317" s="268" t="s">
        <v>33</v>
      </c>
      <c r="AV317" s="268" t="s">
        <v>33</v>
      </c>
      <c r="AW317" s="268" t="s">
        <v>33</v>
      </c>
      <c r="AX317" s="217"/>
      <c r="AY317" s="222"/>
    </row>
    <row r="318" s="216" customFormat="1" ht="15" spans="1:51">
      <c r="A318" s="220"/>
      <c r="B318" s="217"/>
      <c r="C318" s="287" t="s">
        <v>260</v>
      </c>
      <c r="D318" s="111" t="s">
        <v>25</v>
      </c>
      <c r="E318" s="111" t="s">
        <v>261</v>
      </c>
      <c r="F318" s="288" t="s">
        <v>345</v>
      </c>
      <c r="G318" s="288" t="s">
        <v>345</v>
      </c>
      <c r="H318" s="288" t="s">
        <v>345</v>
      </c>
      <c r="I318" s="288" t="s">
        <v>345</v>
      </c>
      <c r="J318" s="259">
        <v>0.9</v>
      </c>
      <c r="K318" s="260">
        <v>0.9765625</v>
      </c>
      <c r="L318" s="260">
        <v>1</v>
      </c>
      <c r="M318" s="261">
        <v>1</v>
      </c>
      <c r="N318" s="261">
        <v>0.996899224806202</v>
      </c>
      <c r="O318" s="262">
        <v>0.9</v>
      </c>
      <c r="P318" s="263">
        <v>0.980689015912251</v>
      </c>
      <c r="Q318" s="260">
        <v>0.983619194449798</v>
      </c>
      <c r="R318" s="260">
        <v>0.978814514311472</v>
      </c>
      <c r="S318" s="260">
        <v>0.974584060319043</v>
      </c>
      <c r="T318" s="262">
        <v>0.9</v>
      </c>
      <c r="U318" s="260">
        <v>0.95890622586127</v>
      </c>
      <c r="V318" s="260">
        <v>0.955868182694161</v>
      </c>
      <c r="W318" s="260">
        <v>0.954248366013072</v>
      </c>
      <c r="X318" s="260">
        <v>0.959924912761715</v>
      </c>
      <c r="Y318" s="262">
        <v>0.92</v>
      </c>
      <c r="Z318" s="262">
        <v>0.964106081390032</v>
      </c>
      <c r="AA318" s="262">
        <v>0.974974111149465</v>
      </c>
      <c r="AB318" s="262">
        <v>0.966278356836297</v>
      </c>
      <c r="AC318" s="262">
        <v>0.978886350985623</v>
      </c>
      <c r="AD318" s="262">
        <v>0.92</v>
      </c>
      <c r="AE318" s="260">
        <v>0.988101826231323</v>
      </c>
      <c r="AF318" s="260">
        <v>0.985787961103894</v>
      </c>
      <c r="AG318" s="260">
        <v>0.902645965449377</v>
      </c>
      <c r="AH318" s="260">
        <v>0.890932099670931</v>
      </c>
      <c r="AI318" s="262">
        <v>0.92</v>
      </c>
      <c r="AJ318" s="260">
        <v>0.980457227138643</v>
      </c>
      <c r="AK318" s="260">
        <v>0.984252685235755</v>
      </c>
      <c r="AL318" s="260">
        <v>0.983684904416612</v>
      </c>
      <c r="AM318" s="260">
        <v>0.987261940587249</v>
      </c>
      <c r="AN318" s="259">
        <v>0.99</v>
      </c>
      <c r="AO318" s="264">
        <v>1</v>
      </c>
      <c r="AP318" s="264">
        <v>1</v>
      </c>
      <c r="AQ318" s="264">
        <v>1</v>
      </c>
      <c r="AR318" s="265">
        <v>1</v>
      </c>
      <c r="AS318" s="286">
        <v>0.0922287257019438</v>
      </c>
      <c r="AT318" s="267">
        <v>0</v>
      </c>
      <c r="AU318" s="268">
        <v>0.192307692307692</v>
      </c>
      <c r="AV318" s="268">
        <v>0.0625</v>
      </c>
      <c r="AW318" s="268">
        <v>0.0598885793871866</v>
      </c>
      <c r="AX318" s="217"/>
      <c r="AY318" s="222"/>
    </row>
    <row r="319" s="216" customFormat="1" ht="15" spans="1:51">
      <c r="A319" s="220"/>
      <c r="B319" s="217"/>
      <c r="C319" s="287" t="s">
        <v>260</v>
      </c>
      <c r="D319" s="111" t="s">
        <v>125</v>
      </c>
      <c r="E319" s="111" t="s">
        <v>261</v>
      </c>
      <c r="F319" s="288" t="s">
        <v>346</v>
      </c>
      <c r="G319" s="288" t="s">
        <v>346</v>
      </c>
      <c r="H319" s="288" t="s">
        <v>346</v>
      </c>
      <c r="I319" s="288" t="s">
        <v>346</v>
      </c>
      <c r="J319" s="259">
        <v>0.9</v>
      </c>
      <c r="K319" s="260" t="s">
        <v>33</v>
      </c>
      <c r="L319" s="260" t="s">
        <v>33</v>
      </c>
      <c r="M319" s="261" t="s">
        <v>33</v>
      </c>
      <c r="N319" s="261" t="s">
        <v>33</v>
      </c>
      <c r="O319" s="262">
        <v>0.9</v>
      </c>
      <c r="P319" s="263" t="s">
        <v>33</v>
      </c>
      <c r="Q319" s="260" t="s">
        <v>33</v>
      </c>
      <c r="R319" s="260">
        <v>0</v>
      </c>
      <c r="S319" s="260">
        <v>0</v>
      </c>
      <c r="T319" s="262">
        <v>0.9</v>
      </c>
      <c r="U319" s="260" t="s">
        <v>33</v>
      </c>
      <c r="V319" s="260" t="s">
        <v>33</v>
      </c>
      <c r="W319" s="260">
        <v>0.333333333333333</v>
      </c>
      <c r="X319" s="260">
        <v>0.5</v>
      </c>
      <c r="Y319" s="262">
        <v>0.92</v>
      </c>
      <c r="Z319" s="262" t="s">
        <v>33</v>
      </c>
      <c r="AA319" s="262" t="s">
        <v>33</v>
      </c>
      <c r="AB319" s="262" t="s">
        <v>33</v>
      </c>
      <c r="AC319" s="262" t="s">
        <v>33</v>
      </c>
      <c r="AD319" s="262">
        <v>0.92</v>
      </c>
      <c r="AE319" s="260">
        <v>0.998961038961039</v>
      </c>
      <c r="AF319" s="260">
        <v>0.99080340100642</v>
      </c>
      <c r="AG319" s="260">
        <v>1</v>
      </c>
      <c r="AH319" s="260">
        <v>0.985025923230853</v>
      </c>
      <c r="AI319" s="262">
        <v>0.92</v>
      </c>
      <c r="AJ319" s="260" t="s">
        <v>33</v>
      </c>
      <c r="AK319" s="260" t="s">
        <v>33</v>
      </c>
      <c r="AL319" s="260">
        <v>0.333333333333333</v>
      </c>
      <c r="AM319" s="260">
        <v>0.5</v>
      </c>
      <c r="AN319" s="259">
        <v>0.99</v>
      </c>
      <c r="AO319" s="264">
        <v>1</v>
      </c>
      <c r="AP319" s="264">
        <v>1</v>
      </c>
      <c r="AQ319" s="264" t="s">
        <v>33</v>
      </c>
      <c r="AR319" s="265">
        <v>1</v>
      </c>
      <c r="AS319" s="286">
        <v>0.0922287257019438</v>
      </c>
      <c r="AT319" s="267" t="s">
        <v>33</v>
      </c>
      <c r="AU319" s="268" t="s">
        <v>33</v>
      </c>
      <c r="AV319" s="268" t="s">
        <v>33</v>
      </c>
      <c r="AW319" s="268" t="s">
        <v>33</v>
      </c>
      <c r="AX319" s="217"/>
      <c r="AY319" s="222"/>
    </row>
    <row r="320" s="216" customFormat="1" ht="15" spans="1:51">
      <c r="A320" s="220"/>
      <c r="B320" s="217"/>
      <c r="C320" s="287" t="s">
        <v>260</v>
      </c>
      <c r="D320" s="111" t="s">
        <v>25</v>
      </c>
      <c r="E320" s="111" t="s">
        <v>261</v>
      </c>
      <c r="F320" s="288" t="s">
        <v>347</v>
      </c>
      <c r="G320" s="288" t="s">
        <v>347</v>
      </c>
      <c r="H320" s="288" t="s">
        <v>347</v>
      </c>
      <c r="I320" s="288" t="s">
        <v>347</v>
      </c>
      <c r="J320" s="259">
        <v>0.9</v>
      </c>
      <c r="K320" s="260">
        <v>0.931034482758621</v>
      </c>
      <c r="L320" s="260">
        <v>0.923076923076923</v>
      </c>
      <c r="M320" s="261">
        <v>0.833333333333333</v>
      </c>
      <c r="N320" s="261">
        <v>0.921875</v>
      </c>
      <c r="O320" s="262">
        <v>0.9</v>
      </c>
      <c r="P320" s="263">
        <v>0.958795562599049</v>
      </c>
      <c r="Q320" s="260">
        <v>0.974273463554073</v>
      </c>
      <c r="R320" s="260">
        <v>0.979280926264473</v>
      </c>
      <c r="S320" s="260">
        <v>0.954603126814477</v>
      </c>
      <c r="T320" s="262">
        <v>0.9</v>
      </c>
      <c r="U320" s="260">
        <v>0.925911251980983</v>
      </c>
      <c r="V320" s="260">
        <v>0.947594092424964</v>
      </c>
      <c r="W320" s="260">
        <v>0.946983546617916</v>
      </c>
      <c r="X320" s="260">
        <v>0.916302875206985</v>
      </c>
      <c r="Y320" s="262">
        <v>0.92</v>
      </c>
      <c r="Z320" s="262">
        <v>0.943661971830986</v>
      </c>
      <c r="AA320" s="262">
        <v>0.955118507312153</v>
      </c>
      <c r="AB320" s="262">
        <v>0.965289256198347</v>
      </c>
      <c r="AC320" s="262">
        <v>0.939071069469835</v>
      </c>
      <c r="AD320" s="262">
        <v>0.92</v>
      </c>
      <c r="AE320" s="260">
        <v>0.999927912341407</v>
      </c>
      <c r="AF320" s="260">
        <v>0.999843427068328</v>
      </c>
      <c r="AG320" s="260">
        <v>1</v>
      </c>
      <c r="AH320" s="260">
        <v>0.999961510766561</v>
      </c>
      <c r="AI320" s="262">
        <v>0.92</v>
      </c>
      <c r="AJ320" s="260">
        <v>0.958383449603079</v>
      </c>
      <c r="AK320" s="260">
        <v>0.969882468168462</v>
      </c>
      <c r="AL320" s="260">
        <v>0.977292965271594</v>
      </c>
      <c r="AM320" s="260">
        <v>0.962846208571499</v>
      </c>
      <c r="AN320" s="259">
        <v>0.99</v>
      </c>
      <c r="AO320" s="264">
        <v>1</v>
      </c>
      <c r="AP320" s="264">
        <v>1</v>
      </c>
      <c r="AQ320" s="264">
        <v>1</v>
      </c>
      <c r="AR320" s="265">
        <v>1</v>
      </c>
      <c r="AS320" s="286">
        <v>0.0922287257019438</v>
      </c>
      <c r="AT320" s="267">
        <v>0.25</v>
      </c>
      <c r="AU320" s="268">
        <v>0</v>
      </c>
      <c r="AV320" s="268">
        <v>0.142857142857143</v>
      </c>
      <c r="AW320" s="268">
        <v>0.0880829015544041</v>
      </c>
      <c r="AX320" s="217"/>
      <c r="AY320" s="222"/>
    </row>
    <row r="321" s="216" customFormat="1" ht="15" spans="1:51">
      <c r="A321" s="220"/>
      <c r="B321" s="217"/>
      <c r="C321" s="287" t="s">
        <v>260</v>
      </c>
      <c r="D321" s="111" t="s">
        <v>25</v>
      </c>
      <c r="E321" s="111" t="s">
        <v>261</v>
      </c>
      <c r="F321" s="288" t="s">
        <v>348</v>
      </c>
      <c r="G321" s="288" t="s">
        <v>348</v>
      </c>
      <c r="H321" s="288" t="s">
        <v>348</v>
      </c>
      <c r="I321" s="288" t="s">
        <v>348</v>
      </c>
      <c r="J321" s="259">
        <v>0.9</v>
      </c>
      <c r="K321" s="260">
        <v>1</v>
      </c>
      <c r="L321" s="260">
        <v>0.96551724137931</v>
      </c>
      <c r="M321" s="261">
        <v>0.961538461538462</v>
      </c>
      <c r="N321" s="261">
        <v>0.95738203957382</v>
      </c>
      <c r="O321" s="262">
        <v>0.9</v>
      </c>
      <c r="P321" s="263">
        <v>0.97247191011236</v>
      </c>
      <c r="Q321" s="260">
        <v>0.983687943262411</v>
      </c>
      <c r="R321" s="260">
        <v>0.970008568980291</v>
      </c>
      <c r="S321" s="260">
        <v>0.982218433151661</v>
      </c>
      <c r="T321" s="262">
        <v>0.9</v>
      </c>
      <c r="U321" s="260">
        <v>0.939325842696629</v>
      </c>
      <c r="V321" s="260">
        <v>0.933333333333333</v>
      </c>
      <c r="W321" s="260">
        <v>0.902313624678663</v>
      </c>
      <c r="X321" s="260">
        <v>0.930639710136102</v>
      </c>
      <c r="Y321" s="262">
        <v>0.92</v>
      </c>
      <c r="Z321" s="262">
        <v>0.95311167945439</v>
      </c>
      <c r="AA321" s="262">
        <v>0.946658097686375</v>
      </c>
      <c r="AB321" s="262">
        <v>0.928759894459103</v>
      </c>
      <c r="AC321" s="262">
        <v>0.960681003584229</v>
      </c>
      <c r="AD321" s="262">
        <v>0.92</v>
      </c>
      <c r="AE321" s="260">
        <v>0.995867768595041</v>
      </c>
      <c r="AF321" s="260">
        <v>0.992101105845182</v>
      </c>
      <c r="AG321" s="260">
        <v>0.997881355932203</v>
      </c>
      <c r="AH321" s="260">
        <v>0.993662080692534</v>
      </c>
      <c r="AI321" s="262">
        <v>0.92</v>
      </c>
      <c r="AJ321" s="260">
        <v>0.970189701897019</v>
      </c>
      <c r="AK321" s="260">
        <v>0.9645987862441</v>
      </c>
      <c r="AL321" s="260">
        <v>0.964447317388494</v>
      </c>
      <c r="AM321" s="260">
        <v>0.974666666666667</v>
      </c>
      <c r="AN321" s="259">
        <v>0.99</v>
      </c>
      <c r="AO321" s="264">
        <v>1</v>
      </c>
      <c r="AP321" s="264">
        <v>1</v>
      </c>
      <c r="AQ321" s="264">
        <v>1</v>
      </c>
      <c r="AR321" s="265">
        <v>1</v>
      </c>
      <c r="AS321" s="286">
        <v>0.0922287257019438</v>
      </c>
      <c r="AT321" s="267">
        <v>0.166666666666667</v>
      </c>
      <c r="AU321" s="268">
        <v>0.2</v>
      </c>
      <c r="AV321" s="268">
        <v>0.4</v>
      </c>
      <c r="AW321" s="268">
        <v>0.0939597315436242</v>
      </c>
      <c r="AX321" s="217"/>
      <c r="AY321" s="222"/>
    </row>
    <row r="322" s="216" customFormat="1" ht="15" spans="1:51">
      <c r="A322" s="220"/>
      <c r="B322" s="217"/>
      <c r="C322" s="287" t="s">
        <v>260</v>
      </c>
      <c r="D322" s="111" t="s">
        <v>125</v>
      </c>
      <c r="E322" s="111" t="s">
        <v>261</v>
      </c>
      <c r="F322" s="288" t="s">
        <v>349</v>
      </c>
      <c r="G322" s="288" t="s">
        <v>349</v>
      </c>
      <c r="H322" s="288" t="s">
        <v>349</v>
      </c>
      <c r="I322" s="288" t="s">
        <v>349</v>
      </c>
      <c r="J322" s="259">
        <v>0.9</v>
      </c>
      <c r="K322" s="260" t="s">
        <v>33</v>
      </c>
      <c r="L322" s="260" t="s">
        <v>33</v>
      </c>
      <c r="M322" s="261" t="s">
        <v>33</v>
      </c>
      <c r="N322" s="261" t="s">
        <v>33</v>
      </c>
      <c r="O322" s="262">
        <v>0.9</v>
      </c>
      <c r="P322" s="263" t="s">
        <v>33</v>
      </c>
      <c r="Q322" s="260" t="s">
        <v>33</v>
      </c>
      <c r="R322" s="260" t="s">
        <v>33</v>
      </c>
      <c r="S322" s="260">
        <v>1</v>
      </c>
      <c r="T322" s="262">
        <v>0.9</v>
      </c>
      <c r="U322" s="260" t="s">
        <v>33</v>
      </c>
      <c r="V322" s="260" t="s">
        <v>33</v>
      </c>
      <c r="W322" s="260" t="s">
        <v>33</v>
      </c>
      <c r="X322" s="260">
        <v>1</v>
      </c>
      <c r="Y322" s="262">
        <v>0.92</v>
      </c>
      <c r="Z322" s="262" t="s">
        <v>33</v>
      </c>
      <c r="AA322" s="262" t="s">
        <v>33</v>
      </c>
      <c r="AB322" s="262" t="s">
        <v>33</v>
      </c>
      <c r="AC322" s="262">
        <v>0</v>
      </c>
      <c r="AD322" s="262">
        <v>0.92</v>
      </c>
      <c r="AE322" s="260">
        <v>1</v>
      </c>
      <c r="AF322" s="260">
        <v>0.999451077260876</v>
      </c>
      <c r="AG322" s="260">
        <v>0.992799027401103</v>
      </c>
      <c r="AH322" s="260">
        <v>0.999604771775865</v>
      </c>
      <c r="AI322" s="262">
        <v>0.92</v>
      </c>
      <c r="AJ322" s="260" t="s">
        <v>33</v>
      </c>
      <c r="AK322" s="260" t="s">
        <v>33</v>
      </c>
      <c r="AL322" s="260" t="s">
        <v>33</v>
      </c>
      <c r="AM322" s="260">
        <v>0.8</v>
      </c>
      <c r="AN322" s="259">
        <v>0.99</v>
      </c>
      <c r="AO322" s="264">
        <v>1</v>
      </c>
      <c r="AP322" s="264">
        <v>1</v>
      </c>
      <c r="AQ322" s="264">
        <v>1</v>
      </c>
      <c r="AR322" s="265">
        <v>1</v>
      </c>
      <c r="AS322" s="286">
        <v>0.0922287257019438</v>
      </c>
      <c r="AT322" s="267">
        <v>0</v>
      </c>
      <c r="AU322" s="268" t="s">
        <v>33</v>
      </c>
      <c r="AV322" s="268" t="s">
        <v>33</v>
      </c>
      <c r="AW322" s="268">
        <v>0</v>
      </c>
      <c r="AX322" s="217"/>
      <c r="AY322" s="222"/>
    </row>
    <row r="323" ht="15" spans="1:51">
      <c r="A323" s="220"/>
      <c r="B323" s="224"/>
      <c r="C323" s="287" t="s">
        <v>350</v>
      </c>
      <c r="D323" s="111" t="s">
        <v>25</v>
      </c>
      <c r="E323" s="111" t="s">
        <v>351</v>
      </c>
      <c r="F323" s="290" t="s">
        <v>352</v>
      </c>
      <c r="G323" s="290" t="s">
        <v>352</v>
      </c>
      <c r="H323" s="290" t="s">
        <v>352</v>
      </c>
      <c r="I323" s="290" t="s">
        <v>352</v>
      </c>
      <c r="J323" s="259">
        <v>0.9</v>
      </c>
      <c r="K323" s="260">
        <v>0.934782608695652</v>
      </c>
      <c r="L323" s="260">
        <v>0.958333333333333</v>
      </c>
      <c r="M323" s="261">
        <v>0.896103896103896</v>
      </c>
      <c r="N323" s="261">
        <v>0.921294060840174</v>
      </c>
      <c r="O323" s="262">
        <v>0.9</v>
      </c>
      <c r="P323" s="263">
        <v>0.967789404839764</v>
      </c>
      <c r="Q323" s="260">
        <v>0.971428571428571</v>
      </c>
      <c r="R323" s="260">
        <v>0.962921661555618</v>
      </c>
      <c r="S323" s="260">
        <v>0.963011592350085</v>
      </c>
      <c r="T323" s="262">
        <v>0.9</v>
      </c>
      <c r="U323" s="260">
        <v>0.911052975801177</v>
      </c>
      <c r="V323" s="260">
        <v>0.916057585825028</v>
      </c>
      <c r="W323" s="260">
        <v>0.916364650125453</v>
      </c>
      <c r="X323" s="260">
        <v>0.922922101480573</v>
      </c>
      <c r="Y323" s="262">
        <v>0.92</v>
      </c>
      <c r="Z323" s="262">
        <v>0.935661325041856</v>
      </c>
      <c r="AA323" s="262">
        <v>0.940356146749625</v>
      </c>
      <c r="AB323" s="262">
        <v>0.934057971014493</v>
      </c>
      <c r="AC323" s="262">
        <v>0.941066576086957</v>
      </c>
      <c r="AD323" s="262">
        <v>0.92</v>
      </c>
      <c r="AE323" s="260">
        <v>0.994207251662733</v>
      </c>
      <c r="AF323" s="260">
        <v>0.989171846801684</v>
      </c>
      <c r="AG323" s="260">
        <v>0.99304152637486</v>
      </c>
      <c r="AH323" s="260">
        <v>0.987968233084499</v>
      </c>
      <c r="AI323" s="262">
        <v>0.92</v>
      </c>
      <c r="AJ323" s="260">
        <v>0.950698757763975</v>
      </c>
      <c r="AK323" s="260">
        <v>0.956616287919974</v>
      </c>
      <c r="AL323" s="260">
        <v>0.954097040467083</v>
      </c>
      <c r="AM323" s="260">
        <v>0.96019778418745</v>
      </c>
      <c r="AN323" s="259">
        <v>0.99</v>
      </c>
      <c r="AO323" s="264">
        <v>1</v>
      </c>
      <c r="AP323" s="264">
        <v>1</v>
      </c>
      <c r="AQ323" s="264">
        <v>1</v>
      </c>
      <c r="AR323" s="265">
        <v>1</v>
      </c>
      <c r="AS323" s="286">
        <v>0.0739852556983447</v>
      </c>
      <c r="AT323" s="267">
        <v>0.102040816326531</v>
      </c>
      <c r="AU323" s="268">
        <v>0.0769230769230769</v>
      </c>
      <c r="AV323" s="268">
        <v>0</v>
      </c>
      <c r="AW323" s="268">
        <v>0.0705555555555556</v>
      </c>
      <c r="AX323" s="224"/>
      <c r="AY323" s="222"/>
    </row>
    <row r="324" ht="15" spans="1:51">
      <c r="A324" s="220"/>
      <c r="B324" s="224"/>
      <c r="C324" s="287" t="s">
        <v>350</v>
      </c>
      <c r="D324" s="111" t="s">
        <v>125</v>
      </c>
      <c r="E324" s="111" t="s">
        <v>351</v>
      </c>
      <c r="F324" s="290" t="s">
        <v>353</v>
      </c>
      <c r="G324" s="290" t="s">
        <v>353</v>
      </c>
      <c r="H324" s="290" t="s">
        <v>353</v>
      </c>
      <c r="I324" s="290" t="s">
        <v>353</v>
      </c>
      <c r="J324" s="259">
        <v>0.9</v>
      </c>
      <c r="K324" s="260" t="s">
        <v>33</v>
      </c>
      <c r="L324" s="260" t="s">
        <v>33</v>
      </c>
      <c r="M324" s="261" t="s">
        <v>33</v>
      </c>
      <c r="N324" s="261" t="s">
        <v>33</v>
      </c>
      <c r="O324" s="262">
        <v>0.9</v>
      </c>
      <c r="P324" s="263" t="s">
        <v>33</v>
      </c>
      <c r="Q324" s="260" t="s">
        <v>33</v>
      </c>
      <c r="R324" s="260" t="s">
        <v>33</v>
      </c>
      <c r="S324" s="260">
        <v>0</v>
      </c>
      <c r="T324" s="262">
        <v>0.9</v>
      </c>
      <c r="U324" s="260" t="s">
        <v>33</v>
      </c>
      <c r="V324" s="260" t="s">
        <v>33</v>
      </c>
      <c r="W324" s="260" t="s">
        <v>33</v>
      </c>
      <c r="X324" s="260">
        <v>1</v>
      </c>
      <c r="Y324" s="262">
        <v>0.92</v>
      </c>
      <c r="Z324" s="262" t="s">
        <v>33</v>
      </c>
      <c r="AA324" s="262" t="s">
        <v>33</v>
      </c>
      <c r="AB324" s="262" t="s">
        <v>33</v>
      </c>
      <c r="AC324" s="262">
        <v>1</v>
      </c>
      <c r="AD324" s="262">
        <v>0.92</v>
      </c>
      <c r="AE324" s="260">
        <v>0.99060014461316</v>
      </c>
      <c r="AF324" s="260">
        <v>0.996828494754818</v>
      </c>
      <c r="AG324" s="260">
        <v>0.985748218527316</v>
      </c>
      <c r="AH324" s="260">
        <v>0.975568025020697</v>
      </c>
      <c r="AI324" s="262">
        <v>0.92</v>
      </c>
      <c r="AJ324" s="260" t="s">
        <v>33</v>
      </c>
      <c r="AK324" s="260" t="s">
        <v>33</v>
      </c>
      <c r="AL324" s="260" t="s">
        <v>33</v>
      </c>
      <c r="AM324" s="260">
        <v>1</v>
      </c>
      <c r="AN324" s="259">
        <v>0.99</v>
      </c>
      <c r="AO324" s="264">
        <v>1</v>
      </c>
      <c r="AP324" s="264">
        <v>1</v>
      </c>
      <c r="AQ324" s="264">
        <v>1</v>
      </c>
      <c r="AR324" s="265">
        <v>1</v>
      </c>
      <c r="AS324" s="286">
        <v>0.0739852556983447</v>
      </c>
      <c r="AT324" s="267" t="s">
        <v>33</v>
      </c>
      <c r="AU324" s="268" t="s">
        <v>33</v>
      </c>
      <c r="AV324" s="268" t="s">
        <v>33</v>
      </c>
      <c r="AW324" s="268" t="s">
        <v>33</v>
      </c>
      <c r="AX324" s="224"/>
      <c r="AY324" s="222"/>
    </row>
    <row r="325" ht="15" spans="1:51">
      <c r="A325" s="220"/>
      <c r="B325" s="224"/>
      <c r="C325" s="287" t="s">
        <v>350</v>
      </c>
      <c r="D325" s="111" t="s">
        <v>25</v>
      </c>
      <c r="E325" s="111" t="s">
        <v>351</v>
      </c>
      <c r="F325" s="290" t="s">
        <v>354</v>
      </c>
      <c r="G325" s="290" t="s">
        <v>354</v>
      </c>
      <c r="H325" s="290" t="s">
        <v>354</v>
      </c>
      <c r="I325" s="290" t="s">
        <v>354</v>
      </c>
      <c r="J325" s="259">
        <v>0.9</v>
      </c>
      <c r="K325" s="260">
        <v>0.966386554621849</v>
      </c>
      <c r="L325" s="260">
        <v>0.97029702970297</v>
      </c>
      <c r="M325" s="261">
        <v>0.955555555555556</v>
      </c>
      <c r="N325" s="261">
        <v>0.946677604593929</v>
      </c>
      <c r="O325" s="262">
        <v>0.9</v>
      </c>
      <c r="P325" s="263">
        <v>0.92648275862069</v>
      </c>
      <c r="Q325" s="260">
        <v>0.924511701566074</v>
      </c>
      <c r="R325" s="260">
        <v>0.919530595138307</v>
      </c>
      <c r="S325" s="260">
        <v>0.931720690677874</v>
      </c>
      <c r="T325" s="262">
        <v>0.9</v>
      </c>
      <c r="U325" s="260">
        <v>0.881241379310345</v>
      </c>
      <c r="V325" s="260">
        <v>0.866267816294211</v>
      </c>
      <c r="W325" s="260">
        <v>0.856663872590109</v>
      </c>
      <c r="X325" s="260">
        <v>0.877373572239784</v>
      </c>
      <c r="Y325" s="262">
        <v>0.92</v>
      </c>
      <c r="Z325" s="262">
        <v>0.949676742966975</v>
      </c>
      <c r="AA325" s="262">
        <v>0.935683969964088</v>
      </c>
      <c r="AB325" s="262">
        <v>0.91889007470651</v>
      </c>
      <c r="AC325" s="262">
        <v>0.94978941283343</v>
      </c>
      <c r="AD325" s="262">
        <v>0.92</v>
      </c>
      <c r="AE325" s="260">
        <v>0.982348025903489</v>
      </c>
      <c r="AF325" s="260">
        <v>0.962077355482843</v>
      </c>
      <c r="AG325" s="260">
        <v>0.985365853658537</v>
      </c>
      <c r="AH325" s="260">
        <v>0.982317081141851</v>
      </c>
      <c r="AI325" s="262">
        <v>0.92</v>
      </c>
      <c r="AJ325" s="260">
        <v>0.958981068185316</v>
      </c>
      <c r="AK325" s="260">
        <v>0.947319465584306</v>
      </c>
      <c r="AL325" s="260">
        <v>0.945998796630566</v>
      </c>
      <c r="AM325" s="260">
        <v>0.961921450106571</v>
      </c>
      <c r="AN325" s="259">
        <v>0.99</v>
      </c>
      <c r="AO325" s="264">
        <v>1</v>
      </c>
      <c r="AP325" s="264">
        <v>1</v>
      </c>
      <c r="AQ325" s="264">
        <v>1</v>
      </c>
      <c r="AR325" s="265">
        <v>1</v>
      </c>
      <c r="AS325" s="286">
        <v>0.0739852556983447</v>
      </c>
      <c r="AT325" s="267">
        <v>0.138297872340426</v>
      </c>
      <c r="AU325" s="268">
        <v>0.0736842105263158</v>
      </c>
      <c r="AV325" s="268">
        <v>0.0581395348837209</v>
      </c>
      <c r="AW325" s="268">
        <v>0.0880370682392586</v>
      </c>
      <c r="AX325" s="224"/>
      <c r="AY325" s="222"/>
    </row>
    <row r="326" ht="15" spans="1:51">
      <c r="A326" s="220"/>
      <c r="B326" s="224"/>
      <c r="C326" s="287" t="s">
        <v>350</v>
      </c>
      <c r="D326" s="111" t="s">
        <v>125</v>
      </c>
      <c r="E326" s="111" t="s">
        <v>351</v>
      </c>
      <c r="F326" s="290" t="s">
        <v>355</v>
      </c>
      <c r="G326" s="290" t="s">
        <v>355</v>
      </c>
      <c r="H326" s="290" t="s">
        <v>355</v>
      </c>
      <c r="I326" s="290" t="s">
        <v>355</v>
      </c>
      <c r="J326" s="259">
        <v>0.9</v>
      </c>
      <c r="K326" s="260" t="s">
        <v>33</v>
      </c>
      <c r="L326" s="260" t="s">
        <v>33</v>
      </c>
      <c r="M326" s="261" t="s">
        <v>33</v>
      </c>
      <c r="N326" s="261" t="s">
        <v>33</v>
      </c>
      <c r="O326" s="262">
        <v>0.9</v>
      </c>
      <c r="P326" s="263" t="s">
        <v>33</v>
      </c>
      <c r="Q326" s="260" t="s">
        <v>33</v>
      </c>
      <c r="R326" s="260" t="s">
        <v>33</v>
      </c>
      <c r="S326" s="260" t="s">
        <v>33</v>
      </c>
      <c r="T326" s="262">
        <v>0.9</v>
      </c>
      <c r="U326" s="260" t="s">
        <v>33</v>
      </c>
      <c r="V326" s="260" t="s">
        <v>33</v>
      </c>
      <c r="W326" s="260" t="s">
        <v>33</v>
      </c>
      <c r="X326" s="260" t="s">
        <v>33</v>
      </c>
      <c r="Y326" s="262">
        <v>0.92</v>
      </c>
      <c r="Z326" s="262" t="s">
        <v>33</v>
      </c>
      <c r="AA326" s="262" t="s">
        <v>33</v>
      </c>
      <c r="AB326" s="262" t="s">
        <v>33</v>
      </c>
      <c r="AC326" s="262">
        <v>1</v>
      </c>
      <c r="AD326" s="262">
        <v>0.92</v>
      </c>
      <c r="AE326" s="260">
        <v>1</v>
      </c>
      <c r="AF326" s="260">
        <v>1</v>
      </c>
      <c r="AG326" s="260">
        <v>1</v>
      </c>
      <c r="AH326" s="260">
        <v>0.999290880726138</v>
      </c>
      <c r="AI326" s="262">
        <v>0.92</v>
      </c>
      <c r="AJ326" s="260" t="s">
        <v>33</v>
      </c>
      <c r="AK326" s="260" t="s">
        <v>33</v>
      </c>
      <c r="AL326" s="260" t="s">
        <v>33</v>
      </c>
      <c r="AM326" s="260">
        <v>1</v>
      </c>
      <c r="AN326" s="259">
        <v>0.99</v>
      </c>
      <c r="AO326" s="264">
        <v>1</v>
      </c>
      <c r="AP326" s="264">
        <v>1</v>
      </c>
      <c r="AQ326" s="264">
        <v>1</v>
      </c>
      <c r="AR326" s="265">
        <v>1</v>
      </c>
      <c r="AS326" s="286">
        <v>0.0739852556983447</v>
      </c>
      <c r="AT326" s="267" t="s">
        <v>33</v>
      </c>
      <c r="AU326" s="268" t="s">
        <v>33</v>
      </c>
      <c r="AV326" s="268" t="s">
        <v>33</v>
      </c>
      <c r="AW326" s="268" t="s">
        <v>33</v>
      </c>
      <c r="AX326" s="224"/>
      <c r="AY326" s="222"/>
    </row>
    <row r="327" ht="15" spans="1:51">
      <c r="A327" s="220"/>
      <c r="B327" s="224"/>
      <c r="C327" s="287" t="s">
        <v>350</v>
      </c>
      <c r="D327" s="111" t="s">
        <v>25</v>
      </c>
      <c r="E327" s="111" t="s">
        <v>351</v>
      </c>
      <c r="F327" s="290" t="s">
        <v>356</v>
      </c>
      <c r="G327" s="290" t="s">
        <v>356</v>
      </c>
      <c r="H327" s="290" t="s">
        <v>356</v>
      </c>
      <c r="I327" s="290" t="s">
        <v>356</v>
      </c>
      <c r="J327" s="259">
        <v>0.9</v>
      </c>
      <c r="K327" s="260">
        <v>0.980392156862745</v>
      </c>
      <c r="L327" s="260">
        <v>0.939759036144578</v>
      </c>
      <c r="M327" s="261">
        <v>0.9375</v>
      </c>
      <c r="N327" s="261">
        <v>0.950811608460403</v>
      </c>
      <c r="O327" s="262">
        <v>0.9</v>
      </c>
      <c r="P327" s="263">
        <v>0.950403877221325</v>
      </c>
      <c r="Q327" s="260">
        <v>0.94763700909696</v>
      </c>
      <c r="R327" s="260">
        <v>0.946196660482375</v>
      </c>
      <c r="S327" s="260">
        <v>0.948145801402529</v>
      </c>
      <c r="T327" s="262">
        <v>0.9</v>
      </c>
      <c r="U327" s="260">
        <v>0.924232633279483</v>
      </c>
      <c r="V327" s="260">
        <v>0.924561792766807</v>
      </c>
      <c r="W327" s="260">
        <v>0.917572223694673</v>
      </c>
      <c r="X327" s="260">
        <v>0.922869448321332</v>
      </c>
      <c r="Y327" s="262">
        <v>0.92</v>
      </c>
      <c r="Z327" s="262">
        <v>0.947781885397412</v>
      </c>
      <c r="AA327" s="262">
        <v>0.939774983454666</v>
      </c>
      <c r="AB327" s="262">
        <v>0.89699863574352</v>
      </c>
      <c r="AC327" s="262">
        <v>0.948743476031013</v>
      </c>
      <c r="AD327" s="262">
        <v>0.92</v>
      </c>
      <c r="AE327" s="260">
        <v>0.987196215951721</v>
      </c>
      <c r="AF327" s="260">
        <v>0.961324000474552</v>
      </c>
      <c r="AG327" s="260">
        <v>0.911842759993365</v>
      </c>
      <c r="AH327" s="260">
        <v>0.963963720048734</v>
      </c>
      <c r="AI327" s="262">
        <v>0.92</v>
      </c>
      <c r="AJ327" s="260">
        <v>0.963902346347487</v>
      </c>
      <c r="AK327" s="260">
        <v>0.955017683465959</v>
      </c>
      <c r="AL327" s="260">
        <v>0.944645924794808</v>
      </c>
      <c r="AM327" s="260">
        <v>0.963649896215207</v>
      </c>
      <c r="AN327" s="259">
        <v>0.99</v>
      </c>
      <c r="AO327" s="264">
        <v>1</v>
      </c>
      <c r="AP327" s="264">
        <v>1</v>
      </c>
      <c r="AQ327" s="264">
        <v>1</v>
      </c>
      <c r="AR327" s="265">
        <v>1</v>
      </c>
      <c r="AS327" s="286">
        <v>0.0739852556983447</v>
      </c>
      <c r="AT327" s="267">
        <v>0.125</v>
      </c>
      <c r="AU327" s="268">
        <v>0.135135135135135</v>
      </c>
      <c r="AV327" s="268">
        <v>0.135135135135135</v>
      </c>
      <c r="AW327" s="268">
        <v>0.0800359712230216</v>
      </c>
      <c r="AX327" s="224"/>
      <c r="AY327" s="222"/>
    </row>
    <row r="328" ht="15" spans="1:51">
      <c r="A328" s="220"/>
      <c r="B328" s="224"/>
      <c r="C328" s="287" t="s">
        <v>350</v>
      </c>
      <c r="D328" s="111" t="s">
        <v>25</v>
      </c>
      <c r="E328" s="111" t="s">
        <v>351</v>
      </c>
      <c r="F328" s="290" t="s">
        <v>357</v>
      </c>
      <c r="G328" s="290" t="s">
        <v>357</v>
      </c>
      <c r="H328" s="290" t="s">
        <v>357</v>
      </c>
      <c r="I328" s="290" t="s">
        <v>357</v>
      </c>
      <c r="J328" s="259">
        <v>0.9</v>
      </c>
      <c r="K328" s="260">
        <v>0.978260869565217</v>
      </c>
      <c r="L328" s="260">
        <v>0.976190476190476</v>
      </c>
      <c r="M328" s="261">
        <v>0.975</v>
      </c>
      <c r="N328" s="261">
        <v>0.975635593220339</v>
      </c>
      <c r="O328" s="262">
        <v>0.9</v>
      </c>
      <c r="P328" s="263">
        <v>0.938259109311741</v>
      </c>
      <c r="Q328" s="260">
        <v>0.960242005185825</v>
      </c>
      <c r="R328" s="260">
        <v>0.958708311275807</v>
      </c>
      <c r="S328" s="260">
        <v>0.931093414144262</v>
      </c>
      <c r="T328" s="262">
        <v>0.9</v>
      </c>
      <c r="U328" s="260">
        <v>0.921052631578947</v>
      </c>
      <c r="V328" s="260">
        <v>0.949438202247191</v>
      </c>
      <c r="W328" s="260">
        <v>0.943356273160402</v>
      </c>
      <c r="X328" s="260">
        <v>0.924644983967018</v>
      </c>
      <c r="Y328" s="262">
        <v>0.92</v>
      </c>
      <c r="Z328" s="262">
        <v>0.960442364951085</v>
      </c>
      <c r="AA328" s="262">
        <v>0.967492889069484</v>
      </c>
      <c r="AB328" s="262">
        <v>0.96916890080429</v>
      </c>
      <c r="AC328" s="262">
        <v>0.973977147069665</v>
      </c>
      <c r="AD328" s="262">
        <v>0.92</v>
      </c>
      <c r="AE328" s="260">
        <v>0.987192800276912</v>
      </c>
      <c r="AF328" s="260">
        <v>0.986745823553776</v>
      </c>
      <c r="AG328" s="260">
        <v>0.991249562478124</v>
      </c>
      <c r="AH328" s="260">
        <v>0.987139949636069</v>
      </c>
      <c r="AI328" s="262">
        <v>0.92</v>
      </c>
      <c r="AJ328" s="260">
        <v>0.959781995865439</v>
      </c>
      <c r="AK328" s="260">
        <v>0.97510980966325</v>
      </c>
      <c r="AL328" s="260">
        <v>0.974952561669829</v>
      </c>
      <c r="AM328" s="260">
        <v>0.97905396282461</v>
      </c>
      <c r="AN328" s="259">
        <v>0.99</v>
      </c>
      <c r="AO328" s="264">
        <v>1</v>
      </c>
      <c r="AP328" s="264">
        <v>1</v>
      </c>
      <c r="AQ328" s="264">
        <v>1</v>
      </c>
      <c r="AR328" s="265">
        <v>1</v>
      </c>
      <c r="AS328" s="286">
        <v>0.0739852556983447</v>
      </c>
      <c r="AT328" s="267">
        <v>0.075</v>
      </c>
      <c r="AU328" s="268">
        <v>0.114285714285714</v>
      </c>
      <c r="AV328" s="268">
        <v>0.1</v>
      </c>
      <c r="AW328" s="268">
        <v>0.0796139927623643</v>
      </c>
      <c r="AX328" s="224"/>
      <c r="AY328" s="222"/>
    </row>
    <row r="329" ht="15" spans="1:51">
      <c r="A329" s="220"/>
      <c r="B329" s="224"/>
      <c r="C329" s="287" t="s">
        <v>350</v>
      </c>
      <c r="D329" s="111" t="s">
        <v>25</v>
      </c>
      <c r="E329" s="111" t="s">
        <v>351</v>
      </c>
      <c r="F329" s="290" t="s">
        <v>358</v>
      </c>
      <c r="G329" s="290" t="s">
        <v>358</v>
      </c>
      <c r="H329" s="290" t="s">
        <v>358</v>
      </c>
      <c r="I329" s="290" t="s">
        <v>358</v>
      </c>
      <c r="J329" s="259">
        <v>0.9</v>
      </c>
      <c r="K329" s="260">
        <v>0.976744186046512</v>
      </c>
      <c r="L329" s="260">
        <v>1</v>
      </c>
      <c r="M329" s="261">
        <v>1</v>
      </c>
      <c r="N329" s="261">
        <v>0.963811821471653</v>
      </c>
      <c r="O329" s="262">
        <v>0.9</v>
      </c>
      <c r="P329" s="263">
        <v>0.95040710584752</v>
      </c>
      <c r="Q329" s="260">
        <v>0.967869500741473</v>
      </c>
      <c r="R329" s="260">
        <v>0.947805456702254</v>
      </c>
      <c r="S329" s="260">
        <v>0.959582073137201</v>
      </c>
      <c r="T329" s="262">
        <v>0.9</v>
      </c>
      <c r="U329" s="260">
        <v>0.918578830495929</v>
      </c>
      <c r="V329" s="260">
        <v>0.925852694018784</v>
      </c>
      <c r="W329" s="260">
        <v>0.921115065243179</v>
      </c>
      <c r="X329" s="260">
        <v>0.923857967712793</v>
      </c>
      <c r="Y329" s="262">
        <v>0.92</v>
      </c>
      <c r="Z329" s="262">
        <v>0.95290199809705</v>
      </c>
      <c r="AA329" s="262">
        <v>0.953657428441617</v>
      </c>
      <c r="AB329" s="262">
        <v>0.941935483870968</v>
      </c>
      <c r="AC329" s="262">
        <v>0.963879970363053</v>
      </c>
      <c r="AD329" s="262">
        <v>0.92</v>
      </c>
      <c r="AE329" s="260">
        <v>0.998815165876777</v>
      </c>
      <c r="AF329" s="260">
        <v>0.997076023391813</v>
      </c>
      <c r="AG329" s="260">
        <v>0.99722479185939</v>
      </c>
      <c r="AH329" s="260">
        <v>0.996511870054144</v>
      </c>
      <c r="AI329" s="262">
        <v>0.92</v>
      </c>
      <c r="AJ329" s="260">
        <v>0.962001661129568</v>
      </c>
      <c r="AK329" s="260">
        <v>0.964302600472813</v>
      </c>
      <c r="AL329" s="260">
        <v>0.969210754553339</v>
      </c>
      <c r="AM329" s="260">
        <v>0.972389281016878</v>
      </c>
      <c r="AN329" s="259">
        <v>0.99</v>
      </c>
      <c r="AO329" s="264">
        <v>1</v>
      </c>
      <c r="AP329" s="264">
        <v>1</v>
      </c>
      <c r="AQ329" s="264">
        <v>1</v>
      </c>
      <c r="AR329" s="265">
        <v>1</v>
      </c>
      <c r="AS329" s="286">
        <v>0.0739852556983447</v>
      </c>
      <c r="AT329" s="267">
        <v>0.157894736842105</v>
      </c>
      <c r="AU329" s="268">
        <v>0.13953488372093</v>
      </c>
      <c r="AV329" s="268">
        <v>0.108695652173913</v>
      </c>
      <c r="AW329" s="268">
        <v>0.0978147762747138</v>
      </c>
      <c r="AX329" s="224"/>
      <c r="AY329" s="222"/>
    </row>
    <row r="330" ht="15" spans="1:51">
      <c r="A330" s="220"/>
      <c r="B330" s="224"/>
      <c r="C330" s="287" t="s">
        <v>350</v>
      </c>
      <c r="D330" s="111" t="s">
        <v>25</v>
      </c>
      <c r="E330" s="111" t="s">
        <v>351</v>
      </c>
      <c r="F330" s="290" t="s">
        <v>359</v>
      </c>
      <c r="G330" s="290" t="s">
        <v>359</v>
      </c>
      <c r="H330" s="290" t="s">
        <v>359</v>
      </c>
      <c r="I330" s="290" t="s">
        <v>359</v>
      </c>
      <c r="J330" s="259">
        <v>0.9</v>
      </c>
      <c r="K330" s="260">
        <v>0.95</v>
      </c>
      <c r="L330" s="260">
        <v>0.963636363636364</v>
      </c>
      <c r="M330" s="261">
        <v>0.959183673469388</v>
      </c>
      <c r="N330" s="261">
        <v>0.950676213206046</v>
      </c>
      <c r="O330" s="262">
        <v>0.9</v>
      </c>
      <c r="P330" s="263">
        <v>0.975072159538179</v>
      </c>
      <c r="Q330" s="260">
        <v>0.975457875457875</v>
      </c>
      <c r="R330" s="260">
        <v>0.978169995355318</v>
      </c>
      <c r="S330" s="260">
        <v>0.960871834313025</v>
      </c>
      <c r="T330" s="262">
        <v>0.9</v>
      </c>
      <c r="U330" s="260">
        <v>0.900026239832065</v>
      </c>
      <c r="V330" s="260">
        <v>0.914285714285714</v>
      </c>
      <c r="W330" s="260">
        <v>0.906177426846261</v>
      </c>
      <c r="X330" s="260">
        <v>0.895827610833379</v>
      </c>
      <c r="Y330" s="262">
        <v>0.92</v>
      </c>
      <c r="Z330" s="262">
        <v>0.953149001536098</v>
      </c>
      <c r="AA330" s="262">
        <v>0.952414772727273</v>
      </c>
      <c r="AB330" s="262">
        <v>0.947727272727273</v>
      </c>
      <c r="AC330" s="262">
        <v>0.959028478311477</v>
      </c>
      <c r="AD330" s="262">
        <v>0.92</v>
      </c>
      <c r="AE330" s="260">
        <v>0.993253373313343</v>
      </c>
      <c r="AF330" s="260">
        <v>0.994652406417112</v>
      </c>
      <c r="AG330" s="260">
        <v>0.992506811989101</v>
      </c>
      <c r="AH330" s="260">
        <v>0.990253856828014</v>
      </c>
      <c r="AI330" s="262">
        <v>0.92</v>
      </c>
      <c r="AJ330" s="260">
        <v>0.957056169285825</v>
      </c>
      <c r="AK330" s="260">
        <v>0.961469211379186</v>
      </c>
      <c r="AL330" s="260">
        <v>0.962743158588856</v>
      </c>
      <c r="AM330" s="260">
        <v>0.963937267008388</v>
      </c>
      <c r="AN330" s="259">
        <v>0.99</v>
      </c>
      <c r="AO330" s="264">
        <v>1</v>
      </c>
      <c r="AP330" s="264">
        <v>1</v>
      </c>
      <c r="AQ330" s="264">
        <v>1</v>
      </c>
      <c r="AR330" s="265">
        <v>1</v>
      </c>
      <c r="AS330" s="286">
        <v>0.0739852556983447</v>
      </c>
      <c r="AT330" s="267">
        <v>0.137254901960784</v>
      </c>
      <c r="AU330" s="268">
        <v>0.0930232558139535</v>
      </c>
      <c r="AV330" s="268">
        <v>0.0333333333333333</v>
      </c>
      <c r="AW330" s="268">
        <v>0.0865704772475028</v>
      </c>
      <c r="AX330" s="224"/>
      <c r="AY330" s="222"/>
    </row>
    <row r="331" ht="15" spans="1:51">
      <c r="A331" s="220"/>
      <c r="B331" s="224"/>
      <c r="C331" s="287" t="s">
        <v>350</v>
      </c>
      <c r="D331" s="111" t="s">
        <v>25</v>
      </c>
      <c r="E331" s="111" t="s">
        <v>351</v>
      </c>
      <c r="F331" s="290" t="s">
        <v>360</v>
      </c>
      <c r="G331" s="290" t="s">
        <v>360</v>
      </c>
      <c r="H331" s="290" t="s">
        <v>360</v>
      </c>
      <c r="I331" s="290" t="s">
        <v>360</v>
      </c>
      <c r="J331" s="259">
        <v>0.9</v>
      </c>
      <c r="K331" s="260">
        <v>0.976470588235294</v>
      </c>
      <c r="L331" s="260">
        <v>0.975308641975309</v>
      </c>
      <c r="M331" s="261">
        <v>0.972222222222222</v>
      </c>
      <c r="N331" s="261">
        <v>0.962438758845944</v>
      </c>
      <c r="O331" s="262">
        <v>0.9</v>
      </c>
      <c r="P331" s="263">
        <v>0.97623590633131</v>
      </c>
      <c r="Q331" s="260">
        <v>0.984864864864865</v>
      </c>
      <c r="R331" s="260">
        <v>0.979310344827586</v>
      </c>
      <c r="S331" s="260">
        <v>0.979991470609141</v>
      </c>
      <c r="T331" s="262">
        <v>0.9</v>
      </c>
      <c r="U331" s="260">
        <v>0.91448395490026</v>
      </c>
      <c r="V331" s="260">
        <v>0.913945945945946</v>
      </c>
      <c r="W331" s="260">
        <v>0.920114942528736</v>
      </c>
      <c r="X331" s="260">
        <v>0.918348852086147</v>
      </c>
      <c r="Y331" s="262">
        <v>0.92</v>
      </c>
      <c r="Z331" s="262">
        <v>0.955900169614732</v>
      </c>
      <c r="AA331" s="262">
        <v>0.966090712742981</v>
      </c>
      <c r="AB331" s="262">
        <v>0.96551724137931</v>
      </c>
      <c r="AC331" s="262">
        <v>0.968938857469904</v>
      </c>
      <c r="AD331" s="262">
        <v>0.92</v>
      </c>
      <c r="AE331" s="260">
        <v>0.877034207904351</v>
      </c>
      <c r="AF331" s="260">
        <v>0.974217916085064</v>
      </c>
      <c r="AG331" s="260">
        <v>0.919731835477442</v>
      </c>
      <c r="AH331" s="260">
        <v>0.965980620236274</v>
      </c>
      <c r="AI331" s="262">
        <v>0.92</v>
      </c>
      <c r="AJ331" s="260">
        <v>0.964065812052084</v>
      </c>
      <c r="AK331" s="260">
        <v>0.970775369351882</v>
      </c>
      <c r="AL331" s="260">
        <v>0.974239350912779</v>
      </c>
      <c r="AM331" s="260">
        <v>0.975390617759902</v>
      </c>
      <c r="AN331" s="259">
        <v>0.99</v>
      </c>
      <c r="AO331" s="264">
        <v>1</v>
      </c>
      <c r="AP331" s="264">
        <v>1</v>
      </c>
      <c r="AQ331" s="264">
        <v>1</v>
      </c>
      <c r="AR331" s="265">
        <v>1</v>
      </c>
      <c r="AS331" s="286">
        <v>0.0739852556983447</v>
      </c>
      <c r="AT331" s="267">
        <v>0.09375</v>
      </c>
      <c r="AU331" s="268">
        <v>0.111111111111111</v>
      </c>
      <c r="AV331" s="268">
        <v>0.0222222222222222</v>
      </c>
      <c r="AW331" s="268">
        <v>0.0649717514124294</v>
      </c>
      <c r="AX331" s="224"/>
      <c r="AY331" s="222"/>
    </row>
    <row r="332" ht="15" spans="1:51">
      <c r="A332" s="220"/>
      <c r="B332" s="224"/>
      <c r="C332" s="287" t="s">
        <v>350</v>
      </c>
      <c r="D332" s="111" t="s">
        <v>125</v>
      </c>
      <c r="E332" s="111" t="s">
        <v>351</v>
      </c>
      <c r="F332" s="290" t="s">
        <v>361</v>
      </c>
      <c r="G332" s="290" t="s">
        <v>361</v>
      </c>
      <c r="H332" s="290" t="s">
        <v>361</v>
      </c>
      <c r="I332" s="290" t="s">
        <v>361</v>
      </c>
      <c r="J332" s="259">
        <v>0.9</v>
      </c>
      <c r="K332" s="260" t="s">
        <v>33</v>
      </c>
      <c r="L332" s="260" t="s">
        <v>33</v>
      </c>
      <c r="M332" s="261" t="s">
        <v>33</v>
      </c>
      <c r="N332" s="261" t="s">
        <v>33</v>
      </c>
      <c r="O332" s="262">
        <v>0.9</v>
      </c>
      <c r="P332" s="263" t="s">
        <v>33</v>
      </c>
      <c r="Q332" s="260" t="s">
        <v>33</v>
      </c>
      <c r="R332" s="260" t="s">
        <v>33</v>
      </c>
      <c r="S332" s="260">
        <v>0</v>
      </c>
      <c r="T332" s="262">
        <v>0.9</v>
      </c>
      <c r="U332" s="260" t="s">
        <v>33</v>
      </c>
      <c r="V332" s="260" t="s">
        <v>33</v>
      </c>
      <c r="W332" s="260" t="s">
        <v>33</v>
      </c>
      <c r="X332" s="260">
        <v>1</v>
      </c>
      <c r="Y332" s="262">
        <v>0.92</v>
      </c>
      <c r="Z332" s="262" t="s">
        <v>33</v>
      </c>
      <c r="AA332" s="262" t="s">
        <v>33</v>
      </c>
      <c r="AB332" s="262" t="s">
        <v>33</v>
      </c>
      <c r="AC332" s="262" t="s">
        <v>33</v>
      </c>
      <c r="AD332" s="262">
        <v>0.92</v>
      </c>
      <c r="AE332" s="260">
        <v>0.998753117206983</v>
      </c>
      <c r="AF332" s="260">
        <v>1</v>
      </c>
      <c r="AG332" s="260">
        <v>1</v>
      </c>
      <c r="AH332" s="260">
        <v>0.972650127020161</v>
      </c>
      <c r="AI332" s="262">
        <v>0.92</v>
      </c>
      <c r="AJ332" s="260" t="s">
        <v>33</v>
      </c>
      <c r="AK332" s="260" t="s">
        <v>33</v>
      </c>
      <c r="AL332" s="260" t="s">
        <v>33</v>
      </c>
      <c r="AM332" s="260">
        <v>1</v>
      </c>
      <c r="AN332" s="259">
        <v>0.99</v>
      </c>
      <c r="AO332" s="264">
        <v>1</v>
      </c>
      <c r="AP332" s="264">
        <v>1</v>
      </c>
      <c r="AQ332" s="264">
        <v>1</v>
      </c>
      <c r="AR332" s="265">
        <v>1</v>
      </c>
      <c r="AS332" s="286">
        <v>0.0739852556983447</v>
      </c>
      <c r="AT332" s="267" t="s">
        <v>33</v>
      </c>
      <c r="AU332" s="268" t="s">
        <v>33</v>
      </c>
      <c r="AV332" s="268" t="s">
        <v>33</v>
      </c>
      <c r="AW332" s="268" t="s">
        <v>33</v>
      </c>
      <c r="AX332" s="224"/>
      <c r="AY332" s="222"/>
    </row>
    <row r="333" ht="15" spans="1:51">
      <c r="A333" s="220"/>
      <c r="B333" s="224"/>
      <c r="C333" s="287" t="s">
        <v>350</v>
      </c>
      <c r="D333" s="111" t="s">
        <v>25</v>
      </c>
      <c r="E333" s="111" t="s">
        <v>351</v>
      </c>
      <c r="F333" s="290" t="s">
        <v>362</v>
      </c>
      <c r="G333" s="290" t="s">
        <v>362</v>
      </c>
      <c r="H333" s="290" t="s">
        <v>362</v>
      </c>
      <c r="I333" s="290" t="s">
        <v>362</v>
      </c>
      <c r="J333" s="259">
        <v>0.9</v>
      </c>
      <c r="K333" s="260">
        <v>0.911764705882353</v>
      </c>
      <c r="L333" s="260">
        <v>0.893939393939394</v>
      </c>
      <c r="M333" s="261">
        <v>0.909090909090909</v>
      </c>
      <c r="N333" s="261">
        <v>0.90223752151463</v>
      </c>
      <c r="O333" s="262">
        <v>0.9</v>
      </c>
      <c r="P333" s="263">
        <v>0.952017794725135</v>
      </c>
      <c r="Q333" s="260">
        <v>0.975355175413163</v>
      </c>
      <c r="R333" s="260">
        <v>0.948646288209607</v>
      </c>
      <c r="S333" s="260">
        <v>0.951826045862941</v>
      </c>
      <c r="T333" s="262">
        <v>0.9</v>
      </c>
      <c r="U333" s="260">
        <v>0.910708611375914</v>
      </c>
      <c r="V333" s="260">
        <v>0.919251957089011</v>
      </c>
      <c r="W333" s="260">
        <v>0.900262008733624</v>
      </c>
      <c r="X333" s="260">
        <v>0.909397926427958</v>
      </c>
      <c r="Y333" s="262">
        <v>0.92</v>
      </c>
      <c r="Z333" s="262">
        <v>0.955956091611329</v>
      </c>
      <c r="AA333" s="262">
        <v>0.954464963318998</v>
      </c>
      <c r="AB333" s="262">
        <v>0.919123505976096</v>
      </c>
      <c r="AC333" s="262">
        <v>0.951942677812648</v>
      </c>
      <c r="AD333" s="262">
        <v>0.92</v>
      </c>
      <c r="AE333" s="260">
        <v>0.993267023718439</v>
      </c>
      <c r="AF333" s="260">
        <v>0.95464186653614</v>
      </c>
      <c r="AG333" s="260">
        <v>0.975957727873184</v>
      </c>
      <c r="AH333" s="260">
        <v>0.962808601991339</v>
      </c>
      <c r="AI333" s="262">
        <v>0.92</v>
      </c>
      <c r="AJ333" s="260">
        <v>0.967757259070126</v>
      </c>
      <c r="AK333" s="260">
        <v>0.967219749089437</v>
      </c>
      <c r="AL333" s="260">
        <v>0.951548269581056</v>
      </c>
      <c r="AM333" s="260">
        <v>0.965399019233759</v>
      </c>
      <c r="AN333" s="259">
        <v>0.99</v>
      </c>
      <c r="AO333" s="264">
        <v>1</v>
      </c>
      <c r="AP333" s="264">
        <v>1</v>
      </c>
      <c r="AQ333" s="264">
        <v>1</v>
      </c>
      <c r="AR333" s="265">
        <v>1</v>
      </c>
      <c r="AS333" s="286">
        <v>0.0739852556983447</v>
      </c>
      <c r="AT333" s="267">
        <v>0.0606060606060606</v>
      </c>
      <c r="AU333" s="268">
        <v>0.0555555555555556</v>
      </c>
      <c r="AV333" s="268">
        <v>0.166666666666667</v>
      </c>
      <c r="AW333" s="268">
        <v>0.0827886710239651</v>
      </c>
      <c r="AX333" s="224"/>
      <c r="AY333" s="222"/>
    </row>
    <row r="334" ht="15" spans="1:51">
      <c r="A334" s="220"/>
      <c r="B334" s="224"/>
      <c r="C334" s="287" t="s">
        <v>350</v>
      </c>
      <c r="D334" s="111" t="s">
        <v>25</v>
      </c>
      <c r="E334" s="111" t="s">
        <v>351</v>
      </c>
      <c r="F334" s="290" t="s">
        <v>363</v>
      </c>
      <c r="G334" s="290" t="s">
        <v>363</v>
      </c>
      <c r="H334" s="290" t="s">
        <v>363</v>
      </c>
      <c r="I334" s="290" t="s">
        <v>363</v>
      </c>
      <c r="J334" s="259">
        <v>0.9</v>
      </c>
      <c r="K334" s="260">
        <v>0.984375</v>
      </c>
      <c r="L334" s="260">
        <v>1</v>
      </c>
      <c r="M334" s="261">
        <v>0.980392156862745</v>
      </c>
      <c r="N334" s="261">
        <v>0.961538461538462</v>
      </c>
      <c r="O334" s="262">
        <v>0.9</v>
      </c>
      <c r="P334" s="263">
        <v>0.935313365215203</v>
      </c>
      <c r="Q334" s="260">
        <v>0.956148713060057</v>
      </c>
      <c r="R334" s="260">
        <v>0.959175084175084</v>
      </c>
      <c r="S334" s="260">
        <v>0.954997376528677</v>
      </c>
      <c r="T334" s="262">
        <v>0.9</v>
      </c>
      <c r="U334" s="260">
        <v>0.909640070475711</v>
      </c>
      <c r="V334" s="260">
        <v>0.919605973943438</v>
      </c>
      <c r="W334" s="260">
        <v>0.909511784511784</v>
      </c>
      <c r="X334" s="260">
        <v>0.919815953396386</v>
      </c>
      <c r="Y334" s="262">
        <v>0.92</v>
      </c>
      <c r="Z334" s="262">
        <v>0.96056338028169</v>
      </c>
      <c r="AA334" s="262">
        <v>0.963462804476629</v>
      </c>
      <c r="AB334" s="262">
        <v>0.948257655755016</v>
      </c>
      <c r="AC334" s="262">
        <v>0.961475846554582</v>
      </c>
      <c r="AD334" s="262">
        <v>0.92</v>
      </c>
      <c r="AE334" s="260">
        <v>0.995989869143098</v>
      </c>
      <c r="AF334" s="260">
        <v>0.993808049535604</v>
      </c>
      <c r="AG334" s="260">
        <v>0.990276356192426</v>
      </c>
      <c r="AH334" s="260">
        <v>0.991174016773759</v>
      </c>
      <c r="AI334" s="262">
        <v>0.92</v>
      </c>
      <c r="AJ334" s="260">
        <v>0.967874431568138</v>
      </c>
      <c r="AK334" s="260">
        <v>0.971267150928168</v>
      </c>
      <c r="AL334" s="260">
        <v>0.964489918748119</v>
      </c>
      <c r="AM334" s="260">
        <v>0.971551529836029</v>
      </c>
      <c r="AN334" s="259">
        <v>0.99</v>
      </c>
      <c r="AO334" s="264">
        <v>1</v>
      </c>
      <c r="AP334" s="264">
        <v>1</v>
      </c>
      <c r="AQ334" s="264">
        <v>1</v>
      </c>
      <c r="AR334" s="265">
        <v>1</v>
      </c>
      <c r="AS334" s="286">
        <v>0.0739852556983447</v>
      </c>
      <c r="AT334" s="267">
        <v>0.0655737704918033</v>
      </c>
      <c r="AU334" s="268">
        <v>0.162790697674419</v>
      </c>
      <c r="AV334" s="268">
        <v>0.0357142857142857</v>
      </c>
      <c r="AW334" s="268">
        <v>0.0827586206896552</v>
      </c>
      <c r="AX334" s="224"/>
      <c r="AY334" s="222"/>
    </row>
    <row r="335" ht="15" spans="1:51">
      <c r="A335" s="220"/>
      <c r="B335" s="224"/>
      <c r="C335" s="287" t="s">
        <v>350</v>
      </c>
      <c r="D335" s="111" t="s">
        <v>125</v>
      </c>
      <c r="E335" s="111" t="s">
        <v>351</v>
      </c>
      <c r="F335" s="290" t="s">
        <v>364</v>
      </c>
      <c r="G335" s="290" t="s">
        <v>364</v>
      </c>
      <c r="H335" s="290" t="s">
        <v>364</v>
      </c>
      <c r="I335" s="290" t="s">
        <v>364</v>
      </c>
      <c r="J335" s="259">
        <v>0.9</v>
      </c>
      <c r="K335" s="260" t="s">
        <v>33</v>
      </c>
      <c r="L335" s="260" t="s">
        <v>33</v>
      </c>
      <c r="M335" s="261" t="s">
        <v>33</v>
      </c>
      <c r="N335" s="261" t="s">
        <v>33</v>
      </c>
      <c r="O335" s="262">
        <v>0.9</v>
      </c>
      <c r="P335" s="263" t="s">
        <v>33</v>
      </c>
      <c r="Q335" s="260" t="s">
        <v>33</v>
      </c>
      <c r="R335" s="260" t="s">
        <v>33</v>
      </c>
      <c r="S335" s="260">
        <v>1</v>
      </c>
      <c r="T335" s="262">
        <v>0.9</v>
      </c>
      <c r="U335" s="260" t="s">
        <v>33</v>
      </c>
      <c r="V335" s="260" t="s">
        <v>33</v>
      </c>
      <c r="W335" s="260" t="s">
        <v>33</v>
      </c>
      <c r="X335" s="260">
        <v>1</v>
      </c>
      <c r="Y335" s="262">
        <v>0.92</v>
      </c>
      <c r="Z335" s="262" t="s">
        <v>33</v>
      </c>
      <c r="AA335" s="262" t="s">
        <v>33</v>
      </c>
      <c r="AB335" s="262" t="s">
        <v>33</v>
      </c>
      <c r="AC335" s="262" t="s">
        <v>33</v>
      </c>
      <c r="AD335" s="262">
        <v>0.92</v>
      </c>
      <c r="AE335" s="260">
        <v>1</v>
      </c>
      <c r="AF335" s="260">
        <v>1</v>
      </c>
      <c r="AG335" s="260">
        <v>1</v>
      </c>
      <c r="AH335" s="260">
        <v>0.995306165991039</v>
      </c>
      <c r="AI335" s="262">
        <v>0.92</v>
      </c>
      <c r="AJ335" s="260" t="s">
        <v>33</v>
      </c>
      <c r="AK335" s="260" t="s">
        <v>33</v>
      </c>
      <c r="AL335" s="260" t="s">
        <v>33</v>
      </c>
      <c r="AM335" s="260">
        <v>1</v>
      </c>
      <c r="AN335" s="259">
        <v>0.99</v>
      </c>
      <c r="AO335" s="264">
        <v>1</v>
      </c>
      <c r="AP335" s="264">
        <v>1</v>
      </c>
      <c r="AQ335" s="264">
        <v>1</v>
      </c>
      <c r="AR335" s="265">
        <v>1</v>
      </c>
      <c r="AS335" s="286">
        <v>0.0739852556983447</v>
      </c>
      <c r="AT335" s="267" t="s">
        <v>33</v>
      </c>
      <c r="AU335" s="268" t="s">
        <v>33</v>
      </c>
      <c r="AV335" s="268" t="s">
        <v>33</v>
      </c>
      <c r="AW335" s="268" t="s">
        <v>33</v>
      </c>
      <c r="AX335" s="224"/>
      <c r="AY335" s="222"/>
    </row>
    <row r="336" ht="15" spans="1:51">
      <c r="A336" s="220"/>
      <c r="B336" s="224"/>
      <c r="C336" s="287" t="s">
        <v>350</v>
      </c>
      <c r="D336" s="111" t="s">
        <v>25</v>
      </c>
      <c r="E336" s="111" t="s">
        <v>351</v>
      </c>
      <c r="F336" s="290" t="s">
        <v>365</v>
      </c>
      <c r="G336" s="290" t="s">
        <v>365</v>
      </c>
      <c r="H336" s="290" t="s">
        <v>365</v>
      </c>
      <c r="I336" s="290" t="s">
        <v>365</v>
      </c>
      <c r="J336" s="259">
        <v>0.9</v>
      </c>
      <c r="K336" s="260">
        <v>0.97979797979798</v>
      </c>
      <c r="L336" s="260">
        <v>0.956989247311828</v>
      </c>
      <c r="M336" s="261">
        <v>0.965116279069767</v>
      </c>
      <c r="N336" s="261">
        <v>0.970717423133236</v>
      </c>
      <c r="O336" s="262">
        <v>0.9</v>
      </c>
      <c r="P336" s="263">
        <v>0.971089696071164</v>
      </c>
      <c r="Q336" s="260">
        <v>0.97547953332015</v>
      </c>
      <c r="R336" s="260">
        <v>0.978321033210332</v>
      </c>
      <c r="S336" s="260">
        <v>0.970879346922971</v>
      </c>
      <c r="T336" s="262">
        <v>0.9</v>
      </c>
      <c r="U336" s="260">
        <v>0.941586360266864</v>
      </c>
      <c r="V336" s="260">
        <v>0.949179355349021</v>
      </c>
      <c r="W336" s="260">
        <v>0.934732472324723</v>
      </c>
      <c r="X336" s="260">
        <v>0.937023562722337</v>
      </c>
      <c r="Y336" s="262">
        <v>0.92</v>
      </c>
      <c r="Z336" s="262">
        <v>0.958855098389982</v>
      </c>
      <c r="AA336" s="262">
        <v>0.966449038810301</v>
      </c>
      <c r="AB336" s="262">
        <v>0.956759715380405</v>
      </c>
      <c r="AC336" s="262">
        <v>0.969649824267243</v>
      </c>
      <c r="AD336" s="262">
        <v>0.92</v>
      </c>
      <c r="AE336" s="260">
        <v>0.998640108791297</v>
      </c>
      <c r="AF336" s="260">
        <v>0.999330073022041</v>
      </c>
      <c r="AG336" s="260">
        <v>0.999600934952397</v>
      </c>
      <c r="AH336" s="260">
        <v>0.995459476267372</v>
      </c>
      <c r="AI336" s="262">
        <v>0.92</v>
      </c>
      <c r="AJ336" s="260">
        <v>0.968787107718405</v>
      </c>
      <c r="AK336" s="260">
        <v>0.973557465294173</v>
      </c>
      <c r="AL336" s="260">
        <v>0.968364698247891</v>
      </c>
      <c r="AM336" s="260">
        <v>0.976862261550736</v>
      </c>
      <c r="AN336" s="259">
        <v>0.99</v>
      </c>
      <c r="AO336" s="264">
        <v>1</v>
      </c>
      <c r="AP336" s="264">
        <v>1</v>
      </c>
      <c r="AQ336" s="264">
        <v>1</v>
      </c>
      <c r="AR336" s="265">
        <v>1</v>
      </c>
      <c r="AS336" s="286">
        <v>0.0739852556983447</v>
      </c>
      <c r="AT336" s="267">
        <v>0.0476190476190476</v>
      </c>
      <c r="AU336" s="268">
        <v>0.170731707317073</v>
      </c>
      <c r="AV336" s="268">
        <v>0.184210526315789</v>
      </c>
      <c r="AW336" s="268">
        <v>0.0894909688013136</v>
      </c>
      <c r="AX336" s="224"/>
      <c r="AY336" s="222"/>
    </row>
    <row r="337" ht="15" spans="1:51">
      <c r="A337" s="220"/>
      <c r="B337" s="224"/>
      <c r="C337" s="287" t="s">
        <v>350</v>
      </c>
      <c r="D337" s="111" t="s">
        <v>125</v>
      </c>
      <c r="E337" s="111" t="s">
        <v>351</v>
      </c>
      <c r="F337" s="290" t="s">
        <v>366</v>
      </c>
      <c r="G337" s="290" t="s">
        <v>366</v>
      </c>
      <c r="H337" s="290" t="s">
        <v>366</v>
      </c>
      <c r="I337" s="290" t="s">
        <v>366</v>
      </c>
      <c r="J337" s="259">
        <v>0.9</v>
      </c>
      <c r="K337" s="260" t="s">
        <v>33</v>
      </c>
      <c r="L337" s="260" t="s">
        <v>33</v>
      </c>
      <c r="M337" s="261" t="s">
        <v>33</v>
      </c>
      <c r="N337" s="261" t="s">
        <v>33</v>
      </c>
      <c r="O337" s="262">
        <v>0.9</v>
      </c>
      <c r="P337" s="263" t="s">
        <v>33</v>
      </c>
      <c r="Q337" s="260" t="s">
        <v>33</v>
      </c>
      <c r="R337" s="260" t="s">
        <v>33</v>
      </c>
      <c r="S337" s="260" t="s">
        <v>33</v>
      </c>
      <c r="T337" s="262">
        <v>0.9</v>
      </c>
      <c r="U337" s="260" t="s">
        <v>33</v>
      </c>
      <c r="V337" s="260" t="s">
        <v>33</v>
      </c>
      <c r="W337" s="260" t="s">
        <v>33</v>
      </c>
      <c r="X337" s="260" t="s">
        <v>33</v>
      </c>
      <c r="Y337" s="262">
        <v>0.92</v>
      </c>
      <c r="Z337" s="262" t="s">
        <v>33</v>
      </c>
      <c r="AA337" s="262" t="s">
        <v>33</v>
      </c>
      <c r="AB337" s="262" t="s">
        <v>33</v>
      </c>
      <c r="AC337" s="262" t="s">
        <v>33</v>
      </c>
      <c r="AD337" s="262">
        <v>0.92</v>
      </c>
      <c r="AE337" s="260">
        <v>1</v>
      </c>
      <c r="AF337" s="260">
        <v>0.95850622406639</v>
      </c>
      <c r="AG337" s="260">
        <v>0.961538461538462</v>
      </c>
      <c r="AH337" s="260">
        <v>0.968449468533828</v>
      </c>
      <c r="AI337" s="262">
        <v>0.92</v>
      </c>
      <c r="AJ337" s="260" t="s">
        <v>33</v>
      </c>
      <c r="AK337" s="260" t="s">
        <v>33</v>
      </c>
      <c r="AL337" s="260" t="s">
        <v>33</v>
      </c>
      <c r="AM337" s="260" t="s">
        <v>33</v>
      </c>
      <c r="AN337" s="259">
        <v>0.99</v>
      </c>
      <c r="AO337" s="264" t="s">
        <v>33</v>
      </c>
      <c r="AP337" s="264">
        <v>1</v>
      </c>
      <c r="AQ337" s="264" t="s">
        <v>33</v>
      </c>
      <c r="AR337" s="265">
        <v>1</v>
      </c>
      <c r="AS337" s="286">
        <v>0.0739852556983447</v>
      </c>
      <c r="AT337" s="267" t="s">
        <v>33</v>
      </c>
      <c r="AU337" s="268" t="s">
        <v>33</v>
      </c>
      <c r="AV337" s="268" t="s">
        <v>33</v>
      </c>
      <c r="AW337" s="268" t="s">
        <v>33</v>
      </c>
      <c r="AX337" s="224"/>
      <c r="AY337" s="222"/>
    </row>
    <row r="338" ht="15" spans="1:51">
      <c r="A338" s="220"/>
      <c r="B338" s="224"/>
      <c r="C338" s="287" t="s">
        <v>350</v>
      </c>
      <c r="D338" s="111" t="s">
        <v>25</v>
      </c>
      <c r="E338" s="111" t="s">
        <v>351</v>
      </c>
      <c r="F338" s="290" t="s">
        <v>367</v>
      </c>
      <c r="G338" s="290" t="s">
        <v>367</v>
      </c>
      <c r="H338" s="290" t="s">
        <v>367</v>
      </c>
      <c r="I338" s="290" t="s">
        <v>367</v>
      </c>
      <c r="J338" s="259">
        <v>0.9</v>
      </c>
      <c r="K338" s="260">
        <v>0.947368421052632</v>
      </c>
      <c r="L338" s="260">
        <v>0.947368421052632</v>
      </c>
      <c r="M338" s="261">
        <v>0.96551724137931</v>
      </c>
      <c r="N338" s="261">
        <v>0.940594059405941</v>
      </c>
      <c r="O338" s="262">
        <v>0.9</v>
      </c>
      <c r="P338" s="263">
        <v>0.890284067517497</v>
      </c>
      <c r="Q338" s="260">
        <v>0.939300699300699</v>
      </c>
      <c r="R338" s="260">
        <v>0.904713462190573</v>
      </c>
      <c r="S338" s="260">
        <v>0.915625773636711</v>
      </c>
      <c r="T338" s="262">
        <v>0.9</v>
      </c>
      <c r="U338" s="260">
        <v>0.881638534376287</v>
      </c>
      <c r="V338" s="260">
        <v>0.921678321678322</v>
      </c>
      <c r="W338" s="260">
        <v>0.88911495422177</v>
      </c>
      <c r="X338" s="260">
        <v>0.904384128913195</v>
      </c>
      <c r="Y338" s="262">
        <v>0.92</v>
      </c>
      <c r="Z338" s="262">
        <v>0.928038220364288</v>
      </c>
      <c r="AA338" s="262">
        <v>0.953726123217649</v>
      </c>
      <c r="AB338" s="262">
        <v>0.92831541218638</v>
      </c>
      <c r="AC338" s="262">
        <v>0.947877114256127</v>
      </c>
      <c r="AD338" s="262">
        <v>0.92</v>
      </c>
      <c r="AE338" s="260">
        <v>0.989206476114331</v>
      </c>
      <c r="AF338" s="260">
        <v>0.987802589604053</v>
      </c>
      <c r="AG338" s="260">
        <v>0.982467532467532</v>
      </c>
      <c r="AH338" s="260">
        <v>0.986183511311301</v>
      </c>
      <c r="AI338" s="262">
        <v>0.92</v>
      </c>
      <c r="AJ338" s="260">
        <v>0.946067689310933</v>
      </c>
      <c r="AK338" s="260">
        <v>0.96122756541992</v>
      </c>
      <c r="AL338" s="260">
        <v>0.949581898671913</v>
      </c>
      <c r="AM338" s="260">
        <v>0.960130883162252</v>
      </c>
      <c r="AN338" s="259">
        <v>0.99</v>
      </c>
      <c r="AO338" s="264">
        <v>1</v>
      </c>
      <c r="AP338" s="264">
        <v>1</v>
      </c>
      <c r="AQ338" s="264">
        <v>1</v>
      </c>
      <c r="AR338" s="265">
        <v>1</v>
      </c>
      <c r="AS338" s="286">
        <v>0.0739852556983447</v>
      </c>
      <c r="AT338" s="267">
        <v>0</v>
      </c>
      <c r="AU338" s="268">
        <v>0.1</v>
      </c>
      <c r="AV338" s="268">
        <v>0</v>
      </c>
      <c r="AW338" s="268">
        <v>0.0525030525030525</v>
      </c>
      <c r="AX338" s="224"/>
      <c r="AY338" s="222"/>
    </row>
    <row r="339" ht="15" spans="1:51">
      <c r="A339" s="220"/>
      <c r="B339" s="224"/>
      <c r="C339" s="287" t="s">
        <v>350</v>
      </c>
      <c r="D339" s="111" t="s">
        <v>125</v>
      </c>
      <c r="E339" s="111" t="s">
        <v>351</v>
      </c>
      <c r="F339" s="290" t="s">
        <v>368</v>
      </c>
      <c r="G339" s="290" t="s">
        <v>368</v>
      </c>
      <c r="H339" s="290" t="s">
        <v>368</v>
      </c>
      <c r="I339" s="290" t="s">
        <v>368</v>
      </c>
      <c r="J339" s="259">
        <v>0.9</v>
      </c>
      <c r="K339" s="260" t="s">
        <v>33</v>
      </c>
      <c r="L339" s="260" t="s">
        <v>33</v>
      </c>
      <c r="M339" s="261" t="s">
        <v>33</v>
      </c>
      <c r="N339" s="261" t="s">
        <v>33</v>
      </c>
      <c r="O339" s="262">
        <v>0.9</v>
      </c>
      <c r="P339" s="263" t="s">
        <v>33</v>
      </c>
      <c r="Q339" s="260">
        <v>0</v>
      </c>
      <c r="R339" s="260" t="s">
        <v>33</v>
      </c>
      <c r="S339" s="260">
        <v>0</v>
      </c>
      <c r="T339" s="262">
        <v>0.9</v>
      </c>
      <c r="U339" s="260" t="s">
        <v>33</v>
      </c>
      <c r="V339" s="260">
        <v>0</v>
      </c>
      <c r="W339" s="260" t="s">
        <v>33</v>
      </c>
      <c r="X339" s="260">
        <v>0</v>
      </c>
      <c r="Y339" s="262">
        <v>0.92</v>
      </c>
      <c r="Z339" s="262" t="s">
        <v>33</v>
      </c>
      <c r="AA339" s="262" t="s">
        <v>33</v>
      </c>
      <c r="AB339" s="262" t="s">
        <v>33</v>
      </c>
      <c r="AC339" s="262" t="s">
        <v>33</v>
      </c>
      <c r="AD339" s="262">
        <v>0.92</v>
      </c>
      <c r="AE339" s="260">
        <v>1</v>
      </c>
      <c r="AF339" s="260">
        <v>1</v>
      </c>
      <c r="AG339" s="260">
        <v>1</v>
      </c>
      <c r="AH339" s="260">
        <v>0.999336979943643</v>
      </c>
      <c r="AI339" s="262">
        <v>0.92</v>
      </c>
      <c r="AJ339" s="260" t="s">
        <v>33</v>
      </c>
      <c r="AK339" s="260">
        <v>0</v>
      </c>
      <c r="AL339" s="260" t="s">
        <v>33</v>
      </c>
      <c r="AM339" s="260">
        <v>0</v>
      </c>
      <c r="AN339" s="259">
        <v>0.99</v>
      </c>
      <c r="AO339" s="264">
        <v>1</v>
      </c>
      <c r="AP339" s="264">
        <v>1</v>
      </c>
      <c r="AQ339" s="264">
        <v>1</v>
      </c>
      <c r="AR339" s="265">
        <v>1</v>
      </c>
      <c r="AS339" s="286">
        <v>0.0739852556983447</v>
      </c>
      <c r="AT339" s="267" t="s">
        <v>33</v>
      </c>
      <c r="AU339" s="268" t="s">
        <v>33</v>
      </c>
      <c r="AV339" s="268" t="s">
        <v>33</v>
      </c>
      <c r="AW339" s="268" t="s">
        <v>33</v>
      </c>
      <c r="AX339" s="224"/>
      <c r="AY339" s="222"/>
    </row>
    <row r="340" ht="15" spans="1:51">
      <c r="A340" s="220"/>
      <c r="B340" s="224"/>
      <c r="C340" s="287" t="s">
        <v>350</v>
      </c>
      <c r="D340" s="111" t="s">
        <v>25</v>
      </c>
      <c r="E340" s="111" t="s">
        <v>351</v>
      </c>
      <c r="F340" s="290" t="s">
        <v>369</v>
      </c>
      <c r="G340" s="290" t="s">
        <v>369</v>
      </c>
      <c r="H340" s="290" t="s">
        <v>369</v>
      </c>
      <c r="I340" s="290" t="s">
        <v>369</v>
      </c>
      <c r="J340" s="259">
        <v>0.9</v>
      </c>
      <c r="K340" s="260">
        <v>0.942528735632184</v>
      </c>
      <c r="L340" s="260">
        <v>0.917647058823529</v>
      </c>
      <c r="M340" s="261">
        <v>0.918032786885246</v>
      </c>
      <c r="N340" s="261">
        <v>0.93046357615894</v>
      </c>
      <c r="O340" s="262">
        <v>0.9</v>
      </c>
      <c r="P340" s="263">
        <v>0.953667953667954</v>
      </c>
      <c r="Q340" s="260">
        <v>0.963847355501004</v>
      </c>
      <c r="R340" s="260">
        <v>0.950233709100907</v>
      </c>
      <c r="S340" s="260">
        <v>0.938706394478701</v>
      </c>
      <c r="T340" s="262">
        <v>0.9</v>
      </c>
      <c r="U340" s="260">
        <v>0.925096525096525</v>
      </c>
      <c r="V340" s="260">
        <v>0.936398125418433</v>
      </c>
      <c r="W340" s="260">
        <v>0.910365686004949</v>
      </c>
      <c r="X340" s="260">
        <v>0.921619102190218</v>
      </c>
      <c r="Y340" s="262">
        <v>0.92</v>
      </c>
      <c r="Z340" s="262">
        <v>0.94325621999127</v>
      </c>
      <c r="AA340" s="262">
        <v>0.956733828207847</v>
      </c>
      <c r="AB340" s="262">
        <v>0.943798449612403</v>
      </c>
      <c r="AC340" s="262">
        <v>0.958261388394189</v>
      </c>
      <c r="AD340" s="262">
        <v>0.92</v>
      </c>
      <c r="AE340" s="260">
        <v>0.979480286738351</v>
      </c>
      <c r="AF340" s="260">
        <v>0.988297693214346</v>
      </c>
      <c r="AG340" s="260">
        <v>0.987410358565737</v>
      </c>
      <c r="AH340" s="260">
        <v>0.9853313994338</v>
      </c>
      <c r="AI340" s="262">
        <v>0.92</v>
      </c>
      <c r="AJ340" s="260">
        <v>0.963879357052556</v>
      </c>
      <c r="AK340" s="260">
        <v>0.968064305887465</v>
      </c>
      <c r="AL340" s="260">
        <v>0.964519861164674</v>
      </c>
      <c r="AM340" s="260">
        <v>0.970649213739787</v>
      </c>
      <c r="AN340" s="259">
        <v>0.99</v>
      </c>
      <c r="AO340" s="264">
        <v>1</v>
      </c>
      <c r="AP340" s="264">
        <v>1</v>
      </c>
      <c r="AQ340" s="264">
        <v>1</v>
      </c>
      <c r="AR340" s="265">
        <v>1</v>
      </c>
      <c r="AS340" s="286">
        <v>0.0739852556983447</v>
      </c>
      <c r="AT340" s="267">
        <v>0.128205128205128</v>
      </c>
      <c r="AU340" s="268">
        <v>0.0740740740740741</v>
      </c>
      <c r="AV340" s="268">
        <v>0.0526315789473684</v>
      </c>
      <c r="AW340" s="268">
        <v>0.0596658711217184</v>
      </c>
      <c r="AX340" s="224"/>
      <c r="AY340" s="222"/>
    </row>
    <row r="341" ht="15" spans="1:51">
      <c r="A341" s="220"/>
      <c r="B341" s="224"/>
      <c r="C341" s="287" t="s">
        <v>350</v>
      </c>
      <c r="D341" s="111" t="s">
        <v>125</v>
      </c>
      <c r="E341" s="111" t="s">
        <v>351</v>
      </c>
      <c r="F341" s="290" t="s">
        <v>370</v>
      </c>
      <c r="G341" s="290" t="s">
        <v>370</v>
      </c>
      <c r="H341" s="290" t="s">
        <v>370</v>
      </c>
      <c r="I341" s="290" t="s">
        <v>370</v>
      </c>
      <c r="J341" s="259">
        <v>0.9</v>
      </c>
      <c r="K341" s="260" t="s">
        <v>33</v>
      </c>
      <c r="L341" s="260" t="s">
        <v>33</v>
      </c>
      <c r="M341" s="261" t="s">
        <v>33</v>
      </c>
      <c r="N341" s="261" t="s">
        <v>33</v>
      </c>
      <c r="O341" s="262">
        <v>0.9</v>
      </c>
      <c r="P341" s="263">
        <v>1</v>
      </c>
      <c r="Q341" s="260">
        <v>1</v>
      </c>
      <c r="R341" s="260" t="s">
        <v>33</v>
      </c>
      <c r="S341" s="260">
        <v>0.818181818181818</v>
      </c>
      <c r="T341" s="262">
        <v>0.9</v>
      </c>
      <c r="U341" s="260">
        <v>1</v>
      </c>
      <c r="V341" s="260">
        <v>1</v>
      </c>
      <c r="W341" s="260" t="s">
        <v>33</v>
      </c>
      <c r="X341" s="260">
        <v>0.878787878787879</v>
      </c>
      <c r="Y341" s="262">
        <v>0.92</v>
      </c>
      <c r="Z341" s="262" t="s">
        <v>33</v>
      </c>
      <c r="AA341" s="262" t="s">
        <v>33</v>
      </c>
      <c r="AB341" s="262" t="s">
        <v>33</v>
      </c>
      <c r="AC341" s="262">
        <v>0.666666666666667</v>
      </c>
      <c r="AD341" s="262">
        <v>0.92</v>
      </c>
      <c r="AE341" s="260">
        <v>0.996691480562448</v>
      </c>
      <c r="AF341" s="260">
        <v>0.819875776397516</v>
      </c>
      <c r="AG341" s="260">
        <v>0.846140651801029</v>
      </c>
      <c r="AH341" s="260">
        <v>0.962090550084389</v>
      </c>
      <c r="AI341" s="262">
        <v>0.92</v>
      </c>
      <c r="AJ341" s="260">
        <v>1</v>
      </c>
      <c r="AK341" s="260">
        <v>1</v>
      </c>
      <c r="AL341" s="260">
        <v>0.666666666666667</v>
      </c>
      <c r="AM341" s="260">
        <v>0.897959183673469</v>
      </c>
      <c r="AN341" s="259">
        <v>0.99</v>
      </c>
      <c r="AO341" s="264">
        <v>1</v>
      </c>
      <c r="AP341" s="264">
        <v>1</v>
      </c>
      <c r="AQ341" s="264">
        <v>1</v>
      </c>
      <c r="AR341" s="265">
        <v>1</v>
      </c>
      <c r="AS341" s="286">
        <v>0.0739852556983447</v>
      </c>
      <c r="AT341" s="267" t="s">
        <v>33</v>
      </c>
      <c r="AU341" s="268" t="s">
        <v>33</v>
      </c>
      <c r="AV341" s="268" t="s">
        <v>33</v>
      </c>
      <c r="AW341" s="268">
        <v>0</v>
      </c>
      <c r="AX341" s="224"/>
      <c r="AY341" s="222"/>
    </row>
    <row r="342" ht="15" spans="1:51">
      <c r="A342" s="220"/>
      <c r="B342" s="224"/>
      <c r="C342" s="287" t="s">
        <v>350</v>
      </c>
      <c r="D342" s="111" t="s">
        <v>125</v>
      </c>
      <c r="E342" s="111" t="s">
        <v>351</v>
      </c>
      <c r="F342" s="290" t="s">
        <v>371</v>
      </c>
      <c r="G342" s="290" t="s">
        <v>371</v>
      </c>
      <c r="H342" s="290" t="s">
        <v>371</v>
      </c>
      <c r="I342" s="290" t="s">
        <v>371</v>
      </c>
      <c r="J342" s="259">
        <v>0.9</v>
      </c>
      <c r="K342" s="260" t="s">
        <v>33</v>
      </c>
      <c r="L342" s="260" t="s">
        <v>33</v>
      </c>
      <c r="M342" s="261" t="s">
        <v>33</v>
      </c>
      <c r="N342" s="261" t="s">
        <v>33</v>
      </c>
      <c r="O342" s="262">
        <v>0.9</v>
      </c>
      <c r="P342" s="263" t="s">
        <v>33</v>
      </c>
      <c r="Q342" s="260" t="s">
        <v>33</v>
      </c>
      <c r="R342" s="260" t="s">
        <v>33</v>
      </c>
      <c r="S342" s="260">
        <v>0.5</v>
      </c>
      <c r="T342" s="262">
        <v>0.9</v>
      </c>
      <c r="U342" s="260" t="s">
        <v>33</v>
      </c>
      <c r="V342" s="260" t="s">
        <v>33</v>
      </c>
      <c r="W342" s="260" t="s">
        <v>33</v>
      </c>
      <c r="X342" s="260">
        <v>0.75</v>
      </c>
      <c r="Y342" s="262">
        <v>0.92</v>
      </c>
      <c r="Z342" s="262" t="s">
        <v>33</v>
      </c>
      <c r="AA342" s="262" t="s">
        <v>33</v>
      </c>
      <c r="AB342" s="262" t="s">
        <v>33</v>
      </c>
      <c r="AC342" s="262" t="s">
        <v>33</v>
      </c>
      <c r="AD342" s="262">
        <v>0.92</v>
      </c>
      <c r="AE342" s="260">
        <v>0.994212962962963</v>
      </c>
      <c r="AF342" s="260">
        <v>0.985590778097983</v>
      </c>
      <c r="AG342" s="260">
        <v>0.708417508417508</v>
      </c>
      <c r="AH342" s="260">
        <v>0.947135842880524</v>
      </c>
      <c r="AI342" s="262">
        <v>0.92</v>
      </c>
      <c r="AJ342" s="260" t="s">
        <v>33</v>
      </c>
      <c r="AK342" s="260" t="s">
        <v>33</v>
      </c>
      <c r="AL342" s="260" t="s">
        <v>33</v>
      </c>
      <c r="AM342" s="260">
        <v>0.833333333333333</v>
      </c>
      <c r="AN342" s="259">
        <v>0.99</v>
      </c>
      <c r="AO342" s="264">
        <v>1</v>
      </c>
      <c r="AP342" s="264">
        <v>1</v>
      </c>
      <c r="AQ342" s="264">
        <v>1</v>
      </c>
      <c r="AR342" s="265">
        <v>1</v>
      </c>
      <c r="AS342" s="286">
        <v>0.0739852556983447</v>
      </c>
      <c r="AT342" s="267" t="s">
        <v>33</v>
      </c>
      <c r="AU342" s="268" t="s">
        <v>33</v>
      </c>
      <c r="AV342" s="268" t="s">
        <v>33</v>
      </c>
      <c r="AW342" s="268" t="s">
        <v>33</v>
      </c>
      <c r="AX342" s="224"/>
      <c r="AY342" s="222"/>
    </row>
    <row r="343" ht="15" spans="1:51">
      <c r="A343" s="220"/>
      <c r="B343" s="224"/>
      <c r="C343" s="287" t="s">
        <v>350</v>
      </c>
      <c r="D343" s="111" t="s">
        <v>125</v>
      </c>
      <c r="E343" s="111" t="s">
        <v>351</v>
      </c>
      <c r="F343" s="290" t="s">
        <v>372</v>
      </c>
      <c r="G343" s="290" t="s">
        <v>372</v>
      </c>
      <c r="H343" s="290" t="s">
        <v>372</v>
      </c>
      <c r="I343" s="290" t="s">
        <v>372</v>
      </c>
      <c r="J343" s="259">
        <v>0.9</v>
      </c>
      <c r="K343" s="260" t="s">
        <v>33</v>
      </c>
      <c r="L343" s="260" t="s">
        <v>33</v>
      </c>
      <c r="M343" s="261" t="s">
        <v>33</v>
      </c>
      <c r="N343" s="261" t="s">
        <v>33</v>
      </c>
      <c r="O343" s="262">
        <v>0.9</v>
      </c>
      <c r="P343" s="263" t="s">
        <v>33</v>
      </c>
      <c r="Q343" s="260" t="s">
        <v>33</v>
      </c>
      <c r="R343" s="260" t="s">
        <v>33</v>
      </c>
      <c r="S343" s="260">
        <v>0.5</v>
      </c>
      <c r="T343" s="262">
        <v>0.9</v>
      </c>
      <c r="U343" s="260" t="s">
        <v>33</v>
      </c>
      <c r="V343" s="260" t="s">
        <v>33</v>
      </c>
      <c r="W343" s="260" t="s">
        <v>33</v>
      </c>
      <c r="X343" s="260">
        <v>0</v>
      </c>
      <c r="Y343" s="262">
        <v>0.92</v>
      </c>
      <c r="Z343" s="262" t="s">
        <v>33</v>
      </c>
      <c r="AA343" s="262" t="s">
        <v>33</v>
      </c>
      <c r="AB343" s="262" t="s">
        <v>33</v>
      </c>
      <c r="AC343" s="262" t="s">
        <v>33</v>
      </c>
      <c r="AD343" s="262">
        <v>0.92</v>
      </c>
      <c r="AE343" s="260">
        <v>0.999268471104609</v>
      </c>
      <c r="AF343" s="260">
        <v>1</v>
      </c>
      <c r="AG343" s="260">
        <v>1</v>
      </c>
      <c r="AH343" s="260">
        <v>0.994595190822855</v>
      </c>
      <c r="AI343" s="262">
        <v>0.92</v>
      </c>
      <c r="AJ343" s="260" t="s">
        <v>33</v>
      </c>
      <c r="AK343" s="260" t="s">
        <v>33</v>
      </c>
      <c r="AL343" s="260" t="s">
        <v>33</v>
      </c>
      <c r="AM343" s="260">
        <v>0</v>
      </c>
      <c r="AN343" s="259">
        <v>0.99</v>
      </c>
      <c r="AO343" s="264">
        <v>1</v>
      </c>
      <c r="AP343" s="264">
        <v>1</v>
      </c>
      <c r="AQ343" s="264">
        <v>1</v>
      </c>
      <c r="AR343" s="265">
        <v>1</v>
      </c>
      <c r="AS343" s="286">
        <v>0.0739852556983447</v>
      </c>
      <c r="AT343" s="267" t="s">
        <v>33</v>
      </c>
      <c r="AU343" s="268" t="s">
        <v>33</v>
      </c>
      <c r="AV343" s="268" t="s">
        <v>33</v>
      </c>
      <c r="AW343" s="268">
        <v>0</v>
      </c>
      <c r="AX343" s="224"/>
      <c r="AY343" s="222"/>
    </row>
    <row r="344" ht="15" spans="1:51">
      <c r="A344" s="220"/>
      <c r="B344" s="224"/>
      <c r="C344" s="287" t="s">
        <v>350</v>
      </c>
      <c r="D344" s="111" t="s">
        <v>125</v>
      </c>
      <c r="E344" s="111" t="s">
        <v>351</v>
      </c>
      <c r="F344" s="290" t="s">
        <v>373</v>
      </c>
      <c r="G344" s="290" t="s">
        <v>373</v>
      </c>
      <c r="H344" s="290" t="s">
        <v>373</v>
      </c>
      <c r="I344" s="290" t="s">
        <v>373</v>
      </c>
      <c r="J344" s="259">
        <v>0.9</v>
      </c>
      <c r="K344" s="260" t="s">
        <v>33</v>
      </c>
      <c r="L344" s="260" t="s">
        <v>33</v>
      </c>
      <c r="M344" s="261" t="s">
        <v>33</v>
      </c>
      <c r="N344" s="261" t="s">
        <v>33</v>
      </c>
      <c r="O344" s="262">
        <v>0.9</v>
      </c>
      <c r="P344" s="263">
        <v>1</v>
      </c>
      <c r="Q344" s="260">
        <v>1</v>
      </c>
      <c r="R344" s="260">
        <v>1</v>
      </c>
      <c r="S344" s="260">
        <v>0.931034482758621</v>
      </c>
      <c r="T344" s="262">
        <v>0.9</v>
      </c>
      <c r="U344" s="260">
        <v>1</v>
      </c>
      <c r="V344" s="260">
        <v>1</v>
      </c>
      <c r="W344" s="260">
        <v>0.5</v>
      </c>
      <c r="X344" s="260">
        <v>0.931034482758621</v>
      </c>
      <c r="Y344" s="262">
        <v>0.92</v>
      </c>
      <c r="Z344" s="262" t="s">
        <v>33</v>
      </c>
      <c r="AA344" s="262" t="s">
        <v>33</v>
      </c>
      <c r="AB344" s="262" t="s">
        <v>33</v>
      </c>
      <c r="AC344" s="262">
        <v>1</v>
      </c>
      <c r="AD344" s="262">
        <v>0.92</v>
      </c>
      <c r="AE344" s="260">
        <v>0.981431334622824</v>
      </c>
      <c r="AF344" s="260">
        <v>0.672810060711188</v>
      </c>
      <c r="AG344" s="260">
        <v>0.929290106204584</v>
      </c>
      <c r="AH344" s="260">
        <v>0.942149433242412</v>
      </c>
      <c r="AI344" s="262">
        <v>0.92</v>
      </c>
      <c r="AJ344" s="260">
        <v>1</v>
      </c>
      <c r="AK344" s="260">
        <v>1</v>
      </c>
      <c r="AL344" s="260">
        <v>0.5</v>
      </c>
      <c r="AM344" s="260">
        <v>0.928571428571429</v>
      </c>
      <c r="AN344" s="259">
        <v>0.99</v>
      </c>
      <c r="AO344" s="264">
        <v>1</v>
      </c>
      <c r="AP344" s="264" t="s">
        <v>33</v>
      </c>
      <c r="AQ344" s="264">
        <v>1</v>
      </c>
      <c r="AR344" s="265">
        <v>1</v>
      </c>
      <c r="AS344" s="286">
        <v>0.0739852556983447</v>
      </c>
      <c r="AT344" s="267">
        <v>0</v>
      </c>
      <c r="AU344" s="268" t="s">
        <v>33</v>
      </c>
      <c r="AV344" s="268" t="s">
        <v>33</v>
      </c>
      <c r="AW344" s="268">
        <v>0</v>
      </c>
      <c r="AX344" s="224"/>
      <c r="AY344" s="222"/>
    </row>
    <row r="345" ht="15" spans="1:51">
      <c r="A345" s="220"/>
      <c r="B345" s="224"/>
      <c r="C345" s="287" t="s">
        <v>350</v>
      </c>
      <c r="D345" s="111" t="s">
        <v>125</v>
      </c>
      <c r="E345" s="111" t="s">
        <v>351</v>
      </c>
      <c r="F345" s="290" t="s">
        <v>374</v>
      </c>
      <c r="G345" s="290" t="s">
        <v>374</v>
      </c>
      <c r="H345" s="290" t="s">
        <v>374</v>
      </c>
      <c r="I345" s="290" t="s">
        <v>374</v>
      </c>
      <c r="J345" s="259">
        <v>0.9</v>
      </c>
      <c r="K345" s="260" t="s">
        <v>33</v>
      </c>
      <c r="L345" s="260" t="s">
        <v>33</v>
      </c>
      <c r="M345" s="261" t="s">
        <v>33</v>
      </c>
      <c r="N345" s="261" t="s">
        <v>33</v>
      </c>
      <c r="O345" s="262">
        <v>0.9</v>
      </c>
      <c r="P345" s="263">
        <v>0.0425531914893617</v>
      </c>
      <c r="Q345" s="260">
        <v>0.015625</v>
      </c>
      <c r="R345" s="260">
        <v>0.037037037037037</v>
      </c>
      <c r="S345" s="260">
        <v>0.0138157894736842</v>
      </c>
      <c r="T345" s="262">
        <v>0.9</v>
      </c>
      <c r="U345" s="260">
        <v>0.0212765957446809</v>
      </c>
      <c r="V345" s="260">
        <v>0</v>
      </c>
      <c r="W345" s="260">
        <v>0.0246913580246914</v>
      </c>
      <c r="X345" s="260">
        <v>0.0131578947368421</v>
      </c>
      <c r="Y345" s="262">
        <v>0.92</v>
      </c>
      <c r="Z345" s="262" t="s">
        <v>33</v>
      </c>
      <c r="AA345" s="262" t="s">
        <v>33</v>
      </c>
      <c r="AB345" s="262">
        <v>1</v>
      </c>
      <c r="AC345" s="262">
        <v>1</v>
      </c>
      <c r="AD345" s="262">
        <v>0.92</v>
      </c>
      <c r="AE345" s="260">
        <v>0.999670696711671</v>
      </c>
      <c r="AF345" s="260">
        <v>0.966275659824047</v>
      </c>
      <c r="AG345" s="260">
        <v>0.999770009199632</v>
      </c>
      <c r="AH345" s="260">
        <v>0.888223890700966</v>
      </c>
      <c r="AI345" s="262">
        <v>0.92</v>
      </c>
      <c r="AJ345" s="260">
        <v>0.872340425531915</v>
      </c>
      <c r="AK345" s="260">
        <v>0.859375</v>
      </c>
      <c r="AL345" s="260">
        <v>0.573170731707317</v>
      </c>
      <c r="AM345" s="260">
        <v>0.738532110091743</v>
      </c>
      <c r="AN345" s="259">
        <v>0.99</v>
      </c>
      <c r="AO345" s="264">
        <v>1</v>
      </c>
      <c r="AP345" s="264">
        <v>1</v>
      </c>
      <c r="AQ345" s="264">
        <v>1</v>
      </c>
      <c r="AR345" s="265">
        <v>1</v>
      </c>
      <c r="AS345" s="286">
        <v>0.0739852556983447</v>
      </c>
      <c r="AT345" s="267">
        <v>0</v>
      </c>
      <c r="AU345" s="268">
        <v>0</v>
      </c>
      <c r="AV345" s="268">
        <v>0</v>
      </c>
      <c r="AW345" s="268">
        <v>0</v>
      </c>
      <c r="AX345" s="224"/>
      <c r="AY345" s="222"/>
    </row>
    <row r="346" ht="15" spans="1:51">
      <c r="A346" s="220"/>
      <c r="B346" s="224"/>
      <c r="C346" s="283" t="s">
        <v>375</v>
      </c>
      <c r="D346" s="111" t="s">
        <v>25</v>
      </c>
      <c r="E346" s="111" t="s">
        <v>376</v>
      </c>
      <c r="F346" s="284" t="s">
        <v>377</v>
      </c>
      <c r="G346" s="284" t="s">
        <v>377</v>
      </c>
      <c r="H346" s="284" t="s">
        <v>377</v>
      </c>
      <c r="I346" s="284" t="s">
        <v>377</v>
      </c>
      <c r="J346" s="259">
        <v>0.9</v>
      </c>
      <c r="K346" s="260">
        <v>0.954545454545455</v>
      </c>
      <c r="L346" s="260">
        <v>0.891891891891892</v>
      </c>
      <c r="M346" s="261">
        <v>0.863636363636364</v>
      </c>
      <c r="N346" s="261">
        <v>0.93160621761658</v>
      </c>
      <c r="O346" s="262">
        <v>0.9</v>
      </c>
      <c r="P346" s="263">
        <v>0.986184909670563</v>
      </c>
      <c r="Q346" s="260">
        <v>0.984478935698448</v>
      </c>
      <c r="R346" s="260">
        <v>0.984437350359138</v>
      </c>
      <c r="S346" s="260">
        <v>0.98019012753897</v>
      </c>
      <c r="T346" s="262">
        <v>0.9</v>
      </c>
      <c r="U346" s="260">
        <v>0.778427205100956</v>
      </c>
      <c r="V346" s="260">
        <v>0.875831485587583</v>
      </c>
      <c r="W346" s="260">
        <v>0.858339984038308</v>
      </c>
      <c r="X346" s="260">
        <v>0.847248464808692</v>
      </c>
      <c r="Y346" s="262">
        <v>0.92</v>
      </c>
      <c r="Z346" s="262">
        <v>0.846497764530551</v>
      </c>
      <c r="AA346" s="262">
        <v>0.880551301684533</v>
      </c>
      <c r="AB346" s="262">
        <v>0.874517374517375</v>
      </c>
      <c r="AC346" s="262">
        <v>0.881449227735787</v>
      </c>
      <c r="AD346" s="262">
        <v>0.92</v>
      </c>
      <c r="AE346" s="260">
        <v>0.995821727019499</v>
      </c>
      <c r="AF346" s="260">
        <v>0.990147783251232</v>
      </c>
      <c r="AG346" s="260">
        <v>0.995180722891566</v>
      </c>
      <c r="AH346" s="260">
        <v>0.984422742795519</v>
      </c>
      <c r="AI346" s="262">
        <v>0.92</v>
      </c>
      <c r="AJ346" s="260">
        <v>0.919146436961629</v>
      </c>
      <c r="AK346" s="260">
        <v>0.927067669172932</v>
      </c>
      <c r="AL346" s="260">
        <v>0.960648148148148</v>
      </c>
      <c r="AM346" s="260">
        <v>0.946903807941627</v>
      </c>
      <c r="AN346" s="259">
        <v>0.99</v>
      </c>
      <c r="AO346" s="264">
        <v>1</v>
      </c>
      <c r="AP346" s="264">
        <v>1</v>
      </c>
      <c r="AQ346" s="264">
        <v>1</v>
      </c>
      <c r="AR346" s="265">
        <v>1</v>
      </c>
      <c r="AS346" s="286">
        <v>0.05</v>
      </c>
      <c r="AT346" s="267">
        <v>0.142857142857143</v>
      </c>
      <c r="AU346" s="268">
        <v>0.111111111111111</v>
      </c>
      <c r="AV346" s="268">
        <v>0</v>
      </c>
      <c r="AW346" s="268">
        <v>0.101587301587302</v>
      </c>
      <c r="AX346" s="224"/>
      <c r="AY346" s="222"/>
    </row>
    <row r="347" ht="15" spans="1:51">
      <c r="A347" s="220"/>
      <c r="B347" s="224"/>
      <c r="C347" s="283" t="s">
        <v>375</v>
      </c>
      <c r="D347" s="111" t="s">
        <v>25</v>
      </c>
      <c r="E347" s="111" t="s">
        <v>376</v>
      </c>
      <c r="F347" s="284" t="s">
        <v>378</v>
      </c>
      <c r="G347" s="284" t="s">
        <v>378</v>
      </c>
      <c r="H347" s="284" t="s">
        <v>378</v>
      </c>
      <c r="I347" s="284" t="s">
        <v>378</v>
      </c>
      <c r="J347" s="259">
        <v>0.9</v>
      </c>
      <c r="K347" s="260">
        <v>0.966666666666667</v>
      </c>
      <c r="L347" s="260">
        <v>0.958333333333333</v>
      </c>
      <c r="M347" s="261">
        <v>0.923076923076923</v>
      </c>
      <c r="N347" s="261">
        <v>0.982847341337907</v>
      </c>
      <c r="O347" s="262">
        <v>0.9</v>
      </c>
      <c r="P347" s="263">
        <v>0.994563247553461</v>
      </c>
      <c r="Q347" s="260">
        <v>0.988584474885845</v>
      </c>
      <c r="R347" s="260">
        <v>0.993743482794578</v>
      </c>
      <c r="S347" s="260">
        <v>0.992452830188679</v>
      </c>
      <c r="T347" s="262">
        <v>0.9</v>
      </c>
      <c r="U347" s="260">
        <v>0.855744835085176</v>
      </c>
      <c r="V347" s="260">
        <v>0.908675799086758</v>
      </c>
      <c r="W347" s="260">
        <v>0.883211678832117</v>
      </c>
      <c r="X347" s="260">
        <v>0.855865463494668</v>
      </c>
      <c r="Y347" s="262">
        <v>0.92</v>
      </c>
      <c r="Z347" s="262">
        <v>0.940584088620342</v>
      </c>
      <c r="AA347" s="262">
        <v>0.94275161588181</v>
      </c>
      <c r="AB347" s="262">
        <v>0.951156812339332</v>
      </c>
      <c r="AC347" s="262">
        <v>0.936734795862276</v>
      </c>
      <c r="AD347" s="262">
        <v>0.92</v>
      </c>
      <c r="AE347" s="260">
        <v>0.99818949909475</v>
      </c>
      <c r="AF347" s="260">
        <v>0.99682264586944</v>
      </c>
      <c r="AG347" s="260">
        <v>0.993348115299335</v>
      </c>
      <c r="AH347" s="260">
        <v>0.986072613259417</v>
      </c>
      <c r="AI347" s="262">
        <v>0.92</v>
      </c>
      <c r="AJ347" s="260">
        <v>0.964019189765458</v>
      </c>
      <c r="AK347" s="260">
        <v>0.961754207037226</v>
      </c>
      <c r="AL347" s="260">
        <v>0.972691807542263</v>
      </c>
      <c r="AM347" s="260">
        <v>0.969033496161898</v>
      </c>
      <c r="AN347" s="259">
        <v>0.99</v>
      </c>
      <c r="AO347" s="264">
        <v>1</v>
      </c>
      <c r="AP347" s="264">
        <v>1</v>
      </c>
      <c r="AQ347" s="264">
        <v>1</v>
      </c>
      <c r="AR347" s="265">
        <v>1</v>
      </c>
      <c r="AS347" s="286">
        <v>0.05</v>
      </c>
      <c r="AT347" s="267">
        <v>0.0909090909090909</v>
      </c>
      <c r="AU347" s="268">
        <v>0</v>
      </c>
      <c r="AV347" s="268">
        <v>0.125</v>
      </c>
      <c r="AW347" s="268">
        <v>0.0784313725490196</v>
      </c>
      <c r="AX347" s="224"/>
      <c r="AY347" s="222"/>
    </row>
    <row r="348" ht="15" spans="1:51">
      <c r="A348" s="220"/>
      <c r="B348" s="224"/>
      <c r="C348" s="283" t="s">
        <v>375</v>
      </c>
      <c r="D348" s="111" t="s">
        <v>25</v>
      </c>
      <c r="E348" s="111" t="s">
        <v>376</v>
      </c>
      <c r="F348" s="284" t="s">
        <v>379</v>
      </c>
      <c r="G348" s="284" t="s">
        <v>379</v>
      </c>
      <c r="H348" s="284" t="s">
        <v>379</v>
      </c>
      <c r="I348" s="284" t="s">
        <v>379</v>
      </c>
      <c r="J348" s="259">
        <v>0.9</v>
      </c>
      <c r="K348" s="260">
        <v>0.96078431372549</v>
      </c>
      <c r="L348" s="260">
        <v>1</v>
      </c>
      <c r="M348" s="261">
        <v>0.956521739130435</v>
      </c>
      <c r="N348" s="261">
        <v>0.950095969289827</v>
      </c>
      <c r="O348" s="262">
        <v>0.9</v>
      </c>
      <c r="P348" s="263">
        <v>0.978390673869775</v>
      </c>
      <c r="Q348" s="260">
        <v>0.989583333333333</v>
      </c>
      <c r="R348" s="260">
        <v>0.985507246376812</v>
      </c>
      <c r="S348" s="260">
        <v>0.96799708763569</v>
      </c>
      <c r="T348" s="262">
        <v>0.9</v>
      </c>
      <c r="U348" s="260">
        <v>0.809781063406312</v>
      </c>
      <c r="V348" s="260">
        <v>0.852430555555556</v>
      </c>
      <c r="W348" s="260">
        <v>0.847020933977456</v>
      </c>
      <c r="X348" s="260">
        <v>0.815743314800106</v>
      </c>
      <c r="Y348" s="262">
        <v>0.92</v>
      </c>
      <c r="Z348" s="262">
        <v>0.942519019442096</v>
      </c>
      <c r="AA348" s="262">
        <v>0.936132983377078</v>
      </c>
      <c r="AB348" s="262">
        <v>0.870588235294118</v>
      </c>
      <c r="AC348" s="262">
        <v>0.912213411480779</v>
      </c>
      <c r="AD348" s="262">
        <v>0.92</v>
      </c>
      <c r="AE348" s="260">
        <v>1</v>
      </c>
      <c r="AF348" s="260">
        <v>0.90542577241899</v>
      </c>
      <c r="AG348" s="260">
        <v>0.995617238860482</v>
      </c>
      <c r="AH348" s="260">
        <v>0.986115541527458</v>
      </c>
      <c r="AI348" s="262">
        <v>0.92</v>
      </c>
      <c r="AJ348" s="260">
        <v>0.967879174643693</v>
      </c>
      <c r="AK348" s="260">
        <v>0.958188153310105</v>
      </c>
      <c r="AL348" s="260">
        <v>0.957581830327321</v>
      </c>
      <c r="AM348" s="260">
        <v>0.960640371118736</v>
      </c>
      <c r="AN348" s="259">
        <v>0.99</v>
      </c>
      <c r="AO348" s="264">
        <v>1</v>
      </c>
      <c r="AP348" s="264">
        <v>1</v>
      </c>
      <c r="AQ348" s="264">
        <v>1</v>
      </c>
      <c r="AR348" s="265">
        <v>1</v>
      </c>
      <c r="AS348" s="286">
        <v>0.05</v>
      </c>
      <c r="AT348" s="267">
        <v>0.153846153846154</v>
      </c>
      <c r="AU348" s="268">
        <v>0.125</v>
      </c>
      <c r="AV348" s="268">
        <v>0.0625</v>
      </c>
      <c r="AW348" s="268">
        <v>0.0824742268041237</v>
      </c>
      <c r="AX348" s="224"/>
      <c r="AY348" s="222"/>
    </row>
    <row r="349" ht="15" spans="1:51">
      <c r="A349" s="220"/>
      <c r="B349" s="224"/>
      <c r="C349" s="283" t="s">
        <v>375</v>
      </c>
      <c r="D349" s="111" t="s">
        <v>25</v>
      </c>
      <c r="E349" s="111" t="s">
        <v>376</v>
      </c>
      <c r="F349" s="284" t="s">
        <v>380</v>
      </c>
      <c r="G349" s="284" t="s">
        <v>380</v>
      </c>
      <c r="H349" s="284" t="s">
        <v>380</v>
      </c>
      <c r="I349" s="284" t="s">
        <v>380</v>
      </c>
      <c r="J349" s="259">
        <v>0.9</v>
      </c>
      <c r="K349" s="260">
        <v>0.980769230769231</v>
      </c>
      <c r="L349" s="260">
        <v>0.95</v>
      </c>
      <c r="M349" s="261">
        <v>0.979166666666667</v>
      </c>
      <c r="N349" s="261">
        <v>0.945004582951421</v>
      </c>
      <c r="O349" s="262">
        <v>0.9</v>
      </c>
      <c r="P349" s="263">
        <v>0.967141063206363</v>
      </c>
      <c r="Q349" s="260">
        <v>0.88929889298893</v>
      </c>
      <c r="R349" s="260">
        <v>0.930489731437599</v>
      </c>
      <c r="S349" s="260">
        <v>0.94066031411607</v>
      </c>
      <c r="T349" s="262">
        <v>0.9</v>
      </c>
      <c r="U349" s="260">
        <v>0.72059439095856</v>
      </c>
      <c r="V349" s="260">
        <v>0.830873308733087</v>
      </c>
      <c r="W349" s="260">
        <v>0.778830963665087</v>
      </c>
      <c r="X349" s="260">
        <v>0.736365159931048</v>
      </c>
      <c r="Y349" s="262">
        <v>0.92</v>
      </c>
      <c r="Z349" s="262">
        <v>0.902741514360313</v>
      </c>
      <c r="AA349" s="262">
        <v>0.861490683229814</v>
      </c>
      <c r="AB349" s="262">
        <v>0.84375</v>
      </c>
      <c r="AC349" s="262">
        <v>0.868653135334933</v>
      </c>
      <c r="AD349" s="262">
        <v>0.92</v>
      </c>
      <c r="AE349" s="260">
        <v>0.997304582210243</v>
      </c>
      <c r="AF349" s="260">
        <v>0.987179487179487</v>
      </c>
      <c r="AG349" s="260">
        <v>0.972222222222222</v>
      </c>
      <c r="AH349" s="260">
        <v>0.976162471575316</v>
      </c>
      <c r="AI349" s="262">
        <v>0.92</v>
      </c>
      <c r="AJ349" s="260">
        <v>0.951988591348439</v>
      </c>
      <c r="AK349" s="260">
        <v>0.909765142150804</v>
      </c>
      <c r="AL349" s="260">
        <v>0.941655716162944</v>
      </c>
      <c r="AM349" s="260">
        <v>0.941103447070034</v>
      </c>
      <c r="AN349" s="259">
        <v>0.99</v>
      </c>
      <c r="AO349" s="264">
        <v>1</v>
      </c>
      <c r="AP349" s="264">
        <v>1</v>
      </c>
      <c r="AQ349" s="264">
        <v>1</v>
      </c>
      <c r="AR349" s="265">
        <v>1</v>
      </c>
      <c r="AS349" s="286">
        <v>0.05</v>
      </c>
      <c r="AT349" s="267">
        <v>0</v>
      </c>
      <c r="AU349" s="268">
        <v>0</v>
      </c>
      <c r="AV349" s="268">
        <v>0</v>
      </c>
      <c r="AW349" s="268">
        <v>0.0599369085173502</v>
      </c>
      <c r="AX349" s="224"/>
      <c r="AY349" s="222"/>
    </row>
    <row r="350" ht="15" spans="1:51">
      <c r="A350" s="220"/>
      <c r="B350" s="224"/>
      <c r="C350" s="283" t="s">
        <v>375</v>
      </c>
      <c r="D350" s="111" t="s">
        <v>25</v>
      </c>
      <c r="E350" s="111" t="s">
        <v>376</v>
      </c>
      <c r="F350" s="284" t="s">
        <v>381</v>
      </c>
      <c r="G350" s="284" t="s">
        <v>381</v>
      </c>
      <c r="H350" s="284" t="s">
        <v>381</v>
      </c>
      <c r="I350" s="284" t="s">
        <v>381</v>
      </c>
      <c r="J350" s="259">
        <v>0.9</v>
      </c>
      <c r="K350" s="260">
        <v>1</v>
      </c>
      <c r="L350" s="260">
        <v>1</v>
      </c>
      <c r="M350" s="261">
        <v>1</v>
      </c>
      <c r="N350" s="261">
        <v>0.974436090225564</v>
      </c>
      <c r="O350" s="262">
        <v>0.9</v>
      </c>
      <c r="P350" s="263">
        <v>0.98705966930266</v>
      </c>
      <c r="Q350" s="260">
        <v>0.989032901296112</v>
      </c>
      <c r="R350" s="260">
        <v>0.991062562065541</v>
      </c>
      <c r="S350" s="260">
        <v>0.984903706359164</v>
      </c>
      <c r="T350" s="262">
        <v>0.9</v>
      </c>
      <c r="U350" s="260">
        <v>0.88569374550683</v>
      </c>
      <c r="V350" s="260">
        <v>0.916251246261216</v>
      </c>
      <c r="W350" s="260">
        <v>0.872889771598808</v>
      </c>
      <c r="X350" s="260">
        <v>0.866344028200992</v>
      </c>
      <c r="Y350" s="262">
        <v>0.92</v>
      </c>
      <c r="Z350" s="262">
        <v>0.932656826568266</v>
      </c>
      <c r="AA350" s="262">
        <v>0.935992578849722</v>
      </c>
      <c r="AB350" s="262">
        <v>0.78961038961039</v>
      </c>
      <c r="AC350" s="262">
        <v>0.890812703662273</v>
      </c>
      <c r="AD350" s="262">
        <v>0.92</v>
      </c>
      <c r="AE350" s="260">
        <v>0.996120271580989</v>
      </c>
      <c r="AF350" s="260">
        <v>1</v>
      </c>
      <c r="AG350" s="260">
        <v>1</v>
      </c>
      <c r="AH350" s="260">
        <v>0.995957485465116</v>
      </c>
      <c r="AI350" s="262">
        <v>0.92</v>
      </c>
      <c r="AJ350" s="260">
        <v>0.963010863942059</v>
      </c>
      <c r="AK350" s="260">
        <v>0.956271023546372</v>
      </c>
      <c r="AL350" s="260">
        <v>0.947061275531471</v>
      </c>
      <c r="AM350" s="260">
        <v>0.956467679265277</v>
      </c>
      <c r="AN350" s="259">
        <v>0.99</v>
      </c>
      <c r="AO350" s="264">
        <v>1</v>
      </c>
      <c r="AP350" s="264">
        <v>1</v>
      </c>
      <c r="AQ350" s="264">
        <v>1</v>
      </c>
      <c r="AR350" s="265">
        <v>1</v>
      </c>
      <c r="AS350" s="286">
        <v>0.05</v>
      </c>
      <c r="AT350" s="267">
        <v>0.125</v>
      </c>
      <c r="AU350" s="268">
        <v>0</v>
      </c>
      <c r="AV350" s="268">
        <v>0.25</v>
      </c>
      <c r="AW350" s="268">
        <v>0.0523560209424084</v>
      </c>
      <c r="AX350" s="224"/>
      <c r="AY350" s="222"/>
    </row>
    <row r="351" ht="15" spans="1:51">
      <c r="A351" s="220"/>
      <c r="B351" s="224"/>
      <c r="C351" s="283" t="s">
        <v>375</v>
      </c>
      <c r="D351" s="111" t="s">
        <v>25</v>
      </c>
      <c r="E351" s="111" t="s">
        <v>376</v>
      </c>
      <c r="F351" s="284" t="s">
        <v>382</v>
      </c>
      <c r="G351" s="284" t="s">
        <v>382</v>
      </c>
      <c r="H351" s="284" t="s">
        <v>382</v>
      </c>
      <c r="I351" s="284" t="s">
        <v>382</v>
      </c>
      <c r="J351" s="259">
        <v>0.9</v>
      </c>
      <c r="K351" s="260">
        <v>0.96078431372549</v>
      </c>
      <c r="L351" s="260">
        <v>0.954545454545455</v>
      </c>
      <c r="M351" s="261">
        <v>0.96</v>
      </c>
      <c r="N351" s="261">
        <v>0.960664335664336</v>
      </c>
      <c r="O351" s="262">
        <v>0.9</v>
      </c>
      <c r="P351" s="263">
        <v>0.984827198651307</v>
      </c>
      <c r="Q351" s="260">
        <v>0.981574539363484</v>
      </c>
      <c r="R351" s="260">
        <v>0.989799773328296</v>
      </c>
      <c r="S351" s="260">
        <v>0.986384361737374</v>
      </c>
      <c r="T351" s="262">
        <v>0.9</v>
      </c>
      <c r="U351" s="260">
        <v>0.898567013205957</v>
      </c>
      <c r="V351" s="260">
        <v>0.912897822445561</v>
      </c>
      <c r="W351" s="260">
        <v>0.945598791084246</v>
      </c>
      <c r="X351" s="260">
        <v>0.931054068125523</v>
      </c>
      <c r="Y351" s="262">
        <v>0.92</v>
      </c>
      <c r="Z351" s="262">
        <v>0.901607717041801</v>
      </c>
      <c r="AA351" s="262">
        <v>0.889518413597734</v>
      </c>
      <c r="AB351" s="262">
        <v>0.887022900763359</v>
      </c>
      <c r="AC351" s="262">
        <v>0.908494507194801</v>
      </c>
      <c r="AD351" s="262">
        <v>0.92</v>
      </c>
      <c r="AE351" s="260">
        <v>0.983471074380165</v>
      </c>
      <c r="AF351" s="260">
        <v>0.996282527881041</v>
      </c>
      <c r="AG351" s="260">
        <v>0.986072423398329</v>
      </c>
      <c r="AH351" s="260">
        <v>0.988856154732932</v>
      </c>
      <c r="AI351" s="262">
        <v>0.92</v>
      </c>
      <c r="AJ351" s="260">
        <v>0.949013479195155</v>
      </c>
      <c r="AK351" s="260">
        <v>0.923336710570753</v>
      </c>
      <c r="AL351" s="260">
        <v>0.968503937007874</v>
      </c>
      <c r="AM351" s="260">
        <v>0.960002925595829</v>
      </c>
      <c r="AN351" s="259">
        <v>0.99</v>
      </c>
      <c r="AO351" s="264">
        <v>1</v>
      </c>
      <c r="AP351" s="264">
        <v>1</v>
      </c>
      <c r="AQ351" s="264">
        <v>1</v>
      </c>
      <c r="AR351" s="265">
        <v>1</v>
      </c>
      <c r="AS351" s="286">
        <v>0.05</v>
      </c>
      <c r="AT351" s="267">
        <v>0.125</v>
      </c>
      <c r="AU351" s="268">
        <v>0.333333333333333</v>
      </c>
      <c r="AV351" s="268">
        <v>0.0909090909090909</v>
      </c>
      <c r="AW351" s="268">
        <v>0.0780487804878049</v>
      </c>
      <c r="AX351" s="224"/>
      <c r="AY351" s="222"/>
    </row>
    <row r="352" ht="15" spans="1:51">
      <c r="A352" s="220"/>
      <c r="B352" s="224"/>
      <c r="C352" s="283" t="s">
        <v>375</v>
      </c>
      <c r="D352" s="111" t="s">
        <v>25</v>
      </c>
      <c r="E352" s="111" t="s">
        <v>376</v>
      </c>
      <c r="F352" s="284" t="s">
        <v>383</v>
      </c>
      <c r="G352" s="284" t="s">
        <v>383</v>
      </c>
      <c r="H352" s="284" t="s">
        <v>383</v>
      </c>
      <c r="I352" s="284" t="s">
        <v>383</v>
      </c>
      <c r="J352" s="259">
        <v>0.9</v>
      </c>
      <c r="K352" s="260">
        <v>0.972222222222222</v>
      </c>
      <c r="L352" s="260">
        <v>0.96</v>
      </c>
      <c r="M352" s="261">
        <v>1</v>
      </c>
      <c r="N352" s="261">
        <v>0.970588235294118</v>
      </c>
      <c r="O352" s="262">
        <v>0.9</v>
      </c>
      <c r="P352" s="263">
        <v>0.987718759594719</v>
      </c>
      <c r="Q352" s="260">
        <v>0.962715105162524</v>
      </c>
      <c r="R352" s="260">
        <v>0.985752448797863</v>
      </c>
      <c r="S352" s="260">
        <v>0.983088316569028</v>
      </c>
      <c r="T352" s="262">
        <v>0.9</v>
      </c>
      <c r="U352" s="260">
        <v>0.933067239791219</v>
      </c>
      <c r="V352" s="260">
        <v>0.94263862332696</v>
      </c>
      <c r="W352" s="260">
        <v>0.939893143365984</v>
      </c>
      <c r="X352" s="260">
        <v>0.935945617331712</v>
      </c>
      <c r="Y352" s="262">
        <v>0.92</v>
      </c>
      <c r="Z352" s="262">
        <v>0.939834024896266</v>
      </c>
      <c r="AA352" s="262">
        <v>0.925510204081633</v>
      </c>
      <c r="AB352" s="262">
        <v>0.886046511627907</v>
      </c>
      <c r="AC352" s="262">
        <v>0.931071157255001</v>
      </c>
      <c r="AD352" s="262">
        <v>0.92</v>
      </c>
      <c r="AE352" s="260">
        <v>1</v>
      </c>
      <c r="AF352" s="260">
        <v>1</v>
      </c>
      <c r="AG352" s="260">
        <v>0.995215311004785</v>
      </c>
      <c r="AH352" s="260">
        <v>0.995594713656388</v>
      </c>
      <c r="AI352" s="262">
        <v>0.92</v>
      </c>
      <c r="AJ352" s="260">
        <v>0.966871746332229</v>
      </c>
      <c r="AK352" s="260">
        <v>0.953109575518263</v>
      </c>
      <c r="AL352" s="260">
        <v>0.956651718983557</v>
      </c>
      <c r="AM352" s="260">
        <v>0.965423161079446</v>
      </c>
      <c r="AN352" s="259">
        <v>0.99</v>
      </c>
      <c r="AO352" s="264">
        <v>1</v>
      </c>
      <c r="AP352" s="264">
        <v>1</v>
      </c>
      <c r="AQ352" s="264">
        <v>1</v>
      </c>
      <c r="AR352" s="265">
        <v>1</v>
      </c>
      <c r="AS352" s="286">
        <v>0.05</v>
      </c>
      <c r="AT352" s="267">
        <v>0</v>
      </c>
      <c r="AU352" s="268">
        <v>0</v>
      </c>
      <c r="AV352" s="268">
        <v>0</v>
      </c>
      <c r="AW352" s="268">
        <v>0.0662650602409639</v>
      </c>
      <c r="AX352" s="224"/>
      <c r="AY352" s="222"/>
    </row>
    <row r="353" ht="15" spans="1:51">
      <c r="A353" s="220"/>
      <c r="B353" s="224"/>
      <c r="C353" s="283" t="s">
        <v>375</v>
      </c>
      <c r="D353" s="111" t="s">
        <v>25</v>
      </c>
      <c r="E353" s="111" t="s">
        <v>376</v>
      </c>
      <c r="F353" s="291" t="s">
        <v>384</v>
      </c>
      <c r="G353" s="291" t="s">
        <v>384</v>
      </c>
      <c r="H353" s="291" t="s">
        <v>384</v>
      </c>
      <c r="I353" s="291" t="s">
        <v>384</v>
      </c>
      <c r="J353" s="259">
        <v>0.9</v>
      </c>
      <c r="K353" s="260">
        <v>1</v>
      </c>
      <c r="L353" s="260">
        <v>0.944444444444444</v>
      </c>
      <c r="M353" s="261">
        <v>1</v>
      </c>
      <c r="N353" s="261">
        <v>0.979357798165138</v>
      </c>
      <c r="O353" s="262">
        <v>0.9</v>
      </c>
      <c r="P353" s="263">
        <v>0.992051664182812</v>
      </c>
      <c r="Q353" s="260">
        <v>0.984931506849315</v>
      </c>
      <c r="R353" s="260">
        <v>0.99009900990099</v>
      </c>
      <c r="S353" s="260">
        <v>0.9769212882223</v>
      </c>
      <c r="T353" s="262">
        <v>0.9</v>
      </c>
      <c r="U353" s="260">
        <v>0.885742672627919</v>
      </c>
      <c r="V353" s="260">
        <v>0.906849315068493</v>
      </c>
      <c r="W353" s="260">
        <v>0.918507235338919</v>
      </c>
      <c r="X353" s="260">
        <v>0.885507499128008</v>
      </c>
      <c r="Y353" s="262">
        <v>0.92</v>
      </c>
      <c r="Z353" s="262">
        <v>0.922953451043339</v>
      </c>
      <c r="AA353" s="262">
        <v>0.940409683426443</v>
      </c>
      <c r="AB353" s="262">
        <v>0.903930131004367</v>
      </c>
      <c r="AC353" s="262">
        <v>0.911003506428452</v>
      </c>
      <c r="AD353" s="262">
        <v>0.92</v>
      </c>
      <c r="AE353" s="260">
        <v>1</v>
      </c>
      <c r="AF353" s="260">
        <v>1</v>
      </c>
      <c r="AG353" s="260">
        <v>1</v>
      </c>
      <c r="AH353" s="260">
        <v>0.980516061084782</v>
      </c>
      <c r="AI353" s="262">
        <v>0.92</v>
      </c>
      <c r="AJ353" s="260">
        <v>0.964746019711903</v>
      </c>
      <c r="AK353" s="260">
        <v>0.958168902920284</v>
      </c>
      <c r="AL353" s="260">
        <v>0.963035019455253</v>
      </c>
      <c r="AM353" s="260">
        <v>0.9580045703445</v>
      </c>
      <c r="AN353" s="259">
        <v>0.99</v>
      </c>
      <c r="AO353" s="264">
        <v>1</v>
      </c>
      <c r="AP353" s="264">
        <v>1</v>
      </c>
      <c r="AQ353" s="264">
        <v>1</v>
      </c>
      <c r="AR353" s="265">
        <v>1</v>
      </c>
      <c r="AS353" s="286">
        <v>0.05</v>
      </c>
      <c r="AT353" s="267">
        <v>0</v>
      </c>
      <c r="AU353" s="268">
        <v>0</v>
      </c>
      <c r="AV353" s="268">
        <v>0</v>
      </c>
      <c r="AW353" s="268">
        <v>0.083969465648855</v>
      </c>
      <c r="AX353" s="224"/>
      <c r="AY353" s="222"/>
    </row>
    <row r="354" ht="15" spans="1:51">
      <c r="A354" s="220"/>
      <c r="B354" s="224"/>
      <c r="C354" s="283" t="s">
        <v>375</v>
      </c>
      <c r="D354" s="111" t="s">
        <v>25</v>
      </c>
      <c r="E354" s="111" t="s">
        <v>376</v>
      </c>
      <c r="F354" s="284" t="s">
        <v>385</v>
      </c>
      <c r="G354" s="284" t="s">
        <v>385</v>
      </c>
      <c r="H354" s="284" t="s">
        <v>385</v>
      </c>
      <c r="I354" s="284" t="s">
        <v>385</v>
      </c>
      <c r="J354" s="259">
        <v>0.9</v>
      </c>
      <c r="K354" s="260">
        <v>0.964285714285714</v>
      </c>
      <c r="L354" s="260">
        <v>0.96</v>
      </c>
      <c r="M354" s="261">
        <v>0.925925925925926</v>
      </c>
      <c r="N354" s="261">
        <v>0.962843295638126</v>
      </c>
      <c r="O354" s="262">
        <v>0.9</v>
      </c>
      <c r="P354" s="263" t="s">
        <v>33</v>
      </c>
      <c r="Q354" s="260" t="s">
        <v>33</v>
      </c>
      <c r="R354" s="260" t="s">
        <v>33</v>
      </c>
      <c r="S354" s="260" t="s">
        <v>33</v>
      </c>
      <c r="T354" s="262">
        <v>0.9</v>
      </c>
      <c r="U354" s="260" t="s">
        <v>33</v>
      </c>
      <c r="V354" s="260" t="s">
        <v>33</v>
      </c>
      <c r="W354" s="260" t="s">
        <v>33</v>
      </c>
      <c r="X354" s="260" t="s">
        <v>33</v>
      </c>
      <c r="Y354" s="262">
        <v>0.92</v>
      </c>
      <c r="Z354" s="262">
        <v>0</v>
      </c>
      <c r="AA354" s="262">
        <v>0</v>
      </c>
      <c r="AB354" s="262">
        <v>0.5</v>
      </c>
      <c r="AC354" s="262">
        <v>0.4375</v>
      </c>
      <c r="AD354" s="262">
        <v>0.92</v>
      </c>
      <c r="AE354" s="260">
        <v>1</v>
      </c>
      <c r="AF354" s="260">
        <v>0.988269794721408</v>
      </c>
      <c r="AG354" s="260">
        <v>1</v>
      </c>
      <c r="AH354" s="260">
        <v>0.994876682950077</v>
      </c>
      <c r="AI354" s="262">
        <v>0.92</v>
      </c>
      <c r="AJ354" s="260">
        <v>0.967750604676162</v>
      </c>
      <c r="AK354" s="260">
        <v>0.977215189873418</v>
      </c>
      <c r="AL354" s="260">
        <v>0.980748663101604</v>
      </c>
      <c r="AM354" s="260">
        <v>0.983237983623495</v>
      </c>
      <c r="AN354" s="259">
        <v>0.99</v>
      </c>
      <c r="AO354" s="264">
        <v>1</v>
      </c>
      <c r="AP354" s="264">
        <v>1</v>
      </c>
      <c r="AQ354" s="264">
        <v>1</v>
      </c>
      <c r="AR354" s="265">
        <v>1</v>
      </c>
      <c r="AS354" s="286">
        <v>0.05</v>
      </c>
      <c r="AT354" s="267">
        <v>0.0909090909090909</v>
      </c>
      <c r="AU354" s="268">
        <v>0.166666666666667</v>
      </c>
      <c r="AV354" s="268">
        <v>0</v>
      </c>
      <c r="AW354" s="268">
        <v>0.0523560209424084</v>
      </c>
      <c r="AX354" s="224"/>
      <c r="AY354" s="222"/>
    </row>
    <row r="355" ht="15" spans="1:51">
      <c r="A355" s="220"/>
      <c r="B355" s="224"/>
      <c r="C355" s="283" t="s">
        <v>375</v>
      </c>
      <c r="D355" s="111" t="s">
        <v>25</v>
      </c>
      <c r="E355" s="111" t="s">
        <v>376</v>
      </c>
      <c r="F355" s="284" t="s">
        <v>386</v>
      </c>
      <c r="G355" s="284" t="s">
        <v>386</v>
      </c>
      <c r="H355" s="284" t="s">
        <v>386</v>
      </c>
      <c r="I355" s="284" t="s">
        <v>386</v>
      </c>
      <c r="J355" s="259">
        <v>0.9</v>
      </c>
      <c r="K355" s="260">
        <v>0.98</v>
      </c>
      <c r="L355" s="260">
        <v>1</v>
      </c>
      <c r="M355" s="261">
        <v>1</v>
      </c>
      <c r="N355" s="261">
        <v>0.982642237222758</v>
      </c>
      <c r="O355" s="262">
        <v>0.9</v>
      </c>
      <c r="P355" s="263">
        <v>0.976244860666971</v>
      </c>
      <c r="Q355" s="260">
        <v>0.980563002680965</v>
      </c>
      <c r="R355" s="260">
        <v>0.97598627787307</v>
      </c>
      <c r="S355" s="260">
        <v>0.974362025651197</v>
      </c>
      <c r="T355" s="262">
        <v>0.9</v>
      </c>
      <c r="U355" s="260">
        <v>0.888761991777067</v>
      </c>
      <c r="V355" s="260">
        <v>0.916219839142091</v>
      </c>
      <c r="W355" s="260">
        <v>0.900514579759863</v>
      </c>
      <c r="X355" s="260">
        <v>0.891537749570276</v>
      </c>
      <c r="Y355" s="262">
        <v>0.92</v>
      </c>
      <c r="Z355" s="262">
        <v>0.897435897435897</v>
      </c>
      <c r="AA355" s="262">
        <v>0.903732809430255</v>
      </c>
      <c r="AB355" s="262">
        <v>0.841554559043348</v>
      </c>
      <c r="AC355" s="262">
        <v>0.878149654189692</v>
      </c>
      <c r="AD355" s="262">
        <v>0.92</v>
      </c>
      <c r="AE355" s="260">
        <v>0.996103643093707</v>
      </c>
      <c r="AF355" s="260">
        <v>0.998983352395476</v>
      </c>
      <c r="AG355" s="260">
        <v>0.999091322126306</v>
      </c>
      <c r="AH355" s="260">
        <v>0.997120013395287</v>
      </c>
      <c r="AI355" s="262">
        <v>0.92</v>
      </c>
      <c r="AJ355" s="260">
        <v>0.942871759890859</v>
      </c>
      <c r="AK355" s="260">
        <v>0.936423841059603</v>
      </c>
      <c r="AL355" s="260">
        <v>0.940881204684886</v>
      </c>
      <c r="AM355" s="260">
        <v>0.944441785444207</v>
      </c>
      <c r="AN355" s="259">
        <v>0.99</v>
      </c>
      <c r="AO355" s="264">
        <v>1</v>
      </c>
      <c r="AP355" s="264">
        <v>1</v>
      </c>
      <c r="AQ355" s="264">
        <v>1</v>
      </c>
      <c r="AR355" s="265">
        <v>1</v>
      </c>
      <c r="AS355" s="286">
        <v>0.05</v>
      </c>
      <c r="AT355" s="267">
        <v>0.0170940170940171</v>
      </c>
      <c r="AU355" s="268">
        <v>0.00699300699300699</v>
      </c>
      <c r="AV355" s="268">
        <v>0.0254237288135593</v>
      </c>
      <c r="AW355" s="268">
        <v>0.0088008800880088</v>
      </c>
      <c r="AX355" s="224"/>
      <c r="AY355" s="222"/>
    </row>
    <row r="356" ht="15" spans="1:51">
      <c r="A356" s="220"/>
      <c r="B356" s="224"/>
      <c r="C356" s="283" t="s">
        <v>375</v>
      </c>
      <c r="D356" s="111" t="s">
        <v>25</v>
      </c>
      <c r="E356" s="111" t="s">
        <v>376</v>
      </c>
      <c r="F356" s="284" t="s">
        <v>387</v>
      </c>
      <c r="G356" s="284" t="s">
        <v>387</v>
      </c>
      <c r="H356" s="284" t="s">
        <v>387</v>
      </c>
      <c r="I356" s="284" t="s">
        <v>387</v>
      </c>
      <c r="J356" s="259">
        <v>0.9</v>
      </c>
      <c r="K356" s="260">
        <v>0.945454545454545</v>
      </c>
      <c r="L356" s="260">
        <v>0.844444444444444</v>
      </c>
      <c r="M356" s="261">
        <v>0.854166666666667</v>
      </c>
      <c r="N356" s="261">
        <v>0.890178571428571</v>
      </c>
      <c r="O356" s="262">
        <v>0.9</v>
      </c>
      <c r="P356" s="263">
        <v>0.961203770848441</v>
      </c>
      <c r="Q356" s="260">
        <v>0.962308598351001</v>
      </c>
      <c r="R356" s="260">
        <v>0.965970149253731</v>
      </c>
      <c r="S356" s="260">
        <v>0.945611948189268</v>
      </c>
      <c r="T356" s="262">
        <v>0.9</v>
      </c>
      <c r="U356" s="260">
        <v>0.769941986947063</v>
      </c>
      <c r="V356" s="260">
        <v>0.792697290930506</v>
      </c>
      <c r="W356" s="260">
        <v>0.77044776119403</v>
      </c>
      <c r="X356" s="260">
        <v>0.755198695920345</v>
      </c>
      <c r="Y356" s="262">
        <v>0.92</v>
      </c>
      <c r="Z356" s="262">
        <v>0.929002320185615</v>
      </c>
      <c r="AA356" s="262">
        <v>0.875418994413408</v>
      </c>
      <c r="AB356" s="262">
        <v>0.803806734992679</v>
      </c>
      <c r="AC356" s="262">
        <v>0.877588306942753</v>
      </c>
      <c r="AD356" s="262">
        <v>0.92</v>
      </c>
      <c r="AE356" s="260">
        <v>0.992779783393502</v>
      </c>
      <c r="AF356" s="260">
        <v>0.989051094890511</v>
      </c>
      <c r="AG356" s="260">
        <v>0.943661971830986</v>
      </c>
      <c r="AH356" s="260">
        <v>0.944091321831625</v>
      </c>
      <c r="AI356" s="262">
        <v>0.92</v>
      </c>
      <c r="AJ356" s="260">
        <v>0.958311620635748</v>
      </c>
      <c r="AK356" s="260">
        <v>0.91427752293578</v>
      </c>
      <c r="AL356" s="260">
        <v>0.935283907760972</v>
      </c>
      <c r="AM356" s="260">
        <v>0.945396060151336</v>
      </c>
      <c r="AN356" s="259">
        <v>0.99</v>
      </c>
      <c r="AO356" s="264">
        <v>1</v>
      </c>
      <c r="AP356" s="264">
        <v>1</v>
      </c>
      <c r="AQ356" s="264">
        <v>1</v>
      </c>
      <c r="AR356" s="265">
        <v>1</v>
      </c>
      <c r="AS356" s="286">
        <v>0.05</v>
      </c>
      <c r="AT356" s="267">
        <v>0.125</v>
      </c>
      <c r="AU356" s="268">
        <v>0</v>
      </c>
      <c r="AV356" s="268">
        <v>0</v>
      </c>
      <c r="AW356" s="268">
        <v>0.0915492957746479</v>
      </c>
      <c r="AX356" s="224"/>
      <c r="AY356" s="222"/>
    </row>
    <row r="357" ht="15" spans="1:51">
      <c r="A357" s="220"/>
      <c r="B357" s="224"/>
      <c r="C357" s="283" t="s">
        <v>375</v>
      </c>
      <c r="D357" s="111" t="s">
        <v>25</v>
      </c>
      <c r="E357" s="111" t="s">
        <v>376</v>
      </c>
      <c r="F357" s="284" t="s">
        <v>388</v>
      </c>
      <c r="G357" s="284" t="s">
        <v>388</v>
      </c>
      <c r="H357" s="284" t="s">
        <v>388</v>
      </c>
      <c r="I357" s="284" t="s">
        <v>388</v>
      </c>
      <c r="J357" s="259">
        <v>0.9</v>
      </c>
      <c r="K357" s="260">
        <v>1</v>
      </c>
      <c r="L357" s="260">
        <v>1</v>
      </c>
      <c r="M357" s="261">
        <v>0.977272727272727</v>
      </c>
      <c r="N357" s="261">
        <v>0.99406528189911</v>
      </c>
      <c r="O357" s="262">
        <v>0.9</v>
      </c>
      <c r="P357" s="263">
        <v>0.3</v>
      </c>
      <c r="Q357" s="260" t="s">
        <v>33</v>
      </c>
      <c r="R357" s="260" t="s">
        <v>33</v>
      </c>
      <c r="S357" s="260">
        <v>0.466666666666667</v>
      </c>
      <c r="T357" s="262">
        <v>0.9</v>
      </c>
      <c r="U357" s="260">
        <v>0</v>
      </c>
      <c r="V357" s="260" t="s">
        <v>33</v>
      </c>
      <c r="W357" s="260" t="s">
        <v>33</v>
      </c>
      <c r="X357" s="260">
        <v>0.266666666666667</v>
      </c>
      <c r="Y357" s="262">
        <v>0.92</v>
      </c>
      <c r="Z357" s="262" t="s">
        <v>33</v>
      </c>
      <c r="AA357" s="262" t="s">
        <v>33</v>
      </c>
      <c r="AB357" s="262" t="s">
        <v>33</v>
      </c>
      <c r="AC357" s="262">
        <v>0.5</v>
      </c>
      <c r="AD357" s="262">
        <v>0.92</v>
      </c>
      <c r="AE357" s="260">
        <v>0.984375</v>
      </c>
      <c r="AF357" s="260">
        <v>0.986013986013986</v>
      </c>
      <c r="AG357" s="260">
        <v>0.987632508833922</v>
      </c>
      <c r="AH357" s="260">
        <v>0.98580814717477</v>
      </c>
      <c r="AI357" s="262">
        <v>0.92</v>
      </c>
      <c r="AJ357" s="260">
        <v>0.976262933657943</v>
      </c>
      <c r="AK357" s="260">
        <v>0.979681978798587</v>
      </c>
      <c r="AL357" s="260">
        <v>0.984186433624636</v>
      </c>
      <c r="AM357" s="260">
        <v>0.979193323130702</v>
      </c>
      <c r="AN357" s="259">
        <v>0.99</v>
      </c>
      <c r="AO357" s="264">
        <v>1</v>
      </c>
      <c r="AP357" s="264">
        <v>1</v>
      </c>
      <c r="AQ357" s="264">
        <v>1</v>
      </c>
      <c r="AR357" s="265">
        <v>1</v>
      </c>
      <c r="AS357" s="286">
        <v>0.05</v>
      </c>
      <c r="AT357" s="267">
        <v>0.125</v>
      </c>
      <c r="AU357" s="268">
        <v>0</v>
      </c>
      <c r="AV357" s="268">
        <v>0.153846153846154</v>
      </c>
      <c r="AW357" s="268">
        <v>0.0976430976430976</v>
      </c>
      <c r="AX357" s="224"/>
      <c r="AY357" s="222"/>
    </row>
    <row r="358" ht="15" spans="1:51">
      <c r="A358" s="220"/>
      <c r="B358" s="224"/>
      <c r="C358" s="283" t="s">
        <v>375</v>
      </c>
      <c r="D358" s="111" t="s">
        <v>25</v>
      </c>
      <c r="E358" s="111" t="s">
        <v>376</v>
      </c>
      <c r="F358" s="284" t="s">
        <v>389</v>
      </c>
      <c r="G358" s="284" t="s">
        <v>389</v>
      </c>
      <c r="H358" s="284" t="s">
        <v>389</v>
      </c>
      <c r="I358" s="284" t="s">
        <v>389</v>
      </c>
      <c r="J358" s="259">
        <v>0.9</v>
      </c>
      <c r="K358" s="260">
        <v>0.982142857142857</v>
      </c>
      <c r="L358" s="260">
        <v>0.976190476190476</v>
      </c>
      <c r="M358" s="261">
        <v>1</v>
      </c>
      <c r="N358" s="261">
        <v>0.971843003412969</v>
      </c>
      <c r="O358" s="262">
        <v>0.9</v>
      </c>
      <c r="P358" s="263">
        <v>0.997428103811082</v>
      </c>
      <c r="Q358" s="260">
        <v>0.98047138047138</v>
      </c>
      <c r="R358" s="260">
        <v>0.984339314845024</v>
      </c>
      <c r="S358" s="260">
        <v>0.987622485817432</v>
      </c>
      <c r="T358" s="262">
        <v>0.9</v>
      </c>
      <c r="U358" s="260">
        <v>0.817161561842413</v>
      </c>
      <c r="V358" s="260">
        <v>0.827609427609428</v>
      </c>
      <c r="W358" s="260">
        <v>0.822512234910277</v>
      </c>
      <c r="X358" s="260">
        <v>0.821142404306972</v>
      </c>
      <c r="Y358" s="262">
        <v>0.92</v>
      </c>
      <c r="Z358" s="262">
        <v>0.922125181950509</v>
      </c>
      <c r="AA358" s="262">
        <v>0.860433604336043</v>
      </c>
      <c r="AB358" s="262">
        <v>0.803478260869565</v>
      </c>
      <c r="AC358" s="262">
        <v>0.890554365929098</v>
      </c>
      <c r="AD358" s="262">
        <v>0.92</v>
      </c>
      <c r="AE358" s="260">
        <v>0.998985801217039</v>
      </c>
      <c r="AF358" s="260">
        <v>0.997644287396938</v>
      </c>
      <c r="AG358" s="260">
        <v>0.998105163429654</v>
      </c>
      <c r="AH358" s="260">
        <v>0.997314095449501</v>
      </c>
      <c r="AI358" s="262">
        <v>0.92</v>
      </c>
      <c r="AJ358" s="260">
        <v>0.962838435675102</v>
      </c>
      <c r="AK358" s="260">
        <v>0.907463694697737</v>
      </c>
      <c r="AL358" s="260">
        <v>0.942857142857143</v>
      </c>
      <c r="AM358" s="260">
        <v>0.952712317197441</v>
      </c>
      <c r="AN358" s="259">
        <v>0.99</v>
      </c>
      <c r="AO358" s="264">
        <v>1</v>
      </c>
      <c r="AP358" s="264">
        <v>1</v>
      </c>
      <c r="AQ358" s="264">
        <v>1</v>
      </c>
      <c r="AR358" s="265">
        <v>1</v>
      </c>
      <c r="AS358" s="286">
        <v>0.05</v>
      </c>
      <c r="AT358" s="267">
        <v>0.133333333333333</v>
      </c>
      <c r="AU358" s="268">
        <v>0</v>
      </c>
      <c r="AV358" s="268">
        <v>0.0588235294117647</v>
      </c>
      <c r="AW358" s="268">
        <v>0.0506607929515418</v>
      </c>
      <c r="AX358" s="224"/>
      <c r="AY358" s="222"/>
    </row>
    <row r="359" ht="15" spans="1:51">
      <c r="A359" s="220"/>
      <c r="B359" s="224"/>
      <c r="C359" s="283" t="s">
        <v>375</v>
      </c>
      <c r="D359" s="111" t="s">
        <v>25</v>
      </c>
      <c r="E359" s="111" t="s">
        <v>376</v>
      </c>
      <c r="F359" s="284" t="s">
        <v>390</v>
      </c>
      <c r="G359" s="284" t="s">
        <v>390</v>
      </c>
      <c r="H359" s="284" t="s">
        <v>390</v>
      </c>
      <c r="I359" s="284" t="s">
        <v>390</v>
      </c>
      <c r="J359" s="259">
        <v>0.9</v>
      </c>
      <c r="K359" s="260">
        <v>0.863636363636364</v>
      </c>
      <c r="L359" s="260">
        <v>0.861538461538462</v>
      </c>
      <c r="M359" s="261">
        <v>0.792452830188679</v>
      </c>
      <c r="N359" s="261">
        <v>0.853333333333333</v>
      </c>
      <c r="O359" s="262">
        <v>0.9</v>
      </c>
      <c r="P359" s="263">
        <v>0.982930298719772</v>
      </c>
      <c r="Q359" s="260">
        <v>0.990769230769231</v>
      </c>
      <c r="R359" s="260">
        <v>0.987543791358505</v>
      </c>
      <c r="S359" s="260">
        <v>0.958480986559798</v>
      </c>
      <c r="T359" s="262">
        <v>0.9</v>
      </c>
      <c r="U359" s="260">
        <v>0.801327643432907</v>
      </c>
      <c r="V359" s="260">
        <v>0.840384615384615</v>
      </c>
      <c r="W359" s="260">
        <v>0.776956014013235</v>
      </c>
      <c r="X359" s="260">
        <v>0.811695424145974</v>
      </c>
      <c r="Y359" s="262">
        <v>0.92</v>
      </c>
      <c r="Z359" s="262">
        <v>0.941409566940277</v>
      </c>
      <c r="AA359" s="262">
        <v>0.934798401743552</v>
      </c>
      <c r="AB359" s="262">
        <v>0.918654434250765</v>
      </c>
      <c r="AC359" s="262">
        <v>0.932327939110307</v>
      </c>
      <c r="AD359" s="262">
        <v>0.92</v>
      </c>
      <c r="AE359" s="260">
        <v>0.990622505985635</v>
      </c>
      <c r="AF359" s="260">
        <v>0.985276561878233</v>
      </c>
      <c r="AG359" s="260">
        <v>0.842472389071885</v>
      </c>
      <c r="AH359" s="260">
        <v>0.928147328167455</v>
      </c>
      <c r="AI359" s="262">
        <v>0.92</v>
      </c>
      <c r="AJ359" s="260">
        <v>0.950870406189555</v>
      </c>
      <c r="AK359" s="260">
        <v>0.941546429892712</v>
      </c>
      <c r="AL359" s="260">
        <v>0.953377735490009</v>
      </c>
      <c r="AM359" s="260">
        <v>0.950443971277776</v>
      </c>
      <c r="AN359" s="259">
        <v>0.99</v>
      </c>
      <c r="AO359" s="264">
        <v>1</v>
      </c>
      <c r="AP359" s="264">
        <v>1</v>
      </c>
      <c r="AQ359" s="264">
        <v>1</v>
      </c>
      <c r="AR359" s="265">
        <v>1</v>
      </c>
      <c r="AS359" s="286">
        <v>0.05</v>
      </c>
      <c r="AT359" s="267">
        <v>0.12</v>
      </c>
      <c r="AU359" s="268">
        <v>0.0923076923076923</v>
      </c>
      <c r="AV359" s="268">
        <v>0.115384615384615</v>
      </c>
      <c r="AW359" s="268">
        <v>0.0665280665280665</v>
      </c>
      <c r="AX359" s="224"/>
      <c r="AY359" s="222"/>
    </row>
    <row r="360" ht="15" spans="1:51">
      <c r="A360" s="220"/>
      <c r="B360" s="224"/>
      <c r="C360" s="283" t="s">
        <v>375</v>
      </c>
      <c r="D360" s="111" t="s">
        <v>25</v>
      </c>
      <c r="E360" s="111" t="s">
        <v>376</v>
      </c>
      <c r="F360" s="284" t="s">
        <v>391</v>
      </c>
      <c r="G360" s="284" t="s">
        <v>391</v>
      </c>
      <c r="H360" s="284" t="s">
        <v>391</v>
      </c>
      <c r="I360" s="284" t="s">
        <v>391</v>
      </c>
      <c r="J360" s="259">
        <v>0.9</v>
      </c>
      <c r="K360" s="260">
        <v>0.830188679245283</v>
      </c>
      <c r="L360" s="260">
        <v>0.666666666666667</v>
      </c>
      <c r="M360" s="261">
        <v>0.688888888888889</v>
      </c>
      <c r="N360" s="261">
        <v>0.775816416593116</v>
      </c>
      <c r="O360" s="262">
        <v>0.9</v>
      </c>
      <c r="P360" s="263">
        <v>0.992931776275353</v>
      </c>
      <c r="Q360" s="260">
        <v>0.769078295341923</v>
      </c>
      <c r="R360" s="260">
        <v>0.735789473684211</v>
      </c>
      <c r="S360" s="260">
        <v>0.84047615127517</v>
      </c>
      <c r="T360" s="262">
        <v>0.9</v>
      </c>
      <c r="U360" s="260">
        <v>0.825445605408728</v>
      </c>
      <c r="V360" s="260">
        <v>0.798810703666997</v>
      </c>
      <c r="W360" s="260">
        <v>0.757368421052632</v>
      </c>
      <c r="X360" s="260">
        <v>0.779705945305168</v>
      </c>
      <c r="Y360" s="262">
        <v>0.92</v>
      </c>
      <c r="Z360" s="262">
        <v>0.919838781907747</v>
      </c>
      <c r="AA360" s="262">
        <v>0.911091804228207</v>
      </c>
      <c r="AB360" s="262">
        <v>0.935543278084715</v>
      </c>
      <c r="AC360" s="262">
        <v>0.945188698506431</v>
      </c>
      <c r="AD360" s="262">
        <v>0.92</v>
      </c>
      <c r="AE360" s="260">
        <v>0.996782595373066</v>
      </c>
      <c r="AF360" s="260">
        <v>0.995729103111653</v>
      </c>
      <c r="AG360" s="260">
        <v>0.890691244239631</v>
      </c>
      <c r="AH360" s="260">
        <v>0.96789850937208</v>
      </c>
      <c r="AI360" s="262">
        <v>0.92</v>
      </c>
      <c r="AJ360" s="260">
        <v>0.948432944606414</v>
      </c>
      <c r="AK360" s="260">
        <v>0.925844748858447</v>
      </c>
      <c r="AL360" s="260">
        <v>0.959812458137977</v>
      </c>
      <c r="AM360" s="260">
        <v>0.961780777884924</v>
      </c>
      <c r="AN360" s="259">
        <v>0.99</v>
      </c>
      <c r="AO360" s="264">
        <v>1</v>
      </c>
      <c r="AP360" s="264">
        <v>1</v>
      </c>
      <c r="AQ360" s="264">
        <v>1</v>
      </c>
      <c r="AR360" s="265">
        <v>1</v>
      </c>
      <c r="AS360" s="286">
        <v>0.05</v>
      </c>
      <c r="AT360" s="267">
        <v>0.186046511627907</v>
      </c>
      <c r="AU360" s="268">
        <v>0.108695652173913</v>
      </c>
      <c r="AV360" s="268">
        <v>0.264705882352941</v>
      </c>
      <c r="AW360" s="268">
        <v>0.0765239948119326</v>
      </c>
      <c r="AX360" s="224"/>
      <c r="AY360" s="222"/>
    </row>
    <row r="361" ht="15" spans="1:51">
      <c r="A361" s="220"/>
      <c r="B361" s="224"/>
      <c r="C361" s="283" t="s">
        <v>375</v>
      </c>
      <c r="D361" s="111" t="s">
        <v>25</v>
      </c>
      <c r="E361" s="111" t="s">
        <v>376</v>
      </c>
      <c r="F361" s="284" t="s">
        <v>392</v>
      </c>
      <c r="G361" s="284" t="s">
        <v>392</v>
      </c>
      <c r="H361" s="284" t="s">
        <v>392</v>
      </c>
      <c r="I361" s="284" t="s">
        <v>392</v>
      </c>
      <c r="J361" s="259">
        <v>0.9</v>
      </c>
      <c r="K361" s="260">
        <v>0.746666666666667</v>
      </c>
      <c r="L361" s="260">
        <v>0.716216216216216</v>
      </c>
      <c r="M361" s="261">
        <v>0.634920634920635</v>
      </c>
      <c r="N361" s="261">
        <v>0.685336689741976</v>
      </c>
      <c r="O361" s="262">
        <v>0.9</v>
      </c>
      <c r="P361" s="263">
        <v>0.953297408262766</v>
      </c>
      <c r="Q361" s="260">
        <v>0.986133768352365</v>
      </c>
      <c r="R361" s="260">
        <v>0.958086367485182</v>
      </c>
      <c r="S361" s="260">
        <v>0.921106779985942</v>
      </c>
      <c r="T361" s="262">
        <v>0.9</v>
      </c>
      <c r="U361" s="260">
        <v>0.705927636643572</v>
      </c>
      <c r="V361" s="260">
        <v>0.707993474714519</v>
      </c>
      <c r="W361" s="260">
        <v>0.738357324301439</v>
      </c>
      <c r="X361" s="260">
        <v>0.715790146335229</v>
      </c>
      <c r="Y361" s="262">
        <v>0.92</v>
      </c>
      <c r="Z361" s="262">
        <v>0.935502447451771</v>
      </c>
      <c r="AA361" s="262">
        <v>0.941751990898749</v>
      </c>
      <c r="AB361" s="262">
        <v>0.90272373540856</v>
      </c>
      <c r="AC361" s="262">
        <v>0.912114382475345</v>
      </c>
      <c r="AD361" s="262">
        <v>0.92</v>
      </c>
      <c r="AE361" s="260">
        <v>0.996002602956215</v>
      </c>
      <c r="AF361" s="260">
        <v>0.952365287189947</v>
      </c>
      <c r="AG361" s="260">
        <v>0.901674770394381</v>
      </c>
      <c r="AH361" s="260">
        <v>0.978686600358312</v>
      </c>
      <c r="AI361" s="262">
        <v>0.92</v>
      </c>
      <c r="AJ361" s="260">
        <v>0.94833197721725</v>
      </c>
      <c r="AK361" s="260">
        <v>0.947291575412469</v>
      </c>
      <c r="AL361" s="260">
        <v>0.931370038412292</v>
      </c>
      <c r="AM361" s="260">
        <v>0.932997829090191</v>
      </c>
      <c r="AN361" s="259">
        <v>0.99</v>
      </c>
      <c r="AO361" s="264">
        <v>1</v>
      </c>
      <c r="AP361" s="264">
        <v>1</v>
      </c>
      <c r="AQ361" s="264">
        <v>1</v>
      </c>
      <c r="AR361" s="265">
        <v>1</v>
      </c>
      <c r="AS361" s="286">
        <v>0.05</v>
      </c>
      <c r="AT361" s="267">
        <v>0.102040816326531</v>
      </c>
      <c r="AU361" s="268">
        <v>0.102040816326531</v>
      </c>
      <c r="AV361" s="268">
        <v>0.2</v>
      </c>
      <c r="AW361" s="268">
        <v>0.0861759425493716</v>
      </c>
      <c r="AX361" s="224"/>
      <c r="AY361" s="222"/>
    </row>
    <row r="362" ht="15" spans="1:51">
      <c r="A362" s="220"/>
      <c r="B362" s="224"/>
      <c r="C362" s="283" t="s">
        <v>375</v>
      </c>
      <c r="D362" s="111" t="s">
        <v>25</v>
      </c>
      <c r="E362" s="111" t="s">
        <v>376</v>
      </c>
      <c r="F362" s="284" t="s">
        <v>393</v>
      </c>
      <c r="G362" s="284" t="s">
        <v>393</v>
      </c>
      <c r="H362" s="284" t="s">
        <v>393</v>
      </c>
      <c r="I362" s="284" t="s">
        <v>393</v>
      </c>
      <c r="J362" s="259">
        <v>0.9</v>
      </c>
      <c r="K362" s="260">
        <v>0.923076923076923</v>
      </c>
      <c r="L362" s="260">
        <v>0.903225806451613</v>
      </c>
      <c r="M362" s="261">
        <v>0.918367346938776</v>
      </c>
      <c r="N362" s="261">
        <v>0.904160475482912</v>
      </c>
      <c r="O362" s="262">
        <v>0.9</v>
      </c>
      <c r="P362" s="263">
        <v>0.976843100189036</v>
      </c>
      <c r="Q362" s="260">
        <v>0.966887417218543</v>
      </c>
      <c r="R362" s="260">
        <v>0.946074201898188</v>
      </c>
      <c r="S362" s="260">
        <v>0.94326757487084</v>
      </c>
      <c r="T362" s="262">
        <v>0.9</v>
      </c>
      <c r="U362" s="260">
        <v>0.82679584120983</v>
      </c>
      <c r="V362" s="260">
        <v>0.849751655629139</v>
      </c>
      <c r="W362" s="260">
        <v>0.853753235547886</v>
      </c>
      <c r="X362" s="260">
        <v>0.812301359506041</v>
      </c>
      <c r="Y362" s="262">
        <v>0.92</v>
      </c>
      <c r="Z362" s="262">
        <v>0.902961396086727</v>
      </c>
      <c r="AA362" s="262">
        <v>0.883268482490272</v>
      </c>
      <c r="AB362" s="262">
        <v>0.930679478380233</v>
      </c>
      <c r="AC362" s="262">
        <v>0.810461186502366</v>
      </c>
      <c r="AD362" s="262">
        <v>0.92</v>
      </c>
      <c r="AE362" s="260">
        <v>0.942440888464294</v>
      </c>
      <c r="AF362" s="260">
        <v>0.972461705867582</v>
      </c>
      <c r="AG362" s="260">
        <v>0.723357664233577</v>
      </c>
      <c r="AH362" s="260">
        <v>0.957641262819224</v>
      </c>
      <c r="AI362" s="262">
        <v>0.92</v>
      </c>
      <c r="AJ362" s="260">
        <v>0.92975670617592</v>
      </c>
      <c r="AK362" s="260">
        <v>0.902354747888405</v>
      </c>
      <c r="AL362" s="260">
        <v>0.957903097696585</v>
      </c>
      <c r="AM362" s="260">
        <v>0.870019863875782</v>
      </c>
      <c r="AN362" s="259">
        <v>0.99</v>
      </c>
      <c r="AO362" s="264">
        <v>1</v>
      </c>
      <c r="AP362" s="264">
        <v>1</v>
      </c>
      <c r="AQ362" s="264">
        <v>1</v>
      </c>
      <c r="AR362" s="265">
        <v>1</v>
      </c>
      <c r="AS362" s="286">
        <v>0.05</v>
      </c>
      <c r="AT362" s="267">
        <v>0.0416666666666667</v>
      </c>
      <c r="AU362" s="268">
        <v>0.212765957446809</v>
      </c>
      <c r="AV362" s="268">
        <v>0.0487804878048781</v>
      </c>
      <c r="AW362" s="268">
        <v>0.0606451612903226</v>
      </c>
      <c r="AX362" s="224"/>
      <c r="AY362" s="222"/>
    </row>
    <row r="363" ht="15" spans="1:51">
      <c r="A363" s="220"/>
      <c r="B363" s="224"/>
      <c r="C363" s="283" t="s">
        <v>375</v>
      </c>
      <c r="D363" s="111" t="s">
        <v>25</v>
      </c>
      <c r="E363" s="111" t="s">
        <v>376</v>
      </c>
      <c r="F363" s="284" t="s">
        <v>394</v>
      </c>
      <c r="G363" s="284" t="s">
        <v>394</v>
      </c>
      <c r="H363" s="284" t="s">
        <v>394</v>
      </c>
      <c r="I363" s="284" t="s">
        <v>394</v>
      </c>
      <c r="J363" s="259">
        <v>0.9</v>
      </c>
      <c r="K363" s="260">
        <v>0.833333333333333</v>
      </c>
      <c r="L363" s="260">
        <v>0.929824561403509</v>
      </c>
      <c r="M363" s="261">
        <v>0.844444444444444</v>
      </c>
      <c r="N363" s="261">
        <v>0.837411207576953</v>
      </c>
      <c r="O363" s="262">
        <v>0.9</v>
      </c>
      <c r="P363" s="263">
        <v>0.979392926761348</v>
      </c>
      <c r="Q363" s="260">
        <v>0.929501571621015</v>
      </c>
      <c r="R363" s="260">
        <v>0.916339869281046</v>
      </c>
      <c r="S363" s="260">
        <v>0.933469943311845</v>
      </c>
      <c r="T363" s="262">
        <v>0.9</v>
      </c>
      <c r="U363" s="260">
        <v>0.805346700083542</v>
      </c>
      <c r="V363" s="260">
        <v>0.813201616524472</v>
      </c>
      <c r="W363" s="260">
        <v>0.768627450980392</v>
      </c>
      <c r="X363" s="260">
        <v>0.818672689471559</v>
      </c>
      <c r="Y363" s="262">
        <v>0.92</v>
      </c>
      <c r="Z363" s="262">
        <v>0.94442207007652</v>
      </c>
      <c r="AA363" s="262">
        <v>0.953201337104654</v>
      </c>
      <c r="AB363" s="262">
        <v>0.915857605177994</v>
      </c>
      <c r="AC363" s="262">
        <v>0.95842177550256</v>
      </c>
      <c r="AD363" s="262">
        <v>0.92</v>
      </c>
      <c r="AE363" s="260">
        <v>0.988416554206028</v>
      </c>
      <c r="AF363" s="260">
        <v>0.994244724330636</v>
      </c>
      <c r="AG363" s="260">
        <v>0.988339981589445</v>
      </c>
      <c r="AH363" s="260">
        <v>0.990109120616211</v>
      </c>
      <c r="AI363" s="262">
        <v>0.92</v>
      </c>
      <c r="AJ363" s="260">
        <v>0.959697318637934</v>
      </c>
      <c r="AK363" s="260">
        <v>0.961777196994446</v>
      </c>
      <c r="AL363" s="260">
        <v>0.939728353140917</v>
      </c>
      <c r="AM363" s="260">
        <v>0.969060296445532</v>
      </c>
      <c r="AN363" s="259">
        <v>0.99</v>
      </c>
      <c r="AO363" s="264">
        <v>1</v>
      </c>
      <c r="AP363" s="264">
        <v>1</v>
      </c>
      <c r="AQ363" s="264">
        <v>1</v>
      </c>
      <c r="AR363" s="265">
        <v>1</v>
      </c>
      <c r="AS363" s="286">
        <v>0.05</v>
      </c>
      <c r="AT363" s="267">
        <v>0.12280701754386</v>
      </c>
      <c r="AU363" s="268">
        <v>0.0882352941176471</v>
      </c>
      <c r="AV363" s="268">
        <v>0.0638297872340425</v>
      </c>
      <c r="AW363" s="268">
        <v>0.0614478114478114</v>
      </c>
      <c r="AX363" s="224"/>
      <c r="AY363" s="222"/>
    </row>
    <row r="364" ht="15" spans="1:51">
      <c r="A364" s="220"/>
      <c r="B364" s="224"/>
      <c r="C364" s="283" t="s">
        <v>375</v>
      </c>
      <c r="D364" s="111" t="s">
        <v>25</v>
      </c>
      <c r="E364" s="111" t="s">
        <v>376</v>
      </c>
      <c r="F364" s="284" t="s">
        <v>395</v>
      </c>
      <c r="G364" s="284" t="s">
        <v>395</v>
      </c>
      <c r="H364" s="284" t="s">
        <v>395</v>
      </c>
      <c r="I364" s="284" t="s">
        <v>395</v>
      </c>
      <c r="J364" s="259">
        <v>0.9</v>
      </c>
      <c r="K364" s="260">
        <v>0.784615384615385</v>
      </c>
      <c r="L364" s="260">
        <v>0.766666666666667</v>
      </c>
      <c r="M364" s="261">
        <v>0.736842105263158</v>
      </c>
      <c r="N364" s="261">
        <v>0.766428571428571</v>
      </c>
      <c r="O364" s="262">
        <v>0.9</v>
      </c>
      <c r="P364" s="263">
        <v>0.955865921787709</v>
      </c>
      <c r="Q364" s="260">
        <v>0.948683623382419</v>
      </c>
      <c r="R364" s="260">
        <v>0.899579390115668</v>
      </c>
      <c r="S364" s="260">
        <v>0.899022801302932</v>
      </c>
      <c r="T364" s="262">
        <v>0.9</v>
      </c>
      <c r="U364" s="260">
        <v>0.604469273743017</v>
      </c>
      <c r="V364" s="260">
        <v>0.65194109772423</v>
      </c>
      <c r="W364" s="260">
        <v>0.664563617245005</v>
      </c>
      <c r="X364" s="260">
        <v>0.669088398204716</v>
      </c>
      <c r="Y364" s="262">
        <v>0.92</v>
      </c>
      <c r="Z364" s="262">
        <v>0.840363400389358</v>
      </c>
      <c r="AA364" s="262">
        <v>0.846484626961944</v>
      </c>
      <c r="AB364" s="262">
        <v>0.883757961783439</v>
      </c>
      <c r="AC364" s="262">
        <v>0.86844151959318</v>
      </c>
      <c r="AD364" s="262">
        <v>0.92</v>
      </c>
      <c r="AE364" s="260">
        <v>0.994212962962963</v>
      </c>
      <c r="AF364" s="260">
        <v>0.993273542600897</v>
      </c>
      <c r="AG364" s="260">
        <v>0.861346915676288</v>
      </c>
      <c r="AH364" s="260">
        <v>0.982710179381889</v>
      </c>
      <c r="AI364" s="262">
        <v>0.92</v>
      </c>
      <c r="AJ364" s="260">
        <v>0.884903961584634</v>
      </c>
      <c r="AK364" s="260">
        <v>0.867817759721416</v>
      </c>
      <c r="AL364" s="260">
        <v>0.907565685343463</v>
      </c>
      <c r="AM364" s="260">
        <v>0.895535304181117</v>
      </c>
      <c r="AN364" s="259">
        <v>0.99</v>
      </c>
      <c r="AO364" s="264">
        <v>1</v>
      </c>
      <c r="AP364" s="264">
        <v>1</v>
      </c>
      <c r="AQ364" s="264">
        <v>1</v>
      </c>
      <c r="AR364" s="265">
        <v>1</v>
      </c>
      <c r="AS364" s="286">
        <v>0.05</v>
      </c>
      <c r="AT364" s="267">
        <v>0.075</v>
      </c>
      <c r="AU364" s="268">
        <v>0.0689655172413793</v>
      </c>
      <c r="AV364" s="268">
        <v>0.0277777777777778</v>
      </c>
      <c r="AW364" s="268">
        <v>0.064299424184261</v>
      </c>
      <c r="AX364" s="224"/>
      <c r="AY364" s="222"/>
    </row>
    <row r="365" ht="15" spans="1:51">
      <c r="A365" s="220"/>
      <c r="B365" s="224"/>
      <c r="C365" s="283" t="s">
        <v>375</v>
      </c>
      <c r="D365" s="111" t="s">
        <v>25</v>
      </c>
      <c r="E365" s="111" t="s">
        <v>376</v>
      </c>
      <c r="F365" s="284" t="s">
        <v>396</v>
      </c>
      <c r="G365" s="284" t="s">
        <v>396</v>
      </c>
      <c r="H365" s="284" t="s">
        <v>396</v>
      </c>
      <c r="I365" s="284" t="s">
        <v>396</v>
      </c>
      <c r="J365" s="259">
        <v>0.9</v>
      </c>
      <c r="K365" s="260">
        <v>0.722222222222222</v>
      </c>
      <c r="L365" s="260">
        <v>0.67948717948718</v>
      </c>
      <c r="M365" s="261">
        <v>0.662650602409639</v>
      </c>
      <c r="N365" s="261">
        <v>0.696410256410256</v>
      </c>
      <c r="O365" s="262">
        <v>0.9</v>
      </c>
      <c r="P365" s="263">
        <v>0.981906644366733</v>
      </c>
      <c r="Q365" s="260">
        <v>0.938883763837638</v>
      </c>
      <c r="R365" s="260">
        <v>0.862893388631374</v>
      </c>
      <c r="S365" s="260">
        <v>0.913712430582041</v>
      </c>
      <c r="T365" s="262">
        <v>0.9</v>
      </c>
      <c r="U365" s="260">
        <v>0.868481070396837</v>
      </c>
      <c r="V365" s="260">
        <v>0.888607011070111</v>
      </c>
      <c r="W365" s="260">
        <v>0.842888509392535</v>
      </c>
      <c r="X365" s="260">
        <v>0.856103664151961</v>
      </c>
      <c r="Y365" s="262">
        <v>0.92</v>
      </c>
      <c r="Z365" s="262">
        <v>0.930721328489881</v>
      </c>
      <c r="AA365" s="262">
        <v>0.894559730790802</v>
      </c>
      <c r="AB365" s="262">
        <v>0.950317519611505</v>
      </c>
      <c r="AC365" s="262">
        <v>0.902087489659871</v>
      </c>
      <c r="AD365" s="262">
        <v>0.92</v>
      </c>
      <c r="AE365" s="260">
        <v>0.983049763336318</v>
      </c>
      <c r="AF365" s="260">
        <v>0.979508654383026</v>
      </c>
      <c r="AG365" s="260">
        <v>0.9258214069744</v>
      </c>
      <c r="AH365" s="260">
        <v>0.98572200464761</v>
      </c>
      <c r="AI365" s="262">
        <v>0.92</v>
      </c>
      <c r="AJ365" s="260">
        <v>0.952449429584891</v>
      </c>
      <c r="AK365" s="260">
        <v>0.923839009287926</v>
      </c>
      <c r="AL365" s="260">
        <v>0.964438542127785</v>
      </c>
      <c r="AM365" s="260">
        <v>0.933734023128424</v>
      </c>
      <c r="AN365" s="259">
        <v>0.99</v>
      </c>
      <c r="AO365" s="264">
        <v>1</v>
      </c>
      <c r="AP365" s="264">
        <v>1</v>
      </c>
      <c r="AQ365" s="264">
        <v>1</v>
      </c>
      <c r="AR365" s="265">
        <v>1</v>
      </c>
      <c r="AS365" s="286">
        <v>0.05</v>
      </c>
      <c r="AT365" s="267">
        <v>0.0847457627118644</v>
      </c>
      <c r="AU365" s="268">
        <v>0.114754098360656</v>
      </c>
      <c r="AV365" s="268">
        <v>0.0819672131147541</v>
      </c>
      <c r="AW365" s="268">
        <v>0.053041018387553</v>
      </c>
      <c r="AX365" s="224"/>
      <c r="AY365" s="222"/>
    </row>
    <row r="366" ht="15" spans="1:51">
      <c r="A366" s="220"/>
      <c r="B366" s="224"/>
      <c r="C366" s="283" t="s">
        <v>375</v>
      </c>
      <c r="D366" s="111" t="s">
        <v>25</v>
      </c>
      <c r="E366" s="111" t="s">
        <v>376</v>
      </c>
      <c r="F366" s="284" t="s">
        <v>397</v>
      </c>
      <c r="G366" s="284" t="s">
        <v>397</v>
      </c>
      <c r="H366" s="284" t="s">
        <v>397</v>
      </c>
      <c r="I366" s="284" t="s">
        <v>397</v>
      </c>
      <c r="J366" s="259">
        <v>0.9</v>
      </c>
      <c r="K366" s="260">
        <v>0.969230769230769</v>
      </c>
      <c r="L366" s="260">
        <v>0.979591836734694</v>
      </c>
      <c r="M366" s="261">
        <v>1</v>
      </c>
      <c r="N366" s="261">
        <v>0.96962794229309</v>
      </c>
      <c r="O366" s="262">
        <v>0.9</v>
      </c>
      <c r="P366" s="263">
        <v>0.950342465753425</v>
      </c>
      <c r="Q366" s="260">
        <v>0.959169054441261</v>
      </c>
      <c r="R366" s="260">
        <v>0.959222252227923</v>
      </c>
      <c r="S366" s="260">
        <v>0.956262613948826</v>
      </c>
      <c r="T366" s="262">
        <v>0.9</v>
      </c>
      <c r="U366" s="260">
        <v>0.882705479452055</v>
      </c>
      <c r="V366" s="260">
        <v>0.894699140401146</v>
      </c>
      <c r="W366" s="260">
        <v>0.91061301647313</v>
      </c>
      <c r="X366" s="260">
        <v>0.909789101548214</v>
      </c>
      <c r="Y366" s="262">
        <v>0.92</v>
      </c>
      <c r="Z366" s="262">
        <v>0.931610123855681</v>
      </c>
      <c r="AA366" s="262">
        <v>0.929772502472799</v>
      </c>
      <c r="AB366" s="262">
        <v>0.942381562099872</v>
      </c>
      <c r="AC366" s="262">
        <v>0.950041113298283</v>
      </c>
      <c r="AD366" s="262">
        <v>0.92</v>
      </c>
      <c r="AE366" s="260">
        <v>0.996865203761755</v>
      </c>
      <c r="AF366" s="260">
        <v>0.993610223642173</v>
      </c>
      <c r="AG366" s="260">
        <v>0.99438202247191</v>
      </c>
      <c r="AH366" s="260">
        <v>0.991159924993303</v>
      </c>
      <c r="AI366" s="262">
        <v>0.92</v>
      </c>
      <c r="AJ366" s="260">
        <v>0.962486602357985</v>
      </c>
      <c r="AK366" s="260">
        <v>0.949692892658672</v>
      </c>
      <c r="AL366" s="260">
        <v>0.978367528991971</v>
      </c>
      <c r="AM366" s="260">
        <v>0.972729426422975</v>
      </c>
      <c r="AN366" s="259">
        <v>0.99</v>
      </c>
      <c r="AO366" s="264">
        <v>1</v>
      </c>
      <c r="AP366" s="264">
        <v>1</v>
      </c>
      <c r="AQ366" s="264">
        <v>1</v>
      </c>
      <c r="AR366" s="265">
        <v>1</v>
      </c>
      <c r="AS366" s="286">
        <v>0.05</v>
      </c>
      <c r="AT366" s="267">
        <v>0.19047619047619</v>
      </c>
      <c r="AU366" s="268">
        <v>0</v>
      </c>
      <c r="AV366" s="268">
        <v>0.0769230769230769</v>
      </c>
      <c r="AW366" s="268">
        <v>0.0558252427184466</v>
      </c>
      <c r="AX366" s="224"/>
      <c r="AY366" s="222"/>
    </row>
    <row r="367" ht="15" spans="1:51">
      <c r="A367" s="220"/>
      <c r="B367" s="224"/>
      <c r="C367" s="283" t="s">
        <v>375</v>
      </c>
      <c r="D367" s="111" t="s">
        <v>25</v>
      </c>
      <c r="E367" s="111" t="s">
        <v>376</v>
      </c>
      <c r="F367" s="284" t="s">
        <v>398</v>
      </c>
      <c r="G367" s="284" t="s">
        <v>398</v>
      </c>
      <c r="H367" s="284" t="s">
        <v>398</v>
      </c>
      <c r="I367" s="284" t="s">
        <v>398</v>
      </c>
      <c r="J367" s="259">
        <v>0.9</v>
      </c>
      <c r="K367" s="260">
        <v>0.769230769230769</v>
      </c>
      <c r="L367" s="260">
        <v>0.712328767123288</v>
      </c>
      <c r="M367" s="261">
        <v>0.7625</v>
      </c>
      <c r="N367" s="261">
        <v>0.813821557503868</v>
      </c>
      <c r="O367" s="262">
        <v>0.9</v>
      </c>
      <c r="P367" s="263">
        <v>0.848121502797762</v>
      </c>
      <c r="Q367" s="260">
        <v>0.929906542056075</v>
      </c>
      <c r="R367" s="260">
        <v>0.929628917515862</v>
      </c>
      <c r="S367" s="260">
        <v>0.934203524839963</v>
      </c>
      <c r="T367" s="262">
        <v>0.9</v>
      </c>
      <c r="U367" s="260">
        <v>0.368238742339462</v>
      </c>
      <c r="V367" s="260">
        <v>0.50339847068819</v>
      </c>
      <c r="W367" s="260">
        <v>0.352047683137858</v>
      </c>
      <c r="X367" s="260">
        <v>0.399051872873567</v>
      </c>
      <c r="Y367" s="262">
        <v>0.92</v>
      </c>
      <c r="Z367" s="262">
        <v>0.414519056261343</v>
      </c>
      <c r="AA367" s="262">
        <v>0.433616742969261</v>
      </c>
      <c r="AB367" s="262">
        <v>0.320738874895046</v>
      </c>
      <c r="AC367" s="262">
        <v>0.421068512267335</v>
      </c>
      <c r="AD367" s="262">
        <v>0.92</v>
      </c>
      <c r="AE367" s="260">
        <v>0.995419847328244</v>
      </c>
      <c r="AF367" s="260">
        <v>0.966239027683997</v>
      </c>
      <c r="AG367" s="260">
        <v>0.993230174081238</v>
      </c>
      <c r="AH367" s="260">
        <v>0.984946921964255</v>
      </c>
      <c r="AI367" s="262">
        <v>0.92</v>
      </c>
      <c r="AJ367" s="260">
        <v>0.729513787391601</v>
      </c>
      <c r="AK367" s="260">
        <v>0.603177535562535</v>
      </c>
      <c r="AL367" s="260">
        <v>0.701704989832629</v>
      </c>
      <c r="AM367" s="260">
        <v>0.722431162612094</v>
      </c>
      <c r="AN367" s="259">
        <v>0.99</v>
      </c>
      <c r="AO367" s="264">
        <v>1</v>
      </c>
      <c r="AP367" s="264">
        <v>1</v>
      </c>
      <c r="AQ367" s="264">
        <v>1</v>
      </c>
      <c r="AR367" s="265">
        <v>1</v>
      </c>
      <c r="AS367" s="286">
        <v>0.05</v>
      </c>
      <c r="AT367" s="267">
        <v>0.176470588235294</v>
      </c>
      <c r="AU367" s="268">
        <v>0.0588235294117647</v>
      </c>
      <c r="AV367" s="268">
        <v>0.0540540540540541</v>
      </c>
      <c r="AW367" s="268">
        <v>0.0884955752212389</v>
      </c>
      <c r="AX367" s="224"/>
      <c r="AY367" s="222"/>
    </row>
    <row r="368" ht="15" spans="1:51">
      <c r="A368" s="220"/>
      <c r="B368" s="224"/>
      <c r="C368" s="283" t="s">
        <v>375</v>
      </c>
      <c r="D368" s="111" t="s">
        <v>25</v>
      </c>
      <c r="E368" s="111" t="s">
        <v>376</v>
      </c>
      <c r="F368" s="284" t="s">
        <v>399</v>
      </c>
      <c r="G368" s="284" t="s">
        <v>399</v>
      </c>
      <c r="H368" s="284" t="s">
        <v>399</v>
      </c>
      <c r="I368" s="284" t="s">
        <v>399</v>
      </c>
      <c r="J368" s="259">
        <v>0.9</v>
      </c>
      <c r="K368" s="260">
        <v>0.69047619047619</v>
      </c>
      <c r="L368" s="260">
        <v>0.34375</v>
      </c>
      <c r="M368" s="261">
        <v>0.512820512820513</v>
      </c>
      <c r="N368" s="261">
        <v>0.614512471655329</v>
      </c>
      <c r="O368" s="262">
        <v>0.9</v>
      </c>
      <c r="P368" s="263">
        <v>0.765281173594132</v>
      </c>
      <c r="Q368" s="260">
        <v>0.982283464566929</v>
      </c>
      <c r="R368" s="260">
        <v>0.886856042368801</v>
      </c>
      <c r="S368" s="260">
        <v>0.753077988352019</v>
      </c>
      <c r="T368" s="262">
        <v>0.9</v>
      </c>
      <c r="U368" s="260">
        <v>0.545232273838631</v>
      </c>
      <c r="V368" s="260">
        <v>0.609251968503937</v>
      </c>
      <c r="W368" s="260">
        <v>0.688011555127588</v>
      </c>
      <c r="X368" s="260">
        <v>0.583954622199457</v>
      </c>
      <c r="Y368" s="262">
        <v>0.92</v>
      </c>
      <c r="Z368" s="262">
        <v>0.461900282220132</v>
      </c>
      <c r="AA368" s="262">
        <v>0.519467213114754</v>
      </c>
      <c r="AB368" s="262">
        <v>0.608374384236453</v>
      </c>
      <c r="AC368" s="262">
        <v>0.500748983522363</v>
      </c>
      <c r="AD368" s="262">
        <v>0.92</v>
      </c>
      <c r="AE368" s="260">
        <v>0.974025974025974</v>
      </c>
      <c r="AF368" s="260">
        <v>1</v>
      </c>
      <c r="AG368" s="260">
        <v>0.939655172413793</v>
      </c>
      <c r="AH368" s="260">
        <v>0.94909763998149</v>
      </c>
      <c r="AI368" s="262">
        <v>0.92</v>
      </c>
      <c r="AJ368" s="260">
        <v>0.765315522800553</v>
      </c>
      <c r="AK368" s="260">
        <v>0.641925777331996</v>
      </c>
      <c r="AL368" s="260">
        <v>0.830515297906602</v>
      </c>
      <c r="AM368" s="260">
        <v>0.764870578024162</v>
      </c>
      <c r="AN368" s="259">
        <v>0.99</v>
      </c>
      <c r="AO368" s="264">
        <v>1</v>
      </c>
      <c r="AP368" s="264">
        <v>1</v>
      </c>
      <c r="AQ368" s="264">
        <v>1</v>
      </c>
      <c r="AR368" s="265">
        <v>1</v>
      </c>
      <c r="AS368" s="286">
        <v>0.05</v>
      </c>
      <c r="AT368" s="267">
        <v>0.125</v>
      </c>
      <c r="AU368" s="268">
        <v>0.0714285714285714</v>
      </c>
      <c r="AV368" s="268">
        <v>0</v>
      </c>
      <c r="AW368" s="268">
        <v>0.0754716981132075</v>
      </c>
      <c r="AX368" s="224"/>
      <c r="AY368" s="222"/>
    </row>
    <row r="369" ht="15" spans="1:51">
      <c r="A369" s="220"/>
      <c r="B369" s="224"/>
      <c r="C369" s="283" t="s">
        <v>375</v>
      </c>
      <c r="D369" s="111" t="s">
        <v>25</v>
      </c>
      <c r="E369" s="111" t="s">
        <v>376</v>
      </c>
      <c r="F369" s="284" t="s">
        <v>400</v>
      </c>
      <c r="G369" s="284" t="s">
        <v>400</v>
      </c>
      <c r="H369" s="284" t="s">
        <v>400</v>
      </c>
      <c r="I369" s="284" t="s">
        <v>400</v>
      </c>
      <c r="J369" s="259">
        <v>0.9</v>
      </c>
      <c r="K369" s="260">
        <v>0.949152542372881</v>
      </c>
      <c r="L369" s="260">
        <v>0.96</v>
      </c>
      <c r="M369" s="261">
        <v>0.923076923076923</v>
      </c>
      <c r="N369" s="261">
        <v>0.9325</v>
      </c>
      <c r="O369" s="262">
        <v>0.9</v>
      </c>
      <c r="P369" s="263">
        <v>0</v>
      </c>
      <c r="Q369" s="260" t="s">
        <v>33</v>
      </c>
      <c r="R369" s="260" t="s">
        <v>33</v>
      </c>
      <c r="S369" s="260">
        <v>0.0526315789473684</v>
      </c>
      <c r="T369" s="262">
        <v>0.9</v>
      </c>
      <c r="U369" s="260">
        <v>0</v>
      </c>
      <c r="V369" s="260" t="s">
        <v>33</v>
      </c>
      <c r="W369" s="260" t="s">
        <v>33</v>
      </c>
      <c r="X369" s="260">
        <v>0.526315789473684</v>
      </c>
      <c r="Y369" s="262">
        <v>0.92</v>
      </c>
      <c r="Z369" s="262">
        <v>0</v>
      </c>
      <c r="AA369" s="262" t="s">
        <v>33</v>
      </c>
      <c r="AB369" s="262">
        <v>1</v>
      </c>
      <c r="AC369" s="262">
        <v>0.5625</v>
      </c>
      <c r="AD369" s="262">
        <v>0.92</v>
      </c>
      <c r="AE369" s="260">
        <v>0.993103448275862</v>
      </c>
      <c r="AF369" s="260">
        <v>0.996774193548387</v>
      </c>
      <c r="AG369" s="260">
        <v>0.99438202247191</v>
      </c>
      <c r="AH369" s="260">
        <v>0.988028169014085</v>
      </c>
      <c r="AI369" s="262">
        <v>0.92</v>
      </c>
      <c r="AJ369" s="260">
        <v>0.951305220883534</v>
      </c>
      <c r="AK369" s="260">
        <v>0.952004219409283</v>
      </c>
      <c r="AL369" s="260">
        <v>0.923112552107457</v>
      </c>
      <c r="AM369" s="260">
        <v>0.953378239256405</v>
      </c>
      <c r="AN369" s="259">
        <v>0.99</v>
      </c>
      <c r="AO369" s="264">
        <v>1</v>
      </c>
      <c r="AP369" s="264">
        <v>1</v>
      </c>
      <c r="AQ369" s="264">
        <v>1</v>
      </c>
      <c r="AR369" s="265">
        <v>1</v>
      </c>
      <c r="AS369" s="286">
        <v>0.05</v>
      </c>
      <c r="AT369" s="267">
        <v>0.0769230769230769</v>
      </c>
      <c r="AU369" s="268">
        <v>0.142857142857143</v>
      </c>
      <c r="AV369" s="268">
        <v>0.117647058823529</v>
      </c>
      <c r="AW369" s="268">
        <v>0.0754098360655738</v>
      </c>
      <c r="AX369" s="224"/>
      <c r="AY369" s="222"/>
    </row>
    <row r="370" ht="15" spans="1:51">
      <c r="A370" s="220"/>
      <c r="B370" s="224"/>
      <c r="C370" s="283" t="s">
        <v>375</v>
      </c>
      <c r="D370" s="111" t="s">
        <v>25</v>
      </c>
      <c r="E370" s="111" t="s">
        <v>376</v>
      </c>
      <c r="F370" s="284" t="s">
        <v>401</v>
      </c>
      <c r="G370" s="284" t="s">
        <v>401</v>
      </c>
      <c r="H370" s="284" t="s">
        <v>401</v>
      </c>
      <c r="I370" s="284" t="s">
        <v>401</v>
      </c>
      <c r="J370" s="259">
        <v>0.9</v>
      </c>
      <c r="K370" s="260">
        <v>0.967741935483871</v>
      </c>
      <c r="L370" s="260">
        <v>0.849056603773585</v>
      </c>
      <c r="M370" s="261">
        <v>0.87719298245614</v>
      </c>
      <c r="N370" s="261">
        <v>0.879518072289157</v>
      </c>
      <c r="O370" s="262">
        <v>0.9</v>
      </c>
      <c r="P370" s="263">
        <v>0.333333333333333</v>
      </c>
      <c r="Q370" s="260" t="s">
        <v>33</v>
      </c>
      <c r="R370" s="260" t="s">
        <v>33</v>
      </c>
      <c r="S370" s="260">
        <v>0.5</v>
      </c>
      <c r="T370" s="262">
        <v>0.9</v>
      </c>
      <c r="U370" s="260">
        <v>0.333333333333333</v>
      </c>
      <c r="V370" s="260" t="s">
        <v>33</v>
      </c>
      <c r="W370" s="260" t="s">
        <v>33</v>
      </c>
      <c r="X370" s="260">
        <v>0.3</v>
      </c>
      <c r="Y370" s="262">
        <v>0.92</v>
      </c>
      <c r="Z370" s="262">
        <v>0.2</v>
      </c>
      <c r="AA370" s="262">
        <v>0</v>
      </c>
      <c r="AB370" s="262" t="s">
        <v>33</v>
      </c>
      <c r="AC370" s="262">
        <v>0.6</v>
      </c>
      <c r="AD370" s="262">
        <v>0.92</v>
      </c>
      <c r="AE370" s="260">
        <v>0.991150442477876</v>
      </c>
      <c r="AF370" s="260">
        <v>0.991189427312775</v>
      </c>
      <c r="AG370" s="260">
        <v>0.986348122866894</v>
      </c>
      <c r="AH370" s="260">
        <v>0.977706274419674</v>
      </c>
      <c r="AI370" s="262">
        <v>0.92</v>
      </c>
      <c r="AJ370" s="260">
        <v>0.916479450244483</v>
      </c>
      <c r="AK370" s="260">
        <v>0.900503778337531</v>
      </c>
      <c r="AL370" s="260">
        <v>0.885779554540263</v>
      </c>
      <c r="AM370" s="260">
        <v>0.925851210000874</v>
      </c>
      <c r="AN370" s="259">
        <v>0.99</v>
      </c>
      <c r="AO370" s="264">
        <v>1</v>
      </c>
      <c r="AP370" s="264">
        <v>1</v>
      </c>
      <c r="AQ370" s="264">
        <v>1</v>
      </c>
      <c r="AR370" s="265">
        <v>1</v>
      </c>
      <c r="AS370" s="286">
        <v>0.05</v>
      </c>
      <c r="AT370" s="267">
        <v>0.142857142857143</v>
      </c>
      <c r="AU370" s="268">
        <v>0</v>
      </c>
      <c r="AV370" s="268">
        <v>0.0333333333333333</v>
      </c>
      <c r="AW370" s="268">
        <v>0.0959860383944154</v>
      </c>
      <c r="AX370" s="224"/>
      <c r="AY370" s="222"/>
    </row>
    <row r="371" ht="15" spans="1:51">
      <c r="A371" s="220"/>
      <c r="B371" s="224"/>
      <c r="C371" s="283" t="s">
        <v>375</v>
      </c>
      <c r="D371" s="111" t="s">
        <v>25</v>
      </c>
      <c r="E371" s="111" t="s">
        <v>376</v>
      </c>
      <c r="F371" s="284" t="s">
        <v>402</v>
      </c>
      <c r="G371" s="284" t="s">
        <v>402</v>
      </c>
      <c r="H371" s="284" t="s">
        <v>402</v>
      </c>
      <c r="I371" s="284" t="s">
        <v>402</v>
      </c>
      <c r="J371" s="259">
        <v>0.9</v>
      </c>
      <c r="K371" s="260">
        <v>1</v>
      </c>
      <c r="L371" s="260">
        <v>1</v>
      </c>
      <c r="M371" s="261">
        <v>1</v>
      </c>
      <c r="N371" s="261">
        <v>0.995633187772926</v>
      </c>
      <c r="O371" s="262">
        <v>0.9</v>
      </c>
      <c r="P371" s="263">
        <v>0.992359299291838</v>
      </c>
      <c r="Q371" s="260">
        <v>0.99251583189407</v>
      </c>
      <c r="R371" s="260">
        <v>0.995553230447293</v>
      </c>
      <c r="S371" s="260">
        <v>0.979654490025138</v>
      </c>
      <c r="T371" s="262">
        <v>0.9</v>
      </c>
      <c r="U371" s="260">
        <v>0.913529631010063</v>
      </c>
      <c r="V371" s="260">
        <v>0.936672423719056</v>
      </c>
      <c r="W371" s="260">
        <v>0.912895631702851</v>
      </c>
      <c r="X371" s="260">
        <v>0.909504198534524</v>
      </c>
      <c r="Y371" s="262">
        <v>0.92</v>
      </c>
      <c r="Z371" s="262">
        <v>0.945587562871513</v>
      </c>
      <c r="AA371" s="262">
        <v>0.943955164131305</v>
      </c>
      <c r="AB371" s="262">
        <v>0.945417095777549</v>
      </c>
      <c r="AC371" s="262">
        <v>0.946204199982427</v>
      </c>
      <c r="AD371" s="262">
        <v>0.92</v>
      </c>
      <c r="AE371" s="260">
        <v>0.997787610619469</v>
      </c>
      <c r="AF371" s="260">
        <v>0.989384288747346</v>
      </c>
      <c r="AG371" s="260">
        <v>0.988204456094364</v>
      </c>
      <c r="AH371" s="260">
        <v>0.989737373737374</v>
      </c>
      <c r="AI371" s="262">
        <v>0.92</v>
      </c>
      <c r="AJ371" s="260">
        <v>0.972479491929082</v>
      </c>
      <c r="AK371" s="260">
        <v>0.96152030217186</v>
      </c>
      <c r="AL371" s="260">
        <v>0.975177304964539</v>
      </c>
      <c r="AM371" s="260">
        <v>0.973659224306595</v>
      </c>
      <c r="AN371" s="259">
        <v>0.99</v>
      </c>
      <c r="AO371" s="264">
        <v>1</v>
      </c>
      <c r="AP371" s="264">
        <v>1</v>
      </c>
      <c r="AQ371" s="264">
        <v>1</v>
      </c>
      <c r="AR371" s="265">
        <v>1</v>
      </c>
      <c r="AS371" s="286">
        <v>0.05</v>
      </c>
      <c r="AT371" s="267">
        <v>0.16</v>
      </c>
      <c r="AU371" s="268">
        <v>0.157894736842105</v>
      </c>
      <c r="AV371" s="268">
        <v>0</v>
      </c>
      <c r="AW371" s="268">
        <v>0.0795698924731183</v>
      </c>
      <c r="AX371" s="224"/>
      <c r="AY371" s="222"/>
    </row>
    <row r="372" ht="15" spans="1:51">
      <c r="A372" s="220"/>
      <c r="B372" s="224"/>
      <c r="C372" s="283" t="s">
        <v>375</v>
      </c>
      <c r="D372" s="111" t="s">
        <v>25</v>
      </c>
      <c r="E372" s="111" t="s">
        <v>376</v>
      </c>
      <c r="F372" s="284" t="s">
        <v>403</v>
      </c>
      <c r="G372" s="284" t="s">
        <v>403</v>
      </c>
      <c r="H372" s="284" t="s">
        <v>403</v>
      </c>
      <c r="I372" s="284" t="s">
        <v>403</v>
      </c>
      <c r="J372" s="259">
        <v>0.9</v>
      </c>
      <c r="K372" s="260">
        <v>0.962962962962963</v>
      </c>
      <c r="L372" s="260">
        <v>0.863636363636364</v>
      </c>
      <c r="M372" s="261">
        <v>0.935897435897436</v>
      </c>
      <c r="N372" s="261">
        <v>0.919354838709677</v>
      </c>
      <c r="O372" s="262">
        <v>0.9</v>
      </c>
      <c r="P372" s="263">
        <v>0.925959504381988</v>
      </c>
      <c r="Q372" s="260">
        <v>0.97069943289225</v>
      </c>
      <c r="R372" s="260">
        <v>0.947070798461886</v>
      </c>
      <c r="S372" s="260">
        <v>0.958153216982655</v>
      </c>
      <c r="T372" s="262">
        <v>0.9</v>
      </c>
      <c r="U372" s="260">
        <v>0.654880628588697</v>
      </c>
      <c r="V372" s="260">
        <v>0.782136105860113</v>
      </c>
      <c r="W372" s="260">
        <v>0.778330694413029</v>
      </c>
      <c r="X372" s="260">
        <v>0.756972969094725</v>
      </c>
      <c r="Y372" s="262">
        <v>0.92</v>
      </c>
      <c r="Z372" s="262">
        <v>0.774358974358974</v>
      </c>
      <c r="AA372" s="262">
        <v>0.83996383363472</v>
      </c>
      <c r="AB372" s="262">
        <v>0.744533947065593</v>
      </c>
      <c r="AC372" s="262">
        <v>0.822852233676976</v>
      </c>
      <c r="AD372" s="262">
        <v>0.92</v>
      </c>
      <c r="AE372" s="260">
        <v>0.969879518072289</v>
      </c>
      <c r="AF372" s="260">
        <v>0.931623931623932</v>
      </c>
      <c r="AG372" s="260">
        <v>0.990243902439024</v>
      </c>
      <c r="AH372" s="260">
        <v>0.968462182528607</v>
      </c>
      <c r="AI372" s="262">
        <v>0.92</v>
      </c>
      <c r="AJ372" s="260">
        <v>0.912016432728518</v>
      </c>
      <c r="AK372" s="260">
        <v>0.896025878003697</v>
      </c>
      <c r="AL372" s="260">
        <v>0.925708884688091</v>
      </c>
      <c r="AM372" s="260">
        <v>0.926791942253253</v>
      </c>
      <c r="AN372" s="259">
        <v>0.99</v>
      </c>
      <c r="AO372" s="264">
        <v>1</v>
      </c>
      <c r="AP372" s="264">
        <v>1</v>
      </c>
      <c r="AQ372" s="264">
        <v>1</v>
      </c>
      <c r="AR372" s="265">
        <v>1</v>
      </c>
      <c r="AS372" s="286">
        <v>0.05</v>
      </c>
      <c r="AT372" s="267">
        <v>0.0333333333333333</v>
      </c>
      <c r="AU372" s="268">
        <v>0.214285714285714</v>
      </c>
      <c r="AV372" s="268">
        <v>0.0666666666666667</v>
      </c>
      <c r="AW372" s="268">
        <v>0.075</v>
      </c>
      <c r="AX372" s="224"/>
      <c r="AY372" s="222"/>
    </row>
    <row r="373" ht="15" spans="1:51">
      <c r="A373" s="220"/>
      <c r="B373" s="224"/>
      <c r="C373" s="283" t="s">
        <v>375</v>
      </c>
      <c r="D373" s="111" t="s">
        <v>25</v>
      </c>
      <c r="E373" s="111" t="s">
        <v>376</v>
      </c>
      <c r="F373" s="284" t="s">
        <v>404</v>
      </c>
      <c r="G373" s="284" t="s">
        <v>404</v>
      </c>
      <c r="H373" s="284" t="s">
        <v>404</v>
      </c>
      <c r="I373" s="284" t="s">
        <v>404</v>
      </c>
      <c r="J373" s="259">
        <v>0.9</v>
      </c>
      <c r="K373" s="260">
        <v>0.97029702970297</v>
      </c>
      <c r="L373" s="260">
        <v>0.904109589041096</v>
      </c>
      <c r="M373" s="261">
        <v>0.952380952380952</v>
      </c>
      <c r="N373" s="261">
        <v>0.948045522018803</v>
      </c>
      <c r="O373" s="262">
        <v>0.9</v>
      </c>
      <c r="P373" s="263">
        <v>0.923261694058154</v>
      </c>
      <c r="Q373" s="260">
        <v>0.90623789228981</v>
      </c>
      <c r="R373" s="260">
        <v>0.923198316675434</v>
      </c>
      <c r="S373" s="260">
        <v>0.942352008956157</v>
      </c>
      <c r="T373" s="262">
        <v>0.9</v>
      </c>
      <c r="U373" s="260">
        <v>0.829835651074589</v>
      </c>
      <c r="V373" s="260">
        <v>0.833785354513754</v>
      </c>
      <c r="W373" s="260">
        <v>0.824478344730843</v>
      </c>
      <c r="X373" s="260">
        <v>0.84193691434221</v>
      </c>
      <c r="Y373" s="262">
        <v>0.92</v>
      </c>
      <c r="Z373" s="262">
        <v>0.91199456337071</v>
      </c>
      <c r="AA373" s="262">
        <v>0.882589838909541</v>
      </c>
      <c r="AB373" s="262">
        <v>0.824166666666667</v>
      </c>
      <c r="AC373" s="262">
        <v>0.898262736023074</v>
      </c>
      <c r="AD373" s="262">
        <v>0.92</v>
      </c>
      <c r="AE373" s="260">
        <v>0.993920972644377</v>
      </c>
      <c r="AF373" s="260">
        <v>0.989076012744652</v>
      </c>
      <c r="AG373" s="260">
        <v>0.99060014461316</v>
      </c>
      <c r="AH373" s="260">
        <v>0.988263152476063</v>
      </c>
      <c r="AI373" s="262">
        <v>0.92</v>
      </c>
      <c r="AJ373" s="260">
        <v>0.946471346968859</v>
      </c>
      <c r="AK373" s="260">
        <v>0.914270958856946</v>
      </c>
      <c r="AL373" s="260">
        <v>0.924235839490077</v>
      </c>
      <c r="AM373" s="260">
        <v>0.946060658306415</v>
      </c>
      <c r="AN373" s="259">
        <v>0.99</v>
      </c>
      <c r="AO373" s="264">
        <v>1</v>
      </c>
      <c r="AP373" s="264">
        <v>1</v>
      </c>
      <c r="AQ373" s="264">
        <v>1</v>
      </c>
      <c r="AR373" s="265">
        <v>1</v>
      </c>
      <c r="AS373" s="286">
        <v>0.05</v>
      </c>
      <c r="AT373" s="267">
        <v>0.032258064516129</v>
      </c>
      <c r="AU373" s="268">
        <v>0.137931034482759</v>
      </c>
      <c r="AV373" s="268">
        <v>0.0975609756097561</v>
      </c>
      <c r="AW373" s="268">
        <v>0.0594530321046373</v>
      </c>
      <c r="AX373" s="224"/>
      <c r="AY373" s="222"/>
    </row>
    <row r="374" ht="15" spans="1:51">
      <c r="A374" s="220"/>
      <c r="B374" s="224"/>
      <c r="C374" s="283" t="s">
        <v>375</v>
      </c>
      <c r="D374" s="111" t="s">
        <v>25</v>
      </c>
      <c r="E374" s="111" t="s">
        <v>376</v>
      </c>
      <c r="F374" s="284" t="s">
        <v>405</v>
      </c>
      <c r="G374" s="284" t="s">
        <v>405</v>
      </c>
      <c r="H374" s="284" t="s">
        <v>405</v>
      </c>
      <c r="I374" s="284" t="s">
        <v>405</v>
      </c>
      <c r="J374" s="259">
        <v>0.9</v>
      </c>
      <c r="K374" s="260">
        <v>0.945945945945946</v>
      </c>
      <c r="L374" s="260">
        <v>0.882352941176471</v>
      </c>
      <c r="M374" s="261">
        <v>0.945945945945946</v>
      </c>
      <c r="N374" s="261">
        <v>0.866581956797967</v>
      </c>
      <c r="O374" s="262">
        <v>0.9</v>
      </c>
      <c r="P374" s="263" t="s">
        <v>33</v>
      </c>
      <c r="Q374" s="260">
        <v>0.5</v>
      </c>
      <c r="R374" s="260" t="s">
        <v>33</v>
      </c>
      <c r="S374" s="260">
        <v>0.777777777777778</v>
      </c>
      <c r="T374" s="262">
        <v>0.9</v>
      </c>
      <c r="U374" s="260" t="s">
        <v>33</v>
      </c>
      <c r="V374" s="260">
        <v>0.5</v>
      </c>
      <c r="W374" s="260" t="s">
        <v>33</v>
      </c>
      <c r="X374" s="260">
        <v>0.777777777777778</v>
      </c>
      <c r="Y374" s="262">
        <v>0.92</v>
      </c>
      <c r="Z374" s="262" t="s">
        <v>33</v>
      </c>
      <c r="AA374" s="262">
        <v>0</v>
      </c>
      <c r="AB374" s="262">
        <v>0.666666666666667</v>
      </c>
      <c r="AC374" s="262">
        <v>0.8</v>
      </c>
      <c r="AD374" s="262">
        <v>0.92</v>
      </c>
      <c r="AE374" s="260">
        <v>0.990740740740741</v>
      </c>
      <c r="AF374" s="260">
        <v>0.996941896024465</v>
      </c>
      <c r="AG374" s="260">
        <v>1</v>
      </c>
      <c r="AH374" s="260">
        <v>0.98904833836858</v>
      </c>
      <c r="AI374" s="262">
        <v>0.92</v>
      </c>
      <c r="AJ374" s="260">
        <v>0.965954875100725</v>
      </c>
      <c r="AK374" s="260">
        <v>0.918407310704961</v>
      </c>
      <c r="AL374" s="260">
        <v>0.944849722789612</v>
      </c>
      <c r="AM374" s="260">
        <v>0.929520765237454</v>
      </c>
      <c r="AN374" s="259">
        <v>0.99</v>
      </c>
      <c r="AO374" s="264">
        <v>1</v>
      </c>
      <c r="AP374" s="264">
        <v>1</v>
      </c>
      <c r="AQ374" s="264">
        <v>1</v>
      </c>
      <c r="AR374" s="265">
        <v>1</v>
      </c>
      <c r="AS374" s="286">
        <v>0.05</v>
      </c>
      <c r="AT374" s="267">
        <v>0.0588235294117647</v>
      </c>
      <c r="AU374" s="268">
        <v>0.3</v>
      </c>
      <c r="AV374" s="268">
        <v>0.222222222222222</v>
      </c>
      <c r="AW374" s="268">
        <v>0.0930232558139535</v>
      </c>
      <c r="AX374" s="224"/>
      <c r="AY374" s="222"/>
    </row>
    <row r="375" ht="15" spans="1:51">
      <c r="A375" s="220"/>
      <c r="B375" s="224"/>
      <c r="C375" s="283" t="s">
        <v>375</v>
      </c>
      <c r="D375" s="111" t="s">
        <v>25</v>
      </c>
      <c r="E375" s="111" t="s">
        <v>376</v>
      </c>
      <c r="F375" s="284" t="s">
        <v>406</v>
      </c>
      <c r="G375" s="284" t="s">
        <v>406</v>
      </c>
      <c r="H375" s="284" t="s">
        <v>406</v>
      </c>
      <c r="I375" s="284" t="s">
        <v>406</v>
      </c>
      <c r="J375" s="259">
        <v>0.9</v>
      </c>
      <c r="K375" s="260">
        <v>0.980769230769231</v>
      </c>
      <c r="L375" s="260">
        <v>1</v>
      </c>
      <c r="M375" s="261">
        <v>1</v>
      </c>
      <c r="N375" s="261">
        <v>0.97335701598579</v>
      </c>
      <c r="O375" s="262">
        <v>0.9</v>
      </c>
      <c r="P375" s="263">
        <v>0.960612691466083</v>
      </c>
      <c r="Q375" s="260">
        <v>0.961203483768804</v>
      </c>
      <c r="R375" s="260">
        <v>0.963126843657817</v>
      </c>
      <c r="S375" s="260">
        <v>0.958680713270524</v>
      </c>
      <c r="T375" s="262">
        <v>0.9</v>
      </c>
      <c r="U375" s="260">
        <v>0.856309263311452</v>
      </c>
      <c r="V375" s="260">
        <v>0.870150435471101</v>
      </c>
      <c r="W375" s="260">
        <v>0.881637168141593</v>
      </c>
      <c r="X375" s="260">
        <v>0.884642998432212</v>
      </c>
      <c r="Y375" s="262">
        <v>0.92</v>
      </c>
      <c r="Z375" s="262">
        <v>0.910078455039228</v>
      </c>
      <c r="AA375" s="262">
        <v>0.902036323610347</v>
      </c>
      <c r="AB375" s="262">
        <v>0.923529411764706</v>
      </c>
      <c r="AC375" s="262">
        <v>0.926364650209482</v>
      </c>
      <c r="AD375" s="262">
        <v>0.92</v>
      </c>
      <c r="AE375" s="260">
        <v>0.983240223463687</v>
      </c>
      <c r="AF375" s="260">
        <v>0.993589743589744</v>
      </c>
      <c r="AG375" s="260">
        <v>0.992307692307692</v>
      </c>
      <c r="AH375" s="260">
        <v>0.980496453900709</v>
      </c>
      <c r="AI375" s="262">
        <v>0.92</v>
      </c>
      <c r="AJ375" s="260">
        <v>0.935528596187175</v>
      </c>
      <c r="AK375" s="260">
        <v>0.927272727272727</v>
      </c>
      <c r="AL375" s="260">
        <v>0.960790094339623</v>
      </c>
      <c r="AM375" s="260">
        <v>0.958307043142204</v>
      </c>
      <c r="AN375" s="259">
        <v>0.99</v>
      </c>
      <c r="AO375" s="264">
        <v>1</v>
      </c>
      <c r="AP375" s="264">
        <v>1</v>
      </c>
      <c r="AQ375" s="264">
        <v>1</v>
      </c>
      <c r="AR375" s="265">
        <v>1</v>
      </c>
      <c r="AS375" s="286">
        <v>0.05</v>
      </c>
      <c r="AT375" s="267">
        <v>0</v>
      </c>
      <c r="AU375" s="268">
        <v>0</v>
      </c>
      <c r="AV375" s="268">
        <v>0.0833333333333333</v>
      </c>
      <c r="AW375" s="268">
        <v>0.0466472303206997</v>
      </c>
      <c r="AX375" s="224"/>
      <c r="AY375" s="222"/>
    </row>
    <row r="376" ht="15" spans="1:51">
      <c r="A376" s="220"/>
      <c r="B376" s="224"/>
      <c r="C376" s="283" t="s">
        <v>375</v>
      </c>
      <c r="D376" s="111" t="s">
        <v>25</v>
      </c>
      <c r="E376" s="111" t="s">
        <v>376</v>
      </c>
      <c r="F376" s="284" t="s">
        <v>407</v>
      </c>
      <c r="G376" s="284" t="s">
        <v>407</v>
      </c>
      <c r="H376" s="284" t="s">
        <v>407</v>
      </c>
      <c r="I376" s="284" t="s">
        <v>407</v>
      </c>
      <c r="J376" s="259">
        <v>0.9</v>
      </c>
      <c r="K376" s="260">
        <v>0.882352941176471</v>
      </c>
      <c r="L376" s="260">
        <v>0.875</v>
      </c>
      <c r="M376" s="261">
        <v>0.91304347826087</v>
      </c>
      <c r="N376" s="261">
        <v>0.905893536121673</v>
      </c>
      <c r="O376" s="262">
        <v>0.9</v>
      </c>
      <c r="P376" s="263">
        <v>0.5</v>
      </c>
      <c r="Q376" s="260" t="s">
        <v>33</v>
      </c>
      <c r="R376" s="260" t="s">
        <v>33</v>
      </c>
      <c r="S376" s="260">
        <v>0.6</v>
      </c>
      <c r="T376" s="262">
        <v>0.9</v>
      </c>
      <c r="U376" s="260">
        <v>0.5</v>
      </c>
      <c r="V376" s="260" t="s">
        <v>33</v>
      </c>
      <c r="W376" s="260" t="s">
        <v>33</v>
      </c>
      <c r="X376" s="260">
        <v>0.2</v>
      </c>
      <c r="Y376" s="262">
        <v>0.92</v>
      </c>
      <c r="Z376" s="262">
        <v>0</v>
      </c>
      <c r="AA376" s="262">
        <v>0</v>
      </c>
      <c r="AB376" s="262">
        <v>0.5</v>
      </c>
      <c r="AC376" s="262">
        <v>0.454545454545455</v>
      </c>
      <c r="AD376" s="262">
        <v>0.92</v>
      </c>
      <c r="AE376" s="260">
        <v>0.978260869565217</v>
      </c>
      <c r="AF376" s="260">
        <v>0.984848484848485</v>
      </c>
      <c r="AG376" s="260">
        <v>1</v>
      </c>
      <c r="AH376" s="260">
        <v>0.949632738719832</v>
      </c>
      <c r="AI376" s="262">
        <v>0.92</v>
      </c>
      <c r="AJ376" s="260">
        <v>0.88510560815732</v>
      </c>
      <c r="AK376" s="260">
        <v>0.809815950920245</v>
      </c>
      <c r="AL376" s="260">
        <v>0.822729604925603</v>
      </c>
      <c r="AM376" s="260">
        <v>0.872694518315175</v>
      </c>
      <c r="AN376" s="259">
        <v>0.99</v>
      </c>
      <c r="AO376" s="264">
        <v>1</v>
      </c>
      <c r="AP376" s="264">
        <v>1</v>
      </c>
      <c r="AQ376" s="264">
        <v>1</v>
      </c>
      <c r="AR376" s="265">
        <v>1</v>
      </c>
      <c r="AS376" s="286">
        <v>0.05</v>
      </c>
      <c r="AT376" s="267">
        <v>0.0833333333333333</v>
      </c>
      <c r="AU376" s="268">
        <v>0.25</v>
      </c>
      <c r="AV376" s="268">
        <v>0</v>
      </c>
      <c r="AW376" s="268">
        <v>0.0678851174934726</v>
      </c>
      <c r="AX376" s="224"/>
      <c r="AY376" s="222"/>
    </row>
    <row r="377" ht="15" spans="1:51">
      <c r="A377" s="220"/>
      <c r="B377" s="224"/>
      <c r="C377" s="283" t="s">
        <v>375</v>
      </c>
      <c r="D377" s="111" t="s">
        <v>25</v>
      </c>
      <c r="E377" s="111" t="s">
        <v>376</v>
      </c>
      <c r="F377" s="284" t="s">
        <v>408</v>
      </c>
      <c r="G377" s="284" t="s">
        <v>408</v>
      </c>
      <c r="H377" s="284" t="s">
        <v>408</v>
      </c>
      <c r="I377" s="284" t="s">
        <v>408</v>
      </c>
      <c r="J377" s="259">
        <v>0.9</v>
      </c>
      <c r="K377" s="260">
        <v>0.821917808219178</v>
      </c>
      <c r="L377" s="260">
        <v>0.765625</v>
      </c>
      <c r="M377" s="261">
        <v>0.753623188405797</v>
      </c>
      <c r="N377" s="261">
        <v>0.834700315457413</v>
      </c>
      <c r="O377" s="262">
        <v>0.9</v>
      </c>
      <c r="P377" s="263">
        <v>0.915210907541542</v>
      </c>
      <c r="Q377" s="260">
        <v>0.966532797858099</v>
      </c>
      <c r="R377" s="260">
        <v>0.954945515507125</v>
      </c>
      <c r="S377" s="260">
        <v>0.945842555857173</v>
      </c>
      <c r="T377" s="262">
        <v>0.9</v>
      </c>
      <c r="U377" s="260">
        <v>0.57946314443971</v>
      </c>
      <c r="V377" s="260">
        <v>0.753681392235609</v>
      </c>
      <c r="W377" s="260">
        <v>0.610435875943001</v>
      </c>
      <c r="X377" s="260">
        <v>0.689354771351013</v>
      </c>
      <c r="Y377" s="262">
        <v>0.92</v>
      </c>
      <c r="Z377" s="262">
        <v>0.837209302325581</v>
      </c>
      <c r="AA377" s="262">
        <v>0.794854881266491</v>
      </c>
      <c r="AB377" s="262">
        <v>0.832521908471276</v>
      </c>
      <c r="AC377" s="262">
        <v>0.859261210741236</v>
      </c>
      <c r="AD377" s="262">
        <v>0.92</v>
      </c>
      <c r="AE377" s="260">
        <v>0.998080614203455</v>
      </c>
      <c r="AF377" s="260">
        <v>0.995663486556808</v>
      </c>
      <c r="AG377" s="260">
        <v>0.997076023391813</v>
      </c>
      <c r="AH377" s="260">
        <v>0.993577412348743</v>
      </c>
      <c r="AI377" s="262">
        <v>0.92</v>
      </c>
      <c r="AJ377" s="260">
        <v>0.905761870280335</v>
      </c>
      <c r="AK377" s="260">
        <v>0.841486537732272</v>
      </c>
      <c r="AL377" s="260">
        <v>0.894292119330919</v>
      </c>
      <c r="AM377" s="260">
        <v>0.919320508519671</v>
      </c>
      <c r="AN377" s="259">
        <v>0.99</v>
      </c>
      <c r="AO377" s="264">
        <v>1</v>
      </c>
      <c r="AP377" s="264">
        <v>1</v>
      </c>
      <c r="AQ377" s="264">
        <v>1</v>
      </c>
      <c r="AR377" s="265">
        <v>1</v>
      </c>
      <c r="AS377" s="286">
        <v>0.05</v>
      </c>
      <c r="AT377" s="267">
        <v>0.108695652173913</v>
      </c>
      <c r="AU377" s="268">
        <v>0.108108108108108</v>
      </c>
      <c r="AV377" s="268">
        <v>0.108695652173913</v>
      </c>
      <c r="AW377" s="268">
        <v>0.102272727272727</v>
      </c>
      <c r="AX377" s="224"/>
      <c r="AY377" s="222"/>
    </row>
    <row r="378" ht="15" spans="1:51">
      <c r="A378" s="220"/>
      <c r="B378" s="224"/>
      <c r="C378" s="283" t="s">
        <v>375</v>
      </c>
      <c r="D378" s="111" t="s">
        <v>125</v>
      </c>
      <c r="E378" s="111" t="s">
        <v>376</v>
      </c>
      <c r="F378" s="284" t="s">
        <v>409</v>
      </c>
      <c r="G378" s="284" t="s">
        <v>409</v>
      </c>
      <c r="H378" s="284" t="s">
        <v>409</v>
      </c>
      <c r="I378" s="284" t="s">
        <v>409</v>
      </c>
      <c r="J378" s="259">
        <v>0.9</v>
      </c>
      <c r="K378" s="260" t="s">
        <v>33</v>
      </c>
      <c r="L378" s="260" t="s">
        <v>33</v>
      </c>
      <c r="M378" s="261" t="s">
        <v>33</v>
      </c>
      <c r="N378" s="261" t="s">
        <v>33</v>
      </c>
      <c r="O378" s="262">
        <v>0.9</v>
      </c>
      <c r="P378" s="263">
        <v>1</v>
      </c>
      <c r="Q378" s="260">
        <v>1</v>
      </c>
      <c r="R378" s="260" t="s">
        <v>33</v>
      </c>
      <c r="S378" s="260">
        <v>1</v>
      </c>
      <c r="T378" s="262">
        <v>0.9</v>
      </c>
      <c r="U378" s="260">
        <v>1</v>
      </c>
      <c r="V378" s="260">
        <v>1</v>
      </c>
      <c r="W378" s="260" t="s">
        <v>33</v>
      </c>
      <c r="X378" s="260">
        <v>0.986440677966102</v>
      </c>
      <c r="Y378" s="262">
        <v>0.92</v>
      </c>
      <c r="Z378" s="262" t="s">
        <v>33</v>
      </c>
      <c r="AA378" s="262" t="s">
        <v>33</v>
      </c>
      <c r="AB378" s="262" t="s">
        <v>33</v>
      </c>
      <c r="AC378" s="262" t="s">
        <v>33</v>
      </c>
      <c r="AD378" s="262">
        <v>0.92</v>
      </c>
      <c r="AE378" s="260">
        <v>0.887828162291169</v>
      </c>
      <c r="AF378" s="260">
        <v>0.971698113207547</v>
      </c>
      <c r="AG378" s="260">
        <v>1</v>
      </c>
      <c r="AH378" s="260">
        <v>0.992383963213105</v>
      </c>
      <c r="AI378" s="262">
        <v>0.92</v>
      </c>
      <c r="AJ378" s="260">
        <v>1</v>
      </c>
      <c r="AK378" s="260">
        <v>1</v>
      </c>
      <c r="AL378" s="260" t="s">
        <v>33</v>
      </c>
      <c r="AM378" s="260">
        <v>0.996978851963746</v>
      </c>
      <c r="AN378" s="259">
        <v>0.99</v>
      </c>
      <c r="AO378" s="264">
        <v>1</v>
      </c>
      <c r="AP378" s="264">
        <v>1</v>
      </c>
      <c r="AQ378" s="264">
        <v>1</v>
      </c>
      <c r="AR378" s="265">
        <v>1</v>
      </c>
      <c r="AS378" s="286">
        <v>0.05</v>
      </c>
      <c r="AT378" s="267" t="s">
        <v>33</v>
      </c>
      <c r="AU378" s="268" t="s">
        <v>33</v>
      </c>
      <c r="AV378" s="268" t="s">
        <v>33</v>
      </c>
      <c r="AW378" s="268" t="s">
        <v>33</v>
      </c>
      <c r="AX378" s="224"/>
      <c r="AY378" s="222"/>
    </row>
    <row r="379" ht="15" spans="1:51">
      <c r="A379" s="220"/>
      <c r="B379" s="224"/>
      <c r="C379" s="283" t="s">
        <v>375</v>
      </c>
      <c r="D379" s="111" t="s">
        <v>25</v>
      </c>
      <c r="E379" s="111" t="s">
        <v>376</v>
      </c>
      <c r="F379" s="284" t="s">
        <v>410</v>
      </c>
      <c r="G379" s="284" t="s">
        <v>410</v>
      </c>
      <c r="H379" s="284" t="s">
        <v>410</v>
      </c>
      <c r="I379" s="284" t="s">
        <v>410</v>
      </c>
      <c r="J379" s="259">
        <v>0.9</v>
      </c>
      <c r="K379" s="260">
        <v>0.897435897435897</v>
      </c>
      <c r="L379" s="260">
        <v>0.870967741935484</v>
      </c>
      <c r="M379" s="261">
        <v>0.894736842105263</v>
      </c>
      <c r="N379" s="261">
        <v>0.936430317848411</v>
      </c>
      <c r="O379" s="262">
        <v>0.9</v>
      </c>
      <c r="P379" s="263">
        <v>0.98714953271028</v>
      </c>
      <c r="Q379" s="260">
        <v>0.959146341463415</v>
      </c>
      <c r="R379" s="260">
        <v>0.972034715525555</v>
      </c>
      <c r="S379" s="260">
        <v>0.973986196191479</v>
      </c>
      <c r="T379" s="262">
        <v>0.9</v>
      </c>
      <c r="U379" s="260">
        <v>0.902161214953271</v>
      </c>
      <c r="V379" s="260">
        <v>0.9</v>
      </c>
      <c r="W379" s="260">
        <v>0.898424943747991</v>
      </c>
      <c r="X379" s="260">
        <v>0.896956509687613</v>
      </c>
      <c r="Y379" s="262">
        <v>0.92</v>
      </c>
      <c r="Z379" s="262" t="s">
        <v>33</v>
      </c>
      <c r="AA379" s="262">
        <v>0</v>
      </c>
      <c r="AB379" s="262" t="s">
        <v>33</v>
      </c>
      <c r="AC379" s="262">
        <v>0</v>
      </c>
      <c r="AD379" s="262">
        <v>0.92</v>
      </c>
      <c r="AE379" s="260">
        <v>0.987606786186981</v>
      </c>
      <c r="AF379" s="260">
        <v>0.992017416545718</v>
      </c>
      <c r="AG379" s="260">
        <v>0.995567678145244</v>
      </c>
      <c r="AH379" s="260">
        <v>0.971661107718326</v>
      </c>
      <c r="AI379" s="262">
        <v>0.92</v>
      </c>
      <c r="AJ379" s="260">
        <v>0.967318354245696</v>
      </c>
      <c r="AK379" s="260">
        <v>0.944647201946472</v>
      </c>
      <c r="AL379" s="260">
        <v>0.9582530507386</v>
      </c>
      <c r="AM379" s="260">
        <v>0.962443915138758</v>
      </c>
      <c r="AN379" s="259">
        <v>0.99</v>
      </c>
      <c r="AO379" s="264">
        <v>1</v>
      </c>
      <c r="AP379" s="264">
        <v>1</v>
      </c>
      <c r="AQ379" s="264">
        <v>1</v>
      </c>
      <c r="AR379" s="265">
        <v>1</v>
      </c>
      <c r="AS379" s="286">
        <v>0.05</v>
      </c>
      <c r="AT379" s="267">
        <v>0.0625</v>
      </c>
      <c r="AU379" s="268">
        <v>0.0625</v>
      </c>
      <c r="AV379" s="268">
        <v>0.0555555555555556</v>
      </c>
      <c r="AW379" s="268">
        <v>0.0394736842105263</v>
      </c>
      <c r="AX379" s="224"/>
      <c r="AY379" s="222"/>
    </row>
    <row r="380" ht="15" spans="1:51">
      <c r="A380" s="220"/>
      <c r="B380" s="224"/>
      <c r="C380" s="283" t="s">
        <v>375</v>
      </c>
      <c r="D380" s="111" t="s">
        <v>25</v>
      </c>
      <c r="E380" s="111" t="s">
        <v>376</v>
      </c>
      <c r="F380" s="284" t="s">
        <v>411</v>
      </c>
      <c r="G380" s="284" t="s">
        <v>411</v>
      </c>
      <c r="H380" s="284" t="s">
        <v>411</v>
      </c>
      <c r="I380" s="284" t="s">
        <v>411</v>
      </c>
      <c r="J380" s="259">
        <v>0.9</v>
      </c>
      <c r="K380" s="260">
        <v>1</v>
      </c>
      <c r="L380" s="260">
        <v>0.814814814814815</v>
      </c>
      <c r="M380" s="261">
        <v>0.9</v>
      </c>
      <c r="N380" s="261">
        <v>0.948905109489051</v>
      </c>
      <c r="O380" s="262">
        <v>0.9</v>
      </c>
      <c r="P380" s="263">
        <v>0</v>
      </c>
      <c r="Q380" s="260">
        <v>0</v>
      </c>
      <c r="R380" s="260" t="s">
        <v>33</v>
      </c>
      <c r="S380" s="260">
        <v>0.363636363636364</v>
      </c>
      <c r="T380" s="262">
        <v>0.9</v>
      </c>
      <c r="U380" s="260">
        <v>0</v>
      </c>
      <c r="V380" s="260">
        <v>0</v>
      </c>
      <c r="W380" s="260" t="s">
        <v>33</v>
      </c>
      <c r="X380" s="260">
        <v>0.363636363636364</v>
      </c>
      <c r="Y380" s="262">
        <v>0.92</v>
      </c>
      <c r="Z380" s="262">
        <v>0</v>
      </c>
      <c r="AA380" s="262">
        <v>0</v>
      </c>
      <c r="AB380" s="262" t="s">
        <v>33</v>
      </c>
      <c r="AC380" s="262">
        <v>0.333333333333333</v>
      </c>
      <c r="AD380" s="262">
        <v>0.92</v>
      </c>
      <c r="AE380" s="260">
        <v>0.997532082922014</v>
      </c>
      <c r="AF380" s="260">
        <v>0.995486459378134</v>
      </c>
      <c r="AG380" s="260">
        <v>0.998339789706696</v>
      </c>
      <c r="AH380" s="260">
        <v>0.998050682261209</v>
      </c>
      <c r="AI380" s="262">
        <v>0.92</v>
      </c>
      <c r="AJ380" s="260">
        <v>0.956813104988831</v>
      </c>
      <c r="AK380" s="260">
        <v>0.944652206432311</v>
      </c>
      <c r="AL380" s="260">
        <v>0.957868203096867</v>
      </c>
      <c r="AM380" s="260">
        <v>0.962587356705944</v>
      </c>
      <c r="AN380" s="259">
        <v>0.99</v>
      </c>
      <c r="AO380" s="264">
        <v>1</v>
      </c>
      <c r="AP380" s="264">
        <v>1</v>
      </c>
      <c r="AQ380" s="264">
        <v>1</v>
      </c>
      <c r="AR380" s="265">
        <v>1</v>
      </c>
      <c r="AS380" s="286">
        <v>0.05</v>
      </c>
      <c r="AT380" s="267">
        <v>0.1</v>
      </c>
      <c r="AU380" s="268">
        <v>0</v>
      </c>
      <c r="AV380" s="268">
        <v>0</v>
      </c>
      <c r="AW380" s="268">
        <v>0.0599078341013825</v>
      </c>
      <c r="AX380" s="224"/>
      <c r="AY380" s="222"/>
    </row>
    <row r="381" ht="15" spans="1:51">
      <c r="A381" s="220"/>
      <c r="B381" s="224"/>
      <c r="C381" s="283" t="s">
        <v>375</v>
      </c>
      <c r="D381" s="111" t="s">
        <v>25</v>
      </c>
      <c r="E381" s="111" t="s">
        <v>376</v>
      </c>
      <c r="F381" s="284" t="s">
        <v>412</v>
      </c>
      <c r="G381" s="284" t="s">
        <v>412</v>
      </c>
      <c r="H381" s="284" t="s">
        <v>412</v>
      </c>
      <c r="I381" s="284" t="s">
        <v>412</v>
      </c>
      <c r="J381" s="259">
        <v>0.9</v>
      </c>
      <c r="K381" s="260">
        <v>0.896551724137931</v>
      </c>
      <c r="L381" s="260">
        <v>0.782608695652174</v>
      </c>
      <c r="M381" s="261">
        <v>0.954545454545455</v>
      </c>
      <c r="N381" s="261">
        <v>0.864674868189807</v>
      </c>
      <c r="O381" s="262">
        <v>0.9</v>
      </c>
      <c r="P381" s="263" t="s">
        <v>33</v>
      </c>
      <c r="Q381" s="260" t="s">
        <v>33</v>
      </c>
      <c r="R381" s="260" t="s">
        <v>33</v>
      </c>
      <c r="S381" s="260">
        <v>0.666666666666667</v>
      </c>
      <c r="T381" s="262">
        <v>0.9</v>
      </c>
      <c r="U381" s="260" t="s">
        <v>33</v>
      </c>
      <c r="V381" s="260" t="s">
        <v>33</v>
      </c>
      <c r="W381" s="260" t="s">
        <v>33</v>
      </c>
      <c r="X381" s="260">
        <v>0.666666666666667</v>
      </c>
      <c r="Y381" s="262">
        <v>0.92</v>
      </c>
      <c r="Z381" s="262" t="s">
        <v>33</v>
      </c>
      <c r="AA381" s="262" t="s">
        <v>33</v>
      </c>
      <c r="AB381" s="262">
        <v>0</v>
      </c>
      <c r="AC381" s="262">
        <v>0</v>
      </c>
      <c r="AD381" s="262">
        <v>0.92</v>
      </c>
      <c r="AE381" s="260">
        <v>1</v>
      </c>
      <c r="AF381" s="260">
        <v>0.949367088607595</v>
      </c>
      <c r="AG381" s="260">
        <v>1</v>
      </c>
      <c r="AH381" s="260">
        <v>0.980099502487562</v>
      </c>
      <c r="AI381" s="262">
        <v>0.92</v>
      </c>
      <c r="AJ381" s="260">
        <v>0.930462090623598</v>
      </c>
      <c r="AK381" s="260">
        <v>0.897582697201018</v>
      </c>
      <c r="AL381" s="260">
        <v>0.784135240572172</v>
      </c>
      <c r="AM381" s="260">
        <v>0.889271548805263</v>
      </c>
      <c r="AN381" s="259">
        <v>0.99</v>
      </c>
      <c r="AO381" s="264">
        <v>1</v>
      </c>
      <c r="AP381" s="264">
        <v>1</v>
      </c>
      <c r="AQ381" s="264">
        <v>1</v>
      </c>
      <c r="AR381" s="265">
        <v>1</v>
      </c>
      <c r="AS381" s="286">
        <v>0.05</v>
      </c>
      <c r="AT381" s="267">
        <v>0</v>
      </c>
      <c r="AU381" s="268">
        <v>0</v>
      </c>
      <c r="AV381" s="268">
        <v>0</v>
      </c>
      <c r="AW381" s="268">
        <v>0.0350877192982456</v>
      </c>
      <c r="AX381" s="224"/>
      <c r="AY381" s="222"/>
    </row>
    <row r="382" ht="15" spans="1:51">
      <c r="A382" s="220"/>
      <c r="B382" s="224"/>
      <c r="C382" s="283" t="s">
        <v>375</v>
      </c>
      <c r="D382" s="111" t="s">
        <v>25</v>
      </c>
      <c r="E382" s="111" t="s">
        <v>376</v>
      </c>
      <c r="F382" s="284" t="s">
        <v>413</v>
      </c>
      <c r="G382" s="284" t="s">
        <v>413</v>
      </c>
      <c r="H382" s="284" t="s">
        <v>413</v>
      </c>
      <c r="I382" s="284" t="s">
        <v>413</v>
      </c>
      <c r="J382" s="259">
        <v>0.9</v>
      </c>
      <c r="K382" s="260">
        <v>0.978260869565217</v>
      </c>
      <c r="L382" s="260">
        <v>0.925</v>
      </c>
      <c r="M382" s="261">
        <v>0.952380952380952</v>
      </c>
      <c r="N382" s="261">
        <v>0.965372507869885</v>
      </c>
      <c r="O382" s="262">
        <v>0.9</v>
      </c>
      <c r="P382" s="263">
        <v>0</v>
      </c>
      <c r="Q382" s="260" t="s">
        <v>33</v>
      </c>
      <c r="R382" s="260" t="s">
        <v>33</v>
      </c>
      <c r="S382" s="260">
        <v>0.545454545454545</v>
      </c>
      <c r="T382" s="262">
        <v>0.9</v>
      </c>
      <c r="U382" s="260">
        <v>0</v>
      </c>
      <c r="V382" s="260" t="s">
        <v>33</v>
      </c>
      <c r="W382" s="260" t="s">
        <v>33</v>
      </c>
      <c r="X382" s="260">
        <v>0.545454545454545</v>
      </c>
      <c r="Y382" s="262">
        <v>0.92</v>
      </c>
      <c r="Z382" s="262" t="s">
        <v>33</v>
      </c>
      <c r="AA382" s="262">
        <v>0</v>
      </c>
      <c r="AB382" s="262">
        <v>0</v>
      </c>
      <c r="AC382" s="262">
        <v>0</v>
      </c>
      <c r="AD382" s="262">
        <v>0.92</v>
      </c>
      <c r="AE382" s="260">
        <v>0.997971602434077</v>
      </c>
      <c r="AF382" s="260">
        <v>0.997572815533981</v>
      </c>
      <c r="AG382" s="260">
        <v>0.999136442141623</v>
      </c>
      <c r="AH382" s="260">
        <v>0.998499091555415</v>
      </c>
      <c r="AI382" s="262">
        <v>0.92</v>
      </c>
      <c r="AJ382" s="260">
        <v>0.931912922649375</v>
      </c>
      <c r="AK382" s="260">
        <v>0.899018232819074</v>
      </c>
      <c r="AL382" s="260">
        <v>0.915603248259861</v>
      </c>
      <c r="AM382" s="260">
        <v>0.934626807058881</v>
      </c>
      <c r="AN382" s="259">
        <v>0.99</v>
      </c>
      <c r="AO382" s="264">
        <v>1</v>
      </c>
      <c r="AP382" s="264">
        <v>1</v>
      </c>
      <c r="AQ382" s="264">
        <v>1</v>
      </c>
      <c r="AR382" s="265">
        <v>1</v>
      </c>
      <c r="AS382" s="286">
        <v>0.05</v>
      </c>
      <c r="AT382" s="267">
        <v>0</v>
      </c>
      <c r="AU382" s="268">
        <v>0.111111111111111</v>
      </c>
      <c r="AV382" s="268">
        <v>0</v>
      </c>
      <c r="AW382" s="268">
        <v>0.0631578947368421</v>
      </c>
      <c r="AX382" s="224"/>
      <c r="AY382" s="222"/>
    </row>
    <row r="383" ht="15" spans="1:51">
      <c r="A383" s="220"/>
      <c r="B383" s="224"/>
      <c r="C383" s="283" t="s">
        <v>375</v>
      </c>
      <c r="D383" s="111" t="s">
        <v>25</v>
      </c>
      <c r="E383" s="111" t="s">
        <v>376</v>
      </c>
      <c r="F383" s="284" t="s">
        <v>414</v>
      </c>
      <c r="G383" s="284" t="s">
        <v>414</v>
      </c>
      <c r="H383" s="284" t="s">
        <v>414</v>
      </c>
      <c r="I383" s="284" t="s">
        <v>414</v>
      </c>
      <c r="J383" s="259">
        <v>0.9</v>
      </c>
      <c r="K383" s="260">
        <v>1</v>
      </c>
      <c r="L383" s="260">
        <v>1</v>
      </c>
      <c r="M383" s="261">
        <v>0.983606557377049</v>
      </c>
      <c r="N383" s="261">
        <v>0.968475073313783</v>
      </c>
      <c r="O383" s="262">
        <v>0.9</v>
      </c>
      <c r="P383" s="263">
        <v>0</v>
      </c>
      <c r="Q383" s="260">
        <v>0.5</v>
      </c>
      <c r="R383" s="260" t="s">
        <v>33</v>
      </c>
      <c r="S383" s="260">
        <v>0.153846153846154</v>
      </c>
      <c r="T383" s="262">
        <v>0.9</v>
      </c>
      <c r="U383" s="260">
        <v>0</v>
      </c>
      <c r="V383" s="260">
        <v>0</v>
      </c>
      <c r="W383" s="260" t="s">
        <v>33</v>
      </c>
      <c r="X383" s="260">
        <v>0.346153846153846</v>
      </c>
      <c r="Y383" s="262">
        <v>0.92</v>
      </c>
      <c r="Z383" s="262" t="s">
        <v>33</v>
      </c>
      <c r="AA383" s="262" t="s">
        <v>33</v>
      </c>
      <c r="AB383" s="262" t="s">
        <v>33</v>
      </c>
      <c r="AC383" s="262">
        <v>0.333333333333333</v>
      </c>
      <c r="AD383" s="262">
        <v>0.92</v>
      </c>
      <c r="AE383" s="260">
        <v>0.995582551076753</v>
      </c>
      <c r="AF383" s="260">
        <v>0.993365767359575</v>
      </c>
      <c r="AG383" s="260">
        <v>0.999003984063745</v>
      </c>
      <c r="AH383" s="260">
        <v>0.996236939968125</v>
      </c>
      <c r="AI383" s="262">
        <v>0.92</v>
      </c>
      <c r="AJ383" s="260">
        <v>0.959040274207369</v>
      </c>
      <c r="AK383" s="260">
        <v>0.959430979978925</v>
      </c>
      <c r="AL383" s="260">
        <v>0.970084494176753</v>
      </c>
      <c r="AM383" s="260">
        <v>0.96050537960297</v>
      </c>
      <c r="AN383" s="259">
        <v>0.99</v>
      </c>
      <c r="AO383" s="264">
        <v>1</v>
      </c>
      <c r="AP383" s="264">
        <v>1</v>
      </c>
      <c r="AQ383" s="264">
        <v>1</v>
      </c>
      <c r="AR383" s="265">
        <v>1</v>
      </c>
      <c r="AS383" s="286">
        <v>0.05</v>
      </c>
      <c r="AT383" s="267">
        <v>0.185185185185185</v>
      </c>
      <c r="AU383" s="268">
        <v>0.0588235294117647</v>
      </c>
      <c r="AV383" s="268">
        <v>0</v>
      </c>
      <c r="AW383" s="268">
        <v>0.0552631578947368</v>
      </c>
      <c r="AX383" s="224"/>
      <c r="AY383" s="222"/>
    </row>
    <row r="384" ht="15" spans="1:51">
      <c r="A384" s="220"/>
      <c r="B384" s="224"/>
      <c r="C384" s="283" t="s">
        <v>375</v>
      </c>
      <c r="D384" s="111" t="s">
        <v>25</v>
      </c>
      <c r="E384" s="111" t="s">
        <v>376</v>
      </c>
      <c r="F384" s="284" t="s">
        <v>415</v>
      </c>
      <c r="G384" s="284" t="s">
        <v>415</v>
      </c>
      <c r="H384" s="284" t="s">
        <v>415</v>
      </c>
      <c r="I384" s="284" t="s">
        <v>415</v>
      </c>
      <c r="J384" s="259">
        <v>0.9</v>
      </c>
      <c r="K384" s="260">
        <v>1</v>
      </c>
      <c r="L384" s="260">
        <v>0.971428571428571</v>
      </c>
      <c r="M384" s="261">
        <v>0.956521739130435</v>
      </c>
      <c r="N384" s="261">
        <v>0.983382209188661</v>
      </c>
      <c r="O384" s="262">
        <v>0.9</v>
      </c>
      <c r="P384" s="263">
        <v>1</v>
      </c>
      <c r="Q384" s="260">
        <v>1</v>
      </c>
      <c r="R384" s="260" t="s">
        <v>33</v>
      </c>
      <c r="S384" s="260">
        <v>0.785714285714286</v>
      </c>
      <c r="T384" s="262">
        <v>0.9</v>
      </c>
      <c r="U384" s="260">
        <v>0</v>
      </c>
      <c r="V384" s="260">
        <v>0</v>
      </c>
      <c r="W384" s="260" t="s">
        <v>33</v>
      </c>
      <c r="X384" s="260">
        <v>0.428571428571429</v>
      </c>
      <c r="Y384" s="262">
        <v>0.92</v>
      </c>
      <c r="Z384" s="262" t="s">
        <v>33</v>
      </c>
      <c r="AA384" s="262" t="s">
        <v>33</v>
      </c>
      <c r="AB384" s="262">
        <v>1</v>
      </c>
      <c r="AC384" s="262">
        <v>1</v>
      </c>
      <c r="AD384" s="262">
        <v>0.92</v>
      </c>
      <c r="AE384" s="260">
        <v>0.984848484848485</v>
      </c>
      <c r="AF384" s="260">
        <v>0.988888888888889</v>
      </c>
      <c r="AG384" s="260">
        <v>0.996655518394649</v>
      </c>
      <c r="AH384" s="260">
        <v>0.989189189189189</v>
      </c>
      <c r="AI384" s="262">
        <v>0.92</v>
      </c>
      <c r="AJ384" s="260">
        <v>0.930627654554035</v>
      </c>
      <c r="AK384" s="260">
        <v>0.817354368932039</v>
      </c>
      <c r="AL384" s="260">
        <v>0.945833333333333</v>
      </c>
      <c r="AM384" s="260">
        <v>0.920508989748081</v>
      </c>
      <c r="AN384" s="259">
        <v>0.99</v>
      </c>
      <c r="AO384" s="264">
        <v>1</v>
      </c>
      <c r="AP384" s="264">
        <v>1</v>
      </c>
      <c r="AQ384" s="264">
        <v>1</v>
      </c>
      <c r="AR384" s="265">
        <v>1</v>
      </c>
      <c r="AS384" s="286">
        <v>0.05</v>
      </c>
      <c r="AT384" s="267">
        <v>0.0714285714285714</v>
      </c>
      <c r="AU384" s="268">
        <v>0</v>
      </c>
      <c r="AV384" s="268">
        <v>0</v>
      </c>
      <c r="AW384" s="268">
        <v>0.0443686006825939</v>
      </c>
      <c r="AX384" s="224"/>
      <c r="AY384" s="222"/>
    </row>
    <row r="385" ht="15" spans="1:51">
      <c r="A385" s="220"/>
      <c r="B385" s="224"/>
      <c r="C385" s="283" t="s">
        <v>375</v>
      </c>
      <c r="D385" s="111" t="s">
        <v>25</v>
      </c>
      <c r="E385" s="111" t="s">
        <v>376</v>
      </c>
      <c r="F385" s="284" t="s">
        <v>416</v>
      </c>
      <c r="G385" s="284" t="s">
        <v>416</v>
      </c>
      <c r="H385" s="284" t="s">
        <v>416</v>
      </c>
      <c r="I385" s="284" t="s">
        <v>416</v>
      </c>
      <c r="J385" s="259">
        <v>0.9</v>
      </c>
      <c r="K385" s="260">
        <v>1</v>
      </c>
      <c r="L385" s="260">
        <v>0.971428571428571</v>
      </c>
      <c r="M385" s="261">
        <v>1</v>
      </c>
      <c r="N385" s="261">
        <v>0.980187695516163</v>
      </c>
      <c r="O385" s="262">
        <v>0.9</v>
      </c>
      <c r="P385" s="263">
        <v>0.2</v>
      </c>
      <c r="Q385" s="260">
        <v>0.75</v>
      </c>
      <c r="R385" s="260" t="s">
        <v>33</v>
      </c>
      <c r="S385" s="260">
        <v>0.692307692307692</v>
      </c>
      <c r="T385" s="262">
        <v>0.9</v>
      </c>
      <c r="U385" s="260">
        <v>0.2</v>
      </c>
      <c r="V385" s="260">
        <v>0.75</v>
      </c>
      <c r="W385" s="260" t="s">
        <v>33</v>
      </c>
      <c r="X385" s="260">
        <v>0.653846153846154</v>
      </c>
      <c r="Y385" s="262">
        <v>0.92</v>
      </c>
      <c r="Z385" s="262" t="s">
        <v>33</v>
      </c>
      <c r="AA385" s="262" t="s">
        <v>33</v>
      </c>
      <c r="AB385" s="262" t="s">
        <v>33</v>
      </c>
      <c r="AC385" s="262">
        <v>0.333333333333333</v>
      </c>
      <c r="AD385" s="262">
        <v>0.92</v>
      </c>
      <c r="AE385" s="260">
        <v>0.997491638795987</v>
      </c>
      <c r="AF385" s="260">
        <v>0.998445719751315</v>
      </c>
      <c r="AG385" s="260">
        <v>0.998988366211431</v>
      </c>
      <c r="AH385" s="260">
        <v>0.998911409465554</v>
      </c>
      <c r="AI385" s="262">
        <v>0.92</v>
      </c>
      <c r="AJ385" s="260">
        <v>0.956292114368967</v>
      </c>
      <c r="AK385" s="260">
        <v>0.920400381315539</v>
      </c>
      <c r="AL385" s="260">
        <v>0.936557231588288</v>
      </c>
      <c r="AM385" s="260">
        <v>0.951318707242274</v>
      </c>
      <c r="AN385" s="259">
        <v>0.99</v>
      </c>
      <c r="AO385" s="264">
        <v>1</v>
      </c>
      <c r="AP385" s="264">
        <v>1</v>
      </c>
      <c r="AQ385" s="264">
        <v>1</v>
      </c>
      <c r="AR385" s="265">
        <v>1</v>
      </c>
      <c r="AS385" s="286">
        <v>0.05</v>
      </c>
      <c r="AT385" s="267">
        <v>0.0714285714285714</v>
      </c>
      <c r="AU385" s="268">
        <v>0.181818181818182</v>
      </c>
      <c r="AV385" s="268">
        <v>0.0769230769230769</v>
      </c>
      <c r="AW385" s="268">
        <v>0.0859106529209622</v>
      </c>
      <c r="AX385" s="224"/>
      <c r="AY385" s="222"/>
    </row>
    <row r="386" ht="15" spans="1:51">
      <c r="A386" s="220"/>
      <c r="B386" s="224"/>
      <c r="C386" s="283" t="s">
        <v>375</v>
      </c>
      <c r="D386" s="111" t="s">
        <v>25</v>
      </c>
      <c r="E386" s="111" t="s">
        <v>376</v>
      </c>
      <c r="F386" s="284" t="s">
        <v>417</v>
      </c>
      <c r="G386" s="284" t="s">
        <v>417</v>
      </c>
      <c r="H386" s="284" t="s">
        <v>417</v>
      </c>
      <c r="I386" s="284" t="s">
        <v>417</v>
      </c>
      <c r="J386" s="259">
        <v>0.9</v>
      </c>
      <c r="K386" s="260">
        <v>1</v>
      </c>
      <c r="L386" s="260">
        <v>0.902439024390244</v>
      </c>
      <c r="M386" s="261">
        <v>0.954545454545455</v>
      </c>
      <c r="N386" s="261">
        <v>0.946911196911197</v>
      </c>
      <c r="O386" s="262">
        <v>0.9</v>
      </c>
      <c r="P386" s="263">
        <v>0.973525119866583</v>
      </c>
      <c r="Q386" s="260">
        <v>0.975706214689266</v>
      </c>
      <c r="R386" s="260">
        <v>0.973656480505796</v>
      </c>
      <c r="S386" s="260">
        <v>0.954987965271211</v>
      </c>
      <c r="T386" s="262">
        <v>0.9</v>
      </c>
      <c r="U386" s="260">
        <v>0.88597039816552</v>
      </c>
      <c r="V386" s="260">
        <v>0.88361581920904</v>
      </c>
      <c r="W386" s="260">
        <v>0.879346680716544</v>
      </c>
      <c r="X386" s="260">
        <v>0.871905355454311</v>
      </c>
      <c r="Y386" s="262">
        <v>0.92</v>
      </c>
      <c r="Z386" s="262">
        <v>0</v>
      </c>
      <c r="AA386" s="262" t="s">
        <v>33</v>
      </c>
      <c r="AB386" s="262" t="s">
        <v>33</v>
      </c>
      <c r="AC386" s="262">
        <v>0.666666666666667</v>
      </c>
      <c r="AD386" s="262">
        <v>0.92</v>
      </c>
      <c r="AE386" s="260">
        <v>0.998463016330452</v>
      </c>
      <c r="AF386" s="260">
        <v>0.996708721886999</v>
      </c>
      <c r="AG386" s="260">
        <v>1</v>
      </c>
      <c r="AH386" s="260">
        <v>0.996084441495575</v>
      </c>
      <c r="AI386" s="262">
        <v>0.92</v>
      </c>
      <c r="AJ386" s="260">
        <v>0.959391920033319</v>
      </c>
      <c r="AK386" s="260">
        <v>0.96271186440678</v>
      </c>
      <c r="AL386" s="260">
        <v>0.955766192733017</v>
      </c>
      <c r="AM386" s="260">
        <v>0.962119014621674</v>
      </c>
      <c r="AN386" s="259">
        <v>0.99</v>
      </c>
      <c r="AO386" s="264">
        <v>1</v>
      </c>
      <c r="AP386" s="264">
        <v>1</v>
      </c>
      <c r="AQ386" s="264">
        <v>1</v>
      </c>
      <c r="AR386" s="265">
        <v>1</v>
      </c>
      <c r="AS386" s="286">
        <v>0.05</v>
      </c>
      <c r="AT386" s="267">
        <v>0.0869565217391304</v>
      </c>
      <c r="AU386" s="268">
        <v>0.285714285714286</v>
      </c>
      <c r="AV386" s="268">
        <v>0.0952380952380952</v>
      </c>
      <c r="AW386" s="268">
        <v>0.0652173913043478</v>
      </c>
      <c r="AX386" s="224"/>
      <c r="AY386" s="222"/>
    </row>
    <row r="387" ht="15" spans="1:51">
      <c r="A387" s="220"/>
      <c r="B387" s="224"/>
      <c r="C387" s="283" t="s">
        <v>375</v>
      </c>
      <c r="D387" s="111" t="s">
        <v>25</v>
      </c>
      <c r="E387" s="111" t="s">
        <v>376</v>
      </c>
      <c r="F387" s="284" t="s">
        <v>418</v>
      </c>
      <c r="G387" s="284" t="s">
        <v>418</v>
      </c>
      <c r="H387" s="284" t="s">
        <v>418</v>
      </c>
      <c r="I387" s="284" t="s">
        <v>418</v>
      </c>
      <c r="J387" s="259">
        <v>0.9</v>
      </c>
      <c r="K387" s="260">
        <v>0.978260869565217</v>
      </c>
      <c r="L387" s="260">
        <v>0.861111111111111</v>
      </c>
      <c r="M387" s="261">
        <v>0.883720930232558</v>
      </c>
      <c r="N387" s="261">
        <v>0.918891170431211</v>
      </c>
      <c r="O387" s="262">
        <v>0.9</v>
      </c>
      <c r="P387" s="263" t="s">
        <v>33</v>
      </c>
      <c r="Q387" s="260" t="s">
        <v>33</v>
      </c>
      <c r="R387" s="260" t="s">
        <v>33</v>
      </c>
      <c r="S387" s="260" t="s">
        <v>33</v>
      </c>
      <c r="T387" s="262">
        <v>0.9</v>
      </c>
      <c r="U387" s="260" t="s">
        <v>33</v>
      </c>
      <c r="V387" s="260" t="s">
        <v>33</v>
      </c>
      <c r="W387" s="260" t="s">
        <v>33</v>
      </c>
      <c r="X387" s="260" t="s">
        <v>33</v>
      </c>
      <c r="Y387" s="262">
        <v>0.92</v>
      </c>
      <c r="Z387" s="262">
        <v>0</v>
      </c>
      <c r="AA387" s="262" t="s">
        <v>33</v>
      </c>
      <c r="AB387" s="262" t="s">
        <v>33</v>
      </c>
      <c r="AC387" s="262">
        <v>0</v>
      </c>
      <c r="AD387" s="262">
        <v>0.92</v>
      </c>
      <c r="AE387" s="260">
        <v>0.990825688073395</v>
      </c>
      <c r="AF387" s="260">
        <v>0.983606557377049</v>
      </c>
      <c r="AG387" s="260">
        <v>1</v>
      </c>
      <c r="AH387" s="260">
        <v>0.982740021574973</v>
      </c>
      <c r="AI387" s="262">
        <v>0.92</v>
      </c>
      <c r="AJ387" s="260">
        <v>0.939575645756458</v>
      </c>
      <c r="AK387" s="260">
        <v>0.917874396135266</v>
      </c>
      <c r="AL387" s="260">
        <v>0.937785910338518</v>
      </c>
      <c r="AM387" s="260">
        <v>0.930628163637872</v>
      </c>
      <c r="AN387" s="259">
        <v>0.99</v>
      </c>
      <c r="AO387" s="264">
        <v>1</v>
      </c>
      <c r="AP387" s="264">
        <v>1</v>
      </c>
      <c r="AQ387" s="264">
        <v>1</v>
      </c>
      <c r="AR387" s="265">
        <v>1</v>
      </c>
      <c r="AS387" s="286">
        <v>0.05</v>
      </c>
      <c r="AT387" s="267">
        <v>0</v>
      </c>
      <c r="AU387" s="268">
        <v>0</v>
      </c>
      <c r="AV387" s="268">
        <v>0</v>
      </c>
      <c r="AW387" s="268">
        <v>0.0388349514563107</v>
      </c>
      <c r="AX387" s="224"/>
      <c r="AY387" s="222"/>
    </row>
    <row r="388" ht="15" spans="1:51">
      <c r="A388" s="220"/>
      <c r="B388" s="224"/>
      <c r="C388" s="283" t="s">
        <v>375</v>
      </c>
      <c r="D388" s="111" t="s">
        <v>25</v>
      </c>
      <c r="E388" s="111" t="s">
        <v>376</v>
      </c>
      <c r="F388" s="284" t="s">
        <v>419</v>
      </c>
      <c r="G388" s="284" t="s">
        <v>419</v>
      </c>
      <c r="H388" s="284" t="s">
        <v>419</v>
      </c>
      <c r="I388" s="284" t="s">
        <v>419</v>
      </c>
      <c r="J388" s="259">
        <v>0.9</v>
      </c>
      <c r="K388" s="260">
        <v>1</v>
      </c>
      <c r="L388" s="260">
        <v>1</v>
      </c>
      <c r="M388" s="261">
        <v>1</v>
      </c>
      <c r="N388" s="261">
        <v>0.988866396761134</v>
      </c>
      <c r="O388" s="262">
        <v>0.9</v>
      </c>
      <c r="P388" s="263">
        <v>0</v>
      </c>
      <c r="Q388" s="260">
        <v>0</v>
      </c>
      <c r="R388" s="260">
        <v>0</v>
      </c>
      <c r="S388" s="260">
        <v>0.148148148148148</v>
      </c>
      <c r="T388" s="262">
        <v>0.9</v>
      </c>
      <c r="U388" s="260">
        <v>0</v>
      </c>
      <c r="V388" s="260">
        <v>0</v>
      </c>
      <c r="W388" s="260">
        <v>0</v>
      </c>
      <c r="X388" s="260">
        <v>0.111111111111111</v>
      </c>
      <c r="Y388" s="262">
        <v>0.92</v>
      </c>
      <c r="Z388" s="262" t="s">
        <v>33</v>
      </c>
      <c r="AA388" s="262" t="s">
        <v>33</v>
      </c>
      <c r="AB388" s="262">
        <v>0.666666666666667</v>
      </c>
      <c r="AC388" s="262">
        <v>0.5</v>
      </c>
      <c r="AD388" s="262">
        <v>0.92</v>
      </c>
      <c r="AE388" s="260">
        <v>0.997913478926137</v>
      </c>
      <c r="AF388" s="260">
        <v>0.992616372391653</v>
      </c>
      <c r="AG388" s="260">
        <v>0.998327059807612</v>
      </c>
      <c r="AH388" s="260">
        <v>0.998021908298655</v>
      </c>
      <c r="AI388" s="262">
        <v>0.92</v>
      </c>
      <c r="AJ388" s="260">
        <v>0.971570105535214</v>
      </c>
      <c r="AK388" s="260">
        <v>0.944925742574257</v>
      </c>
      <c r="AL388" s="260">
        <v>0.962059620596206</v>
      </c>
      <c r="AM388" s="260">
        <v>0.96635067042446</v>
      </c>
      <c r="AN388" s="259">
        <v>0.99</v>
      </c>
      <c r="AO388" s="264">
        <v>1</v>
      </c>
      <c r="AP388" s="264">
        <v>1</v>
      </c>
      <c r="AQ388" s="264">
        <v>1</v>
      </c>
      <c r="AR388" s="265">
        <v>1</v>
      </c>
      <c r="AS388" s="286">
        <v>0.05</v>
      </c>
      <c r="AT388" s="267">
        <v>0.1</v>
      </c>
      <c r="AU388" s="268">
        <v>0.0769230769230769</v>
      </c>
      <c r="AV388" s="268">
        <v>0</v>
      </c>
      <c r="AW388" s="268">
        <v>0.0490566037735849</v>
      </c>
      <c r="AX388" s="224"/>
      <c r="AY388" s="222"/>
    </row>
    <row r="389" ht="15" spans="1:51">
      <c r="A389" s="220"/>
      <c r="B389" s="224"/>
      <c r="C389" s="283" t="s">
        <v>375</v>
      </c>
      <c r="D389" s="111" t="s">
        <v>25</v>
      </c>
      <c r="E389" s="111" t="s">
        <v>376</v>
      </c>
      <c r="F389" s="284" t="s">
        <v>420</v>
      </c>
      <c r="G389" s="284" t="s">
        <v>420</v>
      </c>
      <c r="H389" s="284" t="s">
        <v>420</v>
      </c>
      <c r="I389" s="284" t="s">
        <v>420</v>
      </c>
      <c r="J389" s="259">
        <v>0.9</v>
      </c>
      <c r="K389" s="260">
        <v>1</v>
      </c>
      <c r="L389" s="260">
        <v>1</v>
      </c>
      <c r="M389" s="261">
        <v>0.974358974358974</v>
      </c>
      <c r="N389" s="261">
        <v>0.977477477477477</v>
      </c>
      <c r="O389" s="262">
        <v>0.9</v>
      </c>
      <c r="P389" s="263">
        <v>0.980013324450366</v>
      </c>
      <c r="Q389" s="260">
        <v>0.970103721781574</v>
      </c>
      <c r="R389" s="260">
        <v>0.979966139954853</v>
      </c>
      <c r="S389" s="260">
        <v>0.97306153920293</v>
      </c>
      <c r="T389" s="262">
        <v>0.9</v>
      </c>
      <c r="U389" s="260">
        <v>0.927825893848545</v>
      </c>
      <c r="V389" s="260">
        <v>0.951189749847468</v>
      </c>
      <c r="W389" s="260">
        <v>0.933126410835214</v>
      </c>
      <c r="X389" s="260">
        <v>0.922413377668546</v>
      </c>
      <c r="Y389" s="262">
        <v>0.92</v>
      </c>
      <c r="Z389" s="262" t="s">
        <v>33</v>
      </c>
      <c r="AA389" s="262" t="s">
        <v>33</v>
      </c>
      <c r="AB389" s="262" t="s">
        <v>33</v>
      </c>
      <c r="AC389" s="262">
        <v>1</v>
      </c>
      <c r="AD389" s="262">
        <v>0.92</v>
      </c>
      <c r="AE389" s="260">
        <v>0.996890475642059</v>
      </c>
      <c r="AF389" s="260">
        <v>0.996317727511836</v>
      </c>
      <c r="AG389" s="260">
        <v>0.999491353001017</v>
      </c>
      <c r="AH389" s="260">
        <v>0.998456418891829</v>
      </c>
      <c r="AI389" s="262">
        <v>0.92</v>
      </c>
      <c r="AJ389" s="260">
        <v>0.965823346648913</v>
      </c>
      <c r="AK389" s="260">
        <v>0.961023142509135</v>
      </c>
      <c r="AL389" s="260">
        <v>0.961060948081264</v>
      </c>
      <c r="AM389" s="260">
        <v>0.961030828516378</v>
      </c>
      <c r="AN389" s="259">
        <v>0.99</v>
      </c>
      <c r="AO389" s="264">
        <v>1</v>
      </c>
      <c r="AP389" s="264">
        <v>1</v>
      </c>
      <c r="AQ389" s="264">
        <v>1</v>
      </c>
      <c r="AR389" s="265">
        <v>1</v>
      </c>
      <c r="AS389" s="286">
        <v>0.05</v>
      </c>
      <c r="AT389" s="267">
        <v>0</v>
      </c>
      <c r="AU389" s="268">
        <v>0.0434782608695652</v>
      </c>
      <c r="AV389" s="268">
        <v>0</v>
      </c>
      <c r="AW389" s="268">
        <v>0.0274566473988439</v>
      </c>
      <c r="AX389" s="224"/>
      <c r="AY389" s="222"/>
    </row>
    <row r="390" ht="15" spans="1:51">
      <c r="A390" s="220"/>
      <c r="B390" s="224"/>
      <c r="C390" s="283" t="s">
        <v>375</v>
      </c>
      <c r="D390" s="111" t="s">
        <v>25</v>
      </c>
      <c r="E390" s="111" t="s">
        <v>376</v>
      </c>
      <c r="F390" s="284" t="s">
        <v>421</v>
      </c>
      <c r="G390" s="284" t="s">
        <v>421</v>
      </c>
      <c r="H390" s="284" t="s">
        <v>421</v>
      </c>
      <c r="I390" s="284" t="s">
        <v>421</v>
      </c>
      <c r="J390" s="259">
        <v>0.9</v>
      </c>
      <c r="K390" s="260">
        <v>0.9</v>
      </c>
      <c r="L390" s="260">
        <v>0.863636363636364</v>
      </c>
      <c r="M390" s="261">
        <v>0.96551724137931</v>
      </c>
      <c r="N390" s="261">
        <v>0.956127080181543</v>
      </c>
      <c r="O390" s="262">
        <v>0.9</v>
      </c>
      <c r="P390" s="263">
        <v>0</v>
      </c>
      <c r="Q390" s="260" t="s">
        <v>33</v>
      </c>
      <c r="R390" s="260" t="s">
        <v>33</v>
      </c>
      <c r="S390" s="260">
        <v>0.333333333333333</v>
      </c>
      <c r="T390" s="262">
        <v>0.9</v>
      </c>
      <c r="U390" s="260">
        <v>0</v>
      </c>
      <c r="V390" s="260" t="s">
        <v>33</v>
      </c>
      <c r="W390" s="260" t="s">
        <v>33</v>
      </c>
      <c r="X390" s="260">
        <v>0</v>
      </c>
      <c r="Y390" s="262">
        <v>0.92</v>
      </c>
      <c r="Z390" s="262" t="s">
        <v>33</v>
      </c>
      <c r="AA390" s="262">
        <v>0</v>
      </c>
      <c r="AB390" s="262" t="s">
        <v>33</v>
      </c>
      <c r="AC390" s="262">
        <v>0</v>
      </c>
      <c r="AD390" s="262">
        <v>0.92</v>
      </c>
      <c r="AE390" s="260">
        <v>0.997889182058047</v>
      </c>
      <c r="AF390" s="260">
        <v>0.995661196000755</v>
      </c>
      <c r="AG390" s="260">
        <v>0.999409332545777</v>
      </c>
      <c r="AH390" s="260">
        <v>0.997977332937594</v>
      </c>
      <c r="AI390" s="262">
        <v>0.92</v>
      </c>
      <c r="AJ390" s="260">
        <v>0.948311306901615</v>
      </c>
      <c r="AK390" s="260">
        <v>0.945</v>
      </c>
      <c r="AL390" s="260">
        <v>0.953089244851259</v>
      </c>
      <c r="AM390" s="260">
        <v>0.960735426832066</v>
      </c>
      <c r="AN390" s="259">
        <v>0.99</v>
      </c>
      <c r="AO390" s="264">
        <v>1</v>
      </c>
      <c r="AP390" s="264">
        <v>1</v>
      </c>
      <c r="AQ390" s="264">
        <v>1</v>
      </c>
      <c r="AR390" s="265">
        <v>1</v>
      </c>
      <c r="AS390" s="286">
        <v>0.05</v>
      </c>
      <c r="AT390" s="267">
        <v>0</v>
      </c>
      <c r="AU390" s="268">
        <v>0.0909090909090909</v>
      </c>
      <c r="AV390" s="268">
        <v>0.0833333333333333</v>
      </c>
      <c r="AW390" s="268">
        <v>0.0459016393442623</v>
      </c>
      <c r="AX390" s="224"/>
      <c r="AY390" s="222"/>
    </row>
    <row r="391" ht="15" spans="1:51">
      <c r="A391" s="220"/>
      <c r="B391" s="224"/>
      <c r="C391" s="283" t="s">
        <v>375</v>
      </c>
      <c r="D391" s="111" t="s">
        <v>25</v>
      </c>
      <c r="E391" s="111" t="s">
        <v>376</v>
      </c>
      <c r="F391" s="284" t="s">
        <v>422</v>
      </c>
      <c r="G391" s="284" t="s">
        <v>422</v>
      </c>
      <c r="H391" s="284" t="s">
        <v>422</v>
      </c>
      <c r="I391" s="284" t="s">
        <v>422</v>
      </c>
      <c r="J391" s="259">
        <v>0.9</v>
      </c>
      <c r="K391" s="260">
        <v>0.979166666666667</v>
      </c>
      <c r="L391" s="260">
        <v>1</v>
      </c>
      <c r="M391" s="261">
        <v>0.956521739130435</v>
      </c>
      <c r="N391" s="261">
        <v>0.983527131782946</v>
      </c>
      <c r="O391" s="262">
        <v>0.9</v>
      </c>
      <c r="P391" s="263">
        <v>0</v>
      </c>
      <c r="Q391" s="260">
        <v>0</v>
      </c>
      <c r="R391" s="260">
        <v>0</v>
      </c>
      <c r="S391" s="260">
        <v>0.363636363636364</v>
      </c>
      <c r="T391" s="262">
        <v>0.9</v>
      </c>
      <c r="U391" s="260">
        <v>0</v>
      </c>
      <c r="V391" s="260">
        <v>0.5</v>
      </c>
      <c r="W391" s="260">
        <v>0</v>
      </c>
      <c r="X391" s="260">
        <v>0.409090909090909</v>
      </c>
      <c r="Y391" s="262">
        <v>0.92</v>
      </c>
      <c r="Z391" s="262" t="s">
        <v>33</v>
      </c>
      <c r="AA391" s="262" t="s">
        <v>33</v>
      </c>
      <c r="AB391" s="262" t="s">
        <v>33</v>
      </c>
      <c r="AC391" s="262" t="s">
        <v>33</v>
      </c>
      <c r="AD391" s="262">
        <v>0.92</v>
      </c>
      <c r="AE391" s="260">
        <v>0.984948259642521</v>
      </c>
      <c r="AF391" s="260">
        <v>0.986666666666667</v>
      </c>
      <c r="AG391" s="260">
        <v>0.99670510708402</v>
      </c>
      <c r="AH391" s="260">
        <v>0.993108329608106</v>
      </c>
      <c r="AI391" s="262">
        <v>0.92</v>
      </c>
      <c r="AJ391" s="260">
        <v>0.940790780846414</v>
      </c>
      <c r="AK391" s="260">
        <v>0.889265536723164</v>
      </c>
      <c r="AL391" s="260">
        <v>0.944457090826315</v>
      </c>
      <c r="AM391" s="260">
        <v>0.94024469953838</v>
      </c>
      <c r="AN391" s="259">
        <v>0.99</v>
      </c>
      <c r="AO391" s="264">
        <v>1</v>
      </c>
      <c r="AP391" s="264">
        <v>1</v>
      </c>
      <c r="AQ391" s="264">
        <v>1</v>
      </c>
      <c r="AR391" s="265">
        <v>1</v>
      </c>
      <c r="AS391" s="286">
        <v>0.05</v>
      </c>
      <c r="AT391" s="267">
        <v>0.125</v>
      </c>
      <c r="AU391" s="268">
        <v>0.1875</v>
      </c>
      <c r="AV391" s="268">
        <v>0.0769230769230769</v>
      </c>
      <c r="AW391" s="268">
        <v>0.0785340314136126</v>
      </c>
      <c r="AX391" s="224"/>
      <c r="AY391" s="222"/>
    </row>
    <row r="392" ht="15" spans="1:51">
      <c r="A392" s="220"/>
      <c r="B392" s="224"/>
      <c r="C392" s="283" t="s">
        <v>375</v>
      </c>
      <c r="D392" s="111" t="s">
        <v>25</v>
      </c>
      <c r="E392" s="111" t="s">
        <v>376</v>
      </c>
      <c r="F392" s="284" t="s">
        <v>423</v>
      </c>
      <c r="G392" s="284" t="s">
        <v>423</v>
      </c>
      <c r="H392" s="284" t="s">
        <v>423</v>
      </c>
      <c r="I392" s="284" t="s">
        <v>423</v>
      </c>
      <c r="J392" s="259">
        <v>0.9</v>
      </c>
      <c r="K392" s="260">
        <v>1</v>
      </c>
      <c r="L392" s="260">
        <v>0.95</v>
      </c>
      <c r="M392" s="261">
        <v>1</v>
      </c>
      <c r="N392" s="261">
        <v>0.932692307692308</v>
      </c>
      <c r="O392" s="262">
        <v>0.9</v>
      </c>
      <c r="P392" s="263">
        <v>0.993990809473312</v>
      </c>
      <c r="Q392" s="260">
        <v>0.991811668372569</v>
      </c>
      <c r="R392" s="260">
        <v>0.989716166186754</v>
      </c>
      <c r="S392" s="260">
        <v>0.985985912922886</v>
      </c>
      <c r="T392" s="262">
        <v>0.9</v>
      </c>
      <c r="U392" s="260">
        <v>0.908094733121244</v>
      </c>
      <c r="V392" s="260">
        <v>0.950870010235415</v>
      </c>
      <c r="W392" s="260">
        <v>0.889757301522007</v>
      </c>
      <c r="X392" s="260">
        <v>0.882942228385825</v>
      </c>
      <c r="Y392" s="262">
        <v>0.92</v>
      </c>
      <c r="Z392" s="262" t="s">
        <v>33</v>
      </c>
      <c r="AA392" s="262" t="s">
        <v>33</v>
      </c>
      <c r="AB392" s="262" t="s">
        <v>33</v>
      </c>
      <c r="AC392" s="262" t="s">
        <v>33</v>
      </c>
      <c r="AD392" s="262">
        <v>0.92</v>
      </c>
      <c r="AE392" s="260">
        <v>0.998960498960499</v>
      </c>
      <c r="AF392" s="260">
        <v>0.998050682261209</v>
      </c>
      <c r="AG392" s="260">
        <v>0.998880179171333</v>
      </c>
      <c r="AH392" s="260">
        <v>0.994614331355545</v>
      </c>
      <c r="AI392" s="262">
        <v>0.92</v>
      </c>
      <c r="AJ392" s="260">
        <v>0.981631932179442</v>
      </c>
      <c r="AK392" s="260">
        <v>0.978527607361963</v>
      </c>
      <c r="AL392" s="260">
        <v>0.981085526315789</v>
      </c>
      <c r="AM392" s="260">
        <v>0.98292407049294</v>
      </c>
      <c r="AN392" s="259">
        <v>0.99</v>
      </c>
      <c r="AO392" s="264">
        <v>1</v>
      </c>
      <c r="AP392" s="264">
        <v>1</v>
      </c>
      <c r="AQ392" s="264">
        <v>1</v>
      </c>
      <c r="AR392" s="265">
        <v>1</v>
      </c>
      <c r="AS392" s="286">
        <v>0.05</v>
      </c>
      <c r="AT392" s="267">
        <v>0.0909090909090909</v>
      </c>
      <c r="AU392" s="268">
        <v>0.2</v>
      </c>
      <c r="AV392" s="268">
        <v>0.222222222222222</v>
      </c>
      <c r="AW392" s="268">
        <v>0.0847457627118644</v>
      </c>
      <c r="AX392" s="224"/>
      <c r="AY392" s="222"/>
    </row>
    <row r="393" ht="15" spans="1:51">
      <c r="A393" s="220"/>
      <c r="B393" s="224"/>
      <c r="C393" s="283" t="s">
        <v>375</v>
      </c>
      <c r="D393" s="111" t="s">
        <v>25</v>
      </c>
      <c r="E393" s="111" t="s">
        <v>376</v>
      </c>
      <c r="F393" s="284" t="s">
        <v>424</v>
      </c>
      <c r="G393" s="284" t="s">
        <v>424</v>
      </c>
      <c r="H393" s="284" t="s">
        <v>424</v>
      </c>
      <c r="I393" s="284" t="s">
        <v>424</v>
      </c>
      <c r="J393" s="259">
        <v>0.9</v>
      </c>
      <c r="K393" s="260">
        <v>0.951219512195122</v>
      </c>
      <c r="L393" s="260">
        <v>0.8</v>
      </c>
      <c r="M393" s="261">
        <v>0.894736842105263</v>
      </c>
      <c r="N393" s="261">
        <v>0.945562130177515</v>
      </c>
      <c r="O393" s="262">
        <v>0.9</v>
      </c>
      <c r="P393" s="263" t="s">
        <v>33</v>
      </c>
      <c r="Q393" s="260">
        <v>0</v>
      </c>
      <c r="R393" s="260" t="s">
        <v>33</v>
      </c>
      <c r="S393" s="260">
        <v>0.263157894736842</v>
      </c>
      <c r="T393" s="262">
        <v>0.9</v>
      </c>
      <c r="U393" s="260" t="s">
        <v>33</v>
      </c>
      <c r="V393" s="260">
        <v>1</v>
      </c>
      <c r="W393" s="260" t="s">
        <v>33</v>
      </c>
      <c r="X393" s="260">
        <v>0.842105263157895</v>
      </c>
      <c r="Y393" s="262">
        <v>0.92</v>
      </c>
      <c r="Z393" s="262" t="s">
        <v>33</v>
      </c>
      <c r="AA393" s="262">
        <v>0</v>
      </c>
      <c r="AB393" s="262" t="s">
        <v>33</v>
      </c>
      <c r="AC393" s="262">
        <v>0.5</v>
      </c>
      <c r="AD393" s="262">
        <v>0.92</v>
      </c>
      <c r="AE393" s="260">
        <v>0.999247554552295</v>
      </c>
      <c r="AF393" s="260">
        <v>0.99406528189911</v>
      </c>
      <c r="AG393" s="260">
        <v>0.997965825874695</v>
      </c>
      <c r="AH393" s="260">
        <v>0.996373078931399</v>
      </c>
      <c r="AI393" s="262">
        <v>0.92</v>
      </c>
      <c r="AJ393" s="260">
        <v>0.950219619326501</v>
      </c>
      <c r="AK393" s="260">
        <v>0.94551724137931</v>
      </c>
      <c r="AL393" s="260">
        <v>0.9381038647343</v>
      </c>
      <c r="AM393" s="260">
        <v>0.958940180416268</v>
      </c>
      <c r="AN393" s="259">
        <v>0.99</v>
      </c>
      <c r="AO393" s="264">
        <v>1</v>
      </c>
      <c r="AP393" s="264">
        <v>1</v>
      </c>
      <c r="AQ393" s="264">
        <v>1</v>
      </c>
      <c r="AR393" s="265">
        <v>1</v>
      </c>
      <c r="AS393" s="286">
        <v>0.05</v>
      </c>
      <c r="AT393" s="267">
        <v>0.111111111111111</v>
      </c>
      <c r="AU393" s="268">
        <v>0.272727272727273</v>
      </c>
      <c r="AV393" s="268">
        <v>0.0625</v>
      </c>
      <c r="AW393" s="268">
        <v>0.0857142857142857</v>
      </c>
      <c r="AX393" s="224"/>
      <c r="AY393" s="222"/>
    </row>
    <row r="394" ht="15" spans="1:51">
      <c r="A394" s="220"/>
      <c r="B394" s="224"/>
      <c r="C394" s="283" t="s">
        <v>375</v>
      </c>
      <c r="D394" s="111" t="s">
        <v>25</v>
      </c>
      <c r="E394" s="111" t="s">
        <v>376</v>
      </c>
      <c r="F394" s="284" t="s">
        <v>425</v>
      </c>
      <c r="G394" s="284" t="s">
        <v>425</v>
      </c>
      <c r="H394" s="284" t="s">
        <v>425</v>
      </c>
      <c r="I394" s="284" t="s">
        <v>425</v>
      </c>
      <c r="J394" s="259">
        <v>0.9</v>
      </c>
      <c r="K394" s="260">
        <v>0.962962962962963</v>
      </c>
      <c r="L394" s="260">
        <v>1</v>
      </c>
      <c r="M394" s="261">
        <v>0.958333333333333</v>
      </c>
      <c r="N394" s="261">
        <v>0.959558823529412</v>
      </c>
      <c r="O394" s="262">
        <v>0.9</v>
      </c>
      <c r="P394" s="263">
        <v>1</v>
      </c>
      <c r="Q394" s="260" t="s">
        <v>33</v>
      </c>
      <c r="R394" s="260" t="s">
        <v>33</v>
      </c>
      <c r="S394" s="260">
        <v>0.6</v>
      </c>
      <c r="T394" s="262">
        <v>0.9</v>
      </c>
      <c r="U394" s="260">
        <v>0</v>
      </c>
      <c r="V394" s="260" t="s">
        <v>33</v>
      </c>
      <c r="W394" s="260" t="s">
        <v>33</v>
      </c>
      <c r="X394" s="260">
        <v>0.4</v>
      </c>
      <c r="Y394" s="262">
        <v>0.92</v>
      </c>
      <c r="Z394" s="262" t="s">
        <v>33</v>
      </c>
      <c r="AA394" s="262" t="s">
        <v>33</v>
      </c>
      <c r="AB394" s="262" t="s">
        <v>33</v>
      </c>
      <c r="AC394" s="262">
        <v>0</v>
      </c>
      <c r="AD394" s="262">
        <v>0.92</v>
      </c>
      <c r="AE394" s="260">
        <v>1</v>
      </c>
      <c r="AF394" s="260">
        <v>1</v>
      </c>
      <c r="AG394" s="260">
        <v>1</v>
      </c>
      <c r="AH394" s="260">
        <v>0.996889580093313</v>
      </c>
      <c r="AI394" s="262">
        <v>0.92</v>
      </c>
      <c r="AJ394" s="260">
        <v>0.965840220385675</v>
      </c>
      <c r="AK394" s="260">
        <v>0.924651924651925</v>
      </c>
      <c r="AL394" s="260">
        <v>0.95440251572327</v>
      </c>
      <c r="AM394" s="260">
        <v>0.95285586842647</v>
      </c>
      <c r="AN394" s="259">
        <v>0.99</v>
      </c>
      <c r="AO394" s="264">
        <v>1</v>
      </c>
      <c r="AP394" s="264">
        <v>1</v>
      </c>
      <c r="AQ394" s="264">
        <v>1</v>
      </c>
      <c r="AR394" s="265">
        <v>1</v>
      </c>
      <c r="AS394" s="286">
        <v>0.05</v>
      </c>
      <c r="AT394" s="267">
        <v>0</v>
      </c>
      <c r="AU394" s="268">
        <v>0</v>
      </c>
      <c r="AV394" s="268">
        <v>0</v>
      </c>
      <c r="AW394" s="268">
        <v>0.0540540540540541</v>
      </c>
      <c r="AX394" s="224"/>
      <c r="AY394" s="222"/>
    </row>
    <row r="395" ht="15" spans="1:51">
      <c r="A395" s="220"/>
      <c r="B395" s="224"/>
      <c r="C395" s="283" t="s">
        <v>375</v>
      </c>
      <c r="D395" s="111" t="s">
        <v>25</v>
      </c>
      <c r="E395" s="111" t="s">
        <v>376</v>
      </c>
      <c r="F395" s="284" t="s">
        <v>426</v>
      </c>
      <c r="G395" s="284" t="s">
        <v>426</v>
      </c>
      <c r="H395" s="284" t="s">
        <v>426</v>
      </c>
      <c r="I395" s="284" t="s">
        <v>426</v>
      </c>
      <c r="J395" s="259">
        <v>0.9</v>
      </c>
      <c r="K395" s="260">
        <v>1</v>
      </c>
      <c r="L395" s="260">
        <v>0.954545454545455</v>
      </c>
      <c r="M395" s="261">
        <v>1</v>
      </c>
      <c r="N395" s="261">
        <v>0.965785381026439</v>
      </c>
      <c r="O395" s="262">
        <v>0.9</v>
      </c>
      <c r="P395" s="263" t="s">
        <v>33</v>
      </c>
      <c r="Q395" s="260" t="s">
        <v>33</v>
      </c>
      <c r="R395" s="260" t="s">
        <v>33</v>
      </c>
      <c r="S395" s="260">
        <v>0</v>
      </c>
      <c r="T395" s="262">
        <v>0.9</v>
      </c>
      <c r="U395" s="260" t="s">
        <v>33</v>
      </c>
      <c r="V395" s="260" t="s">
        <v>33</v>
      </c>
      <c r="W395" s="260" t="s">
        <v>33</v>
      </c>
      <c r="X395" s="260">
        <v>0</v>
      </c>
      <c r="Y395" s="262">
        <v>0.92</v>
      </c>
      <c r="Z395" s="262" t="s">
        <v>33</v>
      </c>
      <c r="AA395" s="262" t="s">
        <v>33</v>
      </c>
      <c r="AB395" s="262" t="s">
        <v>33</v>
      </c>
      <c r="AC395" s="262" t="s">
        <v>33</v>
      </c>
      <c r="AD395" s="262">
        <v>0.92</v>
      </c>
      <c r="AE395" s="260">
        <v>1</v>
      </c>
      <c r="AF395" s="260">
        <v>1</v>
      </c>
      <c r="AG395" s="260">
        <v>1</v>
      </c>
      <c r="AH395" s="260">
        <v>0.998851894374282</v>
      </c>
      <c r="AI395" s="262">
        <v>0.92</v>
      </c>
      <c r="AJ395" s="260">
        <v>0.936064556176288</v>
      </c>
      <c r="AK395" s="260">
        <v>0.931082981715893</v>
      </c>
      <c r="AL395" s="260">
        <v>0.924935732647815</v>
      </c>
      <c r="AM395" s="260">
        <v>0.951542973731191</v>
      </c>
      <c r="AN395" s="259">
        <v>0.99</v>
      </c>
      <c r="AO395" s="264">
        <v>1</v>
      </c>
      <c r="AP395" s="264">
        <v>1</v>
      </c>
      <c r="AQ395" s="264">
        <v>1</v>
      </c>
      <c r="AR395" s="265">
        <v>1</v>
      </c>
      <c r="AS395" s="286">
        <v>0.05</v>
      </c>
      <c r="AT395" s="267">
        <v>0.333333333333333</v>
      </c>
      <c r="AU395" s="268">
        <v>0</v>
      </c>
      <c r="AV395" s="268">
        <v>0</v>
      </c>
      <c r="AW395" s="268">
        <v>0.123076923076923</v>
      </c>
      <c r="AX395" s="224"/>
      <c r="AY395" s="222"/>
    </row>
    <row r="396" ht="15" spans="1:51">
      <c r="A396" s="220"/>
      <c r="B396" s="224"/>
      <c r="C396" s="283" t="s">
        <v>375</v>
      </c>
      <c r="D396" s="111" t="s">
        <v>25</v>
      </c>
      <c r="E396" s="111" t="s">
        <v>376</v>
      </c>
      <c r="F396" s="284" t="s">
        <v>427</v>
      </c>
      <c r="G396" s="284" t="s">
        <v>427</v>
      </c>
      <c r="H396" s="284" t="s">
        <v>427</v>
      </c>
      <c r="I396" s="284" t="s">
        <v>427</v>
      </c>
      <c r="J396" s="259">
        <v>0.9</v>
      </c>
      <c r="K396" s="260">
        <v>1</v>
      </c>
      <c r="L396" s="260">
        <v>1</v>
      </c>
      <c r="M396" s="261">
        <v>0.945945945945946</v>
      </c>
      <c r="N396" s="261">
        <v>0.964705882352941</v>
      </c>
      <c r="O396" s="262">
        <v>0.9</v>
      </c>
      <c r="P396" s="263">
        <v>0.997177134791814</v>
      </c>
      <c r="Q396" s="260">
        <v>0.991839296924043</v>
      </c>
      <c r="R396" s="260">
        <v>0.991165574237675</v>
      </c>
      <c r="S396" s="260">
        <v>0.983650537763769</v>
      </c>
      <c r="T396" s="262">
        <v>0.9</v>
      </c>
      <c r="U396" s="260">
        <v>0.893672077158316</v>
      </c>
      <c r="V396" s="260">
        <v>0.89202762084118</v>
      </c>
      <c r="W396" s="260">
        <v>0.8520946138501</v>
      </c>
      <c r="X396" s="260">
        <v>0.878058757007772</v>
      </c>
      <c r="Y396" s="262">
        <v>0.92</v>
      </c>
      <c r="Z396" s="262" t="s">
        <v>33</v>
      </c>
      <c r="AA396" s="262">
        <v>0.5</v>
      </c>
      <c r="AB396" s="262" t="s">
        <v>33</v>
      </c>
      <c r="AC396" s="262">
        <v>0.869565217391304</v>
      </c>
      <c r="AD396" s="262">
        <v>0.92</v>
      </c>
      <c r="AE396" s="260">
        <v>0.993628359592215</v>
      </c>
      <c r="AF396" s="260">
        <v>0.99159506910721</v>
      </c>
      <c r="AG396" s="260">
        <v>0.99884825799021</v>
      </c>
      <c r="AH396" s="260">
        <v>0.994764295875746</v>
      </c>
      <c r="AI396" s="262">
        <v>0.92</v>
      </c>
      <c r="AJ396" s="260">
        <v>0.945072697899838</v>
      </c>
      <c r="AK396" s="260">
        <v>0.955652717051843</v>
      </c>
      <c r="AL396" s="260">
        <v>0.946169182569069</v>
      </c>
      <c r="AM396" s="260">
        <v>0.964561917571332</v>
      </c>
      <c r="AN396" s="259">
        <v>0.99</v>
      </c>
      <c r="AO396" s="264">
        <v>1</v>
      </c>
      <c r="AP396" s="264">
        <v>1</v>
      </c>
      <c r="AQ396" s="264">
        <v>1</v>
      </c>
      <c r="AR396" s="265">
        <v>1</v>
      </c>
      <c r="AS396" s="286">
        <v>0.05</v>
      </c>
      <c r="AT396" s="267">
        <v>0</v>
      </c>
      <c r="AU396" s="268">
        <v>0.133333333333333</v>
      </c>
      <c r="AV396" s="268">
        <v>0.454545454545455</v>
      </c>
      <c r="AW396" s="268">
        <v>0.0818858560794045</v>
      </c>
      <c r="AX396" s="224"/>
      <c r="AY396" s="222"/>
    </row>
    <row r="397" ht="15" spans="1:51">
      <c r="A397" s="220"/>
      <c r="B397" s="224"/>
      <c r="C397" s="283" t="s">
        <v>375</v>
      </c>
      <c r="D397" s="111" t="s">
        <v>25</v>
      </c>
      <c r="E397" s="111" t="s">
        <v>376</v>
      </c>
      <c r="F397" s="284" t="s">
        <v>428</v>
      </c>
      <c r="G397" s="284" t="s">
        <v>428</v>
      </c>
      <c r="H397" s="284" t="s">
        <v>428</v>
      </c>
      <c r="I397" s="284" t="s">
        <v>428</v>
      </c>
      <c r="J397" s="259">
        <v>0.9</v>
      </c>
      <c r="K397" s="260">
        <v>0.979591836734694</v>
      </c>
      <c r="L397" s="260">
        <v>0.972972972972973</v>
      </c>
      <c r="M397" s="261">
        <v>0.840909090909091</v>
      </c>
      <c r="N397" s="261">
        <v>0.938232161874334</v>
      </c>
      <c r="O397" s="262">
        <v>0.9</v>
      </c>
      <c r="P397" s="263">
        <v>0.666666666666667</v>
      </c>
      <c r="Q397" s="260">
        <v>0.875</v>
      </c>
      <c r="R397" s="260">
        <v>1</v>
      </c>
      <c r="S397" s="260">
        <v>0.868085106382979</v>
      </c>
      <c r="T397" s="262">
        <v>0.9</v>
      </c>
      <c r="U397" s="260">
        <v>0.666666666666667</v>
      </c>
      <c r="V397" s="260">
        <v>1</v>
      </c>
      <c r="W397" s="260">
        <v>0.75</v>
      </c>
      <c r="X397" s="260">
        <v>0.902127659574468</v>
      </c>
      <c r="Y397" s="262">
        <v>0.92</v>
      </c>
      <c r="Z397" s="262" t="s">
        <v>33</v>
      </c>
      <c r="AA397" s="262">
        <v>1</v>
      </c>
      <c r="AB397" s="262">
        <v>1</v>
      </c>
      <c r="AC397" s="262">
        <v>0.875</v>
      </c>
      <c r="AD397" s="262">
        <v>0.92</v>
      </c>
      <c r="AE397" s="260">
        <v>0.992776886035313</v>
      </c>
      <c r="AF397" s="260">
        <v>0.986662329212752</v>
      </c>
      <c r="AG397" s="260">
        <v>0.997613365155131</v>
      </c>
      <c r="AH397" s="260">
        <v>0.966393708073097</v>
      </c>
      <c r="AI397" s="262">
        <v>0.92</v>
      </c>
      <c r="AJ397" s="260">
        <v>0.95049892388965</v>
      </c>
      <c r="AK397" s="260">
        <v>0.923200859291085</v>
      </c>
      <c r="AL397" s="260">
        <v>0.930338213023725</v>
      </c>
      <c r="AM397" s="260">
        <v>0.933413779113917</v>
      </c>
      <c r="AN397" s="259">
        <v>0.99</v>
      </c>
      <c r="AO397" s="264">
        <v>1</v>
      </c>
      <c r="AP397" s="264">
        <v>1</v>
      </c>
      <c r="AQ397" s="264">
        <v>1</v>
      </c>
      <c r="AR397" s="265">
        <v>1</v>
      </c>
      <c r="AS397" s="286">
        <v>0.05</v>
      </c>
      <c r="AT397" s="267">
        <v>0</v>
      </c>
      <c r="AU397" s="268">
        <v>0</v>
      </c>
      <c r="AV397" s="268">
        <v>0.0909090909090909</v>
      </c>
      <c r="AW397" s="268">
        <v>0.0713073005093379</v>
      </c>
      <c r="AX397" s="224"/>
      <c r="AY397" s="222"/>
    </row>
    <row r="398" ht="15" spans="1:51">
      <c r="A398" s="220"/>
      <c r="B398" s="224"/>
      <c r="C398" s="283" t="s">
        <v>375</v>
      </c>
      <c r="D398" s="111" t="s">
        <v>25</v>
      </c>
      <c r="E398" s="111" t="s">
        <v>376</v>
      </c>
      <c r="F398" s="284" t="s">
        <v>429</v>
      </c>
      <c r="G398" s="284" t="s">
        <v>429</v>
      </c>
      <c r="H398" s="284" t="s">
        <v>429</v>
      </c>
      <c r="I398" s="284" t="s">
        <v>429</v>
      </c>
      <c r="J398" s="259">
        <v>0.9</v>
      </c>
      <c r="K398" s="260">
        <v>0.977777777777778</v>
      </c>
      <c r="L398" s="260">
        <v>1</v>
      </c>
      <c r="M398" s="261">
        <v>1</v>
      </c>
      <c r="N398" s="261">
        <v>0.987473903966597</v>
      </c>
      <c r="O398" s="262">
        <v>0.9</v>
      </c>
      <c r="P398" s="263" t="s">
        <v>33</v>
      </c>
      <c r="Q398" s="260" t="s">
        <v>33</v>
      </c>
      <c r="R398" s="260">
        <v>0</v>
      </c>
      <c r="S398" s="260">
        <v>0.333333333333333</v>
      </c>
      <c r="T398" s="262">
        <v>0.9</v>
      </c>
      <c r="U398" s="260" t="s">
        <v>33</v>
      </c>
      <c r="V398" s="260" t="s">
        <v>33</v>
      </c>
      <c r="W398" s="260">
        <v>1</v>
      </c>
      <c r="X398" s="260">
        <v>0.666666666666667</v>
      </c>
      <c r="Y398" s="262">
        <v>0.92</v>
      </c>
      <c r="Z398" s="262" t="s">
        <v>33</v>
      </c>
      <c r="AA398" s="262" t="s">
        <v>33</v>
      </c>
      <c r="AB398" s="262" t="s">
        <v>33</v>
      </c>
      <c r="AC398" s="262">
        <v>0</v>
      </c>
      <c r="AD398" s="262">
        <v>0.92</v>
      </c>
      <c r="AE398" s="260">
        <v>0.991319444444444</v>
      </c>
      <c r="AF398" s="260">
        <v>0.990147783251232</v>
      </c>
      <c r="AG398" s="260">
        <v>0.985365853658537</v>
      </c>
      <c r="AH398" s="260">
        <v>0.992923824544951</v>
      </c>
      <c r="AI398" s="262">
        <v>0.92</v>
      </c>
      <c r="AJ398" s="260">
        <v>0.958843704066634</v>
      </c>
      <c r="AK398" s="260">
        <v>0.94811753902663</v>
      </c>
      <c r="AL398" s="260">
        <v>0.964864296233958</v>
      </c>
      <c r="AM398" s="260">
        <v>0.961074621419449</v>
      </c>
      <c r="AN398" s="259">
        <v>0.99</v>
      </c>
      <c r="AO398" s="264">
        <v>1</v>
      </c>
      <c r="AP398" s="264">
        <v>1</v>
      </c>
      <c r="AQ398" s="264">
        <v>1</v>
      </c>
      <c r="AR398" s="265">
        <v>1</v>
      </c>
      <c r="AS398" s="286">
        <v>0.05</v>
      </c>
      <c r="AT398" s="267">
        <v>0.0625</v>
      </c>
      <c r="AU398" s="268">
        <v>0</v>
      </c>
      <c r="AV398" s="268">
        <v>0</v>
      </c>
      <c r="AW398" s="268">
        <v>0.0601503759398496</v>
      </c>
      <c r="AX398" s="224"/>
      <c r="AY398" s="222"/>
    </row>
    <row r="399" ht="15" spans="1:51">
      <c r="A399" s="220"/>
      <c r="B399" s="224"/>
      <c r="C399" s="283" t="s">
        <v>375</v>
      </c>
      <c r="D399" s="111" t="s">
        <v>25</v>
      </c>
      <c r="E399" s="111" t="s">
        <v>376</v>
      </c>
      <c r="F399" s="284" t="s">
        <v>430</v>
      </c>
      <c r="G399" s="284" t="s">
        <v>430</v>
      </c>
      <c r="H399" s="284" t="s">
        <v>430</v>
      </c>
      <c r="I399" s="284" t="s">
        <v>430</v>
      </c>
      <c r="J399" s="259">
        <v>0.9</v>
      </c>
      <c r="K399" s="260">
        <v>1</v>
      </c>
      <c r="L399" s="260">
        <v>0.96</v>
      </c>
      <c r="M399" s="261">
        <v>0.961538461538462</v>
      </c>
      <c r="N399" s="261">
        <v>0.962540716612378</v>
      </c>
      <c r="O399" s="262">
        <v>0.9</v>
      </c>
      <c r="P399" s="263">
        <v>1</v>
      </c>
      <c r="Q399" s="260" t="s">
        <v>33</v>
      </c>
      <c r="R399" s="260" t="s">
        <v>33</v>
      </c>
      <c r="S399" s="260">
        <v>0.727272727272727</v>
      </c>
      <c r="T399" s="262">
        <v>0.9</v>
      </c>
      <c r="U399" s="260">
        <v>1</v>
      </c>
      <c r="V399" s="260" t="s">
        <v>33</v>
      </c>
      <c r="W399" s="260" t="s">
        <v>33</v>
      </c>
      <c r="X399" s="260">
        <v>0.636363636363636</v>
      </c>
      <c r="Y399" s="262">
        <v>0.92</v>
      </c>
      <c r="Z399" s="262" t="s">
        <v>33</v>
      </c>
      <c r="AA399" s="262" t="s">
        <v>33</v>
      </c>
      <c r="AB399" s="262" t="s">
        <v>33</v>
      </c>
      <c r="AC399" s="262">
        <v>0.5</v>
      </c>
      <c r="AD399" s="262">
        <v>0.92</v>
      </c>
      <c r="AE399" s="260">
        <v>0.997763419483101</v>
      </c>
      <c r="AF399" s="260">
        <v>0.997534343078549</v>
      </c>
      <c r="AG399" s="260">
        <v>0.997826086956522</v>
      </c>
      <c r="AH399" s="260">
        <v>0.998538723818802</v>
      </c>
      <c r="AI399" s="262">
        <v>0.92</v>
      </c>
      <c r="AJ399" s="260">
        <v>0.950641025641026</v>
      </c>
      <c r="AK399" s="260">
        <v>0.937388193202147</v>
      </c>
      <c r="AL399" s="260">
        <v>0.938026981450253</v>
      </c>
      <c r="AM399" s="260">
        <v>0.961045090602613</v>
      </c>
      <c r="AN399" s="259">
        <v>0.99</v>
      </c>
      <c r="AO399" s="264">
        <v>1</v>
      </c>
      <c r="AP399" s="264">
        <v>1</v>
      </c>
      <c r="AQ399" s="264">
        <v>1</v>
      </c>
      <c r="AR399" s="265">
        <v>1</v>
      </c>
      <c r="AS399" s="286">
        <v>0.05</v>
      </c>
      <c r="AT399" s="267">
        <v>0</v>
      </c>
      <c r="AU399" s="268">
        <v>0.0909090909090909</v>
      </c>
      <c r="AV399" s="268">
        <v>0</v>
      </c>
      <c r="AW399" s="268">
        <v>0.0575916230366492</v>
      </c>
      <c r="AX399" s="224"/>
      <c r="AY399" s="222"/>
    </row>
    <row r="400" ht="15" spans="1:51">
      <c r="A400" s="220"/>
      <c r="B400" s="224"/>
      <c r="C400" s="283" t="s">
        <v>375</v>
      </c>
      <c r="D400" s="111" t="s">
        <v>25</v>
      </c>
      <c r="E400" s="111" t="s">
        <v>376</v>
      </c>
      <c r="F400" s="284" t="s">
        <v>431</v>
      </c>
      <c r="G400" s="284" t="s">
        <v>431</v>
      </c>
      <c r="H400" s="284" t="s">
        <v>431</v>
      </c>
      <c r="I400" s="284" t="s">
        <v>431</v>
      </c>
      <c r="J400" s="259">
        <v>0.9</v>
      </c>
      <c r="K400" s="260">
        <v>1</v>
      </c>
      <c r="L400" s="260">
        <v>0.875</v>
      </c>
      <c r="M400" s="261">
        <v>1</v>
      </c>
      <c r="N400" s="261">
        <v>0.984455958549223</v>
      </c>
      <c r="O400" s="262">
        <v>0.9</v>
      </c>
      <c r="P400" s="263">
        <v>0</v>
      </c>
      <c r="Q400" s="260">
        <v>0</v>
      </c>
      <c r="R400" s="260" t="s">
        <v>33</v>
      </c>
      <c r="S400" s="260">
        <v>0.2</v>
      </c>
      <c r="T400" s="262">
        <v>0.9</v>
      </c>
      <c r="U400" s="260">
        <v>1</v>
      </c>
      <c r="V400" s="260">
        <v>1</v>
      </c>
      <c r="W400" s="260" t="s">
        <v>33</v>
      </c>
      <c r="X400" s="260">
        <v>1</v>
      </c>
      <c r="Y400" s="262">
        <v>0.92</v>
      </c>
      <c r="Z400" s="262">
        <v>0</v>
      </c>
      <c r="AA400" s="262">
        <v>0</v>
      </c>
      <c r="AB400" s="262" t="s">
        <v>33</v>
      </c>
      <c r="AC400" s="262">
        <v>0.333333333333333</v>
      </c>
      <c r="AD400" s="262">
        <v>0.92</v>
      </c>
      <c r="AE400" s="260">
        <v>0.957746478873239</v>
      </c>
      <c r="AF400" s="260">
        <v>0.964757709251101</v>
      </c>
      <c r="AG400" s="260">
        <v>0.96969696969697</v>
      </c>
      <c r="AH400" s="260">
        <v>0.985967503692762</v>
      </c>
      <c r="AI400" s="262">
        <v>0.92</v>
      </c>
      <c r="AJ400" s="260">
        <v>0.95276334435522</v>
      </c>
      <c r="AK400" s="260">
        <v>0.933634992458522</v>
      </c>
      <c r="AL400" s="260">
        <v>0.95638229634381</v>
      </c>
      <c r="AM400" s="260">
        <v>0.958403671660688</v>
      </c>
      <c r="AN400" s="259">
        <v>0.99</v>
      </c>
      <c r="AO400" s="264">
        <v>1</v>
      </c>
      <c r="AP400" s="264">
        <v>1</v>
      </c>
      <c r="AQ400" s="264">
        <v>1</v>
      </c>
      <c r="AR400" s="265">
        <v>1</v>
      </c>
      <c r="AS400" s="286">
        <v>0.05</v>
      </c>
      <c r="AT400" s="267">
        <v>0</v>
      </c>
      <c r="AU400" s="268">
        <v>2</v>
      </c>
      <c r="AV400" s="268">
        <v>0</v>
      </c>
      <c r="AW400" s="268">
        <v>0.0886075949367089</v>
      </c>
      <c r="AX400" s="224"/>
      <c r="AY400" s="222"/>
    </row>
    <row r="401" ht="15" spans="1:51">
      <c r="A401" s="220"/>
      <c r="B401" s="224"/>
      <c r="C401" s="283" t="s">
        <v>375</v>
      </c>
      <c r="D401" s="111" t="s">
        <v>25</v>
      </c>
      <c r="E401" s="111" t="s">
        <v>376</v>
      </c>
      <c r="F401" s="284" t="s">
        <v>432</v>
      </c>
      <c r="G401" s="284" t="s">
        <v>432</v>
      </c>
      <c r="H401" s="284" t="s">
        <v>432</v>
      </c>
      <c r="I401" s="284" t="s">
        <v>432</v>
      </c>
      <c r="J401" s="259">
        <v>0.9</v>
      </c>
      <c r="K401" s="260">
        <v>1</v>
      </c>
      <c r="L401" s="260">
        <v>1</v>
      </c>
      <c r="M401" s="261">
        <v>1</v>
      </c>
      <c r="N401" s="261">
        <v>0.995161290322581</v>
      </c>
      <c r="O401" s="262">
        <v>0.9</v>
      </c>
      <c r="P401" s="263">
        <v>0</v>
      </c>
      <c r="Q401" s="260">
        <v>0</v>
      </c>
      <c r="R401" s="260">
        <v>0</v>
      </c>
      <c r="S401" s="260">
        <v>0</v>
      </c>
      <c r="T401" s="262">
        <v>0.9</v>
      </c>
      <c r="U401" s="260">
        <v>0</v>
      </c>
      <c r="V401" s="260">
        <v>0</v>
      </c>
      <c r="W401" s="260">
        <v>0</v>
      </c>
      <c r="X401" s="260">
        <v>0</v>
      </c>
      <c r="Y401" s="262">
        <v>0.92</v>
      </c>
      <c r="Z401" s="262" t="s">
        <v>33</v>
      </c>
      <c r="AA401" s="262">
        <v>0</v>
      </c>
      <c r="AB401" s="262" t="s">
        <v>33</v>
      </c>
      <c r="AC401" s="262">
        <v>0</v>
      </c>
      <c r="AD401" s="262">
        <v>0.92</v>
      </c>
      <c r="AE401" s="260">
        <v>1</v>
      </c>
      <c r="AF401" s="260">
        <v>1</v>
      </c>
      <c r="AG401" s="260">
        <v>1</v>
      </c>
      <c r="AH401" s="260">
        <v>0.967465753424658</v>
      </c>
      <c r="AI401" s="262">
        <v>0.92</v>
      </c>
      <c r="AJ401" s="260">
        <v>0.947432762836186</v>
      </c>
      <c r="AK401" s="260">
        <v>0.92316384180791</v>
      </c>
      <c r="AL401" s="260">
        <v>0.961099585062241</v>
      </c>
      <c r="AM401" s="260">
        <v>0.954604985682257</v>
      </c>
      <c r="AN401" s="259">
        <v>0.99</v>
      </c>
      <c r="AO401" s="264">
        <v>1</v>
      </c>
      <c r="AP401" s="264">
        <v>1</v>
      </c>
      <c r="AQ401" s="264">
        <v>1</v>
      </c>
      <c r="AR401" s="265">
        <v>1</v>
      </c>
      <c r="AS401" s="286">
        <v>0.05</v>
      </c>
      <c r="AT401" s="267">
        <v>0</v>
      </c>
      <c r="AU401" s="268">
        <v>0</v>
      </c>
      <c r="AV401" s="268">
        <v>0.125</v>
      </c>
      <c r="AW401" s="268">
        <v>0.0909090909090909</v>
      </c>
      <c r="AX401" s="224"/>
      <c r="AY401" s="222"/>
    </row>
    <row r="402" ht="15" spans="1:51">
      <c r="A402" s="220"/>
      <c r="B402" s="224"/>
      <c r="C402" s="283" t="s">
        <v>375</v>
      </c>
      <c r="D402" s="111" t="s">
        <v>25</v>
      </c>
      <c r="E402" s="111" t="s">
        <v>376</v>
      </c>
      <c r="F402" s="284" t="s">
        <v>433</v>
      </c>
      <c r="G402" s="284" t="s">
        <v>433</v>
      </c>
      <c r="H402" s="284" t="s">
        <v>433</v>
      </c>
      <c r="I402" s="284" t="s">
        <v>433</v>
      </c>
      <c r="J402" s="259">
        <v>0.9</v>
      </c>
      <c r="K402" s="260">
        <v>0.962962962962963</v>
      </c>
      <c r="L402" s="260">
        <v>0.938775510204082</v>
      </c>
      <c r="M402" s="261">
        <v>0.927272727272727</v>
      </c>
      <c r="N402" s="261">
        <v>0.92521877486078</v>
      </c>
      <c r="O402" s="262">
        <v>0.9</v>
      </c>
      <c r="P402" s="263">
        <v>0</v>
      </c>
      <c r="Q402" s="260">
        <v>0.5</v>
      </c>
      <c r="R402" s="260" t="s">
        <v>33</v>
      </c>
      <c r="S402" s="260">
        <v>0.178571428571429</v>
      </c>
      <c r="T402" s="262">
        <v>0.9</v>
      </c>
      <c r="U402" s="260">
        <v>0.333333333333333</v>
      </c>
      <c r="V402" s="260">
        <v>0.25</v>
      </c>
      <c r="W402" s="260" t="s">
        <v>33</v>
      </c>
      <c r="X402" s="260">
        <v>0.285714285714286</v>
      </c>
      <c r="Y402" s="262">
        <v>0.92</v>
      </c>
      <c r="Z402" s="262">
        <v>0</v>
      </c>
      <c r="AA402" s="262">
        <v>0</v>
      </c>
      <c r="AB402" s="262" t="s">
        <v>33</v>
      </c>
      <c r="AC402" s="262">
        <v>0</v>
      </c>
      <c r="AD402" s="262">
        <v>0.92</v>
      </c>
      <c r="AE402" s="260">
        <v>0.992577319587629</v>
      </c>
      <c r="AF402" s="260">
        <v>0.99072114601986</v>
      </c>
      <c r="AG402" s="260">
        <v>0.995857497928749</v>
      </c>
      <c r="AH402" s="260">
        <v>0.994500752818479</v>
      </c>
      <c r="AI402" s="262">
        <v>0.92</v>
      </c>
      <c r="AJ402" s="260">
        <v>0.917156105100464</v>
      </c>
      <c r="AK402" s="260">
        <v>0.907852276801721</v>
      </c>
      <c r="AL402" s="260">
        <v>0.92012543811105</v>
      </c>
      <c r="AM402" s="260">
        <v>0.923371501948955</v>
      </c>
      <c r="AN402" s="259">
        <v>0.99</v>
      </c>
      <c r="AO402" s="264">
        <v>1</v>
      </c>
      <c r="AP402" s="264">
        <v>1</v>
      </c>
      <c r="AQ402" s="264">
        <v>1</v>
      </c>
      <c r="AR402" s="265">
        <v>1</v>
      </c>
      <c r="AS402" s="286">
        <v>0.05</v>
      </c>
      <c r="AT402" s="267">
        <v>0.25</v>
      </c>
      <c r="AU402" s="268">
        <v>0.133333333333333</v>
      </c>
      <c r="AV402" s="268">
        <v>0.0666666666666667</v>
      </c>
      <c r="AW402" s="268">
        <v>0.0460526315789474</v>
      </c>
      <c r="AX402" s="224"/>
      <c r="AY402" s="222"/>
    </row>
    <row r="403" ht="15" spans="1:51">
      <c r="A403" s="220"/>
      <c r="B403" s="224"/>
      <c r="C403" s="283" t="s">
        <v>375</v>
      </c>
      <c r="D403" s="111" t="s">
        <v>25</v>
      </c>
      <c r="E403" s="111" t="s">
        <v>376</v>
      </c>
      <c r="F403" s="284" t="s">
        <v>434</v>
      </c>
      <c r="G403" s="284" t="s">
        <v>434</v>
      </c>
      <c r="H403" s="284" t="s">
        <v>434</v>
      </c>
      <c r="I403" s="284" t="s">
        <v>434</v>
      </c>
      <c r="J403" s="259">
        <v>0.9</v>
      </c>
      <c r="K403" s="260">
        <v>1</v>
      </c>
      <c r="L403" s="260">
        <v>1</v>
      </c>
      <c r="M403" s="261">
        <v>1</v>
      </c>
      <c r="N403" s="261">
        <v>0.985754985754986</v>
      </c>
      <c r="O403" s="262">
        <v>0.9</v>
      </c>
      <c r="P403" s="263">
        <v>0.988603988603989</v>
      </c>
      <c r="Q403" s="260">
        <v>0.986607142857143</v>
      </c>
      <c r="R403" s="260">
        <v>0.983193277310924</v>
      </c>
      <c r="S403" s="260">
        <v>0.991483609327475</v>
      </c>
      <c r="T403" s="262">
        <v>0.9</v>
      </c>
      <c r="U403" s="260">
        <v>0.935612535612536</v>
      </c>
      <c r="V403" s="260">
        <v>0.935267857142857</v>
      </c>
      <c r="W403" s="260">
        <v>0.946428571428571</v>
      </c>
      <c r="X403" s="260">
        <v>0.940114903683677</v>
      </c>
      <c r="Y403" s="262">
        <v>0.92</v>
      </c>
      <c r="Z403" s="262">
        <v>0.944479897894065</v>
      </c>
      <c r="AA403" s="262">
        <v>0.951101558301988</v>
      </c>
      <c r="AB403" s="262">
        <v>0.959252971137521</v>
      </c>
      <c r="AC403" s="262">
        <v>0.958460304731355</v>
      </c>
      <c r="AD403" s="262">
        <v>0.92</v>
      </c>
      <c r="AE403" s="260">
        <v>0.997229916897507</v>
      </c>
      <c r="AF403" s="260">
        <v>0.997997997997998</v>
      </c>
      <c r="AG403" s="260">
        <v>0.99802371541502</v>
      </c>
      <c r="AH403" s="260">
        <v>0.998714950810002</v>
      </c>
      <c r="AI403" s="262">
        <v>0.92</v>
      </c>
      <c r="AJ403" s="260">
        <v>0.964801444043321</v>
      </c>
      <c r="AK403" s="260">
        <v>0.960826985854189</v>
      </c>
      <c r="AL403" s="260">
        <v>0.971447112264763</v>
      </c>
      <c r="AM403" s="260">
        <v>0.972080877415504</v>
      </c>
      <c r="AN403" s="259">
        <v>0.99</v>
      </c>
      <c r="AO403" s="264">
        <v>1</v>
      </c>
      <c r="AP403" s="264">
        <v>1</v>
      </c>
      <c r="AQ403" s="264">
        <v>1</v>
      </c>
      <c r="AR403" s="265">
        <v>1</v>
      </c>
      <c r="AS403" s="286">
        <v>0.05</v>
      </c>
      <c r="AT403" s="267">
        <v>0</v>
      </c>
      <c r="AU403" s="268">
        <v>0</v>
      </c>
      <c r="AV403" s="268">
        <v>0</v>
      </c>
      <c r="AW403" s="268">
        <v>0.027972027972028</v>
      </c>
      <c r="AX403" s="224"/>
      <c r="AY403" s="222"/>
    </row>
    <row r="404" ht="15" spans="1:51">
      <c r="A404" s="220"/>
      <c r="B404" s="224"/>
      <c r="C404" s="283" t="s">
        <v>375</v>
      </c>
      <c r="D404" s="111" t="s">
        <v>25</v>
      </c>
      <c r="E404" s="111" t="s">
        <v>376</v>
      </c>
      <c r="F404" s="284" t="s">
        <v>435</v>
      </c>
      <c r="G404" s="284" t="s">
        <v>435</v>
      </c>
      <c r="H404" s="284" t="s">
        <v>435</v>
      </c>
      <c r="I404" s="284" t="s">
        <v>435</v>
      </c>
      <c r="J404" s="259">
        <v>0.9</v>
      </c>
      <c r="K404" s="260">
        <v>1</v>
      </c>
      <c r="L404" s="260">
        <v>0.964285714285714</v>
      </c>
      <c r="M404" s="261">
        <v>0.92156862745098</v>
      </c>
      <c r="N404" s="261">
        <v>0.968280467445743</v>
      </c>
      <c r="O404" s="262">
        <v>0.9</v>
      </c>
      <c r="P404" s="263">
        <v>0.982526057633354</v>
      </c>
      <c r="Q404" s="260">
        <v>0.937818552497452</v>
      </c>
      <c r="R404" s="260">
        <v>0.77884986491702</v>
      </c>
      <c r="S404" s="260">
        <v>0.955842562295495</v>
      </c>
      <c r="T404" s="262">
        <v>0.9</v>
      </c>
      <c r="U404" s="260">
        <v>0.889331698344574</v>
      </c>
      <c r="V404" s="260">
        <v>0.886340468909276</v>
      </c>
      <c r="W404" s="260">
        <v>0.854110382091856</v>
      </c>
      <c r="X404" s="260">
        <v>0.867087213692424</v>
      </c>
      <c r="Y404" s="262">
        <v>0.92</v>
      </c>
      <c r="Z404" s="262">
        <v>0.906641366223909</v>
      </c>
      <c r="AA404" s="262">
        <v>0.909798270893372</v>
      </c>
      <c r="AB404" s="262">
        <v>0.91070110701107</v>
      </c>
      <c r="AC404" s="262">
        <v>0.90344979957706</v>
      </c>
      <c r="AD404" s="262">
        <v>0.92</v>
      </c>
      <c r="AE404" s="260">
        <v>0.997174899409297</v>
      </c>
      <c r="AF404" s="260">
        <v>0.863497660541127</v>
      </c>
      <c r="AG404" s="260">
        <v>0.159984907084237</v>
      </c>
      <c r="AH404" s="260">
        <v>0.845412177515342</v>
      </c>
      <c r="AI404" s="262">
        <v>0.92</v>
      </c>
      <c r="AJ404" s="260">
        <v>0.943869764286926</v>
      </c>
      <c r="AK404" s="260">
        <v>0.930964653902798</v>
      </c>
      <c r="AL404" s="260">
        <v>0.953370501773948</v>
      </c>
      <c r="AM404" s="260">
        <v>0.93391678351425</v>
      </c>
      <c r="AN404" s="259">
        <v>0.99</v>
      </c>
      <c r="AO404" s="264">
        <v>1</v>
      </c>
      <c r="AP404" s="264">
        <v>1</v>
      </c>
      <c r="AQ404" s="264">
        <v>1</v>
      </c>
      <c r="AR404" s="265">
        <v>1</v>
      </c>
      <c r="AS404" s="286">
        <v>0.05</v>
      </c>
      <c r="AT404" s="267">
        <v>0.173913043478261</v>
      </c>
      <c r="AU404" s="268">
        <v>0.108108108108108</v>
      </c>
      <c r="AV404" s="268">
        <v>0.05</v>
      </c>
      <c r="AW404" s="268">
        <v>0.0550595238095238</v>
      </c>
      <c r="AX404" s="224"/>
      <c r="AY404" s="222"/>
    </row>
    <row r="405" ht="15" spans="1:51">
      <c r="A405" s="220"/>
      <c r="B405" s="224"/>
      <c r="C405" s="283" t="s">
        <v>375</v>
      </c>
      <c r="D405" s="111" t="s">
        <v>25</v>
      </c>
      <c r="E405" s="111" t="s">
        <v>376</v>
      </c>
      <c r="F405" s="284" t="s">
        <v>436</v>
      </c>
      <c r="G405" s="284" t="s">
        <v>436</v>
      </c>
      <c r="H405" s="284" t="s">
        <v>436</v>
      </c>
      <c r="I405" s="284" t="s">
        <v>436</v>
      </c>
      <c r="J405" s="259">
        <v>0.9</v>
      </c>
      <c r="K405" s="260">
        <v>0.950819672131147</v>
      </c>
      <c r="L405" s="260">
        <v>0.927272727272727</v>
      </c>
      <c r="M405" s="261">
        <v>1</v>
      </c>
      <c r="N405" s="261">
        <v>0.97593984962406</v>
      </c>
      <c r="O405" s="262">
        <v>0.9</v>
      </c>
      <c r="P405" s="263">
        <v>0.97256018638364</v>
      </c>
      <c r="Q405" s="260">
        <v>0.95959595959596</v>
      </c>
      <c r="R405" s="260">
        <v>0.941676792223572</v>
      </c>
      <c r="S405" s="260">
        <v>0.963447300306989</v>
      </c>
      <c r="T405" s="262">
        <v>0.9</v>
      </c>
      <c r="U405" s="260">
        <v>0.915868495987574</v>
      </c>
      <c r="V405" s="260">
        <v>0.934343434343434</v>
      </c>
      <c r="W405" s="260">
        <v>0.929526123936817</v>
      </c>
      <c r="X405" s="260">
        <v>0.938150845723229</v>
      </c>
      <c r="Y405" s="262">
        <v>0.92</v>
      </c>
      <c r="Z405" s="262">
        <v>0.910961214165261</v>
      </c>
      <c r="AA405" s="262">
        <v>0.915102974828375</v>
      </c>
      <c r="AB405" s="262">
        <v>0.9003367003367</v>
      </c>
      <c r="AC405" s="262">
        <v>0.924554640574773</v>
      </c>
      <c r="AD405" s="262">
        <v>0.92</v>
      </c>
      <c r="AE405" s="260">
        <v>0.997790385189609</v>
      </c>
      <c r="AF405" s="260">
        <v>0.938370846730975</v>
      </c>
      <c r="AG405" s="260">
        <v>0.954083552879187</v>
      </c>
      <c r="AH405" s="260">
        <v>0.944842565875004</v>
      </c>
      <c r="AI405" s="262">
        <v>0.92</v>
      </c>
      <c r="AJ405" s="260">
        <v>0.944948755490483</v>
      </c>
      <c r="AK405" s="260">
        <v>0.934934044760634</v>
      </c>
      <c r="AL405" s="260">
        <v>0.942604298356511</v>
      </c>
      <c r="AM405" s="260">
        <v>0.94902109996541</v>
      </c>
      <c r="AN405" s="259">
        <v>0.99</v>
      </c>
      <c r="AO405" s="264">
        <v>1</v>
      </c>
      <c r="AP405" s="264">
        <v>1</v>
      </c>
      <c r="AQ405" s="264">
        <v>1</v>
      </c>
      <c r="AR405" s="265">
        <v>1</v>
      </c>
      <c r="AS405" s="286">
        <v>0.05</v>
      </c>
      <c r="AT405" s="267">
        <v>0.25</v>
      </c>
      <c r="AU405" s="268">
        <v>0</v>
      </c>
      <c r="AV405" s="268">
        <v>0.0666666666666667</v>
      </c>
      <c r="AW405" s="268">
        <v>0.0583756345177665</v>
      </c>
      <c r="AX405" s="224"/>
      <c r="AY405" s="222"/>
    </row>
    <row r="406" ht="15" spans="1:51">
      <c r="A406" s="220"/>
      <c r="B406" s="224"/>
      <c r="C406" s="283" t="s">
        <v>375</v>
      </c>
      <c r="D406" s="111" t="s">
        <v>25</v>
      </c>
      <c r="E406" s="111" t="s">
        <v>376</v>
      </c>
      <c r="F406" s="284" t="s">
        <v>437</v>
      </c>
      <c r="G406" s="284" t="s">
        <v>437</v>
      </c>
      <c r="H406" s="284" t="s">
        <v>437</v>
      </c>
      <c r="I406" s="284" t="s">
        <v>437</v>
      </c>
      <c r="J406" s="259">
        <v>0.9</v>
      </c>
      <c r="K406" s="260">
        <v>0.963636363636364</v>
      </c>
      <c r="L406" s="260">
        <v>0.941176470588235</v>
      </c>
      <c r="M406" s="261">
        <v>0.94</v>
      </c>
      <c r="N406" s="261">
        <v>0.970434782608696</v>
      </c>
      <c r="O406" s="262">
        <v>0.9</v>
      </c>
      <c r="P406" s="263">
        <v>0.859553775743707</v>
      </c>
      <c r="Q406" s="260">
        <v>0.949490268767377</v>
      </c>
      <c r="R406" s="260">
        <v>0.895324782788581</v>
      </c>
      <c r="S406" s="260">
        <v>0.891096845363036</v>
      </c>
      <c r="T406" s="262">
        <v>0.9</v>
      </c>
      <c r="U406" s="260">
        <v>0.909038901601831</v>
      </c>
      <c r="V406" s="260">
        <v>0.929101019462465</v>
      </c>
      <c r="W406" s="260">
        <v>0.886636326023997</v>
      </c>
      <c r="X406" s="260">
        <v>0.89342566915381</v>
      </c>
      <c r="Y406" s="262">
        <v>0.92</v>
      </c>
      <c r="Z406" s="262">
        <v>0.92226148409894</v>
      </c>
      <c r="AA406" s="262">
        <v>0.906569736133549</v>
      </c>
      <c r="AB406" s="262">
        <v>0.907271514342895</v>
      </c>
      <c r="AC406" s="262">
        <v>0.881686824049308</v>
      </c>
      <c r="AD406" s="262">
        <v>0.92</v>
      </c>
      <c r="AE406" s="260">
        <v>0.925164084173489</v>
      </c>
      <c r="AF406" s="260">
        <v>0.500942126514132</v>
      </c>
      <c r="AG406" s="260">
        <v>0.577351785041193</v>
      </c>
      <c r="AH406" s="260">
        <v>0.78154828578906</v>
      </c>
      <c r="AI406" s="262">
        <v>0.92</v>
      </c>
      <c r="AJ406" s="260">
        <v>0.945856019358742</v>
      </c>
      <c r="AK406" s="260">
        <v>0.932765957446808</v>
      </c>
      <c r="AL406" s="260">
        <v>0.9381049414162</v>
      </c>
      <c r="AM406" s="260">
        <v>0.921460581160382</v>
      </c>
      <c r="AN406" s="259">
        <v>0.99</v>
      </c>
      <c r="AO406" s="264">
        <v>1</v>
      </c>
      <c r="AP406" s="264">
        <v>1</v>
      </c>
      <c r="AQ406" s="264">
        <v>1</v>
      </c>
      <c r="AR406" s="265">
        <v>1</v>
      </c>
      <c r="AS406" s="286">
        <v>0.05</v>
      </c>
      <c r="AT406" s="267">
        <v>0.153846153846154</v>
      </c>
      <c r="AU406" s="268">
        <v>0.242424242424242</v>
      </c>
      <c r="AV406" s="268">
        <v>0.0625</v>
      </c>
      <c r="AW406" s="268">
        <v>0.0658105939004815</v>
      </c>
      <c r="AX406" s="224"/>
      <c r="AY406" s="222"/>
    </row>
    <row r="407" ht="15" spans="1:51">
      <c r="A407" s="220"/>
      <c r="B407" s="224"/>
      <c r="C407" s="283" t="s">
        <v>375</v>
      </c>
      <c r="D407" s="111" t="s">
        <v>25</v>
      </c>
      <c r="E407" s="111" t="s">
        <v>376</v>
      </c>
      <c r="F407" s="284" t="s">
        <v>438</v>
      </c>
      <c r="G407" s="284" t="s">
        <v>438</v>
      </c>
      <c r="H407" s="284" t="s">
        <v>438</v>
      </c>
      <c r="I407" s="284" t="s">
        <v>438</v>
      </c>
      <c r="J407" s="259">
        <v>0.9</v>
      </c>
      <c r="K407" s="260">
        <v>0.983333333333333</v>
      </c>
      <c r="L407" s="260">
        <v>0.982142857142857</v>
      </c>
      <c r="M407" s="261">
        <v>0.980392156862745</v>
      </c>
      <c r="N407" s="261">
        <v>0.988344988344988</v>
      </c>
      <c r="O407" s="262">
        <v>0.9</v>
      </c>
      <c r="P407" s="263">
        <v>0.995452113429642</v>
      </c>
      <c r="Q407" s="260">
        <v>0.996216216216216</v>
      </c>
      <c r="R407" s="260">
        <v>0.995502248875562</v>
      </c>
      <c r="S407" s="260">
        <v>0.994012284253509</v>
      </c>
      <c r="T407" s="262">
        <v>0.9</v>
      </c>
      <c r="U407" s="260">
        <v>0.944890315676833</v>
      </c>
      <c r="V407" s="260">
        <v>0.938378378378378</v>
      </c>
      <c r="W407" s="260">
        <v>0.952523738130934</v>
      </c>
      <c r="X407" s="260">
        <v>0.949696325018015</v>
      </c>
      <c r="Y407" s="262">
        <v>0.92</v>
      </c>
      <c r="Z407" s="262">
        <v>0.959068219633943</v>
      </c>
      <c r="AA407" s="262">
        <v>0.953164916264547</v>
      </c>
      <c r="AB407" s="262">
        <v>0.955892034233048</v>
      </c>
      <c r="AC407" s="262">
        <v>0.961168536841523</v>
      </c>
      <c r="AD407" s="262">
        <v>0.92</v>
      </c>
      <c r="AE407" s="260">
        <v>0.996236828901154</v>
      </c>
      <c r="AF407" s="260">
        <v>0.995181496948281</v>
      </c>
      <c r="AG407" s="260">
        <v>0.836071510881375</v>
      </c>
      <c r="AH407" s="260">
        <v>0.984184570608566</v>
      </c>
      <c r="AI407" s="262">
        <v>0.92</v>
      </c>
      <c r="AJ407" s="260">
        <v>0.97227575982209</v>
      </c>
      <c r="AK407" s="260">
        <v>0.962590731434953</v>
      </c>
      <c r="AL407" s="260">
        <v>0.972451008236296</v>
      </c>
      <c r="AM407" s="260">
        <v>0.973988505659165</v>
      </c>
      <c r="AN407" s="259">
        <v>0.99</v>
      </c>
      <c r="AO407" s="264">
        <v>1</v>
      </c>
      <c r="AP407" s="264">
        <v>1</v>
      </c>
      <c r="AQ407" s="264">
        <v>1</v>
      </c>
      <c r="AR407" s="265">
        <v>1</v>
      </c>
      <c r="AS407" s="286">
        <v>0.05</v>
      </c>
      <c r="AT407" s="267">
        <v>0.142857142857143</v>
      </c>
      <c r="AU407" s="268">
        <v>0.105263157894737</v>
      </c>
      <c r="AV407" s="268">
        <v>0.0909090909090909</v>
      </c>
      <c r="AW407" s="268">
        <v>0.0594315245478036</v>
      </c>
      <c r="AX407" s="224"/>
      <c r="AY407" s="222"/>
    </row>
    <row r="408" ht="15" spans="1:51">
      <c r="A408" s="220"/>
      <c r="B408" s="224"/>
      <c r="C408" s="283" t="s">
        <v>375</v>
      </c>
      <c r="D408" s="111" t="s">
        <v>25</v>
      </c>
      <c r="E408" s="111" t="s">
        <v>376</v>
      </c>
      <c r="F408" s="284" t="s">
        <v>439</v>
      </c>
      <c r="G408" s="284" t="s">
        <v>439</v>
      </c>
      <c r="H408" s="284" t="s">
        <v>439</v>
      </c>
      <c r="I408" s="284" t="s">
        <v>439</v>
      </c>
      <c r="J408" s="259">
        <v>0.9</v>
      </c>
      <c r="K408" s="260">
        <v>0.980392156862745</v>
      </c>
      <c r="L408" s="260">
        <v>1</v>
      </c>
      <c r="M408" s="261">
        <v>1</v>
      </c>
      <c r="N408" s="261">
        <v>0.965547703180212</v>
      </c>
      <c r="O408" s="262">
        <v>0.9</v>
      </c>
      <c r="P408" s="263">
        <v>0.977700348432056</v>
      </c>
      <c r="Q408" s="260">
        <v>0.995921696574225</v>
      </c>
      <c r="R408" s="260">
        <v>0.992010652463382</v>
      </c>
      <c r="S408" s="260">
        <v>0.987065820601826</v>
      </c>
      <c r="T408" s="262">
        <v>0.9</v>
      </c>
      <c r="U408" s="260">
        <v>0.955749128919861</v>
      </c>
      <c r="V408" s="260">
        <v>0.946166394779772</v>
      </c>
      <c r="W408" s="260">
        <v>0.956724367509987</v>
      </c>
      <c r="X408" s="260">
        <v>0.962015521015278</v>
      </c>
      <c r="Y408" s="262">
        <v>0.92</v>
      </c>
      <c r="Z408" s="262">
        <v>0.974226804123711</v>
      </c>
      <c r="AA408" s="262">
        <v>0.978208232445521</v>
      </c>
      <c r="AB408" s="262">
        <v>0.972682926829268</v>
      </c>
      <c r="AC408" s="262">
        <v>0.979462350555827</v>
      </c>
      <c r="AD408" s="262">
        <v>0.92</v>
      </c>
      <c r="AE408" s="260">
        <v>0.999518536350506</v>
      </c>
      <c r="AF408" s="260">
        <v>0.999379556382814</v>
      </c>
      <c r="AG408" s="260">
        <v>0.998698481561822</v>
      </c>
      <c r="AH408" s="260">
        <v>0.998515250954866</v>
      </c>
      <c r="AI408" s="262">
        <v>0.92</v>
      </c>
      <c r="AJ408" s="260">
        <v>0.981930026912726</v>
      </c>
      <c r="AK408" s="260">
        <v>0.982268642215205</v>
      </c>
      <c r="AL408" s="260">
        <v>0.980609418282548</v>
      </c>
      <c r="AM408" s="260">
        <v>0.985789160330675</v>
      </c>
      <c r="AN408" s="259">
        <v>0.99</v>
      </c>
      <c r="AO408" s="264">
        <v>1</v>
      </c>
      <c r="AP408" s="264">
        <v>1</v>
      </c>
      <c r="AQ408" s="264">
        <v>1</v>
      </c>
      <c r="AR408" s="265">
        <v>1</v>
      </c>
      <c r="AS408" s="286">
        <v>0.05</v>
      </c>
      <c r="AT408" s="267">
        <v>0.117647058823529</v>
      </c>
      <c r="AU408" s="268">
        <v>0.0476190476190476</v>
      </c>
      <c r="AV408" s="268">
        <v>0</v>
      </c>
      <c r="AW408" s="268">
        <v>0.0535211267605634</v>
      </c>
      <c r="AX408" s="224"/>
      <c r="AY408" s="222"/>
    </row>
    <row r="409" ht="15" spans="1:51">
      <c r="A409" s="220"/>
      <c r="B409" s="224"/>
      <c r="C409" s="283" t="s">
        <v>375</v>
      </c>
      <c r="D409" s="111" t="s">
        <v>25</v>
      </c>
      <c r="E409" s="111" t="s">
        <v>376</v>
      </c>
      <c r="F409" s="284" t="s">
        <v>440</v>
      </c>
      <c r="G409" s="284" t="s">
        <v>440</v>
      </c>
      <c r="H409" s="284" t="s">
        <v>440</v>
      </c>
      <c r="I409" s="284" t="s">
        <v>440</v>
      </c>
      <c r="J409" s="259">
        <v>0.9</v>
      </c>
      <c r="K409" s="260">
        <v>0.981132075471698</v>
      </c>
      <c r="L409" s="260">
        <v>0.979166666666667</v>
      </c>
      <c r="M409" s="261">
        <v>0.976744186046512</v>
      </c>
      <c r="N409" s="261">
        <v>0.959399823477493</v>
      </c>
      <c r="O409" s="262">
        <v>0.9</v>
      </c>
      <c r="P409" s="263">
        <v>0.977162293488824</v>
      </c>
      <c r="Q409" s="260">
        <v>0.9798873692679</v>
      </c>
      <c r="R409" s="260">
        <v>0.97140522875817</v>
      </c>
      <c r="S409" s="260">
        <v>0.97242306543173</v>
      </c>
      <c r="T409" s="262">
        <v>0.9</v>
      </c>
      <c r="U409" s="260">
        <v>0.962342079689018</v>
      </c>
      <c r="V409" s="260">
        <v>0.973451327433628</v>
      </c>
      <c r="W409" s="260">
        <v>0.95874183006536</v>
      </c>
      <c r="X409" s="260">
        <v>0.958858679414401</v>
      </c>
      <c r="Y409" s="262">
        <v>0.92</v>
      </c>
      <c r="Z409" s="262">
        <v>0.976557032890133</v>
      </c>
      <c r="AA409" s="262">
        <v>0.972245122286342</v>
      </c>
      <c r="AB409" s="262">
        <v>0.987257617728532</v>
      </c>
      <c r="AC409" s="262">
        <v>0.969881793383227</v>
      </c>
      <c r="AD409" s="262">
        <v>0.92</v>
      </c>
      <c r="AE409" s="260">
        <v>0.980979084571082</v>
      </c>
      <c r="AF409" s="260">
        <v>0.889375016572535</v>
      </c>
      <c r="AG409" s="260">
        <v>0.916558888564396</v>
      </c>
      <c r="AH409" s="260">
        <v>0.952599540213283</v>
      </c>
      <c r="AI409" s="262">
        <v>0.92</v>
      </c>
      <c r="AJ409" s="260">
        <v>0.979942693409742</v>
      </c>
      <c r="AK409" s="260">
        <v>0.97960182767624</v>
      </c>
      <c r="AL409" s="260">
        <v>0.990373327072083</v>
      </c>
      <c r="AM409" s="260">
        <v>0.978392387882988</v>
      </c>
      <c r="AN409" s="259">
        <v>0.99</v>
      </c>
      <c r="AO409" s="264">
        <v>1</v>
      </c>
      <c r="AP409" s="264">
        <v>1</v>
      </c>
      <c r="AQ409" s="264">
        <v>1</v>
      </c>
      <c r="AR409" s="265">
        <v>1</v>
      </c>
      <c r="AS409" s="286">
        <v>0.05</v>
      </c>
      <c r="AT409" s="267">
        <v>0.0588235294117647</v>
      </c>
      <c r="AU409" s="268">
        <v>0.142857142857143</v>
      </c>
      <c r="AV409" s="268">
        <v>0.0833333333333333</v>
      </c>
      <c r="AW409" s="268">
        <v>0.0515653775322284</v>
      </c>
      <c r="AX409" s="224"/>
      <c r="AY409" s="222"/>
    </row>
    <row r="410" ht="15" spans="1:51">
      <c r="A410" s="220"/>
      <c r="B410" s="224"/>
      <c r="C410" s="283" t="s">
        <v>375</v>
      </c>
      <c r="D410" s="111" t="s">
        <v>25</v>
      </c>
      <c r="E410" s="111" t="s">
        <v>376</v>
      </c>
      <c r="F410" s="284" t="s">
        <v>441</v>
      </c>
      <c r="G410" s="284" t="s">
        <v>441</v>
      </c>
      <c r="H410" s="284" t="s">
        <v>441</v>
      </c>
      <c r="I410" s="284" t="s">
        <v>441</v>
      </c>
      <c r="J410" s="259">
        <v>0.9</v>
      </c>
      <c r="K410" s="260">
        <v>1</v>
      </c>
      <c r="L410" s="260">
        <v>0.944444444444444</v>
      </c>
      <c r="M410" s="261">
        <v>1</v>
      </c>
      <c r="N410" s="261">
        <v>0.980884109916368</v>
      </c>
      <c r="O410" s="262">
        <v>0.9</v>
      </c>
      <c r="P410" s="263">
        <v>0.983762376237624</v>
      </c>
      <c r="Q410" s="260">
        <v>0.978821972203838</v>
      </c>
      <c r="R410" s="260">
        <v>0.9328165374677</v>
      </c>
      <c r="S410" s="260">
        <v>0.960988798764002</v>
      </c>
      <c r="T410" s="262">
        <v>0.9</v>
      </c>
      <c r="U410" s="260">
        <v>0.924356435643564</v>
      </c>
      <c r="V410" s="260">
        <v>0.929185969556585</v>
      </c>
      <c r="W410" s="260">
        <v>0.928165374677003</v>
      </c>
      <c r="X410" s="260">
        <v>0.911656152096477</v>
      </c>
      <c r="Y410" s="262">
        <v>0.92</v>
      </c>
      <c r="Z410" s="262">
        <v>0.918978423601937</v>
      </c>
      <c r="AA410" s="262">
        <v>0.935054121565362</v>
      </c>
      <c r="AB410" s="262">
        <v>0.959008579599619</v>
      </c>
      <c r="AC410" s="262">
        <v>0.954477401436414</v>
      </c>
      <c r="AD410" s="262">
        <v>0.92</v>
      </c>
      <c r="AE410" s="260">
        <v>0.997730446927374</v>
      </c>
      <c r="AF410" s="260">
        <v>0.57418915467779</v>
      </c>
      <c r="AG410" s="260">
        <v>0.9925242564021</v>
      </c>
      <c r="AH410" s="260">
        <v>0.968171365726855</v>
      </c>
      <c r="AI410" s="262">
        <v>0.92</v>
      </c>
      <c r="AJ410" s="260">
        <v>0.94622759483118</v>
      </c>
      <c r="AK410" s="260">
        <v>0.949399437771531</v>
      </c>
      <c r="AL410" s="260">
        <v>0.977219430485762</v>
      </c>
      <c r="AM410" s="260">
        <v>0.968534938407439</v>
      </c>
      <c r="AN410" s="259">
        <v>0.99</v>
      </c>
      <c r="AO410" s="264">
        <v>1</v>
      </c>
      <c r="AP410" s="264">
        <v>1</v>
      </c>
      <c r="AQ410" s="264">
        <v>1</v>
      </c>
      <c r="AR410" s="265">
        <v>1</v>
      </c>
      <c r="AS410" s="286">
        <v>0.05</v>
      </c>
      <c r="AT410" s="267">
        <v>0.00835654596100279</v>
      </c>
      <c r="AU410" s="268">
        <v>0.010752688172043</v>
      </c>
      <c r="AV410" s="268">
        <v>0</v>
      </c>
      <c r="AW410" s="268">
        <v>0.0041099643803087</v>
      </c>
      <c r="AX410" s="224"/>
      <c r="AY410" s="222"/>
    </row>
    <row r="411" ht="15" spans="1:51">
      <c r="A411" s="220"/>
      <c r="B411" s="224"/>
      <c r="C411" s="283" t="s">
        <v>375</v>
      </c>
      <c r="D411" s="111" t="s">
        <v>25</v>
      </c>
      <c r="E411" s="111" t="s">
        <v>376</v>
      </c>
      <c r="F411" s="284" t="s">
        <v>442</v>
      </c>
      <c r="G411" s="284" t="s">
        <v>442</v>
      </c>
      <c r="H411" s="284" t="s">
        <v>442</v>
      </c>
      <c r="I411" s="284" t="s">
        <v>442</v>
      </c>
      <c r="J411" s="259">
        <v>0.9</v>
      </c>
      <c r="K411" s="260">
        <v>0.96078431372549</v>
      </c>
      <c r="L411" s="260">
        <v>0.977777777777778</v>
      </c>
      <c r="M411" s="261">
        <v>0.928571428571429</v>
      </c>
      <c r="N411" s="261">
        <v>0.947992700729927</v>
      </c>
      <c r="O411" s="262">
        <v>0.9</v>
      </c>
      <c r="P411" s="263">
        <v>0.988604866030182</v>
      </c>
      <c r="Q411" s="260">
        <v>0.991844132306298</v>
      </c>
      <c r="R411" s="260">
        <v>0.983937586048646</v>
      </c>
      <c r="S411" s="260">
        <v>0.979916187031595</v>
      </c>
      <c r="T411" s="262">
        <v>0.9</v>
      </c>
      <c r="U411" s="260">
        <v>0.92085001539883</v>
      </c>
      <c r="V411" s="260">
        <v>0.919800634345265</v>
      </c>
      <c r="W411" s="260">
        <v>0.905002294630564</v>
      </c>
      <c r="X411" s="260">
        <v>0.915300213879567</v>
      </c>
      <c r="Y411" s="262">
        <v>0.92</v>
      </c>
      <c r="Z411" s="262">
        <v>0.938785046728972</v>
      </c>
      <c r="AA411" s="262">
        <v>0.931949642735624</v>
      </c>
      <c r="AB411" s="262">
        <v>0.948868398994132</v>
      </c>
      <c r="AC411" s="262">
        <v>0.931815075514249</v>
      </c>
      <c r="AD411" s="262">
        <v>0.92</v>
      </c>
      <c r="AE411" s="260">
        <v>0.992100485746529</v>
      </c>
      <c r="AF411" s="260">
        <v>0.996806123036197</v>
      </c>
      <c r="AG411" s="260">
        <v>0.973123952578983</v>
      </c>
      <c r="AH411" s="260">
        <v>0.989906256288878</v>
      </c>
      <c r="AI411" s="262">
        <v>0.92</v>
      </c>
      <c r="AJ411" s="260">
        <v>0.961031731304509</v>
      </c>
      <c r="AK411" s="260">
        <v>0.952223732763643</v>
      </c>
      <c r="AL411" s="260">
        <v>0.960865698191521</v>
      </c>
      <c r="AM411" s="260">
        <v>0.954068320574534</v>
      </c>
      <c r="AN411" s="259">
        <v>0.99</v>
      </c>
      <c r="AO411" s="264">
        <v>1</v>
      </c>
      <c r="AP411" s="264">
        <v>1</v>
      </c>
      <c r="AQ411" s="264">
        <v>1</v>
      </c>
      <c r="AR411" s="265">
        <v>1</v>
      </c>
      <c r="AS411" s="286">
        <v>0.05</v>
      </c>
      <c r="AT411" s="267">
        <v>0.137931034482759</v>
      </c>
      <c r="AU411" s="268">
        <v>0.0526315789473684</v>
      </c>
      <c r="AV411" s="268">
        <v>0.0606060606060606</v>
      </c>
      <c r="AW411" s="268">
        <v>0.0713224368499257</v>
      </c>
      <c r="AX411" s="224"/>
      <c r="AY411" s="222"/>
    </row>
    <row r="412" ht="15" spans="1:51">
      <c r="A412" s="220"/>
      <c r="B412" s="224"/>
      <c r="C412" s="283" t="s">
        <v>375</v>
      </c>
      <c r="D412" s="111" t="s">
        <v>25</v>
      </c>
      <c r="E412" s="111" t="s">
        <v>376</v>
      </c>
      <c r="F412" s="284" t="s">
        <v>443</v>
      </c>
      <c r="G412" s="284" t="s">
        <v>443</v>
      </c>
      <c r="H412" s="284" t="s">
        <v>443</v>
      </c>
      <c r="I412" s="284" t="s">
        <v>443</v>
      </c>
      <c r="J412" s="259">
        <v>0.9</v>
      </c>
      <c r="K412" s="260">
        <v>0.990654205607477</v>
      </c>
      <c r="L412" s="260">
        <v>0.97979797979798</v>
      </c>
      <c r="M412" s="261">
        <v>0.988095238095238</v>
      </c>
      <c r="N412" s="261">
        <v>0.983526268922529</v>
      </c>
      <c r="O412" s="262">
        <v>0.9</v>
      </c>
      <c r="P412" s="263">
        <v>0.978626489138052</v>
      </c>
      <c r="Q412" s="260">
        <v>0.985609308022045</v>
      </c>
      <c r="R412" s="260">
        <v>0.983055975794251</v>
      </c>
      <c r="S412" s="260">
        <v>0.981599721383794</v>
      </c>
      <c r="T412" s="262">
        <v>0.9</v>
      </c>
      <c r="U412" s="260">
        <v>0.954975473020322</v>
      </c>
      <c r="V412" s="260">
        <v>0.958665033680343</v>
      </c>
      <c r="W412" s="260">
        <v>0.957639939485628</v>
      </c>
      <c r="X412" s="260">
        <v>0.957907669685009</v>
      </c>
      <c r="Y412" s="262">
        <v>0.92</v>
      </c>
      <c r="Z412" s="262">
        <v>0.958024167903328</v>
      </c>
      <c r="AA412" s="262">
        <v>0.964871912870072</v>
      </c>
      <c r="AB412" s="262">
        <v>0.956562795089707</v>
      </c>
      <c r="AC412" s="262">
        <v>0.963374274861087</v>
      </c>
      <c r="AD412" s="262">
        <v>0.92</v>
      </c>
      <c r="AE412" s="260">
        <v>0.997472105997211</v>
      </c>
      <c r="AF412" s="260">
        <v>0.744745157301827</v>
      </c>
      <c r="AG412" s="260">
        <v>0.607759171673271</v>
      </c>
      <c r="AH412" s="260">
        <v>0.92134394064088</v>
      </c>
      <c r="AI412" s="262">
        <v>0.92</v>
      </c>
      <c r="AJ412" s="260">
        <v>0.972664492614617</v>
      </c>
      <c r="AK412" s="260">
        <v>0.972009398304219</v>
      </c>
      <c r="AL412" s="260">
        <v>0.976032448377581</v>
      </c>
      <c r="AM412" s="260">
        <v>0.975564046190954</v>
      </c>
      <c r="AN412" s="259">
        <v>0.99</v>
      </c>
      <c r="AO412" s="264">
        <v>1</v>
      </c>
      <c r="AP412" s="264">
        <v>1</v>
      </c>
      <c r="AQ412" s="264">
        <v>1</v>
      </c>
      <c r="AR412" s="265">
        <v>1</v>
      </c>
      <c r="AS412" s="286">
        <v>0.05</v>
      </c>
      <c r="AT412" s="267">
        <v>0.147058823529412</v>
      </c>
      <c r="AU412" s="268">
        <v>0.0512820512820513</v>
      </c>
      <c r="AV412" s="268">
        <v>0.0952380952380952</v>
      </c>
      <c r="AW412" s="268">
        <v>0.0598958333333333</v>
      </c>
      <c r="AX412" s="224"/>
      <c r="AY412" s="222"/>
    </row>
    <row r="413" ht="15" spans="1:51">
      <c r="A413" s="220"/>
      <c r="B413" s="224"/>
      <c r="C413" s="283" t="s">
        <v>375</v>
      </c>
      <c r="D413" s="111" t="s">
        <v>25</v>
      </c>
      <c r="E413" s="111" t="s">
        <v>376</v>
      </c>
      <c r="F413" s="284" t="s">
        <v>444</v>
      </c>
      <c r="G413" s="284" t="s">
        <v>444</v>
      </c>
      <c r="H413" s="284" t="s">
        <v>444</v>
      </c>
      <c r="I413" s="284" t="s">
        <v>444</v>
      </c>
      <c r="J413" s="259">
        <v>0.9</v>
      </c>
      <c r="K413" s="260">
        <v>1</v>
      </c>
      <c r="L413" s="260">
        <v>0.986111111111111</v>
      </c>
      <c r="M413" s="261">
        <v>1</v>
      </c>
      <c r="N413" s="261">
        <v>0.995908825248393</v>
      </c>
      <c r="O413" s="262">
        <v>0.9</v>
      </c>
      <c r="P413" s="263">
        <v>0.989819527996298</v>
      </c>
      <c r="Q413" s="260">
        <v>0.992233009708738</v>
      </c>
      <c r="R413" s="260">
        <v>0.991529411764706</v>
      </c>
      <c r="S413" s="260">
        <v>0.993276716206652</v>
      </c>
      <c r="T413" s="262">
        <v>0.9</v>
      </c>
      <c r="U413" s="260">
        <v>0.96737621471541</v>
      </c>
      <c r="V413" s="260">
        <v>0.956310679611651</v>
      </c>
      <c r="W413" s="260">
        <v>0.969882352941176</v>
      </c>
      <c r="X413" s="260">
        <v>0.973003656522765</v>
      </c>
      <c r="Y413" s="262">
        <v>0.92</v>
      </c>
      <c r="Z413" s="262">
        <v>0.987877155172414</v>
      </c>
      <c r="AA413" s="262">
        <v>0.978449233503666</v>
      </c>
      <c r="AB413" s="262">
        <v>0.971567267683773</v>
      </c>
      <c r="AC413" s="262">
        <v>0.987239704761796</v>
      </c>
      <c r="AD413" s="262">
        <v>0.92</v>
      </c>
      <c r="AE413" s="260">
        <v>0.997041420118343</v>
      </c>
      <c r="AF413" s="260">
        <v>0.993337371290127</v>
      </c>
      <c r="AG413" s="260">
        <v>0.998609179415855</v>
      </c>
      <c r="AH413" s="260">
        <v>0.994818465106167</v>
      </c>
      <c r="AI413" s="262">
        <v>0.92</v>
      </c>
      <c r="AJ413" s="260">
        <v>0.990793729783528</v>
      </c>
      <c r="AK413" s="260">
        <v>0.980948026215516</v>
      </c>
      <c r="AL413" s="260">
        <v>0.987387892376682</v>
      </c>
      <c r="AM413" s="260">
        <v>0.991481139100737</v>
      </c>
      <c r="AN413" s="259">
        <v>0.99</v>
      </c>
      <c r="AO413" s="264">
        <v>1</v>
      </c>
      <c r="AP413" s="264">
        <v>1</v>
      </c>
      <c r="AQ413" s="264">
        <v>1</v>
      </c>
      <c r="AR413" s="265">
        <v>1</v>
      </c>
      <c r="AS413" s="286">
        <v>0.05</v>
      </c>
      <c r="AT413" s="267">
        <v>0.12</v>
      </c>
      <c r="AU413" s="268">
        <v>0.1</v>
      </c>
      <c r="AV413" s="268">
        <v>0.166666666666667</v>
      </c>
      <c r="AW413" s="268">
        <v>0.0339702760084926</v>
      </c>
      <c r="AX413" s="224"/>
      <c r="AY413" s="222"/>
    </row>
    <row r="414" ht="15" spans="1:51">
      <c r="A414" s="220"/>
      <c r="B414" s="224"/>
      <c r="C414" s="283" t="s">
        <v>375</v>
      </c>
      <c r="D414" s="111" t="s">
        <v>25</v>
      </c>
      <c r="E414" s="111" t="s">
        <v>376</v>
      </c>
      <c r="F414" s="284" t="s">
        <v>445</v>
      </c>
      <c r="G414" s="284" t="s">
        <v>445</v>
      </c>
      <c r="H414" s="284" t="s">
        <v>445</v>
      </c>
      <c r="I414" s="284" t="s">
        <v>445</v>
      </c>
      <c r="J414" s="259">
        <v>0.9</v>
      </c>
      <c r="K414" s="260">
        <v>1</v>
      </c>
      <c r="L414" s="260">
        <v>1</v>
      </c>
      <c r="M414" s="261">
        <v>1</v>
      </c>
      <c r="N414" s="261">
        <v>0.993962264150943</v>
      </c>
      <c r="O414" s="262">
        <v>0.9</v>
      </c>
      <c r="P414" s="263">
        <v>0.95995503723479</v>
      </c>
      <c r="Q414" s="260">
        <v>0.981730052199851</v>
      </c>
      <c r="R414" s="260">
        <v>0.974177930199718</v>
      </c>
      <c r="S414" s="260">
        <v>0.958949578676154</v>
      </c>
      <c r="T414" s="262">
        <v>0.9</v>
      </c>
      <c r="U414" s="260">
        <v>0.959393002669664</v>
      </c>
      <c r="V414" s="260">
        <v>0.972222222222222</v>
      </c>
      <c r="W414" s="260">
        <v>0.96530159370587</v>
      </c>
      <c r="X414" s="260">
        <v>0.956886513052329</v>
      </c>
      <c r="Y414" s="262">
        <v>0.92</v>
      </c>
      <c r="Z414" s="262">
        <v>0.945106162610047</v>
      </c>
      <c r="AA414" s="262">
        <v>0.942208904109589</v>
      </c>
      <c r="AB414" s="262">
        <v>0.968489341983318</v>
      </c>
      <c r="AC414" s="262">
        <v>0.944606443928784</v>
      </c>
      <c r="AD414" s="262">
        <v>0.92</v>
      </c>
      <c r="AE414" s="260">
        <v>0.994833605779904</v>
      </c>
      <c r="AF414" s="260">
        <v>0.988489827108606</v>
      </c>
      <c r="AG414" s="260">
        <v>0.955258453558929</v>
      </c>
      <c r="AH414" s="260">
        <v>0.981989042567674</v>
      </c>
      <c r="AI414" s="262">
        <v>0.92</v>
      </c>
      <c r="AJ414" s="260">
        <v>0.970082749840866</v>
      </c>
      <c r="AK414" s="260">
        <v>0.967118373854125</v>
      </c>
      <c r="AL414" s="260">
        <v>0.981940207443563</v>
      </c>
      <c r="AM414" s="260">
        <v>0.96572192150901</v>
      </c>
      <c r="AN414" s="259">
        <v>0.99</v>
      </c>
      <c r="AO414" s="264">
        <v>1</v>
      </c>
      <c r="AP414" s="264">
        <v>1</v>
      </c>
      <c r="AQ414" s="264">
        <v>1</v>
      </c>
      <c r="AR414" s="265">
        <v>1</v>
      </c>
      <c r="AS414" s="286">
        <v>0.05</v>
      </c>
      <c r="AT414" s="267">
        <v>0.0222222222222222</v>
      </c>
      <c r="AU414" s="268">
        <v>0.0277777777777778</v>
      </c>
      <c r="AV414" s="268">
        <v>0.0173913043478261</v>
      </c>
      <c r="AW414" s="268">
        <v>0.0149931849159473</v>
      </c>
      <c r="AX414" s="224"/>
      <c r="AY414" s="222"/>
    </row>
    <row r="415" ht="15" spans="1:51">
      <c r="A415" s="220"/>
      <c r="B415" s="224"/>
      <c r="C415" s="283" t="s">
        <v>375</v>
      </c>
      <c r="D415" s="111" t="s">
        <v>25</v>
      </c>
      <c r="E415" s="111" t="s">
        <v>376</v>
      </c>
      <c r="F415" s="284" t="s">
        <v>446</v>
      </c>
      <c r="G415" s="284" t="s">
        <v>446</v>
      </c>
      <c r="H415" s="284" t="s">
        <v>446</v>
      </c>
      <c r="I415" s="284" t="s">
        <v>446</v>
      </c>
      <c r="J415" s="259">
        <v>0.9</v>
      </c>
      <c r="K415" s="260">
        <v>0.964285714285714</v>
      </c>
      <c r="L415" s="260">
        <v>0.941176470588235</v>
      </c>
      <c r="M415" s="261">
        <v>0.934782608695652</v>
      </c>
      <c r="N415" s="261">
        <v>0.956713780918728</v>
      </c>
      <c r="O415" s="262">
        <v>0.9</v>
      </c>
      <c r="P415" s="263">
        <v>0.976311844077961</v>
      </c>
      <c r="Q415" s="260">
        <v>0.980820458177943</v>
      </c>
      <c r="R415" s="260">
        <v>0.92834008097166</v>
      </c>
      <c r="S415" s="260">
        <v>0.94874001600459</v>
      </c>
      <c r="T415" s="262">
        <v>0.9</v>
      </c>
      <c r="U415" s="260">
        <v>0.898050974512744</v>
      </c>
      <c r="V415" s="260">
        <v>0.925945657964838</v>
      </c>
      <c r="W415" s="260">
        <v>0.895951417004049</v>
      </c>
      <c r="X415" s="260">
        <v>0.880297745768598</v>
      </c>
      <c r="Y415" s="262">
        <v>0.92</v>
      </c>
      <c r="Z415" s="262">
        <v>0.923573040954531</v>
      </c>
      <c r="AA415" s="262">
        <v>0.922077922077922</v>
      </c>
      <c r="AB415" s="262">
        <v>0.875271936185642</v>
      </c>
      <c r="AC415" s="262">
        <v>0.9117277486911</v>
      </c>
      <c r="AD415" s="262">
        <v>0.92</v>
      </c>
      <c r="AE415" s="260">
        <v>0.996081778329519</v>
      </c>
      <c r="AF415" s="260">
        <v>0.995577637038655</v>
      </c>
      <c r="AG415" s="260">
        <v>0.839753737906772</v>
      </c>
      <c r="AH415" s="260">
        <v>0.965534064904954</v>
      </c>
      <c r="AI415" s="262">
        <v>0.92</v>
      </c>
      <c r="AJ415" s="260">
        <v>0.939586892374592</v>
      </c>
      <c r="AK415" s="260">
        <v>0.938294010889292</v>
      </c>
      <c r="AL415" s="260">
        <v>0.931446377564269</v>
      </c>
      <c r="AM415" s="260">
        <v>0.93584582569772</v>
      </c>
      <c r="AN415" s="259">
        <v>0.99</v>
      </c>
      <c r="AO415" s="264">
        <v>1</v>
      </c>
      <c r="AP415" s="264">
        <v>1</v>
      </c>
      <c r="AQ415" s="264">
        <v>1</v>
      </c>
      <c r="AR415" s="265">
        <v>1</v>
      </c>
      <c r="AS415" s="286">
        <v>0.05</v>
      </c>
      <c r="AT415" s="267">
        <v>0</v>
      </c>
      <c r="AU415" s="268">
        <v>0.0344827586206897</v>
      </c>
      <c r="AV415" s="268">
        <v>0.0227272727272727</v>
      </c>
      <c r="AW415" s="268">
        <v>0.0424528301886792</v>
      </c>
      <c r="AX415" s="224"/>
      <c r="AY415" s="222"/>
    </row>
    <row r="416" ht="15" spans="1:51">
      <c r="A416" s="220"/>
      <c r="B416" s="224"/>
      <c r="C416" s="283" t="s">
        <v>375</v>
      </c>
      <c r="D416" s="111" t="s">
        <v>25</v>
      </c>
      <c r="E416" s="111" t="s">
        <v>376</v>
      </c>
      <c r="F416" s="284" t="s">
        <v>447</v>
      </c>
      <c r="G416" s="284" t="s">
        <v>447</v>
      </c>
      <c r="H416" s="284" t="s">
        <v>447</v>
      </c>
      <c r="I416" s="284" t="s">
        <v>447</v>
      </c>
      <c r="J416" s="259">
        <v>0.9</v>
      </c>
      <c r="K416" s="260">
        <v>1</v>
      </c>
      <c r="L416" s="260">
        <v>1</v>
      </c>
      <c r="M416" s="261">
        <v>0.973684210526316</v>
      </c>
      <c r="N416" s="261">
        <v>0.991587802313354</v>
      </c>
      <c r="O416" s="262">
        <v>0.9</v>
      </c>
      <c r="P416" s="263">
        <v>0.985884101040119</v>
      </c>
      <c r="Q416" s="260">
        <v>0.981746031746032</v>
      </c>
      <c r="R416" s="260">
        <v>0.990963855421687</v>
      </c>
      <c r="S416" s="260">
        <v>0.99007712565839</v>
      </c>
      <c r="T416" s="262">
        <v>0.9</v>
      </c>
      <c r="U416" s="260">
        <v>0.966939078751857</v>
      </c>
      <c r="V416" s="260">
        <v>0.971428571428571</v>
      </c>
      <c r="W416" s="260">
        <v>0.977409638554217</v>
      </c>
      <c r="X416" s="260">
        <v>0.971806809631302</v>
      </c>
      <c r="Y416" s="262">
        <v>0.92</v>
      </c>
      <c r="Z416" s="262">
        <v>0.976138828633406</v>
      </c>
      <c r="AA416" s="262">
        <v>0.976858877086495</v>
      </c>
      <c r="AB416" s="262">
        <v>0.972345132743363</v>
      </c>
      <c r="AC416" s="262">
        <v>0.978753937044561</v>
      </c>
      <c r="AD416" s="262">
        <v>0.92</v>
      </c>
      <c r="AE416" s="260">
        <v>0.999623588456713</v>
      </c>
      <c r="AF416" s="260">
        <v>0.999716177861873</v>
      </c>
      <c r="AG416" s="260">
        <v>1</v>
      </c>
      <c r="AH416" s="260">
        <v>0.997470373462598</v>
      </c>
      <c r="AI416" s="262">
        <v>0.92</v>
      </c>
      <c r="AJ416" s="260">
        <v>0.981796359271854</v>
      </c>
      <c r="AK416" s="260">
        <v>0.981262833675565</v>
      </c>
      <c r="AL416" s="260">
        <v>0.986559139784946</v>
      </c>
      <c r="AM416" s="260">
        <v>0.984740441986653</v>
      </c>
      <c r="AN416" s="259">
        <v>0.99</v>
      </c>
      <c r="AO416" s="264">
        <v>1</v>
      </c>
      <c r="AP416" s="264">
        <v>1</v>
      </c>
      <c r="AQ416" s="264">
        <v>1</v>
      </c>
      <c r="AR416" s="265">
        <v>1</v>
      </c>
      <c r="AS416" s="286">
        <v>0.05</v>
      </c>
      <c r="AT416" s="267">
        <v>0.157894736842105</v>
      </c>
      <c r="AU416" s="268">
        <v>0</v>
      </c>
      <c r="AV416" s="268">
        <v>0.111111111111111</v>
      </c>
      <c r="AW416" s="268">
        <v>0.0509090909090909</v>
      </c>
      <c r="AX416" s="224"/>
      <c r="AY416" s="222"/>
    </row>
    <row r="417" ht="15" spans="1:51">
      <c r="A417" s="220"/>
      <c r="B417" s="224"/>
      <c r="C417" s="283" t="s">
        <v>375</v>
      </c>
      <c r="D417" s="111" t="s">
        <v>25</v>
      </c>
      <c r="E417" s="111" t="s">
        <v>376</v>
      </c>
      <c r="F417" s="284" t="s">
        <v>448</v>
      </c>
      <c r="G417" s="284" t="s">
        <v>448</v>
      </c>
      <c r="H417" s="284" t="s">
        <v>448</v>
      </c>
      <c r="I417" s="284" t="s">
        <v>448</v>
      </c>
      <c r="J417" s="259">
        <v>0.9</v>
      </c>
      <c r="K417" s="260">
        <v>0.977272727272727</v>
      </c>
      <c r="L417" s="260">
        <v>0.971428571428571</v>
      </c>
      <c r="M417" s="261">
        <v>0.945945945945946</v>
      </c>
      <c r="N417" s="261">
        <v>0.994456762749446</v>
      </c>
      <c r="O417" s="262">
        <v>0.9</v>
      </c>
      <c r="P417" s="263">
        <v>0.991678726483357</v>
      </c>
      <c r="Q417" s="260">
        <v>0.987121212121212</v>
      </c>
      <c r="R417" s="260">
        <v>0.993873383253914</v>
      </c>
      <c r="S417" s="260">
        <v>0.992567458393925</v>
      </c>
      <c r="T417" s="262">
        <v>0.9</v>
      </c>
      <c r="U417" s="260">
        <v>0.973227206946454</v>
      </c>
      <c r="V417" s="260">
        <v>0.973484848484849</v>
      </c>
      <c r="W417" s="260">
        <v>0.973451327433628</v>
      </c>
      <c r="X417" s="260">
        <v>0.974701659626526</v>
      </c>
      <c r="Y417" s="262">
        <v>0.92</v>
      </c>
      <c r="Z417" s="262">
        <v>0.977635782747604</v>
      </c>
      <c r="AA417" s="262">
        <v>0.978043912175649</v>
      </c>
      <c r="AB417" s="262">
        <v>0.983251231527094</v>
      </c>
      <c r="AC417" s="262">
        <v>0.98196566685531</v>
      </c>
      <c r="AD417" s="262">
        <v>0.92</v>
      </c>
      <c r="AE417" s="260">
        <v>0.997468847352025</v>
      </c>
      <c r="AF417" s="260">
        <v>0.983396584440228</v>
      </c>
      <c r="AG417" s="260">
        <v>0.972552607502287</v>
      </c>
      <c r="AH417" s="260">
        <v>0.988829779807034</v>
      </c>
      <c r="AI417" s="262">
        <v>0.92</v>
      </c>
      <c r="AJ417" s="260">
        <v>0.985685483870968</v>
      </c>
      <c r="AK417" s="260">
        <v>0.983529411764706</v>
      </c>
      <c r="AL417" s="260">
        <v>0.991143317230274</v>
      </c>
      <c r="AM417" s="260">
        <v>0.987493902628875</v>
      </c>
      <c r="AN417" s="259">
        <v>0.99</v>
      </c>
      <c r="AO417" s="264">
        <v>1</v>
      </c>
      <c r="AP417" s="264">
        <v>1</v>
      </c>
      <c r="AQ417" s="264">
        <v>1</v>
      </c>
      <c r="AR417" s="265">
        <v>1</v>
      </c>
      <c r="AS417" s="286">
        <v>0.05</v>
      </c>
      <c r="AT417" s="267">
        <v>0.230769230769231</v>
      </c>
      <c r="AU417" s="268">
        <v>0.0769230769230769</v>
      </c>
      <c r="AV417" s="268">
        <v>0</v>
      </c>
      <c r="AW417" s="268">
        <v>0.0338345864661654</v>
      </c>
      <c r="AX417" s="224"/>
      <c r="AY417" s="222"/>
    </row>
    <row r="418" ht="15" spans="1:51">
      <c r="A418" s="220"/>
      <c r="B418" s="224"/>
      <c r="C418" s="283" t="s">
        <v>375</v>
      </c>
      <c r="D418" s="111" t="s">
        <v>25</v>
      </c>
      <c r="E418" s="111" t="s">
        <v>376</v>
      </c>
      <c r="F418" s="284" t="s">
        <v>449</v>
      </c>
      <c r="G418" s="284" t="s">
        <v>449</v>
      </c>
      <c r="H418" s="284" t="s">
        <v>449</v>
      </c>
      <c r="I418" s="284" t="s">
        <v>449</v>
      </c>
      <c r="J418" s="259">
        <v>0.9</v>
      </c>
      <c r="K418" s="260">
        <v>0.941176470588235</v>
      </c>
      <c r="L418" s="260">
        <v>0.9375</v>
      </c>
      <c r="M418" s="261">
        <v>1</v>
      </c>
      <c r="N418" s="261">
        <v>0.947445255474453</v>
      </c>
      <c r="O418" s="262">
        <v>0.9</v>
      </c>
      <c r="P418" s="263">
        <v>0.975017593244194</v>
      </c>
      <c r="Q418" s="260">
        <v>0.947449768160742</v>
      </c>
      <c r="R418" s="260">
        <v>0.967887323943662</v>
      </c>
      <c r="S418" s="260">
        <v>0.94745358728215</v>
      </c>
      <c r="T418" s="262">
        <v>0.9</v>
      </c>
      <c r="U418" s="260">
        <v>0.928571428571429</v>
      </c>
      <c r="V418" s="260">
        <v>0.928387429160227</v>
      </c>
      <c r="W418" s="260">
        <v>0.910422535211268</v>
      </c>
      <c r="X418" s="260">
        <v>0.912466379480003</v>
      </c>
      <c r="Y418" s="262">
        <v>0.92</v>
      </c>
      <c r="Z418" s="262">
        <v>0.931805157593123</v>
      </c>
      <c r="AA418" s="262">
        <v>0.920997920997921</v>
      </c>
      <c r="AB418" s="262">
        <v>0.929964539007092</v>
      </c>
      <c r="AC418" s="262">
        <v>0.925333104469286</v>
      </c>
      <c r="AD418" s="262">
        <v>0.92</v>
      </c>
      <c r="AE418" s="260">
        <v>0.995671693334868</v>
      </c>
      <c r="AF418" s="260">
        <v>0.983847085745053</v>
      </c>
      <c r="AG418" s="260">
        <v>0.981082428539774</v>
      </c>
      <c r="AH418" s="260">
        <v>0.994637678851236</v>
      </c>
      <c r="AI418" s="262">
        <v>0.92</v>
      </c>
      <c r="AJ418" s="260">
        <v>0.956881533101045</v>
      </c>
      <c r="AK418" s="260">
        <v>0.9360625574977</v>
      </c>
      <c r="AL418" s="260">
        <v>0.950791465932553</v>
      </c>
      <c r="AM418" s="260">
        <v>0.944936756797698</v>
      </c>
      <c r="AN418" s="259">
        <v>0.99</v>
      </c>
      <c r="AO418" s="264">
        <v>1</v>
      </c>
      <c r="AP418" s="264">
        <v>1</v>
      </c>
      <c r="AQ418" s="264">
        <v>1</v>
      </c>
      <c r="AR418" s="265">
        <v>1</v>
      </c>
      <c r="AS418" s="286">
        <v>0.05</v>
      </c>
      <c r="AT418" s="267">
        <v>0.0714285714285714</v>
      </c>
      <c r="AU418" s="268">
        <v>0.027027027027027</v>
      </c>
      <c r="AV418" s="268">
        <v>0.03125</v>
      </c>
      <c r="AW418" s="268">
        <v>0.0164517563361494</v>
      </c>
      <c r="AX418" s="224"/>
      <c r="AY418" s="222"/>
    </row>
    <row r="419" ht="15" spans="1:51">
      <c r="A419" s="220"/>
      <c r="B419" s="224"/>
      <c r="C419" s="283" t="s">
        <v>375</v>
      </c>
      <c r="D419" s="111" t="s">
        <v>25</v>
      </c>
      <c r="E419" s="111" t="s">
        <v>376</v>
      </c>
      <c r="F419" s="284" t="s">
        <v>450</v>
      </c>
      <c r="G419" s="284" t="s">
        <v>450</v>
      </c>
      <c r="H419" s="284" t="s">
        <v>450</v>
      </c>
      <c r="I419" s="284" t="s">
        <v>450</v>
      </c>
      <c r="J419" s="259">
        <v>0.9</v>
      </c>
      <c r="K419" s="260">
        <v>1</v>
      </c>
      <c r="L419" s="260">
        <v>0.973684210526316</v>
      </c>
      <c r="M419" s="261">
        <v>0.916666666666667</v>
      </c>
      <c r="N419" s="261">
        <v>0.961496149614962</v>
      </c>
      <c r="O419" s="262">
        <v>0.9</v>
      </c>
      <c r="P419" s="263">
        <v>0.945945945945946</v>
      </c>
      <c r="Q419" s="260">
        <v>0.966750313676286</v>
      </c>
      <c r="R419" s="260">
        <v>0.966042154566745</v>
      </c>
      <c r="S419" s="260">
        <v>0.960865874363328</v>
      </c>
      <c r="T419" s="262">
        <v>0.9</v>
      </c>
      <c r="U419" s="260">
        <v>0.920485703094399</v>
      </c>
      <c r="V419" s="260">
        <v>0.927227101631117</v>
      </c>
      <c r="W419" s="260">
        <v>0.911592505854801</v>
      </c>
      <c r="X419" s="260">
        <v>0.916001697792869</v>
      </c>
      <c r="Y419" s="262">
        <v>0.92</v>
      </c>
      <c r="Z419" s="262">
        <v>0.927325581395349</v>
      </c>
      <c r="AA419" s="262">
        <v>0.940635771734967</v>
      </c>
      <c r="AB419" s="262">
        <v>0.92436974789916</v>
      </c>
      <c r="AC419" s="262">
        <v>0.931053502482074</v>
      </c>
      <c r="AD419" s="262">
        <v>0.92</v>
      </c>
      <c r="AE419" s="260">
        <v>0.992698780162051</v>
      </c>
      <c r="AF419" s="260">
        <v>0.978319345814504</v>
      </c>
      <c r="AG419" s="260">
        <v>0.966603981583555</v>
      </c>
      <c r="AH419" s="260">
        <v>0.996176167876951</v>
      </c>
      <c r="AI419" s="262">
        <v>0.92</v>
      </c>
      <c r="AJ419" s="260">
        <v>0.950420954162769</v>
      </c>
      <c r="AK419" s="260">
        <v>0.948407037565383</v>
      </c>
      <c r="AL419" s="260">
        <v>0.953435974464889</v>
      </c>
      <c r="AM419" s="260">
        <v>0.950113402276369</v>
      </c>
      <c r="AN419" s="259">
        <v>0.99</v>
      </c>
      <c r="AO419" s="264">
        <v>1</v>
      </c>
      <c r="AP419" s="264">
        <v>1</v>
      </c>
      <c r="AQ419" s="264">
        <v>1</v>
      </c>
      <c r="AR419" s="265">
        <v>1</v>
      </c>
      <c r="AS419" s="286">
        <v>0.05</v>
      </c>
      <c r="AT419" s="267">
        <v>0</v>
      </c>
      <c r="AU419" s="268">
        <v>0.0133333333333333</v>
      </c>
      <c r="AV419" s="268">
        <v>0.0188679245283019</v>
      </c>
      <c r="AW419" s="268">
        <v>0.0159055926115957</v>
      </c>
      <c r="AX419" s="224"/>
      <c r="AY419" s="222"/>
    </row>
    <row r="420" ht="15" spans="1:51">
      <c r="A420" s="220"/>
      <c r="B420" s="224"/>
      <c r="C420" s="283" t="s">
        <v>375</v>
      </c>
      <c r="D420" s="111" t="s">
        <v>25</v>
      </c>
      <c r="E420" s="111" t="s">
        <v>376</v>
      </c>
      <c r="F420" s="284" t="s">
        <v>451</v>
      </c>
      <c r="G420" s="284" t="s">
        <v>451</v>
      </c>
      <c r="H420" s="284" t="s">
        <v>451</v>
      </c>
      <c r="I420" s="284" t="s">
        <v>451</v>
      </c>
      <c r="J420" s="259">
        <v>0.9</v>
      </c>
      <c r="K420" s="260">
        <v>1</v>
      </c>
      <c r="L420" s="260">
        <v>1</v>
      </c>
      <c r="M420" s="261">
        <v>1</v>
      </c>
      <c r="N420" s="261">
        <v>0.985879332477535</v>
      </c>
      <c r="O420" s="262">
        <v>0.9</v>
      </c>
      <c r="P420" s="263">
        <v>0.976334106728538</v>
      </c>
      <c r="Q420" s="260">
        <v>0.985029940119761</v>
      </c>
      <c r="R420" s="260">
        <v>0.987698986975398</v>
      </c>
      <c r="S420" s="260">
        <v>0.991035410129987</v>
      </c>
      <c r="T420" s="262">
        <v>0.9</v>
      </c>
      <c r="U420" s="260">
        <v>0.929930394431555</v>
      </c>
      <c r="V420" s="260">
        <v>0.959580838323353</v>
      </c>
      <c r="W420" s="260">
        <v>0.967438494934877</v>
      </c>
      <c r="X420" s="260">
        <v>0.953533542507097</v>
      </c>
      <c r="Y420" s="262">
        <v>0.92</v>
      </c>
      <c r="Z420" s="262">
        <v>0.946</v>
      </c>
      <c r="AA420" s="262">
        <v>0.962073931829093</v>
      </c>
      <c r="AB420" s="262">
        <v>0.949245541838134</v>
      </c>
      <c r="AC420" s="262">
        <v>0.951849974657881</v>
      </c>
      <c r="AD420" s="262">
        <v>0.92</v>
      </c>
      <c r="AE420" s="260">
        <v>0.999260667511618</v>
      </c>
      <c r="AF420" s="260">
        <v>0.978075831828734</v>
      </c>
      <c r="AG420" s="260">
        <v>0.953503516540766</v>
      </c>
      <c r="AH420" s="260">
        <v>0.978996055967261</v>
      </c>
      <c r="AI420" s="262">
        <v>0.92</v>
      </c>
      <c r="AJ420" s="260">
        <v>0.966903719912473</v>
      </c>
      <c r="AK420" s="260">
        <v>0.971637426900585</v>
      </c>
      <c r="AL420" s="260">
        <v>0.971103742302226</v>
      </c>
      <c r="AM420" s="260">
        <v>0.969279596113079</v>
      </c>
      <c r="AN420" s="259">
        <v>0.99</v>
      </c>
      <c r="AO420" s="264">
        <v>1</v>
      </c>
      <c r="AP420" s="264">
        <v>1</v>
      </c>
      <c r="AQ420" s="264">
        <v>1</v>
      </c>
      <c r="AR420" s="265">
        <v>1</v>
      </c>
      <c r="AS420" s="286">
        <v>0.05</v>
      </c>
      <c r="AT420" s="267">
        <v>0.0588235294117647</v>
      </c>
      <c r="AU420" s="268">
        <v>0.0476190476190476</v>
      </c>
      <c r="AV420" s="268">
        <v>0.125</v>
      </c>
      <c r="AW420" s="268">
        <v>0.0719874804381847</v>
      </c>
      <c r="AX420" s="224"/>
      <c r="AY420" s="222"/>
    </row>
    <row r="421" ht="15" spans="1:51">
      <c r="A421" s="220"/>
      <c r="B421" s="224"/>
      <c r="C421" s="283" t="s">
        <v>375</v>
      </c>
      <c r="D421" s="111" t="s">
        <v>25</v>
      </c>
      <c r="E421" s="111" t="s">
        <v>376</v>
      </c>
      <c r="F421" s="284" t="s">
        <v>452</v>
      </c>
      <c r="G421" s="284" t="s">
        <v>452</v>
      </c>
      <c r="H421" s="284" t="s">
        <v>452</v>
      </c>
      <c r="I421" s="284" t="s">
        <v>452</v>
      </c>
      <c r="J421" s="259">
        <v>0.9</v>
      </c>
      <c r="K421" s="260">
        <v>0.976190476190476</v>
      </c>
      <c r="L421" s="260">
        <v>0.923076923076923</v>
      </c>
      <c r="M421" s="261">
        <v>0.894736842105263</v>
      </c>
      <c r="N421" s="261">
        <v>0.946248600223964</v>
      </c>
      <c r="O421" s="262">
        <v>0.9</v>
      </c>
      <c r="P421" s="263">
        <v>0.98981426003595</v>
      </c>
      <c r="Q421" s="260">
        <v>0.979166666666667</v>
      </c>
      <c r="R421" s="260">
        <v>0.972652689152233</v>
      </c>
      <c r="S421" s="260">
        <v>0.98252521965506</v>
      </c>
      <c r="T421" s="262">
        <v>0.9</v>
      </c>
      <c r="U421" s="260">
        <v>0.907729179149191</v>
      </c>
      <c r="V421" s="260">
        <v>0.907051282051282</v>
      </c>
      <c r="W421" s="260">
        <v>0.890610756608933</v>
      </c>
      <c r="X421" s="260">
        <v>0.904230393752034</v>
      </c>
      <c r="Y421" s="262">
        <v>0.92</v>
      </c>
      <c r="Z421" s="262">
        <v>0.940326871911821</v>
      </c>
      <c r="AA421" s="262">
        <v>0.93063209076175</v>
      </c>
      <c r="AB421" s="262">
        <v>0.946911196911197</v>
      </c>
      <c r="AC421" s="262">
        <v>0.93432798157903</v>
      </c>
      <c r="AD421" s="262">
        <v>0.92</v>
      </c>
      <c r="AE421" s="260">
        <v>0.935779816513762</v>
      </c>
      <c r="AF421" s="260">
        <v>0.977900552486188</v>
      </c>
      <c r="AG421" s="260">
        <v>0.942028985507246</v>
      </c>
      <c r="AH421" s="260">
        <v>0.929398148148148</v>
      </c>
      <c r="AI421" s="262">
        <v>0.92</v>
      </c>
      <c r="AJ421" s="260">
        <v>0.952790697674419</v>
      </c>
      <c r="AK421" s="260">
        <v>0.93989218328841</v>
      </c>
      <c r="AL421" s="260">
        <v>0.96249413970933</v>
      </c>
      <c r="AM421" s="260">
        <v>0.948612822364787</v>
      </c>
      <c r="AN421" s="259">
        <v>0.99</v>
      </c>
      <c r="AO421" s="264">
        <v>1</v>
      </c>
      <c r="AP421" s="264">
        <v>1</v>
      </c>
      <c r="AQ421" s="264">
        <v>1</v>
      </c>
      <c r="AR421" s="265">
        <v>1</v>
      </c>
      <c r="AS421" s="286">
        <v>0.05</v>
      </c>
      <c r="AT421" s="267">
        <v>0.142857142857143</v>
      </c>
      <c r="AU421" s="268">
        <v>0.181818181818182</v>
      </c>
      <c r="AV421" s="268">
        <v>0</v>
      </c>
      <c r="AW421" s="268">
        <v>0.0823529411764706</v>
      </c>
      <c r="AX421" s="224"/>
      <c r="AY421" s="222"/>
    </row>
    <row r="422" ht="15" spans="1:51">
      <c r="A422" s="220"/>
      <c r="B422" s="224"/>
      <c r="C422" s="283" t="s">
        <v>375</v>
      </c>
      <c r="D422" s="111" t="s">
        <v>25</v>
      </c>
      <c r="E422" s="111" t="s">
        <v>376</v>
      </c>
      <c r="F422" s="284" t="s">
        <v>453</v>
      </c>
      <c r="G422" s="284" t="s">
        <v>453</v>
      </c>
      <c r="H422" s="284" t="s">
        <v>453</v>
      </c>
      <c r="I422" s="284" t="s">
        <v>453</v>
      </c>
      <c r="J422" s="259">
        <v>0.9</v>
      </c>
      <c r="K422" s="260">
        <v>1</v>
      </c>
      <c r="L422" s="260">
        <v>0.970588235294118</v>
      </c>
      <c r="M422" s="261">
        <v>0.971014492753623</v>
      </c>
      <c r="N422" s="261">
        <v>0.980880648899189</v>
      </c>
      <c r="O422" s="262">
        <v>0.9</v>
      </c>
      <c r="P422" s="263">
        <v>0.990384615384615</v>
      </c>
      <c r="Q422" s="260">
        <v>0.991034482758621</v>
      </c>
      <c r="R422" s="260">
        <v>0.969440353460972</v>
      </c>
      <c r="S422" s="260">
        <v>0.982312959547212</v>
      </c>
      <c r="T422" s="262">
        <v>0.9</v>
      </c>
      <c r="U422" s="260">
        <v>0.865384615384615</v>
      </c>
      <c r="V422" s="260">
        <v>0.855172413793103</v>
      </c>
      <c r="W422" s="260">
        <v>0.875184094256259</v>
      </c>
      <c r="X422" s="260">
        <v>0.887232483513152</v>
      </c>
      <c r="Y422" s="262">
        <v>0.92</v>
      </c>
      <c r="Z422" s="262">
        <v>0.939626592217763</v>
      </c>
      <c r="AA422" s="262">
        <v>0.916879987953621</v>
      </c>
      <c r="AB422" s="262">
        <v>0.932085328689595</v>
      </c>
      <c r="AC422" s="262">
        <v>0.937221605801856</v>
      </c>
      <c r="AD422" s="262">
        <v>0.92</v>
      </c>
      <c r="AE422" s="260">
        <v>0.847345132743363</v>
      </c>
      <c r="AF422" s="260">
        <v>0.921259842519685</v>
      </c>
      <c r="AG422" s="260">
        <v>0.980392156862745</v>
      </c>
      <c r="AH422" s="260">
        <v>0.922487328470763</v>
      </c>
      <c r="AI422" s="262">
        <v>0.92</v>
      </c>
      <c r="AJ422" s="260">
        <v>0.952776388194097</v>
      </c>
      <c r="AK422" s="260">
        <v>0.923866023977259</v>
      </c>
      <c r="AL422" s="260">
        <v>0.955342902711324</v>
      </c>
      <c r="AM422" s="260">
        <v>0.953636658381066</v>
      </c>
      <c r="AN422" s="259">
        <v>0.99</v>
      </c>
      <c r="AO422" s="264">
        <v>1</v>
      </c>
      <c r="AP422" s="264">
        <v>1</v>
      </c>
      <c r="AQ422" s="264">
        <v>1</v>
      </c>
      <c r="AR422" s="265">
        <v>1</v>
      </c>
      <c r="AS422" s="286">
        <v>0.05</v>
      </c>
      <c r="AT422" s="267">
        <v>0.0571428571428571</v>
      </c>
      <c r="AU422" s="268">
        <v>0.171428571428571</v>
      </c>
      <c r="AV422" s="268">
        <v>0.0714285714285714</v>
      </c>
      <c r="AW422" s="268">
        <v>0.0866013071895425</v>
      </c>
      <c r="AX422" s="224"/>
      <c r="AY422" s="222"/>
    </row>
    <row r="423" ht="15" spans="1:51">
      <c r="A423" s="220"/>
      <c r="B423" s="224"/>
      <c r="C423" s="283" t="s">
        <v>375</v>
      </c>
      <c r="D423" s="111" t="s">
        <v>25</v>
      </c>
      <c r="E423" s="111" t="s">
        <v>376</v>
      </c>
      <c r="F423" s="284" t="s">
        <v>454</v>
      </c>
      <c r="G423" s="284" t="s">
        <v>454</v>
      </c>
      <c r="H423" s="284" t="s">
        <v>454</v>
      </c>
      <c r="I423" s="284" t="s">
        <v>454</v>
      </c>
      <c r="J423" s="259">
        <v>0.9</v>
      </c>
      <c r="K423" s="260">
        <v>1</v>
      </c>
      <c r="L423" s="260">
        <v>0.863636363636364</v>
      </c>
      <c r="M423" s="261">
        <v>0.906976744186046</v>
      </c>
      <c r="N423" s="261">
        <v>0.915779283639884</v>
      </c>
      <c r="O423" s="262">
        <v>0.9</v>
      </c>
      <c r="P423" s="263">
        <v>0.991750536215146</v>
      </c>
      <c r="Q423" s="260">
        <v>0.990884229717411</v>
      </c>
      <c r="R423" s="260">
        <v>0.982001285622456</v>
      </c>
      <c r="S423" s="260">
        <v>0.988198523468233</v>
      </c>
      <c r="T423" s="262">
        <v>0.9</v>
      </c>
      <c r="U423" s="260">
        <v>0.809767365121267</v>
      </c>
      <c r="V423" s="260">
        <v>0.805378304466727</v>
      </c>
      <c r="W423" s="260">
        <v>0.860938504392543</v>
      </c>
      <c r="X423" s="260">
        <v>0.852301916617269</v>
      </c>
      <c r="Y423" s="262">
        <v>0.92</v>
      </c>
      <c r="Z423" s="262">
        <v>0</v>
      </c>
      <c r="AA423" s="262" t="s">
        <v>33</v>
      </c>
      <c r="AB423" s="262" t="s">
        <v>33</v>
      </c>
      <c r="AC423" s="262">
        <v>0.25</v>
      </c>
      <c r="AD423" s="262">
        <v>0.92</v>
      </c>
      <c r="AE423" s="260">
        <v>0.947761194029851</v>
      </c>
      <c r="AF423" s="260">
        <v>0.967391304347826</v>
      </c>
      <c r="AG423" s="260">
        <v>0.883211678832117</v>
      </c>
      <c r="AH423" s="260">
        <v>0.958135860979463</v>
      </c>
      <c r="AI423" s="262">
        <v>0.92</v>
      </c>
      <c r="AJ423" s="260">
        <v>0.961068954140548</v>
      </c>
      <c r="AK423" s="260">
        <v>0.961257976298997</v>
      </c>
      <c r="AL423" s="260">
        <v>0.967002356974502</v>
      </c>
      <c r="AM423" s="260">
        <v>0.978706015483268</v>
      </c>
      <c r="AN423" s="259">
        <v>0.99</v>
      </c>
      <c r="AO423" s="264">
        <v>1</v>
      </c>
      <c r="AP423" s="264">
        <v>1</v>
      </c>
      <c r="AQ423" s="264">
        <v>1</v>
      </c>
      <c r="AR423" s="265">
        <v>1</v>
      </c>
      <c r="AS423" s="286">
        <v>0.05</v>
      </c>
      <c r="AT423" s="267">
        <v>0.0588235294117647</v>
      </c>
      <c r="AU423" s="268">
        <v>0</v>
      </c>
      <c r="AV423" s="268">
        <v>0.125</v>
      </c>
      <c r="AW423" s="268">
        <v>0.0454545454545455</v>
      </c>
      <c r="AX423" s="224"/>
      <c r="AY423" s="222"/>
    </row>
    <row r="424" ht="15" spans="1:51">
      <c r="A424" s="220"/>
      <c r="B424" s="224"/>
      <c r="C424" s="283" t="s">
        <v>375</v>
      </c>
      <c r="D424" s="111" t="s">
        <v>25</v>
      </c>
      <c r="E424" s="111" t="s">
        <v>376</v>
      </c>
      <c r="F424" s="284" t="s">
        <v>455</v>
      </c>
      <c r="G424" s="284" t="s">
        <v>455</v>
      </c>
      <c r="H424" s="284" t="s">
        <v>455</v>
      </c>
      <c r="I424" s="284" t="s">
        <v>455</v>
      </c>
      <c r="J424" s="259">
        <v>0.9</v>
      </c>
      <c r="K424" s="260">
        <v>0.964285714285714</v>
      </c>
      <c r="L424" s="260">
        <v>0.888888888888889</v>
      </c>
      <c r="M424" s="261">
        <v>1</v>
      </c>
      <c r="N424" s="261">
        <v>0.965635738831615</v>
      </c>
      <c r="O424" s="262">
        <v>0.9</v>
      </c>
      <c r="P424" s="263">
        <v>0.947032546266752</v>
      </c>
      <c r="Q424" s="260">
        <v>0.972118959107807</v>
      </c>
      <c r="R424" s="260">
        <v>0.956705385427666</v>
      </c>
      <c r="S424" s="260">
        <v>0.9753125</v>
      </c>
      <c r="T424" s="262">
        <v>0.9</v>
      </c>
      <c r="U424" s="260">
        <v>0.89661774090619</v>
      </c>
      <c r="V424" s="260">
        <v>0.847583643122677</v>
      </c>
      <c r="W424" s="260">
        <v>0.882787750791975</v>
      </c>
      <c r="X424" s="260">
        <v>0.922109375</v>
      </c>
      <c r="Y424" s="262">
        <v>0.92</v>
      </c>
      <c r="Z424" s="262">
        <v>0.954335793357934</v>
      </c>
      <c r="AA424" s="262">
        <v>0.955771305285868</v>
      </c>
      <c r="AB424" s="262">
        <v>0.920127795527157</v>
      </c>
      <c r="AC424" s="262">
        <v>0.969709167756868</v>
      </c>
      <c r="AD424" s="262">
        <v>0.92</v>
      </c>
      <c r="AE424" s="260">
        <v>0.989690721649485</v>
      </c>
      <c r="AF424" s="260">
        <v>0.947214076246334</v>
      </c>
      <c r="AG424" s="260">
        <v>0.994296577946768</v>
      </c>
      <c r="AH424" s="260">
        <v>0.984404665039327</v>
      </c>
      <c r="AI424" s="262">
        <v>0.92</v>
      </c>
      <c r="AJ424" s="260">
        <v>0.959571619812584</v>
      </c>
      <c r="AK424" s="260">
        <v>0.956010846640554</v>
      </c>
      <c r="AL424" s="260">
        <v>0.940615058324496</v>
      </c>
      <c r="AM424" s="260">
        <v>0.975273557845533</v>
      </c>
      <c r="AN424" s="259">
        <v>0.99</v>
      </c>
      <c r="AO424" s="264">
        <v>1</v>
      </c>
      <c r="AP424" s="264">
        <v>1</v>
      </c>
      <c r="AQ424" s="264">
        <v>1</v>
      </c>
      <c r="AR424" s="265">
        <v>1</v>
      </c>
      <c r="AS424" s="286">
        <v>0.05</v>
      </c>
      <c r="AT424" s="267">
        <v>0</v>
      </c>
      <c r="AU424" s="268">
        <v>0.25</v>
      </c>
      <c r="AV424" s="268">
        <v>0.166666666666667</v>
      </c>
      <c r="AW424" s="268">
        <v>0.0498084291187739</v>
      </c>
      <c r="AX424" s="224"/>
      <c r="AY424" s="222"/>
    </row>
    <row r="425" ht="15" spans="1:51">
      <c r="A425" s="220"/>
      <c r="B425" s="224"/>
      <c r="C425" s="283" t="s">
        <v>375</v>
      </c>
      <c r="D425" s="111" t="s">
        <v>25</v>
      </c>
      <c r="E425" s="111" t="s">
        <v>376</v>
      </c>
      <c r="F425" s="284" t="s">
        <v>456</v>
      </c>
      <c r="G425" s="284" t="s">
        <v>456</v>
      </c>
      <c r="H425" s="284" t="s">
        <v>456</v>
      </c>
      <c r="I425" s="284" t="s">
        <v>456</v>
      </c>
      <c r="J425" s="259">
        <v>0.9</v>
      </c>
      <c r="K425" s="260">
        <v>0.928571428571429</v>
      </c>
      <c r="L425" s="260">
        <v>0.85</v>
      </c>
      <c r="M425" s="261">
        <v>0.9</v>
      </c>
      <c r="N425" s="261">
        <v>0.86892177589852</v>
      </c>
      <c r="O425" s="262">
        <v>0.9</v>
      </c>
      <c r="P425" s="263">
        <v>0.969238790406674</v>
      </c>
      <c r="Q425" s="260">
        <v>0.918471337579618</v>
      </c>
      <c r="R425" s="260">
        <v>0.910865874363328</v>
      </c>
      <c r="S425" s="260">
        <v>0.947242826749468</v>
      </c>
      <c r="T425" s="262">
        <v>0.9</v>
      </c>
      <c r="U425" s="260">
        <v>0.894160583941606</v>
      </c>
      <c r="V425" s="260">
        <v>0.866242038216561</v>
      </c>
      <c r="W425" s="260">
        <v>0.856536502546689</v>
      </c>
      <c r="X425" s="260">
        <v>0.902104536829395</v>
      </c>
      <c r="Y425" s="262">
        <v>0.92</v>
      </c>
      <c r="Z425" s="262">
        <v>0.91404958677686</v>
      </c>
      <c r="AA425" s="262">
        <v>0.915406162464986</v>
      </c>
      <c r="AB425" s="262">
        <v>0.913669064748201</v>
      </c>
      <c r="AC425" s="262">
        <v>0.927245905255611</v>
      </c>
      <c r="AD425" s="262">
        <v>0.92</v>
      </c>
      <c r="AE425" s="260">
        <v>0.879619852164731</v>
      </c>
      <c r="AF425" s="260">
        <v>0.911591355599214</v>
      </c>
      <c r="AG425" s="260">
        <v>0.968992248062015</v>
      </c>
      <c r="AH425" s="260">
        <v>0.954832835971878</v>
      </c>
      <c r="AI425" s="262">
        <v>0.92</v>
      </c>
      <c r="AJ425" s="260">
        <v>0.93081124822982</v>
      </c>
      <c r="AK425" s="260">
        <v>0.921699196326062</v>
      </c>
      <c r="AL425" s="260">
        <v>0.938373048479869</v>
      </c>
      <c r="AM425" s="260">
        <v>0.941994711556367</v>
      </c>
      <c r="AN425" s="259">
        <v>0.99</v>
      </c>
      <c r="AO425" s="264">
        <v>1</v>
      </c>
      <c r="AP425" s="264">
        <v>1</v>
      </c>
      <c r="AQ425" s="264">
        <v>1</v>
      </c>
      <c r="AR425" s="265">
        <v>1</v>
      </c>
      <c r="AS425" s="286">
        <v>0.05</v>
      </c>
      <c r="AT425" s="267">
        <v>0.136363636363636</v>
      </c>
      <c r="AU425" s="268">
        <v>0.357142857142857</v>
      </c>
      <c r="AV425" s="268">
        <v>0.266666666666667</v>
      </c>
      <c r="AW425" s="268">
        <v>0.108761329305136</v>
      </c>
      <c r="AX425" s="224"/>
      <c r="AY425" s="222"/>
    </row>
    <row r="426" ht="15" spans="1:51">
      <c r="A426" s="220"/>
      <c r="B426" s="224"/>
      <c r="C426" s="283" t="s">
        <v>375</v>
      </c>
      <c r="D426" s="111" t="s">
        <v>25</v>
      </c>
      <c r="E426" s="111" t="s">
        <v>376</v>
      </c>
      <c r="F426" s="284" t="s">
        <v>457</v>
      </c>
      <c r="G426" s="284" t="s">
        <v>457</v>
      </c>
      <c r="H426" s="284" t="s">
        <v>457</v>
      </c>
      <c r="I426" s="284" t="s">
        <v>457</v>
      </c>
      <c r="J426" s="259">
        <v>0.9</v>
      </c>
      <c r="K426" s="260">
        <v>1</v>
      </c>
      <c r="L426" s="260">
        <v>0.970149253731343</v>
      </c>
      <c r="M426" s="261">
        <v>0.984126984126984</v>
      </c>
      <c r="N426" s="261">
        <v>0.960732984293194</v>
      </c>
      <c r="O426" s="262">
        <v>0.9</v>
      </c>
      <c r="P426" s="263">
        <v>0.992153785798352</v>
      </c>
      <c r="Q426" s="260">
        <v>0.998897464167585</v>
      </c>
      <c r="R426" s="260">
        <v>0.993899057127011</v>
      </c>
      <c r="S426" s="260">
        <v>0.987686877899829</v>
      </c>
      <c r="T426" s="262">
        <v>0.9</v>
      </c>
      <c r="U426" s="260">
        <v>0.917614750882699</v>
      </c>
      <c r="V426" s="260">
        <v>0.917309812568909</v>
      </c>
      <c r="W426" s="260">
        <v>0.901275651691625</v>
      </c>
      <c r="X426" s="260">
        <v>0.920529801324503</v>
      </c>
      <c r="Y426" s="262">
        <v>0.92</v>
      </c>
      <c r="Z426" s="262">
        <v>0.9461820231051</v>
      </c>
      <c r="AA426" s="262">
        <v>0.939223822309007</v>
      </c>
      <c r="AB426" s="262">
        <v>0.936011904761905</v>
      </c>
      <c r="AC426" s="262">
        <v>0.935043639931829</v>
      </c>
      <c r="AD426" s="262">
        <v>0.92</v>
      </c>
      <c r="AE426" s="260">
        <v>0.9957805907173</v>
      </c>
      <c r="AF426" s="260">
        <v>0.991379310344828</v>
      </c>
      <c r="AG426" s="260">
        <v>0.981220657276995</v>
      </c>
      <c r="AH426" s="260">
        <v>0.98341183698546</v>
      </c>
      <c r="AI426" s="262">
        <v>0.92</v>
      </c>
      <c r="AJ426" s="260">
        <v>0.957534021970815</v>
      </c>
      <c r="AK426" s="260">
        <v>0.946842525979217</v>
      </c>
      <c r="AL426" s="260">
        <v>0.959720900729464</v>
      </c>
      <c r="AM426" s="260">
        <v>0.953527632535347</v>
      </c>
      <c r="AN426" s="259">
        <v>0.99</v>
      </c>
      <c r="AO426" s="264">
        <v>1</v>
      </c>
      <c r="AP426" s="264">
        <v>1</v>
      </c>
      <c r="AQ426" s="264">
        <v>1</v>
      </c>
      <c r="AR426" s="265">
        <v>1</v>
      </c>
      <c r="AS426" s="286">
        <v>0.05</v>
      </c>
      <c r="AT426" s="267">
        <v>0.153846153846154</v>
      </c>
      <c r="AU426" s="268">
        <v>0.153846153846154</v>
      </c>
      <c r="AV426" s="268">
        <v>0.285714285714286</v>
      </c>
      <c r="AW426" s="268">
        <v>0.0810810810810811</v>
      </c>
      <c r="AX426" s="224"/>
      <c r="AY426" s="222"/>
    </row>
    <row r="427" ht="15" spans="1:51">
      <c r="A427" s="220"/>
      <c r="B427" s="224"/>
      <c r="C427" s="283" t="s">
        <v>375</v>
      </c>
      <c r="D427" s="111" t="s">
        <v>25</v>
      </c>
      <c r="E427" s="111" t="s">
        <v>376</v>
      </c>
      <c r="F427" s="284" t="s">
        <v>458</v>
      </c>
      <c r="G427" s="284" t="s">
        <v>458</v>
      </c>
      <c r="H427" s="284" t="s">
        <v>458</v>
      </c>
      <c r="I427" s="284" t="s">
        <v>458</v>
      </c>
      <c r="J427" s="259">
        <v>0.9</v>
      </c>
      <c r="K427" s="260">
        <v>1</v>
      </c>
      <c r="L427" s="260">
        <v>0.906976744186046</v>
      </c>
      <c r="M427" s="261">
        <v>1</v>
      </c>
      <c r="N427" s="261">
        <v>0.969111969111969</v>
      </c>
      <c r="O427" s="262">
        <v>0.9</v>
      </c>
      <c r="P427" s="263">
        <v>0.973183054799845</v>
      </c>
      <c r="Q427" s="260">
        <v>0.949438202247191</v>
      </c>
      <c r="R427" s="260">
        <v>0.974469160768453</v>
      </c>
      <c r="S427" s="260">
        <v>0.971305757314621</v>
      </c>
      <c r="T427" s="262">
        <v>0.9</v>
      </c>
      <c r="U427" s="260">
        <v>0.902059852312476</v>
      </c>
      <c r="V427" s="260">
        <v>0.898876404494382</v>
      </c>
      <c r="W427" s="260">
        <v>0.91835187057634</v>
      </c>
      <c r="X427" s="260">
        <v>0.915394558660593</v>
      </c>
      <c r="Y427" s="262">
        <v>0.92</v>
      </c>
      <c r="Z427" s="262">
        <v>0</v>
      </c>
      <c r="AA427" s="262" t="s">
        <v>33</v>
      </c>
      <c r="AB427" s="262" t="s">
        <v>33</v>
      </c>
      <c r="AC427" s="262">
        <v>0.428571428571429</v>
      </c>
      <c r="AD427" s="262">
        <v>0.92</v>
      </c>
      <c r="AE427" s="260">
        <v>0.99438202247191</v>
      </c>
      <c r="AF427" s="260">
        <v>0.982142857142857</v>
      </c>
      <c r="AG427" s="260">
        <v>0.991735537190083</v>
      </c>
      <c r="AH427" s="260">
        <v>0.981456597688793</v>
      </c>
      <c r="AI427" s="262">
        <v>0.92</v>
      </c>
      <c r="AJ427" s="260">
        <v>0.969902912621359</v>
      </c>
      <c r="AK427" s="260">
        <v>0.961797752808989</v>
      </c>
      <c r="AL427" s="260">
        <v>0.976491405460061</v>
      </c>
      <c r="AM427" s="260">
        <v>0.981914980919946</v>
      </c>
      <c r="AN427" s="259">
        <v>0.99</v>
      </c>
      <c r="AO427" s="264">
        <v>1</v>
      </c>
      <c r="AP427" s="264">
        <v>1</v>
      </c>
      <c r="AQ427" s="264">
        <v>1</v>
      </c>
      <c r="AR427" s="265">
        <v>1</v>
      </c>
      <c r="AS427" s="286">
        <v>0.05</v>
      </c>
      <c r="AT427" s="267">
        <v>0</v>
      </c>
      <c r="AU427" s="268">
        <v>0.0714285714285714</v>
      </c>
      <c r="AV427" s="268">
        <v>0.2</v>
      </c>
      <c r="AW427" s="268">
        <v>0.0469483568075117</v>
      </c>
      <c r="AX427" s="224"/>
      <c r="AY427" s="222"/>
    </row>
    <row r="428" ht="15" spans="1:51">
      <c r="A428" s="220"/>
      <c r="B428" s="224"/>
      <c r="C428" s="283" t="s">
        <v>375</v>
      </c>
      <c r="D428" s="111" t="s">
        <v>25</v>
      </c>
      <c r="E428" s="111" t="s">
        <v>376</v>
      </c>
      <c r="F428" s="284" t="s">
        <v>459</v>
      </c>
      <c r="G428" s="284" t="s">
        <v>459</v>
      </c>
      <c r="H428" s="284" t="s">
        <v>459</v>
      </c>
      <c r="I428" s="284" t="s">
        <v>459</v>
      </c>
      <c r="J428" s="259">
        <v>0.9</v>
      </c>
      <c r="K428" s="260">
        <v>0.934426229508197</v>
      </c>
      <c r="L428" s="260">
        <v>0.898305084745763</v>
      </c>
      <c r="M428" s="261">
        <v>0.928571428571429</v>
      </c>
      <c r="N428" s="261">
        <v>0.94169741697417</v>
      </c>
      <c r="O428" s="262">
        <v>0.9</v>
      </c>
      <c r="P428" s="263">
        <v>0.943001060445387</v>
      </c>
      <c r="Q428" s="260">
        <v>0.984869325997249</v>
      </c>
      <c r="R428" s="260">
        <v>0.881314168377823</v>
      </c>
      <c r="S428" s="260">
        <v>0.95119139123751</v>
      </c>
      <c r="T428" s="262">
        <v>0.9</v>
      </c>
      <c r="U428" s="260">
        <v>0.827147401908802</v>
      </c>
      <c r="V428" s="260">
        <v>0.901650618982118</v>
      </c>
      <c r="W428" s="260">
        <v>0.811498973305955</v>
      </c>
      <c r="X428" s="260">
        <v>0.882575533613197</v>
      </c>
      <c r="Y428" s="262">
        <v>0.92</v>
      </c>
      <c r="Z428" s="262">
        <v>0.926560808372429</v>
      </c>
      <c r="AA428" s="262">
        <v>0.946913212048911</v>
      </c>
      <c r="AB428" s="262">
        <v>0.931748128577719</v>
      </c>
      <c r="AC428" s="262">
        <v>0.952354504994853</v>
      </c>
      <c r="AD428" s="262">
        <v>0.92</v>
      </c>
      <c r="AE428" s="260">
        <v>0.976861167002012</v>
      </c>
      <c r="AF428" s="260">
        <v>0.908366533864542</v>
      </c>
      <c r="AG428" s="260">
        <v>0.993814432989691</v>
      </c>
      <c r="AH428" s="260">
        <v>0.971857063506758</v>
      </c>
      <c r="AI428" s="262">
        <v>0.92</v>
      </c>
      <c r="AJ428" s="260">
        <v>0.942268483742891</v>
      </c>
      <c r="AK428" s="260">
        <v>0.952223447262036</v>
      </c>
      <c r="AL428" s="260">
        <v>0.917834394904459</v>
      </c>
      <c r="AM428" s="260">
        <v>0.959969639618327</v>
      </c>
      <c r="AN428" s="259">
        <v>0.99</v>
      </c>
      <c r="AO428" s="264">
        <v>1</v>
      </c>
      <c r="AP428" s="264">
        <v>1</v>
      </c>
      <c r="AQ428" s="264">
        <v>1</v>
      </c>
      <c r="AR428" s="265">
        <v>1</v>
      </c>
      <c r="AS428" s="286">
        <v>0.05</v>
      </c>
      <c r="AT428" s="267">
        <v>0.0882352941176471</v>
      </c>
      <c r="AU428" s="268">
        <v>0.0465116279069767</v>
      </c>
      <c r="AV428" s="268">
        <v>0.176470588235294</v>
      </c>
      <c r="AW428" s="268">
        <v>0.117296222664016</v>
      </c>
      <c r="AX428" s="224"/>
      <c r="AY428" s="222"/>
    </row>
    <row r="429" ht="15" spans="1:51">
      <c r="A429" s="220"/>
      <c r="B429" s="224"/>
      <c r="C429" s="283" t="s">
        <v>375</v>
      </c>
      <c r="D429" s="111" t="s">
        <v>25</v>
      </c>
      <c r="E429" s="111" t="s">
        <v>376</v>
      </c>
      <c r="F429" s="284" t="s">
        <v>460</v>
      </c>
      <c r="G429" s="284" t="s">
        <v>460</v>
      </c>
      <c r="H429" s="284" t="s">
        <v>460</v>
      </c>
      <c r="I429" s="284" t="s">
        <v>460</v>
      </c>
      <c r="J429" s="259">
        <v>0.9</v>
      </c>
      <c r="K429" s="260">
        <v>0.878048780487805</v>
      </c>
      <c r="L429" s="260">
        <v>0.885714285714286</v>
      </c>
      <c r="M429" s="261">
        <v>0.916666666666667</v>
      </c>
      <c r="N429" s="261">
        <v>0.822346368715084</v>
      </c>
      <c r="O429" s="262">
        <v>0.9</v>
      </c>
      <c r="P429" s="263">
        <v>0.983005841741901</v>
      </c>
      <c r="Q429" s="260">
        <v>0.984635083226633</v>
      </c>
      <c r="R429" s="260">
        <v>0.95258019525802</v>
      </c>
      <c r="S429" s="260">
        <v>0.960805426940885</v>
      </c>
      <c r="T429" s="262">
        <v>0.9</v>
      </c>
      <c r="U429" s="260">
        <v>0.825278810408922</v>
      </c>
      <c r="V429" s="260">
        <v>0.82842509603073</v>
      </c>
      <c r="W429" s="260">
        <v>0.836820083682008</v>
      </c>
      <c r="X429" s="260">
        <v>0.830569613438139</v>
      </c>
      <c r="Y429" s="262">
        <v>0.92</v>
      </c>
      <c r="Z429" s="262">
        <v>0.949032258064516</v>
      </c>
      <c r="AA429" s="262">
        <v>0.938422959041516</v>
      </c>
      <c r="AB429" s="262">
        <v>0.870075440067058</v>
      </c>
      <c r="AC429" s="262">
        <v>0.91238470725355</v>
      </c>
      <c r="AD429" s="262">
        <v>0.92</v>
      </c>
      <c r="AE429" s="260">
        <v>0.996096291476903</v>
      </c>
      <c r="AF429" s="260">
        <v>0.989802972692707</v>
      </c>
      <c r="AG429" s="260">
        <v>0.98624853261781</v>
      </c>
      <c r="AH429" s="260">
        <v>0.9617106619776</v>
      </c>
      <c r="AI429" s="262">
        <v>0.92</v>
      </c>
      <c r="AJ429" s="260">
        <v>0.963081861958267</v>
      </c>
      <c r="AK429" s="260">
        <v>0.946273433927755</v>
      </c>
      <c r="AL429" s="260">
        <v>0.925799086757991</v>
      </c>
      <c r="AM429" s="260">
        <v>0.932683932000187</v>
      </c>
      <c r="AN429" s="259">
        <v>0.99</v>
      </c>
      <c r="AO429" s="264">
        <v>1</v>
      </c>
      <c r="AP429" s="264">
        <v>1</v>
      </c>
      <c r="AQ429" s="264">
        <v>1</v>
      </c>
      <c r="AR429" s="265">
        <v>1</v>
      </c>
      <c r="AS429" s="286">
        <v>0.05</v>
      </c>
      <c r="AT429" s="267">
        <v>0.0952380952380952</v>
      </c>
      <c r="AU429" s="268">
        <v>0</v>
      </c>
      <c r="AV429" s="268">
        <v>0.125</v>
      </c>
      <c r="AW429" s="268">
        <v>0.064</v>
      </c>
      <c r="AX429" s="224"/>
      <c r="AY429" s="222"/>
    </row>
    <row r="430" ht="15" spans="1:51">
      <c r="A430" s="220"/>
      <c r="B430" s="224"/>
      <c r="C430" s="283" t="s">
        <v>375</v>
      </c>
      <c r="D430" s="111" t="s">
        <v>25</v>
      </c>
      <c r="E430" s="111" t="s">
        <v>376</v>
      </c>
      <c r="F430" s="284" t="s">
        <v>461</v>
      </c>
      <c r="G430" s="284" t="s">
        <v>461</v>
      </c>
      <c r="H430" s="284" t="s">
        <v>461</v>
      </c>
      <c r="I430" s="284" t="s">
        <v>461</v>
      </c>
      <c r="J430" s="259">
        <v>0.9</v>
      </c>
      <c r="K430" s="260">
        <v>0.918032786885246</v>
      </c>
      <c r="L430" s="260">
        <v>0.862068965517241</v>
      </c>
      <c r="M430" s="261">
        <v>0.9</v>
      </c>
      <c r="N430" s="261">
        <v>0.888973384030418</v>
      </c>
      <c r="O430" s="262">
        <v>0.9</v>
      </c>
      <c r="P430" s="263">
        <v>0.947306331104994</v>
      </c>
      <c r="Q430" s="260">
        <v>0.935960591133005</v>
      </c>
      <c r="R430" s="260">
        <v>0.916137229987294</v>
      </c>
      <c r="S430" s="260">
        <v>0.953489861259338</v>
      </c>
      <c r="T430" s="262">
        <v>0.9</v>
      </c>
      <c r="U430" s="260">
        <v>0.906802988596146</v>
      </c>
      <c r="V430" s="260">
        <v>0.910344827586207</v>
      </c>
      <c r="W430" s="260">
        <v>0.883735705209657</v>
      </c>
      <c r="X430" s="260">
        <v>0.914834578441836</v>
      </c>
      <c r="Y430" s="262">
        <v>0.92</v>
      </c>
      <c r="Z430" s="262">
        <v>0.90758239225628</v>
      </c>
      <c r="AA430" s="262">
        <v>0.957395009129641</v>
      </c>
      <c r="AB430" s="262">
        <v>0.950947603121516</v>
      </c>
      <c r="AC430" s="262">
        <v>0.947219040475201</v>
      </c>
      <c r="AD430" s="262">
        <v>0.92</v>
      </c>
      <c r="AE430" s="260">
        <v>0.99537037037037</v>
      </c>
      <c r="AF430" s="260">
        <v>0.996796338672769</v>
      </c>
      <c r="AG430" s="260">
        <v>0.995889977869112</v>
      </c>
      <c r="AH430" s="260">
        <v>0.992735532070655</v>
      </c>
      <c r="AI430" s="262">
        <v>0.92</v>
      </c>
      <c r="AJ430" s="260">
        <v>0.928125453753449</v>
      </c>
      <c r="AK430" s="260">
        <v>0.959845430107527</v>
      </c>
      <c r="AL430" s="260">
        <v>0.957037037037037</v>
      </c>
      <c r="AM430" s="260">
        <v>0.956948277519188</v>
      </c>
      <c r="AN430" s="259">
        <v>0.99</v>
      </c>
      <c r="AO430" s="264">
        <v>1</v>
      </c>
      <c r="AP430" s="264">
        <v>1</v>
      </c>
      <c r="AQ430" s="264">
        <v>1</v>
      </c>
      <c r="AR430" s="265">
        <v>1</v>
      </c>
      <c r="AS430" s="286">
        <v>0.05</v>
      </c>
      <c r="AT430" s="267">
        <v>0.1</v>
      </c>
      <c r="AU430" s="268">
        <v>0.225806451612903</v>
      </c>
      <c r="AV430" s="268">
        <v>0.173913043478261</v>
      </c>
      <c r="AW430" s="268">
        <v>0.100502512562814</v>
      </c>
      <c r="AX430" s="224"/>
      <c r="AY430" s="222"/>
    </row>
    <row r="431" ht="15" spans="1:51">
      <c r="A431" s="220"/>
      <c r="B431" s="224"/>
      <c r="C431" s="283" t="s">
        <v>375</v>
      </c>
      <c r="D431" s="111" t="s">
        <v>25</v>
      </c>
      <c r="E431" s="111" t="s">
        <v>376</v>
      </c>
      <c r="F431" s="284" t="s">
        <v>462</v>
      </c>
      <c r="G431" s="284" t="s">
        <v>462</v>
      </c>
      <c r="H431" s="284" t="s">
        <v>462</v>
      </c>
      <c r="I431" s="284" t="s">
        <v>462</v>
      </c>
      <c r="J431" s="259">
        <v>0.9</v>
      </c>
      <c r="K431" s="260">
        <v>0.717391304347826</v>
      </c>
      <c r="L431" s="260">
        <v>0.710526315789474</v>
      </c>
      <c r="M431" s="261">
        <v>0.675</v>
      </c>
      <c r="N431" s="261">
        <v>0.671492204899777</v>
      </c>
      <c r="O431" s="262">
        <v>0.9</v>
      </c>
      <c r="P431" s="263">
        <v>0.933940774487471</v>
      </c>
      <c r="Q431" s="260">
        <v>0.934758155230596</v>
      </c>
      <c r="R431" s="260">
        <v>0.940257976917855</v>
      </c>
      <c r="S431" s="260">
        <v>0.845880793511716</v>
      </c>
      <c r="T431" s="262">
        <v>0.9</v>
      </c>
      <c r="U431" s="260">
        <v>0.832801822323462</v>
      </c>
      <c r="V431" s="260">
        <v>0.826771653543307</v>
      </c>
      <c r="W431" s="260">
        <v>0.811269517990496</v>
      </c>
      <c r="X431" s="260">
        <v>0.797375929545506</v>
      </c>
      <c r="Y431" s="262">
        <v>0.92</v>
      </c>
      <c r="Z431" s="262">
        <v>0.892789373814042</v>
      </c>
      <c r="AA431" s="262">
        <v>0.814177743028408</v>
      </c>
      <c r="AB431" s="262">
        <v>0.786525359576079</v>
      </c>
      <c r="AC431" s="262">
        <v>0.821541987683981</v>
      </c>
      <c r="AD431" s="262">
        <v>0.92</v>
      </c>
      <c r="AE431" s="260">
        <v>0.947730398899587</v>
      </c>
      <c r="AF431" s="260">
        <v>0.918774966711052</v>
      </c>
      <c r="AG431" s="260">
        <v>0.928787878787879</v>
      </c>
      <c r="AH431" s="260">
        <v>0.891430242761041</v>
      </c>
      <c r="AI431" s="262">
        <v>0.92</v>
      </c>
      <c r="AJ431" s="260">
        <v>0.918268333644337</v>
      </c>
      <c r="AK431" s="260">
        <v>0.832628015234871</v>
      </c>
      <c r="AL431" s="260">
        <v>0.873748211731044</v>
      </c>
      <c r="AM431" s="260">
        <v>0.867613888793958</v>
      </c>
      <c r="AN431" s="259">
        <v>0.99</v>
      </c>
      <c r="AO431" s="264">
        <v>1</v>
      </c>
      <c r="AP431" s="264">
        <v>1</v>
      </c>
      <c r="AQ431" s="264">
        <v>1</v>
      </c>
      <c r="AR431" s="265">
        <v>0.999621928166352</v>
      </c>
      <c r="AS431" s="286">
        <v>0.05</v>
      </c>
      <c r="AT431" s="267">
        <v>0.0714285714285714</v>
      </c>
      <c r="AU431" s="268">
        <v>0.0769230769230769</v>
      </c>
      <c r="AV431" s="268">
        <v>0</v>
      </c>
      <c r="AW431" s="268">
        <v>0.0422960725075529</v>
      </c>
      <c r="AX431" s="224"/>
      <c r="AY431" s="222"/>
    </row>
    <row r="432" ht="15" spans="1:51">
      <c r="A432" s="220"/>
      <c r="B432" s="224"/>
      <c r="C432" s="283" t="s">
        <v>375</v>
      </c>
      <c r="D432" s="111" t="s">
        <v>25</v>
      </c>
      <c r="E432" s="111" t="s">
        <v>376</v>
      </c>
      <c r="F432" s="284" t="s">
        <v>463</v>
      </c>
      <c r="G432" s="284" t="s">
        <v>463</v>
      </c>
      <c r="H432" s="284" t="s">
        <v>463</v>
      </c>
      <c r="I432" s="284" t="s">
        <v>463</v>
      </c>
      <c r="J432" s="259">
        <v>0.9</v>
      </c>
      <c r="K432" s="260">
        <v>0.735849056603774</v>
      </c>
      <c r="L432" s="260">
        <v>0.711538461538462</v>
      </c>
      <c r="M432" s="261">
        <v>0.645833333333333</v>
      </c>
      <c r="N432" s="261">
        <v>0.741206030150754</v>
      </c>
      <c r="O432" s="262">
        <v>0.9</v>
      </c>
      <c r="P432" s="263">
        <v>0.833664152441445</v>
      </c>
      <c r="Q432" s="260">
        <v>0.789183222958057</v>
      </c>
      <c r="R432" s="260">
        <v>0.786917098445596</v>
      </c>
      <c r="S432" s="260">
        <v>0.867624826998829</v>
      </c>
      <c r="T432" s="262">
        <v>0.9</v>
      </c>
      <c r="U432" s="260">
        <v>0.770543866613736</v>
      </c>
      <c r="V432" s="260">
        <v>0.760485651214128</v>
      </c>
      <c r="W432" s="260">
        <v>0.790155440414508</v>
      </c>
      <c r="X432" s="260">
        <v>0.834216970084105</v>
      </c>
      <c r="Y432" s="262">
        <v>0.92</v>
      </c>
      <c r="Z432" s="262">
        <v>0.903264522323572</v>
      </c>
      <c r="AA432" s="262">
        <v>0.900217778657692</v>
      </c>
      <c r="AB432" s="262">
        <v>0.916666666666667</v>
      </c>
      <c r="AC432" s="262">
        <v>0.899591608275633</v>
      </c>
      <c r="AD432" s="262">
        <v>0.92</v>
      </c>
      <c r="AE432" s="260">
        <v>0.992237120677488</v>
      </c>
      <c r="AF432" s="260">
        <v>0.995787700084246</v>
      </c>
      <c r="AG432" s="260">
        <v>0.986465382613222</v>
      </c>
      <c r="AH432" s="260">
        <v>0.993247680468789</v>
      </c>
      <c r="AI432" s="262">
        <v>0.92</v>
      </c>
      <c r="AJ432" s="260">
        <v>0.918773373223635</v>
      </c>
      <c r="AK432" s="260">
        <v>0.909182474399866</v>
      </c>
      <c r="AL432" s="260">
        <v>0.93345599509353</v>
      </c>
      <c r="AM432" s="260">
        <v>0.920582372701802</v>
      </c>
      <c r="AN432" s="259">
        <v>0.99</v>
      </c>
      <c r="AO432" s="264">
        <v>1</v>
      </c>
      <c r="AP432" s="264">
        <v>1</v>
      </c>
      <c r="AQ432" s="264">
        <v>1</v>
      </c>
      <c r="AR432" s="265">
        <v>1</v>
      </c>
      <c r="AS432" s="286">
        <v>0.05</v>
      </c>
      <c r="AT432" s="267">
        <v>0.173913043478261</v>
      </c>
      <c r="AU432" s="268">
        <v>0.28</v>
      </c>
      <c r="AV432" s="268">
        <v>0.0344827586206897</v>
      </c>
      <c r="AW432" s="268">
        <v>0.0767494356659142</v>
      </c>
      <c r="AX432" s="224"/>
      <c r="AY432" s="222"/>
    </row>
    <row r="433" ht="15" spans="1:51">
      <c r="A433" s="220"/>
      <c r="B433" s="224"/>
      <c r="C433" s="283" t="s">
        <v>375</v>
      </c>
      <c r="D433" s="111" t="s">
        <v>25</v>
      </c>
      <c r="E433" s="111" t="s">
        <v>376</v>
      </c>
      <c r="F433" s="284" t="s">
        <v>464</v>
      </c>
      <c r="G433" s="284" t="s">
        <v>464</v>
      </c>
      <c r="H433" s="284" t="s">
        <v>464</v>
      </c>
      <c r="I433" s="284" t="s">
        <v>464</v>
      </c>
      <c r="J433" s="259">
        <v>0.9</v>
      </c>
      <c r="K433" s="260">
        <v>0.969230769230769</v>
      </c>
      <c r="L433" s="260">
        <v>0.934426229508197</v>
      </c>
      <c r="M433" s="261">
        <v>0.94</v>
      </c>
      <c r="N433" s="261">
        <v>0.964094728800611</v>
      </c>
      <c r="O433" s="262">
        <v>0.9</v>
      </c>
      <c r="P433" s="263">
        <v>0.981669266770671</v>
      </c>
      <c r="Q433" s="260">
        <v>0.979765708200213</v>
      </c>
      <c r="R433" s="260">
        <v>0.977061376317421</v>
      </c>
      <c r="S433" s="260">
        <v>0.981725456863578</v>
      </c>
      <c r="T433" s="262">
        <v>0.9</v>
      </c>
      <c r="U433" s="260">
        <v>0.890015600624025</v>
      </c>
      <c r="V433" s="260">
        <v>0.887113951011715</v>
      </c>
      <c r="W433" s="260">
        <v>0.902045877247365</v>
      </c>
      <c r="X433" s="260">
        <v>0.909838504037399</v>
      </c>
      <c r="Y433" s="262">
        <v>0.92</v>
      </c>
      <c r="Z433" s="262">
        <v>0.934446354038792</v>
      </c>
      <c r="AA433" s="262">
        <v>0.948784376245516</v>
      </c>
      <c r="AB433" s="262">
        <v>0.94755877034358</v>
      </c>
      <c r="AC433" s="262">
        <v>0.936641962055369</v>
      </c>
      <c r="AD433" s="262">
        <v>0.92</v>
      </c>
      <c r="AE433" s="260">
        <v>0.98015873015873</v>
      </c>
      <c r="AF433" s="260">
        <v>0.900138696255201</v>
      </c>
      <c r="AG433" s="260">
        <v>0.953623188405797</v>
      </c>
      <c r="AH433" s="260">
        <v>0.971621844580102</v>
      </c>
      <c r="AI433" s="262">
        <v>0.92</v>
      </c>
      <c r="AJ433" s="260">
        <v>0.949246987951807</v>
      </c>
      <c r="AK433" s="260">
        <v>0.954339432600302</v>
      </c>
      <c r="AL433" s="260">
        <v>0.962725328444852</v>
      </c>
      <c r="AM433" s="260">
        <v>0.950831621036264</v>
      </c>
      <c r="AN433" s="259">
        <v>0.99</v>
      </c>
      <c r="AO433" s="264">
        <v>1</v>
      </c>
      <c r="AP433" s="264">
        <v>1</v>
      </c>
      <c r="AQ433" s="264">
        <v>1</v>
      </c>
      <c r="AR433" s="265">
        <v>1</v>
      </c>
      <c r="AS433" s="286">
        <v>0.05</v>
      </c>
      <c r="AT433" s="267">
        <v>0.0285714285714286</v>
      </c>
      <c r="AU433" s="268">
        <v>0.0416666666666667</v>
      </c>
      <c r="AV433" s="268">
        <v>0</v>
      </c>
      <c r="AW433" s="268">
        <v>0.042483660130719</v>
      </c>
      <c r="AX433" s="224"/>
      <c r="AY433" s="222"/>
    </row>
    <row r="434" ht="15" spans="1:51">
      <c r="A434" s="220"/>
      <c r="B434" s="224"/>
      <c r="C434" s="283" t="s">
        <v>375</v>
      </c>
      <c r="D434" s="111" t="s">
        <v>25</v>
      </c>
      <c r="E434" s="111" t="s">
        <v>376</v>
      </c>
      <c r="F434" s="284" t="s">
        <v>465</v>
      </c>
      <c r="G434" s="284" t="s">
        <v>465</v>
      </c>
      <c r="H434" s="284" t="s">
        <v>465</v>
      </c>
      <c r="I434" s="284" t="s">
        <v>465</v>
      </c>
      <c r="J434" s="259">
        <v>0.9</v>
      </c>
      <c r="K434" s="260">
        <v>0.88135593220339</v>
      </c>
      <c r="L434" s="260">
        <v>0.872727272727273</v>
      </c>
      <c r="M434" s="261">
        <v>0.9375</v>
      </c>
      <c r="N434" s="261">
        <v>0.89991518235793</v>
      </c>
      <c r="O434" s="262">
        <v>0.9</v>
      </c>
      <c r="P434" s="263">
        <v>0.982315112540193</v>
      </c>
      <c r="Q434" s="260">
        <v>0.99424736337488</v>
      </c>
      <c r="R434" s="260">
        <v>0.959756097560976</v>
      </c>
      <c r="S434" s="260">
        <v>0.959621725875692</v>
      </c>
      <c r="T434" s="262">
        <v>0.9</v>
      </c>
      <c r="U434" s="260">
        <v>0.870980707395498</v>
      </c>
      <c r="V434" s="260">
        <v>0.809204218600192</v>
      </c>
      <c r="W434" s="260">
        <v>0.828048780487805</v>
      </c>
      <c r="X434" s="260">
        <v>0.852941786432734</v>
      </c>
      <c r="Y434" s="262">
        <v>0.92</v>
      </c>
      <c r="Z434" s="262">
        <v>0.946450205960746</v>
      </c>
      <c r="AA434" s="262">
        <v>0.957989791912053</v>
      </c>
      <c r="AB434" s="262">
        <v>0.962674094707521</v>
      </c>
      <c r="AC434" s="262">
        <v>0.937515329297845</v>
      </c>
      <c r="AD434" s="262">
        <v>0.92</v>
      </c>
      <c r="AE434" s="260">
        <v>0.986257073565077</v>
      </c>
      <c r="AF434" s="260">
        <v>0.965267727930536</v>
      </c>
      <c r="AG434" s="260">
        <v>0.993191489361702</v>
      </c>
      <c r="AH434" s="260">
        <v>0.981186146813968</v>
      </c>
      <c r="AI434" s="262">
        <v>0.92</v>
      </c>
      <c r="AJ434" s="260">
        <v>0.954497354497355</v>
      </c>
      <c r="AK434" s="260">
        <v>0.960404106240834</v>
      </c>
      <c r="AL434" s="260">
        <v>0.96654058772185</v>
      </c>
      <c r="AM434" s="260">
        <v>0.945944147166094</v>
      </c>
      <c r="AN434" s="259">
        <v>0.99</v>
      </c>
      <c r="AO434" s="264">
        <v>1</v>
      </c>
      <c r="AP434" s="264">
        <v>1</v>
      </c>
      <c r="AQ434" s="264">
        <v>1</v>
      </c>
      <c r="AR434" s="265">
        <v>1</v>
      </c>
      <c r="AS434" s="286">
        <v>0.05</v>
      </c>
      <c r="AT434" s="267">
        <v>0.0967741935483871</v>
      </c>
      <c r="AU434" s="268">
        <v>0.0476190476190476</v>
      </c>
      <c r="AV434" s="268">
        <v>0.025</v>
      </c>
      <c r="AW434" s="268">
        <v>0.0389937106918239</v>
      </c>
      <c r="AX434" s="224"/>
      <c r="AY434" s="222"/>
    </row>
    <row r="435" ht="15" spans="1:51">
      <c r="A435" s="220"/>
      <c r="B435" s="224"/>
      <c r="C435" s="283" t="s">
        <v>375</v>
      </c>
      <c r="D435" s="111" t="s">
        <v>25</v>
      </c>
      <c r="E435" s="111" t="s">
        <v>376</v>
      </c>
      <c r="F435" s="284" t="s">
        <v>466</v>
      </c>
      <c r="G435" s="284" t="s">
        <v>466</v>
      </c>
      <c r="H435" s="284" t="s">
        <v>466</v>
      </c>
      <c r="I435" s="284" t="s">
        <v>466</v>
      </c>
      <c r="J435" s="259">
        <v>0.9</v>
      </c>
      <c r="K435" s="260">
        <v>0.647058823529412</v>
      </c>
      <c r="L435" s="260">
        <v>0.62</v>
      </c>
      <c r="M435" s="261">
        <v>0.651162790697674</v>
      </c>
      <c r="N435" s="261">
        <v>0.649722735674677</v>
      </c>
      <c r="O435" s="262">
        <v>0.9</v>
      </c>
      <c r="P435" s="263">
        <v>0.963707914298207</v>
      </c>
      <c r="Q435" s="260">
        <v>0.885744234800839</v>
      </c>
      <c r="R435" s="260">
        <v>0.912719891745602</v>
      </c>
      <c r="S435" s="260">
        <v>0.892937062937063</v>
      </c>
      <c r="T435" s="262">
        <v>0.9</v>
      </c>
      <c r="U435" s="260">
        <v>0.752951464801049</v>
      </c>
      <c r="V435" s="260">
        <v>0.856394129979036</v>
      </c>
      <c r="W435" s="260">
        <v>0.672530446549391</v>
      </c>
      <c r="X435" s="260">
        <v>0.778648018648019</v>
      </c>
      <c r="Y435" s="262">
        <v>0.92</v>
      </c>
      <c r="Z435" s="262">
        <v>0.885019206145967</v>
      </c>
      <c r="AA435" s="262">
        <v>0.874972867375733</v>
      </c>
      <c r="AB435" s="262">
        <v>0.73972602739726</v>
      </c>
      <c r="AC435" s="262">
        <v>0.850768633109496</v>
      </c>
      <c r="AD435" s="262">
        <v>0.92</v>
      </c>
      <c r="AE435" s="260">
        <v>0.998820198206701</v>
      </c>
      <c r="AF435" s="260">
        <v>0.9985935302391</v>
      </c>
      <c r="AG435" s="260">
        <v>0.995916283818275</v>
      </c>
      <c r="AH435" s="260">
        <v>0.964186280028602</v>
      </c>
      <c r="AI435" s="262">
        <v>0.92</v>
      </c>
      <c r="AJ435" s="260">
        <v>0.898433715485225</v>
      </c>
      <c r="AK435" s="260">
        <v>0.888329437151591</v>
      </c>
      <c r="AL435" s="260">
        <v>0.796110210696921</v>
      </c>
      <c r="AM435" s="260">
        <v>0.872658134623911</v>
      </c>
      <c r="AN435" s="259">
        <v>0.99</v>
      </c>
      <c r="AO435" s="264">
        <v>1</v>
      </c>
      <c r="AP435" s="264">
        <v>1</v>
      </c>
      <c r="AQ435" s="264">
        <v>1</v>
      </c>
      <c r="AR435" s="265">
        <v>1</v>
      </c>
      <c r="AS435" s="286">
        <v>0.05</v>
      </c>
      <c r="AT435" s="267">
        <v>0.105263157894737</v>
      </c>
      <c r="AU435" s="268">
        <v>0.2</v>
      </c>
      <c r="AV435" s="268">
        <v>0.0869565217391304</v>
      </c>
      <c r="AW435" s="268">
        <v>0.0813953488372093</v>
      </c>
      <c r="AX435" s="224"/>
      <c r="AY435" s="222"/>
    </row>
    <row r="436" ht="15" spans="1:51">
      <c r="A436" s="220"/>
      <c r="B436" s="224"/>
      <c r="C436" s="283" t="s">
        <v>375</v>
      </c>
      <c r="D436" s="111" t="s">
        <v>25</v>
      </c>
      <c r="E436" s="111" t="s">
        <v>376</v>
      </c>
      <c r="F436" s="284" t="s">
        <v>467</v>
      </c>
      <c r="G436" s="284" t="s">
        <v>467</v>
      </c>
      <c r="H436" s="284" t="s">
        <v>467</v>
      </c>
      <c r="I436" s="284" t="s">
        <v>467</v>
      </c>
      <c r="J436" s="259">
        <v>0.9</v>
      </c>
      <c r="K436" s="260">
        <v>0.978260869565217</v>
      </c>
      <c r="L436" s="260">
        <v>0.855555555555556</v>
      </c>
      <c r="M436" s="261">
        <v>0.961038961038961</v>
      </c>
      <c r="N436" s="261">
        <v>0.962457337883959</v>
      </c>
      <c r="O436" s="262">
        <v>0.9</v>
      </c>
      <c r="P436" s="263">
        <v>0.957544881125667</v>
      </c>
      <c r="Q436" s="260">
        <v>0.896766169154229</v>
      </c>
      <c r="R436" s="260">
        <v>0.93914590747331</v>
      </c>
      <c r="S436" s="260">
        <v>0.951194081723847</v>
      </c>
      <c r="T436" s="262">
        <v>0.9</v>
      </c>
      <c r="U436" s="260">
        <v>0.884036875303251</v>
      </c>
      <c r="V436" s="260">
        <v>0.836442786069652</v>
      </c>
      <c r="W436" s="260">
        <v>0.904270462633452</v>
      </c>
      <c r="X436" s="260">
        <v>0.905143736656571</v>
      </c>
      <c r="Y436" s="262">
        <v>0.92</v>
      </c>
      <c r="Z436" s="262">
        <v>0.932732953501195</v>
      </c>
      <c r="AA436" s="262">
        <v>0.946013031337263</v>
      </c>
      <c r="AB436" s="262">
        <v>0.948876156897312</v>
      </c>
      <c r="AC436" s="262">
        <v>0.941358309882817</v>
      </c>
      <c r="AD436" s="262">
        <v>0.92</v>
      </c>
      <c r="AE436" s="260">
        <v>0.994495412844037</v>
      </c>
      <c r="AF436" s="260">
        <v>0.760577915376677</v>
      </c>
      <c r="AG436" s="260">
        <v>0.973614775725594</v>
      </c>
      <c r="AH436" s="260">
        <v>0.92152873646734</v>
      </c>
      <c r="AI436" s="262">
        <v>0.92</v>
      </c>
      <c r="AJ436" s="260">
        <v>0.950020911752405</v>
      </c>
      <c r="AK436" s="260">
        <v>0.940913604766634</v>
      </c>
      <c r="AL436" s="260">
        <v>0.967164766024381</v>
      </c>
      <c r="AM436" s="260">
        <v>0.957471529161951</v>
      </c>
      <c r="AN436" s="259">
        <v>0.99</v>
      </c>
      <c r="AO436" s="264">
        <v>1</v>
      </c>
      <c r="AP436" s="264">
        <v>1</v>
      </c>
      <c r="AQ436" s="264">
        <v>1</v>
      </c>
      <c r="AR436" s="265">
        <v>1</v>
      </c>
      <c r="AS436" s="286">
        <v>0.05</v>
      </c>
      <c r="AT436" s="267">
        <v>0.0882352941176471</v>
      </c>
      <c r="AU436" s="268">
        <v>0.24</v>
      </c>
      <c r="AV436" s="268">
        <v>0.136363636363636</v>
      </c>
      <c r="AW436" s="268">
        <v>0.0748031496062992</v>
      </c>
      <c r="AX436" s="224"/>
      <c r="AY436" s="222"/>
    </row>
    <row r="437" ht="15" spans="1:51">
      <c r="A437" s="220"/>
      <c r="B437" s="224"/>
      <c r="C437" s="283" t="s">
        <v>375</v>
      </c>
      <c r="D437" s="111" t="s">
        <v>25</v>
      </c>
      <c r="E437" s="111" t="s">
        <v>376</v>
      </c>
      <c r="F437" s="292" t="s">
        <v>468</v>
      </c>
      <c r="G437" s="292" t="s">
        <v>468</v>
      </c>
      <c r="H437" s="292" t="s">
        <v>468</v>
      </c>
      <c r="I437" s="292" t="s">
        <v>468</v>
      </c>
      <c r="J437" s="259">
        <v>0.9</v>
      </c>
      <c r="K437" s="260">
        <v>1</v>
      </c>
      <c r="L437" s="260">
        <v>0.789473684210526</v>
      </c>
      <c r="M437" s="261">
        <v>0.833333333333333</v>
      </c>
      <c r="N437" s="261">
        <v>0.868663594470046</v>
      </c>
      <c r="O437" s="262">
        <v>0.9</v>
      </c>
      <c r="P437" s="263">
        <v>0.983991995997999</v>
      </c>
      <c r="Q437" s="260">
        <v>0.983257229832572</v>
      </c>
      <c r="R437" s="260">
        <v>0.971736204576043</v>
      </c>
      <c r="S437" s="260">
        <v>0.983541243062043</v>
      </c>
      <c r="T437" s="262">
        <v>0.9</v>
      </c>
      <c r="U437" s="260">
        <v>0.971985992996498</v>
      </c>
      <c r="V437" s="260">
        <v>0.961948249619482</v>
      </c>
      <c r="W437" s="260">
        <v>0.971736204576043</v>
      </c>
      <c r="X437" s="260">
        <v>0.970022531186459</v>
      </c>
      <c r="Y437" s="262">
        <v>0.92</v>
      </c>
      <c r="Z437" s="262">
        <v>0</v>
      </c>
      <c r="AA437" s="262" t="s">
        <v>33</v>
      </c>
      <c r="AB437" s="262" t="s">
        <v>33</v>
      </c>
      <c r="AC437" s="262">
        <v>0</v>
      </c>
      <c r="AD437" s="262">
        <v>0.92</v>
      </c>
      <c r="AE437" s="260">
        <v>1</v>
      </c>
      <c r="AF437" s="260">
        <v>0.946236559139785</v>
      </c>
      <c r="AG437" s="260">
        <v>0.9</v>
      </c>
      <c r="AH437" s="260">
        <v>0.976041666666667</v>
      </c>
      <c r="AI437" s="262">
        <v>0.92</v>
      </c>
      <c r="AJ437" s="260">
        <v>0.9875</v>
      </c>
      <c r="AK437" s="260">
        <v>0.992389649923896</v>
      </c>
      <c r="AL437" s="260">
        <v>0.989905787348587</v>
      </c>
      <c r="AM437" s="260">
        <v>0.992828685258964</v>
      </c>
      <c r="AN437" s="259">
        <v>0.99</v>
      </c>
      <c r="AO437" s="264">
        <v>1</v>
      </c>
      <c r="AP437" s="264">
        <v>1</v>
      </c>
      <c r="AQ437" s="264">
        <v>1</v>
      </c>
      <c r="AR437" s="265">
        <v>1</v>
      </c>
      <c r="AS437" s="286">
        <v>0.05</v>
      </c>
      <c r="AT437" s="267">
        <v>0.25</v>
      </c>
      <c r="AU437" s="268">
        <v>0.2</v>
      </c>
      <c r="AV437" s="268" t="s">
        <v>33</v>
      </c>
      <c r="AW437" s="268">
        <v>0.128205128205128</v>
      </c>
      <c r="AX437" s="224"/>
      <c r="AY437" s="222"/>
    </row>
    <row r="438" ht="15" spans="1:51">
      <c r="A438" s="220"/>
      <c r="B438" s="224"/>
      <c r="C438" s="283" t="s">
        <v>375</v>
      </c>
      <c r="D438" s="111" t="s">
        <v>25</v>
      </c>
      <c r="E438" s="111" t="s">
        <v>376</v>
      </c>
      <c r="F438" s="284" t="s">
        <v>469</v>
      </c>
      <c r="G438" s="284" t="s">
        <v>469</v>
      </c>
      <c r="H438" s="284" t="s">
        <v>469</v>
      </c>
      <c r="I438" s="284" t="s">
        <v>469</v>
      </c>
      <c r="J438" s="259">
        <v>0.9</v>
      </c>
      <c r="K438" s="260">
        <v>0.984126984126984</v>
      </c>
      <c r="L438" s="260">
        <v>0.918032786885246</v>
      </c>
      <c r="M438" s="261">
        <v>0.925925925925926</v>
      </c>
      <c r="N438" s="261">
        <v>0.931007751937984</v>
      </c>
      <c r="O438" s="262">
        <v>0.9</v>
      </c>
      <c r="P438" s="263">
        <v>0.975856697819315</v>
      </c>
      <c r="Q438" s="260">
        <v>0.979679144385027</v>
      </c>
      <c r="R438" s="260">
        <v>0.969590643274854</v>
      </c>
      <c r="S438" s="260">
        <v>0.961716440293072</v>
      </c>
      <c r="T438" s="262">
        <v>0.9</v>
      </c>
      <c r="U438" s="260">
        <v>0.839953271028037</v>
      </c>
      <c r="V438" s="260">
        <v>0.86951871657754</v>
      </c>
      <c r="W438" s="260">
        <v>0.836842105263158</v>
      </c>
      <c r="X438" s="260">
        <v>0.857620292214748</v>
      </c>
      <c r="Y438" s="262">
        <v>0.92</v>
      </c>
      <c r="Z438" s="262">
        <v>0.890115163147793</v>
      </c>
      <c r="AA438" s="262">
        <v>0.8920130399348</v>
      </c>
      <c r="AB438" s="262">
        <v>0.888019265502709</v>
      </c>
      <c r="AC438" s="262">
        <v>0.907515223831468</v>
      </c>
      <c r="AD438" s="262">
        <v>0.92</v>
      </c>
      <c r="AE438" s="260">
        <v>0.990291262135922</v>
      </c>
      <c r="AF438" s="260">
        <v>0.997041420118343</v>
      </c>
      <c r="AG438" s="260">
        <v>0.995768688293371</v>
      </c>
      <c r="AH438" s="260">
        <v>0.992831800738542</v>
      </c>
      <c r="AI438" s="262">
        <v>0.92</v>
      </c>
      <c r="AJ438" s="260">
        <v>0.917161520190024</v>
      </c>
      <c r="AK438" s="260">
        <v>0.90467225740202</v>
      </c>
      <c r="AL438" s="260">
        <v>0.921161825726141</v>
      </c>
      <c r="AM438" s="260">
        <v>0.926847897788425</v>
      </c>
      <c r="AN438" s="259">
        <v>0.99</v>
      </c>
      <c r="AO438" s="264">
        <v>1</v>
      </c>
      <c r="AP438" s="264">
        <v>1</v>
      </c>
      <c r="AQ438" s="264">
        <v>1</v>
      </c>
      <c r="AR438" s="265">
        <v>1</v>
      </c>
      <c r="AS438" s="286">
        <v>0.05</v>
      </c>
      <c r="AT438" s="267">
        <v>0.0526315789473684</v>
      </c>
      <c r="AU438" s="268">
        <v>0</v>
      </c>
      <c r="AV438" s="268">
        <v>0.142857142857143</v>
      </c>
      <c r="AW438" s="268">
        <v>0.0490463215258856</v>
      </c>
      <c r="AX438" s="224"/>
      <c r="AY438" s="222"/>
    </row>
    <row r="439" ht="15" spans="1:51">
      <c r="A439" s="220"/>
      <c r="B439" s="224"/>
      <c r="C439" s="283" t="s">
        <v>375</v>
      </c>
      <c r="D439" s="111" t="s">
        <v>25</v>
      </c>
      <c r="E439" s="111" t="s">
        <v>376</v>
      </c>
      <c r="F439" s="284" t="s">
        <v>470</v>
      </c>
      <c r="G439" s="284" t="s">
        <v>470</v>
      </c>
      <c r="H439" s="284" t="s">
        <v>470</v>
      </c>
      <c r="I439" s="284" t="s">
        <v>470</v>
      </c>
      <c r="J439" s="259">
        <v>0.9</v>
      </c>
      <c r="K439" s="260">
        <v>1</v>
      </c>
      <c r="L439" s="260">
        <v>0.979591836734694</v>
      </c>
      <c r="M439" s="261">
        <v>0.978723404255319</v>
      </c>
      <c r="N439" s="261">
        <v>0.960138648180243</v>
      </c>
      <c r="O439" s="262">
        <v>0.9</v>
      </c>
      <c r="P439" s="263">
        <v>0.970820189274448</v>
      </c>
      <c r="Q439" s="260">
        <v>0.946464646464646</v>
      </c>
      <c r="R439" s="260">
        <v>0.942214111922141</v>
      </c>
      <c r="S439" s="260">
        <v>0.947581058632924</v>
      </c>
      <c r="T439" s="262">
        <v>0.9</v>
      </c>
      <c r="U439" s="260">
        <v>0.899447949526814</v>
      </c>
      <c r="V439" s="260">
        <v>0.892929292929293</v>
      </c>
      <c r="W439" s="260">
        <v>0.903892944038929</v>
      </c>
      <c r="X439" s="260">
        <v>0.904800967986711</v>
      </c>
      <c r="Y439" s="262">
        <v>0.92</v>
      </c>
      <c r="Z439" s="262">
        <v>0.955875412930628</v>
      </c>
      <c r="AA439" s="262">
        <v>0.958359621451104</v>
      </c>
      <c r="AB439" s="262">
        <v>0.944477259303012</v>
      </c>
      <c r="AC439" s="262">
        <v>0.956383206870845</v>
      </c>
      <c r="AD439" s="262">
        <v>0.92</v>
      </c>
      <c r="AE439" s="260">
        <v>0.992811501597444</v>
      </c>
      <c r="AF439" s="260">
        <v>0.975355450236967</v>
      </c>
      <c r="AG439" s="260">
        <v>0.990442054958184</v>
      </c>
      <c r="AH439" s="260">
        <v>0.990601503759398</v>
      </c>
      <c r="AI439" s="262">
        <v>0.92</v>
      </c>
      <c r="AJ439" s="260">
        <v>0.96280442804428</v>
      </c>
      <c r="AK439" s="260">
        <v>0.960835509138381</v>
      </c>
      <c r="AL439" s="260">
        <v>0.961653684841222</v>
      </c>
      <c r="AM439" s="260">
        <v>0.965238838205937</v>
      </c>
      <c r="AN439" s="259">
        <v>0.99</v>
      </c>
      <c r="AO439" s="264">
        <v>1</v>
      </c>
      <c r="AP439" s="264">
        <v>1</v>
      </c>
      <c r="AQ439" s="264">
        <v>1</v>
      </c>
      <c r="AR439" s="265">
        <v>1</v>
      </c>
      <c r="AS439" s="286">
        <v>0.05</v>
      </c>
      <c r="AT439" s="267">
        <v>0.125</v>
      </c>
      <c r="AU439" s="268">
        <v>0.153846153846154</v>
      </c>
      <c r="AV439" s="268">
        <v>0.181818181818182</v>
      </c>
      <c r="AW439" s="268">
        <v>0.0853889943074004</v>
      </c>
      <c r="AX439" s="224"/>
      <c r="AY439" s="222"/>
    </row>
    <row r="440" ht="15" spans="1:51">
      <c r="A440" s="220"/>
      <c r="B440" s="224"/>
      <c r="C440" s="283" t="s">
        <v>375</v>
      </c>
      <c r="D440" s="111" t="s">
        <v>25</v>
      </c>
      <c r="E440" s="111" t="s">
        <v>376</v>
      </c>
      <c r="F440" s="284" t="s">
        <v>471</v>
      </c>
      <c r="G440" s="284" t="s">
        <v>471</v>
      </c>
      <c r="H440" s="284" t="s">
        <v>471</v>
      </c>
      <c r="I440" s="284" t="s">
        <v>471</v>
      </c>
      <c r="J440" s="259">
        <v>0.9</v>
      </c>
      <c r="K440" s="260">
        <v>0.944444444444444</v>
      </c>
      <c r="L440" s="260">
        <v>0.884615384615385</v>
      </c>
      <c r="M440" s="261">
        <v>1</v>
      </c>
      <c r="N440" s="261">
        <v>0.915357766143106</v>
      </c>
      <c r="O440" s="262">
        <v>0.9</v>
      </c>
      <c r="P440" s="263">
        <v>0.986543637062668</v>
      </c>
      <c r="Q440" s="260">
        <v>0.980430528375734</v>
      </c>
      <c r="R440" s="260">
        <v>0.984500929944203</v>
      </c>
      <c r="S440" s="260">
        <v>0.981971055011923</v>
      </c>
      <c r="T440" s="262">
        <v>0.9</v>
      </c>
      <c r="U440" s="260">
        <v>0.895040369088812</v>
      </c>
      <c r="V440" s="260">
        <v>0.899217221135029</v>
      </c>
      <c r="W440" s="260">
        <v>0.891506509609423</v>
      </c>
      <c r="X440" s="260">
        <v>0.903030178439273</v>
      </c>
      <c r="Y440" s="262">
        <v>0.92</v>
      </c>
      <c r="Z440" s="262">
        <v>0.949408983451537</v>
      </c>
      <c r="AA440" s="262">
        <v>0.958091036695408</v>
      </c>
      <c r="AB440" s="262">
        <v>0.957409568261377</v>
      </c>
      <c r="AC440" s="262">
        <v>0.955851154747182</v>
      </c>
      <c r="AD440" s="262">
        <v>0.92</v>
      </c>
      <c r="AE440" s="260">
        <v>0.988429752066116</v>
      </c>
      <c r="AF440" s="260">
        <v>0.992932862190813</v>
      </c>
      <c r="AG440" s="260">
        <v>0.980314960629921</v>
      </c>
      <c r="AH440" s="260">
        <v>0.955739474631162</v>
      </c>
      <c r="AI440" s="262">
        <v>0.92</v>
      </c>
      <c r="AJ440" s="260">
        <v>0.958010241404536</v>
      </c>
      <c r="AK440" s="260">
        <v>0.95973377703827</v>
      </c>
      <c r="AL440" s="260">
        <v>0.968740607153592</v>
      </c>
      <c r="AM440" s="260">
        <v>0.96503298393298</v>
      </c>
      <c r="AN440" s="259">
        <v>0.99</v>
      </c>
      <c r="AO440" s="264">
        <v>1</v>
      </c>
      <c r="AP440" s="264">
        <v>1</v>
      </c>
      <c r="AQ440" s="264">
        <v>1</v>
      </c>
      <c r="AR440" s="265">
        <v>1</v>
      </c>
      <c r="AS440" s="286">
        <v>0.05</v>
      </c>
      <c r="AT440" s="267">
        <v>0.04</v>
      </c>
      <c r="AU440" s="268">
        <v>0.25</v>
      </c>
      <c r="AV440" s="268">
        <v>0</v>
      </c>
      <c r="AW440" s="268">
        <v>0.029940119760479</v>
      </c>
      <c r="AX440" s="224"/>
      <c r="AY440" s="222"/>
    </row>
    <row r="441" ht="15" spans="1:51">
      <c r="A441" s="220"/>
      <c r="B441" s="224"/>
      <c r="C441" s="283" t="s">
        <v>375</v>
      </c>
      <c r="D441" s="111" t="s">
        <v>25</v>
      </c>
      <c r="E441" s="111" t="s">
        <v>376</v>
      </c>
      <c r="F441" s="284" t="s">
        <v>472</v>
      </c>
      <c r="G441" s="284" t="s">
        <v>472</v>
      </c>
      <c r="H441" s="284" t="s">
        <v>472</v>
      </c>
      <c r="I441" s="284" t="s">
        <v>472</v>
      </c>
      <c r="J441" s="259">
        <v>0.9</v>
      </c>
      <c r="K441" s="260">
        <v>0.975</v>
      </c>
      <c r="L441" s="260">
        <v>0.725</v>
      </c>
      <c r="M441" s="261">
        <v>0.96875</v>
      </c>
      <c r="N441" s="261">
        <v>0.950958286358512</v>
      </c>
      <c r="O441" s="262">
        <v>0.9</v>
      </c>
      <c r="P441" s="263">
        <v>0.984431759211209</v>
      </c>
      <c r="Q441" s="260">
        <v>0.994177583697234</v>
      </c>
      <c r="R441" s="260">
        <v>0.988194140795802</v>
      </c>
      <c r="S441" s="260">
        <v>0.979383008441125</v>
      </c>
      <c r="T441" s="262">
        <v>0.9</v>
      </c>
      <c r="U441" s="260">
        <v>0.891281785158277</v>
      </c>
      <c r="V441" s="260">
        <v>0.884036875303251</v>
      </c>
      <c r="W441" s="260">
        <v>0.891123742894622</v>
      </c>
      <c r="X441" s="260">
        <v>0.910381368798202</v>
      </c>
      <c r="Y441" s="262">
        <v>0.92</v>
      </c>
      <c r="Z441" s="262">
        <v>0.90576062639821</v>
      </c>
      <c r="AA441" s="262">
        <v>0.906119763105944</v>
      </c>
      <c r="AB441" s="262">
        <v>0.848389134554643</v>
      </c>
      <c r="AC441" s="262">
        <v>0.889872992717632</v>
      </c>
      <c r="AD441" s="262">
        <v>0.92</v>
      </c>
      <c r="AE441" s="260">
        <v>0.996320407585621</v>
      </c>
      <c r="AF441" s="260">
        <v>0.99819209039548</v>
      </c>
      <c r="AG441" s="260">
        <v>0.998603839441536</v>
      </c>
      <c r="AH441" s="260">
        <v>0.995664083131687</v>
      </c>
      <c r="AI441" s="262">
        <v>0.92</v>
      </c>
      <c r="AJ441" s="260">
        <v>0.935010764262648</v>
      </c>
      <c r="AK441" s="260">
        <v>0.921601208459214</v>
      </c>
      <c r="AL441" s="260">
        <v>0.912167398605012</v>
      </c>
      <c r="AM441" s="260">
        <v>0.924961252528437</v>
      </c>
      <c r="AN441" s="259">
        <v>0.99</v>
      </c>
      <c r="AO441" s="264">
        <v>1</v>
      </c>
      <c r="AP441" s="264">
        <v>1</v>
      </c>
      <c r="AQ441" s="264">
        <v>1</v>
      </c>
      <c r="AR441" s="265">
        <v>1</v>
      </c>
      <c r="AS441" s="286">
        <v>0.05</v>
      </c>
      <c r="AT441" s="267">
        <v>0.0606060606060606</v>
      </c>
      <c r="AU441" s="268">
        <v>0.0526315789473684</v>
      </c>
      <c r="AV441" s="268">
        <v>0.0714285714285714</v>
      </c>
      <c r="AW441" s="268">
        <v>0.0598503740648379</v>
      </c>
      <c r="AX441" s="224"/>
      <c r="AY441" s="222"/>
    </row>
    <row r="442" ht="15" spans="1:51">
      <c r="A442" s="220"/>
      <c r="B442" s="224"/>
      <c r="C442" s="283" t="s">
        <v>375</v>
      </c>
      <c r="D442" s="111" t="s">
        <v>25</v>
      </c>
      <c r="E442" s="111" t="s">
        <v>376</v>
      </c>
      <c r="F442" s="284" t="s">
        <v>473</v>
      </c>
      <c r="G442" s="284" t="s">
        <v>473</v>
      </c>
      <c r="H442" s="284" t="s">
        <v>473</v>
      </c>
      <c r="I442" s="284" t="s">
        <v>473</v>
      </c>
      <c r="J442" s="259">
        <v>0.9</v>
      </c>
      <c r="K442" s="260">
        <v>0.955223880597015</v>
      </c>
      <c r="L442" s="260">
        <v>0.887096774193548</v>
      </c>
      <c r="M442" s="261">
        <v>0.982142857142857</v>
      </c>
      <c r="N442" s="261">
        <v>0.937279774489077</v>
      </c>
      <c r="O442" s="262">
        <v>0.9</v>
      </c>
      <c r="P442" s="263">
        <v>0.994316282179873</v>
      </c>
      <c r="Q442" s="260">
        <v>0.995255041518387</v>
      </c>
      <c r="R442" s="260">
        <v>0.992160705536502</v>
      </c>
      <c r="S442" s="260">
        <v>0.995024924441653</v>
      </c>
      <c r="T442" s="262">
        <v>0.9</v>
      </c>
      <c r="U442" s="260">
        <v>0.930792377131394</v>
      </c>
      <c r="V442" s="260">
        <v>0.925266903914591</v>
      </c>
      <c r="W442" s="260">
        <v>0.928956393924547</v>
      </c>
      <c r="X442" s="260">
        <v>0.927699493660949</v>
      </c>
      <c r="Y442" s="262">
        <v>0.92</v>
      </c>
      <c r="Z442" s="262">
        <v>0.92280701754386</v>
      </c>
      <c r="AA442" s="262">
        <v>0.885662975157139</v>
      </c>
      <c r="AB442" s="262">
        <v>0.9212158808933</v>
      </c>
      <c r="AC442" s="262">
        <v>0.906816088424931</v>
      </c>
      <c r="AD442" s="262">
        <v>0.92</v>
      </c>
      <c r="AE442" s="260">
        <v>0.988142292490119</v>
      </c>
      <c r="AF442" s="260">
        <v>0.990675990675991</v>
      </c>
      <c r="AG442" s="260">
        <v>0.993548387096774</v>
      </c>
      <c r="AH442" s="260">
        <v>0.98474364318466</v>
      </c>
      <c r="AI442" s="262">
        <v>0.92</v>
      </c>
      <c r="AJ442" s="260">
        <v>0.950065274151436</v>
      </c>
      <c r="AK442" s="260">
        <v>0.9150586831112</v>
      </c>
      <c r="AL442" s="260">
        <v>0.956200383246647</v>
      </c>
      <c r="AM442" s="260">
        <v>0.9681729739867</v>
      </c>
      <c r="AN442" s="259">
        <v>0.99</v>
      </c>
      <c r="AO442" s="264">
        <v>1</v>
      </c>
      <c r="AP442" s="264">
        <v>1</v>
      </c>
      <c r="AQ442" s="264">
        <v>1</v>
      </c>
      <c r="AR442" s="265">
        <v>1</v>
      </c>
      <c r="AS442" s="286">
        <v>0.05</v>
      </c>
      <c r="AT442" s="267">
        <v>0</v>
      </c>
      <c r="AU442" s="268">
        <v>0.142857142857143</v>
      </c>
      <c r="AV442" s="268">
        <v>0.111111111111111</v>
      </c>
      <c r="AW442" s="268">
        <v>0.0305810397553517</v>
      </c>
      <c r="AX442" s="224"/>
      <c r="AY442" s="222"/>
    </row>
    <row r="443" ht="15" spans="1:51">
      <c r="A443" s="220"/>
      <c r="B443" s="224"/>
      <c r="C443" s="283" t="s">
        <v>375</v>
      </c>
      <c r="D443" s="111" t="s">
        <v>25</v>
      </c>
      <c r="E443" s="111" t="s">
        <v>376</v>
      </c>
      <c r="F443" s="284" t="s">
        <v>474</v>
      </c>
      <c r="G443" s="284" t="s">
        <v>474</v>
      </c>
      <c r="H443" s="284" t="s">
        <v>474</v>
      </c>
      <c r="I443" s="284" t="s">
        <v>474</v>
      </c>
      <c r="J443" s="259">
        <v>0.9</v>
      </c>
      <c r="K443" s="260">
        <v>0.949152542372881</v>
      </c>
      <c r="L443" s="260">
        <v>0.963636363636364</v>
      </c>
      <c r="M443" s="261">
        <v>0.977777777777778</v>
      </c>
      <c r="N443" s="261">
        <v>0.98130081300813</v>
      </c>
      <c r="O443" s="262">
        <v>0.9</v>
      </c>
      <c r="P443" s="263">
        <v>0.966881594372802</v>
      </c>
      <c r="Q443" s="260">
        <v>0.971751412429379</v>
      </c>
      <c r="R443" s="260">
        <v>0.973852984706463</v>
      </c>
      <c r="S443" s="260">
        <v>0.974886624079583</v>
      </c>
      <c r="T443" s="262">
        <v>0.9</v>
      </c>
      <c r="U443" s="260">
        <v>0.955451348182884</v>
      </c>
      <c r="V443" s="260">
        <v>0.956343091936312</v>
      </c>
      <c r="W443" s="260">
        <v>0.943759250123335</v>
      </c>
      <c r="X443" s="260">
        <v>0.953105443669641</v>
      </c>
      <c r="Y443" s="262">
        <v>0.92</v>
      </c>
      <c r="Z443" s="262">
        <v>0.958425196850394</v>
      </c>
      <c r="AA443" s="262">
        <v>0.961573033707865</v>
      </c>
      <c r="AB443" s="262">
        <v>0.963863337713535</v>
      </c>
      <c r="AC443" s="262">
        <v>0.959385356316906</v>
      </c>
      <c r="AD443" s="262">
        <v>0.92</v>
      </c>
      <c r="AE443" s="260">
        <v>0.998096929713271</v>
      </c>
      <c r="AF443" s="260">
        <v>0.996610456740954</v>
      </c>
      <c r="AG443" s="260">
        <v>0.994725980279752</v>
      </c>
      <c r="AH443" s="260">
        <v>0.996245273399329</v>
      </c>
      <c r="AI443" s="262">
        <v>0.92</v>
      </c>
      <c r="AJ443" s="260">
        <v>0.969333535752239</v>
      </c>
      <c r="AK443" s="260">
        <v>0.967646139418568</v>
      </c>
      <c r="AL443" s="260">
        <v>0.977183098591549</v>
      </c>
      <c r="AM443" s="260">
        <v>0.97193588094927</v>
      </c>
      <c r="AN443" s="259">
        <v>0.99</v>
      </c>
      <c r="AO443" s="264">
        <v>1</v>
      </c>
      <c r="AP443" s="264">
        <v>1</v>
      </c>
      <c r="AQ443" s="264">
        <v>1</v>
      </c>
      <c r="AR443" s="265">
        <v>1</v>
      </c>
      <c r="AS443" s="286">
        <v>0.05</v>
      </c>
      <c r="AT443" s="267">
        <v>0.0526315789473684</v>
      </c>
      <c r="AU443" s="268">
        <v>0.176470588235294</v>
      </c>
      <c r="AV443" s="268">
        <v>0</v>
      </c>
      <c r="AW443" s="268">
        <v>0.0696095076400679</v>
      </c>
      <c r="AX443" s="224"/>
      <c r="AY443" s="222"/>
    </row>
    <row r="444" ht="15" spans="1:51">
      <c r="A444" s="220"/>
      <c r="B444" s="224"/>
      <c r="C444" s="283" t="s">
        <v>375</v>
      </c>
      <c r="D444" s="111" t="s">
        <v>25</v>
      </c>
      <c r="E444" s="111" t="s">
        <v>376</v>
      </c>
      <c r="F444" s="284" t="s">
        <v>475</v>
      </c>
      <c r="G444" s="284" t="s">
        <v>475</v>
      </c>
      <c r="H444" s="284" t="s">
        <v>475</v>
      </c>
      <c r="I444" s="284" t="s">
        <v>475</v>
      </c>
      <c r="J444" s="259">
        <v>0.9</v>
      </c>
      <c r="K444" s="260">
        <v>0.941176470588235</v>
      </c>
      <c r="L444" s="260">
        <v>0.9375</v>
      </c>
      <c r="M444" s="261">
        <v>0.909090909090909</v>
      </c>
      <c r="N444" s="261">
        <v>0.959654178674352</v>
      </c>
      <c r="O444" s="262">
        <v>0.9</v>
      </c>
      <c r="P444" s="263">
        <v>0.977516059957173</v>
      </c>
      <c r="Q444" s="260">
        <v>0.984732824427481</v>
      </c>
      <c r="R444" s="260">
        <v>0.97098976109215</v>
      </c>
      <c r="S444" s="260">
        <v>0.977227105973559</v>
      </c>
      <c r="T444" s="262">
        <v>0.9</v>
      </c>
      <c r="U444" s="260">
        <v>0.910064239828694</v>
      </c>
      <c r="V444" s="260">
        <v>0.951653944020356</v>
      </c>
      <c r="W444" s="260">
        <v>0.866894197952218</v>
      </c>
      <c r="X444" s="260">
        <v>0.921817678410743</v>
      </c>
      <c r="Y444" s="262">
        <v>0.92</v>
      </c>
      <c r="Z444" s="262">
        <v>0.868965517241379</v>
      </c>
      <c r="AA444" s="262">
        <v>0.853347502656748</v>
      </c>
      <c r="AB444" s="262">
        <v>0.637813211845103</v>
      </c>
      <c r="AC444" s="262">
        <v>0.82475884244373</v>
      </c>
      <c r="AD444" s="262">
        <v>0.92</v>
      </c>
      <c r="AE444" s="260">
        <v>0.978260869565217</v>
      </c>
      <c r="AF444" s="260">
        <v>0.985714285714286</v>
      </c>
      <c r="AG444" s="260">
        <v>1</v>
      </c>
      <c r="AH444" s="260">
        <v>0.990643274853801</v>
      </c>
      <c r="AI444" s="262">
        <v>0.92</v>
      </c>
      <c r="AJ444" s="260">
        <v>0.92350332594235</v>
      </c>
      <c r="AK444" s="260">
        <v>0.893632958801498</v>
      </c>
      <c r="AL444" s="260">
        <v>0.82261208576998</v>
      </c>
      <c r="AM444" s="260">
        <v>0.94766946239516</v>
      </c>
      <c r="AN444" s="259">
        <v>0.99</v>
      </c>
      <c r="AO444" s="264">
        <v>1</v>
      </c>
      <c r="AP444" s="264">
        <v>1</v>
      </c>
      <c r="AQ444" s="264">
        <v>1</v>
      </c>
      <c r="AR444" s="265">
        <v>1</v>
      </c>
      <c r="AS444" s="286">
        <v>0.05</v>
      </c>
      <c r="AT444" s="267">
        <v>0</v>
      </c>
      <c r="AU444" s="268">
        <v>0</v>
      </c>
      <c r="AV444" s="268" t="s">
        <v>33</v>
      </c>
      <c r="AW444" s="268">
        <v>0.0588235294117647</v>
      </c>
      <c r="AX444" s="224"/>
      <c r="AY444" s="222"/>
    </row>
    <row r="445" ht="15" spans="1:51">
      <c r="A445" s="220"/>
      <c r="B445" s="224"/>
      <c r="C445" s="283" t="s">
        <v>375</v>
      </c>
      <c r="D445" s="111" t="s">
        <v>25</v>
      </c>
      <c r="E445" s="111" t="s">
        <v>376</v>
      </c>
      <c r="F445" s="284" t="s">
        <v>476</v>
      </c>
      <c r="G445" s="284" t="s">
        <v>476</v>
      </c>
      <c r="H445" s="284" t="s">
        <v>476</v>
      </c>
      <c r="I445" s="284" t="s">
        <v>476</v>
      </c>
      <c r="J445" s="259">
        <v>0.9</v>
      </c>
      <c r="K445" s="260">
        <v>0.904761904761905</v>
      </c>
      <c r="L445" s="260">
        <v>0.914285714285714</v>
      </c>
      <c r="M445" s="261">
        <v>0.9375</v>
      </c>
      <c r="N445" s="261">
        <v>0.973532796317606</v>
      </c>
      <c r="O445" s="262">
        <v>0.9</v>
      </c>
      <c r="P445" s="263">
        <v>0.957029777610253</v>
      </c>
      <c r="Q445" s="260">
        <v>0.940794809407948</v>
      </c>
      <c r="R445" s="260">
        <v>0.972169512966477</v>
      </c>
      <c r="S445" s="260">
        <v>0.974546683185043</v>
      </c>
      <c r="T445" s="262">
        <v>0.9</v>
      </c>
      <c r="U445" s="260">
        <v>0.906520919713532</v>
      </c>
      <c r="V445" s="260">
        <v>0.924574209245742</v>
      </c>
      <c r="W445" s="260">
        <v>0.930423782416192</v>
      </c>
      <c r="X445" s="260">
        <v>0.928019922163407</v>
      </c>
      <c r="Y445" s="262">
        <v>0.92</v>
      </c>
      <c r="Z445" s="262">
        <v>0.723629663749424</v>
      </c>
      <c r="AA445" s="262">
        <v>0.656764351665998</v>
      </c>
      <c r="AB445" s="262">
        <v>0.586426299045599</v>
      </c>
      <c r="AC445" s="262">
        <v>0.699707106520734</v>
      </c>
      <c r="AD445" s="262">
        <v>0.92</v>
      </c>
      <c r="AE445" s="260">
        <v>0.997843665768194</v>
      </c>
      <c r="AF445" s="260">
        <v>0.99438202247191</v>
      </c>
      <c r="AG445" s="260">
        <v>0.983321247280638</v>
      </c>
      <c r="AH445" s="260">
        <v>0.992999844440988</v>
      </c>
      <c r="AI445" s="262">
        <v>0.92</v>
      </c>
      <c r="AJ445" s="260">
        <v>0.854892205638474</v>
      </c>
      <c r="AK445" s="260">
        <v>0.751611170784103</v>
      </c>
      <c r="AL445" s="260">
        <v>0.824881141045959</v>
      </c>
      <c r="AM445" s="260">
        <v>0.914908388421021</v>
      </c>
      <c r="AN445" s="259">
        <v>0.99</v>
      </c>
      <c r="AO445" s="264">
        <v>1</v>
      </c>
      <c r="AP445" s="264">
        <v>1</v>
      </c>
      <c r="AQ445" s="264">
        <v>1</v>
      </c>
      <c r="AR445" s="265">
        <v>1</v>
      </c>
      <c r="AS445" s="286">
        <v>0.05</v>
      </c>
      <c r="AT445" s="267">
        <v>0.166666666666667</v>
      </c>
      <c r="AU445" s="268">
        <v>0</v>
      </c>
      <c r="AV445" s="268">
        <v>0</v>
      </c>
      <c r="AW445" s="268">
        <v>0.0428571428571429</v>
      </c>
      <c r="AX445" s="224"/>
      <c r="AY445" s="222"/>
    </row>
    <row r="446" ht="15" spans="1:51">
      <c r="A446" s="220"/>
      <c r="B446" s="224"/>
      <c r="C446" s="283" t="s">
        <v>375</v>
      </c>
      <c r="D446" s="111" t="s">
        <v>25</v>
      </c>
      <c r="E446" s="111" t="s">
        <v>376</v>
      </c>
      <c r="F446" s="284" t="s">
        <v>477</v>
      </c>
      <c r="G446" s="284" t="s">
        <v>477</v>
      </c>
      <c r="H446" s="284" t="s">
        <v>477</v>
      </c>
      <c r="I446" s="284" t="s">
        <v>477</v>
      </c>
      <c r="J446" s="259">
        <v>0.9</v>
      </c>
      <c r="K446" s="260">
        <v>0.986486486486487</v>
      </c>
      <c r="L446" s="260">
        <v>1</v>
      </c>
      <c r="M446" s="261">
        <v>1</v>
      </c>
      <c r="N446" s="261">
        <v>0.966306420851875</v>
      </c>
      <c r="O446" s="262">
        <v>0.9</v>
      </c>
      <c r="P446" s="263">
        <v>0.990285177060483</v>
      </c>
      <c r="Q446" s="260">
        <v>0.992215145081387</v>
      </c>
      <c r="R446" s="260">
        <v>0.993930197268589</v>
      </c>
      <c r="S446" s="260">
        <v>0.990828362559986</v>
      </c>
      <c r="T446" s="262">
        <v>0.9</v>
      </c>
      <c r="U446" s="260">
        <v>0.922594797869007</v>
      </c>
      <c r="V446" s="260">
        <v>0.956121726822364</v>
      </c>
      <c r="W446" s="260">
        <v>0.94081942336874</v>
      </c>
      <c r="X446" s="260">
        <v>0.944140467327443</v>
      </c>
      <c r="Y446" s="262">
        <v>0.92</v>
      </c>
      <c r="Z446" s="262">
        <v>0.816610296880872</v>
      </c>
      <c r="AA446" s="262">
        <v>0.777853492333901</v>
      </c>
      <c r="AB446" s="262">
        <v>0.505862646566164</v>
      </c>
      <c r="AC446" s="262">
        <v>0.755527117073386</v>
      </c>
      <c r="AD446" s="262">
        <v>0.92</v>
      </c>
      <c r="AE446" s="260">
        <v>0.993348115299335</v>
      </c>
      <c r="AF446" s="260">
        <v>0.995073891625616</v>
      </c>
      <c r="AG446" s="260">
        <v>0.994505494505495</v>
      </c>
      <c r="AH446" s="260">
        <v>0.992160278745645</v>
      </c>
      <c r="AI446" s="262">
        <v>0.92</v>
      </c>
      <c r="AJ446" s="260">
        <v>0.903842869342442</v>
      </c>
      <c r="AK446" s="260">
        <v>0.842068965517241</v>
      </c>
      <c r="AL446" s="260">
        <v>0.798170923998739</v>
      </c>
      <c r="AM446" s="260">
        <v>0.93735751897512</v>
      </c>
      <c r="AN446" s="259">
        <v>0.99</v>
      </c>
      <c r="AO446" s="264">
        <v>1</v>
      </c>
      <c r="AP446" s="264">
        <v>1</v>
      </c>
      <c r="AQ446" s="264">
        <v>1</v>
      </c>
      <c r="AR446" s="265">
        <v>1</v>
      </c>
      <c r="AS446" s="286">
        <v>0.05</v>
      </c>
      <c r="AT446" s="267">
        <v>0.142857142857143</v>
      </c>
      <c r="AU446" s="268">
        <v>0</v>
      </c>
      <c r="AV446" s="268">
        <v>0.142857142857143</v>
      </c>
      <c r="AW446" s="268">
        <v>0.0592885375494071</v>
      </c>
      <c r="AX446" s="224"/>
      <c r="AY446" s="222"/>
    </row>
    <row r="447" ht="15" spans="1:51">
      <c r="A447" s="220"/>
      <c r="B447" s="224"/>
      <c r="C447" s="283" t="s">
        <v>375</v>
      </c>
      <c r="D447" s="111" t="s">
        <v>25</v>
      </c>
      <c r="E447" s="111" t="s">
        <v>376</v>
      </c>
      <c r="F447" s="284" t="s">
        <v>478</v>
      </c>
      <c r="G447" s="284" t="s">
        <v>478</v>
      </c>
      <c r="H447" s="284" t="s">
        <v>478</v>
      </c>
      <c r="I447" s="284" t="s">
        <v>478</v>
      </c>
      <c r="J447" s="259">
        <v>0.9</v>
      </c>
      <c r="K447" s="260">
        <v>0.91304347826087</v>
      </c>
      <c r="L447" s="260">
        <v>0.926829268292683</v>
      </c>
      <c r="M447" s="261">
        <v>0.908045977011494</v>
      </c>
      <c r="N447" s="261">
        <v>0.938979484481852</v>
      </c>
      <c r="O447" s="262">
        <v>0.9</v>
      </c>
      <c r="P447" s="263">
        <v>0.951522317469701</v>
      </c>
      <c r="Q447" s="260">
        <v>0.937370139507272</v>
      </c>
      <c r="R447" s="260">
        <v>0.930539273153576</v>
      </c>
      <c r="S447" s="260">
        <v>0.952513019904402</v>
      </c>
      <c r="T447" s="262">
        <v>0.9</v>
      </c>
      <c r="U447" s="260">
        <v>0.905704995566066</v>
      </c>
      <c r="V447" s="260">
        <v>0.913624220837044</v>
      </c>
      <c r="W447" s="260">
        <v>0.922332942555686</v>
      </c>
      <c r="X447" s="260">
        <v>0.916592352143825</v>
      </c>
      <c r="Y447" s="262">
        <v>0.92</v>
      </c>
      <c r="Z447" s="262">
        <v>0.93547813722005</v>
      </c>
      <c r="AA447" s="262">
        <v>0.923996701484332</v>
      </c>
      <c r="AB447" s="262">
        <v>0.923993426458505</v>
      </c>
      <c r="AC447" s="262">
        <v>0.929575394436589</v>
      </c>
      <c r="AD447" s="262">
        <v>0.92</v>
      </c>
      <c r="AE447" s="260">
        <v>0.993389592123769</v>
      </c>
      <c r="AF447" s="260">
        <v>0.955514365152919</v>
      </c>
      <c r="AG447" s="260">
        <v>0.966120625465376</v>
      </c>
      <c r="AH447" s="260">
        <v>0.974036427622096</v>
      </c>
      <c r="AI447" s="262">
        <v>0.92</v>
      </c>
      <c r="AJ447" s="260">
        <v>0.957496572304218</v>
      </c>
      <c r="AK447" s="260">
        <v>0.938210160578458</v>
      </c>
      <c r="AL447" s="260">
        <v>0.957072002736446</v>
      </c>
      <c r="AM447" s="260">
        <v>0.951901105663143</v>
      </c>
      <c r="AN447" s="259">
        <v>0.99</v>
      </c>
      <c r="AO447" s="264">
        <v>1</v>
      </c>
      <c r="AP447" s="264">
        <v>1</v>
      </c>
      <c r="AQ447" s="264">
        <v>1</v>
      </c>
      <c r="AR447" s="265">
        <v>1</v>
      </c>
      <c r="AS447" s="286">
        <v>0.05</v>
      </c>
      <c r="AT447" s="267">
        <v>0.0476190476190476</v>
      </c>
      <c r="AU447" s="268">
        <v>0.166666666666667</v>
      </c>
      <c r="AV447" s="268">
        <v>0.0740740740740741</v>
      </c>
      <c r="AW447" s="268">
        <v>0.0463917525773196</v>
      </c>
      <c r="AX447" s="224"/>
      <c r="AY447" s="222"/>
    </row>
    <row r="448" ht="15" spans="1:51">
      <c r="A448" s="220"/>
      <c r="B448" s="224"/>
      <c r="C448" s="283" t="s">
        <v>375</v>
      </c>
      <c r="D448" s="111" t="s">
        <v>25</v>
      </c>
      <c r="E448" s="111" t="s">
        <v>376</v>
      </c>
      <c r="F448" s="284" t="s">
        <v>479</v>
      </c>
      <c r="G448" s="284" t="s">
        <v>479</v>
      </c>
      <c r="H448" s="284" t="s">
        <v>479</v>
      </c>
      <c r="I448" s="284" t="s">
        <v>479</v>
      </c>
      <c r="J448" s="259">
        <v>0.9</v>
      </c>
      <c r="K448" s="260">
        <v>1</v>
      </c>
      <c r="L448" s="260">
        <v>1</v>
      </c>
      <c r="M448" s="261">
        <v>0.959183673469388</v>
      </c>
      <c r="N448" s="261">
        <v>0.970660146699266</v>
      </c>
      <c r="O448" s="262">
        <v>0.9</v>
      </c>
      <c r="P448" s="263">
        <v>0.956908534890186</v>
      </c>
      <c r="Q448" s="260">
        <v>0.934210526315789</v>
      </c>
      <c r="R448" s="260">
        <v>0.953882352941177</v>
      </c>
      <c r="S448" s="260">
        <v>0.952858348911536</v>
      </c>
      <c r="T448" s="262">
        <v>0.9</v>
      </c>
      <c r="U448" s="260">
        <v>0.912705031971087</v>
      </c>
      <c r="V448" s="260">
        <v>0.894283121597096</v>
      </c>
      <c r="W448" s="260">
        <v>0.914823529411765</v>
      </c>
      <c r="X448" s="260">
        <v>0.921244648133631</v>
      </c>
      <c r="Y448" s="262">
        <v>0.92</v>
      </c>
      <c r="Z448" s="262">
        <v>0.952526280094947</v>
      </c>
      <c r="AA448" s="262">
        <v>0.90767078573094</v>
      </c>
      <c r="AB448" s="262">
        <v>0.944199706314244</v>
      </c>
      <c r="AC448" s="262">
        <v>0.946420328936181</v>
      </c>
      <c r="AD448" s="262">
        <v>0.92</v>
      </c>
      <c r="AE448" s="260">
        <v>0.996077469968129</v>
      </c>
      <c r="AF448" s="260">
        <v>0.993227326266195</v>
      </c>
      <c r="AG448" s="260">
        <v>0.988861386138614</v>
      </c>
      <c r="AH448" s="260">
        <v>0.994953903224047</v>
      </c>
      <c r="AI448" s="262">
        <v>0.92</v>
      </c>
      <c r="AJ448" s="260">
        <v>0.961967313273255</v>
      </c>
      <c r="AK448" s="260">
        <v>0.925777640899292</v>
      </c>
      <c r="AL448" s="260">
        <v>0.968176605504587</v>
      </c>
      <c r="AM448" s="260">
        <v>0.960901294770472</v>
      </c>
      <c r="AN448" s="259">
        <v>0.99</v>
      </c>
      <c r="AO448" s="264">
        <v>1</v>
      </c>
      <c r="AP448" s="264">
        <v>1</v>
      </c>
      <c r="AQ448" s="264">
        <v>1</v>
      </c>
      <c r="AR448" s="265">
        <v>1</v>
      </c>
      <c r="AS448" s="286">
        <v>0.05</v>
      </c>
      <c r="AT448" s="267">
        <v>0.129032258064516</v>
      </c>
      <c r="AU448" s="268">
        <v>0</v>
      </c>
      <c r="AV448" s="268">
        <v>0.2</v>
      </c>
      <c r="AW448" s="268">
        <v>0.0766129032258065</v>
      </c>
      <c r="AX448" s="224"/>
      <c r="AY448" s="222"/>
    </row>
    <row r="449" ht="15" spans="1:51">
      <c r="A449" s="220"/>
      <c r="B449" s="224"/>
      <c r="C449" s="283" t="s">
        <v>375</v>
      </c>
      <c r="D449" s="111" t="s">
        <v>25</v>
      </c>
      <c r="E449" s="111" t="s">
        <v>376</v>
      </c>
      <c r="F449" s="284" t="s">
        <v>480</v>
      </c>
      <c r="G449" s="284" t="s">
        <v>480</v>
      </c>
      <c r="H449" s="284" t="s">
        <v>480</v>
      </c>
      <c r="I449" s="284" t="s">
        <v>480</v>
      </c>
      <c r="J449" s="259">
        <v>0.9</v>
      </c>
      <c r="K449" s="260">
        <v>1</v>
      </c>
      <c r="L449" s="260">
        <v>0.955555555555556</v>
      </c>
      <c r="M449" s="261">
        <v>0.974358974358974</v>
      </c>
      <c r="N449" s="261">
        <v>0.934761441090555</v>
      </c>
      <c r="O449" s="262">
        <v>0.9</v>
      </c>
      <c r="P449" s="263">
        <v>0.986486486486487</v>
      </c>
      <c r="Q449" s="260">
        <v>0.983857949959645</v>
      </c>
      <c r="R449" s="260">
        <v>0.983419096626644</v>
      </c>
      <c r="S449" s="260">
        <v>0.975562843686041</v>
      </c>
      <c r="T449" s="262">
        <v>0.9</v>
      </c>
      <c r="U449" s="260">
        <v>0.960331299040976</v>
      </c>
      <c r="V449" s="260">
        <v>0.962066182405166</v>
      </c>
      <c r="W449" s="260">
        <v>0.961120640365923</v>
      </c>
      <c r="X449" s="260">
        <v>0.935935689098217</v>
      </c>
      <c r="Y449" s="262">
        <v>0.92</v>
      </c>
      <c r="Z449" s="262">
        <v>0.979734451432565</v>
      </c>
      <c r="AA449" s="262">
        <v>0.943952802359882</v>
      </c>
      <c r="AB449" s="262">
        <v>0.971769815418024</v>
      </c>
      <c r="AC449" s="262">
        <v>0.953863542951089</v>
      </c>
      <c r="AD449" s="262">
        <v>0.92</v>
      </c>
      <c r="AE449" s="260">
        <v>0.99890590809628</v>
      </c>
      <c r="AF449" s="260">
        <v>0.995926680244399</v>
      </c>
      <c r="AG449" s="260">
        <v>0.969086021505376</v>
      </c>
      <c r="AH449" s="260">
        <v>0.995250141979452</v>
      </c>
      <c r="AI449" s="262">
        <v>0.92</v>
      </c>
      <c r="AJ449" s="260">
        <v>0.982554758674162</v>
      </c>
      <c r="AK449" s="260">
        <v>0.962180579216354</v>
      </c>
      <c r="AL449" s="260">
        <v>0.978291121625383</v>
      </c>
      <c r="AM449" s="260">
        <v>0.97143851277463</v>
      </c>
      <c r="AN449" s="259">
        <v>0.99</v>
      </c>
      <c r="AO449" s="264">
        <v>1</v>
      </c>
      <c r="AP449" s="264">
        <v>1</v>
      </c>
      <c r="AQ449" s="264">
        <v>1</v>
      </c>
      <c r="AR449" s="265">
        <v>1</v>
      </c>
      <c r="AS449" s="286">
        <v>0.05</v>
      </c>
      <c r="AT449" s="267">
        <v>0.0555555555555556</v>
      </c>
      <c r="AU449" s="268">
        <v>0</v>
      </c>
      <c r="AV449" s="268">
        <v>0</v>
      </c>
      <c r="AW449" s="268">
        <v>0.0474308300395257</v>
      </c>
      <c r="AX449" s="224"/>
      <c r="AY449" s="222"/>
    </row>
    <row r="450" ht="15" spans="1:51">
      <c r="A450" s="220"/>
      <c r="B450" s="224"/>
      <c r="C450" s="283" t="s">
        <v>375</v>
      </c>
      <c r="D450" s="111" t="s">
        <v>25</v>
      </c>
      <c r="E450" s="111" t="s">
        <v>376</v>
      </c>
      <c r="F450" s="284" t="s">
        <v>481</v>
      </c>
      <c r="G450" s="284" t="s">
        <v>481</v>
      </c>
      <c r="H450" s="284" t="s">
        <v>481</v>
      </c>
      <c r="I450" s="284" t="s">
        <v>481</v>
      </c>
      <c r="J450" s="259">
        <v>0.9</v>
      </c>
      <c r="K450" s="260">
        <v>1</v>
      </c>
      <c r="L450" s="260">
        <v>1</v>
      </c>
      <c r="M450" s="261">
        <v>1</v>
      </c>
      <c r="N450" s="261">
        <v>0.988212180746562</v>
      </c>
      <c r="O450" s="262">
        <v>0.9</v>
      </c>
      <c r="P450" s="263">
        <v>0.980563268544228</v>
      </c>
      <c r="Q450" s="260">
        <v>0.982970027247956</v>
      </c>
      <c r="R450" s="260">
        <v>0.977602108036891</v>
      </c>
      <c r="S450" s="260">
        <v>0.983350262774367</v>
      </c>
      <c r="T450" s="262">
        <v>0.9</v>
      </c>
      <c r="U450" s="260">
        <v>0.954779849266164</v>
      </c>
      <c r="V450" s="260">
        <v>0.952316076294278</v>
      </c>
      <c r="W450" s="260">
        <v>0.960474308300395</v>
      </c>
      <c r="X450" s="260">
        <v>0.966104314799276</v>
      </c>
      <c r="Y450" s="262">
        <v>0.92</v>
      </c>
      <c r="Z450" s="262">
        <v>0.978021978021978</v>
      </c>
      <c r="AA450" s="262">
        <v>0.97360248447205</v>
      </c>
      <c r="AB450" s="262">
        <v>0.98469387755102</v>
      </c>
      <c r="AC450" s="262">
        <v>0.984435014508311</v>
      </c>
      <c r="AD450" s="262">
        <v>0.92</v>
      </c>
      <c r="AE450" s="260">
        <v>0.996692164564813</v>
      </c>
      <c r="AF450" s="260">
        <v>0.995140126356715</v>
      </c>
      <c r="AG450" s="260">
        <v>0.989316239316239</v>
      </c>
      <c r="AH450" s="260">
        <v>0.996003748208577</v>
      </c>
      <c r="AI450" s="262">
        <v>0.92</v>
      </c>
      <c r="AJ450" s="260">
        <v>0.982313774448606</v>
      </c>
      <c r="AK450" s="260">
        <v>0.979308873720137</v>
      </c>
      <c r="AL450" s="260">
        <v>0.991996798719488</v>
      </c>
      <c r="AM450" s="260">
        <v>0.989508290451687</v>
      </c>
      <c r="AN450" s="259">
        <v>0.99</v>
      </c>
      <c r="AO450" s="264">
        <v>1</v>
      </c>
      <c r="AP450" s="264">
        <v>1</v>
      </c>
      <c r="AQ450" s="264">
        <v>1</v>
      </c>
      <c r="AR450" s="265">
        <v>1</v>
      </c>
      <c r="AS450" s="286">
        <v>0.05</v>
      </c>
      <c r="AT450" s="267">
        <v>0.166666666666667</v>
      </c>
      <c r="AU450" s="268">
        <v>0.0909090909090909</v>
      </c>
      <c r="AV450" s="268">
        <v>0.0833333333333333</v>
      </c>
      <c r="AW450" s="268">
        <v>0.0876494023904383</v>
      </c>
      <c r="AX450" s="224"/>
      <c r="AY450" s="222"/>
    </row>
    <row r="451" ht="15" spans="1:51">
      <c r="A451" s="220"/>
      <c r="B451" s="224"/>
      <c r="C451" s="283" t="s">
        <v>375</v>
      </c>
      <c r="D451" s="111" t="s">
        <v>25</v>
      </c>
      <c r="E451" s="111" t="s">
        <v>376</v>
      </c>
      <c r="F451" s="284" t="s">
        <v>482</v>
      </c>
      <c r="G451" s="284" t="s">
        <v>482</v>
      </c>
      <c r="H451" s="284" t="s">
        <v>482</v>
      </c>
      <c r="I451" s="284" t="s">
        <v>482</v>
      </c>
      <c r="J451" s="259">
        <v>0.9</v>
      </c>
      <c r="K451" s="260">
        <v>1</v>
      </c>
      <c r="L451" s="260">
        <v>1</v>
      </c>
      <c r="M451" s="261">
        <v>1</v>
      </c>
      <c r="N451" s="261">
        <v>0.998798076923077</v>
      </c>
      <c r="O451" s="262">
        <v>0.9</v>
      </c>
      <c r="P451" s="263">
        <v>0.992668024439919</v>
      </c>
      <c r="Q451" s="260">
        <v>0.998170173833486</v>
      </c>
      <c r="R451" s="260">
        <v>0.991071428571429</v>
      </c>
      <c r="S451" s="260">
        <v>0.995422229041993</v>
      </c>
      <c r="T451" s="262">
        <v>0.9</v>
      </c>
      <c r="U451" s="260">
        <v>0.957637474541752</v>
      </c>
      <c r="V451" s="260">
        <v>0.978956999085087</v>
      </c>
      <c r="W451" s="260">
        <v>0.966346153846154</v>
      </c>
      <c r="X451" s="260">
        <v>0.970359572400389</v>
      </c>
      <c r="Y451" s="262">
        <v>0.92</v>
      </c>
      <c r="Z451" s="262">
        <v>0.987969201154957</v>
      </c>
      <c r="AA451" s="262">
        <v>0.992860330209728</v>
      </c>
      <c r="AB451" s="262">
        <v>0.995652173913044</v>
      </c>
      <c r="AC451" s="262">
        <v>0.992009513477426</v>
      </c>
      <c r="AD451" s="262">
        <v>0.92</v>
      </c>
      <c r="AE451" s="260">
        <v>0.998407643312102</v>
      </c>
      <c r="AF451" s="260">
        <v>0.99773156899811</v>
      </c>
      <c r="AG451" s="260">
        <v>0.99876492383697</v>
      </c>
      <c r="AH451" s="260">
        <v>0.99861205711128</v>
      </c>
      <c r="AI451" s="262">
        <v>0.92</v>
      </c>
      <c r="AJ451" s="260">
        <v>0.990524460114588</v>
      </c>
      <c r="AK451" s="260">
        <v>0.994605933473179</v>
      </c>
      <c r="AL451" s="260">
        <v>0.994530921329407</v>
      </c>
      <c r="AM451" s="260">
        <v>0.994247462453497</v>
      </c>
      <c r="AN451" s="259">
        <v>0.99</v>
      </c>
      <c r="AO451" s="264">
        <v>1</v>
      </c>
      <c r="AP451" s="264">
        <v>1</v>
      </c>
      <c r="AQ451" s="264">
        <v>1</v>
      </c>
      <c r="AR451" s="265">
        <v>1</v>
      </c>
      <c r="AS451" s="286">
        <v>0.05</v>
      </c>
      <c r="AT451" s="267">
        <v>0.125</v>
      </c>
      <c r="AU451" s="268">
        <v>0</v>
      </c>
      <c r="AV451" s="268">
        <v>1</v>
      </c>
      <c r="AW451" s="268">
        <v>0.0469798657718121</v>
      </c>
      <c r="AX451" s="224"/>
      <c r="AY451" s="222"/>
    </row>
    <row r="452" ht="15" spans="1:51">
      <c r="A452" s="220"/>
      <c r="B452" s="224"/>
      <c r="C452" s="283" t="s">
        <v>375</v>
      </c>
      <c r="D452" s="111" t="s">
        <v>25</v>
      </c>
      <c r="E452" s="111" t="s">
        <v>376</v>
      </c>
      <c r="F452" s="284" t="s">
        <v>483</v>
      </c>
      <c r="G452" s="284" t="s">
        <v>483</v>
      </c>
      <c r="H452" s="284" t="s">
        <v>483</v>
      </c>
      <c r="I452" s="284" t="s">
        <v>483</v>
      </c>
      <c r="J452" s="259">
        <v>0.9</v>
      </c>
      <c r="K452" s="260">
        <v>0.948051948051948</v>
      </c>
      <c r="L452" s="260">
        <v>0.955223880597015</v>
      </c>
      <c r="M452" s="261">
        <v>0.967741935483871</v>
      </c>
      <c r="N452" s="261">
        <v>0.945476333133613</v>
      </c>
      <c r="O452" s="262">
        <v>0.9</v>
      </c>
      <c r="P452" s="263">
        <v>0.181818181818182</v>
      </c>
      <c r="Q452" s="260">
        <v>1</v>
      </c>
      <c r="R452" s="260" t="s">
        <v>33</v>
      </c>
      <c r="S452" s="260">
        <v>0.717391304347826</v>
      </c>
      <c r="T452" s="262">
        <v>0.9</v>
      </c>
      <c r="U452" s="260">
        <v>0</v>
      </c>
      <c r="V452" s="260">
        <v>0</v>
      </c>
      <c r="W452" s="260" t="s">
        <v>33</v>
      </c>
      <c r="X452" s="260">
        <v>0.565217391304348</v>
      </c>
      <c r="Y452" s="262">
        <v>0.92</v>
      </c>
      <c r="Z452" s="262">
        <v>0.874356645473812</v>
      </c>
      <c r="AA452" s="262">
        <v>0.853727144866385</v>
      </c>
      <c r="AB452" s="262">
        <v>0.922222222222222</v>
      </c>
      <c r="AC452" s="262">
        <v>0.863979941742561</v>
      </c>
      <c r="AD452" s="262">
        <v>0.92</v>
      </c>
      <c r="AE452" s="260">
        <v>0.997179125528914</v>
      </c>
      <c r="AF452" s="260">
        <v>0.996438746438746</v>
      </c>
      <c r="AG452" s="260">
        <v>0.999223602484472</v>
      </c>
      <c r="AH452" s="260">
        <v>0.994537065866569</v>
      </c>
      <c r="AI452" s="262">
        <v>0.92</v>
      </c>
      <c r="AJ452" s="260">
        <v>0.917361754711152</v>
      </c>
      <c r="AK452" s="260">
        <v>0.896377893950709</v>
      </c>
      <c r="AL452" s="260">
        <v>0.947767041002873</v>
      </c>
      <c r="AM452" s="260">
        <v>0.951638943069831</v>
      </c>
      <c r="AN452" s="259">
        <v>0.99</v>
      </c>
      <c r="AO452" s="264">
        <v>1</v>
      </c>
      <c r="AP452" s="264">
        <v>1</v>
      </c>
      <c r="AQ452" s="264">
        <v>1</v>
      </c>
      <c r="AR452" s="265">
        <v>1</v>
      </c>
      <c r="AS452" s="286">
        <v>0.05</v>
      </c>
      <c r="AT452" s="267">
        <v>0.0952380952380952</v>
      </c>
      <c r="AU452" s="268">
        <v>0</v>
      </c>
      <c r="AV452" s="268">
        <v>0.0909090909090909</v>
      </c>
      <c r="AW452" s="268">
        <v>0.0755813953488372</v>
      </c>
      <c r="AX452" s="224"/>
      <c r="AY452" s="222"/>
    </row>
    <row r="453" ht="15" spans="1:51">
      <c r="A453" s="220"/>
      <c r="B453" s="224"/>
      <c r="C453" s="283" t="s">
        <v>375</v>
      </c>
      <c r="D453" s="111" t="s">
        <v>25</v>
      </c>
      <c r="E453" s="111" t="s">
        <v>376</v>
      </c>
      <c r="F453" s="284" t="s">
        <v>484</v>
      </c>
      <c r="G453" s="284" t="s">
        <v>484</v>
      </c>
      <c r="H453" s="284" t="s">
        <v>484</v>
      </c>
      <c r="I453" s="284" t="s">
        <v>484</v>
      </c>
      <c r="J453" s="259">
        <v>0.9</v>
      </c>
      <c r="K453" s="260">
        <v>0.972602739726027</v>
      </c>
      <c r="L453" s="260">
        <v>0.970588235294118</v>
      </c>
      <c r="M453" s="261">
        <v>0.968253968253968</v>
      </c>
      <c r="N453" s="261">
        <v>0.979672131147541</v>
      </c>
      <c r="O453" s="262">
        <v>0.9</v>
      </c>
      <c r="P453" s="263">
        <v>0.98042328042328</v>
      </c>
      <c r="Q453" s="260">
        <v>0.991588322612568</v>
      </c>
      <c r="R453" s="260">
        <v>0.983102253032929</v>
      </c>
      <c r="S453" s="260">
        <v>0.980212142824626</v>
      </c>
      <c r="T453" s="262">
        <v>0.9</v>
      </c>
      <c r="U453" s="260">
        <v>0.951851851851852</v>
      </c>
      <c r="V453" s="260">
        <v>0.948540326571004</v>
      </c>
      <c r="W453" s="260">
        <v>0.936741767764298</v>
      </c>
      <c r="X453" s="260">
        <v>0.944657733804762</v>
      </c>
      <c r="Y453" s="262">
        <v>0.92</v>
      </c>
      <c r="Z453" s="262">
        <v>0.944143630664007</v>
      </c>
      <c r="AA453" s="262">
        <v>0.943233237350884</v>
      </c>
      <c r="AB453" s="262">
        <v>0.925950196592398</v>
      </c>
      <c r="AC453" s="262">
        <v>0.934675101913524</v>
      </c>
      <c r="AD453" s="262">
        <v>0.92</v>
      </c>
      <c r="AE453" s="260">
        <v>0.99960718845134</v>
      </c>
      <c r="AF453" s="260">
        <v>0.982758620689655</v>
      </c>
      <c r="AG453" s="260">
        <v>0.973958333333333</v>
      </c>
      <c r="AH453" s="260">
        <v>0.9886525882392</v>
      </c>
      <c r="AI453" s="262">
        <v>0.92</v>
      </c>
      <c r="AJ453" s="260">
        <v>0.962688614540466</v>
      </c>
      <c r="AK453" s="260">
        <v>0.954089786430336</v>
      </c>
      <c r="AL453" s="260">
        <v>0.953312467396974</v>
      </c>
      <c r="AM453" s="260">
        <v>0.953421454905134</v>
      </c>
      <c r="AN453" s="259">
        <v>0.99</v>
      </c>
      <c r="AO453" s="264">
        <v>1</v>
      </c>
      <c r="AP453" s="264">
        <v>1</v>
      </c>
      <c r="AQ453" s="264">
        <v>1</v>
      </c>
      <c r="AR453" s="265">
        <v>1</v>
      </c>
      <c r="AS453" s="286">
        <v>0.05</v>
      </c>
      <c r="AT453" s="267">
        <v>0.148148148148148</v>
      </c>
      <c r="AU453" s="268">
        <v>0</v>
      </c>
      <c r="AV453" s="268">
        <v>0.133333333333333</v>
      </c>
      <c r="AW453" s="268">
        <v>0.0754716981132075</v>
      </c>
      <c r="AX453" s="224"/>
      <c r="AY453" s="222"/>
    </row>
    <row r="454" ht="15" spans="1:51">
      <c r="A454" s="220"/>
      <c r="B454" s="224"/>
      <c r="C454" s="283" t="s">
        <v>375</v>
      </c>
      <c r="D454" s="111" t="s">
        <v>25</v>
      </c>
      <c r="E454" s="111" t="s">
        <v>376</v>
      </c>
      <c r="F454" s="284" t="s">
        <v>485</v>
      </c>
      <c r="G454" s="284" t="s">
        <v>485</v>
      </c>
      <c r="H454" s="284" t="s">
        <v>485</v>
      </c>
      <c r="I454" s="284" t="s">
        <v>485</v>
      </c>
      <c r="J454" s="259">
        <v>0.9</v>
      </c>
      <c r="K454" s="260">
        <v>0.967741935483871</v>
      </c>
      <c r="L454" s="260">
        <v>0.962962962962963</v>
      </c>
      <c r="M454" s="261">
        <v>0.981818181818182</v>
      </c>
      <c r="N454" s="261">
        <v>0.963338533541342</v>
      </c>
      <c r="O454" s="262">
        <v>0.9</v>
      </c>
      <c r="P454" s="263">
        <v>0.900711413547788</v>
      </c>
      <c r="Q454" s="260">
        <v>0.916883116883117</v>
      </c>
      <c r="R454" s="260">
        <v>0.95010395010395</v>
      </c>
      <c r="S454" s="260">
        <v>0.954500209312061</v>
      </c>
      <c r="T454" s="262">
        <v>0.9</v>
      </c>
      <c r="U454" s="260">
        <v>0.875657284256109</v>
      </c>
      <c r="V454" s="260">
        <v>0.888831168831169</v>
      </c>
      <c r="W454" s="260">
        <v>0.896569646569647</v>
      </c>
      <c r="X454" s="260">
        <v>0.916824038327364</v>
      </c>
      <c r="Y454" s="262">
        <v>0.92</v>
      </c>
      <c r="Z454" s="262">
        <v>0.926636955776483</v>
      </c>
      <c r="AA454" s="262">
        <v>0.885189718482252</v>
      </c>
      <c r="AB454" s="262">
        <v>0.893179950698439</v>
      </c>
      <c r="AC454" s="262">
        <v>0.891812755734074</v>
      </c>
      <c r="AD454" s="262">
        <v>0.92</v>
      </c>
      <c r="AE454" s="260">
        <v>0.983967935871743</v>
      </c>
      <c r="AF454" s="260">
        <v>0.993861500095914</v>
      </c>
      <c r="AG454" s="260">
        <v>0.966030989272944</v>
      </c>
      <c r="AH454" s="260">
        <v>0.990374513154125</v>
      </c>
      <c r="AI454" s="262">
        <v>0.92</v>
      </c>
      <c r="AJ454" s="260">
        <v>0.952365469029426</v>
      </c>
      <c r="AK454" s="260">
        <v>0.90648918469218</v>
      </c>
      <c r="AL454" s="260">
        <v>0.936326010824578</v>
      </c>
      <c r="AM454" s="260">
        <v>0.953192789945283</v>
      </c>
      <c r="AN454" s="259">
        <v>0.99</v>
      </c>
      <c r="AO454" s="264">
        <v>1</v>
      </c>
      <c r="AP454" s="264">
        <v>1</v>
      </c>
      <c r="AQ454" s="264">
        <v>1</v>
      </c>
      <c r="AR454" s="265">
        <v>1</v>
      </c>
      <c r="AS454" s="286">
        <v>0.05</v>
      </c>
      <c r="AT454" s="267">
        <v>0.0588235294117647</v>
      </c>
      <c r="AU454" s="268">
        <v>0.115384615384615</v>
      </c>
      <c r="AV454" s="268">
        <v>0.266666666666667</v>
      </c>
      <c r="AW454" s="268">
        <v>0.0942028985507246</v>
      </c>
      <c r="AX454" s="224"/>
      <c r="AY454" s="222"/>
    </row>
    <row r="455" ht="15" spans="1:51">
      <c r="A455" s="220"/>
      <c r="B455" s="224"/>
      <c r="C455" s="283" t="s">
        <v>375</v>
      </c>
      <c r="D455" s="111" t="s">
        <v>25</v>
      </c>
      <c r="E455" s="111" t="s">
        <v>376</v>
      </c>
      <c r="F455" s="284" t="s">
        <v>486</v>
      </c>
      <c r="G455" s="284" t="s">
        <v>486</v>
      </c>
      <c r="H455" s="284" t="s">
        <v>486</v>
      </c>
      <c r="I455" s="284" t="s">
        <v>486</v>
      </c>
      <c r="J455" s="259">
        <v>0.9</v>
      </c>
      <c r="K455" s="260">
        <v>1</v>
      </c>
      <c r="L455" s="260">
        <v>0.962962962962963</v>
      </c>
      <c r="M455" s="261">
        <v>1</v>
      </c>
      <c r="N455" s="261">
        <v>0.9568</v>
      </c>
      <c r="O455" s="262">
        <v>0.9</v>
      </c>
      <c r="P455" s="263">
        <v>0.979274611398964</v>
      </c>
      <c r="Q455" s="260">
        <v>0.989860583016477</v>
      </c>
      <c r="R455" s="260">
        <v>0.946540880503145</v>
      </c>
      <c r="S455" s="260">
        <v>0.982772703645949</v>
      </c>
      <c r="T455" s="262">
        <v>0.9</v>
      </c>
      <c r="U455" s="260">
        <v>0.969559585492228</v>
      </c>
      <c r="V455" s="260">
        <v>0.979721166032953</v>
      </c>
      <c r="W455" s="260">
        <v>0.962264150943396</v>
      </c>
      <c r="X455" s="260">
        <v>0.967773074923888</v>
      </c>
      <c r="Y455" s="262">
        <v>0.92</v>
      </c>
      <c r="Z455" s="262">
        <v>0.972027972027972</v>
      </c>
      <c r="AA455" s="262">
        <v>0.978866474543708</v>
      </c>
      <c r="AB455" s="262">
        <v>0.98202614379085</v>
      </c>
      <c r="AC455" s="262">
        <v>0.976824497504384</v>
      </c>
      <c r="AD455" s="262">
        <v>0.92</v>
      </c>
      <c r="AE455" s="260">
        <v>0.969194312796208</v>
      </c>
      <c r="AF455" s="260">
        <v>0.991432068543452</v>
      </c>
      <c r="AG455" s="260">
        <v>0.979041916167665</v>
      </c>
      <c r="AH455" s="260">
        <v>0.98267188373393</v>
      </c>
      <c r="AI455" s="262">
        <v>0.92</v>
      </c>
      <c r="AJ455" s="260">
        <v>0.979159663865546</v>
      </c>
      <c r="AK455" s="260">
        <v>0.984326018808777</v>
      </c>
      <c r="AL455" s="260">
        <v>0.989144316730524</v>
      </c>
      <c r="AM455" s="260">
        <v>0.983391663021061</v>
      </c>
      <c r="AN455" s="259">
        <v>0.99</v>
      </c>
      <c r="AO455" s="264">
        <v>1</v>
      </c>
      <c r="AP455" s="264">
        <v>1</v>
      </c>
      <c r="AQ455" s="264">
        <v>1</v>
      </c>
      <c r="AR455" s="265">
        <v>1</v>
      </c>
      <c r="AS455" s="286">
        <v>0.05</v>
      </c>
      <c r="AT455" s="267">
        <v>0.2</v>
      </c>
      <c r="AU455" s="268">
        <v>0.0909090909090909</v>
      </c>
      <c r="AV455" s="268">
        <v>0.333333333333333</v>
      </c>
      <c r="AW455" s="268">
        <v>0.0852272727272727</v>
      </c>
      <c r="AX455" s="224"/>
      <c r="AY455" s="222"/>
    </row>
    <row r="456" ht="15" spans="1:51">
      <c r="A456" s="220"/>
      <c r="B456" s="224"/>
      <c r="C456" s="283" t="s">
        <v>375</v>
      </c>
      <c r="D456" s="111" t="s">
        <v>25</v>
      </c>
      <c r="E456" s="111" t="s">
        <v>376</v>
      </c>
      <c r="F456" s="284" t="s">
        <v>487</v>
      </c>
      <c r="G456" s="284" t="s">
        <v>487</v>
      </c>
      <c r="H456" s="284" t="s">
        <v>487</v>
      </c>
      <c r="I456" s="284" t="s">
        <v>487</v>
      </c>
      <c r="J456" s="259">
        <v>0.9</v>
      </c>
      <c r="K456" s="260">
        <v>1</v>
      </c>
      <c r="L456" s="260">
        <v>1</v>
      </c>
      <c r="M456" s="261">
        <v>1</v>
      </c>
      <c r="N456" s="261">
        <v>1</v>
      </c>
      <c r="O456" s="262">
        <v>0.9</v>
      </c>
      <c r="P456" s="263">
        <v>0.987447065940714</v>
      </c>
      <c r="Q456" s="260">
        <v>0.995166959578207</v>
      </c>
      <c r="R456" s="260">
        <v>0.991048034934498</v>
      </c>
      <c r="S456" s="260">
        <v>0.991567938701657</v>
      </c>
      <c r="T456" s="262">
        <v>0.9</v>
      </c>
      <c r="U456" s="260">
        <v>0.939201451905626</v>
      </c>
      <c r="V456" s="260">
        <v>0.948154657293497</v>
      </c>
      <c r="W456" s="260">
        <v>0.934934497816594</v>
      </c>
      <c r="X456" s="260">
        <v>0.937064793268508</v>
      </c>
      <c r="Y456" s="262">
        <v>0.92</v>
      </c>
      <c r="Z456" s="262">
        <v>0.919298245614035</v>
      </c>
      <c r="AA456" s="262">
        <v>0.864942528735632</v>
      </c>
      <c r="AB456" s="262">
        <v>0.845824411134904</v>
      </c>
      <c r="AC456" s="262">
        <v>0.892526455026455</v>
      </c>
      <c r="AD456" s="262">
        <v>0.92</v>
      </c>
      <c r="AE456" s="260">
        <v>0.997859818084537</v>
      </c>
      <c r="AF456" s="260">
        <v>0.993446920052425</v>
      </c>
      <c r="AG456" s="260">
        <v>0.978458431504544</v>
      </c>
      <c r="AH456" s="260">
        <v>0.994308035714286</v>
      </c>
      <c r="AI456" s="262">
        <v>0.92</v>
      </c>
      <c r="AJ456" s="260">
        <v>0.973168214654283</v>
      </c>
      <c r="AK456" s="260">
        <v>0.94578313253012</v>
      </c>
      <c r="AL456" s="260">
        <v>0.972464342313788</v>
      </c>
      <c r="AM456" s="260">
        <v>0.971198903925898</v>
      </c>
      <c r="AN456" s="259">
        <v>0.99</v>
      </c>
      <c r="AO456" s="264">
        <v>1</v>
      </c>
      <c r="AP456" s="264">
        <v>1</v>
      </c>
      <c r="AQ456" s="264">
        <v>1</v>
      </c>
      <c r="AR456" s="265">
        <v>1</v>
      </c>
      <c r="AS456" s="286">
        <v>0.05</v>
      </c>
      <c r="AT456" s="267">
        <v>0</v>
      </c>
      <c r="AU456" s="268">
        <v>0.166666666666667</v>
      </c>
      <c r="AV456" s="268">
        <v>0.0769230769230769</v>
      </c>
      <c r="AW456" s="268">
        <v>0.0484330484330484</v>
      </c>
      <c r="AX456" s="224"/>
      <c r="AY456" s="222"/>
    </row>
    <row r="457" ht="15" spans="1:51">
      <c r="A457" s="220"/>
      <c r="B457" s="224"/>
      <c r="C457" s="283" t="s">
        <v>375</v>
      </c>
      <c r="D457" s="111" t="s">
        <v>25</v>
      </c>
      <c r="E457" s="111" t="s">
        <v>376</v>
      </c>
      <c r="F457" s="284" t="s">
        <v>488</v>
      </c>
      <c r="G457" s="284" t="s">
        <v>488</v>
      </c>
      <c r="H457" s="284" t="s">
        <v>488</v>
      </c>
      <c r="I457" s="284" t="s">
        <v>488</v>
      </c>
      <c r="J457" s="259">
        <v>0.9</v>
      </c>
      <c r="K457" s="260">
        <v>1</v>
      </c>
      <c r="L457" s="260">
        <v>1</v>
      </c>
      <c r="M457" s="261">
        <v>1</v>
      </c>
      <c r="N457" s="261">
        <v>0.99934725848564</v>
      </c>
      <c r="O457" s="262">
        <v>0.9</v>
      </c>
      <c r="P457" s="263">
        <v>0.988107729975516</v>
      </c>
      <c r="Q457" s="260">
        <v>0.994678020223523</v>
      </c>
      <c r="R457" s="260">
        <v>0.991923641703377</v>
      </c>
      <c r="S457" s="260">
        <v>0.990362980695139</v>
      </c>
      <c r="T457" s="262">
        <v>0.9</v>
      </c>
      <c r="U457" s="260">
        <v>0.936516264428122</v>
      </c>
      <c r="V457" s="260">
        <v>0.956891963810538</v>
      </c>
      <c r="W457" s="260">
        <v>0.944199706314244</v>
      </c>
      <c r="X457" s="260">
        <v>0.942629940513495</v>
      </c>
      <c r="Y457" s="262">
        <v>0.92</v>
      </c>
      <c r="Z457" s="262">
        <v>0.893264248704663</v>
      </c>
      <c r="AA457" s="262">
        <v>0.823853211009174</v>
      </c>
      <c r="AB457" s="262">
        <v>0.87192118226601</v>
      </c>
      <c r="AC457" s="262">
        <v>0.881727574750831</v>
      </c>
      <c r="AD457" s="262">
        <v>0.92</v>
      </c>
      <c r="AE457" s="260">
        <v>0.996845425867508</v>
      </c>
      <c r="AF457" s="260">
        <v>0.968412942989214</v>
      </c>
      <c r="AG457" s="260">
        <v>0.996537396121884</v>
      </c>
      <c r="AH457" s="260">
        <v>0.994131587856901</v>
      </c>
      <c r="AI457" s="262">
        <v>0.92</v>
      </c>
      <c r="AJ457" s="260">
        <v>0.970377019748654</v>
      </c>
      <c r="AK457" s="260">
        <v>0.946782178217822</v>
      </c>
      <c r="AL457" s="260">
        <v>0.971950133570793</v>
      </c>
      <c r="AM457" s="260">
        <v>0.965851739063489</v>
      </c>
      <c r="AN457" s="259">
        <v>0.99</v>
      </c>
      <c r="AO457" s="264">
        <v>1</v>
      </c>
      <c r="AP457" s="264">
        <v>1</v>
      </c>
      <c r="AQ457" s="264">
        <v>1</v>
      </c>
      <c r="AR457" s="265">
        <v>1</v>
      </c>
      <c r="AS457" s="286">
        <v>0.05</v>
      </c>
      <c r="AT457" s="267">
        <v>0.0833333333333333</v>
      </c>
      <c r="AU457" s="268">
        <v>0.2</v>
      </c>
      <c r="AV457" s="268">
        <v>0.0833333333333333</v>
      </c>
      <c r="AW457" s="268">
        <v>0.0551948051948052</v>
      </c>
      <c r="AX457" s="224"/>
      <c r="AY457" s="222"/>
    </row>
    <row r="458" ht="15" spans="1:51">
      <c r="A458" s="220"/>
      <c r="B458" s="224"/>
      <c r="C458" s="283" t="s">
        <v>375</v>
      </c>
      <c r="D458" s="111" t="s">
        <v>25</v>
      </c>
      <c r="E458" s="111" t="s">
        <v>376</v>
      </c>
      <c r="F458" s="284" t="s">
        <v>489</v>
      </c>
      <c r="G458" s="284" t="s">
        <v>489</v>
      </c>
      <c r="H458" s="284" t="s">
        <v>489</v>
      </c>
      <c r="I458" s="284" t="s">
        <v>489</v>
      </c>
      <c r="J458" s="259">
        <v>0.9</v>
      </c>
      <c r="K458" s="260">
        <v>0.966101694915254</v>
      </c>
      <c r="L458" s="260">
        <v>0.976744186046512</v>
      </c>
      <c r="M458" s="261">
        <v>0.979166666666667</v>
      </c>
      <c r="N458" s="261">
        <v>0.986406117247239</v>
      </c>
      <c r="O458" s="262">
        <v>0.9</v>
      </c>
      <c r="P458" s="263">
        <v>0.992588475078747</v>
      </c>
      <c r="Q458" s="260">
        <v>0.993190151911996</v>
      </c>
      <c r="R458" s="260">
        <v>0.991181186531267</v>
      </c>
      <c r="S458" s="260">
        <v>0.9909426987061</v>
      </c>
      <c r="T458" s="262">
        <v>0.9</v>
      </c>
      <c r="U458" s="260">
        <v>0.949045766166389</v>
      </c>
      <c r="V458" s="260">
        <v>0.959140911471975</v>
      </c>
      <c r="W458" s="260">
        <v>0.951362907536077</v>
      </c>
      <c r="X458" s="260">
        <v>0.954920082635642</v>
      </c>
      <c r="Y458" s="262">
        <v>0.92</v>
      </c>
      <c r="Z458" s="262">
        <v>0.895493767976989</v>
      </c>
      <c r="AA458" s="262">
        <v>0.900680272108843</v>
      </c>
      <c r="AB458" s="262">
        <v>0.869458128078818</v>
      </c>
      <c r="AC458" s="262">
        <v>0.907641425609636</v>
      </c>
      <c r="AD458" s="262">
        <v>0.92</v>
      </c>
      <c r="AE458" s="260">
        <v>0.998383185125303</v>
      </c>
      <c r="AF458" s="260">
        <v>0.988888888888889</v>
      </c>
      <c r="AG458" s="260">
        <v>0.993006993006993</v>
      </c>
      <c r="AH458" s="260">
        <v>0.982281089036056</v>
      </c>
      <c r="AI458" s="262">
        <v>0.92</v>
      </c>
      <c r="AJ458" s="260">
        <v>0.968633540372671</v>
      </c>
      <c r="AK458" s="260">
        <v>0.961043872919818</v>
      </c>
      <c r="AL458" s="260">
        <v>0.975168756027001</v>
      </c>
      <c r="AM458" s="260">
        <v>0.974400784104072</v>
      </c>
      <c r="AN458" s="259">
        <v>0.99</v>
      </c>
      <c r="AO458" s="264">
        <v>1</v>
      </c>
      <c r="AP458" s="264">
        <v>1</v>
      </c>
      <c r="AQ458" s="264">
        <v>1</v>
      </c>
      <c r="AR458" s="265">
        <v>1</v>
      </c>
      <c r="AS458" s="286">
        <v>0.05</v>
      </c>
      <c r="AT458" s="267">
        <v>0</v>
      </c>
      <c r="AU458" s="268">
        <v>0.153846153846154</v>
      </c>
      <c r="AV458" s="268">
        <v>0</v>
      </c>
      <c r="AW458" s="268">
        <v>0.0433212996389892</v>
      </c>
      <c r="AX458" s="224"/>
      <c r="AY458" s="222"/>
    </row>
    <row r="459" ht="15" spans="1:51">
      <c r="A459" s="220"/>
      <c r="B459" s="224"/>
      <c r="C459" s="283" t="s">
        <v>375</v>
      </c>
      <c r="D459" s="111" t="s">
        <v>25</v>
      </c>
      <c r="E459" s="111" t="s">
        <v>376</v>
      </c>
      <c r="F459" s="284" t="s">
        <v>490</v>
      </c>
      <c r="G459" s="284" t="s">
        <v>490</v>
      </c>
      <c r="H459" s="284" t="s">
        <v>490</v>
      </c>
      <c r="I459" s="284" t="s">
        <v>490</v>
      </c>
      <c r="J459" s="259">
        <v>0.9</v>
      </c>
      <c r="K459" s="260">
        <v>0.967741935483871</v>
      </c>
      <c r="L459" s="260">
        <v>1</v>
      </c>
      <c r="M459" s="261">
        <v>1</v>
      </c>
      <c r="N459" s="261">
        <v>0.988835725677831</v>
      </c>
      <c r="O459" s="262">
        <v>0.9</v>
      </c>
      <c r="P459" s="263">
        <v>0.985126324368378</v>
      </c>
      <c r="Q459" s="260">
        <v>0.985277463193658</v>
      </c>
      <c r="R459" s="260">
        <v>0.986449864498645</v>
      </c>
      <c r="S459" s="260">
        <v>0.984256729520312</v>
      </c>
      <c r="T459" s="262">
        <v>0.9</v>
      </c>
      <c r="U459" s="260">
        <v>0.946210268948655</v>
      </c>
      <c r="V459" s="260">
        <v>0.956398640996603</v>
      </c>
      <c r="W459" s="260">
        <v>0.944986449864499</v>
      </c>
      <c r="X459" s="260">
        <v>0.94736193846016</v>
      </c>
      <c r="Y459" s="262">
        <v>0.92</v>
      </c>
      <c r="Z459" s="262">
        <v>0.882191780821918</v>
      </c>
      <c r="AA459" s="262">
        <v>0.865116279069767</v>
      </c>
      <c r="AB459" s="262">
        <v>0.897360703812317</v>
      </c>
      <c r="AC459" s="262">
        <v>0.880506278652581</v>
      </c>
      <c r="AD459" s="262">
        <v>0.92</v>
      </c>
      <c r="AE459" s="260">
        <v>0.999241274658574</v>
      </c>
      <c r="AF459" s="260">
        <v>0.99607535321821</v>
      </c>
      <c r="AG459" s="260">
        <v>0.983240223463687</v>
      </c>
      <c r="AH459" s="260">
        <v>0.991440798858773</v>
      </c>
      <c r="AI459" s="262">
        <v>0.92</v>
      </c>
      <c r="AJ459" s="260">
        <v>0.960359760159893</v>
      </c>
      <c r="AK459" s="260">
        <v>0.948569058481958</v>
      </c>
      <c r="AL459" s="260">
        <v>0.97419995038452</v>
      </c>
      <c r="AM459" s="260">
        <v>0.966108977875297</v>
      </c>
      <c r="AN459" s="259">
        <v>0.99</v>
      </c>
      <c r="AO459" s="264">
        <v>1</v>
      </c>
      <c r="AP459" s="264">
        <v>1</v>
      </c>
      <c r="AQ459" s="264">
        <v>1</v>
      </c>
      <c r="AR459" s="265">
        <v>1</v>
      </c>
      <c r="AS459" s="286">
        <v>0.05</v>
      </c>
      <c r="AT459" s="267">
        <v>0.111111111111111</v>
      </c>
      <c r="AU459" s="268">
        <v>0.363636363636364</v>
      </c>
      <c r="AV459" s="268">
        <v>0.0833333333333333</v>
      </c>
      <c r="AW459" s="268">
        <v>0.0696378830083565</v>
      </c>
      <c r="AX459" s="224"/>
      <c r="AY459" s="222"/>
    </row>
    <row r="460" ht="15" spans="1:51">
      <c r="A460" s="220"/>
      <c r="B460" s="224"/>
      <c r="C460" s="283" t="s">
        <v>375</v>
      </c>
      <c r="D460" s="111" t="s">
        <v>25</v>
      </c>
      <c r="E460" s="111" t="s">
        <v>376</v>
      </c>
      <c r="F460" s="284" t="s">
        <v>491</v>
      </c>
      <c r="G460" s="284" t="s">
        <v>491</v>
      </c>
      <c r="H460" s="284" t="s">
        <v>491</v>
      </c>
      <c r="I460" s="284" t="s">
        <v>491</v>
      </c>
      <c r="J460" s="259">
        <v>0.9</v>
      </c>
      <c r="K460" s="260">
        <v>1</v>
      </c>
      <c r="L460" s="260">
        <v>1</v>
      </c>
      <c r="M460" s="261">
        <v>1</v>
      </c>
      <c r="N460" s="261">
        <v>0.99373321396598</v>
      </c>
      <c r="O460" s="262">
        <v>0.9</v>
      </c>
      <c r="P460" s="263">
        <v>0.983769826632239</v>
      </c>
      <c r="Q460" s="260">
        <v>0.99155069582505</v>
      </c>
      <c r="R460" s="260">
        <v>0.987562847314104</v>
      </c>
      <c r="S460" s="260">
        <v>0.985112468438643</v>
      </c>
      <c r="T460" s="262">
        <v>0.9</v>
      </c>
      <c r="U460" s="260">
        <v>0.940981187753596</v>
      </c>
      <c r="V460" s="260">
        <v>0.944333996023857</v>
      </c>
      <c r="W460" s="260">
        <v>0.957925377083885</v>
      </c>
      <c r="X460" s="260">
        <v>0.948873220253748</v>
      </c>
      <c r="Y460" s="262">
        <v>0.92</v>
      </c>
      <c r="Z460" s="262">
        <v>0.954185022026432</v>
      </c>
      <c r="AA460" s="262">
        <v>0.954924874791319</v>
      </c>
      <c r="AB460" s="262">
        <v>0.973684210526316</v>
      </c>
      <c r="AC460" s="262">
        <v>0.952638813679344</v>
      </c>
      <c r="AD460" s="262">
        <v>0.92</v>
      </c>
      <c r="AE460" s="260">
        <v>0.99748322147651</v>
      </c>
      <c r="AF460" s="260">
        <v>0.99831712789828</v>
      </c>
      <c r="AG460" s="260">
        <v>0.997567365269461</v>
      </c>
      <c r="AH460" s="260">
        <v>0.996600888521541</v>
      </c>
      <c r="AI460" s="262">
        <v>0.92</v>
      </c>
      <c r="AJ460" s="260">
        <v>0.977428702150374</v>
      </c>
      <c r="AK460" s="260">
        <v>0.970716510903427</v>
      </c>
      <c r="AL460" s="260">
        <v>0.988064591621811</v>
      </c>
      <c r="AM460" s="260">
        <v>0.979172944918801</v>
      </c>
      <c r="AN460" s="259">
        <v>0.99</v>
      </c>
      <c r="AO460" s="264">
        <v>1</v>
      </c>
      <c r="AP460" s="264">
        <v>1</v>
      </c>
      <c r="AQ460" s="264">
        <v>1</v>
      </c>
      <c r="AR460" s="265">
        <v>1</v>
      </c>
      <c r="AS460" s="286">
        <v>0.05</v>
      </c>
      <c r="AT460" s="267">
        <v>0.0434782608695652</v>
      </c>
      <c r="AU460" s="268">
        <v>0.117647058823529</v>
      </c>
      <c r="AV460" s="268">
        <v>0.1</v>
      </c>
      <c r="AW460" s="268">
        <v>0.0831295843520782</v>
      </c>
      <c r="AX460" s="224"/>
      <c r="AY460" s="222"/>
    </row>
    <row r="461" ht="15" spans="1:51">
      <c r="A461" s="220"/>
      <c r="B461" s="224"/>
      <c r="C461" s="283" t="s">
        <v>375</v>
      </c>
      <c r="D461" s="111" t="s">
        <v>25</v>
      </c>
      <c r="E461" s="111" t="s">
        <v>376</v>
      </c>
      <c r="F461" s="284" t="s">
        <v>492</v>
      </c>
      <c r="G461" s="284" t="s">
        <v>492</v>
      </c>
      <c r="H461" s="284" t="s">
        <v>492</v>
      </c>
      <c r="I461" s="284" t="s">
        <v>492</v>
      </c>
      <c r="J461" s="259">
        <v>0.9</v>
      </c>
      <c r="K461" s="260">
        <v>1</v>
      </c>
      <c r="L461" s="260">
        <v>1</v>
      </c>
      <c r="M461" s="261">
        <v>1</v>
      </c>
      <c r="N461" s="261">
        <v>1</v>
      </c>
      <c r="O461" s="262">
        <v>0.9</v>
      </c>
      <c r="P461" s="263">
        <v>0.989028213166144</v>
      </c>
      <c r="Q461" s="260">
        <v>0.996336996336996</v>
      </c>
      <c r="R461" s="260">
        <v>0.99409359382099</v>
      </c>
      <c r="S461" s="260">
        <v>0.994501795332136</v>
      </c>
      <c r="T461" s="262">
        <v>0.9</v>
      </c>
      <c r="U461" s="260">
        <v>0.915987460815047</v>
      </c>
      <c r="V461" s="260">
        <v>0.923076923076923</v>
      </c>
      <c r="W461" s="260">
        <v>0.932757837346661</v>
      </c>
      <c r="X461" s="260">
        <v>0.945391980849791</v>
      </c>
      <c r="Y461" s="262">
        <v>0.92</v>
      </c>
      <c r="Z461" s="262">
        <v>0.952167414050822</v>
      </c>
      <c r="AA461" s="262">
        <v>0.96</v>
      </c>
      <c r="AB461" s="262">
        <v>0.95859872611465</v>
      </c>
      <c r="AC461" s="262">
        <v>0.962056213017751</v>
      </c>
      <c r="AD461" s="262">
        <v>0.92</v>
      </c>
      <c r="AE461" s="260">
        <v>0.993961913608918</v>
      </c>
      <c r="AF461" s="260">
        <v>0.997104806022003</v>
      </c>
      <c r="AG461" s="260">
        <v>0.997915798249271</v>
      </c>
      <c r="AH461" s="260">
        <v>0.99529399323181</v>
      </c>
      <c r="AI461" s="262">
        <v>0.92</v>
      </c>
      <c r="AJ461" s="260">
        <v>0.972531743975123</v>
      </c>
      <c r="AK461" s="260">
        <v>0.970158343483557</v>
      </c>
      <c r="AL461" s="260">
        <v>0.979721669980119</v>
      </c>
      <c r="AM461" s="260">
        <v>0.982804943578721</v>
      </c>
      <c r="AN461" s="259">
        <v>0.99</v>
      </c>
      <c r="AO461" s="264">
        <v>1</v>
      </c>
      <c r="AP461" s="264">
        <v>1</v>
      </c>
      <c r="AQ461" s="264">
        <v>1</v>
      </c>
      <c r="AR461" s="265">
        <v>1</v>
      </c>
      <c r="AS461" s="286">
        <v>0.05</v>
      </c>
      <c r="AT461" s="267">
        <v>0.0714285714285714</v>
      </c>
      <c r="AU461" s="268">
        <v>0</v>
      </c>
      <c r="AV461" s="268">
        <v>0.1</v>
      </c>
      <c r="AW461" s="268">
        <v>0.0481927710843374</v>
      </c>
      <c r="AX461" s="224"/>
      <c r="AY461" s="222"/>
    </row>
    <row r="462" ht="15" spans="1:51">
      <c r="A462" s="220"/>
      <c r="B462" s="224"/>
      <c r="C462" s="283" t="s">
        <v>375</v>
      </c>
      <c r="D462" s="111" t="s">
        <v>25</v>
      </c>
      <c r="E462" s="111" t="s">
        <v>376</v>
      </c>
      <c r="F462" s="284" t="s">
        <v>493</v>
      </c>
      <c r="G462" s="284" t="s">
        <v>493</v>
      </c>
      <c r="H462" s="284" t="s">
        <v>493</v>
      </c>
      <c r="I462" s="284" t="s">
        <v>493</v>
      </c>
      <c r="J462" s="259">
        <v>0.9</v>
      </c>
      <c r="K462" s="260">
        <v>1</v>
      </c>
      <c r="L462" s="260">
        <v>0.975609756097561</v>
      </c>
      <c r="M462" s="261">
        <v>0.979591836734694</v>
      </c>
      <c r="N462" s="261">
        <v>0.982632541133455</v>
      </c>
      <c r="O462" s="262">
        <v>0.9</v>
      </c>
      <c r="P462" s="263">
        <v>0.990686593025774</v>
      </c>
      <c r="Q462" s="260">
        <v>0.987874920229738</v>
      </c>
      <c r="R462" s="260">
        <v>0.992626728110599</v>
      </c>
      <c r="S462" s="260">
        <v>0.985553813002843</v>
      </c>
      <c r="T462" s="262">
        <v>0.9</v>
      </c>
      <c r="U462" s="260">
        <v>0.964045917262291</v>
      </c>
      <c r="V462" s="260">
        <v>0.966177409061902</v>
      </c>
      <c r="W462" s="260">
        <v>0.96405529953917</v>
      </c>
      <c r="X462" s="260">
        <v>0.95068150811562</v>
      </c>
      <c r="Y462" s="262">
        <v>0.92</v>
      </c>
      <c r="Z462" s="262">
        <v>0.855646100116414</v>
      </c>
      <c r="AA462" s="262">
        <v>0.867952522255193</v>
      </c>
      <c r="AB462" s="262">
        <v>0.87037037037037</v>
      </c>
      <c r="AC462" s="262">
        <v>0.854295407730522</v>
      </c>
      <c r="AD462" s="262">
        <v>0.92</v>
      </c>
      <c r="AE462" s="260">
        <v>0.996101364522417</v>
      </c>
      <c r="AF462" s="260">
        <v>0.995846313603323</v>
      </c>
      <c r="AG462" s="260">
        <v>0.997663551401869</v>
      </c>
      <c r="AH462" s="260">
        <v>0.994862255292763</v>
      </c>
      <c r="AI462" s="262">
        <v>0.92</v>
      </c>
      <c r="AJ462" s="260">
        <v>0.962746530314098</v>
      </c>
      <c r="AK462" s="260">
        <v>0.945138269402319</v>
      </c>
      <c r="AL462" s="260">
        <v>0.972897457390333</v>
      </c>
      <c r="AM462" s="260">
        <v>0.961301467257924</v>
      </c>
      <c r="AN462" s="259">
        <v>0.99</v>
      </c>
      <c r="AO462" s="264">
        <v>1</v>
      </c>
      <c r="AP462" s="264">
        <v>1</v>
      </c>
      <c r="AQ462" s="264">
        <v>1</v>
      </c>
      <c r="AR462" s="265">
        <v>1</v>
      </c>
      <c r="AS462" s="286">
        <v>0.05</v>
      </c>
      <c r="AT462" s="267">
        <v>0</v>
      </c>
      <c r="AU462" s="268">
        <v>0</v>
      </c>
      <c r="AV462" s="268">
        <v>0.285714285714286</v>
      </c>
      <c r="AW462" s="268">
        <v>0.05</v>
      </c>
      <c r="AX462" s="224"/>
      <c r="AY462" s="222"/>
    </row>
    <row r="463" ht="15" spans="1:51">
      <c r="A463" s="220"/>
      <c r="B463" s="224"/>
      <c r="C463" s="283" t="s">
        <v>375</v>
      </c>
      <c r="D463" s="111" t="s">
        <v>25</v>
      </c>
      <c r="E463" s="111" t="s">
        <v>376</v>
      </c>
      <c r="F463" s="284" t="s">
        <v>494</v>
      </c>
      <c r="G463" s="284" t="s">
        <v>494</v>
      </c>
      <c r="H463" s="284" t="s">
        <v>494</v>
      </c>
      <c r="I463" s="284" t="s">
        <v>494</v>
      </c>
      <c r="J463" s="259">
        <v>0.9</v>
      </c>
      <c r="K463" s="260">
        <v>0.982456140350877</v>
      </c>
      <c r="L463" s="260">
        <v>1</v>
      </c>
      <c r="M463" s="261">
        <v>1</v>
      </c>
      <c r="N463" s="261">
        <v>0.995674740484429</v>
      </c>
      <c r="O463" s="262">
        <v>0.9</v>
      </c>
      <c r="P463" s="263">
        <v>0.989233954451346</v>
      </c>
      <c r="Q463" s="260">
        <v>0.982219497240956</v>
      </c>
      <c r="R463" s="260">
        <v>0.992215568862275</v>
      </c>
      <c r="S463" s="260">
        <v>0.988018224381403</v>
      </c>
      <c r="T463" s="262">
        <v>0.9</v>
      </c>
      <c r="U463" s="260">
        <v>0.917805383022774</v>
      </c>
      <c r="V463" s="260">
        <v>0.928877988963826</v>
      </c>
      <c r="W463" s="260">
        <v>0.944011976047904</v>
      </c>
      <c r="X463" s="260">
        <v>0.923955999697938</v>
      </c>
      <c r="Y463" s="262">
        <v>0.92</v>
      </c>
      <c r="Z463" s="262">
        <v>0.892818863879957</v>
      </c>
      <c r="AA463" s="262">
        <v>0.853025936599424</v>
      </c>
      <c r="AB463" s="262">
        <v>0.80939226519337</v>
      </c>
      <c r="AC463" s="262">
        <v>0.895802525309976</v>
      </c>
      <c r="AD463" s="262">
        <v>0.92</v>
      </c>
      <c r="AE463" s="260">
        <v>0.995321139940451</v>
      </c>
      <c r="AF463" s="260">
        <v>0.996308260267651</v>
      </c>
      <c r="AG463" s="260">
        <v>0.995764506565015</v>
      </c>
      <c r="AH463" s="260">
        <v>0.995743313790057</v>
      </c>
      <c r="AI463" s="262">
        <v>0.92</v>
      </c>
      <c r="AJ463" s="260">
        <v>0.968245705361791</v>
      </c>
      <c r="AK463" s="260">
        <v>0.938924731182796</v>
      </c>
      <c r="AL463" s="260">
        <v>0.96677471636953</v>
      </c>
      <c r="AM463" s="260">
        <v>0.970476396574644</v>
      </c>
      <c r="AN463" s="259">
        <v>0.99</v>
      </c>
      <c r="AO463" s="264">
        <v>1</v>
      </c>
      <c r="AP463" s="264">
        <v>1</v>
      </c>
      <c r="AQ463" s="264">
        <v>1</v>
      </c>
      <c r="AR463" s="265">
        <v>1</v>
      </c>
      <c r="AS463" s="286">
        <v>0.05</v>
      </c>
      <c r="AT463" s="267">
        <v>0.0476190476190476</v>
      </c>
      <c r="AU463" s="268">
        <v>0</v>
      </c>
      <c r="AV463" s="268">
        <v>0</v>
      </c>
      <c r="AW463" s="268">
        <v>0.0454545454545455</v>
      </c>
      <c r="AX463" s="224"/>
      <c r="AY463" s="222"/>
    </row>
    <row r="464" ht="15" spans="1:51">
      <c r="A464" s="220"/>
      <c r="B464" s="224"/>
      <c r="C464" s="283" t="s">
        <v>375</v>
      </c>
      <c r="D464" s="111" t="s">
        <v>25</v>
      </c>
      <c r="E464" s="111" t="s">
        <v>376</v>
      </c>
      <c r="F464" s="284" t="s">
        <v>495</v>
      </c>
      <c r="G464" s="284" t="s">
        <v>495</v>
      </c>
      <c r="H464" s="284" t="s">
        <v>495</v>
      </c>
      <c r="I464" s="284" t="s">
        <v>495</v>
      </c>
      <c r="J464" s="259">
        <v>0.9</v>
      </c>
      <c r="K464" s="260">
        <v>0.967741935483871</v>
      </c>
      <c r="L464" s="260">
        <v>1</v>
      </c>
      <c r="M464" s="261">
        <v>0.981481481481482</v>
      </c>
      <c r="N464" s="261">
        <v>0.989641434262948</v>
      </c>
      <c r="O464" s="262">
        <v>0.9</v>
      </c>
      <c r="P464" s="263">
        <v>0.98599269183922</v>
      </c>
      <c r="Q464" s="260">
        <v>0.987220447284345</v>
      </c>
      <c r="R464" s="260">
        <v>0.986450662739323</v>
      </c>
      <c r="S464" s="260">
        <v>0.987824407973195</v>
      </c>
      <c r="T464" s="262">
        <v>0.9</v>
      </c>
      <c r="U464" s="260">
        <v>0.929963459196102</v>
      </c>
      <c r="V464" s="260">
        <v>0.943024494142705</v>
      </c>
      <c r="W464" s="260">
        <v>0.945508100147275</v>
      </c>
      <c r="X464" s="260">
        <v>0.933022886024192</v>
      </c>
      <c r="Y464" s="262">
        <v>0.92</v>
      </c>
      <c r="Z464" s="262">
        <v>0.928225024248303</v>
      </c>
      <c r="AA464" s="262">
        <v>0.916827852998066</v>
      </c>
      <c r="AB464" s="262">
        <v>0.881118881118881</v>
      </c>
      <c r="AC464" s="262">
        <v>0.91732937952105</v>
      </c>
      <c r="AD464" s="262">
        <v>0.92</v>
      </c>
      <c r="AE464" s="260">
        <v>0.998901098901099</v>
      </c>
      <c r="AF464" s="260">
        <v>0.997588036661843</v>
      </c>
      <c r="AG464" s="260">
        <v>0.987979837146181</v>
      </c>
      <c r="AH464" s="260">
        <v>0.9960624561477</v>
      </c>
      <c r="AI464" s="262">
        <v>0.92</v>
      </c>
      <c r="AJ464" s="260">
        <v>0.968440490179621</v>
      </c>
      <c r="AK464" s="260">
        <v>0.960164835164835</v>
      </c>
      <c r="AL464" s="260">
        <v>0.970188284518828</v>
      </c>
      <c r="AM464" s="260">
        <v>0.968315126240878</v>
      </c>
      <c r="AN464" s="259">
        <v>0.99</v>
      </c>
      <c r="AO464" s="264">
        <v>1</v>
      </c>
      <c r="AP464" s="264">
        <v>1</v>
      </c>
      <c r="AQ464" s="264">
        <v>1</v>
      </c>
      <c r="AR464" s="265">
        <v>1</v>
      </c>
      <c r="AS464" s="286">
        <v>0.05</v>
      </c>
      <c r="AT464" s="267">
        <v>0.0833333333333333</v>
      </c>
      <c r="AU464" s="268">
        <v>0.142857142857143</v>
      </c>
      <c r="AV464" s="268">
        <v>0.263157894736842</v>
      </c>
      <c r="AW464" s="268">
        <v>0.0552325581395349</v>
      </c>
      <c r="AX464" s="224"/>
      <c r="AY464" s="222"/>
    </row>
    <row r="465" ht="15" spans="1:51">
      <c r="A465" s="220"/>
      <c r="B465" s="224"/>
      <c r="C465" s="283" t="s">
        <v>375</v>
      </c>
      <c r="D465" s="111" t="s">
        <v>25</v>
      </c>
      <c r="E465" s="111" t="s">
        <v>376</v>
      </c>
      <c r="F465" s="284" t="s">
        <v>496</v>
      </c>
      <c r="G465" s="284" t="s">
        <v>496</v>
      </c>
      <c r="H465" s="284" t="s">
        <v>496</v>
      </c>
      <c r="I465" s="284" t="s">
        <v>496</v>
      </c>
      <c r="J465" s="259">
        <v>0.9</v>
      </c>
      <c r="K465" s="260">
        <v>1</v>
      </c>
      <c r="L465" s="260">
        <v>0.980769230769231</v>
      </c>
      <c r="M465" s="261">
        <v>0.983606557377049</v>
      </c>
      <c r="N465" s="261">
        <v>0.990527740189445</v>
      </c>
      <c r="O465" s="262">
        <v>0.9</v>
      </c>
      <c r="P465" s="263">
        <v>0.990486939696872</v>
      </c>
      <c r="Q465" s="260">
        <v>0.995776630689817</v>
      </c>
      <c r="R465" s="260">
        <v>0.994748858447489</v>
      </c>
      <c r="S465" s="260">
        <v>0.991881091617934</v>
      </c>
      <c r="T465" s="262">
        <v>0.9</v>
      </c>
      <c r="U465" s="260">
        <v>0.943082876491454</v>
      </c>
      <c r="V465" s="260">
        <v>0.944626935710934</v>
      </c>
      <c r="W465" s="260">
        <v>0.941780821917808</v>
      </c>
      <c r="X465" s="260">
        <v>0.941384015594542</v>
      </c>
      <c r="Y465" s="262">
        <v>0.92</v>
      </c>
      <c r="Z465" s="262">
        <v>0.946538124452235</v>
      </c>
      <c r="AA465" s="262">
        <v>0.935972060535506</v>
      </c>
      <c r="AB465" s="262">
        <v>0.921775898520085</v>
      </c>
      <c r="AC465" s="262">
        <v>0.944893363359385</v>
      </c>
      <c r="AD465" s="262">
        <v>0.92</v>
      </c>
      <c r="AE465" s="260">
        <v>0.995362563237774</v>
      </c>
      <c r="AF465" s="260">
        <v>0.999701492537313</v>
      </c>
      <c r="AG465" s="260">
        <v>0.850602409638554</v>
      </c>
      <c r="AH465" s="260">
        <v>0.988453656998739</v>
      </c>
      <c r="AI465" s="262">
        <v>0.92</v>
      </c>
      <c r="AJ465" s="260">
        <v>0.978074356530029</v>
      </c>
      <c r="AK465" s="260">
        <v>0.969899665551839</v>
      </c>
      <c r="AL465" s="260">
        <v>0.981248712136823</v>
      </c>
      <c r="AM465" s="260">
        <v>0.981197604790419</v>
      </c>
      <c r="AN465" s="259">
        <v>0.99</v>
      </c>
      <c r="AO465" s="264">
        <v>1</v>
      </c>
      <c r="AP465" s="264">
        <v>1</v>
      </c>
      <c r="AQ465" s="264">
        <v>1</v>
      </c>
      <c r="AR465" s="265">
        <v>1</v>
      </c>
      <c r="AS465" s="286">
        <v>0.05</v>
      </c>
      <c r="AT465" s="267">
        <v>0</v>
      </c>
      <c r="AU465" s="268">
        <v>0.1</v>
      </c>
      <c r="AV465" s="268">
        <v>0.266666666666667</v>
      </c>
      <c r="AW465" s="268">
        <v>0.0695364238410596</v>
      </c>
      <c r="AX465" s="224"/>
      <c r="AY465" s="222"/>
    </row>
    <row r="466" ht="15" spans="1:51">
      <c r="A466" s="220"/>
      <c r="B466" s="224"/>
      <c r="C466" s="283" t="s">
        <v>375</v>
      </c>
      <c r="D466" s="111" t="s">
        <v>25</v>
      </c>
      <c r="E466" s="111" t="s">
        <v>376</v>
      </c>
      <c r="F466" s="284" t="s">
        <v>497</v>
      </c>
      <c r="G466" s="284" t="s">
        <v>497</v>
      </c>
      <c r="H466" s="284" t="s">
        <v>497</v>
      </c>
      <c r="I466" s="284" t="s">
        <v>497</v>
      </c>
      <c r="J466" s="259">
        <v>0.9</v>
      </c>
      <c r="K466" s="260">
        <v>1</v>
      </c>
      <c r="L466" s="260">
        <v>1</v>
      </c>
      <c r="M466" s="261">
        <v>1</v>
      </c>
      <c r="N466" s="261">
        <v>1</v>
      </c>
      <c r="O466" s="262">
        <v>0.9</v>
      </c>
      <c r="P466" s="263">
        <v>0.998734977862113</v>
      </c>
      <c r="Q466" s="260">
        <v>0.997920997920998</v>
      </c>
      <c r="R466" s="260">
        <v>0.997265268915223</v>
      </c>
      <c r="S466" s="260">
        <v>0.997886160113763</v>
      </c>
      <c r="T466" s="262">
        <v>0.9</v>
      </c>
      <c r="U466" s="260">
        <v>0.94876660341556</v>
      </c>
      <c r="V466" s="260">
        <v>0.95010395010395</v>
      </c>
      <c r="W466" s="260">
        <v>0.95077484047402</v>
      </c>
      <c r="X466" s="260">
        <v>0.956531765248472</v>
      </c>
      <c r="Y466" s="262">
        <v>0.92</v>
      </c>
      <c r="Z466" s="262">
        <v>0.936974789915966</v>
      </c>
      <c r="AA466" s="262">
        <v>0.85207100591716</v>
      </c>
      <c r="AB466" s="262">
        <v>0.918367346938776</v>
      </c>
      <c r="AC466" s="262">
        <v>0.934971098265896</v>
      </c>
      <c r="AD466" s="262">
        <v>0.92</v>
      </c>
      <c r="AE466" s="260">
        <v>1</v>
      </c>
      <c r="AF466" s="260">
        <v>1</v>
      </c>
      <c r="AG466" s="260">
        <v>0.988700564971751</v>
      </c>
      <c r="AH466" s="260">
        <v>0.995103686635945</v>
      </c>
      <c r="AI466" s="262">
        <v>0.92</v>
      </c>
      <c r="AJ466" s="260">
        <v>0.982957669048928</v>
      </c>
      <c r="AK466" s="260">
        <v>0.952307692307692</v>
      </c>
      <c r="AL466" s="260">
        <v>0.98744769874477</v>
      </c>
      <c r="AM466" s="260">
        <v>0.982605665040238</v>
      </c>
      <c r="AN466" s="259">
        <v>0.99</v>
      </c>
      <c r="AO466" s="264">
        <v>1</v>
      </c>
      <c r="AP466" s="264">
        <v>1</v>
      </c>
      <c r="AQ466" s="264">
        <v>1</v>
      </c>
      <c r="AR466" s="265">
        <v>1</v>
      </c>
      <c r="AS466" s="286">
        <v>0.05</v>
      </c>
      <c r="AT466" s="267">
        <v>0</v>
      </c>
      <c r="AU466" s="268">
        <v>1</v>
      </c>
      <c r="AV466" s="268">
        <v>0</v>
      </c>
      <c r="AW466" s="268">
        <v>0.105263157894737</v>
      </c>
      <c r="AX466" s="224"/>
      <c r="AY466" s="222"/>
    </row>
    <row r="467" ht="15" spans="1:51">
      <c r="A467" s="220"/>
      <c r="B467" s="224"/>
      <c r="C467" s="283" t="s">
        <v>375</v>
      </c>
      <c r="D467" s="111" t="s">
        <v>25</v>
      </c>
      <c r="E467" s="111" t="s">
        <v>376</v>
      </c>
      <c r="F467" s="284" t="s">
        <v>498</v>
      </c>
      <c r="G467" s="284" t="s">
        <v>498</v>
      </c>
      <c r="H467" s="284" t="s">
        <v>498</v>
      </c>
      <c r="I467" s="284" t="s">
        <v>498</v>
      </c>
      <c r="J467" s="259">
        <v>0.9</v>
      </c>
      <c r="K467" s="260">
        <v>1</v>
      </c>
      <c r="L467" s="260">
        <v>0.964285714285714</v>
      </c>
      <c r="M467" s="261">
        <v>0.986486486486487</v>
      </c>
      <c r="N467" s="261">
        <v>0.965473948524796</v>
      </c>
      <c r="O467" s="262">
        <v>0.9</v>
      </c>
      <c r="P467" s="263">
        <v>0.984756597279135</v>
      </c>
      <c r="Q467" s="260">
        <v>0.990846681922197</v>
      </c>
      <c r="R467" s="260">
        <v>0.985594795539034</v>
      </c>
      <c r="S467" s="260">
        <v>0.98412406995845</v>
      </c>
      <c r="T467" s="262">
        <v>0.9</v>
      </c>
      <c r="U467" s="260">
        <v>0.957711850516309</v>
      </c>
      <c r="V467" s="260">
        <v>0.956979405034325</v>
      </c>
      <c r="W467" s="260">
        <v>0.961663568773234</v>
      </c>
      <c r="X467" s="260">
        <v>0.949859889844429</v>
      </c>
      <c r="Y467" s="262">
        <v>0.92</v>
      </c>
      <c r="Z467" s="262">
        <v>0.903492647058823</v>
      </c>
      <c r="AA467" s="262">
        <v>0.87115165336374</v>
      </c>
      <c r="AB467" s="262">
        <v>0.876404494382023</v>
      </c>
      <c r="AC467" s="262">
        <v>0.864046783625731</v>
      </c>
      <c r="AD467" s="262">
        <v>0.92</v>
      </c>
      <c r="AE467" s="260">
        <v>0.993827160493827</v>
      </c>
      <c r="AF467" s="260">
        <v>0.989536621823617</v>
      </c>
      <c r="AG467" s="260">
        <v>0.99413558526859</v>
      </c>
      <c r="AH467" s="260">
        <v>0.987978650882064</v>
      </c>
      <c r="AI467" s="262">
        <v>0.92</v>
      </c>
      <c r="AJ467" s="260">
        <v>0.96480734455418</v>
      </c>
      <c r="AK467" s="260">
        <v>0.946440235140431</v>
      </c>
      <c r="AL467" s="260">
        <v>0.97094125078964</v>
      </c>
      <c r="AM467" s="260">
        <v>0.960046128342503</v>
      </c>
      <c r="AN467" s="259">
        <v>0.99</v>
      </c>
      <c r="AO467" s="264">
        <v>1</v>
      </c>
      <c r="AP467" s="264">
        <v>1</v>
      </c>
      <c r="AQ467" s="264">
        <v>1</v>
      </c>
      <c r="AR467" s="265">
        <v>1</v>
      </c>
      <c r="AS467" s="286">
        <v>0.05</v>
      </c>
      <c r="AT467" s="267">
        <v>0.0476190476190476</v>
      </c>
      <c r="AU467" s="268">
        <v>0.1</v>
      </c>
      <c r="AV467" s="268">
        <v>0</v>
      </c>
      <c r="AW467" s="268">
        <v>0.0537084398976982</v>
      </c>
      <c r="AX467" s="224"/>
      <c r="AY467" s="222"/>
    </row>
    <row r="468" ht="15" spans="1:51">
      <c r="A468" s="220"/>
      <c r="B468" s="224"/>
      <c r="C468" s="283" t="s">
        <v>375</v>
      </c>
      <c r="D468" s="111" t="s">
        <v>25</v>
      </c>
      <c r="E468" s="111" t="s">
        <v>376</v>
      </c>
      <c r="F468" s="284" t="s">
        <v>499</v>
      </c>
      <c r="G468" s="284" t="s">
        <v>499</v>
      </c>
      <c r="H468" s="284" t="s">
        <v>499</v>
      </c>
      <c r="I468" s="284" t="s">
        <v>499</v>
      </c>
      <c r="J468" s="259">
        <v>0.9</v>
      </c>
      <c r="K468" s="260">
        <v>0.983333333333333</v>
      </c>
      <c r="L468" s="260">
        <v>1</v>
      </c>
      <c r="M468" s="261">
        <v>0.982142857142857</v>
      </c>
      <c r="N468" s="261">
        <v>0.995145631067961</v>
      </c>
      <c r="O468" s="262">
        <v>0.9</v>
      </c>
      <c r="P468" s="263">
        <v>0.99049504950495</v>
      </c>
      <c r="Q468" s="260">
        <v>0.986224709427465</v>
      </c>
      <c r="R468" s="260">
        <v>0.988922931887815</v>
      </c>
      <c r="S468" s="260">
        <v>0.988105765829501</v>
      </c>
      <c r="T468" s="262">
        <v>0.9</v>
      </c>
      <c r="U468" s="260">
        <v>0.958811881188119</v>
      </c>
      <c r="V468" s="260">
        <v>0.952647438656909</v>
      </c>
      <c r="W468" s="260">
        <v>0.951449446146594</v>
      </c>
      <c r="X468" s="260">
        <v>0.952909444640962</v>
      </c>
      <c r="Y468" s="262">
        <v>0.92</v>
      </c>
      <c r="Z468" s="262">
        <v>0.946635730858469</v>
      </c>
      <c r="AA468" s="262">
        <v>0.91740412979351</v>
      </c>
      <c r="AB468" s="262">
        <v>0.909620991253644</v>
      </c>
      <c r="AC468" s="262">
        <v>0.935434499178051</v>
      </c>
      <c r="AD468" s="262">
        <v>0.92</v>
      </c>
      <c r="AE468" s="260">
        <v>0.994169096209913</v>
      </c>
      <c r="AF468" s="260">
        <v>0.993257261410788</v>
      </c>
      <c r="AG468" s="260">
        <v>0.986434108527132</v>
      </c>
      <c r="AH468" s="260">
        <v>0.992401350870956</v>
      </c>
      <c r="AI468" s="262">
        <v>0.92</v>
      </c>
      <c r="AJ468" s="260">
        <v>0.98223951285521</v>
      </c>
      <c r="AK468" s="260">
        <v>0.969020652898068</v>
      </c>
      <c r="AL468" s="260">
        <v>0.981901439162669</v>
      </c>
      <c r="AM468" s="260">
        <v>0.981583912979133</v>
      </c>
      <c r="AN468" s="259">
        <v>0.99</v>
      </c>
      <c r="AO468" s="264">
        <v>1</v>
      </c>
      <c r="AP468" s="264">
        <v>1</v>
      </c>
      <c r="AQ468" s="264">
        <v>1</v>
      </c>
      <c r="AR468" s="265">
        <v>1</v>
      </c>
      <c r="AS468" s="286">
        <v>0.05</v>
      </c>
      <c r="AT468" s="267">
        <v>0</v>
      </c>
      <c r="AU468" s="268">
        <v>0.285714285714286</v>
      </c>
      <c r="AV468" s="268">
        <v>0</v>
      </c>
      <c r="AW468" s="268">
        <v>0.062200956937799</v>
      </c>
      <c r="AX468" s="224"/>
      <c r="AY468" s="222"/>
    </row>
    <row r="469" ht="15" spans="1:51">
      <c r="A469" s="220"/>
      <c r="B469" s="224"/>
      <c r="C469" s="283" t="s">
        <v>375</v>
      </c>
      <c r="D469" s="111" t="s">
        <v>25</v>
      </c>
      <c r="E469" s="111" t="s">
        <v>376</v>
      </c>
      <c r="F469" s="284" t="s">
        <v>500</v>
      </c>
      <c r="G469" s="284" t="s">
        <v>500</v>
      </c>
      <c r="H469" s="284" t="s">
        <v>500</v>
      </c>
      <c r="I469" s="284" t="s">
        <v>500</v>
      </c>
      <c r="J469" s="259">
        <v>0.9</v>
      </c>
      <c r="K469" s="260">
        <v>0.953488372093023</v>
      </c>
      <c r="L469" s="260">
        <v>1</v>
      </c>
      <c r="M469" s="261">
        <v>0.971428571428571</v>
      </c>
      <c r="N469" s="261">
        <v>0.984777517564403</v>
      </c>
      <c r="O469" s="262">
        <v>0.9</v>
      </c>
      <c r="P469" s="263">
        <v>0.996686746987952</v>
      </c>
      <c r="Q469" s="260">
        <v>0.994647636039251</v>
      </c>
      <c r="R469" s="260">
        <v>0.987809673613842</v>
      </c>
      <c r="S469" s="260">
        <v>0.987134892235999</v>
      </c>
      <c r="T469" s="262">
        <v>0.9</v>
      </c>
      <c r="U469" s="260">
        <v>0.925903614457831</v>
      </c>
      <c r="V469" s="260">
        <v>0.934879571810883</v>
      </c>
      <c r="W469" s="260">
        <v>0.885174990169092</v>
      </c>
      <c r="X469" s="260">
        <v>0.934359657152367</v>
      </c>
      <c r="Y469" s="262">
        <v>0.92</v>
      </c>
      <c r="Z469" s="262">
        <v>0.828651685393258</v>
      </c>
      <c r="AA469" s="262">
        <v>0.787418655097614</v>
      </c>
      <c r="AB469" s="262">
        <v>0.743697478991597</v>
      </c>
      <c r="AC469" s="262">
        <v>0.830166910237674</v>
      </c>
      <c r="AD469" s="262">
        <v>0.92</v>
      </c>
      <c r="AE469" s="260">
        <v>0.984126984126984</v>
      </c>
      <c r="AF469" s="260">
        <v>0.988200589970501</v>
      </c>
      <c r="AG469" s="260">
        <v>0.972850678733032</v>
      </c>
      <c r="AH469" s="260">
        <v>0.979861205606205</v>
      </c>
      <c r="AI469" s="262">
        <v>0.92</v>
      </c>
      <c r="AJ469" s="260">
        <v>0.941964285714286</v>
      </c>
      <c r="AK469" s="260">
        <v>0.918457648546144</v>
      </c>
      <c r="AL469" s="260">
        <v>0.957569219705142</v>
      </c>
      <c r="AM469" s="260">
        <v>0.9532962147225</v>
      </c>
      <c r="AN469" s="259">
        <v>0.99</v>
      </c>
      <c r="AO469" s="264">
        <v>1</v>
      </c>
      <c r="AP469" s="264">
        <v>1</v>
      </c>
      <c r="AQ469" s="264">
        <v>1</v>
      </c>
      <c r="AR469" s="265">
        <v>1</v>
      </c>
      <c r="AS469" s="286">
        <v>0.05</v>
      </c>
      <c r="AT469" s="267">
        <v>0.0909090909090909</v>
      </c>
      <c r="AU469" s="268">
        <v>0.111111111111111</v>
      </c>
      <c r="AV469" s="268">
        <v>0.0909090909090909</v>
      </c>
      <c r="AW469" s="268">
        <v>0.0394736842105263</v>
      </c>
      <c r="AX469" s="224"/>
      <c r="AY469" s="222"/>
    </row>
    <row r="470" ht="15" spans="1:51">
      <c r="A470" s="220"/>
      <c r="B470" s="224"/>
      <c r="C470" s="283" t="s">
        <v>375</v>
      </c>
      <c r="D470" s="111" t="s">
        <v>25</v>
      </c>
      <c r="E470" s="111" t="s">
        <v>376</v>
      </c>
      <c r="F470" s="284" t="s">
        <v>501</v>
      </c>
      <c r="G470" s="284" t="s">
        <v>501</v>
      </c>
      <c r="H470" s="284" t="s">
        <v>501</v>
      </c>
      <c r="I470" s="284" t="s">
        <v>501</v>
      </c>
      <c r="J470" s="259">
        <v>0.9</v>
      </c>
      <c r="K470" s="260">
        <v>0.961538461538462</v>
      </c>
      <c r="L470" s="260">
        <v>1</v>
      </c>
      <c r="M470" s="261">
        <v>1</v>
      </c>
      <c r="N470" s="261">
        <v>0.963898916967509</v>
      </c>
      <c r="O470" s="262">
        <v>0.9</v>
      </c>
      <c r="P470" s="263">
        <v>0.970106075216972</v>
      </c>
      <c r="Q470" s="260">
        <v>0.939711664482307</v>
      </c>
      <c r="R470" s="260">
        <v>0.976010101010101</v>
      </c>
      <c r="S470" s="260">
        <v>0.968818772371735</v>
      </c>
      <c r="T470" s="262">
        <v>0.9</v>
      </c>
      <c r="U470" s="260">
        <v>0.887174541947927</v>
      </c>
      <c r="V470" s="260">
        <v>0.885976408912189</v>
      </c>
      <c r="W470" s="260">
        <v>0.89520202020202</v>
      </c>
      <c r="X470" s="260">
        <v>0.878907596447037</v>
      </c>
      <c r="Y470" s="262">
        <v>0.92</v>
      </c>
      <c r="Z470" s="262">
        <v>0</v>
      </c>
      <c r="AA470" s="262" t="s">
        <v>33</v>
      </c>
      <c r="AB470" s="262" t="s">
        <v>33</v>
      </c>
      <c r="AC470" s="262">
        <v>0.714285714285714</v>
      </c>
      <c r="AD470" s="262">
        <v>0.92</v>
      </c>
      <c r="AE470" s="260">
        <v>0.988030888030888</v>
      </c>
      <c r="AF470" s="260">
        <v>0.993508601103538</v>
      </c>
      <c r="AG470" s="260">
        <v>0.993537964458804</v>
      </c>
      <c r="AH470" s="260">
        <v>0.990021913805698</v>
      </c>
      <c r="AI470" s="262">
        <v>0.92</v>
      </c>
      <c r="AJ470" s="260">
        <v>0.949397590361446</v>
      </c>
      <c r="AK470" s="260">
        <v>0.923984272608126</v>
      </c>
      <c r="AL470" s="260">
        <v>0.933712121212121</v>
      </c>
      <c r="AM470" s="260">
        <v>0.951599650117953</v>
      </c>
      <c r="AN470" s="259">
        <v>0.99</v>
      </c>
      <c r="AO470" s="264">
        <v>1</v>
      </c>
      <c r="AP470" s="264">
        <v>1</v>
      </c>
      <c r="AQ470" s="264">
        <v>1</v>
      </c>
      <c r="AR470" s="265">
        <v>1</v>
      </c>
      <c r="AS470" s="286">
        <v>0.05</v>
      </c>
      <c r="AT470" s="267">
        <v>0</v>
      </c>
      <c r="AU470" s="268">
        <v>0.5</v>
      </c>
      <c r="AV470" s="268">
        <v>0.111111111111111</v>
      </c>
      <c r="AW470" s="268">
        <v>0.0571428571428571</v>
      </c>
      <c r="AX470" s="224"/>
      <c r="AY470" s="222"/>
    </row>
    <row r="471" ht="15" spans="1:51">
      <c r="A471" s="220"/>
      <c r="B471" s="224"/>
      <c r="C471" s="283" t="s">
        <v>375</v>
      </c>
      <c r="D471" s="111" t="s">
        <v>25</v>
      </c>
      <c r="E471" s="111" t="s">
        <v>376</v>
      </c>
      <c r="F471" s="284" t="s">
        <v>502</v>
      </c>
      <c r="G471" s="284" t="s">
        <v>502</v>
      </c>
      <c r="H471" s="284" t="s">
        <v>502</v>
      </c>
      <c r="I471" s="284" t="s">
        <v>502</v>
      </c>
      <c r="J471" s="259">
        <v>0.9</v>
      </c>
      <c r="K471" s="260">
        <v>1</v>
      </c>
      <c r="L471" s="260">
        <v>1</v>
      </c>
      <c r="M471" s="261">
        <v>1</v>
      </c>
      <c r="N471" s="261">
        <v>0.998336106489185</v>
      </c>
      <c r="O471" s="262">
        <v>0.9</v>
      </c>
      <c r="P471" s="263">
        <v>0.996568291008922</v>
      </c>
      <c r="Q471" s="260">
        <v>0.99673735725938</v>
      </c>
      <c r="R471" s="260">
        <v>0.998077847188852</v>
      </c>
      <c r="S471" s="260">
        <v>0.994646263666386</v>
      </c>
      <c r="T471" s="262">
        <v>0.9</v>
      </c>
      <c r="U471" s="260">
        <v>0.957789979409746</v>
      </c>
      <c r="V471" s="260">
        <v>0.966557911908646</v>
      </c>
      <c r="W471" s="260">
        <v>0.959634790965882</v>
      </c>
      <c r="X471" s="260">
        <v>0.952595844187812</v>
      </c>
      <c r="Y471" s="262">
        <v>0.92</v>
      </c>
      <c r="Z471" s="262">
        <v>0.938679245283019</v>
      </c>
      <c r="AA471" s="262">
        <v>0.962765957446808</v>
      </c>
      <c r="AB471" s="262">
        <v>0.939285714285714</v>
      </c>
      <c r="AC471" s="262">
        <v>0.949278493044154</v>
      </c>
      <c r="AD471" s="262">
        <v>0.92</v>
      </c>
      <c r="AE471" s="260">
        <v>0.996706586826347</v>
      </c>
      <c r="AF471" s="260">
        <v>0.995942338494394</v>
      </c>
      <c r="AG471" s="260">
        <v>0.994348041646009</v>
      </c>
      <c r="AH471" s="260">
        <v>0.996182562349608</v>
      </c>
      <c r="AI471" s="262">
        <v>0.92</v>
      </c>
      <c r="AJ471" s="260">
        <v>0.977746478873239</v>
      </c>
      <c r="AK471" s="260">
        <v>0.978212290502793</v>
      </c>
      <c r="AL471" s="260">
        <v>0.985175772977552</v>
      </c>
      <c r="AM471" s="260">
        <v>0.980142549312117</v>
      </c>
      <c r="AN471" s="259">
        <v>0.99</v>
      </c>
      <c r="AO471" s="264">
        <v>1</v>
      </c>
      <c r="AP471" s="264">
        <v>1</v>
      </c>
      <c r="AQ471" s="264">
        <v>1</v>
      </c>
      <c r="AR471" s="265">
        <v>1</v>
      </c>
      <c r="AS471" s="286">
        <v>0.05</v>
      </c>
      <c r="AT471" s="267">
        <v>0.111111111111111</v>
      </c>
      <c r="AU471" s="268">
        <v>0</v>
      </c>
      <c r="AV471" s="268">
        <v>0</v>
      </c>
      <c r="AW471" s="268">
        <v>0.0307017543859649</v>
      </c>
      <c r="AX471" s="224"/>
      <c r="AY471" s="222"/>
    </row>
    <row r="472" ht="15" spans="1:51">
      <c r="A472" s="220"/>
      <c r="B472" s="224"/>
      <c r="C472" s="283" t="s">
        <v>375</v>
      </c>
      <c r="D472" s="111" t="s">
        <v>25</v>
      </c>
      <c r="E472" s="111" t="s">
        <v>376</v>
      </c>
      <c r="F472" s="284" t="s">
        <v>503</v>
      </c>
      <c r="G472" s="284" t="s">
        <v>503</v>
      </c>
      <c r="H472" s="284" t="s">
        <v>503</v>
      </c>
      <c r="I472" s="284" t="s">
        <v>503</v>
      </c>
      <c r="J472" s="259">
        <v>0.9</v>
      </c>
      <c r="K472" s="260">
        <v>1</v>
      </c>
      <c r="L472" s="260">
        <v>1</v>
      </c>
      <c r="M472" s="261">
        <v>0.972222222222222</v>
      </c>
      <c r="N472" s="261">
        <v>0.989010989010989</v>
      </c>
      <c r="O472" s="262">
        <v>0.9</v>
      </c>
      <c r="P472" s="263">
        <v>0.990499337163058</v>
      </c>
      <c r="Q472" s="260">
        <v>0.990307867730901</v>
      </c>
      <c r="R472" s="260">
        <v>0.986725663716814</v>
      </c>
      <c r="S472" s="260">
        <v>0.98888519216788</v>
      </c>
      <c r="T472" s="262">
        <v>0.9</v>
      </c>
      <c r="U472" s="260">
        <v>0.919133893062307</v>
      </c>
      <c r="V472" s="260">
        <v>0.931584948688712</v>
      </c>
      <c r="W472" s="260">
        <v>0.898230088495575</v>
      </c>
      <c r="X472" s="260">
        <v>0.927618202654246</v>
      </c>
      <c r="Y472" s="262">
        <v>0.92</v>
      </c>
      <c r="Z472" s="262" t="s">
        <v>33</v>
      </c>
      <c r="AA472" s="262" t="s">
        <v>33</v>
      </c>
      <c r="AB472" s="262" t="s">
        <v>33</v>
      </c>
      <c r="AC472" s="262" t="s">
        <v>33</v>
      </c>
      <c r="AD472" s="262">
        <v>0.92</v>
      </c>
      <c r="AE472" s="260">
        <v>0.998073217726397</v>
      </c>
      <c r="AF472" s="260">
        <v>0.982857142857143</v>
      </c>
      <c r="AG472" s="260">
        <v>0.996610169491525</v>
      </c>
      <c r="AH472" s="260">
        <v>0.992121963673499</v>
      </c>
      <c r="AI472" s="262">
        <v>0.92</v>
      </c>
      <c r="AJ472" s="260">
        <v>0.97326557666814</v>
      </c>
      <c r="AK472" s="260">
        <v>0.961801596351197</v>
      </c>
      <c r="AL472" s="260">
        <v>0.96165191740413</v>
      </c>
      <c r="AM472" s="260">
        <v>0.978016832402992</v>
      </c>
      <c r="AN472" s="259">
        <v>0.99</v>
      </c>
      <c r="AO472" s="264">
        <v>1</v>
      </c>
      <c r="AP472" s="264">
        <v>1</v>
      </c>
      <c r="AQ472" s="264">
        <v>1</v>
      </c>
      <c r="AR472" s="265">
        <v>1</v>
      </c>
      <c r="AS472" s="286">
        <v>0.05</v>
      </c>
      <c r="AT472" s="267">
        <v>0.1</v>
      </c>
      <c r="AU472" s="268">
        <v>0</v>
      </c>
      <c r="AV472" s="268">
        <v>0.0555555555555556</v>
      </c>
      <c r="AW472" s="268">
        <v>0.0566801619433198</v>
      </c>
      <c r="AX472" s="224"/>
      <c r="AY472" s="222"/>
    </row>
    <row r="473" ht="15" spans="1:51">
      <c r="A473" s="220"/>
      <c r="B473" s="224"/>
      <c r="C473" s="283" t="s">
        <v>375</v>
      </c>
      <c r="D473" s="111" t="s">
        <v>25</v>
      </c>
      <c r="E473" s="111" t="s">
        <v>376</v>
      </c>
      <c r="F473" s="284" t="s">
        <v>504</v>
      </c>
      <c r="G473" s="284" t="s">
        <v>504</v>
      </c>
      <c r="H473" s="284" t="s">
        <v>504</v>
      </c>
      <c r="I473" s="284" t="s">
        <v>504</v>
      </c>
      <c r="J473" s="259">
        <v>0.9</v>
      </c>
      <c r="K473" s="260">
        <v>1</v>
      </c>
      <c r="L473" s="260">
        <v>0.958333333333333</v>
      </c>
      <c r="M473" s="261">
        <v>0.96551724137931</v>
      </c>
      <c r="N473" s="261">
        <v>0.974723538704581</v>
      </c>
      <c r="O473" s="262">
        <v>0.9</v>
      </c>
      <c r="P473" s="263">
        <v>0.989819004524887</v>
      </c>
      <c r="Q473" s="260">
        <v>0.990243902439024</v>
      </c>
      <c r="R473" s="260">
        <v>0.991386735572782</v>
      </c>
      <c r="S473" s="260">
        <v>0.989890330781282</v>
      </c>
      <c r="T473" s="262">
        <v>0.9</v>
      </c>
      <c r="U473" s="260">
        <v>0.873868778280543</v>
      </c>
      <c r="V473" s="260">
        <v>0.885365853658537</v>
      </c>
      <c r="W473" s="260">
        <v>0.917312661498708</v>
      </c>
      <c r="X473" s="260">
        <v>0.915309349966006</v>
      </c>
      <c r="Y473" s="262">
        <v>0.92</v>
      </c>
      <c r="Z473" s="262">
        <v>0.878127004490058</v>
      </c>
      <c r="AA473" s="262">
        <v>0.885169927909372</v>
      </c>
      <c r="AB473" s="262">
        <v>0.937961595273264</v>
      </c>
      <c r="AC473" s="262">
        <v>0.930617441120306</v>
      </c>
      <c r="AD473" s="262">
        <v>0.92</v>
      </c>
      <c r="AE473" s="260">
        <v>1</v>
      </c>
      <c r="AF473" s="260">
        <v>1</v>
      </c>
      <c r="AG473" s="260">
        <v>0.993865030674847</v>
      </c>
      <c r="AH473" s="260">
        <v>0.997053872053872</v>
      </c>
      <c r="AI473" s="262">
        <v>0.92</v>
      </c>
      <c r="AJ473" s="260">
        <v>0.927261797415089</v>
      </c>
      <c r="AK473" s="260">
        <v>0.905865314989138</v>
      </c>
      <c r="AL473" s="260">
        <v>0.954298150163221</v>
      </c>
      <c r="AM473" s="260">
        <v>0.956515381916014</v>
      </c>
      <c r="AN473" s="259">
        <v>0.99</v>
      </c>
      <c r="AO473" s="264">
        <v>1</v>
      </c>
      <c r="AP473" s="264">
        <v>1</v>
      </c>
      <c r="AQ473" s="264">
        <v>1</v>
      </c>
      <c r="AR473" s="265">
        <v>1</v>
      </c>
      <c r="AS473" s="286">
        <v>0.05</v>
      </c>
      <c r="AT473" s="267">
        <v>0.166666666666667</v>
      </c>
      <c r="AU473" s="268">
        <v>0.3</v>
      </c>
      <c r="AV473" s="268">
        <v>0</v>
      </c>
      <c r="AW473" s="268">
        <v>0.0853658536585366</v>
      </c>
      <c r="AX473" s="224"/>
      <c r="AY473" s="222"/>
    </row>
    <row r="474" ht="15" spans="1:51">
      <c r="A474" s="220"/>
      <c r="B474" s="224"/>
      <c r="C474" s="283" t="s">
        <v>375</v>
      </c>
      <c r="D474" s="111" t="s">
        <v>25</v>
      </c>
      <c r="E474" s="111" t="s">
        <v>376</v>
      </c>
      <c r="F474" s="284" t="s">
        <v>505</v>
      </c>
      <c r="G474" s="284" t="s">
        <v>505</v>
      </c>
      <c r="H474" s="284" t="s">
        <v>505</v>
      </c>
      <c r="I474" s="284" t="s">
        <v>505</v>
      </c>
      <c r="J474" s="259">
        <v>0.9</v>
      </c>
      <c r="K474" s="260">
        <v>0.84375</v>
      </c>
      <c r="L474" s="260">
        <v>0.740740740740741</v>
      </c>
      <c r="M474" s="261">
        <v>0.961538461538462</v>
      </c>
      <c r="N474" s="261">
        <v>0.88780487804878</v>
      </c>
      <c r="O474" s="262">
        <v>0.9</v>
      </c>
      <c r="P474" s="263">
        <v>0.993027888446215</v>
      </c>
      <c r="Q474" s="260">
        <v>0.991338582677165</v>
      </c>
      <c r="R474" s="260">
        <v>0.994813767090995</v>
      </c>
      <c r="S474" s="260">
        <v>0.992895586652314</v>
      </c>
      <c r="T474" s="262">
        <v>0.9</v>
      </c>
      <c r="U474" s="260">
        <v>0.923970783532536</v>
      </c>
      <c r="V474" s="260">
        <v>0.925984251968504</v>
      </c>
      <c r="W474" s="260">
        <v>0.901933050447902</v>
      </c>
      <c r="X474" s="260">
        <v>0.911499820595623</v>
      </c>
      <c r="Y474" s="262">
        <v>0.92</v>
      </c>
      <c r="Z474" s="262">
        <v>0</v>
      </c>
      <c r="AA474" s="262" t="s">
        <v>33</v>
      </c>
      <c r="AB474" s="262" t="s">
        <v>33</v>
      </c>
      <c r="AC474" s="262">
        <v>0</v>
      </c>
      <c r="AD474" s="262">
        <v>0.92</v>
      </c>
      <c r="AE474" s="260">
        <v>1</v>
      </c>
      <c r="AF474" s="260">
        <v>1</v>
      </c>
      <c r="AG474" s="260">
        <v>0.996296296296296</v>
      </c>
      <c r="AH474" s="260">
        <v>0.998599194536859</v>
      </c>
      <c r="AI474" s="262">
        <v>0.92</v>
      </c>
      <c r="AJ474" s="260">
        <v>0.981413873216064</v>
      </c>
      <c r="AK474" s="260">
        <v>0.978740157480315</v>
      </c>
      <c r="AL474" s="260">
        <v>0.981612446958982</v>
      </c>
      <c r="AM474" s="260">
        <v>0.985145850525636</v>
      </c>
      <c r="AN474" s="259">
        <v>0.99</v>
      </c>
      <c r="AO474" s="264">
        <v>1</v>
      </c>
      <c r="AP474" s="264">
        <v>1</v>
      </c>
      <c r="AQ474" s="264">
        <v>1</v>
      </c>
      <c r="AR474" s="265">
        <v>1</v>
      </c>
      <c r="AS474" s="286">
        <v>0.05</v>
      </c>
      <c r="AT474" s="267">
        <v>0.2</v>
      </c>
      <c r="AU474" s="268">
        <v>0</v>
      </c>
      <c r="AV474" s="268">
        <v>0</v>
      </c>
      <c r="AW474" s="268">
        <v>0.0714285714285714</v>
      </c>
      <c r="AX474" s="224"/>
      <c r="AY474" s="222"/>
    </row>
    <row r="475" ht="15" spans="1:51">
      <c r="A475" s="220"/>
      <c r="B475" s="224"/>
      <c r="C475" s="283" t="s">
        <v>375</v>
      </c>
      <c r="D475" s="111" t="s">
        <v>25</v>
      </c>
      <c r="E475" s="111" t="s">
        <v>376</v>
      </c>
      <c r="F475" s="284" t="s">
        <v>506</v>
      </c>
      <c r="G475" s="284" t="s">
        <v>506</v>
      </c>
      <c r="H475" s="284" t="s">
        <v>506</v>
      </c>
      <c r="I475" s="284" t="s">
        <v>506</v>
      </c>
      <c r="J475" s="259">
        <v>0.9</v>
      </c>
      <c r="K475" s="260">
        <v>0.96078431372549</v>
      </c>
      <c r="L475" s="260">
        <v>0.9375</v>
      </c>
      <c r="M475" s="261">
        <v>0.902439024390244</v>
      </c>
      <c r="N475" s="261">
        <v>0.958410351201479</v>
      </c>
      <c r="O475" s="262">
        <v>0.9</v>
      </c>
      <c r="P475" s="263">
        <v>0.992214532871972</v>
      </c>
      <c r="Q475" s="260">
        <v>0.990689013035382</v>
      </c>
      <c r="R475" s="260">
        <v>0.987647058823529</v>
      </c>
      <c r="S475" s="260">
        <v>0.987850698584831</v>
      </c>
      <c r="T475" s="262">
        <v>0.9</v>
      </c>
      <c r="U475" s="260">
        <v>0.889273356401384</v>
      </c>
      <c r="V475" s="260">
        <v>0.850093109869646</v>
      </c>
      <c r="W475" s="260">
        <v>0.874117647058824</v>
      </c>
      <c r="X475" s="260">
        <v>0.893851103561545</v>
      </c>
      <c r="Y475" s="262">
        <v>0.92</v>
      </c>
      <c r="Z475" s="262">
        <v>0.850510204081633</v>
      </c>
      <c r="AA475" s="262">
        <v>0.887461059190031</v>
      </c>
      <c r="AB475" s="262">
        <v>0.830681818181818</v>
      </c>
      <c r="AC475" s="262">
        <v>0.869393878327848</v>
      </c>
      <c r="AD475" s="262">
        <v>0.92</v>
      </c>
      <c r="AE475" s="260">
        <v>0.998953974895398</v>
      </c>
      <c r="AF475" s="260">
        <v>0.998095238095238</v>
      </c>
      <c r="AG475" s="260">
        <v>0.996073298429319</v>
      </c>
      <c r="AH475" s="260">
        <v>0.995245147712215</v>
      </c>
      <c r="AI475" s="262">
        <v>0.92</v>
      </c>
      <c r="AJ475" s="260">
        <v>0.908261174818629</v>
      </c>
      <c r="AK475" s="260">
        <v>0.908093278463649</v>
      </c>
      <c r="AL475" s="260">
        <v>0.916666666666667</v>
      </c>
      <c r="AM475" s="260">
        <v>0.921512312783979</v>
      </c>
      <c r="AN475" s="259">
        <v>0.99</v>
      </c>
      <c r="AO475" s="264">
        <v>1</v>
      </c>
      <c r="AP475" s="264">
        <v>1</v>
      </c>
      <c r="AQ475" s="264">
        <v>1</v>
      </c>
      <c r="AR475" s="265">
        <v>1</v>
      </c>
      <c r="AS475" s="286">
        <v>0.05</v>
      </c>
      <c r="AT475" s="267">
        <v>0</v>
      </c>
      <c r="AU475" s="268">
        <v>0.3</v>
      </c>
      <c r="AV475" s="268">
        <v>0</v>
      </c>
      <c r="AW475" s="268">
        <v>0.0875576036866359</v>
      </c>
      <c r="AX475" s="224"/>
      <c r="AY475" s="222"/>
    </row>
    <row r="476" ht="15" spans="1:51">
      <c r="A476" s="220"/>
      <c r="B476" s="224"/>
      <c r="C476" s="283" t="s">
        <v>375</v>
      </c>
      <c r="D476" s="111" t="s">
        <v>25</v>
      </c>
      <c r="E476" s="111" t="s">
        <v>376</v>
      </c>
      <c r="F476" s="284" t="s">
        <v>507</v>
      </c>
      <c r="G476" s="284" t="s">
        <v>507</v>
      </c>
      <c r="H476" s="284" t="s">
        <v>507</v>
      </c>
      <c r="I476" s="284" t="s">
        <v>507</v>
      </c>
      <c r="J476" s="259">
        <v>0.9</v>
      </c>
      <c r="K476" s="260">
        <v>1</v>
      </c>
      <c r="L476" s="260">
        <v>1</v>
      </c>
      <c r="M476" s="261">
        <v>1</v>
      </c>
      <c r="N476" s="261">
        <v>0.995018679950187</v>
      </c>
      <c r="O476" s="262">
        <v>0.9</v>
      </c>
      <c r="P476" s="263">
        <v>0.996638655462185</v>
      </c>
      <c r="Q476" s="260">
        <v>0.990575916230366</v>
      </c>
      <c r="R476" s="260">
        <v>0.993799822852081</v>
      </c>
      <c r="S476" s="260">
        <v>0.991631677163518</v>
      </c>
      <c r="T476" s="262">
        <v>0.9</v>
      </c>
      <c r="U476" s="260">
        <v>0.887394957983193</v>
      </c>
      <c r="V476" s="260">
        <v>0.895287958115183</v>
      </c>
      <c r="W476" s="260">
        <v>0.878653675819309</v>
      </c>
      <c r="X476" s="260">
        <v>0.906315605318404</v>
      </c>
      <c r="Y476" s="262">
        <v>0.92</v>
      </c>
      <c r="Z476" s="262">
        <v>0.952127659574468</v>
      </c>
      <c r="AA476" s="262">
        <v>0.952898550724638</v>
      </c>
      <c r="AB476" s="262">
        <v>0.954110898661568</v>
      </c>
      <c r="AC476" s="262">
        <v>0.95765357016443</v>
      </c>
      <c r="AD476" s="262">
        <v>0.92</v>
      </c>
      <c r="AE476" s="260">
        <v>0.993827160493827</v>
      </c>
      <c r="AF476" s="260">
        <v>0.99523241954708</v>
      </c>
      <c r="AG476" s="260">
        <v>0.983235540653814</v>
      </c>
      <c r="AH476" s="260">
        <v>0.993973900756379</v>
      </c>
      <c r="AI476" s="262">
        <v>0.92</v>
      </c>
      <c r="AJ476" s="260">
        <v>0.965495001612383</v>
      </c>
      <c r="AK476" s="260">
        <v>0.960168517809268</v>
      </c>
      <c r="AL476" s="260">
        <v>0.968523002421308</v>
      </c>
      <c r="AM476" s="260">
        <v>0.971228853742849</v>
      </c>
      <c r="AN476" s="259">
        <v>0.99</v>
      </c>
      <c r="AO476" s="264">
        <v>1</v>
      </c>
      <c r="AP476" s="264">
        <v>1</v>
      </c>
      <c r="AQ476" s="264">
        <v>1</v>
      </c>
      <c r="AR476" s="265">
        <v>1</v>
      </c>
      <c r="AS476" s="286">
        <v>0.05</v>
      </c>
      <c r="AT476" s="267">
        <v>0.0769230769230769</v>
      </c>
      <c r="AU476" s="268">
        <v>0.1</v>
      </c>
      <c r="AV476" s="268">
        <v>0.555555555555556</v>
      </c>
      <c r="AW476" s="268">
        <v>0.0856164383561644</v>
      </c>
      <c r="AX476" s="224"/>
      <c r="AY476" s="222"/>
    </row>
    <row r="477" ht="15" spans="1:51">
      <c r="A477" s="220"/>
      <c r="B477" s="224"/>
      <c r="C477" s="283" t="s">
        <v>375</v>
      </c>
      <c r="D477" s="111" t="s">
        <v>25</v>
      </c>
      <c r="E477" s="111" t="s">
        <v>376</v>
      </c>
      <c r="F477" s="284" t="s">
        <v>508</v>
      </c>
      <c r="G477" s="284" t="s">
        <v>508</v>
      </c>
      <c r="H477" s="284" t="s">
        <v>508</v>
      </c>
      <c r="I477" s="284" t="s">
        <v>508</v>
      </c>
      <c r="J477" s="259">
        <v>0.9</v>
      </c>
      <c r="K477" s="260">
        <v>0.91304347826087</v>
      </c>
      <c r="L477" s="260">
        <v>0.894736842105263</v>
      </c>
      <c r="M477" s="261">
        <v>0.894736842105263</v>
      </c>
      <c r="N477" s="261">
        <v>0.92156862745098</v>
      </c>
      <c r="O477" s="262">
        <v>0.9</v>
      </c>
      <c r="P477" s="263">
        <v>0.995914198161389</v>
      </c>
      <c r="Q477" s="260">
        <v>0.990791896869245</v>
      </c>
      <c r="R477" s="260">
        <v>0.992331288343558</v>
      </c>
      <c r="S477" s="260">
        <v>0.995270988310308</v>
      </c>
      <c r="T477" s="262">
        <v>0.9</v>
      </c>
      <c r="U477" s="260">
        <v>0.930541368743616</v>
      </c>
      <c r="V477" s="260">
        <v>0.895027624309392</v>
      </c>
      <c r="W477" s="260">
        <v>0.904907975460123</v>
      </c>
      <c r="X477" s="260">
        <v>0.922157279489904</v>
      </c>
      <c r="Y477" s="262">
        <v>0.92</v>
      </c>
      <c r="Z477" s="262">
        <v>0.972010178117048</v>
      </c>
      <c r="AA477" s="262">
        <v>0.984644913627639</v>
      </c>
      <c r="AB477" s="262">
        <v>0.978125</v>
      </c>
      <c r="AC477" s="262">
        <v>0.97474804031355</v>
      </c>
      <c r="AD477" s="262">
        <v>0.92</v>
      </c>
      <c r="AE477" s="260">
        <v>0.986486486486487</v>
      </c>
      <c r="AF477" s="260">
        <v>1</v>
      </c>
      <c r="AG477" s="260">
        <v>1</v>
      </c>
      <c r="AH477" s="260">
        <v>0.987869198312236</v>
      </c>
      <c r="AI477" s="262">
        <v>0.92</v>
      </c>
      <c r="AJ477" s="260">
        <v>0.980169971671388</v>
      </c>
      <c r="AK477" s="260">
        <v>0.987381703470032</v>
      </c>
      <c r="AL477" s="260">
        <v>0.989711934156379</v>
      </c>
      <c r="AM477" s="260">
        <v>0.983533709549903</v>
      </c>
      <c r="AN477" s="259">
        <v>0.99</v>
      </c>
      <c r="AO477" s="264">
        <v>1</v>
      </c>
      <c r="AP477" s="264">
        <v>1</v>
      </c>
      <c r="AQ477" s="264">
        <v>1</v>
      </c>
      <c r="AR477" s="265">
        <v>1</v>
      </c>
      <c r="AS477" s="286">
        <v>0.05</v>
      </c>
      <c r="AT477" s="267">
        <v>0</v>
      </c>
      <c r="AU477" s="268">
        <v>0</v>
      </c>
      <c r="AV477" s="268">
        <v>0.333333333333333</v>
      </c>
      <c r="AW477" s="268">
        <v>0.0769230769230769</v>
      </c>
      <c r="AX477" s="224"/>
      <c r="AY477" s="222"/>
    </row>
    <row r="478" ht="15" spans="1:51">
      <c r="A478" s="220"/>
      <c r="B478" s="224"/>
      <c r="C478" s="283" t="s">
        <v>375</v>
      </c>
      <c r="D478" s="111" t="s">
        <v>25</v>
      </c>
      <c r="E478" s="111" t="s">
        <v>376</v>
      </c>
      <c r="F478" s="284" t="s">
        <v>509</v>
      </c>
      <c r="G478" s="284" t="s">
        <v>509</v>
      </c>
      <c r="H478" s="284" t="s">
        <v>509</v>
      </c>
      <c r="I478" s="284" t="s">
        <v>509</v>
      </c>
      <c r="J478" s="259">
        <v>0.9</v>
      </c>
      <c r="K478" s="260">
        <v>0.944444444444444</v>
      </c>
      <c r="L478" s="260">
        <v>0.846153846153846</v>
      </c>
      <c r="M478" s="261">
        <v>0.926829268292683</v>
      </c>
      <c r="N478" s="261">
        <v>0.914410480349345</v>
      </c>
      <c r="O478" s="262">
        <v>0.9</v>
      </c>
      <c r="P478" s="263">
        <v>0.978011158516574</v>
      </c>
      <c r="Q478" s="260">
        <v>0.988526570048309</v>
      </c>
      <c r="R478" s="260">
        <v>0.938724259166248</v>
      </c>
      <c r="S478" s="260">
        <v>0.977202000069933</v>
      </c>
      <c r="T478" s="262">
        <v>0.9</v>
      </c>
      <c r="U478" s="260">
        <v>0.874958976042009</v>
      </c>
      <c r="V478" s="260">
        <v>0.879830917874396</v>
      </c>
      <c r="W478" s="260">
        <v>0.858362631843295</v>
      </c>
      <c r="X478" s="260">
        <v>0.871429070946537</v>
      </c>
      <c r="Y478" s="262">
        <v>0.92</v>
      </c>
      <c r="Z478" s="262">
        <v>0.921593291404612</v>
      </c>
      <c r="AA478" s="262">
        <v>0.915097569325573</v>
      </c>
      <c r="AB478" s="262">
        <v>0.903257650542942</v>
      </c>
      <c r="AC478" s="262">
        <v>0.907958064395777</v>
      </c>
      <c r="AD478" s="262">
        <v>0.92</v>
      </c>
      <c r="AE478" s="260">
        <v>0.997129348193178</v>
      </c>
      <c r="AF478" s="260">
        <v>0.993470149253731</v>
      </c>
      <c r="AG478" s="260">
        <v>0.997364457831325</v>
      </c>
      <c r="AH478" s="260">
        <v>0.992742206961557</v>
      </c>
      <c r="AI478" s="262">
        <v>0.92</v>
      </c>
      <c r="AJ478" s="260">
        <v>0.953064605190503</v>
      </c>
      <c r="AK478" s="260">
        <v>0.935779816513762</v>
      </c>
      <c r="AL478" s="260">
        <v>0.950732356857523</v>
      </c>
      <c r="AM478" s="260">
        <v>0.943301899562334</v>
      </c>
      <c r="AN478" s="259">
        <v>0.99</v>
      </c>
      <c r="AO478" s="264">
        <v>1</v>
      </c>
      <c r="AP478" s="264">
        <v>1</v>
      </c>
      <c r="AQ478" s="264">
        <v>1</v>
      </c>
      <c r="AR478" s="265">
        <v>1</v>
      </c>
      <c r="AS478" s="286">
        <v>0.05</v>
      </c>
      <c r="AT478" s="267">
        <v>0.142857142857143</v>
      </c>
      <c r="AU478" s="268">
        <v>0.032258064516129</v>
      </c>
      <c r="AV478" s="268">
        <v>0.0952380952380952</v>
      </c>
      <c r="AW478" s="268">
        <v>0.0636515912897822</v>
      </c>
      <c r="AX478" s="224"/>
      <c r="AY478" s="222"/>
    </row>
    <row r="479" ht="15" spans="1:51">
      <c r="A479" s="220"/>
      <c r="B479" s="224"/>
      <c r="C479" s="283" t="s">
        <v>375</v>
      </c>
      <c r="D479" s="111" t="s">
        <v>25</v>
      </c>
      <c r="E479" s="111" t="s">
        <v>376</v>
      </c>
      <c r="F479" s="284" t="s">
        <v>510</v>
      </c>
      <c r="G479" s="284" t="s">
        <v>510</v>
      </c>
      <c r="H479" s="284" t="s">
        <v>510</v>
      </c>
      <c r="I479" s="284" t="s">
        <v>510</v>
      </c>
      <c r="J479" s="259">
        <v>0.9</v>
      </c>
      <c r="K479" s="260">
        <v>1</v>
      </c>
      <c r="L479" s="260">
        <v>0.916666666666667</v>
      </c>
      <c r="M479" s="261">
        <v>0.96875</v>
      </c>
      <c r="N479" s="261">
        <v>0.942307692307692</v>
      </c>
      <c r="O479" s="262">
        <v>0.9</v>
      </c>
      <c r="P479" s="263">
        <v>0.980064655172414</v>
      </c>
      <c r="Q479" s="260">
        <v>0.973821989528796</v>
      </c>
      <c r="R479" s="260">
        <v>0.973594548551959</v>
      </c>
      <c r="S479" s="260">
        <v>0.977644918118014</v>
      </c>
      <c r="T479" s="262">
        <v>0.9</v>
      </c>
      <c r="U479" s="260">
        <v>0.860991379310345</v>
      </c>
      <c r="V479" s="260">
        <v>0.856544502617801</v>
      </c>
      <c r="W479" s="260">
        <v>0.835604770017036</v>
      </c>
      <c r="X479" s="260">
        <v>0.887242584409208</v>
      </c>
      <c r="Y479" s="262">
        <v>0.92</v>
      </c>
      <c r="Z479" s="262">
        <v>0.90801393728223</v>
      </c>
      <c r="AA479" s="262">
        <v>0.917799752781211</v>
      </c>
      <c r="AB479" s="262">
        <v>0.90453074433657</v>
      </c>
      <c r="AC479" s="262">
        <v>0.922294662632186</v>
      </c>
      <c r="AD479" s="262">
        <v>0.92</v>
      </c>
      <c r="AE479" s="260">
        <v>0.990059642147117</v>
      </c>
      <c r="AF479" s="260">
        <v>0.994897959183674</v>
      </c>
      <c r="AG479" s="260">
        <v>0.994600067499156</v>
      </c>
      <c r="AH479" s="260">
        <v>0.995917068191547</v>
      </c>
      <c r="AI479" s="262">
        <v>0.92</v>
      </c>
      <c r="AJ479" s="260">
        <v>0.935885749012458</v>
      </c>
      <c r="AK479" s="260">
        <v>0.932374659930043</v>
      </c>
      <c r="AL479" s="260">
        <v>0.943080357142857</v>
      </c>
      <c r="AM479" s="260">
        <v>0.946776443064741</v>
      </c>
      <c r="AN479" s="259">
        <v>0.99</v>
      </c>
      <c r="AO479" s="264">
        <v>1</v>
      </c>
      <c r="AP479" s="264">
        <v>1</v>
      </c>
      <c r="AQ479" s="264">
        <v>1</v>
      </c>
      <c r="AR479" s="265">
        <v>1</v>
      </c>
      <c r="AS479" s="286">
        <v>0.05</v>
      </c>
      <c r="AT479" s="267">
        <v>0.1</v>
      </c>
      <c r="AU479" s="268">
        <v>0</v>
      </c>
      <c r="AV479" s="268">
        <v>0.2</v>
      </c>
      <c r="AW479" s="268">
        <v>0.0914826498422713</v>
      </c>
      <c r="AX479" s="224"/>
      <c r="AY479" s="222"/>
    </row>
    <row r="480" ht="15" spans="1:51">
      <c r="A480" s="220"/>
      <c r="B480" s="224"/>
      <c r="C480" s="283" t="s">
        <v>375</v>
      </c>
      <c r="D480" s="111" t="s">
        <v>25</v>
      </c>
      <c r="E480" s="111" t="s">
        <v>376</v>
      </c>
      <c r="F480" s="284" t="s">
        <v>511</v>
      </c>
      <c r="G480" s="284" t="s">
        <v>511</v>
      </c>
      <c r="H480" s="284" t="s">
        <v>511</v>
      </c>
      <c r="I480" s="284" t="s">
        <v>511</v>
      </c>
      <c r="J480" s="259">
        <v>0.9</v>
      </c>
      <c r="K480" s="260">
        <v>0.80952380952381</v>
      </c>
      <c r="L480" s="260">
        <v>0.756756756756757</v>
      </c>
      <c r="M480" s="261">
        <v>0.764705882352941</v>
      </c>
      <c r="N480" s="261">
        <v>0.788377192982456</v>
      </c>
      <c r="O480" s="262">
        <v>0.9</v>
      </c>
      <c r="P480" s="263">
        <v>0.980769230769231</v>
      </c>
      <c r="Q480" s="260">
        <v>0.927342256214149</v>
      </c>
      <c r="R480" s="260">
        <v>0.90203426124197</v>
      </c>
      <c r="S480" s="260">
        <v>0.948134463647508</v>
      </c>
      <c r="T480" s="262">
        <v>0.9</v>
      </c>
      <c r="U480" s="260">
        <v>0.795209176788124</v>
      </c>
      <c r="V480" s="260">
        <v>0.794136392606756</v>
      </c>
      <c r="W480" s="260">
        <v>0.809421841541756</v>
      </c>
      <c r="X480" s="260">
        <v>0.806557433657349</v>
      </c>
      <c r="Y480" s="262">
        <v>0.92</v>
      </c>
      <c r="Z480" s="262">
        <v>0.906077348066298</v>
      </c>
      <c r="AA480" s="262">
        <v>0.79067055393586</v>
      </c>
      <c r="AB480" s="262">
        <v>0.844911147011309</v>
      </c>
      <c r="AC480" s="262">
        <v>0.851317189994678</v>
      </c>
      <c r="AD480" s="262">
        <v>0.92</v>
      </c>
      <c r="AE480" s="260">
        <v>0.995115995115995</v>
      </c>
      <c r="AF480" s="260">
        <v>0.992869875222816</v>
      </c>
      <c r="AG480" s="260">
        <v>0.977944862155388</v>
      </c>
      <c r="AH480" s="260">
        <v>0.974003159184517</v>
      </c>
      <c r="AI480" s="262">
        <v>0.92</v>
      </c>
      <c r="AJ480" s="260">
        <v>0.934703528555838</v>
      </c>
      <c r="AK480" s="260">
        <v>0.826765353070614</v>
      </c>
      <c r="AL480" s="260">
        <v>0.891178364455892</v>
      </c>
      <c r="AM480" s="260">
        <v>0.900785213922088</v>
      </c>
      <c r="AN480" s="259">
        <v>0.99</v>
      </c>
      <c r="AO480" s="264">
        <v>1</v>
      </c>
      <c r="AP480" s="264">
        <v>1</v>
      </c>
      <c r="AQ480" s="264">
        <v>1</v>
      </c>
      <c r="AR480" s="265">
        <v>1</v>
      </c>
      <c r="AS480" s="286">
        <v>0.05</v>
      </c>
      <c r="AT480" s="267">
        <v>0.00609756097560976</v>
      </c>
      <c r="AU480" s="268">
        <v>0.0165289256198347</v>
      </c>
      <c r="AV480" s="268">
        <v>0.00302114803625378</v>
      </c>
      <c r="AW480" s="268">
        <v>0.00637119113573407</v>
      </c>
      <c r="AX480" s="224"/>
      <c r="AY480" s="222"/>
    </row>
    <row r="481" ht="15" spans="1:51">
      <c r="A481" s="220"/>
      <c r="B481" s="224"/>
      <c r="C481" s="283" t="s">
        <v>375</v>
      </c>
      <c r="D481" s="111" t="s">
        <v>25</v>
      </c>
      <c r="E481" s="111" t="s">
        <v>376</v>
      </c>
      <c r="F481" s="284" t="s">
        <v>512</v>
      </c>
      <c r="G481" s="284" t="s">
        <v>512</v>
      </c>
      <c r="H481" s="284" t="s">
        <v>512</v>
      </c>
      <c r="I481" s="284" t="s">
        <v>512</v>
      </c>
      <c r="J481" s="259">
        <v>0.9</v>
      </c>
      <c r="K481" s="260">
        <v>1</v>
      </c>
      <c r="L481" s="260">
        <v>0.945945945945946</v>
      </c>
      <c r="M481" s="261">
        <v>1</v>
      </c>
      <c r="N481" s="261">
        <v>0.989221556886228</v>
      </c>
      <c r="O481" s="262">
        <v>0.9</v>
      </c>
      <c r="P481" s="263">
        <v>0.992816091954023</v>
      </c>
      <c r="Q481" s="260">
        <v>0.992647058823529</v>
      </c>
      <c r="R481" s="260">
        <v>0.995607613469985</v>
      </c>
      <c r="S481" s="260">
        <v>0.995223851794674</v>
      </c>
      <c r="T481" s="262">
        <v>0.9</v>
      </c>
      <c r="U481" s="260">
        <v>0.926724137931034</v>
      </c>
      <c r="V481" s="260">
        <v>0.934742647058823</v>
      </c>
      <c r="W481" s="260">
        <v>0.918740849194729</v>
      </c>
      <c r="X481" s="260">
        <v>0.927344654573524</v>
      </c>
      <c r="Y481" s="262">
        <v>0.92</v>
      </c>
      <c r="Z481" s="262">
        <v>0.93847110006215</v>
      </c>
      <c r="AA481" s="262">
        <v>0.931829328102011</v>
      </c>
      <c r="AB481" s="262">
        <v>0.939393939393939</v>
      </c>
      <c r="AC481" s="262">
        <v>0.941270817183031</v>
      </c>
      <c r="AD481" s="262">
        <v>0.92</v>
      </c>
      <c r="AE481" s="260">
        <v>0.988005997001499</v>
      </c>
      <c r="AF481" s="260">
        <v>1</v>
      </c>
      <c r="AG481" s="260">
        <v>0.99781181619256</v>
      </c>
      <c r="AH481" s="260">
        <v>0.99629806544065</v>
      </c>
      <c r="AI481" s="262">
        <v>0.92</v>
      </c>
      <c r="AJ481" s="260">
        <v>0.962412114656571</v>
      </c>
      <c r="AK481" s="260">
        <v>0.951391109689799</v>
      </c>
      <c r="AL481" s="260">
        <v>0.968410661401777</v>
      </c>
      <c r="AM481" s="260">
        <v>0.965055092751087</v>
      </c>
      <c r="AN481" s="259">
        <v>0.99</v>
      </c>
      <c r="AO481" s="264">
        <v>1</v>
      </c>
      <c r="AP481" s="264">
        <v>1</v>
      </c>
      <c r="AQ481" s="264">
        <v>1</v>
      </c>
      <c r="AR481" s="265">
        <v>1</v>
      </c>
      <c r="AS481" s="286">
        <v>0.05</v>
      </c>
      <c r="AT481" s="267">
        <v>0.0714285714285714</v>
      </c>
      <c r="AU481" s="268">
        <v>0.1</v>
      </c>
      <c r="AV481" s="268">
        <v>0.25</v>
      </c>
      <c r="AW481" s="268">
        <v>0.0769230769230769</v>
      </c>
      <c r="AX481" s="224"/>
      <c r="AY481" s="222"/>
    </row>
    <row r="482" ht="15" spans="1:51">
      <c r="A482" s="220"/>
      <c r="B482" s="224"/>
      <c r="C482" s="283" t="s">
        <v>375</v>
      </c>
      <c r="D482" s="111" t="s">
        <v>25</v>
      </c>
      <c r="E482" s="111" t="s">
        <v>376</v>
      </c>
      <c r="F482" s="284" t="s">
        <v>513</v>
      </c>
      <c r="G482" s="284" t="s">
        <v>513</v>
      </c>
      <c r="H482" s="284" t="s">
        <v>513</v>
      </c>
      <c r="I482" s="284" t="s">
        <v>513</v>
      </c>
      <c r="J482" s="259">
        <v>0.9</v>
      </c>
      <c r="K482" s="260">
        <v>0.96</v>
      </c>
      <c r="L482" s="260">
        <v>0.958333333333333</v>
      </c>
      <c r="M482" s="261">
        <v>0.947368421052632</v>
      </c>
      <c r="N482" s="261">
        <v>0.963320463320463</v>
      </c>
      <c r="O482" s="262">
        <v>0.9</v>
      </c>
      <c r="P482" s="263">
        <v>0.928512053200332</v>
      </c>
      <c r="Q482" s="260">
        <v>0.972644376899696</v>
      </c>
      <c r="R482" s="260">
        <v>0.966781214203895</v>
      </c>
      <c r="S482" s="260">
        <v>0.949717320541374</v>
      </c>
      <c r="T482" s="262">
        <v>0.9</v>
      </c>
      <c r="U482" s="260">
        <v>0.908561928512053</v>
      </c>
      <c r="V482" s="260">
        <v>0.895136778115502</v>
      </c>
      <c r="W482" s="260">
        <v>0.871706758304696</v>
      </c>
      <c r="X482" s="260">
        <v>0.895280109645366</v>
      </c>
      <c r="Y482" s="262">
        <v>0.92</v>
      </c>
      <c r="Z482" s="262">
        <v>0.952380952380952</v>
      </c>
      <c r="AA482" s="262">
        <v>0.926932880203908</v>
      </c>
      <c r="AB482" s="262">
        <v>0.918079096045198</v>
      </c>
      <c r="AC482" s="262">
        <v>0.921969206238477</v>
      </c>
      <c r="AD482" s="262">
        <v>0.92</v>
      </c>
      <c r="AE482" s="260">
        <v>1</v>
      </c>
      <c r="AF482" s="260">
        <v>1</v>
      </c>
      <c r="AG482" s="260">
        <v>0.992932862190813</v>
      </c>
      <c r="AH482" s="260">
        <v>0.991159646385855</v>
      </c>
      <c r="AI482" s="262">
        <v>0.92</v>
      </c>
      <c r="AJ482" s="260">
        <v>0.962589928057554</v>
      </c>
      <c r="AK482" s="260">
        <v>0.939509536784741</v>
      </c>
      <c r="AL482" s="260">
        <v>0.943765281173594</v>
      </c>
      <c r="AM482" s="260">
        <v>0.94566769542586</v>
      </c>
      <c r="AN482" s="259">
        <v>0.99</v>
      </c>
      <c r="AO482" s="264">
        <v>1</v>
      </c>
      <c r="AP482" s="264">
        <v>1</v>
      </c>
      <c r="AQ482" s="264">
        <v>1</v>
      </c>
      <c r="AR482" s="265">
        <v>1</v>
      </c>
      <c r="AS482" s="286">
        <v>0.05</v>
      </c>
      <c r="AT482" s="267">
        <v>0</v>
      </c>
      <c r="AU482" s="268">
        <v>0.0104166666666667</v>
      </c>
      <c r="AV482" s="268">
        <v>0</v>
      </c>
      <c r="AW482" s="268">
        <v>0.00564174894217207</v>
      </c>
      <c r="AX482" s="224"/>
      <c r="AY482" s="222"/>
    </row>
    <row r="483" ht="15" spans="1:51">
      <c r="A483" s="220"/>
      <c r="B483" s="224"/>
      <c r="C483" s="283" t="s">
        <v>375</v>
      </c>
      <c r="D483" s="111" t="s">
        <v>25</v>
      </c>
      <c r="E483" s="111" t="s">
        <v>376</v>
      </c>
      <c r="F483" s="284" t="s">
        <v>514</v>
      </c>
      <c r="G483" s="284" t="s">
        <v>514</v>
      </c>
      <c r="H483" s="284" t="s">
        <v>514</v>
      </c>
      <c r="I483" s="284" t="s">
        <v>514</v>
      </c>
      <c r="J483" s="259">
        <v>0.9</v>
      </c>
      <c r="K483" s="260">
        <v>0.85</v>
      </c>
      <c r="L483" s="260">
        <v>0.888888888888889</v>
      </c>
      <c r="M483" s="261">
        <v>0.852941176470588</v>
      </c>
      <c r="N483" s="261">
        <v>0.83645443196005</v>
      </c>
      <c r="O483" s="262">
        <v>0.9</v>
      </c>
      <c r="P483" s="263">
        <v>0.992655367231638</v>
      </c>
      <c r="Q483" s="260">
        <v>0.968712394705174</v>
      </c>
      <c r="R483" s="260">
        <v>0.98468085106383</v>
      </c>
      <c r="S483" s="260">
        <v>0.96432523734638</v>
      </c>
      <c r="T483" s="262">
        <v>0.9</v>
      </c>
      <c r="U483" s="260">
        <v>0.85819209039548</v>
      </c>
      <c r="V483" s="260">
        <v>0.924187725631769</v>
      </c>
      <c r="W483" s="260">
        <v>0.862978723404255</v>
      </c>
      <c r="X483" s="260">
        <v>0.854359601607549</v>
      </c>
      <c r="Y483" s="262">
        <v>0.92</v>
      </c>
      <c r="Z483" s="262">
        <v>0.906025824964132</v>
      </c>
      <c r="AA483" s="262">
        <v>0.847802786709539</v>
      </c>
      <c r="AB483" s="262">
        <v>0.91768826619965</v>
      </c>
      <c r="AC483" s="262">
        <v>0.877106910666988</v>
      </c>
      <c r="AD483" s="262">
        <v>0.92</v>
      </c>
      <c r="AE483" s="260">
        <v>1</v>
      </c>
      <c r="AF483" s="260">
        <v>0.997076023391813</v>
      </c>
      <c r="AG483" s="260">
        <v>0.995391705069124</v>
      </c>
      <c r="AH483" s="260">
        <v>0.990192762935407</v>
      </c>
      <c r="AI483" s="262">
        <v>0.92</v>
      </c>
      <c r="AJ483" s="260">
        <v>0.944058154235145</v>
      </c>
      <c r="AK483" s="260">
        <v>0.886169818316648</v>
      </c>
      <c r="AL483" s="260">
        <v>0.958762886597938</v>
      </c>
      <c r="AM483" s="260">
        <v>0.923843068772106</v>
      </c>
      <c r="AN483" s="259">
        <v>0.99</v>
      </c>
      <c r="AO483" s="264">
        <v>1</v>
      </c>
      <c r="AP483" s="264">
        <v>1</v>
      </c>
      <c r="AQ483" s="264">
        <v>1</v>
      </c>
      <c r="AR483" s="265">
        <v>1</v>
      </c>
      <c r="AS483" s="286">
        <v>0.05</v>
      </c>
      <c r="AT483" s="267">
        <v>0</v>
      </c>
      <c r="AU483" s="268">
        <v>0</v>
      </c>
      <c r="AV483" s="268">
        <v>0.111111111111111</v>
      </c>
      <c r="AW483" s="268">
        <v>0.0978260869565217</v>
      </c>
      <c r="AX483" s="224"/>
      <c r="AY483" s="222"/>
    </row>
    <row r="484" ht="15" spans="1:51">
      <c r="A484" s="220"/>
      <c r="B484" s="224"/>
      <c r="C484" s="283" t="s">
        <v>375</v>
      </c>
      <c r="D484" s="111" t="s">
        <v>25</v>
      </c>
      <c r="E484" s="111" t="s">
        <v>376</v>
      </c>
      <c r="F484" s="284" t="s">
        <v>515</v>
      </c>
      <c r="G484" s="284" t="s">
        <v>515</v>
      </c>
      <c r="H484" s="284" t="s">
        <v>515</v>
      </c>
      <c r="I484" s="284" t="s">
        <v>515</v>
      </c>
      <c r="J484" s="259">
        <v>0.9</v>
      </c>
      <c r="K484" s="260">
        <v>1</v>
      </c>
      <c r="L484" s="260">
        <v>0.975</v>
      </c>
      <c r="M484" s="261">
        <v>1</v>
      </c>
      <c r="N484" s="261">
        <v>0.96921322690992</v>
      </c>
      <c r="O484" s="262">
        <v>0.9</v>
      </c>
      <c r="P484" s="263">
        <v>0.982197134172818</v>
      </c>
      <c r="Q484" s="260">
        <v>0.985690235690236</v>
      </c>
      <c r="R484" s="260">
        <v>0.967225609756098</v>
      </c>
      <c r="S484" s="260">
        <v>0.982923998768444</v>
      </c>
      <c r="T484" s="262">
        <v>0.9</v>
      </c>
      <c r="U484" s="260">
        <v>0.92922275293096</v>
      </c>
      <c r="V484" s="260">
        <v>0.946127946127946</v>
      </c>
      <c r="W484" s="260">
        <v>0.879573170731707</v>
      </c>
      <c r="X484" s="260">
        <v>0.923525092958814</v>
      </c>
      <c r="Y484" s="262">
        <v>0.92</v>
      </c>
      <c r="Z484" s="262">
        <v>0.932011331444759</v>
      </c>
      <c r="AA484" s="262">
        <v>0.938041002277904</v>
      </c>
      <c r="AB484" s="262">
        <v>0.903439153439153</v>
      </c>
      <c r="AC484" s="262">
        <v>0.930633603134505</v>
      </c>
      <c r="AD484" s="262">
        <v>0.92</v>
      </c>
      <c r="AE484" s="260">
        <v>0.995262160454833</v>
      </c>
      <c r="AF484" s="260">
        <v>0.992616899097621</v>
      </c>
      <c r="AG484" s="260">
        <v>0.984487534626039</v>
      </c>
      <c r="AH484" s="260">
        <v>0.990918837921279</v>
      </c>
      <c r="AI484" s="262">
        <v>0.92</v>
      </c>
      <c r="AJ484" s="260">
        <v>0.958456243854474</v>
      </c>
      <c r="AK484" s="260">
        <v>0.955365060597103</v>
      </c>
      <c r="AL484" s="260">
        <v>0.943423597678917</v>
      </c>
      <c r="AM484" s="260">
        <v>0.956544812776146</v>
      </c>
      <c r="AN484" s="259">
        <v>0.99</v>
      </c>
      <c r="AO484" s="264">
        <v>1</v>
      </c>
      <c r="AP484" s="264">
        <v>1</v>
      </c>
      <c r="AQ484" s="264">
        <v>1</v>
      </c>
      <c r="AR484" s="265">
        <v>1</v>
      </c>
      <c r="AS484" s="286">
        <v>0.05</v>
      </c>
      <c r="AT484" s="267">
        <v>0.166666666666667</v>
      </c>
      <c r="AU484" s="268">
        <v>0.0454545454545455</v>
      </c>
      <c r="AV484" s="268">
        <v>0.0833333333333333</v>
      </c>
      <c r="AW484" s="268">
        <v>0.0964467005076142</v>
      </c>
      <c r="AX484" s="224"/>
      <c r="AY484" s="222"/>
    </row>
    <row r="485" ht="15" spans="1:51">
      <c r="A485" s="220"/>
      <c r="B485" s="224"/>
      <c r="C485" s="283" t="s">
        <v>375</v>
      </c>
      <c r="D485" s="111" t="s">
        <v>25</v>
      </c>
      <c r="E485" s="111" t="s">
        <v>376</v>
      </c>
      <c r="F485" s="284" t="s">
        <v>516</v>
      </c>
      <c r="G485" s="284" t="s">
        <v>516</v>
      </c>
      <c r="H485" s="284" t="s">
        <v>516</v>
      </c>
      <c r="I485" s="284" t="s">
        <v>516</v>
      </c>
      <c r="J485" s="259">
        <v>0.9</v>
      </c>
      <c r="K485" s="260">
        <v>0.959183673469388</v>
      </c>
      <c r="L485" s="260">
        <v>0.925</v>
      </c>
      <c r="M485" s="261">
        <v>0.975609756097561</v>
      </c>
      <c r="N485" s="261">
        <v>0.970232558139535</v>
      </c>
      <c r="O485" s="262">
        <v>0.9</v>
      </c>
      <c r="P485" s="263">
        <v>0.964626191670848</v>
      </c>
      <c r="Q485" s="260">
        <v>0.956395348837209</v>
      </c>
      <c r="R485" s="260">
        <v>0.973235195717631</v>
      </c>
      <c r="S485" s="260">
        <v>0.969510399281938</v>
      </c>
      <c r="T485" s="262">
        <v>0.9</v>
      </c>
      <c r="U485" s="260">
        <v>0.885599598595083</v>
      </c>
      <c r="V485" s="260">
        <v>0.945736434108527</v>
      </c>
      <c r="W485" s="260">
        <v>0.900635664101706</v>
      </c>
      <c r="X485" s="260">
        <v>0.914996563959441</v>
      </c>
      <c r="Y485" s="262">
        <v>0.92</v>
      </c>
      <c r="Z485" s="262">
        <v>0.931972789115646</v>
      </c>
      <c r="AA485" s="262">
        <v>0.956889264581572</v>
      </c>
      <c r="AB485" s="262">
        <v>0.95088161209068</v>
      </c>
      <c r="AC485" s="262">
        <v>0.950383187169155</v>
      </c>
      <c r="AD485" s="262">
        <v>0.92</v>
      </c>
      <c r="AE485" s="260">
        <v>0.996511627906977</v>
      </c>
      <c r="AF485" s="260">
        <v>0.984204131227218</v>
      </c>
      <c r="AG485" s="260">
        <v>0.976846747519294</v>
      </c>
      <c r="AH485" s="260">
        <v>0.991792414355628</v>
      </c>
      <c r="AI485" s="262">
        <v>0.92</v>
      </c>
      <c r="AJ485" s="260">
        <v>0.970207003288837</v>
      </c>
      <c r="AK485" s="260">
        <v>0.969300225733634</v>
      </c>
      <c r="AL485" s="260">
        <v>0.983082209886334</v>
      </c>
      <c r="AM485" s="260">
        <v>0.979778955211524</v>
      </c>
      <c r="AN485" s="259">
        <v>0.99</v>
      </c>
      <c r="AO485" s="264">
        <v>1</v>
      </c>
      <c r="AP485" s="264">
        <v>1</v>
      </c>
      <c r="AQ485" s="264">
        <v>1</v>
      </c>
      <c r="AR485" s="265">
        <v>1</v>
      </c>
      <c r="AS485" s="286">
        <v>0.05</v>
      </c>
      <c r="AT485" s="267">
        <v>0.0625</v>
      </c>
      <c r="AU485" s="268">
        <v>0</v>
      </c>
      <c r="AV485" s="268">
        <v>0.133333333333333</v>
      </c>
      <c r="AW485" s="268">
        <v>0.0395778364116095</v>
      </c>
      <c r="AX485" s="224"/>
      <c r="AY485" s="222"/>
    </row>
    <row r="486" ht="15" spans="1:51">
      <c r="A486" s="220"/>
      <c r="B486" s="224"/>
      <c r="C486" s="283" t="s">
        <v>375</v>
      </c>
      <c r="D486" s="111" t="s">
        <v>25</v>
      </c>
      <c r="E486" s="111" t="s">
        <v>376</v>
      </c>
      <c r="F486" s="284" t="s">
        <v>517</v>
      </c>
      <c r="G486" s="284" t="s">
        <v>517</v>
      </c>
      <c r="H486" s="284" t="s">
        <v>517</v>
      </c>
      <c r="I486" s="284" t="s">
        <v>517</v>
      </c>
      <c r="J486" s="259">
        <v>0.9</v>
      </c>
      <c r="K486" s="260">
        <v>0.918918918918919</v>
      </c>
      <c r="L486" s="260">
        <v>0.870967741935484</v>
      </c>
      <c r="M486" s="261">
        <v>0.96551724137931</v>
      </c>
      <c r="N486" s="261">
        <v>0.95776397515528</v>
      </c>
      <c r="O486" s="262">
        <v>0.9</v>
      </c>
      <c r="P486" s="263">
        <v>0.994128553770087</v>
      </c>
      <c r="Q486" s="260">
        <v>0.964590964590965</v>
      </c>
      <c r="R486" s="260">
        <v>0.944513975803087</v>
      </c>
      <c r="S486" s="260">
        <v>0.964399538889266</v>
      </c>
      <c r="T486" s="262">
        <v>0.9</v>
      </c>
      <c r="U486" s="260">
        <v>0.897404202719407</v>
      </c>
      <c r="V486" s="260">
        <v>0.851037851037851</v>
      </c>
      <c r="W486" s="260">
        <v>0.848977889027952</v>
      </c>
      <c r="X486" s="260">
        <v>0.906167356072421</v>
      </c>
      <c r="Y486" s="262">
        <v>0.92</v>
      </c>
      <c r="Z486" s="262">
        <v>0.897435897435897</v>
      </c>
      <c r="AA486" s="262">
        <v>0.849428868120457</v>
      </c>
      <c r="AB486" s="262">
        <v>0.891156462585034</v>
      </c>
      <c r="AC486" s="262">
        <v>0.906542514089684</v>
      </c>
      <c r="AD486" s="262">
        <v>0.92</v>
      </c>
      <c r="AE486" s="260">
        <v>0.992184107685627</v>
      </c>
      <c r="AF486" s="260">
        <v>0.996963123644252</v>
      </c>
      <c r="AG486" s="260">
        <v>0.999643493761141</v>
      </c>
      <c r="AH486" s="260">
        <v>0.998309025575988</v>
      </c>
      <c r="AI486" s="262">
        <v>0.92</v>
      </c>
      <c r="AJ486" s="260">
        <v>0.938878235858102</v>
      </c>
      <c r="AK486" s="260">
        <v>0.894500561167228</v>
      </c>
      <c r="AL486" s="260">
        <v>0.939016602809706</v>
      </c>
      <c r="AM486" s="260">
        <v>0.950363363855057</v>
      </c>
      <c r="AN486" s="259">
        <v>0.99</v>
      </c>
      <c r="AO486" s="264">
        <v>1</v>
      </c>
      <c r="AP486" s="264">
        <v>1</v>
      </c>
      <c r="AQ486" s="264">
        <v>1</v>
      </c>
      <c r="AR486" s="265">
        <v>1</v>
      </c>
      <c r="AS486" s="286">
        <v>0.05</v>
      </c>
      <c r="AT486" s="267">
        <v>0.105263157894737</v>
      </c>
      <c r="AU486" s="268">
        <v>0.210526315789474</v>
      </c>
      <c r="AV486" s="268">
        <v>0.0833333333333333</v>
      </c>
      <c r="AW486" s="268">
        <v>0.0810810810810811</v>
      </c>
      <c r="AX486" s="224"/>
      <c r="AY486" s="222"/>
    </row>
    <row r="487" ht="15" spans="1:51">
      <c r="A487" s="220"/>
      <c r="B487" s="224"/>
      <c r="C487" s="283" t="s">
        <v>375</v>
      </c>
      <c r="D487" s="111" t="s">
        <v>25</v>
      </c>
      <c r="E487" s="111" t="s">
        <v>376</v>
      </c>
      <c r="F487" s="284" t="s">
        <v>518</v>
      </c>
      <c r="G487" s="284" t="s">
        <v>518</v>
      </c>
      <c r="H487" s="284" t="s">
        <v>518</v>
      </c>
      <c r="I487" s="284" t="s">
        <v>518</v>
      </c>
      <c r="J487" s="259">
        <v>0.9</v>
      </c>
      <c r="K487" s="260">
        <v>0.958333333333333</v>
      </c>
      <c r="L487" s="260">
        <v>0.952380952380952</v>
      </c>
      <c r="M487" s="261">
        <v>0.977777777777778</v>
      </c>
      <c r="N487" s="261">
        <v>0.975024015369837</v>
      </c>
      <c r="O487" s="262">
        <v>0.9</v>
      </c>
      <c r="P487" s="263">
        <v>1</v>
      </c>
      <c r="Q487" s="260" t="s">
        <v>33</v>
      </c>
      <c r="R487" s="260">
        <v>1</v>
      </c>
      <c r="S487" s="260">
        <v>0.8</v>
      </c>
      <c r="T487" s="262">
        <v>0.9</v>
      </c>
      <c r="U487" s="260">
        <v>0</v>
      </c>
      <c r="V487" s="260" t="s">
        <v>33</v>
      </c>
      <c r="W487" s="260">
        <v>1</v>
      </c>
      <c r="X487" s="260">
        <v>0.2</v>
      </c>
      <c r="Y487" s="262">
        <v>0.92</v>
      </c>
      <c r="Z487" s="262" t="s">
        <v>33</v>
      </c>
      <c r="AA487" s="262" t="s">
        <v>33</v>
      </c>
      <c r="AB487" s="262" t="s">
        <v>33</v>
      </c>
      <c r="AC487" s="262">
        <v>1</v>
      </c>
      <c r="AD487" s="262">
        <v>0.92</v>
      </c>
      <c r="AE487" s="260">
        <v>0.998482549317147</v>
      </c>
      <c r="AF487" s="260">
        <v>0.997118155619596</v>
      </c>
      <c r="AG487" s="260">
        <v>1</v>
      </c>
      <c r="AH487" s="260">
        <v>0.990958408679928</v>
      </c>
      <c r="AI487" s="262">
        <v>0.92</v>
      </c>
      <c r="AJ487" s="260">
        <v>0.96753499222395</v>
      </c>
      <c r="AK487" s="260">
        <v>0.967672413793103</v>
      </c>
      <c r="AL487" s="260">
        <v>0.976010101010101</v>
      </c>
      <c r="AM487" s="260">
        <v>0.976890734706046</v>
      </c>
      <c r="AN487" s="259">
        <v>0.99</v>
      </c>
      <c r="AO487" s="264">
        <v>1</v>
      </c>
      <c r="AP487" s="264">
        <v>1</v>
      </c>
      <c r="AQ487" s="264">
        <v>1</v>
      </c>
      <c r="AR487" s="265">
        <v>1</v>
      </c>
      <c r="AS487" s="286">
        <v>0.05</v>
      </c>
      <c r="AT487" s="267">
        <v>0</v>
      </c>
      <c r="AU487" s="268">
        <v>0</v>
      </c>
      <c r="AV487" s="268">
        <v>0.117647058823529</v>
      </c>
      <c r="AW487" s="268">
        <v>0.0580645161290323</v>
      </c>
      <c r="AX487" s="224"/>
      <c r="AY487" s="222"/>
    </row>
    <row r="488" ht="15" spans="1:51">
      <c r="A488" s="220"/>
      <c r="B488" s="224"/>
      <c r="C488" s="283" t="s">
        <v>375</v>
      </c>
      <c r="D488" s="111" t="s">
        <v>25</v>
      </c>
      <c r="E488" s="111" t="s">
        <v>376</v>
      </c>
      <c r="F488" s="284" t="s">
        <v>519</v>
      </c>
      <c r="G488" s="284" t="s">
        <v>519</v>
      </c>
      <c r="H488" s="284" t="s">
        <v>519</v>
      </c>
      <c r="I488" s="284" t="s">
        <v>519</v>
      </c>
      <c r="J488" s="259">
        <v>0.9</v>
      </c>
      <c r="K488" s="260">
        <v>0.982758620689655</v>
      </c>
      <c r="L488" s="260">
        <v>1</v>
      </c>
      <c r="M488" s="261">
        <v>0.892857142857143</v>
      </c>
      <c r="N488" s="261">
        <v>0.932244897959184</v>
      </c>
      <c r="O488" s="262">
        <v>0.9</v>
      </c>
      <c r="P488" s="263">
        <v>0.4</v>
      </c>
      <c r="Q488" s="260">
        <v>0.333333333333333</v>
      </c>
      <c r="R488" s="260">
        <v>0.333333333333333</v>
      </c>
      <c r="S488" s="260">
        <v>0.270833333333333</v>
      </c>
      <c r="T488" s="262">
        <v>0.9</v>
      </c>
      <c r="U488" s="260">
        <v>0.2</v>
      </c>
      <c r="V488" s="260">
        <v>0</v>
      </c>
      <c r="W488" s="260">
        <v>0.166666666666667</v>
      </c>
      <c r="X488" s="260">
        <v>0.25</v>
      </c>
      <c r="Y488" s="262">
        <v>0.92</v>
      </c>
      <c r="Z488" s="262">
        <v>0</v>
      </c>
      <c r="AA488" s="262">
        <v>0</v>
      </c>
      <c r="AB488" s="262" t="s">
        <v>33</v>
      </c>
      <c r="AC488" s="262">
        <v>0.235294117647059</v>
      </c>
      <c r="AD488" s="262">
        <v>0.92</v>
      </c>
      <c r="AE488" s="260">
        <v>0.997041420118343</v>
      </c>
      <c r="AF488" s="260">
        <v>0.987450980392157</v>
      </c>
      <c r="AG488" s="260">
        <v>0.98705035971223</v>
      </c>
      <c r="AH488" s="260">
        <v>0.991596638655462</v>
      </c>
      <c r="AI488" s="262">
        <v>0.92</v>
      </c>
      <c r="AJ488" s="260">
        <v>0.932224276032039</v>
      </c>
      <c r="AK488" s="260">
        <v>0.916472235184321</v>
      </c>
      <c r="AL488" s="260">
        <v>0.924509310518369</v>
      </c>
      <c r="AM488" s="260">
        <v>0.935796021810921</v>
      </c>
      <c r="AN488" s="259">
        <v>0.99</v>
      </c>
      <c r="AO488" s="264">
        <v>1</v>
      </c>
      <c r="AP488" s="264">
        <v>1</v>
      </c>
      <c r="AQ488" s="264">
        <v>1</v>
      </c>
      <c r="AR488" s="265">
        <v>1</v>
      </c>
      <c r="AS488" s="286">
        <v>0.05</v>
      </c>
      <c r="AT488" s="267">
        <v>0.125</v>
      </c>
      <c r="AU488" s="268">
        <v>0.142857142857143</v>
      </c>
      <c r="AV488" s="268">
        <v>0.0909090909090909</v>
      </c>
      <c r="AW488" s="268">
        <v>0.0702875399361022</v>
      </c>
      <c r="AX488" s="224"/>
      <c r="AY488" s="222"/>
    </row>
    <row r="489" ht="15" spans="1:51">
      <c r="A489" s="220"/>
      <c r="B489" s="224"/>
      <c r="C489" s="283" t="s">
        <v>375</v>
      </c>
      <c r="D489" s="111" t="s">
        <v>25</v>
      </c>
      <c r="E489" s="111" t="s">
        <v>376</v>
      </c>
      <c r="F489" s="284" t="s">
        <v>520</v>
      </c>
      <c r="G489" s="284" t="s">
        <v>520</v>
      </c>
      <c r="H489" s="284" t="s">
        <v>520</v>
      </c>
      <c r="I489" s="284" t="s">
        <v>520</v>
      </c>
      <c r="J489" s="259">
        <v>0.9</v>
      </c>
      <c r="K489" s="260">
        <v>0.971428571428571</v>
      </c>
      <c r="L489" s="260">
        <v>1</v>
      </c>
      <c r="M489" s="261">
        <v>0.935483870967742</v>
      </c>
      <c r="N489" s="261">
        <v>0.964285714285714</v>
      </c>
      <c r="O489" s="262">
        <v>0.9</v>
      </c>
      <c r="P489" s="263">
        <v>0.898714248228811</v>
      </c>
      <c r="Q489" s="260">
        <v>0.927921623512946</v>
      </c>
      <c r="R489" s="260">
        <v>0.920391517128874</v>
      </c>
      <c r="S489" s="260">
        <v>0.930886789231032</v>
      </c>
      <c r="T489" s="262">
        <v>0.9</v>
      </c>
      <c r="U489" s="260">
        <v>0.866439254788769</v>
      </c>
      <c r="V489" s="260">
        <v>0.893631910426872</v>
      </c>
      <c r="W489" s="260">
        <v>0.85742251223491</v>
      </c>
      <c r="X489" s="260">
        <v>0.860677898571347</v>
      </c>
      <c r="Y489" s="262">
        <v>0.92</v>
      </c>
      <c r="Z489" s="262">
        <v>0</v>
      </c>
      <c r="AA489" s="262">
        <v>0</v>
      </c>
      <c r="AB489" s="262" t="s">
        <v>33</v>
      </c>
      <c r="AC489" s="262">
        <v>0</v>
      </c>
      <c r="AD489" s="262">
        <v>0.92</v>
      </c>
      <c r="AE489" s="260">
        <v>0.999470338983051</v>
      </c>
      <c r="AF489" s="260">
        <v>0.998789346246973</v>
      </c>
      <c r="AG489" s="260">
        <v>0.997240835632637</v>
      </c>
      <c r="AH489" s="260">
        <v>0.997327729940845</v>
      </c>
      <c r="AI489" s="262">
        <v>0.92</v>
      </c>
      <c r="AJ489" s="260">
        <v>0.950982961992136</v>
      </c>
      <c r="AK489" s="260">
        <v>0.962237762237762</v>
      </c>
      <c r="AL489" s="260">
        <v>0.967068796869905</v>
      </c>
      <c r="AM489" s="260">
        <v>0.955599499231776</v>
      </c>
      <c r="AN489" s="259">
        <v>0.99</v>
      </c>
      <c r="AO489" s="264">
        <v>1</v>
      </c>
      <c r="AP489" s="264">
        <v>1</v>
      </c>
      <c r="AQ489" s="264">
        <v>1</v>
      </c>
      <c r="AR489" s="265">
        <v>1</v>
      </c>
      <c r="AS489" s="286">
        <v>0.05</v>
      </c>
      <c r="AT489" s="267">
        <v>0.111111111111111</v>
      </c>
      <c r="AU489" s="268">
        <v>0.1</v>
      </c>
      <c r="AV489" s="268">
        <v>0</v>
      </c>
      <c r="AW489" s="268">
        <v>0.0444444444444444</v>
      </c>
      <c r="AX489" s="224"/>
      <c r="AY489" s="222"/>
    </row>
    <row r="490" ht="15" spans="1:51">
      <c r="A490" s="220"/>
      <c r="B490" s="224"/>
      <c r="C490" s="283" t="s">
        <v>375</v>
      </c>
      <c r="D490" s="111" t="s">
        <v>25</v>
      </c>
      <c r="E490" s="111" t="s">
        <v>376</v>
      </c>
      <c r="F490" s="284" t="s">
        <v>521</v>
      </c>
      <c r="G490" s="284" t="s">
        <v>521</v>
      </c>
      <c r="H490" s="284" t="s">
        <v>521</v>
      </c>
      <c r="I490" s="284" t="s">
        <v>521</v>
      </c>
      <c r="J490" s="259">
        <v>0.9</v>
      </c>
      <c r="K490" s="260">
        <v>0.955555555555556</v>
      </c>
      <c r="L490" s="260">
        <v>0.947368421052632</v>
      </c>
      <c r="M490" s="261">
        <v>1</v>
      </c>
      <c r="N490" s="261">
        <v>0.974332648870637</v>
      </c>
      <c r="O490" s="262">
        <v>0.9</v>
      </c>
      <c r="P490" s="263">
        <v>0.970706059088633</v>
      </c>
      <c r="Q490" s="260">
        <v>0.965648854961832</v>
      </c>
      <c r="R490" s="260">
        <v>0.94636251541307</v>
      </c>
      <c r="S490" s="260">
        <v>0.972114198994594</v>
      </c>
      <c r="T490" s="262">
        <v>0.9</v>
      </c>
      <c r="U490" s="260">
        <v>0.905107661492238</v>
      </c>
      <c r="V490" s="260">
        <v>0.928435114503817</v>
      </c>
      <c r="W490" s="260">
        <v>0.914611590628853</v>
      </c>
      <c r="X490" s="260">
        <v>0.923388571970569</v>
      </c>
      <c r="Y490" s="262">
        <v>0.92</v>
      </c>
      <c r="Z490" s="262">
        <v>0.917417417417417</v>
      </c>
      <c r="AA490" s="262">
        <v>0.945074106364429</v>
      </c>
      <c r="AB490" s="262">
        <v>0.93416149068323</v>
      </c>
      <c r="AC490" s="262">
        <v>0.9171337381286</v>
      </c>
      <c r="AD490" s="262">
        <v>0.92</v>
      </c>
      <c r="AE490" s="260">
        <v>0.996272630457934</v>
      </c>
      <c r="AF490" s="260">
        <v>0.990326481257557</v>
      </c>
      <c r="AG490" s="260">
        <v>0.996279761904762</v>
      </c>
      <c r="AH490" s="260">
        <v>0.992934645470603</v>
      </c>
      <c r="AI490" s="262">
        <v>0.92</v>
      </c>
      <c r="AJ490" s="260">
        <v>0.953837492963032</v>
      </c>
      <c r="AK490" s="260">
        <v>0.958086560364465</v>
      </c>
      <c r="AL490" s="260">
        <v>0.968140281551</v>
      </c>
      <c r="AM490" s="260">
        <v>0.960385492769498</v>
      </c>
      <c r="AN490" s="259">
        <v>0.99</v>
      </c>
      <c r="AO490" s="264">
        <v>1</v>
      </c>
      <c r="AP490" s="264">
        <v>1</v>
      </c>
      <c r="AQ490" s="264">
        <v>1</v>
      </c>
      <c r="AR490" s="265">
        <v>1</v>
      </c>
      <c r="AS490" s="286">
        <v>0.05</v>
      </c>
      <c r="AT490" s="267">
        <v>0.0526315789473684</v>
      </c>
      <c r="AU490" s="268">
        <v>0.0666666666666667</v>
      </c>
      <c r="AV490" s="268">
        <v>0.0526315789473684</v>
      </c>
      <c r="AW490" s="268">
        <v>0.0880503144654088</v>
      </c>
      <c r="AX490" s="224"/>
      <c r="AY490" s="222"/>
    </row>
    <row r="491" ht="15" spans="1:51">
      <c r="A491" s="220"/>
      <c r="B491" s="224"/>
      <c r="C491" s="283" t="s">
        <v>375</v>
      </c>
      <c r="D491" s="111" t="s">
        <v>25</v>
      </c>
      <c r="E491" s="111" t="s">
        <v>376</v>
      </c>
      <c r="F491" s="284" t="s">
        <v>522</v>
      </c>
      <c r="G491" s="284" t="s">
        <v>522</v>
      </c>
      <c r="H491" s="284" t="s">
        <v>522</v>
      </c>
      <c r="I491" s="284" t="s">
        <v>522</v>
      </c>
      <c r="J491" s="259">
        <v>0.9</v>
      </c>
      <c r="K491" s="260">
        <v>1</v>
      </c>
      <c r="L491" s="260">
        <v>1</v>
      </c>
      <c r="M491" s="261">
        <v>1</v>
      </c>
      <c r="N491" s="261">
        <v>0.985667034178611</v>
      </c>
      <c r="O491" s="262">
        <v>0.9</v>
      </c>
      <c r="P491" s="263">
        <v>0.98490813648294</v>
      </c>
      <c r="Q491" s="260">
        <v>0.979757085020243</v>
      </c>
      <c r="R491" s="260">
        <v>0.98692335633854</v>
      </c>
      <c r="S491" s="260">
        <v>0.98128078817734</v>
      </c>
      <c r="T491" s="262">
        <v>0.9</v>
      </c>
      <c r="U491" s="260">
        <v>0.916010498687664</v>
      </c>
      <c r="V491" s="260">
        <v>0.919028340080972</v>
      </c>
      <c r="W491" s="260">
        <v>0.930984380675627</v>
      </c>
      <c r="X491" s="260">
        <v>0.926576758459178</v>
      </c>
      <c r="Y491" s="262">
        <v>0.92</v>
      </c>
      <c r="Z491" s="262">
        <v>0.932123655913978</v>
      </c>
      <c r="AA491" s="262">
        <v>0.932788374205268</v>
      </c>
      <c r="AB491" s="262">
        <v>0.948948948948949</v>
      </c>
      <c r="AC491" s="262">
        <v>0.939287419172851</v>
      </c>
      <c r="AD491" s="262">
        <v>0.92</v>
      </c>
      <c r="AE491" s="260">
        <v>1</v>
      </c>
      <c r="AF491" s="260">
        <v>0.999327505043712</v>
      </c>
      <c r="AG491" s="260">
        <v>0.995348837209302</v>
      </c>
      <c r="AH491" s="260">
        <v>0.997952855465575</v>
      </c>
      <c r="AI491" s="262">
        <v>0.92</v>
      </c>
      <c r="AJ491" s="260">
        <v>0.960775672102248</v>
      </c>
      <c r="AK491" s="260">
        <v>0.956917185256103</v>
      </c>
      <c r="AL491" s="260">
        <v>0.975138929511553</v>
      </c>
      <c r="AM491" s="260">
        <v>0.973577977332376</v>
      </c>
      <c r="AN491" s="259">
        <v>0.99</v>
      </c>
      <c r="AO491" s="264">
        <v>1</v>
      </c>
      <c r="AP491" s="264">
        <v>1</v>
      </c>
      <c r="AQ491" s="264">
        <v>1</v>
      </c>
      <c r="AR491" s="265">
        <v>1</v>
      </c>
      <c r="AS491" s="286">
        <v>0.05</v>
      </c>
      <c r="AT491" s="267">
        <v>0</v>
      </c>
      <c r="AU491" s="268">
        <v>0.2</v>
      </c>
      <c r="AV491" s="268">
        <v>0</v>
      </c>
      <c r="AW491" s="268">
        <v>0.0530612244897959</v>
      </c>
      <c r="AX491" s="224"/>
      <c r="AY491" s="222"/>
    </row>
    <row r="492" ht="15" spans="1:51">
      <c r="A492" s="220"/>
      <c r="B492" s="224"/>
      <c r="C492" s="283" t="s">
        <v>375</v>
      </c>
      <c r="D492" s="111" t="s">
        <v>25</v>
      </c>
      <c r="E492" s="111" t="s">
        <v>376</v>
      </c>
      <c r="F492" s="284" t="s">
        <v>523</v>
      </c>
      <c r="G492" s="284" t="s">
        <v>523</v>
      </c>
      <c r="H492" s="284" t="s">
        <v>523</v>
      </c>
      <c r="I492" s="284" t="s">
        <v>523</v>
      </c>
      <c r="J492" s="259">
        <v>0.9</v>
      </c>
      <c r="K492" s="260">
        <v>0.989247311827957</v>
      </c>
      <c r="L492" s="260">
        <v>0.950819672131147</v>
      </c>
      <c r="M492" s="261">
        <v>0.972222222222222</v>
      </c>
      <c r="N492" s="261">
        <v>0.978824775013235</v>
      </c>
      <c r="O492" s="262">
        <v>0.9</v>
      </c>
      <c r="P492" s="263">
        <v>0.932968892359755</v>
      </c>
      <c r="Q492" s="260">
        <v>0.971085409252669</v>
      </c>
      <c r="R492" s="260">
        <v>0.986460656259955</v>
      </c>
      <c r="S492" s="260">
        <v>0.973483786384959</v>
      </c>
      <c r="T492" s="262">
        <v>0.9</v>
      </c>
      <c r="U492" s="260">
        <v>0.905635819341403</v>
      </c>
      <c r="V492" s="260">
        <v>0.910142348754448</v>
      </c>
      <c r="W492" s="260">
        <v>0.942338324307104</v>
      </c>
      <c r="X492" s="260">
        <v>0.938919496502649</v>
      </c>
      <c r="Y492" s="262">
        <v>0.92</v>
      </c>
      <c r="Z492" s="262">
        <v>0.954238169526781</v>
      </c>
      <c r="AA492" s="262">
        <v>0.941605839416058</v>
      </c>
      <c r="AB492" s="262">
        <v>0.950396825396825</v>
      </c>
      <c r="AC492" s="262">
        <v>0.961324537575993</v>
      </c>
      <c r="AD492" s="262">
        <v>0.92</v>
      </c>
      <c r="AE492" s="260">
        <v>0.99320882852292</v>
      </c>
      <c r="AF492" s="260">
        <v>0.994584837545126</v>
      </c>
      <c r="AG492" s="260">
        <v>0.997416020671835</v>
      </c>
      <c r="AH492" s="260">
        <v>0.992906276870163</v>
      </c>
      <c r="AI492" s="262">
        <v>0.92</v>
      </c>
      <c r="AJ492" s="260">
        <v>0.975226397418549</v>
      </c>
      <c r="AK492" s="260">
        <v>0.965556831228473</v>
      </c>
      <c r="AL492" s="260">
        <v>0.986006310879407</v>
      </c>
      <c r="AM492" s="260">
        <v>0.985033343881486</v>
      </c>
      <c r="AN492" s="259">
        <v>0.99</v>
      </c>
      <c r="AO492" s="264">
        <v>1</v>
      </c>
      <c r="AP492" s="264">
        <v>1</v>
      </c>
      <c r="AQ492" s="264">
        <v>1</v>
      </c>
      <c r="AR492" s="265">
        <v>1</v>
      </c>
      <c r="AS492" s="286">
        <v>0.05</v>
      </c>
      <c r="AT492" s="267">
        <v>0.0357142857142857</v>
      </c>
      <c r="AU492" s="268">
        <v>0.0666666666666667</v>
      </c>
      <c r="AV492" s="268">
        <v>0</v>
      </c>
      <c r="AW492" s="268">
        <v>0.0388007054673721</v>
      </c>
      <c r="AX492" s="224"/>
      <c r="AY492" s="222"/>
    </row>
    <row r="493" ht="15" spans="1:51">
      <c r="A493" s="220"/>
      <c r="B493" s="224"/>
      <c r="C493" s="283" t="s">
        <v>375</v>
      </c>
      <c r="D493" s="111" t="s">
        <v>25</v>
      </c>
      <c r="E493" s="111" t="s">
        <v>376</v>
      </c>
      <c r="F493" s="284" t="s">
        <v>524</v>
      </c>
      <c r="G493" s="284" t="s">
        <v>524</v>
      </c>
      <c r="H493" s="284" t="s">
        <v>524</v>
      </c>
      <c r="I493" s="284" t="s">
        <v>524</v>
      </c>
      <c r="J493" s="259">
        <v>0.9</v>
      </c>
      <c r="K493" s="260">
        <v>1</v>
      </c>
      <c r="L493" s="260">
        <v>1</v>
      </c>
      <c r="M493" s="261">
        <v>1</v>
      </c>
      <c r="N493" s="261">
        <v>0.988388969521045</v>
      </c>
      <c r="O493" s="262">
        <v>0.9</v>
      </c>
      <c r="P493" s="263" t="s">
        <v>33</v>
      </c>
      <c r="Q493" s="260">
        <v>0</v>
      </c>
      <c r="R493" s="260">
        <v>1</v>
      </c>
      <c r="S493" s="260">
        <v>0.6</v>
      </c>
      <c r="T493" s="262">
        <v>0.9</v>
      </c>
      <c r="U493" s="260" t="s">
        <v>33</v>
      </c>
      <c r="V493" s="260">
        <v>1</v>
      </c>
      <c r="W493" s="260">
        <v>0</v>
      </c>
      <c r="X493" s="260">
        <v>0.6</v>
      </c>
      <c r="Y493" s="262">
        <v>0.92</v>
      </c>
      <c r="Z493" s="262">
        <v>0</v>
      </c>
      <c r="AA493" s="262" t="s">
        <v>33</v>
      </c>
      <c r="AB493" s="262" t="s">
        <v>33</v>
      </c>
      <c r="AC493" s="262">
        <v>0.75</v>
      </c>
      <c r="AD493" s="262">
        <v>0.92</v>
      </c>
      <c r="AE493" s="260">
        <v>0.991071428571429</v>
      </c>
      <c r="AF493" s="260">
        <v>0.949367088607595</v>
      </c>
      <c r="AG493" s="260">
        <v>0.956140350877193</v>
      </c>
      <c r="AH493" s="260">
        <v>0.958807588075881</v>
      </c>
      <c r="AI493" s="262">
        <v>0.92</v>
      </c>
      <c r="AJ493" s="260">
        <v>0.978343576236465</v>
      </c>
      <c r="AK493" s="260">
        <v>0.989624900239425</v>
      </c>
      <c r="AL493" s="260">
        <v>0.980015082956259</v>
      </c>
      <c r="AM493" s="260">
        <v>0.986866645943426</v>
      </c>
      <c r="AN493" s="259">
        <v>0.99</v>
      </c>
      <c r="AO493" s="264">
        <v>1</v>
      </c>
      <c r="AP493" s="264">
        <v>1</v>
      </c>
      <c r="AQ493" s="264">
        <v>1</v>
      </c>
      <c r="AR493" s="265">
        <v>1</v>
      </c>
      <c r="AS493" s="286">
        <v>0.05</v>
      </c>
      <c r="AT493" s="267">
        <v>0</v>
      </c>
      <c r="AU493" s="268">
        <v>0</v>
      </c>
      <c r="AV493" s="268">
        <v>0.333333333333333</v>
      </c>
      <c r="AW493" s="268">
        <v>0.0708661417322835</v>
      </c>
      <c r="AX493" s="224"/>
      <c r="AY493" s="222"/>
    </row>
    <row r="494" ht="15" spans="1:51">
      <c r="A494" s="220"/>
      <c r="B494" s="224"/>
      <c r="C494" s="283" t="s">
        <v>375</v>
      </c>
      <c r="D494" s="111" t="s">
        <v>25</v>
      </c>
      <c r="E494" s="111" t="s">
        <v>376</v>
      </c>
      <c r="F494" s="284" t="s">
        <v>525</v>
      </c>
      <c r="G494" s="284" t="s">
        <v>525</v>
      </c>
      <c r="H494" s="284" t="s">
        <v>525</v>
      </c>
      <c r="I494" s="284" t="s">
        <v>525</v>
      </c>
      <c r="J494" s="259">
        <v>0.9</v>
      </c>
      <c r="K494" s="260">
        <v>0.982456140350877</v>
      </c>
      <c r="L494" s="260">
        <v>0.902439024390244</v>
      </c>
      <c r="M494" s="261">
        <v>0.964285714285714</v>
      </c>
      <c r="N494" s="261">
        <v>0.926746166950596</v>
      </c>
      <c r="O494" s="262">
        <v>0.9</v>
      </c>
      <c r="P494" s="263">
        <v>0.5</v>
      </c>
      <c r="Q494" s="260" t="s">
        <v>33</v>
      </c>
      <c r="R494" s="260" t="s">
        <v>33</v>
      </c>
      <c r="S494" s="260">
        <v>0.5</v>
      </c>
      <c r="T494" s="262">
        <v>0.9</v>
      </c>
      <c r="U494" s="260">
        <v>0</v>
      </c>
      <c r="V494" s="260" t="s">
        <v>33</v>
      </c>
      <c r="W494" s="260" t="s">
        <v>33</v>
      </c>
      <c r="X494" s="260">
        <v>0.35</v>
      </c>
      <c r="Y494" s="262">
        <v>0.92</v>
      </c>
      <c r="Z494" s="262">
        <v>0</v>
      </c>
      <c r="AA494" s="262">
        <v>0</v>
      </c>
      <c r="AB494" s="262" t="s">
        <v>33</v>
      </c>
      <c r="AC494" s="262">
        <v>0.25</v>
      </c>
      <c r="AD494" s="262">
        <v>0.92</v>
      </c>
      <c r="AE494" s="260">
        <v>1</v>
      </c>
      <c r="AF494" s="260">
        <v>0.995689655172414</v>
      </c>
      <c r="AG494" s="260">
        <v>0.992307692307692</v>
      </c>
      <c r="AH494" s="260">
        <v>0.992050209205021</v>
      </c>
      <c r="AI494" s="262">
        <v>0.92</v>
      </c>
      <c r="AJ494" s="260">
        <v>0.969270720623242</v>
      </c>
      <c r="AK494" s="260">
        <v>0.93574297188755</v>
      </c>
      <c r="AL494" s="260">
        <v>0.976331360946746</v>
      </c>
      <c r="AM494" s="260">
        <v>0.960814687946589</v>
      </c>
      <c r="AN494" s="259">
        <v>0.99</v>
      </c>
      <c r="AO494" s="264">
        <v>1</v>
      </c>
      <c r="AP494" s="264">
        <v>1</v>
      </c>
      <c r="AQ494" s="264">
        <v>1</v>
      </c>
      <c r="AR494" s="265">
        <v>1</v>
      </c>
      <c r="AS494" s="286">
        <v>0.05</v>
      </c>
      <c r="AT494" s="267">
        <v>0.105263157894737</v>
      </c>
      <c r="AU494" s="268">
        <v>0.2</v>
      </c>
      <c r="AV494" s="268">
        <v>0.05</v>
      </c>
      <c r="AW494" s="268">
        <v>0.0674157303370786</v>
      </c>
      <c r="AX494" s="224"/>
      <c r="AY494" s="222"/>
    </row>
    <row r="495" ht="15" spans="1:51">
      <c r="A495" s="220"/>
      <c r="B495" s="224"/>
      <c r="C495" s="283" t="s">
        <v>375</v>
      </c>
      <c r="D495" s="111" t="s">
        <v>25</v>
      </c>
      <c r="E495" s="111" t="s">
        <v>376</v>
      </c>
      <c r="F495" s="284" t="s">
        <v>526</v>
      </c>
      <c r="G495" s="284" t="s">
        <v>526</v>
      </c>
      <c r="H495" s="284" t="s">
        <v>526</v>
      </c>
      <c r="I495" s="284" t="s">
        <v>526</v>
      </c>
      <c r="J495" s="259">
        <v>0.9</v>
      </c>
      <c r="K495" s="260">
        <v>0.909090909090909</v>
      </c>
      <c r="L495" s="260">
        <v>0.928571428571429</v>
      </c>
      <c r="M495" s="261">
        <v>0.956521739130435</v>
      </c>
      <c r="N495" s="261">
        <v>0.938</v>
      </c>
      <c r="O495" s="262">
        <v>0.9</v>
      </c>
      <c r="P495" s="263">
        <v>0</v>
      </c>
      <c r="Q495" s="260" t="s">
        <v>33</v>
      </c>
      <c r="R495" s="260" t="s">
        <v>33</v>
      </c>
      <c r="S495" s="260">
        <v>0.5</v>
      </c>
      <c r="T495" s="262">
        <v>0.9</v>
      </c>
      <c r="U495" s="260">
        <v>0</v>
      </c>
      <c r="V495" s="260" t="s">
        <v>33</v>
      </c>
      <c r="W495" s="260" t="s">
        <v>33</v>
      </c>
      <c r="X495" s="260">
        <v>0.166666666666667</v>
      </c>
      <c r="Y495" s="262">
        <v>0.92</v>
      </c>
      <c r="Z495" s="262" t="s">
        <v>33</v>
      </c>
      <c r="AA495" s="262" t="s">
        <v>33</v>
      </c>
      <c r="AB495" s="262" t="s">
        <v>33</v>
      </c>
      <c r="AC495" s="262">
        <v>1</v>
      </c>
      <c r="AD495" s="262">
        <v>0.92</v>
      </c>
      <c r="AE495" s="260">
        <v>0.972972972972973</v>
      </c>
      <c r="AF495" s="260">
        <v>1</v>
      </c>
      <c r="AG495" s="260">
        <v>0.978723404255319</v>
      </c>
      <c r="AH495" s="260">
        <v>0.940162271805274</v>
      </c>
      <c r="AI495" s="262">
        <v>0.92</v>
      </c>
      <c r="AJ495" s="260">
        <v>0.932603938730853</v>
      </c>
      <c r="AK495" s="260">
        <v>0.907205240174673</v>
      </c>
      <c r="AL495" s="260">
        <v>0.956642579210673</v>
      </c>
      <c r="AM495" s="260">
        <v>0.959015462864149</v>
      </c>
      <c r="AN495" s="259">
        <v>0.99</v>
      </c>
      <c r="AO495" s="264">
        <v>1</v>
      </c>
      <c r="AP495" s="264">
        <v>1</v>
      </c>
      <c r="AQ495" s="264">
        <v>1</v>
      </c>
      <c r="AR495" s="265">
        <v>1</v>
      </c>
      <c r="AS495" s="286">
        <v>0.05</v>
      </c>
      <c r="AT495" s="267">
        <v>0</v>
      </c>
      <c r="AU495" s="268">
        <v>0.5</v>
      </c>
      <c r="AV495" s="268">
        <v>0.181818181818182</v>
      </c>
      <c r="AW495" s="268">
        <v>0.0629370629370629</v>
      </c>
      <c r="AX495" s="224"/>
      <c r="AY495" s="222"/>
    </row>
    <row r="496" ht="15" spans="1:51">
      <c r="A496" s="220"/>
      <c r="B496" s="224"/>
      <c r="C496" s="283" t="s">
        <v>375</v>
      </c>
      <c r="D496" s="111" t="s">
        <v>25</v>
      </c>
      <c r="E496" s="111" t="s">
        <v>376</v>
      </c>
      <c r="F496" s="284" t="s">
        <v>527</v>
      </c>
      <c r="G496" s="284" t="s">
        <v>527</v>
      </c>
      <c r="H496" s="284" t="s">
        <v>527</v>
      </c>
      <c r="I496" s="284" t="s">
        <v>527</v>
      </c>
      <c r="J496" s="259">
        <v>0.9</v>
      </c>
      <c r="K496" s="260">
        <v>0.967741935483871</v>
      </c>
      <c r="L496" s="260">
        <v>0.98</v>
      </c>
      <c r="M496" s="261">
        <v>0.962962962962963</v>
      </c>
      <c r="N496" s="261">
        <v>0.958882854926299</v>
      </c>
      <c r="O496" s="262">
        <v>0.9</v>
      </c>
      <c r="P496" s="263">
        <v>0.964352331606218</v>
      </c>
      <c r="Q496" s="260">
        <v>0.954366640440598</v>
      </c>
      <c r="R496" s="260">
        <v>0.968241469816273</v>
      </c>
      <c r="S496" s="260">
        <v>0.961844179111247</v>
      </c>
      <c r="T496" s="262">
        <v>0.9</v>
      </c>
      <c r="U496" s="260">
        <v>0.913782383419689</v>
      </c>
      <c r="V496" s="260">
        <v>0.940991345397325</v>
      </c>
      <c r="W496" s="260">
        <v>0.941994750656168</v>
      </c>
      <c r="X496" s="260">
        <v>0.91517275005386</v>
      </c>
      <c r="Y496" s="262">
        <v>0.92</v>
      </c>
      <c r="Z496" s="262">
        <v>0.920916481892092</v>
      </c>
      <c r="AA496" s="262">
        <v>0.937968643490116</v>
      </c>
      <c r="AB496" s="262">
        <v>0.941008563273073</v>
      </c>
      <c r="AC496" s="262">
        <v>0.925036869685274</v>
      </c>
      <c r="AD496" s="262">
        <v>0.92</v>
      </c>
      <c r="AE496" s="260">
        <v>0.997854077253219</v>
      </c>
      <c r="AF496" s="260">
        <v>0.993756503642039</v>
      </c>
      <c r="AG496" s="260">
        <v>0.996932515337423</v>
      </c>
      <c r="AH496" s="260">
        <v>0.99152863826021</v>
      </c>
      <c r="AI496" s="262">
        <v>0.92</v>
      </c>
      <c r="AJ496" s="260">
        <v>0.952496364517693</v>
      </c>
      <c r="AK496" s="260">
        <v>0.95948905109489</v>
      </c>
      <c r="AL496" s="260">
        <v>0.978815302344714</v>
      </c>
      <c r="AM496" s="260">
        <v>0.965576964710976</v>
      </c>
      <c r="AN496" s="259">
        <v>0.99</v>
      </c>
      <c r="AO496" s="264">
        <v>1</v>
      </c>
      <c r="AP496" s="264">
        <v>1</v>
      </c>
      <c r="AQ496" s="264">
        <v>1</v>
      </c>
      <c r="AR496" s="265">
        <v>1</v>
      </c>
      <c r="AS496" s="286">
        <v>0.05</v>
      </c>
      <c r="AT496" s="267">
        <v>0.148148148148148</v>
      </c>
      <c r="AU496" s="268">
        <v>0.478260869565217</v>
      </c>
      <c r="AV496" s="268">
        <v>0.0857142857142857</v>
      </c>
      <c r="AW496" s="268">
        <v>0.125396825396825</v>
      </c>
      <c r="AX496" s="224"/>
      <c r="AY496" s="222"/>
    </row>
    <row r="497" ht="15" spans="1:51">
      <c r="A497" s="220"/>
      <c r="B497" s="224"/>
      <c r="C497" s="283" t="s">
        <v>375</v>
      </c>
      <c r="D497" s="111" t="s">
        <v>25</v>
      </c>
      <c r="E497" s="111" t="s">
        <v>376</v>
      </c>
      <c r="F497" s="284" t="s">
        <v>528</v>
      </c>
      <c r="G497" s="284" t="s">
        <v>528</v>
      </c>
      <c r="H497" s="284" t="s">
        <v>528</v>
      </c>
      <c r="I497" s="284" t="s">
        <v>528</v>
      </c>
      <c r="J497" s="259">
        <v>0.9</v>
      </c>
      <c r="K497" s="260">
        <v>1</v>
      </c>
      <c r="L497" s="260">
        <v>1</v>
      </c>
      <c r="M497" s="261">
        <v>1</v>
      </c>
      <c r="N497" s="261">
        <v>0.978197674418605</v>
      </c>
      <c r="O497" s="262">
        <v>0.9</v>
      </c>
      <c r="P497" s="263">
        <v>0.983754512635379</v>
      </c>
      <c r="Q497" s="260">
        <v>0.985519591141397</v>
      </c>
      <c r="R497" s="260">
        <v>0.981540646077387</v>
      </c>
      <c r="S497" s="260">
        <v>0.978894791088559</v>
      </c>
      <c r="T497" s="262">
        <v>0.9</v>
      </c>
      <c r="U497" s="260">
        <v>0.904332129963899</v>
      </c>
      <c r="V497" s="260">
        <v>0.932708688245315</v>
      </c>
      <c r="W497" s="260">
        <v>0.919062832800852</v>
      </c>
      <c r="X497" s="260">
        <v>0.922730516134147</v>
      </c>
      <c r="Y497" s="262">
        <v>0.92</v>
      </c>
      <c r="Z497" s="262" t="s">
        <v>33</v>
      </c>
      <c r="AA497" s="262" t="s">
        <v>33</v>
      </c>
      <c r="AB497" s="262" t="s">
        <v>33</v>
      </c>
      <c r="AC497" s="262">
        <v>1</v>
      </c>
      <c r="AD497" s="262">
        <v>0.92</v>
      </c>
      <c r="AE497" s="260">
        <v>0.998005982053839</v>
      </c>
      <c r="AF497" s="260">
        <v>0.993720565149137</v>
      </c>
      <c r="AG497" s="260">
        <v>0.995081967213115</v>
      </c>
      <c r="AH497" s="260">
        <v>0.995189685097942</v>
      </c>
      <c r="AI497" s="262">
        <v>0.92</v>
      </c>
      <c r="AJ497" s="260">
        <v>0.978985289702792</v>
      </c>
      <c r="AK497" s="260">
        <v>0.969517358171041</v>
      </c>
      <c r="AL497" s="260">
        <v>0.989705360312389</v>
      </c>
      <c r="AM497" s="260">
        <v>0.983499762244413</v>
      </c>
      <c r="AN497" s="259">
        <v>0.99</v>
      </c>
      <c r="AO497" s="264">
        <v>1</v>
      </c>
      <c r="AP497" s="264">
        <v>1</v>
      </c>
      <c r="AQ497" s="264">
        <v>1</v>
      </c>
      <c r="AR497" s="265">
        <v>1</v>
      </c>
      <c r="AS497" s="286">
        <v>0.05</v>
      </c>
      <c r="AT497" s="267">
        <v>0</v>
      </c>
      <c r="AU497" s="268">
        <v>0</v>
      </c>
      <c r="AV497" s="268">
        <v>0.0555555555555556</v>
      </c>
      <c r="AW497" s="268">
        <v>0.0226628895184136</v>
      </c>
      <c r="AX497" s="224"/>
      <c r="AY497" s="222"/>
    </row>
    <row r="498" ht="15" spans="1:51">
      <c r="A498" s="220"/>
      <c r="B498" s="224"/>
      <c r="C498" s="283" t="s">
        <v>375</v>
      </c>
      <c r="D498" s="111" t="s">
        <v>25</v>
      </c>
      <c r="E498" s="111" t="s">
        <v>376</v>
      </c>
      <c r="F498" s="284" t="s">
        <v>529</v>
      </c>
      <c r="G498" s="284" t="s">
        <v>529</v>
      </c>
      <c r="H498" s="284" t="s">
        <v>529</v>
      </c>
      <c r="I498" s="284" t="s">
        <v>529</v>
      </c>
      <c r="J498" s="259">
        <v>0.9</v>
      </c>
      <c r="K498" s="260">
        <v>1</v>
      </c>
      <c r="L498" s="260">
        <v>1</v>
      </c>
      <c r="M498" s="261">
        <v>1</v>
      </c>
      <c r="N498" s="261">
        <v>0.998412698412698</v>
      </c>
      <c r="O498" s="262">
        <v>0.9</v>
      </c>
      <c r="P498" s="263">
        <v>0</v>
      </c>
      <c r="Q498" s="260" t="s">
        <v>33</v>
      </c>
      <c r="R498" s="260" t="s">
        <v>33</v>
      </c>
      <c r="S498" s="260">
        <v>0.75</v>
      </c>
      <c r="T498" s="262">
        <v>0.9</v>
      </c>
      <c r="U498" s="260">
        <v>0</v>
      </c>
      <c r="V498" s="260" t="s">
        <v>33</v>
      </c>
      <c r="W498" s="260" t="s">
        <v>33</v>
      </c>
      <c r="X498" s="260">
        <v>0.25</v>
      </c>
      <c r="Y498" s="262">
        <v>0.92</v>
      </c>
      <c r="Z498" s="262" t="s">
        <v>33</v>
      </c>
      <c r="AA498" s="262" t="s">
        <v>33</v>
      </c>
      <c r="AB498" s="262" t="s">
        <v>33</v>
      </c>
      <c r="AC498" s="262" t="s">
        <v>33</v>
      </c>
      <c r="AD498" s="262">
        <v>0.92</v>
      </c>
      <c r="AE498" s="260">
        <v>0.996815286624204</v>
      </c>
      <c r="AF498" s="260">
        <v>1</v>
      </c>
      <c r="AG498" s="260">
        <v>0.996336996336996</v>
      </c>
      <c r="AH498" s="260">
        <v>0.987709018150636</v>
      </c>
      <c r="AI498" s="262">
        <v>0.92</v>
      </c>
      <c r="AJ498" s="260">
        <v>0.971523668639053</v>
      </c>
      <c r="AK498" s="260">
        <v>0.963582677165354</v>
      </c>
      <c r="AL498" s="260">
        <v>0.981818181818182</v>
      </c>
      <c r="AM498" s="260">
        <v>0.984992853739876</v>
      </c>
      <c r="AN498" s="259">
        <v>0.99</v>
      </c>
      <c r="AO498" s="264">
        <v>1</v>
      </c>
      <c r="AP498" s="264">
        <v>1</v>
      </c>
      <c r="AQ498" s="264">
        <v>1</v>
      </c>
      <c r="AR498" s="265">
        <v>1</v>
      </c>
      <c r="AS498" s="286">
        <v>0.05</v>
      </c>
      <c r="AT498" s="267">
        <v>0</v>
      </c>
      <c r="AU498" s="268">
        <v>1</v>
      </c>
      <c r="AV498" s="268">
        <v>0.2</v>
      </c>
      <c r="AW498" s="268">
        <v>0.1</v>
      </c>
      <c r="AX498" s="224"/>
      <c r="AY498" s="222"/>
    </row>
    <row r="499" ht="15" spans="1:51">
      <c r="A499" s="220"/>
      <c r="B499" s="224"/>
      <c r="C499" s="283" t="s">
        <v>375</v>
      </c>
      <c r="D499" s="111" t="s">
        <v>25</v>
      </c>
      <c r="E499" s="111" t="s">
        <v>376</v>
      </c>
      <c r="F499" s="284" t="s">
        <v>530</v>
      </c>
      <c r="G499" s="284" t="s">
        <v>530</v>
      </c>
      <c r="H499" s="284" t="s">
        <v>530</v>
      </c>
      <c r="I499" s="284" t="s">
        <v>530</v>
      </c>
      <c r="J499" s="259">
        <v>0.9</v>
      </c>
      <c r="K499" s="260">
        <v>0.978723404255319</v>
      </c>
      <c r="L499" s="260">
        <v>0.974358974358974</v>
      </c>
      <c r="M499" s="261">
        <v>1</v>
      </c>
      <c r="N499" s="261">
        <v>0.961105424769703</v>
      </c>
      <c r="O499" s="262">
        <v>0.9</v>
      </c>
      <c r="P499" s="263">
        <v>0.25</v>
      </c>
      <c r="Q499" s="260">
        <v>0.666666666666667</v>
      </c>
      <c r="R499" s="260">
        <v>1</v>
      </c>
      <c r="S499" s="260">
        <v>0.545454545454545</v>
      </c>
      <c r="T499" s="262">
        <v>0.9</v>
      </c>
      <c r="U499" s="260">
        <v>0.25</v>
      </c>
      <c r="V499" s="260">
        <v>0.666666666666667</v>
      </c>
      <c r="W499" s="260">
        <v>1</v>
      </c>
      <c r="X499" s="260">
        <v>0.727272727272727</v>
      </c>
      <c r="Y499" s="262">
        <v>0.92</v>
      </c>
      <c r="Z499" s="262">
        <v>0.2</v>
      </c>
      <c r="AA499" s="262" t="s">
        <v>33</v>
      </c>
      <c r="AB499" s="262">
        <v>1</v>
      </c>
      <c r="AC499" s="262">
        <v>0.428571428571429</v>
      </c>
      <c r="AD499" s="262">
        <v>0.92</v>
      </c>
      <c r="AE499" s="260">
        <v>0.995423340961098</v>
      </c>
      <c r="AF499" s="260">
        <v>0.993464052287582</v>
      </c>
      <c r="AG499" s="260">
        <v>0.996710526315789</v>
      </c>
      <c r="AH499" s="260">
        <v>0.989519751238051</v>
      </c>
      <c r="AI499" s="262">
        <v>0.92</v>
      </c>
      <c r="AJ499" s="260">
        <v>0.963194611498677</v>
      </c>
      <c r="AK499" s="260">
        <v>0.965610249494268</v>
      </c>
      <c r="AL499" s="260">
        <v>0.973577867578489</v>
      </c>
      <c r="AM499" s="260">
        <v>0.964057612952401</v>
      </c>
      <c r="AN499" s="259">
        <v>0.99</v>
      </c>
      <c r="AO499" s="264">
        <v>1</v>
      </c>
      <c r="AP499" s="264">
        <v>1</v>
      </c>
      <c r="AQ499" s="264">
        <v>1</v>
      </c>
      <c r="AR499" s="265">
        <v>1</v>
      </c>
      <c r="AS499" s="286">
        <v>0.05</v>
      </c>
      <c r="AT499" s="267">
        <v>0</v>
      </c>
      <c r="AU499" s="268">
        <v>0</v>
      </c>
      <c r="AV499" s="268">
        <v>0</v>
      </c>
      <c r="AW499" s="268">
        <v>0.0473372781065089</v>
      </c>
      <c r="AX499" s="224"/>
      <c r="AY499" s="222"/>
    </row>
    <row r="500" ht="15" spans="1:51">
      <c r="A500" s="220"/>
      <c r="B500" s="224"/>
      <c r="C500" s="283" t="s">
        <v>375</v>
      </c>
      <c r="D500" s="111" t="s">
        <v>25</v>
      </c>
      <c r="E500" s="111" t="s">
        <v>376</v>
      </c>
      <c r="F500" s="284" t="s">
        <v>531</v>
      </c>
      <c r="G500" s="284" t="s">
        <v>531</v>
      </c>
      <c r="H500" s="284" t="s">
        <v>531</v>
      </c>
      <c r="I500" s="284" t="s">
        <v>531</v>
      </c>
      <c r="J500" s="259">
        <v>0.9</v>
      </c>
      <c r="K500" s="260">
        <v>0.91304347826087</v>
      </c>
      <c r="L500" s="260">
        <v>0.967741935483871</v>
      </c>
      <c r="M500" s="261">
        <v>0.953488372093023</v>
      </c>
      <c r="N500" s="261">
        <v>0.953629032258065</v>
      </c>
      <c r="O500" s="262">
        <v>0.9</v>
      </c>
      <c r="P500" s="263">
        <v>1</v>
      </c>
      <c r="Q500" s="260" t="s">
        <v>33</v>
      </c>
      <c r="R500" s="260" t="s">
        <v>33</v>
      </c>
      <c r="S500" s="260">
        <v>0.6</v>
      </c>
      <c r="T500" s="262">
        <v>0.9</v>
      </c>
      <c r="U500" s="260">
        <v>1</v>
      </c>
      <c r="V500" s="260" t="s">
        <v>33</v>
      </c>
      <c r="W500" s="260" t="s">
        <v>33</v>
      </c>
      <c r="X500" s="260">
        <v>0.6</v>
      </c>
      <c r="Y500" s="262">
        <v>0.92</v>
      </c>
      <c r="Z500" s="262" t="s">
        <v>33</v>
      </c>
      <c r="AA500" s="262" t="s">
        <v>33</v>
      </c>
      <c r="AB500" s="262" t="s">
        <v>33</v>
      </c>
      <c r="AC500" s="262" t="s">
        <v>33</v>
      </c>
      <c r="AD500" s="262">
        <v>0.92</v>
      </c>
      <c r="AE500" s="260">
        <v>1</v>
      </c>
      <c r="AF500" s="260">
        <v>0.9875</v>
      </c>
      <c r="AG500" s="260">
        <v>1</v>
      </c>
      <c r="AH500" s="260">
        <v>0.978408389882788</v>
      </c>
      <c r="AI500" s="262">
        <v>0.92</v>
      </c>
      <c r="AJ500" s="260">
        <v>0.970068027210884</v>
      </c>
      <c r="AK500" s="260">
        <v>0.984794728839331</v>
      </c>
      <c r="AL500" s="260">
        <v>0.984962406015038</v>
      </c>
      <c r="AM500" s="260">
        <v>0.986365718302958</v>
      </c>
      <c r="AN500" s="259">
        <v>0.99</v>
      </c>
      <c r="AO500" s="264">
        <v>1</v>
      </c>
      <c r="AP500" s="264">
        <v>1</v>
      </c>
      <c r="AQ500" s="264">
        <v>1</v>
      </c>
      <c r="AR500" s="265">
        <v>1</v>
      </c>
      <c r="AS500" s="286">
        <v>0.05</v>
      </c>
      <c r="AT500" s="267">
        <v>0</v>
      </c>
      <c r="AU500" s="268">
        <v>0.125</v>
      </c>
      <c r="AV500" s="268">
        <v>0.125</v>
      </c>
      <c r="AW500" s="268">
        <v>0.0717948717948718</v>
      </c>
      <c r="AX500" s="224"/>
      <c r="AY500" s="222"/>
    </row>
    <row r="501" ht="15" spans="1:51">
      <c r="A501" s="220"/>
      <c r="B501" s="224"/>
      <c r="C501" s="283" t="s">
        <v>375</v>
      </c>
      <c r="D501" s="111" t="s">
        <v>25</v>
      </c>
      <c r="E501" s="111" t="s">
        <v>376</v>
      </c>
      <c r="F501" s="284" t="s">
        <v>532</v>
      </c>
      <c r="G501" s="284" t="s">
        <v>532</v>
      </c>
      <c r="H501" s="284" t="s">
        <v>532</v>
      </c>
      <c r="I501" s="284" t="s">
        <v>532</v>
      </c>
      <c r="J501" s="259">
        <v>0.9</v>
      </c>
      <c r="K501" s="260">
        <v>1</v>
      </c>
      <c r="L501" s="260">
        <v>1</v>
      </c>
      <c r="M501" s="261">
        <v>0.96551724137931</v>
      </c>
      <c r="N501" s="261">
        <v>0.990977443609023</v>
      </c>
      <c r="O501" s="262">
        <v>0.9</v>
      </c>
      <c r="P501" s="263">
        <v>0.995335029686175</v>
      </c>
      <c r="Q501" s="260">
        <v>0.994565217391304</v>
      </c>
      <c r="R501" s="260">
        <v>0.986320754716981</v>
      </c>
      <c r="S501" s="260">
        <v>0.992322121886315</v>
      </c>
      <c r="T501" s="262">
        <v>0.9</v>
      </c>
      <c r="U501" s="260">
        <v>0.939355385920271</v>
      </c>
      <c r="V501" s="260">
        <v>0.941576086956522</v>
      </c>
      <c r="W501" s="260">
        <v>0.933018867924528</v>
      </c>
      <c r="X501" s="260">
        <v>0.950508223181957</v>
      </c>
      <c r="Y501" s="262">
        <v>0.92</v>
      </c>
      <c r="Z501" s="262">
        <v>0.947316103379722</v>
      </c>
      <c r="AA501" s="262">
        <v>0.932467532467532</v>
      </c>
      <c r="AB501" s="262">
        <v>0.943052391799544</v>
      </c>
      <c r="AC501" s="262">
        <v>0.955090175605126</v>
      </c>
      <c r="AD501" s="262">
        <v>0.92</v>
      </c>
      <c r="AE501" s="260">
        <v>0.997607655502392</v>
      </c>
      <c r="AF501" s="260">
        <v>0.994892375045604</v>
      </c>
      <c r="AG501" s="260">
        <v>0.997815003641661</v>
      </c>
      <c r="AH501" s="260">
        <v>0.998214787178561</v>
      </c>
      <c r="AI501" s="262">
        <v>0.92</v>
      </c>
      <c r="AJ501" s="260">
        <v>0.971479500891266</v>
      </c>
      <c r="AK501" s="260">
        <v>0.957559681697613</v>
      </c>
      <c r="AL501" s="260">
        <v>0.981633450566628</v>
      </c>
      <c r="AM501" s="260">
        <v>0.981486206346675</v>
      </c>
      <c r="AN501" s="259">
        <v>0.99</v>
      </c>
      <c r="AO501" s="264">
        <v>1</v>
      </c>
      <c r="AP501" s="264">
        <v>1</v>
      </c>
      <c r="AQ501" s="264">
        <v>1</v>
      </c>
      <c r="AR501" s="265">
        <v>1</v>
      </c>
      <c r="AS501" s="286">
        <v>0.05</v>
      </c>
      <c r="AT501" s="267">
        <v>0</v>
      </c>
      <c r="AU501" s="268">
        <v>0.6</v>
      </c>
      <c r="AV501" s="268">
        <v>0.142857142857143</v>
      </c>
      <c r="AW501" s="268">
        <v>0.103626943005181</v>
      </c>
      <c r="AX501" s="224"/>
      <c r="AY501" s="222"/>
    </row>
    <row r="502" ht="15" spans="1:51">
      <c r="A502" s="220"/>
      <c r="B502" s="224"/>
      <c r="C502" s="283" t="s">
        <v>375</v>
      </c>
      <c r="D502" s="111" t="s">
        <v>25</v>
      </c>
      <c r="E502" s="111" t="s">
        <v>376</v>
      </c>
      <c r="F502" s="284" t="s">
        <v>533</v>
      </c>
      <c r="G502" s="284" t="s">
        <v>533</v>
      </c>
      <c r="H502" s="284" t="s">
        <v>533</v>
      </c>
      <c r="I502" s="284" t="s">
        <v>533</v>
      </c>
      <c r="J502" s="259">
        <v>0.9</v>
      </c>
      <c r="K502" s="260">
        <v>1</v>
      </c>
      <c r="L502" s="260">
        <v>1</v>
      </c>
      <c r="M502" s="261">
        <v>0.962264150943396</v>
      </c>
      <c r="N502" s="261">
        <v>0.989071038251366</v>
      </c>
      <c r="O502" s="262">
        <v>0.9</v>
      </c>
      <c r="P502" s="263">
        <v>0.983165634674923</v>
      </c>
      <c r="Q502" s="260">
        <v>0.986762272476558</v>
      </c>
      <c r="R502" s="260">
        <v>0.957205644228545</v>
      </c>
      <c r="S502" s="260">
        <v>0.980339645231419</v>
      </c>
      <c r="T502" s="262">
        <v>0.9</v>
      </c>
      <c r="U502" s="260">
        <v>0.92124613003096</v>
      </c>
      <c r="V502" s="260">
        <v>0.950910093767237</v>
      </c>
      <c r="W502" s="260">
        <v>0.938006014341892</v>
      </c>
      <c r="X502" s="260">
        <v>0.929550395412584</v>
      </c>
      <c r="Y502" s="262">
        <v>0.92</v>
      </c>
      <c r="Z502" s="262" t="s">
        <v>33</v>
      </c>
      <c r="AA502" s="262">
        <v>0</v>
      </c>
      <c r="AB502" s="262" t="s">
        <v>33</v>
      </c>
      <c r="AC502" s="262">
        <v>0.5</v>
      </c>
      <c r="AD502" s="262">
        <v>0.92</v>
      </c>
      <c r="AE502" s="260">
        <v>0.992700729927007</v>
      </c>
      <c r="AF502" s="260">
        <v>0.981132075471698</v>
      </c>
      <c r="AG502" s="260">
        <v>1</v>
      </c>
      <c r="AH502" s="260">
        <v>0.984615384615385</v>
      </c>
      <c r="AI502" s="262">
        <v>0.92</v>
      </c>
      <c r="AJ502" s="260">
        <v>0.980687524140595</v>
      </c>
      <c r="AK502" s="260">
        <v>0.979625550660793</v>
      </c>
      <c r="AL502" s="260">
        <v>0.987739995373583</v>
      </c>
      <c r="AM502" s="260">
        <v>0.989763564589283</v>
      </c>
      <c r="AN502" s="259">
        <v>0.99</v>
      </c>
      <c r="AO502" s="264">
        <v>1</v>
      </c>
      <c r="AP502" s="264">
        <v>1</v>
      </c>
      <c r="AQ502" s="264">
        <v>1</v>
      </c>
      <c r="AR502" s="265">
        <v>1</v>
      </c>
      <c r="AS502" s="286">
        <v>0.05</v>
      </c>
      <c r="AT502" s="267">
        <v>0</v>
      </c>
      <c r="AU502" s="268">
        <v>0</v>
      </c>
      <c r="AV502" s="268">
        <v>0</v>
      </c>
      <c r="AW502" s="268">
        <v>0.0365853658536585</v>
      </c>
      <c r="AX502" s="224"/>
      <c r="AY502" s="222"/>
    </row>
    <row r="503" ht="15" spans="1:51">
      <c r="A503" s="220"/>
      <c r="B503" s="224"/>
      <c r="C503" s="283" t="s">
        <v>375</v>
      </c>
      <c r="D503" s="111" t="s">
        <v>25</v>
      </c>
      <c r="E503" s="111" t="s">
        <v>376</v>
      </c>
      <c r="F503" s="284" t="s">
        <v>534</v>
      </c>
      <c r="G503" s="284" t="s">
        <v>534</v>
      </c>
      <c r="H503" s="284" t="s">
        <v>534</v>
      </c>
      <c r="I503" s="284" t="s">
        <v>534</v>
      </c>
      <c r="J503" s="259">
        <v>0.9</v>
      </c>
      <c r="K503" s="260">
        <v>0.958333333333333</v>
      </c>
      <c r="L503" s="260">
        <v>1</v>
      </c>
      <c r="M503" s="261">
        <v>0.952380952380952</v>
      </c>
      <c r="N503" s="261">
        <v>0.973895582329317</v>
      </c>
      <c r="O503" s="262">
        <v>0.9</v>
      </c>
      <c r="P503" s="263">
        <v>0.990054699154649</v>
      </c>
      <c r="Q503" s="260">
        <v>0.980184940554822</v>
      </c>
      <c r="R503" s="260">
        <v>0.98859543817527</v>
      </c>
      <c r="S503" s="260">
        <v>0.978191180553803</v>
      </c>
      <c r="T503" s="262">
        <v>0.9</v>
      </c>
      <c r="U503" s="260">
        <v>0.937344604674291</v>
      </c>
      <c r="V503" s="260">
        <v>0.943196829590489</v>
      </c>
      <c r="W503" s="260">
        <v>0.956782713085234</v>
      </c>
      <c r="X503" s="260">
        <v>0.94313047429134</v>
      </c>
      <c r="Y503" s="262">
        <v>0.92</v>
      </c>
      <c r="Z503" s="262" t="s">
        <v>33</v>
      </c>
      <c r="AA503" s="262" t="s">
        <v>33</v>
      </c>
      <c r="AB503" s="262" t="s">
        <v>33</v>
      </c>
      <c r="AC503" s="262">
        <v>0</v>
      </c>
      <c r="AD503" s="262">
        <v>0.92</v>
      </c>
      <c r="AE503" s="260">
        <v>0.988505747126437</v>
      </c>
      <c r="AF503" s="260">
        <v>0.989795918367347</v>
      </c>
      <c r="AG503" s="260">
        <v>1</v>
      </c>
      <c r="AH503" s="260">
        <v>0.983168891468369</v>
      </c>
      <c r="AI503" s="262">
        <v>0.92</v>
      </c>
      <c r="AJ503" s="260">
        <v>0.971230158730159</v>
      </c>
      <c r="AK503" s="260">
        <v>0.976221928665786</v>
      </c>
      <c r="AL503" s="260">
        <v>0.992797118847539</v>
      </c>
      <c r="AM503" s="260">
        <v>0.985691573926868</v>
      </c>
      <c r="AN503" s="259">
        <v>0.99</v>
      </c>
      <c r="AO503" s="264">
        <v>1</v>
      </c>
      <c r="AP503" s="264">
        <v>1</v>
      </c>
      <c r="AQ503" s="264">
        <v>1</v>
      </c>
      <c r="AR503" s="265">
        <v>1</v>
      </c>
      <c r="AS503" s="286">
        <v>0.05</v>
      </c>
      <c r="AT503" s="267">
        <v>0</v>
      </c>
      <c r="AU503" s="268">
        <v>0.5</v>
      </c>
      <c r="AV503" s="268">
        <v>0</v>
      </c>
      <c r="AW503" s="268">
        <v>0.0462962962962963</v>
      </c>
      <c r="AX503" s="224"/>
      <c r="AY503" s="222"/>
    </row>
    <row r="504" ht="15" spans="1:51">
      <c r="A504" s="220"/>
      <c r="B504" s="224"/>
      <c r="C504" s="283" t="s">
        <v>375</v>
      </c>
      <c r="D504" s="111" t="s">
        <v>25</v>
      </c>
      <c r="E504" s="111" t="s">
        <v>376</v>
      </c>
      <c r="F504" s="284" t="s">
        <v>535</v>
      </c>
      <c r="G504" s="284" t="s">
        <v>535</v>
      </c>
      <c r="H504" s="284" t="s">
        <v>535</v>
      </c>
      <c r="I504" s="284" t="s">
        <v>535</v>
      </c>
      <c r="J504" s="259">
        <v>0.9</v>
      </c>
      <c r="K504" s="260">
        <v>1</v>
      </c>
      <c r="L504" s="260">
        <v>0.931034482758621</v>
      </c>
      <c r="M504" s="261">
        <v>1</v>
      </c>
      <c r="N504" s="261">
        <v>0.988137603795967</v>
      </c>
      <c r="O504" s="262">
        <v>0.9</v>
      </c>
      <c r="P504" s="263">
        <v>0.0769230769230769</v>
      </c>
      <c r="Q504" s="260" t="s">
        <v>33</v>
      </c>
      <c r="R504" s="260" t="s">
        <v>33</v>
      </c>
      <c r="S504" s="260">
        <v>0.125</v>
      </c>
      <c r="T504" s="262">
        <v>0.9</v>
      </c>
      <c r="U504" s="260">
        <v>0</v>
      </c>
      <c r="V504" s="260" t="s">
        <v>33</v>
      </c>
      <c r="W504" s="260" t="s">
        <v>33</v>
      </c>
      <c r="X504" s="260">
        <v>0.0625</v>
      </c>
      <c r="Y504" s="262">
        <v>0.92</v>
      </c>
      <c r="Z504" s="262" t="s">
        <v>33</v>
      </c>
      <c r="AA504" s="262" t="s">
        <v>33</v>
      </c>
      <c r="AB504" s="262" t="s">
        <v>33</v>
      </c>
      <c r="AC504" s="262">
        <v>1</v>
      </c>
      <c r="AD504" s="262">
        <v>0.92</v>
      </c>
      <c r="AE504" s="260">
        <v>1</v>
      </c>
      <c r="AF504" s="260">
        <v>0.988700564971751</v>
      </c>
      <c r="AG504" s="260">
        <v>1</v>
      </c>
      <c r="AH504" s="260">
        <v>0.995189182160967</v>
      </c>
      <c r="AI504" s="262">
        <v>0.92</v>
      </c>
      <c r="AJ504" s="260">
        <v>0.966908797417272</v>
      </c>
      <c r="AK504" s="260">
        <v>0.962859145059565</v>
      </c>
      <c r="AL504" s="260">
        <v>0.984136858475894</v>
      </c>
      <c r="AM504" s="260">
        <v>0.983707966693079</v>
      </c>
      <c r="AN504" s="259">
        <v>0.99</v>
      </c>
      <c r="AO504" s="264">
        <v>1</v>
      </c>
      <c r="AP504" s="264">
        <v>1</v>
      </c>
      <c r="AQ504" s="264">
        <v>1</v>
      </c>
      <c r="AR504" s="265">
        <v>1</v>
      </c>
      <c r="AS504" s="286">
        <v>0.05</v>
      </c>
      <c r="AT504" s="267">
        <v>0</v>
      </c>
      <c r="AU504" s="268">
        <v>-0.5</v>
      </c>
      <c r="AV504" s="268">
        <v>0</v>
      </c>
      <c r="AW504" s="268">
        <v>0.029940119760479</v>
      </c>
      <c r="AX504" s="224"/>
      <c r="AY504" s="222"/>
    </row>
    <row r="505" ht="15" spans="1:51">
      <c r="A505" s="220"/>
      <c r="B505" s="224"/>
      <c r="C505" s="283" t="s">
        <v>375</v>
      </c>
      <c r="D505" s="111" t="s">
        <v>25</v>
      </c>
      <c r="E505" s="111" t="s">
        <v>376</v>
      </c>
      <c r="F505" s="284" t="s">
        <v>536</v>
      </c>
      <c r="G505" s="284" t="s">
        <v>536</v>
      </c>
      <c r="H505" s="284" t="s">
        <v>536</v>
      </c>
      <c r="I505" s="284" t="s">
        <v>536</v>
      </c>
      <c r="J505" s="259">
        <v>0.9</v>
      </c>
      <c r="K505" s="260">
        <v>0.984375</v>
      </c>
      <c r="L505" s="260">
        <v>1</v>
      </c>
      <c r="M505" s="261">
        <v>0.949152542372881</v>
      </c>
      <c r="N505" s="261">
        <v>0.953933380581148</v>
      </c>
      <c r="O505" s="262">
        <v>0.9</v>
      </c>
      <c r="P505" s="263">
        <v>0.333333333333333</v>
      </c>
      <c r="Q505" s="260" t="s">
        <v>33</v>
      </c>
      <c r="R505" s="260" t="s">
        <v>33</v>
      </c>
      <c r="S505" s="260">
        <v>0.375</v>
      </c>
      <c r="T505" s="262">
        <v>0.9</v>
      </c>
      <c r="U505" s="260">
        <v>0</v>
      </c>
      <c r="V505" s="260" t="s">
        <v>33</v>
      </c>
      <c r="W505" s="260" t="s">
        <v>33</v>
      </c>
      <c r="X505" s="260">
        <v>0.375</v>
      </c>
      <c r="Y505" s="262">
        <v>0.92</v>
      </c>
      <c r="Z505" s="262" t="s">
        <v>33</v>
      </c>
      <c r="AA505" s="262" t="s">
        <v>33</v>
      </c>
      <c r="AB505" s="262" t="s">
        <v>33</v>
      </c>
      <c r="AC505" s="262">
        <v>0.333333333333333</v>
      </c>
      <c r="AD505" s="262">
        <v>0.92</v>
      </c>
      <c r="AE505" s="260">
        <v>0.997912317327766</v>
      </c>
      <c r="AF505" s="260">
        <v>0.994505494505495</v>
      </c>
      <c r="AG505" s="260">
        <v>0.968152866242038</v>
      </c>
      <c r="AH505" s="260">
        <v>0.99529582051746</v>
      </c>
      <c r="AI505" s="262">
        <v>0.92</v>
      </c>
      <c r="AJ505" s="260">
        <v>0.95930568948891</v>
      </c>
      <c r="AK505" s="260">
        <v>0.95304347826087</v>
      </c>
      <c r="AL505" s="260">
        <v>0.937449062754686</v>
      </c>
      <c r="AM505" s="260">
        <v>0.964976873265495</v>
      </c>
      <c r="AN505" s="259">
        <v>0.99</v>
      </c>
      <c r="AO505" s="264">
        <v>1</v>
      </c>
      <c r="AP505" s="264">
        <v>1</v>
      </c>
      <c r="AQ505" s="264">
        <v>1</v>
      </c>
      <c r="AR505" s="265">
        <v>1</v>
      </c>
      <c r="AS505" s="286">
        <v>0.05</v>
      </c>
      <c r="AT505" s="267">
        <v>0.0769230769230769</v>
      </c>
      <c r="AU505" s="268">
        <v>0.111111111111111</v>
      </c>
      <c r="AV505" s="268">
        <v>0.0833333333333333</v>
      </c>
      <c r="AW505" s="268">
        <v>0.0498084291187739</v>
      </c>
      <c r="AX505" s="224"/>
      <c r="AY505" s="222"/>
    </row>
    <row r="506" ht="15" spans="1:51">
      <c r="A506" s="220"/>
      <c r="B506" s="224"/>
      <c r="C506" s="283" t="s">
        <v>375</v>
      </c>
      <c r="D506" s="111" t="s">
        <v>25</v>
      </c>
      <c r="E506" s="111" t="s">
        <v>376</v>
      </c>
      <c r="F506" s="284" t="s">
        <v>537</v>
      </c>
      <c r="G506" s="284" t="s">
        <v>537</v>
      </c>
      <c r="H506" s="284" t="s">
        <v>537</v>
      </c>
      <c r="I506" s="284" t="s">
        <v>537</v>
      </c>
      <c r="J506" s="259">
        <v>0.9</v>
      </c>
      <c r="K506" s="260">
        <v>0.941176470588235</v>
      </c>
      <c r="L506" s="260">
        <v>0.916666666666667</v>
      </c>
      <c r="M506" s="261">
        <v>0.904761904761905</v>
      </c>
      <c r="N506" s="261">
        <v>0.929478138222849</v>
      </c>
      <c r="O506" s="262">
        <v>0.9</v>
      </c>
      <c r="P506" s="263">
        <v>0</v>
      </c>
      <c r="Q506" s="260">
        <v>1</v>
      </c>
      <c r="R506" s="260">
        <v>1</v>
      </c>
      <c r="S506" s="260">
        <v>0.275862068965517</v>
      </c>
      <c r="T506" s="262">
        <v>0.9</v>
      </c>
      <c r="U506" s="260">
        <v>0.5</v>
      </c>
      <c r="V506" s="260">
        <v>0</v>
      </c>
      <c r="W506" s="260">
        <v>0</v>
      </c>
      <c r="X506" s="260">
        <v>0.448275862068966</v>
      </c>
      <c r="Y506" s="262">
        <v>0.92</v>
      </c>
      <c r="Z506" s="262" t="s">
        <v>33</v>
      </c>
      <c r="AA506" s="262" t="s">
        <v>33</v>
      </c>
      <c r="AB506" s="262" t="s">
        <v>33</v>
      </c>
      <c r="AC506" s="262">
        <v>0.8</v>
      </c>
      <c r="AD506" s="262">
        <v>0.92</v>
      </c>
      <c r="AE506" s="260">
        <v>0.98936170212766</v>
      </c>
      <c r="AF506" s="260">
        <v>0.957142857142857</v>
      </c>
      <c r="AG506" s="260">
        <v>0.932692307692308</v>
      </c>
      <c r="AH506" s="260">
        <v>0.976993256644189</v>
      </c>
      <c r="AI506" s="262">
        <v>0.92</v>
      </c>
      <c r="AJ506" s="260">
        <v>0.963998763906057</v>
      </c>
      <c r="AK506" s="260">
        <v>0.972602739726027</v>
      </c>
      <c r="AL506" s="260">
        <v>0.980798771121352</v>
      </c>
      <c r="AM506" s="260">
        <v>0.981490002691416</v>
      </c>
      <c r="AN506" s="259">
        <v>0.99</v>
      </c>
      <c r="AO506" s="264">
        <v>1</v>
      </c>
      <c r="AP506" s="264">
        <v>1</v>
      </c>
      <c r="AQ506" s="264">
        <v>1</v>
      </c>
      <c r="AR506" s="265">
        <v>1</v>
      </c>
      <c r="AS506" s="286">
        <v>0.05</v>
      </c>
      <c r="AT506" s="267">
        <v>0.0625</v>
      </c>
      <c r="AU506" s="268">
        <v>0.142857142857143</v>
      </c>
      <c r="AV506" s="268">
        <v>0.0769230769230769</v>
      </c>
      <c r="AW506" s="268">
        <v>0.0457746478873239</v>
      </c>
      <c r="AX506" s="224"/>
      <c r="AY506" s="222"/>
    </row>
    <row r="507" ht="15" spans="1:51">
      <c r="A507" s="220"/>
      <c r="B507" s="224"/>
      <c r="C507" s="283" t="s">
        <v>375</v>
      </c>
      <c r="D507" s="111" t="s">
        <v>25</v>
      </c>
      <c r="E507" s="111" t="s">
        <v>376</v>
      </c>
      <c r="F507" s="284" t="s">
        <v>538</v>
      </c>
      <c r="G507" s="284" t="s">
        <v>538</v>
      </c>
      <c r="H507" s="284" t="s">
        <v>538</v>
      </c>
      <c r="I507" s="284" t="s">
        <v>538</v>
      </c>
      <c r="J507" s="259">
        <v>0.9</v>
      </c>
      <c r="K507" s="260">
        <v>1</v>
      </c>
      <c r="L507" s="260">
        <v>1</v>
      </c>
      <c r="M507" s="261">
        <v>1</v>
      </c>
      <c r="N507" s="261">
        <v>0.984308131241084</v>
      </c>
      <c r="O507" s="262">
        <v>0.9</v>
      </c>
      <c r="P507" s="263">
        <v>0.996822370511598</v>
      </c>
      <c r="Q507" s="260">
        <v>0.985198889916744</v>
      </c>
      <c r="R507" s="260">
        <v>0.989322381930185</v>
      </c>
      <c r="S507" s="260">
        <v>0.984345163033688</v>
      </c>
      <c r="T507" s="262">
        <v>0.9</v>
      </c>
      <c r="U507" s="260">
        <v>0.939307276771528</v>
      </c>
      <c r="V507" s="260">
        <v>0.946345975948196</v>
      </c>
      <c r="W507" s="260">
        <v>0.959342915811088</v>
      </c>
      <c r="X507" s="260">
        <v>0.962655377409476</v>
      </c>
      <c r="Y507" s="262">
        <v>0.92</v>
      </c>
      <c r="Z507" s="262" t="s">
        <v>33</v>
      </c>
      <c r="AA507" s="262" t="s">
        <v>33</v>
      </c>
      <c r="AB507" s="262" t="s">
        <v>33</v>
      </c>
      <c r="AC507" s="262" t="s">
        <v>33</v>
      </c>
      <c r="AD507" s="262">
        <v>0.92</v>
      </c>
      <c r="AE507" s="260">
        <v>1</v>
      </c>
      <c r="AF507" s="260">
        <v>1</v>
      </c>
      <c r="AG507" s="260">
        <v>1</v>
      </c>
      <c r="AH507" s="260">
        <v>0.991973559962228</v>
      </c>
      <c r="AI507" s="262">
        <v>0.92</v>
      </c>
      <c r="AJ507" s="260">
        <v>0.981575603557814</v>
      </c>
      <c r="AK507" s="260">
        <v>0.966697502312673</v>
      </c>
      <c r="AL507" s="260">
        <v>0.983162217659138</v>
      </c>
      <c r="AM507" s="260">
        <v>0.984636997280406</v>
      </c>
      <c r="AN507" s="259">
        <v>0.99</v>
      </c>
      <c r="AO507" s="264">
        <v>1</v>
      </c>
      <c r="AP507" s="264">
        <v>1</v>
      </c>
      <c r="AQ507" s="264">
        <v>1</v>
      </c>
      <c r="AR507" s="265">
        <v>1</v>
      </c>
      <c r="AS507" s="286">
        <v>0.05</v>
      </c>
      <c r="AT507" s="267">
        <v>0.333333333333333</v>
      </c>
      <c r="AU507" s="268">
        <v>0</v>
      </c>
      <c r="AV507" s="268">
        <v>0</v>
      </c>
      <c r="AW507" s="268">
        <v>0.07</v>
      </c>
      <c r="AX507" s="224"/>
      <c r="AY507" s="222"/>
    </row>
    <row r="508" ht="15" spans="1:51">
      <c r="A508" s="220"/>
      <c r="B508" s="224"/>
      <c r="C508" s="283" t="s">
        <v>375</v>
      </c>
      <c r="D508" s="111" t="s">
        <v>25</v>
      </c>
      <c r="E508" s="111" t="s">
        <v>376</v>
      </c>
      <c r="F508" s="284" t="s">
        <v>539</v>
      </c>
      <c r="G508" s="284" t="s">
        <v>539</v>
      </c>
      <c r="H508" s="284" t="s">
        <v>539</v>
      </c>
      <c r="I508" s="284" t="s">
        <v>539</v>
      </c>
      <c r="J508" s="259">
        <v>0.9</v>
      </c>
      <c r="K508" s="260">
        <v>1</v>
      </c>
      <c r="L508" s="260">
        <v>0.952380952380952</v>
      </c>
      <c r="M508" s="261">
        <v>1</v>
      </c>
      <c r="N508" s="261">
        <v>0.988909426987061</v>
      </c>
      <c r="O508" s="262">
        <v>0.9</v>
      </c>
      <c r="P508" s="263">
        <v>0.977953646127756</v>
      </c>
      <c r="Q508" s="260">
        <v>0.951882845188284</v>
      </c>
      <c r="R508" s="260">
        <v>0.983309143686502</v>
      </c>
      <c r="S508" s="260">
        <v>0.981606469658276</v>
      </c>
      <c r="T508" s="262">
        <v>0.9</v>
      </c>
      <c r="U508" s="260">
        <v>0.936687394007914</v>
      </c>
      <c r="V508" s="260">
        <v>0.949790794979079</v>
      </c>
      <c r="W508" s="260">
        <v>0.935413642960813</v>
      </c>
      <c r="X508" s="260">
        <v>0.932597592119664</v>
      </c>
      <c r="Y508" s="262">
        <v>0.92</v>
      </c>
      <c r="Z508" s="262">
        <v>0.949044585987261</v>
      </c>
      <c r="AA508" s="262">
        <v>0.953398058252427</v>
      </c>
      <c r="AB508" s="262">
        <v>0.964601769911504</v>
      </c>
      <c r="AC508" s="262">
        <v>0.962675878338529</v>
      </c>
      <c r="AD508" s="262">
        <v>0.92</v>
      </c>
      <c r="AE508" s="260">
        <v>0.998003992015968</v>
      </c>
      <c r="AF508" s="260">
        <v>0.993295019157088</v>
      </c>
      <c r="AG508" s="260">
        <v>0.991525423728814</v>
      </c>
      <c r="AH508" s="260">
        <v>0.996859247770454</v>
      </c>
      <c r="AI508" s="262">
        <v>0.92</v>
      </c>
      <c r="AJ508" s="260">
        <v>0.976349843819723</v>
      </c>
      <c r="AK508" s="260">
        <v>0.965760322255791</v>
      </c>
      <c r="AL508" s="260">
        <v>0.983110075713454</v>
      </c>
      <c r="AM508" s="260">
        <v>0.982018406004289</v>
      </c>
      <c r="AN508" s="259">
        <v>0.99</v>
      </c>
      <c r="AO508" s="264">
        <v>1</v>
      </c>
      <c r="AP508" s="264">
        <v>1</v>
      </c>
      <c r="AQ508" s="264">
        <v>1</v>
      </c>
      <c r="AR508" s="265">
        <v>1</v>
      </c>
      <c r="AS508" s="286">
        <v>0.05</v>
      </c>
      <c r="AT508" s="267">
        <v>0</v>
      </c>
      <c r="AU508" s="268">
        <v>0.333333333333333</v>
      </c>
      <c r="AV508" s="268">
        <v>0</v>
      </c>
      <c r="AW508" s="268">
        <v>0.032520325203252</v>
      </c>
      <c r="AX508" s="224"/>
      <c r="AY508" s="222"/>
    </row>
    <row r="509" ht="15" spans="1:51">
      <c r="A509" s="220"/>
      <c r="B509" s="224"/>
      <c r="C509" s="283" t="s">
        <v>375</v>
      </c>
      <c r="D509" s="111" t="s">
        <v>25</v>
      </c>
      <c r="E509" s="111" t="s">
        <v>376</v>
      </c>
      <c r="F509" s="284" t="s">
        <v>540</v>
      </c>
      <c r="G509" s="284" t="s">
        <v>540</v>
      </c>
      <c r="H509" s="284" t="s">
        <v>540</v>
      </c>
      <c r="I509" s="284" t="s">
        <v>540</v>
      </c>
      <c r="J509" s="259">
        <v>0.9</v>
      </c>
      <c r="K509" s="260">
        <v>0.964912280701754</v>
      </c>
      <c r="L509" s="260">
        <v>0.886363636363636</v>
      </c>
      <c r="M509" s="261">
        <v>0.942307692307692</v>
      </c>
      <c r="N509" s="261">
        <v>0.930555555555556</v>
      </c>
      <c r="O509" s="262">
        <v>0.9</v>
      </c>
      <c r="P509" s="263">
        <v>0</v>
      </c>
      <c r="Q509" s="260" t="s">
        <v>33</v>
      </c>
      <c r="R509" s="260" t="s">
        <v>33</v>
      </c>
      <c r="S509" s="260">
        <v>0.25</v>
      </c>
      <c r="T509" s="262">
        <v>0.9</v>
      </c>
      <c r="U509" s="260">
        <v>0</v>
      </c>
      <c r="V509" s="260" t="s">
        <v>33</v>
      </c>
      <c r="W509" s="260" t="s">
        <v>33</v>
      </c>
      <c r="X509" s="260">
        <v>0.5</v>
      </c>
      <c r="Y509" s="262">
        <v>0.92</v>
      </c>
      <c r="Z509" s="262" t="s">
        <v>33</v>
      </c>
      <c r="AA509" s="262" t="s">
        <v>33</v>
      </c>
      <c r="AB509" s="262" t="s">
        <v>33</v>
      </c>
      <c r="AC509" s="262" t="s">
        <v>33</v>
      </c>
      <c r="AD509" s="262">
        <v>0.92</v>
      </c>
      <c r="AE509" s="260">
        <v>0.997767857142857</v>
      </c>
      <c r="AF509" s="260">
        <v>0.990846681922197</v>
      </c>
      <c r="AG509" s="260">
        <v>0.991967871485944</v>
      </c>
      <c r="AH509" s="260">
        <v>0.994799458573769</v>
      </c>
      <c r="AI509" s="262">
        <v>0.92</v>
      </c>
      <c r="AJ509" s="260">
        <v>0.948926186608915</v>
      </c>
      <c r="AK509" s="260">
        <v>0.948781700646445</v>
      </c>
      <c r="AL509" s="260">
        <v>0.965033407572383</v>
      </c>
      <c r="AM509" s="260">
        <v>0.979472974584277</v>
      </c>
      <c r="AN509" s="259">
        <v>0.99</v>
      </c>
      <c r="AO509" s="264">
        <v>1</v>
      </c>
      <c r="AP509" s="264">
        <v>1</v>
      </c>
      <c r="AQ509" s="264">
        <v>1</v>
      </c>
      <c r="AR509" s="265">
        <v>1</v>
      </c>
      <c r="AS509" s="286">
        <v>0.05</v>
      </c>
      <c r="AT509" s="267">
        <v>0.0952380952380952</v>
      </c>
      <c r="AU509" s="268">
        <v>0.0666666666666667</v>
      </c>
      <c r="AV509" s="268">
        <v>0.214285714285714</v>
      </c>
      <c r="AW509" s="268">
        <v>0.0683060109289618</v>
      </c>
      <c r="AX509" s="224"/>
      <c r="AY509" s="222"/>
    </row>
    <row r="510" ht="15" spans="1:51">
      <c r="A510" s="220"/>
      <c r="B510" s="224"/>
      <c r="C510" s="283" t="s">
        <v>375</v>
      </c>
      <c r="D510" s="111" t="s">
        <v>25</v>
      </c>
      <c r="E510" s="111" t="s">
        <v>376</v>
      </c>
      <c r="F510" s="284" t="s">
        <v>541</v>
      </c>
      <c r="G510" s="284" t="s">
        <v>541</v>
      </c>
      <c r="H510" s="284" t="s">
        <v>541</v>
      </c>
      <c r="I510" s="284" t="s">
        <v>541</v>
      </c>
      <c r="J510" s="259">
        <v>0.9</v>
      </c>
      <c r="K510" s="260">
        <v>0.917808219178082</v>
      </c>
      <c r="L510" s="260">
        <v>0.950819672131147</v>
      </c>
      <c r="M510" s="261">
        <v>0.914285714285714</v>
      </c>
      <c r="N510" s="261">
        <v>0.930083386786402</v>
      </c>
      <c r="O510" s="262">
        <v>0.9</v>
      </c>
      <c r="P510" s="263">
        <v>0.963196635120925</v>
      </c>
      <c r="Q510" s="260">
        <v>0.969745222929936</v>
      </c>
      <c r="R510" s="260">
        <v>0.955969746083198</v>
      </c>
      <c r="S510" s="260">
        <v>0.959745246574866</v>
      </c>
      <c r="T510" s="262">
        <v>0.9</v>
      </c>
      <c r="U510" s="260">
        <v>0.900315457413249</v>
      </c>
      <c r="V510" s="260">
        <v>0.926751592356688</v>
      </c>
      <c r="W510" s="260">
        <v>0.914640734737979</v>
      </c>
      <c r="X510" s="260">
        <v>0.898899084697393</v>
      </c>
      <c r="Y510" s="262">
        <v>0.92</v>
      </c>
      <c r="Z510" s="262">
        <v>0.930685358255452</v>
      </c>
      <c r="AA510" s="262">
        <v>0.906535488404779</v>
      </c>
      <c r="AB510" s="262">
        <v>0.925</v>
      </c>
      <c r="AC510" s="262">
        <v>0.890046109695934</v>
      </c>
      <c r="AD510" s="262">
        <v>0.92</v>
      </c>
      <c r="AE510" s="260">
        <v>0.999444135630906</v>
      </c>
      <c r="AF510" s="260">
        <v>0.998575498575499</v>
      </c>
      <c r="AG510" s="260">
        <v>0.973826339842127</v>
      </c>
      <c r="AH510" s="260">
        <v>0.997117351683095</v>
      </c>
      <c r="AI510" s="262">
        <v>0.92</v>
      </c>
      <c r="AJ510" s="260">
        <v>0.959443800695249</v>
      </c>
      <c r="AK510" s="260">
        <v>0.940649496080627</v>
      </c>
      <c r="AL510" s="260">
        <v>0.967886005954913</v>
      </c>
      <c r="AM510" s="260">
        <v>0.949825558086172</v>
      </c>
      <c r="AN510" s="259">
        <v>0.99</v>
      </c>
      <c r="AO510" s="264">
        <v>1</v>
      </c>
      <c r="AP510" s="264">
        <v>1</v>
      </c>
      <c r="AQ510" s="264">
        <v>1</v>
      </c>
      <c r="AR510" s="265">
        <v>1</v>
      </c>
      <c r="AS510" s="286">
        <v>0.05</v>
      </c>
      <c r="AT510" s="267">
        <v>0.2</v>
      </c>
      <c r="AU510" s="268">
        <v>0.1875</v>
      </c>
      <c r="AV510" s="268">
        <v>0.0769230769230769</v>
      </c>
      <c r="AW510" s="268">
        <v>0.0793650793650794</v>
      </c>
      <c r="AX510" s="224"/>
      <c r="AY510" s="222"/>
    </row>
    <row r="511" ht="15" spans="1:51">
      <c r="A511" s="220"/>
      <c r="B511" s="224"/>
      <c r="C511" s="283" t="s">
        <v>375</v>
      </c>
      <c r="D511" s="111" t="s">
        <v>25</v>
      </c>
      <c r="E511" s="111" t="s">
        <v>376</v>
      </c>
      <c r="F511" s="284" t="s">
        <v>542</v>
      </c>
      <c r="G511" s="284" t="s">
        <v>542</v>
      </c>
      <c r="H511" s="284" t="s">
        <v>542</v>
      </c>
      <c r="I511" s="284" t="s">
        <v>542</v>
      </c>
      <c r="J511" s="259">
        <v>0.9</v>
      </c>
      <c r="K511" s="260">
        <v>1</v>
      </c>
      <c r="L511" s="260">
        <v>0.95</v>
      </c>
      <c r="M511" s="261">
        <v>0.91304347826087</v>
      </c>
      <c r="N511" s="261">
        <v>0.956439393939394</v>
      </c>
      <c r="O511" s="262">
        <v>0.9</v>
      </c>
      <c r="P511" s="263">
        <v>0.988259958071279</v>
      </c>
      <c r="Q511" s="260">
        <v>0.99548532731377</v>
      </c>
      <c r="R511" s="260">
        <v>0.991177996886352</v>
      </c>
      <c r="S511" s="260">
        <v>0.976189429249846</v>
      </c>
      <c r="T511" s="262">
        <v>0.9</v>
      </c>
      <c r="U511" s="260">
        <v>0.954297693920335</v>
      </c>
      <c r="V511" s="260">
        <v>0.963882618510158</v>
      </c>
      <c r="W511" s="260">
        <v>0.96574987026466</v>
      </c>
      <c r="X511" s="260">
        <v>0.941869668454841</v>
      </c>
      <c r="Y511" s="262">
        <v>0.92</v>
      </c>
      <c r="Z511" s="262">
        <v>0</v>
      </c>
      <c r="AA511" s="262" t="s">
        <v>33</v>
      </c>
      <c r="AB511" s="262" t="s">
        <v>33</v>
      </c>
      <c r="AC511" s="262">
        <v>0</v>
      </c>
      <c r="AD511" s="262">
        <v>0.92</v>
      </c>
      <c r="AE511" s="260">
        <v>0.992647058823529</v>
      </c>
      <c r="AF511" s="260">
        <v>0.995049504950495</v>
      </c>
      <c r="AG511" s="260">
        <v>0.994350282485876</v>
      </c>
      <c r="AH511" s="260">
        <v>0.984314804623005</v>
      </c>
      <c r="AI511" s="262">
        <v>0.92</v>
      </c>
      <c r="AJ511" s="260">
        <v>0.978233570531603</v>
      </c>
      <c r="AK511" s="260">
        <v>0.996617812852311</v>
      </c>
      <c r="AL511" s="260">
        <v>0.992734820965231</v>
      </c>
      <c r="AM511" s="260">
        <v>0.979753792042207</v>
      </c>
      <c r="AN511" s="259">
        <v>0.99</v>
      </c>
      <c r="AO511" s="264">
        <v>1</v>
      </c>
      <c r="AP511" s="264">
        <v>1</v>
      </c>
      <c r="AQ511" s="264">
        <v>1</v>
      </c>
      <c r="AR511" s="265">
        <v>1</v>
      </c>
      <c r="AS511" s="286">
        <v>0.05</v>
      </c>
      <c r="AT511" s="267">
        <v>0</v>
      </c>
      <c r="AU511" s="268">
        <v>0</v>
      </c>
      <c r="AV511" s="268">
        <v>0.111111111111111</v>
      </c>
      <c r="AW511" s="268">
        <v>0.0461538461538462</v>
      </c>
      <c r="AX511" s="224"/>
      <c r="AY511" s="222"/>
    </row>
    <row r="512" ht="15" spans="1:51">
      <c r="A512" s="220"/>
      <c r="B512" s="224"/>
      <c r="C512" s="283" t="s">
        <v>375</v>
      </c>
      <c r="D512" s="111" t="s">
        <v>25</v>
      </c>
      <c r="E512" s="111" t="s">
        <v>376</v>
      </c>
      <c r="F512" s="284" t="s">
        <v>543</v>
      </c>
      <c r="G512" s="284" t="s">
        <v>543</v>
      </c>
      <c r="H512" s="284" t="s">
        <v>543</v>
      </c>
      <c r="I512" s="284" t="s">
        <v>543</v>
      </c>
      <c r="J512" s="259">
        <v>0.9</v>
      </c>
      <c r="K512" s="260">
        <v>1</v>
      </c>
      <c r="L512" s="260">
        <v>0.9</v>
      </c>
      <c r="M512" s="261">
        <v>1</v>
      </c>
      <c r="N512" s="261">
        <v>0.986857825567503</v>
      </c>
      <c r="O512" s="262">
        <v>0.9</v>
      </c>
      <c r="P512" s="263">
        <v>0.833333333333333</v>
      </c>
      <c r="Q512" s="260">
        <v>1</v>
      </c>
      <c r="R512" s="260" t="s">
        <v>33</v>
      </c>
      <c r="S512" s="260">
        <v>0.777777777777778</v>
      </c>
      <c r="T512" s="262">
        <v>0.9</v>
      </c>
      <c r="U512" s="260">
        <v>0</v>
      </c>
      <c r="V512" s="260">
        <v>0</v>
      </c>
      <c r="W512" s="260" t="s">
        <v>33</v>
      </c>
      <c r="X512" s="260">
        <v>0.111111111111111</v>
      </c>
      <c r="Y512" s="262">
        <v>0.92</v>
      </c>
      <c r="Z512" s="262" t="s">
        <v>33</v>
      </c>
      <c r="AA512" s="262" t="s">
        <v>33</v>
      </c>
      <c r="AB512" s="262" t="s">
        <v>33</v>
      </c>
      <c r="AC512" s="262" t="s">
        <v>33</v>
      </c>
      <c r="AD512" s="262">
        <v>0.92</v>
      </c>
      <c r="AE512" s="260">
        <v>0.997524752475248</v>
      </c>
      <c r="AF512" s="260">
        <v>0.996563573883162</v>
      </c>
      <c r="AG512" s="260">
        <v>1</v>
      </c>
      <c r="AH512" s="260">
        <v>0.994592380172061</v>
      </c>
      <c r="AI512" s="262">
        <v>0.92</v>
      </c>
      <c r="AJ512" s="260">
        <v>0.992420537897311</v>
      </c>
      <c r="AK512" s="260">
        <v>0.990379476215927</v>
      </c>
      <c r="AL512" s="260">
        <v>0.99528672427337</v>
      </c>
      <c r="AM512" s="260">
        <v>0.994611929212304</v>
      </c>
      <c r="AN512" s="259">
        <v>0.99</v>
      </c>
      <c r="AO512" s="264">
        <v>1</v>
      </c>
      <c r="AP512" s="264">
        <v>1</v>
      </c>
      <c r="AQ512" s="264">
        <v>1</v>
      </c>
      <c r="AR512" s="265">
        <v>1</v>
      </c>
      <c r="AS512" s="286">
        <v>0.05</v>
      </c>
      <c r="AT512" s="267">
        <v>0</v>
      </c>
      <c r="AU512" s="268">
        <v>0</v>
      </c>
      <c r="AV512" s="268">
        <v>0.2</v>
      </c>
      <c r="AW512" s="268">
        <v>0.0384615384615385</v>
      </c>
      <c r="AX512" s="224"/>
      <c r="AY512" s="222"/>
    </row>
    <row r="513" ht="15" spans="1:51">
      <c r="A513" s="220"/>
      <c r="B513" s="224"/>
      <c r="C513" s="283" t="s">
        <v>375</v>
      </c>
      <c r="D513" s="111" t="s">
        <v>25</v>
      </c>
      <c r="E513" s="111" t="s">
        <v>376</v>
      </c>
      <c r="F513" s="284" t="s">
        <v>544</v>
      </c>
      <c r="G513" s="284" t="s">
        <v>544</v>
      </c>
      <c r="H513" s="284" t="s">
        <v>544</v>
      </c>
      <c r="I513" s="284" t="s">
        <v>544</v>
      </c>
      <c r="J513" s="259">
        <v>0.9</v>
      </c>
      <c r="K513" s="260">
        <v>0.972222222222222</v>
      </c>
      <c r="L513" s="260">
        <v>0.935483870967742</v>
      </c>
      <c r="M513" s="261">
        <v>0.958333333333333</v>
      </c>
      <c r="N513" s="261">
        <v>0.894957983193277</v>
      </c>
      <c r="O513" s="262">
        <v>0.9</v>
      </c>
      <c r="P513" s="263">
        <v>0.946946169772257</v>
      </c>
      <c r="Q513" s="260">
        <v>0.947166921898928</v>
      </c>
      <c r="R513" s="260">
        <v>0.917147707979627</v>
      </c>
      <c r="S513" s="260">
        <v>0.933114315783485</v>
      </c>
      <c r="T513" s="262">
        <v>0.9</v>
      </c>
      <c r="U513" s="260">
        <v>0.871894409937888</v>
      </c>
      <c r="V513" s="260">
        <v>0.855283307810107</v>
      </c>
      <c r="W513" s="260">
        <v>0.845840407470289</v>
      </c>
      <c r="X513" s="260">
        <v>0.884176693119436</v>
      </c>
      <c r="Y513" s="262">
        <v>0.92</v>
      </c>
      <c r="Z513" s="262" t="s">
        <v>33</v>
      </c>
      <c r="AA513" s="262" t="s">
        <v>33</v>
      </c>
      <c r="AB513" s="262" t="s">
        <v>33</v>
      </c>
      <c r="AC513" s="262" t="s">
        <v>33</v>
      </c>
      <c r="AD513" s="262">
        <v>0.92</v>
      </c>
      <c r="AE513" s="260">
        <v>0.984375</v>
      </c>
      <c r="AF513" s="260">
        <v>0.967741935483871</v>
      </c>
      <c r="AG513" s="260">
        <v>0.945205479452055</v>
      </c>
      <c r="AH513" s="260">
        <v>0.966250917094644</v>
      </c>
      <c r="AI513" s="262">
        <v>0.92</v>
      </c>
      <c r="AJ513" s="260">
        <v>0.970238095238095</v>
      </c>
      <c r="AK513" s="260">
        <v>0.960183767228178</v>
      </c>
      <c r="AL513" s="260">
        <v>0.899830220713073</v>
      </c>
      <c r="AM513" s="260">
        <v>0.96005119817962</v>
      </c>
      <c r="AN513" s="259">
        <v>0.99</v>
      </c>
      <c r="AO513" s="264">
        <v>1</v>
      </c>
      <c r="AP513" s="264">
        <v>1</v>
      </c>
      <c r="AQ513" s="264">
        <v>1</v>
      </c>
      <c r="AR513" s="265">
        <v>1</v>
      </c>
      <c r="AS513" s="286">
        <v>0.05</v>
      </c>
      <c r="AT513" s="267">
        <v>0</v>
      </c>
      <c r="AU513" s="268">
        <v>0</v>
      </c>
      <c r="AV513" s="268">
        <v>0.333333333333333</v>
      </c>
      <c r="AW513" s="268">
        <v>0.0444444444444444</v>
      </c>
      <c r="AX513" s="224"/>
      <c r="AY513" s="222"/>
    </row>
    <row r="514" ht="15" spans="1:51">
      <c r="A514" s="220"/>
      <c r="B514" s="224"/>
      <c r="C514" s="283" t="s">
        <v>375</v>
      </c>
      <c r="D514" s="111" t="s">
        <v>25</v>
      </c>
      <c r="E514" s="111" t="s">
        <v>376</v>
      </c>
      <c r="F514" s="284" t="s">
        <v>545</v>
      </c>
      <c r="G514" s="284" t="s">
        <v>545</v>
      </c>
      <c r="H514" s="284" t="s">
        <v>545</v>
      </c>
      <c r="I514" s="284" t="s">
        <v>545</v>
      </c>
      <c r="J514" s="259">
        <v>0.9</v>
      </c>
      <c r="K514" s="260">
        <v>1</v>
      </c>
      <c r="L514" s="260">
        <v>1</v>
      </c>
      <c r="M514" s="261">
        <v>1</v>
      </c>
      <c r="N514" s="261">
        <v>0.995833333333333</v>
      </c>
      <c r="O514" s="262">
        <v>0.9</v>
      </c>
      <c r="P514" s="263">
        <v>0.982970671712394</v>
      </c>
      <c r="Q514" s="260">
        <v>0.892128279883382</v>
      </c>
      <c r="R514" s="260">
        <v>0.989855072463768</v>
      </c>
      <c r="S514" s="260">
        <v>0.981812592858241</v>
      </c>
      <c r="T514" s="262">
        <v>0.9</v>
      </c>
      <c r="U514" s="260">
        <v>0.941343424787133</v>
      </c>
      <c r="V514" s="260">
        <v>0.82798833819242</v>
      </c>
      <c r="W514" s="260">
        <v>0.952173913043478</v>
      </c>
      <c r="X514" s="260">
        <v>0.938418976381987</v>
      </c>
      <c r="Y514" s="262">
        <v>0.92</v>
      </c>
      <c r="Z514" s="262">
        <v>0.961240310077519</v>
      </c>
      <c r="AA514" s="262">
        <v>0.968271954674221</v>
      </c>
      <c r="AB514" s="262">
        <v>0.962962962962963</v>
      </c>
      <c r="AC514" s="262">
        <v>0.965771200112226</v>
      </c>
      <c r="AD514" s="262">
        <v>0.92</v>
      </c>
      <c r="AE514" s="260">
        <v>0.981818181818182</v>
      </c>
      <c r="AF514" s="260">
        <v>0.989010989010989</v>
      </c>
      <c r="AG514" s="260">
        <v>0.981818181818182</v>
      </c>
      <c r="AH514" s="260">
        <v>0.985730379271498</v>
      </c>
      <c r="AI514" s="262">
        <v>0.92</v>
      </c>
      <c r="AJ514" s="260">
        <v>0.97172859450727</v>
      </c>
      <c r="AK514" s="260">
        <v>0.971537001897533</v>
      </c>
      <c r="AL514" s="260">
        <v>0.975824175824176</v>
      </c>
      <c r="AM514" s="260">
        <v>0.975140420220512</v>
      </c>
      <c r="AN514" s="259">
        <v>0.99</v>
      </c>
      <c r="AO514" s="264">
        <v>1</v>
      </c>
      <c r="AP514" s="264">
        <v>1</v>
      </c>
      <c r="AQ514" s="264">
        <v>1</v>
      </c>
      <c r="AR514" s="265">
        <v>1</v>
      </c>
      <c r="AS514" s="286">
        <v>0.05</v>
      </c>
      <c r="AT514" s="267">
        <v>0</v>
      </c>
      <c r="AU514" s="268" t="s">
        <v>33</v>
      </c>
      <c r="AV514" s="268">
        <v>0</v>
      </c>
      <c r="AW514" s="268">
        <v>0.0428571428571429</v>
      </c>
      <c r="AX514" s="224"/>
      <c r="AY514" s="222"/>
    </row>
    <row r="515" ht="15" spans="1:51">
      <c r="A515" s="220"/>
      <c r="B515" s="224"/>
      <c r="C515" s="283" t="s">
        <v>375</v>
      </c>
      <c r="D515" s="111" t="s">
        <v>25</v>
      </c>
      <c r="E515" s="111" t="s">
        <v>376</v>
      </c>
      <c r="F515" s="284" t="s">
        <v>546</v>
      </c>
      <c r="G515" s="284" t="s">
        <v>546</v>
      </c>
      <c r="H515" s="284" t="s">
        <v>546</v>
      </c>
      <c r="I515" s="284" t="s">
        <v>546</v>
      </c>
      <c r="J515" s="259">
        <v>0.9</v>
      </c>
      <c r="K515" s="260">
        <v>0.924050632911392</v>
      </c>
      <c r="L515" s="260">
        <v>0.942857142857143</v>
      </c>
      <c r="M515" s="261">
        <v>0.929577464788732</v>
      </c>
      <c r="N515" s="261">
        <v>0.934108527131783</v>
      </c>
      <c r="O515" s="262">
        <v>0.9</v>
      </c>
      <c r="P515" s="263">
        <v>0.964035355074672</v>
      </c>
      <c r="Q515" s="260">
        <v>0.949019607843137</v>
      </c>
      <c r="R515" s="260">
        <v>0.93194874060981</v>
      </c>
      <c r="S515" s="260">
        <v>0.965716064145195</v>
      </c>
      <c r="T515" s="262">
        <v>0.9</v>
      </c>
      <c r="U515" s="260">
        <v>0.832672965559281</v>
      </c>
      <c r="V515" s="260">
        <v>0.779411764705882</v>
      </c>
      <c r="W515" s="260">
        <v>0.812196199734865</v>
      </c>
      <c r="X515" s="260">
        <v>0.833887532965323</v>
      </c>
      <c r="Y515" s="262">
        <v>0.92</v>
      </c>
      <c r="Z515" s="262">
        <v>0.898371018721128</v>
      </c>
      <c r="AA515" s="262">
        <v>0.882967384353016</v>
      </c>
      <c r="AB515" s="262">
        <v>0.85633978763273</v>
      </c>
      <c r="AC515" s="262">
        <v>0.851625874532227</v>
      </c>
      <c r="AD515" s="262">
        <v>0.92</v>
      </c>
      <c r="AE515" s="260">
        <v>0.993975903614458</v>
      </c>
      <c r="AF515" s="260">
        <v>0.994818652849741</v>
      </c>
      <c r="AG515" s="260">
        <v>0.991735537190083</v>
      </c>
      <c r="AH515" s="260">
        <v>0.995100222717149</v>
      </c>
      <c r="AI515" s="262">
        <v>0.92</v>
      </c>
      <c r="AJ515" s="260">
        <v>0.923721936705437</v>
      </c>
      <c r="AK515" s="260">
        <v>0.897076842289515</v>
      </c>
      <c r="AL515" s="260">
        <v>0.91207654512542</v>
      </c>
      <c r="AM515" s="260">
        <v>0.892259094460107</v>
      </c>
      <c r="AN515" s="259">
        <v>0.99</v>
      </c>
      <c r="AO515" s="264">
        <v>1</v>
      </c>
      <c r="AP515" s="264">
        <v>1</v>
      </c>
      <c r="AQ515" s="264">
        <v>1</v>
      </c>
      <c r="AR515" s="265">
        <v>1</v>
      </c>
      <c r="AS515" s="286">
        <v>0.05</v>
      </c>
      <c r="AT515" s="267">
        <v>0.15</v>
      </c>
      <c r="AU515" s="268">
        <v>0.166666666666667</v>
      </c>
      <c r="AV515" s="268">
        <v>0.181818181818182</v>
      </c>
      <c r="AW515" s="268">
        <v>0.0888888888888889</v>
      </c>
      <c r="AX515" s="224"/>
      <c r="AY515" s="222"/>
    </row>
    <row r="516" ht="15" spans="1:51">
      <c r="A516" s="220"/>
      <c r="B516" s="224"/>
      <c r="C516" s="283" t="s">
        <v>375</v>
      </c>
      <c r="D516" s="111" t="s">
        <v>25</v>
      </c>
      <c r="E516" s="111" t="s">
        <v>376</v>
      </c>
      <c r="F516" s="284" t="s">
        <v>547</v>
      </c>
      <c r="G516" s="284" t="s">
        <v>547</v>
      </c>
      <c r="H516" s="284" t="s">
        <v>547</v>
      </c>
      <c r="I516" s="284" t="s">
        <v>547</v>
      </c>
      <c r="J516" s="259">
        <v>0.9</v>
      </c>
      <c r="K516" s="260">
        <v>1</v>
      </c>
      <c r="L516" s="260">
        <v>0.970588235294118</v>
      </c>
      <c r="M516" s="261">
        <v>0.985074626865672</v>
      </c>
      <c r="N516" s="261">
        <v>0.974313022700119</v>
      </c>
      <c r="O516" s="262">
        <v>0.9</v>
      </c>
      <c r="P516" s="263">
        <v>0.974604041507373</v>
      </c>
      <c r="Q516" s="260">
        <v>0.919170243204578</v>
      </c>
      <c r="R516" s="260">
        <v>0.951606505355018</v>
      </c>
      <c r="S516" s="260">
        <v>0.971183559950556</v>
      </c>
      <c r="T516" s="262">
        <v>0.9</v>
      </c>
      <c r="U516" s="260">
        <v>0.894866193336974</v>
      </c>
      <c r="V516" s="260">
        <v>0.863376251788269</v>
      </c>
      <c r="W516" s="260">
        <v>0.880602935343118</v>
      </c>
      <c r="X516" s="260">
        <v>0.904650803461063</v>
      </c>
      <c r="Y516" s="262">
        <v>0.92</v>
      </c>
      <c r="Z516" s="262">
        <v>0.916645027265645</v>
      </c>
      <c r="AA516" s="262">
        <v>0.898824517212427</v>
      </c>
      <c r="AB516" s="262">
        <v>0.910725356478611</v>
      </c>
      <c r="AC516" s="262">
        <v>0.916610102555875</v>
      </c>
      <c r="AD516" s="262">
        <v>0.92</v>
      </c>
      <c r="AE516" s="260">
        <v>0.998672859986729</v>
      </c>
      <c r="AF516" s="260">
        <v>0.99825479930192</v>
      </c>
      <c r="AG516" s="260">
        <v>0.995859213250518</v>
      </c>
      <c r="AH516" s="260">
        <v>0.995656999469189</v>
      </c>
      <c r="AI516" s="262">
        <v>0.92</v>
      </c>
      <c r="AJ516" s="260">
        <v>0.944001064112796</v>
      </c>
      <c r="AK516" s="260">
        <v>0.916761317540159</v>
      </c>
      <c r="AL516" s="260">
        <v>0.94776299879081</v>
      </c>
      <c r="AM516" s="260">
        <v>0.943229645065325</v>
      </c>
      <c r="AN516" s="259">
        <v>0.99</v>
      </c>
      <c r="AO516" s="264">
        <v>1</v>
      </c>
      <c r="AP516" s="264">
        <v>1</v>
      </c>
      <c r="AQ516" s="264">
        <v>1</v>
      </c>
      <c r="AR516" s="265">
        <v>1</v>
      </c>
      <c r="AS516" s="286">
        <v>0.05</v>
      </c>
      <c r="AT516" s="267">
        <v>0.105263157894737</v>
      </c>
      <c r="AU516" s="268">
        <v>0</v>
      </c>
      <c r="AV516" s="268">
        <v>0.0769230769230769</v>
      </c>
      <c r="AW516" s="268">
        <v>0.0685224839400428</v>
      </c>
      <c r="AX516" s="224"/>
      <c r="AY516" s="222"/>
    </row>
    <row r="517" ht="15" spans="1:51">
      <c r="A517" s="220"/>
      <c r="B517" s="224"/>
      <c r="C517" s="283" t="s">
        <v>375</v>
      </c>
      <c r="D517" s="111" t="s">
        <v>25</v>
      </c>
      <c r="E517" s="111" t="s">
        <v>376</v>
      </c>
      <c r="F517" s="284" t="s">
        <v>548</v>
      </c>
      <c r="G517" s="284" t="s">
        <v>548</v>
      </c>
      <c r="H517" s="284" t="s">
        <v>548</v>
      </c>
      <c r="I517" s="284" t="s">
        <v>548</v>
      </c>
      <c r="J517" s="259">
        <v>0.9</v>
      </c>
      <c r="K517" s="260">
        <v>0.983050847457627</v>
      </c>
      <c r="L517" s="260">
        <v>1</v>
      </c>
      <c r="M517" s="261">
        <v>1</v>
      </c>
      <c r="N517" s="261">
        <v>0.994011976047904</v>
      </c>
      <c r="O517" s="262">
        <v>0.9</v>
      </c>
      <c r="P517" s="263">
        <v>0.970300157977883</v>
      </c>
      <c r="Q517" s="260">
        <v>0.967367009387573</v>
      </c>
      <c r="R517" s="260">
        <v>0.974811083123426</v>
      </c>
      <c r="S517" s="260">
        <v>0.972938557435441</v>
      </c>
      <c r="T517" s="262">
        <v>0.9</v>
      </c>
      <c r="U517" s="260">
        <v>0.930805687203791</v>
      </c>
      <c r="V517" s="260">
        <v>0.904783191774698</v>
      </c>
      <c r="W517" s="260">
        <v>0.92527287993283</v>
      </c>
      <c r="X517" s="260">
        <v>0.932724844167409</v>
      </c>
      <c r="Y517" s="262">
        <v>0.92</v>
      </c>
      <c r="Z517" s="262">
        <v>0</v>
      </c>
      <c r="AA517" s="262" t="s">
        <v>33</v>
      </c>
      <c r="AB517" s="262" t="s">
        <v>33</v>
      </c>
      <c r="AC517" s="262">
        <v>0</v>
      </c>
      <c r="AD517" s="262">
        <v>0.92</v>
      </c>
      <c r="AE517" s="260">
        <v>0.993377483443709</v>
      </c>
      <c r="AF517" s="260">
        <v>0.994241842610365</v>
      </c>
      <c r="AG517" s="260">
        <v>0.987041036717063</v>
      </c>
      <c r="AH517" s="260">
        <v>0.988731060606061</v>
      </c>
      <c r="AI517" s="262">
        <v>0.92</v>
      </c>
      <c r="AJ517" s="260">
        <v>0.975047378395452</v>
      </c>
      <c r="AK517" s="260">
        <v>0.981671881984801</v>
      </c>
      <c r="AL517" s="260">
        <v>0.985306465155332</v>
      </c>
      <c r="AM517" s="260">
        <v>0.983331107252571</v>
      </c>
      <c r="AN517" s="259">
        <v>0.99</v>
      </c>
      <c r="AO517" s="264">
        <v>1</v>
      </c>
      <c r="AP517" s="264">
        <v>1</v>
      </c>
      <c r="AQ517" s="264">
        <v>1</v>
      </c>
      <c r="AR517" s="265">
        <v>1</v>
      </c>
      <c r="AS517" s="286">
        <v>0.05</v>
      </c>
      <c r="AT517" s="267">
        <v>0.173913043478261</v>
      </c>
      <c r="AU517" s="268">
        <v>0.125</v>
      </c>
      <c r="AV517" s="268">
        <v>0.0769230769230769</v>
      </c>
      <c r="AW517" s="268">
        <v>0.0981912144702842</v>
      </c>
      <c r="AX517" s="224"/>
      <c r="AY517" s="222"/>
    </row>
    <row r="518" ht="15" spans="1:51">
      <c r="A518" s="220"/>
      <c r="B518" s="224"/>
      <c r="C518" s="283" t="s">
        <v>375</v>
      </c>
      <c r="D518" s="111" t="s">
        <v>25</v>
      </c>
      <c r="E518" s="111" t="s">
        <v>376</v>
      </c>
      <c r="F518" s="284" t="s">
        <v>549</v>
      </c>
      <c r="G518" s="284" t="s">
        <v>549</v>
      </c>
      <c r="H518" s="284" t="s">
        <v>549</v>
      </c>
      <c r="I518" s="284" t="s">
        <v>549</v>
      </c>
      <c r="J518" s="259">
        <v>0.9</v>
      </c>
      <c r="K518" s="260">
        <v>0.985714285714286</v>
      </c>
      <c r="L518" s="260">
        <v>0.953125</v>
      </c>
      <c r="M518" s="261">
        <v>0.88135593220339</v>
      </c>
      <c r="N518" s="261">
        <v>0.967025572005384</v>
      </c>
      <c r="O518" s="262">
        <v>0.9</v>
      </c>
      <c r="P518" s="263">
        <v>0.986723565670934</v>
      </c>
      <c r="Q518" s="260">
        <v>0.986075949367089</v>
      </c>
      <c r="R518" s="260">
        <v>0.98557482150663</v>
      </c>
      <c r="S518" s="260">
        <v>0.981894123486074</v>
      </c>
      <c r="T518" s="262">
        <v>0.9</v>
      </c>
      <c r="U518" s="260">
        <v>0.952347083926031</v>
      </c>
      <c r="V518" s="260">
        <v>0.942088607594937</v>
      </c>
      <c r="W518" s="260">
        <v>0.93923939967944</v>
      </c>
      <c r="X518" s="260">
        <v>0.941808525038191</v>
      </c>
      <c r="Y518" s="262">
        <v>0.92</v>
      </c>
      <c r="Z518" s="262">
        <v>0</v>
      </c>
      <c r="AA518" s="262">
        <v>0</v>
      </c>
      <c r="AB518" s="262">
        <v>1</v>
      </c>
      <c r="AC518" s="262">
        <v>0.25</v>
      </c>
      <c r="AD518" s="262">
        <v>0.92</v>
      </c>
      <c r="AE518" s="260">
        <v>0.992805755395683</v>
      </c>
      <c r="AF518" s="260">
        <v>0.995446265938069</v>
      </c>
      <c r="AG518" s="260">
        <v>0.992730210016155</v>
      </c>
      <c r="AH518" s="260">
        <v>0.994940017425106</v>
      </c>
      <c r="AI518" s="262">
        <v>0.92</v>
      </c>
      <c r="AJ518" s="260">
        <v>0.988503022401327</v>
      </c>
      <c r="AK518" s="260">
        <v>0.989250711349984</v>
      </c>
      <c r="AL518" s="260">
        <v>0.985431235431235</v>
      </c>
      <c r="AM518" s="260">
        <v>0.988585387233165</v>
      </c>
      <c r="AN518" s="259">
        <v>0.99</v>
      </c>
      <c r="AO518" s="264">
        <v>1</v>
      </c>
      <c r="AP518" s="264">
        <v>1</v>
      </c>
      <c r="AQ518" s="264">
        <v>1</v>
      </c>
      <c r="AR518" s="265">
        <v>1</v>
      </c>
      <c r="AS518" s="286">
        <v>0.05</v>
      </c>
      <c r="AT518" s="267">
        <v>0.0666666666666667</v>
      </c>
      <c r="AU518" s="268">
        <v>0.2</v>
      </c>
      <c r="AV518" s="268">
        <v>0</v>
      </c>
      <c r="AW518" s="268">
        <v>0.0510752688172043</v>
      </c>
      <c r="AX518" s="224"/>
      <c r="AY518" s="222"/>
    </row>
    <row r="519" ht="15" spans="1:51">
      <c r="A519" s="220"/>
      <c r="B519" s="224"/>
      <c r="C519" s="283" t="s">
        <v>375</v>
      </c>
      <c r="D519" s="111" t="s">
        <v>25</v>
      </c>
      <c r="E519" s="111" t="s">
        <v>376</v>
      </c>
      <c r="F519" s="284" t="s">
        <v>550</v>
      </c>
      <c r="G519" s="284" t="s">
        <v>550</v>
      </c>
      <c r="H519" s="284" t="s">
        <v>550</v>
      </c>
      <c r="I519" s="284" t="s">
        <v>550</v>
      </c>
      <c r="J519" s="259">
        <v>0.9</v>
      </c>
      <c r="K519" s="260">
        <v>1</v>
      </c>
      <c r="L519" s="260">
        <v>1</v>
      </c>
      <c r="M519" s="261">
        <v>1</v>
      </c>
      <c r="N519" s="261">
        <v>0.976315789473684</v>
      </c>
      <c r="O519" s="262">
        <v>0.9</v>
      </c>
      <c r="P519" s="263">
        <v>0.988843813387424</v>
      </c>
      <c r="Q519" s="260">
        <v>0.95578231292517</v>
      </c>
      <c r="R519" s="260">
        <v>0.977235772357724</v>
      </c>
      <c r="S519" s="260">
        <v>0.982564360798137</v>
      </c>
      <c r="T519" s="262">
        <v>0.9</v>
      </c>
      <c r="U519" s="260">
        <v>0.878296146044625</v>
      </c>
      <c r="V519" s="260">
        <v>0.908163265306122</v>
      </c>
      <c r="W519" s="260">
        <v>0.858536585365854</v>
      </c>
      <c r="X519" s="260">
        <v>0.896267388430792</v>
      </c>
      <c r="Y519" s="262">
        <v>0.92</v>
      </c>
      <c r="Z519" s="262">
        <v>0.955968688845401</v>
      </c>
      <c r="AA519" s="262">
        <v>0.873643410852713</v>
      </c>
      <c r="AB519" s="262">
        <v>0.87816091954023</v>
      </c>
      <c r="AC519" s="262">
        <v>0.9386041545331</v>
      </c>
      <c r="AD519" s="262">
        <v>0.92</v>
      </c>
      <c r="AE519" s="260">
        <v>0.935483870967742</v>
      </c>
      <c r="AF519" s="260">
        <v>1</v>
      </c>
      <c r="AG519" s="260">
        <v>1</v>
      </c>
      <c r="AH519" s="260">
        <v>0.97770154373928</v>
      </c>
      <c r="AI519" s="262">
        <v>0.92</v>
      </c>
      <c r="AJ519" s="260">
        <v>0.968127490039841</v>
      </c>
      <c r="AK519" s="260">
        <v>0.894570707070707</v>
      </c>
      <c r="AL519" s="260">
        <v>0.940057088487155</v>
      </c>
      <c r="AM519" s="260">
        <v>0.957389708902703</v>
      </c>
      <c r="AN519" s="259">
        <v>0.99</v>
      </c>
      <c r="AO519" s="264">
        <v>1</v>
      </c>
      <c r="AP519" s="264">
        <v>1</v>
      </c>
      <c r="AQ519" s="264">
        <v>1</v>
      </c>
      <c r="AR519" s="265">
        <v>1</v>
      </c>
      <c r="AS519" s="286">
        <v>0.05</v>
      </c>
      <c r="AT519" s="267">
        <v>0</v>
      </c>
      <c r="AU519" s="268">
        <v>0.166666666666667</v>
      </c>
      <c r="AV519" s="268">
        <v>0</v>
      </c>
      <c r="AW519" s="268">
        <v>0.0708661417322835</v>
      </c>
      <c r="AX519" s="224"/>
      <c r="AY519" s="222"/>
    </row>
    <row r="520" ht="15" spans="1:51">
      <c r="A520" s="220"/>
      <c r="B520" s="224"/>
      <c r="C520" s="283" t="s">
        <v>375</v>
      </c>
      <c r="D520" s="111" t="s">
        <v>25</v>
      </c>
      <c r="E520" s="111" t="s">
        <v>376</v>
      </c>
      <c r="F520" s="284" t="s">
        <v>551</v>
      </c>
      <c r="G520" s="284" t="s">
        <v>551</v>
      </c>
      <c r="H520" s="284" t="s">
        <v>551</v>
      </c>
      <c r="I520" s="284" t="s">
        <v>551</v>
      </c>
      <c r="J520" s="259">
        <v>0.9</v>
      </c>
      <c r="K520" s="260">
        <v>0.987012987012987</v>
      </c>
      <c r="L520" s="260">
        <v>0.985294117647059</v>
      </c>
      <c r="M520" s="261">
        <v>1</v>
      </c>
      <c r="N520" s="261">
        <v>0.990819672131148</v>
      </c>
      <c r="O520" s="262">
        <v>0.9</v>
      </c>
      <c r="P520" s="263">
        <v>0.993006993006993</v>
      </c>
      <c r="Q520" s="260">
        <v>0.990437158469945</v>
      </c>
      <c r="R520" s="260">
        <v>0.979193758127438</v>
      </c>
      <c r="S520" s="260">
        <v>0.989102054716767</v>
      </c>
      <c r="T520" s="262">
        <v>0.9</v>
      </c>
      <c r="U520" s="260">
        <v>0.932692307692308</v>
      </c>
      <c r="V520" s="260">
        <v>0.89207650273224</v>
      </c>
      <c r="W520" s="260">
        <v>0.890767230169051</v>
      </c>
      <c r="X520" s="260">
        <v>0.915858780792371</v>
      </c>
      <c r="Y520" s="262">
        <v>0.92</v>
      </c>
      <c r="Z520" s="262">
        <v>0.949261221076108</v>
      </c>
      <c r="AA520" s="262">
        <v>0.941412341278681</v>
      </c>
      <c r="AB520" s="262">
        <v>0.919198055893074</v>
      </c>
      <c r="AC520" s="262">
        <v>0.933585888481118</v>
      </c>
      <c r="AD520" s="262">
        <v>0.92</v>
      </c>
      <c r="AE520" s="260">
        <v>0.944078947368421</v>
      </c>
      <c r="AF520" s="260">
        <v>0.995305164319249</v>
      </c>
      <c r="AG520" s="260">
        <v>1</v>
      </c>
      <c r="AH520" s="260">
        <v>0.972349838352901</v>
      </c>
      <c r="AI520" s="262">
        <v>0.92</v>
      </c>
      <c r="AJ520" s="260">
        <v>0.960176991150443</v>
      </c>
      <c r="AK520" s="260">
        <v>0.945614707008809</v>
      </c>
      <c r="AL520" s="260">
        <v>0.93879472693032</v>
      </c>
      <c r="AM520" s="260">
        <v>0.95178387193397</v>
      </c>
      <c r="AN520" s="259">
        <v>0.99</v>
      </c>
      <c r="AO520" s="264">
        <v>1</v>
      </c>
      <c r="AP520" s="264">
        <v>1</v>
      </c>
      <c r="AQ520" s="264">
        <v>1</v>
      </c>
      <c r="AR520" s="265">
        <v>1</v>
      </c>
      <c r="AS520" s="286">
        <v>0.05</v>
      </c>
      <c r="AT520" s="267">
        <v>0.384615384615385</v>
      </c>
      <c r="AU520" s="268">
        <v>0.111111111111111</v>
      </c>
      <c r="AV520" s="268">
        <v>0.2</v>
      </c>
      <c r="AW520" s="268">
        <v>0.107246376811594</v>
      </c>
      <c r="AX520" s="224"/>
      <c r="AY520" s="222"/>
    </row>
    <row r="521" ht="15" spans="1:51">
      <c r="A521" s="220"/>
      <c r="B521" s="224"/>
      <c r="C521" s="283" t="s">
        <v>375</v>
      </c>
      <c r="D521" s="111" t="s">
        <v>25</v>
      </c>
      <c r="E521" s="111" t="s">
        <v>376</v>
      </c>
      <c r="F521" s="284" t="s">
        <v>552</v>
      </c>
      <c r="G521" s="284" t="s">
        <v>552</v>
      </c>
      <c r="H521" s="284" t="s">
        <v>552</v>
      </c>
      <c r="I521" s="284" t="s">
        <v>552</v>
      </c>
      <c r="J521" s="259">
        <v>0.9</v>
      </c>
      <c r="K521" s="260">
        <v>1</v>
      </c>
      <c r="L521" s="260">
        <v>1</v>
      </c>
      <c r="M521" s="261">
        <v>1</v>
      </c>
      <c r="N521" s="261">
        <v>1</v>
      </c>
      <c r="O521" s="262">
        <v>0.9</v>
      </c>
      <c r="P521" s="263">
        <v>0.993150684931507</v>
      </c>
      <c r="Q521" s="260">
        <v>0.987455197132617</v>
      </c>
      <c r="R521" s="260">
        <v>0.976556776556777</v>
      </c>
      <c r="S521" s="260">
        <v>0.990680738134913</v>
      </c>
      <c r="T521" s="262">
        <v>0.9</v>
      </c>
      <c r="U521" s="260">
        <v>0.976027397260274</v>
      </c>
      <c r="V521" s="260">
        <v>0.978494623655914</v>
      </c>
      <c r="W521" s="260">
        <v>0.967032967032967</v>
      </c>
      <c r="X521" s="260">
        <v>0.975467506017404</v>
      </c>
      <c r="Y521" s="262">
        <v>0.92</v>
      </c>
      <c r="Z521" s="262">
        <v>0</v>
      </c>
      <c r="AA521" s="262" t="s">
        <v>33</v>
      </c>
      <c r="AB521" s="262" t="s">
        <v>33</v>
      </c>
      <c r="AC521" s="262">
        <v>0</v>
      </c>
      <c r="AD521" s="262">
        <v>0.92</v>
      </c>
      <c r="AE521" s="260">
        <v>1</v>
      </c>
      <c r="AF521" s="260">
        <v>1</v>
      </c>
      <c r="AG521" s="260">
        <v>0.938775510204082</v>
      </c>
      <c r="AH521" s="260">
        <v>0.992777921072995</v>
      </c>
      <c r="AI521" s="262">
        <v>0.92</v>
      </c>
      <c r="AJ521" s="260">
        <v>0.994868871151653</v>
      </c>
      <c r="AK521" s="260">
        <v>1</v>
      </c>
      <c r="AL521" s="260">
        <v>0.998534798534799</v>
      </c>
      <c r="AM521" s="260">
        <v>0.997315560492456</v>
      </c>
      <c r="AN521" s="259">
        <v>0.99</v>
      </c>
      <c r="AO521" s="264">
        <v>1</v>
      </c>
      <c r="AP521" s="264">
        <v>1</v>
      </c>
      <c r="AQ521" s="264">
        <v>1</v>
      </c>
      <c r="AR521" s="265">
        <v>1</v>
      </c>
      <c r="AS521" s="286">
        <v>0.05</v>
      </c>
      <c r="AT521" s="267">
        <v>0.166666666666667</v>
      </c>
      <c r="AU521" s="268">
        <v>0.5</v>
      </c>
      <c r="AV521" s="268">
        <v>0.25</v>
      </c>
      <c r="AW521" s="268">
        <v>0.0581395348837209</v>
      </c>
      <c r="AX521" s="224"/>
      <c r="AY521" s="222"/>
    </row>
    <row r="522" ht="15" spans="1:51">
      <c r="A522" s="220"/>
      <c r="B522" s="224"/>
      <c r="C522" s="283" t="s">
        <v>375</v>
      </c>
      <c r="D522" s="111" t="s">
        <v>25</v>
      </c>
      <c r="E522" s="111" t="s">
        <v>376</v>
      </c>
      <c r="F522" s="284" t="s">
        <v>553</v>
      </c>
      <c r="G522" s="284" t="s">
        <v>553</v>
      </c>
      <c r="H522" s="284" t="s">
        <v>553</v>
      </c>
      <c r="I522" s="284" t="s">
        <v>553</v>
      </c>
      <c r="J522" s="259">
        <v>0.9</v>
      </c>
      <c r="K522" s="260">
        <v>1</v>
      </c>
      <c r="L522" s="260">
        <v>0.974358974358974</v>
      </c>
      <c r="M522" s="261">
        <v>0.976744186046512</v>
      </c>
      <c r="N522" s="261">
        <v>0.978116079923882</v>
      </c>
      <c r="O522" s="262">
        <v>0.9</v>
      </c>
      <c r="P522" s="263">
        <v>0.977051061388411</v>
      </c>
      <c r="Q522" s="260">
        <v>0.939144736842105</v>
      </c>
      <c r="R522" s="260">
        <v>0.973851030110935</v>
      </c>
      <c r="S522" s="260">
        <v>0.973224103804706</v>
      </c>
      <c r="T522" s="262">
        <v>0.9</v>
      </c>
      <c r="U522" s="260">
        <v>0.940906483075158</v>
      </c>
      <c r="V522" s="260">
        <v>0.899671052631579</v>
      </c>
      <c r="W522" s="260">
        <v>0.951664025356577</v>
      </c>
      <c r="X522" s="260">
        <v>0.934682208049263</v>
      </c>
      <c r="Y522" s="262">
        <v>0.92</v>
      </c>
      <c r="Z522" s="262">
        <v>0.969543147208122</v>
      </c>
      <c r="AA522" s="262">
        <v>0.959016393442623</v>
      </c>
      <c r="AB522" s="262">
        <v>0.941176470588235</v>
      </c>
      <c r="AC522" s="262">
        <v>0.960359040805213</v>
      </c>
      <c r="AD522" s="262">
        <v>0.92</v>
      </c>
      <c r="AE522" s="260">
        <v>0.996563573883162</v>
      </c>
      <c r="AF522" s="260">
        <v>0.997134670487106</v>
      </c>
      <c r="AG522" s="260">
        <v>0.984375</v>
      </c>
      <c r="AH522" s="260">
        <v>0.988809086353767</v>
      </c>
      <c r="AI522" s="262">
        <v>0.92</v>
      </c>
      <c r="AJ522" s="260">
        <v>0.979070333414456</v>
      </c>
      <c r="AK522" s="260">
        <v>0.963114754098361</v>
      </c>
      <c r="AL522" s="260">
        <v>0.968936170212766</v>
      </c>
      <c r="AM522" s="260">
        <v>0.972451606432416</v>
      </c>
      <c r="AN522" s="259">
        <v>0.99</v>
      </c>
      <c r="AO522" s="264">
        <v>1</v>
      </c>
      <c r="AP522" s="264">
        <v>1</v>
      </c>
      <c r="AQ522" s="264">
        <v>1</v>
      </c>
      <c r="AR522" s="265">
        <v>1</v>
      </c>
      <c r="AS522" s="286">
        <v>0.05</v>
      </c>
      <c r="AT522" s="267">
        <v>0</v>
      </c>
      <c r="AU522" s="268">
        <v>0</v>
      </c>
      <c r="AV522" s="268">
        <v>0.166666666666667</v>
      </c>
      <c r="AW522" s="268">
        <v>0.037593984962406</v>
      </c>
      <c r="AX522" s="224"/>
      <c r="AY522" s="222"/>
    </row>
    <row r="523" ht="15" spans="1:51">
      <c r="A523" s="220"/>
      <c r="B523" s="224"/>
      <c r="C523" s="283" t="s">
        <v>375</v>
      </c>
      <c r="D523" s="111" t="s">
        <v>25</v>
      </c>
      <c r="E523" s="111" t="s">
        <v>376</v>
      </c>
      <c r="F523" s="284" t="s">
        <v>554</v>
      </c>
      <c r="G523" s="284" t="s">
        <v>554</v>
      </c>
      <c r="H523" s="284" t="s">
        <v>554</v>
      </c>
      <c r="I523" s="284" t="s">
        <v>554</v>
      </c>
      <c r="J523" s="259">
        <v>0.9</v>
      </c>
      <c r="K523" s="260">
        <v>0.966666666666667</v>
      </c>
      <c r="L523" s="260">
        <v>0.92</v>
      </c>
      <c r="M523" s="261">
        <v>0.88</v>
      </c>
      <c r="N523" s="261">
        <v>0.921824104234528</v>
      </c>
      <c r="O523" s="262">
        <v>0.9</v>
      </c>
      <c r="P523" s="263">
        <v>0.939119170984456</v>
      </c>
      <c r="Q523" s="260">
        <v>0.828703703703704</v>
      </c>
      <c r="R523" s="260">
        <v>0.892514395393474</v>
      </c>
      <c r="S523" s="260">
        <v>0.930088916038824</v>
      </c>
      <c r="T523" s="262">
        <v>0.9</v>
      </c>
      <c r="U523" s="260">
        <v>0.893782383419689</v>
      </c>
      <c r="V523" s="260">
        <v>0.800925925925926</v>
      </c>
      <c r="W523" s="260">
        <v>0.852207293666027</v>
      </c>
      <c r="X523" s="260">
        <v>0.890789384375212</v>
      </c>
      <c r="Y523" s="262">
        <v>0.92</v>
      </c>
      <c r="Z523" s="262">
        <v>0.946244477172312</v>
      </c>
      <c r="AA523" s="262">
        <v>0.960408684546616</v>
      </c>
      <c r="AB523" s="262">
        <v>0.931714719271624</v>
      </c>
      <c r="AC523" s="262">
        <v>0.954540962545706</v>
      </c>
      <c r="AD523" s="262">
        <v>0.92</v>
      </c>
      <c r="AE523" s="260">
        <v>0.984126984126984</v>
      </c>
      <c r="AF523" s="260">
        <v>0.914893617021277</v>
      </c>
      <c r="AG523" s="260">
        <v>0.971830985915493</v>
      </c>
      <c r="AH523" s="260">
        <v>0.966925064599483</v>
      </c>
      <c r="AI523" s="262">
        <v>0.92</v>
      </c>
      <c r="AJ523" s="260">
        <v>0.964211975223675</v>
      </c>
      <c r="AK523" s="260">
        <v>0.946946946946947</v>
      </c>
      <c r="AL523" s="260">
        <v>0.937095825984715</v>
      </c>
      <c r="AM523" s="260">
        <v>0.966078198854242</v>
      </c>
      <c r="AN523" s="259">
        <v>0.99</v>
      </c>
      <c r="AO523" s="264">
        <v>1</v>
      </c>
      <c r="AP523" s="264">
        <v>1</v>
      </c>
      <c r="AQ523" s="264">
        <v>1</v>
      </c>
      <c r="AR523" s="265">
        <v>1</v>
      </c>
      <c r="AS523" s="286">
        <v>0.05</v>
      </c>
      <c r="AT523" s="267">
        <v>0.75</v>
      </c>
      <c r="AU523" s="268">
        <v>0.125</v>
      </c>
      <c r="AV523" s="268">
        <v>0.375</v>
      </c>
      <c r="AW523" s="268">
        <v>0.125827814569536</v>
      </c>
      <c r="AX523" s="224"/>
      <c r="AY523" s="222"/>
    </row>
    <row r="524" ht="15" spans="1:51">
      <c r="A524" s="220"/>
      <c r="B524" s="224"/>
      <c r="C524" s="283" t="s">
        <v>375</v>
      </c>
      <c r="D524" s="111" t="s">
        <v>25</v>
      </c>
      <c r="E524" s="111" t="s">
        <v>376</v>
      </c>
      <c r="F524" s="284" t="s">
        <v>555</v>
      </c>
      <c r="G524" s="284" t="s">
        <v>555</v>
      </c>
      <c r="H524" s="284" t="s">
        <v>555</v>
      </c>
      <c r="I524" s="284" t="s">
        <v>555</v>
      </c>
      <c r="J524" s="259">
        <v>0.9</v>
      </c>
      <c r="K524" s="260">
        <v>0.955555555555556</v>
      </c>
      <c r="L524" s="260">
        <v>1</v>
      </c>
      <c r="M524" s="261">
        <v>1</v>
      </c>
      <c r="N524" s="261">
        <v>0.967091295116773</v>
      </c>
      <c r="O524" s="262">
        <v>0.9</v>
      </c>
      <c r="P524" s="263">
        <v>0.958890030832477</v>
      </c>
      <c r="Q524" s="260">
        <v>0.92925430210325</v>
      </c>
      <c r="R524" s="260">
        <v>0.962302947224126</v>
      </c>
      <c r="S524" s="260">
        <v>0.964549832881543</v>
      </c>
      <c r="T524" s="262">
        <v>0.9</v>
      </c>
      <c r="U524" s="260">
        <v>0.879239465570401</v>
      </c>
      <c r="V524" s="260">
        <v>0.87189292543021</v>
      </c>
      <c r="W524" s="260">
        <v>0.875942426319397</v>
      </c>
      <c r="X524" s="260">
        <v>0.867726399452588</v>
      </c>
      <c r="Y524" s="262">
        <v>0.92</v>
      </c>
      <c r="Z524" s="262">
        <v>0.951682953311618</v>
      </c>
      <c r="AA524" s="262">
        <v>0.932918064206996</v>
      </c>
      <c r="AB524" s="262">
        <v>0.962308598351001</v>
      </c>
      <c r="AC524" s="262">
        <v>0.951031253954195</v>
      </c>
      <c r="AD524" s="262">
        <v>0.92</v>
      </c>
      <c r="AE524" s="260">
        <v>0.858672376873662</v>
      </c>
      <c r="AF524" s="260">
        <v>0.989333333333333</v>
      </c>
      <c r="AG524" s="260">
        <v>0.993197278911565</v>
      </c>
      <c r="AH524" s="260">
        <v>0.981784437723398</v>
      </c>
      <c r="AI524" s="262">
        <v>0.92</v>
      </c>
      <c r="AJ524" s="260">
        <v>0.966737064413939</v>
      </c>
      <c r="AK524" s="260">
        <v>0.942550746840291</v>
      </c>
      <c r="AL524" s="260">
        <v>0.978778692074491</v>
      </c>
      <c r="AM524" s="260">
        <v>0.965871143258681</v>
      </c>
      <c r="AN524" s="259">
        <v>0.99</v>
      </c>
      <c r="AO524" s="264">
        <v>1</v>
      </c>
      <c r="AP524" s="264">
        <v>1</v>
      </c>
      <c r="AQ524" s="264">
        <v>1</v>
      </c>
      <c r="AR524" s="265">
        <v>1</v>
      </c>
      <c r="AS524" s="286">
        <v>0.05</v>
      </c>
      <c r="AT524" s="267">
        <v>0</v>
      </c>
      <c r="AU524" s="268">
        <v>0.166666666666667</v>
      </c>
      <c r="AV524" s="268">
        <v>0.333333333333333</v>
      </c>
      <c r="AW524" s="268">
        <v>0.09375</v>
      </c>
      <c r="AX524" s="224"/>
      <c r="AY524" s="222"/>
    </row>
    <row r="525" ht="15" spans="1:51">
      <c r="A525" s="220"/>
      <c r="B525" s="224"/>
      <c r="C525" s="283" t="s">
        <v>375</v>
      </c>
      <c r="D525" s="111" t="s">
        <v>25</v>
      </c>
      <c r="E525" s="111" t="s">
        <v>376</v>
      </c>
      <c r="F525" s="284" t="s">
        <v>556</v>
      </c>
      <c r="G525" s="284" t="s">
        <v>556</v>
      </c>
      <c r="H525" s="284" t="s">
        <v>556</v>
      </c>
      <c r="I525" s="284" t="s">
        <v>556</v>
      </c>
      <c r="J525" s="259">
        <v>0.9</v>
      </c>
      <c r="K525" s="260">
        <v>0.985915492957746</v>
      </c>
      <c r="L525" s="260">
        <v>0.968253968253968</v>
      </c>
      <c r="M525" s="261">
        <v>0.964912280701754</v>
      </c>
      <c r="N525" s="261">
        <v>0.980689655172414</v>
      </c>
      <c r="O525" s="262">
        <v>0.9</v>
      </c>
      <c r="P525" s="263">
        <v>0.953673064195897</v>
      </c>
      <c r="Q525" s="260">
        <v>0.891228070175439</v>
      </c>
      <c r="R525" s="260">
        <v>0.941584158415842</v>
      </c>
      <c r="S525" s="260">
        <v>0.94443382953223</v>
      </c>
      <c r="T525" s="262">
        <v>0.9</v>
      </c>
      <c r="U525" s="260">
        <v>0.900397088021178</v>
      </c>
      <c r="V525" s="260">
        <v>0.853801169590643</v>
      </c>
      <c r="W525" s="260">
        <v>0.878217821782178</v>
      </c>
      <c r="X525" s="260">
        <v>0.888641850931893</v>
      </c>
      <c r="Y525" s="262">
        <v>0.92</v>
      </c>
      <c r="Z525" s="262">
        <v>0.939453767686739</v>
      </c>
      <c r="AA525" s="262">
        <v>0.938452689099799</v>
      </c>
      <c r="AB525" s="262">
        <v>0.921991084695394</v>
      </c>
      <c r="AC525" s="262">
        <v>0.938877991369164</v>
      </c>
      <c r="AD525" s="262">
        <v>0.92</v>
      </c>
      <c r="AE525" s="260">
        <v>0.9984375</v>
      </c>
      <c r="AF525" s="260">
        <v>0.992592592592593</v>
      </c>
      <c r="AG525" s="260">
        <v>0.992503748125937</v>
      </c>
      <c r="AH525" s="260">
        <v>0.982329262468445</v>
      </c>
      <c r="AI525" s="262">
        <v>0.92</v>
      </c>
      <c r="AJ525" s="260">
        <v>0.959742616729913</v>
      </c>
      <c r="AK525" s="260">
        <v>0.946445060018467</v>
      </c>
      <c r="AL525" s="260">
        <v>0.951291951291951</v>
      </c>
      <c r="AM525" s="260">
        <v>0.956624560189191</v>
      </c>
      <c r="AN525" s="259">
        <v>0.99</v>
      </c>
      <c r="AO525" s="264">
        <v>1</v>
      </c>
      <c r="AP525" s="264">
        <v>1</v>
      </c>
      <c r="AQ525" s="264">
        <v>1</v>
      </c>
      <c r="AR525" s="265">
        <v>1</v>
      </c>
      <c r="AS525" s="286">
        <v>0.05</v>
      </c>
      <c r="AT525" s="267">
        <v>0.107142857142857</v>
      </c>
      <c r="AU525" s="268">
        <v>0.291666666666667</v>
      </c>
      <c r="AV525" s="268">
        <v>0.148148148148148</v>
      </c>
      <c r="AW525" s="268">
        <v>0.0987654320987654</v>
      </c>
      <c r="AX525" s="224"/>
      <c r="AY525" s="222"/>
    </row>
    <row r="526" ht="15" spans="1:51">
      <c r="A526" s="220"/>
      <c r="B526" s="224"/>
      <c r="C526" s="283" t="s">
        <v>375</v>
      </c>
      <c r="D526" s="111" t="s">
        <v>25</v>
      </c>
      <c r="E526" s="111" t="s">
        <v>376</v>
      </c>
      <c r="F526" s="284" t="s">
        <v>557</v>
      </c>
      <c r="G526" s="284" t="s">
        <v>557</v>
      </c>
      <c r="H526" s="284" t="s">
        <v>557</v>
      </c>
      <c r="I526" s="284" t="s">
        <v>557</v>
      </c>
      <c r="J526" s="259">
        <v>0.9</v>
      </c>
      <c r="K526" s="260">
        <v>0.979591836734694</v>
      </c>
      <c r="L526" s="260">
        <v>0.945945945945946</v>
      </c>
      <c r="M526" s="261">
        <v>1</v>
      </c>
      <c r="N526" s="261">
        <v>0.951578947368421</v>
      </c>
      <c r="O526" s="262">
        <v>0.9</v>
      </c>
      <c r="P526" s="263">
        <v>0.988445378151261</v>
      </c>
      <c r="Q526" s="260">
        <v>0.985096870342772</v>
      </c>
      <c r="R526" s="260">
        <v>0.942392909896603</v>
      </c>
      <c r="S526" s="260">
        <v>0.958894342830504</v>
      </c>
      <c r="T526" s="262">
        <v>0.9</v>
      </c>
      <c r="U526" s="260">
        <v>0.922794117647059</v>
      </c>
      <c r="V526" s="260">
        <v>0.882265275707899</v>
      </c>
      <c r="W526" s="260">
        <v>0.835302806499261</v>
      </c>
      <c r="X526" s="260">
        <v>0.893245948391697</v>
      </c>
      <c r="Y526" s="262">
        <v>0.92</v>
      </c>
      <c r="Z526" s="262">
        <v>0.947148817802503</v>
      </c>
      <c r="AA526" s="262">
        <v>0.918673509672325</v>
      </c>
      <c r="AB526" s="262">
        <v>0.896313364055299</v>
      </c>
      <c r="AC526" s="262">
        <v>0.942009163646311</v>
      </c>
      <c r="AD526" s="262">
        <v>0.92</v>
      </c>
      <c r="AE526" s="260">
        <v>0.967741935483871</v>
      </c>
      <c r="AF526" s="260">
        <v>0.990740740740741</v>
      </c>
      <c r="AG526" s="260">
        <v>0.990654205607477</v>
      </c>
      <c r="AH526" s="260">
        <v>0.968763944667559</v>
      </c>
      <c r="AI526" s="262">
        <v>0.92</v>
      </c>
      <c r="AJ526" s="260">
        <v>0.963072378138848</v>
      </c>
      <c r="AK526" s="260">
        <v>0.93198127925117</v>
      </c>
      <c r="AL526" s="260">
        <v>0.941044104410441</v>
      </c>
      <c r="AM526" s="260">
        <v>0.961361968835885</v>
      </c>
      <c r="AN526" s="259">
        <v>0.99</v>
      </c>
      <c r="AO526" s="264">
        <v>1</v>
      </c>
      <c r="AP526" s="264">
        <v>1</v>
      </c>
      <c r="AQ526" s="264">
        <v>1</v>
      </c>
      <c r="AR526" s="265">
        <v>1</v>
      </c>
      <c r="AS526" s="286">
        <v>0.05</v>
      </c>
      <c r="AT526" s="267">
        <v>0</v>
      </c>
      <c r="AU526" s="268">
        <v>0.0909090909090909</v>
      </c>
      <c r="AV526" s="268">
        <v>0.176470588235294</v>
      </c>
      <c r="AW526" s="268">
        <v>0.079646017699115</v>
      </c>
      <c r="AX526" s="224"/>
      <c r="AY526" s="222"/>
    </row>
    <row r="527" ht="15" spans="1:51">
      <c r="A527" s="220"/>
      <c r="B527" s="224"/>
      <c r="C527" s="283" t="s">
        <v>375</v>
      </c>
      <c r="D527" s="111" t="s">
        <v>25</v>
      </c>
      <c r="E527" s="111" t="s">
        <v>376</v>
      </c>
      <c r="F527" s="284" t="s">
        <v>558</v>
      </c>
      <c r="G527" s="284" t="s">
        <v>558</v>
      </c>
      <c r="H527" s="284" t="s">
        <v>558</v>
      </c>
      <c r="I527" s="284" t="s">
        <v>558</v>
      </c>
      <c r="J527" s="259">
        <v>0.9</v>
      </c>
      <c r="K527" s="260">
        <v>1</v>
      </c>
      <c r="L527" s="260">
        <v>1</v>
      </c>
      <c r="M527" s="261">
        <v>0.927272727272727</v>
      </c>
      <c r="N527" s="261">
        <v>0.977827050997783</v>
      </c>
      <c r="O527" s="262">
        <v>0.9</v>
      </c>
      <c r="P527" s="263">
        <v>0.994367032315446</v>
      </c>
      <c r="Q527" s="260">
        <v>0.992112909921129</v>
      </c>
      <c r="R527" s="260">
        <v>0.980744064311086</v>
      </c>
      <c r="S527" s="260">
        <v>0.985011698381391</v>
      </c>
      <c r="T527" s="262">
        <v>0.9</v>
      </c>
      <c r="U527" s="260">
        <v>0.945004447079751</v>
      </c>
      <c r="V527" s="260">
        <v>0.950601909506019</v>
      </c>
      <c r="W527" s="260">
        <v>0.921480650588895</v>
      </c>
      <c r="X527" s="260">
        <v>0.942442366506696</v>
      </c>
      <c r="Y527" s="262">
        <v>0.92</v>
      </c>
      <c r="Z527" s="262">
        <v>0</v>
      </c>
      <c r="AA527" s="262" t="s">
        <v>33</v>
      </c>
      <c r="AB527" s="262" t="s">
        <v>33</v>
      </c>
      <c r="AC527" s="262">
        <v>0</v>
      </c>
      <c r="AD527" s="262">
        <v>0.92</v>
      </c>
      <c r="AE527" s="260">
        <v>0.988662131519274</v>
      </c>
      <c r="AF527" s="260">
        <v>0.989858012170385</v>
      </c>
      <c r="AG527" s="260">
        <v>0.984095427435388</v>
      </c>
      <c r="AH527" s="260">
        <v>0.987911731299692</v>
      </c>
      <c r="AI527" s="262">
        <v>0.92</v>
      </c>
      <c r="AJ527" s="260">
        <v>0.98769823625315</v>
      </c>
      <c r="AK527" s="260">
        <v>0.992112909921129</v>
      </c>
      <c r="AL527" s="260">
        <v>0.976070293512806</v>
      </c>
      <c r="AM527" s="260">
        <v>0.988413504535582</v>
      </c>
      <c r="AN527" s="259">
        <v>0.99</v>
      </c>
      <c r="AO527" s="264">
        <v>1</v>
      </c>
      <c r="AP527" s="264">
        <v>1</v>
      </c>
      <c r="AQ527" s="264">
        <v>1</v>
      </c>
      <c r="AR527" s="265">
        <v>1</v>
      </c>
      <c r="AS527" s="286">
        <v>0.05</v>
      </c>
      <c r="AT527" s="267">
        <v>0.133333333333333</v>
      </c>
      <c r="AU527" s="268">
        <v>0</v>
      </c>
      <c r="AV527" s="268">
        <v>0.111111111111111</v>
      </c>
      <c r="AW527" s="268">
        <v>0.0545454545454545</v>
      </c>
      <c r="AX527" s="224"/>
      <c r="AY527" s="222"/>
    </row>
    <row r="528" ht="15" spans="1:51">
      <c r="A528" s="220"/>
      <c r="B528" s="224"/>
      <c r="C528" s="283" t="s">
        <v>375</v>
      </c>
      <c r="D528" s="111" t="s">
        <v>25</v>
      </c>
      <c r="E528" s="111" t="s">
        <v>376</v>
      </c>
      <c r="F528" s="284" t="s">
        <v>559</v>
      </c>
      <c r="G528" s="284" t="s">
        <v>559</v>
      </c>
      <c r="H528" s="284" t="s">
        <v>559</v>
      </c>
      <c r="I528" s="284" t="s">
        <v>559</v>
      </c>
      <c r="J528" s="259">
        <v>0.9</v>
      </c>
      <c r="K528" s="260">
        <v>0.98780487804878</v>
      </c>
      <c r="L528" s="260">
        <v>0.958333333333333</v>
      </c>
      <c r="M528" s="261">
        <v>0.986111111111111</v>
      </c>
      <c r="N528" s="261">
        <v>0.982618771726535</v>
      </c>
      <c r="O528" s="262">
        <v>0.9</v>
      </c>
      <c r="P528" s="263">
        <v>0.990576849611613</v>
      </c>
      <c r="Q528" s="260">
        <v>0.984423676012461</v>
      </c>
      <c r="R528" s="260">
        <v>0.981887183025703</v>
      </c>
      <c r="S528" s="260">
        <v>0.98125320080498</v>
      </c>
      <c r="T528" s="262">
        <v>0.9</v>
      </c>
      <c r="U528" s="260">
        <v>0.928307653126194</v>
      </c>
      <c r="V528" s="260">
        <v>0.934968847352025</v>
      </c>
      <c r="W528" s="260">
        <v>0.930998792478868</v>
      </c>
      <c r="X528" s="260">
        <v>0.93367571427541</v>
      </c>
      <c r="Y528" s="262">
        <v>0.92</v>
      </c>
      <c r="Z528" s="262">
        <v>0</v>
      </c>
      <c r="AA528" s="262">
        <v>0</v>
      </c>
      <c r="AB528" s="262" t="s">
        <v>33</v>
      </c>
      <c r="AC528" s="262">
        <v>0.111111111111111</v>
      </c>
      <c r="AD528" s="262">
        <v>0.92</v>
      </c>
      <c r="AE528" s="260">
        <v>0.992700729927007</v>
      </c>
      <c r="AF528" s="260">
        <v>0.975903614457831</v>
      </c>
      <c r="AG528" s="260">
        <v>0.990881458966565</v>
      </c>
      <c r="AH528" s="260">
        <v>0.98870375600113</v>
      </c>
      <c r="AI528" s="262">
        <v>0.92</v>
      </c>
      <c r="AJ528" s="260">
        <v>0.979630808402292</v>
      </c>
      <c r="AK528" s="260">
        <v>0.978988326848249</v>
      </c>
      <c r="AL528" s="260">
        <v>0.980165574335978</v>
      </c>
      <c r="AM528" s="260">
        <v>0.98248840614204</v>
      </c>
      <c r="AN528" s="259">
        <v>0.99</v>
      </c>
      <c r="AO528" s="264">
        <v>1</v>
      </c>
      <c r="AP528" s="264">
        <v>1</v>
      </c>
      <c r="AQ528" s="264">
        <v>1</v>
      </c>
      <c r="AR528" s="265">
        <v>1</v>
      </c>
      <c r="AS528" s="286">
        <v>0.05</v>
      </c>
      <c r="AT528" s="267">
        <v>0</v>
      </c>
      <c r="AU528" s="268">
        <v>0.1</v>
      </c>
      <c r="AV528" s="268">
        <v>0.2</v>
      </c>
      <c r="AW528" s="268">
        <v>0.0616621983914209</v>
      </c>
      <c r="AX528" s="224"/>
      <c r="AY528" s="222"/>
    </row>
    <row r="529" ht="15" spans="1:51">
      <c r="A529" s="220"/>
      <c r="B529" s="224"/>
      <c r="C529" s="283" t="s">
        <v>375</v>
      </c>
      <c r="D529" s="111" t="s">
        <v>25</v>
      </c>
      <c r="E529" s="111" t="s">
        <v>376</v>
      </c>
      <c r="F529" s="284" t="s">
        <v>560</v>
      </c>
      <c r="G529" s="284" t="s">
        <v>560</v>
      </c>
      <c r="H529" s="284" t="s">
        <v>560</v>
      </c>
      <c r="I529" s="284" t="s">
        <v>560</v>
      </c>
      <c r="J529" s="259">
        <v>0.9</v>
      </c>
      <c r="K529" s="260">
        <v>0.979166666666667</v>
      </c>
      <c r="L529" s="260">
        <v>0.948717948717949</v>
      </c>
      <c r="M529" s="261">
        <v>1</v>
      </c>
      <c r="N529" s="261">
        <v>0.951374207188161</v>
      </c>
      <c r="O529" s="262">
        <v>0.9</v>
      </c>
      <c r="P529" s="263">
        <v>0.973365136155834</v>
      </c>
      <c r="Q529" s="260">
        <v>0.929219600725953</v>
      </c>
      <c r="R529" s="260">
        <v>0.927832316264261</v>
      </c>
      <c r="S529" s="260">
        <v>0.93691402461366</v>
      </c>
      <c r="T529" s="262">
        <v>0.9</v>
      </c>
      <c r="U529" s="260">
        <v>0.950904392764858</v>
      </c>
      <c r="V529" s="260">
        <v>0.91167574107683</v>
      </c>
      <c r="W529" s="260">
        <v>0.902626691430088</v>
      </c>
      <c r="X529" s="260">
        <v>0.922645860723754</v>
      </c>
      <c r="Y529" s="262">
        <v>0.92</v>
      </c>
      <c r="Z529" s="262">
        <v>0.0149253731343284</v>
      </c>
      <c r="AA529" s="262" t="s">
        <v>33</v>
      </c>
      <c r="AB529" s="262" t="s">
        <v>33</v>
      </c>
      <c r="AC529" s="262">
        <v>0.0833333333333333</v>
      </c>
      <c r="AD529" s="262">
        <v>0.92</v>
      </c>
      <c r="AE529" s="260">
        <v>0.986902927580894</v>
      </c>
      <c r="AF529" s="260">
        <v>0.954754098360656</v>
      </c>
      <c r="AG529" s="260">
        <v>0.997876857749469</v>
      </c>
      <c r="AH529" s="260">
        <v>0.983390748031496</v>
      </c>
      <c r="AI529" s="262">
        <v>0.92</v>
      </c>
      <c r="AJ529" s="260">
        <v>0.975480580619851</v>
      </c>
      <c r="AK529" s="260">
        <v>0.978221415607985</v>
      </c>
      <c r="AL529" s="260">
        <v>0.971345184399045</v>
      </c>
      <c r="AM529" s="260">
        <v>0.981564835354166</v>
      </c>
      <c r="AN529" s="259">
        <v>0.99</v>
      </c>
      <c r="AO529" s="264">
        <v>1</v>
      </c>
      <c r="AP529" s="264">
        <v>1</v>
      </c>
      <c r="AQ529" s="264">
        <v>1</v>
      </c>
      <c r="AR529" s="265">
        <v>1</v>
      </c>
      <c r="AS529" s="286">
        <v>0.05</v>
      </c>
      <c r="AT529" s="267">
        <v>0</v>
      </c>
      <c r="AU529" s="268">
        <v>0.2</v>
      </c>
      <c r="AV529" s="268">
        <v>0</v>
      </c>
      <c r="AW529" s="268">
        <v>0.0581395348837209</v>
      </c>
      <c r="AX529" s="224"/>
      <c r="AY529" s="222"/>
    </row>
    <row r="530" ht="15" spans="1:51">
      <c r="A530" s="220"/>
      <c r="B530" s="224"/>
      <c r="C530" s="283" t="s">
        <v>375</v>
      </c>
      <c r="D530" s="111" t="s">
        <v>25</v>
      </c>
      <c r="E530" s="111" t="s">
        <v>376</v>
      </c>
      <c r="F530" s="284" t="s">
        <v>561</v>
      </c>
      <c r="G530" s="284" t="s">
        <v>561</v>
      </c>
      <c r="H530" s="284" t="s">
        <v>561</v>
      </c>
      <c r="I530" s="284" t="s">
        <v>561</v>
      </c>
      <c r="J530" s="259">
        <v>0.9</v>
      </c>
      <c r="K530" s="260">
        <v>0.972222222222222</v>
      </c>
      <c r="L530" s="260">
        <v>0.984848484848485</v>
      </c>
      <c r="M530" s="261">
        <v>0.985074626865672</v>
      </c>
      <c r="N530" s="261">
        <v>0.973333333333333</v>
      </c>
      <c r="O530" s="262">
        <v>0.9</v>
      </c>
      <c r="P530" s="263">
        <v>0.777777777777778</v>
      </c>
      <c r="Q530" s="260" t="s">
        <v>33</v>
      </c>
      <c r="R530" s="260">
        <v>1</v>
      </c>
      <c r="S530" s="260">
        <v>0.625</v>
      </c>
      <c r="T530" s="262">
        <v>0.9</v>
      </c>
      <c r="U530" s="260">
        <v>0</v>
      </c>
      <c r="V530" s="260" t="s">
        <v>33</v>
      </c>
      <c r="W530" s="260">
        <v>0</v>
      </c>
      <c r="X530" s="260">
        <v>0.1875</v>
      </c>
      <c r="Y530" s="262">
        <v>0.92</v>
      </c>
      <c r="Z530" s="262" t="s">
        <v>33</v>
      </c>
      <c r="AA530" s="262">
        <v>0</v>
      </c>
      <c r="AB530" s="262" t="s">
        <v>33</v>
      </c>
      <c r="AC530" s="262">
        <v>0.666666666666667</v>
      </c>
      <c r="AD530" s="262">
        <v>0.92</v>
      </c>
      <c r="AE530" s="260">
        <v>0.99702380952381</v>
      </c>
      <c r="AF530" s="260">
        <v>0.982784810126582</v>
      </c>
      <c r="AG530" s="260">
        <v>0.990184049079755</v>
      </c>
      <c r="AH530" s="260">
        <v>0.989197080291971</v>
      </c>
      <c r="AI530" s="262">
        <v>0.92</v>
      </c>
      <c r="AJ530" s="260">
        <v>0.97844948222782</v>
      </c>
      <c r="AK530" s="260">
        <v>0.971910112359551</v>
      </c>
      <c r="AL530" s="260">
        <v>0.967617295308188</v>
      </c>
      <c r="AM530" s="260">
        <v>0.9787829866026</v>
      </c>
      <c r="AN530" s="259">
        <v>0.99</v>
      </c>
      <c r="AO530" s="264">
        <v>1</v>
      </c>
      <c r="AP530" s="264">
        <v>1</v>
      </c>
      <c r="AQ530" s="264">
        <v>1</v>
      </c>
      <c r="AR530" s="265">
        <v>1</v>
      </c>
      <c r="AS530" s="286">
        <v>0.05</v>
      </c>
      <c r="AT530" s="267">
        <v>0.0952380952380952</v>
      </c>
      <c r="AU530" s="268">
        <v>0.0625</v>
      </c>
      <c r="AV530" s="268">
        <v>0.181818181818182</v>
      </c>
      <c r="AW530" s="268">
        <v>0.0542635658914729</v>
      </c>
      <c r="AX530" s="224"/>
      <c r="AY530" s="222"/>
    </row>
    <row r="531" ht="15" spans="1:51">
      <c r="A531" s="220"/>
      <c r="B531" s="224"/>
      <c r="C531" s="283" t="s">
        <v>375</v>
      </c>
      <c r="D531" s="111" t="s">
        <v>25</v>
      </c>
      <c r="E531" s="111" t="s">
        <v>376</v>
      </c>
      <c r="F531" s="284" t="s">
        <v>562</v>
      </c>
      <c r="G531" s="284" t="s">
        <v>562</v>
      </c>
      <c r="H531" s="284" t="s">
        <v>562</v>
      </c>
      <c r="I531" s="284" t="s">
        <v>562</v>
      </c>
      <c r="J531" s="259">
        <v>0.9</v>
      </c>
      <c r="K531" s="260">
        <v>0.96875</v>
      </c>
      <c r="L531" s="260">
        <v>1</v>
      </c>
      <c r="M531" s="261">
        <v>1</v>
      </c>
      <c r="N531" s="261">
        <v>0.989247311827957</v>
      </c>
      <c r="O531" s="262">
        <v>0.9</v>
      </c>
      <c r="P531" s="263">
        <v>0.984275677484108</v>
      </c>
      <c r="Q531" s="260">
        <v>0.973128598848369</v>
      </c>
      <c r="R531" s="260">
        <v>0.951477723864138</v>
      </c>
      <c r="S531" s="260">
        <v>0.956815163807687</v>
      </c>
      <c r="T531" s="262">
        <v>0.9</v>
      </c>
      <c r="U531" s="260">
        <v>0.901304784208765</v>
      </c>
      <c r="V531" s="260">
        <v>0.932821497120921</v>
      </c>
      <c r="W531" s="260">
        <v>0.927216585796206</v>
      </c>
      <c r="X531" s="260">
        <v>0.931257162607098</v>
      </c>
      <c r="Y531" s="262">
        <v>0.92</v>
      </c>
      <c r="Z531" s="262" t="s">
        <v>33</v>
      </c>
      <c r="AA531" s="262">
        <v>0</v>
      </c>
      <c r="AB531" s="262" t="s">
        <v>33</v>
      </c>
      <c r="AC531" s="262">
        <v>0</v>
      </c>
      <c r="AD531" s="262">
        <v>0.92</v>
      </c>
      <c r="AE531" s="260">
        <v>0.969230769230769</v>
      </c>
      <c r="AF531" s="260">
        <v>1</v>
      </c>
      <c r="AG531" s="260">
        <v>0.805555555555556</v>
      </c>
      <c r="AH531" s="260">
        <v>0.963372494816862</v>
      </c>
      <c r="AI531" s="262">
        <v>0.92</v>
      </c>
      <c r="AJ531" s="260">
        <v>0.959319773257753</v>
      </c>
      <c r="AK531" s="260">
        <v>0.964525407478428</v>
      </c>
      <c r="AL531" s="260">
        <v>0.985890652557319</v>
      </c>
      <c r="AM531" s="260">
        <v>0.979940713259498</v>
      </c>
      <c r="AN531" s="259">
        <v>0.99</v>
      </c>
      <c r="AO531" s="264">
        <v>1</v>
      </c>
      <c r="AP531" s="264">
        <v>1</v>
      </c>
      <c r="AQ531" s="264">
        <v>1</v>
      </c>
      <c r="AR531" s="265">
        <v>1</v>
      </c>
      <c r="AS531" s="286">
        <v>0.05</v>
      </c>
      <c r="AT531" s="267">
        <v>0</v>
      </c>
      <c r="AU531" s="268">
        <v>0</v>
      </c>
      <c r="AV531" s="268">
        <v>0</v>
      </c>
      <c r="AW531" s="268">
        <v>0.0551181102362205</v>
      </c>
      <c r="AX531" s="224"/>
      <c r="AY531" s="222"/>
    </row>
    <row r="532" ht="15" spans="1:51">
      <c r="A532" s="220"/>
      <c r="B532" s="224"/>
      <c r="C532" s="283" t="s">
        <v>375</v>
      </c>
      <c r="D532" s="111" t="s">
        <v>25</v>
      </c>
      <c r="E532" s="111" t="s">
        <v>376</v>
      </c>
      <c r="F532" s="284" t="s">
        <v>563</v>
      </c>
      <c r="G532" s="284" t="s">
        <v>563</v>
      </c>
      <c r="H532" s="284" t="s">
        <v>563</v>
      </c>
      <c r="I532" s="284" t="s">
        <v>563</v>
      </c>
      <c r="J532" s="259">
        <v>0.9</v>
      </c>
      <c r="K532" s="260">
        <v>0.833333333333333</v>
      </c>
      <c r="L532" s="260">
        <v>0.866666666666667</v>
      </c>
      <c r="M532" s="261">
        <v>0.888888888888889</v>
      </c>
      <c r="N532" s="261">
        <v>0.873341375150784</v>
      </c>
      <c r="O532" s="262">
        <v>0.9</v>
      </c>
      <c r="P532" s="263">
        <v>0.947232113952736</v>
      </c>
      <c r="Q532" s="260">
        <v>0.970588235294118</v>
      </c>
      <c r="R532" s="260">
        <v>0.95695102685624</v>
      </c>
      <c r="S532" s="260">
        <v>0.922322038863392</v>
      </c>
      <c r="T532" s="262">
        <v>0.9</v>
      </c>
      <c r="U532" s="260">
        <v>0.918096471349951</v>
      </c>
      <c r="V532" s="260">
        <v>0.890243902439024</v>
      </c>
      <c r="W532" s="260">
        <v>0.925750394944708</v>
      </c>
      <c r="X532" s="260">
        <v>0.891123913680305</v>
      </c>
      <c r="Y532" s="262">
        <v>0.92</v>
      </c>
      <c r="Z532" s="262" t="s">
        <v>33</v>
      </c>
      <c r="AA532" s="262" t="s">
        <v>33</v>
      </c>
      <c r="AB532" s="262" t="s">
        <v>33</v>
      </c>
      <c r="AC532" s="262">
        <v>0</v>
      </c>
      <c r="AD532" s="262">
        <v>0.92</v>
      </c>
      <c r="AE532" s="260">
        <v>1</v>
      </c>
      <c r="AF532" s="260">
        <v>0.994910941475827</v>
      </c>
      <c r="AG532" s="260">
        <v>0.96875</v>
      </c>
      <c r="AH532" s="260">
        <v>0.98361751922434</v>
      </c>
      <c r="AI532" s="262">
        <v>0.92</v>
      </c>
      <c r="AJ532" s="260">
        <v>0.958050984188448</v>
      </c>
      <c r="AK532" s="260">
        <v>0.937679083094556</v>
      </c>
      <c r="AL532" s="260">
        <v>0.976312672720095</v>
      </c>
      <c r="AM532" s="260">
        <v>0.966681850719073</v>
      </c>
      <c r="AN532" s="259">
        <v>0.99</v>
      </c>
      <c r="AO532" s="264">
        <v>1</v>
      </c>
      <c r="AP532" s="264">
        <v>1</v>
      </c>
      <c r="AQ532" s="264">
        <v>1</v>
      </c>
      <c r="AR532" s="265">
        <v>1</v>
      </c>
      <c r="AS532" s="286">
        <v>0.05</v>
      </c>
      <c r="AT532" s="267">
        <v>0.181818181818182</v>
      </c>
      <c r="AU532" s="268">
        <v>0.4</v>
      </c>
      <c r="AV532" s="268">
        <v>0.2</v>
      </c>
      <c r="AW532" s="268">
        <v>0.0529411764705882</v>
      </c>
      <c r="AX532" s="224"/>
      <c r="AY532" s="222"/>
    </row>
    <row r="533" ht="15" spans="1:51">
      <c r="A533" s="220"/>
      <c r="B533" s="224"/>
      <c r="C533" s="283" t="s">
        <v>375</v>
      </c>
      <c r="D533" s="111" t="s">
        <v>25</v>
      </c>
      <c r="E533" s="111" t="s">
        <v>376</v>
      </c>
      <c r="F533" s="284" t="s">
        <v>564</v>
      </c>
      <c r="G533" s="284" t="s">
        <v>564</v>
      </c>
      <c r="H533" s="284" t="s">
        <v>564</v>
      </c>
      <c r="I533" s="284" t="s">
        <v>564</v>
      </c>
      <c r="J533" s="259">
        <v>0.9</v>
      </c>
      <c r="K533" s="260">
        <v>0.955882352941177</v>
      </c>
      <c r="L533" s="260">
        <v>0.952380952380952</v>
      </c>
      <c r="M533" s="261">
        <v>0.952380952380952</v>
      </c>
      <c r="N533" s="261">
        <v>0.947826086956522</v>
      </c>
      <c r="O533" s="262">
        <v>0.9</v>
      </c>
      <c r="P533" s="263">
        <v>0.285714285714286</v>
      </c>
      <c r="Q533" s="260">
        <v>1</v>
      </c>
      <c r="R533" s="260">
        <v>0.25</v>
      </c>
      <c r="S533" s="260">
        <v>0.5</v>
      </c>
      <c r="T533" s="262">
        <v>0.9</v>
      </c>
      <c r="U533" s="260">
        <v>0</v>
      </c>
      <c r="V533" s="260">
        <v>1</v>
      </c>
      <c r="W533" s="260">
        <v>0.5</v>
      </c>
      <c r="X533" s="260">
        <v>0.416666666666667</v>
      </c>
      <c r="Y533" s="262">
        <v>0.92</v>
      </c>
      <c r="Z533" s="262">
        <v>0</v>
      </c>
      <c r="AA533" s="262">
        <v>0</v>
      </c>
      <c r="AB533" s="262" t="s">
        <v>33</v>
      </c>
      <c r="AC533" s="262">
        <v>0.2</v>
      </c>
      <c r="AD533" s="262">
        <v>0.92</v>
      </c>
      <c r="AE533" s="260">
        <v>0.950693374422188</v>
      </c>
      <c r="AF533" s="260">
        <v>0.974782608695652</v>
      </c>
      <c r="AG533" s="260">
        <v>0.971544715447154</v>
      </c>
      <c r="AH533" s="260">
        <v>0.979018141772445</v>
      </c>
      <c r="AI533" s="262">
        <v>0.92</v>
      </c>
      <c r="AJ533" s="260">
        <v>0.969715324046033</v>
      </c>
      <c r="AK533" s="260">
        <v>0.958002799813346</v>
      </c>
      <c r="AL533" s="260">
        <v>0.9517776096823</v>
      </c>
      <c r="AM533" s="260">
        <v>0.966321598876849</v>
      </c>
      <c r="AN533" s="259">
        <v>0.99</v>
      </c>
      <c r="AO533" s="264">
        <v>1</v>
      </c>
      <c r="AP533" s="264">
        <v>1</v>
      </c>
      <c r="AQ533" s="264">
        <v>1</v>
      </c>
      <c r="AR533" s="265">
        <v>1</v>
      </c>
      <c r="AS533" s="286">
        <v>0.05</v>
      </c>
      <c r="AT533" s="267">
        <v>0.0588235294117647</v>
      </c>
      <c r="AU533" s="268">
        <v>0</v>
      </c>
      <c r="AV533" s="268">
        <v>0.142857142857143</v>
      </c>
      <c r="AW533" s="268">
        <v>0.0619266055045872</v>
      </c>
      <c r="AX533" s="224"/>
      <c r="AY533" s="222"/>
    </row>
    <row r="534" ht="15" spans="1:51">
      <c r="A534" s="220"/>
      <c r="B534" s="224"/>
      <c r="C534" s="283" t="s">
        <v>375</v>
      </c>
      <c r="D534" s="111" t="s">
        <v>25</v>
      </c>
      <c r="E534" s="111" t="s">
        <v>376</v>
      </c>
      <c r="F534" s="284" t="s">
        <v>565</v>
      </c>
      <c r="G534" s="284" t="s">
        <v>565</v>
      </c>
      <c r="H534" s="284" t="s">
        <v>565</v>
      </c>
      <c r="I534" s="284" t="s">
        <v>565</v>
      </c>
      <c r="J534" s="259">
        <v>0.9</v>
      </c>
      <c r="K534" s="260">
        <v>0.972972972972973</v>
      </c>
      <c r="L534" s="260">
        <v>0.9375</v>
      </c>
      <c r="M534" s="261">
        <v>1</v>
      </c>
      <c r="N534" s="261">
        <v>0.947945205479452</v>
      </c>
      <c r="O534" s="262">
        <v>0.9</v>
      </c>
      <c r="P534" s="263">
        <v>0</v>
      </c>
      <c r="Q534" s="260">
        <v>0</v>
      </c>
      <c r="R534" s="260">
        <v>0</v>
      </c>
      <c r="S534" s="260">
        <v>0</v>
      </c>
      <c r="T534" s="262">
        <v>0.9</v>
      </c>
      <c r="U534" s="260">
        <v>1</v>
      </c>
      <c r="V534" s="260">
        <v>1</v>
      </c>
      <c r="W534" s="260">
        <v>1</v>
      </c>
      <c r="X534" s="260">
        <v>0.953488372093023</v>
      </c>
      <c r="Y534" s="262">
        <v>0.92</v>
      </c>
      <c r="Z534" s="262">
        <v>1</v>
      </c>
      <c r="AA534" s="262" t="s">
        <v>33</v>
      </c>
      <c r="AB534" s="262" t="s">
        <v>33</v>
      </c>
      <c r="AC534" s="262">
        <v>0.5</v>
      </c>
      <c r="AD534" s="262">
        <v>0.92</v>
      </c>
      <c r="AE534" s="260">
        <v>0.997810218978102</v>
      </c>
      <c r="AF534" s="260">
        <v>0.997622820919176</v>
      </c>
      <c r="AG534" s="260">
        <v>1</v>
      </c>
      <c r="AH534" s="260">
        <v>0.995759875027896</v>
      </c>
      <c r="AI534" s="262">
        <v>0.92</v>
      </c>
      <c r="AJ534" s="260">
        <v>0.965976750779699</v>
      </c>
      <c r="AK534" s="260">
        <v>0.972491909385113</v>
      </c>
      <c r="AL534" s="260">
        <v>0.963636363636364</v>
      </c>
      <c r="AM534" s="260">
        <v>0.975458277568084</v>
      </c>
      <c r="AN534" s="259">
        <v>0.99</v>
      </c>
      <c r="AO534" s="264">
        <v>1</v>
      </c>
      <c r="AP534" s="264">
        <v>1</v>
      </c>
      <c r="AQ534" s="264">
        <v>1</v>
      </c>
      <c r="AR534" s="265">
        <v>1</v>
      </c>
      <c r="AS534" s="286">
        <v>0.05</v>
      </c>
      <c r="AT534" s="267">
        <v>0</v>
      </c>
      <c r="AU534" s="268">
        <v>0</v>
      </c>
      <c r="AV534" s="268">
        <v>0</v>
      </c>
      <c r="AW534" s="268">
        <v>0.0566037735849057</v>
      </c>
      <c r="AX534" s="224"/>
      <c r="AY534" s="222"/>
    </row>
    <row r="535" ht="15" spans="1:51">
      <c r="A535" s="220"/>
      <c r="B535" s="224"/>
      <c r="C535" s="283" t="s">
        <v>375</v>
      </c>
      <c r="D535" s="111" t="s">
        <v>25</v>
      </c>
      <c r="E535" s="111" t="s">
        <v>376</v>
      </c>
      <c r="F535" s="284" t="s">
        <v>566</v>
      </c>
      <c r="G535" s="284" t="s">
        <v>566</v>
      </c>
      <c r="H535" s="284" t="s">
        <v>566</v>
      </c>
      <c r="I535" s="284" t="s">
        <v>566</v>
      </c>
      <c r="J535" s="259">
        <v>0.9</v>
      </c>
      <c r="K535" s="260">
        <v>0.957746478873239</v>
      </c>
      <c r="L535" s="260">
        <v>0.909090909090909</v>
      </c>
      <c r="M535" s="261">
        <v>0.966666666666667</v>
      </c>
      <c r="N535" s="261">
        <v>0.964784053156146</v>
      </c>
      <c r="O535" s="262">
        <v>0.9</v>
      </c>
      <c r="P535" s="263">
        <v>0.679245283018868</v>
      </c>
      <c r="Q535" s="260" t="s">
        <v>33</v>
      </c>
      <c r="R535" s="260">
        <v>0.111111111111111</v>
      </c>
      <c r="S535" s="260">
        <v>0.597402597402597</v>
      </c>
      <c r="T535" s="262">
        <v>0.9</v>
      </c>
      <c r="U535" s="260">
        <v>0</v>
      </c>
      <c r="V535" s="260" t="s">
        <v>33</v>
      </c>
      <c r="W535" s="260">
        <v>0.111111111111111</v>
      </c>
      <c r="X535" s="260">
        <v>0.155844155844156</v>
      </c>
      <c r="Y535" s="262">
        <v>0.92</v>
      </c>
      <c r="Z535" s="262">
        <v>0</v>
      </c>
      <c r="AA535" s="262" t="s">
        <v>33</v>
      </c>
      <c r="AB535" s="262" t="s">
        <v>33</v>
      </c>
      <c r="AC535" s="262">
        <v>0</v>
      </c>
      <c r="AD535" s="262">
        <v>0.92</v>
      </c>
      <c r="AE535" s="260">
        <v>0.657894736842105</v>
      </c>
      <c r="AF535" s="260">
        <v>0.518181818181818</v>
      </c>
      <c r="AG535" s="260">
        <v>0.972972972972973</v>
      </c>
      <c r="AH535" s="260">
        <v>0.933801098230628</v>
      </c>
      <c r="AI535" s="262">
        <v>0.92</v>
      </c>
      <c r="AJ535" s="260">
        <v>0.971602787456446</v>
      </c>
      <c r="AK535" s="260">
        <v>0.986492570914003</v>
      </c>
      <c r="AL535" s="260">
        <v>0.986162162162162</v>
      </c>
      <c r="AM535" s="260">
        <v>0.98215983996327</v>
      </c>
      <c r="AN535" s="259">
        <v>0.99</v>
      </c>
      <c r="AO535" s="264">
        <v>1</v>
      </c>
      <c r="AP535" s="264">
        <v>1</v>
      </c>
      <c r="AQ535" s="264">
        <v>1</v>
      </c>
      <c r="AR535" s="265">
        <v>1</v>
      </c>
      <c r="AS535" s="286">
        <v>0.05</v>
      </c>
      <c r="AT535" s="267">
        <v>0.1</v>
      </c>
      <c r="AU535" s="268">
        <v>0.0769230769230769</v>
      </c>
      <c r="AV535" s="268">
        <v>0.0714285714285714</v>
      </c>
      <c r="AW535" s="268">
        <v>0.0463576158940397</v>
      </c>
      <c r="AX535" s="224"/>
      <c r="AY535" s="222"/>
    </row>
    <row r="536" ht="15" spans="1:51">
      <c r="A536" s="220"/>
      <c r="B536" s="224"/>
      <c r="C536" s="283" t="s">
        <v>375</v>
      </c>
      <c r="D536" s="111" t="s">
        <v>25</v>
      </c>
      <c r="E536" s="111" t="s">
        <v>376</v>
      </c>
      <c r="F536" s="284" t="s">
        <v>567</v>
      </c>
      <c r="G536" s="284" t="s">
        <v>567</v>
      </c>
      <c r="H536" s="284" t="s">
        <v>567</v>
      </c>
      <c r="I536" s="284" t="s">
        <v>567</v>
      </c>
      <c r="J536" s="259">
        <v>0.9</v>
      </c>
      <c r="K536" s="260">
        <v>1</v>
      </c>
      <c r="L536" s="260">
        <v>1</v>
      </c>
      <c r="M536" s="261">
        <v>0.970588235294118</v>
      </c>
      <c r="N536" s="261">
        <v>0.991812865497076</v>
      </c>
      <c r="O536" s="262">
        <v>0.9</v>
      </c>
      <c r="P536" s="263">
        <v>1</v>
      </c>
      <c r="Q536" s="260" t="s">
        <v>33</v>
      </c>
      <c r="R536" s="260" t="s">
        <v>33</v>
      </c>
      <c r="S536" s="260">
        <v>0.75</v>
      </c>
      <c r="T536" s="262">
        <v>0.9</v>
      </c>
      <c r="U536" s="260">
        <v>0</v>
      </c>
      <c r="V536" s="260" t="s">
        <v>33</v>
      </c>
      <c r="W536" s="260" t="s">
        <v>33</v>
      </c>
      <c r="X536" s="260">
        <v>0.5625</v>
      </c>
      <c r="Y536" s="262">
        <v>0.92</v>
      </c>
      <c r="Z536" s="262" t="s">
        <v>33</v>
      </c>
      <c r="AA536" s="262" t="s">
        <v>33</v>
      </c>
      <c r="AB536" s="262" t="s">
        <v>33</v>
      </c>
      <c r="AC536" s="262">
        <v>0.8</v>
      </c>
      <c r="AD536" s="262">
        <v>0.92</v>
      </c>
      <c r="AE536" s="260">
        <v>0.995901639344262</v>
      </c>
      <c r="AF536" s="260">
        <v>0.998628257887517</v>
      </c>
      <c r="AG536" s="260">
        <v>0.993055555555556</v>
      </c>
      <c r="AH536" s="260">
        <v>0.996974457438762</v>
      </c>
      <c r="AI536" s="262">
        <v>0.92</v>
      </c>
      <c r="AJ536" s="260">
        <v>0.983223062381853</v>
      </c>
      <c r="AK536" s="260">
        <v>0.977369165487977</v>
      </c>
      <c r="AL536" s="260">
        <v>0.981842636180229</v>
      </c>
      <c r="AM536" s="260">
        <v>0.984221557280888</v>
      </c>
      <c r="AN536" s="259">
        <v>0.99</v>
      </c>
      <c r="AO536" s="264">
        <v>1</v>
      </c>
      <c r="AP536" s="264">
        <v>1</v>
      </c>
      <c r="AQ536" s="264">
        <v>1</v>
      </c>
      <c r="AR536" s="265">
        <v>1</v>
      </c>
      <c r="AS536" s="286">
        <v>0.05</v>
      </c>
      <c r="AT536" s="267">
        <v>0</v>
      </c>
      <c r="AU536" s="268">
        <v>0</v>
      </c>
      <c r="AV536" s="268">
        <v>0</v>
      </c>
      <c r="AW536" s="268">
        <v>0.00574712643678161</v>
      </c>
      <c r="AX536" s="224"/>
      <c r="AY536" s="222"/>
    </row>
    <row r="537" ht="15" spans="1:51">
      <c r="A537" s="220"/>
      <c r="B537" s="224"/>
      <c r="C537" s="283" t="s">
        <v>375</v>
      </c>
      <c r="D537" s="111" t="s">
        <v>25</v>
      </c>
      <c r="E537" s="111" t="s">
        <v>376</v>
      </c>
      <c r="F537" s="284" t="s">
        <v>568</v>
      </c>
      <c r="G537" s="284" t="s">
        <v>568</v>
      </c>
      <c r="H537" s="284" t="s">
        <v>568</v>
      </c>
      <c r="I537" s="284" t="s">
        <v>568</v>
      </c>
      <c r="J537" s="259">
        <v>0.9</v>
      </c>
      <c r="K537" s="260">
        <v>0.972222222222222</v>
      </c>
      <c r="L537" s="260">
        <v>0.970588235294118</v>
      </c>
      <c r="M537" s="261">
        <v>0.942857142857143</v>
      </c>
      <c r="N537" s="261">
        <v>0.975949367088608</v>
      </c>
      <c r="O537" s="262">
        <v>0.9</v>
      </c>
      <c r="P537" s="263" t="s">
        <v>33</v>
      </c>
      <c r="Q537" s="260" t="s">
        <v>33</v>
      </c>
      <c r="R537" s="260" t="s">
        <v>33</v>
      </c>
      <c r="S537" s="260">
        <v>0.2</v>
      </c>
      <c r="T537" s="262">
        <v>0.9</v>
      </c>
      <c r="U537" s="260" t="s">
        <v>33</v>
      </c>
      <c r="V537" s="260" t="s">
        <v>33</v>
      </c>
      <c r="W537" s="260" t="s">
        <v>33</v>
      </c>
      <c r="X537" s="260">
        <v>0.25</v>
      </c>
      <c r="Y537" s="262">
        <v>0.92</v>
      </c>
      <c r="Z537" s="262">
        <v>0</v>
      </c>
      <c r="AA537" s="262" t="s">
        <v>33</v>
      </c>
      <c r="AB537" s="262" t="s">
        <v>33</v>
      </c>
      <c r="AC537" s="262">
        <v>0.25</v>
      </c>
      <c r="AD537" s="262">
        <v>0.92</v>
      </c>
      <c r="AE537" s="260">
        <v>0.997682502896871</v>
      </c>
      <c r="AF537" s="260">
        <v>0.997564935064935</v>
      </c>
      <c r="AG537" s="260">
        <v>0.98019801980198</v>
      </c>
      <c r="AH537" s="260">
        <v>0.983789936415731</v>
      </c>
      <c r="AI537" s="262">
        <v>0.92</v>
      </c>
      <c r="AJ537" s="260">
        <v>0.96465585968642</v>
      </c>
      <c r="AK537" s="260">
        <v>0.957345971563981</v>
      </c>
      <c r="AL537" s="260">
        <v>0.966454209996645</v>
      </c>
      <c r="AM537" s="260">
        <v>0.97330958298019</v>
      </c>
      <c r="AN537" s="259">
        <v>0.99</v>
      </c>
      <c r="AO537" s="264">
        <v>1</v>
      </c>
      <c r="AP537" s="264">
        <v>1</v>
      </c>
      <c r="AQ537" s="264">
        <v>1</v>
      </c>
      <c r="AR537" s="265">
        <v>1</v>
      </c>
      <c r="AS537" s="286">
        <v>0.05</v>
      </c>
      <c r="AT537" s="267">
        <v>0.111111111111111</v>
      </c>
      <c r="AU537" s="268">
        <v>0.0833333333333333</v>
      </c>
      <c r="AV537" s="268">
        <v>0.25</v>
      </c>
      <c r="AW537" s="268">
        <v>0.073394495412844</v>
      </c>
      <c r="AX537" s="224"/>
      <c r="AY537" s="222"/>
    </row>
    <row r="538" ht="15" spans="1:51">
      <c r="A538" s="220"/>
      <c r="B538" s="224"/>
      <c r="C538" s="283" t="s">
        <v>375</v>
      </c>
      <c r="D538" s="111" t="s">
        <v>25</v>
      </c>
      <c r="E538" s="111" t="s">
        <v>376</v>
      </c>
      <c r="F538" s="284" t="s">
        <v>569</v>
      </c>
      <c r="G538" s="284" t="s">
        <v>569</v>
      </c>
      <c r="H538" s="284" t="s">
        <v>569</v>
      </c>
      <c r="I538" s="284" t="s">
        <v>569</v>
      </c>
      <c r="J538" s="259">
        <v>0.9</v>
      </c>
      <c r="K538" s="260">
        <v>0.98</v>
      </c>
      <c r="L538" s="260">
        <v>0.958333333333333</v>
      </c>
      <c r="M538" s="261">
        <v>0.957446808510638</v>
      </c>
      <c r="N538" s="261">
        <v>0.931608133086876</v>
      </c>
      <c r="O538" s="262">
        <v>0.9</v>
      </c>
      <c r="P538" s="263">
        <v>0</v>
      </c>
      <c r="Q538" s="260">
        <v>0</v>
      </c>
      <c r="R538" s="260" t="s">
        <v>33</v>
      </c>
      <c r="S538" s="260">
        <v>0.25</v>
      </c>
      <c r="T538" s="262">
        <v>0.9</v>
      </c>
      <c r="U538" s="260">
        <v>0</v>
      </c>
      <c r="V538" s="260">
        <v>0</v>
      </c>
      <c r="W538" s="260" t="s">
        <v>33</v>
      </c>
      <c r="X538" s="260">
        <v>0.375</v>
      </c>
      <c r="Y538" s="262">
        <v>0.92</v>
      </c>
      <c r="Z538" s="262" t="s">
        <v>33</v>
      </c>
      <c r="AA538" s="262">
        <v>1</v>
      </c>
      <c r="AB538" s="262">
        <v>0</v>
      </c>
      <c r="AC538" s="262">
        <v>0.25</v>
      </c>
      <c r="AD538" s="262">
        <v>0.92</v>
      </c>
      <c r="AE538" s="260">
        <v>0.969924812030075</v>
      </c>
      <c r="AF538" s="260">
        <v>0.981818181818182</v>
      </c>
      <c r="AG538" s="260">
        <v>0.986394557823129</v>
      </c>
      <c r="AH538" s="260">
        <v>0.980337078651685</v>
      </c>
      <c r="AI538" s="262">
        <v>0.92</v>
      </c>
      <c r="AJ538" s="260">
        <v>0.950436235381474</v>
      </c>
      <c r="AK538" s="260">
        <v>0.947169811320755</v>
      </c>
      <c r="AL538" s="260">
        <v>0.945736434108527</v>
      </c>
      <c r="AM538" s="260">
        <v>0.95059160989602</v>
      </c>
      <c r="AN538" s="259">
        <v>0.99</v>
      </c>
      <c r="AO538" s="264">
        <v>1</v>
      </c>
      <c r="AP538" s="264">
        <v>1</v>
      </c>
      <c r="AQ538" s="264">
        <v>1</v>
      </c>
      <c r="AR538" s="265">
        <v>1</v>
      </c>
      <c r="AS538" s="286">
        <v>0.05</v>
      </c>
      <c r="AT538" s="267">
        <v>0</v>
      </c>
      <c r="AU538" s="268">
        <v>0.125</v>
      </c>
      <c r="AV538" s="268">
        <v>0</v>
      </c>
      <c r="AW538" s="268">
        <v>0.0429447852760736</v>
      </c>
      <c r="AX538" s="224"/>
      <c r="AY538" s="222"/>
    </row>
    <row r="539" ht="15" spans="1:51">
      <c r="A539" s="220"/>
      <c r="B539" s="224"/>
      <c r="C539" s="283" t="s">
        <v>375</v>
      </c>
      <c r="D539" s="111" t="s">
        <v>25</v>
      </c>
      <c r="E539" s="111" t="s">
        <v>376</v>
      </c>
      <c r="F539" s="284" t="s">
        <v>570</v>
      </c>
      <c r="G539" s="284" t="s">
        <v>570</v>
      </c>
      <c r="H539" s="284" t="s">
        <v>570</v>
      </c>
      <c r="I539" s="284" t="s">
        <v>570</v>
      </c>
      <c r="J539" s="259">
        <v>0.9</v>
      </c>
      <c r="K539" s="260">
        <v>0.878787878787879</v>
      </c>
      <c r="L539" s="260">
        <v>0.928571428571429</v>
      </c>
      <c r="M539" s="261">
        <v>0.866666666666667</v>
      </c>
      <c r="N539" s="261">
        <v>0.902017291066282</v>
      </c>
      <c r="O539" s="262">
        <v>0.9</v>
      </c>
      <c r="P539" s="263">
        <v>0</v>
      </c>
      <c r="Q539" s="260" t="s">
        <v>33</v>
      </c>
      <c r="R539" s="260" t="s">
        <v>33</v>
      </c>
      <c r="S539" s="260">
        <v>0.636363636363636</v>
      </c>
      <c r="T539" s="262">
        <v>0.9</v>
      </c>
      <c r="U539" s="260">
        <v>0</v>
      </c>
      <c r="V539" s="260" t="s">
        <v>33</v>
      </c>
      <c r="W539" s="260" t="s">
        <v>33</v>
      </c>
      <c r="X539" s="260">
        <v>0.727272727272727</v>
      </c>
      <c r="Y539" s="262">
        <v>0.92</v>
      </c>
      <c r="Z539" s="262" t="s">
        <v>33</v>
      </c>
      <c r="AA539" s="262" t="s">
        <v>33</v>
      </c>
      <c r="AB539" s="262" t="s">
        <v>33</v>
      </c>
      <c r="AC539" s="262" t="s">
        <v>33</v>
      </c>
      <c r="AD539" s="262">
        <v>0.92</v>
      </c>
      <c r="AE539" s="260">
        <v>0.979919678714859</v>
      </c>
      <c r="AF539" s="260">
        <v>0.988888888888889</v>
      </c>
      <c r="AG539" s="260">
        <v>1</v>
      </c>
      <c r="AH539" s="260">
        <v>0.986655717511805</v>
      </c>
      <c r="AI539" s="262">
        <v>0.92</v>
      </c>
      <c r="AJ539" s="260">
        <v>0.974316759960487</v>
      </c>
      <c r="AK539" s="260">
        <v>0.973862536302033</v>
      </c>
      <c r="AL539" s="260">
        <v>0.980392156862745</v>
      </c>
      <c r="AM539" s="260">
        <v>0.983026214271616</v>
      </c>
      <c r="AN539" s="259">
        <v>0.99</v>
      </c>
      <c r="AO539" s="264">
        <v>1</v>
      </c>
      <c r="AP539" s="264">
        <v>1</v>
      </c>
      <c r="AQ539" s="264">
        <v>1</v>
      </c>
      <c r="AR539" s="265">
        <v>1</v>
      </c>
      <c r="AS539" s="286">
        <v>0.05</v>
      </c>
      <c r="AT539" s="267">
        <v>0.111111111111111</v>
      </c>
      <c r="AU539" s="268">
        <v>0.0833333333333333</v>
      </c>
      <c r="AV539" s="268">
        <v>0.2</v>
      </c>
      <c r="AW539" s="268">
        <v>0.0526315789473684</v>
      </c>
      <c r="AX539" s="224"/>
      <c r="AY539" s="222"/>
    </row>
    <row r="540" ht="15" spans="1:51">
      <c r="A540" s="220"/>
      <c r="B540" s="224"/>
      <c r="C540" s="283" t="s">
        <v>375</v>
      </c>
      <c r="D540" s="111" t="s">
        <v>25</v>
      </c>
      <c r="E540" s="111" t="s">
        <v>376</v>
      </c>
      <c r="F540" s="284" t="s">
        <v>571</v>
      </c>
      <c r="G540" s="284" t="s">
        <v>571</v>
      </c>
      <c r="H540" s="284" t="s">
        <v>571</v>
      </c>
      <c r="I540" s="284" t="s">
        <v>571</v>
      </c>
      <c r="J540" s="259">
        <v>0.9</v>
      </c>
      <c r="K540" s="260">
        <v>0.983606557377049</v>
      </c>
      <c r="L540" s="260">
        <v>0.915254237288136</v>
      </c>
      <c r="M540" s="261">
        <v>0.907407407407407</v>
      </c>
      <c r="N540" s="261">
        <v>0.947615324472244</v>
      </c>
      <c r="O540" s="262">
        <v>0.9</v>
      </c>
      <c r="P540" s="263">
        <v>0.5</v>
      </c>
      <c r="Q540" s="260">
        <v>1</v>
      </c>
      <c r="R540" s="260" t="s">
        <v>33</v>
      </c>
      <c r="S540" s="260">
        <v>0.684210526315789</v>
      </c>
      <c r="T540" s="262">
        <v>0.9</v>
      </c>
      <c r="U540" s="260">
        <v>0</v>
      </c>
      <c r="V540" s="260">
        <v>0</v>
      </c>
      <c r="W540" s="260" t="s">
        <v>33</v>
      </c>
      <c r="X540" s="260">
        <v>0.684210526315789</v>
      </c>
      <c r="Y540" s="262">
        <v>0.92</v>
      </c>
      <c r="Z540" s="262">
        <v>0</v>
      </c>
      <c r="AA540" s="262" t="s">
        <v>33</v>
      </c>
      <c r="AB540" s="262" t="s">
        <v>33</v>
      </c>
      <c r="AC540" s="262">
        <v>0.25</v>
      </c>
      <c r="AD540" s="262">
        <v>0.92</v>
      </c>
      <c r="AE540" s="260">
        <v>0.987717502558854</v>
      </c>
      <c r="AF540" s="260">
        <v>0.988623435722412</v>
      </c>
      <c r="AG540" s="260">
        <v>0.988938053097345</v>
      </c>
      <c r="AH540" s="260">
        <v>0.993326693227092</v>
      </c>
      <c r="AI540" s="262">
        <v>0.92</v>
      </c>
      <c r="AJ540" s="260">
        <v>0.96260017809439</v>
      </c>
      <c r="AK540" s="260">
        <v>0.961538461538462</v>
      </c>
      <c r="AL540" s="260">
        <v>0.953416149068323</v>
      </c>
      <c r="AM540" s="260">
        <v>0.960818479737831</v>
      </c>
      <c r="AN540" s="259">
        <v>0.99</v>
      </c>
      <c r="AO540" s="264">
        <v>1</v>
      </c>
      <c r="AP540" s="264">
        <v>1</v>
      </c>
      <c r="AQ540" s="264">
        <v>1</v>
      </c>
      <c r="AR540" s="265">
        <v>1</v>
      </c>
      <c r="AS540" s="286">
        <v>0.05</v>
      </c>
      <c r="AT540" s="267">
        <v>0.0465116279069767</v>
      </c>
      <c r="AU540" s="268">
        <v>0.04</v>
      </c>
      <c r="AV540" s="268">
        <v>0.125</v>
      </c>
      <c r="AW540" s="268">
        <v>0.0635155096011817</v>
      </c>
      <c r="AX540" s="224"/>
      <c r="AY540" s="222"/>
    </row>
    <row r="541" ht="15" spans="1:51">
      <c r="A541" s="220"/>
      <c r="B541" s="224"/>
      <c r="C541" s="283" t="s">
        <v>375</v>
      </c>
      <c r="D541" s="111" t="s">
        <v>25</v>
      </c>
      <c r="E541" s="111" t="s">
        <v>376</v>
      </c>
      <c r="F541" s="284" t="s">
        <v>572</v>
      </c>
      <c r="G541" s="284" t="s">
        <v>572</v>
      </c>
      <c r="H541" s="284" t="s">
        <v>572</v>
      </c>
      <c r="I541" s="284" t="s">
        <v>572</v>
      </c>
      <c r="J541" s="259">
        <v>0.9</v>
      </c>
      <c r="K541" s="260">
        <v>0.96</v>
      </c>
      <c r="L541" s="260">
        <v>0.904761904761905</v>
      </c>
      <c r="M541" s="261">
        <v>0.909090909090909</v>
      </c>
      <c r="N541" s="261">
        <v>0.922935779816514</v>
      </c>
      <c r="O541" s="262">
        <v>0.9</v>
      </c>
      <c r="P541" s="263" t="s">
        <v>33</v>
      </c>
      <c r="Q541" s="260" t="s">
        <v>33</v>
      </c>
      <c r="R541" s="260" t="s">
        <v>33</v>
      </c>
      <c r="S541" s="260" t="s">
        <v>33</v>
      </c>
      <c r="T541" s="262">
        <v>0.9</v>
      </c>
      <c r="U541" s="260" t="s">
        <v>33</v>
      </c>
      <c r="V541" s="260" t="s">
        <v>33</v>
      </c>
      <c r="W541" s="260" t="s">
        <v>33</v>
      </c>
      <c r="X541" s="260" t="s">
        <v>33</v>
      </c>
      <c r="Y541" s="262">
        <v>0.92</v>
      </c>
      <c r="Z541" s="262" t="s">
        <v>33</v>
      </c>
      <c r="AA541" s="262" t="s">
        <v>33</v>
      </c>
      <c r="AB541" s="262" t="s">
        <v>33</v>
      </c>
      <c r="AC541" s="262">
        <v>1</v>
      </c>
      <c r="AD541" s="262">
        <v>0.92</v>
      </c>
      <c r="AE541" s="260">
        <v>0.914691943127962</v>
      </c>
      <c r="AF541" s="260">
        <v>0.995283018867924</v>
      </c>
      <c r="AG541" s="260">
        <v>0.980645161290323</v>
      </c>
      <c r="AH541" s="260">
        <v>0.95997791885178</v>
      </c>
      <c r="AI541" s="262">
        <v>0.92</v>
      </c>
      <c r="AJ541" s="260">
        <v>0.952245188880969</v>
      </c>
      <c r="AK541" s="260">
        <v>0.970588235294118</v>
      </c>
      <c r="AL541" s="260">
        <v>0.980522565320665</v>
      </c>
      <c r="AM541" s="260">
        <v>0.97310386231739</v>
      </c>
      <c r="AN541" s="259">
        <v>0.99</v>
      </c>
      <c r="AO541" s="264">
        <v>1</v>
      </c>
      <c r="AP541" s="264">
        <v>1</v>
      </c>
      <c r="AQ541" s="264">
        <v>1</v>
      </c>
      <c r="AR541" s="265">
        <v>1</v>
      </c>
      <c r="AS541" s="286">
        <v>0.05</v>
      </c>
      <c r="AT541" s="267">
        <v>0.0114942528735632</v>
      </c>
      <c r="AU541" s="268">
        <v>0</v>
      </c>
      <c r="AV541" s="268">
        <v>0.0769230769230769</v>
      </c>
      <c r="AW541" s="268">
        <v>0.00657894736842105</v>
      </c>
      <c r="AX541" s="224"/>
      <c r="AY541" s="222"/>
    </row>
    <row r="542" ht="15" spans="1:51">
      <c r="A542" s="220"/>
      <c r="B542" s="224"/>
      <c r="C542" s="283" t="s">
        <v>375</v>
      </c>
      <c r="D542" s="111" t="s">
        <v>25</v>
      </c>
      <c r="E542" s="111" t="s">
        <v>376</v>
      </c>
      <c r="F542" s="284" t="s">
        <v>573</v>
      </c>
      <c r="G542" s="284" t="s">
        <v>573</v>
      </c>
      <c r="H542" s="284" t="s">
        <v>573</v>
      </c>
      <c r="I542" s="284" t="s">
        <v>573</v>
      </c>
      <c r="J542" s="259">
        <v>0.9</v>
      </c>
      <c r="K542" s="260">
        <v>1</v>
      </c>
      <c r="L542" s="260">
        <v>0.911764705882353</v>
      </c>
      <c r="M542" s="261">
        <v>0.973684210526316</v>
      </c>
      <c r="N542" s="261">
        <v>0.960264900662252</v>
      </c>
      <c r="O542" s="262">
        <v>0.9</v>
      </c>
      <c r="P542" s="263">
        <v>0</v>
      </c>
      <c r="Q542" s="260">
        <v>0.5</v>
      </c>
      <c r="R542" s="260">
        <v>1</v>
      </c>
      <c r="S542" s="260">
        <v>0.357142857142857</v>
      </c>
      <c r="T542" s="262">
        <v>0.9</v>
      </c>
      <c r="U542" s="260">
        <v>0</v>
      </c>
      <c r="V542" s="260">
        <v>0</v>
      </c>
      <c r="W542" s="260">
        <v>0</v>
      </c>
      <c r="X542" s="260">
        <v>0.0714285714285714</v>
      </c>
      <c r="Y542" s="262">
        <v>0.92</v>
      </c>
      <c r="Z542" s="262" t="s">
        <v>33</v>
      </c>
      <c r="AA542" s="262" t="s">
        <v>33</v>
      </c>
      <c r="AB542" s="262" t="s">
        <v>33</v>
      </c>
      <c r="AC542" s="262" t="s">
        <v>33</v>
      </c>
      <c r="AD542" s="262">
        <v>0.92</v>
      </c>
      <c r="AE542" s="260">
        <v>0.966824644549763</v>
      </c>
      <c r="AF542" s="260">
        <v>0.976744186046512</v>
      </c>
      <c r="AG542" s="260">
        <v>1</v>
      </c>
      <c r="AH542" s="260">
        <v>0.963464696223317</v>
      </c>
      <c r="AI542" s="262">
        <v>0.92</v>
      </c>
      <c r="AJ542" s="260">
        <v>0.961902562918495</v>
      </c>
      <c r="AK542" s="260">
        <v>0.96551724137931</v>
      </c>
      <c r="AL542" s="260">
        <v>0.969139650872818</v>
      </c>
      <c r="AM542" s="260">
        <v>0.972564964215171</v>
      </c>
      <c r="AN542" s="259">
        <v>0.99</v>
      </c>
      <c r="AO542" s="264">
        <v>1</v>
      </c>
      <c r="AP542" s="264">
        <v>1</v>
      </c>
      <c r="AQ542" s="264">
        <v>1</v>
      </c>
      <c r="AR542" s="265">
        <v>1</v>
      </c>
      <c r="AS542" s="286">
        <v>0.05</v>
      </c>
      <c r="AT542" s="267">
        <v>0</v>
      </c>
      <c r="AU542" s="268">
        <v>0</v>
      </c>
      <c r="AV542" s="268">
        <v>0.111111111111111</v>
      </c>
      <c r="AW542" s="268">
        <v>0.040650406504065</v>
      </c>
      <c r="AX542" s="224"/>
      <c r="AY542" s="222"/>
    </row>
    <row r="543" ht="15" spans="1:51">
      <c r="A543" s="220"/>
      <c r="B543" s="224"/>
      <c r="C543" s="283" t="s">
        <v>375</v>
      </c>
      <c r="D543" s="111" t="s">
        <v>25</v>
      </c>
      <c r="E543" s="111" t="s">
        <v>376</v>
      </c>
      <c r="F543" s="284" t="s">
        <v>574</v>
      </c>
      <c r="G543" s="284" t="s">
        <v>574</v>
      </c>
      <c r="H543" s="284" t="s">
        <v>574</v>
      </c>
      <c r="I543" s="284" t="s">
        <v>574</v>
      </c>
      <c r="J543" s="259">
        <v>0.9</v>
      </c>
      <c r="K543" s="260">
        <v>0.872340425531915</v>
      </c>
      <c r="L543" s="260">
        <v>0.833333333333333</v>
      </c>
      <c r="M543" s="261">
        <v>0.926829268292683</v>
      </c>
      <c r="N543" s="261">
        <v>0.913669064748201</v>
      </c>
      <c r="O543" s="262">
        <v>0.9</v>
      </c>
      <c r="P543" s="263">
        <v>0</v>
      </c>
      <c r="Q543" s="260" t="s">
        <v>33</v>
      </c>
      <c r="R543" s="260" t="s">
        <v>33</v>
      </c>
      <c r="S543" s="260">
        <v>0.714285714285714</v>
      </c>
      <c r="T543" s="262">
        <v>0.9</v>
      </c>
      <c r="U543" s="260">
        <v>0</v>
      </c>
      <c r="V543" s="260" t="s">
        <v>33</v>
      </c>
      <c r="W543" s="260" t="s">
        <v>33</v>
      </c>
      <c r="X543" s="260">
        <v>0.571428571428571</v>
      </c>
      <c r="Y543" s="262">
        <v>0.92</v>
      </c>
      <c r="Z543" s="262" t="s">
        <v>33</v>
      </c>
      <c r="AA543" s="262" t="s">
        <v>33</v>
      </c>
      <c r="AB543" s="262" t="s">
        <v>33</v>
      </c>
      <c r="AC543" s="262" t="s">
        <v>33</v>
      </c>
      <c r="AD543" s="262">
        <v>0.92</v>
      </c>
      <c r="AE543" s="260">
        <v>0.975845410628019</v>
      </c>
      <c r="AF543" s="260">
        <v>0.989528795811518</v>
      </c>
      <c r="AG543" s="260">
        <v>0.993630573248408</v>
      </c>
      <c r="AH543" s="260">
        <v>0.985556090515166</v>
      </c>
      <c r="AI543" s="262">
        <v>0.92</v>
      </c>
      <c r="AJ543" s="260">
        <v>0.956227201667535</v>
      </c>
      <c r="AK543" s="260">
        <v>0.952647657841141</v>
      </c>
      <c r="AL543" s="260">
        <v>0.88180639585134</v>
      </c>
      <c r="AM543" s="260">
        <v>0.955656897095082</v>
      </c>
      <c r="AN543" s="259">
        <v>0.99</v>
      </c>
      <c r="AO543" s="264">
        <v>1</v>
      </c>
      <c r="AP543" s="264">
        <v>1</v>
      </c>
      <c r="AQ543" s="264">
        <v>1</v>
      </c>
      <c r="AR543" s="265">
        <v>1</v>
      </c>
      <c r="AS543" s="286">
        <v>0.05</v>
      </c>
      <c r="AT543" s="267">
        <v>0</v>
      </c>
      <c r="AU543" s="268">
        <v>0.125</v>
      </c>
      <c r="AV543" s="268">
        <v>0.0769230769230769</v>
      </c>
      <c r="AW543" s="268">
        <v>0.0426356589147287</v>
      </c>
      <c r="AX543" s="224"/>
      <c r="AY543" s="222"/>
    </row>
    <row r="544" ht="15" spans="1:51">
      <c r="A544" s="220"/>
      <c r="B544" s="224"/>
      <c r="C544" s="283" t="s">
        <v>375</v>
      </c>
      <c r="D544" s="111" t="s">
        <v>25</v>
      </c>
      <c r="E544" s="111" t="s">
        <v>376</v>
      </c>
      <c r="F544" s="284" t="s">
        <v>575</v>
      </c>
      <c r="G544" s="284" t="s">
        <v>575</v>
      </c>
      <c r="H544" s="284" t="s">
        <v>575</v>
      </c>
      <c r="I544" s="284" t="s">
        <v>575</v>
      </c>
      <c r="J544" s="259">
        <v>0.9</v>
      </c>
      <c r="K544" s="260">
        <v>0.951612903225806</v>
      </c>
      <c r="L544" s="260">
        <v>0.966666666666667</v>
      </c>
      <c r="M544" s="261">
        <v>0.982456140350877</v>
      </c>
      <c r="N544" s="261">
        <v>0.98107494322483</v>
      </c>
      <c r="O544" s="262">
        <v>0.9</v>
      </c>
      <c r="P544" s="263">
        <v>0.988181415275521</v>
      </c>
      <c r="Q544" s="260">
        <v>0.994688922610015</v>
      </c>
      <c r="R544" s="260">
        <v>0.990783410138249</v>
      </c>
      <c r="S544" s="260">
        <v>0.986155575365296</v>
      </c>
      <c r="T544" s="262">
        <v>0.9</v>
      </c>
      <c r="U544" s="260">
        <v>0.939725217905156</v>
      </c>
      <c r="V544" s="260">
        <v>0.961684370257967</v>
      </c>
      <c r="W544" s="260">
        <v>0.949308755760369</v>
      </c>
      <c r="X544" s="260">
        <v>0.945746288903531</v>
      </c>
      <c r="Y544" s="262">
        <v>0.92</v>
      </c>
      <c r="Z544" s="262" t="s">
        <v>33</v>
      </c>
      <c r="AA544" s="262">
        <v>0</v>
      </c>
      <c r="AB544" s="262" t="s">
        <v>33</v>
      </c>
      <c r="AC544" s="262">
        <v>0.5</v>
      </c>
      <c r="AD544" s="262">
        <v>0.92</v>
      </c>
      <c r="AE544" s="260">
        <v>0.997191011235955</v>
      </c>
      <c r="AF544" s="260">
        <v>0.990358864488484</v>
      </c>
      <c r="AG544" s="260">
        <v>0.975511927380198</v>
      </c>
      <c r="AH544" s="260">
        <v>0.996245362958963</v>
      </c>
      <c r="AI544" s="262">
        <v>0.92</v>
      </c>
      <c r="AJ544" s="260">
        <v>0.975667305707123</v>
      </c>
      <c r="AK544" s="260">
        <v>0.983699772554966</v>
      </c>
      <c r="AL544" s="260">
        <v>0.978203083466241</v>
      </c>
      <c r="AM544" s="260">
        <v>0.980565371024735</v>
      </c>
      <c r="AN544" s="259">
        <v>0.99</v>
      </c>
      <c r="AO544" s="264">
        <v>1</v>
      </c>
      <c r="AP544" s="264">
        <v>1</v>
      </c>
      <c r="AQ544" s="264">
        <v>1</v>
      </c>
      <c r="AR544" s="265">
        <v>1</v>
      </c>
      <c r="AS544" s="286">
        <v>0.05</v>
      </c>
      <c r="AT544" s="267">
        <v>0.0285714285714286</v>
      </c>
      <c r="AU544" s="268">
        <v>0.2</v>
      </c>
      <c r="AV544" s="268">
        <v>0.0952380952380952</v>
      </c>
      <c r="AW544" s="268">
        <v>0.0545144804088586</v>
      </c>
      <c r="AX544" s="224"/>
      <c r="AY544" s="222"/>
    </row>
    <row r="545" ht="15" spans="1:51">
      <c r="A545" s="220"/>
      <c r="B545" s="224"/>
      <c r="C545" s="283" t="s">
        <v>375</v>
      </c>
      <c r="D545" s="111" t="s">
        <v>25</v>
      </c>
      <c r="E545" s="111" t="s">
        <v>376</v>
      </c>
      <c r="F545" s="284" t="s">
        <v>576</v>
      </c>
      <c r="G545" s="284" t="s">
        <v>576</v>
      </c>
      <c r="H545" s="284" t="s">
        <v>576</v>
      </c>
      <c r="I545" s="284" t="s">
        <v>576</v>
      </c>
      <c r="J545" s="259">
        <v>0.9</v>
      </c>
      <c r="K545" s="260">
        <v>0.957746478873239</v>
      </c>
      <c r="L545" s="260">
        <v>0.981132075471698</v>
      </c>
      <c r="M545" s="261">
        <v>0.967213114754098</v>
      </c>
      <c r="N545" s="261">
        <v>0.977211796246649</v>
      </c>
      <c r="O545" s="262">
        <v>0.9</v>
      </c>
      <c r="P545" s="263">
        <v>0.666666666666667</v>
      </c>
      <c r="Q545" s="260">
        <v>0.91304347826087</v>
      </c>
      <c r="R545" s="260">
        <v>1</v>
      </c>
      <c r="S545" s="260">
        <v>0.933638443935927</v>
      </c>
      <c r="T545" s="262">
        <v>0.9</v>
      </c>
      <c r="U545" s="260">
        <v>0.722222222222222</v>
      </c>
      <c r="V545" s="260">
        <v>0.91304347826087</v>
      </c>
      <c r="W545" s="260">
        <v>1</v>
      </c>
      <c r="X545" s="260">
        <v>0.974828375286041</v>
      </c>
      <c r="Y545" s="262">
        <v>0.92</v>
      </c>
      <c r="Z545" s="262">
        <v>1</v>
      </c>
      <c r="AA545" s="262" t="s">
        <v>33</v>
      </c>
      <c r="AB545" s="262" t="s">
        <v>33</v>
      </c>
      <c r="AC545" s="262">
        <v>0.75</v>
      </c>
      <c r="AD545" s="262">
        <v>0.92</v>
      </c>
      <c r="AE545" s="260">
        <v>0.979120879120879</v>
      </c>
      <c r="AF545" s="260">
        <v>0.994514106583072</v>
      </c>
      <c r="AG545" s="260">
        <v>0.985815602836879</v>
      </c>
      <c r="AH545" s="260">
        <v>0.98935940135819</v>
      </c>
      <c r="AI545" s="262">
        <v>0.92</v>
      </c>
      <c r="AJ545" s="260">
        <v>0.96221142162819</v>
      </c>
      <c r="AK545" s="260">
        <v>0.948905109489051</v>
      </c>
      <c r="AL545" s="260">
        <v>0.96666152183979</v>
      </c>
      <c r="AM545" s="260">
        <v>0.968556038975449</v>
      </c>
      <c r="AN545" s="259">
        <v>0.99</v>
      </c>
      <c r="AO545" s="264">
        <v>1</v>
      </c>
      <c r="AP545" s="264">
        <v>1</v>
      </c>
      <c r="AQ545" s="264">
        <v>1</v>
      </c>
      <c r="AR545" s="265">
        <v>1</v>
      </c>
      <c r="AS545" s="286">
        <v>0.05</v>
      </c>
      <c r="AT545" s="267">
        <v>0.483333333333333</v>
      </c>
      <c r="AU545" s="268">
        <v>0.0236220472440945</v>
      </c>
      <c r="AV545" s="268">
        <v>0.00628930817610063</v>
      </c>
      <c r="AW545" s="268">
        <v>0.150767543859649</v>
      </c>
      <c r="AX545" s="224"/>
      <c r="AY545" s="222"/>
    </row>
    <row r="546" ht="15" spans="1:51">
      <c r="A546" s="220"/>
      <c r="B546" s="224"/>
      <c r="C546" s="283" t="s">
        <v>375</v>
      </c>
      <c r="D546" s="111" t="s">
        <v>25</v>
      </c>
      <c r="E546" s="111" t="s">
        <v>376</v>
      </c>
      <c r="F546" s="284" t="s">
        <v>577</v>
      </c>
      <c r="G546" s="284" t="s">
        <v>577</v>
      </c>
      <c r="H546" s="284" t="s">
        <v>577</v>
      </c>
      <c r="I546" s="284" t="s">
        <v>577</v>
      </c>
      <c r="J546" s="259">
        <v>0.9</v>
      </c>
      <c r="K546" s="260">
        <v>0.976744186046512</v>
      </c>
      <c r="L546" s="260">
        <v>1</v>
      </c>
      <c r="M546" s="261">
        <v>0.95</v>
      </c>
      <c r="N546" s="261">
        <v>0.966592427616927</v>
      </c>
      <c r="O546" s="262">
        <v>0.9</v>
      </c>
      <c r="P546" s="263">
        <v>1</v>
      </c>
      <c r="Q546" s="260">
        <v>1</v>
      </c>
      <c r="R546" s="260">
        <v>1</v>
      </c>
      <c r="S546" s="260">
        <v>1</v>
      </c>
      <c r="T546" s="262">
        <v>0.9</v>
      </c>
      <c r="U546" s="260">
        <v>1</v>
      </c>
      <c r="V546" s="260">
        <v>1</v>
      </c>
      <c r="W546" s="260">
        <v>1</v>
      </c>
      <c r="X546" s="260">
        <v>1</v>
      </c>
      <c r="Y546" s="262">
        <v>0.92</v>
      </c>
      <c r="Z546" s="262" t="s">
        <v>33</v>
      </c>
      <c r="AA546" s="262">
        <v>0</v>
      </c>
      <c r="AB546" s="262" t="s">
        <v>33</v>
      </c>
      <c r="AC546" s="262">
        <v>0</v>
      </c>
      <c r="AD546" s="262">
        <v>0.92</v>
      </c>
      <c r="AE546" s="260">
        <v>0.999281609195402</v>
      </c>
      <c r="AF546" s="260">
        <v>0.994778067885117</v>
      </c>
      <c r="AG546" s="260">
        <v>0.997177798682973</v>
      </c>
      <c r="AH546" s="260">
        <v>0.992354969269974</v>
      </c>
      <c r="AI546" s="262">
        <v>0.92</v>
      </c>
      <c r="AJ546" s="260">
        <v>0.969159388646288</v>
      </c>
      <c r="AK546" s="260">
        <v>0.964483030781373</v>
      </c>
      <c r="AL546" s="260">
        <v>0.958762886597938</v>
      </c>
      <c r="AM546" s="260">
        <v>0.975617670235943</v>
      </c>
      <c r="AN546" s="259">
        <v>0.99</v>
      </c>
      <c r="AO546" s="264">
        <v>1</v>
      </c>
      <c r="AP546" s="264">
        <v>1</v>
      </c>
      <c r="AQ546" s="264">
        <v>1</v>
      </c>
      <c r="AR546" s="265">
        <v>1</v>
      </c>
      <c r="AS546" s="286">
        <v>0.05</v>
      </c>
      <c r="AT546" s="267">
        <v>0</v>
      </c>
      <c r="AU546" s="268">
        <v>0.153846153846154</v>
      </c>
      <c r="AV546" s="268">
        <v>0.1</v>
      </c>
      <c r="AW546" s="268">
        <v>0.08</v>
      </c>
      <c r="AX546" s="224"/>
      <c r="AY546" s="222"/>
    </row>
    <row r="547" ht="15" spans="1:51">
      <c r="A547" s="220"/>
      <c r="B547" s="224"/>
      <c r="C547" s="283" t="s">
        <v>375</v>
      </c>
      <c r="D547" s="111" t="s">
        <v>25</v>
      </c>
      <c r="E547" s="111" t="s">
        <v>376</v>
      </c>
      <c r="F547" s="284" t="s">
        <v>578</v>
      </c>
      <c r="G547" s="284" t="s">
        <v>578</v>
      </c>
      <c r="H547" s="284" t="s">
        <v>578</v>
      </c>
      <c r="I547" s="284" t="s">
        <v>578</v>
      </c>
      <c r="J547" s="259">
        <v>0.9</v>
      </c>
      <c r="K547" s="260">
        <v>0.96</v>
      </c>
      <c r="L547" s="260">
        <v>0.923076923076923</v>
      </c>
      <c r="M547" s="261">
        <v>0.957446808510638</v>
      </c>
      <c r="N547" s="261">
        <v>0.936776491540516</v>
      </c>
      <c r="O547" s="262">
        <v>0.9</v>
      </c>
      <c r="P547" s="263" t="s">
        <v>33</v>
      </c>
      <c r="Q547" s="260" t="s">
        <v>33</v>
      </c>
      <c r="R547" s="260" t="s">
        <v>33</v>
      </c>
      <c r="S547" s="260">
        <v>0.5</v>
      </c>
      <c r="T547" s="262">
        <v>0.9</v>
      </c>
      <c r="U547" s="260" t="s">
        <v>33</v>
      </c>
      <c r="V547" s="260" t="s">
        <v>33</v>
      </c>
      <c r="W547" s="260" t="s">
        <v>33</v>
      </c>
      <c r="X547" s="260">
        <v>0.833333333333333</v>
      </c>
      <c r="Y547" s="262">
        <v>0.92</v>
      </c>
      <c r="Z547" s="262" t="s">
        <v>33</v>
      </c>
      <c r="AA547" s="262" t="s">
        <v>33</v>
      </c>
      <c r="AB547" s="262" t="s">
        <v>33</v>
      </c>
      <c r="AC547" s="262">
        <v>0.5</v>
      </c>
      <c r="AD547" s="262">
        <v>0.92</v>
      </c>
      <c r="AE547" s="260">
        <v>0.996889580093313</v>
      </c>
      <c r="AF547" s="260">
        <v>0.993537964458804</v>
      </c>
      <c r="AG547" s="260">
        <v>0.990176817288802</v>
      </c>
      <c r="AH547" s="260">
        <v>0.994203392720143</v>
      </c>
      <c r="AI547" s="262">
        <v>0.92</v>
      </c>
      <c r="AJ547" s="260">
        <v>0.963977773519831</v>
      </c>
      <c r="AK547" s="260">
        <v>0.936942296252231</v>
      </c>
      <c r="AL547" s="260">
        <v>0.962726008344924</v>
      </c>
      <c r="AM547" s="260">
        <v>0.968097467815603</v>
      </c>
      <c r="AN547" s="259">
        <v>0.99</v>
      </c>
      <c r="AO547" s="264">
        <v>1</v>
      </c>
      <c r="AP547" s="264">
        <v>1</v>
      </c>
      <c r="AQ547" s="264">
        <v>1</v>
      </c>
      <c r="AR547" s="265">
        <v>1</v>
      </c>
      <c r="AS547" s="286">
        <v>0.05</v>
      </c>
      <c r="AT547" s="267">
        <v>0.117647058823529</v>
      </c>
      <c r="AU547" s="268">
        <v>0.166666666666667</v>
      </c>
      <c r="AV547" s="268">
        <v>0</v>
      </c>
      <c r="AW547" s="268">
        <v>0.0462633451957295</v>
      </c>
      <c r="AX547" s="224"/>
      <c r="AY547" s="222"/>
    </row>
    <row r="548" ht="15" spans="1:51">
      <c r="A548" s="220"/>
      <c r="B548" s="224"/>
      <c r="C548" s="283" t="s">
        <v>375</v>
      </c>
      <c r="D548" s="111" t="s">
        <v>25</v>
      </c>
      <c r="E548" s="111" t="s">
        <v>376</v>
      </c>
      <c r="F548" s="284" t="s">
        <v>579</v>
      </c>
      <c r="G548" s="284" t="s">
        <v>579</v>
      </c>
      <c r="H548" s="284" t="s">
        <v>579</v>
      </c>
      <c r="I548" s="284" t="s">
        <v>579</v>
      </c>
      <c r="J548" s="259">
        <v>0.9</v>
      </c>
      <c r="K548" s="260">
        <v>0.969230769230769</v>
      </c>
      <c r="L548" s="260">
        <v>0.95</v>
      </c>
      <c r="M548" s="261">
        <v>0.96551724137931</v>
      </c>
      <c r="N548" s="261">
        <v>0.967786154900617</v>
      </c>
      <c r="O548" s="262">
        <v>0.9</v>
      </c>
      <c r="P548" s="263">
        <v>0</v>
      </c>
      <c r="Q548" s="260" t="s">
        <v>33</v>
      </c>
      <c r="R548" s="260" t="s">
        <v>33</v>
      </c>
      <c r="S548" s="260">
        <v>0</v>
      </c>
      <c r="T548" s="262">
        <v>0.9</v>
      </c>
      <c r="U548" s="260">
        <v>0</v>
      </c>
      <c r="V548" s="260" t="s">
        <v>33</v>
      </c>
      <c r="W548" s="260" t="s">
        <v>33</v>
      </c>
      <c r="X548" s="260">
        <v>0.25</v>
      </c>
      <c r="Y548" s="262">
        <v>0.92</v>
      </c>
      <c r="Z548" s="262" t="s">
        <v>33</v>
      </c>
      <c r="AA548" s="262" t="s">
        <v>33</v>
      </c>
      <c r="AB548" s="262" t="s">
        <v>33</v>
      </c>
      <c r="AC548" s="262">
        <v>0.5</v>
      </c>
      <c r="AD548" s="262">
        <v>0.92</v>
      </c>
      <c r="AE548" s="260">
        <v>0.982248520710059</v>
      </c>
      <c r="AF548" s="260">
        <v>0.986046511627907</v>
      </c>
      <c r="AG548" s="260">
        <v>0.957983193277311</v>
      </c>
      <c r="AH548" s="260">
        <v>0.987593366248892</v>
      </c>
      <c r="AI548" s="262">
        <v>0.92</v>
      </c>
      <c r="AJ548" s="260">
        <v>0.975459221160911</v>
      </c>
      <c r="AK548" s="260">
        <v>0.966416261599646</v>
      </c>
      <c r="AL548" s="260">
        <v>0.964533538936006</v>
      </c>
      <c r="AM548" s="260">
        <v>0.980111100089277</v>
      </c>
      <c r="AN548" s="259">
        <v>0.99</v>
      </c>
      <c r="AO548" s="264">
        <v>1</v>
      </c>
      <c r="AP548" s="264">
        <v>1</v>
      </c>
      <c r="AQ548" s="264">
        <v>1</v>
      </c>
      <c r="AR548" s="265">
        <v>1</v>
      </c>
      <c r="AS548" s="286">
        <v>0.05</v>
      </c>
      <c r="AT548" s="267">
        <v>0</v>
      </c>
      <c r="AU548" s="268">
        <v>0</v>
      </c>
      <c r="AV548" s="268">
        <v>0.153846153846154</v>
      </c>
      <c r="AW548" s="268">
        <v>0.0416666666666667</v>
      </c>
      <c r="AX548" s="224"/>
      <c r="AY548" s="222"/>
    </row>
    <row r="549" ht="15" spans="1:51">
      <c r="A549" s="220"/>
      <c r="B549" s="224"/>
      <c r="C549" s="283" t="s">
        <v>375</v>
      </c>
      <c r="D549" s="111" t="s">
        <v>25</v>
      </c>
      <c r="E549" s="111" t="s">
        <v>376</v>
      </c>
      <c r="F549" s="284" t="s">
        <v>580</v>
      </c>
      <c r="G549" s="284" t="s">
        <v>580</v>
      </c>
      <c r="H549" s="284" t="s">
        <v>580</v>
      </c>
      <c r="I549" s="284" t="s">
        <v>580</v>
      </c>
      <c r="J549" s="259">
        <v>0.9</v>
      </c>
      <c r="K549" s="260">
        <v>1</v>
      </c>
      <c r="L549" s="260">
        <v>1</v>
      </c>
      <c r="M549" s="261">
        <v>1</v>
      </c>
      <c r="N549" s="261">
        <v>0.993918331885317</v>
      </c>
      <c r="O549" s="262">
        <v>0.9</v>
      </c>
      <c r="P549" s="263">
        <v>0.977481617647059</v>
      </c>
      <c r="Q549" s="260">
        <v>0.939068100358423</v>
      </c>
      <c r="R549" s="260">
        <v>0.964463397299218</v>
      </c>
      <c r="S549" s="260">
        <v>0.967678532430662</v>
      </c>
      <c r="T549" s="262">
        <v>0.9</v>
      </c>
      <c r="U549" s="260">
        <v>0.942095588235294</v>
      </c>
      <c r="V549" s="260">
        <v>0.899641577060932</v>
      </c>
      <c r="W549" s="260">
        <v>0.934612651030561</v>
      </c>
      <c r="X549" s="260">
        <v>0.93676445609182</v>
      </c>
      <c r="Y549" s="262">
        <v>0.92</v>
      </c>
      <c r="Z549" s="262">
        <v>0.95487894350697</v>
      </c>
      <c r="AA549" s="262">
        <v>0.954984894259819</v>
      </c>
      <c r="AB549" s="262">
        <v>0.890556045895852</v>
      </c>
      <c r="AC549" s="262">
        <v>0.945156364119248</v>
      </c>
      <c r="AD549" s="262">
        <v>0.92</v>
      </c>
      <c r="AE549" s="260">
        <v>0.968586387434555</v>
      </c>
      <c r="AF549" s="260">
        <v>0.978494623655914</v>
      </c>
      <c r="AG549" s="260">
        <v>0.98</v>
      </c>
      <c r="AH549" s="260">
        <v>0.972241498959056</v>
      </c>
      <c r="AI549" s="262">
        <v>0.92</v>
      </c>
      <c r="AJ549" s="260">
        <v>0.967360261117911</v>
      </c>
      <c r="AK549" s="260">
        <v>0.96093561610803</v>
      </c>
      <c r="AL549" s="260">
        <v>0.937819756001574</v>
      </c>
      <c r="AM549" s="260">
        <v>0.962051130486183</v>
      </c>
      <c r="AN549" s="259">
        <v>0.99</v>
      </c>
      <c r="AO549" s="264">
        <v>1</v>
      </c>
      <c r="AP549" s="264">
        <v>1</v>
      </c>
      <c r="AQ549" s="264">
        <v>1</v>
      </c>
      <c r="AR549" s="265">
        <v>1</v>
      </c>
      <c r="AS549" s="286">
        <v>0.05</v>
      </c>
      <c r="AT549" s="267">
        <v>0.125</v>
      </c>
      <c r="AU549" s="268">
        <v>0.142857142857143</v>
      </c>
      <c r="AV549" s="268">
        <v>1</v>
      </c>
      <c r="AW549" s="268">
        <v>0.0879120879120879</v>
      </c>
      <c r="AX549" s="224"/>
      <c r="AY549" s="222"/>
    </row>
    <row r="550" ht="15" spans="1:51">
      <c r="A550" s="220"/>
      <c r="B550" s="224"/>
      <c r="C550" s="283" t="s">
        <v>375</v>
      </c>
      <c r="D550" s="111" t="s">
        <v>25</v>
      </c>
      <c r="E550" s="111" t="s">
        <v>376</v>
      </c>
      <c r="F550" s="284" t="s">
        <v>581</v>
      </c>
      <c r="G550" s="284" t="s">
        <v>581</v>
      </c>
      <c r="H550" s="284" t="s">
        <v>581</v>
      </c>
      <c r="I550" s="284" t="s">
        <v>581</v>
      </c>
      <c r="J550" s="259">
        <v>0.9</v>
      </c>
      <c r="K550" s="260">
        <v>0.985714285714286</v>
      </c>
      <c r="L550" s="260">
        <v>0.96969696969697</v>
      </c>
      <c r="M550" s="261">
        <v>0.982456140350877</v>
      </c>
      <c r="N550" s="261">
        <v>0.987170830519919</v>
      </c>
      <c r="O550" s="262">
        <v>0.9</v>
      </c>
      <c r="P550" s="263">
        <v>0.985313751668892</v>
      </c>
      <c r="Q550" s="260">
        <v>0.988195615514334</v>
      </c>
      <c r="R550" s="260">
        <v>0.991671293725708</v>
      </c>
      <c r="S550" s="260">
        <v>0.971612242575947</v>
      </c>
      <c r="T550" s="262">
        <v>0.9</v>
      </c>
      <c r="U550" s="260">
        <v>0.925901201602136</v>
      </c>
      <c r="V550" s="260">
        <v>0.913996627318718</v>
      </c>
      <c r="W550" s="260">
        <v>0.921154913936702</v>
      </c>
      <c r="X550" s="260">
        <v>0.920070542723859</v>
      </c>
      <c r="Y550" s="262">
        <v>0.92</v>
      </c>
      <c r="Z550" s="262">
        <v>0.963701546045261</v>
      </c>
      <c r="AA550" s="262">
        <v>0.968027456647399</v>
      </c>
      <c r="AB550" s="262">
        <v>0.958807588075881</v>
      </c>
      <c r="AC550" s="262">
        <v>0.967043931642325</v>
      </c>
      <c r="AD550" s="262">
        <v>0.92</v>
      </c>
      <c r="AE550" s="260">
        <v>0.998893805309734</v>
      </c>
      <c r="AF550" s="260">
        <v>1</v>
      </c>
      <c r="AG550" s="260">
        <v>1</v>
      </c>
      <c r="AH550" s="260">
        <v>0.995386735366365</v>
      </c>
      <c r="AI550" s="262">
        <v>0.92</v>
      </c>
      <c r="AJ550" s="260">
        <v>0.970521238108</v>
      </c>
      <c r="AK550" s="260">
        <v>0.970846348356388</v>
      </c>
      <c r="AL550" s="260">
        <v>0.971264367816092</v>
      </c>
      <c r="AM550" s="260">
        <v>0.970137321900587</v>
      </c>
      <c r="AN550" s="259">
        <v>0.99</v>
      </c>
      <c r="AO550" s="264">
        <v>1</v>
      </c>
      <c r="AP550" s="264">
        <v>1</v>
      </c>
      <c r="AQ550" s="264">
        <v>1</v>
      </c>
      <c r="AR550" s="265">
        <v>1</v>
      </c>
      <c r="AS550" s="286">
        <v>0.05</v>
      </c>
      <c r="AT550" s="267">
        <v>0.105263157894737</v>
      </c>
      <c r="AU550" s="268">
        <v>0.25</v>
      </c>
      <c r="AV550" s="268">
        <v>0.125</v>
      </c>
      <c r="AW550" s="268">
        <v>0.104815864022663</v>
      </c>
      <c r="AX550" s="224"/>
      <c r="AY550" s="222"/>
    </row>
    <row r="551" ht="15" spans="1:51">
      <c r="A551" s="220"/>
      <c r="B551" s="224"/>
      <c r="C551" s="283" t="s">
        <v>375</v>
      </c>
      <c r="D551" s="111" t="s">
        <v>25</v>
      </c>
      <c r="E551" s="111" t="s">
        <v>376</v>
      </c>
      <c r="F551" s="284" t="s">
        <v>582</v>
      </c>
      <c r="G551" s="284" t="s">
        <v>582</v>
      </c>
      <c r="H551" s="284" t="s">
        <v>582</v>
      </c>
      <c r="I551" s="284" t="s">
        <v>582</v>
      </c>
      <c r="J551" s="259">
        <v>0.9</v>
      </c>
      <c r="K551" s="260">
        <v>0.754716981132076</v>
      </c>
      <c r="L551" s="260">
        <v>0.787234042553192</v>
      </c>
      <c r="M551" s="261">
        <v>0.704545454545455</v>
      </c>
      <c r="N551" s="261">
        <v>0.784277879341865</v>
      </c>
      <c r="O551" s="262">
        <v>0.9</v>
      </c>
      <c r="P551" s="263">
        <v>0.989995650282732</v>
      </c>
      <c r="Q551" s="260">
        <v>0.986453201970443</v>
      </c>
      <c r="R551" s="260">
        <v>0.926881720430108</v>
      </c>
      <c r="S551" s="260">
        <v>0.956620952983439</v>
      </c>
      <c r="T551" s="262">
        <v>0.9</v>
      </c>
      <c r="U551" s="260">
        <v>0.883862548934319</v>
      </c>
      <c r="V551" s="260">
        <v>0.795566502463054</v>
      </c>
      <c r="W551" s="260">
        <v>0.757706093189964</v>
      </c>
      <c r="X551" s="260">
        <v>0.841869817672443</v>
      </c>
      <c r="Y551" s="262">
        <v>0.92</v>
      </c>
      <c r="Z551" s="262">
        <v>0.899930507296734</v>
      </c>
      <c r="AA551" s="262">
        <v>0.823670852257547</v>
      </c>
      <c r="AB551" s="262">
        <v>0.841049382716049</v>
      </c>
      <c r="AC551" s="262">
        <v>0.864818050367514</v>
      </c>
      <c r="AD551" s="262">
        <v>0.92</v>
      </c>
      <c r="AE551" s="260">
        <v>0.995348837209302</v>
      </c>
      <c r="AF551" s="260">
        <v>1</v>
      </c>
      <c r="AG551" s="260">
        <v>0.986486486486487</v>
      </c>
      <c r="AH551" s="260">
        <v>0.989424206815511</v>
      </c>
      <c r="AI551" s="262">
        <v>0.92</v>
      </c>
      <c r="AJ551" s="260">
        <v>0.930501930501931</v>
      </c>
      <c r="AK551" s="260">
        <v>0.838454784899034</v>
      </c>
      <c r="AL551" s="260">
        <v>0.888930163447251</v>
      </c>
      <c r="AM551" s="260">
        <v>0.901996370235935</v>
      </c>
      <c r="AN551" s="259">
        <v>0.99</v>
      </c>
      <c r="AO551" s="264">
        <v>1</v>
      </c>
      <c r="AP551" s="264">
        <v>1</v>
      </c>
      <c r="AQ551" s="264">
        <v>1</v>
      </c>
      <c r="AR551" s="265">
        <v>1</v>
      </c>
      <c r="AS551" s="286">
        <v>0.05</v>
      </c>
      <c r="AT551" s="267">
        <v>0.153846153846154</v>
      </c>
      <c r="AU551" s="268">
        <v>0.272727272727273</v>
      </c>
      <c r="AV551" s="268">
        <v>0.307692307692308</v>
      </c>
      <c r="AW551" s="268">
        <v>0.0984126984126984</v>
      </c>
      <c r="AX551" s="224"/>
      <c r="AY551" s="222"/>
    </row>
    <row r="552" ht="15" spans="1:51">
      <c r="A552" s="220"/>
      <c r="B552" s="224"/>
      <c r="C552" s="283" t="s">
        <v>375</v>
      </c>
      <c r="D552" s="111" t="s">
        <v>25</v>
      </c>
      <c r="E552" s="111" t="s">
        <v>376</v>
      </c>
      <c r="F552" s="284" t="s">
        <v>583</v>
      </c>
      <c r="G552" s="284" t="s">
        <v>583</v>
      </c>
      <c r="H552" s="284" t="s">
        <v>583</v>
      </c>
      <c r="I552" s="284" t="s">
        <v>583</v>
      </c>
      <c r="J552" s="259">
        <v>0.9</v>
      </c>
      <c r="K552" s="260">
        <v>0.974358974358974</v>
      </c>
      <c r="L552" s="260">
        <v>0.914285714285714</v>
      </c>
      <c r="M552" s="261">
        <v>0.968253968253968</v>
      </c>
      <c r="N552" s="261">
        <v>0.958358848744642</v>
      </c>
      <c r="O552" s="262">
        <v>0.9</v>
      </c>
      <c r="P552" s="263">
        <v>0.989054726368159</v>
      </c>
      <c r="Q552" s="260">
        <v>0.987644151565074</v>
      </c>
      <c r="R552" s="260">
        <v>0.975963945918878</v>
      </c>
      <c r="S552" s="260">
        <v>0.982357390371322</v>
      </c>
      <c r="T552" s="262">
        <v>0.9</v>
      </c>
      <c r="U552" s="260">
        <v>0.914759535655058</v>
      </c>
      <c r="V552" s="260">
        <v>0.920098846787479</v>
      </c>
      <c r="W552" s="260">
        <v>0.928893340010015</v>
      </c>
      <c r="X552" s="260">
        <v>0.936782114650578</v>
      </c>
      <c r="Y552" s="262">
        <v>0.92</v>
      </c>
      <c r="Z552" s="262">
        <v>0.934710582732411</v>
      </c>
      <c r="AA552" s="262">
        <v>0.94166117336849</v>
      </c>
      <c r="AB552" s="262">
        <v>0.948275862068966</v>
      </c>
      <c r="AC552" s="262">
        <v>0.957565781310746</v>
      </c>
      <c r="AD552" s="262">
        <v>0.92</v>
      </c>
      <c r="AE552" s="260">
        <v>0.985130111524164</v>
      </c>
      <c r="AF552" s="260">
        <v>0.219931271477663</v>
      </c>
      <c r="AG552" s="260">
        <v>0.951776649746193</v>
      </c>
      <c r="AH552" s="260">
        <v>0.951007033248082</v>
      </c>
      <c r="AI552" s="262">
        <v>0.92</v>
      </c>
      <c r="AJ552" s="260">
        <v>0.946858124693176</v>
      </c>
      <c r="AK552" s="260">
        <v>0.947693574958814</v>
      </c>
      <c r="AL552" s="260">
        <v>0.965996525192355</v>
      </c>
      <c r="AM552" s="260">
        <v>0.966675097658995</v>
      </c>
      <c r="AN552" s="259">
        <v>0.99</v>
      </c>
      <c r="AO552" s="264">
        <v>1</v>
      </c>
      <c r="AP552" s="264">
        <v>1</v>
      </c>
      <c r="AQ552" s="264">
        <v>1</v>
      </c>
      <c r="AR552" s="265">
        <v>1</v>
      </c>
      <c r="AS552" s="286">
        <v>0.05</v>
      </c>
      <c r="AT552" s="267">
        <v>0.08</v>
      </c>
      <c r="AU552" s="268">
        <v>0.5</v>
      </c>
      <c r="AV552" s="268">
        <v>0.0689655172413793</v>
      </c>
      <c r="AW552" s="268">
        <v>0.0936454849498328</v>
      </c>
      <c r="AX552" s="224"/>
      <c r="AY552" s="222"/>
    </row>
    <row r="553" ht="15" spans="1:51">
      <c r="A553" s="220"/>
      <c r="B553" s="224"/>
      <c r="C553" s="283" t="s">
        <v>375</v>
      </c>
      <c r="D553" s="111" t="s">
        <v>25</v>
      </c>
      <c r="E553" s="111" t="s">
        <v>376</v>
      </c>
      <c r="F553" s="284" t="s">
        <v>584</v>
      </c>
      <c r="G553" s="284" t="s">
        <v>584</v>
      </c>
      <c r="H553" s="284" t="s">
        <v>584</v>
      </c>
      <c r="I553" s="284" t="s">
        <v>584</v>
      </c>
      <c r="J553" s="259">
        <v>0.9</v>
      </c>
      <c r="K553" s="260">
        <v>0.893939393939394</v>
      </c>
      <c r="L553" s="260">
        <v>0.783333333333333</v>
      </c>
      <c r="M553" s="261">
        <v>0.872727272727273</v>
      </c>
      <c r="N553" s="261">
        <v>0.837074583635047</v>
      </c>
      <c r="O553" s="262">
        <v>0.9</v>
      </c>
      <c r="P553" s="263">
        <v>0.980441323971916</v>
      </c>
      <c r="Q553" s="260">
        <v>0.945247933884298</v>
      </c>
      <c r="R553" s="260">
        <v>0.951854905193735</v>
      </c>
      <c r="S553" s="260">
        <v>0.963165846826771</v>
      </c>
      <c r="T553" s="262">
        <v>0.9</v>
      </c>
      <c r="U553" s="260">
        <v>0.91562186559679</v>
      </c>
      <c r="V553" s="260">
        <v>0.870867768595041</v>
      </c>
      <c r="W553" s="260">
        <v>0.875020610057708</v>
      </c>
      <c r="X553" s="260">
        <v>0.905510289968057</v>
      </c>
      <c r="Y553" s="262">
        <v>0.92</v>
      </c>
      <c r="Z553" s="262">
        <v>0</v>
      </c>
      <c r="AA553" s="262" t="s">
        <v>33</v>
      </c>
      <c r="AB553" s="262">
        <v>1</v>
      </c>
      <c r="AC553" s="262">
        <v>0.8</v>
      </c>
      <c r="AD553" s="262">
        <v>0.92</v>
      </c>
      <c r="AE553" s="260">
        <v>0.996632996632997</v>
      </c>
      <c r="AF553" s="260">
        <v>0.998439937597504</v>
      </c>
      <c r="AG553" s="260">
        <v>0.998401278976819</v>
      </c>
      <c r="AH553" s="260">
        <v>0.99705005186722</v>
      </c>
      <c r="AI553" s="262">
        <v>0.92</v>
      </c>
      <c r="AJ553" s="260">
        <v>0.975805440641845</v>
      </c>
      <c r="AK553" s="260">
        <v>0.977624784853701</v>
      </c>
      <c r="AL553" s="260">
        <v>0.984009231783712</v>
      </c>
      <c r="AM553" s="260">
        <v>0.969300060696353</v>
      </c>
      <c r="AN553" s="259">
        <v>0.99</v>
      </c>
      <c r="AO553" s="264">
        <v>1</v>
      </c>
      <c r="AP553" s="264">
        <v>1</v>
      </c>
      <c r="AQ553" s="264">
        <v>1</v>
      </c>
      <c r="AR553" s="265">
        <v>1</v>
      </c>
      <c r="AS553" s="286">
        <v>0.05</v>
      </c>
      <c r="AT553" s="267">
        <v>0.125</v>
      </c>
      <c r="AU553" s="268">
        <v>0</v>
      </c>
      <c r="AV553" s="268">
        <v>0</v>
      </c>
      <c r="AW553" s="268">
        <v>0.0634249471458774</v>
      </c>
      <c r="AX553" s="224"/>
      <c r="AY553" s="222"/>
    </row>
    <row r="554" ht="15" spans="1:51">
      <c r="A554" s="220"/>
      <c r="B554" s="224"/>
      <c r="C554" s="283" t="s">
        <v>375</v>
      </c>
      <c r="D554" s="111" t="s">
        <v>25</v>
      </c>
      <c r="E554" s="111" t="s">
        <v>376</v>
      </c>
      <c r="F554" s="284" t="s">
        <v>585</v>
      </c>
      <c r="G554" s="284" t="s">
        <v>585</v>
      </c>
      <c r="H554" s="284" t="s">
        <v>585</v>
      </c>
      <c r="I554" s="284" t="s">
        <v>585</v>
      </c>
      <c r="J554" s="259">
        <v>0.9</v>
      </c>
      <c r="K554" s="260">
        <v>0.956521739130435</v>
      </c>
      <c r="L554" s="260">
        <v>0.954545454545455</v>
      </c>
      <c r="M554" s="261">
        <v>1</v>
      </c>
      <c r="N554" s="261">
        <v>0.97953216374269</v>
      </c>
      <c r="O554" s="262">
        <v>0.9</v>
      </c>
      <c r="P554" s="263">
        <v>0.950310559006211</v>
      </c>
      <c r="Q554" s="260">
        <v>0.876590330788804</v>
      </c>
      <c r="R554" s="260">
        <v>0.879000780640125</v>
      </c>
      <c r="S554" s="260">
        <v>0.939555325749741</v>
      </c>
      <c r="T554" s="262">
        <v>0.9</v>
      </c>
      <c r="U554" s="260">
        <v>0.923076923076923</v>
      </c>
      <c r="V554" s="260">
        <v>0.844783715012723</v>
      </c>
      <c r="W554" s="260">
        <v>0.864949258391881</v>
      </c>
      <c r="X554" s="260">
        <v>0.924896587383661</v>
      </c>
      <c r="Y554" s="262">
        <v>0.92</v>
      </c>
      <c r="Z554" s="262">
        <v>0.955696202531646</v>
      </c>
      <c r="AA554" s="262">
        <v>0.944461778471139</v>
      </c>
      <c r="AB554" s="262">
        <v>0.902618657937807</v>
      </c>
      <c r="AC554" s="262">
        <v>0.950986778401789</v>
      </c>
      <c r="AD554" s="262">
        <v>0.92</v>
      </c>
      <c r="AE554" s="260">
        <v>0.998560115190785</v>
      </c>
      <c r="AF554" s="260">
        <v>0.995519044062733</v>
      </c>
      <c r="AG554" s="260">
        <v>0.995772946859903</v>
      </c>
      <c r="AH554" s="260">
        <v>0.996424730401418</v>
      </c>
      <c r="AI554" s="262">
        <v>0.92</v>
      </c>
      <c r="AJ554" s="260">
        <v>0.962753714166144</v>
      </c>
      <c r="AK554" s="260">
        <v>0.940616386870459</v>
      </c>
      <c r="AL554" s="260">
        <v>0.919760479041916</v>
      </c>
      <c r="AM554" s="260">
        <v>0.963010257483776</v>
      </c>
      <c r="AN554" s="259">
        <v>0.99</v>
      </c>
      <c r="AO554" s="264">
        <v>1</v>
      </c>
      <c r="AP554" s="264">
        <v>1</v>
      </c>
      <c r="AQ554" s="264">
        <v>1</v>
      </c>
      <c r="AR554" s="265">
        <v>1</v>
      </c>
      <c r="AS554" s="286">
        <v>0.05</v>
      </c>
      <c r="AT554" s="267">
        <v>0.272727272727273</v>
      </c>
      <c r="AU554" s="268">
        <v>0</v>
      </c>
      <c r="AV554" s="268">
        <v>0</v>
      </c>
      <c r="AW554" s="268">
        <v>0.0808080808080808</v>
      </c>
      <c r="AX554" s="224"/>
      <c r="AY554" s="222"/>
    </row>
    <row r="555" ht="15" spans="1:51">
      <c r="A555" s="220"/>
      <c r="B555" s="224"/>
      <c r="C555" s="283" t="s">
        <v>375</v>
      </c>
      <c r="D555" s="111" t="s">
        <v>25</v>
      </c>
      <c r="E555" s="111" t="s">
        <v>376</v>
      </c>
      <c r="F555" s="284" t="s">
        <v>586</v>
      </c>
      <c r="G555" s="284" t="s">
        <v>586</v>
      </c>
      <c r="H555" s="284" t="s">
        <v>586</v>
      </c>
      <c r="I555" s="284" t="s">
        <v>586</v>
      </c>
      <c r="J555" s="259">
        <v>0.9</v>
      </c>
      <c r="K555" s="260">
        <v>1</v>
      </c>
      <c r="L555" s="260">
        <v>0.973684210526316</v>
      </c>
      <c r="M555" s="261">
        <v>0.935483870967742</v>
      </c>
      <c r="N555" s="261">
        <v>0.972477064220184</v>
      </c>
      <c r="O555" s="262">
        <v>0.9</v>
      </c>
      <c r="P555" s="263">
        <v>0.907407407407407</v>
      </c>
      <c r="Q555" s="260">
        <v>0.877358490566038</v>
      </c>
      <c r="R555" s="260">
        <v>0.873307543520309</v>
      </c>
      <c r="S555" s="260">
        <v>0.899015924136697</v>
      </c>
      <c r="T555" s="262">
        <v>0.9</v>
      </c>
      <c r="U555" s="260">
        <v>0.890260631001372</v>
      </c>
      <c r="V555" s="260">
        <v>0.881132075471698</v>
      </c>
      <c r="W555" s="260">
        <v>0.872340425531915</v>
      </c>
      <c r="X555" s="260">
        <v>0.889533011272142</v>
      </c>
      <c r="Y555" s="262">
        <v>0.92</v>
      </c>
      <c r="Z555" s="262">
        <v>0.932384341637011</v>
      </c>
      <c r="AA555" s="262">
        <v>0.941774815854086</v>
      </c>
      <c r="AB555" s="262">
        <v>0.896142433234421</v>
      </c>
      <c r="AC555" s="262">
        <v>0.927966101694915</v>
      </c>
      <c r="AD555" s="262">
        <v>0.92</v>
      </c>
      <c r="AE555" s="260">
        <v>0.997206703910614</v>
      </c>
      <c r="AF555" s="260">
        <v>0.992927864214993</v>
      </c>
      <c r="AG555" s="260">
        <v>0.986413043478261</v>
      </c>
      <c r="AH555" s="260">
        <v>0.989062690944641</v>
      </c>
      <c r="AI555" s="262">
        <v>0.92</v>
      </c>
      <c r="AJ555" s="260">
        <v>0.951699946033459</v>
      </c>
      <c r="AK555" s="260">
        <v>0.947944395149364</v>
      </c>
      <c r="AL555" s="260">
        <v>0.924731182795699</v>
      </c>
      <c r="AM555" s="260">
        <v>0.942332306233705</v>
      </c>
      <c r="AN555" s="259">
        <v>0.99</v>
      </c>
      <c r="AO555" s="264">
        <v>1</v>
      </c>
      <c r="AP555" s="264">
        <v>1</v>
      </c>
      <c r="AQ555" s="264">
        <v>1</v>
      </c>
      <c r="AR555" s="265">
        <v>1</v>
      </c>
      <c r="AS555" s="286">
        <v>0.05</v>
      </c>
      <c r="AT555" s="267">
        <v>0</v>
      </c>
      <c r="AU555" s="268">
        <v>0</v>
      </c>
      <c r="AV555" s="268">
        <v>0</v>
      </c>
      <c r="AW555" s="268">
        <v>0.0231481481481481</v>
      </c>
      <c r="AX555" s="224"/>
      <c r="AY555" s="222"/>
    </row>
    <row r="556" ht="15" spans="1:51">
      <c r="A556" s="220"/>
      <c r="B556" s="224"/>
      <c r="C556" s="283" t="s">
        <v>375</v>
      </c>
      <c r="D556" s="111" t="s">
        <v>25</v>
      </c>
      <c r="E556" s="111" t="s">
        <v>376</v>
      </c>
      <c r="F556" s="284" t="s">
        <v>587</v>
      </c>
      <c r="G556" s="284" t="s">
        <v>587</v>
      </c>
      <c r="H556" s="284" t="s">
        <v>587</v>
      </c>
      <c r="I556" s="284" t="s">
        <v>587</v>
      </c>
      <c r="J556" s="259">
        <v>0.9</v>
      </c>
      <c r="K556" s="260">
        <v>0.974358974358974</v>
      </c>
      <c r="L556" s="260">
        <v>0.970588235294118</v>
      </c>
      <c r="M556" s="261">
        <v>0.966666666666667</v>
      </c>
      <c r="N556" s="261">
        <v>0.970149253731343</v>
      </c>
      <c r="O556" s="262">
        <v>0.9</v>
      </c>
      <c r="P556" s="263">
        <v>0.936756418284283</v>
      </c>
      <c r="Q556" s="260">
        <v>0.942164179104478</v>
      </c>
      <c r="R556" s="260">
        <v>0.91219512195122</v>
      </c>
      <c r="S556" s="260">
        <v>0.93507793985113</v>
      </c>
      <c r="T556" s="262">
        <v>0.9</v>
      </c>
      <c r="U556" s="260">
        <v>0.921102066374452</v>
      </c>
      <c r="V556" s="260">
        <v>0.930970149253731</v>
      </c>
      <c r="W556" s="260">
        <v>0.91219512195122</v>
      </c>
      <c r="X556" s="260">
        <v>0.924062885944124</v>
      </c>
      <c r="Y556" s="262">
        <v>0.92</v>
      </c>
      <c r="Z556" s="262">
        <v>0.939508506616257</v>
      </c>
      <c r="AA556" s="262">
        <v>0.930610626486915</v>
      </c>
      <c r="AB556" s="262">
        <v>0.913705583756345</v>
      </c>
      <c r="AC556" s="262">
        <v>0.932264713621612</v>
      </c>
      <c r="AD556" s="262">
        <v>0.92</v>
      </c>
      <c r="AE556" s="260">
        <v>0.993006993006993</v>
      </c>
      <c r="AF556" s="260">
        <v>1</v>
      </c>
      <c r="AG556" s="260">
        <v>0.968503937007874</v>
      </c>
      <c r="AH556" s="260">
        <v>0.991039761060295</v>
      </c>
      <c r="AI556" s="262">
        <v>0.92</v>
      </c>
      <c r="AJ556" s="260">
        <v>0.954484244546189</v>
      </c>
      <c r="AK556" s="260">
        <v>0.938521909744931</v>
      </c>
      <c r="AL556" s="260">
        <v>0.937313432835821</v>
      </c>
      <c r="AM556" s="260">
        <v>0.947899715552028</v>
      </c>
      <c r="AN556" s="259">
        <v>0.99</v>
      </c>
      <c r="AO556" s="264">
        <v>1</v>
      </c>
      <c r="AP556" s="264">
        <v>1</v>
      </c>
      <c r="AQ556" s="264">
        <v>1</v>
      </c>
      <c r="AR556" s="265">
        <v>1</v>
      </c>
      <c r="AS556" s="286">
        <v>0.05</v>
      </c>
      <c r="AT556" s="267">
        <v>0</v>
      </c>
      <c r="AU556" s="268">
        <v>0</v>
      </c>
      <c r="AV556" s="268">
        <v>0</v>
      </c>
      <c r="AW556" s="268">
        <v>0.0246913580246914</v>
      </c>
      <c r="AX556" s="224"/>
      <c r="AY556" s="222"/>
    </row>
    <row r="557" ht="15" spans="1:51">
      <c r="A557" s="220"/>
      <c r="B557" s="224"/>
      <c r="C557" s="283" t="s">
        <v>375</v>
      </c>
      <c r="D557" s="111" t="s">
        <v>25</v>
      </c>
      <c r="E557" s="111" t="s">
        <v>376</v>
      </c>
      <c r="F557" s="284" t="s">
        <v>588</v>
      </c>
      <c r="G557" s="284" t="s">
        <v>588</v>
      </c>
      <c r="H557" s="284" t="s">
        <v>588</v>
      </c>
      <c r="I557" s="284" t="s">
        <v>588</v>
      </c>
      <c r="J557" s="259">
        <v>0.9</v>
      </c>
      <c r="K557" s="260">
        <v>0.954545454545455</v>
      </c>
      <c r="L557" s="260">
        <v>1</v>
      </c>
      <c r="M557" s="261">
        <v>1</v>
      </c>
      <c r="N557" s="261">
        <v>0.980851063829787</v>
      </c>
      <c r="O557" s="262">
        <v>0.9</v>
      </c>
      <c r="P557" s="263">
        <v>0.920689655172414</v>
      </c>
      <c r="Q557" s="260">
        <v>0.922360248447205</v>
      </c>
      <c r="R557" s="260">
        <v>0.886477462437396</v>
      </c>
      <c r="S557" s="260">
        <v>0.926406926406926</v>
      </c>
      <c r="T557" s="262">
        <v>0.9</v>
      </c>
      <c r="U557" s="260">
        <v>0.894252873563218</v>
      </c>
      <c r="V557" s="260">
        <v>0.903726708074534</v>
      </c>
      <c r="W557" s="260">
        <v>0.863105175292154</v>
      </c>
      <c r="X557" s="260">
        <v>0.914983164983165</v>
      </c>
      <c r="Y557" s="262">
        <v>0.92</v>
      </c>
      <c r="Z557" s="262">
        <v>0.95352016404648</v>
      </c>
      <c r="AA557" s="262">
        <v>0.949671772428884</v>
      </c>
      <c r="AB557" s="262">
        <v>0.899038461538462</v>
      </c>
      <c r="AC557" s="262">
        <v>0.94954169797145</v>
      </c>
      <c r="AD557" s="262">
        <v>0.92</v>
      </c>
      <c r="AE557" s="260">
        <v>0.99009900990099</v>
      </c>
      <c r="AF557" s="260">
        <v>0.987951807228916</v>
      </c>
      <c r="AG557" s="260">
        <v>0.995169082125604</v>
      </c>
      <c r="AH557" s="260">
        <v>0.992627181125584</v>
      </c>
      <c r="AI557" s="262">
        <v>0.92</v>
      </c>
      <c r="AJ557" s="260">
        <v>0.956708101157308</v>
      </c>
      <c r="AK557" s="260">
        <v>0.952093023255814</v>
      </c>
      <c r="AL557" s="260">
        <v>0.917416189697465</v>
      </c>
      <c r="AM557" s="260">
        <v>0.958395066672006</v>
      </c>
      <c r="AN557" s="259">
        <v>0.99</v>
      </c>
      <c r="AO557" s="264">
        <v>1</v>
      </c>
      <c r="AP557" s="264">
        <v>1</v>
      </c>
      <c r="AQ557" s="264">
        <v>1</v>
      </c>
      <c r="AR557" s="265">
        <v>1</v>
      </c>
      <c r="AS557" s="286">
        <v>0.05</v>
      </c>
      <c r="AT557" s="267">
        <v>0</v>
      </c>
      <c r="AU557" s="268">
        <v>0.111111111111111</v>
      </c>
      <c r="AV557" s="268">
        <v>0</v>
      </c>
      <c r="AW557" s="268">
        <v>0.0521739130434783</v>
      </c>
      <c r="AX557" s="224"/>
      <c r="AY557" s="222"/>
    </row>
    <row r="558" ht="15" spans="1:51">
      <c r="A558" s="220"/>
      <c r="B558" s="224"/>
      <c r="C558" s="283" t="s">
        <v>375</v>
      </c>
      <c r="D558" s="111" t="s">
        <v>25</v>
      </c>
      <c r="E558" s="111" t="s">
        <v>376</v>
      </c>
      <c r="F558" s="284" t="s">
        <v>589</v>
      </c>
      <c r="G558" s="284" t="s">
        <v>589</v>
      </c>
      <c r="H558" s="284" t="s">
        <v>589</v>
      </c>
      <c r="I558" s="284" t="s">
        <v>589</v>
      </c>
      <c r="J558" s="259">
        <v>0.9</v>
      </c>
      <c r="K558" s="260">
        <v>0.936170212765957</v>
      </c>
      <c r="L558" s="260">
        <v>0.945205479452055</v>
      </c>
      <c r="M558" s="261">
        <v>0.956521739130435</v>
      </c>
      <c r="N558" s="261">
        <v>0.966929133858268</v>
      </c>
      <c r="O558" s="262">
        <v>0.9</v>
      </c>
      <c r="P558" s="263">
        <v>0.961633324198411</v>
      </c>
      <c r="Q558" s="260">
        <v>0.941137566137566</v>
      </c>
      <c r="R558" s="260">
        <v>0.963904840032814</v>
      </c>
      <c r="S558" s="260">
        <v>0.967825865375588</v>
      </c>
      <c r="T558" s="262">
        <v>0.9</v>
      </c>
      <c r="U558" s="260">
        <v>0.952041655248013</v>
      </c>
      <c r="V558" s="260">
        <v>0.948412698412698</v>
      </c>
      <c r="W558" s="260">
        <v>0.9532403609516</v>
      </c>
      <c r="X558" s="260">
        <v>0.955044727277604</v>
      </c>
      <c r="Y558" s="262">
        <v>0.92</v>
      </c>
      <c r="Z558" s="262">
        <v>0.98336038961039</v>
      </c>
      <c r="AA558" s="262">
        <v>0.977352472089314</v>
      </c>
      <c r="AB558" s="262">
        <v>0.976919662671993</v>
      </c>
      <c r="AC558" s="262">
        <v>0.978937657206019</v>
      </c>
      <c r="AD558" s="262">
        <v>0.92</v>
      </c>
      <c r="AE558" s="260">
        <v>1</v>
      </c>
      <c r="AF558" s="260">
        <v>1</v>
      </c>
      <c r="AG558" s="260">
        <v>0.988976377952756</v>
      </c>
      <c r="AH558" s="260">
        <v>0.994899252312761</v>
      </c>
      <c r="AI558" s="262">
        <v>0.92</v>
      </c>
      <c r="AJ558" s="260">
        <v>0.988923866153667</v>
      </c>
      <c r="AK558" s="260">
        <v>0.981243576567318</v>
      </c>
      <c r="AL558" s="260">
        <v>0.985939497230507</v>
      </c>
      <c r="AM558" s="260">
        <v>0.98532010401996</v>
      </c>
      <c r="AN558" s="259">
        <v>0.99</v>
      </c>
      <c r="AO558" s="264">
        <v>1</v>
      </c>
      <c r="AP558" s="264">
        <v>1</v>
      </c>
      <c r="AQ558" s="264">
        <v>1</v>
      </c>
      <c r="AR558" s="265">
        <v>1</v>
      </c>
      <c r="AS558" s="286">
        <v>0.05</v>
      </c>
      <c r="AT558" s="267">
        <v>0.0666666666666667</v>
      </c>
      <c r="AU558" s="268">
        <v>0.0769230769230769</v>
      </c>
      <c r="AV558" s="268">
        <v>0.214285714285714</v>
      </c>
      <c r="AW558" s="268">
        <v>0.0684596577017115</v>
      </c>
      <c r="AX558" s="224"/>
      <c r="AY558" s="222"/>
    </row>
    <row r="559" ht="15" spans="1:51">
      <c r="A559" s="220"/>
      <c r="B559" s="224"/>
      <c r="C559" s="283" t="s">
        <v>375</v>
      </c>
      <c r="D559" s="111" t="s">
        <v>25</v>
      </c>
      <c r="E559" s="111" t="s">
        <v>376</v>
      </c>
      <c r="F559" s="284" t="s">
        <v>590</v>
      </c>
      <c r="G559" s="284" t="s">
        <v>590</v>
      </c>
      <c r="H559" s="284" t="s">
        <v>590</v>
      </c>
      <c r="I559" s="284" t="s">
        <v>590</v>
      </c>
      <c r="J559" s="259">
        <v>0.9</v>
      </c>
      <c r="K559" s="260">
        <v>0.971830985915493</v>
      </c>
      <c r="L559" s="260">
        <v>0.920634920634921</v>
      </c>
      <c r="M559" s="261">
        <v>0.948275862068966</v>
      </c>
      <c r="N559" s="261">
        <v>0.97979797979798</v>
      </c>
      <c r="O559" s="262">
        <v>0.9</v>
      </c>
      <c r="P559" s="263">
        <v>0.95450643776824</v>
      </c>
      <c r="Q559" s="260">
        <v>0.953400503778338</v>
      </c>
      <c r="R559" s="260">
        <v>0.954516740366393</v>
      </c>
      <c r="S559" s="260">
        <v>0.957260356558436</v>
      </c>
      <c r="T559" s="262">
        <v>0.9</v>
      </c>
      <c r="U559" s="260">
        <v>0.94206008583691</v>
      </c>
      <c r="V559" s="260">
        <v>0.923173803526448</v>
      </c>
      <c r="W559" s="260">
        <v>0.929248262792167</v>
      </c>
      <c r="X559" s="260">
        <v>0.945461200585652</v>
      </c>
      <c r="Y559" s="262">
        <v>0.92</v>
      </c>
      <c r="Z559" s="262">
        <v>0.965049104563836</v>
      </c>
      <c r="AA559" s="262">
        <v>0.969690216180076</v>
      </c>
      <c r="AB559" s="262">
        <v>0.951495016611296</v>
      </c>
      <c r="AC559" s="262">
        <v>0.963564300916309</v>
      </c>
      <c r="AD559" s="262">
        <v>0.92</v>
      </c>
      <c r="AE559" s="260">
        <v>0.997690531177829</v>
      </c>
      <c r="AF559" s="260">
        <v>0.993951612903226</v>
      </c>
      <c r="AG559" s="260">
        <v>0.985428051001822</v>
      </c>
      <c r="AH559" s="260">
        <v>0.986541197067513</v>
      </c>
      <c r="AI559" s="262">
        <v>0.92</v>
      </c>
      <c r="AJ559" s="260">
        <v>0.973588814085966</v>
      </c>
      <c r="AK559" s="260">
        <v>0.97235895494131</v>
      </c>
      <c r="AL559" s="260">
        <v>0.968274522499191</v>
      </c>
      <c r="AM559" s="260">
        <v>0.973888688832873</v>
      </c>
      <c r="AN559" s="259">
        <v>0.99</v>
      </c>
      <c r="AO559" s="264">
        <v>1</v>
      </c>
      <c r="AP559" s="264">
        <v>1</v>
      </c>
      <c r="AQ559" s="264">
        <v>1</v>
      </c>
      <c r="AR559" s="265">
        <v>1</v>
      </c>
      <c r="AS559" s="286">
        <v>0.05</v>
      </c>
      <c r="AT559" s="267">
        <v>0.0666666666666667</v>
      </c>
      <c r="AU559" s="268">
        <v>0</v>
      </c>
      <c r="AV559" s="268">
        <v>0.1</v>
      </c>
      <c r="AW559" s="268">
        <v>0.0934579439252336</v>
      </c>
      <c r="AX559" s="224"/>
      <c r="AY559" s="222"/>
    </row>
    <row r="560" ht="15" spans="1:51">
      <c r="A560" s="220"/>
      <c r="B560" s="224"/>
      <c r="C560" s="283" t="s">
        <v>375</v>
      </c>
      <c r="D560" s="111" t="s">
        <v>25</v>
      </c>
      <c r="E560" s="111" t="s">
        <v>376</v>
      </c>
      <c r="F560" s="284" t="s">
        <v>591</v>
      </c>
      <c r="G560" s="284" t="s">
        <v>591</v>
      </c>
      <c r="H560" s="284" t="s">
        <v>591</v>
      </c>
      <c r="I560" s="284" t="s">
        <v>591</v>
      </c>
      <c r="J560" s="259">
        <v>0.9</v>
      </c>
      <c r="K560" s="260">
        <v>1</v>
      </c>
      <c r="L560" s="260">
        <v>0.92</v>
      </c>
      <c r="M560" s="261">
        <v>0.923076923076923</v>
      </c>
      <c r="N560" s="261">
        <v>0.957142857142857</v>
      </c>
      <c r="O560" s="262">
        <v>0.9</v>
      </c>
      <c r="P560" s="263">
        <v>0.970102281667978</v>
      </c>
      <c r="Q560" s="260">
        <v>0.946611909650924</v>
      </c>
      <c r="R560" s="260">
        <v>0.953801732435034</v>
      </c>
      <c r="S560" s="260">
        <v>0.956526761648056</v>
      </c>
      <c r="T560" s="262">
        <v>0.9</v>
      </c>
      <c r="U560" s="260">
        <v>0.946498819826908</v>
      </c>
      <c r="V560" s="260">
        <v>0.899383983572895</v>
      </c>
      <c r="W560" s="260">
        <v>0.926852743022137</v>
      </c>
      <c r="X560" s="260">
        <v>0.942048517520216</v>
      </c>
      <c r="Y560" s="262">
        <v>0.92</v>
      </c>
      <c r="Z560" s="262">
        <v>0.893089190785588</v>
      </c>
      <c r="AA560" s="262">
        <v>0.89453125</v>
      </c>
      <c r="AB560" s="262">
        <v>0.78273381294964</v>
      </c>
      <c r="AC560" s="262">
        <v>0.891059602649007</v>
      </c>
      <c r="AD560" s="262">
        <v>0.92</v>
      </c>
      <c r="AE560" s="260">
        <v>0.994047619047619</v>
      </c>
      <c r="AF560" s="260">
        <v>0.982517482517482</v>
      </c>
      <c r="AG560" s="260">
        <v>0.995327102803738</v>
      </c>
      <c r="AH560" s="260">
        <v>0.987185056472632</v>
      </c>
      <c r="AI560" s="262">
        <v>0.92</v>
      </c>
      <c r="AJ560" s="260">
        <v>0.931174089068826</v>
      </c>
      <c r="AK560" s="260">
        <v>0.906582577847852</v>
      </c>
      <c r="AL560" s="260">
        <v>0.898559077809798</v>
      </c>
      <c r="AM560" s="260">
        <v>0.929242480206845</v>
      </c>
      <c r="AN560" s="259">
        <v>0.99</v>
      </c>
      <c r="AO560" s="264">
        <v>1</v>
      </c>
      <c r="AP560" s="264">
        <v>1</v>
      </c>
      <c r="AQ560" s="264">
        <v>1</v>
      </c>
      <c r="AR560" s="265">
        <v>1</v>
      </c>
      <c r="AS560" s="286">
        <v>0.05</v>
      </c>
      <c r="AT560" s="267">
        <v>0</v>
      </c>
      <c r="AU560" s="268">
        <v>0.2</v>
      </c>
      <c r="AV560" s="268">
        <v>0.2</v>
      </c>
      <c r="AW560" s="268">
        <v>0.0882352941176471</v>
      </c>
      <c r="AX560" s="224"/>
      <c r="AY560" s="222"/>
    </row>
    <row r="561" ht="15" spans="1:51">
      <c r="A561" s="220"/>
      <c r="B561" s="224"/>
      <c r="C561" s="283" t="s">
        <v>375</v>
      </c>
      <c r="D561" s="111" t="s">
        <v>25</v>
      </c>
      <c r="E561" s="111" t="s">
        <v>376</v>
      </c>
      <c r="F561" s="284" t="s">
        <v>592</v>
      </c>
      <c r="G561" s="284" t="s">
        <v>592</v>
      </c>
      <c r="H561" s="284" t="s">
        <v>592</v>
      </c>
      <c r="I561" s="284" t="s">
        <v>592</v>
      </c>
      <c r="J561" s="259">
        <v>0.9</v>
      </c>
      <c r="K561" s="260">
        <v>0.9375</v>
      </c>
      <c r="L561" s="260">
        <v>0.972222222222222</v>
      </c>
      <c r="M561" s="261">
        <v>0.914285714285714</v>
      </c>
      <c r="N561" s="261">
        <v>0.942307692307692</v>
      </c>
      <c r="O561" s="262">
        <v>0.9</v>
      </c>
      <c r="P561" s="263">
        <v>0.965210012728044</v>
      </c>
      <c r="Q561" s="260">
        <v>0.908548707753479</v>
      </c>
      <c r="R561" s="260">
        <v>0.947062621045836</v>
      </c>
      <c r="S561" s="260">
        <v>0.964816499848347</v>
      </c>
      <c r="T561" s="262">
        <v>0.9</v>
      </c>
      <c r="U561" s="260">
        <v>0.959694526941027</v>
      </c>
      <c r="V561" s="260">
        <v>0.914512922465209</v>
      </c>
      <c r="W561" s="260">
        <v>0.962556488056811</v>
      </c>
      <c r="X561" s="260">
        <v>0.954959053685168</v>
      </c>
      <c r="Y561" s="262">
        <v>0.92</v>
      </c>
      <c r="Z561" s="262">
        <v>0.961225154773542</v>
      </c>
      <c r="AA561" s="262">
        <v>0.965362242199894</v>
      </c>
      <c r="AB561" s="262">
        <v>0.964886613021214</v>
      </c>
      <c r="AC561" s="262">
        <v>0.964940434883183</v>
      </c>
      <c r="AD561" s="262">
        <v>0.92</v>
      </c>
      <c r="AE561" s="260">
        <v>0.997325181505541</v>
      </c>
      <c r="AF561" s="260">
        <v>0.99888351321176</v>
      </c>
      <c r="AG561" s="260">
        <v>0.99838605551969</v>
      </c>
      <c r="AH561" s="260">
        <v>0.997805674627475</v>
      </c>
      <c r="AI561" s="262">
        <v>0.92</v>
      </c>
      <c r="AJ561" s="260">
        <v>0.970328050129008</v>
      </c>
      <c r="AK561" s="260">
        <v>0.963249112549593</v>
      </c>
      <c r="AL561" s="260">
        <v>0.977709190672154</v>
      </c>
      <c r="AM561" s="260">
        <v>0.973572672982414</v>
      </c>
      <c r="AN561" s="259">
        <v>0.99</v>
      </c>
      <c r="AO561" s="264">
        <v>1</v>
      </c>
      <c r="AP561" s="264">
        <v>1</v>
      </c>
      <c r="AQ561" s="264">
        <v>1</v>
      </c>
      <c r="AR561" s="265">
        <v>1</v>
      </c>
      <c r="AS561" s="286">
        <v>0.05</v>
      </c>
      <c r="AT561" s="267">
        <v>0.136363636363636</v>
      </c>
      <c r="AU561" s="268">
        <v>0</v>
      </c>
      <c r="AV561" s="268">
        <v>0.294117647058824</v>
      </c>
      <c r="AW561" s="268">
        <v>0.0840909090909091</v>
      </c>
      <c r="AX561" s="224"/>
      <c r="AY561" s="222"/>
    </row>
    <row r="562" ht="15" spans="1:51">
      <c r="A562" s="220"/>
      <c r="B562" s="224"/>
      <c r="C562" s="283" t="s">
        <v>375</v>
      </c>
      <c r="D562" s="111" t="s">
        <v>25</v>
      </c>
      <c r="E562" s="111" t="s">
        <v>376</v>
      </c>
      <c r="F562" s="284" t="s">
        <v>593</v>
      </c>
      <c r="G562" s="284" t="s">
        <v>593</v>
      </c>
      <c r="H562" s="284" t="s">
        <v>593</v>
      </c>
      <c r="I562" s="284" t="s">
        <v>593</v>
      </c>
      <c r="J562" s="259">
        <v>0.9</v>
      </c>
      <c r="K562" s="260">
        <v>1</v>
      </c>
      <c r="L562" s="260">
        <v>0.9</v>
      </c>
      <c r="M562" s="261">
        <v>0.883720930232558</v>
      </c>
      <c r="N562" s="261">
        <v>0.916820702402957</v>
      </c>
      <c r="O562" s="262">
        <v>0.9</v>
      </c>
      <c r="P562" s="263">
        <v>0.871030776746458</v>
      </c>
      <c r="Q562" s="260">
        <v>0.884823848238482</v>
      </c>
      <c r="R562" s="260">
        <v>0.833209785025945</v>
      </c>
      <c r="S562" s="260">
        <v>0.877589698322862</v>
      </c>
      <c r="T562" s="262">
        <v>0.9</v>
      </c>
      <c r="U562" s="260">
        <v>0.86028334147533</v>
      </c>
      <c r="V562" s="260">
        <v>0.880758807588076</v>
      </c>
      <c r="W562" s="260">
        <v>0.84655300222387</v>
      </c>
      <c r="X562" s="260">
        <v>0.866893400488083</v>
      </c>
      <c r="Y562" s="262">
        <v>0.92</v>
      </c>
      <c r="Z562" s="262">
        <v>0.917895908711383</v>
      </c>
      <c r="AA562" s="262">
        <v>0.917444364680546</v>
      </c>
      <c r="AB562" s="262">
        <v>0.897945205479452</v>
      </c>
      <c r="AC562" s="262">
        <v>0.903705355483703</v>
      </c>
      <c r="AD562" s="262">
        <v>0.92</v>
      </c>
      <c r="AE562" s="260">
        <v>0.997330960854093</v>
      </c>
      <c r="AF562" s="260">
        <v>0.998175182481752</v>
      </c>
      <c r="AG562" s="260">
        <v>0.989642184557439</v>
      </c>
      <c r="AH562" s="260">
        <v>0.996782441322646</v>
      </c>
      <c r="AI562" s="262">
        <v>0.92</v>
      </c>
      <c r="AJ562" s="260">
        <v>0.937056737588652</v>
      </c>
      <c r="AK562" s="260">
        <v>0.926988000813504</v>
      </c>
      <c r="AL562" s="260">
        <v>0.930604982206406</v>
      </c>
      <c r="AM562" s="260">
        <v>0.925846782978866</v>
      </c>
      <c r="AN562" s="259">
        <v>0.99</v>
      </c>
      <c r="AO562" s="264">
        <v>1</v>
      </c>
      <c r="AP562" s="264">
        <v>1</v>
      </c>
      <c r="AQ562" s="264">
        <v>1</v>
      </c>
      <c r="AR562" s="265">
        <v>1</v>
      </c>
      <c r="AS562" s="286">
        <v>0.05</v>
      </c>
      <c r="AT562" s="267">
        <v>0.0666666666666667</v>
      </c>
      <c r="AU562" s="268">
        <v>0</v>
      </c>
      <c r="AV562" s="268">
        <v>0</v>
      </c>
      <c r="AW562" s="268">
        <v>0.0392670157068063</v>
      </c>
      <c r="AX562" s="224"/>
      <c r="AY562" s="222"/>
    </row>
    <row r="563" ht="15" spans="1:51">
      <c r="A563" s="220"/>
      <c r="B563" s="224"/>
      <c r="C563" s="283" t="s">
        <v>375</v>
      </c>
      <c r="D563" s="111" t="s">
        <v>25</v>
      </c>
      <c r="E563" s="111" t="s">
        <v>376</v>
      </c>
      <c r="F563" s="284" t="s">
        <v>594</v>
      </c>
      <c r="G563" s="284" t="s">
        <v>594</v>
      </c>
      <c r="H563" s="284" t="s">
        <v>594</v>
      </c>
      <c r="I563" s="284" t="s">
        <v>594</v>
      </c>
      <c r="J563" s="259">
        <v>0.9</v>
      </c>
      <c r="K563" s="260">
        <v>0.973684210526316</v>
      </c>
      <c r="L563" s="260">
        <v>0.932432432432432</v>
      </c>
      <c r="M563" s="261">
        <v>1</v>
      </c>
      <c r="N563" s="261">
        <v>0.959687123947052</v>
      </c>
      <c r="O563" s="262">
        <v>0.9</v>
      </c>
      <c r="P563" s="263">
        <v>0.880011706175007</v>
      </c>
      <c r="Q563" s="260">
        <v>0.844373503591381</v>
      </c>
      <c r="R563" s="260">
        <v>0.855496453900709</v>
      </c>
      <c r="S563" s="260">
        <v>0.918397925856089</v>
      </c>
      <c r="T563" s="262">
        <v>0.9</v>
      </c>
      <c r="U563" s="260">
        <v>0.849282996780802</v>
      </c>
      <c r="V563" s="260">
        <v>0.854748603351955</v>
      </c>
      <c r="W563" s="260">
        <v>0.888297872340426</v>
      </c>
      <c r="X563" s="260">
        <v>0.895484696454426</v>
      </c>
      <c r="Y563" s="262">
        <v>0.92</v>
      </c>
      <c r="Z563" s="262">
        <v>0.922006102212052</v>
      </c>
      <c r="AA563" s="262">
        <v>0.94582465138644</v>
      </c>
      <c r="AB563" s="262">
        <v>0.944396177237185</v>
      </c>
      <c r="AC563" s="262">
        <v>0.948871503444527</v>
      </c>
      <c r="AD563" s="262">
        <v>0.92</v>
      </c>
      <c r="AE563" s="260">
        <v>0.962249529502934</v>
      </c>
      <c r="AF563" s="260">
        <v>0.881226382686362</v>
      </c>
      <c r="AG563" s="260">
        <v>0.952018121911038</v>
      </c>
      <c r="AH563" s="260">
        <v>0.959151221989123</v>
      </c>
      <c r="AI563" s="262">
        <v>0.92</v>
      </c>
      <c r="AJ563" s="260">
        <v>0.933664051684356</v>
      </c>
      <c r="AK563" s="260">
        <v>0.950226848145183</v>
      </c>
      <c r="AL563" s="260">
        <v>0.958799035722113</v>
      </c>
      <c r="AM563" s="260">
        <v>0.958609682367804</v>
      </c>
      <c r="AN563" s="259">
        <v>0.99</v>
      </c>
      <c r="AO563" s="264">
        <v>1</v>
      </c>
      <c r="AP563" s="264">
        <v>1</v>
      </c>
      <c r="AQ563" s="264">
        <v>1</v>
      </c>
      <c r="AR563" s="265">
        <v>1</v>
      </c>
      <c r="AS563" s="286">
        <v>0.05</v>
      </c>
      <c r="AT563" s="267">
        <v>0</v>
      </c>
      <c r="AU563" s="268">
        <v>0</v>
      </c>
      <c r="AV563" s="268">
        <v>0</v>
      </c>
      <c r="AW563" s="268">
        <v>0.0433145009416196</v>
      </c>
      <c r="AX563" s="224"/>
      <c r="AY563" s="222"/>
    </row>
    <row r="564" ht="15" spans="1:51">
      <c r="A564" s="220"/>
      <c r="B564" s="224"/>
      <c r="C564" s="283" t="s">
        <v>375</v>
      </c>
      <c r="D564" s="111" t="s">
        <v>25</v>
      </c>
      <c r="E564" s="111" t="s">
        <v>376</v>
      </c>
      <c r="F564" s="284" t="s">
        <v>595</v>
      </c>
      <c r="G564" s="284" t="s">
        <v>595</v>
      </c>
      <c r="H564" s="284" t="s">
        <v>595</v>
      </c>
      <c r="I564" s="284" t="s">
        <v>595</v>
      </c>
      <c r="J564" s="259">
        <v>0.9</v>
      </c>
      <c r="K564" s="260">
        <v>1</v>
      </c>
      <c r="L564" s="260">
        <v>0.977272727272727</v>
      </c>
      <c r="M564" s="261">
        <v>1</v>
      </c>
      <c r="N564" s="261">
        <v>0.965552178318136</v>
      </c>
      <c r="O564" s="262">
        <v>0.9</v>
      </c>
      <c r="P564" s="263">
        <v>0.954438703616721</v>
      </c>
      <c r="Q564" s="260">
        <v>0.916879795396419</v>
      </c>
      <c r="R564" s="260">
        <v>0.962034927866363</v>
      </c>
      <c r="S564" s="260">
        <v>0.948870807486775</v>
      </c>
      <c r="T564" s="262">
        <v>0.9</v>
      </c>
      <c r="U564" s="260">
        <v>0.898543917332081</v>
      </c>
      <c r="V564" s="260">
        <v>0.861892583120205</v>
      </c>
      <c r="W564" s="260">
        <v>0.911161731207289</v>
      </c>
      <c r="X564" s="260">
        <v>0.906630145814872</v>
      </c>
      <c r="Y564" s="262">
        <v>0.92</v>
      </c>
      <c r="Z564" s="262">
        <v>0.942464857796666</v>
      </c>
      <c r="AA564" s="262">
        <v>0.959264126149803</v>
      </c>
      <c r="AB564" s="262">
        <v>0.9576597382602</v>
      </c>
      <c r="AC564" s="262">
        <v>0.955834331120061</v>
      </c>
      <c r="AD564" s="262">
        <v>0.92</v>
      </c>
      <c r="AE564" s="260">
        <v>0.993969298245614</v>
      </c>
      <c r="AF564" s="260">
        <v>0.986074270557029</v>
      </c>
      <c r="AG564" s="260">
        <v>0.950276243093923</v>
      </c>
      <c r="AH564" s="260">
        <v>0.961770277251593</v>
      </c>
      <c r="AI564" s="262">
        <v>0.92</v>
      </c>
      <c r="AJ564" s="260">
        <v>0.953958774802543</v>
      </c>
      <c r="AK564" s="260">
        <v>0.961655773420479</v>
      </c>
      <c r="AL564" s="260">
        <v>0.968678380443086</v>
      </c>
      <c r="AM564" s="260">
        <v>0.964262197486988</v>
      </c>
      <c r="AN564" s="259">
        <v>0.99</v>
      </c>
      <c r="AO564" s="264">
        <v>1</v>
      </c>
      <c r="AP564" s="264">
        <v>1</v>
      </c>
      <c r="AQ564" s="264">
        <v>1</v>
      </c>
      <c r="AR564" s="265">
        <v>0.999694376528117</v>
      </c>
      <c r="AS564" s="286">
        <v>0.05</v>
      </c>
      <c r="AT564" s="267">
        <v>0.1875</v>
      </c>
      <c r="AU564" s="268">
        <v>0.125</v>
      </c>
      <c r="AV564" s="268">
        <v>0.176470588235294</v>
      </c>
      <c r="AW564" s="268">
        <v>0.0619718309859155</v>
      </c>
      <c r="AX564" s="224"/>
      <c r="AY564" s="222"/>
    </row>
    <row r="565" ht="15" spans="1:51">
      <c r="A565" s="220"/>
      <c r="B565" s="224"/>
      <c r="C565" s="283" t="s">
        <v>375</v>
      </c>
      <c r="D565" s="111" t="s">
        <v>25</v>
      </c>
      <c r="E565" s="111" t="s">
        <v>376</v>
      </c>
      <c r="F565" s="284" t="s">
        <v>596</v>
      </c>
      <c r="G565" s="284" t="s">
        <v>596</v>
      </c>
      <c r="H565" s="284" t="s">
        <v>596</v>
      </c>
      <c r="I565" s="284" t="s">
        <v>596</v>
      </c>
      <c r="J565" s="259">
        <v>0.9</v>
      </c>
      <c r="K565" s="260">
        <v>1</v>
      </c>
      <c r="L565" s="260">
        <v>1</v>
      </c>
      <c r="M565" s="261">
        <v>0.882352941176471</v>
      </c>
      <c r="N565" s="261">
        <v>0.961883408071749</v>
      </c>
      <c r="O565" s="262">
        <v>0.9</v>
      </c>
      <c r="P565" s="263">
        <v>0.950805008944544</v>
      </c>
      <c r="Q565" s="260">
        <v>0.923673997412678</v>
      </c>
      <c r="R565" s="260">
        <v>0.951965065502183</v>
      </c>
      <c r="S565" s="260">
        <v>0.963674382415872</v>
      </c>
      <c r="T565" s="262">
        <v>0.9</v>
      </c>
      <c r="U565" s="260">
        <v>0.898479427549195</v>
      </c>
      <c r="V565" s="260">
        <v>0.84993531694696</v>
      </c>
      <c r="W565" s="260">
        <v>0.914847161572052</v>
      </c>
      <c r="X565" s="260">
        <v>0.935226609609025</v>
      </c>
      <c r="Y565" s="262">
        <v>0.92</v>
      </c>
      <c r="Z565" s="262" t="s">
        <v>33</v>
      </c>
      <c r="AA565" s="262">
        <v>0</v>
      </c>
      <c r="AB565" s="262" t="s">
        <v>33</v>
      </c>
      <c r="AC565" s="262">
        <v>0.333333333333333</v>
      </c>
      <c r="AD565" s="262">
        <v>0.92</v>
      </c>
      <c r="AE565" s="260">
        <v>1</v>
      </c>
      <c r="AF565" s="260">
        <v>0.955555555555556</v>
      </c>
      <c r="AG565" s="260">
        <v>0.959183673469388</v>
      </c>
      <c r="AH565" s="260">
        <v>0.868465430016863</v>
      </c>
      <c r="AI565" s="262">
        <v>0.92</v>
      </c>
      <c r="AJ565" s="260">
        <v>0.974955277280859</v>
      </c>
      <c r="AK565" s="260">
        <v>0.925064599483204</v>
      </c>
      <c r="AL565" s="260">
        <v>0.959606986899563</v>
      </c>
      <c r="AM565" s="260">
        <v>0.980768763219956</v>
      </c>
      <c r="AN565" s="259">
        <v>0.99</v>
      </c>
      <c r="AO565" s="264">
        <v>1</v>
      </c>
      <c r="AP565" s="264">
        <v>1</v>
      </c>
      <c r="AQ565" s="264">
        <v>1</v>
      </c>
      <c r="AR565" s="265">
        <v>1</v>
      </c>
      <c r="AS565" s="286">
        <v>0.05</v>
      </c>
      <c r="AT565" s="267">
        <v>0</v>
      </c>
      <c r="AU565" s="268">
        <v>0.333333333333333</v>
      </c>
      <c r="AV565" s="268">
        <v>0.25</v>
      </c>
      <c r="AW565" s="268">
        <v>0.0952380952380952</v>
      </c>
      <c r="AX565" s="224"/>
      <c r="AY565" s="222"/>
    </row>
    <row r="566" ht="15" spans="1:51">
      <c r="A566" s="220"/>
      <c r="B566" s="224"/>
      <c r="C566" s="283" t="s">
        <v>375</v>
      </c>
      <c r="D566" s="111" t="s">
        <v>25</v>
      </c>
      <c r="E566" s="111" t="s">
        <v>376</v>
      </c>
      <c r="F566" s="284" t="s">
        <v>597</v>
      </c>
      <c r="G566" s="284" t="s">
        <v>597</v>
      </c>
      <c r="H566" s="284" t="s">
        <v>597</v>
      </c>
      <c r="I566" s="284" t="s">
        <v>597</v>
      </c>
      <c r="J566" s="259">
        <v>0.9</v>
      </c>
      <c r="K566" s="260">
        <v>0.872727272727273</v>
      </c>
      <c r="L566" s="260">
        <v>0.86</v>
      </c>
      <c r="M566" s="261">
        <v>0.8</v>
      </c>
      <c r="N566" s="261">
        <v>0.862098872506505</v>
      </c>
      <c r="O566" s="262">
        <v>0.9</v>
      </c>
      <c r="P566" s="263">
        <v>0.937578550481776</v>
      </c>
      <c r="Q566" s="260">
        <v>0.909537856440511</v>
      </c>
      <c r="R566" s="260">
        <v>0.823315118397086</v>
      </c>
      <c r="S566" s="260">
        <v>0.913713967467496</v>
      </c>
      <c r="T566" s="262">
        <v>0.9</v>
      </c>
      <c r="U566" s="260">
        <v>0.922077922077922</v>
      </c>
      <c r="V566" s="260">
        <v>0.87708947885939</v>
      </c>
      <c r="W566" s="260">
        <v>0.924711596842744</v>
      </c>
      <c r="X566" s="260">
        <v>0.924199650477233</v>
      </c>
      <c r="Y566" s="262">
        <v>0.92</v>
      </c>
      <c r="Z566" s="262">
        <v>0.93339616713792</v>
      </c>
      <c r="AA566" s="262">
        <v>0.942255933447517</v>
      </c>
      <c r="AB566" s="262">
        <v>0.891684136967156</v>
      </c>
      <c r="AC566" s="262">
        <v>0.931081397390134</v>
      </c>
      <c r="AD566" s="262">
        <v>0.92</v>
      </c>
      <c r="AE566" s="260">
        <v>0.986817325800377</v>
      </c>
      <c r="AF566" s="260">
        <v>0.986856516976999</v>
      </c>
      <c r="AG566" s="260">
        <v>0.996904024767802</v>
      </c>
      <c r="AH566" s="260">
        <v>0.984067338042988</v>
      </c>
      <c r="AI566" s="262">
        <v>0.92</v>
      </c>
      <c r="AJ566" s="260">
        <v>0.949389806173726</v>
      </c>
      <c r="AK566" s="260">
        <v>0.945532915360502</v>
      </c>
      <c r="AL566" s="260">
        <v>0.929220779220779</v>
      </c>
      <c r="AM566" s="260">
        <v>0.950877484130606</v>
      </c>
      <c r="AN566" s="259">
        <v>0.99</v>
      </c>
      <c r="AO566" s="264">
        <v>1</v>
      </c>
      <c r="AP566" s="264">
        <v>1</v>
      </c>
      <c r="AQ566" s="264">
        <v>1</v>
      </c>
      <c r="AR566" s="265">
        <v>1</v>
      </c>
      <c r="AS566" s="286">
        <v>0.05</v>
      </c>
      <c r="AT566" s="267">
        <v>0.1</v>
      </c>
      <c r="AU566" s="268">
        <v>0.125</v>
      </c>
      <c r="AV566" s="268">
        <v>0</v>
      </c>
      <c r="AW566" s="268">
        <v>0.0762124711316397</v>
      </c>
      <c r="AX566" s="224"/>
      <c r="AY566" s="222"/>
    </row>
    <row r="567" ht="15" spans="1:51">
      <c r="A567" s="220"/>
      <c r="B567" s="224"/>
      <c r="C567" s="283" t="s">
        <v>375</v>
      </c>
      <c r="D567" s="111" t="s">
        <v>25</v>
      </c>
      <c r="E567" s="111" t="s">
        <v>376</v>
      </c>
      <c r="F567" s="284" t="s">
        <v>598</v>
      </c>
      <c r="G567" s="284" t="s">
        <v>598</v>
      </c>
      <c r="H567" s="284" t="s">
        <v>598</v>
      </c>
      <c r="I567" s="284" t="s">
        <v>598</v>
      </c>
      <c r="J567" s="259">
        <v>0.9</v>
      </c>
      <c r="K567" s="260">
        <v>1</v>
      </c>
      <c r="L567" s="260">
        <v>1</v>
      </c>
      <c r="M567" s="261">
        <v>0.98</v>
      </c>
      <c r="N567" s="261">
        <v>0.987421383647799</v>
      </c>
      <c r="O567" s="262">
        <v>0.9</v>
      </c>
      <c r="P567" s="263">
        <v>0.990634116382619</v>
      </c>
      <c r="Q567" s="260">
        <v>0.993341656263005</v>
      </c>
      <c r="R567" s="260">
        <v>0.996175908221797</v>
      </c>
      <c r="S567" s="260">
        <v>0.991001184992471</v>
      </c>
      <c r="T567" s="262">
        <v>0.9</v>
      </c>
      <c r="U567" s="260">
        <v>0.906648241977583</v>
      </c>
      <c r="V567" s="260">
        <v>0.900540990428631</v>
      </c>
      <c r="W567" s="260">
        <v>0.919269173571277</v>
      </c>
      <c r="X567" s="260">
        <v>0.906367775332555</v>
      </c>
      <c r="Y567" s="262">
        <v>0.92</v>
      </c>
      <c r="Z567" s="262" t="s">
        <v>33</v>
      </c>
      <c r="AA567" s="262" t="s">
        <v>33</v>
      </c>
      <c r="AB567" s="262" t="s">
        <v>33</v>
      </c>
      <c r="AC567" s="262">
        <v>0.333333333333333</v>
      </c>
      <c r="AD567" s="262">
        <v>0.92</v>
      </c>
      <c r="AE567" s="260">
        <v>0.987878787878788</v>
      </c>
      <c r="AF567" s="260">
        <v>0.96986301369863</v>
      </c>
      <c r="AG567" s="260">
        <v>0.88620861753452</v>
      </c>
      <c r="AH567" s="260">
        <v>0.906691995509887</v>
      </c>
      <c r="AI567" s="262">
        <v>0.92</v>
      </c>
      <c r="AJ567" s="260">
        <v>0.970231701703238</v>
      </c>
      <c r="AK567" s="260">
        <v>0.959217644610903</v>
      </c>
      <c r="AL567" s="260">
        <v>0.96643297216911</v>
      </c>
      <c r="AM567" s="260">
        <v>0.969836801596351</v>
      </c>
      <c r="AN567" s="259">
        <v>0.99</v>
      </c>
      <c r="AO567" s="264">
        <v>1</v>
      </c>
      <c r="AP567" s="264">
        <v>1</v>
      </c>
      <c r="AQ567" s="264">
        <v>1</v>
      </c>
      <c r="AR567" s="265">
        <v>1</v>
      </c>
      <c r="AS567" s="286">
        <v>0.05</v>
      </c>
      <c r="AT567" s="267">
        <v>0.0769230769230769</v>
      </c>
      <c r="AU567" s="268">
        <v>0.142857142857143</v>
      </c>
      <c r="AV567" s="268">
        <v>0</v>
      </c>
      <c r="AW567" s="268">
        <v>0.0972972972972973</v>
      </c>
      <c r="AX567" s="224"/>
      <c r="AY567" s="222"/>
    </row>
    <row r="568" ht="15" spans="1:51">
      <c r="A568" s="220"/>
      <c r="B568" s="224"/>
      <c r="C568" s="283" t="s">
        <v>375</v>
      </c>
      <c r="D568" s="111" t="s">
        <v>25</v>
      </c>
      <c r="E568" s="111" t="s">
        <v>376</v>
      </c>
      <c r="F568" s="284" t="s">
        <v>599</v>
      </c>
      <c r="G568" s="284" t="s">
        <v>599</v>
      </c>
      <c r="H568" s="284" t="s">
        <v>599</v>
      </c>
      <c r="I568" s="284" t="s">
        <v>599</v>
      </c>
      <c r="J568" s="259">
        <v>0.9</v>
      </c>
      <c r="K568" s="260">
        <v>0.964285714285714</v>
      </c>
      <c r="L568" s="260">
        <v>1</v>
      </c>
      <c r="M568" s="261">
        <v>1</v>
      </c>
      <c r="N568" s="261">
        <v>0.990461049284579</v>
      </c>
      <c r="O568" s="262">
        <v>0.9</v>
      </c>
      <c r="P568" s="263">
        <v>0.985500878734622</v>
      </c>
      <c r="Q568" s="260">
        <v>0.978601997146933</v>
      </c>
      <c r="R568" s="260">
        <v>0.990419161676647</v>
      </c>
      <c r="S568" s="260">
        <v>0.990197798891925</v>
      </c>
      <c r="T568" s="262">
        <v>0.9</v>
      </c>
      <c r="U568" s="260">
        <v>0.877855887521968</v>
      </c>
      <c r="V568" s="260">
        <v>0.937232524964337</v>
      </c>
      <c r="W568" s="260">
        <v>0.923353293413174</v>
      </c>
      <c r="X568" s="260">
        <v>0.925994635112437</v>
      </c>
      <c r="Y568" s="262">
        <v>0.92</v>
      </c>
      <c r="Z568" s="262">
        <v>0.832129963898917</v>
      </c>
      <c r="AA568" s="262">
        <v>0.814736842105263</v>
      </c>
      <c r="AB568" s="262">
        <v>0.72265625</v>
      </c>
      <c r="AC568" s="262">
        <v>0.892359272983942</v>
      </c>
      <c r="AD568" s="262">
        <v>0.92</v>
      </c>
      <c r="AE568" s="260">
        <v>0.99919935948759</v>
      </c>
      <c r="AF568" s="260">
        <v>0.99694423223835</v>
      </c>
      <c r="AG568" s="260">
        <v>0.982185273159145</v>
      </c>
      <c r="AH568" s="260">
        <v>0.995827324885712</v>
      </c>
      <c r="AI568" s="262">
        <v>0.92</v>
      </c>
      <c r="AJ568" s="260">
        <v>0.934628975265018</v>
      </c>
      <c r="AK568" s="260">
        <v>0.91156462585034</v>
      </c>
      <c r="AL568" s="260">
        <v>0.942886812045691</v>
      </c>
      <c r="AM568" s="260">
        <v>0.962188646833763</v>
      </c>
      <c r="AN568" s="259">
        <v>0.99</v>
      </c>
      <c r="AO568" s="264">
        <v>1</v>
      </c>
      <c r="AP568" s="264">
        <v>1</v>
      </c>
      <c r="AQ568" s="264">
        <v>1</v>
      </c>
      <c r="AR568" s="265">
        <v>1</v>
      </c>
      <c r="AS568" s="286">
        <v>0.05</v>
      </c>
      <c r="AT568" s="267">
        <v>0</v>
      </c>
      <c r="AU568" s="268">
        <v>0</v>
      </c>
      <c r="AV568" s="268">
        <v>0.222222222222222</v>
      </c>
      <c r="AW568" s="268">
        <v>0.0774647887323944</v>
      </c>
      <c r="AX568" s="224"/>
      <c r="AY568" s="222"/>
    </row>
    <row r="569" ht="15" spans="1:51">
      <c r="A569" s="220"/>
      <c r="B569" s="224"/>
      <c r="C569" s="283" t="s">
        <v>375</v>
      </c>
      <c r="D569" s="111" t="s">
        <v>25</v>
      </c>
      <c r="E569" s="111" t="s">
        <v>376</v>
      </c>
      <c r="F569" s="284" t="s">
        <v>600</v>
      </c>
      <c r="G569" s="284" t="s">
        <v>600</v>
      </c>
      <c r="H569" s="284" t="s">
        <v>600</v>
      </c>
      <c r="I569" s="284" t="s">
        <v>600</v>
      </c>
      <c r="J569" s="259">
        <v>0.9</v>
      </c>
      <c r="K569" s="260">
        <v>1</v>
      </c>
      <c r="L569" s="260">
        <v>0.954545454545455</v>
      </c>
      <c r="M569" s="261">
        <v>1</v>
      </c>
      <c r="N569" s="261">
        <v>0.988599348534202</v>
      </c>
      <c r="O569" s="262">
        <v>0.9</v>
      </c>
      <c r="P569" s="263">
        <v>0.991586538461538</v>
      </c>
      <c r="Q569" s="260">
        <v>0.8974609375</v>
      </c>
      <c r="R569" s="260">
        <v>0.99030233884769</v>
      </c>
      <c r="S569" s="260">
        <v>0.985581582244073</v>
      </c>
      <c r="T569" s="262">
        <v>0.9</v>
      </c>
      <c r="U569" s="260">
        <v>0.853365384615385</v>
      </c>
      <c r="V569" s="260">
        <v>0.884765625</v>
      </c>
      <c r="W569" s="260">
        <v>0.947518539646321</v>
      </c>
      <c r="X569" s="260">
        <v>0.925827877183445</v>
      </c>
      <c r="Y569" s="262">
        <v>0.92</v>
      </c>
      <c r="Z569" s="262">
        <v>0.923371647509579</v>
      </c>
      <c r="AA569" s="262">
        <v>0.93609022556391</v>
      </c>
      <c r="AB569" s="262">
        <v>0.939929328621908</v>
      </c>
      <c r="AC569" s="262">
        <v>0.913058689757719</v>
      </c>
      <c r="AD569" s="262">
        <v>0.92</v>
      </c>
      <c r="AE569" s="260">
        <v>0.999255287459041</v>
      </c>
      <c r="AF569" s="260">
        <v>0.998352800239593</v>
      </c>
      <c r="AG569" s="260">
        <v>0.9979815455594</v>
      </c>
      <c r="AH569" s="260">
        <v>0.998155095434376</v>
      </c>
      <c r="AI569" s="262">
        <v>0.92</v>
      </c>
      <c r="AJ569" s="260">
        <v>0.972829688535454</v>
      </c>
      <c r="AK569" s="260">
        <v>0.926092544987147</v>
      </c>
      <c r="AL569" s="260">
        <v>0.977417771232204</v>
      </c>
      <c r="AM569" s="260">
        <v>0.968256921702888</v>
      </c>
      <c r="AN569" s="259">
        <v>0.99</v>
      </c>
      <c r="AO569" s="264">
        <v>1</v>
      </c>
      <c r="AP569" s="264">
        <v>1</v>
      </c>
      <c r="AQ569" s="264">
        <v>1</v>
      </c>
      <c r="AR569" s="265">
        <v>1</v>
      </c>
      <c r="AS569" s="286">
        <v>0.05</v>
      </c>
      <c r="AT569" s="267">
        <v>0.333333333333333</v>
      </c>
      <c r="AU569" s="268">
        <v>0.333333333333333</v>
      </c>
      <c r="AV569" s="268">
        <v>0.142857142857143</v>
      </c>
      <c r="AW569" s="268">
        <v>0.134751773049645</v>
      </c>
      <c r="AX569" s="224"/>
      <c r="AY569" s="222"/>
    </row>
    <row r="570" ht="15" spans="1:51">
      <c r="A570" s="220"/>
      <c r="B570" s="224"/>
      <c r="C570" s="283" t="s">
        <v>375</v>
      </c>
      <c r="D570" s="111" t="s">
        <v>25</v>
      </c>
      <c r="E570" s="111" t="s">
        <v>376</v>
      </c>
      <c r="F570" s="284" t="s">
        <v>601</v>
      </c>
      <c r="G570" s="284" t="s">
        <v>601</v>
      </c>
      <c r="H570" s="284" t="s">
        <v>601</v>
      </c>
      <c r="I570" s="284" t="s">
        <v>601</v>
      </c>
      <c r="J570" s="259">
        <v>0.9</v>
      </c>
      <c r="K570" s="260">
        <v>1</v>
      </c>
      <c r="L570" s="260">
        <v>1</v>
      </c>
      <c r="M570" s="261">
        <v>0.978723404255319</v>
      </c>
      <c r="N570" s="261">
        <v>0.991720331186753</v>
      </c>
      <c r="O570" s="262">
        <v>0.9</v>
      </c>
      <c r="P570" s="263">
        <v>0</v>
      </c>
      <c r="Q570" s="260" t="s">
        <v>33</v>
      </c>
      <c r="R570" s="260" t="s">
        <v>33</v>
      </c>
      <c r="S570" s="260">
        <v>0</v>
      </c>
      <c r="T570" s="262">
        <v>0.9</v>
      </c>
      <c r="U570" s="260">
        <v>0</v>
      </c>
      <c r="V570" s="260" t="s">
        <v>33</v>
      </c>
      <c r="W570" s="260" t="s">
        <v>33</v>
      </c>
      <c r="X570" s="260">
        <v>0.25</v>
      </c>
      <c r="Y570" s="262">
        <v>0.92</v>
      </c>
      <c r="Z570" s="262" t="s">
        <v>33</v>
      </c>
      <c r="AA570" s="262">
        <v>0</v>
      </c>
      <c r="AB570" s="262" t="s">
        <v>33</v>
      </c>
      <c r="AC570" s="262">
        <v>0</v>
      </c>
      <c r="AD570" s="262">
        <v>0.92</v>
      </c>
      <c r="AE570" s="260">
        <v>0.994402985074627</v>
      </c>
      <c r="AF570" s="260">
        <v>0.99814126394052</v>
      </c>
      <c r="AG570" s="260">
        <v>0.983579638752053</v>
      </c>
      <c r="AH570" s="260">
        <v>0.986240204118826</v>
      </c>
      <c r="AI570" s="262">
        <v>0.92</v>
      </c>
      <c r="AJ570" s="260">
        <v>0.97682570593963</v>
      </c>
      <c r="AK570" s="260">
        <v>0.95119305856833</v>
      </c>
      <c r="AL570" s="260">
        <v>0.983708932935107</v>
      </c>
      <c r="AM570" s="260">
        <v>0.973549365295439</v>
      </c>
      <c r="AN570" s="259">
        <v>0.99</v>
      </c>
      <c r="AO570" s="264">
        <v>1</v>
      </c>
      <c r="AP570" s="264">
        <v>1</v>
      </c>
      <c r="AQ570" s="264">
        <v>1</v>
      </c>
      <c r="AR570" s="265">
        <v>1</v>
      </c>
      <c r="AS570" s="286">
        <v>0.05</v>
      </c>
      <c r="AT570" s="267">
        <v>0.2</v>
      </c>
      <c r="AU570" s="268">
        <v>0.285714285714286</v>
      </c>
      <c r="AV570" s="268">
        <v>0.25</v>
      </c>
      <c r="AW570" s="268">
        <v>0.083743842364532</v>
      </c>
      <c r="AX570" s="224"/>
      <c r="AY570" s="222"/>
    </row>
    <row r="571" ht="15" spans="1:51">
      <c r="A571" s="220"/>
      <c r="B571" s="224"/>
      <c r="C571" s="283" t="s">
        <v>375</v>
      </c>
      <c r="D571" s="111" t="s">
        <v>25</v>
      </c>
      <c r="E571" s="111" t="s">
        <v>376</v>
      </c>
      <c r="F571" s="284" t="s">
        <v>602</v>
      </c>
      <c r="G571" s="284" t="s">
        <v>602</v>
      </c>
      <c r="H571" s="284" t="s">
        <v>602</v>
      </c>
      <c r="I571" s="284" t="s">
        <v>602</v>
      </c>
      <c r="J571" s="259">
        <v>0.9</v>
      </c>
      <c r="K571" s="260">
        <v>1</v>
      </c>
      <c r="L571" s="260">
        <v>1</v>
      </c>
      <c r="M571" s="261">
        <v>1</v>
      </c>
      <c r="N571" s="261">
        <v>0.997159090909091</v>
      </c>
      <c r="O571" s="262">
        <v>0.9</v>
      </c>
      <c r="P571" s="263">
        <v>0.98273572377158</v>
      </c>
      <c r="Q571" s="260">
        <v>0.995708154506438</v>
      </c>
      <c r="R571" s="260">
        <v>0.974146845915202</v>
      </c>
      <c r="S571" s="260">
        <v>0.982727156983406</v>
      </c>
      <c r="T571" s="262">
        <v>0.9</v>
      </c>
      <c r="U571" s="260">
        <v>0.901062416998672</v>
      </c>
      <c r="V571" s="260">
        <v>0.957081545064378</v>
      </c>
      <c r="W571" s="260">
        <v>0.927611168562565</v>
      </c>
      <c r="X571" s="260">
        <v>0.894495607520265</v>
      </c>
      <c r="Y571" s="262">
        <v>0.92</v>
      </c>
      <c r="Z571" s="262">
        <v>0.9225</v>
      </c>
      <c r="AA571" s="262">
        <v>0.869209809264305</v>
      </c>
      <c r="AB571" s="262">
        <v>0.934426229508197</v>
      </c>
      <c r="AC571" s="262">
        <v>0.891003697110776</v>
      </c>
      <c r="AD571" s="262">
        <v>0.92</v>
      </c>
      <c r="AE571" s="260">
        <v>0.988860225140713</v>
      </c>
      <c r="AF571" s="260">
        <v>0.968083919205446</v>
      </c>
      <c r="AG571" s="260">
        <v>0.980697729609999</v>
      </c>
      <c r="AH571" s="260">
        <v>0.964575072862581</v>
      </c>
      <c r="AI571" s="262">
        <v>0.92</v>
      </c>
      <c r="AJ571" s="260">
        <v>0.955427372836917</v>
      </c>
      <c r="AK571" s="260">
        <v>0.940900562851782</v>
      </c>
      <c r="AL571" s="260">
        <v>0.966194968553459</v>
      </c>
      <c r="AM571" s="260">
        <v>0.95312449382876</v>
      </c>
      <c r="AN571" s="259">
        <v>0.99</v>
      </c>
      <c r="AO571" s="264">
        <v>1</v>
      </c>
      <c r="AP571" s="264">
        <v>1</v>
      </c>
      <c r="AQ571" s="264">
        <v>1</v>
      </c>
      <c r="AR571" s="265">
        <v>1</v>
      </c>
      <c r="AS571" s="286">
        <v>0.05</v>
      </c>
      <c r="AT571" s="267">
        <v>0.142857142857143</v>
      </c>
      <c r="AU571" s="268">
        <v>0.2</v>
      </c>
      <c r="AV571" s="268">
        <v>0</v>
      </c>
      <c r="AW571" s="268">
        <v>0.0660377358490566</v>
      </c>
      <c r="AX571" s="224"/>
      <c r="AY571" s="222"/>
    </row>
    <row r="572" ht="15" spans="1:51">
      <c r="A572" s="220"/>
      <c r="B572" s="224"/>
      <c r="C572" s="283" t="s">
        <v>375</v>
      </c>
      <c r="D572" s="111" t="s">
        <v>25</v>
      </c>
      <c r="E572" s="111" t="s">
        <v>376</v>
      </c>
      <c r="F572" s="284" t="s">
        <v>603</v>
      </c>
      <c r="G572" s="284" t="s">
        <v>603</v>
      </c>
      <c r="H572" s="284" t="s">
        <v>603</v>
      </c>
      <c r="I572" s="284" t="s">
        <v>603</v>
      </c>
      <c r="J572" s="259">
        <v>0.9</v>
      </c>
      <c r="K572" s="260">
        <v>1</v>
      </c>
      <c r="L572" s="260">
        <v>1</v>
      </c>
      <c r="M572" s="261">
        <v>0.961538461538462</v>
      </c>
      <c r="N572" s="261">
        <v>0.97212543554007</v>
      </c>
      <c r="O572" s="262">
        <v>0.9</v>
      </c>
      <c r="P572" s="263">
        <v>0.990086741016109</v>
      </c>
      <c r="Q572" s="260">
        <v>0.987525987525988</v>
      </c>
      <c r="R572" s="260">
        <v>0.991082045184304</v>
      </c>
      <c r="S572" s="260">
        <v>0.990319197569043</v>
      </c>
      <c r="T572" s="262">
        <v>0.9</v>
      </c>
      <c r="U572" s="260">
        <v>0.917802560925237</v>
      </c>
      <c r="V572" s="260">
        <v>0.979209979209979</v>
      </c>
      <c r="W572" s="260">
        <v>0.982758620689655</v>
      </c>
      <c r="X572" s="260">
        <v>0.964396159948369</v>
      </c>
      <c r="Y572" s="262">
        <v>0.92</v>
      </c>
      <c r="Z572" s="262">
        <v>0.915820029027576</v>
      </c>
      <c r="AA572" s="262">
        <v>0.957337883959044</v>
      </c>
      <c r="AB572" s="262">
        <v>0.975</v>
      </c>
      <c r="AC572" s="262">
        <v>0.956148319431828</v>
      </c>
      <c r="AD572" s="262">
        <v>0.92</v>
      </c>
      <c r="AE572" s="260">
        <v>0.98921200750469</v>
      </c>
      <c r="AF572" s="260">
        <v>0.86774018454858</v>
      </c>
      <c r="AG572" s="260">
        <v>0.652224870101965</v>
      </c>
      <c r="AH572" s="260">
        <v>0.920358843670878</v>
      </c>
      <c r="AI572" s="262">
        <v>0.92</v>
      </c>
      <c r="AJ572" s="260">
        <v>0.965295629820051</v>
      </c>
      <c r="AK572" s="260">
        <v>0.979354838709677</v>
      </c>
      <c r="AL572" s="260">
        <v>0.989632422243167</v>
      </c>
      <c r="AM572" s="260">
        <v>0.981909262376539</v>
      </c>
      <c r="AN572" s="259">
        <v>0.99</v>
      </c>
      <c r="AO572" s="264">
        <v>1</v>
      </c>
      <c r="AP572" s="264">
        <v>1</v>
      </c>
      <c r="AQ572" s="264">
        <v>1</v>
      </c>
      <c r="AR572" s="265">
        <v>1</v>
      </c>
      <c r="AS572" s="286">
        <v>0.05</v>
      </c>
      <c r="AT572" s="267">
        <v>0</v>
      </c>
      <c r="AU572" s="268">
        <v>0.166666666666667</v>
      </c>
      <c r="AV572" s="268">
        <v>0</v>
      </c>
      <c r="AW572" s="268">
        <v>0.0857142857142857</v>
      </c>
      <c r="AX572" s="224"/>
      <c r="AY572" s="222"/>
    </row>
    <row r="573" ht="15" spans="1:51">
      <c r="A573" s="220"/>
      <c r="B573" s="224"/>
      <c r="C573" s="283" t="s">
        <v>375</v>
      </c>
      <c r="D573" s="111" t="s">
        <v>25</v>
      </c>
      <c r="E573" s="111" t="s">
        <v>376</v>
      </c>
      <c r="F573" s="284" t="s">
        <v>604</v>
      </c>
      <c r="G573" s="284" t="s">
        <v>604</v>
      </c>
      <c r="H573" s="284" t="s">
        <v>604</v>
      </c>
      <c r="I573" s="284" t="s">
        <v>604</v>
      </c>
      <c r="J573" s="259">
        <v>0.9</v>
      </c>
      <c r="K573" s="260">
        <v>0.982456140350877</v>
      </c>
      <c r="L573" s="260">
        <v>0.955555555555556</v>
      </c>
      <c r="M573" s="261">
        <v>0.980392156862745</v>
      </c>
      <c r="N573" s="261">
        <v>0.987623762376238</v>
      </c>
      <c r="O573" s="262">
        <v>0.9</v>
      </c>
      <c r="P573" s="263">
        <v>0.957080560018361</v>
      </c>
      <c r="Q573" s="260">
        <v>0.983870967741935</v>
      </c>
      <c r="R573" s="260">
        <v>0.973559962228517</v>
      </c>
      <c r="S573" s="260">
        <v>0.96635024634354</v>
      </c>
      <c r="T573" s="262">
        <v>0.9</v>
      </c>
      <c r="U573" s="260">
        <v>0.920128528804223</v>
      </c>
      <c r="V573" s="260">
        <v>0.956391875746714</v>
      </c>
      <c r="W573" s="260">
        <v>0.935788479697828</v>
      </c>
      <c r="X573" s="260">
        <v>0.910374803312095</v>
      </c>
      <c r="Y573" s="262">
        <v>0.92</v>
      </c>
      <c r="Z573" s="262">
        <v>0.876511226252159</v>
      </c>
      <c r="AA573" s="262">
        <v>0.816216216216216</v>
      </c>
      <c r="AB573" s="262">
        <v>0.827480916030534</v>
      </c>
      <c r="AC573" s="262">
        <v>0.823875307100568</v>
      </c>
      <c r="AD573" s="262">
        <v>0.92</v>
      </c>
      <c r="AE573" s="260">
        <v>0.994129262955649</v>
      </c>
      <c r="AF573" s="260">
        <v>0.990963449175021</v>
      </c>
      <c r="AG573" s="260">
        <v>0.974302657588403</v>
      </c>
      <c r="AH573" s="260">
        <v>0.983466291328484</v>
      </c>
      <c r="AI573" s="262">
        <v>0.92</v>
      </c>
      <c r="AJ573" s="260">
        <v>0.947606961566352</v>
      </c>
      <c r="AK573" s="260">
        <v>0.912060301507538</v>
      </c>
      <c r="AL573" s="260">
        <v>0.951995825723976</v>
      </c>
      <c r="AM573" s="260">
        <v>0.940874914559125</v>
      </c>
      <c r="AN573" s="259">
        <v>0.99</v>
      </c>
      <c r="AO573" s="264">
        <v>1</v>
      </c>
      <c r="AP573" s="264">
        <v>1</v>
      </c>
      <c r="AQ573" s="264">
        <v>1</v>
      </c>
      <c r="AR573" s="265">
        <v>1</v>
      </c>
      <c r="AS573" s="286">
        <v>0.05</v>
      </c>
      <c r="AT573" s="267">
        <v>0.1</v>
      </c>
      <c r="AU573" s="268">
        <v>0.333333333333333</v>
      </c>
      <c r="AV573" s="268">
        <v>0</v>
      </c>
      <c r="AW573" s="268">
        <v>0.0903426791277259</v>
      </c>
      <c r="AX573" s="224"/>
      <c r="AY573" s="222"/>
    </row>
    <row r="574" ht="15" spans="1:51">
      <c r="A574" s="220"/>
      <c r="B574" s="224"/>
      <c r="C574" s="283" t="s">
        <v>375</v>
      </c>
      <c r="D574" s="111" t="s">
        <v>25</v>
      </c>
      <c r="E574" s="111" t="s">
        <v>376</v>
      </c>
      <c r="F574" s="284" t="s">
        <v>605</v>
      </c>
      <c r="G574" s="284" t="s">
        <v>605</v>
      </c>
      <c r="H574" s="284" t="s">
        <v>605</v>
      </c>
      <c r="I574" s="284" t="s">
        <v>605</v>
      </c>
      <c r="J574" s="259">
        <v>0.9</v>
      </c>
      <c r="K574" s="260">
        <v>1</v>
      </c>
      <c r="L574" s="260">
        <v>1</v>
      </c>
      <c r="M574" s="261">
        <v>1</v>
      </c>
      <c r="N574" s="261">
        <v>0.939346811819596</v>
      </c>
      <c r="O574" s="262">
        <v>0.9</v>
      </c>
      <c r="P574" s="263">
        <v>0.959970887918486</v>
      </c>
      <c r="Q574" s="260">
        <v>0.989212513484358</v>
      </c>
      <c r="R574" s="260">
        <v>0.996830427892235</v>
      </c>
      <c r="S574" s="260">
        <v>0.986610446991276</v>
      </c>
      <c r="T574" s="262">
        <v>0.9</v>
      </c>
      <c r="U574" s="260">
        <v>0.844614264919942</v>
      </c>
      <c r="V574" s="260">
        <v>0.935275080906149</v>
      </c>
      <c r="W574" s="260">
        <v>0.940834653988378</v>
      </c>
      <c r="X574" s="260">
        <v>0.915401350169332</v>
      </c>
      <c r="Y574" s="262">
        <v>0.92</v>
      </c>
      <c r="Z574" s="262">
        <v>0.864696734059098</v>
      </c>
      <c r="AA574" s="262">
        <v>0.93169877408056</v>
      </c>
      <c r="AB574" s="262">
        <v>0.919786096256685</v>
      </c>
      <c r="AC574" s="262">
        <v>0.933328140820936</v>
      </c>
      <c r="AD574" s="262">
        <v>0.92</v>
      </c>
      <c r="AE574" s="260">
        <v>0.999507510465403</v>
      </c>
      <c r="AF574" s="260">
        <v>0.994735582675281</v>
      </c>
      <c r="AG574" s="260">
        <v>0.993104460093897</v>
      </c>
      <c r="AH574" s="260">
        <v>0.990665202384688</v>
      </c>
      <c r="AI574" s="262">
        <v>0.92</v>
      </c>
      <c r="AJ574" s="260">
        <v>0.91899852724595</v>
      </c>
      <c r="AK574" s="260">
        <v>0.960614152202937</v>
      </c>
      <c r="AL574" s="260">
        <v>0.967798853109837</v>
      </c>
      <c r="AM574" s="260">
        <v>0.968641175651205</v>
      </c>
      <c r="AN574" s="259">
        <v>0.99</v>
      </c>
      <c r="AO574" s="264">
        <v>1</v>
      </c>
      <c r="AP574" s="264">
        <v>1</v>
      </c>
      <c r="AQ574" s="264">
        <v>1</v>
      </c>
      <c r="AR574" s="265">
        <v>1</v>
      </c>
      <c r="AS574" s="286">
        <v>0.05</v>
      </c>
      <c r="AT574" s="267">
        <v>0</v>
      </c>
      <c r="AU574" s="268">
        <v>0.2</v>
      </c>
      <c r="AV574" s="268">
        <v>0</v>
      </c>
      <c r="AW574" s="268">
        <v>0.0430622009569378</v>
      </c>
      <c r="AX574" s="224"/>
      <c r="AY574" s="222"/>
    </row>
    <row r="575" ht="15" spans="1:51">
      <c r="A575" s="220"/>
      <c r="B575" s="224"/>
      <c r="C575" s="283" t="s">
        <v>375</v>
      </c>
      <c r="D575" s="111" t="s">
        <v>25</v>
      </c>
      <c r="E575" s="111" t="s">
        <v>376</v>
      </c>
      <c r="F575" s="284" t="s">
        <v>606</v>
      </c>
      <c r="G575" s="284" t="s">
        <v>606</v>
      </c>
      <c r="H575" s="284" t="s">
        <v>606</v>
      </c>
      <c r="I575" s="284" t="s">
        <v>606</v>
      </c>
      <c r="J575" s="259">
        <v>0.9</v>
      </c>
      <c r="K575" s="260">
        <v>1</v>
      </c>
      <c r="L575" s="260">
        <v>0.974358974358974</v>
      </c>
      <c r="M575" s="261">
        <v>0.954545454545455</v>
      </c>
      <c r="N575" s="261">
        <v>0.988505747126437</v>
      </c>
      <c r="O575" s="262">
        <v>0.9</v>
      </c>
      <c r="P575" s="263">
        <v>0</v>
      </c>
      <c r="Q575" s="260">
        <v>0</v>
      </c>
      <c r="R575" s="260">
        <v>1</v>
      </c>
      <c r="S575" s="260">
        <v>0.6</v>
      </c>
      <c r="T575" s="262">
        <v>0.9</v>
      </c>
      <c r="U575" s="260">
        <v>0</v>
      </c>
      <c r="V575" s="260">
        <v>0</v>
      </c>
      <c r="W575" s="260">
        <v>0</v>
      </c>
      <c r="X575" s="260">
        <v>0</v>
      </c>
      <c r="Y575" s="262">
        <v>0.92</v>
      </c>
      <c r="Z575" s="262" t="s">
        <v>33</v>
      </c>
      <c r="AA575" s="262">
        <v>0</v>
      </c>
      <c r="AB575" s="262" t="s">
        <v>33</v>
      </c>
      <c r="AC575" s="262">
        <v>0</v>
      </c>
      <c r="AD575" s="262">
        <v>0.92</v>
      </c>
      <c r="AE575" s="260">
        <v>0.998829039812646</v>
      </c>
      <c r="AF575" s="260">
        <v>0.991404011461318</v>
      </c>
      <c r="AG575" s="260">
        <v>0.991318074191002</v>
      </c>
      <c r="AH575" s="260">
        <v>0.989765221372049</v>
      </c>
      <c r="AI575" s="262">
        <v>0.92</v>
      </c>
      <c r="AJ575" s="260">
        <v>0.95136449608214</v>
      </c>
      <c r="AK575" s="260">
        <v>0.941150828247602</v>
      </c>
      <c r="AL575" s="260">
        <v>0.956995412844037</v>
      </c>
      <c r="AM575" s="260">
        <v>0.945765332202925</v>
      </c>
      <c r="AN575" s="259">
        <v>0.99</v>
      </c>
      <c r="AO575" s="264">
        <v>1</v>
      </c>
      <c r="AP575" s="264">
        <v>1</v>
      </c>
      <c r="AQ575" s="264">
        <v>1</v>
      </c>
      <c r="AR575" s="265">
        <v>1</v>
      </c>
      <c r="AS575" s="286">
        <v>0.05</v>
      </c>
      <c r="AT575" s="267">
        <v>0</v>
      </c>
      <c r="AU575" s="268">
        <v>0</v>
      </c>
      <c r="AV575" s="268">
        <v>0.625</v>
      </c>
      <c r="AW575" s="268">
        <v>0.10958904109589</v>
      </c>
      <c r="AX575" s="224"/>
      <c r="AY575" s="222"/>
    </row>
    <row r="576" ht="15" spans="1:51">
      <c r="A576" s="220"/>
      <c r="B576" s="224"/>
      <c r="C576" s="283" t="s">
        <v>375</v>
      </c>
      <c r="D576" s="111" t="s">
        <v>25</v>
      </c>
      <c r="E576" s="111" t="s">
        <v>376</v>
      </c>
      <c r="F576" s="284" t="s">
        <v>607</v>
      </c>
      <c r="G576" s="284" t="s">
        <v>607</v>
      </c>
      <c r="H576" s="284" t="s">
        <v>607</v>
      </c>
      <c r="I576" s="284" t="s">
        <v>607</v>
      </c>
      <c r="J576" s="259">
        <v>0.9</v>
      </c>
      <c r="K576" s="260">
        <v>1</v>
      </c>
      <c r="L576" s="260">
        <v>0.962962962962963</v>
      </c>
      <c r="M576" s="261">
        <v>0.985294117647059</v>
      </c>
      <c r="N576" s="261">
        <v>0.989878542510121</v>
      </c>
      <c r="O576" s="262">
        <v>0.9</v>
      </c>
      <c r="P576" s="263">
        <v>0.997885515783114</v>
      </c>
      <c r="Q576" s="260">
        <v>0.980160405234276</v>
      </c>
      <c r="R576" s="260">
        <v>0.993730407523511</v>
      </c>
      <c r="S576" s="260">
        <v>0.990788418708241</v>
      </c>
      <c r="T576" s="262">
        <v>0.9</v>
      </c>
      <c r="U576" s="260">
        <v>0.92161304938831</v>
      </c>
      <c r="V576" s="260">
        <v>0.921063739974673</v>
      </c>
      <c r="W576" s="260">
        <v>0.932079414838036</v>
      </c>
      <c r="X576" s="260">
        <v>0.919928730512249</v>
      </c>
      <c r="Y576" s="262">
        <v>0.92</v>
      </c>
      <c r="Z576" s="262">
        <v>0.915221579961464</v>
      </c>
      <c r="AA576" s="262">
        <v>0.853793103448276</v>
      </c>
      <c r="AB576" s="262">
        <v>0.874352331606218</v>
      </c>
      <c r="AC576" s="262">
        <v>0.873051498847041</v>
      </c>
      <c r="AD576" s="262">
        <v>0.92</v>
      </c>
      <c r="AE576" s="260">
        <v>0.978196568917434</v>
      </c>
      <c r="AF576" s="260">
        <v>0.987652301905307</v>
      </c>
      <c r="AG576" s="260">
        <v>0.967707781895183</v>
      </c>
      <c r="AH576" s="260">
        <v>0.985224886871927</v>
      </c>
      <c r="AI576" s="262">
        <v>0.92</v>
      </c>
      <c r="AJ576" s="260">
        <v>0.968333537107226</v>
      </c>
      <c r="AK576" s="260">
        <v>0.918041372086934</v>
      </c>
      <c r="AL576" s="260">
        <v>0.952852258412813</v>
      </c>
      <c r="AM576" s="260">
        <v>0.95319924853575</v>
      </c>
      <c r="AN576" s="259">
        <v>0.99</v>
      </c>
      <c r="AO576" s="264">
        <v>1</v>
      </c>
      <c r="AP576" s="264">
        <v>1</v>
      </c>
      <c r="AQ576" s="264">
        <v>1</v>
      </c>
      <c r="AR576" s="265">
        <v>1</v>
      </c>
      <c r="AS576" s="286">
        <v>0.05</v>
      </c>
      <c r="AT576" s="267">
        <v>0.037037037037037</v>
      </c>
      <c r="AU576" s="268">
        <v>0.176470588235294</v>
      </c>
      <c r="AV576" s="268">
        <v>0.03125</v>
      </c>
      <c r="AW576" s="268">
        <v>0.079696394686907</v>
      </c>
      <c r="AX576" s="224"/>
      <c r="AY576" s="222"/>
    </row>
    <row r="577" ht="15" spans="1:51">
      <c r="A577" s="220"/>
      <c r="B577" s="224"/>
      <c r="C577" s="283" t="s">
        <v>375</v>
      </c>
      <c r="D577" s="111" t="s">
        <v>25</v>
      </c>
      <c r="E577" s="111" t="s">
        <v>376</v>
      </c>
      <c r="F577" s="284" t="s">
        <v>608</v>
      </c>
      <c r="G577" s="284" t="s">
        <v>608</v>
      </c>
      <c r="H577" s="284" t="s">
        <v>608</v>
      </c>
      <c r="I577" s="284" t="s">
        <v>608</v>
      </c>
      <c r="J577" s="259">
        <v>0.9</v>
      </c>
      <c r="K577" s="260">
        <v>1</v>
      </c>
      <c r="L577" s="260">
        <v>1</v>
      </c>
      <c r="M577" s="261">
        <v>1</v>
      </c>
      <c r="N577" s="261">
        <v>0.998577524893314</v>
      </c>
      <c r="O577" s="262">
        <v>0.9</v>
      </c>
      <c r="P577" s="263">
        <v>0.25</v>
      </c>
      <c r="Q577" s="260" t="s">
        <v>33</v>
      </c>
      <c r="R577" s="260" t="s">
        <v>33</v>
      </c>
      <c r="S577" s="260">
        <v>0.416666666666667</v>
      </c>
      <c r="T577" s="262">
        <v>0.9</v>
      </c>
      <c r="U577" s="260">
        <v>0</v>
      </c>
      <c r="V577" s="260" t="s">
        <v>33</v>
      </c>
      <c r="W577" s="260" t="s">
        <v>33</v>
      </c>
      <c r="X577" s="260">
        <v>0.416666666666667</v>
      </c>
      <c r="Y577" s="262">
        <v>0.92</v>
      </c>
      <c r="Z577" s="262" t="s">
        <v>33</v>
      </c>
      <c r="AA577" s="262" t="s">
        <v>33</v>
      </c>
      <c r="AB577" s="262" t="s">
        <v>33</v>
      </c>
      <c r="AC577" s="262" t="s">
        <v>33</v>
      </c>
      <c r="AD577" s="262">
        <v>0.92</v>
      </c>
      <c r="AE577" s="260">
        <v>0.998405103668262</v>
      </c>
      <c r="AF577" s="260">
        <v>0.992857142857143</v>
      </c>
      <c r="AG577" s="260">
        <v>0.997293640054127</v>
      </c>
      <c r="AH577" s="260">
        <v>0.994069107787519</v>
      </c>
      <c r="AI577" s="262">
        <v>0.92</v>
      </c>
      <c r="AJ577" s="260">
        <v>0.974060822898032</v>
      </c>
      <c r="AK577" s="260">
        <v>0.956487341772152</v>
      </c>
      <c r="AL577" s="260">
        <v>0.971698113207547</v>
      </c>
      <c r="AM577" s="260">
        <v>0.975124993374909</v>
      </c>
      <c r="AN577" s="259">
        <v>0.99</v>
      </c>
      <c r="AO577" s="264">
        <v>1</v>
      </c>
      <c r="AP577" s="264">
        <v>1</v>
      </c>
      <c r="AQ577" s="264">
        <v>1</v>
      </c>
      <c r="AR577" s="265">
        <v>1</v>
      </c>
      <c r="AS577" s="286">
        <v>0.05</v>
      </c>
      <c r="AT577" s="267">
        <v>0.181818181818182</v>
      </c>
      <c r="AU577" s="268">
        <v>0</v>
      </c>
      <c r="AV577" s="268">
        <v>0</v>
      </c>
      <c r="AW577" s="268">
        <v>0.0738255033557047</v>
      </c>
      <c r="AX577" s="224"/>
      <c r="AY577" s="222"/>
    </row>
    <row r="578" ht="15" spans="1:51">
      <c r="A578" s="220"/>
      <c r="B578" s="224"/>
      <c r="C578" s="283" t="s">
        <v>375</v>
      </c>
      <c r="D578" s="111" t="s">
        <v>25</v>
      </c>
      <c r="E578" s="111" t="s">
        <v>376</v>
      </c>
      <c r="F578" s="284" t="s">
        <v>609</v>
      </c>
      <c r="G578" s="284" t="s">
        <v>609</v>
      </c>
      <c r="H578" s="284" t="s">
        <v>609</v>
      </c>
      <c r="I578" s="284" t="s">
        <v>609</v>
      </c>
      <c r="J578" s="259">
        <v>0.9</v>
      </c>
      <c r="K578" s="260">
        <v>0.976744186046512</v>
      </c>
      <c r="L578" s="260">
        <v>0.944444444444444</v>
      </c>
      <c r="M578" s="261">
        <v>1</v>
      </c>
      <c r="N578" s="261">
        <v>0.963752665245203</v>
      </c>
      <c r="O578" s="262">
        <v>0.9</v>
      </c>
      <c r="P578" s="263">
        <v>0.953229914332021</v>
      </c>
      <c r="Q578" s="260">
        <v>0.980780780780781</v>
      </c>
      <c r="R578" s="260">
        <v>0.97234873129473</v>
      </c>
      <c r="S578" s="260">
        <v>0.975011556135628</v>
      </c>
      <c r="T578" s="262">
        <v>0.9</v>
      </c>
      <c r="U578" s="260">
        <v>0.935864783514702</v>
      </c>
      <c r="V578" s="260">
        <v>0.958558558558559</v>
      </c>
      <c r="W578" s="260">
        <v>0.943070917371503</v>
      </c>
      <c r="X578" s="260">
        <v>0.940927753759143</v>
      </c>
      <c r="Y578" s="262">
        <v>0.92</v>
      </c>
      <c r="Z578" s="262">
        <v>0.961605584642234</v>
      </c>
      <c r="AA578" s="262">
        <v>0.980961015412511</v>
      </c>
      <c r="AB578" s="262">
        <v>0.959212376933896</v>
      </c>
      <c r="AC578" s="262">
        <v>0.961009174311927</v>
      </c>
      <c r="AD578" s="262">
        <v>0.92</v>
      </c>
      <c r="AE578" s="260">
        <v>0.999459491922407</v>
      </c>
      <c r="AF578" s="260">
        <v>0.819076984284862</v>
      </c>
      <c r="AG578" s="260">
        <v>0.62864649393006</v>
      </c>
      <c r="AH578" s="260">
        <v>0.930828380424594</v>
      </c>
      <c r="AI578" s="262">
        <v>0.92</v>
      </c>
      <c r="AJ578" s="260">
        <v>0.97329431132248</v>
      </c>
      <c r="AK578" s="260">
        <v>0.986271676300578</v>
      </c>
      <c r="AL578" s="260">
        <v>0.978082915236335</v>
      </c>
      <c r="AM578" s="260">
        <v>0.980154400839542</v>
      </c>
      <c r="AN578" s="259">
        <v>0.99</v>
      </c>
      <c r="AO578" s="264">
        <v>1</v>
      </c>
      <c r="AP578" s="264">
        <v>1</v>
      </c>
      <c r="AQ578" s="264">
        <v>1</v>
      </c>
      <c r="AR578" s="265">
        <v>1</v>
      </c>
      <c r="AS578" s="286">
        <v>0.05</v>
      </c>
      <c r="AT578" s="267">
        <v>0.148148148148148</v>
      </c>
      <c r="AU578" s="268">
        <v>0.12</v>
      </c>
      <c r="AV578" s="268">
        <v>0</v>
      </c>
      <c r="AW578" s="268">
        <v>0.0756646216768916</v>
      </c>
      <c r="AX578" s="224"/>
      <c r="AY578" s="222"/>
    </row>
    <row r="579" ht="15" spans="1:51">
      <c r="A579" s="220"/>
      <c r="B579" s="224"/>
      <c r="C579" s="283" t="s">
        <v>375</v>
      </c>
      <c r="D579" s="111" t="s">
        <v>25</v>
      </c>
      <c r="E579" s="111" t="s">
        <v>376</v>
      </c>
      <c r="F579" s="284" t="s">
        <v>610</v>
      </c>
      <c r="G579" s="284" t="s">
        <v>610</v>
      </c>
      <c r="H579" s="284" t="s">
        <v>610</v>
      </c>
      <c r="I579" s="284" t="s">
        <v>610</v>
      </c>
      <c r="J579" s="259">
        <v>0.9</v>
      </c>
      <c r="K579" s="260">
        <v>1</v>
      </c>
      <c r="L579" s="260">
        <v>1</v>
      </c>
      <c r="M579" s="261">
        <v>1</v>
      </c>
      <c r="N579" s="261">
        <v>0.998003992015968</v>
      </c>
      <c r="O579" s="262">
        <v>0.9</v>
      </c>
      <c r="P579" s="263">
        <v>0.99784276126558</v>
      </c>
      <c r="Q579" s="260">
        <v>0.997953615279673</v>
      </c>
      <c r="R579" s="260">
        <v>0.999011532125206</v>
      </c>
      <c r="S579" s="260">
        <v>0.995886745736991</v>
      </c>
      <c r="T579" s="262">
        <v>0.9</v>
      </c>
      <c r="U579" s="260">
        <v>0.964046021093001</v>
      </c>
      <c r="V579" s="260">
        <v>0.974761255115962</v>
      </c>
      <c r="W579" s="260">
        <v>0.969357495881384</v>
      </c>
      <c r="X579" s="260">
        <v>0.967133900403339</v>
      </c>
      <c r="Y579" s="262">
        <v>0.92</v>
      </c>
      <c r="Z579" s="262">
        <v>0.978784956605593</v>
      </c>
      <c r="AA579" s="262">
        <v>0.974863387978142</v>
      </c>
      <c r="AB579" s="262">
        <v>0.9830220713073</v>
      </c>
      <c r="AC579" s="262">
        <v>0.978591994055912</v>
      </c>
      <c r="AD579" s="262">
        <v>0.92</v>
      </c>
      <c r="AE579" s="260">
        <v>0.995759025663332</v>
      </c>
      <c r="AF579" s="260">
        <v>0.996969418679401</v>
      </c>
      <c r="AG579" s="260">
        <v>0.99632715219923</v>
      </c>
      <c r="AH579" s="260">
        <v>0.983046778752083</v>
      </c>
      <c r="AI579" s="262">
        <v>0.92</v>
      </c>
      <c r="AJ579" s="260">
        <v>0.983880253310305</v>
      </c>
      <c r="AK579" s="260">
        <v>0.984460310793784</v>
      </c>
      <c r="AL579" s="260">
        <v>0.988962472406181</v>
      </c>
      <c r="AM579" s="260">
        <v>0.989117278905935</v>
      </c>
      <c r="AN579" s="259">
        <v>0.99</v>
      </c>
      <c r="AO579" s="264">
        <v>1</v>
      </c>
      <c r="AP579" s="264">
        <v>1</v>
      </c>
      <c r="AQ579" s="264">
        <v>1</v>
      </c>
      <c r="AR579" s="265">
        <v>1</v>
      </c>
      <c r="AS579" s="286">
        <v>0.05</v>
      </c>
      <c r="AT579" s="267">
        <v>0</v>
      </c>
      <c r="AU579" s="268">
        <v>0.333333333333333</v>
      </c>
      <c r="AV579" s="268">
        <v>0.130434782608696</v>
      </c>
      <c r="AW579" s="268">
        <v>0.0953436807095344</v>
      </c>
      <c r="AX579" s="224"/>
      <c r="AY579" s="222"/>
    </row>
    <row r="580" ht="15" spans="1:51">
      <c r="A580" s="220"/>
      <c r="B580" s="224"/>
      <c r="C580" s="283" t="s">
        <v>375</v>
      </c>
      <c r="D580" s="111" t="s">
        <v>25</v>
      </c>
      <c r="E580" s="111" t="s">
        <v>376</v>
      </c>
      <c r="F580" s="284" t="s">
        <v>611</v>
      </c>
      <c r="G580" s="284" t="s">
        <v>611</v>
      </c>
      <c r="H580" s="284" t="s">
        <v>611</v>
      </c>
      <c r="I580" s="284" t="s">
        <v>611</v>
      </c>
      <c r="J580" s="259">
        <v>0.9</v>
      </c>
      <c r="K580" s="260">
        <v>0.945945945945946</v>
      </c>
      <c r="L580" s="260">
        <v>0.96875</v>
      </c>
      <c r="M580" s="261">
        <v>0.96969696969697</v>
      </c>
      <c r="N580" s="261">
        <v>0.958230958230958</v>
      </c>
      <c r="O580" s="262">
        <v>0.9</v>
      </c>
      <c r="P580" s="263">
        <v>1</v>
      </c>
      <c r="Q580" s="260">
        <v>1</v>
      </c>
      <c r="R580" s="260">
        <v>1</v>
      </c>
      <c r="S580" s="260">
        <v>0.625</v>
      </c>
      <c r="T580" s="262">
        <v>0.9</v>
      </c>
      <c r="U580" s="260">
        <v>0</v>
      </c>
      <c r="V580" s="260">
        <v>0</v>
      </c>
      <c r="W580" s="260">
        <v>0</v>
      </c>
      <c r="X580" s="260">
        <v>0.375</v>
      </c>
      <c r="Y580" s="262">
        <v>0.92</v>
      </c>
      <c r="Z580" s="262" t="s">
        <v>33</v>
      </c>
      <c r="AA580" s="262">
        <v>0</v>
      </c>
      <c r="AB580" s="262" t="s">
        <v>33</v>
      </c>
      <c r="AC580" s="262">
        <v>0.25</v>
      </c>
      <c r="AD580" s="262">
        <v>0.92</v>
      </c>
      <c r="AE580" s="260">
        <v>1</v>
      </c>
      <c r="AF580" s="260">
        <v>0.992115637319317</v>
      </c>
      <c r="AG580" s="260">
        <v>0.990774907749078</v>
      </c>
      <c r="AH580" s="260">
        <v>0.991900758663113</v>
      </c>
      <c r="AI580" s="262">
        <v>0.92</v>
      </c>
      <c r="AJ580" s="260">
        <v>0.924941143885888</v>
      </c>
      <c r="AK580" s="260">
        <v>0.926687354538402</v>
      </c>
      <c r="AL580" s="260">
        <v>0.918640183346066</v>
      </c>
      <c r="AM580" s="260">
        <v>0.947188468144533</v>
      </c>
      <c r="AN580" s="259">
        <v>0.99</v>
      </c>
      <c r="AO580" s="264">
        <v>1</v>
      </c>
      <c r="AP580" s="264">
        <v>1</v>
      </c>
      <c r="AQ580" s="264">
        <v>1</v>
      </c>
      <c r="AR580" s="265">
        <v>1</v>
      </c>
      <c r="AS580" s="286">
        <v>0.05</v>
      </c>
      <c r="AT580" s="267">
        <v>0.0909090909090909</v>
      </c>
      <c r="AU580" s="268">
        <v>0.181818181818182</v>
      </c>
      <c r="AV580" s="268">
        <v>0.117647058823529</v>
      </c>
      <c r="AW580" s="268">
        <v>0.111716621253406</v>
      </c>
      <c r="AX580" s="224"/>
      <c r="AY580" s="222"/>
    </row>
    <row r="581" ht="15" spans="1:51">
      <c r="A581" s="220"/>
      <c r="B581" s="224"/>
      <c r="C581" s="283" t="s">
        <v>375</v>
      </c>
      <c r="D581" s="111" t="s">
        <v>25</v>
      </c>
      <c r="E581" s="111" t="s">
        <v>376</v>
      </c>
      <c r="F581" s="284" t="s">
        <v>612</v>
      </c>
      <c r="G581" s="284" t="s">
        <v>612</v>
      </c>
      <c r="H581" s="284" t="s">
        <v>612</v>
      </c>
      <c r="I581" s="284" t="s">
        <v>612</v>
      </c>
      <c r="J581" s="259">
        <v>0.9</v>
      </c>
      <c r="K581" s="260">
        <v>1</v>
      </c>
      <c r="L581" s="260">
        <v>1</v>
      </c>
      <c r="M581" s="261">
        <v>1</v>
      </c>
      <c r="N581" s="261">
        <v>0.991789819376026</v>
      </c>
      <c r="O581" s="262">
        <v>0.9</v>
      </c>
      <c r="P581" s="263">
        <v>0.995328921759439</v>
      </c>
      <c r="Q581" s="260">
        <v>0.998048780487805</v>
      </c>
      <c r="R581" s="260">
        <v>0.998490945674044</v>
      </c>
      <c r="S581" s="260">
        <v>0.997704435204435</v>
      </c>
      <c r="T581" s="262">
        <v>0.9</v>
      </c>
      <c r="U581" s="260">
        <v>0.96691319579603</v>
      </c>
      <c r="V581" s="260">
        <v>0.975609756097561</v>
      </c>
      <c r="W581" s="260">
        <v>0.973340040241449</v>
      </c>
      <c r="X581" s="260">
        <v>0.970893970893971</v>
      </c>
      <c r="Y581" s="262">
        <v>0.92</v>
      </c>
      <c r="Z581" s="262">
        <v>0.973352033660589</v>
      </c>
      <c r="AA581" s="262">
        <v>0.985668789808917</v>
      </c>
      <c r="AB581" s="262">
        <v>0.977678571428571</v>
      </c>
      <c r="AC581" s="262">
        <v>0.98054224193433</v>
      </c>
      <c r="AD581" s="262">
        <v>0.92</v>
      </c>
      <c r="AE581" s="260">
        <v>0.977925612337466</v>
      </c>
      <c r="AF581" s="260">
        <v>0.994627332226238</v>
      </c>
      <c r="AG581" s="260">
        <v>0.94950595191784</v>
      </c>
      <c r="AH581" s="260">
        <v>0.9831642895516</v>
      </c>
      <c r="AI581" s="262">
        <v>0.92</v>
      </c>
      <c r="AJ581" s="260">
        <v>0.982937233394272</v>
      </c>
      <c r="AK581" s="260">
        <v>0.988505747126437</v>
      </c>
      <c r="AL581" s="260">
        <v>0.986869101354124</v>
      </c>
      <c r="AM581" s="260">
        <v>0.987216995245853</v>
      </c>
      <c r="AN581" s="259">
        <v>0.99</v>
      </c>
      <c r="AO581" s="264">
        <v>1</v>
      </c>
      <c r="AP581" s="264">
        <v>1</v>
      </c>
      <c r="AQ581" s="264">
        <v>1</v>
      </c>
      <c r="AR581" s="265">
        <v>1</v>
      </c>
      <c r="AS581" s="286">
        <v>0.05</v>
      </c>
      <c r="AT581" s="267">
        <v>0.2</v>
      </c>
      <c r="AU581" s="268">
        <v>0.357142857142857</v>
      </c>
      <c r="AV581" s="268">
        <v>0</v>
      </c>
      <c r="AW581" s="268">
        <v>0.171717171717172</v>
      </c>
      <c r="AX581" s="224"/>
      <c r="AY581" s="222"/>
    </row>
    <row r="582" ht="15" spans="1:51">
      <c r="A582" s="220"/>
      <c r="B582" s="224"/>
      <c r="C582" s="283" t="s">
        <v>375</v>
      </c>
      <c r="D582" s="111" t="s">
        <v>25</v>
      </c>
      <c r="E582" s="111" t="s">
        <v>376</v>
      </c>
      <c r="F582" s="284" t="s">
        <v>613</v>
      </c>
      <c r="G582" s="284" t="s">
        <v>613</v>
      </c>
      <c r="H582" s="284" t="s">
        <v>613</v>
      </c>
      <c r="I582" s="284" t="s">
        <v>613</v>
      </c>
      <c r="J582" s="259">
        <v>0.9</v>
      </c>
      <c r="K582" s="260">
        <v>0.911764705882353</v>
      </c>
      <c r="L582" s="260">
        <v>0.862068965517241</v>
      </c>
      <c r="M582" s="261">
        <v>0.870967741935484</v>
      </c>
      <c r="N582" s="261">
        <v>0.896366083445491</v>
      </c>
      <c r="O582" s="262">
        <v>0.9</v>
      </c>
      <c r="P582" s="263">
        <v>0</v>
      </c>
      <c r="Q582" s="260" t="s">
        <v>33</v>
      </c>
      <c r="R582" s="260" t="s">
        <v>33</v>
      </c>
      <c r="S582" s="260">
        <v>0</v>
      </c>
      <c r="T582" s="262">
        <v>0.9</v>
      </c>
      <c r="U582" s="260">
        <v>0</v>
      </c>
      <c r="V582" s="260" t="s">
        <v>33</v>
      </c>
      <c r="W582" s="260" t="s">
        <v>33</v>
      </c>
      <c r="X582" s="260">
        <v>0</v>
      </c>
      <c r="Y582" s="262">
        <v>0.92</v>
      </c>
      <c r="Z582" s="262" t="s">
        <v>33</v>
      </c>
      <c r="AA582" s="262" t="s">
        <v>33</v>
      </c>
      <c r="AB582" s="262" t="s">
        <v>33</v>
      </c>
      <c r="AC582" s="262" t="s">
        <v>33</v>
      </c>
      <c r="AD582" s="262">
        <v>0.92</v>
      </c>
      <c r="AE582" s="260">
        <v>0.892857142857143</v>
      </c>
      <c r="AF582" s="260">
        <v>0.966666666666667</v>
      </c>
      <c r="AG582" s="260">
        <v>0.953488372093023</v>
      </c>
      <c r="AH582" s="260">
        <v>0.958930276981853</v>
      </c>
      <c r="AI582" s="262">
        <v>0.92</v>
      </c>
      <c r="AJ582" s="260">
        <v>0.868203883495146</v>
      </c>
      <c r="AK582" s="260">
        <v>0.8783000643915</v>
      </c>
      <c r="AL582" s="260">
        <v>0.849722991689751</v>
      </c>
      <c r="AM582" s="260">
        <v>0.909447161787544</v>
      </c>
      <c r="AN582" s="259">
        <v>0.99</v>
      </c>
      <c r="AO582" s="264">
        <v>1</v>
      </c>
      <c r="AP582" s="264">
        <v>1</v>
      </c>
      <c r="AQ582" s="264">
        <v>1</v>
      </c>
      <c r="AR582" s="265">
        <v>1</v>
      </c>
      <c r="AS582" s="286">
        <v>0.05</v>
      </c>
      <c r="AT582" s="267">
        <v>0</v>
      </c>
      <c r="AU582" s="268">
        <v>0.25</v>
      </c>
      <c r="AV582" s="268">
        <v>0</v>
      </c>
      <c r="AW582" s="268">
        <v>0.0793650793650794</v>
      </c>
      <c r="AX582" s="224"/>
      <c r="AY582" s="222"/>
    </row>
    <row r="583" ht="15" spans="1:51">
      <c r="A583" s="220"/>
      <c r="B583" s="224"/>
      <c r="C583" s="283" t="s">
        <v>375</v>
      </c>
      <c r="D583" s="111" t="s">
        <v>25</v>
      </c>
      <c r="E583" s="111" t="s">
        <v>376</v>
      </c>
      <c r="F583" s="284" t="s">
        <v>614</v>
      </c>
      <c r="G583" s="284" t="s">
        <v>614</v>
      </c>
      <c r="H583" s="284" t="s">
        <v>614</v>
      </c>
      <c r="I583" s="284" t="s">
        <v>614</v>
      </c>
      <c r="J583" s="259">
        <v>0.9</v>
      </c>
      <c r="K583" s="260">
        <v>1</v>
      </c>
      <c r="L583" s="260">
        <v>1</v>
      </c>
      <c r="M583" s="261">
        <v>1</v>
      </c>
      <c r="N583" s="261">
        <v>0.980327868852459</v>
      </c>
      <c r="O583" s="262">
        <v>0.9</v>
      </c>
      <c r="P583" s="263">
        <v>0.992389649923896</v>
      </c>
      <c r="Q583" s="260">
        <v>0.956521739130435</v>
      </c>
      <c r="R583" s="260">
        <v>0.993424657534247</v>
      </c>
      <c r="S583" s="260">
        <v>0.98352846376262</v>
      </c>
      <c r="T583" s="262">
        <v>0.9</v>
      </c>
      <c r="U583" s="260">
        <v>0.919710806697108</v>
      </c>
      <c r="V583" s="260">
        <v>0.909610983981693</v>
      </c>
      <c r="W583" s="260">
        <v>0.951232876712329</v>
      </c>
      <c r="X583" s="260">
        <v>0.916931317248898</v>
      </c>
      <c r="Y583" s="262">
        <v>0.92</v>
      </c>
      <c r="Z583" s="262">
        <v>0.886128364389234</v>
      </c>
      <c r="AA583" s="262">
        <v>0.861878453038674</v>
      </c>
      <c r="AB583" s="262">
        <v>0.896860986547085</v>
      </c>
      <c r="AC583" s="262">
        <v>0.862686567164179</v>
      </c>
      <c r="AD583" s="262">
        <v>0.92</v>
      </c>
      <c r="AE583" s="260">
        <v>0.99814126394052</v>
      </c>
      <c r="AF583" s="260">
        <v>0.999094202898551</v>
      </c>
      <c r="AG583" s="260">
        <v>0.998436278342455</v>
      </c>
      <c r="AH583" s="260">
        <v>0.997153189197507</v>
      </c>
      <c r="AI583" s="262">
        <v>0.92</v>
      </c>
      <c r="AJ583" s="260">
        <v>0.959511568123393</v>
      </c>
      <c r="AK583" s="260">
        <v>0.942556634304207</v>
      </c>
      <c r="AL583" s="260">
        <v>0.9716796875</v>
      </c>
      <c r="AM583" s="260">
        <v>0.957699241998333</v>
      </c>
      <c r="AN583" s="259">
        <v>0.99</v>
      </c>
      <c r="AO583" s="264">
        <v>1</v>
      </c>
      <c r="AP583" s="264">
        <v>1</v>
      </c>
      <c r="AQ583" s="264">
        <v>1</v>
      </c>
      <c r="AR583" s="265">
        <v>1</v>
      </c>
      <c r="AS583" s="286">
        <v>0.05</v>
      </c>
      <c r="AT583" s="267">
        <v>0</v>
      </c>
      <c r="AU583" s="268">
        <v>0.142857142857143</v>
      </c>
      <c r="AV583" s="268">
        <v>0.125</v>
      </c>
      <c r="AW583" s="268">
        <v>0.0681818181818182</v>
      </c>
      <c r="AX583" s="224"/>
      <c r="AY583" s="222"/>
    </row>
    <row r="584" ht="15" spans="1:51">
      <c r="A584" s="220"/>
      <c r="B584" s="224"/>
      <c r="C584" s="283" t="s">
        <v>375</v>
      </c>
      <c r="D584" s="111" t="s">
        <v>25</v>
      </c>
      <c r="E584" s="111" t="s">
        <v>376</v>
      </c>
      <c r="F584" s="284" t="s">
        <v>615</v>
      </c>
      <c r="G584" s="284" t="s">
        <v>615</v>
      </c>
      <c r="H584" s="284" t="s">
        <v>615</v>
      </c>
      <c r="I584" s="284" t="s">
        <v>615</v>
      </c>
      <c r="J584" s="259">
        <v>0.9</v>
      </c>
      <c r="K584" s="260">
        <v>0.972222222222222</v>
      </c>
      <c r="L584" s="260">
        <v>1</v>
      </c>
      <c r="M584" s="261">
        <v>1</v>
      </c>
      <c r="N584" s="261">
        <v>0.974496644295302</v>
      </c>
      <c r="O584" s="262">
        <v>0.9</v>
      </c>
      <c r="P584" s="263">
        <v>0.75</v>
      </c>
      <c r="Q584" s="260">
        <v>1</v>
      </c>
      <c r="R584" s="260" t="s">
        <v>33</v>
      </c>
      <c r="S584" s="260">
        <v>0.657894736842105</v>
      </c>
      <c r="T584" s="262">
        <v>0.9</v>
      </c>
      <c r="U584" s="260">
        <v>0.25</v>
      </c>
      <c r="V584" s="260">
        <v>1</v>
      </c>
      <c r="W584" s="260" t="s">
        <v>33</v>
      </c>
      <c r="X584" s="260">
        <v>0.763157894736842</v>
      </c>
      <c r="Y584" s="262">
        <v>0.92</v>
      </c>
      <c r="Z584" s="262" t="s">
        <v>33</v>
      </c>
      <c r="AA584" s="262" t="s">
        <v>33</v>
      </c>
      <c r="AB584" s="262" t="s">
        <v>33</v>
      </c>
      <c r="AC584" s="262">
        <v>1</v>
      </c>
      <c r="AD584" s="262">
        <v>0.92</v>
      </c>
      <c r="AE584" s="260">
        <v>0.969072164948454</v>
      </c>
      <c r="AF584" s="260">
        <v>0.991869918699187</v>
      </c>
      <c r="AG584" s="260">
        <v>0.984732824427481</v>
      </c>
      <c r="AH584" s="260">
        <v>0.973961218836565</v>
      </c>
      <c r="AI584" s="262">
        <v>0.92</v>
      </c>
      <c r="AJ584" s="260">
        <v>0.963620981387479</v>
      </c>
      <c r="AK584" s="260">
        <v>0.936854190585534</v>
      </c>
      <c r="AL584" s="260">
        <v>0.897717422710199</v>
      </c>
      <c r="AM584" s="260">
        <v>0.947781352061489</v>
      </c>
      <c r="AN584" s="259">
        <v>0.99</v>
      </c>
      <c r="AO584" s="264">
        <v>1</v>
      </c>
      <c r="AP584" s="264">
        <v>1</v>
      </c>
      <c r="AQ584" s="264">
        <v>1</v>
      </c>
      <c r="AR584" s="265">
        <v>1</v>
      </c>
      <c r="AS584" s="286">
        <v>0.05</v>
      </c>
      <c r="AT584" s="267">
        <v>0.285714285714286</v>
      </c>
      <c r="AU584" s="268">
        <v>0.222222222222222</v>
      </c>
      <c r="AV584" s="268">
        <v>0.25</v>
      </c>
      <c r="AW584" s="268">
        <v>0.108571428571429</v>
      </c>
      <c r="AX584" s="224"/>
      <c r="AY584" s="222"/>
    </row>
    <row r="585" ht="15" spans="1:51">
      <c r="A585" s="220"/>
      <c r="B585" s="224"/>
      <c r="C585" s="283" t="s">
        <v>375</v>
      </c>
      <c r="D585" s="111" t="s">
        <v>25</v>
      </c>
      <c r="E585" s="111" t="s">
        <v>376</v>
      </c>
      <c r="F585" s="284" t="s">
        <v>616</v>
      </c>
      <c r="G585" s="284" t="s">
        <v>616</v>
      </c>
      <c r="H585" s="284" t="s">
        <v>616</v>
      </c>
      <c r="I585" s="284" t="s">
        <v>616</v>
      </c>
      <c r="J585" s="259">
        <v>0.9</v>
      </c>
      <c r="K585" s="260">
        <v>1</v>
      </c>
      <c r="L585" s="260">
        <v>1</v>
      </c>
      <c r="M585" s="261">
        <v>1</v>
      </c>
      <c r="N585" s="261">
        <v>0.973426573426573</v>
      </c>
      <c r="O585" s="262">
        <v>0.9</v>
      </c>
      <c r="P585" s="263">
        <v>0.984536082474227</v>
      </c>
      <c r="Q585" s="260">
        <v>0.9825</v>
      </c>
      <c r="R585" s="260">
        <v>0.977017114914425</v>
      </c>
      <c r="S585" s="260">
        <v>0.981460493959157</v>
      </c>
      <c r="T585" s="262">
        <v>0.9</v>
      </c>
      <c r="U585" s="260">
        <v>0.934364261168385</v>
      </c>
      <c r="V585" s="260">
        <v>0.93</v>
      </c>
      <c r="W585" s="260">
        <v>0.938875305623472</v>
      </c>
      <c r="X585" s="260">
        <v>0.933689725221854</v>
      </c>
      <c r="Y585" s="262">
        <v>0.92</v>
      </c>
      <c r="Z585" s="262">
        <v>0.894736842105263</v>
      </c>
      <c r="AA585" s="262">
        <v>0.9344</v>
      </c>
      <c r="AB585" s="262">
        <v>0.927536231884058</v>
      </c>
      <c r="AC585" s="262">
        <v>0.905624605013693</v>
      </c>
      <c r="AD585" s="262">
        <v>0.92</v>
      </c>
      <c r="AE585" s="260">
        <v>0.997328425552125</v>
      </c>
      <c r="AF585" s="260">
        <v>0.992588959729715</v>
      </c>
      <c r="AG585" s="260">
        <v>0.946973333915245</v>
      </c>
      <c r="AH585" s="260">
        <v>0.972189037600988</v>
      </c>
      <c r="AI585" s="262">
        <v>0.92</v>
      </c>
      <c r="AJ585" s="260">
        <v>0.956569543705333</v>
      </c>
      <c r="AK585" s="260">
        <v>0.963835616438356</v>
      </c>
      <c r="AL585" s="260">
        <v>0.973101265822785</v>
      </c>
      <c r="AM585" s="260">
        <v>0.96339385200236</v>
      </c>
      <c r="AN585" s="259">
        <v>0.99</v>
      </c>
      <c r="AO585" s="264">
        <v>1</v>
      </c>
      <c r="AP585" s="264">
        <v>1</v>
      </c>
      <c r="AQ585" s="264">
        <v>1</v>
      </c>
      <c r="AR585" s="265">
        <v>1</v>
      </c>
      <c r="AS585" s="286">
        <v>0.05</v>
      </c>
      <c r="AT585" s="267">
        <v>0.0294117647058824</v>
      </c>
      <c r="AU585" s="268">
        <v>0.0357142857142857</v>
      </c>
      <c r="AV585" s="268">
        <v>0</v>
      </c>
      <c r="AW585" s="268">
        <v>0.028436018957346</v>
      </c>
      <c r="AX585" s="224"/>
      <c r="AY585" s="222"/>
    </row>
    <row r="586" ht="15" spans="1:51">
      <c r="A586" s="220"/>
      <c r="B586" s="224"/>
      <c r="C586" s="283" t="s">
        <v>375</v>
      </c>
      <c r="D586" s="111" t="s">
        <v>25</v>
      </c>
      <c r="E586" s="111" t="s">
        <v>376</v>
      </c>
      <c r="F586" s="284" t="s">
        <v>617</v>
      </c>
      <c r="G586" s="284" t="s">
        <v>617</v>
      </c>
      <c r="H586" s="284" t="s">
        <v>617</v>
      </c>
      <c r="I586" s="284" t="s">
        <v>617</v>
      </c>
      <c r="J586" s="259">
        <v>0.9</v>
      </c>
      <c r="K586" s="260">
        <v>1</v>
      </c>
      <c r="L586" s="260">
        <v>1</v>
      </c>
      <c r="M586" s="261">
        <v>1</v>
      </c>
      <c r="N586" s="261">
        <v>0.995674740484429</v>
      </c>
      <c r="O586" s="262">
        <v>0.9</v>
      </c>
      <c r="P586" s="263">
        <v>0.983288632143594</v>
      </c>
      <c r="Q586" s="260">
        <v>0.991499696417729</v>
      </c>
      <c r="R586" s="260">
        <v>0.987654320987654</v>
      </c>
      <c r="S586" s="260">
        <v>0.987204976520095</v>
      </c>
      <c r="T586" s="262">
        <v>0.9</v>
      </c>
      <c r="U586" s="260">
        <v>0.86445223849804</v>
      </c>
      <c r="V586" s="260">
        <v>0.916818457802064</v>
      </c>
      <c r="W586" s="260">
        <v>0.887453344817686</v>
      </c>
      <c r="X586" s="260">
        <v>0.899591388668659</v>
      </c>
      <c r="Y586" s="262">
        <v>0.92</v>
      </c>
      <c r="Z586" s="262">
        <v>0.81047619047619</v>
      </c>
      <c r="AA586" s="262">
        <v>0.808988764044944</v>
      </c>
      <c r="AB586" s="262">
        <v>0.775280898876405</v>
      </c>
      <c r="AC586" s="262">
        <v>0.848854262144821</v>
      </c>
      <c r="AD586" s="262">
        <v>0.92</v>
      </c>
      <c r="AE586" s="260">
        <v>0.999480384515459</v>
      </c>
      <c r="AF586" s="260">
        <v>0.997420020639835</v>
      </c>
      <c r="AG586" s="260">
        <v>0.994856163078682</v>
      </c>
      <c r="AH586" s="260">
        <v>0.997110225885929</v>
      </c>
      <c r="AI586" s="262">
        <v>0.92</v>
      </c>
      <c r="AJ586" s="260">
        <v>0.946797695696374</v>
      </c>
      <c r="AK586" s="260">
        <v>0.91952614379085</v>
      </c>
      <c r="AL586" s="260">
        <v>0.955193482688391</v>
      </c>
      <c r="AM586" s="260">
        <v>0.953099714880173</v>
      </c>
      <c r="AN586" s="259">
        <v>0.99</v>
      </c>
      <c r="AO586" s="264">
        <v>1</v>
      </c>
      <c r="AP586" s="264">
        <v>1</v>
      </c>
      <c r="AQ586" s="264">
        <v>1</v>
      </c>
      <c r="AR586" s="265">
        <v>1</v>
      </c>
      <c r="AS586" s="286">
        <v>0.05</v>
      </c>
      <c r="AT586" s="267">
        <v>0.0769230769230769</v>
      </c>
      <c r="AU586" s="268">
        <v>0.1</v>
      </c>
      <c r="AV586" s="268">
        <v>0.117647058823529</v>
      </c>
      <c r="AW586" s="268">
        <v>0.0695364238410596</v>
      </c>
      <c r="AX586" s="224"/>
      <c r="AY586" s="222"/>
    </row>
    <row r="587" ht="15" spans="1:51">
      <c r="A587" s="220"/>
      <c r="B587" s="224"/>
      <c r="C587" s="283" t="s">
        <v>375</v>
      </c>
      <c r="D587" s="111" t="s">
        <v>25</v>
      </c>
      <c r="E587" s="111" t="s">
        <v>376</v>
      </c>
      <c r="F587" s="284" t="s">
        <v>618</v>
      </c>
      <c r="G587" s="284" t="s">
        <v>618</v>
      </c>
      <c r="H587" s="284" t="s">
        <v>618</v>
      </c>
      <c r="I587" s="284" t="s">
        <v>618</v>
      </c>
      <c r="J587" s="259">
        <v>0.9</v>
      </c>
      <c r="K587" s="260">
        <v>0.985074626865672</v>
      </c>
      <c r="L587" s="260">
        <v>0.962264150943396</v>
      </c>
      <c r="M587" s="261">
        <v>1</v>
      </c>
      <c r="N587" s="261">
        <v>0.976905311778291</v>
      </c>
      <c r="O587" s="262">
        <v>0.9</v>
      </c>
      <c r="P587" s="263">
        <v>0.98963466440102</v>
      </c>
      <c r="Q587" s="260">
        <v>0.981835564053537</v>
      </c>
      <c r="R587" s="260">
        <v>0.99245886654479</v>
      </c>
      <c r="S587" s="260">
        <v>0.987993006385054</v>
      </c>
      <c r="T587" s="262">
        <v>0.9</v>
      </c>
      <c r="U587" s="260">
        <v>0.94375531011045</v>
      </c>
      <c r="V587" s="260">
        <v>0.947896749521989</v>
      </c>
      <c r="W587" s="260">
        <v>0.95863802559415</v>
      </c>
      <c r="X587" s="260">
        <v>0.939984351303575</v>
      </c>
      <c r="Y587" s="262">
        <v>0.92</v>
      </c>
      <c r="Z587" s="262">
        <v>0.945428773919206</v>
      </c>
      <c r="AA587" s="262">
        <v>0.945078459343795</v>
      </c>
      <c r="AB587" s="262">
        <v>0.963811821471653</v>
      </c>
      <c r="AC587" s="262">
        <v>0.93958080603855</v>
      </c>
      <c r="AD587" s="262">
        <v>0.92</v>
      </c>
      <c r="AE587" s="260">
        <v>0.990456404596507</v>
      </c>
      <c r="AF587" s="260">
        <v>0.982265239870145</v>
      </c>
      <c r="AG587" s="260">
        <v>0.985373515264553</v>
      </c>
      <c r="AH587" s="260">
        <v>0.975912121297364</v>
      </c>
      <c r="AI587" s="262">
        <v>0.92</v>
      </c>
      <c r="AJ587" s="260">
        <v>0.971636064675254</v>
      </c>
      <c r="AK587" s="260">
        <v>0.966800228963938</v>
      </c>
      <c r="AL587" s="260">
        <v>0.983096427199385</v>
      </c>
      <c r="AM587" s="260">
        <v>0.97151221709267</v>
      </c>
      <c r="AN587" s="259">
        <v>0.99</v>
      </c>
      <c r="AO587" s="264">
        <v>1</v>
      </c>
      <c r="AP587" s="264">
        <v>1</v>
      </c>
      <c r="AQ587" s="264">
        <v>1</v>
      </c>
      <c r="AR587" s="265">
        <v>1</v>
      </c>
      <c r="AS587" s="286">
        <v>0.05</v>
      </c>
      <c r="AT587" s="267">
        <v>0.027027027027027</v>
      </c>
      <c r="AU587" s="268">
        <v>0.125</v>
      </c>
      <c r="AV587" s="268">
        <v>0.0909090909090909</v>
      </c>
      <c r="AW587" s="268">
        <v>0.0691489361702128</v>
      </c>
      <c r="AX587" s="224"/>
      <c r="AY587" s="222"/>
    </row>
    <row r="588" ht="15" spans="1:51">
      <c r="A588" s="220"/>
      <c r="B588" s="224"/>
      <c r="C588" s="283" t="s">
        <v>375</v>
      </c>
      <c r="D588" s="111" t="s">
        <v>25</v>
      </c>
      <c r="E588" s="111" t="s">
        <v>376</v>
      </c>
      <c r="F588" s="284" t="s">
        <v>619</v>
      </c>
      <c r="G588" s="284" t="s">
        <v>619</v>
      </c>
      <c r="H588" s="284" t="s">
        <v>619</v>
      </c>
      <c r="I588" s="284" t="s">
        <v>619</v>
      </c>
      <c r="J588" s="259">
        <v>0.9</v>
      </c>
      <c r="K588" s="260">
        <v>0.976744186046512</v>
      </c>
      <c r="L588" s="260">
        <v>0.973684210526316</v>
      </c>
      <c r="M588" s="261">
        <v>1</v>
      </c>
      <c r="N588" s="261">
        <v>0.966340933767644</v>
      </c>
      <c r="O588" s="262">
        <v>0.9</v>
      </c>
      <c r="P588" s="263">
        <v>0</v>
      </c>
      <c r="Q588" s="260">
        <v>0.5</v>
      </c>
      <c r="R588" s="260" t="s">
        <v>33</v>
      </c>
      <c r="S588" s="260">
        <v>0.5</v>
      </c>
      <c r="T588" s="262">
        <v>0.9</v>
      </c>
      <c r="U588" s="260">
        <v>0</v>
      </c>
      <c r="V588" s="260">
        <v>1</v>
      </c>
      <c r="W588" s="260" t="s">
        <v>33</v>
      </c>
      <c r="X588" s="260">
        <v>0.6</v>
      </c>
      <c r="Y588" s="262">
        <v>0.92</v>
      </c>
      <c r="Z588" s="262" t="s">
        <v>33</v>
      </c>
      <c r="AA588" s="262" t="s">
        <v>33</v>
      </c>
      <c r="AB588" s="262" t="s">
        <v>33</v>
      </c>
      <c r="AC588" s="262">
        <v>1</v>
      </c>
      <c r="AD588" s="262">
        <v>0.92</v>
      </c>
      <c r="AE588" s="260">
        <v>0.999483737738771</v>
      </c>
      <c r="AF588" s="260">
        <v>0.998381003777658</v>
      </c>
      <c r="AG588" s="260">
        <v>0.999137931034483</v>
      </c>
      <c r="AH588" s="260">
        <v>0.998659613681515</v>
      </c>
      <c r="AI588" s="262">
        <v>0.92</v>
      </c>
      <c r="AJ588" s="260">
        <v>0.973225562010609</v>
      </c>
      <c r="AK588" s="260">
        <v>0.926618705035971</v>
      </c>
      <c r="AL588" s="260">
        <v>0.972578347578348</v>
      </c>
      <c r="AM588" s="260">
        <v>0.953914340629393</v>
      </c>
      <c r="AN588" s="259">
        <v>0.99</v>
      </c>
      <c r="AO588" s="264">
        <v>1</v>
      </c>
      <c r="AP588" s="264">
        <v>1</v>
      </c>
      <c r="AQ588" s="264">
        <v>1</v>
      </c>
      <c r="AR588" s="265">
        <v>1</v>
      </c>
      <c r="AS588" s="286">
        <v>0.05</v>
      </c>
      <c r="AT588" s="267">
        <v>0</v>
      </c>
      <c r="AU588" s="268">
        <v>0</v>
      </c>
      <c r="AV588" s="268">
        <v>0</v>
      </c>
      <c r="AW588" s="268">
        <v>0.0994152046783626</v>
      </c>
      <c r="AX588" s="224"/>
      <c r="AY588" s="222"/>
    </row>
    <row r="589" ht="15" spans="1:51">
      <c r="A589" s="220"/>
      <c r="B589" s="224"/>
      <c r="C589" s="283" t="s">
        <v>375</v>
      </c>
      <c r="D589" s="111" t="s">
        <v>25</v>
      </c>
      <c r="E589" s="111" t="s">
        <v>376</v>
      </c>
      <c r="F589" s="284" t="s">
        <v>620</v>
      </c>
      <c r="G589" s="284" t="s">
        <v>620</v>
      </c>
      <c r="H589" s="284" t="s">
        <v>620</v>
      </c>
      <c r="I589" s="284" t="s">
        <v>620</v>
      </c>
      <c r="J589" s="259">
        <v>0.9</v>
      </c>
      <c r="K589" s="260">
        <v>0.857142857142857</v>
      </c>
      <c r="L589" s="260">
        <v>0.878048780487805</v>
      </c>
      <c r="M589" s="261">
        <v>0.842105263157895</v>
      </c>
      <c r="N589" s="261">
        <v>0.837894736842105</v>
      </c>
      <c r="O589" s="262">
        <v>0.9</v>
      </c>
      <c r="P589" s="263">
        <v>0.988700564971751</v>
      </c>
      <c r="Q589" s="260">
        <v>0.988876529477197</v>
      </c>
      <c r="R589" s="260">
        <v>0.992098765432099</v>
      </c>
      <c r="S589" s="260">
        <v>0.980292906796248</v>
      </c>
      <c r="T589" s="262">
        <v>0.9</v>
      </c>
      <c r="U589" s="260">
        <v>0.878217200251099</v>
      </c>
      <c r="V589" s="260">
        <v>0.890989988876529</v>
      </c>
      <c r="W589" s="260">
        <v>0.878518518518518</v>
      </c>
      <c r="X589" s="260">
        <v>0.868191941688601</v>
      </c>
      <c r="Y589" s="262">
        <v>0.92</v>
      </c>
      <c r="Z589" s="262">
        <v>0.919238095238095</v>
      </c>
      <c r="AA589" s="262">
        <v>0.92008843967151</v>
      </c>
      <c r="AB589" s="262">
        <v>0.91578947368421</v>
      </c>
      <c r="AC589" s="262">
        <v>0.93063653406257</v>
      </c>
      <c r="AD589" s="262">
        <v>0.92</v>
      </c>
      <c r="AE589" s="260">
        <v>0.968366863103705</v>
      </c>
      <c r="AF589" s="260">
        <v>0.974753337202554</v>
      </c>
      <c r="AG589" s="260">
        <v>0.907502977371973</v>
      </c>
      <c r="AH589" s="260">
        <v>0.974280764384712</v>
      </c>
      <c r="AI589" s="262">
        <v>0.92</v>
      </c>
      <c r="AJ589" s="260">
        <v>0.939274040942715</v>
      </c>
      <c r="AK589" s="260">
        <v>0.935964559001208</v>
      </c>
      <c r="AL589" s="260">
        <v>0.945339652448657</v>
      </c>
      <c r="AM589" s="260">
        <v>0.945762769589687</v>
      </c>
      <c r="AN589" s="259">
        <v>0.99</v>
      </c>
      <c r="AO589" s="264">
        <v>1</v>
      </c>
      <c r="AP589" s="264">
        <v>1</v>
      </c>
      <c r="AQ589" s="264">
        <v>1</v>
      </c>
      <c r="AR589" s="265">
        <v>1</v>
      </c>
      <c r="AS589" s="286">
        <v>0.05</v>
      </c>
      <c r="AT589" s="267">
        <v>0.107142857142857</v>
      </c>
      <c r="AU589" s="268">
        <v>0.08</v>
      </c>
      <c r="AV589" s="268">
        <v>0.0555555555555556</v>
      </c>
      <c r="AW589" s="268">
        <v>0.0458333333333333</v>
      </c>
      <c r="AX589" s="224"/>
      <c r="AY589" s="222"/>
    </row>
    <row r="590" ht="15" spans="1:51">
      <c r="A590" s="220"/>
      <c r="B590" s="224"/>
      <c r="C590" s="283" t="s">
        <v>375</v>
      </c>
      <c r="D590" s="111" t="s">
        <v>25</v>
      </c>
      <c r="E590" s="111" t="s">
        <v>376</v>
      </c>
      <c r="F590" s="284" t="s">
        <v>621</v>
      </c>
      <c r="G590" s="284" t="s">
        <v>621</v>
      </c>
      <c r="H590" s="284" t="s">
        <v>621</v>
      </c>
      <c r="I590" s="284" t="s">
        <v>621</v>
      </c>
      <c r="J590" s="259">
        <v>0.9</v>
      </c>
      <c r="K590" s="260">
        <v>0.962264150943396</v>
      </c>
      <c r="L590" s="260">
        <v>0.942307692307692</v>
      </c>
      <c r="M590" s="261">
        <v>0.883720930232558</v>
      </c>
      <c r="N590" s="261">
        <v>0.963028169014085</v>
      </c>
      <c r="O590" s="262">
        <v>0.9</v>
      </c>
      <c r="P590" s="263">
        <v>0.988409703504043</v>
      </c>
      <c r="Q590" s="260">
        <v>0.984458735262594</v>
      </c>
      <c r="R590" s="260">
        <v>0.98885077186964</v>
      </c>
      <c r="S590" s="260">
        <v>0.987039694633901</v>
      </c>
      <c r="T590" s="262">
        <v>0.9</v>
      </c>
      <c r="U590" s="260">
        <v>0.929919137466307</v>
      </c>
      <c r="V590" s="260">
        <v>0.931939978563773</v>
      </c>
      <c r="W590" s="260">
        <v>0.939536878216124</v>
      </c>
      <c r="X590" s="260">
        <v>0.923303398381441</v>
      </c>
      <c r="Y590" s="262">
        <v>0.92</v>
      </c>
      <c r="Z590" s="262">
        <v>0.962910128388017</v>
      </c>
      <c r="AA590" s="262">
        <v>0.974833808167141</v>
      </c>
      <c r="AB590" s="262">
        <v>0.975285171102662</v>
      </c>
      <c r="AC590" s="262">
        <v>0.971761059157297</v>
      </c>
      <c r="AD590" s="262">
        <v>0.92</v>
      </c>
      <c r="AE590" s="260">
        <v>0.994383355747172</v>
      </c>
      <c r="AF590" s="260">
        <v>0.979657027572293</v>
      </c>
      <c r="AG590" s="260">
        <v>0.936814319887816</v>
      </c>
      <c r="AH590" s="260">
        <v>0.973991340191451</v>
      </c>
      <c r="AI590" s="262">
        <v>0.92</v>
      </c>
      <c r="AJ590" s="260">
        <v>0.973531042128603</v>
      </c>
      <c r="AK590" s="260">
        <v>0.976487997369286</v>
      </c>
      <c r="AL590" s="260">
        <v>0.98542199488491</v>
      </c>
      <c r="AM590" s="260">
        <v>0.979598082929306</v>
      </c>
      <c r="AN590" s="259">
        <v>0.99</v>
      </c>
      <c r="AO590" s="264">
        <v>1</v>
      </c>
      <c r="AP590" s="264">
        <v>1</v>
      </c>
      <c r="AQ590" s="264">
        <v>1</v>
      </c>
      <c r="AR590" s="265">
        <v>1</v>
      </c>
      <c r="AS590" s="286">
        <v>0.05</v>
      </c>
      <c r="AT590" s="267">
        <v>0.2</v>
      </c>
      <c r="AU590" s="268">
        <v>0.0625</v>
      </c>
      <c r="AV590" s="268">
        <v>0.0526315789473684</v>
      </c>
      <c r="AW590" s="268">
        <v>0.0744466800804829</v>
      </c>
      <c r="AX590" s="224"/>
      <c r="AY590" s="222"/>
    </row>
    <row r="591" ht="15" spans="1:51">
      <c r="A591" s="220"/>
      <c r="B591" s="224"/>
      <c r="C591" s="283" t="s">
        <v>375</v>
      </c>
      <c r="D591" s="111" t="s">
        <v>25</v>
      </c>
      <c r="E591" s="111" t="s">
        <v>376</v>
      </c>
      <c r="F591" s="284" t="s">
        <v>622</v>
      </c>
      <c r="G591" s="284" t="s">
        <v>622</v>
      </c>
      <c r="H591" s="284" t="s">
        <v>622</v>
      </c>
      <c r="I591" s="284" t="s">
        <v>622</v>
      </c>
      <c r="J591" s="259">
        <v>0.9</v>
      </c>
      <c r="K591" s="260">
        <v>0.822916666666667</v>
      </c>
      <c r="L591" s="260">
        <v>0.795698924731183</v>
      </c>
      <c r="M591" s="261">
        <v>0.7625</v>
      </c>
      <c r="N591" s="261">
        <v>0.835327908089995</v>
      </c>
      <c r="O591" s="262">
        <v>0.9</v>
      </c>
      <c r="P591" s="263">
        <v>0.851414249910491</v>
      </c>
      <c r="Q591" s="260">
        <v>0.874062968515742</v>
      </c>
      <c r="R591" s="260">
        <v>0.909199522102748</v>
      </c>
      <c r="S591" s="260">
        <v>0.911980350465577</v>
      </c>
      <c r="T591" s="262">
        <v>0.9</v>
      </c>
      <c r="U591" s="260">
        <v>0.830827067669173</v>
      </c>
      <c r="V591" s="260">
        <v>0.855472263868066</v>
      </c>
      <c r="W591" s="260">
        <v>0.876344086021505</v>
      </c>
      <c r="X591" s="260">
        <v>0.858814795806144</v>
      </c>
      <c r="Y591" s="262">
        <v>0.92</v>
      </c>
      <c r="Z591" s="262">
        <v>0.795629299878592</v>
      </c>
      <c r="AA591" s="262">
        <v>0.80668907025124</v>
      </c>
      <c r="AB591" s="262">
        <v>0.800568450971104</v>
      </c>
      <c r="AC591" s="262">
        <v>0.83937311211312</v>
      </c>
      <c r="AD591" s="262">
        <v>0.92</v>
      </c>
      <c r="AE591" s="260">
        <v>0.990132102498806</v>
      </c>
      <c r="AF591" s="260">
        <v>0.800055555555556</v>
      </c>
      <c r="AG591" s="260">
        <v>0.643175625464454</v>
      </c>
      <c r="AH591" s="260">
        <v>0.857671749175337</v>
      </c>
      <c r="AI591" s="262">
        <v>0.92</v>
      </c>
      <c r="AJ591" s="260">
        <v>0.860167078033036</v>
      </c>
      <c r="AK591" s="260">
        <v>0.850943986648587</v>
      </c>
      <c r="AL591" s="260">
        <v>0.877334309776639</v>
      </c>
      <c r="AM591" s="260">
        <v>0.891335678670856</v>
      </c>
      <c r="AN591" s="259">
        <v>0.99</v>
      </c>
      <c r="AO591" s="264">
        <v>1</v>
      </c>
      <c r="AP591" s="264">
        <v>1</v>
      </c>
      <c r="AQ591" s="264">
        <v>1</v>
      </c>
      <c r="AR591" s="265">
        <v>1</v>
      </c>
      <c r="AS591" s="286">
        <v>0.05</v>
      </c>
      <c r="AT591" s="267">
        <v>0.0465116279069767</v>
      </c>
      <c r="AU591" s="268">
        <v>0.0686695278969957</v>
      </c>
      <c r="AV591" s="268">
        <v>0.0505050505050505</v>
      </c>
      <c r="AW591" s="268">
        <v>0.0319356941125353</v>
      </c>
      <c r="AX591" s="224"/>
      <c r="AY591" s="222"/>
    </row>
    <row r="592" ht="15" spans="1:51">
      <c r="A592" s="220"/>
      <c r="B592" s="224"/>
      <c r="C592" s="283" t="s">
        <v>375</v>
      </c>
      <c r="D592" s="111" t="s">
        <v>125</v>
      </c>
      <c r="E592" s="111" t="s">
        <v>376</v>
      </c>
      <c r="F592" s="284" t="s">
        <v>623</v>
      </c>
      <c r="G592" s="284" t="s">
        <v>623</v>
      </c>
      <c r="H592" s="284" t="s">
        <v>623</v>
      </c>
      <c r="I592" s="284" t="s">
        <v>623</v>
      </c>
      <c r="J592" s="259">
        <v>0.9</v>
      </c>
      <c r="K592" s="260" t="s">
        <v>33</v>
      </c>
      <c r="L592" s="260" t="s">
        <v>33</v>
      </c>
      <c r="M592" s="261" t="s">
        <v>33</v>
      </c>
      <c r="N592" s="261" t="s">
        <v>33</v>
      </c>
      <c r="O592" s="262">
        <v>0.9</v>
      </c>
      <c r="P592" s="263" t="s">
        <v>33</v>
      </c>
      <c r="Q592" s="260" t="s">
        <v>33</v>
      </c>
      <c r="R592" s="260" t="s">
        <v>33</v>
      </c>
      <c r="S592" s="260" t="s">
        <v>33</v>
      </c>
      <c r="T592" s="262">
        <v>0.9</v>
      </c>
      <c r="U592" s="260" t="s">
        <v>33</v>
      </c>
      <c r="V592" s="260" t="s">
        <v>33</v>
      </c>
      <c r="W592" s="260" t="s">
        <v>33</v>
      </c>
      <c r="X592" s="260" t="s">
        <v>33</v>
      </c>
      <c r="Y592" s="262">
        <v>0.92</v>
      </c>
      <c r="Z592" s="262" t="s">
        <v>33</v>
      </c>
      <c r="AA592" s="262" t="s">
        <v>33</v>
      </c>
      <c r="AB592" s="262" t="s">
        <v>33</v>
      </c>
      <c r="AC592" s="262" t="s">
        <v>33</v>
      </c>
      <c r="AD592" s="262">
        <v>0.92</v>
      </c>
      <c r="AE592" s="260">
        <v>1</v>
      </c>
      <c r="AF592" s="260">
        <v>0.665639445300462</v>
      </c>
      <c r="AG592" s="260">
        <v>0.276666666666667</v>
      </c>
      <c r="AH592" s="260">
        <v>0.753127531275313</v>
      </c>
      <c r="AI592" s="262">
        <v>0.92</v>
      </c>
      <c r="AJ592" s="260" t="s">
        <v>33</v>
      </c>
      <c r="AK592" s="260" t="s">
        <v>33</v>
      </c>
      <c r="AL592" s="260" t="s">
        <v>33</v>
      </c>
      <c r="AM592" s="260" t="s">
        <v>33</v>
      </c>
      <c r="AN592" s="259">
        <v>0.99</v>
      </c>
      <c r="AO592" s="264">
        <v>1</v>
      </c>
      <c r="AP592" s="264" t="s">
        <v>33</v>
      </c>
      <c r="AQ592" s="264" t="s">
        <v>33</v>
      </c>
      <c r="AR592" s="265">
        <v>1</v>
      </c>
      <c r="AS592" s="286">
        <v>0.05</v>
      </c>
      <c r="AT592" s="267" t="s">
        <v>33</v>
      </c>
      <c r="AU592" s="268" t="s">
        <v>33</v>
      </c>
      <c r="AV592" s="268" t="s">
        <v>33</v>
      </c>
      <c r="AW592" s="268" t="s">
        <v>33</v>
      </c>
      <c r="AX592" s="224"/>
      <c r="AY592" s="222"/>
    </row>
    <row r="593" ht="15" spans="1:51">
      <c r="A593" s="220"/>
      <c r="B593" s="224"/>
      <c r="C593" s="283" t="s">
        <v>375</v>
      </c>
      <c r="D593" s="111" t="s">
        <v>25</v>
      </c>
      <c r="E593" s="111" t="s">
        <v>376</v>
      </c>
      <c r="F593" s="284" t="s">
        <v>624</v>
      </c>
      <c r="G593" s="284" t="s">
        <v>624</v>
      </c>
      <c r="H593" s="284" t="s">
        <v>624</v>
      </c>
      <c r="I593" s="284" t="s">
        <v>624</v>
      </c>
      <c r="J593" s="259">
        <v>0.9</v>
      </c>
      <c r="K593" s="260">
        <v>0.823529411764706</v>
      </c>
      <c r="L593" s="260">
        <v>0.80952380952381</v>
      </c>
      <c r="M593" s="261">
        <v>0.813333333333333</v>
      </c>
      <c r="N593" s="261">
        <v>0.795548654244306</v>
      </c>
      <c r="O593" s="262">
        <v>0.9</v>
      </c>
      <c r="P593" s="263">
        <v>0.977530142491779</v>
      </c>
      <c r="Q593" s="260">
        <v>0.971552878179384</v>
      </c>
      <c r="R593" s="260">
        <v>0.981395348837209</v>
      </c>
      <c r="S593" s="260">
        <v>0.892878057995655</v>
      </c>
      <c r="T593" s="262">
        <v>0.9</v>
      </c>
      <c r="U593" s="260">
        <v>0.778772378516624</v>
      </c>
      <c r="V593" s="260">
        <v>0.829317269076305</v>
      </c>
      <c r="W593" s="260">
        <v>0.795348837209302</v>
      </c>
      <c r="X593" s="260">
        <v>0.804344951355436</v>
      </c>
      <c r="Y593" s="262">
        <v>0.92</v>
      </c>
      <c r="Z593" s="262">
        <v>0.818669527896996</v>
      </c>
      <c r="AA593" s="262">
        <v>0.856642824532035</v>
      </c>
      <c r="AB593" s="262">
        <v>0.761103924105218</v>
      </c>
      <c r="AC593" s="262">
        <v>0.877608829042372</v>
      </c>
      <c r="AD593" s="262">
        <v>0.92</v>
      </c>
      <c r="AE593" s="260">
        <v>0.999507874015748</v>
      </c>
      <c r="AF593" s="260">
        <v>0.999226496027002</v>
      </c>
      <c r="AG593" s="260">
        <v>0.994998468919057</v>
      </c>
      <c r="AH593" s="260">
        <v>0.987616870033731</v>
      </c>
      <c r="AI593" s="262">
        <v>0.92</v>
      </c>
      <c r="AJ593" s="260">
        <v>0.876479624107708</v>
      </c>
      <c r="AK593" s="260">
        <v>0.881171548117155</v>
      </c>
      <c r="AL593" s="260">
        <v>0.861677186654644</v>
      </c>
      <c r="AM593" s="260">
        <v>0.91830944577606</v>
      </c>
      <c r="AN593" s="259">
        <v>0.99</v>
      </c>
      <c r="AO593" s="264">
        <v>1</v>
      </c>
      <c r="AP593" s="264">
        <v>1</v>
      </c>
      <c r="AQ593" s="264">
        <v>1</v>
      </c>
      <c r="AR593" s="265">
        <v>1</v>
      </c>
      <c r="AS593" s="286">
        <v>0.05</v>
      </c>
      <c r="AT593" s="267">
        <v>0.0952380952380952</v>
      </c>
      <c r="AU593" s="268">
        <v>0.0666666666666667</v>
      </c>
      <c r="AV593" s="268">
        <v>0.0857142857142857</v>
      </c>
      <c r="AW593" s="268">
        <v>0.0555555555555556</v>
      </c>
      <c r="AX593" s="224"/>
      <c r="AY593" s="222"/>
    </row>
    <row r="594" ht="15" spans="1:51">
      <c r="A594" s="220"/>
      <c r="B594" s="224"/>
      <c r="C594" s="283" t="s">
        <v>375</v>
      </c>
      <c r="D594" s="111" t="s">
        <v>25</v>
      </c>
      <c r="E594" s="111" t="s">
        <v>376</v>
      </c>
      <c r="F594" s="284" t="s">
        <v>625</v>
      </c>
      <c r="G594" s="284" t="s">
        <v>625</v>
      </c>
      <c r="H594" s="284" t="s">
        <v>625</v>
      </c>
      <c r="I594" s="284" t="s">
        <v>625</v>
      </c>
      <c r="J594" s="259">
        <v>0.9</v>
      </c>
      <c r="K594" s="260">
        <v>0.854838709677419</v>
      </c>
      <c r="L594" s="260">
        <v>0.862068965517241</v>
      </c>
      <c r="M594" s="261">
        <v>0.931818181818182</v>
      </c>
      <c r="N594" s="261">
        <v>0.8992</v>
      </c>
      <c r="O594" s="262">
        <v>0.9</v>
      </c>
      <c r="P594" s="263">
        <v>0.969567284831194</v>
      </c>
      <c r="Q594" s="260">
        <v>0.849102377486657</v>
      </c>
      <c r="R594" s="260">
        <v>0.9421143847487</v>
      </c>
      <c r="S594" s="260">
        <v>0.962823006390664</v>
      </c>
      <c r="T594" s="262">
        <v>0.9</v>
      </c>
      <c r="U594" s="260">
        <v>0.903946742748455</v>
      </c>
      <c r="V594" s="260">
        <v>0.925764192139738</v>
      </c>
      <c r="W594" s="260">
        <v>0.879376083188908</v>
      </c>
      <c r="X594" s="260">
        <v>0.910794665184774</v>
      </c>
      <c r="Y594" s="262">
        <v>0.92</v>
      </c>
      <c r="Z594" s="262">
        <v>0.886145404663923</v>
      </c>
      <c r="AA594" s="262">
        <v>0.929054054054054</v>
      </c>
      <c r="AB594" s="262">
        <v>0.887889273356401</v>
      </c>
      <c r="AC594" s="262">
        <v>0.923813209878381</v>
      </c>
      <c r="AD594" s="262">
        <v>0.92</v>
      </c>
      <c r="AE594" s="260">
        <v>0.995557178504047</v>
      </c>
      <c r="AF594" s="260">
        <v>0.98160596882618</v>
      </c>
      <c r="AG594" s="260">
        <v>0.966633530708389</v>
      </c>
      <c r="AH594" s="260">
        <v>0.986720970926657</v>
      </c>
      <c r="AI594" s="262">
        <v>0.92</v>
      </c>
      <c r="AJ594" s="260">
        <v>0.93681550126369</v>
      </c>
      <c r="AK594" s="260">
        <v>0.946700507614213</v>
      </c>
      <c r="AL594" s="260">
        <v>0.931440443213296</v>
      </c>
      <c r="AM594" s="260">
        <v>0.952702168775098</v>
      </c>
      <c r="AN594" s="259">
        <v>0.99</v>
      </c>
      <c r="AO594" s="264">
        <v>1</v>
      </c>
      <c r="AP594" s="264">
        <v>1</v>
      </c>
      <c r="AQ594" s="264">
        <v>1</v>
      </c>
      <c r="AR594" s="265">
        <v>1</v>
      </c>
      <c r="AS594" s="286">
        <v>0.05</v>
      </c>
      <c r="AT594" s="267">
        <v>0.363636363636364</v>
      </c>
      <c r="AU594" s="268">
        <v>0.136363636363636</v>
      </c>
      <c r="AV594" s="268">
        <v>0</v>
      </c>
      <c r="AW594" s="268">
        <v>0.0575079872204473</v>
      </c>
      <c r="AX594" s="224"/>
      <c r="AY594" s="222"/>
    </row>
    <row r="595" ht="15" spans="1:51">
      <c r="A595" s="220"/>
      <c r="B595" s="224"/>
      <c r="C595" s="283" t="s">
        <v>375</v>
      </c>
      <c r="D595" s="111" t="s">
        <v>25</v>
      </c>
      <c r="E595" s="111" t="s">
        <v>376</v>
      </c>
      <c r="F595" s="284" t="s">
        <v>626</v>
      </c>
      <c r="G595" s="284" t="s">
        <v>626</v>
      </c>
      <c r="H595" s="284" t="s">
        <v>626</v>
      </c>
      <c r="I595" s="284" t="s">
        <v>626</v>
      </c>
      <c r="J595" s="259">
        <v>0.9</v>
      </c>
      <c r="K595" s="260">
        <v>0.962025316455696</v>
      </c>
      <c r="L595" s="260">
        <v>0.935064935064935</v>
      </c>
      <c r="M595" s="261">
        <v>0.887096774193548</v>
      </c>
      <c r="N595" s="261">
        <v>0.93957345971564</v>
      </c>
      <c r="O595" s="262">
        <v>0.9</v>
      </c>
      <c r="P595" s="263">
        <v>0.984690753214942</v>
      </c>
      <c r="Q595" s="260">
        <v>0.980941267989109</v>
      </c>
      <c r="R595" s="260">
        <v>0.98809130003308</v>
      </c>
      <c r="S595" s="260">
        <v>0.985074626865672</v>
      </c>
      <c r="T595" s="262">
        <v>0.9</v>
      </c>
      <c r="U595" s="260">
        <v>0.929169218207798</v>
      </c>
      <c r="V595" s="260">
        <v>0.935822637106184</v>
      </c>
      <c r="W595" s="260">
        <v>0.934502150181938</v>
      </c>
      <c r="X595" s="260">
        <v>0.932640407305299</v>
      </c>
      <c r="Y595" s="262">
        <v>0.92</v>
      </c>
      <c r="Z595" s="262">
        <v>0.967703109327984</v>
      </c>
      <c r="AA595" s="262">
        <v>0.968474576271186</v>
      </c>
      <c r="AB595" s="262">
        <v>0.961438249088067</v>
      </c>
      <c r="AC595" s="262">
        <v>0.971411940326533</v>
      </c>
      <c r="AD595" s="262">
        <v>0.92</v>
      </c>
      <c r="AE595" s="260">
        <v>0.995873128168848</v>
      </c>
      <c r="AF595" s="260">
        <v>0.994186046511628</v>
      </c>
      <c r="AG595" s="260">
        <v>0.995245245245245</v>
      </c>
      <c r="AH595" s="260">
        <v>0.993758405788866</v>
      </c>
      <c r="AI595" s="262">
        <v>0.92</v>
      </c>
      <c r="AJ595" s="260">
        <v>0.975424757281553</v>
      </c>
      <c r="AK595" s="260">
        <v>0.973559962228517</v>
      </c>
      <c r="AL595" s="260">
        <v>0.978348846620801</v>
      </c>
      <c r="AM595" s="260">
        <v>0.98051783505001</v>
      </c>
      <c r="AN595" s="259">
        <v>0.99</v>
      </c>
      <c r="AO595" s="264">
        <v>1</v>
      </c>
      <c r="AP595" s="264">
        <v>1</v>
      </c>
      <c r="AQ595" s="264">
        <v>1</v>
      </c>
      <c r="AR595" s="265">
        <v>1</v>
      </c>
      <c r="AS595" s="286">
        <v>0.05</v>
      </c>
      <c r="AT595" s="267">
        <v>0.2</v>
      </c>
      <c r="AU595" s="268">
        <v>0.0606060606060606</v>
      </c>
      <c r="AV595" s="268">
        <v>0.0952380952380952</v>
      </c>
      <c r="AW595" s="268">
        <v>0.066213921901528</v>
      </c>
      <c r="AX595" s="224"/>
      <c r="AY595" s="222"/>
    </row>
    <row r="596" ht="15" spans="1:51">
      <c r="A596" s="220"/>
      <c r="B596" s="224"/>
      <c r="C596" s="283" t="s">
        <v>375</v>
      </c>
      <c r="D596" s="111" t="s">
        <v>25</v>
      </c>
      <c r="E596" s="111" t="s">
        <v>376</v>
      </c>
      <c r="F596" s="284" t="s">
        <v>627</v>
      </c>
      <c r="G596" s="284" t="s">
        <v>627</v>
      </c>
      <c r="H596" s="284" t="s">
        <v>627</v>
      </c>
      <c r="I596" s="284" t="s">
        <v>627</v>
      </c>
      <c r="J596" s="259">
        <v>0.9</v>
      </c>
      <c r="K596" s="260">
        <v>0.973913043478261</v>
      </c>
      <c r="L596" s="260">
        <v>0.973684210526316</v>
      </c>
      <c r="M596" s="261">
        <v>0.96551724137931</v>
      </c>
      <c r="N596" s="261">
        <v>0.959967650626769</v>
      </c>
      <c r="O596" s="262">
        <v>0.9</v>
      </c>
      <c r="P596" s="263">
        <v>0.904871137498313</v>
      </c>
      <c r="Q596" s="260">
        <v>0.918216630196937</v>
      </c>
      <c r="R596" s="260">
        <v>0.872493673350204</v>
      </c>
      <c r="S596" s="260">
        <v>0.959066441397195</v>
      </c>
      <c r="T596" s="262">
        <v>0.9</v>
      </c>
      <c r="U596" s="260">
        <v>0.846309539873161</v>
      </c>
      <c r="V596" s="260">
        <v>0.893599562363239</v>
      </c>
      <c r="W596" s="260">
        <v>0.832392446953475</v>
      </c>
      <c r="X596" s="260">
        <v>0.917268476680681</v>
      </c>
      <c r="Y596" s="262">
        <v>0.92</v>
      </c>
      <c r="Z596" s="262">
        <v>0.905060077847352</v>
      </c>
      <c r="AA596" s="262">
        <v>0.93488960765012</v>
      </c>
      <c r="AB596" s="262">
        <v>0.931099397590361</v>
      </c>
      <c r="AC596" s="262">
        <v>0.936346043203096</v>
      </c>
      <c r="AD596" s="262">
        <v>0.92</v>
      </c>
      <c r="AE596" s="260">
        <v>0.996094723722476</v>
      </c>
      <c r="AF596" s="260">
        <v>0.990840770314702</v>
      </c>
      <c r="AG596" s="260">
        <v>0.996327947656563</v>
      </c>
      <c r="AH596" s="260">
        <v>0.998261679047058</v>
      </c>
      <c r="AI596" s="262">
        <v>0.92</v>
      </c>
      <c r="AJ596" s="260">
        <v>0.928780487804878</v>
      </c>
      <c r="AK596" s="260">
        <v>0.947290412227883</v>
      </c>
      <c r="AL596" s="260">
        <v>0.946247594611931</v>
      </c>
      <c r="AM596" s="260">
        <v>0.956816049926297</v>
      </c>
      <c r="AN596" s="259">
        <v>0.99</v>
      </c>
      <c r="AO596" s="264">
        <v>1</v>
      </c>
      <c r="AP596" s="264">
        <v>1</v>
      </c>
      <c r="AQ596" s="264">
        <v>1</v>
      </c>
      <c r="AR596" s="265">
        <v>1</v>
      </c>
      <c r="AS596" s="286">
        <v>0.05</v>
      </c>
      <c r="AT596" s="267">
        <v>0.0303030303030303</v>
      </c>
      <c r="AU596" s="268">
        <v>0</v>
      </c>
      <c r="AV596" s="268">
        <v>0</v>
      </c>
      <c r="AW596" s="268">
        <v>0.0323101777059774</v>
      </c>
      <c r="AX596" s="224"/>
      <c r="AY596" s="222"/>
    </row>
    <row r="597" ht="15" spans="1:51">
      <c r="A597" s="220"/>
      <c r="B597" s="224"/>
      <c r="C597" s="283" t="s">
        <v>375</v>
      </c>
      <c r="D597" s="111" t="s">
        <v>25</v>
      </c>
      <c r="E597" s="111" t="s">
        <v>376</v>
      </c>
      <c r="F597" s="284" t="s">
        <v>628</v>
      </c>
      <c r="G597" s="284" t="s">
        <v>628</v>
      </c>
      <c r="H597" s="284" t="s">
        <v>628</v>
      </c>
      <c r="I597" s="284" t="s">
        <v>628</v>
      </c>
      <c r="J597" s="259">
        <v>0.9</v>
      </c>
      <c r="K597" s="260">
        <v>0.942857142857143</v>
      </c>
      <c r="L597" s="260">
        <v>0.972222222222222</v>
      </c>
      <c r="M597" s="261">
        <v>0.966666666666667</v>
      </c>
      <c r="N597" s="261">
        <v>0.941095890410959</v>
      </c>
      <c r="O597" s="262">
        <v>0.9</v>
      </c>
      <c r="P597" s="263">
        <v>0.984659090909091</v>
      </c>
      <c r="Q597" s="260">
        <v>0.975874547647768</v>
      </c>
      <c r="R597" s="260">
        <v>0.973509933774834</v>
      </c>
      <c r="S597" s="260">
        <v>0.982596861064458</v>
      </c>
      <c r="T597" s="262">
        <v>0.9</v>
      </c>
      <c r="U597" s="260">
        <v>0.898295454545455</v>
      </c>
      <c r="V597" s="260">
        <v>0.934861278648975</v>
      </c>
      <c r="W597" s="260">
        <v>0.89205298013245</v>
      </c>
      <c r="X597" s="260">
        <v>0.89123762089535</v>
      </c>
      <c r="Y597" s="262">
        <v>0.92</v>
      </c>
      <c r="Z597" s="262">
        <v>0.906091370558376</v>
      </c>
      <c r="AA597" s="262">
        <v>0.922439313203079</v>
      </c>
      <c r="AB597" s="262">
        <v>0.897569444444444</v>
      </c>
      <c r="AC597" s="262">
        <v>0.928201530186095</v>
      </c>
      <c r="AD597" s="262">
        <v>0.92</v>
      </c>
      <c r="AE597" s="260">
        <v>0.996350364963504</v>
      </c>
      <c r="AF597" s="260">
        <v>1</v>
      </c>
      <c r="AG597" s="260">
        <v>0.993846153846154</v>
      </c>
      <c r="AH597" s="260">
        <v>0.989328474752733</v>
      </c>
      <c r="AI597" s="262">
        <v>0.92</v>
      </c>
      <c r="AJ597" s="260">
        <v>0.936450839328537</v>
      </c>
      <c r="AK597" s="260">
        <v>0.938840349483717</v>
      </c>
      <c r="AL597" s="260">
        <v>0.947267497603068</v>
      </c>
      <c r="AM597" s="260">
        <v>0.951510074922053</v>
      </c>
      <c r="AN597" s="259">
        <v>0.99</v>
      </c>
      <c r="AO597" s="264">
        <v>1</v>
      </c>
      <c r="AP597" s="264">
        <v>1</v>
      </c>
      <c r="AQ597" s="264">
        <v>1</v>
      </c>
      <c r="AR597" s="265">
        <v>1</v>
      </c>
      <c r="AS597" s="286">
        <v>0.05</v>
      </c>
      <c r="AT597" s="267">
        <v>0</v>
      </c>
      <c r="AU597" s="268">
        <v>0</v>
      </c>
      <c r="AV597" s="268">
        <v>0.111111111111111</v>
      </c>
      <c r="AW597" s="268">
        <v>0.0446428571428571</v>
      </c>
      <c r="AX597" s="224"/>
      <c r="AY597" s="222"/>
    </row>
    <row r="598" ht="15" spans="1:51">
      <c r="A598" s="220"/>
      <c r="B598" s="224"/>
      <c r="C598" s="283" t="s">
        <v>375</v>
      </c>
      <c r="D598" s="111" t="s">
        <v>25</v>
      </c>
      <c r="E598" s="111" t="s">
        <v>376</v>
      </c>
      <c r="F598" s="284" t="s">
        <v>629</v>
      </c>
      <c r="G598" s="284" t="s">
        <v>629</v>
      </c>
      <c r="H598" s="284" t="s">
        <v>629</v>
      </c>
      <c r="I598" s="284" t="s">
        <v>629</v>
      </c>
      <c r="J598" s="259">
        <v>0.9</v>
      </c>
      <c r="K598" s="260">
        <v>0.942307692307692</v>
      </c>
      <c r="L598" s="260">
        <v>0.98</v>
      </c>
      <c r="M598" s="261">
        <v>0.954545454545455</v>
      </c>
      <c r="N598" s="261">
        <v>0.949829931972789</v>
      </c>
      <c r="O598" s="262">
        <v>0.9</v>
      </c>
      <c r="P598" s="263">
        <v>0.958157524613221</v>
      </c>
      <c r="Q598" s="260">
        <v>0.947122861586314</v>
      </c>
      <c r="R598" s="260">
        <v>0.941736028537455</v>
      </c>
      <c r="S598" s="260">
        <v>0.957151311895837</v>
      </c>
      <c r="T598" s="262">
        <v>0.9</v>
      </c>
      <c r="U598" s="260">
        <v>0.824542897327707</v>
      </c>
      <c r="V598" s="260">
        <v>0.878693623639191</v>
      </c>
      <c r="W598" s="260">
        <v>0.884066587395957</v>
      </c>
      <c r="X598" s="260">
        <v>0.89784967449201</v>
      </c>
      <c r="Y598" s="262">
        <v>0.92</v>
      </c>
      <c r="Z598" s="262">
        <v>0.816400580551524</v>
      </c>
      <c r="AA598" s="262">
        <v>0.86360698125404</v>
      </c>
      <c r="AB598" s="262">
        <v>0.884408602150538</v>
      </c>
      <c r="AC598" s="262">
        <v>0.89526555331919</v>
      </c>
      <c r="AD598" s="262">
        <v>0.92</v>
      </c>
      <c r="AE598" s="260">
        <v>0.99264612653734</v>
      </c>
      <c r="AF598" s="260">
        <v>0.985539324184743</v>
      </c>
      <c r="AG598" s="260">
        <v>0.985442032821599</v>
      </c>
      <c r="AH598" s="260">
        <v>0.992852462922151</v>
      </c>
      <c r="AI598" s="262">
        <v>0.92</v>
      </c>
      <c r="AJ598" s="260">
        <v>0.876829703677258</v>
      </c>
      <c r="AK598" s="260">
        <v>0.889294681579548</v>
      </c>
      <c r="AL598" s="260">
        <v>0.930049964311206</v>
      </c>
      <c r="AM598" s="260">
        <v>0.931220728206678</v>
      </c>
      <c r="AN598" s="259">
        <v>0.99</v>
      </c>
      <c r="AO598" s="264">
        <v>1</v>
      </c>
      <c r="AP598" s="264">
        <v>1</v>
      </c>
      <c r="AQ598" s="264">
        <v>1</v>
      </c>
      <c r="AR598" s="265">
        <v>1</v>
      </c>
      <c r="AS598" s="286">
        <v>0.05</v>
      </c>
      <c r="AT598" s="267">
        <v>0.0769230769230769</v>
      </c>
      <c r="AU598" s="268">
        <v>0</v>
      </c>
      <c r="AV598" s="268">
        <v>0</v>
      </c>
      <c r="AW598" s="268">
        <v>0.0552995391705069</v>
      </c>
      <c r="AX598" s="224"/>
      <c r="AY598" s="222"/>
    </row>
    <row r="599" ht="15" spans="1:51">
      <c r="A599" s="220"/>
      <c r="B599" s="224"/>
      <c r="C599" s="283" t="s">
        <v>375</v>
      </c>
      <c r="D599" s="111" t="s">
        <v>25</v>
      </c>
      <c r="E599" s="111" t="s">
        <v>376</v>
      </c>
      <c r="F599" s="284" t="s">
        <v>630</v>
      </c>
      <c r="G599" s="284" t="s">
        <v>630</v>
      </c>
      <c r="H599" s="284" t="s">
        <v>630</v>
      </c>
      <c r="I599" s="284" t="s">
        <v>630</v>
      </c>
      <c r="J599" s="259">
        <v>0.9</v>
      </c>
      <c r="K599" s="260">
        <v>0.916666666666667</v>
      </c>
      <c r="L599" s="260">
        <v>0.903846153846154</v>
      </c>
      <c r="M599" s="261">
        <v>0.826923076923077</v>
      </c>
      <c r="N599" s="261">
        <v>0.891556291390728</v>
      </c>
      <c r="O599" s="262">
        <v>0.9</v>
      </c>
      <c r="P599" s="263">
        <v>0.939362258233142</v>
      </c>
      <c r="Q599" s="260">
        <v>0.956419868791003</v>
      </c>
      <c r="R599" s="260">
        <v>0.961860854987427</v>
      </c>
      <c r="S599" s="260">
        <v>0.949266735212944</v>
      </c>
      <c r="T599" s="262">
        <v>0.9</v>
      </c>
      <c r="U599" s="260">
        <v>0.873235755358076</v>
      </c>
      <c r="V599" s="260">
        <v>0.901124648547329</v>
      </c>
      <c r="W599" s="260">
        <v>0.898994132439229</v>
      </c>
      <c r="X599" s="260">
        <v>0.89153904432058</v>
      </c>
      <c r="Y599" s="262">
        <v>0.92</v>
      </c>
      <c r="Z599" s="262">
        <v>0.926944690919846</v>
      </c>
      <c r="AA599" s="262">
        <v>0.907276709661718</v>
      </c>
      <c r="AB599" s="262">
        <v>0.874185136897001</v>
      </c>
      <c r="AC599" s="262">
        <v>0.922216097729807</v>
      </c>
      <c r="AD599" s="262">
        <v>0.92</v>
      </c>
      <c r="AE599" s="260">
        <v>0.9983023138833</v>
      </c>
      <c r="AF599" s="260">
        <v>0.998868196316493</v>
      </c>
      <c r="AG599" s="260">
        <v>0.914499308958412</v>
      </c>
      <c r="AH599" s="260">
        <v>0.990780285720387</v>
      </c>
      <c r="AI599" s="262">
        <v>0.92</v>
      </c>
      <c r="AJ599" s="260">
        <v>0.942995839112344</v>
      </c>
      <c r="AK599" s="260">
        <v>0.926044501360653</v>
      </c>
      <c r="AL599" s="260">
        <v>0.928935303107489</v>
      </c>
      <c r="AM599" s="260">
        <v>0.944638134957702</v>
      </c>
      <c r="AN599" s="259">
        <v>0.99</v>
      </c>
      <c r="AO599" s="264">
        <v>1</v>
      </c>
      <c r="AP599" s="264">
        <v>1</v>
      </c>
      <c r="AQ599" s="264">
        <v>1</v>
      </c>
      <c r="AR599" s="265">
        <v>1</v>
      </c>
      <c r="AS599" s="286">
        <v>0.05</v>
      </c>
      <c r="AT599" s="267">
        <v>0.140350877192982</v>
      </c>
      <c r="AU599" s="268">
        <v>0.1875</v>
      </c>
      <c r="AV599" s="268">
        <v>0.229166666666667</v>
      </c>
      <c r="AW599" s="268">
        <v>0.0959040959040959</v>
      </c>
      <c r="AX599" s="224"/>
      <c r="AY599" s="222"/>
    </row>
    <row r="600" ht="15" spans="1:51">
      <c r="A600" s="220"/>
      <c r="B600" s="224"/>
      <c r="C600" s="283" t="s">
        <v>375</v>
      </c>
      <c r="D600" s="111" t="s">
        <v>25</v>
      </c>
      <c r="E600" s="111" t="s">
        <v>376</v>
      </c>
      <c r="F600" s="284" t="s">
        <v>631</v>
      </c>
      <c r="G600" s="284" t="s">
        <v>631</v>
      </c>
      <c r="H600" s="284" t="s">
        <v>631</v>
      </c>
      <c r="I600" s="284" t="s">
        <v>631</v>
      </c>
      <c r="J600" s="259">
        <v>0.9</v>
      </c>
      <c r="K600" s="260">
        <v>0.944444444444444</v>
      </c>
      <c r="L600" s="260">
        <v>0.905660377358491</v>
      </c>
      <c r="M600" s="261">
        <v>0.909090909090909</v>
      </c>
      <c r="N600" s="261">
        <v>0.884219554030875</v>
      </c>
      <c r="O600" s="262">
        <v>0.9</v>
      </c>
      <c r="P600" s="263">
        <v>0.990375939849624</v>
      </c>
      <c r="Q600" s="260">
        <v>0.98956043956044</v>
      </c>
      <c r="R600" s="260">
        <v>0.992639327024185</v>
      </c>
      <c r="S600" s="260">
        <v>0.986035603880183</v>
      </c>
      <c r="T600" s="262">
        <v>0.9</v>
      </c>
      <c r="U600" s="260">
        <v>0.874285714285714</v>
      </c>
      <c r="V600" s="260">
        <v>0.884615384615385</v>
      </c>
      <c r="W600" s="260">
        <v>0.890115667718191</v>
      </c>
      <c r="X600" s="260">
        <v>0.884310231927757</v>
      </c>
      <c r="Y600" s="262">
        <v>0.92</v>
      </c>
      <c r="Z600" s="262">
        <v>0.933752775721688</v>
      </c>
      <c r="AA600" s="262">
        <v>0.943885825494648</v>
      </c>
      <c r="AB600" s="262">
        <v>0.934264585045193</v>
      </c>
      <c r="AC600" s="262">
        <v>0.943325315694528</v>
      </c>
      <c r="AD600" s="262">
        <v>0.92</v>
      </c>
      <c r="AE600" s="260">
        <v>0.995366418729423</v>
      </c>
      <c r="AF600" s="260">
        <v>0.994131566493138</v>
      </c>
      <c r="AG600" s="260">
        <v>0.992331538587045</v>
      </c>
      <c r="AH600" s="260">
        <v>0.978645866949998</v>
      </c>
      <c r="AI600" s="262">
        <v>0.92</v>
      </c>
      <c r="AJ600" s="260">
        <v>0.948747719356444</v>
      </c>
      <c r="AK600" s="260">
        <v>0.953128184226615</v>
      </c>
      <c r="AL600" s="260">
        <v>0.955156950672646</v>
      </c>
      <c r="AM600" s="260">
        <v>0.95946916707626</v>
      </c>
      <c r="AN600" s="259">
        <v>0.99</v>
      </c>
      <c r="AO600" s="264">
        <v>1</v>
      </c>
      <c r="AP600" s="264">
        <v>1</v>
      </c>
      <c r="AQ600" s="264">
        <v>1</v>
      </c>
      <c r="AR600" s="265">
        <v>1</v>
      </c>
      <c r="AS600" s="286">
        <v>0.05</v>
      </c>
      <c r="AT600" s="267">
        <v>0.146341463414634</v>
      </c>
      <c r="AU600" s="268">
        <v>0</v>
      </c>
      <c r="AV600" s="268">
        <v>0.0769230769230769</v>
      </c>
      <c r="AW600" s="268">
        <v>0.0547945205479452</v>
      </c>
      <c r="AX600" s="224"/>
      <c r="AY600" s="222"/>
    </row>
    <row r="601" ht="15" spans="1:51">
      <c r="A601" s="220"/>
      <c r="B601" s="224"/>
      <c r="C601" s="283" t="s">
        <v>375</v>
      </c>
      <c r="D601" s="111" t="s">
        <v>25</v>
      </c>
      <c r="E601" s="111" t="s">
        <v>376</v>
      </c>
      <c r="F601" s="284" t="s">
        <v>632</v>
      </c>
      <c r="G601" s="284" t="s">
        <v>632</v>
      </c>
      <c r="H601" s="284" t="s">
        <v>632</v>
      </c>
      <c r="I601" s="284" t="s">
        <v>632</v>
      </c>
      <c r="J601" s="259">
        <v>0.9</v>
      </c>
      <c r="K601" s="260">
        <v>0.815789473684211</v>
      </c>
      <c r="L601" s="260">
        <v>0.771428571428571</v>
      </c>
      <c r="M601" s="261">
        <v>0.696969696969697</v>
      </c>
      <c r="N601" s="261">
        <v>0.777493606138107</v>
      </c>
      <c r="O601" s="262">
        <v>0.9</v>
      </c>
      <c r="P601" s="263">
        <v>0.953813559322034</v>
      </c>
      <c r="Q601" s="260">
        <v>0.947494033412888</v>
      </c>
      <c r="R601" s="260">
        <v>0.943001443001443</v>
      </c>
      <c r="S601" s="260">
        <v>0.907154742096506</v>
      </c>
      <c r="T601" s="262">
        <v>0.9</v>
      </c>
      <c r="U601" s="260">
        <v>0.895762711864407</v>
      </c>
      <c r="V601" s="260">
        <v>0.90612569610183</v>
      </c>
      <c r="W601" s="260">
        <v>0.914862914862915</v>
      </c>
      <c r="X601" s="260">
        <v>0.858878060375565</v>
      </c>
      <c r="Y601" s="262">
        <v>0.92</v>
      </c>
      <c r="Z601" s="262">
        <v>0.929310344827586</v>
      </c>
      <c r="AA601" s="262">
        <v>0.88795240456123</v>
      </c>
      <c r="AB601" s="262">
        <v>0.781990521327014</v>
      </c>
      <c r="AC601" s="262">
        <v>0.835795522566742</v>
      </c>
      <c r="AD601" s="262">
        <v>0.92</v>
      </c>
      <c r="AE601" s="260">
        <v>0.98654748207806</v>
      </c>
      <c r="AF601" s="260">
        <v>0.925954315499004</v>
      </c>
      <c r="AG601" s="260">
        <v>0.76308519918581</v>
      </c>
      <c r="AH601" s="260">
        <v>0.924192346994157</v>
      </c>
      <c r="AI601" s="262">
        <v>0.92</v>
      </c>
      <c r="AJ601" s="260">
        <v>0.945623018775908</v>
      </c>
      <c r="AK601" s="260">
        <v>0.916361416361416</v>
      </c>
      <c r="AL601" s="260">
        <v>0.898251904975347</v>
      </c>
      <c r="AM601" s="260">
        <v>0.893907775962605</v>
      </c>
      <c r="AN601" s="259">
        <v>0.99</v>
      </c>
      <c r="AO601" s="264">
        <v>1</v>
      </c>
      <c r="AP601" s="264">
        <v>1</v>
      </c>
      <c r="AQ601" s="264">
        <v>1</v>
      </c>
      <c r="AR601" s="265">
        <v>1</v>
      </c>
      <c r="AS601" s="286">
        <v>0.05</v>
      </c>
      <c r="AT601" s="267">
        <v>0.125</v>
      </c>
      <c r="AU601" s="268">
        <v>0.282051282051282</v>
      </c>
      <c r="AV601" s="268">
        <v>0.0588235294117647</v>
      </c>
      <c r="AW601" s="268">
        <v>0.0718654434250764</v>
      </c>
      <c r="AX601" s="224"/>
      <c r="AY601" s="222"/>
    </row>
    <row r="602" ht="15" spans="1:51">
      <c r="A602" s="220"/>
      <c r="B602" s="224"/>
      <c r="C602" s="283" t="s">
        <v>375</v>
      </c>
      <c r="D602" s="111" t="s">
        <v>25</v>
      </c>
      <c r="E602" s="111" t="s">
        <v>376</v>
      </c>
      <c r="F602" s="284" t="s">
        <v>633</v>
      </c>
      <c r="G602" s="284" t="s">
        <v>633</v>
      </c>
      <c r="H602" s="284" t="s">
        <v>633</v>
      </c>
      <c r="I602" s="284" t="s">
        <v>633</v>
      </c>
      <c r="J602" s="259">
        <v>0.9</v>
      </c>
      <c r="K602" s="260">
        <v>0.943661971830986</v>
      </c>
      <c r="L602" s="260">
        <v>0.927536231884058</v>
      </c>
      <c r="M602" s="261">
        <v>0.963636363636364</v>
      </c>
      <c r="N602" s="261">
        <v>0.921448087431694</v>
      </c>
      <c r="O602" s="262">
        <v>0.9</v>
      </c>
      <c r="P602" s="263">
        <v>0.991685912240185</v>
      </c>
      <c r="Q602" s="260">
        <v>0.994038155802862</v>
      </c>
      <c r="R602" s="260">
        <v>0.980553477935677</v>
      </c>
      <c r="S602" s="260">
        <v>0.980579070052754</v>
      </c>
      <c r="T602" s="262">
        <v>0.9</v>
      </c>
      <c r="U602" s="260">
        <v>0.921939953810624</v>
      </c>
      <c r="V602" s="260">
        <v>0.931240063593005</v>
      </c>
      <c r="W602" s="260">
        <v>0.902767389678384</v>
      </c>
      <c r="X602" s="260">
        <v>0.913409397619924</v>
      </c>
      <c r="Y602" s="262">
        <v>0.92</v>
      </c>
      <c r="Z602" s="262">
        <v>0.943946188340807</v>
      </c>
      <c r="AA602" s="262">
        <v>0.937263257575758</v>
      </c>
      <c r="AB602" s="262">
        <v>0.910307898259705</v>
      </c>
      <c r="AC602" s="262">
        <v>0.92847012162213</v>
      </c>
      <c r="AD602" s="262">
        <v>0.92</v>
      </c>
      <c r="AE602" s="260">
        <v>0.998298885770179</v>
      </c>
      <c r="AF602" s="260">
        <v>0.98650776761013</v>
      </c>
      <c r="AG602" s="260">
        <v>0.986624348220358</v>
      </c>
      <c r="AH602" s="260">
        <v>0.9906710839246</v>
      </c>
      <c r="AI602" s="262">
        <v>0.92</v>
      </c>
      <c r="AJ602" s="260">
        <v>0.962025316455696</v>
      </c>
      <c r="AK602" s="260">
        <v>0.95549621717846</v>
      </c>
      <c r="AL602" s="260">
        <v>0.942672103621972</v>
      </c>
      <c r="AM602" s="260">
        <v>0.951876500176765</v>
      </c>
      <c r="AN602" s="259">
        <v>0.99</v>
      </c>
      <c r="AO602" s="264">
        <v>1</v>
      </c>
      <c r="AP602" s="264">
        <v>1</v>
      </c>
      <c r="AQ602" s="264">
        <v>1</v>
      </c>
      <c r="AR602" s="265">
        <v>1</v>
      </c>
      <c r="AS602" s="286">
        <v>0.05</v>
      </c>
      <c r="AT602" s="267">
        <v>0.275</v>
      </c>
      <c r="AU602" s="268">
        <v>0.125</v>
      </c>
      <c r="AV602" s="268">
        <v>0.0697674418604651</v>
      </c>
      <c r="AW602" s="268">
        <v>0.0748362956033676</v>
      </c>
      <c r="AX602" s="224"/>
      <c r="AY602" s="222"/>
    </row>
    <row r="603" ht="15" spans="1:51">
      <c r="A603" s="220"/>
      <c r="B603" s="224"/>
      <c r="C603" s="283" t="s">
        <v>375</v>
      </c>
      <c r="D603" s="111" t="s">
        <v>25</v>
      </c>
      <c r="E603" s="111" t="s">
        <v>376</v>
      </c>
      <c r="F603" s="284" t="s">
        <v>634</v>
      </c>
      <c r="G603" s="284" t="s">
        <v>634</v>
      </c>
      <c r="H603" s="284" t="s">
        <v>634</v>
      </c>
      <c r="I603" s="284" t="s">
        <v>634</v>
      </c>
      <c r="J603" s="259">
        <v>0.9</v>
      </c>
      <c r="K603" s="260">
        <v>0.909090909090909</v>
      </c>
      <c r="L603" s="260">
        <v>0.865853658536585</v>
      </c>
      <c r="M603" s="261">
        <v>0.847222222222222</v>
      </c>
      <c r="N603" s="261">
        <v>0.847850055126792</v>
      </c>
      <c r="O603" s="262">
        <v>0.9</v>
      </c>
      <c r="P603" s="263">
        <v>0.940915234601274</v>
      </c>
      <c r="Q603" s="260">
        <v>0.93415956622773</v>
      </c>
      <c r="R603" s="260">
        <v>0.881626928471248</v>
      </c>
      <c r="S603" s="260">
        <v>0.920300449781806</v>
      </c>
      <c r="T603" s="262">
        <v>0.9</v>
      </c>
      <c r="U603" s="260">
        <v>0.871017570959645</v>
      </c>
      <c r="V603" s="260">
        <v>0.891169635941131</v>
      </c>
      <c r="W603" s="260">
        <v>0.882468443197756</v>
      </c>
      <c r="X603" s="260">
        <v>0.870880255359993</v>
      </c>
      <c r="Y603" s="262">
        <v>0.92</v>
      </c>
      <c r="Z603" s="262">
        <v>0.906952098346757</v>
      </c>
      <c r="AA603" s="262">
        <v>0.945961002785515</v>
      </c>
      <c r="AB603" s="262">
        <v>0.937782237832413</v>
      </c>
      <c r="AC603" s="262">
        <v>0.938026761895652</v>
      </c>
      <c r="AD603" s="262">
        <v>0.92</v>
      </c>
      <c r="AE603" s="260">
        <v>0.992180811597512</v>
      </c>
      <c r="AF603" s="260">
        <v>0.999273708238224</v>
      </c>
      <c r="AG603" s="260">
        <v>0.999209694415174</v>
      </c>
      <c r="AH603" s="260">
        <v>0.999376924283409</v>
      </c>
      <c r="AI603" s="262">
        <v>0.92</v>
      </c>
      <c r="AJ603" s="260">
        <v>0.938023619662865</v>
      </c>
      <c r="AK603" s="260">
        <v>0.955240722166499</v>
      </c>
      <c r="AL603" s="260">
        <v>0.959949712643678</v>
      </c>
      <c r="AM603" s="260">
        <v>0.954802812994599</v>
      </c>
      <c r="AN603" s="259">
        <v>0.99</v>
      </c>
      <c r="AO603" s="264">
        <v>1</v>
      </c>
      <c r="AP603" s="264">
        <v>1</v>
      </c>
      <c r="AQ603" s="264">
        <v>1</v>
      </c>
      <c r="AR603" s="265">
        <v>1</v>
      </c>
      <c r="AS603" s="286">
        <v>0.05</v>
      </c>
      <c r="AT603" s="267">
        <v>0.0588235294117647</v>
      </c>
      <c r="AU603" s="268">
        <v>0.1875</v>
      </c>
      <c r="AV603" s="268">
        <v>0.0555555555555556</v>
      </c>
      <c r="AW603" s="268">
        <v>0.0418181818181818</v>
      </c>
      <c r="AX603" s="224"/>
      <c r="AY603" s="222"/>
    </row>
    <row r="604" ht="15" spans="1:51">
      <c r="A604" s="220"/>
      <c r="B604" s="224"/>
      <c r="C604" s="283" t="s">
        <v>375</v>
      </c>
      <c r="D604" s="111" t="s">
        <v>25</v>
      </c>
      <c r="E604" s="111" t="s">
        <v>376</v>
      </c>
      <c r="F604" s="284" t="s">
        <v>635</v>
      </c>
      <c r="G604" s="284" t="s">
        <v>635</v>
      </c>
      <c r="H604" s="284" t="s">
        <v>635</v>
      </c>
      <c r="I604" s="284" t="s">
        <v>635</v>
      </c>
      <c r="J604" s="259">
        <v>0.9</v>
      </c>
      <c r="K604" s="260">
        <v>0.97752808988764</v>
      </c>
      <c r="L604" s="260">
        <v>0.957746478873239</v>
      </c>
      <c r="M604" s="261">
        <v>1</v>
      </c>
      <c r="N604" s="261">
        <v>0.971267605633803</v>
      </c>
      <c r="O604" s="262">
        <v>0.9</v>
      </c>
      <c r="P604" s="263">
        <v>0.972814334260117</v>
      </c>
      <c r="Q604" s="260">
        <v>0.973984481971702</v>
      </c>
      <c r="R604" s="260">
        <v>0.973639455782313</v>
      </c>
      <c r="S604" s="260">
        <v>0.969620831429877</v>
      </c>
      <c r="T604" s="262">
        <v>0.9</v>
      </c>
      <c r="U604" s="260">
        <v>0.924158171146123</v>
      </c>
      <c r="V604" s="260">
        <v>0.953445915107257</v>
      </c>
      <c r="W604" s="260">
        <v>0.941751700680272</v>
      </c>
      <c r="X604" s="260">
        <v>0.924579189654567</v>
      </c>
      <c r="Y604" s="262">
        <v>0.92</v>
      </c>
      <c r="Z604" s="262">
        <v>0.940708316752885</v>
      </c>
      <c r="AA604" s="262">
        <v>0.946156702562198</v>
      </c>
      <c r="AB604" s="262">
        <v>0.942495126705653</v>
      </c>
      <c r="AC604" s="262">
        <v>0.942622950819672</v>
      </c>
      <c r="AD604" s="262">
        <v>0.92</v>
      </c>
      <c r="AE604" s="260">
        <v>0.997601918465228</v>
      </c>
      <c r="AF604" s="260">
        <v>0.996629592180654</v>
      </c>
      <c r="AG604" s="260">
        <v>0.997076023391813</v>
      </c>
      <c r="AH604" s="260">
        <v>0.993526050609396</v>
      </c>
      <c r="AI604" s="262">
        <v>0.92</v>
      </c>
      <c r="AJ604" s="260">
        <v>0.971641459074733</v>
      </c>
      <c r="AK604" s="260">
        <v>0.964607201309329</v>
      </c>
      <c r="AL604" s="260">
        <v>0.975226796929519</v>
      </c>
      <c r="AM604" s="260">
        <v>0.971509185144294</v>
      </c>
      <c r="AN604" s="259">
        <v>0.99</v>
      </c>
      <c r="AO604" s="264">
        <v>1</v>
      </c>
      <c r="AP604" s="264">
        <v>1</v>
      </c>
      <c r="AQ604" s="264">
        <v>1</v>
      </c>
      <c r="AR604" s="265">
        <v>1</v>
      </c>
      <c r="AS604" s="286">
        <v>0.05</v>
      </c>
      <c r="AT604" s="267">
        <v>0</v>
      </c>
      <c r="AU604" s="268">
        <v>0</v>
      </c>
      <c r="AV604" s="268">
        <v>0.0192307692307692</v>
      </c>
      <c r="AW604" s="268">
        <v>0.00856370192307692</v>
      </c>
      <c r="AX604" s="224"/>
      <c r="AY604" s="222"/>
    </row>
    <row r="605" ht="15" spans="1:51">
      <c r="A605" s="220"/>
      <c r="B605" s="224"/>
      <c r="C605" s="283" t="s">
        <v>375</v>
      </c>
      <c r="D605" s="111" t="s">
        <v>25</v>
      </c>
      <c r="E605" s="111" t="s">
        <v>376</v>
      </c>
      <c r="F605" s="284" t="s">
        <v>636</v>
      </c>
      <c r="G605" s="284" t="s">
        <v>636</v>
      </c>
      <c r="H605" s="284" t="s">
        <v>636</v>
      </c>
      <c r="I605" s="284" t="s">
        <v>636</v>
      </c>
      <c r="J605" s="259">
        <v>0.9</v>
      </c>
      <c r="K605" s="260">
        <v>1</v>
      </c>
      <c r="L605" s="260">
        <v>1</v>
      </c>
      <c r="M605" s="261">
        <v>1</v>
      </c>
      <c r="N605" s="261">
        <v>0.99633431085044</v>
      </c>
      <c r="O605" s="262">
        <v>0.9</v>
      </c>
      <c r="P605" s="263">
        <v>0.990757520840884</v>
      </c>
      <c r="Q605" s="260">
        <v>0.99416135881104</v>
      </c>
      <c r="R605" s="260">
        <v>0.987172909184197</v>
      </c>
      <c r="S605" s="260">
        <v>0.989836692147325</v>
      </c>
      <c r="T605" s="262">
        <v>0.9</v>
      </c>
      <c r="U605" s="260">
        <v>0.953787604204422</v>
      </c>
      <c r="V605" s="260">
        <v>0.960191082802548</v>
      </c>
      <c r="W605" s="260">
        <v>0.961262185736275</v>
      </c>
      <c r="X605" s="260">
        <v>0.955459520500347</v>
      </c>
      <c r="Y605" s="262">
        <v>0.92</v>
      </c>
      <c r="Z605" s="262">
        <v>0.953423120089787</v>
      </c>
      <c r="AA605" s="262">
        <v>0.951907131011609</v>
      </c>
      <c r="AB605" s="262">
        <v>0.938239159001314</v>
      </c>
      <c r="AC605" s="262">
        <v>0.953654401047089</v>
      </c>
      <c r="AD605" s="262">
        <v>0.92</v>
      </c>
      <c r="AE605" s="260">
        <v>0.99792531120332</v>
      </c>
      <c r="AF605" s="260">
        <v>0.999076638965836</v>
      </c>
      <c r="AG605" s="260">
        <v>0.998712169993561</v>
      </c>
      <c r="AH605" s="260">
        <v>0.997496790757381</v>
      </c>
      <c r="AI605" s="262">
        <v>0.92</v>
      </c>
      <c r="AJ605" s="260">
        <v>0.979209410477363</v>
      </c>
      <c r="AK605" s="260">
        <v>0.972687939426717</v>
      </c>
      <c r="AL605" s="260">
        <v>0.982836301222914</v>
      </c>
      <c r="AM605" s="260">
        <v>0.980780852417303</v>
      </c>
      <c r="AN605" s="259">
        <v>0.99</v>
      </c>
      <c r="AO605" s="264">
        <v>1</v>
      </c>
      <c r="AP605" s="264">
        <v>1</v>
      </c>
      <c r="AQ605" s="264">
        <v>1</v>
      </c>
      <c r="AR605" s="265">
        <v>1</v>
      </c>
      <c r="AS605" s="286">
        <v>0.05</v>
      </c>
      <c r="AT605" s="267">
        <v>0.00302114803625378</v>
      </c>
      <c r="AU605" s="268">
        <v>0</v>
      </c>
      <c r="AV605" s="268">
        <v>0</v>
      </c>
      <c r="AW605" s="268">
        <v>0.0022190314580342</v>
      </c>
      <c r="AX605" s="224"/>
      <c r="AY605" s="222"/>
    </row>
    <row r="606" ht="15" spans="1:51">
      <c r="A606" s="220"/>
      <c r="B606" s="224"/>
      <c r="C606" s="283" t="s">
        <v>375</v>
      </c>
      <c r="D606" s="111" t="s">
        <v>25</v>
      </c>
      <c r="E606" s="111" t="s">
        <v>376</v>
      </c>
      <c r="F606" s="284" t="s">
        <v>637</v>
      </c>
      <c r="G606" s="284" t="s">
        <v>637</v>
      </c>
      <c r="H606" s="284" t="s">
        <v>637</v>
      </c>
      <c r="I606" s="284" t="s">
        <v>637</v>
      </c>
      <c r="J606" s="259">
        <v>0.9</v>
      </c>
      <c r="K606" s="260">
        <v>0.98</v>
      </c>
      <c r="L606" s="260">
        <v>0.947368421052632</v>
      </c>
      <c r="M606" s="261">
        <v>0.977777777777778</v>
      </c>
      <c r="N606" s="261">
        <v>0.962522851919561</v>
      </c>
      <c r="O606" s="262">
        <v>0.9</v>
      </c>
      <c r="P606" s="263">
        <v>0.989867498051442</v>
      </c>
      <c r="Q606" s="260">
        <v>0.995954692556634</v>
      </c>
      <c r="R606" s="260">
        <v>0.983304940374787</v>
      </c>
      <c r="S606" s="260">
        <v>0.98559420331362</v>
      </c>
      <c r="T606" s="262">
        <v>0.9</v>
      </c>
      <c r="U606" s="260">
        <v>0.853468433359314</v>
      </c>
      <c r="V606" s="260">
        <v>0.801779935275081</v>
      </c>
      <c r="W606" s="260">
        <v>0.858943781942078</v>
      </c>
      <c r="X606" s="260">
        <v>0.866366903899303</v>
      </c>
      <c r="Y606" s="262">
        <v>0.92</v>
      </c>
      <c r="Z606" s="262">
        <v>0.899396378269618</v>
      </c>
      <c r="AA606" s="262">
        <v>0.906019656019656</v>
      </c>
      <c r="AB606" s="262">
        <v>0.922413793103448</v>
      </c>
      <c r="AC606" s="262">
        <v>0.924933247710143</v>
      </c>
      <c r="AD606" s="262">
        <v>0.92</v>
      </c>
      <c r="AE606" s="260">
        <v>0.984375</v>
      </c>
      <c r="AF606" s="260">
        <v>0.969072164948454</v>
      </c>
      <c r="AG606" s="260">
        <v>0.968036529680365</v>
      </c>
      <c r="AH606" s="260">
        <v>0.976300046019328</v>
      </c>
      <c r="AI606" s="262">
        <v>0.92</v>
      </c>
      <c r="AJ606" s="260">
        <v>0.951160179640719</v>
      </c>
      <c r="AK606" s="260">
        <v>0.916899441340782</v>
      </c>
      <c r="AL606" s="260">
        <v>0.964438122332859</v>
      </c>
      <c r="AM606" s="260">
        <v>0.958609870882104</v>
      </c>
      <c r="AN606" s="259">
        <v>0.99</v>
      </c>
      <c r="AO606" s="264">
        <v>1</v>
      </c>
      <c r="AP606" s="264">
        <v>1</v>
      </c>
      <c r="AQ606" s="264">
        <v>1</v>
      </c>
      <c r="AR606" s="265">
        <v>1</v>
      </c>
      <c r="AS606" s="286">
        <v>0.05</v>
      </c>
      <c r="AT606" s="267">
        <v>0.333333333333333</v>
      </c>
      <c r="AU606" s="268">
        <v>0</v>
      </c>
      <c r="AV606" s="268">
        <v>0.111111111111111</v>
      </c>
      <c r="AW606" s="268">
        <v>0.0952380952380952</v>
      </c>
      <c r="AX606" s="224"/>
      <c r="AY606" s="222"/>
    </row>
    <row r="607" ht="15" spans="1:51">
      <c r="A607" s="220"/>
      <c r="B607" s="224"/>
      <c r="C607" s="283" t="s">
        <v>375</v>
      </c>
      <c r="D607" s="111" t="s">
        <v>25</v>
      </c>
      <c r="E607" s="111" t="s">
        <v>376</v>
      </c>
      <c r="F607" s="284" t="s">
        <v>638</v>
      </c>
      <c r="G607" s="284" t="s">
        <v>638</v>
      </c>
      <c r="H607" s="284" t="s">
        <v>638</v>
      </c>
      <c r="I607" s="284" t="s">
        <v>638</v>
      </c>
      <c r="J607" s="259">
        <v>0.9</v>
      </c>
      <c r="K607" s="260">
        <v>0.978723404255319</v>
      </c>
      <c r="L607" s="260">
        <v>0.944444444444444</v>
      </c>
      <c r="M607" s="261">
        <v>0.976190476190476</v>
      </c>
      <c r="N607" s="261">
        <v>0.964818763326226</v>
      </c>
      <c r="O607" s="262">
        <v>0.9</v>
      </c>
      <c r="P607" s="263">
        <v>0.984903381642512</v>
      </c>
      <c r="Q607" s="260">
        <v>0.978927203065134</v>
      </c>
      <c r="R607" s="260">
        <v>0.977317946677278</v>
      </c>
      <c r="S607" s="260">
        <v>0.982776759655196</v>
      </c>
      <c r="T607" s="262">
        <v>0.9</v>
      </c>
      <c r="U607" s="260">
        <v>0.933272946859903</v>
      </c>
      <c r="V607" s="260">
        <v>0.931992337164751</v>
      </c>
      <c r="W607" s="260">
        <v>0.942300039793076</v>
      </c>
      <c r="X607" s="260">
        <v>0.919687096993145</v>
      </c>
      <c r="Y607" s="262">
        <v>0.92</v>
      </c>
      <c r="Z607" s="262">
        <v>0.925019731649566</v>
      </c>
      <c r="AA607" s="262">
        <v>0.93030303030303</v>
      </c>
      <c r="AB607" s="262">
        <v>0.899009900990099</v>
      </c>
      <c r="AC607" s="262">
        <v>0.928768568877344</v>
      </c>
      <c r="AD607" s="262">
        <v>0.92</v>
      </c>
      <c r="AE607" s="260">
        <v>0.908219178082192</v>
      </c>
      <c r="AF607" s="260">
        <v>0.912867274569402</v>
      </c>
      <c r="AG607" s="260">
        <v>0.897354497354497</v>
      </c>
      <c r="AH607" s="260">
        <v>0.962404322377308</v>
      </c>
      <c r="AI607" s="262">
        <v>0.92</v>
      </c>
      <c r="AJ607" s="260">
        <v>0.967678532430662</v>
      </c>
      <c r="AK607" s="260">
        <v>0.949238578680203</v>
      </c>
      <c r="AL607" s="260">
        <v>0.972498343273691</v>
      </c>
      <c r="AM607" s="260">
        <v>0.967697939846386</v>
      </c>
      <c r="AN607" s="259">
        <v>0.99</v>
      </c>
      <c r="AO607" s="264">
        <v>1</v>
      </c>
      <c r="AP607" s="264">
        <v>1</v>
      </c>
      <c r="AQ607" s="264">
        <v>1</v>
      </c>
      <c r="AR607" s="265">
        <v>1</v>
      </c>
      <c r="AS607" s="286">
        <v>0.05</v>
      </c>
      <c r="AT607" s="267">
        <v>0.00580270793036751</v>
      </c>
      <c r="AU607" s="268">
        <v>0.00196463654223969</v>
      </c>
      <c r="AV607" s="268">
        <v>0.0092378752886836</v>
      </c>
      <c r="AW607" s="268">
        <v>0.00579216354344123</v>
      </c>
      <c r="AX607" s="224"/>
      <c r="AY607" s="222"/>
    </row>
    <row r="608" ht="15" spans="1:51">
      <c r="A608" s="220"/>
      <c r="B608" s="224"/>
      <c r="C608" s="283" t="s">
        <v>375</v>
      </c>
      <c r="D608" s="111" t="s">
        <v>25</v>
      </c>
      <c r="E608" s="111" t="s">
        <v>376</v>
      </c>
      <c r="F608" s="284" t="s">
        <v>639</v>
      </c>
      <c r="G608" s="284" t="s">
        <v>639</v>
      </c>
      <c r="H608" s="284" t="s">
        <v>639</v>
      </c>
      <c r="I608" s="284" t="s">
        <v>639</v>
      </c>
      <c r="J608" s="259">
        <v>0.9</v>
      </c>
      <c r="K608" s="260">
        <v>0.967741935483871</v>
      </c>
      <c r="L608" s="260">
        <v>0.96</v>
      </c>
      <c r="M608" s="261">
        <v>0.964285714285714</v>
      </c>
      <c r="N608" s="261">
        <v>0.9008</v>
      </c>
      <c r="O608" s="262">
        <v>0.9</v>
      </c>
      <c r="P608" s="263">
        <v>0</v>
      </c>
      <c r="Q608" s="260" t="s">
        <v>33</v>
      </c>
      <c r="R608" s="260" t="s">
        <v>33</v>
      </c>
      <c r="S608" s="260">
        <v>0</v>
      </c>
      <c r="T608" s="262">
        <v>0.9</v>
      </c>
      <c r="U608" s="260">
        <v>0</v>
      </c>
      <c r="V608" s="260" t="s">
        <v>33</v>
      </c>
      <c r="W608" s="260" t="s">
        <v>33</v>
      </c>
      <c r="X608" s="260">
        <v>0</v>
      </c>
      <c r="Y608" s="262">
        <v>0.92</v>
      </c>
      <c r="Z608" s="262">
        <v>0</v>
      </c>
      <c r="AA608" s="262" t="s">
        <v>33</v>
      </c>
      <c r="AB608" s="262" t="s">
        <v>33</v>
      </c>
      <c r="AC608" s="262">
        <v>0.2</v>
      </c>
      <c r="AD608" s="262">
        <v>0.92</v>
      </c>
      <c r="AE608" s="260">
        <v>0.983193277310924</v>
      </c>
      <c r="AF608" s="260">
        <v>1</v>
      </c>
      <c r="AG608" s="260">
        <v>0.991304347826087</v>
      </c>
      <c r="AH608" s="260">
        <v>0.975487970948706</v>
      </c>
      <c r="AI608" s="262">
        <v>0.92</v>
      </c>
      <c r="AJ608" s="260">
        <v>0.976033553025764</v>
      </c>
      <c r="AK608" s="260">
        <v>0.906422018348624</v>
      </c>
      <c r="AL608" s="260">
        <v>0.941361668634396</v>
      </c>
      <c r="AM608" s="260">
        <v>0.940018856604097</v>
      </c>
      <c r="AN608" s="259">
        <v>0.99</v>
      </c>
      <c r="AO608" s="264">
        <v>1</v>
      </c>
      <c r="AP608" s="264">
        <v>1</v>
      </c>
      <c r="AQ608" s="264">
        <v>1</v>
      </c>
      <c r="AR608" s="265">
        <v>1</v>
      </c>
      <c r="AS608" s="286">
        <v>0.05</v>
      </c>
      <c r="AT608" s="267">
        <v>0</v>
      </c>
      <c r="AU608" s="268">
        <v>0</v>
      </c>
      <c r="AV608" s="268">
        <v>1</v>
      </c>
      <c r="AW608" s="268">
        <v>0.0341880341880342</v>
      </c>
      <c r="AX608" s="224"/>
      <c r="AY608" s="222"/>
    </row>
    <row r="609" ht="15" spans="1:51">
      <c r="A609" s="220"/>
      <c r="B609" s="224"/>
      <c r="C609" s="283" t="s">
        <v>375</v>
      </c>
      <c r="D609" s="111" t="s">
        <v>25</v>
      </c>
      <c r="E609" s="111" t="s">
        <v>376</v>
      </c>
      <c r="F609" s="284" t="s">
        <v>640</v>
      </c>
      <c r="G609" s="284" t="s">
        <v>640</v>
      </c>
      <c r="H609" s="284" t="s">
        <v>640</v>
      </c>
      <c r="I609" s="284" t="s">
        <v>640</v>
      </c>
      <c r="J609" s="259">
        <v>0.9</v>
      </c>
      <c r="K609" s="260">
        <v>0.968085106382979</v>
      </c>
      <c r="L609" s="260">
        <v>0.944444444444444</v>
      </c>
      <c r="M609" s="261">
        <v>0.964705882352941</v>
      </c>
      <c r="N609" s="261">
        <v>0.96029776674938</v>
      </c>
      <c r="O609" s="262">
        <v>0.9</v>
      </c>
      <c r="P609" s="263">
        <v>0.875</v>
      </c>
      <c r="Q609" s="260">
        <v>0.923076923076923</v>
      </c>
      <c r="R609" s="260">
        <v>0.5</v>
      </c>
      <c r="S609" s="260">
        <v>0.936681222707424</v>
      </c>
      <c r="T609" s="262">
        <v>0.9</v>
      </c>
      <c r="U609" s="260">
        <v>0.9375</v>
      </c>
      <c r="V609" s="260">
        <v>1</v>
      </c>
      <c r="W609" s="260">
        <v>1</v>
      </c>
      <c r="X609" s="260">
        <v>0.989082969432314</v>
      </c>
      <c r="Y609" s="262">
        <v>0.92</v>
      </c>
      <c r="Z609" s="262">
        <v>0.8</v>
      </c>
      <c r="AA609" s="262">
        <v>1</v>
      </c>
      <c r="AB609" s="262">
        <v>1</v>
      </c>
      <c r="AC609" s="262">
        <v>0.892857142857143</v>
      </c>
      <c r="AD609" s="262">
        <v>0.92</v>
      </c>
      <c r="AE609" s="260">
        <v>0.997659449970743</v>
      </c>
      <c r="AF609" s="260">
        <v>0.992067988668555</v>
      </c>
      <c r="AG609" s="260">
        <v>0.944254835039818</v>
      </c>
      <c r="AH609" s="260">
        <v>0.97157712305026</v>
      </c>
      <c r="AI609" s="262">
        <v>0.92</v>
      </c>
      <c r="AJ609" s="260">
        <v>0.965561773568661</v>
      </c>
      <c r="AK609" s="260">
        <v>0.956259426847662</v>
      </c>
      <c r="AL609" s="260">
        <v>0.950499286733238</v>
      </c>
      <c r="AM609" s="260">
        <v>0.954183548478281</v>
      </c>
      <c r="AN609" s="259">
        <v>0.99</v>
      </c>
      <c r="AO609" s="264">
        <v>1</v>
      </c>
      <c r="AP609" s="264">
        <v>1</v>
      </c>
      <c r="AQ609" s="264">
        <v>1</v>
      </c>
      <c r="AR609" s="265">
        <v>1</v>
      </c>
      <c r="AS609" s="286">
        <v>0.05</v>
      </c>
      <c r="AT609" s="267">
        <v>0.00550964187327824</v>
      </c>
      <c r="AU609" s="268">
        <v>0</v>
      </c>
      <c r="AV609" s="268">
        <v>0.00423728813559322</v>
      </c>
      <c r="AW609" s="268">
        <v>0.00219380384183209</v>
      </c>
      <c r="AX609" s="224"/>
      <c r="AY609" s="222"/>
    </row>
    <row r="610" ht="15" spans="1:51">
      <c r="A610" s="220"/>
      <c r="B610" s="224"/>
      <c r="C610" s="283" t="s">
        <v>375</v>
      </c>
      <c r="D610" s="111" t="s">
        <v>25</v>
      </c>
      <c r="E610" s="111" t="s">
        <v>376</v>
      </c>
      <c r="F610" s="284" t="s">
        <v>641</v>
      </c>
      <c r="G610" s="284" t="s">
        <v>641</v>
      </c>
      <c r="H610" s="284" t="s">
        <v>641</v>
      </c>
      <c r="I610" s="284" t="s">
        <v>641</v>
      </c>
      <c r="J610" s="259">
        <v>0.9</v>
      </c>
      <c r="K610" s="260">
        <v>1</v>
      </c>
      <c r="L610" s="260">
        <v>0.9375</v>
      </c>
      <c r="M610" s="261">
        <v>1</v>
      </c>
      <c r="N610" s="261">
        <v>0.981693363844394</v>
      </c>
      <c r="O610" s="262">
        <v>0.9</v>
      </c>
      <c r="P610" s="263">
        <v>0.965122072745391</v>
      </c>
      <c r="Q610" s="260">
        <v>0.952127659574468</v>
      </c>
      <c r="R610" s="260">
        <v>0.956653992395437</v>
      </c>
      <c r="S610" s="260">
        <v>0.95794123876668</v>
      </c>
      <c r="T610" s="262">
        <v>0.9</v>
      </c>
      <c r="U610" s="260">
        <v>0.921773791728949</v>
      </c>
      <c r="V610" s="260">
        <v>0.929078014184397</v>
      </c>
      <c r="W610" s="260">
        <v>0.927756653992395</v>
      </c>
      <c r="X610" s="260">
        <v>0.918272867560289</v>
      </c>
      <c r="Y610" s="262">
        <v>0.92</v>
      </c>
      <c r="Z610" s="262">
        <v>0.954337899543379</v>
      </c>
      <c r="AA610" s="262">
        <v>0.936247723132969</v>
      </c>
      <c r="AB610" s="262">
        <v>0.953237410071942</v>
      </c>
      <c r="AC610" s="262">
        <v>0.939099283520983</v>
      </c>
      <c r="AD610" s="262">
        <v>0.92</v>
      </c>
      <c r="AE610" s="260">
        <v>0.98989898989899</v>
      </c>
      <c r="AF610" s="260">
        <v>0.98</v>
      </c>
      <c r="AG610" s="260">
        <v>1</v>
      </c>
      <c r="AH610" s="260">
        <v>0.963480128893663</v>
      </c>
      <c r="AI610" s="262">
        <v>0.92</v>
      </c>
      <c r="AJ610" s="260">
        <v>0.965853658536585</v>
      </c>
      <c r="AK610" s="260">
        <v>0.956873315363881</v>
      </c>
      <c r="AL610" s="260">
        <v>0.964218455743879</v>
      </c>
      <c r="AM610" s="260">
        <v>0.970297250820734</v>
      </c>
      <c r="AN610" s="259">
        <v>0.99</v>
      </c>
      <c r="AO610" s="264">
        <v>1</v>
      </c>
      <c r="AP610" s="264">
        <v>1</v>
      </c>
      <c r="AQ610" s="264">
        <v>1</v>
      </c>
      <c r="AR610" s="265">
        <v>1</v>
      </c>
      <c r="AS610" s="286">
        <v>0.05</v>
      </c>
      <c r="AT610" s="267">
        <v>0</v>
      </c>
      <c r="AU610" s="268" t="s">
        <v>33</v>
      </c>
      <c r="AV610" s="268">
        <v>0.5</v>
      </c>
      <c r="AW610" s="268">
        <v>0.0547945205479452</v>
      </c>
      <c r="AX610" s="224"/>
      <c r="AY610" s="222"/>
    </row>
    <row r="611" ht="15" spans="1:51">
      <c r="A611" s="220"/>
      <c r="B611" s="224"/>
      <c r="C611" s="283" t="s">
        <v>375</v>
      </c>
      <c r="D611" s="111" t="s">
        <v>25</v>
      </c>
      <c r="E611" s="111" t="s">
        <v>376</v>
      </c>
      <c r="F611" s="284" t="s">
        <v>642</v>
      </c>
      <c r="G611" s="284" t="s">
        <v>642</v>
      </c>
      <c r="H611" s="284" t="s">
        <v>642</v>
      </c>
      <c r="I611" s="284" t="s">
        <v>642</v>
      </c>
      <c r="J611" s="259">
        <v>0.9</v>
      </c>
      <c r="K611" s="260">
        <v>0.96039603960396</v>
      </c>
      <c r="L611" s="260">
        <v>0.891566265060241</v>
      </c>
      <c r="M611" s="261">
        <v>0.913978494623656</v>
      </c>
      <c r="N611" s="261">
        <v>0.931354359925789</v>
      </c>
      <c r="O611" s="262">
        <v>0.9</v>
      </c>
      <c r="P611" s="263">
        <v>0.777777777777778</v>
      </c>
      <c r="Q611" s="260">
        <v>0.8</v>
      </c>
      <c r="R611" s="260">
        <v>0.8</v>
      </c>
      <c r="S611" s="260">
        <v>0.896</v>
      </c>
      <c r="T611" s="262">
        <v>0.9</v>
      </c>
      <c r="U611" s="260">
        <v>0.555555555555556</v>
      </c>
      <c r="V611" s="260">
        <v>1</v>
      </c>
      <c r="W611" s="260">
        <v>0.4</v>
      </c>
      <c r="X611" s="260">
        <v>0.864</v>
      </c>
      <c r="Y611" s="262">
        <v>0.92</v>
      </c>
      <c r="Z611" s="262">
        <v>0</v>
      </c>
      <c r="AA611" s="262">
        <v>0.5</v>
      </c>
      <c r="AB611" s="262">
        <v>0.5</v>
      </c>
      <c r="AC611" s="262">
        <v>0.85</v>
      </c>
      <c r="AD611" s="262">
        <v>0.92</v>
      </c>
      <c r="AE611" s="260">
        <v>0.997040447221309</v>
      </c>
      <c r="AF611" s="260">
        <v>0.99732063114022</v>
      </c>
      <c r="AG611" s="260">
        <v>0.994816211121583</v>
      </c>
      <c r="AH611" s="260">
        <v>0.996791970397192</v>
      </c>
      <c r="AI611" s="262">
        <v>0.92</v>
      </c>
      <c r="AJ611" s="260">
        <v>0.967628900383781</v>
      </c>
      <c r="AK611" s="260">
        <v>0.970032840722496</v>
      </c>
      <c r="AL611" s="260">
        <v>0.969313682358117</v>
      </c>
      <c r="AM611" s="260">
        <v>0.973841067478534</v>
      </c>
      <c r="AN611" s="259">
        <v>0.99</v>
      </c>
      <c r="AO611" s="264">
        <v>1</v>
      </c>
      <c r="AP611" s="264">
        <v>1</v>
      </c>
      <c r="AQ611" s="264">
        <v>1</v>
      </c>
      <c r="AR611" s="265">
        <v>1</v>
      </c>
      <c r="AS611" s="286">
        <v>0.05</v>
      </c>
      <c r="AT611" s="267">
        <v>0</v>
      </c>
      <c r="AU611" s="268">
        <v>0</v>
      </c>
      <c r="AV611" s="268">
        <v>0</v>
      </c>
      <c r="AW611" s="268">
        <v>0.0049141015056807</v>
      </c>
      <c r="AX611" s="224"/>
      <c r="AY611" s="222"/>
    </row>
    <row r="612" ht="15" spans="1:51">
      <c r="A612" s="220"/>
      <c r="B612" s="224"/>
      <c r="C612" s="283" t="s">
        <v>375</v>
      </c>
      <c r="D612" s="111" t="s">
        <v>25</v>
      </c>
      <c r="E612" s="111" t="s">
        <v>376</v>
      </c>
      <c r="F612" s="284" t="s">
        <v>643</v>
      </c>
      <c r="G612" s="284" t="s">
        <v>643</v>
      </c>
      <c r="H612" s="284" t="s">
        <v>643</v>
      </c>
      <c r="I612" s="284" t="s">
        <v>643</v>
      </c>
      <c r="J612" s="259">
        <v>0.9</v>
      </c>
      <c r="K612" s="260">
        <v>1</v>
      </c>
      <c r="L612" s="260">
        <v>1</v>
      </c>
      <c r="M612" s="261">
        <v>0.987654320987654</v>
      </c>
      <c r="N612" s="261">
        <v>0.99607265586647</v>
      </c>
      <c r="O612" s="262">
        <v>0.9</v>
      </c>
      <c r="P612" s="263">
        <v>0.987469114013413</v>
      </c>
      <c r="Q612" s="260">
        <v>0.979722117912129</v>
      </c>
      <c r="R612" s="260">
        <v>0.995612752266745</v>
      </c>
      <c r="S612" s="260">
        <v>0.985817734133408</v>
      </c>
      <c r="T612" s="262">
        <v>0.9</v>
      </c>
      <c r="U612" s="260">
        <v>0.92905047652665</v>
      </c>
      <c r="V612" s="260">
        <v>0.950056327450244</v>
      </c>
      <c r="W612" s="260">
        <v>0.955542556303013</v>
      </c>
      <c r="X612" s="260">
        <v>0.950618959450159</v>
      </c>
      <c r="Y612" s="262">
        <v>0.92</v>
      </c>
      <c r="Z612" s="262">
        <v>0.963555555555556</v>
      </c>
      <c r="AA612" s="262">
        <v>0.963695878589496</v>
      </c>
      <c r="AB612" s="262">
        <v>0.963205233033524</v>
      </c>
      <c r="AC612" s="262">
        <v>0.9715655765299</v>
      </c>
      <c r="AD612" s="262">
        <v>0.92</v>
      </c>
      <c r="AE612" s="260">
        <v>0.998097050428164</v>
      </c>
      <c r="AF612" s="260">
        <v>0.997865072587532</v>
      </c>
      <c r="AG612" s="260">
        <v>0.983830398850162</v>
      </c>
      <c r="AH612" s="260">
        <v>0.995827405101525</v>
      </c>
      <c r="AI612" s="262">
        <v>0.92</v>
      </c>
      <c r="AJ612" s="260">
        <v>0.967676230959972</v>
      </c>
      <c r="AK612" s="260">
        <v>0.968886521044219</v>
      </c>
      <c r="AL612" s="260">
        <v>0.976133651551313</v>
      </c>
      <c r="AM612" s="260">
        <v>0.97995768399904</v>
      </c>
      <c r="AN612" s="259">
        <v>0.99</v>
      </c>
      <c r="AO612" s="264">
        <v>1</v>
      </c>
      <c r="AP612" s="264">
        <v>1</v>
      </c>
      <c r="AQ612" s="264">
        <v>1</v>
      </c>
      <c r="AR612" s="265">
        <v>1</v>
      </c>
      <c r="AS612" s="286">
        <v>0.05</v>
      </c>
      <c r="AT612" s="267">
        <v>0.393939393939394</v>
      </c>
      <c r="AU612" s="268">
        <v>0.03125</v>
      </c>
      <c r="AV612" s="268">
        <v>0.142857142857143</v>
      </c>
      <c r="AW612" s="268">
        <v>0.0689127105666156</v>
      </c>
      <c r="AX612" s="224"/>
      <c r="AY612" s="222"/>
    </row>
    <row r="613" ht="15" spans="1:51">
      <c r="A613" s="220"/>
      <c r="B613" s="224"/>
      <c r="C613" s="283" t="s">
        <v>375</v>
      </c>
      <c r="D613" s="111" t="s">
        <v>25</v>
      </c>
      <c r="E613" s="111" t="s">
        <v>376</v>
      </c>
      <c r="F613" s="284" t="s">
        <v>644</v>
      </c>
      <c r="G613" s="284" t="s">
        <v>644</v>
      </c>
      <c r="H613" s="284" t="s">
        <v>644</v>
      </c>
      <c r="I613" s="284" t="s">
        <v>644</v>
      </c>
      <c r="J613" s="259">
        <v>0.9</v>
      </c>
      <c r="K613" s="260">
        <v>0.977272727272727</v>
      </c>
      <c r="L613" s="260">
        <v>0.955555555555556</v>
      </c>
      <c r="M613" s="261">
        <v>0.96969696969697</v>
      </c>
      <c r="N613" s="261">
        <v>0.968340611353712</v>
      </c>
      <c r="O613" s="262">
        <v>0.9</v>
      </c>
      <c r="P613" s="263">
        <v>0.992216777169213</v>
      </c>
      <c r="Q613" s="260">
        <v>0.994902687673772</v>
      </c>
      <c r="R613" s="260">
        <v>0.994219653179191</v>
      </c>
      <c r="S613" s="260">
        <v>0.992184218421842</v>
      </c>
      <c r="T613" s="262">
        <v>0.9</v>
      </c>
      <c r="U613" s="260">
        <v>0.917267223983857</v>
      </c>
      <c r="V613" s="260">
        <v>0.93466172381835</v>
      </c>
      <c r="W613" s="260">
        <v>0.934192974655402</v>
      </c>
      <c r="X613" s="260">
        <v>0.897929792979298</v>
      </c>
      <c r="Y613" s="262">
        <v>0.92</v>
      </c>
      <c r="Z613" s="262">
        <v>0.922454484153742</v>
      </c>
      <c r="AA613" s="262">
        <v>0.94845652789578</v>
      </c>
      <c r="AB613" s="262">
        <v>0.91792656587473</v>
      </c>
      <c r="AC613" s="262">
        <v>0.935286394949182</v>
      </c>
      <c r="AD613" s="262">
        <v>0.92</v>
      </c>
      <c r="AE613" s="260">
        <v>0.996690689807325</v>
      </c>
      <c r="AF613" s="260">
        <v>0.996829577602185</v>
      </c>
      <c r="AG613" s="260">
        <v>0.987360120600684</v>
      </c>
      <c r="AH613" s="260">
        <v>0.980487629974901</v>
      </c>
      <c r="AI613" s="262">
        <v>0.92</v>
      </c>
      <c r="AJ613" s="260">
        <v>0.9443926685306</v>
      </c>
      <c r="AK613" s="260">
        <v>0.96224095539164</v>
      </c>
      <c r="AL613" s="260">
        <v>0.95467032967033</v>
      </c>
      <c r="AM613" s="260">
        <v>0.955661948376353</v>
      </c>
      <c r="AN613" s="259">
        <v>0.99</v>
      </c>
      <c r="AO613" s="264">
        <v>1</v>
      </c>
      <c r="AP613" s="264">
        <v>1</v>
      </c>
      <c r="AQ613" s="264">
        <v>1</v>
      </c>
      <c r="AR613" s="265">
        <v>1</v>
      </c>
      <c r="AS613" s="286">
        <v>0.05</v>
      </c>
      <c r="AT613" s="267">
        <v>0.0701754385964912</v>
      </c>
      <c r="AU613" s="268">
        <v>0.207547169811321</v>
      </c>
      <c r="AV613" s="268">
        <v>0.0333333333333333</v>
      </c>
      <c r="AW613" s="268">
        <v>0.0748768472906404</v>
      </c>
      <c r="AX613" s="224"/>
      <c r="AY613" s="222"/>
    </row>
    <row r="614" ht="15" spans="1:51">
      <c r="A614" s="220"/>
      <c r="B614" s="224"/>
      <c r="C614" s="283" t="s">
        <v>375</v>
      </c>
      <c r="D614" s="111" t="s">
        <v>25</v>
      </c>
      <c r="E614" s="111" t="s">
        <v>376</v>
      </c>
      <c r="F614" s="284" t="s">
        <v>645</v>
      </c>
      <c r="G614" s="284" t="s">
        <v>645</v>
      </c>
      <c r="H614" s="284" t="s">
        <v>645</v>
      </c>
      <c r="I614" s="284" t="s">
        <v>645</v>
      </c>
      <c r="J614" s="259">
        <v>0.9</v>
      </c>
      <c r="K614" s="260">
        <v>0.978723404255319</v>
      </c>
      <c r="L614" s="260">
        <v>0.952380952380952</v>
      </c>
      <c r="M614" s="261">
        <v>0.945205479452055</v>
      </c>
      <c r="N614" s="261">
        <v>0.918537859007833</v>
      </c>
      <c r="O614" s="262">
        <v>0.9</v>
      </c>
      <c r="P614" s="263">
        <v>0.98487576521426</v>
      </c>
      <c r="Q614" s="260">
        <v>0.991924629878869</v>
      </c>
      <c r="R614" s="260">
        <v>0.985511363636364</v>
      </c>
      <c r="S614" s="260">
        <v>0.98042556378308</v>
      </c>
      <c r="T614" s="262">
        <v>0.9</v>
      </c>
      <c r="U614" s="260">
        <v>0.920057616132517</v>
      </c>
      <c r="V614" s="260">
        <v>0.919246298788694</v>
      </c>
      <c r="W614" s="260">
        <v>0.910227272727273</v>
      </c>
      <c r="X614" s="260">
        <v>0.896005541877686</v>
      </c>
      <c r="Y614" s="262">
        <v>0.92</v>
      </c>
      <c r="Z614" s="262">
        <v>0.931827431827432</v>
      </c>
      <c r="AA614" s="262">
        <v>0.929037800687285</v>
      </c>
      <c r="AB614" s="262">
        <v>0.926159387663215</v>
      </c>
      <c r="AC614" s="262">
        <v>0.932965785922994</v>
      </c>
      <c r="AD614" s="262">
        <v>0.92</v>
      </c>
      <c r="AE614" s="260">
        <v>0.999057388411422</v>
      </c>
      <c r="AF614" s="260">
        <v>0.99325614937824</v>
      </c>
      <c r="AG614" s="260">
        <v>0.99140341067934</v>
      </c>
      <c r="AH614" s="260">
        <v>0.989372553343993</v>
      </c>
      <c r="AI614" s="262">
        <v>0.92</v>
      </c>
      <c r="AJ614" s="260">
        <v>0.953763851738632</v>
      </c>
      <c r="AK614" s="260">
        <v>0.944842488343</v>
      </c>
      <c r="AL614" s="260">
        <v>0.958195436335133</v>
      </c>
      <c r="AM614" s="260">
        <v>0.955907023518387</v>
      </c>
      <c r="AN614" s="259">
        <v>0.99</v>
      </c>
      <c r="AO614" s="264">
        <v>1</v>
      </c>
      <c r="AP614" s="264">
        <v>1</v>
      </c>
      <c r="AQ614" s="264">
        <v>1</v>
      </c>
      <c r="AR614" s="265">
        <v>1</v>
      </c>
      <c r="AS614" s="286">
        <v>0.05</v>
      </c>
      <c r="AT614" s="267">
        <v>0.0789473684210526</v>
      </c>
      <c r="AU614" s="268">
        <v>0.108695652173913</v>
      </c>
      <c r="AV614" s="268">
        <v>0.192307692307692</v>
      </c>
      <c r="AW614" s="268">
        <v>0.0811153358681876</v>
      </c>
      <c r="AX614" s="224"/>
      <c r="AY614" s="222"/>
    </row>
    <row r="615" ht="15" spans="1:51">
      <c r="A615" s="220"/>
      <c r="B615" s="224"/>
      <c r="C615" s="283" t="s">
        <v>375</v>
      </c>
      <c r="D615" s="111" t="s">
        <v>25</v>
      </c>
      <c r="E615" s="111" t="s">
        <v>376</v>
      </c>
      <c r="F615" s="284" t="s">
        <v>646</v>
      </c>
      <c r="G615" s="284" t="s">
        <v>646</v>
      </c>
      <c r="H615" s="284" t="s">
        <v>646</v>
      </c>
      <c r="I615" s="284" t="s">
        <v>646</v>
      </c>
      <c r="J615" s="259">
        <v>0.9</v>
      </c>
      <c r="K615" s="260">
        <v>0.95</v>
      </c>
      <c r="L615" s="260">
        <v>0.947368421052632</v>
      </c>
      <c r="M615" s="261">
        <v>0.9375</v>
      </c>
      <c r="N615" s="261">
        <v>0.97153024911032</v>
      </c>
      <c r="O615" s="262">
        <v>0.9</v>
      </c>
      <c r="P615" s="263">
        <v>0.996243425995492</v>
      </c>
      <c r="Q615" s="260">
        <v>0.93995552260934</v>
      </c>
      <c r="R615" s="260">
        <v>0.980507974010632</v>
      </c>
      <c r="S615" s="260">
        <v>0.981551657627811</v>
      </c>
      <c r="T615" s="262">
        <v>0.9</v>
      </c>
      <c r="U615" s="260">
        <v>0.945529676934636</v>
      </c>
      <c r="V615" s="260">
        <v>0.926612305411416</v>
      </c>
      <c r="W615" s="260">
        <v>0.93325457767277</v>
      </c>
      <c r="X615" s="260">
        <v>0.933581429122512</v>
      </c>
      <c r="Y615" s="262">
        <v>0.92</v>
      </c>
      <c r="Z615" s="262">
        <v>0.945309026233882</v>
      </c>
      <c r="AA615" s="262">
        <v>0.938682816048448</v>
      </c>
      <c r="AB615" s="262">
        <v>0.924561403508772</v>
      </c>
      <c r="AC615" s="262">
        <v>0.929542906698818</v>
      </c>
      <c r="AD615" s="262">
        <v>0.92</v>
      </c>
      <c r="AE615" s="260">
        <v>0.933175500229113</v>
      </c>
      <c r="AF615" s="260">
        <v>0.63581779973254</v>
      </c>
      <c r="AG615" s="260">
        <v>0.58266732540905</v>
      </c>
      <c r="AH615" s="260">
        <v>0.913386072887751</v>
      </c>
      <c r="AI615" s="262">
        <v>0.92</v>
      </c>
      <c r="AJ615" s="260">
        <v>0.965994705762574</v>
      </c>
      <c r="AK615" s="260">
        <v>0.944958719039279</v>
      </c>
      <c r="AL615" s="260">
        <v>0.954481298517996</v>
      </c>
      <c r="AM615" s="260">
        <v>0.954307665367946</v>
      </c>
      <c r="AN615" s="259">
        <v>0.99</v>
      </c>
      <c r="AO615" s="264">
        <v>1</v>
      </c>
      <c r="AP615" s="264">
        <v>1</v>
      </c>
      <c r="AQ615" s="264">
        <v>1</v>
      </c>
      <c r="AR615" s="265">
        <v>1</v>
      </c>
      <c r="AS615" s="286">
        <v>0.05</v>
      </c>
      <c r="AT615" s="267">
        <v>0.2</v>
      </c>
      <c r="AU615" s="268">
        <v>0</v>
      </c>
      <c r="AV615" s="268">
        <v>0.111111111111111</v>
      </c>
      <c r="AW615" s="268">
        <v>0.0837004405286344</v>
      </c>
      <c r="AX615" s="224"/>
      <c r="AY615" s="222"/>
    </row>
    <row r="616" ht="15" spans="1:51">
      <c r="A616" s="220"/>
      <c r="B616" s="224"/>
      <c r="C616" s="283" t="s">
        <v>375</v>
      </c>
      <c r="D616" s="111" t="s">
        <v>25</v>
      </c>
      <c r="E616" s="111" t="s">
        <v>376</v>
      </c>
      <c r="F616" s="284" t="s">
        <v>647</v>
      </c>
      <c r="G616" s="284" t="s">
        <v>647</v>
      </c>
      <c r="H616" s="284" t="s">
        <v>647</v>
      </c>
      <c r="I616" s="284" t="s">
        <v>647</v>
      </c>
      <c r="J616" s="259">
        <v>0.9</v>
      </c>
      <c r="K616" s="260">
        <v>0.96078431372549</v>
      </c>
      <c r="L616" s="260">
        <v>0.94</v>
      </c>
      <c r="M616" s="261">
        <v>0.948717948717949</v>
      </c>
      <c r="N616" s="261">
        <v>0.954324586977648</v>
      </c>
      <c r="O616" s="262">
        <v>0.9</v>
      </c>
      <c r="P616" s="263">
        <v>0.988200589970501</v>
      </c>
      <c r="Q616" s="260">
        <v>0.986215538847118</v>
      </c>
      <c r="R616" s="260">
        <v>0.966866083755177</v>
      </c>
      <c r="S616" s="260">
        <v>0.976977547495682</v>
      </c>
      <c r="T616" s="262">
        <v>0.9</v>
      </c>
      <c r="U616" s="260">
        <v>0.933923303834808</v>
      </c>
      <c r="V616" s="260">
        <v>0.927944862155389</v>
      </c>
      <c r="W616" s="260">
        <v>0.918545789231477</v>
      </c>
      <c r="X616" s="260">
        <v>0.929844559585492</v>
      </c>
      <c r="Y616" s="262">
        <v>0.92</v>
      </c>
      <c r="Z616" s="262">
        <v>0.941800753166724</v>
      </c>
      <c r="AA616" s="262">
        <v>0.938494492044064</v>
      </c>
      <c r="AB616" s="262">
        <v>0.901894451962111</v>
      </c>
      <c r="AC616" s="262">
        <v>0.925617220491246</v>
      </c>
      <c r="AD616" s="262">
        <v>0.92</v>
      </c>
      <c r="AE616" s="260">
        <v>0.99862814383704</v>
      </c>
      <c r="AF616" s="260">
        <v>0.979062673322241</v>
      </c>
      <c r="AG616" s="260">
        <v>0.990188106467176</v>
      </c>
      <c r="AH616" s="260">
        <v>0.989845027890786</v>
      </c>
      <c r="AI616" s="262">
        <v>0.92</v>
      </c>
      <c r="AJ616" s="260">
        <v>0.960722204624644</v>
      </c>
      <c r="AK616" s="260">
        <v>0.950041118421053</v>
      </c>
      <c r="AL616" s="260">
        <v>0.940016433853739</v>
      </c>
      <c r="AM616" s="260">
        <v>0.951237834223495</v>
      </c>
      <c r="AN616" s="259">
        <v>0.99</v>
      </c>
      <c r="AO616" s="264">
        <v>1</v>
      </c>
      <c r="AP616" s="264">
        <v>1</v>
      </c>
      <c r="AQ616" s="264">
        <v>1</v>
      </c>
      <c r="AR616" s="265">
        <v>1</v>
      </c>
      <c r="AS616" s="286">
        <v>0.05</v>
      </c>
      <c r="AT616" s="267">
        <v>0</v>
      </c>
      <c r="AU616" s="268">
        <v>0</v>
      </c>
      <c r="AV616" s="268">
        <v>0.222222222222222</v>
      </c>
      <c r="AW616" s="268">
        <v>0.062992125984252</v>
      </c>
      <c r="AX616" s="224"/>
      <c r="AY616" s="222"/>
    </row>
    <row r="617" ht="15" spans="1:51">
      <c r="A617" s="220"/>
      <c r="B617" s="224"/>
      <c r="C617" s="283" t="s">
        <v>375</v>
      </c>
      <c r="D617" s="111" t="s">
        <v>25</v>
      </c>
      <c r="E617" s="111" t="s">
        <v>376</v>
      </c>
      <c r="F617" s="284" t="s">
        <v>648</v>
      </c>
      <c r="G617" s="284" t="s">
        <v>648</v>
      </c>
      <c r="H617" s="284" t="s">
        <v>648</v>
      </c>
      <c r="I617" s="284" t="s">
        <v>648</v>
      </c>
      <c r="J617" s="259">
        <v>0.9</v>
      </c>
      <c r="K617" s="260">
        <v>0.983050847457627</v>
      </c>
      <c r="L617" s="260">
        <v>0.982142857142857</v>
      </c>
      <c r="M617" s="261">
        <v>0.977777777777778</v>
      </c>
      <c r="N617" s="261">
        <v>0.980704697986577</v>
      </c>
      <c r="O617" s="262">
        <v>0.9</v>
      </c>
      <c r="P617" s="263">
        <v>0.979766536964981</v>
      </c>
      <c r="Q617" s="260">
        <v>0.989405052974735</v>
      </c>
      <c r="R617" s="260">
        <v>0.988854213107445</v>
      </c>
      <c r="S617" s="260">
        <v>0.984394687106258</v>
      </c>
      <c r="T617" s="262">
        <v>0.9</v>
      </c>
      <c r="U617" s="260">
        <v>0.923994811932555</v>
      </c>
      <c r="V617" s="260">
        <v>0.925020374898125</v>
      </c>
      <c r="W617" s="260">
        <v>0.93669193045029</v>
      </c>
      <c r="X617" s="260">
        <v>0.929192041159177</v>
      </c>
      <c r="Y617" s="262">
        <v>0.92</v>
      </c>
      <c r="Z617" s="262">
        <v>0.948163507109005</v>
      </c>
      <c r="AA617" s="262">
        <v>0.958302491981249</v>
      </c>
      <c r="AB617" s="262">
        <v>0.940213523131673</v>
      </c>
      <c r="AC617" s="262">
        <v>0.946474950126096</v>
      </c>
      <c r="AD617" s="262">
        <v>0.92</v>
      </c>
      <c r="AE617" s="260">
        <v>0.996657913583194</v>
      </c>
      <c r="AF617" s="260">
        <v>0.986052852348993</v>
      </c>
      <c r="AG617" s="260">
        <v>0.992157923201731</v>
      </c>
      <c r="AH617" s="260">
        <v>0.984237147435279</v>
      </c>
      <c r="AI617" s="262">
        <v>0.92</v>
      </c>
      <c r="AJ617" s="260">
        <v>0.959203429677776</v>
      </c>
      <c r="AK617" s="260">
        <v>0.966369778869779</v>
      </c>
      <c r="AL617" s="260">
        <v>0.967388325568649</v>
      </c>
      <c r="AM617" s="260">
        <v>0.96199430491778</v>
      </c>
      <c r="AN617" s="259">
        <v>0.99</v>
      </c>
      <c r="AO617" s="264">
        <v>1</v>
      </c>
      <c r="AP617" s="264">
        <v>1</v>
      </c>
      <c r="AQ617" s="264">
        <v>1</v>
      </c>
      <c r="AR617" s="265">
        <v>1</v>
      </c>
      <c r="AS617" s="286">
        <v>0.05</v>
      </c>
      <c r="AT617" s="267">
        <v>0.2</v>
      </c>
      <c r="AU617" s="268">
        <v>0.106382978723404</v>
      </c>
      <c r="AV617" s="268">
        <v>0.108108108108108</v>
      </c>
      <c r="AW617" s="268">
        <v>0.0757946210268949</v>
      </c>
      <c r="AX617" s="224"/>
      <c r="AY617" s="222"/>
    </row>
    <row r="618" ht="15" spans="1:51">
      <c r="A618" s="220"/>
      <c r="B618" s="224"/>
      <c r="C618" s="283" t="s">
        <v>375</v>
      </c>
      <c r="D618" s="111" t="s">
        <v>25</v>
      </c>
      <c r="E618" s="111" t="s">
        <v>376</v>
      </c>
      <c r="F618" s="284" t="s">
        <v>649</v>
      </c>
      <c r="G618" s="284" t="s">
        <v>649</v>
      </c>
      <c r="H618" s="284" t="s">
        <v>649</v>
      </c>
      <c r="I618" s="284" t="s">
        <v>649</v>
      </c>
      <c r="J618" s="259">
        <v>0.9</v>
      </c>
      <c r="K618" s="260">
        <v>1</v>
      </c>
      <c r="L618" s="260">
        <v>1</v>
      </c>
      <c r="M618" s="261">
        <v>1</v>
      </c>
      <c r="N618" s="261">
        <v>0.999041227229147</v>
      </c>
      <c r="O618" s="262">
        <v>0.9</v>
      </c>
      <c r="P618" s="263">
        <v>0.972307692307692</v>
      </c>
      <c r="Q618" s="260">
        <v>0.989289740698985</v>
      </c>
      <c r="R618" s="260">
        <v>0.964972866304884</v>
      </c>
      <c r="S618" s="260">
        <v>0.98034261983042</v>
      </c>
      <c r="T618" s="262">
        <v>0.9</v>
      </c>
      <c r="U618" s="260">
        <v>0.951384615384615</v>
      </c>
      <c r="V618" s="260">
        <v>0.970687711386697</v>
      </c>
      <c r="W618" s="260">
        <v>0.951159348791317</v>
      </c>
      <c r="X618" s="260">
        <v>0.95893753244506</v>
      </c>
      <c r="Y618" s="262">
        <v>0.92</v>
      </c>
      <c r="Z618" s="262">
        <v>0.964242177976432</v>
      </c>
      <c r="AA618" s="262">
        <v>0.996922024623803</v>
      </c>
      <c r="AB618" s="262">
        <v>0.969516728624535</v>
      </c>
      <c r="AC618" s="262">
        <v>0.978601243717523</v>
      </c>
      <c r="AD618" s="262">
        <v>0.92</v>
      </c>
      <c r="AE618" s="260">
        <v>0.995632349412047</v>
      </c>
      <c r="AF618" s="260">
        <v>0.9877500387657</v>
      </c>
      <c r="AG618" s="260">
        <v>0.988007716773554</v>
      </c>
      <c r="AH618" s="260">
        <v>0.989960597231238</v>
      </c>
      <c r="AI618" s="262">
        <v>0.92</v>
      </c>
      <c r="AJ618" s="260">
        <v>0.974112296659087</v>
      </c>
      <c r="AK618" s="260">
        <v>0.997873245427478</v>
      </c>
      <c r="AL618" s="260">
        <v>0.984888888888889</v>
      </c>
      <c r="AM618" s="260">
        <v>0.985741493797292</v>
      </c>
      <c r="AN618" s="259">
        <v>0.99</v>
      </c>
      <c r="AO618" s="264">
        <v>1</v>
      </c>
      <c r="AP618" s="264">
        <v>1</v>
      </c>
      <c r="AQ618" s="264">
        <v>1</v>
      </c>
      <c r="AR618" s="265">
        <v>1</v>
      </c>
      <c r="AS618" s="286">
        <v>0.05</v>
      </c>
      <c r="AT618" s="267">
        <v>0.00775193798449612</v>
      </c>
      <c r="AU618" s="268">
        <v>0.0489795918367347</v>
      </c>
      <c r="AV618" s="268">
        <v>0.00943396226415094</v>
      </c>
      <c r="AW618" s="268">
        <v>0.00763775231860338</v>
      </c>
      <c r="AX618" s="224"/>
      <c r="AY618" s="222"/>
    </row>
    <row r="619" ht="15" spans="1:51">
      <c r="A619" s="220"/>
      <c r="B619" s="224"/>
      <c r="C619" s="283" t="s">
        <v>375</v>
      </c>
      <c r="D619" s="111" t="s">
        <v>25</v>
      </c>
      <c r="E619" s="111" t="s">
        <v>376</v>
      </c>
      <c r="F619" s="284" t="s">
        <v>650</v>
      </c>
      <c r="G619" s="284" t="s">
        <v>650</v>
      </c>
      <c r="H619" s="284" t="s">
        <v>650</v>
      </c>
      <c r="I619" s="284" t="s">
        <v>650</v>
      </c>
      <c r="J619" s="259">
        <v>0.9</v>
      </c>
      <c r="K619" s="260">
        <v>1</v>
      </c>
      <c r="L619" s="260">
        <v>1</v>
      </c>
      <c r="M619" s="261">
        <v>1</v>
      </c>
      <c r="N619" s="261">
        <v>0.998901098901099</v>
      </c>
      <c r="O619" s="262">
        <v>0.9</v>
      </c>
      <c r="P619" s="263">
        <v>0.991977347805569</v>
      </c>
      <c r="Q619" s="260">
        <v>0.990800367985281</v>
      </c>
      <c r="R619" s="260">
        <v>0.986323411102172</v>
      </c>
      <c r="S619" s="260">
        <v>0.990698016885922</v>
      </c>
      <c r="T619" s="262">
        <v>0.9</v>
      </c>
      <c r="U619" s="260">
        <v>0.95375176970269</v>
      </c>
      <c r="V619" s="260">
        <v>0.961361545538178</v>
      </c>
      <c r="W619" s="260">
        <v>0.953338696701529</v>
      </c>
      <c r="X619" s="260">
        <v>0.963577459257805</v>
      </c>
      <c r="Y619" s="262">
        <v>0.92</v>
      </c>
      <c r="Z619" s="262">
        <v>0.963248369887374</v>
      </c>
      <c r="AA619" s="262">
        <v>0.977468839884947</v>
      </c>
      <c r="AB619" s="262">
        <v>0.970125786163522</v>
      </c>
      <c r="AC619" s="262">
        <v>0.983117034958494</v>
      </c>
      <c r="AD619" s="262">
        <v>0.92</v>
      </c>
      <c r="AE619" s="260">
        <v>0.988394584139265</v>
      </c>
      <c r="AF619" s="260">
        <v>0.991334488734835</v>
      </c>
      <c r="AG619" s="260">
        <v>0.986486486486487</v>
      </c>
      <c r="AH619" s="260">
        <v>0.986666666666667</v>
      </c>
      <c r="AI619" s="262">
        <v>0.92</v>
      </c>
      <c r="AJ619" s="260">
        <v>0.976090383604834</v>
      </c>
      <c r="AK619" s="260">
        <v>0.98266624645446</v>
      </c>
      <c r="AL619" s="260">
        <v>0.98563829787234</v>
      </c>
      <c r="AM619" s="260">
        <v>0.988397154968029</v>
      </c>
      <c r="AN619" s="259">
        <v>0.99</v>
      </c>
      <c r="AO619" s="264">
        <v>1</v>
      </c>
      <c r="AP619" s="264">
        <v>1</v>
      </c>
      <c r="AQ619" s="264">
        <v>1</v>
      </c>
      <c r="AR619" s="265">
        <v>1</v>
      </c>
      <c r="AS619" s="286">
        <v>0.05</v>
      </c>
      <c r="AT619" s="267">
        <v>0</v>
      </c>
      <c r="AU619" s="268">
        <v>0.0588235294117647</v>
      </c>
      <c r="AV619" s="268">
        <v>0</v>
      </c>
      <c r="AW619" s="268">
        <v>0.0668896321070234</v>
      </c>
      <c r="AX619" s="224"/>
      <c r="AY619" s="222"/>
    </row>
    <row r="620" ht="15" spans="1:51">
      <c r="A620" s="220"/>
      <c r="B620" s="224"/>
      <c r="C620" s="283" t="s">
        <v>375</v>
      </c>
      <c r="D620" s="111" t="s">
        <v>25</v>
      </c>
      <c r="E620" s="111" t="s">
        <v>376</v>
      </c>
      <c r="F620" s="284" t="s">
        <v>651</v>
      </c>
      <c r="G620" s="284" t="s">
        <v>651</v>
      </c>
      <c r="H620" s="284" t="s">
        <v>651</v>
      </c>
      <c r="I620" s="284" t="s">
        <v>651</v>
      </c>
      <c r="J620" s="259">
        <v>0.9</v>
      </c>
      <c r="K620" s="260">
        <v>0.953125</v>
      </c>
      <c r="L620" s="260">
        <v>0.938461538461538</v>
      </c>
      <c r="M620" s="261">
        <v>0.76</v>
      </c>
      <c r="N620" s="261">
        <v>0.901216893342878</v>
      </c>
      <c r="O620" s="262">
        <v>0.9</v>
      </c>
      <c r="P620" s="263">
        <v>0.972765072765073</v>
      </c>
      <c r="Q620" s="260">
        <v>0.973412698412698</v>
      </c>
      <c r="R620" s="260">
        <v>0.961562696912413</v>
      </c>
      <c r="S620" s="260">
        <v>0.96912532306289</v>
      </c>
      <c r="T620" s="262">
        <v>0.9</v>
      </c>
      <c r="U620" s="260">
        <v>0.945114345114345</v>
      </c>
      <c r="V620" s="260">
        <v>0.956746031746032</v>
      </c>
      <c r="W620" s="260">
        <v>0.917139256458727</v>
      </c>
      <c r="X620" s="260">
        <v>0.926392337708407</v>
      </c>
      <c r="Y620" s="262">
        <v>0.92</v>
      </c>
      <c r="Z620" s="262">
        <v>0.939273270283723</v>
      </c>
      <c r="AA620" s="262">
        <v>0.926768814781433</v>
      </c>
      <c r="AB620" s="262">
        <v>0.873669597408607</v>
      </c>
      <c r="AC620" s="262">
        <v>0.881499082482473</v>
      </c>
      <c r="AD620" s="262">
        <v>0.92</v>
      </c>
      <c r="AE620" s="260">
        <v>0.993719279082469</v>
      </c>
      <c r="AF620" s="260">
        <v>0.985399765261244</v>
      </c>
      <c r="AG620" s="260">
        <v>0.966512480549102</v>
      </c>
      <c r="AH620" s="260">
        <v>0.988685291938818</v>
      </c>
      <c r="AI620" s="262">
        <v>0.92</v>
      </c>
      <c r="AJ620" s="260">
        <v>0.961612501415468</v>
      </c>
      <c r="AK620" s="260">
        <v>0.948412128179336</v>
      </c>
      <c r="AL620" s="260">
        <v>0.922976011994003</v>
      </c>
      <c r="AM620" s="260">
        <v>0.927207528068645</v>
      </c>
      <c r="AN620" s="259">
        <v>0.99</v>
      </c>
      <c r="AO620" s="264">
        <v>1</v>
      </c>
      <c r="AP620" s="264">
        <v>1</v>
      </c>
      <c r="AQ620" s="264">
        <v>1</v>
      </c>
      <c r="AR620" s="265">
        <v>1</v>
      </c>
      <c r="AS620" s="286">
        <v>0.05</v>
      </c>
      <c r="AT620" s="267">
        <v>0.027027027027027</v>
      </c>
      <c r="AU620" s="268">
        <v>0.212121212121212</v>
      </c>
      <c r="AV620" s="268">
        <v>0</v>
      </c>
      <c r="AW620" s="268">
        <v>0.0454545454545455</v>
      </c>
      <c r="AX620" s="224"/>
      <c r="AY620" s="222"/>
    </row>
    <row r="621" ht="15" spans="1:51">
      <c r="A621" s="220"/>
      <c r="B621" s="224"/>
      <c r="C621" s="283" t="s">
        <v>375</v>
      </c>
      <c r="D621" s="111" t="s">
        <v>25</v>
      </c>
      <c r="E621" s="111" t="s">
        <v>376</v>
      </c>
      <c r="F621" s="284" t="s">
        <v>652</v>
      </c>
      <c r="G621" s="284" t="s">
        <v>652</v>
      </c>
      <c r="H621" s="284" t="s">
        <v>652</v>
      </c>
      <c r="I621" s="284" t="s">
        <v>652</v>
      </c>
      <c r="J621" s="259">
        <v>0.9</v>
      </c>
      <c r="K621" s="260">
        <v>0.984126984126984</v>
      </c>
      <c r="L621" s="260">
        <v>0.966666666666667</v>
      </c>
      <c r="M621" s="261">
        <v>0.888888888888889</v>
      </c>
      <c r="N621" s="261">
        <v>0.943606036536934</v>
      </c>
      <c r="O621" s="262">
        <v>0.9</v>
      </c>
      <c r="P621" s="263">
        <v>0.954615554086803</v>
      </c>
      <c r="Q621" s="260">
        <v>0.985112563543936</v>
      </c>
      <c r="R621" s="260">
        <v>0.985548114205146</v>
      </c>
      <c r="S621" s="260">
        <v>0.97416864608076</v>
      </c>
      <c r="T621" s="262">
        <v>0.9</v>
      </c>
      <c r="U621" s="260">
        <v>0.892046706322979</v>
      </c>
      <c r="V621" s="260">
        <v>0.908133623819898</v>
      </c>
      <c r="W621" s="260">
        <v>0.879450123369757</v>
      </c>
      <c r="X621" s="260">
        <v>0.851805225653207</v>
      </c>
      <c r="Y621" s="262">
        <v>0.92</v>
      </c>
      <c r="Z621" s="262">
        <v>0.932062966031483</v>
      </c>
      <c r="AA621" s="262">
        <v>0.939049351830794</v>
      </c>
      <c r="AB621" s="262">
        <v>0.892964521948286</v>
      </c>
      <c r="AC621" s="262">
        <v>0.893961958035185</v>
      </c>
      <c r="AD621" s="262">
        <v>0.92</v>
      </c>
      <c r="AE621" s="260">
        <v>0.976249245790138</v>
      </c>
      <c r="AF621" s="260">
        <v>0.976064071838121</v>
      </c>
      <c r="AG621" s="260">
        <v>0.851912628085913</v>
      </c>
      <c r="AH621" s="260">
        <v>0.89213423019246</v>
      </c>
      <c r="AI621" s="262">
        <v>0.92</v>
      </c>
      <c r="AJ621" s="260">
        <v>0.953442783631463</v>
      </c>
      <c r="AK621" s="260">
        <v>0.955816554809843</v>
      </c>
      <c r="AL621" s="260">
        <v>0.932252332296757</v>
      </c>
      <c r="AM621" s="260">
        <v>0.930440255342105</v>
      </c>
      <c r="AN621" s="259">
        <v>0.99</v>
      </c>
      <c r="AO621" s="264">
        <v>1</v>
      </c>
      <c r="AP621" s="264">
        <v>1</v>
      </c>
      <c r="AQ621" s="264">
        <v>1</v>
      </c>
      <c r="AR621" s="265">
        <v>1</v>
      </c>
      <c r="AS621" s="286">
        <v>0.05</v>
      </c>
      <c r="AT621" s="267">
        <v>0.0625</v>
      </c>
      <c r="AU621" s="268">
        <v>0.230769230769231</v>
      </c>
      <c r="AV621" s="268">
        <v>0.122448979591837</v>
      </c>
      <c r="AW621" s="268">
        <v>0.0684121621621622</v>
      </c>
      <c r="AX621" s="224"/>
      <c r="AY621" s="222"/>
    </row>
    <row r="622" ht="15" spans="1:51">
      <c r="A622" s="220"/>
      <c r="B622" s="224"/>
      <c r="C622" s="283" t="s">
        <v>375</v>
      </c>
      <c r="D622" s="111" t="s">
        <v>25</v>
      </c>
      <c r="E622" s="111" t="s">
        <v>376</v>
      </c>
      <c r="F622" s="284" t="s">
        <v>653</v>
      </c>
      <c r="G622" s="284" t="s">
        <v>653</v>
      </c>
      <c r="H622" s="284" t="s">
        <v>653</v>
      </c>
      <c r="I622" s="284" t="s">
        <v>653</v>
      </c>
      <c r="J622" s="259">
        <v>0.9</v>
      </c>
      <c r="K622" s="260">
        <v>0.977777777777778</v>
      </c>
      <c r="L622" s="260">
        <v>0.947368421052632</v>
      </c>
      <c r="M622" s="261">
        <v>0.921052631578947</v>
      </c>
      <c r="N622" s="261">
        <v>0.958990536277603</v>
      </c>
      <c r="O622" s="262">
        <v>0.9</v>
      </c>
      <c r="P622" s="263">
        <v>0.96035704909425</v>
      </c>
      <c r="Q622" s="260">
        <v>0.957746478873239</v>
      </c>
      <c r="R622" s="260">
        <v>0.962570888468809</v>
      </c>
      <c r="S622" s="260">
        <v>0.96804922785634</v>
      </c>
      <c r="T622" s="262">
        <v>0.9</v>
      </c>
      <c r="U622" s="260">
        <v>0.910737726437385</v>
      </c>
      <c r="V622" s="260">
        <v>0.945144551519644</v>
      </c>
      <c r="W622" s="260">
        <v>0.930434782608696</v>
      </c>
      <c r="X622" s="260">
        <v>0.938243299213064</v>
      </c>
      <c r="Y622" s="262">
        <v>0.92</v>
      </c>
      <c r="Z622" s="262">
        <v>0.956434316353887</v>
      </c>
      <c r="AA622" s="262">
        <v>0.964619492656876</v>
      </c>
      <c r="AB622" s="262">
        <v>0.960893854748603</v>
      </c>
      <c r="AC622" s="262">
        <v>0.968170955564022</v>
      </c>
      <c r="AD622" s="262">
        <v>0.92</v>
      </c>
      <c r="AE622" s="260">
        <v>0.992172211350294</v>
      </c>
      <c r="AF622" s="260">
        <v>1</v>
      </c>
      <c r="AG622" s="260">
        <v>0.992957746478873</v>
      </c>
      <c r="AH622" s="260">
        <v>0.993867924528302</v>
      </c>
      <c r="AI622" s="262">
        <v>0.92</v>
      </c>
      <c r="AJ622" s="260">
        <v>0.96756552894588</v>
      </c>
      <c r="AK622" s="260">
        <v>0.975078975078975</v>
      </c>
      <c r="AL622" s="260">
        <v>0.986172218730358</v>
      </c>
      <c r="AM622" s="260">
        <v>0.983271664438295</v>
      </c>
      <c r="AN622" s="259">
        <v>0.99</v>
      </c>
      <c r="AO622" s="264">
        <v>1</v>
      </c>
      <c r="AP622" s="264">
        <v>1</v>
      </c>
      <c r="AQ622" s="264">
        <v>1</v>
      </c>
      <c r="AR622" s="265">
        <v>1</v>
      </c>
      <c r="AS622" s="286">
        <v>0.05</v>
      </c>
      <c r="AT622" s="267">
        <v>0.05</v>
      </c>
      <c r="AU622" s="268">
        <v>0.0769230769230769</v>
      </c>
      <c r="AV622" s="268">
        <v>0.111111111111111</v>
      </c>
      <c r="AW622" s="268">
        <v>0.0564263322884013</v>
      </c>
      <c r="AX622" s="224"/>
      <c r="AY622" s="222"/>
    </row>
    <row r="623" ht="15" spans="1:51">
      <c r="A623" s="220"/>
      <c r="B623" s="224"/>
      <c r="C623" s="283" t="s">
        <v>375</v>
      </c>
      <c r="D623" s="111" t="s">
        <v>25</v>
      </c>
      <c r="E623" s="111" t="s">
        <v>376</v>
      </c>
      <c r="F623" s="284" t="s">
        <v>654</v>
      </c>
      <c r="G623" s="284" t="s">
        <v>654</v>
      </c>
      <c r="H623" s="284" t="s">
        <v>654</v>
      </c>
      <c r="I623" s="284" t="s">
        <v>654</v>
      </c>
      <c r="J623" s="259">
        <v>0.9</v>
      </c>
      <c r="K623" s="260">
        <v>1</v>
      </c>
      <c r="L623" s="260">
        <v>0.975308641975309</v>
      </c>
      <c r="M623" s="261">
        <v>0.954545454545455</v>
      </c>
      <c r="N623" s="261">
        <v>0.966544454628781</v>
      </c>
      <c r="O623" s="262">
        <v>0.9</v>
      </c>
      <c r="P623" s="263">
        <v>0.968775020016013</v>
      </c>
      <c r="Q623" s="260">
        <v>0.986271676300578</v>
      </c>
      <c r="R623" s="260">
        <v>0.986828565548467</v>
      </c>
      <c r="S623" s="260">
        <v>0.966637841844377</v>
      </c>
      <c r="T623" s="262">
        <v>0.9</v>
      </c>
      <c r="U623" s="260">
        <v>0.776087536696023</v>
      </c>
      <c r="V623" s="260">
        <v>0.876083815028902</v>
      </c>
      <c r="W623" s="260">
        <v>0.800576250257255</v>
      </c>
      <c r="X623" s="260">
        <v>0.817909479763431</v>
      </c>
      <c r="Y623" s="262">
        <v>0.92</v>
      </c>
      <c r="Z623" s="262">
        <v>0.941176470588235</v>
      </c>
      <c r="AA623" s="262">
        <v>0.938419432090318</v>
      </c>
      <c r="AB623" s="262">
        <v>0.944704779756326</v>
      </c>
      <c r="AC623" s="262">
        <v>0.944398095039455</v>
      </c>
      <c r="AD623" s="262">
        <v>0.92</v>
      </c>
      <c r="AE623" s="260">
        <v>0.998545807077072</v>
      </c>
      <c r="AF623" s="260">
        <v>0.99190031152648</v>
      </c>
      <c r="AG623" s="260">
        <v>0.998441153546376</v>
      </c>
      <c r="AH623" s="260">
        <v>0.99734324124568</v>
      </c>
      <c r="AI623" s="262">
        <v>0.92</v>
      </c>
      <c r="AJ623" s="260">
        <v>0.96551724137931</v>
      </c>
      <c r="AK623" s="260">
        <v>0.95449754040759</v>
      </c>
      <c r="AL623" s="260">
        <v>0.975531555855552</v>
      </c>
      <c r="AM623" s="260">
        <v>0.9697969176819</v>
      </c>
      <c r="AN623" s="259">
        <v>0.99</v>
      </c>
      <c r="AO623" s="264">
        <v>1</v>
      </c>
      <c r="AP623" s="264">
        <v>1</v>
      </c>
      <c r="AQ623" s="264">
        <v>1</v>
      </c>
      <c r="AR623" s="265">
        <v>1</v>
      </c>
      <c r="AS623" s="286">
        <v>0.05</v>
      </c>
      <c r="AT623" s="267">
        <v>0.0606060606060606</v>
      </c>
      <c r="AU623" s="268">
        <v>0.0526315789473684</v>
      </c>
      <c r="AV623" s="268">
        <v>0.222222222222222</v>
      </c>
      <c r="AW623" s="268">
        <v>0.0774907749077491</v>
      </c>
      <c r="AX623" s="224"/>
      <c r="AY623" s="222"/>
    </row>
    <row r="624" ht="15" spans="1:51">
      <c r="A624" s="220"/>
      <c r="B624" s="224"/>
      <c r="C624" s="283" t="s">
        <v>375</v>
      </c>
      <c r="D624" s="111" t="s">
        <v>25</v>
      </c>
      <c r="E624" s="111" t="s">
        <v>376</v>
      </c>
      <c r="F624" s="284" t="s">
        <v>655</v>
      </c>
      <c r="G624" s="284" t="s">
        <v>655</v>
      </c>
      <c r="H624" s="284" t="s">
        <v>655</v>
      </c>
      <c r="I624" s="284" t="s">
        <v>655</v>
      </c>
      <c r="J624" s="259">
        <v>0.9</v>
      </c>
      <c r="K624" s="260">
        <v>0.897727272727273</v>
      </c>
      <c r="L624" s="260">
        <v>0.888888888888889</v>
      </c>
      <c r="M624" s="261">
        <v>0.928571428571429</v>
      </c>
      <c r="N624" s="261">
        <v>0.889263631253513</v>
      </c>
      <c r="O624" s="262">
        <v>0.9</v>
      </c>
      <c r="P624" s="263">
        <v>0.965083798882682</v>
      </c>
      <c r="Q624" s="260">
        <v>0.921994884910486</v>
      </c>
      <c r="R624" s="260">
        <v>0.960043431053203</v>
      </c>
      <c r="S624" s="260">
        <v>0.951387329446954</v>
      </c>
      <c r="T624" s="262">
        <v>0.9</v>
      </c>
      <c r="U624" s="260">
        <v>0.706393544382371</v>
      </c>
      <c r="V624" s="260">
        <v>0.773657289002558</v>
      </c>
      <c r="W624" s="260">
        <v>0.646254071661238</v>
      </c>
      <c r="X624" s="260">
        <v>0.697733744127765</v>
      </c>
      <c r="Y624" s="262">
        <v>0.92</v>
      </c>
      <c r="Z624" s="262">
        <v>0.906993255236067</v>
      </c>
      <c r="AA624" s="262">
        <v>0.886989884897105</v>
      </c>
      <c r="AB624" s="262">
        <v>0.859073359073359</v>
      </c>
      <c r="AC624" s="262">
        <v>0.869501033362858</v>
      </c>
      <c r="AD624" s="262">
        <v>0.92</v>
      </c>
      <c r="AE624" s="260">
        <v>0.99962469506474</v>
      </c>
      <c r="AF624" s="260">
        <v>0.988140827671402</v>
      </c>
      <c r="AG624" s="260">
        <v>0.999049429657795</v>
      </c>
      <c r="AH624" s="260">
        <v>0.993294854476237</v>
      </c>
      <c r="AI624" s="262">
        <v>0.92</v>
      </c>
      <c r="AJ624" s="260">
        <v>0.935759015331462</v>
      </c>
      <c r="AK624" s="260">
        <v>0.905236907730673</v>
      </c>
      <c r="AL624" s="260">
        <v>0.90818858560794</v>
      </c>
      <c r="AM624" s="260">
        <v>0.912977551168354</v>
      </c>
      <c r="AN624" s="259">
        <v>0.99</v>
      </c>
      <c r="AO624" s="264">
        <v>1</v>
      </c>
      <c r="AP624" s="264">
        <v>1</v>
      </c>
      <c r="AQ624" s="264">
        <v>1</v>
      </c>
      <c r="AR624" s="265">
        <v>1</v>
      </c>
      <c r="AS624" s="286">
        <v>0.05</v>
      </c>
      <c r="AT624" s="267">
        <v>0.0555555555555556</v>
      </c>
      <c r="AU624" s="268">
        <v>0.185185185185185</v>
      </c>
      <c r="AV624" s="268">
        <v>0.0540540540540541</v>
      </c>
      <c r="AW624" s="268">
        <v>0.0566844919786096</v>
      </c>
      <c r="AX624" s="224"/>
      <c r="AY624" s="222"/>
    </row>
    <row r="625" ht="15" spans="1:51">
      <c r="A625" s="220"/>
      <c r="B625" s="224"/>
      <c r="C625" s="283" t="s">
        <v>375</v>
      </c>
      <c r="D625" s="111" t="s">
        <v>25</v>
      </c>
      <c r="E625" s="111" t="s">
        <v>376</v>
      </c>
      <c r="F625" s="284" t="s">
        <v>656</v>
      </c>
      <c r="G625" s="284" t="s">
        <v>656</v>
      </c>
      <c r="H625" s="284" t="s">
        <v>656</v>
      </c>
      <c r="I625" s="284" t="s">
        <v>656</v>
      </c>
      <c r="J625" s="259">
        <v>0.9</v>
      </c>
      <c r="K625" s="260">
        <v>0.939393939393939</v>
      </c>
      <c r="L625" s="260">
        <v>0.934426229508197</v>
      </c>
      <c r="M625" s="261">
        <v>0.805970149253731</v>
      </c>
      <c r="N625" s="261">
        <v>0.894807821982468</v>
      </c>
      <c r="O625" s="262">
        <v>0.9</v>
      </c>
      <c r="P625" s="263">
        <v>0.984106449824432</v>
      </c>
      <c r="Q625" s="260">
        <v>0.991285403050109</v>
      </c>
      <c r="R625" s="260">
        <v>0.975731996834608</v>
      </c>
      <c r="S625" s="260">
        <v>0.974517467776289</v>
      </c>
      <c r="T625" s="262">
        <v>0.9</v>
      </c>
      <c r="U625" s="260">
        <v>0.721123637035668</v>
      </c>
      <c r="V625" s="260">
        <v>0.784858387799564</v>
      </c>
      <c r="W625" s="260">
        <v>0.797678712740702</v>
      </c>
      <c r="X625" s="260">
        <v>0.762038602577897</v>
      </c>
      <c r="Y625" s="262">
        <v>0.92</v>
      </c>
      <c r="Z625" s="262">
        <v>0.891185153943484</v>
      </c>
      <c r="AA625" s="262">
        <v>0.931311329170384</v>
      </c>
      <c r="AB625" s="262">
        <v>0.932655654383736</v>
      </c>
      <c r="AC625" s="262">
        <v>0.923821510297483</v>
      </c>
      <c r="AD625" s="262">
        <v>0.92</v>
      </c>
      <c r="AE625" s="260">
        <v>0.999457347514652</v>
      </c>
      <c r="AF625" s="260">
        <v>0.995873889123995</v>
      </c>
      <c r="AG625" s="260">
        <v>0.99185520361991</v>
      </c>
      <c r="AH625" s="260">
        <v>0.990449319020748</v>
      </c>
      <c r="AI625" s="262">
        <v>0.92</v>
      </c>
      <c r="AJ625" s="260">
        <v>0.921870984322796</v>
      </c>
      <c r="AK625" s="260">
        <v>0.938710468252023</v>
      </c>
      <c r="AL625" s="260">
        <v>0.963310766542913</v>
      </c>
      <c r="AM625" s="260">
        <v>0.95017210171805</v>
      </c>
      <c r="AN625" s="259">
        <v>0.99</v>
      </c>
      <c r="AO625" s="264">
        <v>1</v>
      </c>
      <c r="AP625" s="264">
        <v>1</v>
      </c>
      <c r="AQ625" s="264">
        <v>1</v>
      </c>
      <c r="AR625" s="265">
        <v>1</v>
      </c>
      <c r="AS625" s="286">
        <v>0.05</v>
      </c>
      <c r="AT625" s="267">
        <v>0.0714285714285714</v>
      </c>
      <c r="AU625" s="268">
        <v>0.142857142857143</v>
      </c>
      <c r="AV625" s="268">
        <v>0.0476190476190476</v>
      </c>
      <c r="AW625" s="268">
        <v>0.0958466453674121</v>
      </c>
      <c r="AX625" s="224"/>
      <c r="AY625" s="222"/>
    </row>
    <row r="626" ht="15" spans="1:51">
      <c r="A626" s="220"/>
      <c r="B626" s="224"/>
      <c r="C626" s="283" t="s">
        <v>375</v>
      </c>
      <c r="D626" s="111" t="s">
        <v>25</v>
      </c>
      <c r="E626" s="111" t="s">
        <v>376</v>
      </c>
      <c r="F626" s="284" t="s">
        <v>657</v>
      </c>
      <c r="G626" s="284" t="s">
        <v>657</v>
      </c>
      <c r="H626" s="284" t="s">
        <v>657</v>
      </c>
      <c r="I626" s="284" t="s">
        <v>657</v>
      </c>
      <c r="J626" s="259">
        <v>0.9</v>
      </c>
      <c r="K626" s="260">
        <v>0.975903614457831</v>
      </c>
      <c r="L626" s="260">
        <v>0.903225806451613</v>
      </c>
      <c r="M626" s="261">
        <v>0.923076923076923</v>
      </c>
      <c r="N626" s="261">
        <v>0.936013590033975</v>
      </c>
      <c r="O626" s="262">
        <v>0.9</v>
      </c>
      <c r="P626" s="263">
        <v>0.976451911628522</v>
      </c>
      <c r="Q626" s="260">
        <v>0.983254459410266</v>
      </c>
      <c r="R626" s="260">
        <v>0.976744186046512</v>
      </c>
      <c r="S626" s="260">
        <v>0.973252619253522</v>
      </c>
      <c r="T626" s="262">
        <v>0.9</v>
      </c>
      <c r="U626" s="260">
        <v>0.858711469771134</v>
      </c>
      <c r="V626" s="260">
        <v>0.902439024390244</v>
      </c>
      <c r="W626" s="260">
        <v>0.81219464529998</v>
      </c>
      <c r="X626" s="260">
        <v>0.876885518149188</v>
      </c>
      <c r="Y626" s="262">
        <v>0.92</v>
      </c>
      <c r="Z626" s="262">
        <v>0.935687732342007</v>
      </c>
      <c r="AA626" s="262">
        <v>0.926624737945493</v>
      </c>
      <c r="AB626" s="262">
        <v>0.918063314711359</v>
      </c>
      <c r="AC626" s="262">
        <v>0.939218700863063</v>
      </c>
      <c r="AD626" s="262">
        <v>0.92</v>
      </c>
      <c r="AE626" s="260">
        <v>0.999107541276216</v>
      </c>
      <c r="AF626" s="260">
        <v>0.997463359639233</v>
      </c>
      <c r="AG626" s="260">
        <v>0.993986254295533</v>
      </c>
      <c r="AH626" s="260">
        <v>0.994495662219403</v>
      </c>
      <c r="AI626" s="262">
        <v>0.92</v>
      </c>
      <c r="AJ626" s="260">
        <v>0.966240608839887</v>
      </c>
      <c r="AK626" s="260">
        <v>0.950089126559715</v>
      </c>
      <c r="AL626" s="260">
        <v>0.968502665159102</v>
      </c>
      <c r="AM626" s="260">
        <v>0.970108825798898</v>
      </c>
      <c r="AN626" s="259">
        <v>0.99</v>
      </c>
      <c r="AO626" s="264">
        <v>1</v>
      </c>
      <c r="AP626" s="264">
        <v>1</v>
      </c>
      <c r="AQ626" s="264">
        <v>1</v>
      </c>
      <c r="AR626" s="265">
        <v>1</v>
      </c>
      <c r="AS626" s="286">
        <v>0.05</v>
      </c>
      <c r="AT626" s="267">
        <v>0.0606060606060606</v>
      </c>
      <c r="AU626" s="268">
        <v>0.0952380952380952</v>
      </c>
      <c r="AV626" s="268">
        <v>0</v>
      </c>
      <c r="AW626" s="268">
        <v>0.0440677966101695</v>
      </c>
      <c r="AX626" s="224"/>
      <c r="AY626" s="222"/>
    </row>
    <row r="627" ht="15" spans="1:51">
      <c r="A627" s="220"/>
      <c r="B627" s="224"/>
      <c r="C627" s="283" t="s">
        <v>375</v>
      </c>
      <c r="D627" s="111" t="s">
        <v>25</v>
      </c>
      <c r="E627" s="111" t="s">
        <v>376</v>
      </c>
      <c r="F627" s="284" t="s">
        <v>658</v>
      </c>
      <c r="G627" s="284" t="s">
        <v>658</v>
      </c>
      <c r="H627" s="284" t="s">
        <v>658</v>
      </c>
      <c r="I627" s="284" t="s">
        <v>658</v>
      </c>
      <c r="J627" s="259">
        <v>0.9</v>
      </c>
      <c r="K627" s="260">
        <v>1</v>
      </c>
      <c r="L627" s="260">
        <v>0.942857142857143</v>
      </c>
      <c r="M627" s="261">
        <v>1</v>
      </c>
      <c r="N627" s="261">
        <v>0.981152993348115</v>
      </c>
      <c r="O627" s="262">
        <v>0.9</v>
      </c>
      <c r="P627" s="263">
        <v>0.995328558081594</v>
      </c>
      <c r="Q627" s="260">
        <v>0.996627318718381</v>
      </c>
      <c r="R627" s="260">
        <v>0.995621716287215</v>
      </c>
      <c r="S627" s="260">
        <v>0.992305019975682</v>
      </c>
      <c r="T627" s="262">
        <v>0.9</v>
      </c>
      <c r="U627" s="260">
        <v>0.932419806913734</v>
      </c>
      <c r="V627" s="260">
        <v>0.956998313659359</v>
      </c>
      <c r="W627" s="260">
        <v>0.952714535901926</v>
      </c>
      <c r="X627" s="260">
        <v>0.947767934688206</v>
      </c>
      <c r="Y627" s="262">
        <v>0.92</v>
      </c>
      <c r="Z627" s="262">
        <v>0.967479674796748</v>
      </c>
      <c r="AA627" s="262">
        <v>0.976340694006309</v>
      </c>
      <c r="AB627" s="262">
        <v>0.980952380952381</v>
      </c>
      <c r="AC627" s="262">
        <v>0.973266708307308</v>
      </c>
      <c r="AD627" s="262">
        <v>0.92</v>
      </c>
      <c r="AE627" s="260">
        <v>0.994047619047619</v>
      </c>
      <c r="AF627" s="260">
        <v>0.994708994708995</v>
      </c>
      <c r="AG627" s="260">
        <v>1</v>
      </c>
      <c r="AH627" s="260">
        <v>0.987579521357165</v>
      </c>
      <c r="AI627" s="262">
        <v>0.92</v>
      </c>
      <c r="AJ627" s="260">
        <v>0.980648064806481</v>
      </c>
      <c r="AK627" s="260">
        <v>0.984107579462103</v>
      </c>
      <c r="AL627" s="260">
        <v>0.986316568047337</v>
      </c>
      <c r="AM627" s="260">
        <v>0.98556248697805</v>
      </c>
      <c r="AN627" s="259">
        <v>0.99</v>
      </c>
      <c r="AO627" s="264">
        <v>1</v>
      </c>
      <c r="AP627" s="264">
        <v>1</v>
      </c>
      <c r="AQ627" s="264">
        <v>1</v>
      </c>
      <c r="AR627" s="265">
        <v>1</v>
      </c>
      <c r="AS627" s="286">
        <v>0.05</v>
      </c>
      <c r="AT627" s="267">
        <v>0.2</v>
      </c>
      <c r="AU627" s="268">
        <v>0.222222222222222</v>
      </c>
      <c r="AV627" s="268">
        <v>0</v>
      </c>
      <c r="AW627" s="268">
        <v>0.08</v>
      </c>
      <c r="AX627" s="224"/>
      <c r="AY627" s="222"/>
    </row>
    <row r="628" ht="15" spans="1:51">
      <c r="A628" s="220"/>
      <c r="B628" s="224"/>
      <c r="C628" s="283" t="s">
        <v>375</v>
      </c>
      <c r="D628" s="111" t="s">
        <v>25</v>
      </c>
      <c r="E628" s="111" t="s">
        <v>376</v>
      </c>
      <c r="F628" s="284" t="s">
        <v>659</v>
      </c>
      <c r="G628" s="284" t="s">
        <v>659</v>
      </c>
      <c r="H628" s="284" t="s">
        <v>659</v>
      </c>
      <c r="I628" s="284" t="s">
        <v>659</v>
      </c>
      <c r="J628" s="259">
        <v>0.9</v>
      </c>
      <c r="K628" s="260">
        <v>0.931372549019608</v>
      </c>
      <c r="L628" s="260">
        <v>0.903614457831325</v>
      </c>
      <c r="M628" s="261">
        <v>0.908045977011494</v>
      </c>
      <c r="N628" s="261">
        <v>0.873000940733772</v>
      </c>
      <c r="O628" s="262">
        <v>0.9</v>
      </c>
      <c r="P628" s="263">
        <v>0.988831318364997</v>
      </c>
      <c r="Q628" s="260">
        <v>0.991442155309033</v>
      </c>
      <c r="R628" s="260">
        <v>0.97062183776726</v>
      </c>
      <c r="S628" s="260">
        <v>0.972906964295273</v>
      </c>
      <c r="T628" s="262">
        <v>0.9</v>
      </c>
      <c r="U628" s="260">
        <v>0.69153713298791</v>
      </c>
      <c r="V628" s="260">
        <v>0.80095087163233</v>
      </c>
      <c r="W628" s="260">
        <v>0.695936020891138</v>
      </c>
      <c r="X628" s="260">
        <v>0.722438573952144</v>
      </c>
      <c r="Y628" s="262">
        <v>0.92</v>
      </c>
      <c r="Z628" s="262">
        <v>0.90316573556797</v>
      </c>
      <c r="AA628" s="262">
        <v>0.936384571099597</v>
      </c>
      <c r="AB628" s="262">
        <v>0.887842465753425</v>
      </c>
      <c r="AC628" s="262">
        <v>0.922301888560851</v>
      </c>
      <c r="AD628" s="262">
        <v>0.92</v>
      </c>
      <c r="AE628" s="260">
        <v>0.998170173833486</v>
      </c>
      <c r="AF628" s="260">
        <v>0.994823123382226</v>
      </c>
      <c r="AG628" s="260">
        <v>0.998426023084995</v>
      </c>
      <c r="AH628" s="260">
        <v>0.995122165582703</v>
      </c>
      <c r="AI628" s="262">
        <v>0.92</v>
      </c>
      <c r="AJ628" s="260">
        <v>0.948941887806517</v>
      </c>
      <c r="AK628" s="260">
        <v>0.955656108597285</v>
      </c>
      <c r="AL628" s="260">
        <v>0.953803975325565</v>
      </c>
      <c r="AM628" s="260">
        <v>0.961218667878339</v>
      </c>
      <c r="AN628" s="259">
        <v>0.99</v>
      </c>
      <c r="AO628" s="264">
        <v>1</v>
      </c>
      <c r="AP628" s="264">
        <v>1</v>
      </c>
      <c r="AQ628" s="264">
        <v>1</v>
      </c>
      <c r="AR628" s="265">
        <v>1</v>
      </c>
      <c r="AS628" s="286">
        <v>0.05</v>
      </c>
      <c r="AT628" s="267">
        <v>0.142857142857143</v>
      </c>
      <c r="AU628" s="268">
        <v>0.181818181818182</v>
      </c>
      <c r="AV628" s="268">
        <v>0.2</v>
      </c>
      <c r="AW628" s="268">
        <v>0.0708333333333333</v>
      </c>
      <c r="AX628" s="224"/>
      <c r="AY628" s="222"/>
    </row>
    <row r="629" ht="15" spans="1:51">
      <c r="A629" s="220"/>
      <c r="B629" s="224"/>
      <c r="C629" s="283" t="s">
        <v>375</v>
      </c>
      <c r="D629" s="111" t="s">
        <v>25</v>
      </c>
      <c r="E629" s="111" t="s">
        <v>376</v>
      </c>
      <c r="F629" s="284" t="s">
        <v>660</v>
      </c>
      <c r="G629" s="284" t="s">
        <v>660</v>
      </c>
      <c r="H629" s="284" t="s">
        <v>660</v>
      </c>
      <c r="I629" s="284" t="s">
        <v>660</v>
      </c>
      <c r="J629" s="259">
        <v>0.9</v>
      </c>
      <c r="K629" s="260">
        <v>0.769230769230769</v>
      </c>
      <c r="L629" s="260">
        <v>0.638888888888889</v>
      </c>
      <c r="M629" s="261">
        <v>0.657894736842105</v>
      </c>
      <c r="N629" s="261">
        <v>0.725490196078431</v>
      </c>
      <c r="O629" s="262">
        <v>0.9</v>
      </c>
      <c r="P629" s="263">
        <v>0.708440629470672</v>
      </c>
      <c r="Q629" s="260">
        <v>0.991577335375191</v>
      </c>
      <c r="R629" s="260">
        <v>0.977594339622642</v>
      </c>
      <c r="S629" s="260">
        <v>0.901003214810746</v>
      </c>
      <c r="T629" s="262">
        <v>0.9</v>
      </c>
      <c r="U629" s="260">
        <v>0.619456366237482</v>
      </c>
      <c r="V629" s="260">
        <v>0.656967840735069</v>
      </c>
      <c r="W629" s="260">
        <v>0.422955974842767</v>
      </c>
      <c r="X629" s="260">
        <v>0.603334356472432</v>
      </c>
      <c r="Y629" s="262">
        <v>0.92</v>
      </c>
      <c r="Z629" s="262">
        <v>0.861194029850746</v>
      </c>
      <c r="AA629" s="262">
        <v>0.820422535211268</v>
      </c>
      <c r="AB629" s="262">
        <v>0.89974293059126</v>
      </c>
      <c r="AC629" s="262">
        <v>0.8967295052934</v>
      </c>
      <c r="AD629" s="262">
        <v>0.92</v>
      </c>
      <c r="AE629" s="260">
        <v>0.996746203904555</v>
      </c>
      <c r="AF629" s="260">
        <v>1</v>
      </c>
      <c r="AG629" s="260">
        <v>0.998695368558382</v>
      </c>
      <c r="AH629" s="260">
        <v>0.995939292421705</v>
      </c>
      <c r="AI629" s="262">
        <v>0.92</v>
      </c>
      <c r="AJ629" s="260">
        <v>0.930299896587384</v>
      </c>
      <c r="AK629" s="260">
        <v>0.85986793837124</v>
      </c>
      <c r="AL629" s="260">
        <v>0.937947494033413</v>
      </c>
      <c r="AM629" s="260">
        <v>0.92799880895119</v>
      </c>
      <c r="AN629" s="259">
        <v>0.99</v>
      </c>
      <c r="AO629" s="264">
        <v>1</v>
      </c>
      <c r="AP629" s="264">
        <v>1</v>
      </c>
      <c r="AQ629" s="264">
        <v>1</v>
      </c>
      <c r="AR629" s="265">
        <v>1</v>
      </c>
      <c r="AS629" s="286">
        <v>0.05</v>
      </c>
      <c r="AT629" s="267">
        <v>0</v>
      </c>
      <c r="AU629" s="268">
        <v>0</v>
      </c>
      <c r="AV629" s="268">
        <v>0</v>
      </c>
      <c r="AW629" s="268">
        <v>0.0864661654135338</v>
      </c>
      <c r="AX629" s="224"/>
      <c r="AY629" s="222"/>
    </row>
    <row r="630" ht="15" spans="1:51">
      <c r="A630" s="220"/>
      <c r="B630" s="224"/>
      <c r="C630" s="283" t="s">
        <v>375</v>
      </c>
      <c r="D630" s="111" t="s">
        <v>25</v>
      </c>
      <c r="E630" s="111" t="s">
        <v>376</v>
      </c>
      <c r="F630" s="284" t="s">
        <v>661</v>
      </c>
      <c r="G630" s="284" t="s">
        <v>661</v>
      </c>
      <c r="H630" s="284" t="s">
        <v>661</v>
      </c>
      <c r="I630" s="284" t="s">
        <v>661</v>
      </c>
      <c r="J630" s="259">
        <v>0.9</v>
      </c>
      <c r="K630" s="260">
        <v>0.945205479452055</v>
      </c>
      <c r="L630" s="260">
        <v>0.897058823529412</v>
      </c>
      <c r="M630" s="261">
        <v>0.930555555555556</v>
      </c>
      <c r="N630" s="261">
        <v>0.949441504997061</v>
      </c>
      <c r="O630" s="262">
        <v>0.9</v>
      </c>
      <c r="P630" s="263">
        <v>0.991039646495643</v>
      </c>
      <c r="Q630" s="260">
        <v>0.992938286766963</v>
      </c>
      <c r="R630" s="260">
        <v>0.993052189368234</v>
      </c>
      <c r="S630" s="260">
        <v>0.988093268249635</v>
      </c>
      <c r="T630" s="262">
        <v>0.9</v>
      </c>
      <c r="U630" s="260">
        <v>0.869399779059777</v>
      </c>
      <c r="V630" s="260">
        <v>0.936444580902671</v>
      </c>
      <c r="W630" s="260">
        <v>0.945063822911617</v>
      </c>
      <c r="X630" s="260">
        <v>0.895052535782245</v>
      </c>
      <c r="Y630" s="262">
        <v>0.92</v>
      </c>
      <c r="Z630" s="262">
        <v>0.829127394344786</v>
      </c>
      <c r="AA630" s="262">
        <v>0.944130757800892</v>
      </c>
      <c r="AB630" s="262">
        <v>0.954754601226994</v>
      </c>
      <c r="AC630" s="262">
        <v>0.897704016850156</v>
      </c>
      <c r="AD630" s="262">
        <v>0.92</v>
      </c>
      <c r="AE630" s="260">
        <v>0.997109573443111</v>
      </c>
      <c r="AF630" s="260">
        <v>0.993275798168052</v>
      </c>
      <c r="AG630" s="260">
        <v>0.996510545905707</v>
      </c>
      <c r="AH630" s="260">
        <v>0.990237755296074</v>
      </c>
      <c r="AI630" s="262">
        <v>0.92</v>
      </c>
      <c r="AJ630" s="260">
        <v>0.906222688341199</v>
      </c>
      <c r="AK630" s="260">
        <v>0.961364322366435</v>
      </c>
      <c r="AL630" s="260">
        <v>0.974119530416222</v>
      </c>
      <c r="AM630" s="260">
        <v>0.941145125999698</v>
      </c>
      <c r="AN630" s="259">
        <v>0.99</v>
      </c>
      <c r="AO630" s="264">
        <v>1</v>
      </c>
      <c r="AP630" s="264">
        <v>1</v>
      </c>
      <c r="AQ630" s="264">
        <v>1</v>
      </c>
      <c r="AR630" s="265">
        <v>1</v>
      </c>
      <c r="AS630" s="286">
        <v>0.05</v>
      </c>
      <c r="AT630" s="267">
        <v>0</v>
      </c>
      <c r="AU630" s="268">
        <v>0.00199600798403194</v>
      </c>
      <c r="AV630" s="268">
        <v>0</v>
      </c>
      <c r="AW630" s="268">
        <v>0.00267653310241675</v>
      </c>
      <c r="AX630" s="224"/>
      <c r="AY630" s="222"/>
    </row>
    <row r="631" ht="15" spans="1:51">
      <c r="A631" s="220"/>
      <c r="B631" s="224"/>
      <c r="C631" s="283" t="s">
        <v>375</v>
      </c>
      <c r="D631" s="111" t="s">
        <v>25</v>
      </c>
      <c r="E631" s="111" t="s">
        <v>376</v>
      </c>
      <c r="F631" s="284" t="s">
        <v>662</v>
      </c>
      <c r="G631" s="284" t="s">
        <v>662</v>
      </c>
      <c r="H631" s="284" t="s">
        <v>662</v>
      </c>
      <c r="I631" s="284" t="s">
        <v>662</v>
      </c>
      <c r="J631" s="259">
        <v>0.9</v>
      </c>
      <c r="K631" s="260">
        <v>0.954545454545455</v>
      </c>
      <c r="L631" s="260">
        <v>0.916666666666667</v>
      </c>
      <c r="M631" s="261">
        <v>0.988235294117647</v>
      </c>
      <c r="N631" s="261">
        <v>0.936043629152206</v>
      </c>
      <c r="O631" s="262">
        <v>0.9</v>
      </c>
      <c r="P631" s="263">
        <v>0.991978609625668</v>
      </c>
      <c r="Q631" s="260">
        <v>0.990909090909091</v>
      </c>
      <c r="R631" s="260">
        <v>0.991421362489487</v>
      </c>
      <c r="S631" s="260">
        <v>0.984187647290545</v>
      </c>
      <c r="T631" s="262">
        <v>0.9</v>
      </c>
      <c r="U631" s="260">
        <v>0.847836655323286</v>
      </c>
      <c r="V631" s="260">
        <v>0.8996632996633</v>
      </c>
      <c r="W631" s="260">
        <v>0.890328006728343</v>
      </c>
      <c r="X631" s="260">
        <v>0.871414058342606</v>
      </c>
      <c r="Y631" s="262">
        <v>0.92</v>
      </c>
      <c r="Z631" s="262">
        <v>0.851851851851852</v>
      </c>
      <c r="AA631" s="262">
        <v>0.90187949143173</v>
      </c>
      <c r="AB631" s="262">
        <v>0.838211382113821</v>
      </c>
      <c r="AC631" s="262">
        <v>0.836681949595538</v>
      </c>
      <c r="AD631" s="262">
        <v>0.92</v>
      </c>
      <c r="AE631" s="260">
        <v>0.999245140592565</v>
      </c>
      <c r="AF631" s="260">
        <v>0.999095295536791</v>
      </c>
      <c r="AG631" s="260">
        <v>0.998753807809471</v>
      </c>
      <c r="AH631" s="260">
        <v>0.998282597764283</v>
      </c>
      <c r="AI631" s="262">
        <v>0.92</v>
      </c>
      <c r="AJ631" s="260">
        <v>0.916589121055748</v>
      </c>
      <c r="AK631" s="260">
        <v>0.92698846387371</v>
      </c>
      <c r="AL631" s="260">
        <v>0.940348432055749</v>
      </c>
      <c r="AM631" s="260">
        <v>0.921300356936816</v>
      </c>
      <c r="AN631" s="259">
        <v>0.99</v>
      </c>
      <c r="AO631" s="264">
        <v>1</v>
      </c>
      <c r="AP631" s="264">
        <v>1</v>
      </c>
      <c r="AQ631" s="264">
        <v>1</v>
      </c>
      <c r="AR631" s="265">
        <v>1</v>
      </c>
      <c r="AS631" s="286">
        <v>0.05</v>
      </c>
      <c r="AT631" s="267">
        <v>0.0666666666666667</v>
      </c>
      <c r="AU631" s="268">
        <v>0.192307692307692</v>
      </c>
      <c r="AV631" s="268">
        <v>0.0357142857142857</v>
      </c>
      <c r="AW631" s="268">
        <v>0.0736842105263158</v>
      </c>
      <c r="AX631" s="224"/>
      <c r="AY631" s="222"/>
    </row>
    <row r="632" ht="15" spans="1:51">
      <c r="A632" s="220"/>
      <c r="B632" s="224"/>
      <c r="C632" s="283" t="s">
        <v>375</v>
      </c>
      <c r="D632" s="111" t="s">
        <v>25</v>
      </c>
      <c r="E632" s="111" t="s">
        <v>376</v>
      </c>
      <c r="F632" s="284" t="s">
        <v>663</v>
      </c>
      <c r="G632" s="284" t="s">
        <v>663</v>
      </c>
      <c r="H632" s="284" t="s">
        <v>663</v>
      </c>
      <c r="I632" s="284" t="s">
        <v>663</v>
      </c>
      <c r="J632" s="259">
        <v>0.9</v>
      </c>
      <c r="K632" s="260">
        <v>0.837209302325581</v>
      </c>
      <c r="L632" s="260">
        <v>0.855263157894737</v>
      </c>
      <c r="M632" s="261">
        <v>0.818181818181818</v>
      </c>
      <c r="N632" s="261">
        <v>0.834654586636467</v>
      </c>
      <c r="O632" s="262">
        <v>0.9</v>
      </c>
      <c r="P632" s="263">
        <v>0.955034213098729</v>
      </c>
      <c r="Q632" s="260">
        <v>0.954818072770892</v>
      </c>
      <c r="R632" s="260">
        <v>0.964407502131287</v>
      </c>
      <c r="S632" s="260">
        <v>0.918238303476455</v>
      </c>
      <c r="T632" s="262">
        <v>0.9</v>
      </c>
      <c r="U632" s="260">
        <v>0.616394358329842</v>
      </c>
      <c r="V632" s="260">
        <v>0.747700919632147</v>
      </c>
      <c r="W632" s="260">
        <v>0.641730605285592</v>
      </c>
      <c r="X632" s="260">
        <v>0.623431880730072</v>
      </c>
      <c r="Y632" s="262">
        <v>0.92</v>
      </c>
      <c r="Z632" s="262">
        <v>0.886155786818039</v>
      </c>
      <c r="AA632" s="262">
        <v>0.876539311651405</v>
      </c>
      <c r="AB632" s="262">
        <v>0.843518518518519</v>
      </c>
      <c r="AC632" s="262">
        <v>0.850185137346078</v>
      </c>
      <c r="AD632" s="262">
        <v>0.92</v>
      </c>
      <c r="AE632" s="260">
        <v>0.996581845803266</v>
      </c>
      <c r="AF632" s="260">
        <v>0.982784431137725</v>
      </c>
      <c r="AG632" s="260">
        <v>0.989747970952584</v>
      </c>
      <c r="AH632" s="260">
        <v>0.983636239409675</v>
      </c>
      <c r="AI632" s="262">
        <v>0.92</v>
      </c>
      <c r="AJ632" s="260">
        <v>0.924729102167183</v>
      </c>
      <c r="AK632" s="260">
        <v>0.901780991006877</v>
      </c>
      <c r="AL632" s="260">
        <v>0.905264980949082</v>
      </c>
      <c r="AM632" s="260">
        <v>0.91264973239317</v>
      </c>
      <c r="AN632" s="259">
        <v>0.99</v>
      </c>
      <c r="AO632" s="264">
        <v>1</v>
      </c>
      <c r="AP632" s="264">
        <v>1</v>
      </c>
      <c r="AQ632" s="264">
        <v>1</v>
      </c>
      <c r="AR632" s="265">
        <v>1</v>
      </c>
      <c r="AS632" s="286">
        <v>0.05</v>
      </c>
      <c r="AT632" s="267">
        <v>0.0134228187919463</v>
      </c>
      <c r="AU632" s="268">
        <v>0.0137741046831956</v>
      </c>
      <c r="AV632" s="268">
        <v>0.0156862745098039</v>
      </c>
      <c r="AW632" s="268">
        <v>0.012767138495698</v>
      </c>
      <c r="AX632" s="224"/>
      <c r="AY632" s="222"/>
    </row>
    <row r="633" ht="15" spans="1:51">
      <c r="A633" s="220"/>
      <c r="B633" s="224"/>
      <c r="C633" s="283" t="s">
        <v>375</v>
      </c>
      <c r="D633" s="111" t="s">
        <v>25</v>
      </c>
      <c r="E633" s="111" t="s">
        <v>376</v>
      </c>
      <c r="F633" s="284" t="s">
        <v>664</v>
      </c>
      <c r="G633" s="284" t="s">
        <v>664</v>
      </c>
      <c r="H633" s="284" t="s">
        <v>664</v>
      </c>
      <c r="I633" s="284" t="s">
        <v>664</v>
      </c>
      <c r="J633" s="259">
        <v>0.9</v>
      </c>
      <c r="K633" s="260">
        <v>0.567567567567568</v>
      </c>
      <c r="L633" s="260">
        <v>0.508474576271186</v>
      </c>
      <c r="M633" s="261">
        <v>0.484848484848485</v>
      </c>
      <c r="N633" s="261">
        <v>0.485883125410374</v>
      </c>
      <c r="O633" s="262">
        <v>0.9</v>
      </c>
      <c r="P633" s="263">
        <v>0.943369513921661</v>
      </c>
      <c r="Q633" s="260">
        <v>0.797485558953449</v>
      </c>
      <c r="R633" s="260">
        <v>0.815170427268363</v>
      </c>
      <c r="S633" s="260">
        <v>0.873136219359313</v>
      </c>
      <c r="T633" s="262">
        <v>0.9</v>
      </c>
      <c r="U633" s="260">
        <v>0.501887682869278</v>
      </c>
      <c r="V633" s="260">
        <v>0.509004417261298</v>
      </c>
      <c r="W633" s="260">
        <v>0.451912305968955</v>
      </c>
      <c r="X633" s="260">
        <v>0.48875063348537</v>
      </c>
      <c r="Y633" s="262">
        <v>0.92</v>
      </c>
      <c r="Z633" s="262">
        <v>0</v>
      </c>
      <c r="AA633" s="262" t="s">
        <v>33</v>
      </c>
      <c r="AB633" s="262" t="s">
        <v>33</v>
      </c>
      <c r="AC633" s="262">
        <v>0.333333333333333</v>
      </c>
      <c r="AD633" s="262">
        <v>0.92</v>
      </c>
      <c r="AE633" s="260">
        <v>0.99403578528827</v>
      </c>
      <c r="AF633" s="260">
        <v>0.989071038251366</v>
      </c>
      <c r="AG633" s="260">
        <v>0.996031746031746</v>
      </c>
      <c r="AH633" s="260">
        <v>0.991284547738693</v>
      </c>
      <c r="AI633" s="262">
        <v>0.92</v>
      </c>
      <c r="AJ633" s="260">
        <v>0.929700401037981</v>
      </c>
      <c r="AK633" s="260">
        <v>0.854909955827387</v>
      </c>
      <c r="AL633" s="260">
        <v>0.878540566490638</v>
      </c>
      <c r="AM633" s="260">
        <v>0.898144937586685</v>
      </c>
      <c r="AN633" s="259">
        <v>0.99</v>
      </c>
      <c r="AO633" s="264">
        <v>1</v>
      </c>
      <c r="AP633" s="264">
        <v>1</v>
      </c>
      <c r="AQ633" s="264">
        <v>1</v>
      </c>
      <c r="AR633" s="265">
        <v>1</v>
      </c>
      <c r="AS633" s="286">
        <v>0.05</v>
      </c>
      <c r="AT633" s="267">
        <v>0.08</v>
      </c>
      <c r="AU633" s="268">
        <v>0.0476190476190476</v>
      </c>
      <c r="AV633" s="268">
        <v>0.0344827586206897</v>
      </c>
      <c r="AW633" s="268">
        <v>0.065359477124183</v>
      </c>
      <c r="AX633" s="224"/>
      <c r="AY633" s="222"/>
    </row>
    <row r="634" ht="15" spans="1:51">
      <c r="A634" s="220"/>
      <c r="B634" s="224"/>
      <c r="C634" s="283" t="s">
        <v>375</v>
      </c>
      <c r="D634" s="111" t="s">
        <v>25</v>
      </c>
      <c r="E634" s="111" t="s">
        <v>376</v>
      </c>
      <c r="F634" s="284" t="s">
        <v>665</v>
      </c>
      <c r="G634" s="284" t="s">
        <v>665</v>
      </c>
      <c r="H634" s="284" t="s">
        <v>665</v>
      </c>
      <c r="I634" s="284" t="s">
        <v>665</v>
      </c>
      <c r="J634" s="259">
        <v>0.9</v>
      </c>
      <c r="K634" s="260">
        <v>0.395161290322581</v>
      </c>
      <c r="L634" s="260">
        <v>0.538461538461538</v>
      </c>
      <c r="M634" s="261">
        <v>0.551724137931034</v>
      </c>
      <c r="N634" s="261">
        <v>0.527112232030265</v>
      </c>
      <c r="O634" s="262">
        <v>0.9</v>
      </c>
      <c r="P634" s="263">
        <v>0.917111491590291</v>
      </c>
      <c r="Q634" s="260">
        <v>0.864476386036961</v>
      </c>
      <c r="R634" s="260">
        <v>0.756505325603344</v>
      </c>
      <c r="S634" s="260">
        <v>0.811752470098804</v>
      </c>
      <c r="T634" s="262">
        <v>0.9</v>
      </c>
      <c r="U634" s="260">
        <v>0.649813677107463</v>
      </c>
      <c r="V634" s="260">
        <v>0.709702258726899</v>
      </c>
      <c r="W634" s="260">
        <v>0.58716462181475</v>
      </c>
      <c r="X634" s="260">
        <v>0.648707808777467</v>
      </c>
      <c r="Y634" s="262">
        <v>0.92</v>
      </c>
      <c r="Z634" s="262">
        <v>0</v>
      </c>
      <c r="AA634" s="262">
        <v>0</v>
      </c>
      <c r="AB634" s="262" t="s">
        <v>33</v>
      </c>
      <c r="AC634" s="262">
        <v>0.354838709677419</v>
      </c>
      <c r="AD634" s="262">
        <v>0.92</v>
      </c>
      <c r="AE634" s="260">
        <v>0.991476071184566</v>
      </c>
      <c r="AF634" s="260">
        <v>0.946754419605854</v>
      </c>
      <c r="AG634" s="260">
        <v>0.892642210476739</v>
      </c>
      <c r="AH634" s="260">
        <v>0.96194214781529</v>
      </c>
      <c r="AI634" s="262">
        <v>0.92</v>
      </c>
      <c r="AJ634" s="260">
        <v>0.90920060331825</v>
      </c>
      <c r="AK634" s="260">
        <v>0.895045965270684</v>
      </c>
      <c r="AL634" s="260">
        <v>0.799811269884066</v>
      </c>
      <c r="AM634" s="260">
        <v>0.895609373112695</v>
      </c>
      <c r="AN634" s="259">
        <v>0.99</v>
      </c>
      <c r="AO634" s="264">
        <v>1</v>
      </c>
      <c r="AP634" s="264">
        <v>1</v>
      </c>
      <c r="AQ634" s="264">
        <v>1</v>
      </c>
      <c r="AR634" s="265">
        <v>1</v>
      </c>
      <c r="AS634" s="286">
        <v>0.05</v>
      </c>
      <c r="AT634" s="267">
        <v>0</v>
      </c>
      <c r="AU634" s="268">
        <v>0.125</v>
      </c>
      <c r="AV634" s="268">
        <v>0</v>
      </c>
      <c r="AW634" s="268">
        <v>0.0659203980099503</v>
      </c>
      <c r="AX634" s="224"/>
      <c r="AY634" s="222"/>
    </row>
    <row r="635" ht="15" spans="1:51">
      <c r="A635" s="220"/>
      <c r="B635" s="224"/>
      <c r="C635" s="283" t="s">
        <v>375</v>
      </c>
      <c r="D635" s="111" t="s">
        <v>25</v>
      </c>
      <c r="E635" s="111" t="s">
        <v>376</v>
      </c>
      <c r="F635" s="284" t="s">
        <v>666</v>
      </c>
      <c r="G635" s="284" t="s">
        <v>666</v>
      </c>
      <c r="H635" s="284" t="s">
        <v>666</v>
      </c>
      <c r="I635" s="284" t="s">
        <v>666</v>
      </c>
      <c r="J635" s="259">
        <v>0.9</v>
      </c>
      <c r="K635" s="260">
        <v>0.973684210526316</v>
      </c>
      <c r="L635" s="260">
        <v>0.926829268292683</v>
      </c>
      <c r="M635" s="261">
        <v>0.904761904761905</v>
      </c>
      <c r="N635" s="261">
        <v>0.958089668615984</v>
      </c>
      <c r="O635" s="262">
        <v>0.9</v>
      </c>
      <c r="P635" s="263">
        <v>0.965611478023229</v>
      </c>
      <c r="Q635" s="260">
        <v>0.993224932249323</v>
      </c>
      <c r="R635" s="260">
        <v>0.973891160742372</v>
      </c>
      <c r="S635" s="260">
        <v>0.963708435960591</v>
      </c>
      <c r="T635" s="262">
        <v>0.9</v>
      </c>
      <c r="U635" s="260">
        <v>0.71601002049647</v>
      </c>
      <c r="V635" s="260">
        <v>0.911924119241192</v>
      </c>
      <c r="W635" s="260">
        <v>0.839572192513369</v>
      </c>
      <c r="X635" s="260">
        <v>0.810396141215107</v>
      </c>
      <c r="Y635" s="262">
        <v>0.92</v>
      </c>
      <c r="Z635" s="262">
        <v>0.881182795698925</v>
      </c>
      <c r="AA635" s="262">
        <v>0.934584450402145</v>
      </c>
      <c r="AB635" s="262">
        <v>0.941260744985673</v>
      </c>
      <c r="AC635" s="262">
        <v>0.927850710643376</v>
      </c>
      <c r="AD635" s="262">
        <v>0.92</v>
      </c>
      <c r="AE635" s="260">
        <v>0.999540441176471</v>
      </c>
      <c r="AF635" s="260">
        <v>0.999612403100775</v>
      </c>
      <c r="AG635" s="260">
        <v>0.998462720983859</v>
      </c>
      <c r="AH635" s="260">
        <v>0.998799473317326</v>
      </c>
      <c r="AI635" s="262">
        <v>0.92</v>
      </c>
      <c r="AJ635" s="260">
        <v>0.934900831733845</v>
      </c>
      <c r="AK635" s="260">
        <v>0.951854066985646</v>
      </c>
      <c r="AL635" s="260">
        <v>0.95950477173072</v>
      </c>
      <c r="AM635" s="260">
        <v>0.957909584842574</v>
      </c>
      <c r="AN635" s="259">
        <v>0.99</v>
      </c>
      <c r="AO635" s="264">
        <v>1</v>
      </c>
      <c r="AP635" s="264">
        <v>1</v>
      </c>
      <c r="AQ635" s="264">
        <v>1</v>
      </c>
      <c r="AR635" s="265">
        <v>1</v>
      </c>
      <c r="AS635" s="286">
        <v>0.05</v>
      </c>
      <c r="AT635" s="267">
        <v>0.0909090909090909</v>
      </c>
      <c r="AU635" s="268">
        <v>0.0909090909090909</v>
      </c>
      <c r="AV635" s="268">
        <v>0.130434782608696</v>
      </c>
      <c r="AW635" s="268">
        <v>0.0886699507389163</v>
      </c>
      <c r="AX635" s="224"/>
      <c r="AY635" s="222"/>
    </row>
    <row r="636" ht="15" spans="1:51">
      <c r="A636" s="220"/>
      <c r="B636" s="224"/>
      <c r="C636" s="283" t="s">
        <v>375</v>
      </c>
      <c r="D636" s="111" t="s">
        <v>25</v>
      </c>
      <c r="E636" s="111" t="s">
        <v>376</v>
      </c>
      <c r="F636" s="284" t="s">
        <v>667</v>
      </c>
      <c r="G636" s="284" t="s">
        <v>667</v>
      </c>
      <c r="H636" s="284" t="s">
        <v>667</v>
      </c>
      <c r="I636" s="284" t="s">
        <v>667</v>
      </c>
      <c r="J636" s="259">
        <v>0.9</v>
      </c>
      <c r="K636" s="260">
        <v>0.875</v>
      </c>
      <c r="L636" s="260">
        <v>0.826923076923077</v>
      </c>
      <c r="M636" s="261">
        <v>0.814814814814815</v>
      </c>
      <c r="N636" s="261">
        <v>0.84</v>
      </c>
      <c r="O636" s="262">
        <v>0.9</v>
      </c>
      <c r="P636" s="263">
        <v>0.986652977412731</v>
      </c>
      <c r="Q636" s="260">
        <v>0.995764955002647</v>
      </c>
      <c r="R636" s="260">
        <v>0.989349775784753</v>
      </c>
      <c r="S636" s="260">
        <v>0.989257858662255</v>
      </c>
      <c r="T636" s="262">
        <v>0.9</v>
      </c>
      <c r="U636" s="260">
        <v>0.719712525667351</v>
      </c>
      <c r="V636" s="260">
        <v>0.783483324510323</v>
      </c>
      <c r="W636" s="260">
        <v>0.704596412556054</v>
      </c>
      <c r="X636" s="260">
        <v>0.708260458520444</v>
      </c>
      <c r="Y636" s="262">
        <v>0.92</v>
      </c>
      <c r="Z636" s="262">
        <v>0.886124401913876</v>
      </c>
      <c r="AA636" s="262">
        <v>0.873814041745731</v>
      </c>
      <c r="AB636" s="262">
        <v>0.838199513381995</v>
      </c>
      <c r="AC636" s="262">
        <v>0.853141002890027</v>
      </c>
      <c r="AD636" s="262">
        <v>0.92</v>
      </c>
      <c r="AE636" s="260">
        <v>0.980554371002132</v>
      </c>
      <c r="AF636" s="260">
        <v>0.970649609871167</v>
      </c>
      <c r="AG636" s="260">
        <v>0.940431454418928</v>
      </c>
      <c r="AH636" s="260">
        <v>0.980674679289774</v>
      </c>
      <c r="AI636" s="262">
        <v>0.92</v>
      </c>
      <c r="AJ636" s="260">
        <v>0.93995115644304</v>
      </c>
      <c r="AK636" s="260">
        <v>0.916437327995997</v>
      </c>
      <c r="AL636" s="260">
        <v>0.933728080163972</v>
      </c>
      <c r="AM636" s="260">
        <v>0.925830707360515</v>
      </c>
      <c r="AN636" s="259">
        <v>0.99</v>
      </c>
      <c r="AO636" s="264">
        <v>1</v>
      </c>
      <c r="AP636" s="264">
        <v>1</v>
      </c>
      <c r="AQ636" s="264">
        <v>1</v>
      </c>
      <c r="AR636" s="265">
        <v>0.999004975124378</v>
      </c>
      <c r="AS636" s="286">
        <v>0.05</v>
      </c>
      <c r="AT636" s="267">
        <v>0.05</v>
      </c>
      <c r="AU636" s="268">
        <v>0.125</v>
      </c>
      <c r="AV636" s="268">
        <v>0</v>
      </c>
      <c r="AW636" s="268">
        <v>0.0569948186528497</v>
      </c>
      <c r="AX636" s="224"/>
      <c r="AY636" s="222"/>
    </row>
    <row r="637" ht="15" spans="1:51">
      <c r="A637" s="220"/>
      <c r="B637" s="224"/>
      <c r="C637" s="283" t="s">
        <v>668</v>
      </c>
      <c r="D637" s="111" t="s">
        <v>25</v>
      </c>
      <c r="E637" s="111" t="s">
        <v>669</v>
      </c>
      <c r="F637" s="293" t="s">
        <v>670</v>
      </c>
      <c r="G637" s="293" t="s">
        <v>670</v>
      </c>
      <c r="H637" s="293" t="s">
        <v>670</v>
      </c>
      <c r="I637" s="293" t="s">
        <v>670</v>
      </c>
      <c r="J637" s="259">
        <v>0.9</v>
      </c>
      <c r="K637" s="260">
        <v>1</v>
      </c>
      <c r="L637" s="260">
        <v>1</v>
      </c>
      <c r="M637" s="261">
        <v>1</v>
      </c>
      <c r="N637" s="261">
        <v>0.997113997113997</v>
      </c>
      <c r="O637" s="262">
        <v>0.9</v>
      </c>
      <c r="P637" s="263">
        <v>0.971807628524046</v>
      </c>
      <c r="Q637" s="260">
        <v>0.949101796407186</v>
      </c>
      <c r="R637" s="260">
        <v>0.966461710452767</v>
      </c>
      <c r="S637" s="260">
        <v>0.971579522681727</v>
      </c>
      <c r="T637" s="262">
        <v>0.9</v>
      </c>
      <c r="U637" s="260">
        <v>0.946102819237148</v>
      </c>
      <c r="V637" s="260">
        <v>0.959081836327345</v>
      </c>
      <c r="W637" s="260">
        <v>0.946338736724427</v>
      </c>
      <c r="X637" s="260">
        <v>0.953224631080342</v>
      </c>
      <c r="Y637" s="262">
        <v>0.92</v>
      </c>
      <c r="Z637" s="262">
        <v>0.944166666666667</v>
      </c>
      <c r="AA637" s="262">
        <v>0.931726907630522</v>
      </c>
      <c r="AB637" s="262">
        <v>0.95852534562212</v>
      </c>
      <c r="AC637" s="262">
        <v>0.935037523452158</v>
      </c>
      <c r="AD637" s="262">
        <v>0.92</v>
      </c>
      <c r="AE637" s="260">
        <v>0.99537037037037</v>
      </c>
      <c r="AF637" s="260">
        <v>0.960122699386503</v>
      </c>
      <c r="AG637" s="260">
        <v>0.991836734693878</v>
      </c>
      <c r="AH637" s="260">
        <v>0.982961586121437</v>
      </c>
      <c r="AI637" s="262">
        <v>0.92</v>
      </c>
      <c r="AJ637" s="260">
        <v>0.971760797342193</v>
      </c>
      <c r="AK637" s="260">
        <v>0.960831334932054</v>
      </c>
      <c r="AL637" s="260">
        <v>0.972525404591645</v>
      </c>
      <c r="AM637" s="260">
        <v>0.96511235782826</v>
      </c>
      <c r="AN637" s="259">
        <v>0.99</v>
      </c>
      <c r="AO637" s="264">
        <v>1</v>
      </c>
      <c r="AP637" s="264">
        <v>1</v>
      </c>
      <c r="AQ637" s="264">
        <v>1</v>
      </c>
      <c r="AR637" s="265">
        <v>1</v>
      </c>
      <c r="AS637" s="286">
        <v>0.0810595228934205</v>
      </c>
      <c r="AT637" s="267">
        <v>0</v>
      </c>
      <c r="AU637" s="268">
        <v>0.428571428571429</v>
      </c>
      <c r="AV637" s="268">
        <v>0.157894736842105</v>
      </c>
      <c r="AW637" s="268">
        <v>0.0547112462006079</v>
      </c>
      <c r="AX637" s="224"/>
      <c r="AY637" s="222"/>
    </row>
    <row r="638" ht="15" spans="1:51">
      <c r="A638" s="220"/>
      <c r="B638" s="224"/>
      <c r="C638" s="283" t="s">
        <v>668</v>
      </c>
      <c r="D638" s="111" t="s">
        <v>25</v>
      </c>
      <c r="E638" s="111" t="s">
        <v>669</v>
      </c>
      <c r="F638" s="293" t="s">
        <v>671</v>
      </c>
      <c r="G638" s="293" t="s">
        <v>671</v>
      </c>
      <c r="H638" s="293" t="s">
        <v>671</v>
      </c>
      <c r="I638" s="293" t="s">
        <v>671</v>
      </c>
      <c r="J638" s="259">
        <v>0.9</v>
      </c>
      <c r="K638" s="260">
        <v>1</v>
      </c>
      <c r="L638" s="260">
        <v>1</v>
      </c>
      <c r="M638" s="261">
        <v>1</v>
      </c>
      <c r="N638" s="261">
        <v>0.996415770609319</v>
      </c>
      <c r="O638" s="262">
        <v>0.9</v>
      </c>
      <c r="P638" s="263">
        <v>0.976099426386233</v>
      </c>
      <c r="Q638" s="260">
        <v>0.983548766157462</v>
      </c>
      <c r="R638" s="260">
        <v>0.971160295103957</v>
      </c>
      <c r="S638" s="260">
        <v>0.980766148421221</v>
      </c>
      <c r="T638" s="262">
        <v>0.9</v>
      </c>
      <c r="U638" s="260">
        <v>0.945984703632887</v>
      </c>
      <c r="V638" s="260">
        <v>0.964747356051704</v>
      </c>
      <c r="W638" s="260">
        <v>0.943661971830986</v>
      </c>
      <c r="X638" s="260">
        <v>0.956403269754768</v>
      </c>
      <c r="Y638" s="262">
        <v>0.92</v>
      </c>
      <c r="Z638" s="262">
        <v>0.966137566137566</v>
      </c>
      <c r="AA638" s="262">
        <v>0.960975609756098</v>
      </c>
      <c r="AB638" s="262">
        <v>0.978978978978979</v>
      </c>
      <c r="AC638" s="262">
        <v>0.963819965377957</v>
      </c>
      <c r="AD638" s="262">
        <v>0.92</v>
      </c>
      <c r="AE638" s="260">
        <v>0.997964031218188</v>
      </c>
      <c r="AF638" s="260">
        <v>0.993621545003544</v>
      </c>
      <c r="AG638" s="260">
        <v>0.990732696206198</v>
      </c>
      <c r="AH638" s="260">
        <v>0.988164090671267</v>
      </c>
      <c r="AI638" s="262">
        <v>0.92</v>
      </c>
      <c r="AJ638" s="260">
        <v>0.97925584458347</v>
      </c>
      <c r="AK638" s="260">
        <v>0.982024597918638</v>
      </c>
      <c r="AL638" s="260">
        <v>0.984700973574409</v>
      </c>
      <c r="AM638" s="260">
        <v>0.981326323859592</v>
      </c>
      <c r="AN638" s="259">
        <v>0.99</v>
      </c>
      <c r="AO638" s="264">
        <v>1</v>
      </c>
      <c r="AP638" s="264">
        <v>1</v>
      </c>
      <c r="AQ638" s="264">
        <v>1</v>
      </c>
      <c r="AR638" s="265">
        <v>1</v>
      </c>
      <c r="AS638" s="286">
        <v>0.0810595228934205</v>
      </c>
      <c r="AT638" s="267">
        <v>0</v>
      </c>
      <c r="AU638" s="268">
        <v>0.25</v>
      </c>
      <c r="AV638" s="268">
        <v>0</v>
      </c>
      <c r="AW638" s="268">
        <v>0.0338983050847458</v>
      </c>
      <c r="AX638" s="224"/>
      <c r="AY638" s="222"/>
    </row>
    <row r="639" ht="15" spans="1:51">
      <c r="A639" s="220"/>
      <c r="B639" s="224"/>
      <c r="C639" s="283" t="s">
        <v>668</v>
      </c>
      <c r="D639" s="111" t="s">
        <v>25</v>
      </c>
      <c r="E639" s="111" t="s">
        <v>669</v>
      </c>
      <c r="F639" s="293" t="s">
        <v>672</v>
      </c>
      <c r="G639" s="293" t="s">
        <v>672</v>
      </c>
      <c r="H639" s="293" t="s">
        <v>672</v>
      </c>
      <c r="I639" s="293" t="s">
        <v>672</v>
      </c>
      <c r="J639" s="259">
        <v>0.9</v>
      </c>
      <c r="K639" s="260">
        <v>0.978723404255319</v>
      </c>
      <c r="L639" s="260">
        <v>1</v>
      </c>
      <c r="M639" s="261">
        <v>0.976744186046512</v>
      </c>
      <c r="N639" s="261">
        <v>0.98804780876494</v>
      </c>
      <c r="O639" s="262">
        <v>0.9</v>
      </c>
      <c r="P639" s="263">
        <v>0.968065693430657</v>
      </c>
      <c r="Q639" s="260">
        <v>0.970982142857143</v>
      </c>
      <c r="R639" s="260">
        <v>0.97705173084403</v>
      </c>
      <c r="S639" s="260">
        <v>0.972289364640884</v>
      </c>
      <c r="T639" s="262">
        <v>0.9</v>
      </c>
      <c r="U639" s="260">
        <v>0.913625304136253</v>
      </c>
      <c r="V639" s="260">
        <v>0.921130952380952</v>
      </c>
      <c r="W639" s="260">
        <v>0.931544146246597</v>
      </c>
      <c r="X639" s="260">
        <v>0.927537983425414</v>
      </c>
      <c r="Y639" s="262">
        <v>0.92</v>
      </c>
      <c r="Z639" s="262">
        <v>0.828552803129074</v>
      </c>
      <c r="AA639" s="262">
        <v>0.62012987012987</v>
      </c>
      <c r="AB639" s="262">
        <v>0.822852081488043</v>
      </c>
      <c r="AC639" s="262">
        <v>0.7890844172405</v>
      </c>
      <c r="AD639" s="262">
        <v>0.92</v>
      </c>
      <c r="AE639" s="260">
        <v>0.988636363636364</v>
      </c>
      <c r="AF639" s="260">
        <v>0.967213114754098</v>
      </c>
      <c r="AG639" s="260">
        <v>0.990909090909091</v>
      </c>
      <c r="AH639" s="260">
        <v>0.981507823613087</v>
      </c>
      <c r="AI639" s="262">
        <v>0.92</v>
      </c>
      <c r="AJ639" s="260">
        <v>0.924512650352551</v>
      </c>
      <c r="AK639" s="260">
        <v>0.888014527845036</v>
      </c>
      <c r="AL639" s="260">
        <v>0.92945945945946</v>
      </c>
      <c r="AM639" s="260">
        <v>0.912431330748597</v>
      </c>
      <c r="AN639" s="259">
        <v>0.99</v>
      </c>
      <c r="AO639" s="264">
        <v>1</v>
      </c>
      <c r="AP639" s="264">
        <v>1</v>
      </c>
      <c r="AQ639" s="264">
        <v>1</v>
      </c>
      <c r="AR639" s="265">
        <v>1</v>
      </c>
      <c r="AS639" s="286">
        <v>0.0810595228934205</v>
      </c>
      <c r="AT639" s="267">
        <v>0</v>
      </c>
      <c r="AU639" s="268">
        <v>0</v>
      </c>
      <c r="AV639" s="268">
        <v>0.0625</v>
      </c>
      <c r="AW639" s="268">
        <v>0.0833333333333333</v>
      </c>
      <c r="AX639" s="224"/>
      <c r="AY639" s="222"/>
    </row>
    <row r="640" ht="15" spans="1:51">
      <c r="A640" s="220"/>
      <c r="B640" s="224"/>
      <c r="C640" s="283" t="s">
        <v>668</v>
      </c>
      <c r="D640" s="111" t="s">
        <v>25</v>
      </c>
      <c r="E640" s="111" t="s">
        <v>669</v>
      </c>
      <c r="F640" s="293" t="s">
        <v>673</v>
      </c>
      <c r="G640" s="293" t="s">
        <v>673</v>
      </c>
      <c r="H640" s="293" t="s">
        <v>673</v>
      </c>
      <c r="I640" s="293" t="s">
        <v>673</v>
      </c>
      <c r="J640" s="259">
        <v>0.9</v>
      </c>
      <c r="K640" s="260">
        <v>0.888888888888889</v>
      </c>
      <c r="L640" s="260">
        <v>0.894736842105263</v>
      </c>
      <c r="M640" s="261">
        <v>0.904761904761905</v>
      </c>
      <c r="N640" s="261">
        <v>0.900104058272633</v>
      </c>
      <c r="O640" s="262">
        <v>0.9</v>
      </c>
      <c r="P640" s="263">
        <v>0.974321133412043</v>
      </c>
      <c r="Q640" s="260">
        <v>0.988387978142076</v>
      </c>
      <c r="R640" s="260">
        <v>0.970428015564202</v>
      </c>
      <c r="S640" s="260">
        <v>0.979916490704431</v>
      </c>
      <c r="T640" s="262">
        <v>0.9</v>
      </c>
      <c r="U640" s="260">
        <v>0.946871310507674</v>
      </c>
      <c r="V640" s="260">
        <v>0.966530054644809</v>
      </c>
      <c r="W640" s="260">
        <v>0.93852140077821</v>
      </c>
      <c r="X640" s="260">
        <v>0.953736485306492</v>
      </c>
      <c r="Y640" s="262">
        <v>0.92</v>
      </c>
      <c r="Z640" s="262">
        <v>0.926873857404022</v>
      </c>
      <c r="AA640" s="262">
        <v>0.910364145658263</v>
      </c>
      <c r="AB640" s="262">
        <v>0.929840972871843</v>
      </c>
      <c r="AC640" s="262">
        <v>0.924874287629903</v>
      </c>
      <c r="AD640" s="262">
        <v>0.92</v>
      </c>
      <c r="AE640" s="260">
        <v>1</v>
      </c>
      <c r="AF640" s="260">
        <v>0.994029850746269</v>
      </c>
      <c r="AG640" s="260">
        <v>0.994535519125683</v>
      </c>
      <c r="AH640" s="260">
        <v>0.993454024751969</v>
      </c>
      <c r="AI640" s="262">
        <v>0.92</v>
      </c>
      <c r="AJ640" s="260">
        <v>0.966196062835554</v>
      </c>
      <c r="AK640" s="260">
        <v>0.968698517298188</v>
      </c>
      <c r="AL640" s="260">
        <v>0.966199505358615</v>
      </c>
      <c r="AM640" s="260">
        <v>0.962919871587702</v>
      </c>
      <c r="AN640" s="259">
        <v>0.99</v>
      </c>
      <c r="AO640" s="264">
        <v>1</v>
      </c>
      <c r="AP640" s="264">
        <v>1</v>
      </c>
      <c r="AQ640" s="264">
        <v>1</v>
      </c>
      <c r="AR640" s="265">
        <v>1</v>
      </c>
      <c r="AS640" s="286">
        <v>0.0810595228934205</v>
      </c>
      <c r="AT640" s="267">
        <v>0</v>
      </c>
      <c r="AU640" s="268">
        <v>0.214285714285714</v>
      </c>
      <c r="AV640" s="268">
        <v>0</v>
      </c>
      <c r="AW640" s="268">
        <v>0.0406976744186047</v>
      </c>
      <c r="AX640" s="224"/>
      <c r="AY640" s="222"/>
    </row>
    <row r="641" ht="15" spans="1:51">
      <c r="A641" s="220"/>
      <c r="B641" s="224"/>
      <c r="C641" s="283" t="s">
        <v>668</v>
      </c>
      <c r="D641" s="111" t="s">
        <v>25</v>
      </c>
      <c r="E641" s="111" t="s">
        <v>669</v>
      </c>
      <c r="F641" s="293" t="s">
        <v>674</v>
      </c>
      <c r="G641" s="293" t="s">
        <v>674</v>
      </c>
      <c r="H641" s="293" t="s">
        <v>674</v>
      </c>
      <c r="I641" s="293" t="s">
        <v>674</v>
      </c>
      <c r="J641" s="259">
        <v>0.9</v>
      </c>
      <c r="K641" s="260">
        <v>1</v>
      </c>
      <c r="L641" s="260">
        <v>1</v>
      </c>
      <c r="M641" s="261">
        <v>1</v>
      </c>
      <c r="N641" s="261">
        <v>0.997613365155131</v>
      </c>
      <c r="O641" s="262">
        <v>0.9</v>
      </c>
      <c r="P641" s="263">
        <v>0.984417344173442</v>
      </c>
      <c r="Q641" s="260">
        <v>1</v>
      </c>
      <c r="R641" s="260">
        <v>0.986853637160386</v>
      </c>
      <c r="S641" s="260">
        <v>0.98984808916026</v>
      </c>
      <c r="T641" s="262">
        <v>0.9</v>
      </c>
      <c r="U641" s="260">
        <v>0.934281842818428</v>
      </c>
      <c r="V641" s="260">
        <v>0.962837837837838</v>
      </c>
      <c r="W641" s="260">
        <v>0.94478527607362</v>
      </c>
      <c r="X641" s="260">
        <v>0.96204068120793</v>
      </c>
      <c r="Y641" s="262">
        <v>0.92</v>
      </c>
      <c r="Z641" s="262">
        <v>0.984615384615385</v>
      </c>
      <c r="AA641" s="262">
        <v>0.94</v>
      </c>
      <c r="AB641" s="262">
        <v>0.97037037037037</v>
      </c>
      <c r="AC641" s="262">
        <v>0.967792126964369</v>
      </c>
      <c r="AD641" s="262">
        <v>0.92</v>
      </c>
      <c r="AE641" s="260">
        <v>1</v>
      </c>
      <c r="AF641" s="260">
        <v>1</v>
      </c>
      <c r="AG641" s="260">
        <v>0.994285714285714</v>
      </c>
      <c r="AH641" s="260">
        <v>0.994526455465251</v>
      </c>
      <c r="AI641" s="262">
        <v>0.92</v>
      </c>
      <c r="AJ641" s="260">
        <v>0.986764034687357</v>
      </c>
      <c r="AK641" s="260">
        <v>0.971698113207547</v>
      </c>
      <c r="AL641" s="260">
        <v>0.980963712076145</v>
      </c>
      <c r="AM641" s="260">
        <v>0.983293794481209</v>
      </c>
      <c r="AN641" s="259">
        <v>0.99</v>
      </c>
      <c r="AO641" s="264">
        <v>1</v>
      </c>
      <c r="AP641" s="264">
        <v>1</v>
      </c>
      <c r="AQ641" s="264">
        <v>1</v>
      </c>
      <c r="AR641" s="265">
        <v>1</v>
      </c>
      <c r="AS641" s="286">
        <v>0.0810595228934205</v>
      </c>
      <c r="AT641" s="267">
        <v>0</v>
      </c>
      <c r="AU641" s="268">
        <v>0</v>
      </c>
      <c r="AV641" s="268">
        <v>0</v>
      </c>
      <c r="AW641" s="268">
        <v>0.0317460317460317</v>
      </c>
      <c r="AX641" s="224"/>
      <c r="AY641" s="222"/>
    </row>
    <row r="642" ht="15" spans="1:51">
      <c r="A642" s="220"/>
      <c r="B642" s="224"/>
      <c r="C642" s="283" t="s">
        <v>668</v>
      </c>
      <c r="D642" s="111" t="s">
        <v>25</v>
      </c>
      <c r="E642" s="111" t="s">
        <v>669</v>
      </c>
      <c r="F642" s="293" t="s">
        <v>675</v>
      </c>
      <c r="G642" s="293" t="s">
        <v>675</v>
      </c>
      <c r="H642" s="293" t="s">
        <v>675</v>
      </c>
      <c r="I642" s="293" t="s">
        <v>675</v>
      </c>
      <c r="J642" s="259">
        <v>0.9</v>
      </c>
      <c r="K642" s="260">
        <v>1</v>
      </c>
      <c r="L642" s="260">
        <v>1</v>
      </c>
      <c r="M642" s="261">
        <v>1</v>
      </c>
      <c r="N642" s="261">
        <v>0.998251748251748</v>
      </c>
      <c r="O642" s="262">
        <v>0.9</v>
      </c>
      <c r="P642" s="263">
        <v>0.969761499148211</v>
      </c>
      <c r="Q642" s="260">
        <v>0.982897384305835</v>
      </c>
      <c r="R642" s="260">
        <v>0.972696245733788</v>
      </c>
      <c r="S642" s="260">
        <v>0.97818588608185</v>
      </c>
      <c r="T642" s="262">
        <v>0.9</v>
      </c>
      <c r="U642" s="260">
        <v>0.944207836456559</v>
      </c>
      <c r="V642" s="260">
        <v>0.969818913480885</v>
      </c>
      <c r="W642" s="260">
        <v>0.95164960182025</v>
      </c>
      <c r="X642" s="260">
        <v>0.962897361797334</v>
      </c>
      <c r="Y642" s="262">
        <v>0.92</v>
      </c>
      <c r="Z642" s="262">
        <v>0.954778156996587</v>
      </c>
      <c r="AA642" s="262">
        <v>0.940425531914894</v>
      </c>
      <c r="AB642" s="262">
        <v>0.952088452088452</v>
      </c>
      <c r="AC642" s="262">
        <v>0.954600749355263</v>
      </c>
      <c r="AD642" s="262">
        <v>0.92</v>
      </c>
      <c r="AE642" s="260">
        <v>1</v>
      </c>
      <c r="AF642" s="260">
        <v>0.994565217391304</v>
      </c>
      <c r="AG642" s="260">
        <v>0.996916752312436</v>
      </c>
      <c r="AH642" s="260">
        <v>0.991485496963161</v>
      </c>
      <c r="AI642" s="262">
        <v>0.92</v>
      </c>
      <c r="AJ642" s="260">
        <v>0.971875</v>
      </c>
      <c r="AK642" s="260">
        <v>0.973148901545972</v>
      </c>
      <c r="AL642" s="260">
        <v>0.975116640746501</v>
      </c>
      <c r="AM642" s="260">
        <v>0.975765788478507</v>
      </c>
      <c r="AN642" s="259">
        <v>0.99</v>
      </c>
      <c r="AO642" s="264">
        <v>1</v>
      </c>
      <c r="AP642" s="264">
        <v>1</v>
      </c>
      <c r="AQ642" s="264">
        <v>1</v>
      </c>
      <c r="AR642" s="265">
        <v>1</v>
      </c>
      <c r="AS642" s="286">
        <v>0.0810595228934205</v>
      </c>
      <c r="AT642" s="267">
        <v>0</v>
      </c>
      <c r="AU642" s="268">
        <v>0</v>
      </c>
      <c r="AV642" s="268">
        <v>0</v>
      </c>
      <c r="AW642" s="268">
        <v>0.0364372469635627</v>
      </c>
      <c r="AX642" s="224"/>
      <c r="AY642" s="222"/>
    </row>
    <row r="643" ht="15" spans="1:51">
      <c r="A643" s="220"/>
      <c r="B643" s="224"/>
      <c r="C643" s="283" t="s">
        <v>668</v>
      </c>
      <c r="D643" s="111" t="s">
        <v>25</v>
      </c>
      <c r="E643" s="111" t="s">
        <v>669</v>
      </c>
      <c r="F643" s="293" t="s">
        <v>676</v>
      </c>
      <c r="G643" s="293" t="s">
        <v>676</v>
      </c>
      <c r="H643" s="293" t="s">
        <v>676</v>
      </c>
      <c r="I643" s="293" t="s">
        <v>676</v>
      </c>
      <c r="J643" s="259">
        <v>0.9</v>
      </c>
      <c r="K643" s="260">
        <v>1</v>
      </c>
      <c r="L643" s="260">
        <v>1</v>
      </c>
      <c r="M643" s="261">
        <v>1</v>
      </c>
      <c r="N643" s="261">
        <v>1</v>
      </c>
      <c r="O643" s="262">
        <v>0.9</v>
      </c>
      <c r="P643" s="263">
        <v>0.986022131624927</v>
      </c>
      <c r="Q643" s="260">
        <v>0.998670212765957</v>
      </c>
      <c r="R643" s="260">
        <v>0.980524344569288</v>
      </c>
      <c r="S643" s="260">
        <v>0.991405810993951</v>
      </c>
      <c r="T643" s="262">
        <v>0.9</v>
      </c>
      <c r="U643" s="260">
        <v>0.952242283051835</v>
      </c>
      <c r="V643" s="260">
        <v>0.960106382978723</v>
      </c>
      <c r="W643" s="260">
        <v>0.936329588014981</v>
      </c>
      <c r="X643" s="260">
        <v>0.95785541929726</v>
      </c>
      <c r="Y643" s="262">
        <v>0.92</v>
      </c>
      <c r="Z643" s="262">
        <v>0.9221260815822</v>
      </c>
      <c r="AA643" s="262">
        <v>0.832167832167832</v>
      </c>
      <c r="AB643" s="262">
        <v>0.940298507462687</v>
      </c>
      <c r="AC643" s="262">
        <v>0.906668526785714</v>
      </c>
      <c r="AD643" s="262">
        <v>0.92</v>
      </c>
      <c r="AE643" s="260">
        <v>0.995555555555556</v>
      </c>
      <c r="AF643" s="260">
        <v>0.993569131832797</v>
      </c>
      <c r="AG643" s="260">
        <v>1</v>
      </c>
      <c r="AH643" s="260">
        <v>0.993327908868999</v>
      </c>
      <c r="AI643" s="262">
        <v>0.92</v>
      </c>
      <c r="AJ643" s="260">
        <v>0.969517022961203</v>
      </c>
      <c r="AK643" s="260">
        <v>0.970949720670391</v>
      </c>
      <c r="AL643" s="260">
        <v>0.974716202270382</v>
      </c>
      <c r="AM643" s="260">
        <v>0.9657353007131</v>
      </c>
      <c r="AN643" s="259">
        <v>0.99</v>
      </c>
      <c r="AO643" s="264">
        <v>1</v>
      </c>
      <c r="AP643" s="264">
        <v>1</v>
      </c>
      <c r="AQ643" s="264">
        <v>1</v>
      </c>
      <c r="AR643" s="265">
        <v>1</v>
      </c>
      <c r="AS643" s="286">
        <v>0.0810595228934205</v>
      </c>
      <c r="AT643" s="267">
        <v>0</v>
      </c>
      <c r="AU643" s="268">
        <v>0</v>
      </c>
      <c r="AV643" s="268">
        <v>0.285714285714286</v>
      </c>
      <c r="AW643" s="268">
        <v>0.0671641791044776</v>
      </c>
      <c r="AX643" s="224"/>
      <c r="AY643" s="222"/>
    </row>
    <row r="644" ht="15" spans="1:51">
      <c r="A644" s="220"/>
      <c r="B644" s="224"/>
      <c r="C644" s="283" t="s">
        <v>668</v>
      </c>
      <c r="D644" s="111" t="s">
        <v>25</v>
      </c>
      <c r="E644" s="111" t="s">
        <v>669</v>
      </c>
      <c r="F644" s="293" t="s">
        <v>677</v>
      </c>
      <c r="G644" s="293" t="s">
        <v>677</v>
      </c>
      <c r="H644" s="293" t="s">
        <v>677</v>
      </c>
      <c r="I644" s="293" t="s">
        <v>677</v>
      </c>
      <c r="J644" s="259">
        <v>0.9</v>
      </c>
      <c r="K644" s="260">
        <v>0.903225806451613</v>
      </c>
      <c r="L644" s="260">
        <v>0.818181818181818</v>
      </c>
      <c r="M644" s="261">
        <v>0.8</v>
      </c>
      <c r="N644" s="261">
        <v>0.852090032154341</v>
      </c>
      <c r="O644" s="262">
        <v>0.9</v>
      </c>
      <c r="P644" s="263">
        <v>0.970922308041799</v>
      </c>
      <c r="Q644" s="260">
        <v>0.975879396984925</v>
      </c>
      <c r="R644" s="260">
        <v>0.972760290556901</v>
      </c>
      <c r="S644" s="260">
        <v>0.978756091120766</v>
      </c>
      <c r="T644" s="262">
        <v>0.9</v>
      </c>
      <c r="U644" s="260">
        <v>0.956383462062699</v>
      </c>
      <c r="V644" s="260">
        <v>0.961809045226131</v>
      </c>
      <c r="W644" s="260">
        <v>0.955205811138015</v>
      </c>
      <c r="X644" s="260">
        <v>0.962097025852757</v>
      </c>
      <c r="Y644" s="262">
        <v>0.92</v>
      </c>
      <c r="Z644" s="262">
        <v>0.979686057248384</v>
      </c>
      <c r="AA644" s="262">
        <v>0.970464135021097</v>
      </c>
      <c r="AB644" s="262">
        <v>0.970245795601552</v>
      </c>
      <c r="AC644" s="262">
        <v>0.968109799172469</v>
      </c>
      <c r="AD644" s="262">
        <v>0.92</v>
      </c>
      <c r="AE644" s="260">
        <v>1</v>
      </c>
      <c r="AF644" s="260">
        <v>0.994520547945206</v>
      </c>
      <c r="AG644" s="260">
        <v>0.997816593886463</v>
      </c>
      <c r="AH644" s="260">
        <v>0.986318280012344</v>
      </c>
      <c r="AI644" s="262">
        <v>0.92</v>
      </c>
      <c r="AJ644" s="260">
        <v>0.986301369863014</v>
      </c>
      <c r="AK644" s="260">
        <v>0.982954545454545</v>
      </c>
      <c r="AL644" s="260">
        <v>0.981038746908491</v>
      </c>
      <c r="AM644" s="260">
        <v>0.98201158024852</v>
      </c>
      <c r="AN644" s="259">
        <v>0.99</v>
      </c>
      <c r="AO644" s="264">
        <v>1</v>
      </c>
      <c r="AP644" s="264">
        <v>1</v>
      </c>
      <c r="AQ644" s="264">
        <v>1</v>
      </c>
      <c r="AR644" s="265">
        <v>1</v>
      </c>
      <c r="AS644" s="286">
        <v>0.0810595228934205</v>
      </c>
      <c r="AT644" s="267">
        <v>0</v>
      </c>
      <c r="AU644" s="268">
        <v>0.142857142857143</v>
      </c>
      <c r="AV644" s="268">
        <v>0</v>
      </c>
      <c r="AW644" s="268">
        <v>0.024390243902439</v>
      </c>
      <c r="AX644" s="224"/>
      <c r="AY644" s="222"/>
    </row>
    <row r="645" ht="15" spans="1:51">
      <c r="A645" s="220"/>
      <c r="B645" s="224"/>
      <c r="C645" s="283" t="s">
        <v>668</v>
      </c>
      <c r="D645" s="111" t="s">
        <v>25</v>
      </c>
      <c r="E645" s="111" t="s">
        <v>669</v>
      </c>
      <c r="F645" s="293" t="s">
        <v>678</v>
      </c>
      <c r="G645" s="293" t="s">
        <v>678</v>
      </c>
      <c r="H645" s="293" t="s">
        <v>678</v>
      </c>
      <c r="I645" s="293" t="s">
        <v>678</v>
      </c>
      <c r="J645" s="259">
        <v>0.9</v>
      </c>
      <c r="K645" s="260">
        <v>0.911111111111111</v>
      </c>
      <c r="L645" s="260">
        <v>0.966666666666667</v>
      </c>
      <c r="M645" s="261">
        <v>0.975609756097561</v>
      </c>
      <c r="N645" s="261">
        <v>0.948583420776495</v>
      </c>
      <c r="O645" s="262">
        <v>0.9</v>
      </c>
      <c r="P645" s="263">
        <v>0.932508833922261</v>
      </c>
      <c r="Q645" s="260">
        <v>0.971843003412969</v>
      </c>
      <c r="R645" s="260">
        <v>0.934684684684685</v>
      </c>
      <c r="S645" s="260">
        <v>0.943849787717515</v>
      </c>
      <c r="T645" s="262">
        <v>0.9</v>
      </c>
      <c r="U645" s="260">
        <v>0.914840989399293</v>
      </c>
      <c r="V645" s="260">
        <v>0.943686006825939</v>
      </c>
      <c r="W645" s="260">
        <v>0.90990990990991</v>
      </c>
      <c r="X645" s="260">
        <v>0.934421654806753</v>
      </c>
      <c r="Y645" s="262">
        <v>0.92</v>
      </c>
      <c r="Z645" s="262">
        <v>0.882172915072686</v>
      </c>
      <c r="AA645" s="262">
        <v>0.795221843003413</v>
      </c>
      <c r="AB645" s="262">
        <v>0.883910386965377</v>
      </c>
      <c r="AC645" s="262">
        <v>0.865601543171049</v>
      </c>
      <c r="AD645" s="262">
        <v>0.92</v>
      </c>
      <c r="AE645" s="260">
        <v>0.996105160662123</v>
      </c>
      <c r="AF645" s="260">
        <v>0.994974874371859</v>
      </c>
      <c r="AG645" s="260">
        <v>0.98562091503268</v>
      </c>
      <c r="AH645" s="260">
        <v>0.991617021276596</v>
      </c>
      <c r="AI645" s="262">
        <v>0.92</v>
      </c>
      <c r="AJ645" s="260">
        <v>0.944162436548223</v>
      </c>
      <c r="AK645" s="260">
        <v>0.937883959044369</v>
      </c>
      <c r="AL645" s="260">
        <v>0.946595877576515</v>
      </c>
      <c r="AM645" s="260">
        <v>0.940531193428981</v>
      </c>
      <c r="AN645" s="259">
        <v>0.99</v>
      </c>
      <c r="AO645" s="264">
        <v>1</v>
      </c>
      <c r="AP645" s="264">
        <v>1</v>
      </c>
      <c r="AQ645" s="264">
        <v>1</v>
      </c>
      <c r="AR645" s="265">
        <v>1</v>
      </c>
      <c r="AS645" s="286">
        <v>0.0810595228934205</v>
      </c>
      <c r="AT645" s="267">
        <v>-0.0588235294117647</v>
      </c>
      <c r="AU645" s="268">
        <v>0.4</v>
      </c>
      <c r="AV645" s="268">
        <v>0.0625</v>
      </c>
      <c r="AW645" s="268">
        <v>0.0333333333333333</v>
      </c>
      <c r="AX645" s="224"/>
      <c r="AY645" s="222"/>
    </row>
    <row r="646" ht="15" spans="1:51">
      <c r="A646" s="220"/>
      <c r="B646" s="224"/>
      <c r="C646" s="283" t="s">
        <v>668</v>
      </c>
      <c r="D646" s="111" t="s">
        <v>25</v>
      </c>
      <c r="E646" s="111" t="s">
        <v>669</v>
      </c>
      <c r="F646" s="293" t="s">
        <v>679</v>
      </c>
      <c r="G646" s="293" t="s">
        <v>679</v>
      </c>
      <c r="H646" s="293" t="s">
        <v>679</v>
      </c>
      <c r="I646" s="293" t="s">
        <v>679</v>
      </c>
      <c r="J646" s="259">
        <v>0.9</v>
      </c>
      <c r="K646" s="260">
        <v>0.928571428571429</v>
      </c>
      <c r="L646" s="260">
        <v>1</v>
      </c>
      <c r="M646" s="261">
        <v>1</v>
      </c>
      <c r="N646" s="261">
        <v>0.988294314381271</v>
      </c>
      <c r="O646" s="262">
        <v>0.9</v>
      </c>
      <c r="P646" s="263">
        <v>0.922996878251821</v>
      </c>
      <c r="Q646" s="260">
        <v>0.937859608745685</v>
      </c>
      <c r="R646" s="260">
        <v>0.94196199280945</v>
      </c>
      <c r="S646" s="260">
        <v>0.938325530847684</v>
      </c>
      <c r="T646" s="262">
        <v>0.9</v>
      </c>
      <c r="U646" s="260">
        <v>0.879986125563649</v>
      </c>
      <c r="V646" s="260">
        <v>0.919447640966628</v>
      </c>
      <c r="W646" s="260">
        <v>0.918849512069851</v>
      </c>
      <c r="X646" s="260">
        <v>0.910717271359304</v>
      </c>
      <c r="Y646" s="262">
        <v>0.92</v>
      </c>
      <c r="Z646" s="262">
        <v>0.886524822695035</v>
      </c>
      <c r="AA646" s="262">
        <v>0.857471264367816</v>
      </c>
      <c r="AB646" s="262">
        <v>0.892857142857143</v>
      </c>
      <c r="AC646" s="262">
        <v>0.866153281994866</v>
      </c>
      <c r="AD646" s="262">
        <v>0.92</v>
      </c>
      <c r="AE646" s="260">
        <v>0.998329355608592</v>
      </c>
      <c r="AF646" s="260">
        <v>0.998822421102214</v>
      </c>
      <c r="AG646" s="260">
        <v>0.99893730074389</v>
      </c>
      <c r="AH646" s="260">
        <v>0.994831162648349</v>
      </c>
      <c r="AI646" s="262">
        <v>0.92</v>
      </c>
      <c r="AJ646" s="260">
        <v>0.946620249492312</v>
      </c>
      <c r="AK646" s="260">
        <v>0.920245398773006</v>
      </c>
      <c r="AL646" s="260">
        <v>0.968678028558268</v>
      </c>
      <c r="AM646" s="260">
        <v>0.946262358126159</v>
      </c>
      <c r="AN646" s="259">
        <v>0.99</v>
      </c>
      <c r="AO646" s="264">
        <v>1</v>
      </c>
      <c r="AP646" s="264">
        <v>1</v>
      </c>
      <c r="AQ646" s="264">
        <v>1</v>
      </c>
      <c r="AR646" s="265">
        <v>1</v>
      </c>
      <c r="AS646" s="286">
        <v>0.0810595228934205</v>
      </c>
      <c r="AT646" s="267">
        <v>0.25</v>
      </c>
      <c r="AU646" s="268">
        <v>0</v>
      </c>
      <c r="AV646" s="268">
        <v>0.0909090909090909</v>
      </c>
      <c r="AW646" s="268">
        <v>0.0812182741116751</v>
      </c>
      <c r="AX646" s="224"/>
      <c r="AY646" s="222"/>
    </row>
    <row r="647" ht="15" spans="1:51">
      <c r="A647" s="220"/>
      <c r="B647" s="224"/>
      <c r="C647" s="283" t="s">
        <v>668</v>
      </c>
      <c r="D647" s="111" t="s">
        <v>25</v>
      </c>
      <c r="E647" s="111" t="s">
        <v>669</v>
      </c>
      <c r="F647" s="293" t="s">
        <v>680</v>
      </c>
      <c r="G647" s="293" t="s">
        <v>680</v>
      </c>
      <c r="H647" s="293" t="s">
        <v>680</v>
      </c>
      <c r="I647" s="293" t="s">
        <v>680</v>
      </c>
      <c r="J647" s="259">
        <v>0.9</v>
      </c>
      <c r="K647" s="260">
        <v>1</v>
      </c>
      <c r="L647" s="260">
        <v>0.894736842105263</v>
      </c>
      <c r="M647" s="261">
        <v>0.953125</v>
      </c>
      <c r="N647" s="261">
        <v>0.96319018404908</v>
      </c>
      <c r="O647" s="262">
        <v>0.9</v>
      </c>
      <c r="P647" s="263">
        <v>0.973530968766543</v>
      </c>
      <c r="Q647" s="260">
        <v>0.983372921615202</v>
      </c>
      <c r="R647" s="260">
        <v>0.955087719298246</v>
      </c>
      <c r="S647" s="260">
        <v>0.972512826996218</v>
      </c>
      <c r="T647" s="262">
        <v>0.9</v>
      </c>
      <c r="U647" s="260">
        <v>0.950944062113993</v>
      </c>
      <c r="V647" s="260">
        <v>0.968646080760095</v>
      </c>
      <c r="W647" s="260">
        <v>0.958362573099415</v>
      </c>
      <c r="X647" s="260">
        <v>0.95134696629687</v>
      </c>
      <c r="Y647" s="262">
        <v>0.92</v>
      </c>
      <c r="Z647" s="262">
        <v>0.978624535315985</v>
      </c>
      <c r="AA647" s="262">
        <v>0.976513098464318</v>
      </c>
      <c r="AB647" s="262">
        <v>0.981767180925666</v>
      </c>
      <c r="AC647" s="262">
        <v>0.970209444516717</v>
      </c>
      <c r="AD647" s="262">
        <v>0.92</v>
      </c>
      <c r="AE647" s="260">
        <v>0.992978455260157</v>
      </c>
      <c r="AF647" s="260">
        <v>0.981329839502129</v>
      </c>
      <c r="AG647" s="260">
        <v>0.958508832589426</v>
      </c>
      <c r="AH647" s="260">
        <v>0.969784902050605</v>
      </c>
      <c r="AI647" s="262">
        <v>0.92</v>
      </c>
      <c r="AJ647" s="260">
        <v>0.987399940705603</v>
      </c>
      <c r="AK647" s="260">
        <v>0.986612702366127</v>
      </c>
      <c r="AL647" s="260">
        <v>0.989977951493285</v>
      </c>
      <c r="AM647" s="260">
        <v>0.986915586891859</v>
      </c>
      <c r="AN647" s="259">
        <v>0.99</v>
      </c>
      <c r="AO647" s="264">
        <v>1</v>
      </c>
      <c r="AP647" s="264">
        <v>1</v>
      </c>
      <c r="AQ647" s="264">
        <v>1</v>
      </c>
      <c r="AR647" s="265">
        <v>1</v>
      </c>
      <c r="AS647" s="286">
        <v>0.0810595228934205</v>
      </c>
      <c r="AT647" s="267">
        <v>0.157894736842105</v>
      </c>
      <c r="AU647" s="268">
        <v>0</v>
      </c>
      <c r="AV647" s="268">
        <v>0</v>
      </c>
      <c r="AW647" s="268">
        <v>0.036231884057971</v>
      </c>
      <c r="AX647" s="224"/>
      <c r="AY647" s="222"/>
    </row>
    <row r="648" ht="15" spans="1:51">
      <c r="A648" s="220"/>
      <c r="B648" s="224"/>
      <c r="C648" s="283" t="s">
        <v>668</v>
      </c>
      <c r="D648" s="111" t="s">
        <v>25</v>
      </c>
      <c r="E648" s="111" t="s">
        <v>669</v>
      </c>
      <c r="F648" s="293" t="s">
        <v>681</v>
      </c>
      <c r="G648" s="293" t="s">
        <v>681</v>
      </c>
      <c r="H648" s="293" t="s">
        <v>681</v>
      </c>
      <c r="I648" s="293" t="s">
        <v>681</v>
      </c>
      <c r="J648" s="259">
        <v>0.9</v>
      </c>
      <c r="K648" s="260">
        <v>1</v>
      </c>
      <c r="L648" s="260">
        <v>0.933333333333333</v>
      </c>
      <c r="M648" s="261">
        <v>1</v>
      </c>
      <c r="N648" s="261">
        <v>0.995133819951338</v>
      </c>
      <c r="O648" s="262">
        <v>0.9</v>
      </c>
      <c r="P648" s="263">
        <v>0.978983382209189</v>
      </c>
      <c r="Q648" s="260">
        <v>0.941548183254344</v>
      </c>
      <c r="R648" s="260">
        <v>0.949728260869565</v>
      </c>
      <c r="S648" s="260">
        <v>0.953064425438726</v>
      </c>
      <c r="T648" s="262">
        <v>0.9</v>
      </c>
      <c r="U648" s="260">
        <v>0.921309872922776</v>
      </c>
      <c r="V648" s="260">
        <v>0.911532385466035</v>
      </c>
      <c r="W648" s="260">
        <v>0.918478260869565</v>
      </c>
      <c r="X648" s="260">
        <v>0.9183806338966</v>
      </c>
      <c r="Y648" s="262">
        <v>0.92</v>
      </c>
      <c r="Z648" s="262">
        <v>0.844632768361582</v>
      </c>
      <c r="AA648" s="262">
        <v>0.810975609756098</v>
      </c>
      <c r="AB648" s="262">
        <v>0.810945273631841</v>
      </c>
      <c r="AC648" s="262">
        <v>0.803331197950032</v>
      </c>
      <c r="AD648" s="262">
        <v>0.92</v>
      </c>
      <c r="AE648" s="260">
        <v>0.99693685202639</v>
      </c>
      <c r="AF648" s="260">
        <v>0.997457235321313</v>
      </c>
      <c r="AG648" s="260">
        <v>1</v>
      </c>
      <c r="AH648" s="260">
        <v>0.993081322646112</v>
      </c>
      <c r="AI648" s="262">
        <v>0.92</v>
      </c>
      <c r="AJ648" s="260">
        <v>0.963333333333333</v>
      </c>
      <c r="AK648" s="260">
        <v>0.891779396462019</v>
      </c>
      <c r="AL648" s="260">
        <v>0.937836222355051</v>
      </c>
      <c r="AM648" s="260">
        <v>0.936425910347314</v>
      </c>
      <c r="AN648" s="259">
        <v>0.99</v>
      </c>
      <c r="AO648" s="264">
        <v>1</v>
      </c>
      <c r="AP648" s="264">
        <v>1</v>
      </c>
      <c r="AQ648" s="264">
        <v>1</v>
      </c>
      <c r="AR648" s="265">
        <v>1</v>
      </c>
      <c r="AS648" s="286">
        <v>0.0810595228934205</v>
      </c>
      <c r="AT648" s="267">
        <v>0.111111111111111</v>
      </c>
      <c r="AU648" s="268">
        <v>0.5</v>
      </c>
      <c r="AV648" s="268">
        <v>0</v>
      </c>
      <c r="AW648" s="268">
        <v>0.0677966101694915</v>
      </c>
      <c r="AX648" s="224"/>
      <c r="AY648" s="222"/>
    </row>
    <row r="649" ht="15" spans="1:51">
      <c r="A649" s="220"/>
      <c r="B649" s="224"/>
      <c r="C649" s="283" t="s">
        <v>668</v>
      </c>
      <c r="D649" s="111" t="s">
        <v>25</v>
      </c>
      <c r="E649" s="111" t="s">
        <v>669</v>
      </c>
      <c r="F649" s="293" t="s">
        <v>682</v>
      </c>
      <c r="G649" s="293" t="s">
        <v>682</v>
      </c>
      <c r="H649" s="293" t="s">
        <v>682</v>
      </c>
      <c r="I649" s="293" t="s">
        <v>682</v>
      </c>
      <c r="J649" s="259">
        <v>0.9</v>
      </c>
      <c r="K649" s="260">
        <v>0.982456140350877</v>
      </c>
      <c r="L649" s="260">
        <v>0.931818181818182</v>
      </c>
      <c r="M649" s="261">
        <v>1</v>
      </c>
      <c r="N649" s="261">
        <v>0.978204010462075</v>
      </c>
      <c r="O649" s="262">
        <v>0.9</v>
      </c>
      <c r="P649" s="263">
        <v>0.988458528951487</v>
      </c>
      <c r="Q649" s="260">
        <v>0.984958506224066</v>
      </c>
      <c r="R649" s="260">
        <v>0.968849840255591</v>
      </c>
      <c r="S649" s="260">
        <v>0.979000607420446</v>
      </c>
      <c r="T649" s="262">
        <v>0.9</v>
      </c>
      <c r="U649" s="260">
        <v>0.908646322378717</v>
      </c>
      <c r="V649" s="260">
        <v>0.920643153526971</v>
      </c>
      <c r="W649" s="260">
        <v>0.919062832800852</v>
      </c>
      <c r="X649" s="260">
        <v>0.911130669774015</v>
      </c>
      <c r="Y649" s="262">
        <v>0.92</v>
      </c>
      <c r="Z649" s="262">
        <v>0.831146106736658</v>
      </c>
      <c r="AA649" s="262">
        <v>0.855643044619423</v>
      </c>
      <c r="AB649" s="262">
        <v>0.915549597855228</v>
      </c>
      <c r="AC649" s="262">
        <v>0.832395788259051</v>
      </c>
      <c r="AD649" s="262">
        <v>0.92</v>
      </c>
      <c r="AE649" s="260">
        <v>0.566415899393667</v>
      </c>
      <c r="AF649" s="260">
        <v>0.949628877751697</v>
      </c>
      <c r="AG649" s="260">
        <v>0.973003823982649</v>
      </c>
      <c r="AH649" s="260">
        <v>0.960813865862849</v>
      </c>
      <c r="AI649" s="262">
        <v>0.92</v>
      </c>
      <c r="AJ649" s="260">
        <v>0.930384799616797</v>
      </c>
      <c r="AK649" s="260">
        <v>0.914118412491867</v>
      </c>
      <c r="AL649" s="260">
        <v>0.960505879742623</v>
      </c>
      <c r="AM649" s="260">
        <v>0.93407286268792</v>
      </c>
      <c r="AN649" s="259">
        <v>0.99</v>
      </c>
      <c r="AO649" s="264">
        <v>1</v>
      </c>
      <c r="AP649" s="264">
        <v>1</v>
      </c>
      <c r="AQ649" s="264">
        <v>1</v>
      </c>
      <c r="AR649" s="265">
        <v>1</v>
      </c>
      <c r="AS649" s="286">
        <v>0.0810595228934205</v>
      </c>
      <c r="AT649" s="267">
        <v>0.0714285714285714</v>
      </c>
      <c r="AU649" s="268">
        <v>0.285714285714286</v>
      </c>
      <c r="AV649" s="268">
        <v>0.214285714285714</v>
      </c>
      <c r="AW649" s="268">
        <v>0.10958904109589</v>
      </c>
      <c r="AX649" s="224"/>
      <c r="AY649" s="222"/>
    </row>
    <row r="650" ht="15" spans="1:51">
      <c r="A650" s="220"/>
      <c r="B650" s="224"/>
      <c r="C650" s="283" t="s">
        <v>668</v>
      </c>
      <c r="D650" s="111" t="s">
        <v>25</v>
      </c>
      <c r="E650" s="111" t="s">
        <v>669</v>
      </c>
      <c r="F650" s="293" t="s">
        <v>683</v>
      </c>
      <c r="G650" s="293" t="s">
        <v>683</v>
      </c>
      <c r="H650" s="293" t="s">
        <v>683</v>
      </c>
      <c r="I650" s="293" t="s">
        <v>683</v>
      </c>
      <c r="J650" s="259">
        <v>0.9</v>
      </c>
      <c r="K650" s="260">
        <v>0.928571428571429</v>
      </c>
      <c r="L650" s="260">
        <v>0.9</v>
      </c>
      <c r="M650" s="261">
        <v>0.916666666666667</v>
      </c>
      <c r="N650" s="261">
        <v>0.902985074626866</v>
      </c>
      <c r="O650" s="262">
        <v>0.9</v>
      </c>
      <c r="P650" s="263">
        <v>0.98238255033557</v>
      </c>
      <c r="Q650" s="260">
        <v>0.974921630094044</v>
      </c>
      <c r="R650" s="260">
        <v>0.98569725864124</v>
      </c>
      <c r="S650" s="260">
        <v>0.960184287099903</v>
      </c>
      <c r="T650" s="262">
        <v>0.9</v>
      </c>
      <c r="U650" s="260">
        <v>0.854865771812081</v>
      </c>
      <c r="V650" s="260">
        <v>0.946708463949843</v>
      </c>
      <c r="W650" s="260">
        <v>0.955899880810489</v>
      </c>
      <c r="X650" s="260">
        <v>0.923666343355965</v>
      </c>
      <c r="Y650" s="262">
        <v>0.92</v>
      </c>
      <c r="Z650" s="262">
        <v>0.851162790697674</v>
      </c>
      <c r="AA650" s="262">
        <v>0.804761904761905</v>
      </c>
      <c r="AB650" s="262">
        <v>0.87378640776699</v>
      </c>
      <c r="AC650" s="262">
        <v>0.821294363256785</v>
      </c>
      <c r="AD650" s="262">
        <v>0.92</v>
      </c>
      <c r="AE650" s="260">
        <v>1</v>
      </c>
      <c r="AF650" s="260">
        <v>1</v>
      </c>
      <c r="AG650" s="260">
        <v>0.945054945054945</v>
      </c>
      <c r="AH650" s="260">
        <v>0.998378487940004</v>
      </c>
      <c r="AI650" s="262">
        <v>0.92</v>
      </c>
      <c r="AJ650" s="260">
        <v>0.943141435678749</v>
      </c>
      <c r="AK650" s="260">
        <v>0.909262759924386</v>
      </c>
      <c r="AL650" s="260">
        <v>0.974522292993631</v>
      </c>
      <c r="AM650" s="260">
        <v>0.938454273571541</v>
      </c>
      <c r="AN650" s="259">
        <v>0.99</v>
      </c>
      <c r="AO650" s="264">
        <v>1</v>
      </c>
      <c r="AP650" s="264">
        <v>1</v>
      </c>
      <c r="AQ650" s="264">
        <v>1</v>
      </c>
      <c r="AR650" s="265">
        <v>1</v>
      </c>
      <c r="AS650" s="286">
        <v>0.0810595228934205</v>
      </c>
      <c r="AT650" s="267">
        <v>0</v>
      </c>
      <c r="AU650" s="268">
        <v>0</v>
      </c>
      <c r="AV650" s="268">
        <v>0.5</v>
      </c>
      <c r="AW650" s="268">
        <v>0.0675675675675676</v>
      </c>
      <c r="AX650" s="224"/>
      <c r="AY650" s="222"/>
    </row>
    <row r="651" ht="15" spans="1:51">
      <c r="A651" s="220"/>
      <c r="B651" s="224"/>
      <c r="C651" s="283" t="s">
        <v>668</v>
      </c>
      <c r="D651" s="111" t="s">
        <v>25</v>
      </c>
      <c r="E651" s="111" t="s">
        <v>669</v>
      </c>
      <c r="F651" s="293" t="s">
        <v>684</v>
      </c>
      <c r="G651" s="293" t="s">
        <v>684</v>
      </c>
      <c r="H651" s="293" t="s">
        <v>684</v>
      </c>
      <c r="I651" s="293" t="s">
        <v>684</v>
      </c>
      <c r="J651" s="259">
        <v>0.9</v>
      </c>
      <c r="K651" s="260">
        <v>1</v>
      </c>
      <c r="L651" s="260">
        <v>1</v>
      </c>
      <c r="M651" s="261">
        <v>1</v>
      </c>
      <c r="N651" s="261">
        <v>0.973972602739726</v>
      </c>
      <c r="O651" s="262">
        <v>0.9</v>
      </c>
      <c r="P651" s="263">
        <v>0.957736639888229</v>
      </c>
      <c r="Q651" s="260">
        <v>0.950097847358121</v>
      </c>
      <c r="R651" s="260">
        <v>0.952781673679289</v>
      </c>
      <c r="S651" s="260">
        <v>0.902407621990473</v>
      </c>
      <c r="T651" s="262">
        <v>0.9</v>
      </c>
      <c r="U651" s="260">
        <v>0.963674467341949</v>
      </c>
      <c r="V651" s="260">
        <v>0.967710371819961</v>
      </c>
      <c r="W651" s="260">
        <v>0.951846657316503</v>
      </c>
      <c r="X651" s="260">
        <v>0.951761726964508</v>
      </c>
      <c r="Y651" s="262">
        <v>0.92</v>
      </c>
      <c r="Z651" s="262">
        <v>0.981099656357388</v>
      </c>
      <c r="AA651" s="262">
        <v>0.974747474747475</v>
      </c>
      <c r="AB651" s="262">
        <v>0.954423592493298</v>
      </c>
      <c r="AC651" s="262">
        <v>0.95885233227386</v>
      </c>
      <c r="AD651" s="262">
        <v>0.92</v>
      </c>
      <c r="AE651" s="260">
        <v>0.999138673557278</v>
      </c>
      <c r="AF651" s="260">
        <v>0.998844884488449</v>
      </c>
      <c r="AG651" s="260">
        <v>0.99950053514092</v>
      </c>
      <c r="AH651" s="260">
        <v>0.972160871305716</v>
      </c>
      <c r="AI651" s="262">
        <v>0.92</v>
      </c>
      <c r="AJ651" s="260">
        <v>0.986078886310905</v>
      </c>
      <c r="AK651" s="260">
        <v>0.979679802955665</v>
      </c>
      <c r="AL651" s="260">
        <v>0.982484076433121</v>
      </c>
      <c r="AM651" s="260">
        <v>0.982751518896097</v>
      </c>
      <c r="AN651" s="259">
        <v>0.99</v>
      </c>
      <c r="AO651" s="264">
        <v>1</v>
      </c>
      <c r="AP651" s="264">
        <v>1</v>
      </c>
      <c r="AQ651" s="264">
        <v>1</v>
      </c>
      <c r="AR651" s="265">
        <v>1</v>
      </c>
      <c r="AS651" s="286">
        <v>0.0810595228934205</v>
      </c>
      <c r="AT651" s="267">
        <v>0.1</v>
      </c>
      <c r="AU651" s="268">
        <v>0.111111111111111</v>
      </c>
      <c r="AV651" s="268">
        <v>0.111111111111111</v>
      </c>
      <c r="AW651" s="268">
        <v>0.0735294117647059</v>
      </c>
      <c r="AX651" s="224"/>
      <c r="AY651" s="222"/>
    </row>
    <row r="652" ht="15" spans="1:51">
      <c r="A652" s="220"/>
      <c r="B652" s="224"/>
      <c r="C652" s="283" t="s">
        <v>668</v>
      </c>
      <c r="D652" s="111" t="s">
        <v>25</v>
      </c>
      <c r="E652" s="111" t="s">
        <v>669</v>
      </c>
      <c r="F652" s="293" t="s">
        <v>685</v>
      </c>
      <c r="G652" s="293" t="s">
        <v>685</v>
      </c>
      <c r="H652" s="293" t="s">
        <v>685</v>
      </c>
      <c r="I652" s="293" t="s">
        <v>685</v>
      </c>
      <c r="J652" s="259">
        <v>0.9</v>
      </c>
      <c r="K652" s="260">
        <v>0.935483870967742</v>
      </c>
      <c r="L652" s="260">
        <v>0.857142857142857</v>
      </c>
      <c r="M652" s="261">
        <v>0.956521739130435</v>
      </c>
      <c r="N652" s="261">
        <v>0.939597315436242</v>
      </c>
      <c r="O652" s="262">
        <v>0.9</v>
      </c>
      <c r="P652" s="263">
        <v>0.919593042336725</v>
      </c>
      <c r="Q652" s="260">
        <v>0.970495258166491</v>
      </c>
      <c r="R652" s="260">
        <v>0.936170212765957</v>
      </c>
      <c r="S652" s="260">
        <v>0.883116621308336</v>
      </c>
      <c r="T652" s="262">
        <v>0.9</v>
      </c>
      <c r="U652" s="260">
        <v>0.586478503446012</v>
      </c>
      <c r="V652" s="260">
        <v>0.66491043203372</v>
      </c>
      <c r="W652" s="260">
        <v>0.514420803782506</v>
      </c>
      <c r="X652" s="260">
        <v>0.563572220542284</v>
      </c>
      <c r="Y652" s="262">
        <v>0.92</v>
      </c>
      <c r="Z652" s="262">
        <v>0.551656920077973</v>
      </c>
      <c r="AA652" s="262">
        <v>0.562761506276151</v>
      </c>
      <c r="AB652" s="262">
        <v>0.532710280373832</v>
      </c>
      <c r="AC652" s="262">
        <v>0.4943724420191</v>
      </c>
      <c r="AD652" s="262">
        <v>0.92</v>
      </c>
      <c r="AE652" s="260">
        <v>0.996228786926461</v>
      </c>
      <c r="AF652" s="260">
        <v>0.989130434782609</v>
      </c>
      <c r="AG652" s="260">
        <v>1</v>
      </c>
      <c r="AH652" s="260">
        <v>0.99644045048725</v>
      </c>
      <c r="AI652" s="262">
        <v>0.92</v>
      </c>
      <c r="AJ652" s="260">
        <v>0.86123595505618</v>
      </c>
      <c r="AK652" s="260">
        <v>0.754029432375613</v>
      </c>
      <c r="AL652" s="260">
        <v>0.762559038213826</v>
      </c>
      <c r="AM652" s="260">
        <v>0.806185499779905</v>
      </c>
      <c r="AN652" s="259">
        <v>0.99</v>
      </c>
      <c r="AO652" s="264">
        <v>1</v>
      </c>
      <c r="AP652" s="264">
        <v>1</v>
      </c>
      <c r="AQ652" s="264">
        <v>1</v>
      </c>
      <c r="AR652" s="265">
        <v>1</v>
      </c>
      <c r="AS652" s="286">
        <v>0.0810595228934205</v>
      </c>
      <c r="AT652" s="267">
        <v>0.0909090909090909</v>
      </c>
      <c r="AU652" s="268">
        <v>0</v>
      </c>
      <c r="AV652" s="268">
        <v>0</v>
      </c>
      <c r="AW652" s="268">
        <v>0.0405405405405405</v>
      </c>
      <c r="AX652" s="224"/>
      <c r="AY652" s="222"/>
    </row>
    <row r="653" ht="15" spans="1:51">
      <c r="A653" s="220"/>
      <c r="B653" s="224"/>
      <c r="C653" s="283" t="s">
        <v>668</v>
      </c>
      <c r="D653" s="111" t="s">
        <v>25</v>
      </c>
      <c r="E653" s="111" t="s">
        <v>669</v>
      </c>
      <c r="F653" s="293" t="s">
        <v>686</v>
      </c>
      <c r="G653" s="293" t="s">
        <v>686</v>
      </c>
      <c r="H653" s="293" t="s">
        <v>686</v>
      </c>
      <c r="I653" s="293" t="s">
        <v>686</v>
      </c>
      <c r="J653" s="259">
        <v>0.9</v>
      </c>
      <c r="K653" s="260">
        <v>1</v>
      </c>
      <c r="L653" s="260">
        <v>0.967741935483871</v>
      </c>
      <c r="M653" s="261">
        <v>1</v>
      </c>
      <c r="N653" s="261">
        <v>0.983647798742138</v>
      </c>
      <c r="O653" s="262">
        <v>0.9</v>
      </c>
      <c r="P653" s="263">
        <v>0.98285137861466</v>
      </c>
      <c r="Q653" s="260">
        <v>0.963800904977376</v>
      </c>
      <c r="R653" s="260">
        <v>0.956780333068993</v>
      </c>
      <c r="S653" s="260">
        <v>0.978196337486412</v>
      </c>
      <c r="T653" s="262">
        <v>0.9</v>
      </c>
      <c r="U653" s="260">
        <v>0.965366509751177</v>
      </c>
      <c r="V653" s="260">
        <v>0.963800904977376</v>
      </c>
      <c r="W653" s="260">
        <v>0.973433782712133</v>
      </c>
      <c r="X653" s="260">
        <v>0.96694957772389</v>
      </c>
      <c r="Y653" s="262">
        <v>0.92</v>
      </c>
      <c r="Z653" s="262">
        <v>0.971988795518207</v>
      </c>
      <c r="AA653" s="262">
        <v>0.982389937106918</v>
      </c>
      <c r="AB653" s="262">
        <v>0.986486486486487</v>
      </c>
      <c r="AC653" s="262">
        <v>0.966918346695727</v>
      </c>
      <c r="AD653" s="262">
        <v>0.92</v>
      </c>
      <c r="AE653" s="260">
        <v>0.987007743971813</v>
      </c>
      <c r="AF653" s="260">
        <v>0.983660027233288</v>
      </c>
      <c r="AG653" s="260">
        <v>0.988146946465016</v>
      </c>
      <c r="AH653" s="260">
        <v>0.952901129668979</v>
      </c>
      <c r="AI653" s="262">
        <v>0.92</v>
      </c>
      <c r="AJ653" s="260">
        <v>0.983468834688347</v>
      </c>
      <c r="AK653" s="260">
        <v>0.986817325800377</v>
      </c>
      <c r="AL653" s="260">
        <v>0.9875</v>
      </c>
      <c r="AM653" s="260">
        <v>0.985272313927053</v>
      </c>
      <c r="AN653" s="259">
        <v>0.99</v>
      </c>
      <c r="AO653" s="264">
        <v>1</v>
      </c>
      <c r="AP653" s="264">
        <v>1</v>
      </c>
      <c r="AQ653" s="264">
        <v>1</v>
      </c>
      <c r="AR653" s="265">
        <v>1</v>
      </c>
      <c r="AS653" s="286">
        <v>0.0810595228934205</v>
      </c>
      <c r="AT653" s="267">
        <v>0.0769230769230769</v>
      </c>
      <c r="AU653" s="268">
        <v>0</v>
      </c>
      <c r="AV653" s="268">
        <v>0</v>
      </c>
      <c r="AW653" s="268">
        <v>0.0317460317460317</v>
      </c>
      <c r="AX653" s="224"/>
      <c r="AY653" s="222"/>
    </row>
    <row r="654" ht="15" spans="1:51">
      <c r="A654" s="220"/>
      <c r="B654" s="224"/>
      <c r="C654" s="283" t="s">
        <v>668</v>
      </c>
      <c r="D654" s="111" t="s">
        <v>25</v>
      </c>
      <c r="E654" s="111" t="s">
        <v>669</v>
      </c>
      <c r="F654" s="293" t="s">
        <v>687</v>
      </c>
      <c r="G654" s="293" t="s">
        <v>687</v>
      </c>
      <c r="H654" s="293" t="s">
        <v>687</v>
      </c>
      <c r="I654" s="293" t="s">
        <v>687</v>
      </c>
      <c r="J654" s="259">
        <v>0.9</v>
      </c>
      <c r="K654" s="260">
        <v>0.945205479452055</v>
      </c>
      <c r="L654" s="260">
        <v>0.921875</v>
      </c>
      <c r="M654" s="261">
        <v>0.915492957746479</v>
      </c>
      <c r="N654" s="261">
        <v>0.935179358086847</v>
      </c>
      <c r="O654" s="262">
        <v>0.9</v>
      </c>
      <c r="P654" s="263">
        <v>0.960017383746197</v>
      </c>
      <c r="Q654" s="260">
        <v>0.984838709677419</v>
      </c>
      <c r="R654" s="260">
        <v>0.980884762424904</v>
      </c>
      <c r="S654" s="260">
        <v>0.959153279633851</v>
      </c>
      <c r="T654" s="262">
        <v>0.9</v>
      </c>
      <c r="U654" s="260">
        <v>0.945386064030132</v>
      </c>
      <c r="V654" s="260">
        <v>0.966451612903226</v>
      </c>
      <c r="W654" s="260">
        <v>0.959584926269798</v>
      </c>
      <c r="X654" s="260">
        <v>0.945776841417012</v>
      </c>
      <c r="Y654" s="262">
        <v>0.92</v>
      </c>
      <c r="Z654" s="262">
        <v>0.881533101045296</v>
      </c>
      <c r="AA654" s="262">
        <v>0.889659156556904</v>
      </c>
      <c r="AB654" s="262">
        <v>0.887096774193548</v>
      </c>
      <c r="AC654" s="262">
        <v>0.851771117166213</v>
      </c>
      <c r="AD654" s="262">
        <v>0.92</v>
      </c>
      <c r="AE654" s="260">
        <v>0.985457764289327</v>
      </c>
      <c r="AF654" s="260">
        <v>0.980617846391603</v>
      </c>
      <c r="AG654" s="260">
        <v>0.980992636308052</v>
      </c>
      <c r="AH654" s="260">
        <v>0.979006101533439</v>
      </c>
      <c r="AI654" s="262">
        <v>0.92</v>
      </c>
      <c r="AJ654" s="260">
        <v>0.958613494087642</v>
      </c>
      <c r="AK654" s="260">
        <v>0.95012417218543</v>
      </c>
      <c r="AL654" s="260">
        <v>0.964794007490637</v>
      </c>
      <c r="AM654" s="260">
        <v>0.951227029041599</v>
      </c>
      <c r="AN654" s="259">
        <v>0.99</v>
      </c>
      <c r="AO654" s="264">
        <v>1</v>
      </c>
      <c r="AP654" s="264">
        <v>1</v>
      </c>
      <c r="AQ654" s="264">
        <v>1</v>
      </c>
      <c r="AR654" s="265">
        <v>1</v>
      </c>
      <c r="AS654" s="286">
        <v>0.0810595228934205</v>
      </c>
      <c r="AT654" s="267">
        <v>0.0434782608695652</v>
      </c>
      <c r="AU654" s="268">
        <v>0</v>
      </c>
      <c r="AV654" s="268">
        <v>0.263157894736842</v>
      </c>
      <c r="AW654" s="268">
        <v>0.0471976401179941</v>
      </c>
      <c r="AX654" s="224"/>
      <c r="AY654" s="222"/>
    </row>
    <row r="655" ht="15" spans="1:51">
      <c r="A655" s="220"/>
      <c r="B655" s="224"/>
      <c r="C655" s="283" t="s">
        <v>668</v>
      </c>
      <c r="D655" s="111" t="s">
        <v>25</v>
      </c>
      <c r="E655" s="111" t="s">
        <v>669</v>
      </c>
      <c r="F655" s="293" t="s">
        <v>688</v>
      </c>
      <c r="G655" s="293" t="s">
        <v>688</v>
      </c>
      <c r="H655" s="293" t="s">
        <v>688</v>
      </c>
      <c r="I655" s="293" t="s">
        <v>688</v>
      </c>
      <c r="J655" s="259">
        <v>0.9</v>
      </c>
      <c r="K655" s="260">
        <v>1</v>
      </c>
      <c r="L655" s="260">
        <v>1</v>
      </c>
      <c r="M655" s="261">
        <v>0.962962962962963</v>
      </c>
      <c r="N655" s="261">
        <v>0.948247078464107</v>
      </c>
      <c r="O655" s="262">
        <v>0.9</v>
      </c>
      <c r="P655" s="263">
        <v>0.969264544456641</v>
      </c>
      <c r="Q655" s="260">
        <v>0.97141959798995</v>
      </c>
      <c r="R655" s="260">
        <v>0.976694000863185</v>
      </c>
      <c r="S655" s="260">
        <v>0.921866418320319</v>
      </c>
      <c r="T655" s="262">
        <v>0.9</v>
      </c>
      <c r="U655" s="260">
        <v>0.960848884010245</v>
      </c>
      <c r="V655" s="260">
        <v>0.96608040201005</v>
      </c>
      <c r="W655" s="260">
        <v>0.965688390159689</v>
      </c>
      <c r="X655" s="260">
        <v>0.948062182104735</v>
      </c>
      <c r="Y655" s="262">
        <v>0.92</v>
      </c>
      <c r="Z655" s="262">
        <v>0.968263473053892</v>
      </c>
      <c r="AA655" s="262">
        <v>0.933727810650888</v>
      </c>
      <c r="AB655" s="262">
        <v>0.97827661115134</v>
      </c>
      <c r="AC655" s="262">
        <v>0.942093451951591</v>
      </c>
      <c r="AD655" s="262">
        <v>0.92</v>
      </c>
      <c r="AE655" s="260">
        <v>0.994552016577239</v>
      </c>
      <c r="AF655" s="260">
        <v>0.986124997222778</v>
      </c>
      <c r="AG655" s="260">
        <v>0.985945717557846</v>
      </c>
      <c r="AH655" s="260">
        <v>0.975477456250444</v>
      </c>
      <c r="AI655" s="262">
        <v>0.92</v>
      </c>
      <c r="AJ655" s="260">
        <v>0.979826281871673</v>
      </c>
      <c r="AK655" s="260">
        <v>0.964117285216322</v>
      </c>
      <c r="AL655" s="260">
        <v>0.981558398405051</v>
      </c>
      <c r="AM655" s="260">
        <v>0.969860519855463</v>
      </c>
      <c r="AN655" s="259">
        <v>0.99</v>
      </c>
      <c r="AO655" s="264">
        <v>1</v>
      </c>
      <c r="AP655" s="264">
        <v>1</v>
      </c>
      <c r="AQ655" s="264">
        <v>1</v>
      </c>
      <c r="AR655" s="265">
        <v>1</v>
      </c>
      <c r="AS655" s="286">
        <v>0.0810595228934205</v>
      </c>
      <c r="AT655" s="267">
        <v>0.5</v>
      </c>
      <c r="AU655" s="268">
        <v>0</v>
      </c>
      <c r="AV655" s="268">
        <v>0</v>
      </c>
      <c r="AW655" s="268">
        <v>0.0467289719626168</v>
      </c>
      <c r="AX655" s="224"/>
      <c r="AY655" s="222"/>
    </row>
    <row r="656" ht="15" spans="1:51">
      <c r="A656" s="220"/>
      <c r="B656" s="224"/>
      <c r="C656" s="283" t="s">
        <v>668</v>
      </c>
      <c r="D656" s="111" t="s">
        <v>25</v>
      </c>
      <c r="E656" s="111" t="s">
        <v>669</v>
      </c>
      <c r="F656" s="293" t="s">
        <v>689</v>
      </c>
      <c r="G656" s="293" t="s">
        <v>689</v>
      </c>
      <c r="H656" s="293" t="s">
        <v>689</v>
      </c>
      <c r="I656" s="293" t="s">
        <v>689</v>
      </c>
      <c r="J656" s="259">
        <v>0.9</v>
      </c>
      <c r="K656" s="260">
        <v>0.973684210526316</v>
      </c>
      <c r="L656" s="260">
        <v>0.96875</v>
      </c>
      <c r="M656" s="261">
        <v>0.973684210526316</v>
      </c>
      <c r="N656" s="261">
        <v>0.966584158415842</v>
      </c>
      <c r="O656" s="262">
        <v>0.9</v>
      </c>
      <c r="P656" s="263">
        <v>0.964002440512508</v>
      </c>
      <c r="Q656" s="260">
        <v>0.973469387755102</v>
      </c>
      <c r="R656" s="260">
        <v>0.94102672889266</v>
      </c>
      <c r="S656" s="260">
        <v>0.928308332888486</v>
      </c>
      <c r="T656" s="262">
        <v>0.9</v>
      </c>
      <c r="U656" s="260">
        <v>0.928615009151922</v>
      </c>
      <c r="V656" s="260">
        <v>0.921428571428571</v>
      </c>
      <c r="W656" s="260">
        <v>0.929571489181163</v>
      </c>
      <c r="X656" s="260">
        <v>0.92291677787861</v>
      </c>
      <c r="Y656" s="262">
        <v>0.92</v>
      </c>
      <c r="Z656" s="262">
        <v>0.927512355848435</v>
      </c>
      <c r="AA656" s="262">
        <v>0.918714555765595</v>
      </c>
      <c r="AB656" s="262">
        <v>0.903448275862069</v>
      </c>
      <c r="AC656" s="262">
        <v>0.926250484683986</v>
      </c>
      <c r="AD656" s="262">
        <v>0.92</v>
      </c>
      <c r="AE656" s="260">
        <v>0.997275204359673</v>
      </c>
      <c r="AF656" s="260">
        <v>0.988416988416988</v>
      </c>
      <c r="AG656" s="260">
        <v>0.982702702702703</v>
      </c>
      <c r="AH656" s="260">
        <v>0.984873351933913</v>
      </c>
      <c r="AI656" s="262">
        <v>0.92</v>
      </c>
      <c r="AJ656" s="260">
        <v>0.958558558558559</v>
      </c>
      <c r="AK656" s="260">
        <v>0.943745863666446</v>
      </c>
      <c r="AL656" s="260">
        <v>0.956176803928976</v>
      </c>
      <c r="AM656" s="260">
        <v>0.960013314422993</v>
      </c>
      <c r="AN656" s="259">
        <v>0.99</v>
      </c>
      <c r="AO656" s="264">
        <v>1</v>
      </c>
      <c r="AP656" s="264">
        <v>1</v>
      </c>
      <c r="AQ656" s="264">
        <v>1</v>
      </c>
      <c r="AR656" s="265">
        <v>1</v>
      </c>
      <c r="AS656" s="286">
        <v>0.0810595228934205</v>
      </c>
      <c r="AT656" s="267">
        <v>0.08</v>
      </c>
      <c r="AU656" s="268">
        <v>0.0952380952380952</v>
      </c>
      <c r="AV656" s="268">
        <v>0.0357142857142857</v>
      </c>
      <c r="AW656" s="268">
        <v>0.045643153526971</v>
      </c>
      <c r="AX656" s="224"/>
      <c r="AY656" s="222"/>
    </row>
    <row r="657" ht="15" spans="1:51">
      <c r="A657" s="220"/>
      <c r="B657" s="224"/>
      <c r="C657" s="283" t="s">
        <v>668</v>
      </c>
      <c r="D657" s="111" t="s">
        <v>25</v>
      </c>
      <c r="E657" s="111" t="s">
        <v>669</v>
      </c>
      <c r="F657" s="293" t="s">
        <v>690</v>
      </c>
      <c r="G657" s="293" t="s">
        <v>690</v>
      </c>
      <c r="H657" s="293" t="s">
        <v>690</v>
      </c>
      <c r="I657" s="293" t="s">
        <v>690</v>
      </c>
      <c r="J657" s="259">
        <v>0.9</v>
      </c>
      <c r="K657" s="260">
        <v>1</v>
      </c>
      <c r="L657" s="260">
        <v>1</v>
      </c>
      <c r="M657" s="261">
        <v>1</v>
      </c>
      <c r="N657" s="261">
        <v>0.958823529411765</v>
      </c>
      <c r="O657" s="262">
        <v>0.9</v>
      </c>
      <c r="P657" s="263">
        <v>0.689273689273689</v>
      </c>
      <c r="Q657" s="260">
        <v>0.772151898734177</v>
      </c>
      <c r="R657" s="260">
        <v>0.76215856095936</v>
      </c>
      <c r="S657" s="260">
        <v>0.743041594699437</v>
      </c>
      <c r="T657" s="262">
        <v>0.9</v>
      </c>
      <c r="U657" s="260">
        <v>0.900913900913901</v>
      </c>
      <c r="V657" s="260">
        <v>0.901898734177215</v>
      </c>
      <c r="W657" s="260">
        <v>0.914057295136576</v>
      </c>
      <c r="X657" s="260">
        <v>0.91819803494068</v>
      </c>
      <c r="Y657" s="262">
        <v>0.92</v>
      </c>
      <c r="Z657" s="262">
        <v>0.937027707808564</v>
      </c>
      <c r="AA657" s="262">
        <v>0.938931297709924</v>
      </c>
      <c r="AB657" s="262">
        <v>0.951351351351351</v>
      </c>
      <c r="AC657" s="262">
        <v>0.941726618705036</v>
      </c>
      <c r="AD657" s="262">
        <v>0.92</v>
      </c>
      <c r="AE657" s="260">
        <v>1</v>
      </c>
      <c r="AF657" s="260">
        <v>0.993930197268589</v>
      </c>
      <c r="AG657" s="260">
        <v>0.994818652849741</v>
      </c>
      <c r="AH657" s="260">
        <v>0.990479338842975</v>
      </c>
      <c r="AI657" s="262">
        <v>0.92</v>
      </c>
      <c r="AJ657" s="260">
        <v>0.965266558966074</v>
      </c>
      <c r="AK657" s="260">
        <v>0.95609756097561</v>
      </c>
      <c r="AL657" s="260">
        <v>0.972716488730724</v>
      </c>
      <c r="AM657" s="260">
        <v>0.967682829069421</v>
      </c>
      <c r="AN657" s="259">
        <v>0.99</v>
      </c>
      <c r="AO657" s="264">
        <v>1</v>
      </c>
      <c r="AP657" s="264">
        <v>1</v>
      </c>
      <c r="AQ657" s="264">
        <v>1</v>
      </c>
      <c r="AR657" s="265">
        <v>1</v>
      </c>
      <c r="AS657" s="286">
        <v>0.0810595228934205</v>
      </c>
      <c r="AT657" s="267">
        <v>0.0555555555555556</v>
      </c>
      <c r="AU657" s="268">
        <v>0.153846153846154</v>
      </c>
      <c r="AV657" s="268">
        <v>0.0666666666666667</v>
      </c>
      <c r="AW657" s="268">
        <v>0.0343347639484979</v>
      </c>
      <c r="AX657" s="224"/>
      <c r="AY657" s="222"/>
    </row>
    <row r="658" ht="15" spans="1:51">
      <c r="A658" s="220"/>
      <c r="B658" s="224"/>
      <c r="C658" s="283" t="s">
        <v>668</v>
      </c>
      <c r="D658" s="111" t="s">
        <v>25</v>
      </c>
      <c r="E658" s="111" t="s">
        <v>669</v>
      </c>
      <c r="F658" s="293" t="s">
        <v>691</v>
      </c>
      <c r="G658" s="293" t="s">
        <v>691</v>
      </c>
      <c r="H658" s="293" t="s">
        <v>691</v>
      </c>
      <c r="I658" s="293" t="s">
        <v>691</v>
      </c>
      <c r="J658" s="259">
        <v>0.9</v>
      </c>
      <c r="K658" s="260">
        <v>0.9375</v>
      </c>
      <c r="L658" s="260">
        <v>0.933333333333333</v>
      </c>
      <c r="M658" s="261">
        <v>0.964285714285714</v>
      </c>
      <c r="N658" s="261">
        <v>0.973125884016973</v>
      </c>
      <c r="O658" s="262">
        <v>0.9</v>
      </c>
      <c r="P658" s="263">
        <v>0.836505612493899</v>
      </c>
      <c r="Q658" s="260">
        <v>0.840175953079179</v>
      </c>
      <c r="R658" s="260">
        <v>0.875</v>
      </c>
      <c r="S658" s="260">
        <v>0.946142404086329</v>
      </c>
      <c r="T658" s="262">
        <v>0.9</v>
      </c>
      <c r="U658" s="260">
        <v>0.908247925817472</v>
      </c>
      <c r="V658" s="260">
        <v>0.913489736070381</v>
      </c>
      <c r="W658" s="260">
        <v>0.935483870967742</v>
      </c>
      <c r="X658" s="260">
        <v>0.932306137913614</v>
      </c>
      <c r="Y658" s="262">
        <v>0.92</v>
      </c>
      <c r="Z658" s="262">
        <v>0.90521327014218</v>
      </c>
      <c r="AA658" s="262">
        <v>0.869942196531792</v>
      </c>
      <c r="AB658" s="262">
        <v>0.886010362694301</v>
      </c>
      <c r="AC658" s="262">
        <v>0.907521719250114</v>
      </c>
      <c r="AD658" s="262">
        <v>0.92</v>
      </c>
      <c r="AE658" s="260">
        <v>0.992714025500911</v>
      </c>
      <c r="AF658" s="260">
        <v>0.994480682388359</v>
      </c>
      <c r="AG658" s="260">
        <v>0.975308641975309</v>
      </c>
      <c r="AH658" s="260">
        <v>0.993568136479329</v>
      </c>
      <c r="AI658" s="262">
        <v>0.92</v>
      </c>
      <c r="AJ658" s="260">
        <v>0.935653581545933</v>
      </c>
      <c r="AK658" s="260">
        <v>0.913508260447036</v>
      </c>
      <c r="AL658" s="260">
        <v>0.953004164187983</v>
      </c>
      <c r="AM658" s="260">
        <v>0.951693215870942</v>
      </c>
      <c r="AN658" s="259">
        <v>0.99</v>
      </c>
      <c r="AO658" s="264">
        <v>1</v>
      </c>
      <c r="AP658" s="264">
        <v>1</v>
      </c>
      <c r="AQ658" s="264">
        <v>1</v>
      </c>
      <c r="AR658" s="265">
        <v>1</v>
      </c>
      <c r="AS658" s="286">
        <v>0.0810595228934205</v>
      </c>
      <c r="AT658" s="267">
        <v>0</v>
      </c>
      <c r="AU658" s="268">
        <v>0</v>
      </c>
      <c r="AV658" s="268">
        <v>0</v>
      </c>
      <c r="AW658" s="268">
        <v>0.0416666666666667</v>
      </c>
      <c r="AX658" s="224"/>
      <c r="AY658" s="222"/>
    </row>
    <row r="659" ht="15" spans="1:51">
      <c r="A659" s="220"/>
      <c r="B659" s="224"/>
      <c r="C659" s="283" t="s">
        <v>668</v>
      </c>
      <c r="D659" s="111" t="s">
        <v>25</v>
      </c>
      <c r="E659" s="111" t="s">
        <v>669</v>
      </c>
      <c r="F659" s="293" t="s">
        <v>692</v>
      </c>
      <c r="G659" s="293" t="s">
        <v>692</v>
      </c>
      <c r="H659" s="293" t="s">
        <v>692</v>
      </c>
      <c r="I659" s="293" t="s">
        <v>692</v>
      </c>
      <c r="J659" s="259">
        <v>0.9</v>
      </c>
      <c r="K659" s="260">
        <v>1</v>
      </c>
      <c r="L659" s="260">
        <v>0.88</v>
      </c>
      <c r="M659" s="261">
        <v>0.925925925925926</v>
      </c>
      <c r="N659" s="261">
        <v>0.952229299363057</v>
      </c>
      <c r="O659" s="262">
        <v>0.9</v>
      </c>
      <c r="P659" s="263">
        <v>0.94655704008222</v>
      </c>
      <c r="Q659" s="260">
        <v>0.986682808716707</v>
      </c>
      <c r="R659" s="260">
        <v>0.972378516624041</v>
      </c>
      <c r="S659" s="260">
        <v>0.965988893450593</v>
      </c>
      <c r="T659" s="262">
        <v>0.9</v>
      </c>
      <c r="U659" s="260">
        <v>0.928400137033231</v>
      </c>
      <c r="V659" s="260">
        <v>0.929782082324455</v>
      </c>
      <c r="W659" s="260">
        <v>0.937595907928389</v>
      </c>
      <c r="X659" s="260">
        <v>0.931869746537306</v>
      </c>
      <c r="Y659" s="262">
        <v>0.92</v>
      </c>
      <c r="Z659" s="262">
        <v>0.929859719438878</v>
      </c>
      <c r="AA659" s="262">
        <v>0.921296296296296</v>
      </c>
      <c r="AB659" s="262">
        <v>0.967871485943775</v>
      </c>
      <c r="AC659" s="262">
        <v>0.921597633136095</v>
      </c>
      <c r="AD659" s="262">
        <v>0.92</v>
      </c>
      <c r="AE659" s="260">
        <v>0.989945155393053</v>
      </c>
      <c r="AF659" s="260">
        <v>0.995640802092415</v>
      </c>
      <c r="AG659" s="260">
        <v>0.989079563182527</v>
      </c>
      <c r="AH659" s="260">
        <v>0.98220287198289</v>
      </c>
      <c r="AI659" s="262">
        <v>0.92</v>
      </c>
      <c r="AJ659" s="260">
        <v>0.971328262141603</v>
      </c>
      <c r="AK659" s="260">
        <v>0.957074721780604</v>
      </c>
      <c r="AL659" s="260">
        <v>0.980036297640653</v>
      </c>
      <c r="AM659" s="260">
        <v>0.961908931698774</v>
      </c>
      <c r="AN659" s="259">
        <v>0.99</v>
      </c>
      <c r="AO659" s="264">
        <v>1</v>
      </c>
      <c r="AP659" s="264">
        <v>1</v>
      </c>
      <c r="AQ659" s="264">
        <v>1</v>
      </c>
      <c r="AR659" s="265">
        <v>1</v>
      </c>
      <c r="AS659" s="286">
        <v>0.0810595228934205</v>
      </c>
      <c r="AT659" s="267">
        <v>0.0588235294117647</v>
      </c>
      <c r="AU659" s="268">
        <v>0.125</v>
      </c>
      <c r="AV659" s="268">
        <v>0</v>
      </c>
      <c r="AW659" s="268">
        <v>0.0420711974110032</v>
      </c>
      <c r="AX659" s="224"/>
      <c r="AY659" s="222"/>
    </row>
    <row r="660" ht="15" spans="1:51">
      <c r="A660" s="220"/>
      <c r="B660" s="224"/>
      <c r="C660" s="283" t="s">
        <v>668</v>
      </c>
      <c r="D660" s="111" t="s">
        <v>25</v>
      </c>
      <c r="E660" s="111" t="s">
        <v>669</v>
      </c>
      <c r="F660" s="293" t="s">
        <v>693</v>
      </c>
      <c r="G660" s="293" t="s">
        <v>693</v>
      </c>
      <c r="H660" s="293" t="s">
        <v>693</v>
      </c>
      <c r="I660" s="293" t="s">
        <v>693</v>
      </c>
      <c r="J660" s="259">
        <v>0.9</v>
      </c>
      <c r="K660" s="260">
        <v>0.958333333333333</v>
      </c>
      <c r="L660" s="260">
        <v>1</v>
      </c>
      <c r="M660" s="261">
        <v>1</v>
      </c>
      <c r="N660" s="261">
        <v>0.97508896797153</v>
      </c>
      <c r="O660" s="262">
        <v>0.9</v>
      </c>
      <c r="P660" s="263">
        <v>0.979860856829</v>
      </c>
      <c r="Q660" s="260">
        <v>0.986232790988736</v>
      </c>
      <c r="R660" s="260">
        <v>0.984639016897081</v>
      </c>
      <c r="S660" s="260">
        <v>0.971389017074296</v>
      </c>
      <c r="T660" s="262">
        <v>0.9</v>
      </c>
      <c r="U660" s="260">
        <v>0.928597583302819</v>
      </c>
      <c r="V660" s="260">
        <v>0.93116395494368</v>
      </c>
      <c r="W660" s="260">
        <v>0.942140296979007</v>
      </c>
      <c r="X660" s="260">
        <v>0.943195552332608</v>
      </c>
      <c r="Y660" s="262">
        <v>0.92</v>
      </c>
      <c r="Z660" s="262">
        <v>0.946611909650924</v>
      </c>
      <c r="AA660" s="262">
        <v>0.929515418502203</v>
      </c>
      <c r="AB660" s="262">
        <v>0.922448979591837</v>
      </c>
      <c r="AC660" s="262">
        <v>0.935101056925644</v>
      </c>
      <c r="AD660" s="262">
        <v>0.92</v>
      </c>
      <c r="AE660" s="260">
        <v>0.996777658431794</v>
      </c>
      <c r="AF660" s="260">
        <v>0.997792494481236</v>
      </c>
      <c r="AG660" s="260">
        <v>0.996984924623116</v>
      </c>
      <c r="AH660" s="260">
        <v>0.993767493935436</v>
      </c>
      <c r="AI660" s="262">
        <v>0.92</v>
      </c>
      <c r="AJ660" s="260">
        <v>0.962088253573648</v>
      </c>
      <c r="AK660" s="260">
        <v>0.952153110047847</v>
      </c>
      <c r="AL660" s="260">
        <v>0.969972702456779</v>
      </c>
      <c r="AM660" s="260">
        <v>0.970176560446197</v>
      </c>
      <c r="AN660" s="259">
        <v>0.99</v>
      </c>
      <c r="AO660" s="264">
        <v>1</v>
      </c>
      <c r="AP660" s="264">
        <v>1</v>
      </c>
      <c r="AQ660" s="264">
        <v>1</v>
      </c>
      <c r="AR660" s="265">
        <v>1</v>
      </c>
      <c r="AS660" s="286">
        <v>0.0810595228934205</v>
      </c>
      <c r="AT660" s="267">
        <v>0.0588235294117647</v>
      </c>
      <c r="AU660" s="268">
        <v>0.0625</v>
      </c>
      <c r="AV660" s="268">
        <v>0.0833333333333333</v>
      </c>
      <c r="AW660" s="268">
        <v>0.085972850678733</v>
      </c>
      <c r="AX660" s="224"/>
      <c r="AY660" s="222"/>
    </row>
    <row r="661" ht="15" spans="1:51">
      <c r="A661" s="220"/>
      <c r="B661" s="224"/>
      <c r="C661" s="283" t="s">
        <v>668</v>
      </c>
      <c r="D661" s="111" t="s">
        <v>25</v>
      </c>
      <c r="E661" s="111" t="s">
        <v>669</v>
      </c>
      <c r="F661" s="293" t="s">
        <v>694</v>
      </c>
      <c r="G661" s="293" t="s">
        <v>694</v>
      </c>
      <c r="H661" s="293" t="s">
        <v>694</v>
      </c>
      <c r="I661" s="293" t="s">
        <v>694</v>
      </c>
      <c r="J661" s="259">
        <v>0.9</v>
      </c>
      <c r="K661" s="260">
        <v>1</v>
      </c>
      <c r="L661" s="260">
        <v>1</v>
      </c>
      <c r="M661" s="261">
        <v>1</v>
      </c>
      <c r="N661" s="261">
        <v>0.997569866342649</v>
      </c>
      <c r="O661" s="262">
        <v>0.9</v>
      </c>
      <c r="P661" s="263">
        <v>0.989130434782609</v>
      </c>
      <c r="Q661" s="260">
        <v>0.990622335890878</v>
      </c>
      <c r="R661" s="260">
        <v>0.988244216913159</v>
      </c>
      <c r="S661" s="260">
        <v>0.982859683208746</v>
      </c>
      <c r="T661" s="262">
        <v>0.9</v>
      </c>
      <c r="U661" s="260">
        <v>0.964325529542921</v>
      </c>
      <c r="V661" s="260">
        <v>0.972719522591645</v>
      </c>
      <c r="W661" s="260">
        <v>0.973454683352294</v>
      </c>
      <c r="X661" s="260">
        <v>0.975450324365265</v>
      </c>
      <c r="Y661" s="262">
        <v>0.92</v>
      </c>
      <c r="Z661" s="262">
        <v>0.928464977645306</v>
      </c>
      <c r="AA661" s="262">
        <v>0.962295081967213</v>
      </c>
      <c r="AB661" s="262">
        <v>0.947513812154696</v>
      </c>
      <c r="AC661" s="262">
        <v>0.96216404886562</v>
      </c>
      <c r="AD661" s="262">
        <v>0.92</v>
      </c>
      <c r="AE661" s="260">
        <v>0.999302811991634</v>
      </c>
      <c r="AF661" s="260">
        <v>0.99698859969886</v>
      </c>
      <c r="AG661" s="260">
        <v>0.997802765929947</v>
      </c>
      <c r="AH661" s="260">
        <v>0.996474506789649</v>
      </c>
      <c r="AI661" s="262">
        <v>0.92</v>
      </c>
      <c r="AJ661" s="260">
        <v>0.977304632662611</v>
      </c>
      <c r="AK661" s="260">
        <v>0.981564245810056</v>
      </c>
      <c r="AL661" s="260">
        <v>0.987367021276596</v>
      </c>
      <c r="AM661" s="260">
        <v>0.9863978979776</v>
      </c>
      <c r="AN661" s="259">
        <v>0.99</v>
      </c>
      <c r="AO661" s="264">
        <v>1</v>
      </c>
      <c r="AP661" s="264">
        <v>1</v>
      </c>
      <c r="AQ661" s="264">
        <v>1</v>
      </c>
      <c r="AR661" s="265">
        <v>1</v>
      </c>
      <c r="AS661" s="286">
        <v>0.0810595228934205</v>
      </c>
      <c r="AT661" s="267">
        <v>0.05</v>
      </c>
      <c r="AU661" s="268">
        <v>0.0625</v>
      </c>
      <c r="AV661" s="268">
        <v>0.0769230769230769</v>
      </c>
      <c r="AW661" s="268">
        <v>0.0486322188449848</v>
      </c>
      <c r="AX661" s="224"/>
      <c r="AY661" s="222"/>
    </row>
    <row r="662" ht="15" spans="1:51">
      <c r="A662" s="220"/>
      <c r="B662" s="224"/>
      <c r="C662" s="283" t="s">
        <v>668</v>
      </c>
      <c r="D662" s="111" t="s">
        <v>25</v>
      </c>
      <c r="E662" s="111" t="s">
        <v>669</v>
      </c>
      <c r="F662" s="293" t="s">
        <v>695</v>
      </c>
      <c r="G662" s="293" t="s">
        <v>695</v>
      </c>
      <c r="H662" s="293" t="s">
        <v>695</v>
      </c>
      <c r="I662" s="293" t="s">
        <v>695</v>
      </c>
      <c r="J662" s="259">
        <v>0.9</v>
      </c>
      <c r="K662" s="260">
        <v>1</v>
      </c>
      <c r="L662" s="260">
        <v>1</v>
      </c>
      <c r="M662" s="261">
        <v>1</v>
      </c>
      <c r="N662" s="261">
        <v>0.997518610421836</v>
      </c>
      <c r="O662" s="262">
        <v>0.9</v>
      </c>
      <c r="P662" s="263">
        <v>0.994350282485876</v>
      </c>
      <c r="Q662" s="260">
        <v>0.998098859315589</v>
      </c>
      <c r="R662" s="260">
        <v>0.994113029827316</v>
      </c>
      <c r="S662" s="260">
        <v>0.995128230195197</v>
      </c>
      <c r="T662" s="262">
        <v>0.9</v>
      </c>
      <c r="U662" s="260">
        <v>0.943785310734463</v>
      </c>
      <c r="V662" s="260">
        <v>0.948669201520912</v>
      </c>
      <c r="W662" s="260">
        <v>0.959183673469388</v>
      </c>
      <c r="X662" s="260">
        <v>0.955371981620882</v>
      </c>
      <c r="Y662" s="262">
        <v>0.92</v>
      </c>
      <c r="Z662" s="262">
        <v>0.957511380880121</v>
      </c>
      <c r="AA662" s="262">
        <v>0.947454844006568</v>
      </c>
      <c r="AB662" s="262">
        <v>0.933701657458563</v>
      </c>
      <c r="AC662" s="262">
        <v>0.924815690638475</v>
      </c>
      <c r="AD662" s="262">
        <v>0.92</v>
      </c>
      <c r="AE662" s="260">
        <v>1</v>
      </c>
      <c r="AF662" s="260">
        <v>0.998233215547703</v>
      </c>
      <c r="AG662" s="260">
        <v>0.998444790046656</v>
      </c>
      <c r="AH662" s="260">
        <v>0.996521739130435</v>
      </c>
      <c r="AI662" s="262">
        <v>0.92</v>
      </c>
      <c r="AJ662" s="260">
        <v>0.974285714285714</v>
      </c>
      <c r="AK662" s="260">
        <v>0.968129885748647</v>
      </c>
      <c r="AL662" s="260">
        <v>0.978694158075601</v>
      </c>
      <c r="AM662" s="260">
        <v>0.970368512750119</v>
      </c>
      <c r="AN662" s="259">
        <v>0.99</v>
      </c>
      <c r="AO662" s="264">
        <v>1</v>
      </c>
      <c r="AP662" s="264">
        <v>1</v>
      </c>
      <c r="AQ662" s="264">
        <v>1</v>
      </c>
      <c r="AR662" s="265">
        <v>1</v>
      </c>
      <c r="AS662" s="286">
        <v>0.0810595228934205</v>
      </c>
      <c r="AT662" s="267">
        <v>0.0666666666666667</v>
      </c>
      <c r="AU662" s="268">
        <v>0.357142857142857</v>
      </c>
      <c r="AV662" s="268">
        <v>0</v>
      </c>
      <c r="AW662" s="268">
        <v>0.0560224089635854</v>
      </c>
      <c r="AX662" s="224"/>
      <c r="AY662" s="222"/>
    </row>
    <row r="663" ht="15" spans="1:51">
      <c r="A663" s="220"/>
      <c r="B663" s="224"/>
      <c r="C663" s="283" t="s">
        <v>668</v>
      </c>
      <c r="D663" s="111" t="s">
        <v>25</v>
      </c>
      <c r="E663" s="111" t="s">
        <v>669</v>
      </c>
      <c r="F663" s="293" t="s">
        <v>696</v>
      </c>
      <c r="G663" s="293" t="s">
        <v>696</v>
      </c>
      <c r="H663" s="293" t="s">
        <v>696</v>
      </c>
      <c r="I663" s="293" t="s">
        <v>696</v>
      </c>
      <c r="J663" s="259">
        <v>0.9</v>
      </c>
      <c r="K663" s="260">
        <v>1</v>
      </c>
      <c r="L663" s="260">
        <v>1</v>
      </c>
      <c r="M663" s="261">
        <v>1</v>
      </c>
      <c r="N663" s="261">
        <v>0.991379310344828</v>
      </c>
      <c r="O663" s="262">
        <v>0.9</v>
      </c>
      <c r="P663" s="263">
        <v>0.988778877887789</v>
      </c>
      <c r="Q663" s="260">
        <v>0.993071593533487</v>
      </c>
      <c r="R663" s="260">
        <v>0.994732221246708</v>
      </c>
      <c r="S663" s="260">
        <v>0.99017652151003</v>
      </c>
      <c r="T663" s="262">
        <v>0.9</v>
      </c>
      <c r="U663" s="260">
        <v>0.935973597359736</v>
      </c>
      <c r="V663" s="260">
        <v>0.916859122401848</v>
      </c>
      <c r="W663" s="260">
        <v>0.949078138718174</v>
      </c>
      <c r="X663" s="260">
        <v>0.941586058940871</v>
      </c>
      <c r="Y663" s="262">
        <v>0.92</v>
      </c>
      <c r="Z663" s="262">
        <v>0.952941176470588</v>
      </c>
      <c r="AA663" s="262">
        <v>0.956692913385827</v>
      </c>
      <c r="AB663" s="262">
        <v>0.969924812030075</v>
      </c>
      <c r="AC663" s="262">
        <v>0.952135374697824</v>
      </c>
      <c r="AD663" s="262">
        <v>0.92</v>
      </c>
      <c r="AE663" s="260">
        <v>0.989637305699482</v>
      </c>
      <c r="AF663" s="260">
        <v>0.978723404255319</v>
      </c>
      <c r="AG663" s="260">
        <v>1</v>
      </c>
      <c r="AH663" s="260">
        <v>0.981338481338481</v>
      </c>
      <c r="AI663" s="262">
        <v>0.92</v>
      </c>
      <c r="AJ663" s="260">
        <v>0.974576271186441</v>
      </c>
      <c r="AK663" s="260">
        <v>0.95924308588064</v>
      </c>
      <c r="AL663" s="260">
        <v>0.974056603773585</v>
      </c>
      <c r="AM663" s="260">
        <v>0.972936689549962</v>
      </c>
      <c r="AN663" s="259">
        <v>0.99</v>
      </c>
      <c r="AO663" s="264">
        <v>1</v>
      </c>
      <c r="AP663" s="264">
        <v>1</v>
      </c>
      <c r="AQ663" s="264">
        <v>1</v>
      </c>
      <c r="AR663" s="265">
        <v>1</v>
      </c>
      <c r="AS663" s="286">
        <v>0.0810595228934205</v>
      </c>
      <c r="AT663" s="267">
        <v>0.0714285714285714</v>
      </c>
      <c r="AU663" s="268">
        <v>0</v>
      </c>
      <c r="AV663" s="268">
        <v>0</v>
      </c>
      <c r="AW663" s="268">
        <v>0.06</v>
      </c>
      <c r="AX663" s="224"/>
      <c r="AY663" s="222"/>
    </row>
    <row r="664" ht="15" spans="1:51">
      <c r="A664" s="220"/>
      <c r="B664" s="224"/>
      <c r="C664" s="283" t="s">
        <v>668</v>
      </c>
      <c r="D664" s="111" t="s">
        <v>25</v>
      </c>
      <c r="E664" s="111" t="s">
        <v>669</v>
      </c>
      <c r="F664" s="293" t="s">
        <v>697</v>
      </c>
      <c r="G664" s="293" t="s">
        <v>697</v>
      </c>
      <c r="H664" s="293" t="s">
        <v>697</v>
      </c>
      <c r="I664" s="293" t="s">
        <v>697</v>
      </c>
      <c r="J664" s="259">
        <v>0.9</v>
      </c>
      <c r="K664" s="260" t="s">
        <v>33</v>
      </c>
      <c r="L664" s="260" t="s">
        <v>33</v>
      </c>
      <c r="M664" s="261" t="s">
        <v>33</v>
      </c>
      <c r="N664" s="261" t="s">
        <v>33</v>
      </c>
      <c r="O664" s="262">
        <v>0.9</v>
      </c>
      <c r="P664" s="263" t="s">
        <v>33</v>
      </c>
      <c r="Q664" s="260" t="s">
        <v>33</v>
      </c>
      <c r="R664" s="260" t="s">
        <v>33</v>
      </c>
      <c r="S664" s="260" t="s">
        <v>33</v>
      </c>
      <c r="T664" s="262">
        <v>0.9</v>
      </c>
      <c r="U664" s="260" t="s">
        <v>33</v>
      </c>
      <c r="V664" s="260" t="s">
        <v>33</v>
      </c>
      <c r="W664" s="260" t="s">
        <v>33</v>
      </c>
      <c r="X664" s="260" t="s">
        <v>33</v>
      </c>
      <c r="Y664" s="262">
        <v>0.92</v>
      </c>
      <c r="Z664" s="262" t="s">
        <v>33</v>
      </c>
      <c r="AA664" s="262" t="s">
        <v>33</v>
      </c>
      <c r="AB664" s="262" t="s">
        <v>33</v>
      </c>
      <c r="AC664" s="262" t="s">
        <v>33</v>
      </c>
      <c r="AD664" s="262">
        <v>0.92</v>
      </c>
      <c r="AE664" s="260" t="s">
        <v>33</v>
      </c>
      <c r="AF664" s="260" t="s">
        <v>33</v>
      </c>
      <c r="AG664" s="260" t="s">
        <v>33</v>
      </c>
      <c r="AH664" s="260" t="s">
        <v>33</v>
      </c>
      <c r="AI664" s="262">
        <v>0.92</v>
      </c>
      <c r="AJ664" s="260" t="s">
        <v>33</v>
      </c>
      <c r="AK664" s="260" t="s">
        <v>33</v>
      </c>
      <c r="AL664" s="260" t="s">
        <v>33</v>
      </c>
      <c r="AM664" s="260" t="s">
        <v>33</v>
      </c>
      <c r="AN664" s="259">
        <v>0.99</v>
      </c>
      <c r="AO664" s="264" t="s">
        <v>33</v>
      </c>
      <c r="AP664" s="264" t="s">
        <v>33</v>
      </c>
      <c r="AQ664" s="264" t="s">
        <v>33</v>
      </c>
      <c r="AR664" s="265" t="s">
        <v>33</v>
      </c>
      <c r="AS664" s="286">
        <v>0.0810595228934205</v>
      </c>
      <c r="AT664" s="267" t="s">
        <v>33</v>
      </c>
      <c r="AU664" s="268" t="s">
        <v>33</v>
      </c>
      <c r="AV664" s="268" t="s">
        <v>33</v>
      </c>
      <c r="AW664" s="268" t="s">
        <v>33</v>
      </c>
      <c r="AX664" s="224"/>
      <c r="AY664" s="222"/>
    </row>
    <row r="665" ht="15" spans="1:51">
      <c r="A665" s="220"/>
      <c r="B665" s="224"/>
      <c r="C665" s="283" t="s">
        <v>668</v>
      </c>
      <c r="D665" s="111" t="s">
        <v>25</v>
      </c>
      <c r="E665" s="111" t="s">
        <v>669</v>
      </c>
      <c r="F665" s="293" t="s">
        <v>698</v>
      </c>
      <c r="G665" s="293" t="s">
        <v>698</v>
      </c>
      <c r="H665" s="293" t="s">
        <v>698</v>
      </c>
      <c r="I665" s="293" t="s">
        <v>698</v>
      </c>
      <c r="J665" s="259">
        <v>0.9</v>
      </c>
      <c r="K665" s="260">
        <v>1</v>
      </c>
      <c r="L665" s="260">
        <v>0.954545454545455</v>
      </c>
      <c r="M665" s="261">
        <v>0.925925925925926</v>
      </c>
      <c r="N665" s="261">
        <v>0.951923076923077</v>
      </c>
      <c r="O665" s="262">
        <v>0.9</v>
      </c>
      <c r="P665" s="263">
        <v>0.937225784677692</v>
      </c>
      <c r="Q665" s="260">
        <v>0.970167064439141</v>
      </c>
      <c r="R665" s="260">
        <v>0.94665976178146</v>
      </c>
      <c r="S665" s="260">
        <v>0.952812991094814</v>
      </c>
      <c r="T665" s="262">
        <v>0.9</v>
      </c>
      <c r="U665" s="260">
        <v>0.935875801552481</v>
      </c>
      <c r="V665" s="260">
        <v>0.968973747016706</v>
      </c>
      <c r="W665" s="260">
        <v>0.951320559295702</v>
      </c>
      <c r="X665" s="260">
        <v>0.951451021477213</v>
      </c>
      <c r="Y665" s="262">
        <v>0.92</v>
      </c>
      <c r="Z665" s="262">
        <v>0.96875</v>
      </c>
      <c r="AA665" s="262">
        <v>0.951048951048951</v>
      </c>
      <c r="AB665" s="262">
        <v>0.959615384615385</v>
      </c>
      <c r="AC665" s="262">
        <v>0.961155307102415</v>
      </c>
      <c r="AD665" s="262">
        <v>0.92</v>
      </c>
      <c r="AE665" s="260">
        <v>0.998477929984779</v>
      </c>
      <c r="AF665" s="260">
        <v>0.998284734133791</v>
      </c>
      <c r="AG665" s="260">
        <v>1</v>
      </c>
      <c r="AH665" s="260">
        <v>0.99494750656168</v>
      </c>
      <c r="AI665" s="262">
        <v>0.92</v>
      </c>
      <c r="AJ665" s="260">
        <v>0.973039889958734</v>
      </c>
      <c r="AK665" s="260">
        <v>0.981846882399369</v>
      </c>
      <c r="AL665" s="260">
        <v>0.982077393075356</v>
      </c>
      <c r="AM665" s="260">
        <v>0.979352895452779</v>
      </c>
      <c r="AN665" s="259">
        <v>0.99</v>
      </c>
      <c r="AO665" s="264">
        <v>1</v>
      </c>
      <c r="AP665" s="264">
        <v>1</v>
      </c>
      <c r="AQ665" s="264">
        <v>1</v>
      </c>
      <c r="AR665" s="265">
        <v>1</v>
      </c>
      <c r="AS665" s="286">
        <v>0.0810595228934205</v>
      </c>
      <c r="AT665" s="267">
        <v>0.0833333333333333</v>
      </c>
      <c r="AU665" s="268" t="s">
        <v>33</v>
      </c>
      <c r="AV665" s="268">
        <v>0</v>
      </c>
      <c r="AW665" s="268">
        <v>0.0352112676056338</v>
      </c>
      <c r="AX665" s="224"/>
      <c r="AY665" s="222"/>
    </row>
    <row r="666" ht="15" spans="1:51">
      <c r="A666" s="220"/>
      <c r="B666" s="224"/>
      <c r="C666" s="283" t="s">
        <v>668</v>
      </c>
      <c r="D666" s="111" t="s">
        <v>25</v>
      </c>
      <c r="E666" s="111" t="s">
        <v>669</v>
      </c>
      <c r="F666" s="293" t="s">
        <v>699</v>
      </c>
      <c r="G666" s="293" t="s">
        <v>699</v>
      </c>
      <c r="H666" s="293" t="s">
        <v>699</v>
      </c>
      <c r="I666" s="293" t="s">
        <v>699</v>
      </c>
      <c r="J666" s="259">
        <v>0.9</v>
      </c>
      <c r="K666" s="260">
        <v>0.821428571428571</v>
      </c>
      <c r="L666" s="260">
        <v>1</v>
      </c>
      <c r="M666" s="261">
        <v>0.884615384615385</v>
      </c>
      <c r="N666" s="261">
        <v>0.885761589403974</v>
      </c>
      <c r="O666" s="262">
        <v>0.9</v>
      </c>
      <c r="P666" s="263">
        <v>0.9469976517947</v>
      </c>
      <c r="Q666" s="260">
        <v>0.970390309555855</v>
      </c>
      <c r="R666" s="260">
        <v>0.939784946236559</v>
      </c>
      <c r="S666" s="260">
        <v>0.953520694941237</v>
      </c>
      <c r="T666" s="262">
        <v>0.9</v>
      </c>
      <c r="U666" s="260">
        <v>0.927876551492788</v>
      </c>
      <c r="V666" s="260">
        <v>0.935397039030956</v>
      </c>
      <c r="W666" s="260">
        <v>0.918817204301075</v>
      </c>
      <c r="X666" s="260">
        <v>0.940398569238631</v>
      </c>
      <c r="Y666" s="262">
        <v>0.92</v>
      </c>
      <c r="Z666" s="262">
        <v>0.943422913719943</v>
      </c>
      <c r="AA666" s="262">
        <v>0.8975</v>
      </c>
      <c r="AB666" s="262">
        <v>0.902386117136659</v>
      </c>
      <c r="AC666" s="262">
        <v>0.932771929824561</v>
      </c>
      <c r="AD666" s="262">
        <v>0.92</v>
      </c>
      <c r="AE666" s="260">
        <v>0.99672131147541</v>
      </c>
      <c r="AF666" s="260">
        <v>1</v>
      </c>
      <c r="AG666" s="260">
        <v>0.988929889298893</v>
      </c>
      <c r="AH666" s="260">
        <v>0.993890421757982</v>
      </c>
      <c r="AI666" s="262">
        <v>0.92</v>
      </c>
      <c r="AJ666" s="260">
        <v>0.962882687618532</v>
      </c>
      <c r="AK666" s="260">
        <v>0.947552447552448</v>
      </c>
      <c r="AL666" s="260">
        <v>0.952789699570815</v>
      </c>
      <c r="AM666" s="260">
        <v>0.967243696150502</v>
      </c>
      <c r="AN666" s="259">
        <v>0.99</v>
      </c>
      <c r="AO666" s="264">
        <v>1</v>
      </c>
      <c r="AP666" s="264">
        <v>1</v>
      </c>
      <c r="AQ666" s="264">
        <v>1</v>
      </c>
      <c r="AR666" s="265">
        <v>1</v>
      </c>
      <c r="AS666" s="286">
        <v>0.0810595228934205</v>
      </c>
      <c r="AT666" s="267">
        <v>0</v>
      </c>
      <c r="AU666" s="268">
        <v>0</v>
      </c>
      <c r="AV666" s="268">
        <v>0.285714285714286</v>
      </c>
      <c r="AW666" s="268">
        <v>0.0827586206896552</v>
      </c>
      <c r="AX666" s="224"/>
      <c r="AY666" s="222"/>
    </row>
    <row r="667" ht="15" spans="1:51">
      <c r="A667" s="220"/>
      <c r="B667" s="224"/>
      <c r="C667" s="283" t="s">
        <v>668</v>
      </c>
      <c r="D667" s="111" t="s">
        <v>25</v>
      </c>
      <c r="E667" s="111" t="s">
        <v>669</v>
      </c>
      <c r="F667" s="293" t="s">
        <v>700</v>
      </c>
      <c r="G667" s="293" t="s">
        <v>700</v>
      </c>
      <c r="H667" s="293" t="s">
        <v>700</v>
      </c>
      <c r="I667" s="293" t="s">
        <v>700</v>
      </c>
      <c r="J667" s="259">
        <v>0.9</v>
      </c>
      <c r="K667" s="260">
        <v>0.921052631578947</v>
      </c>
      <c r="L667" s="260">
        <v>0.870967741935484</v>
      </c>
      <c r="M667" s="261">
        <v>0.970588235294118</v>
      </c>
      <c r="N667" s="261">
        <v>0.87515762925599</v>
      </c>
      <c r="O667" s="262">
        <v>0.9</v>
      </c>
      <c r="P667" s="263">
        <v>0.909125840537944</v>
      </c>
      <c r="Q667" s="260">
        <v>0.955190440627334</v>
      </c>
      <c r="R667" s="260">
        <v>0.926660914581536</v>
      </c>
      <c r="S667" s="260">
        <v>0.889809206903981</v>
      </c>
      <c r="T667" s="262">
        <v>0.9</v>
      </c>
      <c r="U667" s="260">
        <v>0.917579250720461</v>
      </c>
      <c r="V667" s="260">
        <v>0.928304705003734</v>
      </c>
      <c r="W667" s="260">
        <v>0.924360080529192</v>
      </c>
      <c r="X667" s="260">
        <v>0.91919421635985</v>
      </c>
      <c r="Y667" s="262">
        <v>0.92</v>
      </c>
      <c r="Z667" s="262">
        <v>0.877221324717286</v>
      </c>
      <c r="AA667" s="262">
        <v>0.898907103825137</v>
      </c>
      <c r="AB667" s="262">
        <v>0.913340935005701</v>
      </c>
      <c r="AC667" s="262">
        <v>0.916011247402095</v>
      </c>
      <c r="AD667" s="262">
        <v>0.92</v>
      </c>
      <c r="AE667" s="260">
        <v>0.996647670130741</v>
      </c>
      <c r="AF667" s="260">
        <v>0.952233250620347</v>
      </c>
      <c r="AG667" s="260">
        <v>0.999325691166554</v>
      </c>
      <c r="AH667" s="260">
        <v>0.990207432382907</v>
      </c>
      <c r="AI667" s="262">
        <v>0.92</v>
      </c>
      <c r="AJ667" s="260">
        <v>0.95778364116095</v>
      </c>
      <c r="AK667" s="260">
        <v>0.950265572187349</v>
      </c>
      <c r="AL667" s="260">
        <v>0.964400551217272</v>
      </c>
      <c r="AM667" s="260">
        <v>0.966135716135716</v>
      </c>
      <c r="AN667" s="259">
        <v>0.99</v>
      </c>
      <c r="AO667" s="264">
        <v>1</v>
      </c>
      <c r="AP667" s="264">
        <v>1</v>
      </c>
      <c r="AQ667" s="264">
        <v>1</v>
      </c>
      <c r="AR667" s="265">
        <v>1</v>
      </c>
      <c r="AS667" s="286">
        <v>0.0810595228934205</v>
      </c>
      <c r="AT667" s="267">
        <v>0.111111111111111</v>
      </c>
      <c r="AU667" s="268">
        <v>0.1</v>
      </c>
      <c r="AV667" s="268">
        <v>0</v>
      </c>
      <c r="AW667" s="268">
        <v>0.0659340659340659</v>
      </c>
      <c r="AX667" s="224"/>
      <c r="AY667" s="222"/>
    </row>
    <row r="668" ht="15" spans="1:51">
      <c r="A668" s="220"/>
      <c r="B668" s="224"/>
      <c r="C668" s="283" t="s">
        <v>668</v>
      </c>
      <c r="D668" s="111" t="s">
        <v>25</v>
      </c>
      <c r="E668" s="111" t="s">
        <v>669</v>
      </c>
      <c r="F668" s="293" t="s">
        <v>701</v>
      </c>
      <c r="G668" s="293" t="s">
        <v>701</v>
      </c>
      <c r="H668" s="293" t="s">
        <v>701</v>
      </c>
      <c r="I668" s="293" t="s">
        <v>701</v>
      </c>
      <c r="J668" s="259">
        <v>0.9</v>
      </c>
      <c r="K668" s="260">
        <v>0.833333333333333</v>
      </c>
      <c r="L668" s="260">
        <v>0.8</v>
      </c>
      <c r="M668" s="261">
        <v>0.777777777777778</v>
      </c>
      <c r="N668" s="261">
        <v>0.768987341772152</v>
      </c>
      <c r="O668" s="262">
        <v>0.9</v>
      </c>
      <c r="P668" s="263">
        <v>0.941599281221923</v>
      </c>
      <c r="Q668" s="260">
        <v>0.974576271186441</v>
      </c>
      <c r="R668" s="260">
        <v>0.950662402923709</v>
      </c>
      <c r="S668" s="260">
        <v>0.944463991407567</v>
      </c>
      <c r="T668" s="262">
        <v>0.9</v>
      </c>
      <c r="U668" s="260">
        <v>0.925726265348907</v>
      </c>
      <c r="V668" s="260">
        <v>0.929782082324455</v>
      </c>
      <c r="W668" s="260">
        <v>0.941525810872544</v>
      </c>
      <c r="X668" s="260">
        <v>0.930390177959667</v>
      </c>
      <c r="Y668" s="262">
        <v>0.92</v>
      </c>
      <c r="Z668" s="262">
        <v>0.883116883116883</v>
      </c>
      <c r="AA668" s="262">
        <v>0.913606911447084</v>
      </c>
      <c r="AB668" s="262">
        <v>0.91304347826087</v>
      </c>
      <c r="AC668" s="262">
        <v>0.896150174992046</v>
      </c>
      <c r="AD668" s="262">
        <v>0.92</v>
      </c>
      <c r="AE668" s="260">
        <v>1</v>
      </c>
      <c r="AF668" s="260">
        <v>0.999440402909905</v>
      </c>
      <c r="AG668" s="260">
        <v>0.998955067920585</v>
      </c>
      <c r="AH668" s="260">
        <v>0.995767244988139</v>
      </c>
      <c r="AI668" s="262">
        <v>0.92</v>
      </c>
      <c r="AJ668" s="260">
        <v>0.951094890510949</v>
      </c>
      <c r="AK668" s="260">
        <v>0.948062015503876</v>
      </c>
      <c r="AL668" s="260">
        <v>0.966447848285923</v>
      </c>
      <c r="AM668" s="260">
        <v>0.954473106869901</v>
      </c>
      <c r="AN668" s="259">
        <v>0.99</v>
      </c>
      <c r="AO668" s="264">
        <v>1</v>
      </c>
      <c r="AP668" s="264">
        <v>1</v>
      </c>
      <c r="AQ668" s="264">
        <v>1</v>
      </c>
      <c r="AR668" s="265">
        <v>1</v>
      </c>
      <c r="AS668" s="286">
        <v>0.0810595228934205</v>
      </c>
      <c r="AT668" s="267">
        <v>0.142857142857143</v>
      </c>
      <c r="AU668" s="268">
        <v>0.333333333333333</v>
      </c>
      <c r="AV668" s="268">
        <v>0</v>
      </c>
      <c r="AW668" s="268">
        <v>0.102040816326531</v>
      </c>
      <c r="AX668" s="224"/>
      <c r="AY668" s="222"/>
    </row>
    <row r="669" ht="15" spans="1:51">
      <c r="A669" s="220"/>
      <c r="B669" s="224"/>
      <c r="C669" s="283" t="s">
        <v>668</v>
      </c>
      <c r="D669" s="111" t="s">
        <v>25</v>
      </c>
      <c r="E669" s="111" t="s">
        <v>669</v>
      </c>
      <c r="F669" s="293" t="s">
        <v>702</v>
      </c>
      <c r="G669" s="293" t="s">
        <v>702</v>
      </c>
      <c r="H669" s="293" t="s">
        <v>702</v>
      </c>
      <c r="I669" s="293" t="s">
        <v>702</v>
      </c>
      <c r="J669" s="259">
        <v>0.9</v>
      </c>
      <c r="K669" s="260">
        <v>0.8</v>
      </c>
      <c r="L669" s="260">
        <v>0.647058823529412</v>
      </c>
      <c r="M669" s="261">
        <v>0.65</v>
      </c>
      <c r="N669" s="261">
        <v>0.735763097949886</v>
      </c>
      <c r="O669" s="262">
        <v>0.9</v>
      </c>
      <c r="P669" s="263">
        <v>0.991356957649092</v>
      </c>
      <c r="Q669" s="260">
        <v>0.987654320987654</v>
      </c>
      <c r="R669" s="260">
        <v>0.982289690069576</v>
      </c>
      <c r="S669" s="260">
        <v>0.986552072800809</v>
      </c>
      <c r="T669" s="262">
        <v>0.9</v>
      </c>
      <c r="U669" s="260">
        <v>0.932152117545376</v>
      </c>
      <c r="V669" s="260">
        <v>0.933641975308642</v>
      </c>
      <c r="W669" s="260">
        <v>0.949399114484503</v>
      </c>
      <c r="X669" s="260">
        <v>0.944767441860465</v>
      </c>
      <c r="Y669" s="262">
        <v>0.92</v>
      </c>
      <c r="Z669" s="262">
        <v>0.928571428571429</v>
      </c>
      <c r="AA669" s="262">
        <v>0.945945945945946</v>
      </c>
      <c r="AB669" s="262">
        <v>0.9375</v>
      </c>
      <c r="AC669" s="262">
        <v>0.936277342137846</v>
      </c>
      <c r="AD669" s="262">
        <v>0.92</v>
      </c>
      <c r="AE669" s="260">
        <v>1</v>
      </c>
      <c r="AF669" s="260">
        <v>0.997572815533981</v>
      </c>
      <c r="AG669" s="260">
        <v>1</v>
      </c>
      <c r="AH669" s="260">
        <v>0.998998107536458</v>
      </c>
      <c r="AI669" s="262">
        <v>0.92</v>
      </c>
      <c r="AJ669" s="260">
        <v>0.964509394572025</v>
      </c>
      <c r="AK669" s="260">
        <v>0.966666666666667</v>
      </c>
      <c r="AL669" s="260">
        <v>0.973259334006054</v>
      </c>
      <c r="AM669" s="260">
        <v>0.970542725619899</v>
      </c>
      <c r="AN669" s="259">
        <v>0.99</v>
      </c>
      <c r="AO669" s="264">
        <v>1</v>
      </c>
      <c r="AP669" s="264">
        <v>1</v>
      </c>
      <c r="AQ669" s="264">
        <v>1</v>
      </c>
      <c r="AR669" s="265">
        <v>1</v>
      </c>
      <c r="AS669" s="286">
        <v>0.0810595228934205</v>
      </c>
      <c r="AT669" s="267">
        <v>0</v>
      </c>
      <c r="AU669" s="268">
        <v>0</v>
      </c>
      <c r="AV669" s="268">
        <v>0</v>
      </c>
      <c r="AW669" s="268">
        <v>0.0725806451612903</v>
      </c>
      <c r="AX669" s="224"/>
      <c r="AY669" s="222"/>
    </row>
    <row r="670" ht="15" spans="1:51">
      <c r="A670" s="220"/>
      <c r="B670" s="224"/>
      <c r="C670" s="283" t="s">
        <v>668</v>
      </c>
      <c r="D670" s="111" t="s">
        <v>25</v>
      </c>
      <c r="E670" s="111" t="s">
        <v>669</v>
      </c>
      <c r="F670" s="293" t="s">
        <v>703</v>
      </c>
      <c r="G670" s="293" t="s">
        <v>703</v>
      </c>
      <c r="H670" s="293" t="s">
        <v>703</v>
      </c>
      <c r="I670" s="293" t="s">
        <v>703</v>
      </c>
      <c r="J670" s="259">
        <v>0.9</v>
      </c>
      <c r="K670" s="260">
        <v>1</v>
      </c>
      <c r="L670" s="260">
        <v>0.941176470588235</v>
      </c>
      <c r="M670" s="261">
        <v>1</v>
      </c>
      <c r="N670" s="261">
        <v>0.976987447698745</v>
      </c>
      <c r="O670" s="262">
        <v>0.9</v>
      </c>
      <c r="P670" s="263">
        <v>0.997496423462089</v>
      </c>
      <c r="Q670" s="260">
        <v>0.998687664041995</v>
      </c>
      <c r="R670" s="260">
        <v>0.997163925127623</v>
      </c>
      <c r="S670" s="260">
        <v>0.991744572614293</v>
      </c>
      <c r="T670" s="262">
        <v>0.9</v>
      </c>
      <c r="U670" s="260">
        <v>0.954577968526466</v>
      </c>
      <c r="V670" s="260">
        <v>0.964566929133858</v>
      </c>
      <c r="W670" s="260">
        <v>0.968235961429382</v>
      </c>
      <c r="X670" s="260">
        <v>0.96300676052567</v>
      </c>
      <c r="Y670" s="262">
        <v>0.92</v>
      </c>
      <c r="Z670" s="262">
        <v>0.975646879756469</v>
      </c>
      <c r="AA670" s="262">
        <v>0.983870967741935</v>
      </c>
      <c r="AB670" s="262">
        <v>0.974854932301741</v>
      </c>
      <c r="AC670" s="262">
        <v>0.976727584237579</v>
      </c>
      <c r="AD670" s="262">
        <v>0.92</v>
      </c>
      <c r="AE670" s="260">
        <v>0.995215311004785</v>
      </c>
      <c r="AF670" s="260">
        <v>0.983333333333333</v>
      </c>
      <c r="AG670" s="260">
        <v>0.994413407821229</v>
      </c>
      <c r="AH670" s="260">
        <v>0.993496748374187</v>
      </c>
      <c r="AI670" s="262">
        <v>0.92</v>
      </c>
      <c r="AJ670" s="260">
        <v>0.990153489719085</v>
      </c>
      <c r="AK670" s="260">
        <v>0.989966555183946</v>
      </c>
      <c r="AL670" s="260">
        <v>0.989035087719298</v>
      </c>
      <c r="AM670" s="260">
        <v>0.988526262111168</v>
      </c>
      <c r="AN670" s="259">
        <v>0.99</v>
      </c>
      <c r="AO670" s="264">
        <v>1</v>
      </c>
      <c r="AP670" s="264">
        <v>1</v>
      </c>
      <c r="AQ670" s="264">
        <v>1</v>
      </c>
      <c r="AR670" s="265">
        <v>1</v>
      </c>
      <c r="AS670" s="286">
        <v>0.0810595228934205</v>
      </c>
      <c r="AT670" s="267">
        <v>0</v>
      </c>
      <c r="AU670" s="268">
        <v>0</v>
      </c>
      <c r="AV670" s="268">
        <v>0.142857142857143</v>
      </c>
      <c r="AW670" s="268">
        <v>0.0440251572327044</v>
      </c>
      <c r="AX670" s="224"/>
      <c r="AY670" s="222"/>
    </row>
    <row r="671" ht="15" spans="1:51">
      <c r="A671" s="220"/>
      <c r="B671" s="224"/>
      <c r="C671" s="283" t="s">
        <v>668</v>
      </c>
      <c r="D671" s="111" t="s">
        <v>25</v>
      </c>
      <c r="E671" s="111" t="s">
        <v>669</v>
      </c>
      <c r="F671" s="293" t="s">
        <v>704</v>
      </c>
      <c r="G671" s="293" t="s">
        <v>704</v>
      </c>
      <c r="H671" s="293" t="s">
        <v>704</v>
      </c>
      <c r="I671" s="293" t="s">
        <v>704</v>
      </c>
      <c r="J671" s="259">
        <v>0.9</v>
      </c>
      <c r="K671" s="260">
        <v>0.896103896103896</v>
      </c>
      <c r="L671" s="260">
        <v>0.885245901639344</v>
      </c>
      <c r="M671" s="261">
        <v>0.887323943661972</v>
      </c>
      <c r="N671" s="261">
        <v>0.913813459268005</v>
      </c>
      <c r="O671" s="262">
        <v>0.9</v>
      </c>
      <c r="P671" s="263">
        <v>0.618984135448607</v>
      </c>
      <c r="Q671" s="260">
        <v>0.968354430379747</v>
      </c>
      <c r="R671" s="260">
        <v>0.973518028111632</v>
      </c>
      <c r="S671" s="260">
        <v>0.930159120734908</v>
      </c>
      <c r="T671" s="262">
        <v>0.9</v>
      </c>
      <c r="U671" s="260">
        <v>0.903212904946007</v>
      </c>
      <c r="V671" s="260">
        <v>0.910864978902954</v>
      </c>
      <c r="W671" s="260">
        <v>0.924424526380118</v>
      </c>
      <c r="X671" s="260">
        <v>0.923720472440945</v>
      </c>
      <c r="Y671" s="262">
        <v>0.92</v>
      </c>
      <c r="Z671" s="262">
        <v>0.875946418171229</v>
      </c>
      <c r="AA671" s="262">
        <v>0.890384615384615</v>
      </c>
      <c r="AB671" s="262">
        <v>0.873015873015873</v>
      </c>
      <c r="AC671" s="262">
        <v>0.900567224531057</v>
      </c>
      <c r="AD671" s="262">
        <v>0.92</v>
      </c>
      <c r="AE671" s="260">
        <v>0.999410029498525</v>
      </c>
      <c r="AF671" s="260">
        <v>0.999216914643696</v>
      </c>
      <c r="AG671" s="260">
        <v>0.992125984251969</v>
      </c>
      <c r="AH671" s="260">
        <v>0.992687529485768</v>
      </c>
      <c r="AI671" s="262">
        <v>0.92</v>
      </c>
      <c r="AJ671" s="260">
        <v>0.948920941329574</v>
      </c>
      <c r="AK671" s="260">
        <v>0.938010899182561</v>
      </c>
      <c r="AL671" s="260">
        <v>0.95770539620807</v>
      </c>
      <c r="AM671" s="260">
        <v>0.958404182422658</v>
      </c>
      <c r="AN671" s="259">
        <v>0.99</v>
      </c>
      <c r="AO671" s="264">
        <v>1</v>
      </c>
      <c r="AP671" s="264">
        <v>1</v>
      </c>
      <c r="AQ671" s="264">
        <v>1</v>
      </c>
      <c r="AR671" s="265">
        <v>1</v>
      </c>
      <c r="AS671" s="286">
        <v>0.0810595228934205</v>
      </c>
      <c r="AT671" s="267">
        <v>0.147058823529412</v>
      </c>
      <c r="AU671" s="268">
        <v>0.0909090909090909</v>
      </c>
      <c r="AV671" s="268">
        <v>0.0869565217391304</v>
      </c>
      <c r="AW671" s="268">
        <v>0.0699432892249527</v>
      </c>
      <c r="AX671" s="224"/>
      <c r="AY671" s="222"/>
    </row>
    <row r="672" ht="15" spans="1:51">
      <c r="A672" s="220"/>
      <c r="B672" s="224"/>
      <c r="C672" s="283" t="s">
        <v>668</v>
      </c>
      <c r="D672" s="111" t="s">
        <v>25</v>
      </c>
      <c r="E672" s="111" t="s">
        <v>669</v>
      </c>
      <c r="F672" s="293" t="s">
        <v>705</v>
      </c>
      <c r="G672" s="293" t="s">
        <v>705</v>
      </c>
      <c r="H672" s="293" t="s">
        <v>705</v>
      </c>
      <c r="I672" s="293" t="s">
        <v>705</v>
      </c>
      <c r="J672" s="259">
        <v>0.9</v>
      </c>
      <c r="K672" s="260">
        <v>0.916666666666667</v>
      </c>
      <c r="L672" s="260">
        <v>1</v>
      </c>
      <c r="M672" s="261">
        <v>1</v>
      </c>
      <c r="N672" s="261">
        <v>0.880434782608696</v>
      </c>
      <c r="O672" s="262">
        <v>0.9</v>
      </c>
      <c r="P672" s="263">
        <v>0.982638888888889</v>
      </c>
      <c r="Q672" s="260">
        <v>0.993227990970655</v>
      </c>
      <c r="R672" s="260">
        <v>0.984200743494424</v>
      </c>
      <c r="S672" s="260">
        <v>0.985438923316732</v>
      </c>
      <c r="T672" s="262">
        <v>0.9</v>
      </c>
      <c r="U672" s="260">
        <v>0.928240740740741</v>
      </c>
      <c r="V672" s="260">
        <v>0.896162528216704</v>
      </c>
      <c r="W672" s="260">
        <v>0.923791821561338</v>
      </c>
      <c r="X672" s="260">
        <v>0.928753374139832</v>
      </c>
      <c r="Y672" s="262">
        <v>0.92</v>
      </c>
      <c r="Z672" s="262">
        <v>0.906976744186046</v>
      </c>
      <c r="AA672" s="262">
        <v>0.860557768924303</v>
      </c>
      <c r="AB672" s="262">
        <v>0.83448275862069</v>
      </c>
      <c r="AC672" s="262">
        <v>0.886260012322859</v>
      </c>
      <c r="AD672" s="262">
        <v>0.92</v>
      </c>
      <c r="AE672" s="260">
        <v>1</v>
      </c>
      <c r="AF672" s="260">
        <v>1</v>
      </c>
      <c r="AG672" s="260">
        <v>0.989690721649485</v>
      </c>
      <c r="AH672" s="260">
        <v>0.994848016486347</v>
      </c>
      <c r="AI672" s="262">
        <v>0.92</v>
      </c>
      <c r="AJ672" s="260">
        <v>0.963120567375886</v>
      </c>
      <c r="AK672" s="260">
        <v>0.929394812680115</v>
      </c>
      <c r="AL672" s="260">
        <v>0.949487554904832</v>
      </c>
      <c r="AM672" s="260">
        <v>0.957615547744241</v>
      </c>
      <c r="AN672" s="259">
        <v>0.99</v>
      </c>
      <c r="AO672" s="264">
        <v>1</v>
      </c>
      <c r="AP672" s="264">
        <v>1</v>
      </c>
      <c r="AQ672" s="264">
        <v>1</v>
      </c>
      <c r="AR672" s="265">
        <v>1</v>
      </c>
      <c r="AS672" s="286">
        <v>0.0810595228934205</v>
      </c>
      <c r="AT672" s="267">
        <v>0</v>
      </c>
      <c r="AU672" s="268">
        <v>0</v>
      </c>
      <c r="AV672" s="268">
        <v>0</v>
      </c>
      <c r="AW672" s="268">
        <v>0.062015503875969</v>
      </c>
      <c r="AX672" s="224"/>
      <c r="AY672" s="222"/>
    </row>
    <row r="673" ht="15" spans="1:51">
      <c r="A673" s="220"/>
      <c r="B673" s="224"/>
      <c r="C673" s="283" t="s">
        <v>668</v>
      </c>
      <c r="D673" s="111" t="s">
        <v>25</v>
      </c>
      <c r="E673" s="111" t="s">
        <v>669</v>
      </c>
      <c r="F673" s="293" t="s">
        <v>706</v>
      </c>
      <c r="G673" s="293" t="s">
        <v>706</v>
      </c>
      <c r="H673" s="293" t="s">
        <v>706</v>
      </c>
      <c r="I673" s="293" t="s">
        <v>706</v>
      </c>
      <c r="J673" s="259">
        <v>0.9</v>
      </c>
      <c r="K673" s="260">
        <v>1</v>
      </c>
      <c r="L673" s="260">
        <v>0.736842105263158</v>
      </c>
      <c r="M673" s="261">
        <v>0.761904761904762</v>
      </c>
      <c r="N673" s="261">
        <v>0.828343313373254</v>
      </c>
      <c r="O673" s="262">
        <v>0.9</v>
      </c>
      <c r="P673" s="263">
        <v>0.933146330060776</v>
      </c>
      <c r="Q673" s="260">
        <v>0.923714759535655</v>
      </c>
      <c r="R673" s="260">
        <v>0.91581805838425</v>
      </c>
      <c r="S673" s="260">
        <v>0.927076430307047</v>
      </c>
      <c r="T673" s="262">
        <v>0.9</v>
      </c>
      <c r="U673" s="260">
        <v>0.905563347358579</v>
      </c>
      <c r="V673" s="260">
        <v>0.898839137645108</v>
      </c>
      <c r="W673" s="260">
        <v>0.896809232858113</v>
      </c>
      <c r="X673" s="260">
        <v>0.912773359840954</v>
      </c>
      <c r="Y673" s="262">
        <v>0.92</v>
      </c>
      <c r="Z673" s="262">
        <v>0.897872340425532</v>
      </c>
      <c r="AA673" s="262">
        <v>0.881789137380192</v>
      </c>
      <c r="AB673" s="262">
        <v>0.908284023668639</v>
      </c>
      <c r="AC673" s="262">
        <v>0.913132631186504</v>
      </c>
      <c r="AD673" s="262">
        <v>0.92</v>
      </c>
      <c r="AE673" s="260">
        <v>1</v>
      </c>
      <c r="AF673" s="260">
        <v>0.983606557377049</v>
      </c>
      <c r="AG673" s="260">
        <v>1</v>
      </c>
      <c r="AH673" s="260">
        <v>0.960969044414536</v>
      </c>
      <c r="AI673" s="262">
        <v>0.92</v>
      </c>
      <c r="AJ673" s="260">
        <v>0.933333333333333</v>
      </c>
      <c r="AK673" s="260">
        <v>0.918122270742358</v>
      </c>
      <c r="AL673" s="260">
        <v>0.937051352843733</v>
      </c>
      <c r="AM673" s="260">
        <v>0.948221512247071</v>
      </c>
      <c r="AN673" s="259">
        <v>0.99</v>
      </c>
      <c r="AO673" s="264">
        <v>1</v>
      </c>
      <c r="AP673" s="264">
        <v>1</v>
      </c>
      <c r="AQ673" s="264">
        <v>1</v>
      </c>
      <c r="AR673" s="265">
        <v>1</v>
      </c>
      <c r="AS673" s="286">
        <v>0.0810595228934205</v>
      </c>
      <c r="AT673" s="267">
        <v>0</v>
      </c>
      <c r="AU673" s="268">
        <v>0.2</v>
      </c>
      <c r="AV673" s="268">
        <v>0</v>
      </c>
      <c r="AW673" s="268">
        <v>0.0223880597014925</v>
      </c>
      <c r="AX673" s="224"/>
      <c r="AY673" s="222"/>
    </row>
    <row r="674" ht="15" spans="1:51">
      <c r="A674" s="220"/>
      <c r="B674" s="224"/>
      <c r="C674" s="283" t="s">
        <v>668</v>
      </c>
      <c r="D674" s="111" t="s">
        <v>25</v>
      </c>
      <c r="E674" s="111" t="s">
        <v>669</v>
      </c>
      <c r="F674" s="293" t="s">
        <v>707</v>
      </c>
      <c r="G674" s="293" t="s">
        <v>707</v>
      </c>
      <c r="H674" s="293" t="s">
        <v>707</v>
      </c>
      <c r="I674" s="293" t="s">
        <v>707</v>
      </c>
      <c r="J674" s="259">
        <v>0.9</v>
      </c>
      <c r="K674" s="260">
        <v>0.939393939393939</v>
      </c>
      <c r="L674" s="260">
        <v>0.925925925925926</v>
      </c>
      <c r="M674" s="261">
        <v>0.9375</v>
      </c>
      <c r="N674" s="261">
        <v>0.931266846361186</v>
      </c>
      <c r="O674" s="262">
        <v>0.9</v>
      </c>
      <c r="P674" s="263">
        <v>0.969096405777628</v>
      </c>
      <c r="Q674" s="260">
        <v>0.956632653061224</v>
      </c>
      <c r="R674" s="260">
        <v>0.952611218568665</v>
      </c>
      <c r="S674" s="260">
        <v>0.966376371030686</v>
      </c>
      <c r="T674" s="262">
        <v>0.9</v>
      </c>
      <c r="U674" s="260">
        <v>0.916022841787034</v>
      </c>
      <c r="V674" s="260">
        <v>0.894132653061224</v>
      </c>
      <c r="W674" s="260">
        <v>0.92504835589942</v>
      </c>
      <c r="X674" s="260">
        <v>0.929733393583371</v>
      </c>
      <c r="Y674" s="262">
        <v>0.92</v>
      </c>
      <c r="Z674" s="262">
        <v>0.92226148409894</v>
      </c>
      <c r="AA674" s="262">
        <v>0.935794542536116</v>
      </c>
      <c r="AB674" s="262">
        <v>0.902439024390244</v>
      </c>
      <c r="AC674" s="262">
        <v>0.926065920774116</v>
      </c>
      <c r="AD674" s="262">
        <v>0.92</v>
      </c>
      <c r="AE674" s="260">
        <v>0.99814126394052</v>
      </c>
      <c r="AF674" s="260">
        <v>0.984877126654064</v>
      </c>
      <c r="AG674" s="260">
        <v>0.998552821997106</v>
      </c>
      <c r="AH674" s="260">
        <v>0.997126952774286</v>
      </c>
      <c r="AI674" s="262">
        <v>0.92</v>
      </c>
      <c r="AJ674" s="260">
        <v>0.947219870166526</v>
      </c>
      <c r="AK674" s="260">
        <v>0.936034115138593</v>
      </c>
      <c r="AL674" s="260">
        <v>0.95244161358811</v>
      </c>
      <c r="AM674" s="260">
        <v>0.957171925971383</v>
      </c>
      <c r="AN674" s="259">
        <v>0.99</v>
      </c>
      <c r="AO674" s="264">
        <v>1</v>
      </c>
      <c r="AP674" s="264">
        <v>1</v>
      </c>
      <c r="AQ674" s="264">
        <v>1</v>
      </c>
      <c r="AR674" s="265">
        <v>1</v>
      </c>
      <c r="AS674" s="286">
        <v>0.0810595228934205</v>
      </c>
      <c r="AT674" s="267">
        <v>0</v>
      </c>
      <c r="AU674" s="268">
        <v>0.166666666666667</v>
      </c>
      <c r="AV674" s="268">
        <v>0.0526315789473684</v>
      </c>
      <c r="AW674" s="268">
        <v>0.0588235294117647</v>
      </c>
      <c r="AX674" s="224"/>
      <c r="AY674" s="222"/>
    </row>
    <row r="675" ht="15" spans="1:51">
      <c r="A675" s="220"/>
      <c r="B675" s="224"/>
      <c r="C675" s="283" t="s">
        <v>668</v>
      </c>
      <c r="D675" s="111" t="s">
        <v>25</v>
      </c>
      <c r="E675" s="111" t="s">
        <v>669</v>
      </c>
      <c r="F675" s="293" t="s">
        <v>708</v>
      </c>
      <c r="G675" s="293" t="s">
        <v>708</v>
      </c>
      <c r="H675" s="293" t="s">
        <v>708</v>
      </c>
      <c r="I675" s="293" t="s">
        <v>708</v>
      </c>
      <c r="J675" s="259">
        <v>0.9</v>
      </c>
      <c r="K675" s="260">
        <v>0.909090909090909</v>
      </c>
      <c r="L675" s="260">
        <v>0.944444444444444</v>
      </c>
      <c r="M675" s="261">
        <v>0.85</v>
      </c>
      <c r="N675" s="261">
        <v>0.863829787234043</v>
      </c>
      <c r="O675" s="262">
        <v>0.9</v>
      </c>
      <c r="P675" s="263">
        <v>0.977966101694915</v>
      </c>
      <c r="Q675" s="260">
        <v>0.974452554744526</v>
      </c>
      <c r="R675" s="260">
        <v>0.983969465648855</v>
      </c>
      <c r="S675" s="260">
        <v>0.974153098109465</v>
      </c>
      <c r="T675" s="262">
        <v>0.9</v>
      </c>
      <c r="U675" s="260">
        <v>0.919774011299435</v>
      </c>
      <c r="V675" s="260">
        <v>0.923357664233577</v>
      </c>
      <c r="W675" s="260">
        <v>0.942748091603053</v>
      </c>
      <c r="X675" s="260">
        <v>0.940021112568376</v>
      </c>
      <c r="Y675" s="262">
        <v>0.92</v>
      </c>
      <c r="Z675" s="262">
        <v>0.924791086350975</v>
      </c>
      <c r="AA675" s="262">
        <v>0.929012345679012</v>
      </c>
      <c r="AB675" s="262">
        <v>0.953367875647668</v>
      </c>
      <c r="AC675" s="262">
        <v>0.941231671554252</v>
      </c>
      <c r="AD675" s="262">
        <v>0.92</v>
      </c>
      <c r="AE675" s="260">
        <v>0.996219281663516</v>
      </c>
      <c r="AF675" s="260">
        <v>1</v>
      </c>
      <c r="AG675" s="260">
        <v>1</v>
      </c>
      <c r="AH675" s="260">
        <v>0.998438270590169</v>
      </c>
      <c r="AI675" s="262">
        <v>0.92</v>
      </c>
      <c r="AJ675" s="260">
        <v>0.956317519962424</v>
      </c>
      <c r="AK675" s="260">
        <v>0.950688073394495</v>
      </c>
      <c r="AL675" s="260">
        <v>0.970059880239521</v>
      </c>
      <c r="AM675" s="260">
        <v>0.966272085249692</v>
      </c>
      <c r="AN675" s="259">
        <v>0.99</v>
      </c>
      <c r="AO675" s="264">
        <v>1</v>
      </c>
      <c r="AP675" s="264">
        <v>1</v>
      </c>
      <c r="AQ675" s="264">
        <v>1</v>
      </c>
      <c r="AR675" s="265">
        <v>1</v>
      </c>
      <c r="AS675" s="286">
        <v>0.0810595228934205</v>
      </c>
      <c r="AT675" s="267">
        <v>0</v>
      </c>
      <c r="AU675" s="268">
        <v>0</v>
      </c>
      <c r="AV675" s="268">
        <v>0</v>
      </c>
      <c r="AW675" s="268">
        <v>0.0549450549450549</v>
      </c>
      <c r="AX675" s="224"/>
      <c r="AY675" s="222"/>
    </row>
    <row r="676" ht="15" spans="1:51">
      <c r="A676" s="220"/>
      <c r="B676" s="224"/>
      <c r="C676" s="283" t="s">
        <v>668</v>
      </c>
      <c r="D676" s="111" t="s">
        <v>25</v>
      </c>
      <c r="E676" s="111" t="s">
        <v>669</v>
      </c>
      <c r="F676" s="293" t="s">
        <v>709</v>
      </c>
      <c r="G676" s="293" t="s">
        <v>709</v>
      </c>
      <c r="H676" s="293" t="s">
        <v>709</v>
      </c>
      <c r="I676" s="293" t="s">
        <v>709</v>
      </c>
      <c r="J676" s="259">
        <v>0.9</v>
      </c>
      <c r="K676" s="260">
        <v>0.911764705882353</v>
      </c>
      <c r="L676" s="260">
        <v>0.923076923076923</v>
      </c>
      <c r="M676" s="261">
        <v>0.870967741935484</v>
      </c>
      <c r="N676" s="261">
        <v>0.893895348837209</v>
      </c>
      <c r="O676" s="262">
        <v>0.9</v>
      </c>
      <c r="P676" s="263">
        <v>0.947212629501727</v>
      </c>
      <c r="Q676" s="260">
        <v>0.960903562119896</v>
      </c>
      <c r="R676" s="260">
        <v>0.945173745173745</v>
      </c>
      <c r="S676" s="260">
        <v>0.944807849550286</v>
      </c>
      <c r="T676" s="262">
        <v>0.9</v>
      </c>
      <c r="U676" s="260">
        <v>0.920572274296991</v>
      </c>
      <c r="V676" s="260">
        <v>0.90616854908775</v>
      </c>
      <c r="W676" s="260">
        <v>0.913513513513514</v>
      </c>
      <c r="X676" s="260">
        <v>0.932573210986948</v>
      </c>
      <c r="Y676" s="262">
        <v>0.92</v>
      </c>
      <c r="Z676" s="262">
        <v>0.924157303370786</v>
      </c>
      <c r="AA676" s="262">
        <v>0.938582677165354</v>
      </c>
      <c r="AB676" s="262">
        <v>0.889212827988338</v>
      </c>
      <c r="AC676" s="262">
        <v>0.938005227010272</v>
      </c>
      <c r="AD676" s="262">
        <v>0.92</v>
      </c>
      <c r="AE676" s="260">
        <v>0.99234693877551</v>
      </c>
      <c r="AF676" s="260">
        <v>0.983164983164983</v>
      </c>
      <c r="AG676" s="260">
        <v>0.992822966507177</v>
      </c>
      <c r="AH676" s="260">
        <v>0.991679273827534</v>
      </c>
      <c r="AI676" s="262">
        <v>0.92</v>
      </c>
      <c r="AJ676" s="260">
        <v>0.950062945866555</v>
      </c>
      <c r="AK676" s="260">
        <v>0.943449048152296</v>
      </c>
      <c r="AL676" s="260">
        <v>0.943402659393113</v>
      </c>
      <c r="AM676" s="260">
        <v>0.960665236311623</v>
      </c>
      <c r="AN676" s="259">
        <v>0.99</v>
      </c>
      <c r="AO676" s="264">
        <v>1</v>
      </c>
      <c r="AP676" s="264">
        <v>1</v>
      </c>
      <c r="AQ676" s="264">
        <v>1</v>
      </c>
      <c r="AR676" s="265">
        <v>1</v>
      </c>
      <c r="AS676" s="286">
        <v>0.0810595228934205</v>
      </c>
      <c r="AT676" s="267">
        <v>0.0416666666666667</v>
      </c>
      <c r="AU676" s="268">
        <v>0.0952380952380952</v>
      </c>
      <c r="AV676" s="268">
        <v>0.1</v>
      </c>
      <c r="AW676" s="268">
        <v>0.0917431192660551</v>
      </c>
      <c r="AX676" s="224"/>
      <c r="AY676" s="222"/>
    </row>
    <row r="677" ht="15" spans="1:51">
      <c r="A677" s="220"/>
      <c r="B677" s="224"/>
      <c r="C677" s="283" t="s">
        <v>668</v>
      </c>
      <c r="D677" s="111" t="s">
        <v>25</v>
      </c>
      <c r="E677" s="111" t="s">
        <v>669</v>
      </c>
      <c r="F677" s="293" t="s">
        <v>710</v>
      </c>
      <c r="G677" s="293" t="s">
        <v>710</v>
      </c>
      <c r="H677" s="293" t="s">
        <v>710</v>
      </c>
      <c r="I677" s="293" t="s">
        <v>710</v>
      </c>
      <c r="J677" s="259">
        <v>0.9</v>
      </c>
      <c r="K677" s="260">
        <v>0.925925925925926</v>
      </c>
      <c r="L677" s="260">
        <v>0.952380952380952</v>
      </c>
      <c r="M677" s="261">
        <v>0.96</v>
      </c>
      <c r="N677" s="261">
        <v>0.934369602763385</v>
      </c>
      <c r="O677" s="262">
        <v>0.9</v>
      </c>
      <c r="P677" s="263">
        <v>0.917538719129343</v>
      </c>
      <c r="Q677" s="260">
        <v>0.969418960244648</v>
      </c>
      <c r="R677" s="260">
        <v>0.873079492317969</v>
      </c>
      <c r="S677" s="260">
        <v>0.939290894823199</v>
      </c>
      <c r="T677" s="262">
        <v>0.9</v>
      </c>
      <c r="U677" s="260">
        <v>0.920887400586019</v>
      </c>
      <c r="V677" s="260">
        <v>0.900611620795107</v>
      </c>
      <c r="W677" s="260">
        <v>0.898463593854375</v>
      </c>
      <c r="X677" s="260">
        <v>0.917841771098376</v>
      </c>
      <c r="Y677" s="262">
        <v>0.92</v>
      </c>
      <c r="Z677" s="262">
        <v>0.912162162162162</v>
      </c>
      <c r="AA677" s="262">
        <v>0.928425357873211</v>
      </c>
      <c r="AB677" s="262">
        <v>0.948529411764706</v>
      </c>
      <c r="AC677" s="262">
        <v>0.918767995811884</v>
      </c>
      <c r="AD677" s="262">
        <v>0.92</v>
      </c>
      <c r="AE677" s="260">
        <v>1</v>
      </c>
      <c r="AF677" s="260">
        <v>1</v>
      </c>
      <c r="AG677" s="260">
        <v>0.998168498168498</v>
      </c>
      <c r="AH677" s="260">
        <v>0.99711049468331</v>
      </c>
      <c r="AI677" s="262">
        <v>0.92</v>
      </c>
      <c r="AJ677" s="260">
        <v>0.942816801976703</v>
      </c>
      <c r="AK677" s="260">
        <v>0.944006999125109</v>
      </c>
      <c r="AL677" s="260">
        <v>0.9576031656303</v>
      </c>
      <c r="AM677" s="260">
        <v>0.954796875583959</v>
      </c>
      <c r="AN677" s="259">
        <v>0.99</v>
      </c>
      <c r="AO677" s="264">
        <v>1</v>
      </c>
      <c r="AP677" s="264">
        <v>1</v>
      </c>
      <c r="AQ677" s="264">
        <v>1</v>
      </c>
      <c r="AR677" s="265">
        <v>1</v>
      </c>
      <c r="AS677" s="286">
        <v>0.0810595228934205</v>
      </c>
      <c r="AT677" s="267">
        <v>0.133333333333333</v>
      </c>
      <c r="AU677" s="268">
        <v>0.142857142857143</v>
      </c>
      <c r="AV677" s="268">
        <v>0</v>
      </c>
      <c r="AW677" s="268">
        <v>0.0984251968503937</v>
      </c>
      <c r="AX677" s="224"/>
      <c r="AY677" s="222"/>
    </row>
    <row r="678" ht="15" spans="1:51">
      <c r="A678" s="220"/>
      <c r="B678" s="224"/>
      <c r="C678" s="283" t="s">
        <v>668</v>
      </c>
      <c r="D678" s="111" t="s">
        <v>25</v>
      </c>
      <c r="E678" s="111" t="s">
        <v>669</v>
      </c>
      <c r="F678" s="293" t="s">
        <v>711</v>
      </c>
      <c r="G678" s="293" t="s">
        <v>711</v>
      </c>
      <c r="H678" s="293" t="s">
        <v>711</v>
      </c>
      <c r="I678" s="293" t="s">
        <v>711</v>
      </c>
      <c r="J678" s="259">
        <v>0.9</v>
      </c>
      <c r="K678" s="260">
        <v>0.935483870967742</v>
      </c>
      <c r="L678" s="260">
        <v>0.96</v>
      </c>
      <c r="M678" s="261">
        <v>1</v>
      </c>
      <c r="N678" s="261">
        <v>0.957074721780604</v>
      </c>
      <c r="O678" s="262">
        <v>0.9</v>
      </c>
      <c r="P678" s="263">
        <v>0.932526585991932</v>
      </c>
      <c r="Q678" s="260">
        <v>0.980173482032218</v>
      </c>
      <c r="R678" s="260">
        <v>0.952380952380952</v>
      </c>
      <c r="S678" s="260">
        <v>0.928859323028762</v>
      </c>
      <c r="T678" s="262">
        <v>0.9</v>
      </c>
      <c r="U678" s="260">
        <v>0.939127246057939</v>
      </c>
      <c r="V678" s="260">
        <v>0.952912019826518</v>
      </c>
      <c r="W678" s="260">
        <v>0.959496442255063</v>
      </c>
      <c r="X678" s="260">
        <v>0.944061827431031</v>
      </c>
      <c r="Y678" s="262">
        <v>0.92</v>
      </c>
      <c r="Z678" s="262">
        <v>0.934489402697495</v>
      </c>
      <c r="AA678" s="262">
        <v>0.938628158844765</v>
      </c>
      <c r="AB678" s="262">
        <v>0.903654485049834</v>
      </c>
      <c r="AC678" s="262">
        <v>0.944864567578716</v>
      </c>
      <c r="AD678" s="262">
        <v>0.92</v>
      </c>
      <c r="AE678" s="260">
        <v>0.998509687034277</v>
      </c>
      <c r="AF678" s="260">
        <v>1</v>
      </c>
      <c r="AG678" s="260">
        <v>0.997233748271093</v>
      </c>
      <c r="AH678" s="260">
        <v>0.990425068910489</v>
      </c>
      <c r="AI678" s="262">
        <v>0.92</v>
      </c>
      <c r="AJ678" s="260">
        <v>0.955945779420826</v>
      </c>
      <c r="AK678" s="260">
        <v>0.955914768552535</v>
      </c>
      <c r="AL678" s="260">
        <v>0.964302489431658</v>
      </c>
      <c r="AM678" s="260">
        <v>0.963492643699168</v>
      </c>
      <c r="AN678" s="259">
        <v>0.99</v>
      </c>
      <c r="AO678" s="264">
        <v>1</v>
      </c>
      <c r="AP678" s="264">
        <v>1</v>
      </c>
      <c r="AQ678" s="264">
        <v>1</v>
      </c>
      <c r="AR678" s="265">
        <v>1</v>
      </c>
      <c r="AS678" s="286">
        <v>0.0810595228934205</v>
      </c>
      <c r="AT678" s="267">
        <v>0.0666666666666667</v>
      </c>
      <c r="AU678" s="268">
        <v>0.105263157894737</v>
      </c>
      <c r="AV678" s="268">
        <v>0.1</v>
      </c>
      <c r="AW678" s="268">
        <v>0.05</v>
      </c>
      <c r="AX678" s="224"/>
      <c r="AY678" s="222"/>
    </row>
    <row r="679" ht="15" spans="1:51">
      <c r="A679" s="220"/>
      <c r="B679" s="224"/>
      <c r="C679" s="283" t="s">
        <v>668</v>
      </c>
      <c r="D679" s="111" t="s">
        <v>25</v>
      </c>
      <c r="E679" s="111" t="s">
        <v>669</v>
      </c>
      <c r="F679" s="293" t="s">
        <v>712</v>
      </c>
      <c r="G679" s="293" t="s">
        <v>712</v>
      </c>
      <c r="H679" s="293" t="s">
        <v>712</v>
      </c>
      <c r="I679" s="293" t="s">
        <v>712</v>
      </c>
      <c r="J679" s="259">
        <v>0.9</v>
      </c>
      <c r="K679" s="260">
        <v>1</v>
      </c>
      <c r="L679" s="260">
        <v>1</v>
      </c>
      <c r="M679" s="261">
        <v>1</v>
      </c>
      <c r="N679" s="261">
        <v>0.963675213675214</v>
      </c>
      <c r="O679" s="262">
        <v>0.9</v>
      </c>
      <c r="P679" s="263">
        <v>0.981981981981982</v>
      </c>
      <c r="Q679" s="260">
        <v>0.983903420523139</v>
      </c>
      <c r="R679" s="260">
        <v>0.997558991049634</v>
      </c>
      <c r="S679" s="260">
        <v>0.981127435913199</v>
      </c>
      <c r="T679" s="262">
        <v>0.9</v>
      </c>
      <c r="U679" s="260">
        <v>0.959724430312666</v>
      </c>
      <c r="V679" s="260">
        <v>0.947686116700201</v>
      </c>
      <c r="W679" s="260">
        <v>0.978030919446705</v>
      </c>
      <c r="X679" s="260">
        <v>0.964068359254933</v>
      </c>
      <c r="Y679" s="262">
        <v>0.92</v>
      </c>
      <c r="Z679" s="262">
        <v>0.845</v>
      </c>
      <c r="AA679" s="262">
        <v>0.878934624697337</v>
      </c>
      <c r="AB679" s="262">
        <v>0.804123711340206</v>
      </c>
      <c r="AC679" s="262">
        <v>0.875620244789944</v>
      </c>
      <c r="AD679" s="262">
        <v>0.92</v>
      </c>
      <c r="AE679" s="260">
        <v>0.99537037037037</v>
      </c>
      <c r="AF679" s="260">
        <v>0.991111111111111</v>
      </c>
      <c r="AG679" s="260">
        <v>0.989090909090909</v>
      </c>
      <c r="AH679" s="260">
        <v>0.987874334006981</v>
      </c>
      <c r="AI679" s="262">
        <v>0.92</v>
      </c>
      <c r="AJ679" s="260">
        <v>0.95102754700481</v>
      </c>
      <c r="AK679" s="260">
        <v>0.924175824175824</v>
      </c>
      <c r="AL679" s="260">
        <v>0.963508771929825</v>
      </c>
      <c r="AM679" s="260">
        <v>0.956233326123008</v>
      </c>
      <c r="AN679" s="259">
        <v>0.99</v>
      </c>
      <c r="AO679" s="264">
        <v>1</v>
      </c>
      <c r="AP679" s="264">
        <v>1</v>
      </c>
      <c r="AQ679" s="264">
        <v>1</v>
      </c>
      <c r="AR679" s="265">
        <v>1</v>
      </c>
      <c r="AS679" s="286">
        <v>0.0810595228934205</v>
      </c>
      <c r="AT679" s="267">
        <v>0</v>
      </c>
      <c r="AU679" s="268">
        <v>0.25</v>
      </c>
      <c r="AV679" s="268">
        <v>0.181818181818182</v>
      </c>
      <c r="AW679" s="268">
        <v>0.0728155339805825</v>
      </c>
      <c r="AX679" s="224"/>
      <c r="AY679" s="222"/>
    </row>
    <row r="680" ht="15" spans="1:51">
      <c r="A680" s="220"/>
      <c r="B680" s="224"/>
      <c r="C680" s="283" t="s">
        <v>668</v>
      </c>
      <c r="D680" s="111" t="s">
        <v>25</v>
      </c>
      <c r="E680" s="111" t="s">
        <v>669</v>
      </c>
      <c r="F680" s="293" t="s">
        <v>713</v>
      </c>
      <c r="G680" s="293" t="s">
        <v>713</v>
      </c>
      <c r="H680" s="293" t="s">
        <v>713</v>
      </c>
      <c r="I680" s="293" t="s">
        <v>713</v>
      </c>
      <c r="J680" s="259">
        <v>0.9</v>
      </c>
      <c r="K680" s="260">
        <v>0.953488372093023</v>
      </c>
      <c r="L680" s="260">
        <v>0.885714285714286</v>
      </c>
      <c r="M680" s="261">
        <v>0.871794871794872</v>
      </c>
      <c r="N680" s="261">
        <v>0.914502164502164</v>
      </c>
      <c r="O680" s="262">
        <v>0.9</v>
      </c>
      <c r="P680" s="263">
        <v>0.964668615984405</v>
      </c>
      <c r="Q680" s="260">
        <v>0.919869174161897</v>
      </c>
      <c r="R680" s="260">
        <v>0.973786751682607</v>
      </c>
      <c r="S680" s="260">
        <v>0.959670655334377</v>
      </c>
      <c r="T680" s="262">
        <v>0.9</v>
      </c>
      <c r="U680" s="260">
        <v>0.936890838206628</v>
      </c>
      <c r="V680" s="260">
        <v>0.897792313982011</v>
      </c>
      <c r="W680" s="260">
        <v>0.933758413035778</v>
      </c>
      <c r="X680" s="260">
        <v>0.935570901364348</v>
      </c>
      <c r="Y680" s="262">
        <v>0.92</v>
      </c>
      <c r="Z680" s="262">
        <v>0.92318244170096</v>
      </c>
      <c r="AA680" s="262">
        <v>0.9221140472879</v>
      </c>
      <c r="AB680" s="262">
        <v>0.900255754475703</v>
      </c>
      <c r="AC680" s="262">
        <v>0.934170362264586</v>
      </c>
      <c r="AD680" s="262">
        <v>0.92</v>
      </c>
      <c r="AE680" s="260">
        <v>0.997814207650273</v>
      </c>
      <c r="AF680" s="260">
        <v>0.997044334975369</v>
      </c>
      <c r="AG680" s="260">
        <v>0.99672131147541</v>
      </c>
      <c r="AH680" s="260">
        <v>0.996694285836947</v>
      </c>
      <c r="AI680" s="262">
        <v>0.92</v>
      </c>
      <c r="AJ680" s="260">
        <v>0.955307262569832</v>
      </c>
      <c r="AK680" s="260">
        <v>0.936663233779609</v>
      </c>
      <c r="AL680" s="260">
        <v>0.957996266334785</v>
      </c>
      <c r="AM680" s="260">
        <v>0.959900115856608</v>
      </c>
      <c r="AN680" s="259">
        <v>0.99</v>
      </c>
      <c r="AO680" s="264">
        <v>1</v>
      </c>
      <c r="AP680" s="264">
        <v>1</v>
      </c>
      <c r="AQ680" s="264">
        <v>1</v>
      </c>
      <c r="AR680" s="265">
        <v>1</v>
      </c>
      <c r="AS680" s="286">
        <v>0.0810595228934205</v>
      </c>
      <c r="AT680" s="267">
        <v>0.222222222222222</v>
      </c>
      <c r="AU680" s="268">
        <v>0.0476190476190476</v>
      </c>
      <c r="AV680" s="268">
        <v>0.0476190476190476</v>
      </c>
      <c r="AW680" s="268">
        <v>0.0866807610993657</v>
      </c>
      <c r="AX680" s="224"/>
      <c r="AY680" s="222"/>
    </row>
    <row r="681" ht="15" spans="1:51">
      <c r="A681" s="220"/>
      <c r="B681" s="224"/>
      <c r="C681" s="283" t="s">
        <v>668</v>
      </c>
      <c r="D681" s="111" t="s">
        <v>25</v>
      </c>
      <c r="E681" s="111" t="s">
        <v>669</v>
      </c>
      <c r="F681" s="293" t="s">
        <v>714</v>
      </c>
      <c r="G681" s="293" t="s">
        <v>714</v>
      </c>
      <c r="H681" s="293" t="s">
        <v>714</v>
      </c>
      <c r="I681" s="293" t="s">
        <v>714</v>
      </c>
      <c r="J681" s="259">
        <v>0.9</v>
      </c>
      <c r="K681" s="260">
        <v>1</v>
      </c>
      <c r="L681" s="260">
        <v>0.961538461538462</v>
      </c>
      <c r="M681" s="261">
        <v>1</v>
      </c>
      <c r="N681" s="261">
        <v>0.965686274509804</v>
      </c>
      <c r="O681" s="262">
        <v>0.9</v>
      </c>
      <c r="P681" s="263">
        <v>0.980756686236138</v>
      </c>
      <c r="Q681" s="260">
        <v>0.99179366940211</v>
      </c>
      <c r="R681" s="260">
        <v>0.928303655107779</v>
      </c>
      <c r="S681" s="260">
        <v>0.971023123649419</v>
      </c>
      <c r="T681" s="262">
        <v>0.9</v>
      </c>
      <c r="U681" s="260">
        <v>0.938356164383562</v>
      </c>
      <c r="V681" s="260">
        <v>0.949589683470106</v>
      </c>
      <c r="W681" s="260">
        <v>0.955482661668229</v>
      </c>
      <c r="X681" s="260">
        <v>0.948477990845825</v>
      </c>
      <c r="Y681" s="262">
        <v>0.92</v>
      </c>
      <c r="Z681" s="262">
        <v>0.953125</v>
      </c>
      <c r="AA681" s="262">
        <v>0.971370143149284</v>
      </c>
      <c r="AB681" s="262">
        <v>0.972413793103448</v>
      </c>
      <c r="AC681" s="262">
        <v>0.96122756541992</v>
      </c>
      <c r="AD681" s="262">
        <v>0.92</v>
      </c>
      <c r="AE681" s="260">
        <v>0.988636363636364</v>
      </c>
      <c r="AF681" s="260">
        <v>0.994764397905759</v>
      </c>
      <c r="AG681" s="260">
        <v>0.996124031007752</v>
      </c>
      <c r="AH681" s="260">
        <v>0.994437027147308</v>
      </c>
      <c r="AI681" s="262">
        <v>0.92</v>
      </c>
      <c r="AJ681" s="260">
        <v>0.965064281721632</v>
      </c>
      <c r="AK681" s="260">
        <v>0.969448584202683</v>
      </c>
      <c r="AL681" s="260">
        <v>0.973184818481848</v>
      </c>
      <c r="AM681" s="260">
        <v>0.97125567322239</v>
      </c>
      <c r="AN681" s="259">
        <v>0.99</v>
      </c>
      <c r="AO681" s="264">
        <v>1</v>
      </c>
      <c r="AP681" s="264">
        <v>1</v>
      </c>
      <c r="AQ681" s="264">
        <v>1</v>
      </c>
      <c r="AR681" s="265">
        <v>1</v>
      </c>
      <c r="AS681" s="286">
        <v>0.0810595228934205</v>
      </c>
      <c r="AT681" s="267">
        <v>0</v>
      </c>
      <c r="AU681" s="268">
        <v>0</v>
      </c>
      <c r="AV681" s="268">
        <v>0.2</v>
      </c>
      <c r="AW681" s="268">
        <v>0.0579710144927536</v>
      </c>
      <c r="AX681" s="224"/>
      <c r="AY681" s="222"/>
    </row>
    <row r="682" ht="15" spans="1:51">
      <c r="A682" s="220"/>
      <c r="B682" s="224"/>
      <c r="C682" s="283" t="s">
        <v>668</v>
      </c>
      <c r="D682" s="111" t="s">
        <v>25</v>
      </c>
      <c r="E682" s="111" t="s">
        <v>669</v>
      </c>
      <c r="F682" s="293" t="s">
        <v>715</v>
      </c>
      <c r="G682" s="293" t="s">
        <v>715</v>
      </c>
      <c r="H682" s="293" t="s">
        <v>715</v>
      </c>
      <c r="I682" s="293" t="s">
        <v>715</v>
      </c>
      <c r="J682" s="259">
        <v>0.9</v>
      </c>
      <c r="K682" s="260">
        <v>0.940298507462687</v>
      </c>
      <c r="L682" s="260">
        <v>0.909090909090909</v>
      </c>
      <c r="M682" s="261">
        <v>0.819672131147541</v>
      </c>
      <c r="N682" s="261">
        <v>0.943526170798898</v>
      </c>
      <c r="O682" s="262">
        <v>0.9</v>
      </c>
      <c r="P682" s="263">
        <v>0.966132496282835</v>
      </c>
      <c r="Q682" s="260">
        <v>0.950056116722783</v>
      </c>
      <c r="R682" s="260">
        <v>0.950878882735372</v>
      </c>
      <c r="S682" s="260">
        <v>0.96071990826223</v>
      </c>
      <c r="T682" s="262">
        <v>0.9</v>
      </c>
      <c r="U682" s="260">
        <v>0.922848174458946</v>
      </c>
      <c r="V682" s="260">
        <v>0.937710437710438</v>
      </c>
      <c r="W682" s="260">
        <v>0.929448591379725</v>
      </c>
      <c r="X682" s="260">
        <v>0.937280130609706</v>
      </c>
      <c r="Y682" s="262">
        <v>0.92</v>
      </c>
      <c r="Z682" s="262">
        <v>0.897502153316107</v>
      </c>
      <c r="AA682" s="262">
        <v>0.925522252497729</v>
      </c>
      <c r="AB682" s="262">
        <v>0.878048780487805</v>
      </c>
      <c r="AC682" s="262">
        <v>0.905113572787289</v>
      </c>
      <c r="AD682" s="262">
        <v>0.92</v>
      </c>
      <c r="AE682" s="260">
        <v>0.999552572706935</v>
      </c>
      <c r="AF682" s="260">
        <v>0.996971109040075</v>
      </c>
      <c r="AG682" s="260">
        <v>0.997174254317111</v>
      </c>
      <c r="AH682" s="260">
        <v>0.99643709825528</v>
      </c>
      <c r="AI682" s="262">
        <v>0.92</v>
      </c>
      <c r="AJ682" s="260">
        <v>0.943636615427226</v>
      </c>
      <c r="AK682" s="260">
        <v>0.943964026288482</v>
      </c>
      <c r="AL682" s="260">
        <v>0.944855271497993</v>
      </c>
      <c r="AM682" s="260">
        <v>0.954505888968487</v>
      </c>
      <c r="AN682" s="259">
        <v>0.99</v>
      </c>
      <c r="AO682" s="264">
        <v>1</v>
      </c>
      <c r="AP682" s="264">
        <v>1</v>
      </c>
      <c r="AQ682" s="264">
        <v>1</v>
      </c>
      <c r="AR682" s="265">
        <v>1</v>
      </c>
      <c r="AS682" s="286">
        <v>0.0810595228934205</v>
      </c>
      <c r="AT682" s="267">
        <v>0.0615384615384615</v>
      </c>
      <c r="AU682" s="268">
        <v>0.0476190476190476</v>
      </c>
      <c r="AV682" s="268">
        <v>0.0754716981132075</v>
      </c>
      <c r="AW682" s="268">
        <v>0.0681034482758621</v>
      </c>
      <c r="AX682" s="224"/>
      <c r="AY682" s="222"/>
    </row>
    <row r="683" ht="15" spans="1:51">
      <c r="A683" s="220"/>
      <c r="B683" s="224"/>
      <c r="C683" s="283" t="s">
        <v>668</v>
      </c>
      <c r="D683" s="111" t="s">
        <v>25</v>
      </c>
      <c r="E683" s="111" t="s">
        <v>669</v>
      </c>
      <c r="F683" s="293" t="s">
        <v>716</v>
      </c>
      <c r="G683" s="293" t="s">
        <v>716</v>
      </c>
      <c r="H683" s="293" t="s">
        <v>716</v>
      </c>
      <c r="I683" s="293" t="s">
        <v>716</v>
      </c>
      <c r="J683" s="259">
        <v>0.9</v>
      </c>
      <c r="K683" s="260">
        <v>1</v>
      </c>
      <c r="L683" s="260">
        <v>1</v>
      </c>
      <c r="M683" s="261">
        <v>1</v>
      </c>
      <c r="N683" s="261">
        <v>0.998387096774194</v>
      </c>
      <c r="O683" s="262">
        <v>0.9</v>
      </c>
      <c r="P683" s="263">
        <v>0.972473741398044</v>
      </c>
      <c r="Q683" s="260">
        <v>0.976795580110497</v>
      </c>
      <c r="R683" s="260">
        <v>0.968051118210863</v>
      </c>
      <c r="S683" s="260">
        <v>0.963057591623037</v>
      </c>
      <c r="T683" s="262">
        <v>0.9</v>
      </c>
      <c r="U683" s="260">
        <v>0.92611372691054</v>
      </c>
      <c r="V683" s="260">
        <v>0.914917127071823</v>
      </c>
      <c r="W683" s="260">
        <v>0.917465388711395</v>
      </c>
      <c r="X683" s="260">
        <v>0.931979057591623</v>
      </c>
      <c r="Y683" s="262">
        <v>0.92</v>
      </c>
      <c r="Z683" s="262">
        <v>0.939879759519038</v>
      </c>
      <c r="AA683" s="262">
        <v>0.904580152671756</v>
      </c>
      <c r="AB683" s="262">
        <v>0.910931174089069</v>
      </c>
      <c r="AC683" s="262">
        <v>0.929515763122898</v>
      </c>
      <c r="AD683" s="262">
        <v>0.92</v>
      </c>
      <c r="AE683" s="260">
        <v>1</v>
      </c>
      <c r="AF683" s="260">
        <v>0.994880546075085</v>
      </c>
      <c r="AG683" s="260">
        <v>0.994405594405594</v>
      </c>
      <c r="AH683" s="260">
        <v>0.994429412700939</v>
      </c>
      <c r="AI683" s="262">
        <v>0.92</v>
      </c>
      <c r="AJ683" s="260">
        <v>0.954601226993865</v>
      </c>
      <c r="AK683" s="260">
        <v>0.9370188943317</v>
      </c>
      <c r="AL683" s="260">
        <v>0.957647058823529</v>
      </c>
      <c r="AM683" s="260">
        <v>0.959195810549618</v>
      </c>
      <c r="AN683" s="259">
        <v>0.99</v>
      </c>
      <c r="AO683" s="264">
        <v>1</v>
      </c>
      <c r="AP683" s="264">
        <v>1</v>
      </c>
      <c r="AQ683" s="264">
        <v>1</v>
      </c>
      <c r="AR683" s="265">
        <v>1</v>
      </c>
      <c r="AS683" s="286">
        <v>0.0810595228934205</v>
      </c>
      <c r="AT683" s="267">
        <v>0.04</v>
      </c>
      <c r="AU683" s="268">
        <v>0.111111111111111</v>
      </c>
      <c r="AV683" s="268">
        <v>0.0952380952380952</v>
      </c>
      <c r="AW683" s="268">
        <v>0.06282722513089</v>
      </c>
      <c r="AX683" s="224"/>
      <c r="AY683" s="222"/>
    </row>
    <row r="684" ht="15" spans="1:51">
      <c r="A684" s="220"/>
      <c r="B684" s="224"/>
      <c r="C684" s="283" t="s">
        <v>668</v>
      </c>
      <c r="D684" s="111" t="s">
        <v>25</v>
      </c>
      <c r="E684" s="111" t="s">
        <v>669</v>
      </c>
      <c r="F684" s="293" t="s">
        <v>717</v>
      </c>
      <c r="G684" s="293" t="s">
        <v>717</v>
      </c>
      <c r="H684" s="293" t="s">
        <v>717</v>
      </c>
      <c r="I684" s="293" t="s">
        <v>717</v>
      </c>
      <c r="J684" s="259">
        <v>0.9</v>
      </c>
      <c r="K684" s="260">
        <v>0.951219512195122</v>
      </c>
      <c r="L684" s="260">
        <v>0.967741935483871</v>
      </c>
      <c r="M684" s="261">
        <v>0.945945945945946</v>
      </c>
      <c r="N684" s="261">
        <v>0.950346420323326</v>
      </c>
      <c r="O684" s="262">
        <v>0.9</v>
      </c>
      <c r="P684" s="263">
        <v>0.955507325013565</v>
      </c>
      <c r="Q684" s="260">
        <v>0.903660886319846</v>
      </c>
      <c r="R684" s="260">
        <v>0.941666666666667</v>
      </c>
      <c r="S684" s="260">
        <v>0.951718159663728</v>
      </c>
      <c r="T684" s="262">
        <v>0.9</v>
      </c>
      <c r="U684" s="260">
        <v>0.911285946825827</v>
      </c>
      <c r="V684" s="260">
        <v>0.898843930635838</v>
      </c>
      <c r="W684" s="260">
        <v>0.916666666666667</v>
      </c>
      <c r="X684" s="260">
        <v>0.912628187304755</v>
      </c>
      <c r="Y684" s="262">
        <v>0.92</v>
      </c>
      <c r="Z684" s="262">
        <v>0.913897280966767</v>
      </c>
      <c r="AA684" s="262">
        <v>0.885041551246537</v>
      </c>
      <c r="AB684" s="262">
        <v>0.915068493150685</v>
      </c>
      <c r="AC684" s="262">
        <v>0.906558292486195</v>
      </c>
      <c r="AD684" s="262">
        <v>0.92</v>
      </c>
      <c r="AE684" s="260">
        <v>0.99944382647386</v>
      </c>
      <c r="AF684" s="260">
        <v>0.997398543184183</v>
      </c>
      <c r="AG684" s="260">
        <v>0.999460625674218</v>
      </c>
      <c r="AH684" s="260">
        <v>0.989578388641954</v>
      </c>
      <c r="AI684" s="262">
        <v>0.92</v>
      </c>
      <c r="AJ684" s="260">
        <v>0.947332106715731</v>
      </c>
      <c r="AK684" s="260">
        <v>0.916524701873935</v>
      </c>
      <c r="AL684" s="260">
        <v>0.944303797468354</v>
      </c>
      <c r="AM684" s="260">
        <v>0.946232384797546</v>
      </c>
      <c r="AN684" s="259">
        <v>0.99</v>
      </c>
      <c r="AO684" s="264">
        <v>1</v>
      </c>
      <c r="AP684" s="264">
        <v>1</v>
      </c>
      <c r="AQ684" s="264">
        <v>1</v>
      </c>
      <c r="AR684" s="265">
        <v>1</v>
      </c>
      <c r="AS684" s="286">
        <v>0.0810595228934205</v>
      </c>
      <c r="AT684" s="267">
        <v>0.125</v>
      </c>
      <c r="AU684" s="268">
        <v>0.1</v>
      </c>
      <c r="AV684" s="268">
        <v>0</v>
      </c>
      <c r="AW684" s="268">
        <v>0.0442477876106195</v>
      </c>
      <c r="AX684" s="224"/>
      <c r="AY684" s="222"/>
    </row>
    <row r="685" ht="15" spans="1:51">
      <c r="A685" s="220"/>
      <c r="B685" s="224"/>
      <c r="C685" s="283" t="s">
        <v>668</v>
      </c>
      <c r="D685" s="111" t="s">
        <v>25</v>
      </c>
      <c r="E685" s="111" t="s">
        <v>669</v>
      </c>
      <c r="F685" s="293" t="s">
        <v>718</v>
      </c>
      <c r="G685" s="293" t="s">
        <v>718</v>
      </c>
      <c r="H685" s="293" t="s">
        <v>718</v>
      </c>
      <c r="I685" s="293" t="s">
        <v>718</v>
      </c>
      <c r="J685" s="259">
        <v>0.9</v>
      </c>
      <c r="K685" s="260">
        <v>0.823529411764706</v>
      </c>
      <c r="L685" s="260">
        <v>0.8</v>
      </c>
      <c r="M685" s="261">
        <v>0.933333333333333</v>
      </c>
      <c r="N685" s="261">
        <v>0.862411347517731</v>
      </c>
      <c r="O685" s="262">
        <v>0.9</v>
      </c>
      <c r="P685" s="263">
        <v>0.943789969707169</v>
      </c>
      <c r="Q685" s="260">
        <v>0.93141592920354</v>
      </c>
      <c r="R685" s="260">
        <v>0.975810353168844</v>
      </c>
      <c r="S685" s="260">
        <v>0.954872122042294</v>
      </c>
      <c r="T685" s="262">
        <v>0.9</v>
      </c>
      <c r="U685" s="260">
        <v>0.921238640188489</v>
      </c>
      <c r="V685" s="260">
        <v>0.929203539823009</v>
      </c>
      <c r="W685" s="260">
        <v>0.949685534591195</v>
      </c>
      <c r="X685" s="260">
        <v>0.931079128590997</v>
      </c>
      <c r="Y685" s="262">
        <v>0.92</v>
      </c>
      <c r="Z685" s="262">
        <v>0.914285714285714</v>
      </c>
      <c r="AA685" s="262">
        <v>0.914545454545455</v>
      </c>
      <c r="AB685" s="262">
        <v>0.927492447129909</v>
      </c>
      <c r="AC685" s="262">
        <v>0.910653166001141</v>
      </c>
      <c r="AD685" s="262">
        <v>0.92</v>
      </c>
      <c r="AE685" s="260">
        <v>0.999271986022132</v>
      </c>
      <c r="AF685" s="260">
        <v>0.994304556354916</v>
      </c>
      <c r="AG685" s="260">
        <v>0.996049103993227</v>
      </c>
      <c r="AH685" s="260">
        <v>0.997019995647864</v>
      </c>
      <c r="AI685" s="262">
        <v>0.92</v>
      </c>
      <c r="AJ685" s="260">
        <v>0.949194891726818</v>
      </c>
      <c r="AK685" s="260">
        <v>0.93745704467354</v>
      </c>
      <c r="AL685" s="260">
        <v>0.964970809007506</v>
      </c>
      <c r="AM685" s="260">
        <v>0.955172669884887</v>
      </c>
      <c r="AN685" s="259">
        <v>0.99</v>
      </c>
      <c r="AO685" s="264">
        <v>1</v>
      </c>
      <c r="AP685" s="264">
        <v>1</v>
      </c>
      <c r="AQ685" s="264">
        <v>1</v>
      </c>
      <c r="AR685" s="265">
        <v>1</v>
      </c>
      <c r="AS685" s="286">
        <v>0.0810595228934205</v>
      </c>
      <c r="AT685" s="267">
        <v>0.0263157894736842</v>
      </c>
      <c r="AU685" s="268">
        <v>0.263157894736842</v>
      </c>
      <c r="AV685" s="268">
        <v>0.0333333333333333</v>
      </c>
      <c r="AW685" s="268">
        <v>0.0525477707006369</v>
      </c>
      <c r="AX685" s="224"/>
      <c r="AY685" s="222"/>
    </row>
    <row r="686" ht="15" spans="1:51">
      <c r="A686" s="220"/>
      <c r="B686" s="224"/>
      <c r="C686" s="283" t="s">
        <v>668</v>
      </c>
      <c r="D686" s="111" t="s">
        <v>25</v>
      </c>
      <c r="E686" s="111" t="s">
        <v>669</v>
      </c>
      <c r="F686" s="293" t="s">
        <v>719</v>
      </c>
      <c r="G686" s="293" t="s">
        <v>719</v>
      </c>
      <c r="H686" s="293" t="s">
        <v>719</v>
      </c>
      <c r="I686" s="293" t="s">
        <v>719</v>
      </c>
      <c r="J686" s="259">
        <v>0.9</v>
      </c>
      <c r="K686" s="260">
        <v>1</v>
      </c>
      <c r="L686" s="260">
        <v>1</v>
      </c>
      <c r="M686" s="261">
        <v>1</v>
      </c>
      <c r="N686" s="261">
        <v>0.9936</v>
      </c>
      <c r="O686" s="262">
        <v>0.9</v>
      </c>
      <c r="P686" s="263">
        <v>0.968456375838926</v>
      </c>
      <c r="Q686" s="260">
        <v>0.922444183313749</v>
      </c>
      <c r="R686" s="260">
        <v>0.965346534653465</v>
      </c>
      <c r="S686" s="260">
        <v>0.96101368393875</v>
      </c>
      <c r="T686" s="262">
        <v>0.9</v>
      </c>
      <c r="U686" s="260">
        <v>0.901006711409396</v>
      </c>
      <c r="V686" s="260">
        <v>0.864864864864865</v>
      </c>
      <c r="W686" s="260">
        <v>0.910891089108911</v>
      </c>
      <c r="X686" s="260">
        <v>0.919524934956605</v>
      </c>
      <c r="Y686" s="262">
        <v>0.92</v>
      </c>
      <c r="Z686" s="262">
        <v>0.852125693160813</v>
      </c>
      <c r="AA686" s="262">
        <v>0.888297872340426</v>
      </c>
      <c r="AB686" s="262">
        <v>0.849056603773585</v>
      </c>
      <c r="AC686" s="262">
        <v>0.873709354291879</v>
      </c>
      <c r="AD686" s="262">
        <v>0.92</v>
      </c>
      <c r="AE686" s="260">
        <v>0.994236311239193</v>
      </c>
      <c r="AF686" s="260">
        <v>0.993031358885017</v>
      </c>
      <c r="AG686" s="260">
        <v>0.994623655913978</v>
      </c>
      <c r="AH686" s="260">
        <v>0.99023746701847</v>
      </c>
      <c r="AI686" s="262">
        <v>0.92</v>
      </c>
      <c r="AJ686" s="260">
        <v>0.939789832433968</v>
      </c>
      <c r="AK686" s="260">
        <v>0.920141342756184</v>
      </c>
      <c r="AL686" s="260">
        <v>0.951668092386655</v>
      </c>
      <c r="AM686" s="260">
        <v>0.949252364486129</v>
      </c>
      <c r="AN686" s="259">
        <v>0.99</v>
      </c>
      <c r="AO686" s="264">
        <v>1</v>
      </c>
      <c r="AP686" s="264">
        <v>1</v>
      </c>
      <c r="AQ686" s="264">
        <v>1</v>
      </c>
      <c r="AR686" s="265">
        <v>1</v>
      </c>
      <c r="AS686" s="286">
        <v>0.0810595228934205</v>
      </c>
      <c r="AT686" s="267">
        <v>0</v>
      </c>
      <c r="AU686" s="268">
        <v>0</v>
      </c>
      <c r="AV686" s="268">
        <v>0.153846153846154</v>
      </c>
      <c r="AW686" s="268">
        <v>0.0844327176781003</v>
      </c>
      <c r="AX686" s="224"/>
      <c r="AY686" s="222"/>
    </row>
    <row r="687" ht="15" spans="1:51">
      <c r="A687" s="220"/>
      <c r="B687" s="224"/>
      <c r="C687" s="283" t="s">
        <v>668</v>
      </c>
      <c r="D687" s="111" t="s">
        <v>25</v>
      </c>
      <c r="E687" s="111" t="s">
        <v>669</v>
      </c>
      <c r="F687" s="293" t="s">
        <v>720</v>
      </c>
      <c r="G687" s="293" t="s">
        <v>720</v>
      </c>
      <c r="H687" s="293" t="s">
        <v>720</v>
      </c>
      <c r="I687" s="293" t="s">
        <v>720</v>
      </c>
      <c r="J687" s="259">
        <v>0.9</v>
      </c>
      <c r="K687" s="260">
        <v>0.962962962962963</v>
      </c>
      <c r="L687" s="260">
        <v>1</v>
      </c>
      <c r="M687" s="261">
        <v>1</v>
      </c>
      <c r="N687" s="261">
        <v>0.976782752902156</v>
      </c>
      <c r="O687" s="262">
        <v>0.9</v>
      </c>
      <c r="P687" s="263">
        <v>0.993645750595711</v>
      </c>
      <c r="Q687" s="260">
        <v>0.994194484760523</v>
      </c>
      <c r="R687" s="260">
        <v>0.991749174917492</v>
      </c>
      <c r="S687" s="260">
        <v>0.988156055989553</v>
      </c>
      <c r="T687" s="262">
        <v>0.9</v>
      </c>
      <c r="U687" s="260">
        <v>0.919380460683082</v>
      </c>
      <c r="V687" s="260">
        <v>0.928882438316401</v>
      </c>
      <c r="W687" s="260">
        <v>0.943894389438944</v>
      </c>
      <c r="X687" s="260">
        <v>0.929531969485235</v>
      </c>
      <c r="Y687" s="262">
        <v>0.92</v>
      </c>
      <c r="Z687" s="262">
        <v>0.890137328339575</v>
      </c>
      <c r="AA687" s="262">
        <v>0.877403846153846</v>
      </c>
      <c r="AB687" s="262">
        <v>0.89126559714795</v>
      </c>
      <c r="AC687" s="262">
        <v>0.874761564139247</v>
      </c>
      <c r="AD687" s="262">
        <v>0.92</v>
      </c>
      <c r="AE687" s="260">
        <v>1</v>
      </c>
      <c r="AF687" s="260">
        <v>0.998459167950693</v>
      </c>
      <c r="AG687" s="260">
        <v>0.995867768595041</v>
      </c>
      <c r="AH687" s="260">
        <v>0.994870710168685</v>
      </c>
      <c r="AI687" s="262">
        <v>0.92</v>
      </c>
      <c r="AJ687" s="260">
        <v>0.955106959927689</v>
      </c>
      <c r="AK687" s="260">
        <v>0.938461538461538</v>
      </c>
      <c r="AL687" s="260">
        <v>0.961328289197142</v>
      </c>
      <c r="AM687" s="260">
        <v>0.949362899222241</v>
      </c>
      <c r="AN687" s="259">
        <v>0.99</v>
      </c>
      <c r="AO687" s="264">
        <v>1</v>
      </c>
      <c r="AP687" s="264">
        <v>1</v>
      </c>
      <c r="AQ687" s="264">
        <v>1</v>
      </c>
      <c r="AR687" s="265">
        <v>1</v>
      </c>
      <c r="AS687" s="286">
        <v>0.0810595228934205</v>
      </c>
      <c r="AT687" s="267">
        <v>0.0625</v>
      </c>
      <c r="AU687" s="268">
        <v>0.25</v>
      </c>
      <c r="AV687" s="268">
        <v>0</v>
      </c>
      <c r="AW687" s="268">
        <v>0.0808080808080808</v>
      </c>
      <c r="AX687" s="224"/>
      <c r="AY687" s="222"/>
    </row>
    <row r="688" ht="15" spans="1:51">
      <c r="A688" s="220"/>
      <c r="B688" s="224"/>
      <c r="C688" s="283" t="s">
        <v>668</v>
      </c>
      <c r="D688" s="111" t="s">
        <v>25</v>
      </c>
      <c r="E688" s="111" t="s">
        <v>669</v>
      </c>
      <c r="F688" s="293" t="s">
        <v>721</v>
      </c>
      <c r="G688" s="293" t="s">
        <v>721</v>
      </c>
      <c r="H688" s="293" t="s">
        <v>721</v>
      </c>
      <c r="I688" s="293" t="s">
        <v>721</v>
      </c>
      <c r="J688" s="259">
        <v>0.9</v>
      </c>
      <c r="K688" s="260">
        <v>0.951219512195122</v>
      </c>
      <c r="L688" s="260">
        <v>0.941176470588235</v>
      </c>
      <c r="M688" s="261">
        <v>0.95</v>
      </c>
      <c r="N688" s="261">
        <v>0.881481481481482</v>
      </c>
      <c r="O688" s="262">
        <v>0.9</v>
      </c>
      <c r="P688" s="263">
        <v>0.969617224880383</v>
      </c>
      <c r="Q688" s="260">
        <v>0.951682484900777</v>
      </c>
      <c r="R688" s="260">
        <v>0.965599455040872</v>
      </c>
      <c r="S688" s="260">
        <v>0.960198935275988</v>
      </c>
      <c r="T688" s="262">
        <v>0.9</v>
      </c>
      <c r="U688" s="260">
        <v>0.939234449760766</v>
      </c>
      <c r="V688" s="260">
        <v>0.944779982743745</v>
      </c>
      <c r="W688" s="260">
        <v>0.938692098092643</v>
      </c>
      <c r="X688" s="260">
        <v>0.937825721490614</v>
      </c>
      <c r="Y688" s="262">
        <v>0.92</v>
      </c>
      <c r="Z688" s="262">
        <v>0.918043621943159</v>
      </c>
      <c r="AA688" s="262">
        <v>0.895498392282958</v>
      </c>
      <c r="AB688" s="262">
        <v>0.898706896551724</v>
      </c>
      <c r="AC688" s="262">
        <v>0.88467591930176</v>
      </c>
      <c r="AD688" s="262">
        <v>0.92</v>
      </c>
      <c r="AE688" s="260">
        <v>0.99959250203749</v>
      </c>
      <c r="AF688" s="260">
        <v>0.996145374449339</v>
      </c>
      <c r="AG688" s="260">
        <v>0.956603773584906</v>
      </c>
      <c r="AH688" s="260">
        <v>0.991041271933438</v>
      </c>
      <c r="AI688" s="262">
        <v>0.92</v>
      </c>
      <c r="AJ688" s="260">
        <v>0.960302125417179</v>
      </c>
      <c r="AK688" s="260">
        <v>0.944974733295901</v>
      </c>
      <c r="AL688" s="260">
        <v>0.956521739130435</v>
      </c>
      <c r="AM688" s="260">
        <v>0.947638603696099</v>
      </c>
      <c r="AN688" s="259">
        <v>0.99</v>
      </c>
      <c r="AO688" s="264">
        <v>1</v>
      </c>
      <c r="AP688" s="264">
        <v>1</v>
      </c>
      <c r="AQ688" s="264">
        <v>1</v>
      </c>
      <c r="AR688" s="265">
        <v>1</v>
      </c>
      <c r="AS688" s="286">
        <v>0.0810595228934205</v>
      </c>
      <c r="AT688" s="267">
        <v>0.130434782608696</v>
      </c>
      <c r="AU688" s="268">
        <v>0.0666666666666667</v>
      </c>
      <c r="AV688" s="268">
        <v>0.178571428571429</v>
      </c>
      <c r="AW688" s="268">
        <v>0.0691489361702128</v>
      </c>
      <c r="AX688" s="224"/>
      <c r="AY688" s="222"/>
    </row>
    <row r="689" ht="15" spans="1:51">
      <c r="A689" s="220"/>
      <c r="B689" s="224"/>
      <c r="C689" s="283" t="s">
        <v>668</v>
      </c>
      <c r="D689" s="111" t="s">
        <v>25</v>
      </c>
      <c r="E689" s="111" t="s">
        <v>669</v>
      </c>
      <c r="F689" s="293" t="s">
        <v>722</v>
      </c>
      <c r="G689" s="293" t="s">
        <v>722</v>
      </c>
      <c r="H689" s="293" t="s">
        <v>722</v>
      </c>
      <c r="I689" s="293" t="s">
        <v>722</v>
      </c>
      <c r="J689" s="259">
        <v>0.9</v>
      </c>
      <c r="K689" s="260">
        <v>0.75</v>
      </c>
      <c r="L689" s="260">
        <v>0.75</v>
      </c>
      <c r="M689" s="261">
        <v>0.6875</v>
      </c>
      <c r="N689" s="261">
        <v>0.72112676056338</v>
      </c>
      <c r="O689" s="262">
        <v>0.9</v>
      </c>
      <c r="P689" s="263">
        <v>0.992485911083281</v>
      </c>
      <c r="Q689" s="260">
        <v>0.997885835095137</v>
      </c>
      <c r="R689" s="260">
        <v>0.994500458295142</v>
      </c>
      <c r="S689" s="260">
        <v>0.987891982735572</v>
      </c>
      <c r="T689" s="262">
        <v>0.9</v>
      </c>
      <c r="U689" s="260">
        <v>0.959924859110833</v>
      </c>
      <c r="V689" s="260">
        <v>0.961945031712474</v>
      </c>
      <c r="W689" s="260">
        <v>0.97250229147571</v>
      </c>
      <c r="X689" s="260">
        <v>0.962644665979145</v>
      </c>
      <c r="Y689" s="262">
        <v>0.92</v>
      </c>
      <c r="Z689" s="262">
        <v>0.96969696969697</v>
      </c>
      <c r="AA689" s="262">
        <v>0.946666666666667</v>
      </c>
      <c r="AB689" s="262">
        <v>0.973837209302326</v>
      </c>
      <c r="AC689" s="262">
        <v>0.961769842810014</v>
      </c>
      <c r="AD689" s="262">
        <v>0.92</v>
      </c>
      <c r="AE689" s="260">
        <v>0.999411764705882</v>
      </c>
      <c r="AF689" s="260">
        <v>0.999368288060644</v>
      </c>
      <c r="AG689" s="260">
        <v>0.998427672955975</v>
      </c>
      <c r="AH689" s="260">
        <v>0.998471249630141</v>
      </c>
      <c r="AI689" s="262">
        <v>0.92</v>
      </c>
      <c r="AJ689" s="260">
        <v>0.981927710843373</v>
      </c>
      <c r="AK689" s="260">
        <v>0.977077363896848</v>
      </c>
      <c r="AL689" s="260">
        <v>0.987456445993031</v>
      </c>
      <c r="AM689" s="260">
        <v>0.982631088707468</v>
      </c>
      <c r="AN689" s="259">
        <v>0.99</v>
      </c>
      <c r="AO689" s="264">
        <v>1</v>
      </c>
      <c r="AP689" s="264">
        <v>1</v>
      </c>
      <c r="AQ689" s="264">
        <v>1</v>
      </c>
      <c r="AR689" s="265">
        <v>1</v>
      </c>
      <c r="AS689" s="286">
        <v>0.0810595228934205</v>
      </c>
      <c r="AT689" s="267">
        <v>0</v>
      </c>
      <c r="AU689" s="268">
        <v>0.285714285714286</v>
      </c>
      <c r="AV689" s="268">
        <v>0.142857142857143</v>
      </c>
      <c r="AW689" s="268">
        <v>0.0935251798561151</v>
      </c>
      <c r="AX689" s="224"/>
      <c r="AY689" s="222"/>
    </row>
    <row r="690" ht="15" spans="1:51">
      <c r="A690" s="220"/>
      <c r="B690" s="224"/>
      <c r="C690" s="283" t="s">
        <v>668</v>
      </c>
      <c r="D690" s="111" t="s">
        <v>25</v>
      </c>
      <c r="E690" s="111" t="s">
        <v>669</v>
      </c>
      <c r="F690" s="293" t="s">
        <v>723</v>
      </c>
      <c r="G690" s="293" t="s">
        <v>723</v>
      </c>
      <c r="H690" s="293" t="s">
        <v>723</v>
      </c>
      <c r="I690" s="293" t="s">
        <v>723</v>
      </c>
      <c r="J690" s="259">
        <v>0.9</v>
      </c>
      <c r="K690" s="260">
        <v>0.904761904761905</v>
      </c>
      <c r="L690" s="260">
        <v>0.944444444444444</v>
      </c>
      <c r="M690" s="261">
        <v>1</v>
      </c>
      <c r="N690" s="261">
        <v>0.936305732484076</v>
      </c>
      <c r="O690" s="262">
        <v>0.9</v>
      </c>
      <c r="P690" s="263">
        <v>0.999174917491749</v>
      </c>
      <c r="Q690" s="260">
        <v>1</v>
      </c>
      <c r="R690" s="260">
        <v>1</v>
      </c>
      <c r="S690" s="260">
        <v>0.99930641565519</v>
      </c>
      <c r="T690" s="262">
        <v>0.9</v>
      </c>
      <c r="U690" s="260">
        <v>0.97029702970297</v>
      </c>
      <c r="V690" s="260">
        <v>0.982116244411326</v>
      </c>
      <c r="W690" s="260">
        <v>0.97934595524957</v>
      </c>
      <c r="X690" s="260">
        <v>0.97654198662373</v>
      </c>
      <c r="Y690" s="262">
        <v>0.92</v>
      </c>
      <c r="Z690" s="262">
        <v>0.973067915690866</v>
      </c>
      <c r="AA690" s="262">
        <v>0.971428571428571</v>
      </c>
      <c r="AB690" s="262">
        <v>0.987179487179487</v>
      </c>
      <c r="AC690" s="262">
        <v>0.968248085001235</v>
      </c>
      <c r="AD690" s="262">
        <v>0.92</v>
      </c>
      <c r="AE690" s="260">
        <v>0.991428571428571</v>
      </c>
      <c r="AF690" s="260">
        <v>0.996551724137931</v>
      </c>
      <c r="AG690" s="260">
        <v>0.992700729927007</v>
      </c>
      <c r="AH690" s="260">
        <v>0.992402891802475</v>
      </c>
      <c r="AI690" s="262">
        <v>0.92</v>
      </c>
      <c r="AJ690" s="260">
        <v>0.985967053081147</v>
      </c>
      <c r="AK690" s="260">
        <v>0.984329089128306</v>
      </c>
      <c r="AL690" s="260">
        <v>0.9912625600699</v>
      </c>
      <c r="AM690" s="260">
        <v>0.984405940594059</v>
      </c>
      <c r="AN690" s="259">
        <v>0.99</v>
      </c>
      <c r="AO690" s="264">
        <v>1</v>
      </c>
      <c r="AP690" s="264">
        <v>1</v>
      </c>
      <c r="AQ690" s="264">
        <v>1</v>
      </c>
      <c r="AR690" s="265">
        <v>1</v>
      </c>
      <c r="AS690" s="286">
        <v>0.0810595228934205</v>
      </c>
      <c r="AT690" s="267">
        <v>0.333333333333333</v>
      </c>
      <c r="AU690" s="268">
        <v>0.0833333333333333</v>
      </c>
      <c r="AV690" s="268">
        <v>0.125</v>
      </c>
      <c r="AW690" s="268">
        <v>0.0576923076923077</v>
      </c>
      <c r="AX690" s="224"/>
      <c r="AY690" s="222"/>
    </row>
    <row r="691" ht="15" spans="1:51">
      <c r="A691" s="220"/>
      <c r="B691" s="224"/>
      <c r="C691" s="283" t="s">
        <v>668</v>
      </c>
      <c r="D691" s="111" t="s">
        <v>25</v>
      </c>
      <c r="E691" s="111" t="s">
        <v>669</v>
      </c>
      <c r="F691" s="293" t="s">
        <v>724</v>
      </c>
      <c r="G691" s="293" t="s">
        <v>724</v>
      </c>
      <c r="H691" s="293" t="s">
        <v>724</v>
      </c>
      <c r="I691" s="293" t="s">
        <v>724</v>
      </c>
      <c r="J691" s="259">
        <v>0.9</v>
      </c>
      <c r="K691" s="260">
        <v>1</v>
      </c>
      <c r="L691" s="260">
        <v>1</v>
      </c>
      <c r="M691" s="261">
        <v>1</v>
      </c>
      <c r="N691" s="261">
        <v>0.99546485260771</v>
      </c>
      <c r="O691" s="262">
        <v>0.9</v>
      </c>
      <c r="P691" s="263">
        <v>0.998261877172654</v>
      </c>
      <c r="Q691" s="260">
        <v>0.997901364113326</v>
      </c>
      <c r="R691" s="260">
        <v>1</v>
      </c>
      <c r="S691" s="260">
        <v>0.995659472015463</v>
      </c>
      <c r="T691" s="262">
        <v>0.9</v>
      </c>
      <c r="U691" s="260">
        <v>0.953939745075319</v>
      </c>
      <c r="V691" s="260">
        <v>0.942287513116474</v>
      </c>
      <c r="W691" s="260">
        <v>0.948674800168279</v>
      </c>
      <c r="X691" s="260">
        <v>0.952762847793282</v>
      </c>
      <c r="Y691" s="262">
        <v>0.92</v>
      </c>
      <c r="Z691" s="262">
        <v>0.945762711864407</v>
      </c>
      <c r="AA691" s="262">
        <v>0.908119658119658</v>
      </c>
      <c r="AB691" s="262">
        <v>0.942938659058488</v>
      </c>
      <c r="AC691" s="262">
        <v>0.932727825822433</v>
      </c>
      <c r="AD691" s="262">
        <v>0.92</v>
      </c>
      <c r="AE691" s="260">
        <v>0.998080614203455</v>
      </c>
      <c r="AF691" s="260">
        <v>0.962962962962963</v>
      </c>
      <c r="AG691" s="260">
        <v>0.997442455242967</v>
      </c>
      <c r="AH691" s="260">
        <v>0.995565410199557</v>
      </c>
      <c r="AI691" s="262">
        <v>0.92</v>
      </c>
      <c r="AJ691" s="260">
        <v>0.972366148531952</v>
      </c>
      <c r="AK691" s="260">
        <v>0.964813511611541</v>
      </c>
      <c r="AL691" s="260">
        <v>0.973034437946719</v>
      </c>
      <c r="AM691" s="260">
        <v>0.969484455610982</v>
      </c>
      <c r="AN691" s="259">
        <v>0.99</v>
      </c>
      <c r="AO691" s="264">
        <v>1</v>
      </c>
      <c r="AP691" s="264">
        <v>1</v>
      </c>
      <c r="AQ691" s="264">
        <v>1</v>
      </c>
      <c r="AR691" s="265">
        <v>1</v>
      </c>
      <c r="AS691" s="286">
        <v>0.0810595228934205</v>
      </c>
      <c r="AT691" s="267">
        <v>0</v>
      </c>
      <c r="AU691" s="268">
        <v>0</v>
      </c>
      <c r="AV691" s="268">
        <v>0</v>
      </c>
      <c r="AW691" s="268">
        <v>0.00673400673400673</v>
      </c>
      <c r="AX691" s="224"/>
      <c r="AY691" s="222"/>
    </row>
    <row r="692" ht="15" spans="1:51">
      <c r="A692" s="220"/>
      <c r="B692" s="224"/>
      <c r="C692" s="283" t="s">
        <v>668</v>
      </c>
      <c r="D692" s="111" t="s">
        <v>25</v>
      </c>
      <c r="E692" s="111" t="s">
        <v>669</v>
      </c>
      <c r="F692" s="293" t="s">
        <v>725</v>
      </c>
      <c r="G692" s="293" t="s">
        <v>725</v>
      </c>
      <c r="H692" s="293" t="s">
        <v>725</v>
      </c>
      <c r="I692" s="293" t="s">
        <v>725</v>
      </c>
      <c r="J692" s="259">
        <v>0.9</v>
      </c>
      <c r="K692" s="260">
        <v>0.833333333333333</v>
      </c>
      <c r="L692" s="260">
        <v>0.696428571428571</v>
      </c>
      <c r="M692" s="261">
        <v>0.807692307692308</v>
      </c>
      <c r="N692" s="261">
        <v>0.782201405152225</v>
      </c>
      <c r="O692" s="262">
        <v>0.9</v>
      </c>
      <c r="P692" s="263">
        <v>0.917132563051311</v>
      </c>
      <c r="Q692" s="260">
        <v>0.931154684095861</v>
      </c>
      <c r="R692" s="260">
        <v>0.943651797001987</v>
      </c>
      <c r="S692" s="260">
        <v>0.943823406665474</v>
      </c>
      <c r="T692" s="262">
        <v>0.9</v>
      </c>
      <c r="U692" s="260">
        <v>0.892160516834389</v>
      </c>
      <c r="V692" s="260">
        <v>0.894553376906318</v>
      </c>
      <c r="W692" s="260">
        <v>0.918909156582987</v>
      </c>
      <c r="X692" s="260">
        <v>0.91750879389495</v>
      </c>
      <c r="Y692" s="262">
        <v>0.92</v>
      </c>
      <c r="Z692" s="262">
        <v>0.928522336769759</v>
      </c>
      <c r="AA692" s="262">
        <v>0.910729613733906</v>
      </c>
      <c r="AB692" s="262">
        <v>0.930612244897959</v>
      </c>
      <c r="AC692" s="262">
        <v>0.917877840545531</v>
      </c>
      <c r="AD692" s="262">
        <v>0.92</v>
      </c>
      <c r="AE692" s="260">
        <v>1</v>
      </c>
      <c r="AF692" s="260">
        <v>0.992172211350294</v>
      </c>
      <c r="AG692" s="260">
        <v>0.998896856039713</v>
      </c>
      <c r="AH692" s="260">
        <v>0.993181425858795</v>
      </c>
      <c r="AI692" s="262">
        <v>0.92</v>
      </c>
      <c r="AJ692" s="260">
        <v>0.958025367278036</v>
      </c>
      <c r="AK692" s="260">
        <v>0.93092485549133</v>
      </c>
      <c r="AL692" s="260">
        <v>0.964837286265858</v>
      </c>
      <c r="AM692" s="260">
        <v>0.953189191478548</v>
      </c>
      <c r="AN692" s="259">
        <v>0.99</v>
      </c>
      <c r="AO692" s="264">
        <v>1</v>
      </c>
      <c r="AP692" s="264">
        <v>1</v>
      </c>
      <c r="AQ692" s="264">
        <v>1</v>
      </c>
      <c r="AR692" s="265">
        <v>1</v>
      </c>
      <c r="AS692" s="286">
        <v>0.0810595228934205</v>
      </c>
      <c r="AT692" s="267">
        <v>0.12</v>
      </c>
      <c r="AU692" s="268">
        <v>0.111111111111111</v>
      </c>
      <c r="AV692" s="268">
        <v>0.0888888888888889</v>
      </c>
      <c r="AW692" s="268">
        <v>0.0951949229374433</v>
      </c>
      <c r="AX692" s="224"/>
      <c r="AY692" s="222"/>
    </row>
    <row r="693" ht="15" spans="1:51">
      <c r="A693" s="220"/>
      <c r="B693" s="224"/>
      <c r="C693" s="283" t="s">
        <v>668</v>
      </c>
      <c r="D693" s="111" t="s">
        <v>25</v>
      </c>
      <c r="E693" s="111" t="s">
        <v>669</v>
      </c>
      <c r="F693" s="293" t="s">
        <v>726</v>
      </c>
      <c r="G693" s="293" t="s">
        <v>726</v>
      </c>
      <c r="H693" s="293" t="s">
        <v>726</v>
      </c>
      <c r="I693" s="293" t="s">
        <v>726</v>
      </c>
      <c r="J693" s="259">
        <v>0.9</v>
      </c>
      <c r="K693" s="260">
        <v>0.88</v>
      </c>
      <c r="L693" s="260">
        <v>0.815789473684211</v>
      </c>
      <c r="M693" s="261">
        <v>0.88</v>
      </c>
      <c r="N693" s="261">
        <v>0.839673913043478</v>
      </c>
      <c r="O693" s="262">
        <v>0.9</v>
      </c>
      <c r="P693" s="263">
        <v>0.978347698129073</v>
      </c>
      <c r="Q693" s="260">
        <v>0.982008995502249</v>
      </c>
      <c r="R693" s="260">
        <v>0.980803307737744</v>
      </c>
      <c r="S693" s="260">
        <v>0.976999665224238</v>
      </c>
      <c r="T693" s="262">
        <v>0.9</v>
      </c>
      <c r="U693" s="260">
        <v>0.932520496110994</v>
      </c>
      <c r="V693" s="260">
        <v>0.940779610194903</v>
      </c>
      <c r="W693" s="260">
        <v>0.953337271116361</v>
      </c>
      <c r="X693" s="260">
        <v>0.943757671944551</v>
      </c>
      <c r="Y693" s="262">
        <v>0.92</v>
      </c>
      <c r="Z693" s="262">
        <v>0.95159386068477</v>
      </c>
      <c r="AA693" s="262">
        <v>0.940652818991098</v>
      </c>
      <c r="AB693" s="262">
        <v>0.960386473429952</v>
      </c>
      <c r="AC693" s="262">
        <v>0.949114291897239</v>
      </c>
      <c r="AD693" s="262">
        <v>0.92</v>
      </c>
      <c r="AE693" s="260">
        <v>0.995515695067265</v>
      </c>
      <c r="AF693" s="260">
        <v>0.98989898989899</v>
      </c>
      <c r="AG693" s="260">
        <v>0.983183856502242</v>
      </c>
      <c r="AH693" s="260">
        <v>0.984803514187344</v>
      </c>
      <c r="AI693" s="262">
        <v>0.92</v>
      </c>
      <c r="AJ693" s="260">
        <v>0.974267555417765</v>
      </c>
      <c r="AK693" s="260">
        <v>0.971115537848606</v>
      </c>
      <c r="AL693" s="260">
        <v>0.980095001130966</v>
      </c>
      <c r="AM693" s="260">
        <v>0.972682866396474</v>
      </c>
      <c r="AN693" s="259">
        <v>0.99</v>
      </c>
      <c r="AO693" s="264">
        <v>1</v>
      </c>
      <c r="AP693" s="264">
        <v>1</v>
      </c>
      <c r="AQ693" s="264">
        <v>1</v>
      </c>
      <c r="AR693" s="265">
        <v>1</v>
      </c>
      <c r="AS693" s="286">
        <v>0.0810595228934205</v>
      </c>
      <c r="AT693" s="267">
        <v>0.0606060606060606</v>
      </c>
      <c r="AU693" s="268">
        <v>0.0740740740740741</v>
      </c>
      <c r="AV693" s="268">
        <v>0.159090909090909</v>
      </c>
      <c r="AW693" s="268">
        <v>0.0646551724137931</v>
      </c>
      <c r="AX693" s="224"/>
      <c r="AY693" s="222"/>
    </row>
    <row r="694" ht="15" spans="1:51">
      <c r="A694" s="220"/>
      <c r="B694" s="224"/>
      <c r="C694" s="283" t="s">
        <v>668</v>
      </c>
      <c r="D694" s="111" t="s">
        <v>25</v>
      </c>
      <c r="E694" s="111" t="s">
        <v>669</v>
      </c>
      <c r="F694" s="293" t="s">
        <v>727</v>
      </c>
      <c r="G694" s="293" t="s">
        <v>727</v>
      </c>
      <c r="H694" s="293" t="s">
        <v>727</v>
      </c>
      <c r="I694" s="293" t="s">
        <v>727</v>
      </c>
      <c r="J694" s="259">
        <v>0.9</v>
      </c>
      <c r="K694" s="260">
        <v>1</v>
      </c>
      <c r="L694" s="260">
        <v>1</v>
      </c>
      <c r="M694" s="261">
        <v>1</v>
      </c>
      <c r="N694" s="261">
        <v>0.977707006369427</v>
      </c>
      <c r="O694" s="262">
        <v>0.9</v>
      </c>
      <c r="P694" s="263">
        <v>0.993970714900947</v>
      </c>
      <c r="Q694" s="260">
        <v>0.996078431372549</v>
      </c>
      <c r="R694" s="260">
        <v>0.99247491638796</v>
      </c>
      <c r="S694" s="260">
        <v>0.992800290060257</v>
      </c>
      <c r="T694" s="262">
        <v>0.9</v>
      </c>
      <c r="U694" s="260">
        <v>0.95205282802182</v>
      </c>
      <c r="V694" s="260">
        <v>0.948039215686274</v>
      </c>
      <c r="W694" s="260">
        <v>0.959448160535117</v>
      </c>
      <c r="X694" s="260">
        <v>0.953003332239852</v>
      </c>
      <c r="Y694" s="262">
        <v>0.92</v>
      </c>
      <c r="Z694" s="262">
        <v>0.951638065522621</v>
      </c>
      <c r="AA694" s="262">
        <v>0.932270916334661</v>
      </c>
      <c r="AB694" s="262">
        <v>0.935695538057743</v>
      </c>
      <c r="AC694" s="262">
        <v>0.942250930401677</v>
      </c>
      <c r="AD694" s="262">
        <v>0.92</v>
      </c>
      <c r="AE694" s="260">
        <v>0.999698885877748</v>
      </c>
      <c r="AF694" s="260">
        <v>0.998363785110445</v>
      </c>
      <c r="AG694" s="260">
        <v>0.998867753623188</v>
      </c>
      <c r="AH694" s="260">
        <v>0.998990960108368</v>
      </c>
      <c r="AI694" s="262">
        <v>0.92</v>
      </c>
      <c r="AJ694" s="260">
        <v>0.973352916491817</v>
      </c>
      <c r="AK694" s="260">
        <v>0.961286089238845</v>
      </c>
      <c r="AL694" s="260">
        <v>0.974009508716323</v>
      </c>
      <c r="AM694" s="260">
        <v>0.971886562834208</v>
      </c>
      <c r="AN694" s="259">
        <v>0.99</v>
      </c>
      <c r="AO694" s="264">
        <v>1</v>
      </c>
      <c r="AP694" s="264">
        <v>1</v>
      </c>
      <c r="AQ694" s="264">
        <v>1</v>
      </c>
      <c r="AR694" s="265">
        <v>1</v>
      </c>
      <c r="AS694" s="286">
        <v>0.0810595228934205</v>
      </c>
      <c r="AT694" s="267">
        <v>0.0588235294117647</v>
      </c>
      <c r="AU694" s="268">
        <v>0.222222222222222</v>
      </c>
      <c r="AV694" s="268">
        <v>0</v>
      </c>
      <c r="AW694" s="268">
        <v>0.0390879478827362</v>
      </c>
      <c r="AX694" s="224"/>
      <c r="AY694" s="222"/>
    </row>
    <row r="695" ht="15" spans="1:51">
      <c r="A695" s="220"/>
      <c r="B695" s="224"/>
      <c r="C695" s="283" t="s">
        <v>668</v>
      </c>
      <c r="D695" s="111" t="s">
        <v>25</v>
      </c>
      <c r="E695" s="111" t="s">
        <v>669</v>
      </c>
      <c r="F695" s="293" t="s">
        <v>728</v>
      </c>
      <c r="G695" s="293" t="s">
        <v>728</v>
      </c>
      <c r="H695" s="293" t="s">
        <v>728</v>
      </c>
      <c r="I695" s="293" t="s">
        <v>728</v>
      </c>
      <c r="J695" s="259">
        <v>0.9</v>
      </c>
      <c r="K695" s="260">
        <v>0.867924528301887</v>
      </c>
      <c r="L695" s="260">
        <v>0.944444444444444</v>
      </c>
      <c r="M695" s="261">
        <v>0.875</v>
      </c>
      <c r="N695" s="261">
        <v>0.906849315068493</v>
      </c>
      <c r="O695" s="262">
        <v>0.9</v>
      </c>
      <c r="P695" s="263">
        <v>0.965129358830146</v>
      </c>
      <c r="Q695" s="260">
        <v>0.996850393700787</v>
      </c>
      <c r="R695" s="260">
        <v>0.987271540469974</v>
      </c>
      <c r="S695" s="260">
        <v>0.988540870893812</v>
      </c>
      <c r="T695" s="262">
        <v>0.9</v>
      </c>
      <c r="U695" s="260">
        <v>0.946006749156355</v>
      </c>
      <c r="V695" s="260">
        <v>0.950393700787402</v>
      </c>
      <c r="W695" s="260">
        <v>0.963446475195822</v>
      </c>
      <c r="X695" s="260">
        <v>0.962164770214306</v>
      </c>
      <c r="Y695" s="262">
        <v>0.92</v>
      </c>
      <c r="Z695" s="262">
        <v>0.95340282035561</v>
      </c>
      <c r="AA695" s="262">
        <v>0.95059880239521</v>
      </c>
      <c r="AB695" s="262">
        <v>0.948186528497409</v>
      </c>
      <c r="AC695" s="262">
        <v>0.95697639677323</v>
      </c>
      <c r="AD695" s="262">
        <v>0.92</v>
      </c>
      <c r="AE695" s="260">
        <v>0.998992443324937</v>
      </c>
      <c r="AF695" s="260">
        <v>0.996652719665272</v>
      </c>
      <c r="AG695" s="260">
        <v>0.998661909009813</v>
      </c>
      <c r="AH695" s="260">
        <v>0.994852483935604</v>
      </c>
      <c r="AI695" s="262">
        <v>0.92</v>
      </c>
      <c r="AJ695" s="260">
        <v>0.971691902567479</v>
      </c>
      <c r="AK695" s="260">
        <v>0.970072239422085</v>
      </c>
      <c r="AL695" s="260">
        <v>0.979647555224622</v>
      </c>
      <c r="AM695" s="260">
        <v>0.980085158383136</v>
      </c>
      <c r="AN695" s="259">
        <v>0.99</v>
      </c>
      <c r="AO695" s="264">
        <v>1</v>
      </c>
      <c r="AP695" s="264">
        <v>1</v>
      </c>
      <c r="AQ695" s="264">
        <v>1</v>
      </c>
      <c r="AR695" s="265">
        <v>1</v>
      </c>
      <c r="AS695" s="286">
        <v>0.0810595228934205</v>
      </c>
      <c r="AT695" s="267">
        <v>0.1875</v>
      </c>
      <c r="AU695" s="268">
        <v>0.166666666666667</v>
      </c>
      <c r="AV695" s="268">
        <v>0</v>
      </c>
      <c r="AW695" s="268">
        <v>0.0734463276836158</v>
      </c>
      <c r="AX695" s="224"/>
      <c r="AY695" s="222"/>
    </row>
    <row r="696" ht="15" spans="1:51">
      <c r="A696" s="220"/>
      <c r="B696" s="224"/>
      <c r="C696" s="283" t="s">
        <v>668</v>
      </c>
      <c r="D696" s="111" t="s">
        <v>25</v>
      </c>
      <c r="E696" s="111" t="s">
        <v>669</v>
      </c>
      <c r="F696" s="293" t="s">
        <v>729</v>
      </c>
      <c r="G696" s="293" t="s">
        <v>729</v>
      </c>
      <c r="H696" s="293" t="s">
        <v>729</v>
      </c>
      <c r="I696" s="293" t="s">
        <v>729</v>
      </c>
      <c r="J696" s="259">
        <v>0.9</v>
      </c>
      <c r="K696" s="260">
        <v>0.8</v>
      </c>
      <c r="L696" s="260">
        <v>0.923076923076923</v>
      </c>
      <c r="M696" s="261">
        <v>0.823529411764706</v>
      </c>
      <c r="N696" s="261">
        <v>0.806930693069307</v>
      </c>
      <c r="O696" s="262">
        <v>0.9</v>
      </c>
      <c r="P696" s="263">
        <v>0.991473235433444</v>
      </c>
      <c r="Q696" s="260">
        <v>0.9875</v>
      </c>
      <c r="R696" s="260">
        <v>0.992005329780147</v>
      </c>
      <c r="S696" s="260">
        <v>0.989234415602958</v>
      </c>
      <c r="T696" s="262">
        <v>0.9</v>
      </c>
      <c r="U696" s="260">
        <v>0.975840833728091</v>
      </c>
      <c r="V696" s="260">
        <v>0.976785714285714</v>
      </c>
      <c r="W696" s="260">
        <v>0.970686209193871</v>
      </c>
      <c r="X696" s="260">
        <v>0.970558839487136</v>
      </c>
      <c r="Y696" s="262">
        <v>0.92</v>
      </c>
      <c r="Z696" s="262">
        <v>0.97680412371134</v>
      </c>
      <c r="AA696" s="262">
        <v>0.964664310954064</v>
      </c>
      <c r="AB696" s="262">
        <v>0.980851063829787</v>
      </c>
      <c r="AC696" s="262">
        <v>0.971188039770665</v>
      </c>
      <c r="AD696" s="262">
        <v>0.92</v>
      </c>
      <c r="AE696" s="260">
        <v>0.996621621621622</v>
      </c>
      <c r="AF696" s="260">
        <v>1</v>
      </c>
      <c r="AG696" s="260">
        <v>1</v>
      </c>
      <c r="AH696" s="260">
        <v>0.996577946768061</v>
      </c>
      <c r="AI696" s="262">
        <v>0.92</v>
      </c>
      <c r="AJ696" s="260">
        <v>0.989262209906477</v>
      </c>
      <c r="AK696" s="260">
        <v>0.984578884934757</v>
      </c>
      <c r="AL696" s="260">
        <v>0.992393509127789</v>
      </c>
      <c r="AM696" s="260">
        <v>0.986476241214679</v>
      </c>
      <c r="AN696" s="259">
        <v>0.99</v>
      </c>
      <c r="AO696" s="264">
        <v>1</v>
      </c>
      <c r="AP696" s="264">
        <v>1</v>
      </c>
      <c r="AQ696" s="264">
        <v>1</v>
      </c>
      <c r="AR696" s="265">
        <v>1</v>
      </c>
      <c r="AS696" s="286">
        <v>0.0810595228934205</v>
      </c>
      <c r="AT696" s="267">
        <v>0.0909090909090909</v>
      </c>
      <c r="AU696" s="268">
        <v>0.5</v>
      </c>
      <c r="AV696" s="268">
        <v>0.0833333333333333</v>
      </c>
      <c r="AW696" s="268">
        <v>0.0588235294117647</v>
      </c>
      <c r="AX696" s="224"/>
      <c r="AY696" s="222"/>
    </row>
    <row r="697" ht="15" spans="1:51">
      <c r="A697" s="220"/>
      <c r="B697" s="224"/>
      <c r="C697" s="283" t="s">
        <v>668</v>
      </c>
      <c r="D697" s="111" t="s">
        <v>25</v>
      </c>
      <c r="E697" s="111" t="s">
        <v>669</v>
      </c>
      <c r="F697" s="293" t="s">
        <v>730</v>
      </c>
      <c r="G697" s="293" t="s">
        <v>730</v>
      </c>
      <c r="H697" s="293" t="s">
        <v>730</v>
      </c>
      <c r="I697" s="293" t="s">
        <v>730</v>
      </c>
      <c r="J697" s="259">
        <v>0.9</v>
      </c>
      <c r="K697" s="260">
        <v>0.902439024390244</v>
      </c>
      <c r="L697" s="260">
        <v>0.766666666666667</v>
      </c>
      <c r="M697" s="261">
        <v>0.95</v>
      </c>
      <c r="N697" s="261">
        <v>0.921739130434783</v>
      </c>
      <c r="O697" s="262">
        <v>0.9</v>
      </c>
      <c r="P697" s="263">
        <v>0.934979610330766</v>
      </c>
      <c r="Q697" s="260">
        <v>0.936440677966102</v>
      </c>
      <c r="R697" s="260">
        <v>0.966960352422907</v>
      </c>
      <c r="S697" s="260">
        <v>0.940301748917306</v>
      </c>
      <c r="T697" s="262">
        <v>0.9</v>
      </c>
      <c r="U697" s="260">
        <v>0.927276846397825</v>
      </c>
      <c r="V697" s="260">
        <v>0.924576271186441</v>
      </c>
      <c r="W697" s="260">
        <v>0.948395217117684</v>
      </c>
      <c r="X697" s="260">
        <v>0.933518147093016</v>
      </c>
      <c r="Y697" s="262">
        <v>0.92</v>
      </c>
      <c r="Z697" s="262">
        <v>0.94080203691916</v>
      </c>
      <c r="AA697" s="262">
        <v>0.91679273827534</v>
      </c>
      <c r="AB697" s="262">
        <v>0.942827442827443</v>
      </c>
      <c r="AC697" s="262">
        <v>0.923838292949418</v>
      </c>
      <c r="AD697" s="262">
        <v>0.92</v>
      </c>
      <c r="AE697" s="260">
        <v>0.997860962566845</v>
      </c>
      <c r="AF697" s="260">
        <v>0.997766610831938</v>
      </c>
      <c r="AG697" s="260">
        <v>0.99622641509434</v>
      </c>
      <c r="AH697" s="260">
        <v>0.994508223865769</v>
      </c>
      <c r="AI697" s="262">
        <v>0.92</v>
      </c>
      <c r="AJ697" s="260">
        <v>0.96174406949549</v>
      </c>
      <c r="AK697" s="260">
        <v>0.940793047256926</v>
      </c>
      <c r="AL697" s="260">
        <v>0.971262979956532</v>
      </c>
      <c r="AM697" s="260">
        <v>0.959350633918043</v>
      </c>
      <c r="AN697" s="259">
        <v>0.99</v>
      </c>
      <c r="AO697" s="264">
        <v>1</v>
      </c>
      <c r="AP697" s="264">
        <v>1</v>
      </c>
      <c r="AQ697" s="264">
        <v>1</v>
      </c>
      <c r="AR697" s="265">
        <v>1</v>
      </c>
      <c r="AS697" s="286">
        <v>0.0810595228934205</v>
      </c>
      <c r="AT697" s="267">
        <v>0.0967741935483871</v>
      </c>
      <c r="AU697" s="268">
        <v>0.125</v>
      </c>
      <c r="AV697" s="268">
        <v>0.176470588235294</v>
      </c>
      <c r="AW697" s="268">
        <v>0.0729537366548043</v>
      </c>
      <c r="AX697" s="224"/>
      <c r="AY697" s="222"/>
    </row>
    <row r="698" ht="15" spans="1:51">
      <c r="A698" s="220"/>
      <c r="B698" s="224"/>
      <c r="C698" s="283" t="s">
        <v>668</v>
      </c>
      <c r="D698" s="111" t="s">
        <v>25</v>
      </c>
      <c r="E698" s="111" t="s">
        <v>669</v>
      </c>
      <c r="F698" s="293" t="s">
        <v>731</v>
      </c>
      <c r="G698" s="293" t="s">
        <v>731</v>
      </c>
      <c r="H698" s="293" t="s">
        <v>731</v>
      </c>
      <c r="I698" s="293" t="s">
        <v>731</v>
      </c>
      <c r="J698" s="259">
        <v>0.9</v>
      </c>
      <c r="K698" s="260">
        <v>1</v>
      </c>
      <c r="L698" s="260">
        <v>1</v>
      </c>
      <c r="M698" s="261">
        <v>1</v>
      </c>
      <c r="N698" s="261">
        <v>0.988873435326843</v>
      </c>
      <c r="O698" s="262">
        <v>0.9</v>
      </c>
      <c r="P698" s="263">
        <v>0.983870967741935</v>
      </c>
      <c r="Q698" s="260">
        <v>0.982497082847141</v>
      </c>
      <c r="R698" s="260">
        <v>0.985024154589372</v>
      </c>
      <c r="S698" s="260">
        <v>0.986323260833472</v>
      </c>
      <c r="T698" s="262">
        <v>0.9</v>
      </c>
      <c r="U698" s="260">
        <v>0.938172043010753</v>
      </c>
      <c r="V698" s="260">
        <v>0.935822637106184</v>
      </c>
      <c r="W698" s="260">
        <v>0.944444444444444</v>
      </c>
      <c r="X698" s="260">
        <v>0.943819525153578</v>
      </c>
      <c r="Y698" s="262">
        <v>0.92</v>
      </c>
      <c r="Z698" s="262">
        <v>0.915577889447236</v>
      </c>
      <c r="AA698" s="262">
        <v>0.920792079207921</v>
      </c>
      <c r="AB698" s="262">
        <v>0.912621359223301</v>
      </c>
      <c r="AC698" s="262">
        <v>0.915317625687877</v>
      </c>
      <c r="AD698" s="262">
        <v>0.92</v>
      </c>
      <c r="AE698" s="260">
        <v>0.998073217726397</v>
      </c>
      <c r="AF698" s="260">
        <v>0.995161290322581</v>
      </c>
      <c r="AG698" s="260">
        <v>0.990123456790123</v>
      </c>
      <c r="AH698" s="260">
        <v>0.988420565076424</v>
      </c>
      <c r="AI698" s="262">
        <v>0.92</v>
      </c>
      <c r="AJ698" s="260">
        <v>0.96551724137931</v>
      </c>
      <c r="AK698" s="260">
        <v>0.955590800951626</v>
      </c>
      <c r="AL698" s="260">
        <v>0.969877277798438</v>
      </c>
      <c r="AM698" s="260">
        <v>0.964019962346472</v>
      </c>
      <c r="AN698" s="259">
        <v>0.99</v>
      </c>
      <c r="AO698" s="264">
        <v>1</v>
      </c>
      <c r="AP698" s="264">
        <v>1</v>
      </c>
      <c r="AQ698" s="264">
        <v>1</v>
      </c>
      <c r="AR698" s="265">
        <v>1</v>
      </c>
      <c r="AS698" s="286">
        <v>0.0810595228934205</v>
      </c>
      <c r="AT698" s="267">
        <v>0</v>
      </c>
      <c r="AU698" s="268">
        <v>0</v>
      </c>
      <c r="AV698" s="268">
        <v>0.142857142857143</v>
      </c>
      <c r="AW698" s="268">
        <v>0.0573770491803279</v>
      </c>
      <c r="AX698" s="224"/>
      <c r="AY698" s="222"/>
    </row>
    <row r="699" ht="15" spans="1:51">
      <c r="A699" s="220"/>
      <c r="B699" s="224"/>
      <c r="C699" s="283" t="s">
        <v>668</v>
      </c>
      <c r="D699" s="111" t="s">
        <v>25</v>
      </c>
      <c r="E699" s="111" t="s">
        <v>669</v>
      </c>
      <c r="F699" s="293" t="s">
        <v>732</v>
      </c>
      <c r="G699" s="293" t="s">
        <v>732</v>
      </c>
      <c r="H699" s="293" t="s">
        <v>732</v>
      </c>
      <c r="I699" s="293" t="s">
        <v>732</v>
      </c>
      <c r="J699" s="259">
        <v>0.9</v>
      </c>
      <c r="K699" s="260">
        <v>0.80952380952381</v>
      </c>
      <c r="L699" s="260">
        <v>0.8</v>
      </c>
      <c r="M699" s="261">
        <v>0.80952380952381</v>
      </c>
      <c r="N699" s="261">
        <v>0.805907172995781</v>
      </c>
      <c r="O699" s="262">
        <v>0.9</v>
      </c>
      <c r="P699" s="263">
        <v>0.975767366720517</v>
      </c>
      <c r="Q699" s="260">
        <v>0.964669738863287</v>
      </c>
      <c r="R699" s="260">
        <v>0.970022624434389</v>
      </c>
      <c r="S699" s="260">
        <v>0.970918317556358</v>
      </c>
      <c r="T699" s="262">
        <v>0.9</v>
      </c>
      <c r="U699" s="260">
        <v>0.939418416801292</v>
      </c>
      <c r="V699" s="260">
        <v>0.935483870967742</v>
      </c>
      <c r="W699" s="260">
        <v>0.953619909502262</v>
      </c>
      <c r="X699" s="260">
        <v>0.937371913730848</v>
      </c>
      <c r="Y699" s="262">
        <v>0.92</v>
      </c>
      <c r="Z699" s="262">
        <v>0.943181818181818</v>
      </c>
      <c r="AA699" s="262">
        <v>0.932960893854749</v>
      </c>
      <c r="AB699" s="262">
        <v>0.957337883959044</v>
      </c>
      <c r="AC699" s="262">
        <v>0.94103149795624</v>
      </c>
      <c r="AD699" s="262">
        <v>0.92</v>
      </c>
      <c r="AE699" s="260">
        <v>0.997690531177829</v>
      </c>
      <c r="AF699" s="260">
        <v>0.989510489510489</v>
      </c>
      <c r="AG699" s="260">
        <v>0.994936708860759</v>
      </c>
      <c r="AH699" s="260">
        <v>0.986127167630058</v>
      </c>
      <c r="AI699" s="262">
        <v>0.92</v>
      </c>
      <c r="AJ699" s="260">
        <v>0.972288438617402</v>
      </c>
      <c r="AK699" s="260">
        <v>0.960356788899901</v>
      </c>
      <c r="AL699" s="260">
        <v>0.981308411214953</v>
      </c>
      <c r="AM699" s="260">
        <v>0.96865889212828</v>
      </c>
      <c r="AN699" s="259">
        <v>0.99</v>
      </c>
      <c r="AO699" s="264">
        <v>1</v>
      </c>
      <c r="AP699" s="264">
        <v>1</v>
      </c>
      <c r="AQ699" s="264">
        <v>1</v>
      </c>
      <c r="AR699" s="265">
        <v>1</v>
      </c>
      <c r="AS699" s="286">
        <v>0.0810595228934205</v>
      </c>
      <c r="AT699" s="267">
        <v>0.125</v>
      </c>
      <c r="AU699" s="268">
        <v>0.4</v>
      </c>
      <c r="AV699" s="268">
        <v>0.25</v>
      </c>
      <c r="AW699" s="268">
        <v>0.0474137931034483</v>
      </c>
      <c r="AX699" s="224"/>
      <c r="AY699" s="222"/>
    </row>
    <row r="700" ht="15" spans="1:51">
      <c r="A700" s="220"/>
      <c r="B700" s="224"/>
      <c r="C700" s="283" t="s">
        <v>668</v>
      </c>
      <c r="D700" s="111" t="s">
        <v>25</v>
      </c>
      <c r="E700" s="111" t="s">
        <v>669</v>
      </c>
      <c r="F700" s="293" t="s">
        <v>733</v>
      </c>
      <c r="G700" s="293" t="s">
        <v>733</v>
      </c>
      <c r="H700" s="293" t="s">
        <v>733</v>
      </c>
      <c r="I700" s="293" t="s">
        <v>733</v>
      </c>
      <c r="J700" s="259">
        <v>0.9</v>
      </c>
      <c r="K700" s="260">
        <v>0.866666666666667</v>
      </c>
      <c r="L700" s="260">
        <v>0.928571428571429</v>
      </c>
      <c r="M700" s="261">
        <v>0.866666666666667</v>
      </c>
      <c r="N700" s="261">
        <v>0.85207100591716</v>
      </c>
      <c r="O700" s="262">
        <v>0.9</v>
      </c>
      <c r="P700" s="263">
        <v>0.998711340206186</v>
      </c>
      <c r="Q700" s="260">
        <v>0.995670995670996</v>
      </c>
      <c r="R700" s="260">
        <v>0.999173553719008</v>
      </c>
      <c r="S700" s="260">
        <v>0.998964573626211</v>
      </c>
      <c r="T700" s="262">
        <v>0.9</v>
      </c>
      <c r="U700" s="260">
        <v>0.971005154639175</v>
      </c>
      <c r="V700" s="260">
        <v>0.967532467532468</v>
      </c>
      <c r="W700" s="260">
        <v>0.979338842975207</v>
      </c>
      <c r="X700" s="260">
        <v>0.972967975741439</v>
      </c>
      <c r="Y700" s="262">
        <v>0.92</v>
      </c>
      <c r="Z700" s="262">
        <v>0.976114649681529</v>
      </c>
      <c r="AA700" s="262">
        <v>0.986607142857143</v>
      </c>
      <c r="AB700" s="262">
        <v>0.983425414364641</v>
      </c>
      <c r="AC700" s="262">
        <v>0.974900435306104</v>
      </c>
      <c r="AD700" s="262">
        <v>0.92</v>
      </c>
      <c r="AE700" s="260">
        <v>1</v>
      </c>
      <c r="AF700" s="260">
        <v>1</v>
      </c>
      <c r="AG700" s="260">
        <v>0.999486389316898</v>
      </c>
      <c r="AH700" s="260">
        <v>0.9989101841413</v>
      </c>
      <c r="AI700" s="262">
        <v>0.92</v>
      </c>
      <c r="AJ700" s="260">
        <v>0.986238532110092</v>
      </c>
      <c r="AK700" s="260">
        <v>0.982507288629738</v>
      </c>
      <c r="AL700" s="260">
        <v>0.991730279898219</v>
      </c>
      <c r="AM700" s="260">
        <v>0.988081710314209</v>
      </c>
      <c r="AN700" s="259">
        <v>0.99</v>
      </c>
      <c r="AO700" s="264">
        <v>1</v>
      </c>
      <c r="AP700" s="264">
        <v>1</v>
      </c>
      <c r="AQ700" s="264">
        <v>1</v>
      </c>
      <c r="AR700" s="265">
        <v>1</v>
      </c>
      <c r="AS700" s="286">
        <v>0.0810595228934205</v>
      </c>
      <c r="AT700" s="267">
        <v>0</v>
      </c>
      <c r="AU700" s="268">
        <v>0</v>
      </c>
      <c r="AV700" s="268">
        <v>0</v>
      </c>
      <c r="AW700" s="268">
        <v>0.0526315789473684</v>
      </c>
      <c r="AX700" s="224"/>
      <c r="AY700" s="222"/>
    </row>
    <row r="701" ht="15" spans="1:51">
      <c r="A701" s="220"/>
      <c r="B701" s="224"/>
      <c r="C701" s="283" t="s">
        <v>668</v>
      </c>
      <c r="D701" s="111" t="s">
        <v>25</v>
      </c>
      <c r="E701" s="111" t="s">
        <v>669</v>
      </c>
      <c r="F701" s="293" t="s">
        <v>734</v>
      </c>
      <c r="G701" s="293" t="s">
        <v>734</v>
      </c>
      <c r="H701" s="293" t="s">
        <v>734</v>
      </c>
      <c r="I701" s="293" t="s">
        <v>734</v>
      </c>
      <c r="J701" s="259">
        <v>0.9</v>
      </c>
      <c r="K701" s="260">
        <v>1</v>
      </c>
      <c r="L701" s="260">
        <v>0.769230769230769</v>
      </c>
      <c r="M701" s="261">
        <v>0.933333333333333</v>
      </c>
      <c r="N701" s="261">
        <v>0.859550561797753</v>
      </c>
      <c r="O701" s="262">
        <v>0.9</v>
      </c>
      <c r="P701" s="263">
        <v>0.947804728277556</v>
      </c>
      <c r="Q701" s="260">
        <v>0.974418604651163</v>
      </c>
      <c r="R701" s="260">
        <v>0.948845631507469</v>
      </c>
      <c r="S701" s="260">
        <v>0.945690492977876</v>
      </c>
      <c r="T701" s="262">
        <v>0.9</v>
      </c>
      <c r="U701" s="260">
        <v>0.902057107767885</v>
      </c>
      <c r="V701" s="260">
        <v>0.940697674418605</v>
      </c>
      <c r="W701" s="260">
        <v>0.912177455862381</v>
      </c>
      <c r="X701" s="260">
        <v>0.921718086018637</v>
      </c>
      <c r="Y701" s="262">
        <v>0.92</v>
      </c>
      <c r="Z701" s="262">
        <v>0.950468540829987</v>
      </c>
      <c r="AA701" s="262">
        <v>0.968921389396709</v>
      </c>
      <c r="AB701" s="262">
        <v>0.945794392523365</v>
      </c>
      <c r="AC701" s="262">
        <v>0.950198075834748</v>
      </c>
      <c r="AD701" s="262">
        <v>0.92</v>
      </c>
      <c r="AE701" s="260">
        <v>0.986928104575163</v>
      </c>
      <c r="AF701" s="260">
        <v>0.994413407821229</v>
      </c>
      <c r="AG701" s="260">
        <v>0.979865771812081</v>
      </c>
      <c r="AH701" s="260">
        <v>0.987007066332346</v>
      </c>
      <c r="AI701" s="262">
        <v>0.92</v>
      </c>
      <c r="AJ701" s="260">
        <v>0.960789210789211</v>
      </c>
      <c r="AK701" s="260">
        <v>0.972992181947406</v>
      </c>
      <c r="AL701" s="260">
        <v>0.977777777777778</v>
      </c>
      <c r="AM701" s="260">
        <v>0.972902263990997</v>
      </c>
      <c r="AN701" s="259">
        <v>0.99</v>
      </c>
      <c r="AO701" s="264">
        <v>1</v>
      </c>
      <c r="AP701" s="264">
        <v>1</v>
      </c>
      <c r="AQ701" s="264">
        <v>1</v>
      </c>
      <c r="AR701" s="265">
        <v>1</v>
      </c>
      <c r="AS701" s="286">
        <v>0.0810595228934205</v>
      </c>
      <c r="AT701" s="267">
        <v>0</v>
      </c>
      <c r="AU701" s="268">
        <v>0.142857142857143</v>
      </c>
      <c r="AV701" s="268">
        <v>0</v>
      </c>
      <c r="AW701" s="268">
        <v>0.0346153846153846</v>
      </c>
      <c r="AX701" s="224"/>
      <c r="AY701" s="222"/>
    </row>
    <row r="702" ht="15" spans="1:51">
      <c r="A702" s="220"/>
      <c r="B702" s="224"/>
      <c r="C702" s="283" t="s">
        <v>668</v>
      </c>
      <c r="D702" s="111" t="s">
        <v>25</v>
      </c>
      <c r="E702" s="111" t="s">
        <v>669</v>
      </c>
      <c r="F702" s="293" t="s">
        <v>735</v>
      </c>
      <c r="G702" s="293" t="s">
        <v>735</v>
      </c>
      <c r="H702" s="293" t="s">
        <v>735</v>
      </c>
      <c r="I702" s="293" t="s">
        <v>735</v>
      </c>
      <c r="J702" s="259">
        <v>0.9</v>
      </c>
      <c r="K702" s="260">
        <v>0.825396825396825</v>
      </c>
      <c r="L702" s="260">
        <v>0.956521739130435</v>
      </c>
      <c r="M702" s="261">
        <v>0.82258064516129</v>
      </c>
      <c r="N702" s="261">
        <v>0.8535170413343</v>
      </c>
      <c r="O702" s="262">
        <v>0.9</v>
      </c>
      <c r="P702" s="263">
        <v>0.965897693079238</v>
      </c>
      <c r="Q702" s="260">
        <v>0.916760404949381</v>
      </c>
      <c r="R702" s="260">
        <v>0.9456906729634</v>
      </c>
      <c r="S702" s="260">
        <v>0.960181742260046</v>
      </c>
      <c r="T702" s="262">
        <v>0.9</v>
      </c>
      <c r="U702" s="260">
        <v>0.938482113005684</v>
      </c>
      <c r="V702" s="260">
        <v>0.948256467941507</v>
      </c>
      <c r="W702" s="260">
        <v>0.955608028335301</v>
      </c>
      <c r="X702" s="260">
        <v>0.945377900618401</v>
      </c>
      <c r="Y702" s="262">
        <v>0.92</v>
      </c>
      <c r="Z702" s="262">
        <v>0.962937542896362</v>
      </c>
      <c r="AA702" s="262">
        <v>0.948770491803279</v>
      </c>
      <c r="AB702" s="262">
        <v>0.958823529411765</v>
      </c>
      <c r="AC702" s="262">
        <v>0.955488544363958</v>
      </c>
      <c r="AD702" s="262">
        <v>0.92</v>
      </c>
      <c r="AE702" s="260">
        <v>0.995854922279793</v>
      </c>
      <c r="AF702" s="260">
        <v>0.994594594594595</v>
      </c>
      <c r="AG702" s="260">
        <v>0.984832069339112</v>
      </c>
      <c r="AH702" s="260">
        <v>0.986348122866894</v>
      </c>
      <c r="AI702" s="262">
        <v>0.92</v>
      </c>
      <c r="AJ702" s="260">
        <v>0.960612985616346</v>
      </c>
      <c r="AK702" s="260">
        <v>0.961887477313975</v>
      </c>
      <c r="AL702" s="260">
        <v>0.971358118361153</v>
      </c>
      <c r="AM702" s="260">
        <v>0.968888821158345</v>
      </c>
      <c r="AN702" s="259">
        <v>0.99</v>
      </c>
      <c r="AO702" s="264">
        <v>1</v>
      </c>
      <c r="AP702" s="264">
        <v>1</v>
      </c>
      <c r="AQ702" s="264">
        <v>1</v>
      </c>
      <c r="AR702" s="265">
        <v>1</v>
      </c>
      <c r="AS702" s="286">
        <v>0.0810595228934205</v>
      </c>
      <c r="AT702" s="267">
        <v>0.105263157894737</v>
      </c>
      <c r="AU702" s="268">
        <v>0.136363636363636</v>
      </c>
      <c r="AV702" s="268">
        <v>0.0869565217391304</v>
      </c>
      <c r="AW702" s="268">
        <v>0.0647058823529412</v>
      </c>
      <c r="AX702" s="224"/>
      <c r="AY702" s="222"/>
    </row>
    <row r="703" ht="15" spans="1:51">
      <c r="A703" s="220"/>
      <c r="B703" s="224"/>
      <c r="C703" s="283" t="s">
        <v>668</v>
      </c>
      <c r="D703" s="111" t="s">
        <v>25</v>
      </c>
      <c r="E703" s="111" t="s">
        <v>669</v>
      </c>
      <c r="F703" s="293" t="s">
        <v>736</v>
      </c>
      <c r="G703" s="293" t="s">
        <v>736</v>
      </c>
      <c r="H703" s="293" t="s">
        <v>736</v>
      </c>
      <c r="I703" s="293" t="s">
        <v>736</v>
      </c>
      <c r="J703" s="259">
        <v>0.9</v>
      </c>
      <c r="K703" s="260">
        <v>0.825</v>
      </c>
      <c r="L703" s="260">
        <v>0.857142857142857</v>
      </c>
      <c r="M703" s="261">
        <v>0.878048780487805</v>
      </c>
      <c r="N703" s="261">
        <v>0.885906040268456</v>
      </c>
      <c r="O703" s="262">
        <v>0.9</v>
      </c>
      <c r="P703" s="263">
        <v>0.934529879665511</v>
      </c>
      <c r="Q703" s="260">
        <v>0.937360178970917</v>
      </c>
      <c r="R703" s="260">
        <v>0.9584</v>
      </c>
      <c r="S703" s="260">
        <v>0.901358780209522</v>
      </c>
      <c r="T703" s="262">
        <v>0.9</v>
      </c>
      <c r="U703" s="260">
        <v>0.907403630430349</v>
      </c>
      <c r="V703" s="260">
        <v>0.955257270693512</v>
      </c>
      <c r="W703" s="260">
        <v>0.95488</v>
      </c>
      <c r="X703" s="260">
        <v>0.93146457836324</v>
      </c>
      <c r="Y703" s="262">
        <v>0.92</v>
      </c>
      <c r="Z703" s="262">
        <v>0.907325684024713</v>
      </c>
      <c r="AA703" s="262">
        <v>0.949129852744311</v>
      </c>
      <c r="AB703" s="262">
        <v>0.935656836461126</v>
      </c>
      <c r="AC703" s="262">
        <v>0.945423758249392</v>
      </c>
      <c r="AD703" s="262">
        <v>0.92</v>
      </c>
      <c r="AE703" s="260">
        <v>0.990662139219015</v>
      </c>
      <c r="AF703" s="260">
        <v>0.948170731707317</v>
      </c>
      <c r="AG703" s="260">
        <v>0.976138828633406</v>
      </c>
      <c r="AH703" s="260">
        <v>0.969326198834396</v>
      </c>
      <c r="AI703" s="262">
        <v>0.92</v>
      </c>
      <c r="AJ703" s="260">
        <v>0.937230871149387</v>
      </c>
      <c r="AK703" s="260">
        <v>0.970785440613027</v>
      </c>
      <c r="AL703" s="260">
        <v>0.97369099819448</v>
      </c>
      <c r="AM703" s="260">
        <v>0.967934012886238</v>
      </c>
      <c r="AN703" s="259">
        <v>0.99</v>
      </c>
      <c r="AO703" s="264">
        <v>1</v>
      </c>
      <c r="AP703" s="264">
        <v>1</v>
      </c>
      <c r="AQ703" s="264">
        <v>1</v>
      </c>
      <c r="AR703" s="265">
        <v>1</v>
      </c>
      <c r="AS703" s="286">
        <v>0.0810595228934205</v>
      </c>
      <c r="AT703" s="267">
        <v>0.0555555555555556</v>
      </c>
      <c r="AU703" s="268">
        <v>0</v>
      </c>
      <c r="AV703" s="268">
        <v>0.0588235294117647</v>
      </c>
      <c r="AW703" s="268">
        <v>0.0554156171284635</v>
      </c>
      <c r="AX703" s="224"/>
      <c r="AY703" s="222"/>
    </row>
    <row r="704" ht="15" spans="1:51">
      <c r="A704" s="220"/>
      <c r="B704" s="224"/>
      <c r="C704" s="283" t="s">
        <v>668</v>
      </c>
      <c r="D704" s="111" t="s">
        <v>25</v>
      </c>
      <c r="E704" s="111" t="s">
        <v>669</v>
      </c>
      <c r="F704" s="293" t="s">
        <v>737</v>
      </c>
      <c r="G704" s="293" t="s">
        <v>737</v>
      </c>
      <c r="H704" s="293" t="s">
        <v>737</v>
      </c>
      <c r="I704" s="293" t="s">
        <v>737</v>
      </c>
      <c r="J704" s="259">
        <v>0.9</v>
      </c>
      <c r="K704" s="260">
        <v>0.891304347826087</v>
      </c>
      <c r="L704" s="260">
        <v>1</v>
      </c>
      <c r="M704" s="261">
        <v>0.933333333333333</v>
      </c>
      <c r="N704" s="261">
        <v>0.913913913913914</v>
      </c>
      <c r="O704" s="262">
        <v>0.9</v>
      </c>
      <c r="P704" s="263">
        <v>0.96502900034118</v>
      </c>
      <c r="Q704" s="260">
        <v>0.959484346224678</v>
      </c>
      <c r="R704" s="260">
        <v>0.97119341563786</v>
      </c>
      <c r="S704" s="260">
        <v>0.953552060444021</v>
      </c>
      <c r="T704" s="262">
        <v>0.9</v>
      </c>
      <c r="U704" s="260">
        <v>0.943875810303651</v>
      </c>
      <c r="V704" s="260">
        <v>0.942909760589319</v>
      </c>
      <c r="W704" s="260">
        <v>0.955246913580247</v>
      </c>
      <c r="X704" s="260">
        <v>0.941298723791174</v>
      </c>
      <c r="Y704" s="262">
        <v>0.92</v>
      </c>
      <c r="Z704" s="262">
        <v>0.970695970695971</v>
      </c>
      <c r="AA704" s="262">
        <v>0.963227783452503</v>
      </c>
      <c r="AB704" s="262">
        <v>0.968658178256611</v>
      </c>
      <c r="AC704" s="262">
        <v>0.964470630244599</v>
      </c>
      <c r="AD704" s="262">
        <v>0.92</v>
      </c>
      <c r="AE704" s="260">
        <v>0.999186330349878</v>
      </c>
      <c r="AF704" s="260">
        <v>0.996295240809347</v>
      </c>
      <c r="AG704" s="260">
        <v>0.999431279620853</v>
      </c>
      <c r="AH704" s="260">
        <v>0.997592144202314</v>
      </c>
      <c r="AI704" s="262">
        <v>0.92</v>
      </c>
      <c r="AJ704" s="260">
        <v>0.978835246922119</v>
      </c>
      <c r="AK704" s="260">
        <v>0.973542944785276</v>
      </c>
      <c r="AL704" s="260">
        <v>0.980647789773885</v>
      </c>
      <c r="AM704" s="260">
        <v>0.978547046169946</v>
      </c>
      <c r="AN704" s="259">
        <v>0.99</v>
      </c>
      <c r="AO704" s="264">
        <v>1</v>
      </c>
      <c r="AP704" s="264">
        <v>1</v>
      </c>
      <c r="AQ704" s="264">
        <v>1</v>
      </c>
      <c r="AR704" s="265">
        <v>1</v>
      </c>
      <c r="AS704" s="286">
        <v>0.0810595228934205</v>
      </c>
      <c r="AT704" s="267">
        <v>0</v>
      </c>
      <c r="AU704" s="268">
        <v>0.142857142857143</v>
      </c>
      <c r="AV704" s="268">
        <v>0.0769230769230769</v>
      </c>
      <c r="AW704" s="268">
        <v>0.0611620795107034</v>
      </c>
      <c r="AX704" s="224"/>
      <c r="AY704" s="222"/>
    </row>
    <row r="705" ht="15" spans="1:51">
      <c r="A705" s="220"/>
      <c r="B705" s="224"/>
      <c r="C705" s="283" t="s">
        <v>668</v>
      </c>
      <c r="D705" s="111" t="s">
        <v>25</v>
      </c>
      <c r="E705" s="111" t="s">
        <v>669</v>
      </c>
      <c r="F705" s="293" t="s">
        <v>738</v>
      </c>
      <c r="G705" s="293" t="s">
        <v>738</v>
      </c>
      <c r="H705" s="293" t="s">
        <v>738</v>
      </c>
      <c r="I705" s="293" t="s">
        <v>738</v>
      </c>
      <c r="J705" s="259">
        <v>0.9</v>
      </c>
      <c r="K705" s="260">
        <v>0.96551724137931</v>
      </c>
      <c r="L705" s="260">
        <v>0.956521739130435</v>
      </c>
      <c r="M705" s="261">
        <v>1</v>
      </c>
      <c r="N705" s="261">
        <v>0.921898928024502</v>
      </c>
      <c r="O705" s="262">
        <v>0.9</v>
      </c>
      <c r="P705" s="263">
        <v>0.9298473530367</v>
      </c>
      <c r="Q705" s="260">
        <v>0.952637244348762</v>
      </c>
      <c r="R705" s="260">
        <v>0.944367816091954</v>
      </c>
      <c r="S705" s="260">
        <v>0.91264875031649</v>
      </c>
      <c r="T705" s="262">
        <v>0.9</v>
      </c>
      <c r="U705" s="260">
        <v>0.914582656706723</v>
      </c>
      <c r="V705" s="260">
        <v>0.921420882669537</v>
      </c>
      <c r="W705" s="260">
        <v>0.92183908045977</v>
      </c>
      <c r="X705" s="260">
        <v>0.900604043838391</v>
      </c>
      <c r="Y705" s="262">
        <v>0.92</v>
      </c>
      <c r="Z705" s="262">
        <v>0.942857142857143</v>
      </c>
      <c r="AA705" s="262">
        <v>0.915094339622642</v>
      </c>
      <c r="AB705" s="262">
        <v>0.944554455445545</v>
      </c>
      <c r="AC705" s="262">
        <v>0.937101572460688</v>
      </c>
      <c r="AD705" s="262">
        <v>0.92</v>
      </c>
      <c r="AE705" s="260">
        <v>0.997967479674797</v>
      </c>
      <c r="AF705" s="260">
        <v>1</v>
      </c>
      <c r="AG705" s="260">
        <v>0.99504132231405</v>
      </c>
      <c r="AH705" s="260">
        <v>0.995472020504058</v>
      </c>
      <c r="AI705" s="262">
        <v>0.92</v>
      </c>
      <c r="AJ705" s="260">
        <v>0.958573675930781</v>
      </c>
      <c r="AK705" s="260">
        <v>0.952707333790267</v>
      </c>
      <c r="AL705" s="260">
        <v>0.967225325884544</v>
      </c>
      <c r="AM705" s="260">
        <v>0.959579504316346</v>
      </c>
      <c r="AN705" s="259">
        <v>0.99</v>
      </c>
      <c r="AO705" s="264">
        <v>1</v>
      </c>
      <c r="AP705" s="264">
        <v>1</v>
      </c>
      <c r="AQ705" s="264">
        <v>1</v>
      </c>
      <c r="AR705" s="265">
        <v>1</v>
      </c>
      <c r="AS705" s="286">
        <v>0.0810595228934205</v>
      </c>
      <c r="AT705" s="267">
        <v>0.0769230769230769</v>
      </c>
      <c r="AU705" s="268">
        <v>0.0909090909090909</v>
      </c>
      <c r="AV705" s="268">
        <v>0</v>
      </c>
      <c r="AW705" s="268">
        <v>0.0484429065743945</v>
      </c>
      <c r="AX705" s="224"/>
      <c r="AY705" s="222"/>
    </row>
    <row r="706" ht="15" spans="1:51">
      <c r="A706" s="220"/>
      <c r="B706" s="224"/>
      <c r="C706" s="283" t="s">
        <v>668</v>
      </c>
      <c r="D706" s="111" t="s">
        <v>25</v>
      </c>
      <c r="E706" s="111" t="s">
        <v>669</v>
      </c>
      <c r="F706" s="293" t="s">
        <v>739</v>
      </c>
      <c r="G706" s="293" t="s">
        <v>739</v>
      </c>
      <c r="H706" s="293" t="s">
        <v>739</v>
      </c>
      <c r="I706" s="293" t="s">
        <v>739</v>
      </c>
      <c r="J706" s="259">
        <v>0.9</v>
      </c>
      <c r="K706" s="260">
        <v>0.840909090909091</v>
      </c>
      <c r="L706" s="260">
        <v>0.864864864864865</v>
      </c>
      <c r="M706" s="261">
        <v>0.755555555555556</v>
      </c>
      <c r="N706" s="261">
        <v>0.778947368421053</v>
      </c>
      <c r="O706" s="262">
        <v>0.9</v>
      </c>
      <c r="P706" s="263">
        <v>0.943637916310845</v>
      </c>
      <c r="Q706" s="260">
        <v>0.975428145941921</v>
      </c>
      <c r="R706" s="260">
        <v>0.959844559585492</v>
      </c>
      <c r="S706" s="260">
        <v>0.942219250242232</v>
      </c>
      <c r="T706" s="262">
        <v>0.9</v>
      </c>
      <c r="U706" s="260">
        <v>0.895815542271563</v>
      </c>
      <c r="V706" s="260">
        <v>0.928518242740134</v>
      </c>
      <c r="W706" s="260">
        <v>0.92389896373057</v>
      </c>
      <c r="X706" s="260">
        <v>0.905645700560885</v>
      </c>
      <c r="Y706" s="262">
        <v>0.92</v>
      </c>
      <c r="Z706" s="262">
        <v>0.957194899817851</v>
      </c>
      <c r="AA706" s="262">
        <v>0.96404793608522</v>
      </c>
      <c r="AB706" s="262">
        <v>0.967032967032967</v>
      </c>
      <c r="AC706" s="262">
        <v>0.958958276520316</v>
      </c>
      <c r="AD706" s="262">
        <v>0.92</v>
      </c>
      <c r="AE706" s="260">
        <v>0.998974884674526</v>
      </c>
      <c r="AF706" s="260">
        <v>0.993896713615024</v>
      </c>
      <c r="AG706" s="260">
        <v>0.99092771436933</v>
      </c>
      <c r="AH706" s="260">
        <v>0.990692108237484</v>
      </c>
      <c r="AI706" s="262">
        <v>0.92</v>
      </c>
      <c r="AJ706" s="260">
        <v>0.965242953484351</v>
      </c>
      <c r="AK706" s="260">
        <v>0.976122254059217</v>
      </c>
      <c r="AL706" s="260">
        <v>0.978010738941447</v>
      </c>
      <c r="AM706" s="260">
        <v>0.974561780780245</v>
      </c>
      <c r="AN706" s="259">
        <v>0.99</v>
      </c>
      <c r="AO706" s="264">
        <v>1</v>
      </c>
      <c r="AP706" s="264">
        <v>1</v>
      </c>
      <c r="AQ706" s="264">
        <v>1</v>
      </c>
      <c r="AR706" s="265">
        <v>1</v>
      </c>
      <c r="AS706" s="286">
        <v>0.0810595228934205</v>
      </c>
      <c r="AT706" s="267">
        <v>0.037037037037037</v>
      </c>
      <c r="AU706" s="268">
        <v>0</v>
      </c>
      <c r="AV706" s="268">
        <v>0</v>
      </c>
      <c r="AW706" s="268">
        <v>0.0294906166219839</v>
      </c>
      <c r="AX706" s="224"/>
      <c r="AY706" s="222"/>
    </row>
    <row r="707" ht="15" spans="1:51">
      <c r="A707" s="220"/>
      <c r="B707" s="224"/>
      <c r="C707" s="283" t="s">
        <v>668</v>
      </c>
      <c r="D707" s="111" t="s">
        <v>25</v>
      </c>
      <c r="E707" s="111" t="s">
        <v>669</v>
      </c>
      <c r="F707" s="293" t="s">
        <v>740</v>
      </c>
      <c r="G707" s="293" t="s">
        <v>740</v>
      </c>
      <c r="H707" s="293" t="s">
        <v>740</v>
      </c>
      <c r="I707" s="293" t="s">
        <v>740</v>
      </c>
      <c r="J707" s="259">
        <v>0.9</v>
      </c>
      <c r="K707" s="260">
        <v>0.95</v>
      </c>
      <c r="L707" s="260">
        <v>0.925925925925926</v>
      </c>
      <c r="M707" s="261">
        <v>0.911764705882353</v>
      </c>
      <c r="N707" s="261">
        <v>0.883984867591425</v>
      </c>
      <c r="O707" s="262">
        <v>0.9</v>
      </c>
      <c r="P707" s="263">
        <v>0.951268525496107</v>
      </c>
      <c r="Q707" s="260">
        <v>0.933938893476466</v>
      </c>
      <c r="R707" s="260">
        <v>0.966459197786999</v>
      </c>
      <c r="S707" s="260">
        <v>0.948179189907426</v>
      </c>
      <c r="T707" s="262">
        <v>0.9</v>
      </c>
      <c r="U707" s="260">
        <v>0.915347902537051</v>
      </c>
      <c r="V707" s="260">
        <v>0.951279933938893</v>
      </c>
      <c r="W707" s="260">
        <v>0.926694329183956</v>
      </c>
      <c r="X707" s="260">
        <v>0.924626931051602</v>
      </c>
      <c r="Y707" s="262">
        <v>0.92</v>
      </c>
      <c r="Z707" s="262">
        <v>0.96524064171123</v>
      </c>
      <c r="AA707" s="262">
        <v>0.974085365853659</v>
      </c>
      <c r="AB707" s="262">
        <v>0.970338983050847</v>
      </c>
      <c r="AC707" s="262">
        <v>0.96575893914279</v>
      </c>
      <c r="AD707" s="262">
        <v>0.92</v>
      </c>
      <c r="AE707" s="260">
        <v>1</v>
      </c>
      <c r="AF707" s="260">
        <v>0.991735537190083</v>
      </c>
      <c r="AG707" s="260">
        <v>0.993775933609959</v>
      </c>
      <c r="AH707" s="260">
        <v>0.993921825322611</v>
      </c>
      <c r="AI707" s="262">
        <v>0.92</v>
      </c>
      <c r="AJ707" s="260">
        <v>0.966908165263364</v>
      </c>
      <c r="AK707" s="260">
        <v>0.971612212104981</v>
      </c>
      <c r="AL707" s="260">
        <v>0.971960022209883</v>
      </c>
      <c r="AM707" s="260">
        <v>0.971956674512254</v>
      </c>
      <c r="AN707" s="259">
        <v>0.99</v>
      </c>
      <c r="AO707" s="264">
        <v>1</v>
      </c>
      <c r="AP707" s="264">
        <v>1</v>
      </c>
      <c r="AQ707" s="264">
        <v>1</v>
      </c>
      <c r="AR707" s="265">
        <v>1</v>
      </c>
      <c r="AS707" s="286">
        <v>0.0810595228934205</v>
      </c>
      <c r="AT707" s="267">
        <v>0.142857142857143</v>
      </c>
      <c r="AU707" s="268">
        <v>0.181818181818182</v>
      </c>
      <c r="AV707" s="268">
        <v>0.1</v>
      </c>
      <c r="AW707" s="268">
        <v>0.0491228070175439</v>
      </c>
      <c r="AX707" s="224"/>
      <c r="AY707" s="222"/>
    </row>
    <row r="708" ht="15" spans="1:51">
      <c r="A708" s="220"/>
      <c r="B708" s="224"/>
      <c r="C708" s="283" t="s">
        <v>668</v>
      </c>
      <c r="D708" s="111" t="s">
        <v>25</v>
      </c>
      <c r="E708" s="111" t="s">
        <v>669</v>
      </c>
      <c r="F708" s="293" t="s">
        <v>741</v>
      </c>
      <c r="G708" s="293" t="s">
        <v>741</v>
      </c>
      <c r="H708" s="293" t="s">
        <v>741</v>
      </c>
      <c r="I708" s="293" t="s">
        <v>741</v>
      </c>
      <c r="J708" s="259">
        <v>0.9</v>
      </c>
      <c r="K708" s="260">
        <v>0.641025641025641</v>
      </c>
      <c r="L708" s="260">
        <v>0.535714285714286</v>
      </c>
      <c r="M708" s="261">
        <v>0.58974358974359</v>
      </c>
      <c r="N708" s="261">
        <v>0.59037558685446</v>
      </c>
      <c r="O708" s="262">
        <v>0.9</v>
      </c>
      <c r="P708" s="263">
        <v>0.939242503945292</v>
      </c>
      <c r="Q708" s="260">
        <v>0.90984360625575</v>
      </c>
      <c r="R708" s="260">
        <v>0.945748364755675</v>
      </c>
      <c r="S708" s="260">
        <v>0.880964825974665</v>
      </c>
      <c r="T708" s="262">
        <v>0.9</v>
      </c>
      <c r="U708" s="260">
        <v>0.865597054182009</v>
      </c>
      <c r="V708" s="260">
        <v>0.856485740570377</v>
      </c>
      <c r="W708" s="260">
        <v>0.889957676029242</v>
      </c>
      <c r="X708" s="260">
        <v>0.851079203050055</v>
      </c>
      <c r="Y708" s="262">
        <v>0.92</v>
      </c>
      <c r="Z708" s="262">
        <v>0.878721058434399</v>
      </c>
      <c r="AA708" s="262">
        <v>0.888888888888889</v>
      </c>
      <c r="AB708" s="262">
        <v>0.929712460063898</v>
      </c>
      <c r="AC708" s="262">
        <v>0.884314026732217</v>
      </c>
      <c r="AD708" s="262">
        <v>0.92</v>
      </c>
      <c r="AE708" s="260">
        <v>0.994736842105263</v>
      </c>
      <c r="AF708" s="260">
        <v>0.981927710843373</v>
      </c>
      <c r="AG708" s="260">
        <v>0.977011494252874</v>
      </c>
      <c r="AH708" s="260">
        <v>0.969046972576704</v>
      </c>
      <c r="AI708" s="262">
        <v>0.92</v>
      </c>
      <c r="AJ708" s="260">
        <v>0.926736037375239</v>
      </c>
      <c r="AK708" s="260">
        <v>0.921130076515597</v>
      </c>
      <c r="AL708" s="260">
        <v>0.95140823274528</v>
      </c>
      <c r="AM708" s="260">
        <v>0.915304483393962</v>
      </c>
      <c r="AN708" s="259">
        <v>0.99</v>
      </c>
      <c r="AO708" s="264">
        <v>1</v>
      </c>
      <c r="AP708" s="264">
        <v>1</v>
      </c>
      <c r="AQ708" s="264" t="s">
        <v>33</v>
      </c>
      <c r="AR708" s="265">
        <v>1</v>
      </c>
      <c r="AS708" s="286">
        <v>0.0810595228934205</v>
      </c>
      <c r="AT708" s="267">
        <v>0.0714285714285714</v>
      </c>
      <c r="AU708" s="268">
        <v>0.333333333333333</v>
      </c>
      <c r="AV708" s="268">
        <v>0.0909090909090909</v>
      </c>
      <c r="AW708" s="268">
        <v>0.069672131147541</v>
      </c>
      <c r="AX708" s="224"/>
      <c r="AY708" s="222"/>
    </row>
    <row r="709" ht="15" spans="1:51">
      <c r="A709" s="220"/>
      <c r="B709" s="224"/>
      <c r="C709" s="283" t="s">
        <v>668</v>
      </c>
      <c r="D709" s="111" t="s">
        <v>25</v>
      </c>
      <c r="E709" s="111" t="s">
        <v>669</v>
      </c>
      <c r="F709" s="293" t="s">
        <v>742</v>
      </c>
      <c r="G709" s="293" t="s">
        <v>742</v>
      </c>
      <c r="H709" s="293" t="s">
        <v>742</v>
      </c>
      <c r="I709" s="293" t="s">
        <v>742</v>
      </c>
      <c r="J709" s="259">
        <v>0.9</v>
      </c>
      <c r="K709" s="260">
        <v>0.870967741935484</v>
      </c>
      <c r="L709" s="260">
        <v>0.96551724137931</v>
      </c>
      <c r="M709" s="261">
        <v>0.833333333333333</v>
      </c>
      <c r="N709" s="261">
        <v>0.901931649331352</v>
      </c>
      <c r="O709" s="262">
        <v>0.9</v>
      </c>
      <c r="P709" s="263">
        <v>0.961725276860307</v>
      </c>
      <c r="Q709" s="260">
        <v>0.967324710687543</v>
      </c>
      <c r="R709" s="260">
        <v>0.977008149010477</v>
      </c>
      <c r="S709" s="260">
        <v>0.952703343609201</v>
      </c>
      <c r="T709" s="262">
        <v>0.9</v>
      </c>
      <c r="U709" s="260">
        <v>0.940936467845347</v>
      </c>
      <c r="V709" s="260">
        <v>0.949625595643295</v>
      </c>
      <c r="W709" s="260">
        <v>0.956926658905704</v>
      </c>
      <c r="X709" s="260">
        <v>0.941949253023476</v>
      </c>
      <c r="Y709" s="262">
        <v>0.92</v>
      </c>
      <c r="Z709" s="262">
        <v>0.957936507936508</v>
      </c>
      <c r="AA709" s="262">
        <v>0.962962962962963</v>
      </c>
      <c r="AB709" s="262">
        <v>0.957091775923719</v>
      </c>
      <c r="AC709" s="262">
        <v>0.964085253365781</v>
      </c>
      <c r="AD709" s="262">
        <v>0.92</v>
      </c>
      <c r="AE709" s="260">
        <v>1</v>
      </c>
      <c r="AF709" s="260">
        <v>0.998871331828442</v>
      </c>
      <c r="AG709" s="260">
        <v>0.999527633443552</v>
      </c>
      <c r="AH709" s="260">
        <v>0.998575259805565</v>
      </c>
      <c r="AI709" s="262">
        <v>0.92</v>
      </c>
      <c r="AJ709" s="260">
        <v>0.96396255850234</v>
      </c>
      <c r="AK709" s="260">
        <v>0.971293916023993</v>
      </c>
      <c r="AL709" s="260">
        <v>0.97920074783828</v>
      </c>
      <c r="AM709" s="260">
        <v>0.975603763626768</v>
      </c>
      <c r="AN709" s="259">
        <v>0.99</v>
      </c>
      <c r="AO709" s="264">
        <v>1</v>
      </c>
      <c r="AP709" s="264">
        <v>1</v>
      </c>
      <c r="AQ709" s="264">
        <v>1</v>
      </c>
      <c r="AR709" s="265">
        <v>1</v>
      </c>
      <c r="AS709" s="286">
        <v>0.0810595228934205</v>
      </c>
      <c r="AT709" s="267">
        <v>0</v>
      </c>
      <c r="AU709" s="268">
        <v>0</v>
      </c>
      <c r="AV709" s="268">
        <v>0.133333333333333</v>
      </c>
      <c r="AW709" s="268">
        <v>0.0542005420054201</v>
      </c>
      <c r="AX709" s="224"/>
      <c r="AY709" s="222"/>
    </row>
    <row r="710" ht="15" spans="1:51">
      <c r="A710" s="220"/>
      <c r="B710" s="224"/>
      <c r="C710" s="283" t="s">
        <v>668</v>
      </c>
      <c r="D710" s="111" t="s">
        <v>25</v>
      </c>
      <c r="E710" s="111" t="s">
        <v>669</v>
      </c>
      <c r="F710" s="293" t="s">
        <v>743</v>
      </c>
      <c r="G710" s="293" t="s">
        <v>743</v>
      </c>
      <c r="H710" s="293" t="s">
        <v>743</v>
      </c>
      <c r="I710" s="293" t="s">
        <v>743</v>
      </c>
      <c r="J710" s="259">
        <v>0.9</v>
      </c>
      <c r="K710" s="260">
        <v>0.85</v>
      </c>
      <c r="L710" s="260">
        <v>0.933333333333333</v>
      </c>
      <c r="M710" s="261">
        <v>0.833333333333333</v>
      </c>
      <c r="N710" s="261">
        <v>0.806378132118451</v>
      </c>
      <c r="O710" s="262">
        <v>0.9</v>
      </c>
      <c r="P710" s="263">
        <v>0.925908667287978</v>
      </c>
      <c r="Q710" s="260">
        <v>0.965891472868217</v>
      </c>
      <c r="R710" s="260">
        <v>0.959381044487427</v>
      </c>
      <c r="S710" s="260">
        <v>0.928159269286515</v>
      </c>
      <c r="T710" s="262">
        <v>0.9</v>
      </c>
      <c r="U710" s="260">
        <v>0.862534948741845</v>
      </c>
      <c r="V710" s="260">
        <v>0.90077519379845</v>
      </c>
      <c r="W710" s="260">
        <v>0.901353965183752</v>
      </c>
      <c r="X710" s="260">
        <v>0.897202395602593</v>
      </c>
      <c r="Y710" s="262">
        <v>0.92</v>
      </c>
      <c r="Z710" s="262">
        <v>0.920473773265651</v>
      </c>
      <c r="AA710" s="262">
        <v>0.887052341597796</v>
      </c>
      <c r="AB710" s="262">
        <v>0.945945945945946</v>
      </c>
      <c r="AC710" s="262">
        <v>0.91304347826087</v>
      </c>
      <c r="AD710" s="262">
        <v>0.92</v>
      </c>
      <c r="AE710" s="260">
        <v>1</v>
      </c>
      <c r="AF710" s="260">
        <v>0.953068592057762</v>
      </c>
      <c r="AG710" s="260">
        <v>0.942307692307692</v>
      </c>
      <c r="AH710" s="260">
        <v>0.962468097883201</v>
      </c>
      <c r="AI710" s="262">
        <v>0.92</v>
      </c>
      <c r="AJ710" s="260">
        <v>0.95067592254293</v>
      </c>
      <c r="AK710" s="260">
        <v>0.924603174603175</v>
      </c>
      <c r="AL710" s="260">
        <v>0.958141909137315</v>
      </c>
      <c r="AM710" s="260">
        <v>0.944489984656452</v>
      </c>
      <c r="AN710" s="259">
        <v>0.99</v>
      </c>
      <c r="AO710" s="264">
        <v>1</v>
      </c>
      <c r="AP710" s="264">
        <v>1</v>
      </c>
      <c r="AQ710" s="264">
        <v>1</v>
      </c>
      <c r="AR710" s="265">
        <v>1</v>
      </c>
      <c r="AS710" s="286">
        <v>0.0810595228934205</v>
      </c>
      <c r="AT710" s="267">
        <v>0.142857142857143</v>
      </c>
      <c r="AU710" s="268">
        <v>0.5</v>
      </c>
      <c r="AV710" s="268">
        <v>0</v>
      </c>
      <c r="AW710" s="268">
        <v>0.0851063829787234</v>
      </c>
      <c r="AX710" s="224"/>
      <c r="AY710" s="222"/>
    </row>
    <row r="711" ht="15" spans="1:51">
      <c r="A711" s="220"/>
      <c r="B711" s="224"/>
      <c r="C711" s="283" t="s">
        <v>668</v>
      </c>
      <c r="D711" s="111" t="s">
        <v>25</v>
      </c>
      <c r="E711" s="111" t="s">
        <v>669</v>
      </c>
      <c r="F711" s="293" t="s">
        <v>744</v>
      </c>
      <c r="G711" s="293" t="s">
        <v>744</v>
      </c>
      <c r="H711" s="293" t="s">
        <v>744</v>
      </c>
      <c r="I711" s="293" t="s">
        <v>744</v>
      </c>
      <c r="J711" s="259">
        <v>0.9</v>
      </c>
      <c r="K711" s="260">
        <v>0.6875</v>
      </c>
      <c r="L711" s="260">
        <v>0.454545454545455</v>
      </c>
      <c r="M711" s="261">
        <v>0.866666666666667</v>
      </c>
      <c r="N711" s="261">
        <v>0.660919540229885</v>
      </c>
      <c r="O711" s="262">
        <v>0.9</v>
      </c>
      <c r="P711" s="263">
        <v>0.943981831945496</v>
      </c>
      <c r="Q711" s="260">
        <v>0.694300518134715</v>
      </c>
      <c r="R711" s="260">
        <v>0.916666666666667</v>
      </c>
      <c r="S711" s="260">
        <v>0.899986392706491</v>
      </c>
      <c r="T711" s="262">
        <v>0.9</v>
      </c>
      <c r="U711" s="260">
        <v>0.893262679788039</v>
      </c>
      <c r="V711" s="260">
        <v>0.634715025906736</v>
      </c>
      <c r="W711" s="260">
        <v>0.881127450980392</v>
      </c>
      <c r="X711" s="260">
        <v>0.850229056107407</v>
      </c>
      <c r="Y711" s="262">
        <v>0.92</v>
      </c>
      <c r="Z711" s="262">
        <v>0.51877133105802</v>
      </c>
      <c r="AA711" s="262">
        <v>0.698564593301435</v>
      </c>
      <c r="AB711" s="262">
        <v>0.889400921658986</v>
      </c>
      <c r="AC711" s="262">
        <v>0.838599614300549</v>
      </c>
      <c r="AD711" s="262">
        <v>0.92</v>
      </c>
      <c r="AE711" s="260">
        <v>1</v>
      </c>
      <c r="AF711" s="260">
        <v>0.955882352941177</v>
      </c>
      <c r="AG711" s="260">
        <v>0.954545454545455</v>
      </c>
      <c r="AH711" s="260">
        <v>0.976038338658147</v>
      </c>
      <c r="AI711" s="262">
        <v>0.92</v>
      </c>
      <c r="AJ711" s="260">
        <v>0.851920693928129</v>
      </c>
      <c r="AK711" s="260">
        <v>0.677852348993289</v>
      </c>
      <c r="AL711" s="260">
        <v>0.90513068731849</v>
      </c>
      <c r="AM711" s="260">
        <v>0.891412742382271</v>
      </c>
      <c r="AN711" s="259">
        <v>0.99</v>
      </c>
      <c r="AO711" s="264" t="s">
        <v>33</v>
      </c>
      <c r="AP711" s="264">
        <v>1</v>
      </c>
      <c r="AQ711" s="264">
        <v>1</v>
      </c>
      <c r="AR711" s="265">
        <v>1</v>
      </c>
      <c r="AS711" s="286">
        <v>0.0810595228934205</v>
      </c>
      <c r="AT711" s="267">
        <v>0</v>
      </c>
      <c r="AU711" s="268">
        <v>0</v>
      </c>
      <c r="AV711" s="268">
        <v>0</v>
      </c>
      <c r="AW711" s="268">
        <v>0</v>
      </c>
      <c r="AX711" s="224"/>
      <c r="AY711" s="222"/>
    </row>
    <row r="712" ht="15" spans="1:51">
      <c r="A712" s="220"/>
      <c r="B712" s="224"/>
      <c r="C712" s="283" t="s">
        <v>668</v>
      </c>
      <c r="D712" s="111" t="s">
        <v>25</v>
      </c>
      <c r="E712" s="111" t="s">
        <v>669</v>
      </c>
      <c r="F712" s="293" t="s">
        <v>745</v>
      </c>
      <c r="G712" s="293" t="s">
        <v>745</v>
      </c>
      <c r="H712" s="293" t="s">
        <v>745</v>
      </c>
      <c r="I712" s="293" t="s">
        <v>745</v>
      </c>
      <c r="J712" s="259">
        <v>0.9</v>
      </c>
      <c r="K712" s="260">
        <v>0.925925925925926</v>
      </c>
      <c r="L712" s="260">
        <v>1</v>
      </c>
      <c r="M712" s="261">
        <v>1</v>
      </c>
      <c r="N712" s="261">
        <v>0.963129496402878</v>
      </c>
      <c r="O712" s="262">
        <v>0.9</v>
      </c>
      <c r="P712" s="263">
        <v>0.976121930567316</v>
      </c>
      <c r="Q712" s="260">
        <v>0.96583850931677</v>
      </c>
      <c r="R712" s="260">
        <v>0.959142999501744</v>
      </c>
      <c r="S712" s="260">
        <v>0.965473212153928</v>
      </c>
      <c r="T712" s="262">
        <v>0.9</v>
      </c>
      <c r="U712" s="260">
        <v>0.948518204911092</v>
      </c>
      <c r="V712" s="260">
        <v>0.951552795031056</v>
      </c>
      <c r="W712" s="260">
        <v>0.967613353263577</v>
      </c>
      <c r="X712" s="260">
        <v>0.949818853743862</v>
      </c>
      <c r="Y712" s="262">
        <v>0.92</v>
      </c>
      <c r="Z712" s="262">
        <v>0.937990021382751</v>
      </c>
      <c r="AA712" s="262">
        <v>0.964503042596349</v>
      </c>
      <c r="AB712" s="262">
        <v>0.981642512077295</v>
      </c>
      <c r="AC712" s="262">
        <v>0.960312771503041</v>
      </c>
      <c r="AD712" s="262">
        <v>0.92</v>
      </c>
      <c r="AE712" s="260">
        <v>1</v>
      </c>
      <c r="AF712" s="260">
        <v>0.941588785046729</v>
      </c>
      <c r="AG712" s="260">
        <v>0.991765782250686</v>
      </c>
      <c r="AH712" s="260">
        <v>0.985664269492808</v>
      </c>
      <c r="AI712" s="262">
        <v>0.92</v>
      </c>
      <c r="AJ712" s="260">
        <v>0.962927496580027</v>
      </c>
      <c r="AK712" s="260">
        <v>0.967282525019246</v>
      </c>
      <c r="AL712" s="260">
        <v>0.983184965380811</v>
      </c>
      <c r="AM712" s="260">
        <v>0.974001486085921</v>
      </c>
      <c r="AN712" s="259">
        <v>0.99</v>
      </c>
      <c r="AO712" s="264">
        <v>1</v>
      </c>
      <c r="AP712" s="264">
        <v>1</v>
      </c>
      <c r="AQ712" s="264">
        <v>1</v>
      </c>
      <c r="AR712" s="265">
        <v>1</v>
      </c>
      <c r="AS712" s="286">
        <v>0.0810595228934205</v>
      </c>
      <c r="AT712" s="267">
        <v>0</v>
      </c>
      <c r="AU712" s="268">
        <v>0.2</v>
      </c>
      <c r="AV712" s="268">
        <v>0</v>
      </c>
      <c r="AW712" s="268">
        <v>0.0449438202247191</v>
      </c>
      <c r="AX712" s="224"/>
      <c r="AY712" s="222"/>
    </row>
    <row r="713" ht="15" spans="1:51">
      <c r="A713" s="220"/>
      <c r="B713" s="224"/>
      <c r="C713" s="283" t="s">
        <v>668</v>
      </c>
      <c r="D713" s="111" t="s">
        <v>25</v>
      </c>
      <c r="E713" s="111" t="s">
        <v>669</v>
      </c>
      <c r="F713" s="293" t="s">
        <v>746</v>
      </c>
      <c r="G713" s="293" t="s">
        <v>746</v>
      </c>
      <c r="H713" s="293" t="s">
        <v>746</v>
      </c>
      <c r="I713" s="293" t="s">
        <v>746</v>
      </c>
      <c r="J713" s="259">
        <v>0.9</v>
      </c>
      <c r="K713" s="260">
        <v>0.977777777777778</v>
      </c>
      <c r="L713" s="260">
        <v>0.947368421052632</v>
      </c>
      <c r="M713" s="261">
        <v>0.951219512195122</v>
      </c>
      <c r="N713" s="261">
        <v>0.952380952380952</v>
      </c>
      <c r="O713" s="262">
        <v>0.9</v>
      </c>
      <c r="P713" s="263">
        <v>0.955565050202948</v>
      </c>
      <c r="Q713" s="260">
        <v>0.982848620432513</v>
      </c>
      <c r="R713" s="260">
        <v>0.972870662460568</v>
      </c>
      <c r="S713" s="260">
        <v>0.963471222547391</v>
      </c>
      <c r="T713" s="262">
        <v>0.9</v>
      </c>
      <c r="U713" s="260">
        <v>0.892757957701346</v>
      </c>
      <c r="V713" s="260">
        <v>0.945563012677107</v>
      </c>
      <c r="W713" s="260">
        <v>0.924921135646688</v>
      </c>
      <c r="X713" s="260">
        <v>0.92132668934061</v>
      </c>
      <c r="Y713" s="262">
        <v>0.92</v>
      </c>
      <c r="Z713" s="262">
        <v>0.917582417582418</v>
      </c>
      <c r="AA713" s="262">
        <v>0.941176470588235</v>
      </c>
      <c r="AB713" s="262">
        <v>0.911161731207289</v>
      </c>
      <c r="AC713" s="262">
        <v>0.927860570851225</v>
      </c>
      <c r="AD713" s="262">
        <v>0.92</v>
      </c>
      <c r="AE713" s="260">
        <v>0.99854121079504</v>
      </c>
      <c r="AF713" s="260">
        <v>0.994404476418865</v>
      </c>
      <c r="AG713" s="260">
        <v>0.998392282958199</v>
      </c>
      <c r="AH713" s="260">
        <v>0.997554591168974</v>
      </c>
      <c r="AI713" s="262">
        <v>0.92</v>
      </c>
      <c r="AJ713" s="260">
        <v>0.962109025915996</v>
      </c>
      <c r="AK713" s="260">
        <v>0.958466453674121</v>
      </c>
      <c r="AL713" s="260">
        <v>0.961218836565097</v>
      </c>
      <c r="AM713" s="260">
        <v>0.960695357661792</v>
      </c>
      <c r="AN713" s="259">
        <v>0.99</v>
      </c>
      <c r="AO713" s="264">
        <v>1</v>
      </c>
      <c r="AP713" s="264">
        <v>1</v>
      </c>
      <c r="AQ713" s="264">
        <v>1</v>
      </c>
      <c r="AR713" s="265">
        <v>1</v>
      </c>
      <c r="AS713" s="286">
        <v>0.0810595228934205</v>
      </c>
      <c r="AT713" s="267">
        <v>0</v>
      </c>
      <c r="AU713" s="268">
        <v>0.19047619047619</v>
      </c>
      <c r="AV713" s="268">
        <v>0</v>
      </c>
      <c r="AW713" s="268">
        <v>0.0395480225988701</v>
      </c>
      <c r="AX713" s="224"/>
      <c r="AY713" s="222"/>
    </row>
    <row r="714" ht="15" spans="1:51">
      <c r="A714" s="220"/>
      <c r="B714" s="224"/>
      <c r="C714" s="283" t="s">
        <v>668</v>
      </c>
      <c r="D714" s="111" t="s">
        <v>25</v>
      </c>
      <c r="E714" s="111" t="s">
        <v>669</v>
      </c>
      <c r="F714" s="293" t="s">
        <v>747</v>
      </c>
      <c r="G714" s="293" t="s">
        <v>747</v>
      </c>
      <c r="H714" s="293" t="s">
        <v>747</v>
      </c>
      <c r="I714" s="293" t="s">
        <v>747</v>
      </c>
      <c r="J714" s="259">
        <v>0.9</v>
      </c>
      <c r="K714" s="260">
        <v>0.973333333333333</v>
      </c>
      <c r="L714" s="260">
        <v>0.919354838709677</v>
      </c>
      <c r="M714" s="261">
        <v>0.971830985915493</v>
      </c>
      <c r="N714" s="261">
        <v>0.973684210526316</v>
      </c>
      <c r="O714" s="262">
        <v>0.9</v>
      </c>
      <c r="P714" s="263">
        <v>0.98444976076555</v>
      </c>
      <c r="Q714" s="260">
        <v>0.989769820971867</v>
      </c>
      <c r="R714" s="260">
        <v>0.993484768445149</v>
      </c>
      <c r="S714" s="260">
        <v>0.980463065370511</v>
      </c>
      <c r="T714" s="262">
        <v>0.9</v>
      </c>
      <c r="U714" s="260">
        <v>0.92822966507177</v>
      </c>
      <c r="V714" s="260">
        <v>0.956521739130435</v>
      </c>
      <c r="W714" s="260">
        <v>0.946821623525269</v>
      </c>
      <c r="X714" s="260">
        <v>0.934614936841493</v>
      </c>
      <c r="Y714" s="262">
        <v>0.92</v>
      </c>
      <c r="Z714" s="262">
        <v>0.937707090788602</v>
      </c>
      <c r="AA714" s="262">
        <v>0.942359249329759</v>
      </c>
      <c r="AB714" s="262">
        <v>0.950600801068091</v>
      </c>
      <c r="AC714" s="262">
        <v>0.94607828849573</v>
      </c>
      <c r="AD714" s="262">
        <v>0.92</v>
      </c>
      <c r="AE714" s="260">
        <v>0.990445859872611</v>
      </c>
      <c r="AF714" s="260">
        <v>0.987616099071207</v>
      </c>
      <c r="AG714" s="260">
        <v>0.993865030674847</v>
      </c>
      <c r="AH714" s="260">
        <v>0.979417268110131</v>
      </c>
      <c r="AI714" s="262">
        <v>0.92</v>
      </c>
      <c r="AJ714" s="260">
        <v>0.965146909827761</v>
      </c>
      <c r="AK714" s="260">
        <v>0.960656591974987</v>
      </c>
      <c r="AL714" s="260">
        <v>0.9738643434972</v>
      </c>
      <c r="AM714" s="260">
        <v>0.972994375283856</v>
      </c>
      <c r="AN714" s="259">
        <v>0.99</v>
      </c>
      <c r="AO714" s="264">
        <v>1</v>
      </c>
      <c r="AP714" s="264">
        <v>1</v>
      </c>
      <c r="AQ714" s="264">
        <v>1</v>
      </c>
      <c r="AR714" s="265">
        <v>1</v>
      </c>
      <c r="AS714" s="286">
        <v>0.0810595228934205</v>
      </c>
      <c r="AT714" s="267">
        <v>0.0925925925925926</v>
      </c>
      <c r="AU714" s="268">
        <v>0.02</v>
      </c>
      <c r="AV714" s="268">
        <v>0.0576923076923077</v>
      </c>
      <c r="AW714" s="268">
        <v>0.0483870967741935</v>
      </c>
      <c r="AX714" s="224"/>
      <c r="AY714" s="222"/>
    </row>
    <row r="715" ht="15" spans="1:51">
      <c r="A715" s="220"/>
      <c r="B715" s="224"/>
      <c r="C715" s="283" t="s">
        <v>668</v>
      </c>
      <c r="D715" s="111" t="s">
        <v>25</v>
      </c>
      <c r="E715" s="111" t="s">
        <v>669</v>
      </c>
      <c r="F715" s="293" t="s">
        <v>748</v>
      </c>
      <c r="G715" s="293" t="s">
        <v>748</v>
      </c>
      <c r="H715" s="293" t="s">
        <v>748</v>
      </c>
      <c r="I715" s="293" t="s">
        <v>748</v>
      </c>
      <c r="J715" s="259">
        <v>0.9</v>
      </c>
      <c r="K715" s="260">
        <v>1</v>
      </c>
      <c r="L715" s="260">
        <v>0.975</v>
      </c>
      <c r="M715" s="261">
        <v>1</v>
      </c>
      <c r="N715" s="261">
        <v>0.979087452471483</v>
      </c>
      <c r="O715" s="262">
        <v>0.9</v>
      </c>
      <c r="P715" s="263">
        <v>0.919836028239581</v>
      </c>
      <c r="Q715" s="260">
        <v>0.941176470588235</v>
      </c>
      <c r="R715" s="260">
        <v>0.938837920489297</v>
      </c>
      <c r="S715" s="260">
        <v>0.919640209548285</v>
      </c>
      <c r="T715" s="262">
        <v>0.9</v>
      </c>
      <c r="U715" s="260">
        <v>0.762240947392394</v>
      </c>
      <c r="V715" s="260">
        <v>0.847703464947623</v>
      </c>
      <c r="W715" s="260">
        <v>0.81311586816174</v>
      </c>
      <c r="X715" s="260">
        <v>0.780341433796015</v>
      </c>
      <c r="Y715" s="262">
        <v>0.92</v>
      </c>
      <c r="Z715" s="262">
        <v>0.917274939172749</v>
      </c>
      <c r="AA715" s="262">
        <v>0.929226736566186</v>
      </c>
      <c r="AB715" s="262">
        <v>0.934010152284264</v>
      </c>
      <c r="AC715" s="262">
        <v>0.918939600983875</v>
      </c>
      <c r="AD715" s="262">
        <v>0.92</v>
      </c>
      <c r="AE715" s="260">
        <v>0.996661101836394</v>
      </c>
      <c r="AF715" s="260">
        <v>0.998381877022654</v>
      </c>
      <c r="AG715" s="260">
        <v>0.996765847347995</v>
      </c>
      <c r="AH715" s="260">
        <v>0.995907433588809</v>
      </c>
      <c r="AI715" s="262">
        <v>0.92</v>
      </c>
      <c r="AJ715" s="260">
        <v>0.950124688279302</v>
      </c>
      <c r="AK715" s="260">
        <v>0.946107784431138</v>
      </c>
      <c r="AL715" s="260">
        <v>0.96583757866347</v>
      </c>
      <c r="AM715" s="260">
        <v>0.952793455940933</v>
      </c>
      <c r="AN715" s="259">
        <v>0.99</v>
      </c>
      <c r="AO715" s="264">
        <v>1</v>
      </c>
      <c r="AP715" s="264">
        <v>1</v>
      </c>
      <c r="AQ715" s="264">
        <v>1</v>
      </c>
      <c r="AR715" s="265">
        <v>1</v>
      </c>
      <c r="AS715" s="286">
        <v>0.0810595228934205</v>
      </c>
      <c r="AT715" s="267">
        <v>0.0909090909090909</v>
      </c>
      <c r="AU715" s="268">
        <v>0</v>
      </c>
      <c r="AV715" s="268">
        <v>0.0769230769230769</v>
      </c>
      <c r="AW715" s="268">
        <v>0.0405405405405405</v>
      </c>
      <c r="AX715" s="224"/>
      <c r="AY715" s="222"/>
    </row>
    <row r="716" ht="15" spans="1:51">
      <c r="A716" s="220"/>
      <c r="B716" s="224"/>
      <c r="C716" s="283" t="s">
        <v>668</v>
      </c>
      <c r="D716" s="111" t="s">
        <v>25</v>
      </c>
      <c r="E716" s="111" t="s">
        <v>669</v>
      </c>
      <c r="F716" s="293" t="s">
        <v>749</v>
      </c>
      <c r="G716" s="293" t="s">
        <v>749</v>
      </c>
      <c r="H716" s="293" t="s">
        <v>749</v>
      </c>
      <c r="I716" s="293" t="s">
        <v>749</v>
      </c>
      <c r="J716" s="259">
        <v>0.9</v>
      </c>
      <c r="K716" s="260">
        <v>0.975609756097561</v>
      </c>
      <c r="L716" s="260">
        <v>0.862068965517241</v>
      </c>
      <c r="M716" s="261">
        <v>0.972972972972973</v>
      </c>
      <c r="N716" s="261">
        <v>0.937046004842615</v>
      </c>
      <c r="O716" s="262">
        <v>0.9</v>
      </c>
      <c r="P716" s="263">
        <v>0.942271880819367</v>
      </c>
      <c r="Q716" s="260">
        <v>0.967937608318891</v>
      </c>
      <c r="R716" s="260">
        <v>0.972511144130758</v>
      </c>
      <c r="S716" s="260">
        <v>0.965486024669005</v>
      </c>
      <c r="T716" s="262">
        <v>0.9</v>
      </c>
      <c r="U716" s="260">
        <v>0.92877094972067</v>
      </c>
      <c r="V716" s="260">
        <v>0.915077989601387</v>
      </c>
      <c r="W716" s="260">
        <v>0.948736998514116</v>
      </c>
      <c r="X716" s="260">
        <v>0.931226660631436</v>
      </c>
      <c r="Y716" s="262">
        <v>0.92</v>
      </c>
      <c r="Z716" s="262">
        <v>0.953741496598639</v>
      </c>
      <c r="AA716" s="262">
        <v>0.956797966963151</v>
      </c>
      <c r="AB716" s="262">
        <v>0.973760932944606</v>
      </c>
      <c r="AC716" s="262">
        <v>0.961593910385791</v>
      </c>
      <c r="AD716" s="262">
        <v>0.92</v>
      </c>
      <c r="AE716" s="260">
        <v>0.994694960212202</v>
      </c>
      <c r="AF716" s="260">
        <v>0.997058823529412</v>
      </c>
      <c r="AG716" s="260">
        <v>0.994360902255639</v>
      </c>
      <c r="AH716" s="260">
        <v>0.994587665574704</v>
      </c>
      <c r="AI716" s="262">
        <v>0.92</v>
      </c>
      <c r="AJ716" s="260">
        <v>0.964427662957075</v>
      </c>
      <c r="AK716" s="260">
        <v>0.956723338485317</v>
      </c>
      <c r="AL716" s="260">
        <v>0.976935749588138</v>
      </c>
      <c r="AM716" s="260">
        <v>0.970161629240922</v>
      </c>
      <c r="AN716" s="259">
        <v>0.99</v>
      </c>
      <c r="AO716" s="264">
        <v>1</v>
      </c>
      <c r="AP716" s="264">
        <v>1</v>
      </c>
      <c r="AQ716" s="264">
        <v>1</v>
      </c>
      <c r="AR716" s="265">
        <v>1</v>
      </c>
      <c r="AS716" s="286">
        <v>0.0810595228934205</v>
      </c>
      <c r="AT716" s="267">
        <v>0</v>
      </c>
      <c r="AU716" s="268">
        <v>0.0833333333333333</v>
      </c>
      <c r="AV716" s="268">
        <v>0.0833333333333333</v>
      </c>
      <c r="AW716" s="268">
        <v>0.0659722222222222</v>
      </c>
      <c r="AX716" s="224"/>
      <c r="AY716" s="222"/>
    </row>
    <row r="717" ht="15" spans="1:51">
      <c r="A717" s="220"/>
      <c r="B717" s="224"/>
      <c r="C717" s="283" t="s">
        <v>668</v>
      </c>
      <c r="D717" s="111" t="s">
        <v>25</v>
      </c>
      <c r="E717" s="111" t="s">
        <v>669</v>
      </c>
      <c r="F717" s="293" t="s">
        <v>750</v>
      </c>
      <c r="G717" s="293" t="s">
        <v>750</v>
      </c>
      <c r="H717" s="293" t="s">
        <v>750</v>
      </c>
      <c r="I717" s="293" t="s">
        <v>750</v>
      </c>
      <c r="J717" s="259">
        <v>0.9</v>
      </c>
      <c r="K717" s="260">
        <v>1</v>
      </c>
      <c r="L717" s="260">
        <v>1</v>
      </c>
      <c r="M717" s="261">
        <v>1</v>
      </c>
      <c r="N717" s="261">
        <v>0.995762711864407</v>
      </c>
      <c r="O717" s="262">
        <v>0.9</v>
      </c>
      <c r="P717" s="263">
        <v>0.964256480218281</v>
      </c>
      <c r="Q717" s="260">
        <v>0.989615784008307</v>
      </c>
      <c r="R717" s="260">
        <v>0.984332158245202</v>
      </c>
      <c r="S717" s="260">
        <v>0.979720154420029</v>
      </c>
      <c r="T717" s="262">
        <v>0.9</v>
      </c>
      <c r="U717" s="260">
        <v>0.933151432469304</v>
      </c>
      <c r="V717" s="260">
        <v>0.942886812045691</v>
      </c>
      <c r="W717" s="260">
        <v>0.928319623971798</v>
      </c>
      <c r="X717" s="260">
        <v>0.933166099265365</v>
      </c>
      <c r="Y717" s="262">
        <v>0.92</v>
      </c>
      <c r="Z717" s="262">
        <v>0.892697466467958</v>
      </c>
      <c r="AA717" s="262">
        <v>0.915123456790123</v>
      </c>
      <c r="AB717" s="262">
        <v>0.865319865319865</v>
      </c>
      <c r="AC717" s="262">
        <v>0.895236864215084</v>
      </c>
      <c r="AD717" s="262">
        <v>0.92</v>
      </c>
      <c r="AE717" s="260">
        <v>0.996497373029772</v>
      </c>
      <c r="AF717" s="260">
        <v>1</v>
      </c>
      <c r="AG717" s="260">
        <v>0.998058252427184</v>
      </c>
      <c r="AH717" s="260">
        <v>0.992256858687671</v>
      </c>
      <c r="AI717" s="262">
        <v>0.92</v>
      </c>
      <c r="AJ717" s="260">
        <v>0.957192174913694</v>
      </c>
      <c r="AK717" s="260">
        <v>0.9454770755886</v>
      </c>
      <c r="AL717" s="260">
        <v>0.95760336370007</v>
      </c>
      <c r="AM717" s="260">
        <v>0.957138772645752</v>
      </c>
      <c r="AN717" s="259">
        <v>0.99</v>
      </c>
      <c r="AO717" s="264">
        <v>1</v>
      </c>
      <c r="AP717" s="264">
        <v>1</v>
      </c>
      <c r="AQ717" s="264">
        <v>1</v>
      </c>
      <c r="AR717" s="265">
        <v>1</v>
      </c>
      <c r="AS717" s="286">
        <v>0.0810595228934205</v>
      </c>
      <c r="AT717" s="267">
        <v>0.0769230769230769</v>
      </c>
      <c r="AU717" s="268">
        <v>0.125</v>
      </c>
      <c r="AV717" s="268">
        <v>0.166666666666667</v>
      </c>
      <c r="AW717" s="268">
        <v>0.08274231678487</v>
      </c>
      <c r="AX717" s="224"/>
      <c r="AY717" s="222"/>
    </row>
    <row r="718" ht="15" spans="1:51">
      <c r="A718" s="220"/>
      <c r="B718" s="224"/>
      <c r="C718" s="283" t="s">
        <v>668</v>
      </c>
      <c r="D718" s="111" t="s">
        <v>25</v>
      </c>
      <c r="E718" s="111" t="s">
        <v>669</v>
      </c>
      <c r="F718" s="293" t="s">
        <v>751</v>
      </c>
      <c r="G718" s="293" t="s">
        <v>751</v>
      </c>
      <c r="H718" s="293" t="s">
        <v>751</v>
      </c>
      <c r="I718" s="293" t="s">
        <v>751</v>
      </c>
      <c r="J718" s="259">
        <v>0.9</v>
      </c>
      <c r="K718" s="260">
        <v>1</v>
      </c>
      <c r="L718" s="260">
        <v>0.978260869565217</v>
      </c>
      <c r="M718" s="261">
        <v>0.979166666666667</v>
      </c>
      <c r="N718" s="261">
        <v>0.948738812042311</v>
      </c>
      <c r="O718" s="262">
        <v>0.9</v>
      </c>
      <c r="P718" s="263">
        <v>0.975589777195282</v>
      </c>
      <c r="Q718" s="260">
        <v>0.955866523143165</v>
      </c>
      <c r="R718" s="260">
        <v>0.958847736625514</v>
      </c>
      <c r="S718" s="260">
        <v>0.968378181818182</v>
      </c>
      <c r="T718" s="262">
        <v>0.9</v>
      </c>
      <c r="U718" s="260">
        <v>0.885321100917431</v>
      </c>
      <c r="V718" s="260">
        <v>0.892895586652314</v>
      </c>
      <c r="W718" s="260">
        <v>0.831047096479195</v>
      </c>
      <c r="X718" s="260">
        <v>0.880116363636364</v>
      </c>
      <c r="Y718" s="262">
        <v>0.92</v>
      </c>
      <c r="Z718" s="262">
        <v>0.916666666666667</v>
      </c>
      <c r="AA718" s="262">
        <v>0.88858939802336</v>
      </c>
      <c r="AB718" s="262">
        <v>0.886547811993517</v>
      </c>
      <c r="AC718" s="262">
        <v>0.896778110887632</v>
      </c>
      <c r="AD718" s="262">
        <v>0.92</v>
      </c>
      <c r="AE718" s="260">
        <v>0.999400659274798</v>
      </c>
      <c r="AF718" s="260">
        <v>0.99741935483871</v>
      </c>
      <c r="AG718" s="260">
        <v>0.995666976168369</v>
      </c>
      <c r="AH718" s="260">
        <v>0.998316632354781</v>
      </c>
      <c r="AI718" s="262">
        <v>0.92</v>
      </c>
      <c r="AJ718" s="260">
        <v>0.943169247787611</v>
      </c>
      <c r="AK718" s="260">
        <v>0.922921575227196</v>
      </c>
      <c r="AL718" s="260">
        <v>0.934882789020236</v>
      </c>
      <c r="AM718" s="260">
        <v>0.945428708237438</v>
      </c>
      <c r="AN718" s="259">
        <v>0.99</v>
      </c>
      <c r="AO718" s="264">
        <v>1</v>
      </c>
      <c r="AP718" s="264">
        <v>1</v>
      </c>
      <c r="AQ718" s="264">
        <v>1</v>
      </c>
      <c r="AR718" s="265">
        <v>1</v>
      </c>
      <c r="AS718" s="286">
        <v>0.0810595228934205</v>
      </c>
      <c r="AT718" s="267">
        <v>0.153846153846154</v>
      </c>
      <c r="AU718" s="268">
        <v>0.0588235294117647</v>
      </c>
      <c r="AV718" s="268">
        <v>0.0909090909090909</v>
      </c>
      <c r="AW718" s="268">
        <v>0.0564516129032258</v>
      </c>
      <c r="AX718" s="224"/>
      <c r="AY718" s="222"/>
    </row>
    <row r="719" ht="15" spans="1:51">
      <c r="A719" s="220"/>
      <c r="B719" s="224"/>
      <c r="C719" s="283" t="s">
        <v>668</v>
      </c>
      <c r="D719" s="111" t="s">
        <v>25</v>
      </c>
      <c r="E719" s="111" t="s">
        <v>669</v>
      </c>
      <c r="F719" s="293" t="s">
        <v>752</v>
      </c>
      <c r="G719" s="293" t="s">
        <v>752</v>
      </c>
      <c r="H719" s="293" t="s">
        <v>752</v>
      </c>
      <c r="I719" s="293" t="s">
        <v>752</v>
      </c>
      <c r="J719" s="259">
        <v>0.9</v>
      </c>
      <c r="K719" s="260">
        <v>0.935483870967742</v>
      </c>
      <c r="L719" s="260">
        <v>0.96</v>
      </c>
      <c r="M719" s="261">
        <v>1</v>
      </c>
      <c r="N719" s="261">
        <v>0.947368421052632</v>
      </c>
      <c r="O719" s="262">
        <v>0.9</v>
      </c>
      <c r="P719" s="263">
        <v>0.947698089570936</v>
      </c>
      <c r="Q719" s="260">
        <v>0.936440677966102</v>
      </c>
      <c r="R719" s="260">
        <v>0.958408679927667</v>
      </c>
      <c r="S719" s="260">
        <v>0.949647926679334</v>
      </c>
      <c r="T719" s="262">
        <v>0.9</v>
      </c>
      <c r="U719" s="260">
        <v>0.856561227685562</v>
      </c>
      <c r="V719" s="260">
        <v>0.869703389830508</v>
      </c>
      <c r="W719" s="260">
        <v>0.902802893309222</v>
      </c>
      <c r="X719" s="260">
        <v>0.904530382623598</v>
      </c>
      <c r="Y719" s="262">
        <v>0.92</v>
      </c>
      <c r="Z719" s="262">
        <v>0.9</v>
      </c>
      <c r="AA719" s="262">
        <v>0.907964601769911</v>
      </c>
      <c r="AB719" s="262">
        <v>0.881410256410256</v>
      </c>
      <c r="AC719" s="262">
        <v>0.93013698630137</v>
      </c>
      <c r="AD719" s="262">
        <v>0.92</v>
      </c>
      <c r="AE719" s="260">
        <v>1</v>
      </c>
      <c r="AF719" s="260">
        <v>0.994318181818182</v>
      </c>
      <c r="AG719" s="260">
        <v>0.994949494949495</v>
      </c>
      <c r="AH719" s="260">
        <v>0.98803967327888</v>
      </c>
      <c r="AI719" s="262">
        <v>0.92</v>
      </c>
      <c r="AJ719" s="260">
        <v>0.941270263087962</v>
      </c>
      <c r="AK719" s="260">
        <v>0.927766732935719</v>
      </c>
      <c r="AL719" s="260">
        <v>0.954833597464342</v>
      </c>
      <c r="AM719" s="260">
        <v>0.957189169985049</v>
      </c>
      <c r="AN719" s="259">
        <v>0.99</v>
      </c>
      <c r="AO719" s="264">
        <v>1</v>
      </c>
      <c r="AP719" s="264">
        <v>1</v>
      </c>
      <c r="AQ719" s="264">
        <v>1</v>
      </c>
      <c r="AR719" s="265">
        <v>1</v>
      </c>
      <c r="AS719" s="286">
        <v>0.0810595228934205</v>
      </c>
      <c r="AT719" s="267">
        <v>0</v>
      </c>
      <c r="AU719" s="268">
        <v>0</v>
      </c>
      <c r="AV719" s="268">
        <v>0.428571428571429</v>
      </c>
      <c r="AW719" s="268">
        <v>0.0783699059561129</v>
      </c>
      <c r="AX719" s="224"/>
      <c r="AY719" s="222"/>
    </row>
    <row r="720" ht="15" spans="1:51">
      <c r="A720" s="220"/>
      <c r="B720" s="224"/>
      <c r="C720" s="283" t="s">
        <v>668</v>
      </c>
      <c r="D720" s="111" t="s">
        <v>25</v>
      </c>
      <c r="E720" s="111" t="s">
        <v>669</v>
      </c>
      <c r="F720" s="293" t="s">
        <v>753</v>
      </c>
      <c r="G720" s="293" t="s">
        <v>753</v>
      </c>
      <c r="H720" s="293" t="s">
        <v>753</v>
      </c>
      <c r="I720" s="293" t="s">
        <v>753</v>
      </c>
      <c r="J720" s="259">
        <v>0.9</v>
      </c>
      <c r="K720" s="260">
        <v>0.941176470588235</v>
      </c>
      <c r="L720" s="260">
        <v>0.935483870967742</v>
      </c>
      <c r="M720" s="261">
        <v>0.96969696969697</v>
      </c>
      <c r="N720" s="261">
        <v>0.978947368421053</v>
      </c>
      <c r="O720" s="262">
        <v>0.9</v>
      </c>
      <c r="P720" s="263">
        <v>0.920867067119352</v>
      </c>
      <c r="Q720" s="260">
        <v>0.942857142857143</v>
      </c>
      <c r="R720" s="260">
        <v>0.972830188679245</v>
      </c>
      <c r="S720" s="260">
        <v>0.955254738621273</v>
      </c>
      <c r="T720" s="262">
        <v>0.9</v>
      </c>
      <c r="U720" s="260">
        <v>0.886654478976234</v>
      </c>
      <c r="V720" s="260">
        <v>0.901298701298701</v>
      </c>
      <c r="W720" s="260">
        <v>0.920754716981132</v>
      </c>
      <c r="X720" s="260">
        <v>0.897968731136062</v>
      </c>
      <c r="Y720" s="262">
        <v>0.92</v>
      </c>
      <c r="Z720" s="262">
        <v>0.845070422535211</v>
      </c>
      <c r="AA720" s="262">
        <v>0.922272047832586</v>
      </c>
      <c r="AB720" s="262">
        <v>0.919571045576407</v>
      </c>
      <c r="AC720" s="262">
        <v>0.918631929867885</v>
      </c>
      <c r="AD720" s="262">
        <v>0.92</v>
      </c>
      <c r="AE720" s="260">
        <v>1</v>
      </c>
      <c r="AF720" s="260">
        <v>0.979057591623037</v>
      </c>
      <c r="AG720" s="260">
        <v>0.98469387755102</v>
      </c>
      <c r="AH720" s="260">
        <v>0.986948267679165</v>
      </c>
      <c r="AI720" s="262">
        <v>0.92</v>
      </c>
      <c r="AJ720" s="260">
        <v>0.93104207975325</v>
      </c>
      <c r="AK720" s="260">
        <v>0.946271929824561</v>
      </c>
      <c r="AL720" s="260">
        <v>0.958981144558386</v>
      </c>
      <c r="AM720" s="260">
        <v>0.949627114533438</v>
      </c>
      <c r="AN720" s="259">
        <v>0.99</v>
      </c>
      <c r="AO720" s="264">
        <v>1</v>
      </c>
      <c r="AP720" s="264">
        <v>1</v>
      </c>
      <c r="AQ720" s="264">
        <v>1</v>
      </c>
      <c r="AR720" s="265">
        <v>1</v>
      </c>
      <c r="AS720" s="286">
        <v>0.0810595228934205</v>
      </c>
      <c r="AT720" s="267">
        <v>0</v>
      </c>
      <c r="AU720" s="268">
        <v>0.0625</v>
      </c>
      <c r="AV720" s="268">
        <v>0</v>
      </c>
      <c r="AW720" s="268">
        <v>0.0382165605095541</v>
      </c>
      <c r="AX720" s="224"/>
      <c r="AY720" s="222"/>
    </row>
    <row r="721" ht="15" spans="1:51">
      <c r="A721" s="220"/>
      <c r="B721" s="224"/>
      <c r="C721" s="283" t="s">
        <v>668</v>
      </c>
      <c r="D721" s="111" t="s">
        <v>25</v>
      </c>
      <c r="E721" s="111" t="s">
        <v>669</v>
      </c>
      <c r="F721" s="293" t="s">
        <v>754</v>
      </c>
      <c r="G721" s="293" t="s">
        <v>754</v>
      </c>
      <c r="H721" s="293" t="s">
        <v>754</v>
      </c>
      <c r="I721" s="293" t="s">
        <v>754</v>
      </c>
      <c r="J721" s="259">
        <v>0.9</v>
      </c>
      <c r="K721" s="260">
        <v>1</v>
      </c>
      <c r="L721" s="260">
        <v>0.928571428571429</v>
      </c>
      <c r="M721" s="261">
        <v>1</v>
      </c>
      <c r="N721" s="261">
        <v>0.943850267379679</v>
      </c>
      <c r="O721" s="262">
        <v>0.9</v>
      </c>
      <c r="P721" s="263">
        <v>0.982564102564103</v>
      </c>
      <c r="Q721" s="260">
        <v>0.98211091234347</v>
      </c>
      <c r="R721" s="260">
        <v>0.984671532846715</v>
      </c>
      <c r="S721" s="260">
        <v>0.971286565466032</v>
      </c>
      <c r="T721" s="262">
        <v>0.9</v>
      </c>
      <c r="U721" s="260">
        <v>0.936923076923077</v>
      </c>
      <c r="V721" s="260">
        <v>0.937388193202147</v>
      </c>
      <c r="W721" s="260">
        <v>0.941605839416058</v>
      </c>
      <c r="X721" s="260">
        <v>0.938590975777718</v>
      </c>
      <c r="Y721" s="262">
        <v>0.92</v>
      </c>
      <c r="Z721" s="262">
        <v>0.862179487179487</v>
      </c>
      <c r="AA721" s="262">
        <v>0.869127516778524</v>
      </c>
      <c r="AB721" s="262">
        <v>0.790419161676647</v>
      </c>
      <c r="AC721" s="262">
        <v>0.861965401249399</v>
      </c>
      <c r="AD721" s="262">
        <v>0.92</v>
      </c>
      <c r="AE721" s="260">
        <v>0.970588235294118</v>
      </c>
      <c r="AF721" s="260">
        <v>0.974683544303797</v>
      </c>
      <c r="AG721" s="260">
        <v>0.978021978021978</v>
      </c>
      <c r="AH721" s="260">
        <v>0.980943306336351</v>
      </c>
      <c r="AI721" s="262">
        <v>0.92</v>
      </c>
      <c r="AJ721" s="260">
        <v>0.958001768346596</v>
      </c>
      <c r="AK721" s="260">
        <v>0.927654609101517</v>
      </c>
      <c r="AL721" s="260">
        <v>0.949902407286923</v>
      </c>
      <c r="AM721" s="260">
        <v>0.95326542840024</v>
      </c>
      <c r="AN721" s="259">
        <v>0.99</v>
      </c>
      <c r="AO721" s="264">
        <v>1</v>
      </c>
      <c r="AP721" s="264">
        <v>1</v>
      </c>
      <c r="AQ721" s="264">
        <v>1</v>
      </c>
      <c r="AR721" s="265">
        <v>1</v>
      </c>
      <c r="AS721" s="286">
        <v>0.0810595228934205</v>
      </c>
      <c r="AT721" s="267">
        <v>0</v>
      </c>
      <c r="AU721" s="268">
        <v>0</v>
      </c>
      <c r="AV721" s="268">
        <v>0.166666666666667</v>
      </c>
      <c r="AW721" s="268">
        <v>0.051948051948052</v>
      </c>
      <c r="AX721" s="224"/>
      <c r="AY721" s="222"/>
    </row>
    <row r="722" ht="15" spans="1:51">
      <c r="A722" s="220"/>
      <c r="B722" s="224"/>
      <c r="C722" s="283" t="s">
        <v>668</v>
      </c>
      <c r="D722" s="111" t="s">
        <v>25</v>
      </c>
      <c r="E722" s="111" t="s">
        <v>669</v>
      </c>
      <c r="F722" s="293" t="s">
        <v>755</v>
      </c>
      <c r="G722" s="293" t="s">
        <v>755</v>
      </c>
      <c r="H722" s="293" t="s">
        <v>755</v>
      </c>
      <c r="I722" s="293" t="s">
        <v>755</v>
      </c>
      <c r="J722" s="259">
        <v>0.9</v>
      </c>
      <c r="K722" s="260">
        <v>1</v>
      </c>
      <c r="L722" s="260">
        <v>0.96551724137931</v>
      </c>
      <c r="M722" s="261">
        <v>0.966666666666667</v>
      </c>
      <c r="N722" s="261">
        <v>0.959610027855153</v>
      </c>
      <c r="O722" s="262">
        <v>0.9</v>
      </c>
      <c r="P722" s="263">
        <v>0.949236894492369</v>
      </c>
      <c r="Q722" s="260">
        <v>0.972972972972973</v>
      </c>
      <c r="R722" s="260">
        <v>0.97090203685742</v>
      </c>
      <c r="S722" s="260">
        <v>0.97394910535231</v>
      </c>
      <c r="T722" s="262">
        <v>0.9</v>
      </c>
      <c r="U722" s="260">
        <v>0.947909754479098</v>
      </c>
      <c r="V722" s="260">
        <v>0.927234927234927</v>
      </c>
      <c r="W722" s="260">
        <v>0.957807953443259</v>
      </c>
      <c r="X722" s="260">
        <v>0.964915013336968</v>
      </c>
      <c r="Y722" s="262">
        <v>0.92</v>
      </c>
      <c r="Z722" s="262">
        <v>0.95557963163597</v>
      </c>
      <c r="AA722" s="262">
        <v>0.932994923857868</v>
      </c>
      <c r="AB722" s="262">
        <v>0.941176470588235</v>
      </c>
      <c r="AC722" s="262">
        <v>0.949056403731976</v>
      </c>
      <c r="AD722" s="262">
        <v>0.92</v>
      </c>
      <c r="AE722" s="260">
        <v>1</v>
      </c>
      <c r="AF722" s="260">
        <v>0.998747259630442</v>
      </c>
      <c r="AG722" s="260">
        <v>1</v>
      </c>
      <c r="AH722" s="260">
        <v>0.999524425223297</v>
      </c>
      <c r="AI722" s="262">
        <v>0.92</v>
      </c>
      <c r="AJ722" s="260">
        <v>0.973597359735974</v>
      </c>
      <c r="AK722" s="260">
        <v>0.955315870570108</v>
      </c>
      <c r="AL722" s="260">
        <v>0.975957620211899</v>
      </c>
      <c r="AM722" s="260">
        <v>0.975586146027588</v>
      </c>
      <c r="AN722" s="259">
        <v>0.99</v>
      </c>
      <c r="AO722" s="264">
        <v>1</v>
      </c>
      <c r="AP722" s="264">
        <v>1</v>
      </c>
      <c r="AQ722" s="264">
        <v>1</v>
      </c>
      <c r="AR722" s="265">
        <v>1</v>
      </c>
      <c r="AS722" s="286">
        <v>0.0810595228934205</v>
      </c>
      <c r="AT722" s="267">
        <v>0.105263157894737</v>
      </c>
      <c r="AU722" s="268">
        <v>0</v>
      </c>
      <c r="AV722" s="268">
        <v>0</v>
      </c>
      <c r="AW722" s="268">
        <v>0.049469964664311</v>
      </c>
      <c r="AX722" s="224"/>
      <c r="AY722" s="222"/>
    </row>
    <row r="723" ht="15" spans="1:51">
      <c r="A723" s="220"/>
      <c r="B723" s="224"/>
      <c r="C723" s="283" t="s">
        <v>668</v>
      </c>
      <c r="D723" s="111" t="s">
        <v>25</v>
      </c>
      <c r="E723" s="111" t="s">
        <v>669</v>
      </c>
      <c r="F723" s="293" t="s">
        <v>756</v>
      </c>
      <c r="G723" s="293" t="s">
        <v>756</v>
      </c>
      <c r="H723" s="293" t="s">
        <v>756</v>
      </c>
      <c r="I723" s="293" t="s">
        <v>756</v>
      </c>
      <c r="J723" s="259">
        <v>0.9</v>
      </c>
      <c r="K723" s="260">
        <v>1</v>
      </c>
      <c r="L723" s="260">
        <v>0.96875</v>
      </c>
      <c r="M723" s="261">
        <v>0.985915492957746</v>
      </c>
      <c r="N723" s="261">
        <v>0.982370820668693</v>
      </c>
      <c r="O723" s="262">
        <v>0.9</v>
      </c>
      <c r="P723" s="263">
        <v>0.991150442477876</v>
      </c>
      <c r="Q723" s="260">
        <v>0.987781596029019</v>
      </c>
      <c r="R723" s="260">
        <v>0.994107584109485</v>
      </c>
      <c r="S723" s="260">
        <v>0.991736949656325</v>
      </c>
      <c r="T723" s="262">
        <v>0.9</v>
      </c>
      <c r="U723" s="260">
        <v>0.938901685052734</v>
      </c>
      <c r="V723" s="260">
        <v>0.932798778159603</v>
      </c>
      <c r="W723" s="260">
        <v>0.951530127352214</v>
      </c>
      <c r="X723" s="260">
        <v>0.946238157161434</v>
      </c>
      <c r="Y723" s="262">
        <v>0.92</v>
      </c>
      <c r="Z723" s="262">
        <v>0.950963222416813</v>
      </c>
      <c r="AA723" s="262">
        <v>0.934</v>
      </c>
      <c r="AB723" s="262">
        <v>0.964833183047791</v>
      </c>
      <c r="AC723" s="262">
        <v>0.952074662630849</v>
      </c>
      <c r="AD723" s="262">
        <v>0.92</v>
      </c>
      <c r="AE723" s="260">
        <v>0.999682841738027</v>
      </c>
      <c r="AF723" s="260">
        <v>0.99968982630273</v>
      </c>
      <c r="AG723" s="260">
        <v>0.998952660242983</v>
      </c>
      <c r="AH723" s="260">
        <v>0.998645557233308</v>
      </c>
      <c r="AI723" s="262">
        <v>0.92</v>
      </c>
      <c r="AJ723" s="260">
        <v>0.971154758515988</v>
      </c>
      <c r="AK723" s="260">
        <v>0.950838860710105</v>
      </c>
      <c r="AL723" s="260">
        <v>0.978970495919648</v>
      </c>
      <c r="AM723" s="260">
        <v>0.972466090162855</v>
      </c>
      <c r="AN723" s="259">
        <v>0.99</v>
      </c>
      <c r="AO723" s="264">
        <v>1</v>
      </c>
      <c r="AP723" s="264">
        <v>1</v>
      </c>
      <c r="AQ723" s="264">
        <v>1</v>
      </c>
      <c r="AR723" s="265">
        <v>1</v>
      </c>
      <c r="AS723" s="286">
        <v>0.0810595228934205</v>
      </c>
      <c r="AT723" s="267">
        <v>0.0701754385964912</v>
      </c>
      <c r="AU723" s="268">
        <v>0.032258064516129</v>
      </c>
      <c r="AV723" s="268">
        <v>0.193548387096774</v>
      </c>
      <c r="AW723" s="268">
        <v>0.0663329161451815</v>
      </c>
      <c r="AX723" s="224"/>
      <c r="AY723" s="222"/>
    </row>
    <row r="724" ht="15" spans="1:51">
      <c r="A724" s="220"/>
      <c r="B724" s="224"/>
      <c r="C724" s="283" t="s">
        <v>668</v>
      </c>
      <c r="D724" s="111" t="s">
        <v>25</v>
      </c>
      <c r="E724" s="111" t="s">
        <v>669</v>
      </c>
      <c r="F724" s="293" t="s">
        <v>757</v>
      </c>
      <c r="G724" s="293" t="s">
        <v>757</v>
      </c>
      <c r="H724" s="293" t="s">
        <v>757</v>
      </c>
      <c r="I724" s="293" t="s">
        <v>757</v>
      </c>
      <c r="J724" s="259">
        <v>0.9</v>
      </c>
      <c r="K724" s="260">
        <v>0.979166666666667</v>
      </c>
      <c r="L724" s="260">
        <v>0.947368421052632</v>
      </c>
      <c r="M724" s="261">
        <v>1</v>
      </c>
      <c r="N724" s="261">
        <v>0.965481171548117</v>
      </c>
      <c r="O724" s="262">
        <v>0.9</v>
      </c>
      <c r="P724" s="263">
        <v>0.959126297577855</v>
      </c>
      <c r="Q724" s="260">
        <v>0.987911349899261</v>
      </c>
      <c r="R724" s="260">
        <v>0.99222972972973</v>
      </c>
      <c r="S724" s="260">
        <v>0.978945448386382</v>
      </c>
      <c r="T724" s="262">
        <v>0.9</v>
      </c>
      <c r="U724" s="260">
        <v>0.943339100346021</v>
      </c>
      <c r="V724" s="260">
        <v>0.950973807924782</v>
      </c>
      <c r="W724" s="260">
        <v>0.953378378378378</v>
      </c>
      <c r="X724" s="260">
        <v>0.958933201308092</v>
      </c>
      <c r="Y724" s="262">
        <v>0.92</v>
      </c>
      <c r="Z724" s="262">
        <v>0.965099715099715</v>
      </c>
      <c r="AA724" s="262">
        <v>0.968503937007874</v>
      </c>
      <c r="AB724" s="262">
        <v>0.950080515297907</v>
      </c>
      <c r="AC724" s="262">
        <v>0.968539008095019</v>
      </c>
      <c r="AD724" s="262">
        <v>0.92</v>
      </c>
      <c r="AE724" s="260">
        <v>0.999633296663</v>
      </c>
      <c r="AF724" s="260">
        <v>0.998154981549816</v>
      </c>
      <c r="AG724" s="260">
        <v>0.99904671115348</v>
      </c>
      <c r="AH724" s="260">
        <v>0.998155483656376</v>
      </c>
      <c r="AI724" s="262">
        <v>0.92</v>
      </c>
      <c r="AJ724" s="260">
        <v>0.975447909754479</v>
      </c>
      <c r="AK724" s="260">
        <v>0.976111479761115</v>
      </c>
      <c r="AL724" s="260">
        <v>0.977101368332868</v>
      </c>
      <c r="AM724" s="260">
        <v>0.983969996097208</v>
      </c>
      <c r="AN724" s="259">
        <v>0.99</v>
      </c>
      <c r="AO724" s="264">
        <v>1</v>
      </c>
      <c r="AP724" s="264">
        <v>1</v>
      </c>
      <c r="AQ724" s="264">
        <v>1</v>
      </c>
      <c r="AR724" s="265">
        <v>1</v>
      </c>
      <c r="AS724" s="286">
        <v>0.0810595228934205</v>
      </c>
      <c r="AT724" s="267">
        <v>0.0714285714285714</v>
      </c>
      <c r="AU724" s="268">
        <v>0.0714285714285714</v>
      </c>
      <c r="AV724" s="268">
        <v>0.0769230769230769</v>
      </c>
      <c r="AW724" s="268">
        <v>0.068870523415978</v>
      </c>
      <c r="AX724" s="224"/>
      <c r="AY724" s="222"/>
    </row>
    <row r="725" ht="15" spans="1:51">
      <c r="A725" s="220"/>
      <c r="B725" s="224"/>
      <c r="C725" s="283" t="s">
        <v>668</v>
      </c>
      <c r="D725" s="111" t="s">
        <v>25</v>
      </c>
      <c r="E725" s="111" t="s">
        <v>669</v>
      </c>
      <c r="F725" s="293" t="s">
        <v>758</v>
      </c>
      <c r="G725" s="293" t="s">
        <v>758</v>
      </c>
      <c r="H725" s="293" t="s">
        <v>758</v>
      </c>
      <c r="I725" s="293" t="s">
        <v>758</v>
      </c>
      <c r="J725" s="259">
        <v>0.9</v>
      </c>
      <c r="K725" s="260">
        <v>0.941176470588235</v>
      </c>
      <c r="L725" s="260">
        <v>0.933333333333333</v>
      </c>
      <c r="M725" s="261">
        <v>0.92</v>
      </c>
      <c r="N725" s="261">
        <v>0.916593503072871</v>
      </c>
      <c r="O725" s="262">
        <v>0.9</v>
      </c>
      <c r="P725" s="263">
        <v>0.976459330143541</v>
      </c>
      <c r="Q725" s="260">
        <v>0.99320882852292</v>
      </c>
      <c r="R725" s="260">
        <v>0.993127147766323</v>
      </c>
      <c r="S725" s="260">
        <v>0.973365031147505</v>
      </c>
      <c r="T725" s="262">
        <v>0.9</v>
      </c>
      <c r="U725" s="260">
        <v>0.919808612440191</v>
      </c>
      <c r="V725" s="260">
        <v>0.932088285229202</v>
      </c>
      <c r="W725" s="260">
        <v>0.941294387170676</v>
      </c>
      <c r="X725" s="260">
        <v>0.930209777895177</v>
      </c>
      <c r="Y725" s="262">
        <v>0.92</v>
      </c>
      <c r="Z725" s="262">
        <v>0.932534678436318</v>
      </c>
      <c r="AA725" s="262">
        <v>0.925857843137255</v>
      </c>
      <c r="AB725" s="262">
        <v>0.96484375</v>
      </c>
      <c r="AC725" s="262">
        <v>0.937789343096614</v>
      </c>
      <c r="AD725" s="262">
        <v>0.92</v>
      </c>
      <c r="AE725" s="260">
        <v>0.999534504829512</v>
      </c>
      <c r="AF725" s="260">
        <v>0.983067605981955</v>
      </c>
      <c r="AG725" s="260">
        <v>0.99812961750678</v>
      </c>
      <c r="AH725" s="260">
        <v>0.995291483604575</v>
      </c>
      <c r="AI725" s="262">
        <v>0.92</v>
      </c>
      <c r="AJ725" s="260">
        <v>0.956560023481068</v>
      </c>
      <c r="AK725" s="260">
        <v>0.951778888562188</v>
      </c>
      <c r="AL725" s="260">
        <v>0.976061957287022</v>
      </c>
      <c r="AM725" s="260">
        <v>0.964494893266857</v>
      </c>
      <c r="AN725" s="259">
        <v>0.99</v>
      </c>
      <c r="AO725" s="264">
        <v>1</v>
      </c>
      <c r="AP725" s="264">
        <v>1</v>
      </c>
      <c r="AQ725" s="264">
        <v>1</v>
      </c>
      <c r="AR725" s="265">
        <v>1</v>
      </c>
      <c r="AS725" s="286">
        <v>0.0810595228934205</v>
      </c>
      <c r="AT725" s="267">
        <v>0.111111111111111</v>
      </c>
      <c r="AU725" s="268">
        <v>0.0909090909090909</v>
      </c>
      <c r="AV725" s="268">
        <v>0.142857142857143</v>
      </c>
      <c r="AW725" s="268">
        <v>0.0709677419354839</v>
      </c>
      <c r="AX725" s="224"/>
      <c r="AY725" s="222"/>
    </row>
    <row r="726" ht="15" spans="1:51">
      <c r="A726" s="220"/>
      <c r="B726" s="224"/>
      <c r="C726" s="283" t="s">
        <v>668</v>
      </c>
      <c r="D726" s="111" t="s">
        <v>25</v>
      </c>
      <c r="E726" s="111" t="s">
        <v>669</v>
      </c>
      <c r="F726" s="293" t="s">
        <v>759</v>
      </c>
      <c r="G726" s="293" t="s">
        <v>759</v>
      </c>
      <c r="H726" s="293" t="s">
        <v>759</v>
      </c>
      <c r="I726" s="293" t="s">
        <v>759</v>
      </c>
      <c r="J726" s="259">
        <v>0.9</v>
      </c>
      <c r="K726" s="260">
        <v>0.95</v>
      </c>
      <c r="L726" s="260">
        <v>0.9375</v>
      </c>
      <c r="M726" s="261">
        <v>0.875</v>
      </c>
      <c r="N726" s="261">
        <v>0.934146341463415</v>
      </c>
      <c r="O726" s="262">
        <v>0.9</v>
      </c>
      <c r="P726" s="263">
        <v>0.967024824008892</v>
      </c>
      <c r="Q726" s="260">
        <v>0.977777777777778</v>
      </c>
      <c r="R726" s="260">
        <v>0.96506329113924</v>
      </c>
      <c r="S726" s="260">
        <v>0.929626232515478</v>
      </c>
      <c r="T726" s="262">
        <v>0.9</v>
      </c>
      <c r="U726" s="260">
        <v>0.920340866987773</v>
      </c>
      <c r="V726" s="260">
        <v>0.939814814814815</v>
      </c>
      <c r="W726" s="260">
        <v>0.91493670886076</v>
      </c>
      <c r="X726" s="260">
        <v>0.90976840174272</v>
      </c>
      <c r="Y726" s="262">
        <v>0.92</v>
      </c>
      <c r="Z726" s="262">
        <v>0.951658767772512</v>
      </c>
      <c r="AA726" s="262">
        <v>0.938938938938939</v>
      </c>
      <c r="AB726" s="262">
        <v>0.962376237623762</v>
      </c>
      <c r="AC726" s="262">
        <v>0.940940658347919</v>
      </c>
      <c r="AD726" s="262">
        <v>0.92</v>
      </c>
      <c r="AE726" s="260">
        <v>1</v>
      </c>
      <c r="AF726" s="260">
        <v>0.999750499001996</v>
      </c>
      <c r="AG726" s="260">
        <v>0.999887056697538</v>
      </c>
      <c r="AH726" s="260">
        <v>0.978345248658304</v>
      </c>
      <c r="AI726" s="262">
        <v>0.92</v>
      </c>
      <c r="AJ726" s="260">
        <v>0.968034096963239</v>
      </c>
      <c r="AK726" s="260">
        <v>0.955288461538462</v>
      </c>
      <c r="AL726" s="260">
        <v>0.963738920225624</v>
      </c>
      <c r="AM726" s="260">
        <v>0.963426167492826</v>
      </c>
      <c r="AN726" s="259">
        <v>0.99</v>
      </c>
      <c r="AO726" s="264">
        <v>1</v>
      </c>
      <c r="AP726" s="264">
        <v>1</v>
      </c>
      <c r="AQ726" s="264">
        <v>1</v>
      </c>
      <c r="AR726" s="265">
        <v>1</v>
      </c>
      <c r="AS726" s="286">
        <v>0.0810595228934205</v>
      </c>
      <c r="AT726" s="267">
        <v>0</v>
      </c>
      <c r="AU726" s="268">
        <v>0</v>
      </c>
      <c r="AV726" s="268">
        <v>0.333333333333333</v>
      </c>
      <c r="AW726" s="268">
        <v>0.0292682926829268</v>
      </c>
      <c r="AX726" s="224"/>
      <c r="AY726" s="222"/>
    </row>
    <row r="727" ht="15" spans="1:51">
      <c r="A727" s="220"/>
      <c r="B727" s="224"/>
      <c r="C727" s="283" t="s">
        <v>668</v>
      </c>
      <c r="D727" s="111" t="s">
        <v>25</v>
      </c>
      <c r="E727" s="111" t="s">
        <v>669</v>
      </c>
      <c r="F727" s="293" t="s">
        <v>760</v>
      </c>
      <c r="G727" s="293" t="s">
        <v>760</v>
      </c>
      <c r="H727" s="293" t="s">
        <v>760</v>
      </c>
      <c r="I727" s="293" t="s">
        <v>760</v>
      </c>
      <c r="J727" s="259">
        <v>0.9</v>
      </c>
      <c r="K727" s="260">
        <v>0.967741935483871</v>
      </c>
      <c r="L727" s="260">
        <v>0.961538461538462</v>
      </c>
      <c r="M727" s="261">
        <v>0.931034482758621</v>
      </c>
      <c r="N727" s="261">
        <v>0.973799126637555</v>
      </c>
      <c r="O727" s="262">
        <v>0.9</v>
      </c>
      <c r="P727" s="263">
        <v>0.986577181208054</v>
      </c>
      <c r="Q727" s="260">
        <v>0.978549540347293</v>
      </c>
      <c r="R727" s="260">
        <v>0.990128331688055</v>
      </c>
      <c r="S727" s="260">
        <v>0.987422129931771</v>
      </c>
      <c r="T727" s="262">
        <v>0.9</v>
      </c>
      <c r="U727" s="260">
        <v>0.948074885199576</v>
      </c>
      <c r="V727" s="260">
        <v>0.934627170582227</v>
      </c>
      <c r="W727" s="260">
        <v>0.950148075024679</v>
      </c>
      <c r="X727" s="260">
        <v>0.952358350637793</v>
      </c>
      <c r="Y727" s="262">
        <v>0.92</v>
      </c>
      <c r="Z727" s="262">
        <v>0.961084905660377</v>
      </c>
      <c r="AA727" s="262">
        <v>0.965128205128205</v>
      </c>
      <c r="AB727" s="262">
        <v>0.973684210526316</v>
      </c>
      <c r="AC727" s="262">
        <v>0.969327158812313</v>
      </c>
      <c r="AD727" s="262">
        <v>0.92</v>
      </c>
      <c r="AE727" s="260">
        <v>0.998087954110899</v>
      </c>
      <c r="AF727" s="260">
        <v>0.998223801065719</v>
      </c>
      <c r="AG727" s="260">
        <v>0.998661311914324</v>
      </c>
      <c r="AH727" s="260">
        <v>0.997218690400509</v>
      </c>
      <c r="AI727" s="262">
        <v>0.92</v>
      </c>
      <c r="AJ727" s="260">
        <v>0.981255093724531</v>
      </c>
      <c r="AK727" s="260">
        <v>0.975435005117707</v>
      </c>
      <c r="AL727" s="260">
        <v>0.98772504091653</v>
      </c>
      <c r="AM727" s="260">
        <v>0.982866427773506</v>
      </c>
      <c r="AN727" s="259">
        <v>0.99</v>
      </c>
      <c r="AO727" s="264">
        <v>1</v>
      </c>
      <c r="AP727" s="264">
        <v>1</v>
      </c>
      <c r="AQ727" s="264">
        <v>1</v>
      </c>
      <c r="AR727" s="265">
        <v>1</v>
      </c>
      <c r="AS727" s="286">
        <v>0.0810595228934205</v>
      </c>
      <c r="AT727" s="267">
        <v>0</v>
      </c>
      <c r="AU727" s="268">
        <v>0</v>
      </c>
      <c r="AV727" s="268">
        <v>0.125</v>
      </c>
      <c r="AW727" s="268">
        <v>0.0555555555555556</v>
      </c>
      <c r="AX727" s="224"/>
      <c r="AY727" s="222"/>
    </row>
    <row r="728" ht="15" spans="1:51">
      <c r="A728" s="220"/>
      <c r="B728" s="224"/>
      <c r="C728" s="283" t="s">
        <v>668</v>
      </c>
      <c r="D728" s="111" t="s">
        <v>25</v>
      </c>
      <c r="E728" s="111" t="s">
        <v>669</v>
      </c>
      <c r="F728" s="293" t="s">
        <v>761</v>
      </c>
      <c r="G728" s="293" t="s">
        <v>761</v>
      </c>
      <c r="H728" s="293" t="s">
        <v>761</v>
      </c>
      <c r="I728" s="293" t="s">
        <v>761</v>
      </c>
      <c r="J728" s="259">
        <v>0.9</v>
      </c>
      <c r="K728" s="260">
        <v>1</v>
      </c>
      <c r="L728" s="260">
        <v>0.972972972972973</v>
      </c>
      <c r="M728" s="261">
        <v>0.973684210526316</v>
      </c>
      <c r="N728" s="261">
        <v>0.934463276836158</v>
      </c>
      <c r="O728" s="262">
        <v>0.9</v>
      </c>
      <c r="P728" s="263">
        <v>0.991893180734382</v>
      </c>
      <c r="Q728" s="260">
        <v>0.994967649173257</v>
      </c>
      <c r="R728" s="260">
        <v>0.986730556579432</v>
      </c>
      <c r="S728" s="260">
        <v>0.981670623309225</v>
      </c>
      <c r="T728" s="262">
        <v>0.9</v>
      </c>
      <c r="U728" s="260">
        <v>0.942536957558417</v>
      </c>
      <c r="V728" s="260">
        <v>0.95039539899353</v>
      </c>
      <c r="W728" s="260">
        <v>0.938075930704018</v>
      </c>
      <c r="X728" s="260">
        <v>0.930298680505714</v>
      </c>
      <c r="Y728" s="262">
        <v>0.92</v>
      </c>
      <c r="Z728" s="262">
        <v>0.94619523443505</v>
      </c>
      <c r="AA728" s="262">
        <v>0.943529411764706</v>
      </c>
      <c r="AB728" s="262">
        <v>0.959415584415584</v>
      </c>
      <c r="AC728" s="262">
        <v>0.948000457473981</v>
      </c>
      <c r="AD728" s="262">
        <v>0.92</v>
      </c>
      <c r="AE728" s="260">
        <v>0.999379074821484</v>
      </c>
      <c r="AF728" s="260">
        <v>1</v>
      </c>
      <c r="AG728" s="260">
        <v>0.999614717780774</v>
      </c>
      <c r="AH728" s="260">
        <v>0.999357385476912</v>
      </c>
      <c r="AI728" s="262">
        <v>0.92</v>
      </c>
      <c r="AJ728" s="260">
        <v>0.967248908296943</v>
      </c>
      <c r="AK728" s="260">
        <v>0.961394302848576</v>
      </c>
      <c r="AL728" s="260">
        <v>0.977777777777778</v>
      </c>
      <c r="AM728" s="260">
        <v>0.968955108986306</v>
      </c>
      <c r="AN728" s="259">
        <v>0.99</v>
      </c>
      <c r="AO728" s="264">
        <v>1</v>
      </c>
      <c r="AP728" s="264">
        <v>1</v>
      </c>
      <c r="AQ728" s="264">
        <v>1</v>
      </c>
      <c r="AR728" s="265">
        <v>1</v>
      </c>
      <c r="AS728" s="286">
        <v>0.0810595228934205</v>
      </c>
      <c r="AT728" s="267">
        <v>0.0344827586206897</v>
      </c>
      <c r="AU728" s="268">
        <v>0.0384615384615385</v>
      </c>
      <c r="AV728" s="268">
        <v>0.0526315789473684</v>
      </c>
      <c r="AW728" s="268">
        <v>0.0303030303030303</v>
      </c>
      <c r="AX728" s="224"/>
      <c r="AY728" s="222"/>
    </row>
    <row r="729" ht="15" spans="1:51">
      <c r="A729" s="220"/>
      <c r="B729" s="224"/>
      <c r="C729" s="283" t="s">
        <v>668</v>
      </c>
      <c r="D729" s="111" t="s">
        <v>25</v>
      </c>
      <c r="E729" s="111" t="s">
        <v>669</v>
      </c>
      <c r="F729" s="293" t="s">
        <v>762</v>
      </c>
      <c r="G729" s="293" t="s">
        <v>762</v>
      </c>
      <c r="H729" s="293" t="s">
        <v>762</v>
      </c>
      <c r="I729" s="293" t="s">
        <v>762</v>
      </c>
      <c r="J729" s="259">
        <v>0.9</v>
      </c>
      <c r="K729" s="260">
        <v>0.888888888888889</v>
      </c>
      <c r="L729" s="260">
        <v>0.933333333333333</v>
      </c>
      <c r="M729" s="261">
        <v>0.909090909090909</v>
      </c>
      <c r="N729" s="261">
        <v>0.896333754740834</v>
      </c>
      <c r="O729" s="262">
        <v>0.9</v>
      </c>
      <c r="P729" s="263">
        <v>0.949633967789165</v>
      </c>
      <c r="Q729" s="260">
        <v>0.978297161936561</v>
      </c>
      <c r="R729" s="260">
        <v>0.956581352833638</v>
      </c>
      <c r="S729" s="260">
        <v>0.975070265595636</v>
      </c>
      <c r="T729" s="262">
        <v>0.9</v>
      </c>
      <c r="U729" s="260">
        <v>0.946998535871157</v>
      </c>
      <c r="V729" s="260">
        <v>0.945742904841402</v>
      </c>
      <c r="W729" s="260">
        <v>0.928244972577697</v>
      </c>
      <c r="X729" s="260">
        <v>0.952302549518535</v>
      </c>
      <c r="Y729" s="262">
        <v>0.92</v>
      </c>
      <c r="Z729" s="262">
        <v>0.952905811623247</v>
      </c>
      <c r="AA729" s="262">
        <v>0.942028985507246</v>
      </c>
      <c r="AB729" s="262">
        <v>0.915547024952015</v>
      </c>
      <c r="AC729" s="262">
        <v>0.952428057553957</v>
      </c>
      <c r="AD729" s="262">
        <v>0.92</v>
      </c>
      <c r="AE729" s="260">
        <v>0.999778368794326</v>
      </c>
      <c r="AF729" s="260">
        <v>0.999587798845837</v>
      </c>
      <c r="AG729" s="260">
        <v>1</v>
      </c>
      <c r="AH729" s="260">
        <v>0.99939552877283</v>
      </c>
      <c r="AI729" s="262">
        <v>0.92</v>
      </c>
      <c r="AJ729" s="260">
        <v>0.973040326234708</v>
      </c>
      <c r="AK729" s="260">
        <v>0.95742832319722</v>
      </c>
      <c r="AL729" s="260">
        <v>0.969361387966039</v>
      </c>
      <c r="AM729" s="260">
        <v>0.977383915022762</v>
      </c>
      <c r="AN729" s="259">
        <v>0.99</v>
      </c>
      <c r="AO729" s="264">
        <v>1</v>
      </c>
      <c r="AP729" s="264">
        <v>1</v>
      </c>
      <c r="AQ729" s="264">
        <v>1</v>
      </c>
      <c r="AR729" s="265">
        <v>1</v>
      </c>
      <c r="AS729" s="286">
        <v>0.0810595228934205</v>
      </c>
      <c r="AT729" s="267">
        <v>0</v>
      </c>
      <c r="AU729" s="268">
        <v>0.0909090909090909</v>
      </c>
      <c r="AV729" s="268">
        <v>0.0625</v>
      </c>
      <c r="AW729" s="268">
        <v>0.0357142857142857</v>
      </c>
      <c r="AX729" s="224"/>
      <c r="AY729" s="222"/>
    </row>
    <row r="730" ht="15" spans="1:51">
      <c r="A730" s="220"/>
      <c r="B730" s="224"/>
      <c r="C730" s="283" t="s">
        <v>668</v>
      </c>
      <c r="D730" s="111" t="s">
        <v>25</v>
      </c>
      <c r="E730" s="111" t="s">
        <v>669</v>
      </c>
      <c r="F730" s="293" t="s">
        <v>763</v>
      </c>
      <c r="G730" s="293" t="s">
        <v>763</v>
      </c>
      <c r="H730" s="293" t="s">
        <v>763</v>
      </c>
      <c r="I730" s="293" t="s">
        <v>763</v>
      </c>
      <c r="J730" s="259">
        <v>0.9</v>
      </c>
      <c r="K730" s="260">
        <v>0.954545454545455</v>
      </c>
      <c r="L730" s="260">
        <v>1</v>
      </c>
      <c r="M730" s="261">
        <v>0.823529411764706</v>
      </c>
      <c r="N730" s="261">
        <v>0.953020134228188</v>
      </c>
      <c r="O730" s="262">
        <v>0.9</v>
      </c>
      <c r="P730" s="263">
        <v>0.958530183727034</v>
      </c>
      <c r="Q730" s="260">
        <v>0.964396284829721</v>
      </c>
      <c r="R730" s="260">
        <v>0.966641957005189</v>
      </c>
      <c r="S730" s="260">
        <v>0.952118619234601</v>
      </c>
      <c r="T730" s="262">
        <v>0.9</v>
      </c>
      <c r="U730" s="260">
        <v>0.909711286089239</v>
      </c>
      <c r="V730" s="260">
        <v>0.931888544891641</v>
      </c>
      <c r="W730" s="260">
        <v>0.906597479614529</v>
      </c>
      <c r="X730" s="260">
        <v>0.926507648127527</v>
      </c>
      <c r="Y730" s="262">
        <v>0.92</v>
      </c>
      <c r="Z730" s="262">
        <v>0.967054263565892</v>
      </c>
      <c r="AA730" s="262">
        <v>0.961309523809524</v>
      </c>
      <c r="AB730" s="262">
        <v>0.943181818181818</v>
      </c>
      <c r="AC730" s="262">
        <v>0.944097414406579</v>
      </c>
      <c r="AD730" s="262">
        <v>0.92</v>
      </c>
      <c r="AE730" s="260">
        <v>0.998780487804878</v>
      </c>
      <c r="AF730" s="260">
        <v>0.998911860718172</v>
      </c>
      <c r="AG730" s="260">
        <v>0.99948347107438</v>
      </c>
      <c r="AH730" s="260">
        <v>0.999112913445698</v>
      </c>
      <c r="AI730" s="262">
        <v>0.92</v>
      </c>
      <c r="AJ730" s="260">
        <v>0.981825691862867</v>
      </c>
      <c r="AK730" s="260">
        <v>0.968133535660091</v>
      </c>
      <c r="AL730" s="260">
        <v>0.978301301921885</v>
      </c>
      <c r="AM730" s="260">
        <v>0.972165807982555</v>
      </c>
      <c r="AN730" s="259">
        <v>0.99</v>
      </c>
      <c r="AO730" s="264">
        <v>1</v>
      </c>
      <c r="AP730" s="264">
        <v>1</v>
      </c>
      <c r="AQ730" s="264">
        <v>1</v>
      </c>
      <c r="AR730" s="265">
        <v>1</v>
      </c>
      <c r="AS730" s="286">
        <v>0.0810595228934205</v>
      </c>
      <c r="AT730" s="267">
        <v>0</v>
      </c>
      <c r="AU730" s="268">
        <v>0</v>
      </c>
      <c r="AV730" s="268">
        <v>0.111111111111111</v>
      </c>
      <c r="AW730" s="268">
        <v>0.0472972972972973</v>
      </c>
      <c r="AX730" s="224"/>
      <c r="AY730" s="222"/>
    </row>
    <row r="731" ht="15" spans="1:51">
      <c r="A731" s="220"/>
      <c r="B731" s="224"/>
      <c r="C731" s="283" t="s">
        <v>668</v>
      </c>
      <c r="D731" s="111" t="s">
        <v>25</v>
      </c>
      <c r="E731" s="111" t="s">
        <v>669</v>
      </c>
      <c r="F731" s="293" t="s">
        <v>764</v>
      </c>
      <c r="G731" s="293" t="s">
        <v>764</v>
      </c>
      <c r="H731" s="293" t="s">
        <v>764</v>
      </c>
      <c r="I731" s="293" t="s">
        <v>764</v>
      </c>
      <c r="J731" s="259">
        <v>0.9</v>
      </c>
      <c r="K731" s="260">
        <v>0.956521739130435</v>
      </c>
      <c r="L731" s="260">
        <v>0.941176470588235</v>
      </c>
      <c r="M731" s="261">
        <v>1</v>
      </c>
      <c r="N731" s="261">
        <v>0.963123644251627</v>
      </c>
      <c r="O731" s="262">
        <v>0.9</v>
      </c>
      <c r="P731" s="263">
        <v>0.975840833728091</v>
      </c>
      <c r="Q731" s="260">
        <v>0.971807628524046</v>
      </c>
      <c r="R731" s="260">
        <v>0.973544973544973</v>
      </c>
      <c r="S731" s="260">
        <v>0.96927807486631</v>
      </c>
      <c r="T731" s="262">
        <v>0.9</v>
      </c>
      <c r="U731" s="260">
        <v>0.941733775461866</v>
      </c>
      <c r="V731" s="260">
        <v>0.925373134328358</v>
      </c>
      <c r="W731" s="260">
        <v>0.942460317460317</v>
      </c>
      <c r="X731" s="260">
        <v>0.940187165775401</v>
      </c>
      <c r="Y731" s="262">
        <v>0.92</v>
      </c>
      <c r="Z731" s="262">
        <v>0.907928388746803</v>
      </c>
      <c r="AA731" s="262">
        <v>0.928767123287671</v>
      </c>
      <c r="AB731" s="262">
        <v>0.909604519774011</v>
      </c>
      <c r="AC731" s="262">
        <v>0.939065817409766</v>
      </c>
      <c r="AD731" s="262">
        <v>0.92</v>
      </c>
      <c r="AE731" s="260">
        <v>0.992409867172676</v>
      </c>
      <c r="AF731" s="260">
        <v>0.994962216624685</v>
      </c>
      <c r="AG731" s="260">
        <v>0.993670886075949</v>
      </c>
      <c r="AH731" s="260">
        <v>0.995806844312187</v>
      </c>
      <c r="AI731" s="262">
        <v>0.92</v>
      </c>
      <c r="AJ731" s="260">
        <v>0.966440271673991</v>
      </c>
      <c r="AK731" s="260">
        <v>0.944214876033058</v>
      </c>
      <c r="AL731" s="260">
        <v>0.965068087625814</v>
      </c>
      <c r="AM731" s="260">
        <v>0.963350673716527</v>
      </c>
      <c r="AN731" s="259">
        <v>0.99</v>
      </c>
      <c r="AO731" s="264">
        <v>1</v>
      </c>
      <c r="AP731" s="264">
        <v>1</v>
      </c>
      <c r="AQ731" s="264">
        <v>1</v>
      </c>
      <c r="AR731" s="265">
        <v>1</v>
      </c>
      <c r="AS731" s="286">
        <v>0.0810595228934205</v>
      </c>
      <c r="AT731" s="267">
        <v>0</v>
      </c>
      <c r="AU731" s="268">
        <v>0.142857142857143</v>
      </c>
      <c r="AV731" s="268">
        <v>0.166666666666667</v>
      </c>
      <c r="AW731" s="268">
        <v>0.0481927710843374</v>
      </c>
      <c r="AX731" s="224"/>
      <c r="AY731" s="222"/>
    </row>
    <row r="732" ht="15" spans="1:51">
      <c r="A732" s="220"/>
      <c r="B732" s="224"/>
      <c r="C732" s="283" t="s">
        <v>668</v>
      </c>
      <c r="D732" s="111" t="s">
        <v>25</v>
      </c>
      <c r="E732" s="111" t="s">
        <v>669</v>
      </c>
      <c r="F732" s="293" t="s">
        <v>765</v>
      </c>
      <c r="G732" s="293" t="s">
        <v>765</v>
      </c>
      <c r="H732" s="293" t="s">
        <v>765</v>
      </c>
      <c r="I732" s="293" t="s">
        <v>765</v>
      </c>
      <c r="J732" s="259">
        <v>0.9</v>
      </c>
      <c r="K732" s="260">
        <v>0.921052631578947</v>
      </c>
      <c r="L732" s="260">
        <v>0.935483870967742</v>
      </c>
      <c r="M732" s="261">
        <v>0.888888888888889</v>
      </c>
      <c r="N732" s="261">
        <v>0.93980343980344</v>
      </c>
      <c r="O732" s="262">
        <v>0.9</v>
      </c>
      <c r="P732" s="263">
        <v>0.972079353416605</v>
      </c>
      <c r="Q732" s="260">
        <v>0.978242677824268</v>
      </c>
      <c r="R732" s="260">
        <v>0.944444444444444</v>
      </c>
      <c r="S732" s="260">
        <v>0.966205010329076</v>
      </c>
      <c r="T732" s="262">
        <v>0.9</v>
      </c>
      <c r="U732" s="260">
        <v>0.936076414401176</v>
      </c>
      <c r="V732" s="260">
        <v>0.933891213389121</v>
      </c>
      <c r="W732" s="260">
        <v>0.923280423280423</v>
      </c>
      <c r="X732" s="260">
        <v>0.943204632081236</v>
      </c>
      <c r="Y732" s="262">
        <v>0.92</v>
      </c>
      <c r="Z732" s="262">
        <v>0.911764705882353</v>
      </c>
      <c r="AA732" s="262">
        <v>0.944527736131934</v>
      </c>
      <c r="AB732" s="262">
        <v>0.928205128205128</v>
      </c>
      <c r="AC732" s="262">
        <v>0.911500031030845</v>
      </c>
      <c r="AD732" s="262">
        <v>0.92</v>
      </c>
      <c r="AE732" s="260">
        <v>0.972602739726027</v>
      </c>
      <c r="AF732" s="260">
        <v>0.961432506887052</v>
      </c>
      <c r="AG732" s="260">
        <v>0.866666666666667</v>
      </c>
      <c r="AH732" s="260">
        <v>0.977627020785219</v>
      </c>
      <c r="AI732" s="262">
        <v>0.92</v>
      </c>
      <c r="AJ732" s="260">
        <v>0.961506622516556</v>
      </c>
      <c r="AK732" s="260">
        <v>0.958154506437768</v>
      </c>
      <c r="AL732" s="260">
        <v>0.96692037470726</v>
      </c>
      <c r="AM732" s="260">
        <v>0.959839783236143</v>
      </c>
      <c r="AN732" s="259">
        <v>0.99</v>
      </c>
      <c r="AO732" s="264">
        <v>1</v>
      </c>
      <c r="AP732" s="264">
        <v>1</v>
      </c>
      <c r="AQ732" s="264">
        <v>1</v>
      </c>
      <c r="AR732" s="265">
        <v>1</v>
      </c>
      <c r="AS732" s="286">
        <v>0.0810595228934205</v>
      </c>
      <c r="AT732" s="267">
        <v>0.2</v>
      </c>
      <c r="AU732" s="268">
        <v>0</v>
      </c>
      <c r="AV732" s="268">
        <v>0</v>
      </c>
      <c r="AW732" s="268">
        <v>0.0927152317880795</v>
      </c>
      <c r="AX732" s="224"/>
      <c r="AY732" s="222"/>
    </row>
    <row r="733" ht="15" spans="1:51">
      <c r="A733" s="220"/>
      <c r="B733" s="224"/>
      <c r="C733" s="283" t="s">
        <v>668</v>
      </c>
      <c r="D733" s="111" t="s">
        <v>25</v>
      </c>
      <c r="E733" s="111" t="s">
        <v>669</v>
      </c>
      <c r="F733" s="293" t="s">
        <v>766</v>
      </c>
      <c r="G733" s="293" t="s">
        <v>766</v>
      </c>
      <c r="H733" s="293" t="s">
        <v>766</v>
      </c>
      <c r="I733" s="293" t="s">
        <v>766</v>
      </c>
      <c r="J733" s="259">
        <v>0.9</v>
      </c>
      <c r="K733" s="260">
        <v>0.935483870967742</v>
      </c>
      <c r="L733" s="260">
        <v>0.96078431372549</v>
      </c>
      <c r="M733" s="261">
        <v>0.949152542372881</v>
      </c>
      <c r="N733" s="261">
        <v>0.920821114369501</v>
      </c>
      <c r="O733" s="262">
        <v>0.9</v>
      </c>
      <c r="P733" s="263">
        <v>0.944611186903138</v>
      </c>
      <c r="Q733" s="260">
        <v>0.952430196483971</v>
      </c>
      <c r="R733" s="260">
        <v>0.950994175537257</v>
      </c>
      <c r="S733" s="260">
        <v>0.956606211595847</v>
      </c>
      <c r="T733" s="262">
        <v>0.9</v>
      </c>
      <c r="U733" s="260">
        <v>0.93137789904502</v>
      </c>
      <c r="V733" s="260">
        <v>0.917786970010341</v>
      </c>
      <c r="W733" s="260">
        <v>0.928298855191806</v>
      </c>
      <c r="X733" s="260">
        <v>0.928662396698056</v>
      </c>
      <c r="Y733" s="262">
        <v>0.92</v>
      </c>
      <c r="Z733" s="262">
        <v>0.930196078431373</v>
      </c>
      <c r="AA733" s="262">
        <v>0.913469387755102</v>
      </c>
      <c r="AB733" s="262">
        <v>0.892638036809816</v>
      </c>
      <c r="AC733" s="262">
        <v>0.916993916993917</v>
      </c>
      <c r="AD733" s="262">
        <v>0.92</v>
      </c>
      <c r="AE733" s="260">
        <v>0.994505494505495</v>
      </c>
      <c r="AF733" s="260">
        <v>0.992619926199262</v>
      </c>
      <c r="AG733" s="260">
        <v>0.963898916967509</v>
      </c>
      <c r="AH733" s="260">
        <v>0.98222972302194</v>
      </c>
      <c r="AI733" s="262">
        <v>0.92</v>
      </c>
      <c r="AJ733" s="260">
        <v>0.966763509587449</v>
      </c>
      <c r="AK733" s="260">
        <v>0.942703387147832</v>
      </c>
      <c r="AL733" s="260">
        <v>0.966098686545971</v>
      </c>
      <c r="AM733" s="260">
        <v>0.96202882275875</v>
      </c>
      <c r="AN733" s="259">
        <v>0.99</v>
      </c>
      <c r="AO733" s="264">
        <v>1</v>
      </c>
      <c r="AP733" s="264">
        <v>1</v>
      </c>
      <c r="AQ733" s="264">
        <v>1</v>
      </c>
      <c r="AR733" s="265">
        <v>1</v>
      </c>
      <c r="AS733" s="286">
        <v>0.0810595228934205</v>
      </c>
      <c r="AT733" s="267">
        <v>0.230769230769231</v>
      </c>
      <c r="AU733" s="268">
        <v>0.0555555555555556</v>
      </c>
      <c r="AV733" s="268">
        <v>0.181818181818182</v>
      </c>
      <c r="AW733" s="268">
        <v>0.0990990990990991</v>
      </c>
      <c r="AX733" s="224"/>
      <c r="AY733" s="222"/>
    </row>
    <row r="734" ht="15" spans="1:51">
      <c r="A734" s="220"/>
      <c r="B734" s="224"/>
      <c r="C734" s="283" t="s">
        <v>668</v>
      </c>
      <c r="D734" s="111" t="s">
        <v>25</v>
      </c>
      <c r="E734" s="111" t="s">
        <v>669</v>
      </c>
      <c r="F734" s="293" t="s">
        <v>767</v>
      </c>
      <c r="G734" s="293" t="s">
        <v>767</v>
      </c>
      <c r="H734" s="293" t="s">
        <v>767</v>
      </c>
      <c r="I734" s="293" t="s">
        <v>767</v>
      </c>
      <c r="J734" s="259">
        <v>0.9</v>
      </c>
      <c r="K734" s="260">
        <v>1</v>
      </c>
      <c r="L734" s="260">
        <v>1</v>
      </c>
      <c r="M734" s="261">
        <v>0.962962962962963</v>
      </c>
      <c r="N734" s="261">
        <v>0.99554234769688</v>
      </c>
      <c r="O734" s="262">
        <v>0.9</v>
      </c>
      <c r="P734" s="263">
        <v>0.966637906241012</v>
      </c>
      <c r="Q734" s="260">
        <v>0.977695167286245</v>
      </c>
      <c r="R734" s="260">
        <v>0.976143141153082</v>
      </c>
      <c r="S734" s="260">
        <v>0.970238703306432</v>
      </c>
      <c r="T734" s="262">
        <v>0.9</v>
      </c>
      <c r="U734" s="260">
        <v>0.930399769916595</v>
      </c>
      <c r="V734" s="260">
        <v>0.940520446096654</v>
      </c>
      <c r="W734" s="260">
        <v>0.921669980119284</v>
      </c>
      <c r="X734" s="260">
        <v>0.9388429189226</v>
      </c>
      <c r="Y734" s="262">
        <v>0.92</v>
      </c>
      <c r="Z734" s="262">
        <v>0.936860068259386</v>
      </c>
      <c r="AA734" s="262">
        <v>0.95166163141994</v>
      </c>
      <c r="AB734" s="262">
        <v>0.949622166246851</v>
      </c>
      <c r="AC734" s="262">
        <v>0.952601318188192</v>
      </c>
      <c r="AD734" s="262">
        <v>0.92</v>
      </c>
      <c r="AE734" s="260">
        <v>0.995701643489254</v>
      </c>
      <c r="AF734" s="260">
        <v>0.997165485619008</v>
      </c>
      <c r="AG734" s="260">
        <v>0.972495088408644</v>
      </c>
      <c r="AH734" s="260">
        <v>0.994276341835869</v>
      </c>
      <c r="AI734" s="262">
        <v>0.92</v>
      </c>
      <c r="AJ734" s="260">
        <v>0.968257874015748</v>
      </c>
      <c r="AK734" s="260">
        <v>0.966647498562392</v>
      </c>
      <c r="AL734" s="260">
        <v>0.976304945054945</v>
      </c>
      <c r="AM734" s="260">
        <v>0.975646360597585</v>
      </c>
      <c r="AN734" s="259">
        <v>0.99</v>
      </c>
      <c r="AO734" s="264">
        <v>1</v>
      </c>
      <c r="AP734" s="264">
        <v>1</v>
      </c>
      <c r="AQ734" s="264">
        <v>1</v>
      </c>
      <c r="AR734" s="265">
        <v>1</v>
      </c>
      <c r="AS734" s="286">
        <v>0.0810595228934205</v>
      </c>
      <c r="AT734" s="267">
        <v>0.25</v>
      </c>
      <c r="AU734" s="268">
        <v>0.272727272727273</v>
      </c>
      <c r="AV734" s="268">
        <v>0</v>
      </c>
      <c r="AW734" s="268">
        <v>0.0705394190871369</v>
      </c>
      <c r="AX734" s="224"/>
      <c r="AY734" s="222"/>
    </row>
    <row r="735" ht="15" spans="1:51">
      <c r="A735" s="220"/>
      <c r="B735" s="224"/>
      <c r="C735" s="283" t="s">
        <v>668</v>
      </c>
      <c r="D735" s="111" t="s">
        <v>25</v>
      </c>
      <c r="E735" s="111" t="s">
        <v>669</v>
      </c>
      <c r="F735" s="293" t="s">
        <v>768</v>
      </c>
      <c r="G735" s="293" t="s">
        <v>768</v>
      </c>
      <c r="H735" s="293" t="s">
        <v>768</v>
      </c>
      <c r="I735" s="293" t="s">
        <v>768</v>
      </c>
      <c r="J735" s="259">
        <v>0.9</v>
      </c>
      <c r="K735" s="260">
        <v>0.933333333333333</v>
      </c>
      <c r="L735" s="260">
        <v>0.938775510204082</v>
      </c>
      <c r="M735" s="261">
        <v>0.945454545454545</v>
      </c>
      <c r="N735" s="261">
        <v>0.946646341463415</v>
      </c>
      <c r="O735" s="262">
        <v>0.9</v>
      </c>
      <c r="P735" s="263">
        <v>0.978812087530393</v>
      </c>
      <c r="Q735" s="260">
        <v>0.980756895445799</v>
      </c>
      <c r="R735" s="260">
        <v>0.965456821026283</v>
      </c>
      <c r="S735" s="260">
        <v>0.97155639424555</v>
      </c>
      <c r="T735" s="262">
        <v>0.9</v>
      </c>
      <c r="U735" s="260">
        <v>0.915595692948941</v>
      </c>
      <c r="V735" s="260">
        <v>0.917254650416934</v>
      </c>
      <c r="W735" s="260">
        <v>0.945181476846058</v>
      </c>
      <c r="X735" s="260">
        <v>0.937441029609762</v>
      </c>
      <c r="Y735" s="262">
        <v>0.92</v>
      </c>
      <c r="Z735" s="262">
        <v>0.8662109375</v>
      </c>
      <c r="AA735" s="262">
        <v>0.929260450160772</v>
      </c>
      <c r="AB735" s="262">
        <v>0.872302158273381</v>
      </c>
      <c r="AC735" s="262">
        <v>0.910677840983108</v>
      </c>
      <c r="AD735" s="262">
        <v>0.92</v>
      </c>
      <c r="AE735" s="260">
        <v>0.967391304347826</v>
      </c>
      <c r="AF735" s="260">
        <v>0.961089494163424</v>
      </c>
      <c r="AG735" s="260">
        <v>0.873134328358209</v>
      </c>
      <c r="AH735" s="260">
        <v>0.947472418903343</v>
      </c>
      <c r="AI735" s="262">
        <v>0.92</v>
      </c>
      <c r="AJ735" s="260">
        <v>0.963727514007667</v>
      </c>
      <c r="AK735" s="260">
        <v>0.961908580593424</v>
      </c>
      <c r="AL735" s="260">
        <v>0.963093145869947</v>
      </c>
      <c r="AM735" s="260">
        <v>0.962618413325276</v>
      </c>
      <c r="AN735" s="259">
        <v>0.99</v>
      </c>
      <c r="AO735" s="264">
        <v>1</v>
      </c>
      <c r="AP735" s="264">
        <v>1</v>
      </c>
      <c r="AQ735" s="264">
        <v>1</v>
      </c>
      <c r="AR735" s="265">
        <v>1</v>
      </c>
      <c r="AS735" s="286">
        <v>0.0810595228934205</v>
      </c>
      <c r="AT735" s="267">
        <v>0.125</v>
      </c>
      <c r="AU735" s="268">
        <v>0.0909090909090909</v>
      </c>
      <c r="AV735" s="268">
        <v>0.15</v>
      </c>
      <c r="AW735" s="268">
        <v>0.116279069767442</v>
      </c>
      <c r="AX735" s="224"/>
      <c r="AY735" s="222"/>
    </row>
    <row r="736" ht="15" spans="1:51">
      <c r="A736" s="220"/>
      <c r="B736" s="224"/>
      <c r="C736" s="283" t="s">
        <v>668</v>
      </c>
      <c r="D736" s="111" t="s">
        <v>25</v>
      </c>
      <c r="E736" s="111" t="s">
        <v>669</v>
      </c>
      <c r="F736" s="293" t="s">
        <v>769</v>
      </c>
      <c r="G736" s="293" t="s">
        <v>769</v>
      </c>
      <c r="H736" s="293" t="s">
        <v>769</v>
      </c>
      <c r="I736" s="293" t="s">
        <v>769</v>
      </c>
      <c r="J736" s="259">
        <v>0.9</v>
      </c>
      <c r="K736" s="260">
        <v>1</v>
      </c>
      <c r="L736" s="260">
        <v>1</v>
      </c>
      <c r="M736" s="261">
        <v>0.947368421052632</v>
      </c>
      <c r="N736" s="261">
        <v>0.957377049180328</v>
      </c>
      <c r="O736" s="262">
        <v>0.9</v>
      </c>
      <c r="P736" s="263">
        <v>0.98925222959067</v>
      </c>
      <c r="Q736" s="260">
        <v>0.974474474474474</v>
      </c>
      <c r="R736" s="260">
        <v>0.991629104958145</v>
      </c>
      <c r="S736" s="260">
        <v>0.989340297672187</v>
      </c>
      <c r="T736" s="262">
        <v>0.9</v>
      </c>
      <c r="U736" s="260">
        <v>0.935742053510176</v>
      </c>
      <c r="V736" s="260">
        <v>0.952702702702703</v>
      </c>
      <c r="W736" s="260">
        <v>0.948164842240824</v>
      </c>
      <c r="X736" s="260">
        <v>0.947860730989087</v>
      </c>
      <c r="Y736" s="262">
        <v>0.92</v>
      </c>
      <c r="Z736" s="262">
        <v>0.92051282051282</v>
      </c>
      <c r="AA736" s="262">
        <v>0.947630922693267</v>
      </c>
      <c r="AB736" s="262">
        <v>0.93429158110883</v>
      </c>
      <c r="AC736" s="262">
        <v>0.93961858990746</v>
      </c>
      <c r="AD736" s="262">
        <v>0.92</v>
      </c>
      <c r="AE736" s="260">
        <v>0.996428571428571</v>
      </c>
      <c r="AF736" s="260">
        <v>0.999027507641011</v>
      </c>
      <c r="AG736" s="260">
        <v>0.985386221294363</v>
      </c>
      <c r="AH736" s="260">
        <v>0.997705758118293</v>
      </c>
      <c r="AI736" s="262">
        <v>0.92</v>
      </c>
      <c r="AJ736" s="260">
        <v>0.960411410828644</v>
      </c>
      <c r="AK736" s="260">
        <v>0.965823970037453</v>
      </c>
      <c r="AL736" s="260">
        <v>0.96604508767047</v>
      </c>
      <c r="AM736" s="260">
        <v>0.967987321711569</v>
      </c>
      <c r="AN736" s="259">
        <v>0.99</v>
      </c>
      <c r="AO736" s="264">
        <v>1</v>
      </c>
      <c r="AP736" s="264">
        <v>1</v>
      </c>
      <c r="AQ736" s="264">
        <v>1</v>
      </c>
      <c r="AR736" s="265">
        <v>1</v>
      </c>
      <c r="AS736" s="286">
        <v>0.0810595228934205</v>
      </c>
      <c r="AT736" s="267">
        <v>0</v>
      </c>
      <c r="AU736" s="268">
        <v>0</v>
      </c>
      <c r="AV736" s="268">
        <v>0.0625</v>
      </c>
      <c r="AW736" s="268">
        <v>0.0685358255451713</v>
      </c>
      <c r="AX736" s="224"/>
      <c r="AY736" s="222"/>
    </row>
    <row r="737" ht="15" spans="1:51">
      <c r="A737" s="220"/>
      <c r="B737" s="224"/>
      <c r="C737" s="283" t="s">
        <v>668</v>
      </c>
      <c r="D737" s="111" t="s">
        <v>25</v>
      </c>
      <c r="E737" s="111" t="s">
        <v>669</v>
      </c>
      <c r="F737" s="293" t="s">
        <v>770</v>
      </c>
      <c r="G737" s="293" t="s">
        <v>770</v>
      </c>
      <c r="H737" s="293" t="s">
        <v>770</v>
      </c>
      <c r="I737" s="293" t="s">
        <v>770</v>
      </c>
      <c r="J737" s="259">
        <v>0.9</v>
      </c>
      <c r="K737" s="260">
        <v>0.942857142857143</v>
      </c>
      <c r="L737" s="260">
        <v>0.862068965517241</v>
      </c>
      <c r="M737" s="261">
        <v>0.935483870967742</v>
      </c>
      <c r="N737" s="261">
        <v>0.939119170984456</v>
      </c>
      <c r="O737" s="262">
        <v>0.9</v>
      </c>
      <c r="P737" s="263">
        <v>0.980206073752712</v>
      </c>
      <c r="Q737" s="260">
        <v>0.984375</v>
      </c>
      <c r="R737" s="260">
        <v>0.979983660130719</v>
      </c>
      <c r="S737" s="260">
        <v>0.972902069936334</v>
      </c>
      <c r="T737" s="262">
        <v>0.9</v>
      </c>
      <c r="U737" s="260">
        <v>0.926518438177874</v>
      </c>
      <c r="V737" s="260">
        <v>0.8974609375</v>
      </c>
      <c r="W737" s="260">
        <v>0.912581699346405</v>
      </c>
      <c r="X737" s="260">
        <v>0.91456313785712</v>
      </c>
      <c r="Y737" s="262">
        <v>0.92</v>
      </c>
      <c r="Z737" s="262">
        <v>0.906666666666667</v>
      </c>
      <c r="AA737" s="262">
        <v>0.942307692307692</v>
      </c>
      <c r="AB737" s="262">
        <v>0.933823529411765</v>
      </c>
      <c r="AC737" s="262">
        <v>0.930187832553369</v>
      </c>
      <c r="AD737" s="262">
        <v>0.92</v>
      </c>
      <c r="AE737" s="260">
        <v>0.993275217932752</v>
      </c>
      <c r="AF737" s="260">
        <v>0.990538059596102</v>
      </c>
      <c r="AG737" s="260">
        <v>0.960591133004926</v>
      </c>
      <c r="AH737" s="260">
        <v>0.995330554529626</v>
      </c>
      <c r="AI737" s="262">
        <v>0.92</v>
      </c>
      <c r="AJ737" s="260">
        <v>0.957378551787351</v>
      </c>
      <c r="AK737" s="260">
        <v>0.952698605215282</v>
      </c>
      <c r="AL737" s="260">
        <v>0.961134453781513</v>
      </c>
      <c r="AM737" s="260">
        <v>0.958888860454999</v>
      </c>
      <c r="AN737" s="259">
        <v>0.99</v>
      </c>
      <c r="AO737" s="264">
        <v>1</v>
      </c>
      <c r="AP737" s="264">
        <v>1</v>
      </c>
      <c r="AQ737" s="264">
        <v>1</v>
      </c>
      <c r="AR737" s="265">
        <v>1</v>
      </c>
      <c r="AS737" s="286">
        <v>0.0810595228934205</v>
      </c>
      <c r="AT737" s="267">
        <v>0.0714285714285714</v>
      </c>
      <c r="AU737" s="268">
        <v>0.166666666666667</v>
      </c>
      <c r="AV737" s="268">
        <v>0.1</v>
      </c>
      <c r="AW737" s="268">
        <v>0.0754716981132075</v>
      </c>
      <c r="AX737" s="224"/>
      <c r="AY737" s="222"/>
    </row>
    <row r="738" ht="15" spans="1:51">
      <c r="A738" s="220"/>
      <c r="B738" s="224"/>
      <c r="C738" s="283" t="s">
        <v>668</v>
      </c>
      <c r="D738" s="111" t="s">
        <v>25</v>
      </c>
      <c r="E738" s="111" t="s">
        <v>669</v>
      </c>
      <c r="F738" s="293" t="s">
        <v>771</v>
      </c>
      <c r="G738" s="293" t="s">
        <v>771</v>
      </c>
      <c r="H738" s="293" t="s">
        <v>771</v>
      </c>
      <c r="I738" s="293" t="s">
        <v>771</v>
      </c>
      <c r="J738" s="259">
        <v>0.9</v>
      </c>
      <c r="K738" s="260">
        <v>1</v>
      </c>
      <c r="L738" s="260">
        <v>0.972972972972973</v>
      </c>
      <c r="M738" s="261">
        <v>0.976190476190476</v>
      </c>
      <c r="N738" s="261">
        <v>0.933547695605573</v>
      </c>
      <c r="O738" s="262">
        <v>0.9</v>
      </c>
      <c r="P738" s="263">
        <v>0.965209828223527</v>
      </c>
      <c r="Q738" s="260">
        <v>0.950320512820513</v>
      </c>
      <c r="R738" s="260">
        <v>0.973684210526316</v>
      </c>
      <c r="S738" s="260">
        <v>0.955092315304289</v>
      </c>
      <c r="T738" s="262">
        <v>0.9</v>
      </c>
      <c r="U738" s="260">
        <v>0.927810393563818</v>
      </c>
      <c r="V738" s="260">
        <v>0.931891025641026</v>
      </c>
      <c r="W738" s="260">
        <v>0.947368421052632</v>
      </c>
      <c r="X738" s="260">
        <v>0.919780734876696</v>
      </c>
      <c r="Y738" s="262">
        <v>0.92</v>
      </c>
      <c r="Z738" s="262">
        <v>0.864464692482916</v>
      </c>
      <c r="AA738" s="262">
        <v>0.869203329369798</v>
      </c>
      <c r="AB738" s="262">
        <v>0.785106382978723</v>
      </c>
      <c r="AC738" s="262">
        <v>0.822118136872235</v>
      </c>
      <c r="AD738" s="262">
        <v>0.92</v>
      </c>
      <c r="AE738" s="260">
        <v>0.989266547406082</v>
      </c>
      <c r="AF738" s="260">
        <v>0.985840707964602</v>
      </c>
      <c r="AG738" s="260">
        <v>0.97119341563786</v>
      </c>
      <c r="AH738" s="260">
        <v>0.98923338460293</v>
      </c>
      <c r="AI738" s="262">
        <v>0.92</v>
      </c>
      <c r="AJ738" s="260">
        <v>0.950164293537788</v>
      </c>
      <c r="AK738" s="260">
        <v>0.928674006701771</v>
      </c>
      <c r="AL738" s="260">
        <v>0.949705724986624</v>
      </c>
      <c r="AM738" s="260">
        <v>0.936092691102529</v>
      </c>
      <c r="AN738" s="259">
        <v>0.99</v>
      </c>
      <c r="AO738" s="264">
        <v>1</v>
      </c>
      <c r="AP738" s="264">
        <v>1</v>
      </c>
      <c r="AQ738" s="264">
        <v>1</v>
      </c>
      <c r="AR738" s="265">
        <v>1</v>
      </c>
      <c r="AS738" s="286">
        <v>0.0810595228934205</v>
      </c>
      <c r="AT738" s="267">
        <v>0</v>
      </c>
      <c r="AU738" s="268">
        <v>0</v>
      </c>
      <c r="AV738" s="268">
        <v>0.166666666666667</v>
      </c>
      <c r="AW738" s="268">
        <v>0.0537313432835821</v>
      </c>
      <c r="AX738" s="224"/>
      <c r="AY738" s="222"/>
    </row>
    <row r="739" ht="15" spans="1:51">
      <c r="A739" s="220"/>
      <c r="B739" s="224"/>
      <c r="C739" s="283" t="s">
        <v>668</v>
      </c>
      <c r="D739" s="111" t="s">
        <v>25</v>
      </c>
      <c r="E739" s="111" t="s">
        <v>669</v>
      </c>
      <c r="F739" s="293" t="s">
        <v>772</v>
      </c>
      <c r="G739" s="293" t="s">
        <v>772</v>
      </c>
      <c r="H739" s="293" t="s">
        <v>772</v>
      </c>
      <c r="I739" s="293" t="s">
        <v>772</v>
      </c>
      <c r="J739" s="259">
        <v>0.9</v>
      </c>
      <c r="K739" s="260">
        <v>0.852941176470588</v>
      </c>
      <c r="L739" s="260">
        <v>0.92</v>
      </c>
      <c r="M739" s="261">
        <v>0.96969696969697</v>
      </c>
      <c r="N739" s="261">
        <v>0.941926345609065</v>
      </c>
      <c r="O739" s="262">
        <v>0.9</v>
      </c>
      <c r="P739" s="263">
        <v>0.928766189502386</v>
      </c>
      <c r="Q739" s="260">
        <v>0.980357142857143</v>
      </c>
      <c r="R739" s="260">
        <v>0.952720785013381</v>
      </c>
      <c r="S739" s="260">
        <v>0.959762519143223</v>
      </c>
      <c r="T739" s="262">
        <v>0.9</v>
      </c>
      <c r="U739" s="260">
        <v>0.920927062031357</v>
      </c>
      <c r="V739" s="260">
        <v>0.954464285714286</v>
      </c>
      <c r="W739" s="260">
        <v>0.931757359500446</v>
      </c>
      <c r="X739" s="260">
        <v>0.917615960727547</v>
      </c>
      <c r="Y739" s="262">
        <v>0.92</v>
      </c>
      <c r="Z739" s="262">
        <v>0.942635658914729</v>
      </c>
      <c r="AA739" s="262">
        <v>0.950842696629214</v>
      </c>
      <c r="AB739" s="262">
        <v>0.951515151515152</v>
      </c>
      <c r="AC739" s="262">
        <v>0.928172386272945</v>
      </c>
      <c r="AD739" s="262">
        <v>0.92</v>
      </c>
      <c r="AE739" s="260">
        <v>0.984848484848485</v>
      </c>
      <c r="AF739" s="260">
        <v>0.993189925413469</v>
      </c>
      <c r="AG739" s="260">
        <v>0.634196400378907</v>
      </c>
      <c r="AH739" s="260">
        <v>0.903829841228068</v>
      </c>
      <c r="AI739" s="262">
        <v>0.92</v>
      </c>
      <c r="AJ739" s="260">
        <v>0.964275746581077</v>
      </c>
      <c r="AK739" s="260">
        <v>0.965103598691385</v>
      </c>
      <c r="AL739" s="260">
        <v>0.966386554621849</v>
      </c>
      <c r="AM739" s="260">
        <v>0.96159463586271</v>
      </c>
      <c r="AN739" s="259">
        <v>0.99</v>
      </c>
      <c r="AO739" s="264">
        <v>1</v>
      </c>
      <c r="AP739" s="264">
        <v>1</v>
      </c>
      <c r="AQ739" s="264">
        <v>1</v>
      </c>
      <c r="AR739" s="265">
        <v>1</v>
      </c>
      <c r="AS739" s="286">
        <v>0.0810595228934205</v>
      </c>
      <c r="AT739" s="267">
        <v>0</v>
      </c>
      <c r="AU739" s="268">
        <v>0</v>
      </c>
      <c r="AV739" s="268">
        <v>0.111111111111111</v>
      </c>
      <c r="AW739" s="268">
        <v>0.0324074074074074</v>
      </c>
      <c r="AX739" s="224"/>
      <c r="AY739" s="222"/>
    </row>
    <row r="740" ht="15" spans="1:51">
      <c r="A740" s="220"/>
      <c r="B740" s="224"/>
      <c r="C740" s="283" t="s">
        <v>668</v>
      </c>
      <c r="D740" s="111" t="s">
        <v>25</v>
      </c>
      <c r="E740" s="111" t="s">
        <v>669</v>
      </c>
      <c r="F740" s="293" t="s">
        <v>773</v>
      </c>
      <c r="G740" s="293" t="s">
        <v>773</v>
      </c>
      <c r="H740" s="293" t="s">
        <v>773</v>
      </c>
      <c r="I740" s="293" t="s">
        <v>773</v>
      </c>
      <c r="J740" s="259">
        <v>0.9</v>
      </c>
      <c r="K740" s="260">
        <v>1</v>
      </c>
      <c r="L740" s="260">
        <v>1</v>
      </c>
      <c r="M740" s="261">
        <v>1</v>
      </c>
      <c r="N740" s="261">
        <v>0.998496240601504</v>
      </c>
      <c r="O740" s="262">
        <v>0.9</v>
      </c>
      <c r="P740" s="263">
        <v>0.972972972972973</v>
      </c>
      <c r="Q740" s="260">
        <v>0.981768459434822</v>
      </c>
      <c r="R740" s="260">
        <v>0.962932111620158</v>
      </c>
      <c r="S740" s="260">
        <v>0.962684387322915</v>
      </c>
      <c r="T740" s="262">
        <v>0.9</v>
      </c>
      <c r="U740" s="260">
        <v>0.924731182795699</v>
      </c>
      <c r="V740" s="260">
        <v>0.938924339106655</v>
      </c>
      <c r="W740" s="260">
        <v>0.92877967513536</v>
      </c>
      <c r="X740" s="260">
        <v>0.929348619833504</v>
      </c>
      <c r="Y740" s="262">
        <v>0.92</v>
      </c>
      <c r="Z740" s="262">
        <v>0.951724137931034</v>
      </c>
      <c r="AA740" s="262">
        <v>0.925271739130435</v>
      </c>
      <c r="AB740" s="262">
        <v>0.957142857142857</v>
      </c>
      <c r="AC740" s="262">
        <v>0.942332428183507</v>
      </c>
      <c r="AD740" s="262">
        <v>0.92</v>
      </c>
      <c r="AE740" s="260">
        <v>0.922155688622755</v>
      </c>
      <c r="AF740" s="260">
        <v>0.373450775586562</v>
      </c>
      <c r="AG740" s="260">
        <v>0.907803387947792</v>
      </c>
      <c r="AH740" s="260">
        <v>0.885238909271459</v>
      </c>
      <c r="AI740" s="262">
        <v>0.92</v>
      </c>
      <c r="AJ740" s="260">
        <v>0.960883129349652</v>
      </c>
      <c r="AK740" s="260">
        <v>0.950408719346049</v>
      </c>
      <c r="AL740" s="260">
        <v>0.966690290574061</v>
      </c>
      <c r="AM740" s="260">
        <v>0.963746223564955</v>
      </c>
      <c r="AN740" s="259">
        <v>0.99</v>
      </c>
      <c r="AO740" s="264">
        <v>1</v>
      </c>
      <c r="AP740" s="264">
        <v>1</v>
      </c>
      <c r="AQ740" s="264">
        <v>1</v>
      </c>
      <c r="AR740" s="265">
        <v>1</v>
      </c>
      <c r="AS740" s="286">
        <v>0.0810595228934205</v>
      </c>
      <c r="AT740" s="267">
        <v>0</v>
      </c>
      <c r="AU740" s="268">
        <v>0.333333333333333</v>
      </c>
      <c r="AV740" s="268">
        <v>0.0833333333333333</v>
      </c>
      <c r="AW740" s="268">
        <v>0.0928270042194093</v>
      </c>
      <c r="AX740" s="224"/>
      <c r="AY740" s="222"/>
    </row>
    <row r="741" ht="15" spans="1:51">
      <c r="A741" s="220"/>
      <c r="B741" s="224"/>
      <c r="C741" s="283" t="s">
        <v>668</v>
      </c>
      <c r="D741" s="111" t="s">
        <v>25</v>
      </c>
      <c r="E741" s="111" t="s">
        <v>669</v>
      </c>
      <c r="F741" s="293" t="s">
        <v>774</v>
      </c>
      <c r="G741" s="293" t="s">
        <v>774</v>
      </c>
      <c r="H741" s="293" t="s">
        <v>774</v>
      </c>
      <c r="I741" s="293" t="s">
        <v>774</v>
      </c>
      <c r="J741" s="259">
        <v>0.9</v>
      </c>
      <c r="K741" s="260">
        <v>0.978260869565217</v>
      </c>
      <c r="L741" s="260">
        <v>1</v>
      </c>
      <c r="M741" s="261">
        <v>0.975</v>
      </c>
      <c r="N741" s="261">
        <v>0.969594594594595</v>
      </c>
      <c r="O741" s="262">
        <v>0.9</v>
      </c>
      <c r="P741" s="263">
        <v>0.983235294117647</v>
      </c>
      <c r="Q741" s="260">
        <v>0.99184505606524</v>
      </c>
      <c r="R741" s="260">
        <v>0.981939536709855</v>
      </c>
      <c r="S741" s="260">
        <v>0.982682593049384</v>
      </c>
      <c r="T741" s="262">
        <v>0.9</v>
      </c>
      <c r="U741" s="260">
        <v>0.956176470588235</v>
      </c>
      <c r="V741" s="260">
        <v>0.948012232415902</v>
      </c>
      <c r="W741" s="260">
        <v>0.951315272870043</v>
      </c>
      <c r="X741" s="260">
        <v>0.950142763013398</v>
      </c>
      <c r="Y741" s="262">
        <v>0.92</v>
      </c>
      <c r="Z741" s="262">
        <v>0.992260061919505</v>
      </c>
      <c r="AA741" s="262">
        <v>0.992331288343558</v>
      </c>
      <c r="AB741" s="262">
        <v>0.992</v>
      </c>
      <c r="AC741" s="262">
        <v>0.993260612797888</v>
      </c>
      <c r="AD741" s="262">
        <v>0.92</v>
      </c>
      <c r="AE741" s="260">
        <v>0.99858806918461</v>
      </c>
      <c r="AF741" s="260">
        <v>0.996874185985934</v>
      </c>
      <c r="AG741" s="260">
        <v>0.977064220183486</v>
      </c>
      <c r="AH741" s="260">
        <v>0.996513425110528</v>
      </c>
      <c r="AI741" s="262">
        <v>0.92</v>
      </c>
      <c r="AJ741" s="260">
        <v>0.990113692535838</v>
      </c>
      <c r="AK741" s="260">
        <v>0.994488671157379</v>
      </c>
      <c r="AL741" s="260">
        <v>0.991444216290212</v>
      </c>
      <c r="AM741" s="260">
        <v>0.99259621523957</v>
      </c>
      <c r="AN741" s="259">
        <v>0.99</v>
      </c>
      <c r="AO741" s="264">
        <v>1</v>
      </c>
      <c r="AP741" s="264">
        <v>1</v>
      </c>
      <c r="AQ741" s="264">
        <v>1</v>
      </c>
      <c r="AR741" s="265">
        <v>1</v>
      </c>
      <c r="AS741" s="286">
        <v>0.0810595228934205</v>
      </c>
      <c r="AT741" s="267">
        <v>0.0909090909090909</v>
      </c>
      <c r="AU741" s="268">
        <v>0</v>
      </c>
      <c r="AV741" s="268">
        <v>0</v>
      </c>
      <c r="AW741" s="268">
        <v>0.075812274368231</v>
      </c>
      <c r="AX741" s="224"/>
      <c r="AY741" s="222"/>
    </row>
    <row r="742" ht="15" spans="1:51">
      <c r="A742" s="220"/>
      <c r="B742" s="224"/>
      <c r="C742" s="283" t="s">
        <v>668</v>
      </c>
      <c r="D742" s="111" t="s">
        <v>25</v>
      </c>
      <c r="E742" s="111" t="s">
        <v>669</v>
      </c>
      <c r="F742" s="293" t="s">
        <v>775</v>
      </c>
      <c r="G742" s="293" t="s">
        <v>775</v>
      </c>
      <c r="H742" s="293" t="s">
        <v>775</v>
      </c>
      <c r="I742" s="293" t="s">
        <v>775</v>
      </c>
      <c r="J742" s="259">
        <v>0.9</v>
      </c>
      <c r="K742" s="260">
        <v>1</v>
      </c>
      <c r="L742" s="260">
        <v>0.96</v>
      </c>
      <c r="M742" s="261">
        <v>0.962962962962963</v>
      </c>
      <c r="N742" s="261">
        <v>0.988074957410562</v>
      </c>
      <c r="O742" s="262">
        <v>0.9</v>
      </c>
      <c r="P742" s="263">
        <v>0.965258586656139</v>
      </c>
      <c r="Q742" s="260">
        <v>0.96551724137931</v>
      </c>
      <c r="R742" s="260">
        <v>0.957649550026469</v>
      </c>
      <c r="S742" s="260">
        <v>0.970069859823752</v>
      </c>
      <c r="T742" s="262">
        <v>0.9</v>
      </c>
      <c r="U742" s="260">
        <v>0.944334780892223</v>
      </c>
      <c r="V742" s="260">
        <v>0.937931034482759</v>
      </c>
      <c r="W742" s="260">
        <v>0.937533086289042</v>
      </c>
      <c r="X742" s="260">
        <v>0.944911191269805</v>
      </c>
      <c r="Y742" s="262">
        <v>0.92</v>
      </c>
      <c r="Z742" s="262">
        <v>0.858078602620087</v>
      </c>
      <c r="AA742" s="262">
        <v>0.904572564612326</v>
      </c>
      <c r="AB742" s="262">
        <v>0.903973509933775</v>
      </c>
      <c r="AC742" s="262">
        <v>0.904398045313194</v>
      </c>
      <c r="AD742" s="262">
        <v>0.92</v>
      </c>
      <c r="AE742" s="260">
        <v>0.980378890392422</v>
      </c>
      <c r="AF742" s="260">
        <v>0.984923964341898</v>
      </c>
      <c r="AG742" s="260">
        <v>0.998915401301518</v>
      </c>
      <c r="AH742" s="260">
        <v>0.990750514077514</v>
      </c>
      <c r="AI742" s="262">
        <v>0.92</v>
      </c>
      <c r="AJ742" s="260">
        <v>0.960213975259111</v>
      </c>
      <c r="AK742" s="260">
        <v>0.947882736156352</v>
      </c>
      <c r="AL742" s="260">
        <v>0.952533089913282</v>
      </c>
      <c r="AM742" s="260">
        <v>0.962634808816587</v>
      </c>
      <c r="AN742" s="259">
        <v>0.99</v>
      </c>
      <c r="AO742" s="264">
        <v>1</v>
      </c>
      <c r="AP742" s="264">
        <v>1</v>
      </c>
      <c r="AQ742" s="264">
        <v>1</v>
      </c>
      <c r="AR742" s="265">
        <v>1</v>
      </c>
      <c r="AS742" s="286">
        <v>0.0810595228934205</v>
      </c>
      <c r="AT742" s="267">
        <v>0.0714285714285714</v>
      </c>
      <c r="AU742" s="268">
        <v>0</v>
      </c>
      <c r="AV742" s="268">
        <v>0.285714285714286</v>
      </c>
      <c r="AW742" s="268">
        <v>0.0606060606060606</v>
      </c>
      <c r="AX742" s="224"/>
      <c r="AY742" s="222"/>
    </row>
    <row r="743" ht="15" spans="1:51">
      <c r="A743" s="220"/>
      <c r="B743" s="224"/>
      <c r="C743" s="283" t="s">
        <v>668</v>
      </c>
      <c r="D743" s="111" t="s">
        <v>25</v>
      </c>
      <c r="E743" s="111" t="s">
        <v>669</v>
      </c>
      <c r="F743" s="293" t="s">
        <v>776</v>
      </c>
      <c r="G743" s="293" t="s">
        <v>776</v>
      </c>
      <c r="H743" s="293" t="s">
        <v>776</v>
      </c>
      <c r="I743" s="293" t="s">
        <v>776</v>
      </c>
      <c r="J743" s="259">
        <v>0.9</v>
      </c>
      <c r="K743" s="260">
        <v>1</v>
      </c>
      <c r="L743" s="260">
        <v>1</v>
      </c>
      <c r="M743" s="261">
        <v>1</v>
      </c>
      <c r="N743" s="261">
        <v>0.982261640798226</v>
      </c>
      <c r="O743" s="262">
        <v>0.9</v>
      </c>
      <c r="P743" s="263">
        <v>0.943872296601442</v>
      </c>
      <c r="Q743" s="260">
        <v>0.97723292469352</v>
      </c>
      <c r="R743" s="260">
        <v>0.973543081873436</v>
      </c>
      <c r="S743" s="260">
        <v>0.963782943828177</v>
      </c>
      <c r="T743" s="262">
        <v>0.9</v>
      </c>
      <c r="U743" s="260">
        <v>0.929711637487127</v>
      </c>
      <c r="V743" s="260">
        <v>0.955341506129597</v>
      </c>
      <c r="W743" s="260">
        <v>0.940650697175545</v>
      </c>
      <c r="X743" s="260">
        <v>0.939151037740203</v>
      </c>
      <c r="Y743" s="262">
        <v>0.92</v>
      </c>
      <c r="Z743" s="262">
        <v>0.915549597855228</v>
      </c>
      <c r="AA743" s="262">
        <v>0.928469241773963</v>
      </c>
      <c r="AB743" s="262">
        <v>0.905128205128205</v>
      </c>
      <c r="AC743" s="262">
        <v>0.917199047976951</v>
      </c>
      <c r="AD743" s="262">
        <v>0.92</v>
      </c>
      <c r="AE743" s="260">
        <v>0.979020979020979</v>
      </c>
      <c r="AF743" s="260">
        <v>0.994011976047904</v>
      </c>
      <c r="AG743" s="260">
        <v>0.988439306358382</v>
      </c>
      <c r="AH743" s="260">
        <v>0.99052059052059</v>
      </c>
      <c r="AI743" s="262">
        <v>0.92</v>
      </c>
      <c r="AJ743" s="260">
        <v>0.959179265658747</v>
      </c>
      <c r="AK743" s="260">
        <v>0.961434003259098</v>
      </c>
      <c r="AL743" s="260">
        <v>0.970191402572953</v>
      </c>
      <c r="AM743" s="260">
        <v>0.969035620769725</v>
      </c>
      <c r="AN743" s="259">
        <v>0.99</v>
      </c>
      <c r="AO743" s="264">
        <v>1</v>
      </c>
      <c r="AP743" s="264">
        <v>1</v>
      </c>
      <c r="AQ743" s="264">
        <v>1</v>
      </c>
      <c r="AR743" s="265">
        <v>1</v>
      </c>
      <c r="AS743" s="286">
        <v>0.0810595228934205</v>
      </c>
      <c r="AT743" s="267">
        <v>0.25</v>
      </c>
      <c r="AU743" s="268">
        <v>0.25</v>
      </c>
      <c r="AV743" s="268">
        <v>0</v>
      </c>
      <c r="AW743" s="268">
        <v>0.0782608695652174</v>
      </c>
      <c r="AX743" s="224"/>
      <c r="AY743" s="222"/>
    </row>
    <row r="744" ht="15" spans="1:51">
      <c r="A744" s="220"/>
      <c r="B744" s="224"/>
      <c r="C744" s="283" t="s">
        <v>668</v>
      </c>
      <c r="D744" s="111" t="s">
        <v>25</v>
      </c>
      <c r="E744" s="111" t="s">
        <v>669</v>
      </c>
      <c r="F744" s="293" t="s">
        <v>777</v>
      </c>
      <c r="G744" s="293" t="s">
        <v>777</v>
      </c>
      <c r="H744" s="293" t="s">
        <v>777</v>
      </c>
      <c r="I744" s="293" t="s">
        <v>777</v>
      </c>
      <c r="J744" s="259">
        <v>0.9</v>
      </c>
      <c r="K744" s="260">
        <v>0.974358974358974</v>
      </c>
      <c r="L744" s="260">
        <v>1</v>
      </c>
      <c r="M744" s="261">
        <v>1</v>
      </c>
      <c r="N744" s="261">
        <v>0.98992443324937</v>
      </c>
      <c r="O744" s="262">
        <v>0.9</v>
      </c>
      <c r="P744" s="263">
        <v>0.963753288512131</v>
      </c>
      <c r="Q744" s="260">
        <v>0.950549450549451</v>
      </c>
      <c r="R744" s="260">
        <v>0.971440064360418</v>
      </c>
      <c r="S744" s="260">
        <v>0.964761495487752</v>
      </c>
      <c r="T744" s="262">
        <v>0.9</v>
      </c>
      <c r="U744" s="260">
        <v>0.943583747442268</v>
      </c>
      <c r="V744" s="260">
        <v>0.938644688644689</v>
      </c>
      <c r="W744" s="260">
        <v>0.954545454545455</v>
      </c>
      <c r="X744" s="260">
        <v>0.953313278899871</v>
      </c>
      <c r="Y744" s="262">
        <v>0.92</v>
      </c>
      <c r="Z744" s="262">
        <v>0.881780250347705</v>
      </c>
      <c r="AA744" s="262">
        <v>0.846034214618974</v>
      </c>
      <c r="AB744" s="262">
        <v>0.823699421965318</v>
      </c>
      <c r="AC744" s="262">
        <v>0.86748523886205</v>
      </c>
      <c r="AD744" s="262">
        <v>0.92</v>
      </c>
      <c r="AE744" s="260">
        <v>0.999485773054508</v>
      </c>
      <c r="AF744" s="260">
        <v>0.999454297407913</v>
      </c>
      <c r="AG744" s="260">
        <v>0.999756335282651</v>
      </c>
      <c r="AH744" s="260">
        <v>0.998608969992471</v>
      </c>
      <c r="AI744" s="262">
        <v>0.92</v>
      </c>
      <c r="AJ744" s="260">
        <v>0.954358850519198</v>
      </c>
      <c r="AK744" s="260">
        <v>0.924495677233429</v>
      </c>
      <c r="AL744" s="260">
        <v>0.966454802259887</v>
      </c>
      <c r="AM744" s="260">
        <v>0.959538046824756</v>
      </c>
      <c r="AN744" s="259">
        <v>0.99</v>
      </c>
      <c r="AO744" s="264">
        <v>1</v>
      </c>
      <c r="AP744" s="264">
        <v>1</v>
      </c>
      <c r="AQ744" s="264">
        <v>1</v>
      </c>
      <c r="AR744" s="265">
        <v>1</v>
      </c>
      <c r="AS744" s="286">
        <v>0.0810595228934205</v>
      </c>
      <c r="AT744" s="267">
        <v>0.0833333333333333</v>
      </c>
      <c r="AU744" s="268">
        <v>0.5</v>
      </c>
      <c r="AV744" s="268">
        <v>0.428571428571429</v>
      </c>
      <c r="AW744" s="268">
        <v>0.0882352941176471</v>
      </c>
      <c r="AX744" s="224"/>
      <c r="AY744" s="222"/>
    </row>
    <row r="745" ht="15" spans="1:51">
      <c r="A745" s="220"/>
      <c r="B745" s="224"/>
      <c r="C745" s="283" t="s">
        <v>668</v>
      </c>
      <c r="D745" s="111" t="s">
        <v>25</v>
      </c>
      <c r="E745" s="111" t="s">
        <v>669</v>
      </c>
      <c r="F745" s="293" t="s">
        <v>778</v>
      </c>
      <c r="G745" s="293" t="s">
        <v>778</v>
      </c>
      <c r="H745" s="293" t="s">
        <v>778</v>
      </c>
      <c r="I745" s="293" t="s">
        <v>778</v>
      </c>
      <c r="J745" s="259">
        <v>0.9</v>
      </c>
      <c r="K745" s="260">
        <v>1</v>
      </c>
      <c r="L745" s="260">
        <v>1</v>
      </c>
      <c r="M745" s="261">
        <v>1</v>
      </c>
      <c r="N745" s="261">
        <v>1</v>
      </c>
      <c r="O745" s="262">
        <v>0.9</v>
      </c>
      <c r="P745" s="263">
        <v>0.957998212689902</v>
      </c>
      <c r="Q745" s="260">
        <v>0.961538461538462</v>
      </c>
      <c r="R745" s="260">
        <v>0.978996999571367</v>
      </c>
      <c r="S745" s="260">
        <v>0.961599599921413</v>
      </c>
      <c r="T745" s="262">
        <v>0.9</v>
      </c>
      <c r="U745" s="260">
        <v>0.936252606493893</v>
      </c>
      <c r="V745" s="260">
        <v>0.948380566801619</v>
      </c>
      <c r="W745" s="260">
        <v>0.954993570510073</v>
      </c>
      <c r="X745" s="260">
        <v>0.949525799710657</v>
      </c>
      <c r="Y745" s="262">
        <v>0.92</v>
      </c>
      <c r="Z745" s="262">
        <v>0.952904238618524</v>
      </c>
      <c r="AA745" s="262">
        <v>0.943562610229277</v>
      </c>
      <c r="AB745" s="262">
        <v>0.922330097087379</v>
      </c>
      <c r="AC745" s="262">
        <v>0.948205235020482</v>
      </c>
      <c r="AD745" s="262">
        <v>0.92</v>
      </c>
      <c r="AE745" s="260">
        <v>0.992941176470588</v>
      </c>
      <c r="AF745" s="260">
        <v>0.994718309859155</v>
      </c>
      <c r="AG745" s="260">
        <v>0.996621621621622</v>
      </c>
      <c r="AH745" s="260">
        <v>0.995099040228711</v>
      </c>
      <c r="AI745" s="262">
        <v>0.92</v>
      </c>
      <c r="AJ745" s="260">
        <v>0.981472208312469</v>
      </c>
      <c r="AK745" s="260">
        <v>0.971704180064309</v>
      </c>
      <c r="AL745" s="260">
        <v>0.979182437547313</v>
      </c>
      <c r="AM745" s="260">
        <v>0.979656779179452</v>
      </c>
      <c r="AN745" s="259">
        <v>0.99</v>
      </c>
      <c r="AO745" s="264">
        <v>1</v>
      </c>
      <c r="AP745" s="264">
        <v>1</v>
      </c>
      <c r="AQ745" s="264">
        <v>1</v>
      </c>
      <c r="AR745" s="265">
        <v>1</v>
      </c>
      <c r="AS745" s="286">
        <v>0.0810595228934205</v>
      </c>
      <c r="AT745" s="267">
        <v>0.0714285714285714</v>
      </c>
      <c r="AU745" s="268">
        <v>0</v>
      </c>
      <c r="AV745" s="268">
        <v>0</v>
      </c>
      <c r="AW745" s="268">
        <v>0.0334728033472803</v>
      </c>
      <c r="AX745" s="224"/>
      <c r="AY745" s="222"/>
    </row>
    <row r="746" ht="15" spans="1:51">
      <c r="A746" s="220"/>
      <c r="B746" s="224"/>
      <c r="C746" s="283" t="s">
        <v>668</v>
      </c>
      <c r="D746" s="111" t="s">
        <v>25</v>
      </c>
      <c r="E746" s="111" t="s">
        <v>669</v>
      </c>
      <c r="F746" s="293" t="s">
        <v>779</v>
      </c>
      <c r="G746" s="293" t="s">
        <v>779</v>
      </c>
      <c r="H746" s="293" t="s">
        <v>779</v>
      </c>
      <c r="I746" s="293" t="s">
        <v>779</v>
      </c>
      <c r="J746" s="259">
        <v>0.9</v>
      </c>
      <c r="K746" s="260">
        <v>1</v>
      </c>
      <c r="L746" s="260">
        <v>1</v>
      </c>
      <c r="M746" s="261">
        <v>0.91304347826087</v>
      </c>
      <c r="N746" s="261">
        <v>0.971428571428571</v>
      </c>
      <c r="O746" s="262">
        <v>0.9</v>
      </c>
      <c r="P746" s="263">
        <v>0.948759265227199</v>
      </c>
      <c r="Q746" s="260">
        <v>0.94541231126597</v>
      </c>
      <c r="R746" s="260">
        <v>0.949425287356322</v>
      </c>
      <c r="S746" s="260">
        <v>0.955169683039422</v>
      </c>
      <c r="T746" s="262">
        <v>0.9</v>
      </c>
      <c r="U746" s="260">
        <v>0.929100870125685</v>
      </c>
      <c r="V746" s="260">
        <v>0.943089430894309</v>
      </c>
      <c r="W746" s="260">
        <v>0.938390804597701</v>
      </c>
      <c r="X746" s="260">
        <v>0.947134606841404</v>
      </c>
      <c r="Y746" s="262">
        <v>0.92</v>
      </c>
      <c r="Z746" s="262">
        <v>0.809009009009009</v>
      </c>
      <c r="AA746" s="262">
        <v>0.924453280318091</v>
      </c>
      <c r="AB746" s="262">
        <v>0.944664031620553</v>
      </c>
      <c r="AC746" s="262">
        <v>0.946248511314014</v>
      </c>
      <c r="AD746" s="262">
        <v>0.92</v>
      </c>
      <c r="AE746" s="260">
        <v>1</v>
      </c>
      <c r="AF746" s="260">
        <v>0.990825688073395</v>
      </c>
      <c r="AG746" s="260">
        <v>0.993288590604027</v>
      </c>
      <c r="AH746" s="260">
        <v>0.995161046423711</v>
      </c>
      <c r="AI746" s="262">
        <v>0.92</v>
      </c>
      <c r="AJ746" s="260">
        <v>0.944247062038808</v>
      </c>
      <c r="AK746" s="260">
        <v>0.945827232796486</v>
      </c>
      <c r="AL746" s="260">
        <v>0.976935749588138</v>
      </c>
      <c r="AM746" s="260">
        <v>0.973825242718447</v>
      </c>
      <c r="AN746" s="259">
        <v>0.99</v>
      </c>
      <c r="AO746" s="264">
        <v>1</v>
      </c>
      <c r="AP746" s="264">
        <v>1</v>
      </c>
      <c r="AQ746" s="264">
        <v>1</v>
      </c>
      <c r="AR746" s="265">
        <v>1</v>
      </c>
      <c r="AS746" s="286">
        <v>0.0810595228934205</v>
      </c>
      <c r="AT746" s="267">
        <v>0.0909090909090909</v>
      </c>
      <c r="AU746" s="268">
        <v>0</v>
      </c>
      <c r="AV746" s="268">
        <v>0</v>
      </c>
      <c r="AW746" s="268">
        <v>0.0579710144927536</v>
      </c>
      <c r="AX746" s="224"/>
      <c r="AY746" s="222"/>
    </row>
    <row r="747" ht="15" spans="1:51">
      <c r="A747" s="220"/>
      <c r="B747" s="224"/>
      <c r="C747" s="283" t="s">
        <v>668</v>
      </c>
      <c r="D747" s="111" t="s">
        <v>25</v>
      </c>
      <c r="E747" s="111" t="s">
        <v>669</v>
      </c>
      <c r="F747" s="293" t="s">
        <v>780</v>
      </c>
      <c r="G747" s="293" t="s">
        <v>780</v>
      </c>
      <c r="H747" s="293" t="s">
        <v>780</v>
      </c>
      <c r="I747" s="293" t="s">
        <v>780</v>
      </c>
      <c r="J747" s="259">
        <v>0.9</v>
      </c>
      <c r="K747" s="260">
        <v>0.967741935483871</v>
      </c>
      <c r="L747" s="260">
        <v>0.962962962962963</v>
      </c>
      <c r="M747" s="261">
        <v>1</v>
      </c>
      <c r="N747" s="261">
        <v>0.972343522561863</v>
      </c>
      <c r="O747" s="262">
        <v>0.9</v>
      </c>
      <c r="P747" s="263">
        <v>0.953450520833333</v>
      </c>
      <c r="Q747" s="260">
        <v>0.976530612244898</v>
      </c>
      <c r="R747" s="260">
        <v>0.960775672102248</v>
      </c>
      <c r="S747" s="260">
        <v>0.965504184934237</v>
      </c>
      <c r="T747" s="262">
        <v>0.9</v>
      </c>
      <c r="U747" s="260">
        <v>0.87890625</v>
      </c>
      <c r="V747" s="260">
        <v>0.888775510204082</v>
      </c>
      <c r="W747" s="260">
        <v>0.895107977082415</v>
      </c>
      <c r="X747" s="260">
        <v>0.89828616978876</v>
      </c>
      <c r="Y747" s="262">
        <v>0.92</v>
      </c>
      <c r="Z747" s="262">
        <v>0.928338762214984</v>
      </c>
      <c r="AA747" s="262">
        <v>0.932862190812721</v>
      </c>
      <c r="AB747" s="262">
        <v>0.929012345679012</v>
      </c>
      <c r="AC747" s="262">
        <v>0.930489354941214</v>
      </c>
      <c r="AD747" s="262">
        <v>0.92</v>
      </c>
      <c r="AE747" s="260">
        <v>0.999510523739599</v>
      </c>
      <c r="AF747" s="260">
        <v>0.999539700805524</v>
      </c>
      <c r="AG747" s="260">
        <v>0.998913751900934</v>
      </c>
      <c r="AH747" s="260">
        <v>0.998708941835315</v>
      </c>
      <c r="AI747" s="262">
        <v>0.92</v>
      </c>
      <c r="AJ747" s="260">
        <v>0.949538795442214</v>
      </c>
      <c r="AK747" s="260">
        <v>0.949579831932773</v>
      </c>
      <c r="AL747" s="260">
        <v>0.968762051677594</v>
      </c>
      <c r="AM747" s="260">
        <v>0.963072707576627</v>
      </c>
      <c r="AN747" s="259">
        <v>0.99</v>
      </c>
      <c r="AO747" s="264">
        <v>1</v>
      </c>
      <c r="AP747" s="264">
        <v>1</v>
      </c>
      <c r="AQ747" s="264">
        <v>1</v>
      </c>
      <c r="AR747" s="265">
        <v>1</v>
      </c>
      <c r="AS747" s="286">
        <v>0.0810595228934205</v>
      </c>
      <c r="AT747" s="267">
        <v>0.157894736842105</v>
      </c>
      <c r="AU747" s="268">
        <v>0.1</v>
      </c>
      <c r="AV747" s="268">
        <v>0.133333333333333</v>
      </c>
      <c r="AW747" s="268">
        <v>0.108108108108108</v>
      </c>
      <c r="AX747" s="224"/>
      <c r="AY747" s="222"/>
    </row>
    <row r="748" ht="15" spans="1:51">
      <c r="A748" s="220"/>
      <c r="B748" s="224"/>
      <c r="C748" s="283" t="s">
        <v>668</v>
      </c>
      <c r="D748" s="111" t="s">
        <v>25</v>
      </c>
      <c r="E748" s="111" t="s">
        <v>669</v>
      </c>
      <c r="F748" s="293" t="s">
        <v>781</v>
      </c>
      <c r="G748" s="293" t="s">
        <v>781</v>
      </c>
      <c r="H748" s="293" t="s">
        <v>781</v>
      </c>
      <c r="I748" s="293" t="s">
        <v>781</v>
      </c>
      <c r="J748" s="259">
        <v>0.9</v>
      </c>
      <c r="K748" s="260">
        <v>1</v>
      </c>
      <c r="L748" s="260">
        <v>0.96875</v>
      </c>
      <c r="M748" s="261">
        <v>0.794117647058823</v>
      </c>
      <c r="N748" s="261">
        <v>0.953548387096774</v>
      </c>
      <c r="O748" s="262">
        <v>0.9</v>
      </c>
      <c r="P748" s="263">
        <v>0.959560947429232</v>
      </c>
      <c r="Q748" s="260">
        <v>0.952380952380952</v>
      </c>
      <c r="R748" s="260">
        <v>0.961978740801308</v>
      </c>
      <c r="S748" s="260">
        <v>0.953875090087715</v>
      </c>
      <c r="T748" s="262">
        <v>0.9</v>
      </c>
      <c r="U748" s="260">
        <v>0.883882149046794</v>
      </c>
      <c r="V748" s="260">
        <v>0.924277907884465</v>
      </c>
      <c r="W748" s="260">
        <v>0.927228127555192</v>
      </c>
      <c r="X748" s="260">
        <v>0.911283376399656</v>
      </c>
      <c r="Y748" s="262">
        <v>0.92</v>
      </c>
      <c r="Z748" s="262">
        <v>0.936781609195402</v>
      </c>
      <c r="AA748" s="262">
        <v>0.936046511627907</v>
      </c>
      <c r="AB748" s="262">
        <v>0.961630695443645</v>
      </c>
      <c r="AC748" s="262">
        <v>0.93318249310613</v>
      </c>
      <c r="AD748" s="262">
        <v>0.92</v>
      </c>
      <c r="AE748" s="260">
        <v>0.999260780287474</v>
      </c>
      <c r="AF748" s="260">
        <v>0.996731798901328</v>
      </c>
      <c r="AG748" s="260">
        <v>0.999756907868082</v>
      </c>
      <c r="AH748" s="260">
        <v>0.998656607342447</v>
      </c>
      <c r="AI748" s="262">
        <v>0.92</v>
      </c>
      <c r="AJ748" s="260">
        <v>0.953846153846154</v>
      </c>
      <c r="AK748" s="260">
        <v>0.958354494667344</v>
      </c>
      <c r="AL748" s="260">
        <v>0.971707998602864</v>
      </c>
      <c r="AM748" s="260">
        <v>0.966497747747748</v>
      </c>
      <c r="AN748" s="259">
        <v>0.99</v>
      </c>
      <c r="AO748" s="264">
        <v>1</v>
      </c>
      <c r="AP748" s="264">
        <v>1</v>
      </c>
      <c r="AQ748" s="264">
        <v>1</v>
      </c>
      <c r="AR748" s="265">
        <v>1</v>
      </c>
      <c r="AS748" s="286">
        <v>0.0810595228934205</v>
      </c>
      <c r="AT748" s="267">
        <v>0.133333333333333</v>
      </c>
      <c r="AU748" s="268">
        <v>0.125</v>
      </c>
      <c r="AV748" s="268">
        <v>0</v>
      </c>
      <c r="AW748" s="268">
        <v>0.102803738317757</v>
      </c>
      <c r="AX748" s="224"/>
      <c r="AY748" s="222"/>
    </row>
    <row r="749" ht="15" spans="1:51">
      <c r="A749" s="220"/>
      <c r="B749" s="224"/>
      <c r="C749" s="283" t="s">
        <v>668</v>
      </c>
      <c r="D749" s="111" t="s">
        <v>25</v>
      </c>
      <c r="E749" s="111" t="s">
        <v>669</v>
      </c>
      <c r="F749" s="293" t="s">
        <v>782</v>
      </c>
      <c r="G749" s="293" t="s">
        <v>782</v>
      </c>
      <c r="H749" s="293" t="s">
        <v>782</v>
      </c>
      <c r="I749" s="293" t="s">
        <v>782</v>
      </c>
      <c r="J749" s="259">
        <v>0.9</v>
      </c>
      <c r="K749" s="260">
        <v>1</v>
      </c>
      <c r="L749" s="260">
        <v>1</v>
      </c>
      <c r="M749" s="261">
        <v>0.967741935483871</v>
      </c>
      <c r="N749" s="261">
        <v>0.954356846473029</v>
      </c>
      <c r="O749" s="262">
        <v>0.9</v>
      </c>
      <c r="P749" s="263">
        <v>0.973658536585366</v>
      </c>
      <c r="Q749" s="260">
        <v>0.96663577386469</v>
      </c>
      <c r="R749" s="260">
        <v>0.980279670132664</v>
      </c>
      <c r="S749" s="260">
        <v>0.97286792734883</v>
      </c>
      <c r="T749" s="262">
        <v>0.9</v>
      </c>
      <c r="U749" s="260">
        <v>0.923414634146342</v>
      </c>
      <c r="V749" s="260">
        <v>0.939759036144578</v>
      </c>
      <c r="W749" s="260">
        <v>0.95123700250986</v>
      </c>
      <c r="X749" s="260">
        <v>0.939696539352717</v>
      </c>
      <c r="Y749" s="262">
        <v>0.92</v>
      </c>
      <c r="Z749" s="262">
        <v>0.945500633713562</v>
      </c>
      <c r="AA749" s="262">
        <v>0.940104166666667</v>
      </c>
      <c r="AB749" s="262">
        <v>0.91832229580574</v>
      </c>
      <c r="AC749" s="262">
        <v>0.930170046163735</v>
      </c>
      <c r="AD749" s="262">
        <v>0.92</v>
      </c>
      <c r="AE749" s="260">
        <v>0.999434708875071</v>
      </c>
      <c r="AF749" s="260">
        <v>0.982946470866888</v>
      </c>
      <c r="AG749" s="260">
        <v>0.998158379373849</v>
      </c>
      <c r="AH749" s="260">
        <v>0.997599657093871</v>
      </c>
      <c r="AI749" s="262">
        <v>0.92</v>
      </c>
      <c r="AJ749" s="260">
        <v>0.974023317651872</v>
      </c>
      <c r="AK749" s="260">
        <v>0.963183540877098</v>
      </c>
      <c r="AL749" s="260">
        <v>0.974090067859346</v>
      </c>
      <c r="AM749" s="260">
        <v>0.972921502112718</v>
      </c>
      <c r="AN749" s="259">
        <v>0.99</v>
      </c>
      <c r="AO749" s="264">
        <v>1</v>
      </c>
      <c r="AP749" s="264">
        <v>1</v>
      </c>
      <c r="AQ749" s="264">
        <v>1</v>
      </c>
      <c r="AR749" s="265">
        <v>1</v>
      </c>
      <c r="AS749" s="286">
        <v>0.0810595228934205</v>
      </c>
      <c r="AT749" s="267">
        <v>0.0833333333333333</v>
      </c>
      <c r="AU749" s="268">
        <v>0.25</v>
      </c>
      <c r="AV749" s="268">
        <v>0</v>
      </c>
      <c r="AW749" s="268">
        <v>0.0603174603174603</v>
      </c>
      <c r="AX749" s="224"/>
      <c r="AY749" s="222"/>
    </row>
    <row r="750" ht="15" spans="1:51">
      <c r="A750" s="220"/>
      <c r="B750" s="224"/>
      <c r="C750" s="283" t="s">
        <v>668</v>
      </c>
      <c r="D750" s="111" t="s">
        <v>25</v>
      </c>
      <c r="E750" s="111" t="s">
        <v>669</v>
      </c>
      <c r="F750" s="293" t="s">
        <v>783</v>
      </c>
      <c r="G750" s="293" t="s">
        <v>783</v>
      </c>
      <c r="H750" s="293" t="s">
        <v>783</v>
      </c>
      <c r="I750" s="293" t="s">
        <v>783</v>
      </c>
      <c r="J750" s="259">
        <v>0.9</v>
      </c>
      <c r="K750" s="260">
        <v>0.972222222222222</v>
      </c>
      <c r="L750" s="260">
        <v>0.96</v>
      </c>
      <c r="M750" s="261">
        <v>0.966666666666667</v>
      </c>
      <c r="N750" s="261">
        <v>0.983561643835616</v>
      </c>
      <c r="O750" s="262">
        <v>0.9</v>
      </c>
      <c r="P750" s="263">
        <v>0.953385416666667</v>
      </c>
      <c r="Q750" s="260">
        <v>0.923636363636364</v>
      </c>
      <c r="R750" s="260">
        <v>0.960526315789474</v>
      </c>
      <c r="S750" s="260">
        <v>0.955840131249145</v>
      </c>
      <c r="T750" s="262">
        <v>0.9</v>
      </c>
      <c r="U750" s="260">
        <v>0.941145833333333</v>
      </c>
      <c r="V750" s="260">
        <v>0.926363636363636</v>
      </c>
      <c r="W750" s="260">
        <v>0.953947368421053</v>
      </c>
      <c r="X750" s="260">
        <v>0.94327727901077</v>
      </c>
      <c r="Y750" s="262">
        <v>0.92</v>
      </c>
      <c r="Z750" s="262">
        <v>0.886904761904762</v>
      </c>
      <c r="AA750" s="262">
        <v>0.844851904090268</v>
      </c>
      <c r="AB750" s="262">
        <v>0.872463768115942</v>
      </c>
      <c r="AC750" s="262">
        <v>0.882374953224398</v>
      </c>
      <c r="AD750" s="262">
        <v>0.92</v>
      </c>
      <c r="AE750" s="260">
        <v>1</v>
      </c>
      <c r="AF750" s="260">
        <v>1</v>
      </c>
      <c r="AG750" s="260">
        <v>0.996563573883162</v>
      </c>
      <c r="AH750" s="260">
        <v>0.998370627851401</v>
      </c>
      <c r="AI750" s="262">
        <v>0.92</v>
      </c>
      <c r="AJ750" s="260">
        <v>0.957225177304965</v>
      </c>
      <c r="AK750" s="260">
        <v>0.915469613259668</v>
      </c>
      <c r="AL750" s="260">
        <v>0.97078870496592</v>
      </c>
      <c r="AM750" s="260">
        <v>0.961744695924076</v>
      </c>
      <c r="AN750" s="259">
        <v>0.99</v>
      </c>
      <c r="AO750" s="264">
        <v>1</v>
      </c>
      <c r="AP750" s="264">
        <v>1</v>
      </c>
      <c r="AQ750" s="264">
        <v>1</v>
      </c>
      <c r="AR750" s="265">
        <v>1</v>
      </c>
      <c r="AS750" s="286">
        <v>0.0810595228934205</v>
      </c>
      <c r="AT750" s="267">
        <v>0.136363636363636</v>
      </c>
      <c r="AU750" s="268">
        <v>0</v>
      </c>
      <c r="AV750" s="268">
        <v>0</v>
      </c>
      <c r="AW750" s="268">
        <v>0.0457746478873239</v>
      </c>
      <c r="AX750" s="224"/>
      <c r="AY750" s="222"/>
    </row>
    <row r="751" ht="15" spans="1:51">
      <c r="A751" s="220"/>
      <c r="B751" s="224"/>
      <c r="C751" s="283" t="s">
        <v>668</v>
      </c>
      <c r="D751" s="111" t="s">
        <v>25</v>
      </c>
      <c r="E751" s="111" t="s">
        <v>669</v>
      </c>
      <c r="F751" s="293" t="s">
        <v>784</v>
      </c>
      <c r="G751" s="293" t="s">
        <v>784</v>
      </c>
      <c r="H751" s="293" t="s">
        <v>784</v>
      </c>
      <c r="I751" s="293" t="s">
        <v>784</v>
      </c>
      <c r="J751" s="259">
        <v>0.9</v>
      </c>
      <c r="K751" s="260">
        <v>0.954545454545455</v>
      </c>
      <c r="L751" s="260">
        <v>0.933333333333333</v>
      </c>
      <c r="M751" s="261">
        <v>1</v>
      </c>
      <c r="N751" s="261">
        <v>0.975280898876404</v>
      </c>
      <c r="O751" s="262">
        <v>0.9</v>
      </c>
      <c r="P751" s="263">
        <v>0.965843621399177</v>
      </c>
      <c r="Q751" s="260">
        <v>0.899159663865546</v>
      </c>
      <c r="R751" s="260">
        <v>0.955042527339004</v>
      </c>
      <c r="S751" s="260">
        <v>0.963407932860426</v>
      </c>
      <c r="T751" s="262">
        <v>0.9</v>
      </c>
      <c r="U751" s="260">
        <v>0.946502057613169</v>
      </c>
      <c r="V751" s="260">
        <v>0.886554621848739</v>
      </c>
      <c r="W751" s="260">
        <v>0.924665856622114</v>
      </c>
      <c r="X751" s="260">
        <v>0.944175242281946</v>
      </c>
      <c r="Y751" s="262">
        <v>0.92</v>
      </c>
      <c r="Z751" s="262">
        <v>0.937634408602151</v>
      </c>
      <c r="AA751" s="262">
        <v>0.899509803921569</v>
      </c>
      <c r="AB751" s="262">
        <v>0.875</v>
      </c>
      <c r="AC751" s="262">
        <v>0.908423454707808</v>
      </c>
      <c r="AD751" s="262">
        <v>0.92</v>
      </c>
      <c r="AE751" s="260">
        <v>1</v>
      </c>
      <c r="AF751" s="260">
        <v>0.995689655172414</v>
      </c>
      <c r="AG751" s="260">
        <v>1</v>
      </c>
      <c r="AH751" s="260">
        <v>0.996536565871853</v>
      </c>
      <c r="AI751" s="262">
        <v>0.92</v>
      </c>
      <c r="AJ751" s="260">
        <v>0.972711571675302</v>
      </c>
      <c r="AK751" s="260">
        <v>0.943900267141585</v>
      </c>
      <c r="AL751" s="260">
        <v>0.962566844919786</v>
      </c>
      <c r="AM751" s="260">
        <v>0.965741535146352</v>
      </c>
      <c r="AN751" s="259">
        <v>0.99</v>
      </c>
      <c r="AO751" s="264">
        <v>1</v>
      </c>
      <c r="AP751" s="264">
        <v>1</v>
      </c>
      <c r="AQ751" s="264">
        <v>1</v>
      </c>
      <c r="AR751" s="265">
        <v>1</v>
      </c>
      <c r="AS751" s="286">
        <v>0.0810595228934205</v>
      </c>
      <c r="AT751" s="267">
        <v>0</v>
      </c>
      <c r="AU751" s="268">
        <v>0</v>
      </c>
      <c r="AV751" s="268">
        <v>0</v>
      </c>
      <c r="AW751" s="268">
        <v>0.0529411764705882</v>
      </c>
      <c r="AX751" s="224"/>
      <c r="AY751" s="222"/>
    </row>
    <row r="752" ht="15" spans="1:51">
      <c r="A752" s="220"/>
      <c r="B752" s="224"/>
      <c r="C752" s="283" t="s">
        <v>668</v>
      </c>
      <c r="D752" s="111" t="s">
        <v>25</v>
      </c>
      <c r="E752" s="111" t="s">
        <v>669</v>
      </c>
      <c r="F752" s="293" t="s">
        <v>785</v>
      </c>
      <c r="G752" s="293" t="s">
        <v>785</v>
      </c>
      <c r="H752" s="293" t="s">
        <v>785</v>
      </c>
      <c r="I752" s="293" t="s">
        <v>785</v>
      </c>
      <c r="J752" s="259">
        <v>0.9</v>
      </c>
      <c r="K752" s="260">
        <v>0.833333333333333</v>
      </c>
      <c r="L752" s="260">
        <v>0.777777777777778</v>
      </c>
      <c r="M752" s="261">
        <v>0.9</v>
      </c>
      <c r="N752" s="261">
        <v>0.878048780487805</v>
      </c>
      <c r="O752" s="262">
        <v>0.9</v>
      </c>
      <c r="P752" s="263">
        <v>0.961398397669337</v>
      </c>
      <c r="Q752" s="260">
        <v>0.98</v>
      </c>
      <c r="R752" s="260">
        <v>0.965896589658966</v>
      </c>
      <c r="S752" s="260">
        <v>0.957865042761832</v>
      </c>
      <c r="T752" s="262">
        <v>0.9</v>
      </c>
      <c r="U752" s="260">
        <v>0.964311726147123</v>
      </c>
      <c r="V752" s="260">
        <v>0.965</v>
      </c>
      <c r="W752" s="260">
        <v>0.975797579757976</v>
      </c>
      <c r="X752" s="260">
        <v>0.960327766086061</v>
      </c>
      <c r="Y752" s="262">
        <v>0.92</v>
      </c>
      <c r="Z752" s="262">
        <v>0.73972602739726</v>
      </c>
      <c r="AA752" s="262">
        <v>0.93574297188755</v>
      </c>
      <c r="AB752" s="262">
        <v>0.904761904761905</v>
      </c>
      <c r="AC752" s="262">
        <v>0.938306225462703</v>
      </c>
      <c r="AD752" s="262">
        <v>0.92</v>
      </c>
      <c r="AE752" s="260">
        <v>0.991869918699187</v>
      </c>
      <c r="AF752" s="260">
        <v>1</v>
      </c>
      <c r="AG752" s="260">
        <v>1</v>
      </c>
      <c r="AH752" s="260">
        <v>0.995210486513738</v>
      </c>
      <c r="AI752" s="262">
        <v>0.92</v>
      </c>
      <c r="AJ752" s="260">
        <v>0.944095477386935</v>
      </c>
      <c r="AK752" s="260">
        <v>0.961479198767334</v>
      </c>
      <c r="AL752" s="260">
        <v>0.979710144927536</v>
      </c>
      <c r="AM752" s="260">
        <v>0.974209860935525</v>
      </c>
      <c r="AN752" s="259">
        <v>0.99</v>
      </c>
      <c r="AO752" s="264">
        <v>1</v>
      </c>
      <c r="AP752" s="264">
        <v>1</v>
      </c>
      <c r="AQ752" s="264">
        <v>1</v>
      </c>
      <c r="AR752" s="265">
        <v>1</v>
      </c>
      <c r="AS752" s="286">
        <v>0.0810595228934205</v>
      </c>
      <c r="AT752" s="267">
        <v>0</v>
      </c>
      <c r="AU752" s="268">
        <v>0</v>
      </c>
      <c r="AV752" s="268">
        <v>0</v>
      </c>
      <c r="AW752" s="268">
        <v>0.0490196078431373</v>
      </c>
      <c r="AX752" s="224"/>
      <c r="AY752" s="222"/>
    </row>
    <row r="753" ht="15" spans="1:51">
      <c r="A753" s="220"/>
      <c r="B753" s="224"/>
      <c r="C753" s="283" t="s">
        <v>668</v>
      </c>
      <c r="D753" s="111" t="s">
        <v>25</v>
      </c>
      <c r="E753" s="111" t="s">
        <v>669</v>
      </c>
      <c r="F753" s="293" t="s">
        <v>786</v>
      </c>
      <c r="G753" s="293" t="s">
        <v>786</v>
      </c>
      <c r="H753" s="293" t="s">
        <v>786</v>
      </c>
      <c r="I753" s="293" t="s">
        <v>786</v>
      </c>
      <c r="J753" s="259">
        <v>0.9</v>
      </c>
      <c r="K753" s="260">
        <v>1</v>
      </c>
      <c r="L753" s="260">
        <v>1</v>
      </c>
      <c r="M753" s="261">
        <v>1</v>
      </c>
      <c r="N753" s="261">
        <v>1</v>
      </c>
      <c r="O753" s="262">
        <v>0.9</v>
      </c>
      <c r="P753" s="263">
        <v>0.995427824951012</v>
      </c>
      <c r="Q753" s="260">
        <v>0.985781990521327</v>
      </c>
      <c r="R753" s="260">
        <v>0.997386759581881</v>
      </c>
      <c r="S753" s="260">
        <v>0.995324459861996</v>
      </c>
      <c r="T753" s="262">
        <v>0.9</v>
      </c>
      <c r="U753" s="260">
        <v>0.952318745917701</v>
      </c>
      <c r="V753" s="260">
        <v>0.95260663507109</v>
      </c>
      <c r="W753" s="260">
        <v>0.965156794425087</v>
      </c>
      <c r="X753" s="260">
        <v>0.96538592059123</v>
      </c>
      <c r="Y753" s="262">
        <v>0.92</v>
      </c>
      <c r="Z753" s="262">
        <v>0.941818181818182</v>
      </c>
      <c r="AA753" s="262">
        <v>0.930501930501931</v>
      </c>
      <c r="AB753" s="262">
        <v>0.962962962962963</v>
      </c>
      <c r="AC753" s="262">
        <v>0.951430781129157</v>
      </c>
      <c r="AD753" s="262">
        <v>0.92</v>
      </c>
      <c r="AE753" s="260">
        <v>1</v>
      </c>
      <c r="AF753" s="260">
        <v>1</v>
      </c>
      <c r="AG753" s="260">
        <v>0.997142857142857</v>
      </c>
      <c r="AH753" s="260">
        <v>0.999429419148693</v>
      </c>
      <c r="AI753" s="262">
        <v>0.92</v>
      </c>
      <c r="AJ753" s="260">
        <v>0.972868217054264</v>
      </c>
      <c r="AK753" s="260">
        <v>0.964757709251101</v>
      </c>
      <c r="AL753" s="260">
        <v>0.990076335877863</v>
      </c>
      <c r="AM753" s="260">
        <v>0.983569284869797</v>
      </c>
      <c r="AN753" s="259">
        <v>0.99</v>
      </c>
      <c r="AO753" s="264">
        <v>1</v>
      </c>
      <c r="AP753" s="264">
        <v>1</v>
      </c>
      <c r="AQ753" s="264">
        <v>1</v>
      </c>
      <c r="AR753" s="265">
        <v>1</v>
      </c>
      <c r="AS753" s="286">
        <v>0.0810595228934205</v>
      </c>
      <c r="AT753" s="267">
        <v>0</v>
      </c>
      <c r="AU753" s="268">
        <v>1</v>
      </c>
      <c r="AV753" s="268">
        <v>0.5</v>
      </c>
      <c r="AW753" s="268">
        <v>0.0612244897959184</v>
      </c>
      <c r="AX753" s="224"/>
      <c r="AY753" s="222"/>
    </row>
    <row r="754" ht="15" spans="1:51">
      <c r="A754" s="220"/>
      <c r="B754" s="224"/>
      <c r="C754" s="283" t="s">
        <v>668</v>
      </c>
      <c r="D754" s="111" t="s">
        <v>25</v>
      </c>
      <c r="E754" s="111" t="s">
        <v>669</v>
      </c>
      <c r="F754" s="293" t="s">
        <v>787</v>
      </c>
      <c r="G754" s="293" t="s">
        <v>787</v>
      </c>
      <c r="H754" s="293" t="s">
        <v>787</v>
      </c>
      <c r="I754" s="293" t="s">
        <v>787</v>
      </c>
      <c r="J754" s="259">
        <v>0.9</v>
      </c>
      <c r="K754" s="260">
        <v>0.868421052631579</v>
      </c>
      <c r="L754" s="260">
        <v>0.814814814814815</v>
      </c>
      <c r="M754" s="261">
        <v>0.918918918918919</v>
      </c>
      <c r="N754" s="261">
        <v>0.829268292682927</v>
      </c>
      <c r="O754" s="262">
        <v>0.9</v>
      </c>
      <c r="P754" s="263">
        <v>0.940422583997229</v>
      </c>
      <c r="Q754" s="260">
        <v>0.949661181026138</v>
      </c>
      <c r="R754" s="260">
        <v>0.95929957406531</v>
      </c>
      <c r="S754" s="260">
        <v>0.915994809504563</v>
      </c>
      <c r="T754" s="262">
        <v>0.9</v>
      </c>
      <c r="U754" s="260">
        <v>0.910287495670246</v>
      </c>
      <c r="V754" s="260">
        <v>0.910939012584705</v>
      </c>
      <c r="W754" s="260">
        <v>0.920018930430667</v>
      </c>
      <c r="X754" s="260">
        <v>0.89138250122317</v>
      </c>
      <c r="Y754" s="262">
        <v>0.92</v>
      </c>
      <c r="Z754" s="262">
        <v>0.937943262411348</v>
      </c>
      <c r="AA754" s="262">
        <v>0.919431279620853</v>
      </c>
      <c r="AB754" s="262">
        <v>0.913649025069638</v>
      </c>
      <c r="AC754" s="262">
        <v>0.885998603351955</v>
      </c>
      <c r="AD754" s="262">
        <v>0.92</v>
      </c>
      <c r="AE754" s="260">
        <v>0.995515419584716</v>
      </c>
      <c r="AF754" s="260">
        <v>0.982920193470375</v>
      </c>
      <c r="AG754" s="260">
        <v>0.946561203819813</v>
      </c>
      <c r="AH754" s="260">
        <v>0.973562559800627</v>
      </c>
      <c r="AI754" s="262">
        <v>0.92</v>
      </c>
      <c r="AJ754" s="260">
        <v>0.955665024630542</v>
      </c>
      <c r="AK754" s="260">
        <v>0.93708807669263</v>
      </c>
      <c r="AL754" s="260">
        <v>0.95995145631068</v>
      </c>
      <c r="AM754" s="260">
        <v>0.937262812403843</v>
      </c>
      <c r="AN754" s="259">
        <v>0.99</v>
      </c>
      <c r="AO754" s="264">
        <v>1</v>
      </c>
      <c r="AP754" s="264">
        <v>1</v>
      </c>
      <c r="AQ754" s="264">
        <v>1</v>
      </c>
      <c r="AR754" s="265">
        <v>1</v>
      </c>
      <c r="AS754" s="286">
        <v>0.0810595228934205</v>
      </c>
      <c r="AT754" s="267">
        <v>0.0434782608695652</v>
      </c>
      <c r="AU754" s="268">
        <v>0.117647058823529</v>
      </c>
      <c r="AV754" s="268">
        <v>0.238095238095238</v>
      </c>
      <c r="AW754" s="268">
        <v>0.0894454382826476</v>
      </c>
      <c r="AX754" s="224"/>
      <c r="AY754" s="222"/>
    </row>
    <row r="755" ht="15" spans="1:51">
      <c r="A755" s="220"/>
      <c r="B755" s="224"/>
      <c r="C755" s="283" t="s">
        <v>668</v>
      </c>
      <c r="D755" s="111" t="s">
        <v>25</v>
      </c>
      <c r="E755" s="111" t="s">
        <v>669</v>
      </c>
      <c r="F755" s="293" t="s">
        <v>788</v>
      </c>
      <c r="G755" s="293" t="s">
        <v>788</v>
      </c>
      <c r="H755" s="293" t="s">
        <v>788</v>
      </c>
      <c r="I755" s="293" t="s">
        <v>788</v>
      </c>
      <c r="J755" s="259">
        <v>0.9</v>
      </c>
      <c r="K755" s="260">
        <v>1</v>
      </c>
      <c r="L755" s="260">
        <v>1</v>
      </c>
      <c r="M755" s="261">
        <v>1</v>
      </c>
      <c r="N755" s="261">
        <v>0.993798449612403</v>
      </c>
      <c r="O755" s="262">
        <v>0.9</v>
      </c>
      <c r="P755" s="263">
        <v>0.921274258513365</v>
      </c>
      <c r="Q755" s="260">
        <v>0.979722518676628</v>
      </c>
      <c r="R755" s="260">
        <v>0.981779206859593</v>
      </c>
      <c r="S755" s="260">
        <v>0.972728762377396</v>
      </c>
      <c r="T755" s="262">
        <v>0.9</v>
      </c>
      <c r="U755" s="260">
        <v>0.904796777737093</v>
      </c>
      <c r="V755" s="260">
        <v>0.955176093916756</v>
      </c>
      <c r="W755" s="260">
        <v>0.94962486602358</v>
      </c>
      <c r="X755" s="260">
        <v>0.935508789999766</v>
      </c>
      <c r="Y755" s="262">
        <v>0.92</v>
      </c>
      <c r="Z755" s="262">
        <v>0.958904109589041</v>
      </c>
      <c r="AA755" s="262">
        <v>0.961672473867596</v>
      </c>
      <c r="AB755" s="262">
        <v>0.986072423398329</v>
      </c>
      <c r="AC755" s="262">
        <v>0.939588319770225</v>
      </c>
      <c r="AD755" s="262">
        <v>0.92</v>
      </c>
      <c r="AE755" s="260">
        <v>0.997662771285476</v>
      </c>
      <c r="AF755" s="260">
        <v>0.995091401489506</v>
      </c>
      <c r="AG755" s="260">
        <v>0.985726581552145</v>
      </c>
      <c r="AH755" s="260">
        <v>0.991966279239614</v>
      </c>
      <c r="AI755" s="262">
        <v>0.92</v>
      </c>
      <c r="AJ755" s="260">
        <v>0.980699638118215</v>
      </c>
      <c r="AK755" s="260">
        <v>0.974867724867725</v>
      </c>
      <c r="AL755" s="260">
        <v>0.988319856244385</v>
      </c>
      <c r="AM755" s="260">
        <v>0.97223214453573</v>
      </c>
      <c r="AN755" s="259">
        <v>0.99</v>
      </c>
      <c r="AO755" s="264">
        <v>1</v>
      </c>
      <c r="AP755" s="264">
        <v>1</v>
      </c>
      <c r="AQ755" s="264">
        <v>1</v>
      </c>
      <c r="AR755" s="265">
        <v>1</v>
      </c>
      <c r="AS755" s="286">
        <v>0.0810595228934205</v>
      </c>
      <c r="AT755" s="267">
        <v>0</v>
      </c>
      <c r="AU755" s="268">
        <v>0</v>
      </c>
      <c r="AV755" s="268">
        <v>0</v>
      </c>
      <c r="AW755" s="268">
        <v>0.0195121951219512</v>
      </c>
      <c r="AX755" s="224"/>
      <c r="AY755" s="222"/>
    </row>
    <row r="756" ht="15" spans="1:51">
      <c r="A756" s="220"/>
      <c r="B756" s="224"/>
      <c r="C756" s="283" t="s">
        <v>668</v>
      </c>
      <c r="D756" s="111" t="s">
        <v>25</v>
      </c>
      <c r="E756" s="111" t="s">
        <v>669</v>
      </c>
      <c r="F756" s="293" t="s">
        <v>789</v>
      </c>
      <c r="G756" s="293" t="s">
        <v>789</v>
      </c>
      <c r="H756" s="293" t="s">
        <v>789</v>
      </c>
      <c r="I756" s="293" t="s">
        <v>789</v>
      </c>
      <c r="J756" s="259">
        <v>0.9</v>
      </c>
      <c r="K756" s="260">
        <v>0.978723404255319</v>
      </c>
      <c r="L756" s="260">
        <v>0.967741935483871</v>
      </c>
      <c r="M756" s="261">
        <v>0.977272727272727</v>
      </c>
      <c r="N756" s="261">
        <v>0.958287596048299</v>
      </c>
      <c r="O756" s="262">
        <v>0.9</v>
      </c>
      <c r="P756" s="263">
        <v>0.861275964391691</v>
      </c>
      <c r="Q756" s="260">
        <v>0.944702242846094</v>
      </c>
      <c r="R756" s="260">
        <v>0.927010587970264</v>
      </c>
      <c r="S756" s="260">
        <v>0.905240346729708</v>
      </c>
      <c r="T756" s="262">
        <v>0.9</v>
      </c>
      <c r="U756" s="260">
        <v>0.966617210682493</v>
      </c>
      <c r="V756" s="260">
        <v>0.974864655839134</v>
      </c>
      <c r="W756" s="260">
        <v>0.964181121874296</v>
      </c>
      <c r="X756" s="260">
        <v>0.960746650906225</v>
      </c>
      <c r="Y756" s="262">
        <v>0.92</v>
      </c>
      <c r="Z756" s="262">
        <v>0.979651162790698</v>
      </c>
      <c r="AA756" s="262">
        <v>0.982105987611838</v>
      </c>
      <c r="AB756" s="262">
        <v>0.990645463049579</v>
      </c>
      <c r="AC756" s="262">
        <v>0.969988950276243</v>
      </c>
      <c r="AD756" s="262">
        <v>0.92</v>
      </c>
      <c r="AE756" s="260">
        <v>0.975453079299128</v>
      </c>
      <c r="AF756" s="260">
        <v>0.964212523076402</v>
      </c>
      <c r="AG756" s="260">
        <v>0.978258096520445</v>
      </c>
      <c r="AH756" s="260">
        <v>0.970369389925292</v>
      </c>
      <c r="AI756" s="262">
        <v>0.92</v>
      </c>
      <c r="AJ756" s="260">
        <v>0.984785819793205</v>
      </c>
      <c r="AK756" s="260">
        <v>0.985912011863569</v>
      </c>
      <c r="AL756" s="260">
        <v>0.988384754990926</v>
      </c>
      <c r="AM756" s="260">
        <v>0.982280698377255</v>
      </c>
      <c r="AN756" s="259">
        <v>0.99</v>
      </c>
      <c r="AO756" s="264">
        <v>1</v>
      </c>
      <c r="AP756" s="264">
        <v>1</v>
      </c>
      <c r="AQ756" s="264">
        <v>1</v>
      </c>
      <c r="AR756" s="265">
        <v>1</v>
      </c>
      <c r="AS756" s="286">
        <v>0.0810595228934205</v>
      </c>
      <c r="AT756" s="267">
        <v>0.0666666666666667</v>
      </c>
      <c r="AU756" s="268">
        <v>0</v>
      </c>
      <c r="AV756" s="268">
        <v>0.125</v>
      </c>
      <c r="AW756" s="268">
        <v>0.0760456273764259</v>
      </c>
      <c r="AX756" s="224"/>
      <c r="AY756" s="222"/>
    </row>
    <row r="757" ht="15" spans="1:51">
      <c r="A757" s="220"/>
      <c r="B757" s="224"/>
      <c r="C757" s="283" t="s">
        <v>668</v>
      </c>
      <c r="D757" s="111" t="s">
        <v>25</v>
      </c>
      <c r="E757" s="111" t="s">
        <v>669</v>
      </c>
      <c r="F757" s="293" t="s">
        <v>790</v>
      </c>
      <c r="G757" s="293" t="s">
        <v>790</v>
      </c>
      <c r="H757" s="293" t="s">
        <v>790</v>
      </c>
      <c r="I757" s="293" t="s">
        <v>790</v>
      </c>
      <c r="J757" s="259">
        <v>0.9</v>
      </c>
      <c r="K757" s="260">
        <v>1</v>
      </c>
      <c r="L757" s="260">
        <v>0.923076923076923</v>
      </c>
      <c r="M757" s="261">
        <v>1</v>
      </c>
      <c r="N757" s="261">
        <v>0.943850267379679</v>
      </c>
      <c r="O757" s="262">
        <v>0.9</v>
      </c>
      <c r="P757" s="263">
        <v>0.978952772073922</v>
      </c>
      <c r="Q757" s="260">
        <v>0.985</v>
      </c>
      <c r="R757" s="260">
        <v>0.977049180327869</v>
      </c>
      <c r="S757" s="260">
        <v>0.964737354085603</v>
      </c>
      <c r="T757" s="262">
        <v>0.9</v>
      </c>
      <c r="U757" s="260">
        <v>0.966632443531828</v>
      </c>
      <c r="V757" s="260">
        <v>0.9725</v>
      </c>
      <c r="W757" s="260">
        <v>0.962622950819672</v>
      </c>
      <c r="X757" s="260">
        <v>0.958761812117843</v>
      </c>
      <c r="Y757" s="262">
        <v>0.92</v>
      </c>
      <c r="Z757" s="262">
        <v>0.9765625</v>
      </c>
      <c r="AA757" s="262">
        <v>0.938325991189427</v>
      </c>
      <c r="AB757" s="262">
        <v>0.99025974025974</v>
      </c>
      <c r="AC757" s="262">
        <v>0.961912164788185</v>
      </c>
      <c r="AD757" s="262">
        <v>0.92</v>
      </c>
      <c r="AE757" s="260">
        <v>0.998672974844219</v>
      </c>
      <c r="AF757" s="260">
        <v>0.99861039629439</v>
      </c>
      <c r="AG757" s="260">
        <v>0.997396752559125</v>
      </c>
      <c r="AH757" s="260">
        <v>0.997330429981119</v>
      </c>
      <c r="AI757" s="262">
        <v>0.92</v>
      </c>
      <c r="AJ757" s="260">
        <v>0.98739837398374</v>
      </c>
      <c r="AK757" s="260">
        <v>0.968924302788845</v>
      </c>
      <c r="AL757" s="260">
        <v>0.991816693944354</v>
      </c>
      <c r="AM757" s="260">
        <v>0.981631535724062</v>
      </c>
      <c r="AN757" s="259">
        <v>0.99</v>
      </c>
      <c r="AO757" s="264">
        <v>1</v>
      </c>
      <c r="AP757" s="264">
        <v>1</v>
      </c>
      <c r="AQ757" s="264">
        <v>1</v>
      </c>
      <c r="AR757" s="265">
        <v>1</v>
      </c>
      <c r="AS757" s="286">
        <v>0.0810595228934205</v>
      </c>
      <c r="AT757" s="267">
        <v>0.666666666666667</v>
      </c>
      <c r="AU757" s="268">
        <v>0.2</v>
      </c>
      <c r="AV757" s="268">
        <v>0</v>
      </c>
      <c r="AW757" s="268">
        <v>0.106382978723404</v>
      </c>
      <c r="AX757" s="224"/>
      <c r="AY757" s="222"/>
    </row>
    <row r="758" ht="15" spans="1:51">
      <c r="A758" s="220"/>
      <c r="B758" s="224"/>
      <c r="C758" s="283" t="s">
        <v>668</v>
      </c>
      <c r="D758" s="111" t="s">
        <v>25</v>
      </c>
      <c r="E758" s="111" t="s">
        <v>669</v>
      </c>
      <c r="F758" s="293" t="s">
        <v>791</v>
      </c>
      <c r="G758" s="293" t="s">
        <v>791</v>
      </c>
      <c r="H758" s="293" t="s">
        <v>791</v>
      </c>
      <c r="I758" s="293" t="s">
        <v>791</v>
      </c>
      <c r="J758" s="259">
        <v>0.9</v>
      </c>
      <c r="K758" s="260">
        <v>0.973684210526316</v>
      </c>
      <c r="L758" s="260">
        <v>0.966666666666667</v>
      </c>
      <c r="M758" s="261">
        <v>0.947368421052632</v>
      </c>
      <c r="N758" s="261">
        <v>0.983193277310924</v>
      </c>
      <c r="O758" s="262">
        <v>0.9</v>
      </c>
      <c r="P758" s="263">
        <v>0.974815312290128</v>
      </c>
      <c r="Q758" s="260">
        <v>0.972527472527473</v>
      </c>
      <c r="R758" s="260">
        <v>0.986592695330559</v>
      </c>
      <c r="S758" s="260">
        <v>0.979056400926232</v>
      </c>
      <c r="T758" s="262">
        <v>0.9</v>
      </c>
      <c r="U758" s="260">
        <v>0.951309603760913</v>
      </c>
      <c r="V758" s="260">
        <v>0.950549450549451</v>
      </c>
      <c r="W758" s="260">
        <v>0.960240406842349</v>
      </c>
      <c r="X758" s="260">
        <v>0.947403241812769</v>
      </c>
      <c r="Y758" s="262">
        <v>0.92</v>
      </c>
      <c r="Z758" s="262">
        <v>0.961148648648649</v>
      </c>
      <c r="AA758" s="262">
        <v>0.964356435643564</v>
      </c>
      <c r="AB758" s="262">
        <v>0.96028880866426</v>
      </c>
      <c r="AC758" s="262">
        <v>0.943706293706294</v>
      </c>
      <c r="AD758" s="262">
        <v>0.92</v>
      </c>
      <c r="AE758" s="260">
        <v>0.998771498771499</v>
      </c>
      <c r="AF758" s="260">
        <v>0.996219281663516</v>
      </c>
      <c r="AG758" s="260">
        <v>1</v>
      </c>
      <c r="AH758" s="260">
        <v>0.997345233142987</v>
      </c>
      <c r="AI758" s="262">
        <v>0.92</v>
      </c>
      <c r="AJ758" s="260">
        <v>0.981512605042017</v>
      </c>
      <c r="AK758" s="260">
        <v>0.983745583038869</v>
      </c>
      <c r="AL758" s="260">
        <v>0.984016393442623</v>
      </c>
      <c r="AM758" s="260">
        <v>0.977670438401498</v>
      </c>
      <c r="AN758" s="259">
        <v>0.99</v>
      </c>
      <c r="AO758" s="264">
        <v>1</v>
      </c>
      <c r="AP758" s="264">
        <v>1</v>
      </c>
      <c r="AQ758" s="264">
        <v>1</v>
      </c>
      <c r="AR758" s="265">
        <v>1</v>
      </c>
      <c r="AS758" s="286">
        <v>0.0810595228934205</v>
      </c>
      <c r="AT758" s="267">
        <v>0.142857142857143</v>
      </c>
      <c r="AU758" s="268">
        <v>0.142857142857143</v>
      </c>
      <c r="AV758" s="268">
        <v>0</v>
      </c>
      <c r="AW758" s="268">
        <v>0.0869565217391304</v>
      </c>
      <c r="AX758" s="224"/>
      <c r="AY758" s="222"/>
    </row>
    <row r="759" ht="15" spans="1:51">
      <c r="A759" s="220"/>
      <c r="B759" s="224"/>
      <c r="C759" s="283" t="s">
        <v>668</v>
      </c>
      <c r="D759" s="111" t="s">
        <v>25</v>
      </c>
      <c r="E759" s="111" t="s">
        <v>669</v>
      </c>
      <c r="F759" s="293" t="s">
        <v>792</v>
      </c>
      <c r="G759" s="293" t="s">
        <v>792</v>
      </c>
      <c r="H759" s="293" t="s">
        <v>792</v>
      </c>
      <c r="I759" s="293" t="s">
        <v>792</v>
      </c>
      <c r="J759" s="259">
        <v>0.9</v>
      </c>
      <c r="K759" s="260">
        <v>0.96875</v>
      </c>
      <c r="L759" s="260">
        <v>1</v>
      </c>
      <c r="M759" s="261">
        <v>0.935483870967742</v>
      </c>
      <c r="N759" s="261">
        <v>0.976993865030675</v>
      </c>
      <c r="O759" s="262">
        <v>0.9</v>
      </c>
      <c r="P759" s="263">
        <v>0.960654288240495</v>
      </c>
      <c r="Q759" s="260">
        <v>0.909712722298222</v>
      </c>
      <c r="R759" s="260">
        <v>0.943239795918367</v>
      </c>
      <c r="S759" s="260">
        <v>0.950075763617513</v>
      </c>
      <c r="T759" s="262">
        <v>0.9</v>
      </c>
      <c r="U759" s="260">
        <v>0.904067197170645</v>
      </c>
      <c r="V759" s="260">
        <v>0.886456908344733</v>
      </c>
      <c r="W759" s="260">
        <v>0.918367346938776</v>
      </c>
      <c r="X759" s="260">
        <v>0.900816120371109</v>
      </c>
      <c r="Y759" s="262">
        <v>0.92</v>
      </c>
      <c r="Z759" s="262">
        <v>0.922480620155039</v>
      </c>
      <c r="AA759" s="262">
        <v>0.928020565552699</v>
      </c>
      <c r="AB759" s="262">
        <v>0.95852534562212</v>
      </c>
      <c r="AC759" s="262">
        <v>0.918371837183718</v>
      </c>
      <c r="AD759" s="262">
        <v>0.92</v>
      </c>
      <c r="AE759" s="260">
        <v>0.998653198653199</v>
      </c>
      <c r="AF759" s="260">
        <v>0.996005084437988</v>
      </c>
      <c r="AG759" s="260">
        <v>0.995977984758679</v>
      </c>
      <c r="AH759" s="260">
        <v>0.998139698396772</v>
      </c>
      <c r="AI759" s="262">
        <v>0.92</v>
      </c>
      <c r="AJ759" s="260">
        <v>0.960739901849755</v>
      </c>
      <c r="AK759" s="260">
        <v>0.945535714285714</v>
      </c>
      <c r="AL759" s="260">
        <v>0.965826330532213</v>
      </c>
      <c r="AM759" s="260">
        <v>0.957469123911043</v>
      </c>
      <c r="AN759" s="259">
        <v>0.99</v>
      </c>
      <c r="AO759" s="264">
        <v>1</v>
      </c>
      <c r="AP759" s="264">
        <v>1</v>
      </c>
      <c r="AQ759" s="264">
        <v>1</v>
      </c>
      <c r="AR759" s="265">
        <v>1</v>
      </c>
      <c r="AS759" s="286">
        <v>0.0810595228934205</v>
      </c>
      <c r="AT759" s="267">
        <v>0.133333333333333</v>
      </c>
      <c r="AU759" s="268">
        <v>0</v>
      </c>
      <c r="AV759" s="268">
        <v>0.2</v>
      </c>
      <c r="AW759" s="268">
        <v>0.103846153846154</v>
      </c>
      <c r="AX759" s="224"/>
      <c r="AY759" s="222"/>
    </row>
    <row r="760" ht="15" spans="1:51">
      <c r="A760" s="220"/>
      <c r="B760" s="224"/>
      <c r="C760" s="283" t="s">
        <v>668</v>
      </c>
      <c r="D760" s="111" t="s">
        <v>25</v>
      </c>
      <c r="E760" s="111" t="s">
        <v>669</v>
      </c>
      <c r="F760" s="293" t="s">
        <v>793</v>
      </c>
      <c r="G760" s="293" t="s">
        <v>793</v>
      </c>
      <c r="H760" s="293" t="s">
        <v>793</v>
      </c>
      <c r="I760" s="293" t="s">
        <v>793</v>
      </c>
      <c r="J760" s="259">
        <v>0.9</v>
      </c>
      <c r="K760" s="260">
        <v>0.931818181818182</v>
      </c>
      <c r="L760" s="260">
        <v>0.967741935483871</v>
      </c>
      <c r="M760" s="261">
        <v>0.975</v>
      </c>
      <c r="N760" s="261">
        <v>0.971719457013575</v>
      </c>
      <c r="O760" s="262">
        <v>0.9</v>
      </c>
      <c r="P760" s="263">
        <v>0.967786790266512</v>
      </c>
      <c r="Q760" s="260">
        <v>0.978800413650465</v>
      </c>
      <c r="R760" s="260">
        <v>0.977441285537701</v>
      </c>
      <c r="S760" s="260">
        <v>0.967345557288754</v>
      </c>
      <c r="T760" s="262">
        <v>0.9</v>
      </c>
      <c r="U760" s="260">
        <v>0.934183082271147</v>
      </c>
      <c r="V760" s="260">
        <v>0.958634953464323</v>
      </c>
      <c r="W760" s="260">
        <v>0.953646477132262</v>
      </c>
      <c r="X760" s="260">
        <v>0.944491862142037</v>
      </c>
      <c r="Y760" s="262">
        <v>0.92</v>
      </c>
      <c r="Z760" s="262">
        <v>0.95702005730659</v>
      </c>
      <c r="AA760" s="262">
        <v>0.969668246445498</v>
      </c>
      <c r="AB760" s="262">
        <v>0.971428571428571</v>
      </c>
      <c r="AC760" s="262">
        <v>0.955364048171473</v>
      </c>
      <c r="AD760" s="262">
        <v>0.92</v>
      </c>
      <c r="AE760" s="260">
        <v>0.998444674862983</v>
      </c>
      <c r="AF760" s="260">
        <v>0.988181307979268</v>
      </c>
      <c r="AG760" s="260">
        <v>0.992302787392968</v>
      </c>
      <c r="AH760" s="260">
        <v>0.995031957012713</v>
      </c>
      <c r="AI760" s="262">
        <v>0.92</v>
      </c>
      <c r="AJ760" s="260">
        <v>0.966815809097688</v>
      </c>
      <c r="AK760" s="260">
        <v>0.975919732441472</v>
      </c>
      <c r="AL760" s="260">
        <v>0.980778831752371</v>
      </c>
      <c r="AM760" s="260">
        <v>0.970780201147423</v>
      </c>
      <c r="AN760" s="259">
        <v>0.99</v>
      </c>
      <c r="AO760" s="264">
        <v>1</v>
      </c>
      <c r="AP760" s="264">
        <v>1</v>
      </c>
      <c r="AQ760" s="264">
        <v>1</v>
      </c>
      <c r="AR760" s="265">
        <v>1</v>
      </c>
      <c r="AS760" s="286">
        <v>0.0810595228934205</v>
      </c>
      <c r="AT760" s="267">
        <v>0.0434782608695652</v>
      </c>
      <c r="AU760" s="268">
        <v>0</v>
      </c>
      <c r="AV760" s="268">
        <v>0.2</v>
      </c>
      <c r="AW760" s="268">
        <v>0.0791788856304985</v>
      </c>
      <c r="AX760" s="224"/>
      <c r="AY760" s="222"/>
    </row>
    <row r="761" ht="15" spans="1:51">
      <c r="A761" s="220"/>
      <c r="B761" s="224"/>
      <c r="C761" s="283" t="s">
        <v>668</v>
      </c>
      <c r="D761" s="111" t="s">
        <v>25</v>
      </c>
      <c r="E761" s="111" t="s">
        <v>669</v>
      </c>
      <c r="F761" s="293" t="s">
        <v>794</v>
      </c>
      <c r="G761" s="293" t="s">
        <v>794</v>
      </c>
      <c r="H761" s="293" t="s">
        <v>794</v>
      </c>
      <c r="I761" s="293" t="s">
        <v>794</v>
      </c>
      <c r="J761" s="259">
        <v>0.9</v>
      </c>
      <c r="K761" s="260" t="s">
        <v>33</v>
      </c>
      <c r="L761" s="260" t="s">
        <v>33</v>
      </c>
      <c r="M761" s="261" t="s">
        <v>33</v>
      </c>
      <c r="N761" s="261" t="s">
        <v>33</v>
      </c>
      <c r="O761" s="262">
        <v>0.9</v>
      </c>
      <c r="P761" s="263" t="s">
        <v>33</v>
      </c>
      <c r="Q761" s="260" t="s">
        <v>33</v>
      </c>
      <c r="R761" s="260" t="s">
        <v>33</v>
      </c>
      <c r="S761" s="260" t="s">
        <v>33</v>
      </c>
      <c r="T761" s="262">
        <v>0.9</v>
      </c>
      <c r="U761" s="260" t="s">
        <v>33</v>
      </c>
      <c r="V761" s="260" t="s">
        <v>33</v>
      </c>
      <c r="W761" s="260" t="s">
        <v>33</v>
      </c>
      <c r="X761" s="260" t="s">
        <v>33</v>
      </c>
      <c r="Y761" s="262">
        <v>0.92</v>
      </c>
      <c r="Z761" s="262" t="s">
        <v>33</v>
      </c>
      <c r="AA761" s="262" t="s">
        <v>33</v>
      </c>
      <c r="AB761" s="262" t="s">
        <v>33</v>
      </c>
      <c r="AC761" s="262" t="s">
        <v>33</v>
      </c>
      <c r="AD761" s="262">
        <v>0.92</v>
      </c>
      <c r="AE761" s="260" t="s">
        <v>33</v>
      </c>
      <c r="AF761" s="260" t="s">
        <v>33</v>
      </c>
      <c r="AG761" s="260" t="s">
        <v>33</v>
      </c>
      <c r="AH761" s="260" t="s">
        <v>33</v>
      </c>
      <c r="AI761" s="262">
        <v>0.92</v>
      </c>
      <c r="AJ761" s="260" t="s">
        <v>33</v>
      </c>
      <c r="AK761" s="260" t="s">
        <v>33</v>
      </c>
      <c r="AL761" s="260" t="s">
        <v>33</v>
      </c>
      <c r="AM761" s="260" t="s">
        <v>33</v>
      </c>
      <c r="AN761" s="259">
        <v>0.99</v>
      </c>
      <c r="AO761" s="264" t="s">
        <v>33</v>
      </c>
      <c r="AP761" s="264" t="s">
        <v>33</v>
      </c>
      <c r="AQ761" s="264" t="s">
        <v>33</v>
      </c>
      <c r="AR761" s="265" t="s">
        <v>33</v>
      </c>
      <c r="AS761" s="286">
        <v>0.0810595228934205</v>
      </c>
      <c r="AT761" s="267" t="s">
        <v>33</v>
      </c>
      <c r="AU761" s="268" t="s">
        <v>33</v>
      </c>
      <c r="AV761" s="268" t="s">
        <v>33</v>
      </c>
      <c r="AW761" s="268" t="s">
        <v>33</v>
      </c>
      <c r="AX761" s="224"/>
      <c r="AY761" s="222"/>
    </row>
    <row r="762" ht="15" spans="1:51">
      <c r="A762" s="220"/>
      <c r="B762" s="224"/>
      <c r="C762" s="283" t="s">
        <v>668</v>
      </c>
      <c r="D762" s="111" t="s">
        <v>25</v>
      </c>
      <c r="E762" s="111" t="s">
        <v>669</v>
      </c>
      <c r="F762" s="293" t="s">
        <v>795</v>
      </c>
      <c r="G762" s="293" t="s">
        <v>795</v>
      </c>
      <c r="H762" s="293" t="s">
        <v>795</v>
      </c>
      <c r="I762" s="293" t="s">
        <v>795</v>
      </c>
      <c r="J762" s="259">
        <v>0.9</v>
      </c>
      <c r="K762" s="260">
        <v>0.95</v>
      </c>
      <c r="L762" s="260">
        <v>0.857142857142857</v>
      </c>
      <c r="M762" s="261">
        <v>0.9</v>
      </c>
      <c r="N762" s="261">
        <v>0.936018957345972</v>
      </c>
      <c r="O762" s="262">
        <v>0.9</v>
      </c>
      <c r="P762" s="263">
        <v>0.951687624090007</v>
      </c>
      <c r="Q762" s="260">
        <v>0.973913043478261</v>
      </c>
      <c r="R762" s="260">
        <v>0.948260481712756</v>
      </c>
      <c r="S762" s="260">
        <v>0.965271802894016</v>
      </c>
      <c r="T762" s="262">
        <v>0.9</v>
      </c>
      <c r="U762" s="260">
        <v>0.921244209133025</v>
      </c>
      <c r="V762" s="260">
        <v>0.926086956521739</v>
      </c>
      <c r="W762" s="260">
        <v>0.948260481712756</v>
      </c>
      <c r="X762" s="260">
        <v>0.93715291357059</v>
      </c>
      <c r="Y762" s="262">
        <v>0.92</v>
      </c>
      <c r="Z762" s="262">
        <v>0.974763406940063</v>
      </c>
      <c r="AA762" s="262">
        <v>0.93574297188755</v>
      </c>
      <c r="AB762" s="262">
        <v>0.966850828729282</v>
      </c>
      <c r="AC762" s="262">
        <v>0.947729938013067</v>
      </c>
      <c r="AD762" s="262">
        <v>0.92</v>
      </c>
      <c r="AE762" s="260">
        <v>0.99950137122912</v>
      </c>
      <c r="AF762" s="260">
        <v>0.996421805935592</v>
      </c>
      <c r="AG762" s="260">
        <v>1</v>
      </c>
      <c r="AH762" s="260">
        <v>0.999126874209671</v>
      </c>
      <c r="AI762" s="262">
        <v>0.92</v>
      </c>
      <c r="AJ762" s="260">
        <v>0.961180973209404</v>
      </c>
      <c r="AK762" s="260">
        <v>0.960507757404795</v>
      </c>
      <c r="AL762" s="260">
        <v>0.98310291858679</v>
      </c>
      <c r="AM762" s="260">
        <v>0.973026086405274</v>
      </c>
      <c r="AN762" s="259">
        <v>0.99</v>
      </c>
      <c r="AO762" s="264">
        <v>1</v>
      </c>
      <c r="AP762" s="264">
        <v>1</v>
      </c>
      <c r="AQ762" s="264">
        <v>1</v>
      </c>
      <c r="AR762" s="265">
        <v>1</v>
      </c>
      <c r="AS762" s="286">
        <v>0.0810595228934205</v>
      </c>
      <c r="AT762" s="267">
        <v>0.133333333333333</v>
      </c>
      <c r="AU762" s="268">
        <v>0.1875</v>
      </c>
      <c r="AV762" s="268">
        <v>0</v>
      </c>
      <c r="AW762" s="268">
        <v>0.101321585903084</v>
      </c>
      <c r="AX762" s="224"/>
      <c r="AY762" s="222"/>
    </row>
    <row r="763" ht="15" spans="1:51">
      <c r="A763" s="220"/>
      <c r="B763" s="224"/>
      <c r="C763" s="283" t="s">
        <v>668</v>
      </c>
      <c r="D763" s="111" t="s">
        <v>25</v>
      </c>
      <c r="E763" s="111" t="s">
        <v>669</v>
      </c>
      <c r="F763" s="293" t="s">
        <v>796</v>
      </c>
      <c r="G763" s="293" t="s">
        <v>796</v>
      </c>
      <c r="H763" s="293" t="s">
        <v>796</v>
      </c>
      <c r="I763" s="293" t="s">
        <v>796</v>
      </c>
      <c r="J763" s="259">
        <v>0.9</v>
      </c>
      <c r="K763" s="260">
        <v>0.526315789473684</v>
      </c>
      <c r="L763" s="260">
        <v>0.470588235294118</v>
      </c>
      <c r="M763" s="261">
        <v>0.588235294117647</v>
      </c>
      <c r="N763" s="261">
        <v>0.577294685990338</v>
      </c>
      <c r="O763" s="262">
        <v>0.9</v>
      </c>
      <c r="P763" s="263">
        <v>0.96797153024911</v>
      </c>
      <c r="Q763" s="260">
        <v>0.940633245382586</v>
      </c>
      <c r="R763" s="260">
        <v>0.962365591397849</v>
      </c>
      <c r="S763" s="260">
        <v>0.948717948717949</v>
      </c>
      <c r="T763" s="262">
        <v>0.9</v>
      </c>
      <c r="U763" s="260">
        <v>0.902897813929842</v>
      </c>
      <c r="V763" s="260">
        <v>0.891820580474934</v>
      </c>
      <c r="W763" s="260">
        <v>0.925499231950845</v>
      </c>
      <c r="X763" s="260">
        <v>0.912902345881069</v>
      </c>
      <c r="Y763" s="262">
        <v>0.92</v>
      </c>
      <c r="Z763" s="262">
        <v>0.900249376558603</v>
      </c>
      <c r="AA763" s="262">
        <v>0.91063829787234</v>
      </c>
      <c r="AB763" s="262">
        <v>0.865800865800866</v>
      </c>
      <c r="AC763" s="262">
        <v>0.907906787422408</v>
      </c>
      <c r="AD763" s="262">
        <v>0.92</v>
      </c>
      <c r="AE763" s="260">
        <v>1</v>
      </c>
      <c r="AF763" s="260">
        <v>1</v>
      </c>
      <c r="AG763" s="260">
        <v>0.99146110056926</v>
      </c>
      <c r="AH763" s="260">
        <v>0.995663327632543</v>
      </c>
      <c r="AI763" s="262">
        <v>0.92</v>
      </c>
      <c r="AJ763" s="260">
        <v>0.935810810810811</v>
      </c>
      <c r="AK763" s="260">
        <v>0.921824104234528</v>
      </c>
      <c r="AL763" s="260">
        <v>0.929778933680104</v>
      </c>
      <c r="AM763" s="260">
        <v>0.942215916419451</v>
      </c>
      <c r="AN763" s="259">
        <v>0.99</v>
      </c>
      <c r="AO763" s="264">
        <v>1</v>
      </c>
      <c r="AP763" s="264">
        <v>1</v>
      </c>
      <c r="AQ763" s="264">
        <v>1</v>
      </c>
      <c r="AR763" s="265">
        <v>1</v>
      </c>
      <c r="AS763" s="286">
        <v>0.0810595228934205</v>
      </c>
      <c r="AT763" s="267">
        <v>0</v>
      </c>
      <c r="AU763" s="268">
        <v>0.8</v>
      </c>
      <c r="AV763" s="268">
        <v>0</v>
      </c>
      <c r="AW763" s="268">
        <v>0.0735930735930736</v>
      </c>
      <c r="AX763" s="224"/>
      <c r="AY763" s="222"/>
    </row>
    <row r="764" ht="15" spans="1:51">
      <c r="A764" s="220"/>
      <c r="B764" s="224"/>
      <c r="C764" s="283" t="s">
        <v>668</v>
      </c>
      <c r="D764" s="111" t="s">
        <v>25</v>
      </c>
      <c r="E764" s="111" t="s">
        <v>669</v>
      </c>
      <c r="F764" s="293" t="s">
        <v>797</v>
      </c>
      <c r="G764" s="293" t="s">
        <v>797</v>
      </c>
      <c r="H764" s="293" t="s">
        <v>797</v>
      </c>
      <c r="I764" s="293" t="s">
        <v>797</v>
      </c>
      <c r="J764" s="259">
        <v>0.9</v>
      </c>
      <c r="K764" s="260">
        <v>0.8</v>
      </c>
      <c r="L764" s="260">
        <v>0.785714285714286</v>
      </c>
      <c r="M764" s="261">
        <v>0.733333333333333</v>
      </c>
      <c r="N764" s="261">
        <v>0.762658227848101</v>
      </c>
      <c r="O764" s="262">
        <v>0.9</v>
      </c>
      <c r="P764" s="263">
        <v>0.775280898876405</v>
      </c>
      <c r="Q764" s="260">
        <v>0.720779220779221</v>
      </c>
      <c r="R764" s="260">
        <v>0.811742777260019</v>
      </c>
      <c r="S764" s="260">
        <v>0.831388113416972</v>
      </c>
      <c r="T764" s="262">
        <v>0.9</v>
      </c>
      <c r="U764" s="260">
        <v>0.664169787765293</v>
      </c>
      <c r="V764" s="260">
        <v>0.672077922077922</v>
      </c>
      <c r="W764" s="260">
        <v>0.657036346691519</v>
      </c>
      <c r="X764" s="260">
        <v>0.697016582018768</v>
      </c>
      <c r="Y764" s="262">
        <v>0.92</v>
      </c>
      <c r="Z764" s="262">
        <v>0.791946308724832</v>
      </c>
      <c r="AA764" s="262">
        <v>0.790368271954674</v>
      </c>
      <c r="AB764" s="262">
        <v>0.783068783068783</v>
      </c>
      <c r="AC764" s="262">
        <v>0.699562003832466</v>
      </c>
      <c r="AD764" s="262">
        <v>0.92</v>
      </c>
      <c r="AE764" s="260">
        <v>0.997260273972603</v>
      </c>
      <c r="AF764" s="260">
        <v>0.997311827956989</v>
      </c>
      <c r="AG764" s="260">
        <v>0.997706422018349</v>
      </c>
      <c r="AH764" s="260">
        <v>0.99626447515876</v>
      </c>
      <c r="AI764" s="262">
        <v>0.92</v>
      </c>
      <c r="AJ764" s="260">
        <v>0.846842105263158</v>
      </c>
      <c r="AK764" s="260">
        <v>0.844169246646027</v>
      </c>
      <c r="AL764" s="260">
        <v>0.878763866877971</v>
      </c>
      <c r="AM764" s="260">
        <v>0.828576828576829</v>
      </c>
      <c r="AN764" s="259">
        <v>0.99</v>
      </c>
      <c r="AO764" s="264">
        <v>1</v>
      </c>
      <c r="AP764" s="264">
        <v>1</v>
      </c>
      <c r="AQ764" s="264">
        <v>1</v>
      </c>
      <c r="AR764" s="265">
        <v>1</v>
      </c>
      <c r="AS764" s="286">
        <v>0.0810595228934205</v>
      </c>
      <c r="AT764" s="267">
        <v>0</v>
      </c>
      <c r="AU764" s="268">
        <v>0</v>
      </c>
      <c r="AV764" s="268">
        <v>0</v>
      </c>
      <c r="AW764" s="268">
        <v>0.0564102564102564</v>
      </c>
      <c r="AX764" s="224"/>
      <c r="AY764" s="222"/>
    </row>
    <row r="765" ht="15" spans="1:51">
      <c r="A765" s="220"/>
      <c r="B765" s="224"/>
      <c r="C765" s="283" t="s">
        <v>668</v>
      </c>
      <c r="D765" s="111" t="s">
        <v>25</v>
      </c>
      <c r="E765" s="111" t="s">
        <v>669</v>
      </c>
      <c r="F765" s="293" t="s">
        <v>798</v>
      </c>
      <c r="G765" s="293" t="s">
        <v>798</v>
      </c>
      <c r="H765" s="293" t="s">
        <v>798</v>
      </c>
      <c r="I765" s="293" t="s">
        <v>798</v>
      </c>
      <c r="J765" s="259">
        <v>0.9</v>
      </c>
      <c r="K765" s="260">
        <v>0.9</v>
      </c>
      <c r="L765" s="260">
        <v>0.8125</v>
      </c>
      <c r="M765" s="261">
        <v>0.794871794871795</v>
      </c>
      <c r="N765" s="261">
        <v>0.808187134502924</v>
      </c>
      <c r="O765" s="262">
        <v>0.9</v>
      </c>
      <c r="P765" s="263">
        <v>0.938249088066701</v>
      </c>
      <c r="Q765" s="260">
        <v>0.932227829848594</v>
      </c>
      <c r="R765" s="260">
        <v>0.905090595340811</v>
      </c>
      <c r="S765" s="260">
        <v>0.934134134134134</v>
      </c>
      <c r="T765" s="262">
        <v>0.9</v>
      </c>
      <c r="U765" s="260">
        <v>0.909327774882751</v>
      </c>
      <c r="V765" s="260">
        <v>0.905551550108147</v>
      </c>
      <c r="W765" s="260">
        <v>0.910698878343399</v>
      </c>
      <c r="X765" s="260">
        <v>0.916531916531917</v>
      </c>
      <c r="Y765" s="262">
        <v>0.92</v>
      </c>
      <c r="Z765" s="262">
        <v>0.916208791208791</v>
      </c>
      <c r="AA765" s="262">
        <v>0.907407407407407</v>
      </c>
      <c r="AB765" s="262">
        <v>0.912596401028278</v>
      </c>
      <c r="AC765" s="262">
        <v>0.917609639733317</v>
      </c>
      <c r="AD765" s="262">
        <v>0.92</v>
      </c>
      <c r="AE765" s="260">
        <v>0.997260273972603</v>
      </c>
      <c r="AF765" s="260">
        <v>0.993500464252553</v>
      </c>
      <c r="AG765" s="260">
        <v>0.996761133603239</v>
      </c>
      <c r="AH765" s="260">
        <v>0.990605586140714</v>
      </c>
      <c r="AI765" s="262">
        <v>0.92</v>
      </c>
      <c r="AJ765" s="260">
        <v>0.936487078405607</v>
      </c>
      <c r="AK765" s="260">
        <v>0.933807196801422</v>
      </c>
      <c r="AL765" s="260">
        <v>0.947912818618397</v>
      </c>
      <c r="AM765" s="260">
        <v>0.949316012203523</v>
      </c>
      <c r="AN765" s="259">
        <v>0.99</v>
      </c>
      <c r="AO765" s="264">
        <v>1</v>
      </c>
      <c r="AP765" s="264">
        <v>1</v>
      </c>
      <c r="AQ765" s="264">
        <v>1</v>
      </c>
      <c r="AR765" s="265">
        <v>1</v>
      </c>
      <c r="AS765" s="286">
        <v>0.0810595228934205</v>
      </c>
      <c r="AT765" s="267">
        <v>0.16</v>
      </c>
      <c r="AU765" s="268">
        <v>0.181818181818182</v>
      </c>
      <c r="AV765" s="268">
        <v>0.0416666666666667</v>
      </c>
      <c r="AW765" s="268">
        <v>0.0691244239631336</v>
      </c>
      <c r="AX765" s="224"/>
      <c r="AY765" s="222"/>
    </row>
    <row r="766" ht="15" spans="1:51">
      <c r="A766" s="220"/>
      <c r="B766" s="224"/>
      <c r="C766" s="283" t="s">
        <v>668</v>
      </c>
      <c r="D766" s="111" t="s">
        <v>25</v>
      </c>
      <c r="E766" s="111" t="s">
        <v>669</v>
      </c>
      <c r="F766" s="293" t="s">
        <v>799</v>
      </c>
      <c r="G766" s="293" t="s">
        <v>799</v>
      </c>
      <c r="H766" s="293" t="s">
        <v>799</v>
      </c>
      <c r="I766" s="293" t="s">
        <v>799</v>
      </c>
      <c r="J766" s="259">
        <v>0.9</v>
      </c>
      <c r="K766" s="260">
        <v>0.805555555555556</v>
      </c>
      <c r="L766" s="260">
        <v>0.896551724137931</v>
      </c>
      <c r="M766" s="261">
        <v>0.967741935483871</v>
      </c>
      <c r="N766" s="261">
        <v>0.87448275862069</v>
      </c>
      <c r="O766" s="262">
        <v>0.9</v>
      </c>
      <c r="P766" s="263">
        <v>0.961729812476081</v>
      </c>
      <c r="Q766" s="260">
        <v>0.901463414634146</v>
      </c>
      <c r="R766" s="260">
        <v>0.932946145723337</v>
      </c>
      <c r="S766" s="260">
        <v>0.94144750254842</v>
      </c>
      <c r="T766" s="262">
        <v>0.9</v>
      </c>
      <c r="U766" s="260">
        <v>0.910830463069269</v>
      </c>
      <c r="V766" s="260">
        <v>0.918048780487805</v>
      </c>
      <c r="W766" s="260">
        <v>0.910242872228089</v>
      </c>
      <c r="X766" s="260">
        <v>0.902487257900102</v>
      </c>
      <c r="Y766" s="262">
        <v>0.92</v>
      </c>
      <c r="Z766" s="262">
        <v>0.899267399267399</v>
      </c>
      <c r="AA766" s="262">
        <v>0.886330935251799</v>
      </c>
      <c r="AB766" s="262">
        <v>0.867796610169491</v>
      </c>
      <c r="AC766" s="262">
        <v>0.875676912516208</v>
      </c>
      <c r="AD766" s="262">
        <v>0.92</v>
      </c>
      <c r="AE766" s="260">
        <v>0.9981301421092</v>
      </c>
      <c r="AF766" s="260">
        <v>0.99657651489216</v>
      </c>
      <c r="AG766" s="260">
        <v>0.995321272613849</v>
      </c>
      <c r="AH766" s="260">
        <v>0.997123410409167</v>
      </c>
      <c r="AI766" s="262">
        <v>0.92</v>
      </c>
      <c r="AJ766" s="260">
        <v>0.942070275403609</v>
      </c>
      <c r="AK766" s="260">
        <v>0.928571428571429</v>
      </c>
      <c r="AL766" s="260">
        <v>0.924691921497033</v>
      </c>
      <c r="AM766" s="260">
        <v>0.93008072556524</v>
      </c>
      <c r="AN766" s="259">
        <v>0.99</v>
      </c>
      <c r="AO766" s="264">
        <v>1</v>
      </c>
      <c r="AP766" s="264">
        <v>1</v>
      </c>
      <c r="AQ766" s="264">
        <v>1</v>
      </c>
      <c r="AR766" s="265">
        <v>1</v>
      </c>
      <c r="AS766" s="286">
        <v>0.0810595228934205</v>
      </c>
      <c r="AT766" s="267">
        <v>0</v>
      </c>
      <c r="AU766" s="268">
        <v>0</v>
      </c>
      <c r="AV766" s="268">
        <v>0.214285714285714</v>
      </c>
      <c r="AW766" s="268">
        <v>0.0730478589420655</v>
      </c>
      <c r="AX766" s="224"/>
      <c r="AY766" s="222"/>
    </row>
    <row r="767" ht="15" spans="1:51">
      <c r="A767" s="220"/>
      <c r="B767" s="224"/>
      <c r="C767" s="283" t="s">
        <v>668</v>
      </c>
      <c r="D767" s="111" t="s">
        <v>25</v>
      </c>
      <c r="E767" s="111" t="s">
        <v>669</v>
      </c>
      <c r="F767" s="293" t="s">
        <v>800</v>
      </c>
      <c r="G767" s="293" t="s">
        <v>800</v>
      </c>
      <c r="H767" s="293" t="s">
        <v>800</v>
      </c>
      <c r="I767" s="293" t="s">
        <v>800</v>
      </c>
      <c r="J767" s="259">
        <v>0.9</v>
      </c>
      <c r="K767" s="260">
        <v>0.806451612903226</v>
      </c>
      <c r="L767" s="260">
        <v>0.777777777777778</v>
      </c>
      <c r="M767" s="261">
        <v>0.8125</v>
      </c>
      <c r="N767" s="261">
        <v>0.767375886524823</v>
      </c>
      <c r="O767" s="262">
        <v>0.9</v>
      </c>
      <c r="P767" s="263">
        <v>0.967537826685007</v>
      </c>
      <c r="Q767" s="260">
        <v>0.914733969986357</v>
      </c>
      <c r="R767" s="260">
        <v>0.934323690383112</v>
      </c>
      <c r="S767" s="260">
        <v>0.947622278600507</v>
      </c>
      <c r="T767" s="262">
        <v>0.9</v>
      </c>
      <c r="U767" s="260">
        <v>0.901788170563961</v>
      </c>
      <c r="V767" s="260">
        <v>0.837653478854025</v>
      </c>
      <c r="W767" s="260">
        <v>0.878029710711493</v>
      </c>
      <c r="X767" s="260">
        <v>0.900141601274411</v>
      </c>
      <c r="Y767" s="262">
        <v>0.92</v>
      </c>
      <c r="Z767" s="262">
        <v>0.803303303303303</v>
      </c>
      <c r="AA767" s="262">
        <v>0.864546525323911</v>
      </c>
      <c r="AB767" s="262">
        <v>0.864077669902913</v>
      </c>
      <c r="AC767" s="262">
        <v>0.875424486148347</v>
      </c>
      <c r="AD767" s="262">
        <v>0.92</v>
      </c>
      <c r="AE767" s="260">
        <v>0.998561151079137</v>
      </c>
      <c r="AF767" s="260">
        <v>0.997935306262904</v>
      </c>
      <c r="AG767" s="260">
        <v>0.996474217717056</v>
      </c>
      <c r="AH767" s="260">
        <v>0.994730787784333</v>
      </c>
      <c r="AI767" s="262">
        <v>0.92</v>
      </c>
      <c r="AJ767" s="260">
        <v>0.915368518949082</v>
      </c>
      <c r="AK767" s="260">
        <v>0.888169257340242</v>
      </c>
      <c r="AL767" s="260">
        <v>0.911111111111111</v>
      </c>
      <c r="AM767" s="260">
        <v>0.92955348804218</v>
      </c>
      <c r="AN767" s="259">
        <v>0.99</v>
      </c>
      <c r="AO767" s="264">
        <v>1</v>
      </c>
      <c r="AP767" s="264">
        <v>1</v>
      </c>
      <c r="AQ767" s="264">
        <v>1</v>
      </c>
      <c r="AR767" s="265">
        <v>1</v>
      </c>
      <c r="AS767" s="286">
        <v>0.0810595228934205</v>
      </c>
      <c r="AT767" s="267">
        <v>0.024390243902439</v>
      </c>
      <c r="AU767" s="268">
        <v>0.115384615384615</v>
      </c>
      <c r="AV767" s="268">
        <v>0.146341463414634</v>
      </c>
      <c r="AW767" s="268">
        <v>0.078907435508346</v>
      </c>
      <c r="AX767" s="224"/>
      <c r="AY767" s="222"/>
    </row>
    <row r="768" ht="15" spans="1:51">
      <c r="A768" s="220"/>
      <c r="B768" s="224"/>
      <c r="C768" s="283" t="s">
        <v>668</v>
      </c>
      <c r="D768" s="111" t="s">
        <v>25</v>
      </c>
      <c r="E768" s="111" t="s">
        <v>669</v>
      </c>
      <c r="F768" s="293" t="s">
        <v>801</v>
      </c>
      <c r="G768" s="293" t="s">
        <v>801</v>
      </c>
      <c r="H768" s="293" t="s">
        <v>801</v>
      </c>
      <c r="I768" s="293" t="s">
        <v>801</v>
      </c>
      <c r="J768" s="259">
        <v>0.9</v>
      </c>
      <c r="K768" s="260">
        <v>0.78125</v>
      </c>
      <c r="L768" s="260">
        <v>0.785714285714286</v>
      </c>
      <c r="M768" s="261">
        <v>0.714285714285714</v>
      </c>
      <c r="N768" s="261">
        <v>0.750737463126844</v>
      </c>
      <c r="O768" s="262">
        <v>0.9</v>
      </c>
      <c r="P768" s="263">
        <v>0.926754520380018</v>
      </c>
      <c r="Q768" s="260">
        <v>0.926104417670683</v>
      </c>
      <c r="R768" s="260">
        <v>0.922750424448217</v>
      </c>
      <c r="S768" s="260">
        <v>0.924868270141786</v>
      </c>
      <c r="T768" s="262">
        <v>0.9</v>
      </c>
      <c r="U768" s="260">
        <v>0.894575543977934</v>
      </c>
      <c r="V768" s="260">
        <v>0.882730923694779</v>
      </c>
      <c r="W768" s="260">
        <v>0.867996604414261</v>
      </c>
      <c r="X768" s="260">
        <v>0.883595684912152</v>
      </c>
      <c r="Y768" s="262">
        <v>0.92</v>
      </c>
      <c r="Z768" s="262">
        <v>0.853135313531353</v>
      </c>
      <c r="AA768" s="262">
        <v>0.873533246414602</v>
      </c>
      <c r="AB768" s="262">
        <v>0.793785310734463</v>
      </c>
      <c r="AC768" s="262">
        <v>0.843756421672717</v>
      </c>
      <c r="AD768" s="262">
        <v>0.92</v>
      </c>
      <c r="AE768" s="260">
        <v>1</v>
      </c>
      <c r="AF768" s="260">
        <v>1</v>
      </c>
      <c r="AG768" s="260">
        <v>0.99266862170088</v>
      </c>
      <c r="AH768" s="260">
        <v>0.992251991310644</v>
      </c>
      <c r="AI768" s="262">
        <v>0.92</v>
      </c>
      <c r="AJ768" s="260">
        <v>0.929180666838976</v>
      </c>
      <c r="AK768" s="260">
        <v>0.91351888667992</v>
      </c>
      <c r="AL768" s="260">
        <v>0.904059040590406</v>
      </c>
      <c r="AM768" s="260">
        <v>0.931078297621914</v>
      </c>
      <c r="AN768" s="259">
        <v>0.99</v>
      </c>
      <c r="AO768" s="264">
        <v>1</v>
      </c>
      <c r="AP768" s="264">
        <v>1</v>
      </c>
      <c r="AQ768" s="264">
        <v>1</v>
      </c>
      <c r="AR768" s="265">
        <v>1</v>
      </c>
      <c r="AS768" s="286">
        <v>0.0810595228934205</v>
      </c>
      <c r="AT768" s="267">
        <v>0</v>
      </c>
      <c r="AU768" s="268">
        <v>0.291666666666667</v>
      </c>
      <c r="AV768" s="268">
        <v>0.148148148148148</v>
      </c>
      <c r="AW768" s="268">
        <v>0.12847965738758</v>
      </c>
      <c r="AX768" s="224"/>
      <c r="AY768" s="222"/>
    </row>
    <row r="769" ht="15" spans="1:51">
      <c r="A769" s="220"/>
      <c r="B769" s="224"/>
      <c r="C769" s="283" t="s">
        <v>668</v>
      </c>
      <c r="D769" s="111" t="s">
        <v>25</v>
      </c>
      <c r="E769" s="111" t="s">
        <v>669</v>
      </c>
      <c r="F769" s="293" t="s">
        <v>802</v>
      </c>
      <c r="G769" s="293" t="s">
        <v>802</v>
      </c>
      <c r="H769" s="293" t="s">
        <v>802</v>
      </c>
      <c r="I769" s="293" t="s">
        <v>802</v>
      </c>
      <c r="J769" s="259">
        <v>0.9</v>
      </c>
      <c r="K769" s="260">
        <v>1</v>
      </c>
      <c r="L769" s="260">
        <v>1</v>
      </c>
      <c r="M769" s="261">
        <v>1</v>
      </c>
      <c r="N769" s="261">
        <v>0.974910394265233</v>
      </c>
      <c r="O769" s="262">
        <v>0.9</v>
      </c>
      <c r="P769" s="263">
        <v>0.986041101202016</v>
      </c>
      <c r="Q769" s="260">
        <v>0.978902953586498</v>
      </c>
      <c r="R769" s="260">
        <v>0.995114006514658</v>
      </c>
      <c r="S769" s="260">
        <v>0.979624696855246</v>
      </c>
      <c r="T769" s="262">
        <v>0.9</v>
      </c>
      <c r="U769" s="260">
        <v>0.971306708026367</v>
      </c>
      <c r="V769" s="260">
        <v>0.962025316455696</v>
      </c>
      <c r="W769" s="260">
        <v>0.971769815418024</v>
      </c>
      <c r="X769" s="260">
        <v>0.953921997376059</v>
      </c>
      <c r="Y769" s="262">
        <v>0.92</v>
      </c>
      <c r="Z769" s="262">
        <v>0.94824016563147</v>
      </c>
      <c r="AA769" s="262">
        <v>0.972222222222222</v>
      </c>
      <c r="AB769" s="262">
        <v>0.969178082191781</v>
      </c>
      <c r="AC769" s="262">
        <v>0.950949885358664</v>
      </c>
      <c r="AD769" s="262">
        <v>0.92</v>
      </c>
      <c r="AE769" s="260">
        <v>0.998876825159116</v>
      </c>
      <c r="AF769" s="260">
        <v>0.998000799680128</v>
      </c>
      <c r="AG769" s="260">
        <v>0.999594895685639</v>
      </c>
      <c r="AH769" s="260">
        <v>0.997219634539592</v>
      </c>
      <c r="AI769" s="262">
        <v>0.92</v>
      </c>
      <c r="AJ769" s="260">
        <v>0.975840679072804</v>
      </c>
      <c r="AK769" s="260">
        <v>0.979180658159839</v>
      </c>
      <c r="AL769" s="260">
        <v>0.990649836372137</v>
      </c>
      <c r="AM769" s="260">
        <v>0.969481879366297</v>
      </c>
      <c r="AN769" s="259">
        <v>0.99</v>
      </c>
      <c r="AO769" s="264">
        <v>1</v>
      </c>
      <c r="AP769" s="264">
        <v>1</v>
      </c>
      <c r="AQ769" s="264">
        <v>1</v>
      </c>
      <c r="AR769" s="265">
        <v>1</v>
      </c>
      <c r="AS769" s="286">
        <v>0.0810595228934205</v>
      </c>
      <c r="AT769" s="267">
        <v>0.24</v>
      </c>
      <c r="AU769" s="268">
        <v>0.214285714285714</v>
      </c>
      <c r="AV769" s="268">
        <v>0.0606060606060606</v>
      </c>
      <c r="AW769" s="268">
        <v>0.138888888888889</v>
      </c>
      <c r="AX769" s="224"/>
      <c r="AY769" s="222"/>
    </row>
    <row r="770" ht="15" spans="1:51">
      <c r="A770" s="220"/>
      <c r="B770" s="224"/>
      <c r="C770" s="283" t="s">
        <v>668</v>
      </c>
      <c r="D770" s="111" t="s">
        <v>25</v>
      </c>
      <c r="E770" s="111" t="s">
        <v>669</v>
      </c>
      <c r="F770" s="293" t="s">
        <v>803</v>
      </c>
      <c r="G770" s="293" t="s">
        <v>803</v>
      </c>
      <c r="H770" s="293" t="s">
        <v>803</v>
      </c>
      <c r="I770" s="293" t="s">
        <v>803</v>
      </c>
      <c r="J770" s="259">
        <v>0.9</v>
      </c>
      <c r="K770" s="260">
        <v>1</v>
      </c>
      <c r="L770" s="260">
        <v>0.962962962962963</v>
      </c>
      <c r="M770" s="261">
        <v>1</v>
      </c>
      <c r="N770" s="261">
        <v>0.958748221906117</v>
      </c>
      <c r="O770" s="262">
        <v>0.9</v>
      </c>
      <c r="P770" s="263">
        <v>0.980286168521463</v>
      </c>
      <c r="Q770" s="260">
        <v>0.979399141630901</v>
      </c>
      <c r="R770" s="260">
        <v>0.949344188150158</v>
      </c>
      <c r="S770" s="260">
        <v>0.976807826503386</v>
      </c>
      <c r="T770" s="262">
        <v>0.9</v>
      </c>
      <c r="U770" s="260">
        <v>0.958346581875994</v>
      </c>
      <c r="V770" s="260">
        <v>0.945922746781116</v>
      </c>
      <c r="W770" s="260">
        <v>0.941655359565807</v>
      </c>
      <c r="X770" s="260">
        <v>0.947287405076281</v>
      </c>
      <c r="Y770" s="262">
        <v>0.92</v>
      </c>
      <c r="Z770" s="262">
        <v>0.951181102362205</v>
      </c>
      <c r="AA770" s="262">
        <v>0.938337801608579</v>
      </c>
      <c r="AB770" s="262">
        <v>0.953079178885631</v>
      </c>
      <c r="AC770" s="262">
        <v>0.950642325895876</v>
      </c>
      <c r="AD770" s="262">
        <v>0.92</v>
      </c>
      <c r="AE770" s="260">
        <v>0.998683344305464</v>
      </c>
      <c r="AF770" s="260">
        <v>1</v>
      </c>
      <c r="AG770" s="260">
        <v>0.998829039812646</v>
      </c>
      <c r="AH770" s="260">
        <v>0.998427363868685</v>
      </c>
      <c r="AI770" s="262">
        <v>0.92</v>
      </c>
      <c r="AJ770" s="260">
        <v>0.971164021164021</v>
      </c>
      <c r="AK770" s="260">
        <v>0.956567242281528</v>
      </c>
      <c r="AL770" s="260">
        <v>0.979240109674892</v>
      </c>
      <c r="AM770" s="260">
        <v>0.972688559495537</v>
      </c>
      <c r="AN770" s="259">
        <v>0.99</v>
      </c>
      <c r="AO770" s="264">
        <v>1</v>
      </c>
      <c r="AP770" s="264">
        <v>1</v>
      </c>
      <c r="AQ770" s="264">
        <v>1</v>
      </c>
      <c r="AR770" s="265">
        <v>1</v>
      </c>
      <c r="AS770" s="286">
        <v>0.0810595228934205</v>
      </c>
      <c r="AT770" s="267">
        <v>0.12</v>
      </c>
      <c r="AU770" s="268">
        <v>0</v>
      </c>
      <c r="AV770" s="268">
        <v>0.2</v>
      </c>
      <c r="AW770" s="268">
        <v>0.10738255033557</v>
      </c>
      <c r="AX770" s="224"/>
      <c r="AY770" s="222"/>
    </row>
    <row r="771" ht="15" spans="1:51">
      <c r="A771" s="220"/>
      <c r="B771" s="224"/>
      <c r="C771" s="283" t="s">
        <v>668</v>
      </c>
      <c r="D771" s="111" t="s">
        <v>25</v>
      </c>
      <c r="E771" s="111" t="s">
        <v>669</v>
      </c>
      <c r="F771" s="293" t="s">
        <v>804</v>
      </c>
      <c r="G771" s="293" t="s">
        <v>804</v>
      </c>
      <c r="H771" s="293" t="s">
        <v>804</v>
      </c>
      <c r="I771" s="293" t="s">
        <v>804</v>
      </c>
      <c r="J771" s="259">
        <v>0.9</v>
      </c>
      <c r="K771" s="260">
        <v>0.644067796610169</v>
      </c>
      <c r="L771" s="260">
        <v>0.6</v>
      </c>
      <c r="M771" s="261">
        <v>0.60377358490566</v>
      </c>
      <c r="N771" s="261">
        <v>0.846692607003891</v>
      </c>
      <c r="O771" s="262">
        <v>0.9</v>
      </c>
      <c r="P771" s="263">
        <v>0.851476014760148</v>
      </c>
      <c r="Q771" s="260">
        <v>0.92236328125</v>
      </c>
      <c r="R771" s="260">
        <v>0.853685368536854</v>
      </c>
      <c r="S771" s="260">
        <v>0.893552583438351</v>
      </c>
      <c r="T771" s="262">
        <v>0.9</v>
      </c>
      <c r="U771" s="260">
        <v>0.8309963099631</v>
      </c>
      <c r="V771" s="260">
        <v>0.7822265625</v>
      </c>
      <c r="W771" s="260">
        <v>0.888613861386139</v>
      </c>
      <c r="X771" s="260">
        <v>0.859526810032928</v>
      </c>
      <c r="Y771" s="262">
        <v>0.92</v>
      </c>
      <c r="Z771" s="262">
        <v>0.891406987724268</v>
      </c>
      <c r="AA771" s="262">
        <v>0.807660961695192</v>
      </c>
      <c r="AB771" s="262">
        <v>0.912972085385878</v>
      </c>
      <c r="AC771" s="262">
        <v>0.880157170923379</v>
      </c>
      <c r="AD771" s="262">
        <v>0.92</v>
      </c>
      <c r="AE771" s="260">
        <v>0.995985727029438</v>
      </c>
      <c r="AF771" s="260">
        <v>0.991076115485564</v>
      </c>
      <c r="AG771" s="260">
        <v>0.988191632928475</v>
      </c>
      <c r="AH771" s="260">
        <v>0.988246597993431</v>
      </c>
      <c r="AI771" s="262">
        <v>0.92</v>
      </c>
      <c r="AJ771" s="260">
        <v>0.910480012347584</v>
      </c>
      <c r="AK771" s="260">
        <v>0.845590479096735</v>
      </c>
      <c r="AL771" s="260">
        <v>0.939707960433349</v>
      </c>
      <c r="AM771" s="260">
        <v>0.924764864973964</v>
      </c>
      <c r="AN771" s="259">
        <v>0.99</v>
      </c>
      <c r="AO771" s="264">
        <v>1</v>
      </c>
      <c r="AP771" s="264">
        <v>1</v>
      </c>
      <c r="AQ771" s="264">
        <v>1</v>
      </c>
      <c r="AR771" s="265">
        <v>1</v>
      </c>
      <c r="AS771" s="286">
        <v>0.0810595228934205</v>
      </c>
      <c r="AT771" s="267">
        <v>0.127659574468085</v>
      </c>
      <c r="AU771" s="268">
        <v>0.06</v>
      </c>
      <c r="AV771" s="268">
        <v>0.119047619047619</v>
      </c>
      <c r="AW771" s="268">
        <v>0.1099116781158</v>
      </c>
      <c r="AX771" s="224"/>
      <c r="AY771" s="222"/>
    </row>
    <row r="772" ht="15" spans="1:51">
      <c r="A772" s="220"/>
      <c r="B772" s="224"/>
      <c r="C772" s="283" t="s">
        <v>668</v>
      </c>
      <c r="D772" s="111" t="s">
        <v>25</v>
      </c>
      <c r="E772" s="111" t="s">
        <v>669</v>
      </c>
      <c r="F772" s="293" t="s">
        <v>805</v>
      </c>
      <c r="G772" s="293" t="s">
        <v>805</v>
      </c>
      <c r="H772" s="293" t="s">
        <v>805</v>
      </c>
      <c r="I772" s="293" t="s">
        <v>805</v>
      </c>
      <c r="J772" s="259">
        <v>0.9</v>
      </c>
      <c r="K772" s="260">
        <v>0.866666666666667</v>
      </c>
      <c r="L772" s="260">
        <v>0.793103448275862</v>
      </c>
      <c r="M772" s="261">
        <v>0.8</v>
      </c>
      <c r="N772" s="261">
        <v>0.824207492795389</v>
      </c>
      <c r="O772" s="262">
        <v>0.9</v>
      </c>
      <c r="P772" s="263">
        <v>0.975600457491422</v>
      </c>
      <c r="Q772" s="260">
        <v>0.919624217118998</v>
      </c>
      <c r="R772" s="260">
        <v>0.936338028169014</v>
      </c>
      <c r="S772" s="260">
        <v>0.966743476365448</v>
      </c>
      <c r="T772" s="262">
        <v>0.9</v>
      </c>
      <c r="U772" s="260">
        <v>0.939382386580252</v>
      </c>
      <c r="V772" s="260">
        <v>0.903966597077244</v>
      </c>
      <c r="W772" s="260">
        <v>0.938028169014084</v>
      </c>
      <c r="X772" s="260">
        <v>0.940877291316352</v>
      </c>
      <c r="Y772" s="262">
        <v>0.92</v>
      </c>
      <c r="Z772" s="262">
        <v>0.909441233140655</v>
      </c>
      <c r="AA772" s="262">
        <v>0.91651865008881</v>
      </c>
      <c r="AB772" s="262">
        <v>0.953177257525084</v>
      </c>
      <c r="AC772" s="262">
        <v>0.923605870020964</v>
      </c>
      <c r="AD772" s="262">
        <v>0.92</v>
      </c>
      <c r="AE772" s="260">
        <v>0.997411561691113</v>
      </c>
      <c r="AF772" s="260">
        <v>0.985654008438819</v>
      </c>
      <c r="AG772" s="260">
        <v>0.995208761122519</v>
      </c>
      <c r="AH772" s="260">
        <v>0.991867227764906</v>
      </c>
      <c r="AI772" s="262">
        <v>0.92</v>
      </c>
      <c r="AJ772" s="260">
        <v>0.949729557747375</v>
      </c>
      <c r="AK772" s="260">
        <v>0.921104536489152</v>
      </c>
      <c r="AL772" s="260">
        <v>0.95708775313404</v>
      </c>
      <c r="AM772" s="260">
        <v>0.954941763727121</v>
      </c>
      <c r="AN772" s="259">
        <v>0.99</v>
      </c>
      <c r="AO772" s="264">
        <v>1</v>
      </c>
      <c r="AP772" s="264">
        <v>1</v>
      </c>
      <c r="AQ772" s="264">
        <v>1</v>
      </c>
      <c r="AR772" s="265">
        <v>1</v>
      </c>
      <c r="AS772" s="286">
        <v>0.0810595228934205</v>
      </c>
      <c r="AT772" s="267">
        <v>0.129032258064516</v>
      </c>
      <c r="AU772" s="268">
        <v>0.0869565217391304</v>
      </c>
      <c r="AV772" s="268">
        <v>0.142857142857143</v>
      </c>
      <c r="AW772" s="268">
        <v>0.0916844349680171</v>
      </c>
      <c r="AX772" s="224"/>
      <c r="AY772" s="222"/>
    </row>
    <row r="773" ht="15" spans="1:51">
      <c r="A773" s="220"/>
      <c r="B773" s="224"/>
      <c r="C773" s="283" t="s">
        <v>668</v>
      </c>
      <c r="D773" s="111" t="s">
        <v>25</v>
      </c>
      <c r="E773" s="111" t="s">
        <v>669</v>
      </c>
      <c r="F773" s="293" t="s">
        <v>806</v>
      </c>
      <c r="G773" s="293" t="s">
        <v>806</v>
      </c>
      <c r="H773" s="293" t="s">
        <v>806</v>
      </c>
      <c r="I773" s="293" t="s">
        <v>806</v>
      </c>
      <c r="J773" s="259">
        <v>0.9</v>
      </c>
      <c r="K773" s="260" t="s">
        <v>33</v>
      </c>
      <c r="L773" s="260" t="s">
        <v>33</v>
      </c>
      <c r="M773" s="261" t="s">
        <v>33</v>
      </c>
      <c r="N773" s="261" t="s">
        <v>33</v>
      </c>
      <c r="O773" s="262">
        <v>0.9</v>
      </c>
      <c r="P773" s="263">
        <v>0</v>
      </c>
      <c r="Q773" s="260">
        <v>0</v>
      </c>
      <c r="R773" s="260">
        <v>0</v>
      </c>
      <c r="S773" s="260">
        <v>0</v>
      </c>
      <c r="T773" s="262">
        <v>0.9</v>
      </c>
      <c r="U773" s="260">
        <v>1</v>
      </c>
      <c r="V773" s="260">
        <v>0.7</v>
      </c>
      <c r="W773" s="260">
        <v>0.8</v>
      </c>
      <c r="X773" s="260">
        <v>0.873684210526316</v>
      </c>
      <c r="Y773" s="262">
        <v>0.92</v>
      </c>
      <c r="Z773" s="262">
        <v>1</v>
      </c>
      <c r="AA773" s="262">
        <v>1</v>
      </c>
      <c r="AB773" s="262" t="s">
        <v>33</v>
      </c>
      <c r="AC773" s="262">
        <v>1</v>
      </c>
      <c r="AD773" s="262">
        <v>0.92</v>
      </c>
      <c r="AE773" s="260">
        <v>0.997311827956989</v>
      </c>
      <c r="AF773" s="260">
        <v>1</v>
      </c>
      <c r="AG773" s="260">
        <v>0.997118155619596</v>
      </c>
      <c r="AH773" s="260">
        <v>0.995286139596427</v>
      </c>
      <c r="AI773" s="262">
        <v>0.92</v>
      </c>
      <c r="AJ773" s="260">
        <v>1</v>
      </c>
      <c r="AK773" s="260">
        <v>0.727272727272727</v>
      </c>
      <c r="AL773" s="260">
        <v>0.8</v>
      </c>
      <c r="AM773" s="260">
        <v>0.900826446280992</v>
      </c>
      <c r="AN773" s="259">
        <v>0.99</v>
      </c>
      <c r="AO773" s="264">
        <v>1</v>
      </c>
      <c r="AP773" s="264">
        <v>1</v>
      </c>
      <c r="AQ773" s="264">
        <v>1</v>
      </c>
      <c r="AR773" s="265">
        <v>1</v>
      </c>
      <c r="AS773" s="286">
        <v>0.0810595228934205</v>
      </c>
      <c r="AT773" s="267" t="s">
        <v>33</v>
      </c>
      <c r="AU773" s="268" t="s">
        <v>33</v>
      </c>
      <c r="AV773" s="268" t="s">
        <v>33</v>
      </c>
      <c r="AW773" s="268" t="s">
        <v>33</v>
      </c>
      <c r="AX773" s="224"/>
      <c r="AY773" s="222"/>
    </row>
    <row r="774" ht="15" spans="1:51">
      <c r="A774" s="220"/>
      <c r="B774" s="224"/>
      <c r="C774" s="283" t="s">
        <v>668</v>
      </c>
      <c r="D774" s="111" t="s">
        <v>25</v>
      </c>
      <c r="E774" s="111" t="s">
        <v>669</v>
      </c>
      <c r="F774" s="293" t="s">
        <v>807</v>
      </c>
      <c r="G774" s="293" t="s">
        <v>807</v>
      </c>
      <c r="H774" s="293" t="s">
        <v>807</v>
      </c>
      <c r="I774" s="293" t="s">
        <v>807</v>
      </c>
      <c r="J774" s="259">
        <v>0.9</v>
      </c>
      <c r="K774" s="260" t="s">
        <v>33</v>
      </c>
      <c r="L774" s="260" t="s">
        <v>33</v>
      </c>
      <c r="M774" s="261" t="s">
        <v>33</v>
      </c>
      <c r="N774" s="261" t="s">
        <v>33</v>
      </c>
      <c r="O774" s="262">
        <v>0.9</v>
      </c>
      <c r="P774" s="263">
        <v>0</v>
      </c>
      <c r="Q774" s="260">
        <v>0</v>
      </c>
      <c r="R774" s="260">
        <v>0</v>
      </c>
      <c r="S774" s="260">
        <v>0</v>
      </c>
      <c r="T774" s="262">
        <v>0.9</v>
      </c>
      <c r="U774" s="260">
        <v>1</v>
      </c>
      <c r="V774" s="260">
        <v>1</v>
      </c>
      <c r="W774" s="260">
        <v>1</v>
      </c>
      <c r="X774" s="260">
        <v>0.991379310344828</v>
      </c>
      <c r="Y774" s="262">
        <v>0.92</v>
      </c>
      <c r="Z774" s="262">
        <v>1</v>
      </c>
      <c r="AA774" s="262">
        <v>1</v>
      </c>
      <c r="AB774" s="262">
        <v>1</v>
      </c>
      <c r="AC774" s="262">
        <v>1</v>
      </c>
      <c r="AD774" s="262">
        <v>0.92</v>
      </c>
      <c r="AE774" s="260" t="s">
        <v>33</v>
      </c>
      <c r="AF774" s="260" t="s">
        <v>33</v>
      </c>
      <c r="AG774" s="260" t="s">
        <v>33</v>
      </c>
      <c r="AH774" s="260">
        <v>0.999779881135813</v>
      </c>
      <c r="AI774" s="262">
        <v>0.92</v>
      </c>
      <c r="AJ774" s="260">
        <v>1</v>
      </c>
      <c r="AK774" s="260">
        <v>1</v>
      </c>
      <c r="AL774" s="260">
        <v>1</v>
      </c>
      <c r="AM774" s="260">
        <v>0.993548387096774</v>
      </c>
      <c r="AN774" s="259">
        <v>0.99</v>
      </c>
      <c r="AO774" s="264" t="s">
        <v>33</v>
      </c>
      <c r="AP774" s="264" t="s">
        <v>33</v>
      </c>
      <c r="AQ774" s="264" t="s">
        <v>33</v>
      </c>
      <c r="AR774" s="265">
        <v>1</v>
      </c>
      <c r="AS774" s="286">
        <v>0.0810595228934205</v>
      </c>
      <c r="AT774" s="267" t="s">
        <v>33</v>
      </c>
      <c r="AU774" s="268" t="s">
        <v>33</v>
      </c>
      <c r="AV774" s="268" t="s">
        <v>33</v>
      </c>
      <c r="AW774" s="268" t="s">
        <v>33</v>
      </c>
      <c r="AX774" s="224"/>
      <c r="AY774" s="222"/>
    </row>
    <row r="775" ht="15" spans="1:51">
      <c r="A775" s="220"/>
      <c r="B775" s="224"/>
      <c r="C775" s="283" t="s">
        <v>668</v>
      </c>
      <c r="D775" s="111" t="s">
        <v>25</v>
      </c>
      <c r="E775" s="111" t="s">
        <v>669</v>
      </c>
      <c r="F775" s="293" t="s">
        <v>808</v>
      </c>
      <c r="G775" s="293" t="s">
        <v>808</v>
      </c>
      <c r="H775" s="293" t="s">
        <v>808</v>
      </c>
      <c r="I775" s="293" t="s">
        <v>808</v>
      </c>
      <c r="J775" s="259">
        <v>0.9</v>
      </c>
      <c r="K775" s="260">
        <v>0.96551724137931</v>
      </c>
      <c r="L775" s="260">
        <v>0.844444444444444</v>
      </c>
      <c r="M775" s="261">
        <v>0.963636363636364</v>
      </c>
      <c r="N775" s="261">
        <v>0.933440256615878</v>
      </c>
      <c r="O775" s="262">
        <v>0.9</v>
      </c>
      <c r="P775" s="263">
        <v>0.956087531208694</v>
      </c>
      <c r="Q775" s="260">
        <v>0.951884920634921</v>
      </c>
      <c r="R775" s="260">
        <v>0.946528676153514</v>
      </c>
      <c r="S775" s="260">
        <v>0.948327286681086</v>
      </c>
      <c r="T775" s="262">
        <v>0.9</v>
      </c>
      <c r="U775" s="260">
        <v>0.927889557938023</v>
      </c>
      <c r="V775" s="260">
        <v>0.934027777777778</v>
      </c>
      <c r="W775" s="260">
        <v>0.934670116429495</v>
      </c>
      <c r="X775" s="260">
        <v>0.929585571757483</v>
      </c>
      <c r="Y775" s="262">
        <v>0.92</v>
      </c>
      <c r="Z775" s="262">
        <v>0.933669790915645</v>
      </c>
      <c r="AA775" s="262">
        <v>0.924849699398798</v>
      </c>
      <c r="AB775" s="262">
        <v>0.922155688622755</v>
      </c>
      <c r="AC775" s="262">
        <v>0.928969097960716</v>
      </c>
      <c r="AD775" s="262">
        <v>0.92</v>
      </c>
      <c r="AE775" s="260">
        <v>0.992700729927007</v>
      </c>
      <c r="AF775" s="260">
        <v>0.979446308724832</v>
      </c>
      <c r="AG775" s="260">
        <v>0.965936739659367</v>
      </c>
      <c r="AH775" s="260">
        <v>0.991060967671946</v>
      </c>
      <c r="AI775" s="262">
        <v>0.92</v>
      </c>
      <c r="AJ775" s="260">
        <v>0.959985360497743</v>
      </c>
      <c r="AK775" s="260">
        <v>0.952617627567926</v>
      </c>
      <c r="AL775" s="260">
        <v>0.958864027538726</v>
      </c>
      <c r="AM775" s="260">
        <v>0.957838669908798</v>
      </c>
      <c r="AN775" s="259">
        <v>0.99</v>
      </c>
      <c r="AO775" s="264">
        <v>1</v>
      </c>
      <c r="AP775" s="264">
        <v>1</v>
      </c>
      <c r="AQ775" s="264">
        <v>1</v>
      </c>
      <c r="AR775" s="265">
        <v>1</v>
      </c>
      <c r="AS775" s="286">
        <v>0.0810595228934205</v>
      </c>
      <c r="AT775" s="267">
        <v>0.024390243902439</v>
      </c>
      <c r="AU775" s="268">
        <v>0.125</v>
      </c>
      <c r="AV775" s="268">
        <v>0.103448275862069</v>
      </c>
      <c r="AW775" s="268">
        <v>0.0700447093889717</v>
      </c>
      <c r="AX775" s="224"/>
      <c r="AY775" s="222"/>
    </row>
    <row r="776" ht="15" spans="1:51">
      <c r="A776" s="220"/>
      <c r="B776" s="224"/>
      <c r="C776" s="283" t="s">
        <v>668</v>
      </c>
      <c r="D776" s="111" t="s">
        <v>25</v>
      </c>
      <c r="E776" s="111" t="s">
        <v>669</v>
      </c>
      <c r="F776" s="293" t="s">
        <v>809</v>
      </c>
      <c r="G776" s="293" t="s">
        <v>809</v>
      </c>
      <c r="H776" s="293" t="s">
        <v>809</v>
      </c>
      <c r="I776" s="293" t="s">
        <v>809</v>
      </c>
      <c r="J776" s="259">
        <v>0.9</v>
      </c>
      <c r="K776" s="260">
        <v>0.857142857142857</v>
      </c>
      <c r="L776" s="260">
        <v>0.916666666666667</v>
      </c>
      <c r="M776" s="261">
        <v>0.903225806451613</v>
      </c>
      <c r="N776" s="261">
        <v>0.889985895627645</v>
      </c>
      <c r="O776" s="262">
        <v>0.9</v>
      </c>
      <c r="P776" s="263">
        <v>0.95162224797219</v>
      </c>
      <c r="Q776" s="260">
        <v>0.8565965583174</v>
      </c>
      <c r="R776" s="260">
        <v>0.957480946650622</v>
      </c>
      <c r="S776" s="260">
        <v>0.949870445772302</v>
      </c>
      <c r="T776" s="262">
        <v>0.9</v>
      </c>
      <c r="U776" s="260">
        <v>0.925550405561993</v>
      </c>
      <c r="V776" s="260">
        <v>0.925430210325048</v>
      </c>
      <c r="W776" s="260">
        <v>0.943842759727236</v>
      </c>
      <c r="X776" s="260">
        <v>0.93638623023637</v>
      </c>
      <c r="Y776" s="262">
        <v>0.92</v>
      </c>
      <c r="Z776" s="262">
        <v>0.909205548549811</v>
      </c>
      <c r="AA776" s="262">
        <v>0.91231732776618</v>
      </c>
      <c r="AB776" s="262">
        <v>0.950320512820513</v>
      </c>
      <c r="AC776" s="262">
        <v>0.941647088704045</v>
      </c>
      <c r="AD776" s="262">
        <v>0.92</v>
      </c>
      <c r="AE776" s="260">
        <v>0.964885496183206</v>
      </c>
      <c r="AF776" s="260">
        <v>0.991199629458082</v>
      </c>
      <c r="AG776" s="260">
        <v>0.992944194996793</v>
      </c>
      <c r="AH776" s="260">
        <v>0.991255892451842</v>
      </c>
      <c r="AI776" s="262">
        <v>0.92</v>
      </c>
      <c r="AJ776" s="260">
        <v>0.95243701436308</v>
      </c>
      <c r="AK776" s="260">
        <v>0.954872465663833</v>
      </c>
      <c r="AL776" s="260">
        <v>0.976595062520038</v>
      </c>
      <c r="AM776" s="260">
        <v>0.965569501660214</v>
      </c>
      <c r="AN776" s="259">
        <v>0.99</v>
      </c>
      <c r="AO776" s="264">
        <v>1</v>
      </c>
      <c r="AP776" s="264">
        <v>1</v>
      </c>
      <c r="AQ776" s="264">
        <v>1</v>
      </c>
      <c r="AR776" s="265">
        <v>1</v>
      </c>
      <c r="AS776" s="286">
        <v>0.0810595228934205</v>
      </c>
      <c r="AT776" s="267">
        <v>0</v>
      </c>
      <c r="AU776" s="268">
        <v>0.166666666666667</v>
      </c>
      <c r="AV776" s="268">
        <v>0.117647058823529</v>
      </c>
      <c r="AW776" s="268">
        <v>0.0833333333333333</v>
      </c>
      <c r="AX776" s="224"/>
      <c r="AY776" s="222"/>
    </row>
    <row r="777" ht="15" spans="1:51">
      <c r="A777" s="220"/>
      <c r="B777" s="224"/>
      <c r="C777" s="283" t="s">
        <v>668</v>
      </c>
      <c r="D777" s="111" t="s">
        <v>25</v>
      </c>
      <c r="E777" s="111" t="s">
        <v>669</v>
      </c>
      <c r="F777" s="293" t="s">
        <v>810</v>
      </c>
      <c r="G777" s="293" t="s">
        <v>810</v>
      </c>
      <c r="H777" s="293" t="s">
        <v>810</v>
      </c>
      <c r="I777" s="293" t="s">
        <v>810</v>
      </c>
      <c r="J777" s="259">
        <v>0.9</v>
      </c>
      <c r="K777" s="260">
        <v>0.826086956521739</v>
      </c>
      <c r="L777" s="260">
        <v>0.666666666666667</v>
      </c>
      <c r="M777" s="261">
        <v>0.772727272727273</v>
      </c>
      <c r="N777" s="261">
        <v>0.768316831683168</v>
      </c>
      <c r="O777" s="262">
        <v>0.9</v>
      </c>
      <c r="P777" s="263">
        <v>0.932929004637888</v>
      </c>
      <c r="Q777" s="260">
        <v>0.897610921501707</v>
      </c>
      <c r="R777" s="260">
        <v>0.929230769230769</v>
      </c>
      <c r="S777" s="260">
        <v>0.925366280341133</v>
      </c>
      <c r="T777" s="262">
        <v>0.9</v>
      </c>
      <c r="U777" s="260">
        <v>0.936139850160542</v>
      </c>
      <c r="V777" s="260">
        <v>0.939704209328783</v>
      </c>
      <c r="W777" s="260">
        <v>0.936410256410256</v>
      </c>
      <c r="X777" s="260">
        <v>0.929411764705882</v>
      </c>
      <c r="Y777" s="262">
        <v>0.92</v>
      </c>
      <c r="Z777" s="262">
        <v>0.948757763975155</v>
      </c>
      <c r="AA777" s="262">
        <v>0.95771144278607</v>
      </c>
      <c r="AB777" s="262">
        <v>0.932405566600398</v>
      </c>
      <c r="AC777" s="262">
        <v>0.938730158730159</v>
      </c>
      <c r="AD777" s="262">
        <v>0.92</v>
      </c>
      <c r="AE777" s="260">
        <v>0.986173059768064</v>
      </c>
      <c r="AF777" s="260">
        <v>0.966006600660066</v>
      </c>
      <c r="AG777" s="260">
        <v>0.961477987421384</v>
      </c>
      <c r="AH777" s="260">
        <v>0.98089655463248</v>
      </c>
      <c r="AI777" s="262">
        <v>0.92</v>
      </c>
      <c r="AJ777" s="260">
        <v>0.971602434077079</v>
      </c>
      <c r="AK777" s="260">
        <v>0.970404984423676</v>
      </c>
      <c r="AL777" s="260">
        <v>0.970252648736756</v>
      </c>
      <c r="AM777" s="260">
        <v>0.968143047990957</v>
      </c>
      <c r="AN777" s="259">
        <v>0.99</v>
      </c>
      <c r="AO777" s="264">
        <v>1</v>
      </c>
      <c r="AP777" s="264">
        <v>1</v>
      </c>
      <c r="AQ777" s="264">
        <v>1</v>
      </c>
      <c r="AR777" s="265">
        <v>1</v>
      </c>
      <c r="AS777" s="286">
        <v>0.0810595228934205</v>
      </c>
      <c r="AT777" s="267">
        <v>0</v>
      </c>
      <c r="AU777" s="268">
        <v>0.25</v>
      </c>
      <c r="AV777" s="268">
        <v>0.222222222222222</v>
      </c>
      <c r="AW777" s="268">
        <v>0.073394495412844</v>
      </c>
      <c r="AX777" s="224"/>
      <c r="AY777" s="222"/>
    </row>
    <row r="778" ht="15" spans="1:51">
      <c r="A778" s="220"/>
      <c r="B778" s="224"/>
      <c r="C778" s="283" t="s">
        <v>668</v>
      </c>
      <c r="D778" s="111" t="s">
        <v>25</v>
      </c>
      <c r="E778" s="111" t="s">
        <v>669</v>
      </c>
      <c r="F778" s="293" t="s">
        <v>811</v>
      </c>
      <c r="G778" s="293" t="s">
        <v>811</v>
      </c>
      <c r="H778" s="293" t="s">
        <v>811</v>
      </c>
      <c r="I778" s="293" t="s">
        <v>811</v>
      </c>
      <c r="J778" s="259">
        <v>0.9</v>
      </c>
      <c r="K778" s="260">
        <v>0.872340425531915</v>
      </c>
      <c r="L778" s="260">
        <v>0.875</v>
      </c>
      <c r="M778" s="261">
        <v>0.853658536585366</v>
      </c>
      <c r="N778" s="261">
        <v>0.850361197110423</v>
      </c>
      <c r="O778" s="262">
        <v>0.9</v>
      </c>
      <c r="P778" s="263">
        <v>0.926628194558945</v>
      </c>
      <c r="Q778" s="260">
        <v>0.946125461254612</v>
      </c>
      <c r="R778" s="260">
        <v>0.949760765550239</v>
      </c>
      <c r="S778" s="260">
        <v>0.929449329717949</v>
      </c>
      <c r="T778" s="262">
        <v>0.9</v>
      </c>
      <c r="U778" s="260">
        <v>0.909109645507007</v>
      </c>
      <c r="V778" s="260">
        <v>0.922509225092251</v>
      </c>
      <c r="W778" s="260">
        <v>0.926136363636364</v>
      </c>
      <c r="X778" s="260">
        <v>0.91774156762373</v>
      </c>
      <c r="Y778" s="262">
        <v>0.92</v>
      </c>
      <c r="Z778" s="262">
        <v>0.919369786839666</v>
      </c>
      <c r="AA778" s="262">
        <v>0.903560830860534</v>
      </c>
      <c r="AB778" s="262">
        <v>0.909420289855073</v>
      </c>
      <c r="AC778" s="262">
        <v>0.918365534088386</v>
      </c>
      <c r="AD778" s="262">
        <v>0.92</v>
      </c>
      <c r="AE778" s="260">
        <v>0.998994469582705</v>
      </c>
      <c r="AF778" s="260">
        <v>0.998237885462555</v>
      </c>
      <c r="AG778" s="260">
        <v>0.999402628434886</v>
      </c>
      <c r="AH778" s="260">
        <v>0.997901844929459</v>
      </c>
      <c r="AI778" s="262">
        <v>0.92</v>
      </c>
      <c r="AJ778" s="260">
        <v>0.954170176916596</v>
      </c>
      <c r="AK778" s="260">
        <v>0.947264662395269</v>
      </c>
      <c r="AL778" s="260">
        <v>0.964773544212797</v>
      </c>
      <c r="AM778" s="260">
        <v>0.962406903889349</v>
      </c>
      <c r="AN778" s="259">
        <v>0.99</v>
      </c>
      <c r="AO778" s="264">
        <v>1</v>
      </c>
      <c r="AP778" s="264">
        <v>1</v>
      </c>
      <c r="AQ778" s="264">
        <v>1</v>
      </c>
      <c r="AR778" s="265">
        <v>1</v>
      </c>
      <c r="AS778" s="286">
        <v>0.0810595228934205</v>
      </c>
      <c r="AT778" s="267">
        <v>0</v>
      </c>
      <c r="AU778" s="268">
        <v>0.0909090909090909</v>
      </c>
      <c r="AV778" s="268">
        <v>0.153846153846154</v>
      </c>
      <c r="AW778" s="268">
        <v>0.046195652173913</v>
      </c>
      <c r="AX778" s="224"/>
      <c r="AY778" s="222"/>
    </row>
    <row r="779" ht="15" spans="1:51">
      <c r="A779" s="220"/>
      <c r="B779" s="224"/>
      <c r="C779" s="283" t="s">
        <v>668</v>
      </c>
      <c r="D779" s="111" t="s">
        <v>25</v>
      </c>
      <c r="E779" s="111" t="s">
        <v>669</v>
      </c>
      <c r="F779" s="293" t="s">
        <v>812</v>
      </c>
      <c r="G779" s="293" t="s">
        <v>812</v>
      </c>
      <c r="H779" s="293" t="s">
        <v>812</v>
      </c>
      <c r="I779" s="293" t="s">
        <v>812</v>
      </c>
      <c r="J779" s="259">
        <v>0.9</v>
      </c>
      <c r="K779" s="260">
        <v>0.730769230769231</v>
      </c>
      <c r="L779" s="260">
        <v>0.772727272727273</v>
      </c>
      <c r="M779" s="261">
        <v>0.75</v>
      </c>
      <c r="N779" s="261">
        <v>0.744444444444444</v>
      </c>
      <c r="O779" s="262">
        <v>0.9</v>
      </c>
      <c r="P779" s="263">
        <v>0.930551027062276</v>
      </c>
      <c r="Q779" s="260">
        <v>0.948931116389549</v>
      </c>
      <c r="R779" s="260">
        <v>0.974854932301741</v>
      </c>
      <c r="S779" s="260">
        <v>0.946134167140421</v>
      </c>
      <c r="T779" s="262">
        <v>0.9</v>
      </c>
      <c r="U779" s="260">
        <v>0.900554287577437</v>
      </c>
      <c r="V779" s="260">
        <v>0.916864608076009</v>
      </c>
      <c r="W779" s="260">
        <v>0.945357833655706</v>
      </c>
      <c r="X779" s="260">
        <v>0.918500771542272</v>
      </c>
      <c r="Y779" s="262">
        <v>0.92</v>
      </c>
      <c r="Z779" s="262">
        <v>0.896024464831804</v>
      </c>
      <c r="AA779" s="262">
        <v>0.902612826603325</v>
      </c>
      <c r="AB779" s="262">
        <v>0.924603174603175</v>
      </c>
      <c r="AC779" s="262">
        <v>0.919284122762884</v>
      </c>
      <c r="AD779" s="262">
        <v>0.92</v>
      </c>
      <c r="AE779" s="260">
        <v>0.991957104557641</v>
      </c>
      <c r="AF779" s="260">
        <v>0.994089199355185</v>
      </c>
      <c r="AG779" s="260">
        <v>0.993984962406015</v>
      </c>
      <c r="AH779" s="260">
        <v>0.988018887870886</v>
      </c>
      <c r="AI779" s="262">
        <v>0.92</v>
      </c>
      <c r="AJ779" s="260">
        <v>0.938469769930444</v>
      </c>
      <c r="AK779" s="260">
        <v>0.941455696202532</v>
      </c>
      <c r="AL779" s="260">
        <v>0.961508553654743</v>
      </c>
      <c r="AM779" s="260">
        <v>0.956291327870408</v>
      </c>
      <c r="AN779" s="259">
        <v>0.99</v>
      </c>
      <c r="AO779" s="264">
        <v>1</v>
      </c>
      <c r="AP779" s="264">
        <v>1</v>
      </c>
      <c r="AQ779" s="264">
        <v>1</v>
      </c>
      <c r="AR779" s="265">
        <v>1</v>
      </c>
      <c r="AS779" s="286">
        <v>0.0810595228934205</v>
      </c>
      <c r="AT779" s="267">
        <v>0</v>
      </c>
      <c r="AU779" s="268">
        <v>0</v>
      </c>
      <c r="AV779" s="268">
        <v>0.111111111111111</v>
      </c>
      <c r="AW779" s="268">
        <v>0.0172413793103448</v>
      </c>
      <c r="AX779" s="224"/>
      <c r="AY779" s="222"/>
    </row>
    <row r="780" ht="15" spans="1:51">
      <c r="A780" s="220"/>
      <c r="B780" s="224"/>
      <c r="C780" s="283" t="s">
        <v>668</v>
      </c>
      <c r="D780" s="111" t="s">
        <v>25</v>
      </c>
      <c r="E780" s="111" t="s">
        <v>669</v>
      </c>
      <c r="F780" s="293" t="s">
        <v>813</v>
      </c>
      <c r="G780" s="293" t="s">
        <v>813</v>
      </c>
      <c r="H780" s="293" t="s">
        <v>813</v>
      </c>
      <c r="I780" s="293" t="s">
        <v>813</v>
      </c>
      <c r="J780" s="259">
        <v>0.9</v>
      </c>
      <c r="K780" s="260">
        <v>0.972972972972973</v>
      </c>
      <c r="L780" s="260">
        <v>0.928571428571429</v>
      </c>
      <c r="M780" s="261">
        <v>0.935483870967742</v>
      </c>
      <c r="N780" s="261">
        <v>0.933054393305439</v>
      </c>
      <c r="O780" s="262">
        <v>0.9</v>
      </c>
      <c r="P780" s="263">
        <v>0.947311827956989</v>
      </c>
      <c r="Q780" s="260">
        <v>0.95797351755901</v>
      </c>
      <c r="R780" s="260">
        <v>0.939498432601881</v>
      </c>
      <c r="S780" s="260">
        <v>0.938243274253857</v>
      </c>
      <c r="T780" s="262">
        <v>0.9</v>
      </c>
      <c r="U780" s="260">
        <v>0.91505376344086</v>
      </c>
      <c r="V780" s="260">
        <v>0.925158318940702</v>
      </c>
      <c r="W780" s="260">
        <v>0.922257053291536</v>
      </c>
      <c r="X780" s="260">
        <v>0.918062661141183</v>
      </c>
      <c r="Y780" s="262">
        <v>0.92</v>
      </c>
      <c r="Z780" s="262">
        <v>0.924511545293073</v>
      </c>
      <c r="AA780" s="262">
        <v>0.931488801054018</v>
      </c>
      <c r="AB780" s="262">
        <v>0.915254237288136</v>
      </c>
      <c r="AC780" s="262">
        <v>0.90812535970282</v>
      </c>
      <c r="AD780" s="262">
        <v>0.92</v>
      </c>
      <c r="AE780" s="260">
        <v>0.991967871485944</v>
      </c>
      <c r="AF780" s="260">
        <v>0.994212962962963</v>
      </c>
      <c r="AG780" s="260">
        <v>1</v>
      </c>
      <c r="AH780" s="260">
        <v>0.993119970514159</v>
      </c>
      <c r="AI780" s="262">
        <v>0.92</v>
      </c>
      <c r="AJ780" s="260">
        <v>0.960027686450943</v>
      </c>
      <c r="AK780" s="260">
        <v>0.963141025641026</v>
      </c>
      <c r="AL780" s="260">
        <v>0.9625</v>
      </c>
      <c r="AM780" s="260">
        <v>0.958663063758605</v>
      </c>
      <c r="AN780" s="259">
        <v>0.99</v>
      </c>
      <c r="AO780" s="264">
        <v>1</v>
      </c>
      <c r="AP780" s="264">
        <v>1</v>
      </c>
      <c r="AQ780" s="264">
        <v>1</v>
      </c>
      <c r="AR780" s="265">
        <v>1</v>
      </c>
      <c r="AS780" s="286">
        <v>0.0810595228934205</v>
      </c>
      <c r="AT780" s="267">
        <v>0.0909090909090909</v>
      </c>
      <c r="AU780" s="268">
        <v>0.214285714285714</v>
      </c>
      <c r="AV780" s="268">
        <v>0</v>
      </c>
      <c r="AW780" s="268">
        <v>0.0771704180064309</v>
      </c>
      <c r="AX780" s="224"/>
      <c r="AY780" s="222"/>
    </row>
    <row r="781" ht="15" spans="1:51">
      <c r="A781" s="220"/>
      <c r="B781" s="224"/>
      <c r="C781" s="283" t="s">
        <v>668</v>
      </c>
      <c r="D781" s="111" t="s">
        <v>25</v>
      </c>
      <c r="E781" s="111" t="s">
        <v>669</v>
      </c>
      <c r="F781" s="293" t="s">
        <v>814</v>
      </c>
      <c r="G781" s="293" t="s">
        <v>814</v>
      </c>
      <c r="H781" s="293" t="s">
        <v>814</v>
      </c>
      <c r="I781" s="293" t="s">
        <v>814</v>
      </c>
      <c r="J781" s="259">
        <v>0.9</v>
      </c>
      <c r="K781" s="260">
        <v>0.757575757575758</v>
      </c>
      <c r="L781" s="260">
        <v>0.714285714285714</v>
      </c>
      <c r="M781" s="261">
        <v>0.862068965517241</v>
      </c>
      <c r="N781" s="261">
        <v>0.790697674418605</v>
      </c>
      <c r="O781" s="262">
        <v>0.9</v>
      </c>
      <c r="P781" s="263">
        <v>0.944591806660772</v>
      </c>
      <c r="Q781" s="260">
        <v>0.941690962099125</v>
      </c>
      <c r="R781" s="260">
        <v>0.949335548172757</v>
      </c>
      <c r="S781" s="260">
        <v>0.946615309537089</v>
      </c>
      <c r="T781" s="262">
        <v>0.9</v>
      </c>
      <c r="U781" s="260">
        <v>0.918656056587091</v>
      </c>
      <c r="V781" s="260">
        <v>0.904761904761905</v>
      </c>
      <c r="W781" s="260">
        <v>0.931063122923588</v>
      </c>
      <c r="X781" s="260">
        <v>0.929238706079197</v>
      </c>
      <c r="Y781" s="262">
        <v>0.92</v>
      </c>
      <c r="Z781" s="262">
        <v>0.953428201811126</v>
      </c>
      <c r="AA781" s="262">
        <v>0.947368421052632</v>
      </c>
      <c r="AB781" s="262">
        <v>0.936842105263158</v>
      </c>
      <c r="AC781" s="262">
        <v>0.944772699867358</v>
      </c>
      <c r="AD781" s="262">
        <v>0.92</v>
      </c>
      <c r="AE781" s="260">
        <v>0.988023952095808</v>
      </c>
      <c r="AF781" s="260">
        <v>0.991023339317774</v>
      </c>
      <c r="AG781" s="260">
        <v>0.997858672376874</v>
      </c>
      <c r="AH781" s="260">
        <v>0.976377250846853</v>
      </c>
      <c r="AI781" s="262">
        <v>0.92</v>
      </c>
      <c r="AJ781" s="260">
        <v>0.956824178460062</v>
      </c>
      <c r="AK781" s="260">
        <v>0.959317585301837</v>
      </c>
      <c r="AL781" s="260">
        <v>0.968780487804878</v>
      </c>
      <c r="AM781" s="260">
        <v>0.963529078167407</v>
      </c>
      <c r="AN781" s="259">
        <v>0.99</v>
      </c>
      <c r="AO781" s="264">
        <v>1</v>
      </c>
      <c r="AP781" s="264">
        <v>1</v>
      </c>
      <c r="AQ781" s="264">
        <v>1</v>
      </c>
      <c r="AR781" s="265">
        <v>1</v>
      </c>
      <c r="AS781" s="286">
        <v>0.0810595228934205</v>
      </c>
      <c r="AT781" s="267">
        <v>0.0769230769230769</v>
      </c>
      <c r="AU781" s="268">
        <v>0.0714285714285714</v>
      </c>
      <c r="AV781" s="268">
        <v>0.0666666666666667</v>
      </c>
      <c r="AW781" s="268">
        <v>0.0740740740740741</v>
      </c>
      <c r="AX781" s="224"/>
      <c r="AY781" s="222"/>
    </row>
    <row r="782" ht="15" spans="1:51">
      <c r="A782" s="220"/>
      <c r="B782" s="224"/>
      <c r="C782" s="283" t="s">
        <v>668</v>
      </c>
      <c r="D782" s="111" t="s">
        <v>25</v>
      </c>
      <c r="E782" s="111" t="s">
        <v>669</v>
      </c>
      <c r="F782" s="293" t="s">
        <v>815</v>
      </c>
      <c r="G782" s="293" t="s">
        <v>815</v>
      </c>
      <c r="H782" s="293" t="s">
        <v>815</v>
      </c>
      <c r="I782" s="293" t="s">
        <v>815</v>
      </c>
      <c r="J782" s="259">
        <v>0.9</v>
      </c>
      <c r="K782" s="260">
        <v>0.9375</v>
      </c>
      <c r="L782" s="260">
        <v>0.967741935483871</v>
      </c>
      <c r="M782" s="261">
        <v>0.933333333333333</v>
      </c>
      <c r="N782" s="261">
        <v>0.939058171745152</v>
      </c>
      <c r="O782" s="262">
        <v>0.9</v>
      </c>
      <c r="P782" s="263">
        <v>0.924735397883183</v>
      </c>
      <c r="Q782" s="260">
        <v>0.941952506596306</v>
      </c>
      <c r="R782" s="260">
        <v>0.945912722802704</v>
      </c>
      <c r="S782" s="260">
        <v>0.935376383315092</v>
      </c>
      <c r="T782" s="262">
        <v>0.9</v>
      </c>
      <c r="U782" s="260">
        <v>0.886319090552724</v>
      </c>
      <c r="V782" s="260">
        <v>0.911609498680739</v>
      </c>
      <c r="W782" s="260">
        <v>0.904732636754763</v>
      </c>
      <c r="X782" s="260">
        <v>0.908451903198346</v>
      </c>
      <c r="Y782" s="262">
        <v>0.92</v>
      </c>
      <c r="Z782" s="262">
        <v>0.935897435897436</v>
      </c>
      <c r="AA782" s="262">
        <v>0.932975871313673</v>
      </c>
      <c r="AB782" s="262">
        <v>0.916467780429594</v>
      </c>
      <c r="AC782" s="262">
        <v>0.916766878543206</v>
      </c>
      <c r="AD782" s="262">
        <v>0.92</v>
      </c>
      <c r="AE782" s="260">
        <v>0.994088669950739</v>
      </c>
      <c r="AF782" s="260">
        <v>0.991214057507987</v>
      </c>
      <c r="AG782" s="260">
        <v>0.983157894736842</v>
      </c>
      <c r="AH782" s="260">
        <v>0.994339622641509</v>
      </c>
      <c r="AI782" s="262">
        <v>0.92</v>
      </c>
      <c r="AJ782" s="260">
        <v>0.954516129032258</v>
      </c>
      <c r="AK782" s="260">
        <v>0.957634598411297</v>
      </c>
      <c r="AL782" s="260">
        <v>0.962420693020986</v>
      </c>
      <c r="AM782" s="260">
        <v>0.96079099252531</v>
      </c>
      <c r="AN782" s="259">
        <v>0.99</v>
      </c>
      <c r="AO782" s="264">
        <v>1</v>
      </c>
      <c r="AP782" s="264">
        <v>1</v>
      </c>
      <c r="AQ782" s="264">
        <v>1</v>
      </c>
      <c r="AR782" s="265">
        <v>1</v>
      </c>
      <c r="AS782" s="286">
        <v>0.0810595228934205</v>
      </c>
      <c r="AT782" s="267">
        <v>0</v>
      </c>
      <c r="AU782" s="268">
        <v>0</v>
      </c>
      <c r="AV782" s="268">
        <v>0</v>
      </c>
      <c r="AW782" s="268">
        <v>0.0593607305936073</v>
      </c>
      <c r="AX782" s="224"/>
      <c r="AY782" s="222"/>
    </row>
    <row r="783" ht="15" spans="1:51">
      <c r="A783" s="220"/>
      <c r="B783" s="224"/>
      <c r="C783" s="283" t="s">
        <v>668</v>
      </c>
      <c r="D783" s="111" t="s">
        <v>25</v>
      </c>
      <c r="E783" s="111" t="s">
        <v>669</v>
      </c>
      <c r="F783" s="293" t="s">
        <v>816</v>
      </c>
      <c r="G783" s="293" t="s">
        <v>816</v>
      </c>
      <c r="H783" s="293" t="s">
        <v>816</v>
      </c>
      <c r="I783" s="293" t="s">
        <v>816</v>
      </c>
      <c r="J783" s="259">
        <v>0.9</v>
      </c>
      <c r="K783" s="260">
        <v>0.861111111111111</v>
      </c>
      <c r="L783" s="260">
        <v>0.875</v>
      </c>
      <c r="M783" s="261">
        <v>0.914285714285714</v>
      </c>
      <c r="N783" s="261">
        <v>0.896551724137931</v>
      </c>
      <c r="O783" s="262">
        <v>0.9</v>
      </c>
      <c r="P783" s="263">
        <v>0.949426485922836</v>
      </c>
      <c r="Q783" s="260">
        <v>0.965879265091864</v>
      </c>
      <c r="R783" s="260">
        <v>0.937954806587514</v>
      </c>
      <c r="S783" s="260">
        <v>0.945594215996385</v>
      </c>
      <c r="T783" s="262">
        <v>0.9</v>
      </c>
      <c r="U783" s="260">
        <v>0.922836287799791</v>
      </c>
      <c r="V783" s="260">
        <v>0.931758530183727</v>
      </c>
      <c r="W783" s="260">
        <v>0.944848716966679</v>
      </c>
      <c r="X783" s="260">
        <v>0.939298087061304</v>
      </c>
      <c r="Y783" s="262">
        <v>0.92</v>
      </c>
      <c r="Z783" s="262">
        <v>0.926573426573427</v>
      </c>
      <c r="AA783" s="262">
        <v>0.911971830985915</v>
      </c>
      <c r="AB783" s="262">
        <v>0.945686900958466</v>
      </c>
      <c r="AC783" s="262">
        <v>0.931145571693786</v>
      </c>
      <c r="AD783" s="262">
        <v>0.92</v>
      </c>
      <c r="AE783" s="260">
        <v>0.996078431372549</v>
      </c>
      <c r="AF783" s="260">
        <v>0.997948717948718</v>
      </c>
      <c r="AG783" s="260">
        <v>0.997652582159624</v>
      </c>
      <c r="AH783" s="260">
        <v>0.992959883473933</v>
      </c>
      <c r="AI783" s="262">
        <v>0.92</v>
      </c>
      <c r="AJ783" s="260">
        <v>0.964430244941427</v>
      </c>
      <c r="AK783" s="260">
        <v>0.94804436660829</v>
      </c>
      <c r="AL783" s="260">
        <v>0.975933353903116</v>
      </c>
      <c r="AM783" s="260">
        <v>0.969110602449442</v>
      </c>
      <c r="AN783" s="259">
        <v>0.99</v>
      </c>
      <c r="AO783" s="264">
        <v>1</v>
      </c>
      <c r="AP783" s="264">
        <v>1</v>
      </c>
      <c r="AQ783" s="264">
        <v>1</v>
      </c>
      <c r="AR783" s="265">
        <v>1</v>
      </c>
      <c r="AS783" s="286">
        <v>0.0810595228934205</v>
      </c>
      <c r="AT783" s="267">
        <v>0</v>
      </c>
      <c r="AU783" s="268">
        <v>0.142857142857143</v>
      </c>
      <c r="AV783" s="268">
        <v>0</v>
      </c>
      <c r="AW783" s="268">
        <v>0.0362694300518135</v>
      </c>
      <c r="AX783" s="224"/>
      <c r="AY783" s="222"/>
    </row>
    <row r="784" ht="15" spans="1:51">
      <c r="A784" s="220"/>
      <c r="B784" s="224"/>
      <c r="C784" s="283" t="s">
        <v>668</v>
      </c>
      <c r="D784" s="111" t="s">
        <v>25</v>
      </c>
      <c r="E784" s="111" t="s">
        <v>669</v>
      </c>
      <c r="F784" s="293" t="s">
        <v>817</v>
      </c>
      <c r="G784" s="293" t="s">
        <v>817</v>
      </c>
      <c r="H784" s="293" t="s">
        <v>817</v>
      </c>
      <c r="I784" s="293" t="s">
        <v>817</v>
      </c>
      <c r="J784" s="259">
        <v>0.9</v>
      </c>
      <c r="K784" s="260">
        <v>0.648648648648649</v>
      </c>
      <c r="L784" s="260">
        <v>0.75</v>
      </c>
      <c r="M784" s="261">
        <v>0.636363636363636</v>
      </c>
      <c r="N784" s="261">
        <v>0.695652173913043</v>
      </c>
      <c r="O784" s="262">
        <v>0.9</v>
      </c>
      <c r="P784" s="263">
        <v>0.958859162039374</v>
      </c>
      <c r="Q784" s="260">
        <v>0.915989159891599</v>
      </c>
      <c r="R784" s="260">
        <v>0.953579021970234</v>
      </c>
      <c r="S784" s="260">
        <v>0.94295069104955</v>
      </c>
      <c r="T784" s="262">
        <v>0.9</v>
      </c>
      <c r="U784" s="260">
        <v>0.925542655224634</v>
      </c>
      <c r="V784" s="260">
        <v>0.841011743450768</v>
      </c>
      <c r="W784" s="260">
        <v>0.937987243090007</v>
      </c>
      <c r="X784" s="260">
        <v>0.894667753032772</v>
      </c>
      <c r="Y784" s="262">
        <v>0.92</v>
      </c>
      <c r="Z784" s="262">
        <v>0.872707659115426</v>
      </c>
      <c r="AA784" s="262">
        <v>0.868940754039497</v>
      </c>
      <c r="AB784" s="262">
        <v>0.876506024096386</v>
      </c>
      <c r="AC784" s="262">
        <v>0.882474994679719</v>
      </c>
      <c r="AD784" s="262">
        <v>0.92</v>
      </c>
      <c r="AE784" s="260">
        <v>0.996</v>
      </c>
      <c r="AF784" s="260">
        <v>0.9963133640553</v>
      </c>
      <c r="AG784" s="260">
        <v>0.979865771812081</v>
      </c>
      <c r="AH784" s="260">
        <v>0.978999200370355</v>
      </c>
      <c r="AI784" s="262">
        <v>0.92</v>
      </c>
      <c r="AJ784" s="260">
        <v>0.943546737574146</v>
      </c>
      <c r="AK784" s="260">
        <v>0.918269230769231</v>
      </c>
      <c r="AL784" s="260">
        <v>0.947791164658635</v>
      </c>
      <c r="AM784" s="260">
        <v>0.931758376016165</v>
      </c>
      <c r="AN784" s="259">
        <v>0.99</v>
      </c>
      <c r="AO784" s="264">
        <v>1</v>
      </c>
      <c r="AP784" s="264">
        <v>1</v>
      </c>
      <c r="AQ784" s="264">
        <v>1</v>
      </c>
      <c r="AR784" s="265">
        <v>1</v>
      </c>
      <c r="AS784" s="286">
        <v>0.0810595228934205</v>
      </c>
      <c r="AT784" s="267">
        <v>0.0666666666666667</v>
      </c>
      <c r="AU784" s="268">
        <v>0.1</v>
      </c>
      <c r="AV784" s="268">
        <v>0.105263157894737</v>
      </c>
      <c r="AW784" s="268">
        <v>0.0555555555555556</v>
      </c>
      <c r="AX784" s="224"/>
      <c r="AY784" s="222"/>
    </row>
    <row r="785" ht="15" spans="1:51">
      <c r="A785" s="220"/>
      <c r="B785" s="224"/>
      <c r="C785" s="283" t="s">
        <v>668</v>
      </c>
      <c r="D785" s="111" t="s">
        <v>25</v>
      </c>
      <c r="E785" s="111" t="s">
        <v>669</v>
      </c>
      <c r="F785" s="293" t="s">
        <v>818</v>
      </c>
      <c r="G785" s="293" t="s">
        <v>818</v>
      </c>
      <c r="H785" s="293" t="s">
        <v>818</v>
      </c>
      <c r="I785" s="293" t="s">
        <v>818</v>
      </c>
      <c r="J785" s="259">
        <v>0.9</v>
      </c>
      <c r="K785" s="260">
        <v>0.727272727272727</v>
      </c>
      <c r="L785" s="260">
        <v>0.842105263157895</v>
      </c>
      <c r="M785" s="261">
        <v>0.714285714285714</v>
      </c>
      <c r="N785" s="261">
        <v>0.720338983050847</v>
      </c>
      <c r="O785" s="262">
        <v>0.9</v>
      </c>
      <c r="P785" s="263">
        <v>0.916666666666667</v>
      </c>
      <c r="Q785" s="260">
        <v>0.852030947775629</v>
      </c>
      <c r="R785" s="260">
        <v>0.872535534158643</v>
      </c>
      <c r="S785" s="260">
        <v>0.93006688893951</v>
      </c>
      <c r="T785" s="262">
        <v>0.9</v>
      </c>
      <c r="U785" s="260">
        <v>0.919642857142857</v>
      </c>
      <c r="V785" s="260">
        <v>0.909090909090909</v>
      </c>
      <c r="W785" s="260">
        <v>0.914259513984411</v>
      </c>
      <c r="X785" s="260">
        <v>0.923046656588457</v>
      </c>
      <c r="Y785" s="262">
        <v>0.92</v>
      </c>
      <c r="Z785" s="262">
        <v>0.912979351032448</v>
      </c>
      <c r="AA785" s="262">
        <v>0.939334637964775</v>
      </c>
      <c r="AB785" s="262">
        <v>0.945179584120983</v>
      </c>
      <c r="AC785" s="262">
        <v>0.927323549965059</v>
      </c>
      <c r="AD785" s="262">
        <v>0.92</v>
      </c>
      <c r="AE785" s="260">
        <v>0.999268471104609</v>
      </c>
      <c r="AF785" s="260">
        <v>0.996499416569428</v>
      </c>
      <c r="AG785" s="260">
        <v>1</v>
      </c>
      <c r="AH785" s="260">
        <v>0.996508379888268</v>
      </c>
      <c r="AI785" s="262">
        <v>0.92</v>
      </c>
      <c r="AJ785" s="260">
        <v>0.948974082073434</v>
      </c>
      <c r="AK785" s="260">
        <v>0.950840879689521</v>
      </c>
      <c r="AL785" s="260">
        <v>0.96570796460177</v>
      </c>
      <c r="AM785" s="260">
        <v>0.961167110486677</v>
      </c>
      <c r="AN785" s="259">
        <v>0.99</v>
      </c>
      <c r="AO785" s="264">
        <v>1</v>
      </c>
      <c r="AP785" s="264">
        <v>1</v>
      </c>
      <c r="AQ785" s="264">
        <v>1</v>
      </c>
      <c r="AR785" s="265">
        <v>1</v>
      </c>
      <c r="AS785" s="286">
        <v>0.0810595228934205</v>
      </c>
      <c r="AT785" s="267">
        <v>0</v>
      </c>
      <c r="AU785" s="268">
        <v>0</v>
      </c>
      <c r="AV785" s="268">
        <v>0</v>
      </c>
      <c r="AW785" s="268">
        <v>0.0582010582010582</v>
      </c>
      <c r="AX785" s="224"/>
      <c r="AY785" s="222"/>
    </row>
    <row r="786" ht="15" spans="1:51">
      <c r="A786" s="220"/>
      <c r="B786" s="224"/>
      <c r="C786" s="283" t="s">
        <v>668</v>
      </c>
      <c r="D786" s="111" t="s">
        <v>25</v>
      </c>
      <c r="E786" s="111" t="s">
        <v>669</v>
      </c>
      <c r="F786" s="293" t="s">
        <v>819</v>
      </c>
      <c r="G786" s="293" t="s">
        <v>819</v>
      </c>
      <c r="H786" s="293" t="s">
        <v>819</v>
      </c>
      <c r="I786" s="293" t="s">
        <v>819</v>
      </c>
      <c r="J786" s="259">
        <v>0.9</v>
      </c>
      <c r="K786" s="260">
        <v>0.85</v>
      </c>
      <c r="L786" s="260">
        <v>0.882352941176471</v>
      </c>
      <c r="M786" s="261">
        <v>0.95</v>
      </c>
      <c r="N786" s="261">
        <v>0.93859649122807</v>
      </c>
      <c r="O786" s="262">
        <v>0.9</v>
      </c>
      <c r="P786" s="263">
        <v>0.928165584415584</v>
      </c>
      <c r="Q786" s="260">
        <v>0.928571428571429</v>
      </c>
      <c r="R786" s="260">
        <v>0.940253470126735</v>
      </c>
      <c r="S786" s="260">
        <v>0.947701694567642</v>
      </c>
      <c r="T786" s="262">
        <v>0.9</v>
      </c>
      <c r="U786" s="260">
        <v>0.907061688311688</v>
      </c>
      <c r="V786" s="260">
        <v>0.917933130699088</v>
      </c>
      <c r="W786" s="260">
        <v>0.923958961979481</v>
      </c>
      <c r="X786" s="260">
        <v>0.932448022149871</v>
      </c>
      <c r="Y786" s="262">
        <v>0.92</v>
      </c>
      <c r="Z786" s="262">
        <v>0.88354898336414</v>
      </c>
      <c r="AA786" s="262">
        <v>0.932307692307692</v>
      </c>
      <c r="AB786" s="262">
        <v>0.897310513447433</v>
      </c>
      <c r="AC786" s="262">
        <v>0.910000893734918</v>
      </c>
      <c r="AD786" s="262">
        <v>0.92</v>
      </c>
      <c r="AE786" s="260">
        <v>0.998324958123953</v>
      </c>
      <c r="AF786" s="260">
        <v>0.969230769230769</v>
      </c>
      <c r="AG786" s="260">
        <v>0.923824959481361</v>
      </c>
      <c r="AH786" s="260">
        <v>0.98931717373649</v>
      </c>
      <c r="AI786" s="262">
        <v>0.92</v>
      </c>
      <c r="AJ786" s="260">
        <v>0.934442595673877</v>
      </c>
      <c r="AK786" s="260">
        <v>0.95020325203252</v>
      </c>
      <c r="AL786" s="260">
        <v>0.955491049830672</v>
      </c>
      <c r="AM786" s="260">
        <v>0.955438743205304</v>
      </c>
      <c r="AN786" s="259">
        <v>0.99</v>
      </c>
      <c r="AO786" s="264">
        <v>1</v>
      </c>
      <c r="AP786" s="264">
        <v>1</v>
      </c>
      <c r="AQ786" s="264">
        <v>1</v>
      </c>
      <c r="AR786" s="265">
        <v>1</v>
      </c>
      <c r="AS786" s="286">
        <v>0.0810595228934205</v>
      </c>
      <c r="AT786" s="267">
        <v>0.0909090909090909</v>
      </c>
      <c r="AU786" s="268">
        <v>0</v>
      </c>
      <c r="AV786" s="268">
        <v>0.125</v>
      </c>
      <c r="AW786" s="268">
        <v>0.0483870967741935</v>
      </c>
      <c r="AX786" s="224"/>
      <c r="AY786" s="222"/>
    </row>
    <row r="787" ht="15" spans="1:51">
      <c r="A787" s="220"/>
      <c r="B787" s="224"/>
      <c r="C787" s="283" t="s">
        <v>668</v>
      </c>
      <c r="D787" s="111" t="s">
        <v>25</v>
      </c>
      <c r="E787" s="111" t="s">
        <v>669</v>
      </c>
      <c r="F787" s="293" t="s">
        <v>820</v>
      </c>
      <c r="G787" s="293" t="s">
        <v>820</v>
      </c>
      <c r="H787" s="293" t="s">
        <v>820</v>
      </c>
      <c r="I787" s="293" t="s">
        <v>820</v>
      </c>
      <c r="J787" s="259">
        <v>0.9</v>
      </c>
      <c r="K787" s="260">
        <v>0.875</v>
      </c>
      <c r="L787" s="260">
        <v>0.947368421052632</v>
      </c>
      <c r="M787" s="261">
        <v>0.91304347826087</v>
      </c>
      <c r="N787" s="261">
        <v>0.890173410404624</v>
      </c>
      <c r="O787" s="262">
        <v>0.9</v>
      </c>
      <c r="P787" s="263">
        <v>0.931490384615385</v>
      </c>
      <c r="Q787" s="260">
        <v>0.870879120879121</v>
      </c>
      <c r="R787" s="260">
        <v>0.91854103343465</v>
      </c>
      <c r="S787" s="260">
        <v>0.923893891934221</v>
      </c>
      <c r="T787" s="262">
        <v>0.9</v>
      </c>
      <c r="U787" s="260">
        <v>0.908653846153846</v>
      </c>
      <c r="V787" s="260">
        <v>0.883241758241758</v>
      </c>
      <c r="W787" s="260">
        <v>0.919756838905775</v>
      </c>
      <c r="X787" s="260">
        <v>0.912539154267815</v>
      </c>
      <c r="Y787" s="262">
        <v>0.92</v>
      </c>
      <c r="Z787" s="262">
        <v>0.939226519337017</v>
      </c>
      <c r="AA787" s="262">
        <v>0.934246575342466</v>
      </c>
      <c r="AB787" s="262">
        <v>0.92822966507177</v>
      </c>
      <c r="AC787" s="262">
        <v>0.908331883805879</v>
      </c>
      <c r="AD787" s="262">
        <v>0.92</v>
      </c>
      <c r="AE787" s="260">
        <v>0.998428908091123</v>
      </c>
      <c r="AF787" s="260">
        <v>0.99942627653471</v>
      </c>
      <c r="AG787" s="260">
        <v>0.993071593533487</v>
      </c>
      <c r="AH787" s="260">
        <v>0.997646695729331</v>
      </c>
      <c r="AI787" s="262">
        <v>0.92</v>
      </c>
      <c r="AJ787" s="260">
        <v>0.958264870193888</v>
      </c>
      <c r="AK787" s="260">
        <v>0.941499085923218</v>
      </c>
      <c r="AL787" s="260">
        <v>0.952981095492002</v>
      </c>
      <c r="AM787" s="260">
        <v>0.943087104956991</v>
      </c>
      <c r="AN787" s="259">
        <v>0.99</v>
      </c>
      <c r="AO787" s="264">
        <v>1</v>
      </c>
      <c r="AP787" s="264">
        <v>1</v>
      </c>
      <c r="AQ787" s="264">
        <v>1</v>
      </c>
      <c r="AR787" s="265">
        <v>1</v>
      </c>
      <c r="AS787" s="286">
        <v>0.0810595228934205</v>
      </c>
      <c r="AT787" s="267">
        <v>0</v>
      </c>
      <c r="AU787" s="268">
        <v>0.0476190476190476</v>
      </c>
      <c r="AV787" s="268">
        <v>0</v>
      </c>
      <c r="AW787" s="268">
        <v>0.0321931589537223</v>
      </c>
      <c r="AX787" s="224"/>
      <c r="AY787" s="222"/>
    </row>
    <row r="788" ht="15" spans="1:51">
      <c r="A788" s="220"/>
      <c r="B788" s="224"/>
      <c r="C788" s="283" t="s">
        <v>668</v>
      </c>
      <c r="D788" s="111" t="s">
        <v>25</v>
      </c>
      <c r="E788" s="111" t="s">
        <v>669</v>
      </c>
      <c r="F788" s="293" t="s">
        <v>821</v>
      </c>
      <c r="G788" s="293" t="s">
        <v>821</v>
      </c>
      <c r="H788" s="293" t="s">
        <v>821</v>
      </c>
      <c r="I788" s="293" t="s">
        <v>821</v>
      </c>
      <c r="J788" s="259">
        <v>0.9</v>
      </c>
      <c r="K788" s="260">
        <v>0.818181818181818</v>
      </c>
      <c r="L788" s="260">
        <v>0.869565217391304</v>
      </c>
      <c r="M788" s="261">
        <v>0.857142857142857</v>
      </c>
      <c r="N788" s="261">
        <v>0.823529411764706</v>
      </c>
      <c r="O788" s="262">
        <v>0.9</v>
      </c>
      <c r="P788" s="263">
        <v>0.9450131617432</v>
      </c>
      <c r="Q788" s="260">
        <v>0.877173913043478</v>
      </c>
      <c r="R788" s="260">
        <v>0.956204379562044</v>
      </c>
      <c r="S788" s="260">
        <v>0.950133266099986</v>
      </c>
      <c r="T788" s="262">
        <v>0.9</v>
      </c>
      <c r="U788" s="260">
        <v>0.899093302135127</v>
      </c>
      <c r="V788" s="260">
        <v>0.896739130434783</v>
      </c>
      <c r="W788" s="260">
        <v>0.915414340918849</v>
      </c>
      <c r="X788" s="260">
        <v>0.912170436536522</v>
      </c>
      <c r="Y788" s="262">
        <v>0.92</v>
      </c>
      <c r="Z788" s="262">
        <v>0.908629441624365</v>
      </c>
      <c r="AA788" s="262">
        <v>0.904231625835189</v>
      </c>
      <c r="AB788" s="262">
        <v>0.894827586206897</v>
      </c>
      <c r="AC788" s="262">
        <v>0.911609246640769</v>
      </c>
      <c r="AD788" s="262">
        <v>0.92</v>
      </c>
      <c r="AE788" s="260">
        <v>0.995391705069124</v>
      </c>
      <c r="AF788" s="260">
        <v>1</v>
      </c>
      <c r="AG788" s="260">
        <v>1</v>
      </c>
      <c r="AH788" s="260">
        <v>0.996605715537063</v>
      </c>
      <c r="AI788" s="262">
        <v>0.92</v>
      </c>
      <c r="AJ788" s="260">
        <v>0.950570342205323</v>
      </c>
      <c r="AK788" s="260">
        <v>0.952520087655223</v>
      </c>
      <c r="AL788" s="260">
        <v>0.961842557579924</v>
      </c>
      <c r="AM788" s="260">
        <v>0.959344915658593</v>
      </c>
      <c r="AN788" s="259">
        <v>0.99</v>
      </c>
      <c r="AO788" s="264">
        <v>1</v>
      </c>
      <c r="AP788" s="264">
        <v>1</v>
      </c>
      <c r="AQ788" s="264">
        <v>1</v>
      </c>
      <c r="AR788" s="265">
        <v>1</v>
      </c>
      <c r="AS788" s="286">
        <v>0.0810595228934205</v>
      </c>
      <c r="AT788" s="267">
        <v>0</v>
      </c>
      <c r="AU788" s="268">
        <v>0.333333333333333</v>
      </c>
      <c r="AV788" s="268">
        <v>0.105263157894737</v>
      </c>
      <c r="AW788" s="268">
        <v>0.065359477124183</v>
      </c>
      <c r="AX788" s="224"/>
      <c r="AY788" s="222"/>
    </row>
    <row r="789" ht="15" spans="1:51">
      <c r="A789" s="220"/>
      <c r="B789" s="224"/>
      <c r="C789" s="283" t="s">
        <v>668</v>
      </c>
      <c r="D789" s="111" t="s">
        <v>25</v>
      </c>
      <c r="E789" s="111" t="s">
        <v>669</v>
      </c>
      <c r="F789" s="293" t="s">
        <v>822</v>
      </c>
      <c r="G789" s="293" t="s">
        <v>822</v>
      </c>
      <c r="H789" s="293" t="s">
        <v>822</v>
      </c>
      <c r="I789" s="293" t="s">
        <v>822</v>
      </c>
      <c r="J789" s="259">
        <v>0.9</v>
      </c>
      <c r="K789" s="260">
        <v>0.91304347826087</v>
      </c>
      <c r="L789" s="260">
        <v>0.888888888888889</v>
      </c>
      <c r="M789" s="261">
        <v>0.772727272727273</v>
      </c>
      <c r="N789" s="261">
        <v>0.859126984126984</v>
      </c>
      <c r="O789" s="262">
        <v>0.9</v>
      </c>
      <c r="P789" s="263">
        <v>0.918991211310661</v>
      </c>
      <c r="Q789" s="260">
        <v>0.928270042194093</v>
      </c>
      <c r="R789" s="260">
        <v>0.933564413633738</v>
      </c>
      <c r="S789" s="260">
        <v>0.920487644461148</v>
      </c>
      <c r="T789" s="262">
        <v>0.9</v>
      </c>
      <c r="U789" s="260">
        <v>0.892625143293848</v>
      </c>
      <c r="V789" s="260">
        <v>0.90295358649789</v>
      </c>
      <c r="W789" s="260">
        <v>0.92316580011554</v>
      </c>
      <c r="X789" s="260">
        <v>0.912501174480879</v>
      </c>
      <c r="Y789" s="262">
        <v>0.92</v>
      </c>
      <c r="Z789" s="262">
        <v>0.890334572490706</v>
      </c>
      <c r="AA789" s="262">
        <v>0.905913978494624</v>
      </c>
      <c r="AB789" s="262">
        <v>0.927966101694915</v>
      </c>
      <c r="AC789" s="262">
        <v>0.886841662460037</v>
      </c>
      <c r="AD789" s="262">
        <v>0.92</v>
      </c>
      <c r="AE789" s="260">
        <v>1</v>
      </c>
      <c r="AF789" s="260">
        <v>0.997826086956522</v>
      </c>
      <c r="AG789" s="260">
        <v>0.996478873239437</v>
      </c>
      <c r="AH789" s="260">
        <v>0.997131864288213</v>
      </c>
      <c r="AI789" s="262">
        <v>0.92</v>
      </c>
      <c r="AJ789" s="260">
        <v>0.943354430379747</v>
      </c>
      <c r="AK789" s="260">
        <v>0.938191881918819</v>
      </c>
      <c r="AL789" s="260">
        <v>0.963685882886972</v>
      </c>
      <c r="AM789" s="260">
        <v>0.951457557467574</v>
      </c>
      <c r="AN789" s="259">
        <v>0.99</v>
      </c>
      <c r="AO789" s="264">
        <v>1</v>
      </c>
      <c r="AP789" s="264">
        <v>1</v>
      </c>
      <c r="AQ789" s="264">
        <v>1</v>
      </c>
      <c r="AR789" s="265">
        <v>1</v>
      </c>
      <c r="AS789" s="286">
        <v>0.0810595228934205</v>
      </c>
      <c r="AT789" s="267">
        <v>0.0476190476190476</v>
      </c>
      <c r="AU789" s="268">
        <v>0.0555555555555556</v>
      </c>
      <c r="AV789" s="268">
        <v>0</v>
      </c>
      <c r="AW789" s="268">
        <v>0.0460526315789474</v>
      </c>
      <c r="AX789" s="224"/>
      <c r="AY789" s="222"/>
    </row>
    <row r="790" ht="15" spans="1:51">
      <c r="A790" s="220"/>
      <c r="B790" s="224"/>
      <c r="C790" s="283" t="s">
        <v>668</v>
      </c>
      <c r="D790" s="111" t="s">
        <v>25</v>
      </c>
      <c r="E790" s="111" t="s">
        <v>669</v>
      </c>
      <c r="F790" s="293" t="s">
        <v>823</v>
      </c>
      <c r="G790" s="293" t="s">
        <v>823</v>
      </c>
      <c r="H790" s="293" t="s">
        <v>823</v>
      </c>
      <c r="I790" s="293" t="s">
        <v>823</v>
      </c>
      <c r="J790" s="259">
        <v>0.9</v>
      </c>
      <c r="K790" s="260">
        <v>0.761904761904762</v>
      </c>
      <c r="L790" s="260">
        <v>0.736842105263158</v>
      </c>
      <c r="M790" s="261">
        <v>0.666666666666667</v>
      </c>
      <c r="N790" s="261">
        <v>0.729613733905579</v>
      </c>
      <c r="O790" s="262">
        <v>0.9</v>
      </c>
      <c r="P790" s="263">
        <v>0.93096568236233</v>
      </c>
      <c r="Q790" s="260">
        <v>0.938382541720154</v>
      </c>
      <c r="R790" s="260">
        <v>0.936887921653972</v>
      </c>
      <c r="S790" s="260">
        <v>0.930923266120612</v>
      </c>
      <c r="T790" s="262">
        <v>0.9</v>
      </c>
      <c r="U790" s="260">
        <v>0.896648044692737</v>
      </c>
      <c r="V790" s="260">
        <v>0.93196405648267</v>
      </c>
      <c r="W790" s="260">
        <v>0.916213275299238</v>
      </c>
      <c r="X790" s="260">
        <v>0.922500406060747</v>
      </c>
      <c r="Y790" s="262">
        <v>0.92</v>
      </c>
      <c r="Z790" s="262">
        <v>0.893987341772152</v>
      </c>
      <c r="AA790" s="262">
        <v>0.88953488372093</v>
      </c>
      <c r="AB790" s="262">
        <v>0.939655172413793</v>
      </c>
      <c r="AC790" s="262">
        <v>0.916638570465273</v>
      </c>
      <c r="AD790" s="262">
        <v>0.92</v>
      </c>
      <c r="AE790" s="260">
        <v>0.996158770806658</v>
      </c>
      <c r="AF790" s="260">
        <v>0.996753246753247</v>
      </c>
      <c r="AG790" s="260">
        <v>0.99288256227758</v>
      </c>
      <c r="AH790" s="260">
        <v>0.993171557562077</v>
      </c>
      <c r="AI790" s="262">
        <v>0.92</v>
      </c>
      <c r="AJ790" s="260">
        <v>0.949012109623964</v>
      </c>
      <c r="AK790" s="260">
        <v>0.945729537366548</v>
      </c>
      <c r="AL790" s="260">
        <v>0.969170646982197</v>
      </c>
      <c r="AM790" s="260">
        <v>0.962767698069302</v>
      </c>
      <c r="AN790" s="259">
        <v>0.99</v>
      </c>
      <c r="AO790" s="264">
        <v>1</v>
      </c>
      <c r="AP790" s="264">
        <v>1</v>
      </c>
      <c r="AQ790" s="264">
        <v>1</v>
      </c>
      <c r="AR790" s="265">
        <v>1</v>
      </c>
      <c r="AS790" s="286">
        <v>0.0810595228934205</v>
      </c>
      <c r="AT790" s="267">
        <v>0.0769230769230769</v>
      </c>
      <c r="AU790" s="268">
        <v>0.166666666666667</v>
      </c>
      <c r="AV790" s="268">
        <v>0</v>
      </c>
      <c r="AW790" s="268">
        <v>0.0529100529100529</v>
      </c>
      <c r="AX790" s="224"/>
      <c r="AY790" s="222"/>
    </row>
    <row r="791" ht="15" spans="1:51">
      <c r="A791" s="220"/>
      <c r="B791" s="224"/>
      <c r="C791" s="283" t="s">
        <v>668</v>
      </c>
      <c r="D791" s="111" t="s">
        <v>25</v>
      </c>
      <c r="E791" s="111" t="s">
        <v>669</v>
      </c>
      <c r="F791" s="293" t="s">
        <v>824</v>
      </c>
      <c r="G791" s="293" t="s">
        <v>824</v>
      </c>
      <c r="H791" s="293" t="s">
        <v>824</v>
      </c>
      <c r="I791" s="293" t="s">
        <v>824</v>
      </c>
      <c r="J791" s="259">
        <v>0.9</v>
      </c>
      <c r="K791" s="260">
        <v>1</v>
      </c>
      <c r="L791" s="260">
        <v>1</v>
      </c>
      <c r="M791" s="261">
        <v>0.923076923076923</v>
      </c>
      <c r="N791" s="261">
        <v>0.948220064724919</v>
      </c>
      <c r="O791" s="262">
        <v>0.9</v>
      </c>
      <c r="P791" s="263">
        <v>0.936967632027257</v>
      </c>
      <c r="Q791" s="260">
        <v>0.962053571428571</v>
      </c>
      <c r="R791" s="260">
        <v>0.943908851884312</v>
      </c>
      <c r="S791" s="260">
        <v>0.94566712517194</v>
      </c>
      <c r="T791" s="262">
        <v>0.9</v>
      </c>
      <c r="U791" s="260">
        <v>0.916524701873935</v>
      </c>
      <c r="V791" s="260">
        <v>0.919642857142857</v>
      </c>
      <c r="W791" s="260">
        <v>0.909728308501315</v>
      </c>
      <c r="X791" s="260">
        <v>0.915749656121045</v>
      </c>
      <c r="Y791" s="262">
        <v>0.92</v>
      </c>
      <c r="Z791" s="262">
        <v>0.91219512195122</v>
      </c>
      <c r="AA791" s="262">
        <v>0.959183673469388</v>
      </c>
      <c r="AB791" s="262">
        <v>0.924460431654676</v>
      </c>
      <c r="AC791" s="262">
        <v>0.916881839419648</v>
      </c>
      <c r="AD791" s="262">
        <v>0.92</v>
      </c>
      <c r="AE791" s="260">
        <v>0.998571428571429</v>
      </c>
      <c r="AF791" s="260">
        <v>1</v>
      </c>
      <c r="AG791" s="260">
        <v>0.998529411764706</v>
      </c>
      <c r="AH791" s="260">
        <v>0.997883722297337</v>
      </c>
      <c r="AI791" s="262">
        <v>0.92</v>
      </c>
      <c r="AJ791" s="260">
        <v>0.949792722247812</v>
      </c>
      <c r="AK791" s="260">
        <v>0.972582972582973</v>
      </c>
      <c r="AL791" s="260">
        <v>0.966878083157153</v>
      </c>
      <c r="AM791" s="260">
        <v>0.953317217297878</v>
      </c>
      <c r="AN791" s="259">
        <v>0.99</v>
      </c>
      <c r="AO791" s="264">
        <v>1</v>
      </c>
      <c r="AP791" s="264">
        <v>1</v>
      </c>
      <c r="AQ791" s="264">
        <v>1</v>
      </c>
      <c r="AR791" s="265">
        <v>1</v>
      </c>
      <c r="AS791" s="286">
        <v>0.0810595228934205</v>
      </c>
      <c r="AT791" s="267">
        <v>0</v>
      </c>
      <c r="AU791" s="268">
        <v>0</v>
      </c>
      <c r="AV791" s="268">
        <v>0</v>
      </c>
      <c r="AW791" s="268">
        <v>0.0611111111111111</v>
      </c>
      <c r="AX791" s="224"/>
      <c r="AY791" s="222"/>
    </row>
    <row r="792" ht="15" spans="1:51">
      <c r="A792" s="220"/>
      <c r="B792" s="224"/>
      <c r="C792" s="283" t="s">
        <v>668</v>
      </c>
      <c r="D792" s="111" t="s">
        <v>25</v>
      </c>
      <c r="E792" s="111" t="s">
        <v>669</v>
      </c>
      <c r="F792" s="293" t="s">
        <v>825</v>
      </c>
      <c r="G792" s="293" t="s">
        <v>825</v>
      </c>
      <c r="H792" s="293" t="s">
        <v>825</v>
      </c>
      <c r="I792" s="293" t="s">
        <v>825</v>
      </c>
      <c r="J792" s="259">
        <v>0.9</v>
      </c>
      <c r="K792" s="260">
        <v>1</v>
      </c>
      <c r="L792" s="260">
        <v>1</v>
      </c>
      <c r="M792" s="261">
        <v>0.894736842105263</v>
      </c>
      <c r="N792" s="261">
        <v>0.920096852300242</v>
      </c>
      <c r="O792" s="262">
        <v>0.9</v>
      </c>
      <c r="P792" s="263">
        <v>0.946283233857841</v>
      </c>
      <c r="Q792" s="260">
        <v>0.948051948051948</v>
      </c>
      <c r="R792" s="260">
        <v>0.958024691358025</v>
      </c>
      <c r="S792" s="260">
        <v>0.950222311369639</v>
      </c>
      <c r="T792" s="262">
        <v>0.9</v>
      </c>
      <c r="U792" s="260">
        <v>0.925122083559414</v>
      </c>
      <c r="V792" s="260">
        <v>0.940630797773655</v>
      </c>
      <c r="W792" s="260">
        <v>0.939917695473251</v>
      </c>
      <c r="X792" s="260">
        <v>0.946578410724434</v>
      </c>
      <c r="Y792" s="262">
        <v>0.92</v>
      </c>
      <c r="Z792" s="262">
        <v>0.930174563591022</v>
      </c>
      <c r="AA792" s="262">
        <v>0.94273127753304</v>
      </c>
      <c r="AB792" s="262">
        <v>0.96</v>
      </c>
      <c r="AC792" s="262">
        <v>0.949260300770265</v>
      </c>
      <c r="AD792" s="262">
        <v>0.92</v>
      </c>
      <c r="AE792" s="260">
        <v>0.996315062183326</v>
      </c>
      <c r="AF792" s="260">
        <v>0.997581620314389</v>
      </c>
      <c r="AG792" s="260">
        <v>1</v>
      </c>
      <c r="AH792" s="260">
        <v>0.996995921615438</v>
      </c>
      <c r="AI792" s="262">
        <v>0.92</v>
      </c>
      <c r="AJ792" s="260">
        <v>0.955011135857461</v>
      </c>
      <c r="AK792" s="260">
        <v>0.972620599739244</v>
      </c>
      <c r="AL792" s="260">
        <v>0.979883192731992</v>
      </c>
      <c r="AM792" s="260">
        <v>0.972586568730325</v>
      </c>
      <c r="AN792" s="259">
        <v>0.99</v>
      </c>
      <c r="AO792" s="264">
        <v>1</v>
      </c>
      <c r="AP792" s="264">
        <v>1</v>
      </c>
      <c r="AQ792" s="264">
        <v>1</v>
      </c>
      <c r="AR792" s="265">
        <v>1</v>
      </c>
      <c r="AS792" s="286">
        <v>0.0810595228934205</v>
      </c>
      <c r="AT792" s="267">
        <v>0.142857142857143</v>
      </c>
      <c r="AU792" s="268">
        <v>0</v>
      </c>
      <c r="AV792" s="268">
        <v>0.25</v>
      </c>
      <c r="AW792" s="268">
        <v>0.131313131313131</v>
      </c>
      <c r="AX792" s="224"/>
      <c r="AY792" s="222"/>
    </row>
    <row r="793" ht="15" spans="1:51">
      <c r="A793" s="220"/>
      <c r="B793" s="224"/>
      <c r="C793" s="283" t="s">
        <v>668</v>
      </c>
      <c r="D793" s="111" t="s">
        <v>25</v>
      </c>
      <c r="E793" s="111" t="s">
        <v>669</v>
      </c>
      <c r="F793" s="293" t="s">
        <v>826</v>
      </c>
      <c r="G793" s="293" t="s">
        <v>826</v>
      </c>
      <c r="H793" s="293" t="s">
        <v>826</v>
      </c>
      <c r="I793" s="293" t="s">
        <v>826</v>
      </c>
      <c r="J793" s="259">
        <v>0.9</v>
      </c>
      <c r="K793" s="260">
        <v>0.852941176470588</v>
      </c>
      <c r="L793" s="260">
        <v>0.829787234042553</v>
      </c>
      <c r="M793" s="261">
        <v>0.806451612903226</v>
      </c>
      <c r="N793" s="261">
        <v>0.846428571428571</v>
      </c>
      <c r="O793" s="262">
        <v>0.9</v>
      </c>
      <c r="P793" s="263">
        <v>0.973101673101673</v>
      </c>
      <c r="Q793" s="260">
        <v>0.939221272554606</v>
      </c>
      <c r="R793" s="260">
        <v>0.921286660359508</v>
      </c>
      <c r="S793" s="260">
        <v>0.933041881081409</v>
      </c>
      <c r="T793" s="262">
        <v>0.9</v>
      </c>
      <c r="U793" s="260">
        <v>0.918146718146718</v>
      </c>
      <c r="V793" s="260">
        <v>0.913105413105413</v>
      </c>
      <c r="W793" s="260">
        <v>0.907852412488174</v>
      </c>
      <c r="X793" s="260">
        <v>0.916533843374774</v>
      </c>
      <c r="Y793" s="262">
        <v>0.92</v>
      </c>
      <c r="Z793" s="262">
        <v>0.907988980716253</v>
      </c>
      <c r="AA793" s="262">
        <v>0.924640135478408</v>
      </c>
      <c r="AB793" s="262">
        <v>0.937456078706957</v>
      </c>
      <c r="AC793" s="262">
        <v>0.922714227142271</v>
      </c>
      <c r="AD793" s="262">
        <v>0.92</v>
      </c>
      <c r="AE793" s="260">
        <v>0.988913525498891</v>
      </c>
      <c r="AF793" s="260">
        <v>0.9765625</v>
      </c>
      <c r="AG793" s="260">
        <v>0.9958071278826</v>
      </c>
      <c r="AH793" s="260">
        <v>0.977274647292388</v>
      </c>
      <c r="AI793" s="262">
        <v>0.92</v>
      </c>
      <c r="AJ793" s="260">
        <v>0.948576196933347</v>
      </c>
      <c r="AK793" s="260">
        <v>0.945863746958638</v>
      </c>
      <c r="AL793" s="260">
        <v>0.962134764460346</v>
      </c>
      <c r="AM793" s="260">
        <v>0.958607042072107</v>
      </c>
      <c r="AN793" s="259">
        <v>0.99</v>
      </c>
      <c r="AO793" s="264">
        <v>1</v>
      </c>
      <c r="AP793" s="264">
        <v>1</v>
      </c>
      <c r="AQ793" s="264">
        <v>1</v>
      </c>
      <c r="AR793" s="265">
        <v>1</v>
      </c>
      <c r="AS793" s="286">
        <v>0.0810595228934205</v>
      </c>
      <c r="AT793" s="267">
        <v>0</v>
      </c>
      <c r="AU793" s="268">
        <v>0.277777777777778</v>
      </c>
      <c r="AV793" s="268">
        <v>0.131578947368421</v>
      </c>
      <c r="AW793" s="268">
        <v>0.05</v>
      </c>
      <c r="AX793" s="224"/>
      <c r="AY793" s="222"/>
    </row>
    <row r="794" ht="15" spans="1:51">
      <c r="A794" s="220"/>
      <c r="B794" s="224"/>
      <c r="C794" s="283" t="s">
        <v>668</v>
      </c>
      <c r="D794" s="111" t="s">
        <v>25</v>
      </c>
      <c r="E794" s="111" t="s">
        <v>669</v>
      </c>
      <c r="F794" s="293" t="s">
        <v>827</v>
      </c>
      <c r="G794" s="293" t="s">
        <v>827</v>
      </c>
      <c r="H794" s="293" t="s">
        <v>827</v>
      </c>
      <c r="I794" s="293" t="s">
        <v>827</v>
      </c>
      <c r="J794" s="259">
        <v>0.9</v>
      </c>
      <c r="K794" s="260">
        <v>0.909090909090909</v>
      </c>
      <c r="L794" s="260">
        <v>0.882352941176471</v>
      </c>
      <c r="M794" s="261">
        <v>0.764705882352941</v>
      </c>
      <c r="N794" s="261">
        <v>0.850340136054422</v>
      </c>
      <c r="O794" s="262">
        <v>0.9</v>
      </c>
      <c r="P794" s="263">
        <v>0.96280276816609</v>
      </c>
      <c r="Q794" s="260">
        <v>0.936764705882353</v>
      </c>
      <c r="R794" s="260">
        <v>0.866622864651774</v>
      </c>
      <c r="S794" s="260">
        <v>0.926980851973933</v>
      </c>
      <c r="T794" s="262">
        <v>0.9</v>
      </c>
      <c r="U794" s="260">
        <v>0.918252595155709</v>
      </c>
      <c r="V794" s="260">
        <v>0.916176470588235</v>
      </c>
      <c r="W794" s="260">
        <v>0.908015768725361</v>
      </c>
      <c r="X794" s="260">
        <v>0.913569685227587</v>
      </c>
      <c r="Y794" s="262">
        <v>0.92</v>
      </c>
      <c r="Z794" s="262">
        <v>0.932821497120921</v>
      </c>
      <c r="AA794" s="262">
        <v>0.891176470588235</v>
      </c>
      <c r="AB794" s="262">
        <v>0.953246753246753</v>
      </c>
      <c r="AC794" s="262">
        <v>0.934094534463941</v>
      </c>
      <c r="AD794" s="262">
        <v>0.92</v>
      </c>
      <c r="AE794" s="260">
        <v>0.996598639455782</v>
      </c>
      <c r="AF794" s="260">
        <v>0.996389891696751</v>
      </c>
      <c r="AG794" s="260">
        <v>1</v>
      </c>
      <c r="AH794" s="260">
        <v>0.997601918465228</v>
      </c>
      <c r="AI794" s="262">
        <v>0.92</v>
      </c>
      <c r="AJ794" s="260">
        <v>0.959054006353689</v>
      </c>
      <c r="AK794" s="260">
        <v>0.936336924583741</v>
      </c>
      <c r="AL794" s="260">
        <v>0.963855421686747</v>
      </c>
      <c r="AM794" s="260">
        <v>0.962302124859697</v>
      </c>
      <c r="AN794" s="259">
        <v>0.99</v>
      </c>
      <c r="AO794" s="264">
        <v>1</v>
      </c>
      <c r="AP794" s="264">
        <v>1</v>
      </c>
      <c r="AQ794" s="264">
        <v>1</v>
      </c>
      <c r="AR794" s="265">
        <v>1</v>
      </c>
      <c r="AS794" s="286">
        <v>0.0810595228934205</v>
      </c>
      <c r="AT794" s="267">
        <v>0</v>
      </c>
      <c r="AU794" s="268">
        <v>0</v>
      </c>
      <c r="AV794" s="268">
        <v>0</v>
      </c>
      <c r="AW794" s="268">
        <v>0.0233918128654971</v>
      </c>
      <c r="AX794" s="224"/>
      <c r="AY794" s="222"/>
    </row>
    <row r="795" ht="15" spans="1:51">
      <c r="A795" s="220"/>
      <c r="B795" s="224"/>
      <c r="C795" s="283" t="s">
        <v>668</v>
      </c>
      <c r="D795" s="111" t="s">
        <v>25</v>
      </c>
      <c r="E795" s="111" t="s">
        <v>669</v>
      </c>
      <c r="F795" s="293" t="s">
        <v>828</v>
      </c>
      <c r="G795" s="293" t="s">
        <v>828</v>
      </c>
      <c r="H795" s="293" t="s">
        <v>828</v>
      </c>
      <c r="I795" s="293" t="s">
        <v>828</v>
      </c>
      <c r="J795" s="259">
        <v>0.9</v>
      </c>
      <c r="K795" s="260">
        <v>0.952380952380952</v>
      </c>
      <c r="L795" s="260">
        <v>0.923076923076923</v>
      </c>
      <c r="M795" s="261">
        <v>1</v>
      </c>
      <c r="N795" s="261">
        <v>0.967336683417085</v>
      </c>
      <c r="O795" s="262">
        <v>0.9</v>
      </c>
      <c r="P795" s="263">
        <v>0.917803427771948</v>
      </c>
      <c r="Q795" s="260">
        <v>0.847117794486215</v>
      </c>
      <c r="R795" s="260">
        <v>0.918918918918919</v>
      </c>
      <c r="S795" s="260">
        <v>0.918975408961972</v>
      </c>
      <c r="T795" s="262">
        <v>0.9</v>
      </c>
      <c r="U795" s="260">
        <v>0.909059111577475</v>
      </c>
      <c r="V795" s="260">
        <v>0.87593984962406</v>
      </c>
      <c r="W795" s="260">
        <v>0.914987714987715</v>
      </c>
      <c r="X795" s="260">
        <v>0.910636210463455</v>
      </c>
      <c r="Y795" s="262">
        <v>0.92</v>
      </c>
      <c r="Z795" s="262">
        <v>0.901716068642746</v>
      </c>
      <c r="AA795" s="262">
        <v>0.869976359338061</v>
      </c>
      <c r="AB795" s="262">
        <v>0.931174089068826</v>
      </c>
      <c r="AC795" s="262">
        <v>0.890756302521008</v>
      </c>
      <c r="AD795" s="262">
        <v>0.92</v>
      </c>
      <c r="AE795" s="260">
        <v>0.999607072691552</v>
      </c>
      <c r="AF795" s="260">
        <v>0.974747474747475</v>
      </c>
      <c r="AG795" s="260">
        <v>0.972666666666667</v>
      </c>
      <c r="AH795" s="260">
        <v>0.983018088106584</v>
      </c>
      <c r="AI795" s="262">
        <v>0.92</v>
      </c>
      <c r="AJ795" s="260">
        <v>0.939142857142857</v>
      </c>
      <c r="AK795" s="260">
        <v>0.9000819000819</v>
      </c>
      <c r="AL795" s="260">
        <v>0.955318307631475</v>
      </c>
      <c r="AM795" s="260">
        <v>0.939133311280185</v>
      </c>
      <c r="AN795" s="259">
        <v>0.99</v>
      </c>
      <c r="AO795" s="264">
        <v>1</v>
      </c>
      <c r="AP795" s="264">
        <v>1</v>
      </c>
      <c r="AQ795" s="264">
        <v>1</v>
      </c>
      <c r="AR795" s="265">
        <v>1</v>
      </c>
      <c r="AS795" s="286">
        <v>0.0810595228934205</v>
      </c>
      <c r="AT795" s="267">
        <v>0.4</v>
      </c>
      <c r="AU795" s="268">
        <v>0</v>
      </c>
      <c r="AV795" s="268">
        <v>0</v>
      </c>
      <c r="AW795" s="268">
        <v>0.0601503759398496</v>
      </c>
      <c r="AX795" s="224"/>
      <c r="AY795" s="222"/>
    </row>
    <row r="796" ht="15" spans="1:51">
      <c r="A796" s="220"/>
      <c r="B796" s="224"/>
      <c r="C796" s="283" t="s">
        <v>668</v>
      </c>
      <c r="D796" s="111" t="s">
        <v>25</v>
      </c>
      <c r="E796" s="111" t="s">
        <v>669</v>
      </c>
      <c r="F796" s="293" t="s">
        <v>829</v>
      </c>
      <c r="G796" s="293" t="s">
        <v>829</v>
      </c>
      <c r="H796" s="293" t="s">
        <v>829</v>
      </c>
      <c r="I796" s="293" t="s">
        <v>829</v>
      </c>
      <c r="J796" s="259">
        <v>0.9</v>
      </c>
      <c r="K796" s="260">
        <v>0.884615384615385</v>
      </c>
      <c r="L796" s="260">
        <v>0.705882352941177</v>
      </c>
      <c r="M796" s="261">
        <v>0.875</v>
      </c>
      <c r="N796" s="261">
        <v>0.822018348623853</v>
      </c>
      <c r="O796" s="262">
        <v>0.9</v>
      </c>
      <c r="P796" s="263">
        <v>0.930477528089888</v>
      </c>
      <c r="Q796" s="260">
        <v>0.912280701754386</v>
      </c>
      <c r="R796" s="260">
        <v>0.925747863247863</v>
      </c>
      <c r="S796" s="260">
        <v>0.920493984882359</v>
      </c>
      <c r="T796" s="262">
        <v>0.9</v>
      </c>
      <c r="U796" s="260">
        <v>0.813553370786517</v>
      </c>
      <c r="V796" s="260">
        <v>0.809716599190283</v>
      </c>
      <c r="W796" s="260">
        <v>0.823717948717949</v>
      </c>
      <c r="X796" s="260">
        <v>0.854338337059512</v>
      </c>
      <c r="Y796" s="262">
        <v>0.92</v>
      </c>
      <c r="Z796" s="262">
        <v>0.895368782161235</v>
      </c>
      <c r="AA796" s="262">
        <v>0.886363636363636</v>
      </c>
      <c r="AB796" s="262">
        <v>0.947247706422018</v>
      </c>
      <c r="AC796" s="262">
        <v>0.926479882030756</v>
      </c>
      <c r="AD796" s="262">
        <v>0.92</v>
      </c>
      <c r="AE796" s="260">
        <v>0.995833333333333</v>
      </c>
      <c r="AF796" s="260">
        <v>0.995412844036697</v>
      </c>
      <c r="AG796" s="260">
        <v>1</v>
      </c>
      <c r="AH796" s="260">
        <v>0.98341986266957</v>
      </c>
      <c r="AI796" s="262">
        <v>0.92</v>
      </c>
      <c r="AJ796" s="260">
        <v>0.906468531468531</v>
      </c>
      <c r="AK796" s="260">
        <v>0.89415749364945</v>
      </c>
      <c r="AL796" s="260">
        <v>0.914396887159533</v>
      </c>
      <c r="AM796" s="260">
        <v>0.932565735750449</v>
      </c>
      <c r="AN796" s="259">
        <v>0.99</v>
      </c>
      <c r="AO796" s="264">
        <v>1</v>
      </c>
      <c r="AP796" s="264">
        <v>1</v>
      </c>
      <c r="AQ796" s="264">
        <v>1</v>
      </c>
      <c r="AR796" s="265">
        <v>1</v>
      </c>
      <c r="AS796" s="286">
        <v>0.0810595228934205</v>
      </c>
      <c r="AT796" s="267">
        <v>0</v>
      </c>
      <c r="AU796" s="268">
        <v>0</v>
      </c>
      <c r="AV796" s="268">
        <v>0</v>
      </c>
      <c r="AW796" s="268">
        <v>0.0136363636363636</v>
      </c>
      <c r="AX796" s="224"/>
      <c r="AY796" s="222"/>
    </row>
    <row r="797" ht="15" spans="1:51">
      <c r="A797" s="220"/>
      <c r="B797" s="224"/>
      <c r="C797" s="283" t="s">
        <v>668</v>
      </c>
      <c r="D797" s="111" t="s">
        <v>25</v>
      </c>
      <c r="E797" s="111" t="s">
        <v>669</v>
      </c>
      <c r="F797" s="293" t="s">
        <v>830</v>
      </c>
      <c r="G797" s="293" t="s">
        <v>830</v>
      </c>
      <c r="H797" s="293" t="s">
        <v>830</v>
      </c>
      <c r="I797" s="293" t="s">
        <v>830</v>
      </c>
      <c r="J797" s="259">
        <v>0.9</v>
      </c>
      <c r="K797" s="260">
        <v>0.962962962962963</v>
      </c>
      <c r="L797" s="260">
        <v>0.95</v>
      </c>
      <c r="M797" s="261">
        <v>0.923076923076923</v>
      </c>
      <c r="N797" s="261">
        <v>0.965986394557823</v>
      </c>
      <c r="O797" s="262">
        <v>0.9</v>
      </c>
      <c r="P797" s="263">
        <v>0.910828025477707</v>
      </c>
      <c r="Q797" s="260">
        <v>0.969142857142857</v>
      </c>
      <c r="R797" s="260">
        <v>0.949741662752466</v>
      </c>
      <c r="S797" s="260">
        <v>0.944684373425466</v>
      </c>
      <c r="T797" s="262">
        <v>0.9</v>
      </c>
      <c r="U797" s="260">
        <v>0.921337579617834</v>
      </c>
      <c r="V797" s="260">
        <v>0.928</v>
      </c>
      <c r="W797" s="260">
        <v>0.928135274776891</v>
      </c>
      <c r="X797" s="260">
        <v>0.933347729072195</v>
      </c>
      <c r="Y797" s="262">
        <v>0.92</v>
      </c>
      <c r="Z797" s="262">
        <v>0.917695473251029</v>
      </c>
      <c r="AA797" s="262">
        <v>0.911340206185567</v>
      </c>
      <c r="AB797" s="262">
        <v>0.934701492537313</v>
      </c>
      <c r="AC797" s="262">
        <v>0.916943113404595</v>
      </c>
      <c r="AD797" s="262">
        <v>0.92</v>
      </c>
      <c r="AE797" s="260">
        <v>1</v>
      </c>
      <c r="AF797" s="260">
        <v>0.981529368304396</v>
      </c>
      <c r="AG797" s="260">
        <v>0.990543735224586</v>
      </c>
      <c r="AH797" s="260">
        <v>0.98920644347116</v>
      </c>
      <c r="AI797" s="262">
        <v>0.92</v>
      </c>
      <c r="AJ797" s="260">
        <v>0.960206718346253</v>
      </c>
      <c r="AK797" s="260">
        <v>0.946323529411765</v>
      </c>
      <c r="AL797" s="260">
        <v>0.967028849756463</v>
      </c>
      <c r="AM797" s="260">
        <v>0.961610708372177</v>
      </c>
      <c r="AN797" s="259">
        <v>0.99</v>
      </c>
      <c r="AO797" s="264">
        <v>1</v>
      </c>
      <c r="AP797" s="264">
        <v>1</v>
      </c>
      <c r="AQ797" s="264">
        <v>1</v>
      </c>
      <c r="AR797" s="265">
        <v>1</v>
      </c>
      <c r="AS797" s="286">
        <v>0.0810595228934205</v>
      </c>
      <c r="AT797" s="267">
        <v>0.111111111111111</v>
      </c>
      <c r="AU797" s="268">
        <v>0</v>
      </c>
      <c r="AV797" s="268">
        <v>0.2</v>
      </c>
      <c r="AW797" s="268">
        <v>0.0596330275229358</v>
      </c>
      <c r="AX797" s="224"/>
      <c r="AY797" s="222"/>
    </row>
    <row r="798" ht="15" spans="1:51">
      <c r="A798" s="220"/>
      <c r="B798" s="224"/>
      <c r="C798" s="283" t="s">
        <v>668</v>
      </c>
      <c r="D798" s="111" t="s">
        <v>25</v>
      </c>
      <c r="E798" s="111" t="s">
        <v>669</v>
      </c>
      <c r="F798" s="293" t="s">
        <v>831</v>
      </c>
      <c r="G798" s="293" t="s">
        <v>831</v>
      </c>
      <c r="H798" s="293" t="s">
        <v>831</v>
      </c>
      <c r="I798" s="293" t="s">
        <v>831</v>
      </c>
      <c r="J798" s="259">
        <v>0.9</v>
      </c>
      <c r="K798" s="260">
        <v>0.708333333333333</v>
      </c>
      <c r="L798" s="260">
        <v>0.6</v>
      </c>
      <c r="M798" s="261">
        <v>0.619047619047619</v>
      </c>
      <c r="N798" s="261">
        <v>0.717255717255717</v>
      </c>
      <c r="O798" s="262">
        <v>0.9</v>
      </c>
      <c r="P798" s="263">
        <v>0.922208281053952</v>
      </c>
      <c r="Q798" s="260">
        <v>0.943952802359882</v>
      </c>
      <c r="R798" s="260">
        <v>0.972049689440994</v>
      </c>
      <c r="S798" s="260">
        <v>0.928407322315275</v>
      </c>
      <c r="T798" s="262">
        <v>0.9</v>
      </c>
      <c r="U798" s="260">
        <v>0.920535340861564</v>
      </c>
      <c r="V798" s="260">
        <v>0.884955752212389</v>
      </c>
      <c r="W798" s="260">
        <v>0.917391304347826</v>
      </c>
      <c r="X798" s="260">
        <v>0.905185404777786</v>
      </c>
      <c r="Y798" s="262">
        <v>0.92</v>
      </c>
      <c r="Z798" s="262">
        <v>0.882352941176471</v>
      </c>
      <c r="AA798" s="262">
        <v>0.845953002610966</v>
      </c>
      <c r="AB798" s="262">
        <v>0.832599118942731</v>
      </c>
      <c r="AC798" s="262">
        <v>0.87501004742384</v>
      </c>
      <c r="AD798" s="262">
        <v>0.92</v>
      </c>
      <c r="AE798" s="260">
        <v>1</v>
      </c>
      <c r="AF798" s="260">
        <v>0.982758620689655</v>
      </c>
      <c r="AG798" s="260">
        <v>0.955555555555556</v>
      </c>
      <c r="AH798" s="260">
        <v>0.980092899800929</v>
      </c>
      <c r="AI798" s="262">
        <v>0.92</v>
      </c>
      <c r="AJ798" s="260">
        <v>0.938330494037479</v>
      </c>
      <c r="AK798" s="260">
        <v>0.912346842601319</v>
      </c>
      <c r="AL798" s="260">
        <v>0.927088363109609</v>
      </c>
      <c r="AM798" s="260">
        <v>0.929420210454726</v>
      </c>
      <c r="AN798" s="259">
        <v>0.99</v>
      </c>
      <c r="AO798" s="264">
        <v>1</v>
      </c>
      <c r="AP798" s="264">
        <v>1</v>
      </c>
      <c r="AQ798" s="264">
        <v>1</v>
      </c>
      <c r="AR798" s="265">
        <v>1</v>
      </c>
      <c r="AS798" s="286">
        <v>0.0810595228934205</v>
      </c>
      <c r="AT798" s="267">
        <v>0</v>
      </c>
      <c r="AU798" s="268">
        <v>0</v>
      </c>
      <c r="AV798" s="268">
        <v>0</v>
      </c>
      <c r="AW798" s="268">
        <v>0.0251572327044025</v>
      </c>
      <c r="AX798" s="224"/>
      <c r="AY798" s="222"/>
    </row>
    <row r="799" ht="15" spans="1:51">
      <c r="A799" s="220"/>
      <c r="B799" s="224"/>
      <c r="C799" s="283" t="s">
        <v>668</v>
      </c>
      <c r="D799" s="111" t="s">
        <v>25</v>
      </c>
      <c r="E799" s="111" t="s">
        <v>669</v>
      </c>
      <c r="F799" s="293" t="s">
        <v>832</v>
      </c>
      <c r="G799" s="293" t="s">
        <v>832</v>
      </c>
      <c r="H799" s="293" t="s">
        <v>832</v>
      </c>
      <c r="I799" s="293" t="s">
        <v>832</v>
      </c>
      <c r="J799" s="259">
        <v>0.9</v>
      </c>
      <c r="K799" s="260">
        <v>0.666666666666667</v>
      </c>
      <c r="L799" s="260">
        <v>0.875</v>
      </c>
      <c r="M799" s="261">
        <v>0.777777777777778</v>
      </c>
      <c r="N799" s="261">
        <v>0.771844660194175</v>
      </c>
      <c r="O799" s="262">
        <v>0.9</v>
      </c>
      <c r="P799" s="263">
        <v>0.973897389738974</v>
      </c>
      <c r="Q799" s="260">
        <v>0.927835051546392</v>
      </c>
      <c r="R799" s="260">
        <v>0.974496644295302</v>
      </c>
      <c r="S799" s="260">
        <v>0.968842882033412</v>
      </c>
      <c r="T799" s="262">
        <v>0.9</v>
      </c>
      <c r="U799" s="260">
        <v>0.915391539153915</v>
      </c>
      <c r="V799" s="260">
        <v>0.934707903780069</v>
      </c>
      <c r="W799" s="260">
        <v>0.940939597315436</v>
      </c>
      <c r="X799" s="260">
        <v>0.922363431382597</v>
      </c>
      <c r="Y799" s="262">
        <v>0.92</v>
      </c>
      <c r="Z799" s="262">
        <v>0.91703056768559</v>
      </c>
      <c r="AA799" s="262">
        <v>0.93452380952381</v>
      </c>
      <c r="AB799" s="262">
        <v>0.934065934065934</v>
      </c>
      <c r="AC799" s="262">
        <v>0.937620804779476</v>
      </c>
      <c r="AD799" s="262">
        <v>0.92</v>
      </c>
      <c r="AE799" s="260">
        <v>0.997058823529412</v>
      </c>
      <c r="AF799" s="260">
        <v>0.987730061349693</v>
      </c>
      <c r="AG799" s="260">
        <v>0.981549815498155</v>
      </c>
      <c r="AH799" s="260">
        <v>0.988167202572347</v>
      </c>
      <c r="AI799" s="262">
        <v>0.92</v>
      </c>
      <c r="AJ799" s="260">
        <v>0.961940298507463</v>
      </c>
      <c r="AK799" s="260">
        <v>0.958605664488017</v>
      </c>
      <c r="AL799" s="260">
        <v>0.969924812030075</v>
      </c>
      <c r="AM799" s="260">
        <v>0.96515085437894</v>
      </c>
      <c r="AN799" s="259">
        <v>0.99</v>
      </c>
      <c r="AO799" s="264">
        <v>1</v>
      </c>
      <c r="AP799" s="264">
        <v>1</v>
      </c>
      <c r="AQ799" s="264">
        <v>1</v>
      </c>
      <c r="AR799" s="265">
        <v>1</v>
      </c>
      <c r="AS799" s="286">
        <v>0.0810595228934205</v>
      </c>
      <c r="AT799" s="267">
        <v>0.333333333333333</v>
      </c>
      <c r="AU799" s="268">
        <v>0</v>
      </c>
      <c r="AV799" s="268">
        <v>0</v>
      </c>
      <c r="AW799" s="268">
        <v>0.0394736842105263</v>
      </c>
      <c r="AX799" s="224"/>
      <c r="AY799" s="222"/>
    </row>
    <row r="800" ht="15" spans="1:51">
      <c r="A800" s="220"/>
      <c r="B800" s="224"/>
      <c r="C800" s="283" t="s">
        <v>668</v>
      </c>
      <c r="D800" s="111" t="s">
        <v>25</v>
      </c>
      <c r="E800" s="111" t="s">
        <v>669</v>
      </c>
      <c r="F800" s="293" t="s">
        <v>833</v>
      </c>
      <c r="G800" s="293" t="s">
        <v>833</v>
      </c>
      <c r="H800" s="293" t="s">
        <v>833</v>
      </c>
      <c r="I800" s="293" t="s">
        <v>833</v>
      </c>
      <c r="J800" s="259">
        <v>0.9</v>
      </c>
      <c r="K800" s="260">
        <v>0.818181818181818</v>
      </c>
      <c r="L800" s="260">
        <v>0.866666666666667</v>
      </c>
      <c r="M800" s="261">
        <v>0.894736842105263</v>
      </c>
      <c r="N800" s="261">
        <v>0.827586206896552</v>
      </c>
      <c r="O800" s="262">
        <v>0.9</v>
      </c>
      <c r="P800" s="263">
        <v>0.965111010421386</v>
      </c>
      <c r="Q800" s="260">
        <v>0.945945945945946</v>
      </c>
      <c r="R800" s="260">
        <v>0.868085106382979</v>
      </c>
      <c r="S800" s="260">
        <v>0.941655468959957</v>
      </c>
      <c r="T800" s="262">
        <v>0.9</v>
      </c>
      <c r="U800" s="260">
        <v>0.905754417761667</v>
      </c>
      <c r="V800" s="260">
        <v>0.875375375375375</v>
      </c>
      <c r="W800" s="260">
        <v>0.889969604863222</v>
      </c>
      <c r="X800" s="260">
        <v>0.913974737973663</v>
      </c>
      <c r="Y800" s="262">
        <v>0.92</v>
      </c>
      <c r="Z800" s="262">
        <v>0.825771324863884</v>
      </c>
      <c r="AA800" s="262">
        <v>0.880952380952381</v>
      </c>
      <c r="AB800" s="262">
        <v>0.875</v>
      </c>
      <c r="AC800" s="262">
        <v>0.899217755139167</v>
      </c>
      <c r="AD800" s="262">
        <v>0.92</v>
      </c>
      <c r="AE800" s="260">
        <v>1</v>
      </c>
      <c r="AF800" s="260">
        <v>1</v>
      </c>
      <c r="AG800" s="260">
        <v>1</v>
      </c>
      <c r="AH800" s="260">
        <v>0.986970684039088</v>
      </c>
      <c r="AI800" s="262">
        <v>0.92</v>
      </c>
      <c r="AJ800" s="260">
        <v>0.920594633792603</v>
      </c>
      <c r="AK800" s="260">
        <v>0.901197604790419</v>
      </c>
      <c r="AL800" s="260">
        <v>0.93037037037037</v>
      </c>
      <c r="AM800" s="260">
        <v>0.943732370997179</v>
      </c>
      <c r="AN800" s="259">
        <v>0.99</v>
      </c>
      <c r="AO800" s="264">
        <v>1</v>
      </c>
      <c r="AP800" s="264">
        <v>1</v>
      </c>
      <c r="AQ800" s="264">
        <v>1</v>
      </c>
      <c r="AR800" s="265">
        <v>1</v>
      </c>
      <c r="AS800" s="286">
        <v>0.0810595228934205</v>
      </c>
      <c r="AT800" s="267">
        <v>0.166666666666667</v>
      </c>
      <c r="AU800" s="268">
        <v>0</v>
      </c>
      <c r="AV800" s="268">
        <v>0</v>
      </c>
      <c r="AW800" s="268">
        <v>0.0755813953488372</v>
      </c>
      <c r="AX800" s="224"/>
      <c r="AY800" s="222"/>
    </row>
    <row r="801" ht="15" spans="1:51">
      <c r="A801" s="220"/>
      <c r="B801" s="224"/>
      <c r="C801" s="283" t="s">
        <v>668</v>
      </c>
      <c r="D801" s="111" t="s">
        <v>25</v>
      </c>
      <c r="E801" s="111" t="s">
        <v>669</v>
      </c>
      <c r="F801" s="293" t="s">
        <v>834</v>
      </c>
      <c r="G801" s="293" t="s">
        <v>834</v>
      </c>
      <c r="H801" s="293" t="s">
        <v>834</v>
      </c>
      <c r="I801" s="293" t="s">
        <v>834</v>
      </c>
      <c r="J801" s="259">
        <v>0.9</v>
      </c>
      <c r="K801" s="260">
        <v>1</v>
      </c>
      <c r="L801" s="260">
        <v>1</v>
      </c>
      <c r="M801" s="261">
        <v>1</v>
      </c>
      <c r="N801" s="261">
        <v>0.986238532110092</v>
      </c>
      <c r="O801" s="262">
        <v>0.9</v>
      </c>
      <c r="P801" s="263">
        <v>0.979559748427673</v>
      </c>
      <c r="Q801" s="260">
        <v>0.957142857142857</v>
      </c>
      <c r="R801" s="260">
        <v>0.96095717884131</v>
      </c>
      <c r="S801" s="260">
        <v>0.956925232008405</v>
      </c>
      <c r="T801" s="262">
        <v>0.9</v>
      </c>
      <c r="U801" s="260">
        <v>0.959905660377358</v>
      </c>
      <c r="V801" s="260">
        <v>0.96</v>
      </c>
      <c r="W801" s="260">
        <v>0.963476070528967</v>
      </c>
      <c r="X801" s="260">
        <v>0.958194711959377</v>
      </c>
      <c r="Y801" s="262">
        <v>0.92</v>
      </c>
      <c r="Z801" s="262">
        <v>0.968944099378882</v>
      </c>
      <c r="AA801" s="262">
        <v>0.96137339055794</v>
      </c>
      <c r="AB801" s="262">
        <v>0.967741935483871</v>
      </c>
      <c r="AC801" s="262">
        <v>0.972291452866149</v>
      </c>
      <c r="AD801" s="262">
        <v>0.92</v>
      </c>
      <c r="AE801" s="260">
        <v>1</v>
      </c>
      <c r="AF801" s="260">
        <v>0.978723404255319</v>
      </c>
      <c r="AG801" s="260">
        <v>0.997549019607843</v>
      </c>
      <c r="AH801" s="260">
        <v>0.993225331369661</v>
      </c>
      <c r="AI801" s="262">
        <v>0.92</v>
      </c>
      <c r="AJ801" s="260">
        <v>0.981179422835634</v>
      </c>
      <c r="AK801" s="260">
        <v>0.965694682675815</v>
      </c>
      <c r="AL801" s="260">
        <v>0.980256663376111</v>
      </c>
      <c r="AM801" s="260">
        <v>0.980227035402702</v>
      </c>
      <c r="AN801" s="259">
        <v>0.99</v>
      </c>
      <c r="AO801" s="264">
        <v>1</v>
      </c>
      <c r="AP801" s="264">
        <v>1</v>
      </c>
      <c r="AQ801" s="264">
        <v>1</v>
      </c>
      <c r="AR801" s="265">
        <v>1</v>
      </c>
      <c r="AS801" s="286">
        <v>0.0810595228934205</v>
      </c>
      <c r="AT801" s="267">
        <v>0</v>
      </c>
      <c r="AU801" s="268">
        <v>0</v>
      </c>
      <c r="AV801" s="268">
        <v>0</v>
      </c>
      <c r="AW801" s="268">
        <v>0.0380952380952381</v>
      </c>
      <c r="AX801" s="224"/>
      <c r="AY801" s="222"/>
    </row>
    <row r="802" ht="15" spans="1:51">
      <c r="A802" s="220"/>
      <c r="B802" s="224"/>
      <c r="C802" s="283" t="s">
        <v>668</v>
      </c>
      <c r="D802" s="111" t="s">
        <v>25</v>
      </c>
      <c r="E802" s="111" t="s">
        <v>669</v>
      </c>
      <c r="F802" s="293" t="s">
        <v>835</v>
      </c>
      <c r="G802" s="293" t="s">
        <v>835</v>
      </c>
      <c r="H802" s="293" t="s">
        <v>835</v>
      </c>
      <c r="I802" s="293" t="s">
        <v>835</v>
      </c>
      <c r="J802" s="259">
        <v>0.9</v>
      </c>
      <c r="K802" s="260">
        <v>0.967213114754098</v>
      </c>
      <c r="L802" s="260">
        <v>1</v>
      </c>
      <c r="M802" s="261">
        <v>0.981132075471698</v>
      </c>
      <c r="N802" s="261">
        <v>0.955212355212355</v>
      </c>
      <c r="O802" s="262">
        <v>0.9</v>
      </c>
      <c r="P802" s="263">
        <v>0.965805612339714</v>
      </c>
      <c r="Q802" s="260">
        <v>0.964087000505817</v>
      </c>
      <c r="R802" s="260">
        <v>0.967441860465116</v>
      </c>
      <c r="S802" s="260">
        <v>0.966179853956187</v>
      </c>
      <c r="T802" s="262">
        <v>0.9</v>
      </c>
      <c r="U802" s="260">
        <v>0.944805798178777</v>
      </c>
      <c r="V802" s="260">
        <v>0.942336874051593</v>
      </c>
      <c r="W802" s="260">
        <v>0.959781121751026</v>
      </c>
      <c r="X802" s="260">
        <v>0.952775832749825</v>
      </c>
      <c r="Y802" s="262">
        <v>0.92</v>
      </c>
      <c r="Z802" s="262">
        <v>0.943111111111111</v>
      </c>
      <c r="AA802" s="262">
        <v>0.947900466562986</v>
      </c>
      <c r="AB802" s="262">
        <v>0.941592920353982</v>
      </c>
      <c r="AC802" s="262">
        <v>0.952595419847328</v>
      </c>
      <c r="AD802" s="262">
        <v>0.92</v>
      </c>
      <c r="AE802" s="260">
        <v>1</v>
      </c>
      <c r="AF802" s="260">
        <v>0.997712978845054</v>
      </c>
      <c r="AG802" s="260">
        <v>1</v>
      </c>
      <c r="AH802" s="260">
        <v>0.997987697514349</v>
      </c>
      <c r="AI802" s="262">
        <v>0.92</v>
      </c>
      <c r="AJ802" s="260">
        <v>0.958346142022748</v>
      </c>
      <c r="AK802" s="260">
        <v>0.958933496782102</v>
      </c>
      <c r="AL802" s="260">
        <v>0.972044539208718</v>
      </c>
      <c r="AM802" s="260">
        <v>0.975708919145968</v>
      </c>
      <c r="AN802" s="259">
        <v>0.99</v>
      </c>
      <c r="AO802" s="264">
        <v>1</v>
      </c>
      <c r="AP802" s="264">
        <v>1</v>
      </c>
      <c r="AQ802" s="264">
        <v>1</v>
      </c>
      <c r="AR802" s="265">
        <v>1</v>
      </c>
      <c r="AS802" s="286">
        <v>0.0810595228934205</v>
      </c>
      <c r="AT802" s="267">
        <v>0.08</v>
      </c>
      <c r="AU802" s="268">
        <v>0.156626506024096</v>
      </c>
      <c r="AV802" s="268">
        <v>0.289855072463768</v>
      </c>
      <c r="AW802" s="268">
        <v>0.0988169798190675</v>
      </c>
      <c r="AX802" s="224"/>
      <c r="AY802" s="222"/>
    </row>
    <row r="803" ht="15" spans="1:51">
      <c r="A803" s="220"/>
      <c r="B803" s="224"/>
      <c r="C803" s="283" t="s">
        <v>668</v>
      </c>
      <c r="D803" s="111" t="s">
        <v>25</v>
      </c>
      <c r="E803" s="111" t="s">
        <v>669</v>
      </c>
      <c r="F803" s="293" t="s">
        <v>836</v>
      </c>
      <c r="G803" s="293" t="s">
        <v>836</v>
      </c>
      <c r="H803" s="293" t="s">
        <v>836</v>
      </c>
      <c r="I803" s="293" t="s">
        <v>836</v>
      </c>
      <c r="J803" s="259">
        <v>0.9</v>
      </c>
      <c r="K803" s="260">
        <v>1</v>
      </c>
      <c r="L803" s="260">
        <v>1</v>
      </c>
      <c r="M803" s="261">
        <v>0.846153846153846</v>
      </c>
      <c r="N803" s="261">
        <v>0.975288303130148</v>
      </c>
      <c r="O803" s="262">
        <v>0.9</v>
      </c>
      <c r="P803" s="263">
        <v>0.978411405295316</v>
      </c>
      <c r="Q803" s="260">
        <v>0.972670807453416</v>
      </c>
      <c r="R803" s="260">
        <v>0.983062330623306</v>
      </c>
      <c r="S803" s="260">
        <v>0.976467551968467</v>
      </c>
      <c r="T803" s="262">
        <v>0.9</v>
      </c>
      <c r="U803" s="260">
        <v>0.944602851323829</v>
      </c>
      <c r="V803" s="260">
        <v>0.946583850931677</v>
      </c>
      <c r="W803" s="260">
        <v>0.960027100271003</v>
      </c>
      <c r="X803" s="260">
        <v>0.953451269297546</v>
      </c>
      <c r="Y803" s="262">
        <v>0.92</v>
      </c>
      <c r="Z803" s="262">
        <v>0.922920892494929</v>
      </c>
      <c r="AA803" s="262">
        <v>0.954716981132075</v>
      </c>
      <c r="AB803" s="262">
        <v>0.97609561752988</v>
      </c>
      <c r="AC803" s="262">
        <v>0.9599276345545</v>
      </c>
      <c r="AD803" s="262">
        <v>0.92</v>
      </c>
      <c r="AE803" s="260">
        <v>0.993093922651934</v>
      </c>
      <c r="AF803" s="260">
        <v>0.991792065663475</v>
      </c>
      <c r="AG803" s="260">
        <v>0.997881355932203</v>
      </c>
      <c r="AH803" s="260">
        <v>0.997724355233983</v>
      </c>
      <c r="AI803" s="262">
        <v>0.92</v>
      </c>
      <c r="AJ803" s="260">
        <v>0.951153324287653</v>
      </c>
      <c r="AK803" s="260">
        <v>0.960299625468165</v>
      </c>
      <c r="AL803" s="260">
        <v>0.975680370584829</v>
      </c>
      <c r="AM803" s="260">
        <v>0.970351056895428</v>
      </c>
      <c r="AN803" s="259">
        <v>0.99</v>
      </c>
      <c r="AO803" s="264">
        <v>1</v>
      </c>
      <c r="AP803" s="264">
        <v>1</v>
      </c>
      <c r="AQ803" s="264">
        <v>1</v>
      </c>
      <c r="AR803" s="265">
        <v>1</v>
      </c>
      <c r="AS803" s="286">
        <v>0.0810595228934205</v>
      </c>
      <c r="AT803" s="267">
        <v>0.0333333333333333</v>
      </c>
      <c r="AU803" s="268">
        <v>0.0416666666666667</v>
      </c>
      <c r="AV803" s="268">
        <v>0.103448275862069</v>
      </c>
      <c r="AW803" s="268">
        <v>0.082258064516129</v>
      </c>
      <c r="AX803" s="224"/>
      <c r="AY803" s="222"/>
    </row>
    <row r="804" ht="15" spans="1:51">
      <c r="A804" s="220"/>
      <c r="B804" s="224"/>
      <c r="C804" s="283" t="s">
        <v>668</v>
      </c>
      <c r="D804" s="111" t="s">
        <v>25</v>
      </c>
      <c r="E804" s="111" t="s">
        <v>669</v>
      </c>
      <c r="F804" s="293" t="s">
        <v>837</v>
      </c>
      <c r="G804" s="293" t="s">
        <v>837</v>
      </c>
      <c r="H804" s="293" t="s">
        <v>837</v>
      </c>
      <c r="I804" s="293" t="s">
        <v>837</v>
      </c>
      <c r="J804" s="259">
        <v>0.9</v>
      </c>
      <c r="K804" s="260">
        <v>0.966666666666667</v>
      </c>
      <c r="L804" s="260">
        <v>0.954545454545455</v>
      </c>
      <c r="M804" s="261">
        <v>0.962962962962963</v>
      </c>
      <c r="N804" s="261">
        <v>0.974045801526718</v>
      </c>
      <c r="O804" s="262">
        <v>0.9</v>
      </c>
      <c r="P804" s="263">
        <v>0.978438982319966</v>
      </c>
      <c r="Q804" s="260">
        <v>0.965714285714286</v>
      </c>
      <c r="R804" s="260">
        <v>0.978029294274301</v>
      </c>
      <c r="S804" s="260">
        <v>0.975062738803102</v>
      </c>
      <c r="T804" s="262">
        <v>0.9</v>
      </c>
      <c r="U804" s="260">
        <v>0.94351013367831</v>
      </c>
      <c r="V804" s="260">
        <v>0.940571428571429</v>
      </c>
      <c r="W804" s="260">
        <v>0.950066577896138</v>
      </c>
      <c r="X804" s="260">
        <v>0.946982885306685</v>
      </c>
      <c r="Y804" s="262">
        <v>0.92</v>
      </c>
      <c r="Z804" s="262">
        <v>0.912579957356077</v>
      </c>
      <c r="AA804" s="262">
        <v>0.931818181818182</v>
      </c>
      <c r="AB804" s="262">
        <v>0.932489451476793</v>
      </c>
      <c r="AC804" s="262">
        <v>0.9428624604504</v>
      </c>
      <c r="AD804" s="262">
        <v>0.92</v>
      </c>
      <c r="AE804" s="260">
        <v>0.994525547445255</v>
      </c>
      <c r="AF804" s="260">
        <v>1</v>
      </c>
      <c r="AG804" s="260">
        <v>1</v>
      </c>
      <c r="AH804" s="260">
        <v>0.995828909449416</v>
      </c>
      <c r="AI804" s="262">
        <v>0.92</v>
      </c>
      <c r="AJ804" s="260">
        <v>0.956615274291861</v>
      </c>
      <c r="AK804" s="260">
        <v>0.94775570272259</v>
      </c>
      <c r="AL804" s="260">
        <v>0.970672800460034</v>
      </c>
      <c r="AM804" s="260">
        <v>0.970207889998363</v>
      </c>
      <c r="AN804" s="259">
        <v>0.99</v>
      </c>
      <c r="AO804" s="264">
        <v>1</v>
      </c>
      <c r="AP804" s="264">
        <v>1</v>
      </c>
      <c r="AQ804" s="264">
        <v>1</v>
      </c>
      <c r="AR804" s="265">
        <v>1</v>
      </c>
      <c r="AS804" s="286">
        <v>0.0810595228934205</v>
      </c>
      <c r="AT804" s="267">
        <v>0.0263157894736842</v>
      </c>
      <c r="AU804" s="268">
        <v>0.153846153846154</v>
      </c>
      <c r="AV804" s="268">
        <v>0.0909090909090909</v>
      </c>
      <c r="AW804" s="268">
        <v>0.0878243512974052</v>
      </c>
      <c r="AX804" s="224"/>
      <c r="AY804" s="222"/>
    </row>
    <row r="805" ht="15" spans="1:51">
      <c r="A805" s="220"/>
      <c r="B805" s="224"/>
      <c r="C805" s="283" t="s">
        <v>668</v>
      </c>
      <c r="D805" s="111" t="s">
        <v>25</v>
      </c>
      <c r="E805" s="111" t="s">
        <v>669</v>
      </c>
      <c r="F805" s="293" t="s">
        <v>838</v>
      </c>
      <c r="G805" s="293" t="s">
        <v>838</v>
      </c>
      <c r="H805" s="293" t="s">
        <v>838</v>
      </c>
      <c r="I805" s="293" t="s">
        <v>838</v>
      </c>
      <c r="J805" s="259">
        <v>0.9</v>
      </c>
      <c r="K805" s="260">
        <v>1</v>
      </c>
      <c r="L805" s="260">
        <v>1</v>
      </c>
      <c r="M805" s="261">
        <v>1</v>
      </c>
      <c r="N805" s="261">
        <v>0.987577639751553</v>
      </c>
      <c r="O805" s="262">
        <v>0.9</v>
      </c>
      <c r="P805" s="263">
        <v>0.971011816838996</v>
      </c>
      <c r="Q805" s="260">
        <v>0.973417109714838</v>
      </c>
      <c r="R805" s="260">
        <v>0.97671809256662</v>
      </c>
      <c r="S805" s="260">
        <v>0.972643847682255</v>
      </c>
      <c r="T805" s="262">
        <v>0.9</v>
      </c>
      <c r="U805" s="260">
        <v>0.933899556868538</v>
      </c>
      <c r="V805" s="260">
        <v>0.945867568873852</v>
      </c>
      <c r="W805" s="260">
        <v>0.952594670406732</v>
      </c>
      <c r="X805" s="260">
        <v>0.95728097666892</v>
      </c>
      <c r="Y805" s="262">
        <v>0.92</v>
      </c>
      <c r="Z805" s="262">
        <v>0.946069469835466</v>
      </c>
      <c r="AA805" s="262">
        <v>0.961475409836066</v>
      </c>
      <c r="AB805" s="262">
        <v>0.95748031496063</v>
      </c>
      <c r="AC805" s="262">
        <v>0.966888492127901</v>
      </c>
      <c r="AD805" s="262">
        <v>0.92</v>
      </c>
      <c r="AE805" s="260">
        <v>0.999637023593466</v>
      </c>
      <c r="AF805" s="260">
        <v>1</v>
      </c>
      <c r="AG805" s="260">
        <v>0.999538851740835</v>
      </c>
      <c r="AH805" s="260">
        <v>0.998824980053674</v>
      </c>
      <c r="AI805" s="262">
        <v>0.92</v>
      </c>
      <c r="AJ805" s="260">
        <v>0.962678544002457</v>
      </c>
      <c r="AK805" s="260">
        <v>0.967467315293402</v>
      </c>
      <c r="AL805" s="260">
        <v>0.980004760771245</v>
      </c>
      <c r="AM805" s="260">
        <v>0.981283422459893</v>
      </c>
      <c r="AN805" s="259">
        <v>0.99</v>
      </c>
      <c r="AO805" s="264">
        <v>1</v>
      </c>
      <c r="AP805" s="264">
        <v>1</v>
      </c>
      <c r="AQ805" s="264">
        <v>1</v>
      </c>
      <c r="AR805" s="265">
        <v>1</v>
      </c>
      <c r="AS805" s="286">
        <v>0.0810595228934205</v>
      </c>
      <c r="AT805" s="267">
        <v>0.136363636363636</v>
      </c>
      <c r="AU805" s="268">
        <v>0.142857142857143</v>
      </c>
      <c r="AV805" s="268">
        <v>0.125</v>
      </c>
      <c r="AW805" s="268">
        <v>0.0910224438902743</v>
      </c>
      <c r="AX805" s="224"/>
      <c r="AY805" s="222"/>
    </row>
    <row r="806" ht="15" spans="1:51">
      <c r="A806" s="220"/>
      <c r="B806" s="224"/>
      <c r="C806" s="283" t="s">
        <v>668</v>
      </c>
      <c r="D806" s="111" t="s">
        <v>25</v>
      </c>
      <c r="E806" s="111" t="s">
        <v>669</v>
      </c>
      <c r="F806" s="293" t="s">
        <v>839</v>
      </c>
      <c r="G806" s="293" t="s">
        <v>839</v>
      </c>
      <c r="H806" s="293" t="s">
        <v>839</v>
      </c>
      <c r="I806" s="293" t="s">
        <v>839</v>
      </c>
      <c r="J806" s="259">
        <v>0.9</v>
      </c>
      <c r="K806" s="260">
        <v>0.96</v>
      </c>
      <c r="L806" s="260">
        <v>0.972972972972973</v>
      </c>
      <c r="M806" s="261">
        <v>0.976190476190476</v>
      </c>
      <c r="N806" s="261">
        <v>0.976578411405295</v>
      </c>
      <c r="O806" s="262">
        <v>0.9</v>
      </c>
      <c r="P806" s="263">
        <v>0.933657786885246</v>
      </c>
      <c r="Q806" s="260">
        <v>0.984326018808777</v>
      </c>
      <c r="R806" s="260">
        <v>0.989544123797574</v>
      </c>
      <c r="S806" s="260">
        <v>0.966896261948709</v>
      </c>
      <c r="T806" s="262">
        <v>0.9</v>
      </c>
      <c r="U806" s="260">
        <v>0.911116803278688</v>
      </c>
      <c r="V806" s="260">
        <v>0.93025078369906</v>
      </c>
      <c r="W806" s="260">
        <v>0.945211208699289</v>
      </c>
      <c r="X806" s="260">
        <v>0.931016371794295</v>
      </c>
      <c r="Y806" s="262">
        <v>0.92</v>
      </c>
      <c r="Z806" s="262">
        <v>0.935622317596567</v>
      </c>
      <c r="AA806" s="262">
        <v>0.924552429667519</v>
      </c>
      <c r="AB806" s="262">
        <v>0.951807228915663</v>
      </c>
      <c r="AC806" s="262">
        <v>0.932300114134679</v>
      </c>
      <c r="AD806" s="262">
        <v>0.92</v>
      </c>
      <c r="AE806" s="260">
        <v>0.996781115879828</v>
      </c>
      <c r="AF806" s="260">
        <v>0.998240985048373</v>
      </c>
      <c r="AG806" s="260">
        <v>0.998783454987834</v>
      </c>
      <c r="AH806" s="260">
        <v>0.996082865565561</v>
      </c>
      <c r="AI806" s="262">
        <v>0.92</v>
      </c>
      <c r="AJ806" s="260">
        <v>0.949207727371391</v>
      </c>
      <c r="AK806" s="260">
        <v>0.944820909970958</v>
      </c>
      <c r="AL806" s="260">
        <v>0.965112139551442</v>
      </c>
      <c r="AM806" s="260">
        <v>0.95997983991936</v>
      </c>
      <c r="AN806" s="259">
        <v>0.99</v>
      </c>
      <c r="AO806" s="264">
        <v>1</v>
      </c>
      <c r="AP806" s="264">
        <v>1</v>
      </c>
      <c r="AQ806" s="264">
        <v>1</v>
      </c>
      <c r="AR806" s="265">
        <v>1</v>
      </c>
      <c r="AS806" s="286">
        <v>0.0810595228934205</v>
      </c>
      <c r="AT806" s="267">
        <v>0.114285714285714</v>
      </c>
      <c r="AU806" s="268">
        <v>0.2</v>
      </c>
      <c r="AV806" s="268">
        <v>0.0967741935483871</v>
      </c>
      <c r="AW806" s="268">
        <v>0.0865533230293663</v>
      </c>
      <c r="AX806" s="224"/>
      <c r="AY806" s="222"/>
    </row>
    <row r="807" ht="15" spans="1:51">
      <c r="A807" s="220"/>
      <c r="B807" s="224"/>
      <c r="C807" s="283" t="s">
        <v>668</v>
      </c>
      <c r="D807" s="111" t="s">
        <v>25</v>
      </c>
      <c r="E807" s="111" t="s">
        <v>669</v>
      </c>
      <c r="F807" s="293" t="s">
        <v>840</v>
      </c>
      <c r="G807" s="293" t="s">
        <v>840</v>
      </c>
      <c r="H807" s="293" t="s">
        <v>840</v>
      </c>
      <c r="I807" s="293" t="s">
        <v>840</v>
      </c>
      <c r="J807" s="259">
        <v>0.9</v>
      </c>
      <c r="K807" s="260">
        <v>1</v>
      </c>
      <c r="L807" s="260">
        <v>0.935483870967742</v>
      </c>
      <c r="M807" s="261">
        <v>0.96969696969697</v>
      </c>
      <c r="N807" s="261">
        <v>0.931297709923664</v>
      </c>
      <c r="O807" s="262">
        <v>0.9</v>
      </c>
      <c r="P807" s="263">
        <v>0.940447957839262</v>
      </c>
      <c r="Q807" s="260">
        <v>0.950625</v>
      </c>
      <c r="R807" s="260">
        <v>0.95499407816818</v>
      </c>
      <c r="S807" s="260">
        <v>0.946056340151024</v>
      </c>
      <c r="T807" s="262">
        <v>0.9</v>
      </c>
      <c r="U807" s="260">
        <v>0.905138339920949</v>
      </c>
      <c r="V807" s="260">
        <v>0.915625</v>
      </c>
      <c r="W807" s="260">
        <v>0.913541255428346</v>
      </c>
      <c r="X807" s="260">
        <v>0.917403951949598</v>
      </c>
      <c r="Y807" s="262">
        <v>0.92</v>
      </c>
      <c r="Z807" s="262">
        <v>0.912609238451935</v>
      </c>
      <c r="AA807" s="262">
        <v>0.942043222003929</v>
      </c>
      <c r="AB807" s="262">
        <v>0.920454545454545</v>
      </c>
      <c r="AC807" s="262">
        <v>0.932965128871562</v>
      </c>
      <c r="AD807" s="262">
        <v>0.92</v>
      </c>
      <c r="AE807" s="260">
        <v>0.999721990547679</v>
      </c>
      <c r="AF807" s="260">
        <v>0.996572557220867</v>
      </c>
      <c r="AG807" s="260">
        <v>0.997276929896777</v>
      </c>
      <c r="AH807" s="260">
        <v>0.997747164242991</v>
      </c>
      <c r="AI807" s="262">
        <v>0.92</v>
      </c>
      <c r="AJ807" s="260">
        <v>0.943068231203824</v>
      </c>
      <c r="AK807" s="260">
        <v>0.95386961494472</v>
      </c>
      <c r="AL807" s="260">
        <v>0.952620967741935</v>
      </c>
      <c r="AM807" s="260">
        <v>0.957371643900141</v>
      </c>
      <c r="AN807" s="259">
        <v>0.99</v>
      </c>
      <c r="AO807" s="264">
        <v>1</v>
      </c>
      <c r="AP807" s="264">
        <v>1</v>
      </c>
      <c r="AQ807" s="264">
        <v>1</v>
      </c>
      <c r="AR807" s="265">
        <v>1</v>
      </c>
      <c r="AS807" s="286">
        <v>0.0810595228934205</v>
      </c>
      <c r="AT807" s="267">
        <v>0.105263157894737</v>
      </c>
      <c r="AU807" s="268">
        <v>0.0454545454545455</v>
      </c>
      <c r="AV807" s="268">
        <v>0.0952380952380952</v>
      </c>
      <c r="AW807" s="268">
        <v>0.104849279161206</v>
      </c>
      <c r="AX807" s="224"/>
      <c r="AY807" s="222"/>
    </row>
    <row r="808" ht="15" spans="1:51">
      <c r="A808" s="220"/>
      <c r="B808" s="224"/>
      <c r="C808" s="283" t="s">
        <v>668</v>
      </c>
      <c r="D808" s="111" t="s">
        <v>25</v>
      </c>
      <c r="E808" s="111" t="s">
        <v>669</v>
      </c>
      <c r="F808" s="293" t="s">
        <v>841</v>
      </c>
      <c r="G808" s="293" t="s">
        <v>841</v>
      </c>
      <c r="H808" s="293" t="s">
        <v>841</v>
      </c>
      <c r="I808" s="293" t="s">
        <v>841</v>
      </c>
      <c r="J808" s="259">
        <v>0.9</v>
      </c>
      <c r="K808" s="260">
        <v>0.884615384615385</v>
      </c>
      <c r="L808" s="260">
        <v>0.95</v>
      </c>
      <c r="M808" s="261">
        <v>0.782608695652174</v>
      </c>
      <c r="N808" s="261">
        <v>0.883680555555556</v>
      </c>
      <c r="O808" s="262">
        <v>0.9</v>
      </c>
      <c r="P808" s="263">
        <v>0.984357115604731</v>
      </c>
      <c r="Q808" s="260">
        <v>0.992265193370166</v>
      </c>
      <c r="R808" s="260">
        <v>0.988862837045721</v>
      </c>
      <c r="S808" s="260">
        <v>0.973632765937157</v>
      </c>
      <c r="T808" s="262">
        <v>0.9</v>
      </c>
      <c r="U808" s="260">
        <v>0.94276993513926</v>
      </c>
      <c r="V808" s="260">
        <v>0.943646408839779</v>
      </c>
      <c r="W808" s="260">
        <v>0.958382180539273</v>
      </c>
      <c r="X808" s="260">
        <v>0.9447146330997</v>
      </c>
      <c r="Y808" s="262">
        <v>0.92</v>
      </c>
      <c r="Z808" s="262">
        <v>0.94413407821229</v>
      </c>
      <c r="AA808" s="262">
        <v>0.946086956521739</v>
      </c>
      <c r="AB808" s="262">
        <v>0.929078014184397</v>
      </c>
      <c r="AC808" s="262">
        <v>0.94540363975735</v>
      </c>
      <c r="AD808" s="262">
        <v>0.92</v>
      </c>
      <c r="AE808" s="260">
        <v>1</v>
      </c>
      <c r="AF808" s="260">
        <v>0.997772828507795</v>
      </c>
      <c r="AG808" s="260">
        <v>0.998432601880878</v>
      </c>
      <c r="AH808" s="260">
        <v>0.995951417004049</v>
      </c>
      <c r="AI808" s="262">
        <v>0.92</v>
      </c>
      <c r="AJ808" s="260">
        <v>0.961696739474517</v>
      </c>
      <c r="AK808" s="260">
        <v>0.958783783783784</v>
      </c>
      <c r="AL808" s="260">
        <v>0.969818913480885</v>
      </c>
      <c r="AM808" s="260">
        <v>0.969049653470047</v>
      </c>
      <c r="AN808" s="259">
        <v>0.99</v>
      </c>
      <c r="AO808" s="264">
        <v>1</v>
      </c>
      <c r="AP808" s="264">
        <v>1</v>
      </c>
      <c r="AQ808" s="264">
        <v>1</v>
      </c>
      <c r="AR808" s="265">
        <v>1</v>
      </c>
      <c r="AS808" s="286">
        <v>0.0810595228934205</v>
      </c>
      <c r="AT808" s="267">
        <v>0.0344827586206897</v>
      </c>
      <c r="AU808" s="268">
        <v>0.2</v>
      </c>
      <c r="AV808" s="268">
        <v>0.25</v>
      </c>
      <c r="AW808" s="268">
        <v>0.113725490196078</v>
      </c>
      <c r="AX808" s="224"/>
      <c r="AY808" s="222"/>
    </row>
    <row r="809" ht="15" spans="1:51">
      <c r="A809" s="220"/>
      <c r="B809" s="224"/>
      <c r="C809" s="283" t="s">
        <v>668</v>
      </c>
      <c r="D809" s="111" t="s">
        <v>25</v>
      </c>
      <c r="E809" s="111" t="s">
        <v>669</v>
      </c>
      <c r="F809" s="293" t="s">
        <v>842</v>
      </c>
      <c r="G809" s="293" t="s">
        <v>842</v>
      </c>
      <c r="H809" s="293" t="s">
        <v>842</v>
      </c>
      <c r="I809" s="293" t="s">
        <v>842</v>
      </c>
      <c r="J809" s="259">
        <v>0.9</v>
      </c>
      <c r="K809" s="260">
        <v>0.923076923076923</v>
      </c>
      <c r="L809" s="260">
        <v>0.909090909090909</v>
      </c>
      <c r="M809" s="261">
        <v>0.818181818181818</v>
      </c>
      <c r="N809" s="261">
        <v>0.918149466192171</v>
      </c>
      <c r="O809" s="262">
        <v>0.9</v>
      </c>
      <c r="P809" s="263">
        <v>0.973743435858965</v>
      </c>
      <c r="Q809" s="260">
        <v>0.975425330812854</v>
      </c>
      <c r="R809" s="260">
        <v>0.965947786606129</v>
      </c>
      <c r="S809" s="260">
        <v>0.961027837259101</v>
      </c>
      <c r="T809" s="262">
        <v>0.9</v>
      </c>
      <c r="U809" s="260">
        <v>0.916729182295574</v>
      </c>
      <c r="V809" s="260">
        <v>0.871455576559546</v>
      </c>
      <c r="W809" s="260">
        <v>0.945516458569807</v>
      </c>
      <c r="X809" s="260">
        <v>0.933319057815846</v>
      </c>
      <c r="Y809" s="262">
        <v>0.92</v>
      </c>
      <c r="Z809" s="262">
        <v>0.924901185770751</v>
      </c>
      <c r="AA809" s="262">
        <v>0.935018050541516</v>
      </c>
      <c r="AB809" s="262">
        <v>0.92</v>
      </c>
      <c r="AC809" s="262">
        <v>0.936048588781708</v>
      </c>
      <c r="AD809" s="262">
        <v>0.92</v>
      </c>
      <c r="AE809" s="260">
        <v>0.998470948012232</v>
      </c>
      <c r="AF809" s="260">
        <v>0.99554234769688</v>
      </c>
      <c r="AG809" s="260">
        <v>1</v>
      </c>
      <c r="AH809" s="260">
        <v>0.996940960538391</v>
      </c>
      <c r="AI809" s="262">
        <v>0.92</v>
      </c>
      <c r="AJ809" s="260">
        <v>0.942659105229994</v>
      </c>
      <c r="AK809" s="260">
        <v>0.91439205955335</v>
      </c>
      <c r="AL809" s="260">
        <v>0.953488372093023</v>
      </c>
      <c r="AM809" s="260">
        <v>0.954346099388749</v>
      </c>
      <c r="AN809" s="259">
        <v>0.99</v>
      </c>
      <c r="AO809" s="264">
        <v>1</v>
      </c>
      <c r="AP809" s="264">
        <v>1</v>
      </c>
      <c r="AQ809" s="264">
        <v>1</v>
      </c>
      <c r="AR809" s="265">
        <v>1</v>
      </c>
      <c r="AS809" s="286">
        <v>0.0810595228934205</v>
      </c>
      <c r="AT809" s="267">
        <v>0.125</v>
      </c>
      <c r="AU809" s="268">
        <v>0.230769230769231</v>
      </c>
      <c r="AV809" s="268">
        <v>0.166666666666667</v>
      </c>
      <c r="AW809" s="268">
        <v>0.108225108225108</v>
      </c>
      <c r="AX809" s="224"/>
      <c r="AY809" s="222"/>
    </row>
    <row r="810" ht="15" spans="1:51">
      <c r="A810" s="220"/>
      <c r="B810" s="224"/>
      <c r="C810" s="283" t="s">
        <v>668</v>
      </c>
      <c r="D810" s="111" t="s">
        <v>25</v>
      </c>
      <c r="E810" s="111" t="s">
        <v>669</v>
      </c>
      <c r="F810" s="293" t="s">
        <v>843</v>
      </c>
      <c r="G810" s="293" t="s">
        <v>843</v>
      </c>
      <c r="H810" s="293" t="s">
        <v>843</v>
      </c>
      <c r="I810" s="293" t="s">
        <v>843</v>
      </c>
      <c r="J810" s="259">
        <v>0.9</v>
      </c>
      <c r="K810" s="260">
        <v>0.964285714285714</v>
      </c>
      <c r="L810" s="260">
        <v>0.978260869565217</v>
      </c>
      <c r="M810" s="261">
        <v>0.980769230769231</v>
      </c>
      <c r="N810" s="261">
        <v>0.961832061068702</v>
      </c>
      <c r="O810" s="262">
        <v>0.9</v>
      </c>
      <c r="P810" s="263">
        <v>0.987713909609478</v>
      </c>
      <c r="Q810" s="260">
        <v>0.985414235705951</v>
      </c>
      <c r="R810" s="260">
        <v>0.989741995648119</v>
      </c>
      <c r="S810" s="260">
        <v>0.984147054262641</v>
      </c>
      <c r="T810" s="262">
        <v>0.9</v>
      </c>
      <c r="U810" s="260">
        <v>0.950197455024133</v>
      </c>
      <c r="V810" s="260">
        <v>0.949824970828471</v>
      </c>
      <c r="W810" s="260">
        <v>0.960833074292819</v>
      </c>
      <c r="X810" s="260">
        <v>0.95127217205635</v>
      </c>
      <c r="Y810" s="262">
        <v>0.92</v>
      </c>
      <c r="Z810" s="262">
        <v>0.948331539289559</v>
      </c>
      <c r="AA810" s="262">
        <v>0.94488188976378</v>
      </c>
      <c r="AB810" s="262">
        <v>0.960227272727273</v>
      </c>
      <c r="AC810" s="262">
        <v>0.951691044156324</v>
      </c>
      <c r="AD810" s="262">
        <v>0.92</v>
      </c>
      <c r="AE810" s="260">
        <v>0.999306999306999</v>
      </c>
      <c r="AF810" s="260">
        <v>0.999152542372881</v>
      </c>
      <c r="AG810" s="260">
        <v>0.999408284023669</v>
      </c>
      <c r="AH810" s="260">
        <v>0.998701919792307</v>
      </c>
      <c r="AI810" s="262">
        <v>0.92</v>
      </c>
      <c r="AJ810" s="260">
        <v>0.968288682340077</v>
      </c>
      <c r="AK810" s="260">
        <v>0.95904795239762</v>
      </c>
      <c r="AL810" s="260">
        <v>0.978638184245661</v>
      </c>
      <c r="AM810" s="260">
        <v>0.972886142648648</v>
      </c>
      <c r="AN810" s="259">
        <v>0.99</v>
      </c>
      <c r="AO810" s="264">
        <v>1</v>
      </c>
      <c r="AP810" s="264">
        <v>1</v>
      </c>
      <c r="AQ810" s="264">
        <v>1</v>
      </c>
      <c r="AR810" s="265">
        <v>1</v>
      </c>
      <c r="AS810" s="286">
        <v>0.0810595228934205</v>
      </c>
      <c r="AT810" s="267">
        <v>0.0754716981132075</v>
      </c>
      <c r="AU810" s="268">
        <v>0.160714285714286</v>
      </c>
      <c r="AV810" s="268">
        <v>0.222222222222222</v>
      </c>
      <c r="AW810" s="268">
        <v>0.0916104146576663</v>
      </c>
      <c r="AX810" s="224"/>
      <c r="AY810" s="222"/>
    </row>
    <row r="811" ht="15" spans="1:51">
      <c r="A811" s="220"/>
      <c r="B811" s="224"/>
      <c r="C811" s="283" t="s">
        <v>668</v>
      </c>
      <c r="D811" s="111" t="s">
        <v>25</v>
      </c>
      <c r="E811" s="111" t="s">
        <v>669</v>
      </c>
      <c r="F811" s="293" t="s">
        <v>844</v>
      </c>
      <c r="G811" s="293" t="s">
        <v>844</v>
      </c>
      <c r="H811" s="293" t="s">
        <v>844</v>
      </c>
      <c r="I811" s="293" t="s">
        <v>844</v>
      </c>
      <c r="J811" s="259">
        <v>0.9</v>
      </c>
      <c r="K811" s="260">
        <v>0.938461538461538</v>
      </c>
      <c r="L811" s="260">
        <v>0.982142857142857</v>
      </c>
      <c r="M811" s="261">
        <v>0.934426229508197</v>
      </c>
      <c r="N811" s="261">
        <v>0.934782608695652</v>
      </c>
      <c r="O811" s="262">
        <v>0.9</v>
      </c>
      <c r="P811" s="263">
        <v>0.958793617394354</v>
      </c>
      <c r="Q811" s="260">
        <v>0.975665748393021</v>
      </c>
      <c r="R811" s="260">
        <v>0.970721320202289</v>
      </c>
      <c r="S811" s="260">
        <v>0.972212758282061</v>
      </c>
      <c r="T811" s="262">
        <v>0.9</v>
      </c>
      <c r="U811" s="260">
        <v>0.933017709977205</v>
      </c>
      <c r="V811" s="260">
        <v>0.926997245179063</v>
      </c>
      <c r="W811" s="260">
        <v>0.942241149853607</v>
      </c>
      <c r="X811" s="260">
        <v>0.936088341984488</v>
      </c>
      <c r="Y811" s="262">
        <v>0.92</v>
      </c>
      <c r="Z811" s="262">
        <v>0.915014164305949</v>
      </c>
      <c r="AA811" s="262">
        <v>0.914004914004914</v>
      </c>
      <c r="AB811" s="262">
        <v>0.901172529313233</v>
      </c>
      <c r="AC811" s="262">
        <v>0.91360682203916</v>
      </c>
      <c r="AD811" s="262">
        <v>0.92</v>
      </c>
      <c r="AE811" s="260">
        <v>0.997912317327766</v>
      </c>
      <c r="AF811" s="260">
        <v>0.994475138121547</v>
      </c>
      <c r="AG811" s="260">
        <v>0.997657165169855</v>
      </c>
      <c r="AH811" s="260">
        <v>0.997961049005132</v>
      </c>
      <c r="AI811" s="262">
        <v>0.92</v>
      </c>
      <c r="AJ811" s="260">
        <v>0.951803666469545</v>
      </c>
      <c r="AK811" s="260">
        <v>0.938217122683142</v>
      </c>
      <c r="AL811" s="260">
        <v>0.961644464859899</v>
      </c>
      <c r="AM811" s="260">
        <v>0.955687628017999</v>
      </c>
      <c r="AN811" s="259">
        <v>0.99</v>
      </c>
      <c r="AO811" s="264">
        <v>1</v>
      </c>
      <c r="AP811" s="264">
        <v>1</v>
      </c>
      <c r="AQ811" s="264">
        <v>1</v>
      </c>
      <c r="AR811" s="265">
        <v>1</v>
      </c>
      <c r="AS811" s="286">
        <v>0.0810595228934205</v>
      </c>
      <c r="AT811" s="267">
        <v>0.0857142857142857</v>
      </c>
      <c r="AU811" s="268">
        <v>0</v>
      </c>
      <c r="AV811" s="268">
        <v>0.193548387096774</v>
      </c>
      <c r="AW811" s="268">
        <v>0.108527131782946</v>
      </c>
      <c r="AX811" s="224"/>
      <c r="AY811" s="222"/>
    </row>
    <row r="812" ht="15" spans="1:51">
      <c r="A812" s="220"/>
      <c r="B812" s="224"/>
      <c r="C812" s="283" t="s">
        <v>668</v>
      </c>
      <c r="D812" s="111" t="s">
        <v>25</v>
      </c>
      <c r="E812" s="111" t="s">
        <v>669</v>
      </c>
      <c r="F812" s="293" t="s">
        <v>845</v>
      </c>
      <c r="G812" s="293" t="s">
        <v>845</v>
      </c>
      <c r="H812" s="293" t="s">
        <v>845</v>
      </c>
      <c r="I812" s="293" t="s">
        <v>845</v>
      </c>
      <c r="J812" s="259">
        <v>0.9</v>
      </c>
      <c r="K812" s="260">
        <v>1</v>
      </c>
      <c r="L812" s="260">
        <v>0.833333333333333</v>
      </c>
      <c r="M812" s="261">
        <v>0.96</v>
      </c>
      <c r="N812" s="261">
        <v>0.918367346938776</v>
      </c>
      <c r="O812" s="262">
        <v>0.9</v>
      </c>
      <c r="P812" s="263">
        <v>0.986500168747891</v>
      </c>
      <c r="Q812" s="260">
        <v>0.991313789359392</v>
      </c>
      <c r="R812" s="260">
        <v>0.987962962962963</v>
      </c>
      <c r="S812" s="260">
        <v>0.990907851955688</v>
      </c>
      <c r="T812" s="262">
        <v>0.9</v>
      </c>
      <c r="U812" s="260">
        <v>0.956463044211947</v>
      </c>
      <c r="V812" s="260">
        <v>0.953311617806732</v>
      </c>
      <c r="W812" s="260">
        <v>0.952314814814815</v>
      </c>
      <c r="X812" s="260">
        <v>0.961898642992037</v>
      </c>
      <c r="Y812" s="262">
        <v>0.92</v>
      </c>
      <c r="Z812" s="262">
        <v>0.946046511627907</v>
      </c>
      <c r="AA812" s="262">
        <v>0.904950495049505</v>
      </c>
      <c r="AB812" s="262">
        <v>0.957081545064378</v>
      </c>
      <c r="AC812" s="262">
        <v>0.949383998812528</v>
      </c>
      <c r="AD812" s="262">
        <v>0.92</v>
      </c>
      <c r="AE812" s="260">
        <v>0.999138821908371</v>
      </c>
      <c r="AF812" s="260">
        <v>0.996169858451291</v>
      </c>
      <c r="AG812" s="260">
        <v>0.995495034299171</v>
      </c>
      <c r="AH812" s="260">
        <v>0.991579473925549</v>
      </c>
      <c r="AI812" s="262">
        <v>0.92</v>
      </c>
      <c r="AJ812" s="260">
        <v>0.969299331517702</v>
      </c>
      <c r="AK812" s="260">
        <v>0.948807854137447</v>
      </c>
      <c r="AL812" s="260">
        <v>0.975166142007695</v>
      </c>
      <c r="AM812" s="260">
        <v>0.97583360107282</v>
      </c>
      <c r="AN812" s="259">
        <v>0.99</v>
      </c>
      <c r="AO812" s="264">
        <v>1</v>
      </c>
      <c r="AP812" s="264">
        <v>1</v>
      </c>
      <c r="AQ812" s="264">
        <v>1</v>
      </c>
      <c r="AR812" s="265">
        <v>1</v>
      </c>
      <c r="AS812" s="286">
        <v>0.0810595228934205</v>
      </c>
      <c r="AT812" s="267">
        <v>0.428571428571429</v>
      </c>
      <c r="AU812" s="268">
        <v>0.125</v>
      </c>
      <c r="AV812" s="268">
        <v>0</v>
      </c>
      <c r="AW812" s="268">
        <v>0.0765957446808511</v>
      </c>
      <c r="AX812" s="224"/>
      <c r="AY812" s="222"/>
    </row>
    <row r="813" ht="15" spans="1:51">
      <c r="A813" s="220"/>
      <c r="B813" s="224"/>
      <c r="C813" s="283" t="s">
        <v>668</v>
      </c>
      <c r="D813" s="111" t="s">
        <v>25</v>
      </c>
      <c r="E813" s="111" t="s">
        <v>669</v>
      </c>
      <c r="F813" s="293" t="s">
        <v>846</v>
      </c>
      <c r="G813" s="293" t="s">
        <v>846</v>
      </c>
      <c r="H813" s="293" t="s">
        <v>846</v>
      </c>
      <c r="I813" s="293" t="s">
        <v>846</v>
      </c>
      <c r="J813" s="259">
        <v>0.9</v>
      </c>
      <c r="K813" s="260">
        <v>0.884615384615385</v>
      </c>
      <c r="L813" s="260">
        <v>0.954545454545455</v>
      </c>
      <c r="M813" s="261">
        <v>1</v>
      </c>
      <c r="N813" s="261">
        <v>0.947194719471947</v>
      </c>
      <c r="O813" s="262">
        <v>0.9</v>
      </c>
      <c r="P813" s="263">
        <v>0.962154942119323</v>
      </c>
      <c r="Q813" s="260">
        <v>0.950636942675159</v>
      </c>
      <c r="R813" s="260">
        <v>0.971594577146546</v>
      </c>
      <c r="S813" s="260">
        <v>0.96318003365115</v>
      </c>
      <c r="T813" s="262">
        <v>0.9</v>
      </c>
      <c r="U813" s="260">
        <v>0.943009795191451</v>
      </c>
      <c r="V813" s="260">
        <v>0.947452229299363</v>
      </c>
      <c r="W813" s="260">
        <v>0.957391865719819</v>
      </c>
      <c r="X813" s="260">
        <v>0.95350532809871</v>
      </c>
      <c r="Y813" s="262">
        <v>0.92</v>
      </c>
      <c r="Z813" s="262">
        <v>0.940491591203105</v>
      </c>
      <c r="AA813" s="262">
        <v>0.948328267477204</v>
      </c>
      <c r="AB813" s="262">
        <v>0.955375253549696</v>
      </c>
      <c r="AC813" s="262">
        <v>0.94234606613455</v>
      </c>
      <c r="AD813" s="262">
        <v>0.92</v>
      </c>
      <c r="AE813" s="260">
        <v>0.999188311688312</v>
      </c>
      <c r="AF813" s="260">
        <v>0.99815668202765</v>
      </c>
      <c r="AG813" s="260">
        <v>0.994732881866065</v>
      </c>
      <c r="AH813" s="260">
        <v>0.996361455417833</v>
      </c>
      <c r="AI813" s="262">
        <v>0.92</v>
      </c>
      <c r="AJ813" s="260">
        <v>0.966213978138456</v>
      </c>
      <c r="AK813" s="260">
        <v>0.96760710553814</v>
      </c>
      <c r="AL813" s="260">
        <v>0.981390793339863</v>
      </c>
      <c r="AM813" s="260">
        <v>0.970518393302745</v>
      </c>
      <c r="AN813" s="259">
        <v>0.99</v>
      </c>
      <c r="AO813" s="264">
        <v>1</v>
      </c>
      <c r="AP813" s="264">
        <v>1</v>
      </c>
      <c r="AQ813" s="264">
        <v>1</v>
      </c>
      <c r="AR813" s="265">
        <v>1</v>
      </c>
      <c r="AS813" s="286">
        <v>0.0810595228934205</v>
      </c>
      <c r="AT813" s="267">
        <v>0</v>
      </c>
      <c r="AU813" s="268">
        <v>0</v>
      </c>
      <c r="AV813" s="268">
        <v>0.5</v>
      </c>
      <c r="AW813" s="268">
        <v>0.0680851063829787</v>
      </c>
      <c r="AX813" s="224"/>
      <c r="AY813" s="222"/>
    </row>
    <row r="814" ht="15" spans="1:51">
      <c r="A814" s="220"/>
      <c r="B814" s="224"/>
      <c r="C814" s="283" t="s">
        <v>668</v>
      </c>
      <c r="D814" s="111" t="s">
        <v>25</v>
      </c>
      <c r="E814" s="111" t="s">
        <v>669</v>
      </c>
      <c r="F814" s="293" t="s">
        <v>847</v>
      </c>
      <c r="G814" s="293" t="s">
        <v>847</v>
      </c>
      <c r="H814" s="293" t="s">
        <v>847</v>
      </c>
      <c r="I814" s="293" t="s">
        <v>847</v>
      </c>
      <c r="J814" s="259">
        <v>0.9</v>
      </c>
      <c r="K814" s="260">
        <v>0.975</v>
      </c>
      <c r="L814" s="260">
        <v>1</v>
      </c>
      <c r="M814" s="261">
        <v>1</v>
      </c>
      <c r="N814" s="261">
        <v>0.983926521239954</v>
      </c>
      <c r="O814" s="262">
        <v>0.9</v>
      </c>
      <c r="P814" s="263">
        <v>0.950025759917568</v>
      </c>
      <c r="Q814" s="260">
        <v>0.952295229522952</v>
      </c>
      <c r="R814" s="260">
        <v>0.96538607835679</v>
      </c>
      <c r="S814" s="260">
        <v>0.963771026460807</v>
      </c>
      <c r="T814" s="262">
        <v>0.9</v>
      </c>
      <c r="U814" s="260">
        <v>0.931221020092736</v>
      </c>
      <c r="V814" s="260">
        <v>0.91989198919892</v>
      </c>
      <c r="W814" s="260">
        <v>0.935336629897299</v>
      </c>
      <c r="X814" s="260">
        <v>0.941294603409219</v>
      </c>
      <c r="Y814" s="262">
        <v>0.92</v>
      </c>
      <c r="Z814" s="262">
        <v>0.93783576362241</v>
      </c>
      <c r="AA814" s="262">
        <v>0.868465430016863</v>
      </c>
      <c r="AB814" s="262">
        <v>0.927400468384075</v>
      </c>
      <c r="AC814" s="262">
        <v>0.917521964036456</v>
      </c>
      <c r="AD814" s="262">
        <v>0.92</v>
      </c>
      <c r="AE814" s="260">
        <v>0.996910401647786</v>
      </c>
      <c r="AF814" s="260">
        <v>0.992758393680053</v>
      </c>
      <c r="AG814" s="260">
        <v>0.992939277788985</v>
      </c>
      <c r="AH814" s="260">
        <v>0.992487724354042</v>
      </c>
      <c r="AI814" s="262">
        <v>0.92</v>
      </c>
      <c r="AJ814" s="260">
        <v>0.966827386692382</v>
      </c>
      <c r="AK814" s="260">
        <v>0.937206572769953</v>
      </c>
      <c r="AL814" s="260">
        <v>0.965546942291128</v>
      </c>
      <c r="AM814" s="260">
        <v>0.962311209643896</v>
      </c>
      <c r="AN814" s="259">
        <v>0.99</v>
      </c>
      <c r="AO814" s="264">
        <v>1</v>
      </c>
      <c r="AP814" s="264">
        <v>1</v>
      </c>
      <c r="AQ814" s="264">
        <v>1</v>
      </c>
      <c r="AR814" s="265">
        <v>1</v>
      </c>
      <c r="AS814" s="286">
        <v>0.0810595228934205</v>
      </c>
      <c r="AT814" s="267">
        <v>0.133333333333333</v>
      </c>
      <c r="AU814" s="268">
        <v>0.666666666666667</v>
      </c>
      <c r="AV814" s="268">
        <v>0.0833333333333333</v>
      </c>
      <c r="AW814" s="268">
        <v>0.0458015267175573</v>
      </c>
      <c r="AX814" s="224"/>
      <c r="AY814" s="222"/>
    </row>
    <row r="815" ht="15" spans="1:51">
      <c r="A815" s="220"/>
      <c r="B815" s="224"/>
      <c r="C815" s="283" t="s">
        <v>668</v>
      </c>
      <c r="D815" s="111" t="s">
        <v>25</v>
      </c>
      <c r="E815" s="111" t="s">
        <v>669</v>
      </c>
      <c r="F815" s="293" t="s">
        <v>848</v>
      </c>
      <c r="G815" s="293" t="s">
        <v>848</v>
      </c>
      <c r="H815" s="293" t="s">
        <v>848</v>
      </c>
      <c r="I815" s="293" t="s">
        <v>848</v>
      </c>
      <c r="J815" s="259">
        <v>0.9</v>
      </c>
      <c r="K815" s="260">
        <v>1</v>
      </c>
      <c r="L815" s="260">
        <v>1</v>
      </c>
      <c r="M815" s="261">
        <v>0.966666666666667</v>
      </c>
      <c r="N815" s="261">
        <v>0.97787610619469</v>
      </c>
      <c r="O815" s="262">
        <v>0.9</v>
      </c>
      <c r="P815" s="263">
        <v>0.993637621023513</v>
      </c>
      <c r="Q815" s="260">
        <v>0.986577181208054</v>
      </c>
      <c r="R815" s="260">
        <v>0.995305164319249</v>
      </c>
      <c r="S815" s="260">
        <v>0.994527475191798</v>
      </c>
      <c r="T815" s="262">
        <v>0.9</v>
      </c>
      <c r="U815" s="260">
        <v>0.959612724757953</v>
      </c>
      <c r="V815" s="260">
        <v>0.971236816874401</v>
      </c>
      <c r="W815" s="260">
        <v>0.972222222222222</v>
      </c>
      <c r="X815" s="260">
        <v>0.968827390333027</v>
      </c>
      <c r="Y815" s="262">
        <v>0.92</v>
      </c>
      <c r="Z815" s="262">
        <v>0.94122965641953</v>
      </c>
      <c r="AA815" s="262">
        <v>0.946788990825688</v>
      </c>
      <c r="AB815" s="262">
        <v>0.967362924281984</v>
      </c>
      <c r="AC815" s="262">
        <v>0.951250830197033</v>
      </c>
      <c r="AD815" s="262">
        <v>0.92</v>
      </c>
      <c r="AE815" s="260">
        <v>0.999006087712759</v>
      </c>
      <c r="AF815" s="260">
        <v>0.99154415297396</v>
      </c>
      <c r="AG815" s="260">
        <v>0.993542791056284</v>
      </c>
      <c r="AH815" s="260">
        <v>0.996280314433852</v>
      </c>
      <c r="AI815" s="262">
        <v>0.92</v>
      </c>
      <c r="AJ815" s="260">
        <v>0.97034526583351</v>
      </c>
      <c r="AK815" s="260">
        <v>0.97544080604534</v>
      </c>
      <c r="AL815" s="260">
        <v>0.986766917293233</v>
      </c>
      <c r="AM815" s="260">
        <v>0.977608224838814</v>
      </c>
      <c r="AN815" s="259">
        <v>0.99</v>
      </c>
      <c r="AO815" s="264">
        <v>1</v>
      </c>
      <c r="AP815" s="264">
        <v>1</v>
      </c>
      <c r="AQ815" s="264">
        <v>1</v>
      </c>
      <c r="AR815" s="265">
        <v>1</v>
      </c>
      <c r="AS815" s="286">
        <v>0.0810595228934205</v>
      </c>
      <c r="AT815" s="267">
        <v>0</v>
      </c>
      <c r="AU815" s="268">
        <v>0.285714285714286</v>
      </c>
      <c r="AV815" s="268">
        <v>0</v>
      </c>
      <c r="AW815" s="268">
        <v>0.0695970695970696</v>
      </c>
      <c r="AX815" s="224"/>
      <c r="AY815" s="222"/>
    </row>
    <row r="816" ht="15" spans="1:51">
      <c r="A816" s="220"/>
      <c r="B816" s="224"/>
      <c r="C816" s="283" t="s">
        <v>668</v>
      </c>
      <c r="D816" s="111" t="s">
        <v>25</v>
      </c>
      <c r="E816" s="111" t="s">
        <v>669</v>
      </c>
      <c r="F816" s="293" t="s">
        <v>849</v>
      </c>
      <c r="G816" s="293" t="s">
        <v>849</v>
      </c>
      <c r="H816" s="293" t="s">
        <v>849</v>
      </c>
      <c r="I816" s="293" t="s">
        <v>849</v>
      </c>
      <c r="J816" s="259">
        <v>0.9</v>
      </c>
      <c r="K816" s="260">
        <v>1</v>
      </c>
      <c r="L816" s="260">
        <v>1</v>
      </c>
      <c r="M816" s="261">
        <v>1</v>
      </c>
      <c r="N816" s="261">
        <v>0.996644295302013</v>
      </c>
      <c r="O816" s="262">
        <v>0.9</v>
      </c>
      <c r="P816" s="263">
        <v>0.995490417136415</v>
      </c>
      <c r="Q816" s="260">
        <v>0.995995995995996</v>
      </c>
      <c r="R816" s="260">
        <v>0.992354124748491</v>
      </c>
      <c r="S816" s="260">
        <v>0.995248143001733</v>
      </c>
      <c r="T816" s="262">
        <v>0.9</v>
      </c>
      <c r="U816" s="260">
        <v>0.974069898534386</v>
      </c>
      <c r="V816" s="260">
        <v>0.977977977977978</v>
      </c>
      <c r="W816" s="260">
        <v>0.974647887323944</v>
      </c>
      <c r="X816" s="260">
        <v>0.980546549328393</v>
      </c>
      <c r="Y816" s="262">
        <v>0.92</v>
      </c>
      <c r="Z816" s="262">
        <v>0.951495553759095</v>
      </c>
      <c r="AA816" s="262">
        <v>0.913513513513514</v>
      </c>
      <c r="AB816" s="262">
        <v>0.94148244473342</v>
      </c>
      <c r="AC816" s="262">
        <v>0.944996572995202</v>
      </c>
      <c r="AD816" s="262">
        <v>0.92</v>
      </c>
      <c r="AE816" s="260">
        <v>0.999288256227758</v>
      </c>
      <c r="AF816" s="260">
        <v>0.996280223186609</v>
      </c>
      <c r="AG816" s="260">
        <v>0.996369294605809</v>
      </c>
      <c r="AH816" s="260">
        <v>0.997024657360808</v>
      </c>
      <c r="AI816" s="262">
        <v>0.92</v>
      </c>
      <c r="AJ816" s="260">
        <v>0.981400208986416</v>
      </c>
      <c r="AK816" s="260">
        <v>0.963963963963964</v>
      </c>
      <c r="AL816" s="260">
        <v>0.984326982175784</v>
      </c>
      <c r="AM816" s="260">
        <v>0.980756981871632</v>
      </c>
      <c r="AN816" s="259">
        <v>0.99</v>
      </c>
      <c r="AO816" s="264">
        <v>1</v>
      </c>
      <c r="AP816" s="264">
        <v>1</v>
      </c>
      <c r="AQ816" s="264">
        <v>1</v>
      </c>
      <c r="AR816" s="265">
        <v>1</v>
      </c>
      <c r="AS816" s="286">
        <v>0.0810595228934205</v>
      </c>
      <c r="AT816" s="267">
        <v>0</v>
      </c>
      <c r="AU816" s="268">
        <v>0.0714285714285714</v>
      </c>
      <c r="AV816" s="268">
        <v>0.0476190476190476</v>
      </c>
      <c r="AW816" s="268">
        <v>0.0392156862745098</v>
      </c>
      <c r="AX816" s="224"/>
      <c r="AY816" s="222"/>
    </row>
    <row r="817" ht="15" spans="1:51">
      <c r="A817" s="220"/>
      <c r="B817" s="224"/>
      <c r="C817" s="283" t="s">
        <v>668</v>
      </c>
      <c r="D817" s="111" t="s">
        <v>25</v>
      </c>
      <c r="E817" s="111" t="s">
        <v>669</v>
      </c>
      <c r="F817" s="293" t="s">
        <v>850</v>
      </c>
      <c r="G817" s="293" t="s">
        <v>850</v>
      </c>
      <c r="H817" s="293" t="s">
        <v>850</v>
      </c>
      <c r="I817" s="293" t="s">
        <v>850</v>
      </c>
      <c r="J817" s="259">
        <v>0.9</v>
      </c>
      <c r="K817" s="260">
        <v>0.974358974358974</v>
      </c>
      <c r="L817" s="260">
        <v>0.866666666666667</v>
      </c>
      <c r="M817" s="261">
        <v>0.928571428571429</v>
      </c>
      <c r="N817" s="261">
        <v>0.911262798634812</v>
      </c>
      <c r="O817" s="262">
        <v>0.9</v>
      </c>
      <c r="P817" s="263">
        <v>0.983424047501237</v>
      </c>
      <c r="Q817" s="260">
        <v>0.987394957983193</v>
      </c>
      <c r="R817" s="260">
        <v>0.989161849710983</v>
      </c>
      <c r="S817" s="260">
        <v>0.982842200235499</v>
      </c>
      <c r="T817" s="262">
        <v>0.9</v>
      </c>
      <c r="U817" s="260">
        <v>0.915635823849579</v>
      </c>
      <c r="V817" s="260">
        <v>0.925210084033613</v>
      </c>
      <c r="W817" s="260">
        <v>0.937861271676301</v>
      </c>
      <c r="X817" s="260">
        <v>0.932806263667365</v>
      </c>
      <c r="Y817" s="262">
        <v>0.92</v>
      </c>
      <c r="Z817" s="262">
        <v>0.93050475493782</v>
      </c>
      <c r="AA817" s="262">
        <v>0.93517017828201</v>
      </c>
      <c r="AB817" s="262">
        <v>0.943283582089552</v>
      </c>
      <c r="AC817" s="262">
        <v>0.942598069738481</v>
      </c>
      <c r="AD817" s="262">
        <v>0.92</v>
      </c>
      <c r="AE817" s="260">
        <v>0.998827323365582</v>
      </c>
      <c r="AF817" s="260">
        <v>0.988015978695073</v>
      </c>
      <c r="AG817" s="260">
        <v>0.997290537724052</v>
      </c>
      <c r="AH817" s="260">
        <v>0.995061890966553</v>
      </c>
      <c r="AI817" s="262">
        <v>0.92</v>
      </c>
      <c r="AJ817" s="260">
        <v>0.961545572194491</v>
      </c>
      <c r="AK817" s="260">
        <v>0.954620918649696</v>
      </c>
      <c r="AL817" s="260">
        <v>0.968990193479989</v>
      </c>
      <c r="AM817" s="260">
        <v>0.966604457130311</v>
      </c>
      <c r="AN817" s="259">
        <v>0.99</v>
      </c>
      <c r="AO817" s="264">
        <v>1</v>
      </c>
      <c r="AP817" s="264">
        <v>1</v>
      </c>
      <c r="AQ817" s="264">
        <v>1</v>
      </c>
      <c r="AR817" s="265">
        <v>1</v>
      </c>
      <c r="AS817" s="286">
        <v>0.0810595228934205</v>
      </c>
      <c r="AT817" s="267">
        <v>0.135135135135135</v>
      </c>
      <c r="AU817" s="268">
        <v>0.111111111111111</v>
      </c>
      <c r="AV817" s="268">
        <v>0.133333333333333</v>
      </c>
      <c r="AW817" s="268">
        <v>0.0821678321678322</v>
      </c>
      <c r="AX817" s="224"/>
      <c r="AY817" s="222"/>
    </row>
    <row r="818" ht="15" spans="1:51">
      <c r="A818" s="220"/>
      <c r="B818" s="224"/>
      <c r="C818" s="283" t="s">
        <v>668</v>
      </c>
      <c r="D818" s="111" t="s">
        <v>25</v>
      </c>
      <c r="E818" s="111" t="s">
        <v>669</v>
      </c>
      <c r="F818" s="293" t="s">
        <v>851</v>
      </c>
      <c r="G818" s="293" t="s">
        <v>851</v>
      </c>
      <c r="H818" s="293" t="s">
        <v>851</v>
      </c>
      <c r="I818" s="293" t="s">
        <v>851</v>
      </c>
      <c r="J818" s="259">
        <v>0.9</v>
      </c>
      <c r="K818" s="260">
        <v>0.96875</v>
      </c>
      <c r="L818" s="260">
        <v>1</v>
      </c>
      <c r="M818" s="261">
        <v>1</v>
      </c>
      <c r="N818" s="261">
        <v>0.981894150417827</v>
      </c>
      <c r="O818" s="262">
        <v>0.9</v>
      </c>
      <c r="P818" s="263">
        <v>0.950666288630564</v>
      </c>
      <c r="Q818" s="260">
        <v>0.939611054247697</v>
      </c>
      <c r="R818" s="260">
        <v>0.951487973909499</v>
      </c>
      <c r="S818" s="260">
        <v>0.956798312753002</v>
      </c>
      <c r="T818" s="262">
        <v>0.9</v>
      </c>
      <c r="U818" s="260">
        <v>0.936206407711937</v>
      </c>
      <c r="V818" s="260">
        <v>0.944728761514841</v>
      </c>
      <c r="W818" s="260">
        <v>0.94374235629841</v>
      </c>
      <c r="X818" s="260">
        <v>0.945793788481818</v>
      </c>
      <c r="Y818" s="262">
        <v>0.92</v>
      </c>
      <c r="Z818" s="262">
        <v>0.909317803660566</v>
      </c>
      <c r="AA818" s="262">
        <v>0.872458410351202</v>
      </c>
      <c r="AB818" s="262">
        <v>0.892998678996037</v>
      </c>
      <c r="AC818" s="262">
        <v>0.889720034995626</v>
      </c>
      <c r="AD818" s="262">
        <v>0.92</v>
      </c>
      <c r="AE818" s="260">
        <v>0.996446339729922</v>
      </c>
      <c r="AF818" s="260">
        <v>0.988113695090439</v>
      </c>
      <c r="AG818" s="260">
        <v>0.977550216620717</v>
      </c>
      <c r="AH818" s="260">
        <v>0.989280560709132</v>
      </c>
      <c r="AI818" s="262">
        <v>0.92</v>
      </c>
      <c r="AJ818" s="260">
        <v>0.952844153097906</v>
      </c>
      <c r="AK818" s="260">
        <v>0.938157894736842</v>
      </c>
      <c r="AL818" s="260">
        <v>0.961993769470405</v>
      </c>
      <c r="AM818" s="260">
        <v>0.95167650444537</v>
      </c>
      <c r="AN818" s="259">
        <v>0.99</v>
      </c>
      <c r="AO818" s="264">
        <v>1</v>
      </c>
      <c r="AP818" s="264">
        <v>1</v>
      </c>
      <c r="AQ818" s="264">
        <v>1</v>
      </c>
      <c r="AR818" s="265">
        <v>1</v>
      </c>
      <c r="AS818" s="286">
        <v>0.0810595228934205</v>
      </c>
      <c r="AT818" s="267">
        <v>0.2</v>
      </c>
      <c r="AU818" s="268">
        <v>0</v>
      </c>
      <c r="AV818" s="268">
        <v>0.166666666666667</v>
      </c>
      <c r="AW818" s="268">
        <v>0.0392857142857143</v>
      </c>
      <c r="AX818" s="224"/>
      <c r="AY818" s="222"/>
    </row>
    <row r="819" ht="15" spans="1:51">
      <c r="A819" s="220"/>
      <c r="B819" s="224"/>
      <c r="C819" s="283" t="s">
        <v>668</v>
      </c>
      <c r="D819" s="111" t="s">
        <v>25</v>
      </c>
      <c r="E819" s="111" t="s">
        <v>669</v>
      </c>
      <c r="F819" s="293" t="s">
        <v>852</v>
      </c>
      <c r="G819" s="293" t="s">
        <v>852</v>
      </c>
      <c r="H819" s="293" t="s">
        <v>852</v>
      </c>
      <c r="I819" s="293" t="s">
        <v>852</v>
      </c>
      <c r="J819" s="259">
        <v>0.9</v>
      </c>
      <c r="K819" s="260">
        <v>0.782608695652174</v>
      </c>
      <c r="L819" s="260">
        <v>0.8</v>
      </c>
      <c r="M819" s="261">
        <v>0.863636363636364</v>
      </c>
      <c r="N819" s="261">
        <v>0.835365853658537</v>
      </c>
      <c r="O819" s="262">
        <v>0.9</v>
      </c>
      <c r="P819" s="263">
        <v>0.94955044955045</v>
      </c>
      <c r="Q819" s="260">
        <v>0.989071038251366</v>
      </c>
      <c r="R819" s="260">
        <v>0.980330448465775</v>
      </c>
      <c r="S819" s="260">
        <v>0.947526095045883</v>
      </c>
      <c r="T819" s="262">
        <v>0.9</v>
      </c>
      <c r="U819" s="260">
        <v>0.916083916083916</v>
      </c>
      <c r="V819" s="260">
        <v>0.877959927140255</v>
      </c>
      <c r="W819" s="260">
        <v>0.926042486231314</v>
      </c>
      <c r="X819" s="260">
        <v>0.935479801961465</v>
      </c>
      <c r="Y819" s="262">
        <v>0.92</v>
      </c>
      <c r="Z819" s="262">
        <v>0.931276297335203</v>
      </c>
      <c r="AA819" s="262">
        <v>0.930232558139535</v>
      </c>
      <c r="AB819" s="262">
        <v>0.909313725490196</v>
      </c>
      <c r="AC819" s="262">
        <v>0.920966322694184</v>
      </c>
      <c r="AD819" s="262">
        <v>0.92</v>
      </c>
      <c r="AE819" s="260">
        <v>1</v>
      </c>
      <c r="AF819" s="260">
        <v>1</v>
      </c>
      <c r="AG819" s="260">
        <v>0.983695652173913</v>
      </c>
      <c r="AH819" s="260">
        <v>0.989734299516908</v>
      </c>
      <c r="AI819" s="262">
        <v>0.92</v>
      </c>
      <c r="AJ819" s="260">
        <v>0.96316758747698</v>
      </c>
      <c r="AK819" s="260">
        <v>0.949194547707559</v>
      </c>
      <c r="AL819" s="260">
        <v>0.957712924359738</v>
      </c>
      <c r="AM819" s="260">
        <v>0.960034379028792</v>
      </c>
      <c r="AN819" s="259">
        <v>0.99</v>
      </c>
      <c r="AO819" s="264">
        <v>1</v>
      </c>
      <c r="AP819" s="264">
        <v>1</v>
      </c>
      <c r="AQ819" s="264">
        <v>1</v>
      </c>
      <c r="AR819" s="265">
        <v>1</v>
      </c>
      <c r="AS819" s="286">
        <v>0.0810595228934205</v>
      </c>
      <c r="AT819" s="267">
        <v>0</v>
      </c>
      <c r="AU819" s="268">
        <v>0.2</v>
      </c>
      <c r="AV819" s="268">
        <v>0.2</v>
      </c>
      <c r="AW819" s="268">
        <v>0.0641711229946524</v>
      </c>
      <c r="AX819" s="224"/>
      <c r="AY819" s="222"/>
    </row>
    <row r="820" ht="15" spans="1:51">
      <c r="A820" s="220"/>
      <c r="B820" s="224"/>
      <c r="C820" s="283" t="s">
        <v>668</v>
      </c>
      <c r="D820" s="111" t="s">
        <v>25</v>
      </c>
      <c r="E820" s="111" t="s">
        <v>669</v>
      </c>
      <c r="F820" s="293" t="s">
        <v>853</v>
      </c>
      <c r="G820" s="293" t="s">
        <v>853</v>
      </c>
      <c r="H820" s="293" t="s">
        <v>853</v>
      </c>
      <c r="I820" s="293" t="s">
        <v>853</v>
      </c>
      <c r="J820" s="259">
        <v>0.9</v>
      </c>
      <c r="K820" s="260">
        <v>0.909090909090909</v>
      </c>
      <c r="L820" s="260">
        <v>0.961538461538462</v>
      </c>
      <c r="M820" s="261">
        <v>1</v>
      </c>
      <c r="N820" s="261">
        <v>0.943478260869565</v>
      </c>
      <c r="O820" s="262">
        <v>0.9</v>
      </c>
      <c r="P820" s="263">
        <v>0.876934148974451</v>
      </c>
      <c r="Q820" s="260">
        <v>0.954159592529711</v>
      </c>
      <c r="R820" s="260">
        <v>0.937879495562821</v>
      </c>
      <c r="S820" s="260">
        <v>0.904634938454753</v>
      </c>
      <c r="T820" s="262">
        <v>0.9</v>
      </c>
      <c r="U820" s="260">
        <v>0.902482907520691</v>
      </c>
      <c r="V820" s="260">
        <v>0.932937181663837</v>
      </c>
      <c r="W820" s="260">
        <v>0.929472209248015</v>
      </c>
      <c r="X820" s="260">
        <v>0.925744757628002</v>
      </c>
      <c r="Y820" s="262">
        <v>0.92</v>
      </c>
      <c r="Z820" s="262">
        <v>0.927667269439421</v>
      </c>
      <c r="AA820" s="262">
        <v>0.887820512820513</v>
      </c>
      <c r="AB820" s="262">
        <v>0.945911949685535</v>
      </c>
      <c r="AC820" s="262">
        <v>0.92654089124125</v>
      </c>
      <c r="AD820" s="262">
        <v>0.92</v>
      </c>
      <c r="AE820" s="260">
        <v>0.973556395035078</v>
      </c>
      <c r="AF820" s="260">
        <v>0.987394957983193</v>
      </c>
      <c r="AG820" s="260">
        <v>0.985744832501782</v>
      </c>
      <c r="AH820" s="260">
        <v>0.982154088050314</v>
      </c>
      <c r="AI820" s="262">
        <v>0.92</v>
      </c>
      <c r="AJ820" s="260">
        <v>0.955749935683046</v>
      </c>
      <c r="AK820" s="260">
        <v>0.956405097250168</v>
      </c>
      <c r="AL820" s="260">
        <v>0.975153165418652</v>
      </c>
      <c r="AM820" s="260">
        <v>0.961923956858046</v>
      </c>
      <c r="AN820" s="259">
        <v>0.99</v>
      </c>
      <c r="AO820" s="264">
        <v>1</v>
      </c>
      <c r="AP820" s="264">
        <v>1</v>
      </c>
      <c r="AQ820" s="264">
        <v>1</v>
      </c>
      <c r="AR820" s="265">
        <v>1</v>
      </c>
      <c r="AS820" s="286">
        <v>0.0810595228934205</v>
      </c>
      <c r="AT820" s="267">
        <v>0.0666666666666667</v>
      </c>
      <c r="AU820" s="268">
        <v>0.5</v>
      </c>
      <c r="AV820" s="268">
        <v>0.0769230769230769</v>
      </c>
      <c r="AW820" s="268">
        <v>0.0519031141868512</v>
      </c>
      <c r="AX820" s="224"/>
      <c r="AY820" s="222"/>
    </row>
    <row r="821" ht="15" spans="1:51">
      <c r="A821" s="220"/>
      <c r="B821" s="224"/>
      <c r="C821" s="283" t="s">
        <v>668</v>
      </c>
      <c r="D821" s="111" t="s">
        <v>25</v>
      </c>
      <c r="E821" s="111" t="s">
        <v>669</v>
      </c>
      <c r="F821" s="293" t="s">
        <v>854</v>
      </c>
      <c r="G821" s="293" t="s">
        <v>854</v>
      </c>
      <c r="H821" s="293" t="s">
        <v>854</v>
      </c>
      <c r="I821" s="293" t="s">
        <v>854</v>
      </c>
      <c r="J821" s="259">
        <v>0.9</v>
      </c>
      <c r="K821" s="260">
        <v>0.777777777777778</v>
      </c>
      <c r="L821" s="260">
        <v>0.842105263157895</v>
      </c>
      <c r="M821" s="261">
        <v>0.884615384615385</v>
      </c>
      <c r="N821" s="261">
        <v>0.872852233676976</v>
      </c>
      <c r="O821" s="262">
        <v>0.9</v>
      </c>
      <c r="P821" s="263">
        <v>0.871193210184723</v>
      </c>
      <c r="Q821" s="260">
        <v>0.960975609756098</v>
      </c>
      <c r="R821" s="260">
        <v>0.91793893129771</v>
      </c>
      <c r="S821" s="260">
        <v>0.913469319418478</v>
      </c>
      <c r="T821" s="262">
        <v>0.9</v>
      </c>
      <c r="U821" s="260">
        <v>0.909136295556665</v>
      </c>
      <c r="V821" s="260">
        <v>0.921951219512195</v>
      </c>
      <c r="W821" s="260">
        <v>0.934478371501272</v>
      </c>
      <c r="X821" s="260">
        <v>0.931467477746463</v>
      </c>
      <c r="Y821" s="262">
        <v>0.92</v>
      </c>
      <c r="Z821" s="262">
        <v>0.912144702842377</v>
      </c>
      <c r="AA821" s="262">
        <v>0.798941798941799</v>
      </c>
      <c r="AB821" s="262">
        <v>0.944353518821604</v>
      </c>
      <c r="AC821" s="262">
        <v>0.916192921327709</v>
      </c>
      <c r="AD821" s="262">
        <v>0.92</v>
      </c>
      <c r="AE821" s="260">
        <v>0.989037758830694</v>
      </c>
      <c r="AF821" s="260">
        <v>0.987394957983193</v>
      </c>
      <c r="AG821" s="260">
        <v>0.982677165354331</v>
      </c>
      <c r="AH821" s="260">
        <v>0.980019903544362</v>
      </c>
      <c r="AI821" s="262">
        <v>0.92</v>
      </c>
      <c r="AJ821" s="260">
        <v>0.953546993158084</v>
      </c>
      <c r="AK821" s="260">
        <v>0.924677898909812</v>
      </c>
      <c r="AL821" s="260">
        <v>0.967048054919908</v>
      </c>
      <c r="AM821" s="260">
        <v>0.958405147650236</v>
      </c>
      <c r="AN821" s="259">
        <v>0.99</v>
      </c>
      <c r="AO821" s="264">
        <v>1</v>
      </c>
      <c r="AP821" s="264">
        <v>1</v>
      </c>
      <c r="AQ821" s="264">
        <v>1</v>
      </c>
      <c r="AR821" s="265">
        <v>1</v>
      </c>
      <c r="AS821" s="286">
        <v>0.0810595228934205</v>
      </c>
      <c r="AT821" s="267">
        <v>0.125</v>
      </c>
      <c r="AU821" s="268">
        <v>0</v>
      </c>
      <c r="AV821" s="268">
        <v>0.0555555555555556</v>
      </c>
      <c r="AW821" s="268">
        <v>0.027355623100304</v>
      </c>
      <c r="AX821" s="224"/>
      <c r="AY821" s="222"/>
    </row>
    <row r="822" ht="15" spans="1:51">
      <c r="A822" s="220"/>
      <c r="B822" s="224"/>
      <c r="C822" s="283" t="s">
        <v>668</v>
      </c>
      <c r="D822" s="111" t="s">
        <v>25</v>
      </c>
      <c r="E822" s="111" t="s">
        <v>669</v>
      </c>
      <c r="F822" s="293" t="s">
        <v>855</v>
      </c>
      <c r="G822" s="293" t="s">
        <v>855</v>
      </c>
      <c r="H822" s="293" t="s">
        <v>855</v>
      </c>
      <c r="I822" s="293" t="s">
        <v>855</v>
      </c>
      <c r="J822" s="259">
        <v>0.9</v>
      </c>
      <c r="K822" s="260">
        <v>1</v>
      </c>
      <c r="L822" s="260">
        <v>0.947368421052632</v>
      </c>
      <c r="M822" s="261">
        <v>1</v>
      </c>
      <c r="N822" s="261">
        <v>0.964341085271318</v>
      </c>
      <c r="O822" s="262">
        <v>0.9</v>
      </c>
      <c r="P822" s="263">
        <v>0.898795180722892</v>
      </c>
      <c r="Q822" s="260">
        <v>0.965428937259923</v>
      </c>
      <c r="R822" s="260">
        <v>0.96007371007371</v>
      </c>
      <c r="S822" s="260">
        <v>0.920298945682637</v>
      </c>
      <c r="T822" s="262">
        <v>0.9</v>
      </c>
      <c r="U822" s="260">
        <v>0.851566265060241</v>
      </c>
      <c r="V822" s="260">
        <v>0.919334186939821</v>
      </c>
      <c r="W822" s="260">
        <v>0.918918918918919</v>
      </c>
      <c r="X822" s="260">
        <v>0.907887361537435</v>
      </c>
      <c r="Y822" s="262">
        <v>0.92</v>
      </c>
      <c r="Z822" s="262">
        <v>0.864831038798498</v>
      </c>
      <c r="AA822" s="262">
        <v>0.682403433476395</v>
      </c>
      <c r="AB822" s="262">
        <v>0.87192118226601</v>
      </c>
      <c r="AC822" s="262">
        <v>0.818229076416566</v>
      </c>
      <c r="AD822" s="262">
        <v>0.92</v>
      </c>
      <c r="AE822" s="260">
        <v>0.967889908256881</v>
      </c>
      <c r="AF822" s="260">
        <v>0.985347985347985</v>
      </c>
      <c r="AG822" s="260">
        <v>0.961424332344214</v>
      </c>
      <c r="AH822" s="260">
        <v>0.963373833421377</v>
      </c>
      <c r="AI822" s="262">
        <v>0.92</v>
      </c>
      <c r="AJ822" s="260">
        <v>0.936849410131853</v>
      </c>
      <c r="AK822" s="260">
        <v>0.896755162241888</v>
      </c>
      <c r="AL822" s="260">
        <v>0.941543953592146</v>
      </c>
      <c r="AM822" s="260">
        <v>0.917601836333163</v>
      </c>
      <c r="AN822" s="259">
        <v>0.99</v>
      </c>
      <c r="AO822" s="264">
        <v>1</v>
      </c>
      <c r="AP822" s="264">
        <v>1</v>
      </c>
      <c r="AQ822" s="264">
        <v>1</v>
      </c>
      <c r="AR822" s="265">
        <v>1</v>
      </c>
      <c r="AS822" s="286">
        <v>0.0810595228934205</v>
      </c>
      <c r="AT822" s="267">
        <v>0.125</v>
      </c>
      <c r="AU822" s="268">
        <v>0</v>
      </c>
      <c r="AV822" s="268">
        <v>0</v>
      </c>
      <c r="AW822" s="268">
        <v>0.0355029585798817</v>
      </c>
      <c r="AX822" s="224"/>
      <c r="AY822" s="222"/>
    </row>
    <row r="823" ht="15" spans="1:51">
      <c r="A823" s="220"/>
      <c r="B823" s="224"/>
      <c r="C823" s="283" t="s">
        <v>668</v>
      </c>
      <c r="D823" s="111" t="s">
        <v>25</v>
      </c>
      <c r="E823" s="111" t="s">
        <v>669</v>
      </c>
      <c r="F823" s="293" t="s">
        <v>856</v>
      </c>
      <c r="G823" s="293" t="s">
        <v>856</v>
      </c>
      <c r="H823" s="293" t="s">
        <v>856</v>
      </c>
      <c r="I823" s="293" t="s">
        <v>856</v>
      </c>
      <c r="J823" s="259">
        <v>0.9</v>
      </c>
      <c r="K823" s="260">
        <v>1</v>
      </c>
      <c r="L823" s="260">
        <v>0.942857142857143</v>
      </c>
      <c r="M823" s="261">
        <v>0.977272727272727</v>
      </c>
      <c r="N823" s="261">
        <v>0.978350515463917</v>
      </c>
      <c r="O823" s="262">
        <v>0.9</v>
      </c>
      <c r="P823" s="263">
        <v>0.846545019443613</v>
      </c>
      <c r="Q823" s="260">
        <v>0.88673835125448</v>
      </c>
      <c r="R823" s="260">
        <v>0.87218045112782</v>
      </c>
      <c r="S823" s="260">
        <v>0.873944758626342</v>
      </c>
      <c r="T823" s="262">
        <v>0.9</v>
      </c>
      <c r="U823" s="260">
        <v>0.854322464851929</v>
      </c>
      <c r="V823" s="260">
        <v>0.879569892473118</v>
      </c>
      <c r="W823" s="260">
        <v>0.896715472892758</v>
      </c>
      <c r="X823" s="260">
        <v>0.895172526842062</v>
      </c>
      <c r="Y823" s="262">
        <v>0.92</v>
      </c>
      <c r="Z823" s="262">
        <v>0.83042212518195</v>
      </c>
      <c r="AA823" s="262">
        <v>0.643181818181818</v>
      </c>
      <c r="AB823" s="262">
        <v>0.82200956937799</v>
      </c>
      <c r="AC823" s="262">
        <v>0.843017364871947</v>
      </c>
      <c r="AD823" s="262">
        <v>0.92</v>
      </c>
      <c r="AE823" s="260">
        <v>0.992769569317825</v>
      </c>
      <c r="AF823" s="260">
        <v>0.970381110190555</v>
      </c>
      <c r="AG823" s="260">
        <v>0.841870824053452</v>
      </c>
      <c r="AH823" s="260">
        <v>0.964808659950814</v>
      </c>
      <c r="AI823" s="262">
        <v>0.92</v>
      </c>
      <c r="AJ823" s="260">
        <v>0.904812380750477</v>
      </c>
      <c r="AK823" s="260">
        <v>0.846949891067538</v>
      </c>
      <c r="AL823" s="260">
        <v>0.922539149888143</v>
      </c>
      <c r="AM823" s="260">
        <v>0.91984392419175</v>
      </c>
      <c r="AN823" s="259">
        <v>0.99</v>
      </c>
      <c r="AO823" s="264">
        <v>1</v>
      </c>
      <c r="AP823" s="264">
        <v>1</v>
      </c>
      <c r="AQ823" s="264">
        <v>1</v>
      </c>
      <c r="AR823" s="265">
        <v>1</v>
      </c>
      <c r="AS823" s="286">
        <v>0.0810595228934205</v>
      </c>
      <c r="AT823" s="267">
        <v>-0.0357142857142857</v>
      </c>
      <c r="AU823" s="268">
        <v>0</v>
      </c>
      <c r="AV823" s="268">
        <v>0</v>
      </c>
      <c r="AW823" s="268">
        <v>0.039451114922813</v>
      </c>
      <c r="AX823" s="224"/>
      <c r="AY823" s="222"/>
    </row>
    <row r="824" ht="15" spans="1:51">
      <c r="A824" s="220"/>
      <c r="B824" s="224"/>
      <c r="C824" s="283" t="s">
        <v>668</v>
      </c>
      <c r="D824" s="111" t="s">
        <v>25</v>
      </c>
      <c r="E824" s="111" t="s">
        <v>669</v>
      </c>
      <c r="F824" s="293" t="s">
        <v>857</v>
      </c>
      <c r="G824" s="293" t="s">
        <v>857</v>
      </c>
      <c r="H824" s="293" t="s">
        <v>857</v>
      </c>
      <c r="I824" s="293" t="s">
        <v>857</v>
      </c>
      <c r="J824" s="259">
        <v>0.9</v>
      </c>
      <c r="K824" s="260">
        <v>1</v>
      </c>
      <c r="L824" s="260">
        <v>1</v>
      </c>
      <c r="M824" s="261">
        <v>1</v>
      </c>
      <c r="N824" s="261">
        <v>0.988993710691824</v>
      </c>
      <c r="O824" s="262">
        <v>0.9</v>
      </c>
      <c r="P824" s="263">
        <v>0.952127659574468</v>
      </c>
      <c r="Q824" s="260">
        <v>0.94258872651357</v>
      </c>
      <c r="R824" s="260">
        <v>0.94994246260069</v>
      </c>
      <c r="S824" s="260">
        <v>0.94526668528344</v>
      </c>
      <c r="T824" s="262">
        <v>0.9</v>
      </c>
      <c r="U824" s="260">
        <v>0.921440261865794</v>
      </c>
      <c r="V824" s="260">
        <v>0.930062630480167</v>
      </c>
      <c r="W824" s="260">
        <v>0.935558112773303</v>
      </c>
      <c r="X824" s="260">
        <v>0.926254305128921</v>
      </c>
      <c r="Y824" s="262">
        <v>0.92</v>
      </c>
      <c r="Z824" s="262">
        <v>0.912568306010929</v>
      </c>
      <c r="AA824" s="262">
        <v>0.822134387351779</v>
      </c>
      <c r="AB824" s="262">
        <v>0.918478260869565</v>
      </c>
      <c r="AC824" s="262">
        <v>0.894033388813234</v>
      </c>
      <c r="AD824" s="262">
        <v>0.92</v>
      </c>
      <c r="AE824" s="260">
        <v>0.991682661548305</v>
      </c>
      <c r="AF824" s="260">
        <v>0.990615224191867</v>
      </c>
      <c r="AG824" s="260">
        <v>0.958544839255499</v>
      </c>
      <c r="AH824" s="260">
        <v>0.972089369469282</v>
      </c>
      <c r="AI824" s="262">
        <v>0.92</v>
      </c>
      <c r="AJ824" s="260">
        <v>0.956896551724138</v>
      </c>
      <c r="AK824" s="260">
        <v>0.928217821782178</v>
      </c>
      <c r="AL824" s="260">
        <v>0.957154405820534</v>
      </c>
      <c r="AM824" s="260">
        <v>0.946008233068964</v>
      </c>
      <c r="AN824" s="259">
        <v>0.99</v>
      </c>
      <c r="AO824" s="264">
        <v>1</v>
      </c>
      <c r="AP824" s="264">
        <v>1</v>
      </c>
      <c r="AQ824" s="264">
        <v>1</v>
      </c>
      <c r="AR824" s="265">
        <v>1</v>
      </c>
      <c r="AS824" s="286">
        <v>0.0810595228934205</v>
      </c>
      <c r="AT824" s="267">
        <v>0</v>
      </c>
      <c r="AU824" s="268">
        <v>0.333333333333333</v>
      </c>
      <c r="AV824" s="268">
        <v>0.0833333333333333</v>
      </c>
      <c r="AW824" s="268">
        <v>0.0777479892761394</v>
      </c>
      <c r="AX824" s="224"/>
      <c r="AY824" s="222"/>
    </row>
    <row r="825" ht="15" spans="1:51">
      <c r="A825" s="220"/>
      <c r="B825" s="224"/>
      <c r="C825" s="283" t="s">
        <v>668</v>
      </c>
      <c r="D825" s="111" t="s">
        <v>25</v>
      </c>
      <c r="E825" s="111" t="s">
        <v>669</v>
      </c>
      <c r="F825" s="293" t="s">
        <v>858</v>
      </c>
      <c r="G825" s="293" t="s">
        <v>858</v>
      </c>
      <c r="H825" s="293" t="s">
        <v>858</v>
      </c>
      <c r="I825" s="293" t="s">
        <v>858</v>
      </c>
      <c r="J825" s="259">
        <v>0.9</v>
      </c>
      <c r="K825" s="260">
        <v>0.911111111111111</v>
      </c>
      <c r="L825" s="260">
        <v>0.878787878787879</v>
      </c>
      <c r="M825" s="261">
        <v>0.869565217391304</v>
      </c>
      <c r="N825" s="261">
        <v>0.895876288659794</v>
      </c>
      <c r="O825" s="262">
        <v>0.9</v>
      </c>
      <c r="P825" s="263">
        <v>0.962962962962963</v>
      </c>
      <c r="Q825" s="260">
        <v>0.969397828232971</v>
      </c>
      <c r="R825" s="260">
        <v>0.978894472361809</v>
      </c>
      <c r="S825" s="260">
        <v>0.97182525228719</v>
      </c>
      <c r="T825" s="262">
        <v>0.9</v>
      </c>
      <c r="U825" s="260">
        <v>0.912592592592593</v>
      </c>
      <c r="V825" s="260">
        <v>0.940769990128332</v>
      </c>
      <c r="W825" s="260">
        <v>0.930150753768844</v>
      </c>
      <c r="X825" s="260">
        <v>0.930238039123262</v>
      </c>
      <c r="Y825" s="262">
        <v>0.92</v>
      </c>
      <c r="Z825" s="262">
        <v>0.911214953271028</v>
      </c>
      <c r="AA825" s="262">
        <v>0.851963746223565</v>
      </c>
      <c r="AB825" s="262">
        <v>0.930372148859544</v>
      </c>
      <c r="AC825" s="262">
        <v>0.910615274548381</v>
      </c>
      <c r="AD825" s="262">
        <v>0.92</v>
      </c>
      <c r="AE825" s="260">
        <v>0.977473853580048</v>
      </c>
      <c r="AF825" s="260">
        <v>0.974137931034483</v>
      </c>
      <c r="AG825" s="260">
        <v>0.994117647058824</v>
      </c>
      <c r="AH825" s="260">
        <v>0.972915387671084</v>
      </c>
      <c r="AI825" s="262">
        <v>0.92</v>
      </c>
      <c r="AJ825" s="260">
        <v>0.950954400848356</v>
      </c>
      <c r="AK825" s="260">
        <v>0.941220238095238</v>
      </c>
      <c r="AL825" s="260">
        <v>0.959631728045326</v>
      </c>
      <c r="AM825" s="260">
        <v>0.951294706827425</v>
      </c>
      <c r="AN825" s="259">
        <v>0.99</v>
      </c>
      <c r="AO825" s="264">
        <v>1</v>
      </c>
      <c r="AP825" s="264">
        <v>1</v>
      </c>
      <c r="AQ825" s="264">
        <v>1</v>
      </c>
      <c r="AR825" s="265">
        <v>1</v>
      </c>
      <c r="AS825" s="286">
        <v>0.0810595228934205</v>
      </c>
      <c r="AT825" s="267">
        <v>0.05</v>
      </c>
      <c r="AU825" s="268">
        <v>0.0833333333333333</v>
      </c>
      <c r="AV825" s="268">
        <v>0</v>
      </c>
      <c r="AW825" s="268">
        <v>0.0317460317460317</v>
      </c>
      <c r="AX825" s="224"/>
      <c r="AY825" s="222"/>
    </row>
    <row r="826" ht="15" spans="1:51">
      <c r="A826" s="220"/>
      <c r="B826" s="224"/>
      <c r="C826" s="283" t="s">
        <v>668</v>
      </c>
      <c r="D826" s="111" t="s">
        <v>25</v>
      </c>
      <c r="E826" s="111" t="s">
        <v>669</v>
      </c>
      <c r="F826" s="293" t="s">
        <v>859</v>
      </c>
      <c r="G826" s="293" t="s">
        <v>859</v>
      </c>
      <c r="H826" s="293" t="s">
        <v>859</v>
      </c>
      <c r="I826" s="293" t="s">
        <v>859</v>
      </c>
      <c r="J826" s="259">
        <v>0.9</v>
      </c>
      <c r="K826" s="260">
        <v>0.952380952380952</v>
      </c>
      <c r="L826" s="260">
        <v>0.925</v>
      </c>
      <c r="M826" s="261">
        <v>0.906976744186046</v>
      </c>
      <c r="N826" s="261">
        <v>0.929519918283963</v>
      </c>
      <c r="O826" s="262">
        <v>0.9</v>
      </c>
      <c r="P826" s="263">
        <v>0.903678304239402</v>
      </c>
      <c r="Q826" s="260">
        <v>0.973481608212147</v>
      </c>
      <c r="R826" s="260">
        <v>0.948827292110874</v>
      </c>
      <c r="S826" s="260">
        <v>0.936294050493141</v>
      </c>
      <c r="T826" s="262">
        <v>0.9</v>
      </c>
      <c r="U826" s="260">
        <v>0.855985037406484</v>
      </c>
      <c r="V826" s="260">
        <v>0.907613344739093</v>
      </c>
      <c r="W826" s="260">
        <v>0.916844349680171</v>
      </c>
      <c r="X826" s="260">
        <v>0.898508412404319</v>
      </c>
      <c r="Y826" s="262">
        <v>0.92</v>
      </c>
      <c r="Z826" s="262">
        <v>0.906275468622657</v>
      </c>
      <c r="AA826" s="262">
        <v>0.804154302670623</v>
      </c>
      <c r="AB826" s="262">
        <v>0.90080971659919</v>
      </c>
      <c r="AC826" s="262">
        <v>0.899825369106207</v>
      </c>
      <c r="AD826" s="262">
        <v>0.92</v>
      </c>
      <c r="AE826" s="260">
        <v>0.990833333333333</v>
      </c>
      <c r="AF826" s="260">
        <v>0.988391376451078</v>
      </c>
      <c r="AG826" s="260">
        <v>0.975965665236052</v>
      </c>
      <c r="AH826" s="260">
        <v>0.979174020472997</v>
      </c>
      <c r="AI826" s="262">
        <v>0.92</v>
      </c>
      <c r="AJ826" s="260">
        <v>0.945020279405137</v>
      </c>
      <c r="AK826" s="260">
        <v>0.919761273209549</v>
      </c>
      <c r="AL826" s="260">
        <v>0.952595259525953</v>
      </c>
      <c r="AM826" s="260">
        <v>0.946424263968413</v>
      </c>
      <c r="AN826" s="259">
        <v>0.99</v>
      </c>
      <c r="AO826" s="264">
        <v>1</v>
      </c>
      <c r="AP826" s="264">
        <v>1</v>
      </c>
      <c r="AQ826" s="264">
        <v>1</v>
      </c>
      <c r="AR826" s="265">
        <v>1</v>
      </c>
      <c r="AS826" s="286">
        <v>0.0810595228934205</v>
      </c>
      <c r="AT826" s="267">
        <v>0.0588235294117647</v>
      </c>
      <c r="AU826" s="268">
        <v>0.1</v>
      </c>
      <c r="AV826" s="268">
        <v>0</v>
      </c>
      <c r="AW826" s="268">
        <v>0.0843989769820972</v>
      </c>
      <c r="AX826" s="224"/>
      <c r="AY826" s="222"/>
    </row>
    <row r="827" ht="15" spans="1:51">
      <c r="A827" s="220"/>
      <c r="B827" s="224"/>
      <c r="C827" s="283" t="s">
        <v>668</v>
      </c>
      <c r="D827" s="111" t="s">
        <v>25</v>
      </c>
      <c r="E827" s="111" t="s">
        <v>669</v>
      </c>
      <c r="F827" s="293" t="s">
        <v>860</v>
      </c>
      <c r="G827" s="293" t="s">
        <v>860</v>
      </c>
      <c r="H827" s="293" t="s">
        <v>860</v>
      </c>
      <c r="I827" s="293" t="s">
        <v>860</v>
      </c>
      <c r="J827" s="259">
        <v>0.9</v>
      </c>
      <c r="K827" s="260">
        <v>0.948453608247423</v>
      </c>
      <c r="L827" s="260">
        <v>0.940298507462687</v>
      </c>
      <c r="M827" s="261">
        <v>0.924731182795699</v>
      </c>
      <c r="N827" s="261">
        <v>0.940364711680631</v>
      </c>
      <c r="O827" s="262">
        <v>0.9</v>
      </c>
      <c r="P827" s="263">
        <v>0.96159037918763</v>
      </c>
      <c r="Q827" s="260">
        <v>0.966081871345029</v>
      </c>
      <c r="R827" s="260">
        <v>0.966758053461275</v>
      </c>
      <c r="S827" s="260">
        <v>0.954242004787035</v>
      </c>
      <c r="T827" s="262">
        <v>0.9</v>
      </c>
      <c r="U827" s="260">
        <v>0.910786599582771</v>
      </c>
      <c r="V827" s="260">
        <v>0.935672514619883</v>
      </c>
      <c r="W827" s="260">
        <v>0.940370116518163</v>
      </c>
      <c r="X827" s="260">
        <v>0.927956570637598</v>
      </c>
      <c r="Y827" s="262">
        <v>0.92</v>
      </c>
      <c r="Z827" s="262">
        <v>0.904607397793641</v>
      </c>
      <c r="AA827" s="262">
        <v>0.902542372881356</v>
      </c>
      <c r="AB827" s="262">
        <v>0.917134831460674</v>
      </c>
      <c r="AC827" s="262">
        <v>0.915055972495912</v>
      </c>
      <c r="AD827" s="262">
        <v>0.92</v>
      </c>
      <c r="AE827" s="260">
        <v>0.988056680161943</v>
      </c>
      <c r="AF827" s="260">
        <v>0.990882747897378</v>
      </c>
      <c r="AG827" s="260">
        <v>0.991118288251918</v>
      </c>
      <c r="AH827" s="260">
        <v>0.988607264175594</v>
      </c>
      <c r="AI827" s="262">
        <v>0.92</v>
      </c>
      <c r="AJ827" s="260">
        <v>0.952837977296182</v>
      </c>
      <c r="AK827" s="260">
        <v>0.944998575092619</v>
      </c>
      <c r="AL827" s="260">
        <v>0.97128894318876</v>
      </c>
      <c r="AM827" s="260">
        <v>0.964353597549348</v>
      </c>
      <c r="AN827" s="259">
        <v>0.99</v>
      </c>
      <c r="AO827" s="264">
        <v>1</v>
      </c>
      <c r="AP827" s="264">
        <v>1</v>
      </c>
      <c r="AQ827" s="264">
        <v>1</v>
      </c>
      <c r="AR827" s="265">
        <v>1</v>
      </c>
      <c r="AS827" s="286">
        <v>0.0810595228934205</v>
      </c>
      <c r="AT827" s="267">
        <v>0.0952380952380952</v>
      </c>
      <c r="AU827" s="268">
        <v>0.0454545454545455</v>
      </c>
      <c r="AV827" s="268">
        <v>0.128205128205128</v>
      </c>
      <c r="AW827" s="268">
        <v>0.0938722294654498</v>
      </c>
      <c r="AX827" s="224"/>
      <c r="AY827" s="222"/>
    </row>
    <row r="828" ht="15" spans="1:51">
      <c r="A828" s="220"/>
      <c r="B828" s="224"/>
      <c r="C828" s="283" t="s">
        <v>668</v>
      </c>
      <c r="D828" s="111" t="s">
        <v>25</v>
      </c>
      <c r="E828" s="111" t="s">
        <v>669</v>
      </c>
      <c r="F828" s="293" t="s">
        <v>861</v>
      </c>
      <c r="G828" s="293" t="s">
        <v>861</v>
      </c>
      <c r="H828" s="293" t="s">
        <v>861</v>
      </c>
      <c r="I828" s="293" t="s">
        <v>861</v>
      </c>
      <c r="J828" s="259">
        <v>0.9</v>
      </c>
      <c r="K828" s="260">
        <v>0.96078431372549</v>
      </c>
      <c r="L828" s="260">
        <v>0.971428571428571</v>
      </c>
      <c r="M828" s="261">
        <v>0.978260869565217</v>
      </c>
      <c r="N828" s="261">
        <v>0.968807339449541</v>
      </c>
      <c r="O828" s="262">
        <v>0.9</v>
      </c>
      <c r="P828" s="263">
        <v>0.910021551724138</v>
      </c>
      <c r="Q828" s="260">
        <v>0.973428386260531</v>
      </c>
      <c r="R828" s="260">
        <v>0.957256206808293</v>
      </c>
      <c r="S828" s="260">
        <v>0.938534691697819</v>
      </c>
      <c r="T828" s="262">
        <v>0.9</v>
      </c>
      <c r="U828" s="260">
        <v>0.855783045977011</v>
      </c>
      <c r="V828" s="260">
        <v>0.924821775761504</v>
      </c>
      <c r="W828" s="260">
        <v>0.905042231891477</v>
      </c>
      <c r="X828" s="260">
        <v>0.891878568787742</v>
      </c>
      <c r="Y828" s="262">
        <v>0.92</v>
      </c>
      <c r="Z828" s="262">
        <v>0.935517970401691</v>
      </c>
      <c r="AA828" s="262">
        <v>0.870609981515712</v>
      </c>
      <c r="AB828" s="262">
        <v>0.95482546201232</v>
      </c>
      <c r="AC828" s="262">
        <v>0.923647663136534</v>
      </c>
      <c r="AD828" s="262">
        <v>0.92</v>
      </c>
      <c r="AE828" s="260">
        <v>0.994318181818182</v>
      </c>
      <c r="AF828" s="260">
        <v>1</v>
      </c>
      <c r="AG828" s="260">
        <v>1</v>
      </c>
      <c r="AH828" s="260">
        <v>0.988869361452841</v>
      </c>
      <c r="AI828" s="262">
        <v>0.92</v>
      </c>
      <c r="AJ828" s="260">
        <v>0.961928154743629</v>
      </c>
      <c r="AK828" s="260">
        <v>0.946737044145873</v>
      </c>
      <c r="AL828" s="260">
        <v>0.978379608557123</v>
      </c>
      <c r="AM828" s="260">
        <v>0.969128109947413</v>
      </c>
      <c r="AN828" s="259">
        <v>0.99</v>
      </c>
      <c r="AO828" s="264">
        <v>1</v>
      </c>
      <c r="AP828" s="264">
        <v>1</v>
      </c>
      <c r="AQ828" s="264">
        <v>1</v>
      </c>
      <c r="AR828" s="265">
        <v>1</v>
      </c>
      <c r="AS828" s="286">
        <v>0.0810595228934205</v>
      </c>
      <c r="AT828" s="267">
        <v>0.0555555555555556</v>
      </c>
      <c r="AU828" s="268">
        <v>0</v>
      </c>
      <c r="AV828" s="268">
        <v>0.0555555555555556</v>
      </c>
      <c r="AW828" s="268">
        <v>0.0379746835443038</v>
      </c>
      <c r="AX828" s="224"/>
      <c r="AY828" s="222"/>
    </row>
    <row r="829" ht="15" spans="1:51">
      <c r="A829" s="220"/>
      <c r="B829" s="224"/>
      <c r="C829" s="283" t="s">
        <v>668</v>
      </c>
      <c r="D829" s="111" t="s">
        <v>25</v>
      </c>
      <c r="E829" s="111" t="s">
        <v>669</v>
      </c>
      <c r="F829" s="293" t="s">
        <v>862</v>
      </c>
      <c r="G829" s="293" t="s">
        <v>862</v>
      </c>
      <c r="H829" s="293" t="s">
        <v>862</v>
      </c>
      <c r="I829" s="293" t="s">
        <v>862</v>
      </c>
      <c r="J829" s="259">
        <v>0.9</v>
      </c>
      <c r="K829" s="260">
        <v>1</v>
      </c>
      <c r="L829" s="260">
        <v>1</v>
      </c>
      <c r="M829" s="261">
        <v>1</v>
      </c>
      <c r="N829" s="261">
        <v>0.996190476190476</v>
      </c>
      <c r="O829" s="262">
        <v>0.9</v>
      </c>
      <c r="P829" s="263">
        <v>0.892589820359281</v>
      </c>
      <c r="Q829" s="260">
        <v>0.992795389048991</v>
      </c>
      <c r="R829" s="260">
        <v>0.994635193133047</v>
      </c>
      <c r="S829" s="260">
        <v>0.984115754159344</v>
      </c>
      <c r="T829" s="262">
        <v>0.9</v>
      </c>
      <c r="U829" s="260">
        <v>0.841317365269461</v>
      </c>
      <c r="V829" s="260">
        <v>0.969740634005764</v>
      </c>
      <c r="W829" s="260">
        <v>0.967274678111588</v>
      </c>
      <c r="X829" s="260">
        <v>0.953442727708424</v>
      </c>
      <c r="Y829" s="262">
        <v>0.92</v>
      </c>
      <c r="Z829" s="262">
        <v>0.898823529411765</v>
      </c>
      <c r="AA829" s="262">
        <v>0.959349593495935</v>
      </c>
      <c r="AB829" s="262">
        <v>0.965317919075145</v>
      </c>
      <c r="AC829" s="262">
        <v>0.951807228915663</v>
      </c>
      <c r="AD829" s="262">
        <v>0.92</v>
      </c>
      <c r="AE829" s="260">
        <v>0.99290780141844</v>
      </c>
      <c r="AF829" s="260">
        <v>0.994818652849741</v>
      </c>
      <c r="AG829" s="260">
        <v>1</v>
      </c>
      <c r="AH829" s="260">
        <v>0.992511233150275</v>
      </c>
      <c r="AI829" s="262">
        <v>0.92</v>
      </c>
      <c r="AJ829" s="260">
        <v>0.95576364223442</v>
      </c>
      <c r="AK829" s="260">
        <v>0.985106382978723</v>
      </c>
      <c r="AL829" s="260">
        <v>0.98772704958272</v>
      </c>
      <c r="AM829" s="260">
        <v>0.982251681836169</v>
      </c>
      <c r="AN829" s="259">
        <v>0.99</v>
      </c>
      <c r="AO829" s="264">
        <v>1</v>
      </c>
      <c r="AP829" s="264">
        <v>1</v>
      </c>
      <c r="AQ829" s="264">
        <v>1</v>
      </c>
      <c r="AR829" s="265">
        <v>1</v>
      </c>
      <c r="AS829" s="286">
        <v>0.0810595228934205</v>
      </c>
      <c r="AT829" s="267">
        <v>0</v>
      </c>
      <c r="AU829" s="268">
        <v>0</v>
      </c>
      <c r="AV829" s="268">
        <v>0.285714285714286</v>
      </c>
      <c r="AW829" s="268">
        <v>0.0429447852760736</v>
      </c>
      <c r="AX829" s="224"/>
      <c r="AY829" s="222"/>
    </row>
    <row r="830" ht="15" spans="1:51">
      <c r="A830" s="220"/>
      <c r="B830" s="224"/>
      <c r="C830" s="283" t="s">
        <v>668</v>
      </c>
      <c r="D830" s="111" t="s">
        <v>25</v>
      </c>
      <c r="E830" s="111" t="s">
        <v>669</v>
      </c>
      <c r="F830" s="293" t="s">
        <v>863</v>
      </c>
      <c r="G830" s="293" t="s">
        <v>863</v>
      </c>
      <c r="H830" s="293" t="s">
        <v>863</v>
      </c>
      <c r="I830" s="293" t="s">
        <v>863</v>
      </c>
      <c r="J830" s="259">
        <v>0.9</v>
      </c>
      <c r="K830" s="260">
        <v>1</v>
      </c>
      <c r="L830" s="260">
        <v>0.947368421052632</v>
      </c>
      <c r="M830" s="261">
        <v>0.978260869565217</v>
      </c>
      <c r="N830" s="261">
        <v>0.969896519285042</v>
      </c>
      <c r="O830" s="262">
        <v>0.9</v>
      </c>
      <c r="P830" s="263">
        <v>0.98225128444652</v>
      </c>
      <c r="Q830" s="260">
        <v>0.986567164179105</v>
      </c>
      <c r="R830" s="260">
        <v>0.98031746031746</v>
      </c>
      <c r="S830" s="260">
        <v>0.982811168220678</v>
      </c>
      <c r="T830" s="262">
        <v>0.9</v>
      </c>
      <c r="U830" s="260">
        <v>0.950723960765997</v>
      </c>
      <c r="V830" s="260">
        <v>0.963432835820896</v>
      </c>
      <c r="W830" s="260">
        <v>0.955555555555556</v>
      </c>
      <c r="X830" s="260">
        <v>0.951739545935894</v>
      </c>
      <c r="Y830" s="262">
        <v>0.92</v>
      </c>
      <c r="Z830" s="262">
        <v>0.96423658872077</v>
      </c>
      <c r="AA830" s="262">
        <v>0.965357967667437</v>
      </c>
      <c r="AB830" s="262">
        <v>0.959119496855346</v>
      </c>
      <c r="AC830" s="262">
        <v>0.960785879722067</v>
      </c>
      <c r="AD830" s="262">
        <v>0.92</v>
      </c>
      <c r="AE830" s="260">
        <v>0.996591393268002</v>
      </c>
      <c r="AF830" s="260">
        <v>0.993358633776091</v>
      </c>
      <c r="AG830" s="260">
        <v>0.994011976047904</v>
      </c>
      <c r="AH830" s="260">
        <v>0.996161152445781</v>
      </c>
      <c r="AI830" s="262">
        <v>0.92</v>
      </c>
      <c r="AJ830" s="260">
        <v>0.983030545018966</v>
      </c>
      <c r="AK830" s="260">
        <v>0.976324689966178</v>
      </c>
      <c r="AL830" s="260">
        <v>0.986159169550173</v>
      </c>
      <c r="AM830" s="260">
        <v>0.98392565336772</v>
      </c>
      <c r="AN830" s="259">
        <v>0.99</v>
      </c>
      <c r="AO830" s="264">
        <v>1</v>
      </c>
      <c r="AP830" s="264">
        <v>1</v>
      </c>
      <c r="AQ830" s="264">
        <v>1</v>
      </c>
      <c r="AR830" s="265">
        <v>1</v>
      </c>
      <c r="AS830" s="286">
        <v>0.0810595228934205</v>
      </c>
      <c r="AT830" s="267">
        <v>0.15</v>
      </c>
      <c r="AU830" s="268">
        <v>0.0666666666666667</v>
      </c>
      <c r="AV830" s="268">
        <v>0.25</v>
      </c>
      <c r="AW830" s="268">
        <v>0.0950819672131148</v>
      </c>
      <c r="AX830" s="224"/>
      <c r="AY830" s="222"/>
    </row>
    <row r="831" ht="15" spans="1:51">
      <c r="A831" s="220"/>
      <c r="B831" s="224"/>
      <c r="C831" s="283" t="s">
        <v>668</v>
      </c>
      <c r="D831" s="111" t="s">
        <v>25</v>
      </c>
      <c r="E831" s="111" t="s">
        <v>669</v>
      </c>
      <c r="F831" s="293" t="s">
        <v>864</v>
      </c>
      <c r="G831" s="293" t="s">
        <v>864</v>
      </c>
      <c r="H831" s="293" t="s">
        <v>864</v>
      </c>
      <c r="I831" s="293" t="s">
        <v>864</v>
      </c>
      <c r="J831" s="259">
        <v>0.9</v>
      </c>
      <c r="K831" s="260">
        <v>0.896551724137931</v>
      </c>
      <c r="L831" s="260">
        <v>0.952380952380952</v>
      </c>
      <c r="M831" s="261">
        <v>0.903846153846154</v>
      </c>
      <c r="N831" s="261">
        <v>0.881244881244881</v>
      </c>
      <c r="O831" s="262">
        <v>0.9</v>
      </c>
      <c r="P831" s="263">
        <v>0.839453773758996</v>
      </c>
      <c r="Q831" s="260">
        <v>0.863877430760165</v>
      </c>
      <c r="R831" s="260">
        <v>0.919960716916278</v>
      </c>
      <c r="S831" s="260">
        <v>0.896449275362319</v>
      </c>
      <c r="T831" s="262">
        <v>0.9</v>
      </c>
      <c r="U831" s="260">
        <v>0.77966414467614</v>
      </c>
      <c r="V831" s="260">
        <v>0.823806717737183</v>
      </c>
      <c r="W831" s="260">
        <v>0.8369752025534</v>
      </c>
      <c r="X831" s="260">
        <v>0.823944099378882</v>
      </c>
      <c r="Y831" s="262">
        <v>0.92</v>
      </c>
      <c r="Z831" s="262">
        <v>0.821946169772257</v>
      </c>
      <c r="AA831" s="262">
        <v>0.771626297577855</v>
      </c>
      <c r="AB831" s="262">
        <v>0.809421841541756</v>
      </c>
      <c r="AC831" s="262">
        <v>0.816579144786197</v>
      </c>
      <c r="AD831" s="262">
        <v>0.92</v>
      </c>
      <c r="AE831" s="260">
        <v>0.997330663997331</v>
      </c>
      <c r="AF831" s="260">
        <v>0.994061215166743</v>
      </c>
      <c r="AG831" s="260">
        <v>0.991965389369592</v>
      </c>
      <c r="AH831" s="260">
        <v>0.990972294282453</v>
      </c>
      <c r="AI831" s="262">
        <v>0.92</v>
      </c>
      <c r="AJ831" s="260">
        <v>0.937509788566954</v>
      </c>
      <c r="AK831" s="260">
        <v>0.894065934065934</v>
      </c>
      <c r="AL831" s="260">
        <v>0.948458149779736</v>
      </c>
      <c r="AM831" s="260">
        <v>0.945177133011838</v>
      </c>
      <c r="AN831" s="259">
        <v>0.99</v>
      </c>
      <c r="AO831" s="264">
        <v>1</v>
      </c>
      <c r="AP831" s="264">
        <v>1</v>
      </c>
      <c r="AQ831" s="264">
        <v>1</v>
      </c>
      <c r="AR831" s="265">
        <v>1</v>
      </c>
      <c r="AS831" s="286">
        <v>0.0810595228934205</v>
      </c>
      <c r="AT831" s="267">
        <v>0.105263157894737</v>
      </c>
      <c r="AU831" s="268">
        <v>0</v>
      </c>
      <c r="AV831" s="268">
        <v>0</v>
      </c>
      <c r="AW831" s="268">
        <v>0.0610169491525424</v>
      </c>
      <c r="AX831" s="224"/>
      <c r="AY831" s="222"/>
    </row>
    <row r="832" ht="15" spans="1:51">
      <c r="A832" s="220"/>
      <c r="B832" s="224"/>
      <c r="C832" s="283" t="s">
        <v>668</v>
      </c>
      <c r="D832" s="111" t="s">
        <v>25</v>
      </c>
      <c r="E832" s="111" t="s">
        <v>669</v>
      </c>
      <c r="F832" s="293" t="s">
        <v>865</v>
      </c>
      <c r="G832" s="293" t="s">
        <v>865</v>
      </c>
      <c r="H832" s="293" t="s">
        <v>865</v>
      </c>
      <c r="I832" s="293" t="s">
        <v>865</v>
      </c>
      <c r="J832" s="259">
        <v>0.9</v>
      </c>
      <c r="K832" s="260">
        <v>0.789473684210526</v>
      </c>
      <c r="L832" s="260">
        <v>0.763157894736842</v>
      </c>
      <c r="M832" s="261">
        <v>0.857142857142857</v>
      </c>
      <c r="N832" s="261">
        <v>0.754617414248021</v>
      </c>
      <c r="O832" s="262">
        <v>0.9</v>
      </c>
      <c r="P832" s="263">
        <v>0.947411668036155</v>
      </c>
      <c r="Q832" s="260">
        <v>0.944521497919556</v>
      </c>
      <c r="R832" s="260">
        <v>0.923603192702395</v>
      </c>
      <c r="S832" s="260">
        <v>0.93712546595574</v>
      </c>
      <c r="T832" s="262">
        <v>0.9</v>
      </c>
      <c r="U832" s="260">
        <v>0.919063270336894</v>
      </c>
      <c r="V832" s="260">
        <v>0.919556171983356</v>
      </c>
      <c r="W832" s="260">
        <v>0.914481185860889</v>
      </c>
      <c r="X832" s="260">
        <v>0.908790638418346</v>
      </c>
      <c r="Y832" s="262">
        <v>0.92</v>
      </c>
      <c r="Z832" s="262">
        <v>0.931479642502483</v>
      </c>
      <c r="AA832" s="262">
        <v>0.898924731182796</v>
      </c>
      <c r="AB832" s="262">
        <v>0.950471698113208</v>
      </c>
      <c r="AC832" s="262">
        <v>0.918594151559353</v>
      </c>
      <c r="AD832" s="262">
        <v>0.92</v>
      </c>
      <c r="AE832" s="260">
        <v>0.997054491899853</v>
      </c>
      <c r="AF832" s="260">
        <v>1</v>
      </c>
      <c r="AG832" s="260">
        <v>0.994750656167979</v>
      </c>
      <c r="AH832" s="260">
        <v>0.996422073984233</v>
      </c>
      <c r="AI832" s="262">
        <v>0.92</v>
      </c>
      <c r="AJ832" s="260">
        <v>0.966297872340426</v>
      </c>
      <c r="AK832" s="260">
        <v>0.937598321971683</v>
      </c>
      <c r="AL832" s="260">
        <v>0.973296032553408</v>
      </c>
      <c r="AM832" s="260">
        <v>0.96180373492518</v>
      </c>
      <c r="AN832" s="259">
        <v>0.99</v>
      </c>
      <c r="AO832" s="264">
        <v>1</v>
      </c>
      <c r="AP832" s="264">
        <v>1</v>
      </c>
      <c r="AQ832" s="264">
        <v>1</v>
      </c>
      <c r="AR832" s="265">
        <v>1</v>
      </c>
      <c r="AS832" s="286">
        <v>0.0810595228934205</v>
      </c>
      <c r="AT832" s="267">
        <v>0.111111111111111</v>
      </c>
      <c r="AU832" s="268">
        <v>0.111111111111111</v>
      </c>
      <c r="AV832" s="268">
        <v>0.1</v>
      </c>
      <c r="AW832" s="268">
        <v>0.0911392405063291</v>
      </c>
      <c r="AX832" s="224"/>
      <c r="AY832" s="222"/>
    </row>
    <row r="833" ht="15" spans="1:51">
      <c r="A833" s="220"/>
      <c r="B833" s="224"/>
      <c r="C833" s="283" t="s">
        <v>668</v>
      </c>
      <c r="D833" s="111" t="s">
        <v>25</v>
      </c>
      <c r="E833" s="111" t="s">
        <v>669</v>
      </c>
      <c r="F833" s="293" t="s">
        <v>866</v>
      </c>
      <c r="G833" s="293" t="s">
        <v>866</v>
      </c>
      <c r="H833" s="293" t="s">
        <v>866</v>
      </c>
      <c r="I833" s="293" t="s">
        <v>866</v>
      </c>
      <c r="J833" s="259">
        <v>0.9</v>
      </c>
      <c r="K833" s="260">
        <v>0.964285714285714</v>
      </c>
      <c r="L833" s="260">
        <v>0.953488372093023</v>
      </c>
      <c r="M833" s="261">
        <v>0.944444444444444</v>
      </c>
      <c r="N833" s="261">
        <v>0.982673267326733</v>
      </c>
      <c r="O833" s="262">
        <v>0.9</v>
      </c>
      <c r="P833" s="263">
        <v>0.962286860581745</v>
      </c>
      <c r="Q833" s="260">
        <v>0.959646910466583</v>
      </c>
      <c r="R833" s="260">
        <v>0.964772727272727</v>
      </c>
      <c r="S833" s="260">
        <v>0.964290087382423</v>
      </c>
      <c r="T833" s="262">
        <v>0.9</v>
      </c>
      <c r="U833" s="260">
        <v>0.929588766298897</v>
      </c>
      <c r="V833" s="260">
        <v>0.933165195460277</v>
      </c>
      <c r="W833" s="260">
        <v>0.926704545454546</v>
      </c>
      <c r="X833" s="260">
        <v>0.923515333667279</v>
      </c>
      <c r="Y833" s="262">
        <v>0.92</v>
      </c>
      <c r="Z833" s="262">
        <v>0.953862660944206</v>
      </c>
      <c r="AA833" s="262">
        <v>0.897872340425532</v>
      </c>
      <c r="AB833" s="262">
        <v>0.929919137466307</v>
      </c>
      <c r="AC833" s="262">
        <v>0.905379832387132</v>
      </c>
      <c r="AD833" s="262">
        <v>0.92</v>
      </c>
      <c r="AE833" s="260">
        <v>1</v>
      </c>
      <c r="AF833" s="260">
        <v>0.990654205607477</v>
      </c>
      <c r="AG833" s="260">
        <v>0.978571428571429</v>
      </c>
      <c r="AH833" s="260">
        <v>0.991251682368775</v>
      </c>
      <c r="AI833" s="262">
        <v>0.92</v>
      </c>
      <c r="AJ833" s="260">
        <v>0.976339361162751</v>
      </c>
      <c r="AK833" s="260">
        <v>0.954766536964981</v>
      </c>
      <c r="AL833" s="260">
        <v>0.979696736057569</v>
      </c>
      <c r="AM833" s="260">
        <v>0.967428702500191</v>
      </c>
      <c r="AN833" s="259">
        <v>0.99</v>
      </c>
      <c r="AO833" s="264">
        <v>1</v>
      </c>
      <c r="AP833" s="264">
        <v>1</v>
      </c>
      <c r="AQ833" s="264">
        <v>1</v>
      </c>
      <c r="AR833" s="265">
        <v>1</v>
      </c>
      <c r="AS833" s="286">
        <v>0.0810595228934205</v>
      </c>
      <c r="AT833" s="267">
        <v>0.1</v>
      </c>
      <c r="AU833" s="268">
        <v>0.333333333333333</v>
      </c>
      <c r="AV833" s="268">
        <v>0.133333333333333</v>
      </c>
      <c r="AW833" s="268">
        <v>0.054421768707483</v>
      </c>
      <c r="AX833" s="224"/>
      <c r="AY833" s="222"/>
    </row>
    <row r="834" ht="15" spans="1:51">
      <c r="A834" s="220"/>
      <c r="B834" s="224"/>
      <c r="C834" s="283" t="s">
        <v>668</v>
      </c>
      <c r="D834" s="111" t="s">
        <v>25</v>
      </c>
      <c r="E834" s="111" t="s">
        <v>669</v>
      </c>
      <c r="F834" s="293" t="s">
        <v>867</v>
      </c>
      <c r="G834" s="293" t="s">
        <v>867</v>
      </c>
      <c r="H834" s="293" t="s">
        <v>867</v>
      </c>
      <c r="I834" s="293" t="s">
        <v>867</v>
      </c>
      <c r="J834" s="259">
        <v>0.9</v>
      </c>
      <c r="K834" s="260">
        <v>0.971428571428571</v>
      </c>
      <c r="L834" s="260">
        <v>0.96</v>
      </c>
      <c r="M834" s="261">
        <v>0.96875</v>
      </c>
      <c r="N834" s="261">
        <v>0.967391304347826</v>
      </c>
      <c r="O834" s="262">
        <v>0.9</v>
      </c>
      <c r="P834" s="263">
        <v>0.978255104746751</v>
      </c>
      <c r="Q834" s="260">
        <v>0.988844621513944</v>
      </c>
      <c r="R834" s="260">
        <v>0.979782852864096</v>
      </c>
      <c r="S834" s="260">
        <v>0.972083292471642</v>
      </c>
      <c r="T834" s="262">
        <v>0.9</v>
      </c>
      <c r="U834" s="260">
        <v>0.946168125165739</v>
      </c>
      <c r="V834" s="260">
        <v>0.956972111553785</v>
      </c>
      <c r="W834" s="260">
        <v>0.957319356046425</v>
      </c>
      <c r="X834" s="260">
        <v>0.952486025301559</v>
      </c>
      <c r="Y834" s="262">
        <v>0.92</v>
      </c>
      <c r="Z834" s="262">
        <v>0.947611710323575</v>
      </c>
      <c r="AA834" s="262">
        <v>0.945578231292517</v>
      </c>
      <c r="AB834" s="262">
        <v>0.956873315363881</v>
      </c>
      <c r="AC834" s="262">
        <v>0.934960095404091</v>
      </c>
      <c r="AD834" s="262">
        <v>0.92</v>
      </c>
      <c r="AE834" s="260">
        <v>0.99616935483871</v>
      </c>
      <c r="AF834" s="260">
        <v>0.993052540165002</v>
      </c>
      <c r="AG834" s="260">
        <v>0.996624789049316</v>
      </c>
      <c r="AH834" s="260">
        <v>0.994001660254751</v>
      </c>
      <c r="AI834" s="262">
        <v>0.92</v>
      </c>
      <c r="AJ834" s="260">
        <v>0.976260456703595</v>
      </c>
      <c r="AK834" s="260">
        <v>0.959905660377358</v>
      </c>
      <c r="AL834" s="260">
        <v>0.98060486522025</v>
      </c>
      <c r="AM834" s="260">
        <v>0.976296152459153</v>
      </c>
      <c r="AN834" s="259">
        <v>0.99</v>
      </c>
      <c r="AO834" s="264">
        <v>1</v>
      </c>
      <c r="AP834" s="264">
        <v>1</v>
      </c>
      <c r="AQ834" s="264">
        <v>1</v>
      </c>
      <c r="AR834" s="265">
        <v>1</v>
      </c>
      <c r="AS834" s="286">
        <v>0.0810595228934205</v>
      </c>
      <c r="AT834" s="267">
        <v>0.0555555555555556</v>
      </c>
      <c r="AU834" s="268">
        <v>0.0833333333333333</v>
      </c>
      <c r="AV834" s="268">
        <v>0.0833333333333333</v>
      </c>
      <c r="AW834" s="268">
        <v>0.0764119601328904</v>
      </c>
      <c r="AX834" s="224"/>
      <c r="AY834" s="222"/>
    </row>
    <row r="835" ht="15" spans="1:51">
      <c r="A835" s="220"/>
      <c r="B835" s="224"/>
      <c r="C835" s="283" t="s">
        <v>668</v>
      </c>
      <c r="D835" s="111" t="s">
        <v>25</v>
      </c>
      <c r="E835" s="111" t="s">
        <v>669</v>
      </c>
      <c r="F835" s="293" t="s">
        <v>868</v>
      </c>
      <c r="G835" s="293" t="s">
        <v>868</v>
      </c>
      <c r="H835" s="293" t="s">
        <v>868</v>
      </c>
      <c r="I835" s="293" t="s">
        <v>868</v>
      </c>
      <c r="J835" s="259">
        <v>0.9</v>
      </c>
      <c r="K835" s="260">
        <v>1</v>
      </c>
      <c r="L835" s="260">
        <v>0.916666666666667</v>
      </c>
      <c r="M835" s="261">
        <v>0.961538461538462</v>
      </c>
      <c r="N835" s="261">
        <v>0.910472972972973</v>
      </c>
      <c r="O835" s="262">
        <v>0.9</v>
      </c>
      <c r="P835" s="263">
        <v>0.963215775502465</v>
      </c>
      <c r="Q835" s="260">
        <v>0.930572472594397</v>
      </c>
      <c r="R835" s="260">
        <v>0.970393057682491</v>
      </c>
      <c r="S835" s="260">
        <v>0.964519774011299</v>
      </c>
      <c r="T835" s="262">
        <v>0.9</v>
      </c>
      <c r="U835" s="260">
        <v>0.905574516496018</v>
      </c>
      <c r="V835" s="260">
        <v>0.953714981729598</v>
      </c>
      <c r="W835" s="260">
        <v>0.966819806023481</v>
      </c>
      <c r="X835" s="260">
        <v>0.95025988700565</v>
      </c>
      <c r="Y835" s="262">
        <v>0.92</v>
      </c>
      <c r="Z835" s="262">
        <v>0.940789473684211</v>
      </c>
      <c r="AA835" s="262">
        <v>0.949640287769784</v>
      </c>
      <c r="AB835" s="262">
        <v>0.953051643192488</v>
      </c>
      <c r="AC835" s="262">
        <v>0.951951547779273</v>
      </c>
      <c r="AD835" s="262">
        <v>0.92</v>
      </c>
      <c r="AE835" s="260">
        <v>1</v>
      </c>
      <c r="AF835" s="260">
        <v>0.997560975609756</v>
      </c>
      <c r="AG835" s="260">
        <v>0.998324958123953</v>
      </c>
      <c r="AH835" s="260">
        <v>0.995052928347253</v>
      </c>
      <c r="AI835" s="262">
        <v>0.92</v>
      </c>
      <c r="AJ835" s="260">
        <v>0.976398318784352</v>
      </c>
      <c r="AK835" s="260">
        <v>0.975432211101001</v>
      </c>
      <c r="AL835" s="260">
        <v>0.988489871086556</v>
      </c>
      <c r="AM835" s="260">
        <v>0.984210831833749</v>
      </c>
      <c r="AN835" s="259">
        <v>0.99</v>
      </c>
      <c r="AO835" s="264">
        <v>1</v>
      </c>
      <c r="AP835" s="264">
        <v>1</v>
      </c>
      <c r="AQ835" s="264">
        <v>1</v>
      </c>
      <c r="AR835" s="265">
        <v>1</v>
      </c>
      <c r="AS835" s="286">
        <v>0.0810595228934205</v>
      </c>
      <c r="AT835" s="267">
        <v>0.111111111111111</v>
      </c>
      <c r="AU835" s="268">
        <v>0</v>
      </c>
      <c r="AV835" s="268">
        <v>0</v>
      </c>
      <c r="AW835" s="268">
        <v>0.119318181818182</v>
      </c>
      <c r="AX835" s="224"/>
      <c r="AY835" s="222"/>
    </row>
    <row r="836" ht="15" spans="1:51">
      <c r="A836" s="220"/>
      <c r="B836" s="224"/>
      <c r="C836" s="283" t="s">
        <v>668</v>
      </c>
      <c r="D836" s="111" t="s">
        <v>25</v>
      </c>
      <c r="E836" s="111" t="s">
        <v>669</v>
      </c>
      <c r="F836" s="293" t="s">
        <v>869</v>
      </c>
      <c r="G836" s="293" t="s">
        <v>869</v>
      </c>
      <c r="H836" s="293" t="s">
        <v>869</v>
      </c>
      <c r="I836" s="293" t="s">
        <v>869</v>
      </c>
      <c r="J836" s="259">
        <v>0.9</v>
      </c>
      <c r="K836" s="260">
        <v>1</v>
      </c>
      <c r="L836" s="260">
        <v>1</v>
      </c>
      <c r="M836" s="261">
        <v>1</v>
      </c>
      <c r="N836" s="261">
        <v>0.991111111111111</v>
      </c>
      <c r="O836" s="262">
        <v>0.9</v>
      </c>
      <c r="P836" s="263">
        <v>0.972286374133949</v>
      </c>
      <c r="Q836" s="260">
        <v>0.976635514018692</v>
      </c>
      <c r="R836" s="260">
        <v>0.950126262626263</v>
      </c>
      <c r="S836" s="260">
        <v>0.953814674071909</v>
      </c>
      <c r="T836" s="262">
        <v>0.9</v>
      </c>
      <c r="U836" s="260">
        <v>0.928868360277136</v>
      </c>
      <c r="V836" s="260">
        <v>0.957943925233645</v>
      </c>
      <c r="W836" s="260">
        <v>0.916035353535353</v>
      </c>
      <c r="X836" s="260">
        <v>0.919401557226755</v>
      </c>
      <c r="Y836" s="262">
        <v>0.92</v>
      </c>
      <c r="Z836" s="262">
        <v>0.951086956521739</v>
      </c>
      <c r="AA836" s="262">
        <v>0.899038461538462</v>
      </c>
      <c r="AB836" s="262">
        <v>0.893491124260355</v>
      </c>
      <c r="AC836" s="262">
        <v>0.919884633872777</v>
      </c>
      <c r="AD836" s="262">
        <v>0.92</v>
      </c>
      <c r="AE836" s="260">
        <v>1</v>
      </c>
      <c r="AF836" s="260">
        <v>0.998717948717949</v>
      </c>
      <c r="AG836" s="260">
        <v>1</v>
      </c>
      <c r="AH836" s="260">
        <v>0.997794766245222</v>
      </c>
      <c r="AI836" s="262">
        <v>0.92</v>
      </c>
      <c r="AJ836" s="260">
        <v>0.974733517568101</v>
      </c>
      <c r="AK836" s="260">
        <v>0.956470588235294</v>
      </c>
      <c r="AL836" s="260">
        <v>0.949229891614375</v>
      </c>
      <c r="AM836" s="260">
        <v>0.970369695035784</v>
      </c>
      <c r="AN836" s="259">
        <v>0.99</v>
      </c>
      <c r="AO836" s="264">
        <v>1</v>
      </c>
      <c r="AP836" s="264">
        <v>1</v>
      </c>
      <c r="AQ836" s="264">
        <v>1</v>
      </c>
      <c r="AR836" s="265">
        <v>1</v>
      </c>
      <c r="AS836" s="286">
        <v>0.0810595228934205</v>
      </c>
      <c r="AT836" s="267">
        <v>0</v>
      </c>
      <c r="AU836" s="268">
        <v>0</v>
      </c>
      <c r="AV836" s="268">
        <v>0</v>
      </c>
      <c r="AW836" s="268">
        <v>0.0614525139664804</v>
      </c>
      <c r="AX836" s="224"/>
      <c r="AY836" s="222"/>
    </row>
    <row r="837" ht="15" spans="1:51">
      <c r="A837" s="220"/>
      <c r="B837" s="224"/>
      <c r="C837" s="283" t="s">
        <v>668</v>
      </c>
      <c r="D837" s="111" t="s">
        <v>25</v>
      </c>
      <c r="E837" s="111" t="s">
        <v>669</v>
      </c>
      <c r="F837" s="293" t="s">
        <v>870</v>
      </c>
      <c r="G837" s="293" t="s">
        <v>870</v>
      </c>
      <c r="H837" s="293" t="s">
        <v>870</v>
      </c>
      <c r="I837" s="293" t="s">
        <v>870</v>
      </c>
      <c r="J837" s="259">
        <v>0.9</v>
      </c>
      <c r="K837" s="260">
        <v>1</v>
      </c>
      <c r="L837" s="260">
        <v>1</v>
      </c>
      <c r="M837" s="261">
        <v>1</v>
      </c>
      <c r="N837" s="261">
        <v>0.983050847457627</v>
      </c>
      <c r="O837" s="262">
        <v>0.9</v>
      </c>
      <c r="P837" s="263">
        <v>0.964682799215173</v>
      </c>
      <c r="Q837" s="260">
        <v>0.979683972911964</v>
      </c>
      <c r="R837" s="260">
        <v>0.981981981981982</v>
      </c>
      <c r="S837" s="260">
        <v>0.976828329484219</v>
      </c>
      <c r="T837" s="262">
        <v>0.9</v>
      </c>
      <c r="U837" s="260">
        <v>0.755395683453237</v>
      </c>
      <c r="V837" s="260">
        <v>0.909706546275395</v>
      </c>
      <c r="W837" s="260">
        <v>0.874774774774775</v>
      </c>
      <c r="X837" s="260">
        <v>0.81955350269438</v>
      </c>
      <c r="Y837" s="262">
        <v>0.92</v>
      </c>
      <c r="Z837" s="262">
        <v>0.818181818181818</v>
      </c>
      <c r="AA837" s="262">
        <v>0.673076923076923</v>
      </c>
      <c r="AB837" s="262">
        <v>0.765217391304348</v>
      </c>
      <c r="AC837" s="262">
        <v>0.822903784318575</v>
      </c>
      <c r="AD837" s="262">
        <v>0.92</v>
      </c>
      <c r="AE837" s="260">
        <v>1</v>
      </c>
      <c r="AF837" s="260">
        <v>1</v>
      </c>
      <c r="AG837" s="260">
        <v>1</v>
      </c>
      <c r="AH837" s="260">
        <v>0.979779411764706</v>
      </c>
      <c r="AI837" s="262">
        <v>0.92</v>
      </c>
      <c r="AJ837" s="260">
        <v>0.934986225895317</v>
      </c>
      <c r="AK837" s="260">
        <v>0.884808013355593</v>
      </c>
      <c r="AL837" s="260">
        <v>0.958367346938775</v>
      </c>
      <c r="AM837" s="260">
        <v>0.955835331734612</v>
      </c>
      <c r="AN837" s="259">
        <v>0.99</v>
      </c>
      <c r="AO837" s="264">
        <v>1</v>
      </c>
      <c r="AP837" s="264">
        <v>1</v>
      </c>
      <c r="AQ837" s="264">
        <v>1</v>
      </c>
      <c r="AR837" s="265">
        <v>1</v>
      </c>
      <c r="AS837" s="286">
        <v>0.0810595228934205</v>
      </c>
      <c r="AT837" s="267">
        <v>0.2</v>
      </c>
      <c r="AU837" s="268">
        <v>0</v>
      </c>
      <c r="AV837" s="268">
        <v>-0.142857142857143</v>
      </c>
      <c r="AW837" s="268">
        <v>0.0510204081632653</v>
      </c>
      <c r="AX837" s="224"/>
      <c r="AY837" s="222"/>
    </row>
    <row r="838" ht="15" spans="1:51">
      <c r="A838" s="220"/>
      <c r="B838" s="224"/>
      <c r="C838" s="283" t="s">
        <v>668</v>
      </c>
      <c r="D838" s="111" t="s">
        <v>25</v>
      </c>
      <c r="E838" s="111" t="s">
        <v>669</v>
      </c>
      <c r="F838" s="293" t="s">
        <v>871</v>
      </c>
      <c r="G838" s="293" t="s">
        <v>871</v>
      </c>
      <c r="H838" s="293" t="s">
        <v>871</v>
      </c>
      <c r="I838" s="293" t="s">
        <v>871</v>
      </c>
      <c r="J838" s="259">
        <v>0.9</v>
      </c>
      <c r="K838" s="260">
        <v>1</v>
      </c>
      <c r="L838" s="260">
        <v>1</v>
      </c>
      <c r="M838" s="261">
        <v>1</v>
      </c>
      <c r="N838" s="261">
        <v>0.998412698412698</v>
      </c>
      <c r="O838" s="262">
        <v>0.9</v>
      </c>
      <c r="P838" s="263">
        <v>0.926856298485408</v>
      </c>
      <c r="Q838" s="260">
        <v>0.947951273532669</v>
      </c>
      <c r="R838" s="260">
        <v>0.94263862332696</v>
      </c>
      <c r="S838" s="260">
        <v>0.951340980528228</v>
      </c>
      <c r="T838" s="262">
        <v>0.9</v>
      </c>
      <c r="U838" s="260">
        <v>0.89878093830809</v>
      </c>
      <c r="V838" s="260">
        <v>0.92358803986711</v>
      </c>
      <c r="W838" s="260">
        <v>0.928776290630975</v>
      </c>
      <c r="X838" s="260">
        <v>0.927195166755113</v>
      </c>
      <c r="Y838" s="262">
        <v>0.92</v>
      </c>
      <c r="Z838" s="262">
        <v>0.816205533596838</v>
      </c>
      <c r="AA838" s="262">
        <v>0.822784810126582</v>
      </c>
      <c r="AB838" s="262">
        <v>0.733644859813084</v>
      </c>
      <c r="AC838" s="262">
        <v>0.819515866047912</v>
      </c>
      <c r="AD838" s="262">
        <v>0.92</v>
      </c>
      <c r="AE838" s="260">
        <v>0.997854077253219</v>
      </c>
      <c r="AF838" s="260">
        <v>0.996927803379416</v>
      </c>
      <c r="AG838" s="260">
        <v>0.996138996138996</v>
      </c>
      <c r="AH838" s="260">
        <v>0.994787198944243</v>
      </c>
      <c r="AI838" s="262">
        <v>0.92</v>
      </c>
      <c r="AJ838" s="260">
        <v>0.945222533457828</v>
      </c>
      <c r="AK838" s="260">
        <v>0.922887612797375</v>
      </c>
      <c r="AL838" s="260">
        <v>0.956634865568083</v>
      </c>
      <c r="AM838" s="260">
        <v>0.950883845033089</v>
      </c>
      <c r="AN838" s="259">
        <v>0.99</v>
      </c>
      <c r="AO838" s="264">
        <v>1</v>
      </c>
      <c r="AP838" s="264">
        <v>1</v>
      </c>
      <c r="AQ838" s="264">
        <v>1</v>
      </c>
      <c r="AR838" s="265">
        <v>1</v>
      </c>
      <c r="AS838" s="286">
        <v>0.0810595228934205</v>
      </c>
      <c r="AT838" s="267">
        <v>0</v>
      </c>
      <c r="AU838" s="268">
        <v>0</v>
      </c>
      <c r="AV838" s="268">
        <v>0.125</v>
      </c>
      <c r="AW838" s="268">
        <v>0.0393258426966292</v>
      </c>
      <c r="AX838" s="224"/>
      <c r="AY838" s="222"/>
    </row>
    <row r="839" ht="15" spans="1:51">
      <c r="A839" s="220"/>
      <c r="B839" s="224"/>
      <c r="C839" s="283" t="s">
        <v>668</v>
      </c>
      <c r="D839" s="111" t="s">
        <v>25</v>
      </c>
      <c r="E839" s="111" t="s">
        <v>669</v>
      </c>
      <c r="F839" s="293" t="s">
        <v>872</v>
      </c>
      <c r="G839" s="293" t="s">
        <v>872</v>
      </c>
      <c r="H839" s="293" t="s">
        <v>872</v>
      </c>
      <c r="I839" s="293" t="s">
        <v>872</v>
      </c>
      <c r="J839" s="259">
        <v>0.9</v>
      </c>
      <c r="K839" s="260">
        <v>0.936170212765957</v>
      </c>
      <c r="L839" s="260">
        <v>0.904761904761905</v>
      </c>
      <c r="M839" s="261">
        <v>0.958333333333333</v>
      </c>
      <c r="N839" s="261">
        <v>0.914231856738926</v>
      </c>
      <c r="O839" s="262">
        <v>0.9</v>
      </c>
      <c r="P839" s="263">
        <v>0.929633300297324</v>
      </c>
      <c r="Q839" s="260">
        <v>0.950338600451467</v>
      </c>
      <c r="R839" s="260">
        <v>0.91236641221374</v>
      </c>
      <c r="S839" s="260">
        <v>0.939985710883544</v>
      </c>
      <c r="T839" s="262">
        <v>0.9</v>
      </c>
      <c r="U839" s="260">
        <v>0.915014866204163</v>
      </c>
      <c r="V839" s="260">
        <v>0.911211437170805</v>
      </c>
      <c r="W839" s="260">
        <v>0.938320610687023</v>
      </c>
      <c r="X839" s="260">
        <v>0.92411358446689</v>
      </c>
      <c r="Y839" s="262">
        <v>0.92</v>
      </c>
      <c r="Z839" s="262">
        <v>0.916470588235294</v>
      </c>
      <c r="AA839" s="262">
        <v>0.944983818770227</v>
      </c>
      <c r="AB839" s="262">
        <v>0.924686192468619</v>
      </c>
      <c r="AC839" s="262">
        <v>0.935701547211645</v>
      </c>
      <c r="AD839" s="262">
        <v>0.92</v>
      </c>
      <c r="AE839" s="260">
        <v>0.991612903225806</v>
      </c>
      <c r="AF839" s="260">
        <v>0.993214065391734</v>
      </c>
      <c r="AG839" s="260">
        <v>0.984601449275362</v>
      </c>
      <c r="AH839" s="260">
        <v>0.987797207195874</v>
      </c>
      <c r="AI839" s="262">
        <v>0.92</v>
      </c>
      <c r="AJ839" s="260">
        <v>0.943921408104789</v>
      </c>
      <c r="AK839" s="260">
        <v>0.951684397163121</v>
      </c>
      <c r="AL839" s="260">
        <v>0.958177943526905</v>
      </c>
      <c r="AM839" s="260">
        <v>0.961123954025982</v>
      </c>
      <c r="AN839" s="259">
        <v>0.99</v>
      </c>
      <c r="AO839" s="264">
        <v>1</v>
      </c>
      <c r="AP839" s="264">
        <v>1</v>
      </c>
      <c r="AQ839" s="264">
        <v>1</v>
      </c>
      <c r="AR839" s="265">
        <v>1</v>
      </c>
      <c r="AS839" s="286">
        <v>0.0810595228934205</v>
      </c>
      <c r="AT839" s="267">
        <v>0.142857142857143</v>
      </c>
      <c r="AU839" s="268">
        <v>0.166666666666667</v>
      </c>
      <c r="AV839" s="268">
        <v>0.0555555555555556</v>
      </c>
      <c r="AW839" s="268">
        <v>0.0680628272251309</v>
      </c>
      <c r="AX839" s="224"/>
      <c r="AY839" s="222"/>
    </row>
    <row r="840" ht="15" spans="1:51">
      <c r="A840" s="220"/>
      <c r="B840" s="224"/>
      <c r="C840" s="283" t="s">
        <v>668</v>
      </c>
      <c r="D840" s="111" t="s">
        <v>25</v>
      </c>
      <c r="E840" s="111" t="s">
        <v>669</v>
      </c>
      <c r="F840" s="293" t="s">
        <v>873</v>
      </c>
      <c r="G840" s="293" t="s">
        <v>873</v>
      </c>
      <c r="H840" s="293" t="s">
        <v>873</v>
      </c>
      <c r="I840" s="293" t="s">
        <v>873</v>
      </c>
      <c r="J840" s="259">
        <v>0.9</v>
      </c>
      <c r="K840" s="260">
        <v>0.897435897435897</v>
      </c>
      <c r="L840" s="260">
        <v>0.882352941176471</v>
      </c>
      <c r="M840" s="261">
        <v>0.864864864864865</v>
      </c>
      <c r="N840" s="261">
        <v>0.874407582938389</v>
      </c>
      <c r="O840" s="262">
        <v>0.9</v>
      </c>
      <c r="P840" s="263">
        <v>0.928549711158407</v>
      </c>
      <c r="Q840" s="260">
        <v>0.898969072164948</v>
      </c>
      <c r="R840" s="260">
        <v>0.932355338223309</v>
      </c>
      <c r="S840" s="260">
        <v>0.928692973185979</v>
      </c>
      <c r="T840" s="262">
        <v>0.9</v>
      </c>
      <c r="U840" s="260">
        <v>0.853146853146853</v>
      </c>
      <c r="V840" s="260">
        <v>0.837113402061856</v>
      </c>
      <c r="W840" s="260">
        <v>0.882640586797066</v>
      </c>
      <c r="X840" s="260">
        <v>0.879471242544198</v>
      </c>
      <c r="Y840" s="262">
        <v>0.92</v>
      </c>
      <c r="Z840" s="262">
        <v>0.921985815602837</v>
      </c>
      <c r="AA840" s="262">
        <v>0.921015514809591</v>
      </c>
      <c r="AB840" s="262">
        <v>0.91875</v>
      </c>
      <c r="AC840" s="262">
        <v>0.930209246961534</v>
      </c>
      <c r="AD840" s="262">
        <v>0.92</v>
      </c>
      <c r="AE840" s="260">
        <v>0.994360902255639</v>
      </c>
      <c r="AF840" s="260">
        <v>0.989344262295082</v>
      </c>
      <c r="AG840" s="260">
        <v>0.991032687301128</v>
      </c>
      <c r="AH840" s="260">
        <v>0.985162679566974</v>
      </c>
      <c r="AI840" s="262">
        <v>0.92</v>
      </c>
      <c r="AJ840" s="260">
        <v>0.92814221331998</v>
      </c>
      <c r="AK840" s="260">
        <v>0.930315664085765</v>
      </c>
      <c r="AL840" s="260">
        <v>0.943423423423423</v>
      </c>
      <c r="AM840" s="260">
        <v>0.94530009747946</v>
      </c>
      <c r="AN840" s="259">
        <v>0.99</v>
      </c>
      <c r="AO840" s="264">
        <v>1</v>
      </c>
      <c r="AP840" s="264">
        <v>1</v>
      </c>
      <c r="AQ840" s="264">
        <v>1</v>
      </c>
      <c r="AR840" s="265">
        <v>1</v>
      </c>
      <c r="AS840" s="286">
        <v>0.0810595228934205</v>
      </c>
      <c r="AT840" s="267">
        <v>0.0285714285714286</v>
      </c>
      <c r="AU840" s="268">
        <v>0.0869565217391304</v>
      </c>
      <c r="AV840" s="268">
        <v>0.0645161290322581</v>
      </c>
      <c r="AW840" s="268">
        <v>0.0418604651162791</v>
      </c>
      <c r="AX840" s="224"/>
      <c r="AY840" s="222"/>
    </row>
    <row r="841" ht="15" spans="1:51">
      <c r="A841" s="220"/>
      <c r="B841" s="224"/>
      <c r="C841" s="283" t="s">
        <v>668</v>
      </c>
      <c r="D841" s="111" t="s">
        <v>25</v>
      </c>
      <c r="E841" s="111" t="s">
        <v>669</v>
      </c>
      <c r="F841" s="293" t="s">
        <v>874</v>
      </c>
      <c r="G841" s="293" t="s">
        <v>874</v>
      </c>
      <c r="H841" s="293" t="s">
        <v>874</v>
      </c>
      <c r="I841" s="293" t="s">
        <v>874</v>
      </c>
      <c r="J841" s="259">
        <v>0.9</v>
      </c>
      <c r="K841" s="260">
        <v>0.785714285714286</v>
      </c>
      <c r="L841" s="260">
        <v>0.82051282051282</v>
      </c>
      <c r="M841" s="261">
        <v>0.825</v>
      </c>
      <c r="N841" s="261">
        <v>0.86084142394822</v>
      </c>
      <c r="O841" s="262">
        <v>0.9</v>
      </c>
      <c r="P841" s="263">
        <v>0.963409475465313</v>
      </c>
      <c r="Q841" s="260">
        <v>0.950869236583522</v>
      </c>
      <c r="R841" s="260">
        <v>0.958026091888826</v>
      </c>
      <c r="S841" s="260">
        <v>0.95611226688924</v>
      </c>
      <c r="T841" s="262">
        <v>0.9</v>
      </c>
      <c r="U841" s="260">
        <v>0.917301184433164</v>
      </c>
      <c r="V841" s="260">
        <v>0.922902494331066</v>
      </c>
      <c r="W841" s="260">
        <v>0.903857061826432</v>
      </c>
      <c r="X841" s="260">
        <v>0.923610678559416</v>
      </c>
      <c r="Y841" s="262">
        <v>0.92</v>
      </c>
      <c r="Z841" s="262">
        <v>0.920841683366733</v>
      </c>
      <c r="AA841" s="262">
        <v>0.937621832358674</v>
      </c>
      <c r="AB841" s="262">
        <v>0.957173447537473</v>
      </c>
      <c r="AC841" s="262">
        <v>0.946745562130177</v>
      </c>
      <c r="AD841" s="262">
        <v>0.92</v>
      </c>
      <c r="AE841" s="260">
        <v>0.990825688073395</v>
      </c>
      <c r="AF841" s="260">
        <v>0.974739970282318</v>
      </c>
      <c r="AG841" s="260">
        <v>0.991082802547771</v>
      </c>
      <c r="AH841" s="260">
        <v>0.985658890872161</v>
      </c>
      <c r="AI841" s="262">
        <v>0.92</v>
      </c>
      <c r="AJ841" s="260">
        <v>0.941844219350332</v>
      </c>
      <c r="AK841" s="260">
        <v>0.945508727117923</v>
      </c>
      <c r="AL841" s="260">
        <v>0.948185231539424</v>
      </c>
      <c r="AM841" s="260">
        <v>0.954039849616756</v>
      </c>
      <c r="AN841" s="259">
        <v>0.99</v>
      </c>
      <c r="AO841" s="264">
        <v>1</v>
      </c>
      <c r="AP841" s="264">
        <v>1</v>
      </c>
      <c r="AQ841" s="264">
        <v>1</v>
      </c>
      <c r="AR841" s="265">
        <v>1</v>
      </c>
      <c r="AS841" s="286">
        <v>0.0810595228934205</v>
      </c>
      <c r="AT841" s="267">
        <v>0.0821917808219178</v>
      </c>
      <c r="AU841" s="268">
        <v>0.108695652173913</v>
      </c>
      <c r="AV841" s="268">
        <v>0.105263157894737</v>
      </c>
      <c r="AW841" s="268">
        <v>0.0641613198900092</v>
      </c>
      <c r="AX841" s="224"/>
      <c r="AY841" s="222"/>
    </row>
    <row r="842" ht="15" spans="1:51">
      <c r="A842" s="220"/>
      <c r="B842" s="224"/>
      <c r="C842" s="283" t="s">
        <v>668</v>
      </c>
      <c r="D842" s="111" t="s">
        <v>25</v>
      </c>
      <c r="E842" s="111" t="s">
        <v>669</v>
      </c>
      <c r="F842" s="293" t="s">
        <v>875</v>
      </c>
      <c r="G842" s="293" t="s">
        <v>875</v>
      </c>
      <c r="H842" s="293" t="s">
        <v>875</v>
      </c>
      <c r="I842" s="293" t="s">
        <v>875</v>
      </c>
      <c r="J842" s="259">
        <v>0.9</v>
      </c>
      <c r="K842" s="260">
        <v>0.882352941176471</v>
      </c>
      <c r="L842" s="260">
        <v>0.862068965517241</v>
      </c>
      <c r="M842" s="261">
        <v>0.903225806451613</v>
      </c>
      <c r="N842" s="261">
        <v>0.878378378378378</v>
      </c>
      <c r="O842" s="262">
        <v>0.9</v>
      </c>
      <c r="P842" s="263">
        <v>0.964148877941981</v>
      </c>
      <c r="Q842" s="260">
        <v>0.957116788321168</v>
      </c>
      <c r="R842" s="260">
        <v>0.967507645259939</v>
      </c>
      <c r="S842" s="260">
        <v>0.971778649795788</v>
      </c>
      <c r="T842" s="262">
        <v>0.9</v>
      </c>
      <c r="U842" s="260">
        <v>0.940065681444992</v>
      </c>
      <c r="V842" s="260">
        <v>0.947080291970803</v>
      </c>
      <c r="W842" s="260">
        <v>0.955275229357798</v>
      </c>
      <c r="X842" s="260">
        <v>0.946968847601506</v>
      </c>
      <c r="Y842" s="262">
        <v>0.92</v>
      </c>
      <c r="Z842" s="262">
        <v>0.979739507959479</v>
      </c>
      <c r="AA842" s="262">
        <v>0.985871271585557</v>
      </c>
      <c r="AB842" s="262">
        <v>0.985994397759104</v>
      </c>
      <c r="AC842" s="262">
        <v>0.981831757093081</v>
      </c>
      <c r="AD842" s="262">
        <v>0.92</v>
      </c>
      <c r="AE842" s="260">
        <v>0.998841251448436</v>
      </c>
      <c r="AF842" s="260">
        <v>1</v>
      </c>
      <c r="AG842" s="260">
        <v>0.999304589707928</v>
      </c>
      <c r="AH842" s="260">
        <v>0.997574938379582</v>
      </c>
      <c r="AI842" s="262">
        <v>0.92</v>
      </c>
      <c r="AJ842" s="260">
        <v>0.984119677790564</v>
      </c>
      <c r="AK842" s="260">
        <v>0.984997114829775</v>
      </c>
      <c r="AL842" s="260">
        <v>0.986881937436932</v>
      </c>
      <c r="AM842" s="260">
        <v>0.985696454045242</v>
      </c>
      <c r="AN842" s="259">
        <v>0.99</v>
      </c>
      <c r="AO842" s="264">
        <v>1</v>
      </c>
      <c r="AP842" s="264">
        <v>1</v>
      </c>
      <c r="AQ842" s="264">
        <v>1</v>
      </c>
      <c r="AR842" s="265">
        <v>1</v>
      </c>
      <c r="AS842" s="286">
        <v>0.0810595228934205</v>
      </c>
      <c r="AT842" s="267">
        <v>0.0666666666666667</v>
      </c>
      <c r="AU842" s="268">
        <v>0</v>
      </c>
      <c r="AV842" s="268">
        <v>0.0909090909090909</v>
      </c>
      <c r="AW842" s="268">
        <v>0.0517241379310345</v>
      </c>
      <c r="AX842" s="224"/>
      <c r="AY842" s="222"/>
    </row>
    <row r="843" ht="15" spans="1:51">
      <c r="A843" s="220"/>
      <c r="B843" s="224"/>
      <c r="C843" s="283" t="s">
        <v>668</v>
      </c>
      <c r="D843" s="111" t="s">
        <v>25</v>
      </c>
      <c r="E843" s="111" t="s">
        <v>669</v>
      </c>
      <c r="F843" s="293" t="s">
        <v>876</v>
      </c>
      <c r="G843" s="293" t="s">
        <v>876</v>
      </c>
      <c r="H843" s="293" t="s">
        <v>876</v>
      </c>
      <c r="I843" s="293" t="s">
        <v>876</v>
      </c>
      <c r="J843" s="259">
        <v>0.9</v>
      </c>
      <c r="K843" s="260">
        <v>0.869565217391304</v>
      </c>
      <c r="L843" s="260">
        <v>0.909090909090909</v>
      </c>
      <c r="M843" s="261">
        <v>0.863636363636364</v>
      </c>
      <c r="N843" s="261">
        <v>0.814090019569472</v>
      </c>
      <c r="O843" s="262">
        <v>0.9</v>
      </c>
      <c r="P843" s="263">
        <v>0.899155930697468</v>
      </c>
      <c r="Q843" s="260">
        <v>0.960583941605839</v>
      </c>
      <c r="R843" s="260">
        <v>0.963924050632911</v>
      </c>
      <c r="S843" s="260">
        <v>0.954974271012007</v>
      </c>
      <c r="T843" s="262">
        <v>0.9</v>
      </c>
      <c r="U843" s="260">
        <v>0.913371834740116</v>
      </c>
      <c r="V843" s="260">
        <v>0.899270072992701</v>
      </c>
      <c r="W843" s="260">
        <v>0.924683544303798</v>
      </c>
      <c r="X843" s="260">
        <v>0.89118782161235</v>
      </c>
      <c r="Y843" s="262">
        <v>0.92</v>
      </c>
      <c r="Z843" s="262">
        <v>0.902777777777778</v>
      </c>
      <c r="AA843" s="262">
        <v>0.938931297709924</v>
      </c>
      <c r="AB843" s="262">
        <v>0.941634241245136</v>
      </c>
      <c r="AC843" s="262">
        <v>0.933553787330784</v>
      </c>
      <c r="AD843" s="262">
        <v>0.92</v>
      </c>
      <c r="AE843" s="260">
        <v>0.994750656167979</v>
      </c>
      <c r="AF843" s="260">
        <v>0.990740740740741</v>
      </c>
      <c r="AG843" s="260">
        <v>0.981781376518219</v>
      </c>
      <c r="AH843" s="260">
        <v>0.987857583864993</v>
      </c>
      <c r="AI843" s="262">
        <v>0.92</v>
      </c>
      <c r="AJ843" s="260">
        <v>0.950428624673873</v>
      </c>
      <c r="AK843" s="260">
        <v>0.956400742115028</v>
      </c>
      <c r="AL843" s="260">
        <v>0.965160587915079</v>
      </c>
      <c r="AM843" s="260">
        <v>0.960438391147053</v>
      </c>
      <c r="AN843" s="259">
        <v>0.99</v>
      </c>
      <c r="AO843" s="264">
        <v>1</v>
      </c>
      <c r="AP843" s="264">
        <v>1</v>
      </c>
      <c r="AQ843" s="264">
        <v>1</v>
      </c>
      <c r="AR843" s="265">
        <v>1</v>
      </c>
      <c r="AS843" s="286">
        <v>0.0810595228934205</v>
      </c>
      <c r="AT843" s="267">
        <v>0</v>
      </c>
      <c r="AU843" s="268">
        <v>0</v>
      </c>
      <c r="AV843" s="268">
        <v>0.285714285714286</v>
      </c>
      <c r="AW843" s="268">
        <v>0.101063829787234</v>
      </c>
      <c r="AX843" s="224"/>
      <c r="AY843" s="222"/>
    </row>
    <row r="844" ht="15" spans="1:51">
      <c r="A844" s="220"/>
      <c r="B844" s="224"/>
      <c r="C844" s="283" t="s">
        <v>668</v>
      </c>
      <c r="D844" s="111" t="s">
        <v>25</v>
      </c>
      <c r="E844" s="111" t="s">
        <v>669</v>
      </c>
      <c r="F844" s="293" t="s">
        <v>877</v>
      </c>
      <c r="G844" s="293" t="s">
        <v>877</v>
      </c>
      <c r="H844" s="293" t="s">
        <v>877</v>
      </c>
      <c r="I844" s="293" t="s">
        <v>877</v>
      </c>
      <c r="J844" s="259">
        <v>0.9</v>
      </c>
      <c r="K844" s="260">
        <v>1</v>
      </c>
      <c r="L844" s="260">
        <v>1</v>
      </c>
      <c r="M844" s="261">
        <v>1</v>
      </c>
      <c r="N844" s="261">
        <v>0.934817170111288</v>
      </c>
      <c r="O844" s="262">
        <v>0.9</v>
      </c>
      <c r="P844" s="263">
        <v>0.955294775076837</v>
      </c>
      <c r="Q844" s="260">
        <v>0.961127308066084</v>
      </c>
      <c r="R844" s="260">
        <v>0.962577160493827</v>
      </c>
      <c r="S844" s="260">
        <v>0.964300107469103</v>
      </c>
      <c r="T844" s="262">
        <v>0.9</v>
      </c>
      <c r="U844" s="260">
        <v>0.87957530036323</v>
      </c>
      <c r="V844" s="260">
        <v>0.917395529640428</v>
      </c>
      <c r="W844" s="260">
        <v>0.91087962962963</v>
      </c>
      <c r="X844" s="260">
        <v>0.915384873723804</v>
      </c>
      <c r="Y844" s="262">
        <v>0.92</v>
      </c>
      <c r="Z844" s="262">
        <v>0.909352517985612</v>
      </c>
      <c r="AA844" s="262">
        <v>0.940751445086705</v>
      </c>
      <c r="AB844" s="262">
        <v>0.933333333333333</v>
      </c>
      <c r="AC844" s="262">
        <v>0.902923976608187</v>
      </c>
      <c r="AD844" s="262">
        <v>0.92</v>
      </c>
      <c r="AE844" s="260">
        <v>0.999151103565365</v>
      </c>
      <c r="AF844" s="260">
        <v>0.992779783393502</v>
      </c>
      <c r="AG844" s="260">
        <v>0.99416135881104</v>
      </c>
      <c r="AH844" s="260">
        <v>0.993524248093251</v>
      </c>
      <c r="AI844" s="262">
        <v>0.92</v>
      </c>
      <c r="AJ844" s="260">
        <v>0.962096396817969</v>
      </c>
      <c r="AK844" s="260">
        <v>0.957001743172574</v>
      </c>
      <c r="AL844" s="260">
        <v>0.973586183542161</v>
      </c>
      <c r="AM844" s="260">
        <v>0.96137631080396</v>
      </c>
      <c r="AN844" s="259">
        <v>0.99</v>
      </c>
      <c r="AO844" s="264">
        <v>1</v>
      </c>
      <c r="AP844" s="264">
        <v>1</v>
      </c>
      <c r="AQ844" s="264">
        <v>1</v>
      </c>
      <c r="AR844" s="265">
        <v>1</v>
      </c>
      <c r="AS844" s="286">
        <v>0.0810595228934205</v>
      </c>
      <c r="AT844" s="267">
        <v>0.2</v>
      </c>
      <c r="AU844" s="268">
        <v>0.111111111111111</v>
      </c>
      <c r="AV844" s="268">
        <v>0</v>
      </c>
      <c r="AW844" s="268">
        <v>0.0471698113207547</v>
      </c>
      <c r="AX844" s="224"/>
      <c r="AY844" s="222"/>
    </row>
    <row r="845" ht="15" spans="1:51">
      <c r="A845" s="220"/>
      <c r="B845" s="224"/>
      <c r="C845" s="283" t="s">
        <v>668</v>
      </c>
      <c r="D845" s="111" t="s">
        <v>25</v>
      </c>
      <c r="E845" s="111" t="s">
        <v>669</v>
      </c>
      <c r="F845" s="293" t="s">
        <v>878</v>
      </c>
      <c r="G845" s="293" t="s">
        <v>878</v>
      </c>
      <c r="H845" s="293" t="s">
        <v>878</v>
      </c>
      <c r="I845" s="293" t="s">
        <v>878</v>
      </c>
      <c r="J845" s="259">
        <v>0.9</v>
      </c>
      <c r="K845" s="260">
        <v>0.642857142857143</v>
      </c>
      <c r="L845" s="260">
        <v>0.628571428571429</v>
      </c>
      <c r="M845" s="261">
        <v>0.6</v>
      </c>
      <c r="N845" s="261">
        <v>0.65450643776824</v>
      </c>
      <c r="O845" s="262">
        <v>0.9</v>
      </c>
      <c r="P845" s="263">
        <v>0.862591911764706</v>
      </c>
      <c r="Q845" s="260">
        <v>0.813303099017385</v>
      </c>
      <c r="R845" s="260">
        <v>0.852756892230576</v>
      </c>
      <c r="S845" s="260">
        <v>0.79176486164438</v>
      </c>
      <c r="T845" s="262">
        <v>0.9</v>
      </c>
      <c r="U845" s="260">
        <v>0.499080882352941</v>
      </c>
      <c r="V845" s="260">
        <v>0.403628117913832</v>
      </c>
      <c r="W845" s="260">
        <v>0.430764411027569</v>
      </c>
      <c r="X845" s="260">
        <v>0.497338805772541</v>
      </c>
      <c r="Y845" s="262">
        <v>0.92</v>
      </c>
      <c r="Z845" s="262">
        <v>0.694852941176471</v>
      </c>
      <c r="AA845" s="262">
        <v>0.659176029962547</v>
      </c>
      <c r="AB845" s="262">
        <v>0.288372093023256</v>
      </c>
      <c r="AC845" s="262">
        <v>0.634992239037641</v>
      </c>
      <c r="AD845" s="262">
        <v>0.92</v>
      </c>
      <c r="AE845" s="260">
        <v>0.994666666666667</v>
      </c>
      <c r="AF845" s="260">
        <v>0.994428969359331</v>
      </c>
      <c r="AG845" s="260">
        <v>0.917695473251029</v>
      </c>
      <c r="AH845" s="260">
        <v>0.985271028037383</v>
      </c>
      <c r="AI845" s="262">
        <v>0.92</v>
      </c>
      <c r="AJ845" s="260">
        <v>0.8554846198491</v>
      </c>
      <c r="AK845" s="260">
        <v>0.73943956503555</v>
      </c>
      <c r="AL845" s="260">
        <v>0.758211426994204</v>
      </c>
      <c r="AM845" s="260">
        <v>0.816679493312811</v>
      </c>
      <c r="AN845" s="259">
        <v>0.99</v>
      </c>
      <c r="AO845" s="264">
        <v>1</v>
      </c>
      <c r="AP845" s="264">
        <v>1</v>
      </c>
      <c r="AQ845" s="264">
        <v>1</v>
      </c>
      <c r="AR845" s="265">
        <v>1</v>
      </c>
      <c r="AS845" s="286">
        <v>0.0810595228934205</v>
      </c>
      <c r="AT845" s="267">
        <v>0</v>
      </c>
      <c r="AU845" s="268">
        <v>0.0645161290322581</v>
      </c>
      <c r="AV845" s="268">
        <v>0</v>
      </c>
      <c r="AW845" s="268">
        <v>0.0440587449933244</v>
      </c>
      <c r="AX845" s="224"/>
      <c r="AY845" s="222"/>
    </row>
    <row r="846" ht="15" spans="1:51">
      <c r="A846" s="220"/>
      <c r="B846" s="224"/>
      <c r="C846" s="283" t="s">
        <v>668</v>
      </c>
      <c r="D846" s="111" t="s">
        <v>25</v>
      </c>
      <c r="E846" s="111" t="s">
        <v>669</v>
      </c>
      <c r="F846" s="293" t="s">
        <v>879</v>
      </c>
      <c r="G846" s="293" t="s">
        <v>879</v>
      </c>
      <c r="H846" s="293" t="s">
        <v>879</v>
      </c>
      <c r="I846" s="293" t="s">
        <v>879</v>
      </c>
      <c r="J846" s="259">
        <v>0.9</v>
      </c>
      <c r="K846" s="260" t="s">
        <v>33</v>
      </c>
      <c r="L846" s="260" t="s">
        <v>33</v>
      </c>
      <c r="M846" s="261" t="s">
        <v>33</v>
      </c>
      <c r="N846" s="261" t="s">
        <v>33</v>
      </c>
      <c r="O846" s="262">
        <v>0.9</v>
      </c>
      <c r="P846" s="263" t="s">
        <v>33</v>
      </c>
      <c r="Q846" s="260" t="s">
        <v>33</v>
      </c>
      <c r="R846" s="260" t="s">
        <v>33</v>
      </c>
      <c r="S846" s="260" t="s">
        <v>33</v>
      </c>
      <c r="T846" s="262">
        <v>0.9</v>
      </c>
      <c r="U846" s="260" t="s">
        <v>33</v>
      </c>
      <c r="V846" s="260" t="s">
        <v>33</v>
      </c>
      <c r="W846" s="260" t="s">
        <v>33</v>
      </c>
      <c r="X846" s="260" t="s">
        <v>33</v>
      </c>
      <c r="Y846" s="262">
        <v>0.92</v>
      </c>
      <c r="Z846" s="262" t="s">
        <v>33</v>
      </c>
      <c r="AA846" s="262" t="s">
        <v>33</v>
      </c>
      <c r="AB846" s="262" t="s">
        <v>33</v>
      </c>
      <c r="AC846" s="262" t="s">
        <v>33</v>
      </c>
      <c r="AD846" s="262">
        <v>0.92</v>
      </c>
      <c r="AE846" s="260" t="s">
        <v>33</v>
      </c>
      <c r="AF846" s="260" t="s">
        <v>33</v>
      </c>
      <c r="AG846" s="260" t="s">
        <v>33</v>
      </c>
      <c r="AH846" s="260" t="s">
        <v>33</v>
      </c>
      <c r="AI846" s="262">
        <v>0.92</v>
      </c>
      <c r="AJ846" s="260" t="s">
        <v>33</v>
      </c>
      <c r="AK846" s="260" t="s">
        <v>33</v>
      </c>
      <c r="AL846" s="260" t="s">
        <v>33</v>
      </c>
      <c r="AM846" s="260" t="s">
        <v>33</v>
      </c>
      <c r="AN846" s="259">
        <v>0.99</v>
      </c>
      <c r="AO846" s="264" t="s">
        <v>33</v>
      </c>
      <c r="AP846" s="264" t="s">
        <v>33</v>
      </c>
      <c r="AQ846" s="264" t="s">
        <v>33</v>
      </c>
      <c r="AR846" s="265" t="s">
        <v>33</v>
      </c>
      <c r="AS846" s="286">
        <v>0.0810595228934205</v>
      </c>
      <c r="AT846" s="267" t="s">
        <v>33</v>
      </c>
      <c r="AU846" s="268" t="s">
        <v>33</v>
      </c>
      <c r="AV846" s="268" t="s">
        <v>33</v>
      </c>
      <c r="AW846" s="268" t="s">
        <v>33</v>
      </c>
      <c r="AX846" s="224"/>
      <c r="AY846" s="222"/>
    </row>
    <row r="847" ht="15" spans="1:51">
      <c r="A847" s="220"/>
      <c r="B847" s="224"/>
      <c r="C847" s="283" t="s">
        <v>668</v>
      </c>
      <c r="D847" s="111" t="s">
        <v>25</v>
      </c>
      <c r="E847" s="111" t="s">
        <v>669</v>
      </c>
      <c r="F847" s="293" t="s">
        <v>880</v>
      </c>
      <c r="G847" s="293" t="s">
        <v>880</v>
      </c>
      <c r="H847" s="293" t="s">
        <v>880</v>
      </c>
      <c r="I847" s="293" t="s">
        <v>880</v>
      </c>
      <c r="J847" s="259">
        <v>0.9</v>
      </c>
      <c r="K847" s="260">
        <v>0.897959183673469</v>
      </c>
      <c r="L847" s="260">
        <v>0.926829268292683</v>
      </c>
      <c r="M847" s="261">
        <v>0.891304347826087</v>
      </c>
      <c r="N847" s="261">
        <v>0.872082166199813</v>
      </c>
      <c r="O847" s="262">
        <v>0.9</v>
      </c>
      <c r="P847" s="263">
        <v>0.963678353978585</v>
      </c>
      <c r="Q847" s="260">
        <v>0.962234461054288</v>
      </c>
      <c r="R847" s="260">
        <v>0.9703081232493</v>
      </c>
      <c r="S847" s="260">
        <v>0.957466073720888</v>
      </c>
      <c r="T847" s="262">
        <v>0.9</v>
      </c>
      <c r="U847" s="260">
        <v>0.91140037791308</v>
      </c>
      <c r="V847" s="260">
        <v>0.90558615263572</v>
      </c>
      <c r="W847" s="260">
        <v>0.884873949579832</v>
      </c>
      <c r="X847" s="260">
        <v>0.904066568861177</v>
      </c>
      <c r="Y847" s="262">
        <v>0.92</v>
      </c>
      <c r="Z847" s="262">
        <v>0.885297184567258</v>
      </c>
      <c r="AA847" s="262">
        <v>0.905444126074499</v>
      </c>
      <c r="AB847" s="262">
        <v>0.864332603938731</v>
      </c>
      <c r="AC847" s="262">
        <v>0.900881763527054</v>
      </c>
      <c r="AD847" s="262">
        <v>0.92</v>
      </c>
      <c r="AE847" s="260">
        <v>0.994805194805195</v>
      </c>
      <c r="AF847" s="260">
        <v>0.984084880636605</v>
      </c>
      <c r="AG847" s="260">
        <v>0.969512195121951</v>
      </c>
      <c r="AH847" s="260">
        <v>0.982348703170029</v>
      </c>
      <c r="AI847" s="262">
        <v>0.92</v>
      </c>
      <c r="AJ847" s="260">
        <v>0.951939881160433</v>
      </c>
      <c r="AK847" s="260">
        <v>0.937014667817084</v>
      </c>
      <c r="AL847" s="260">
        <v>0.946610379935436</v>
      </c>
      <c r="AM847" s="260">
        <v>0.952085988538427</v>
      </c>
      <c r="AN847" s="259">
        <v>0.99</v>
      </c>
      <c r="AO847" s="264">
        <v>1</v>
      </c>
      <c r="AP847" s="264">
        <v>1</v>
      </c>
      <c r="AQ847" s="264">
        <v>1</v>
      </c>
      <c r="AR847" s="265">
        <v>1</v>
      </c>
      <c r="AS847" s="286">
        <v>0.0810595228934205</v>
      </c>
      <c r="AT847" s="267">
        <v>0.0263157894736842</v>
      </c>
      <c r="AU847" s="268">
        <v>0.210526315789474</v>
      </c>
      <c r="AV847" s="268">
        <v>0.21875</v>
      </c>
      <c r="AW847" s="268">
        <v>0.0549019607843137</v>
      </c>
      <c r="AX847" s="224"/>
      <c r="AY847" s="222"/>
    </row>
    <row r="848" ht="15" spans="1:51">
      <c r="A848" s="220"/>
      <c r="B848" s="224"/>
      <c r="C848" s="283" t="s">
        <v>668</v>
      </c>
      <c r="D848" s="111" t="s">
        <v>25</v>
      </c>
      <c r="E848" s="111" t="s">
        <v>669</v>
      </c>
      <c r="F848" s="293" t="s">
        <v>881</v>
      </c>
      <c r="G848" s="293" t="s">
        <v>881</v>
      </c>
      <c r="H848" s="293" t="s">
        <v>881</v>
      </c>
      <c r="I848" s="293" t="s">
        <v>881</v>
      </c>
      <c r="J848" s="259">
        <v>0.9</v>
      </c>
      <c r="K848" s="260">
        <v>0.942857142857143</v>
      </c>
      <c r="L848" s="260">
        <v>0.966666666666667</v>
      </c>
      <c r="M848" s="261">
        <v>0.96969696969697</v>
      </c>
      <c r="N848" s="261">
        <v>0.960358056265985</v>
      </c>
      <c r="O848" s="262">
        <v>0.9</v>
      </c>
      <c r="P848" s="263">
        <v>0.951427633738103</v>
      </c>
      <c r="Q848" s="260">
        <v>0.968936678614098</v>
      </c>
      <c r="R848" s="260">
        <v>0.980392156862745</v>
      </c>
      <c r="S848" s="260">
        <v>0.961534095209264</v>
      </c>
      <c r="T848" s="262">
        <v>0.9</v>
      </c>
      <c r="U848" s="260">
        <v>0.90548080078766</v>
      </c>
      <c r="V848" s="260">
        <v>0.931899641577061</v>
      </c>
      <c r="W848" s="260">
        <v>0.943043884220355</v>
      </c>
      <c r="X848" s="260">
        <v>0.9320744721108</v>
      </c>
      <c r="Y848" s="262">
        <v>0.92</v>
      </c>
      <c r="Z848" s="262">
        <v>0.919275123558484</v>
      </c>
      <c r="AA848" s="262">
        <v>0.912451361867704</v>
      </c>
      <c r="AB848" s="262">
        <v>0.910299003322259</v>
      </c>
      <c r="AC848" s="262">
        <v>0.927302219273022</v>
      </c>
      <c r="AD848" s="262">
        <v>0.92</v>
      </c>
      <c r="AE848" s="260">
        <v>0.979695431472081</v>
      </c>
      <c r="AF848" s="260">
        <v>0.988372093023256</v>
      </c>
      <c r="AG848" s="260">
        <v>1</v>
      </c>
      <c r="AH848" s="260">
        <v>0.990793392905497</v>
      </c>
      <c r="AI848" s="262">
        <v>0.92</v>
      </c>
      <c r="AJ848" s="260">
        <v>0.952393980848153</v>
      </c>
      <c r="AK848" s="260">
        <v>0.948926720947446</v>
      </c>
      <c r="AL848" s="260">
        <v>0.966844044207941</v>
      </c>
      <c r="AM848" s="260">
        <v>0.96644184155852</v>
      </c>
      <c r="AN848" s="259">
        <v>0.99</v>
      </c>
      <c r="AO848" s="264">
        <v>1</v>
      </c>
      <c r="AP848" s="264">
        <v>1</v>
      </c>
      <c r="AQ848" s="264">
        <v>1</v>
      </c>
      <c r="AR848" s="265">
        <v>1</v>
      </c>
      <c r="AS848" s="286">
        <v>0.0810595228934205</v>
      </c>
      <c r="AT848" s="267">
        <v>0.0714285714285714</v>
      </c>
      <c r="AU848" s="268">
        <v>0</v>
      </c>
      <c r="AV848" s="268">
        <v>0.153846153846154</v>
      </c>
      <c r="AW848" s="268">
        <v>0.0804597701149425</v>
      </c>
      <c r="AX848" s="224"/>
      <c r="AY848" s="222"/>
    </row>
    <row r="849" ht="15" spans="1:51">
      <c r="A849" s="220"/>
      <c r="B849" s="224"/>
      <c r="C849" s="283" t="s">
        <v>668</v>
      </c>
      <c r="D849" s="111" t="s">
        <v>25</v>
      </c>
      <c r="E849" s="111" t="s">
        <v>669</v>
      </c>
      <c r="F849" s="293" t="s">
        <v>882</v>
      </c>
      <c r="G849" s="293" t="s">
        <v>882</v>
      </c>
      <c r="H849" s="293" t="s">
        <v>882</v>
      </c>
      <c r="I849" s="293" t="s">
        <v>882</v>
      </c>
      <c r="J849" s="259">
        <v>0.9</v>
      </c>
      <c r="K849" s="260">
        <v>0.892857142857143</v>
      </c>
      <c r="L849" s="260">
        <v>0.888888888888889</v>
      </c>
      <c r="M849" s="261">
        <v>0.892857142857143</v>
      </c>
      <c r="N849" s="261">
        <v>0.898360655737705</v>
      </c>
      <c r="O849" s="262">
        <v>0.9</v>
      </c>
      <c r="P849" s="263">
        <v>0.970457433290978</v>
      </c>
      <c r="Q849" s="260">
        <v>0.963868225292242</v>
      </c>
      <c r="R849" s="260">
        <v>0.944072657743786</v>
      </c>
      <c r="S849" s="260">
        <v>0.972199137282837</v>
      </c>
      <c r="T849" s="262">
        <v>0.9</v>
      </c>
      <c r="U849" s="260">
        <v>0.910736975857687</v>
      </c>
      <c r="V849" s="260">
        <v>0.9192348565356</v>
      </c>
      <c r="W849" s="260">
        <v>0.897705544933078</v>
      </c>
      <c r="X849" s="260">
        <v>0.927757331117179</v>
      </c>
      <c r="Y849" s="262">
        <v>0.92</v>
      </c>
      <c r="Z849" s="262">
        <v>0.931407942238267</v>
      </c>
      <c r="AA849" s="262">
        <v>0.943760984182777</v>
      </c>
      <c r="AB849" s="262">
        <v>0.928571428571429</v>
      </c>
      <c r="AC849" s="262">
        <v>0.93834752444024</v>
      </c>
      <c r="AD849" s="262">
        <v>0.92</v>
      </c>
      <c r="AE849" s="260">
        <v>0.998107852412488</v>
      </c>
      <c r="AF849" s="260">
        <v>0.994584837545126</v>
      </c>
      <c r="AG849" s="260">
        <v>0.994104642593957</v>
      </c>
      <c r="AH849" s="260">
        <v>0.994502111189303</v>
      </c>
      <c r="AI849" s="262">
        <v>0.92</v>
      </c>
      <c r="AJ849" s="260">
        <v>0.944099378881988</v>
      </c>
      <c r="AK849" s="260">
        <v>0.95364238410596</v>
      </c>
      <c r="AL849" s="260">
        <v>0.959817729908865</v>
      </c>
      <c r="AM849" s="260">
        <v>0.960885725583234</v>
      </c>
      <c r="AN849" s="259">
        <v>0.99</v>
      </c>
      <c r="AO849" s="264">
        <v>1</v>
      </c>
      <c r="AP849" s="264">
        <v>1</v>
      </c>
      <c r="AQ849" s="264">
        <v>1</v>
      </c>
      <c r="AR849" s="265">
        <v>1</v>
      </c>
      <c r="AS849" s="286">
        <v>0.0810595228934205</v>
      </c>
      <c r="AT849" s="267">
        <v>0</v>
      </c>
      <c r="AU849" s="268">
        <v>0</v>
      </c>
      <c r="AV849" s="268">
        <v>0.0833333333333333</v>
      </c>
      <c r="AW849" s="268">
        <v>0.0798816568047337</v>
      </c>
      <c r="AX849" s="224"/>
      <c r="AY849" s="222"/>
    </row>
    <row r="850" ht="15" spans="1:51">
      <c r="A850" s="220"/>
      <c r="B850" s="224"/>
      <c r="C850" s="283" t="s">
        <v>668</v>
      </c>
      <c r="D850" s="111" t="s">
        <v>25</v>
      </c>
      <c r="E850" s="111" t="s">
        <v>669</v>
      </c>
      <c r="F850" s="293" t="s">
        <v>883</v>
      </c>
      <c r="G850" s="293" t="s">
        <v>883</v>
      </c>
      <c r="H850" s="293" t="s">
        <v>883</v>
      </c>
      <c r="I850" s="293" t="s">
        <v>883</v>
      </c>
      <c r="J850" s="259">
        <v>0.9</v>
      </c>
      <c r="K850" s="260">
        <v>0.873015873015873</v>
      </c>
      <c r="L850" s="260">
        <v>0.829787234042553</v>
      </c>
      <c r="M850" s="261">
        <v>0.885245901639344</v>
      </c>
      <c r="N850" s="261">
        <v>0.912628487518355</v>
      </c>
      <c r="O850" s="262">
        <v>0.9</v>
      </c>
      <c r="P850" s="263">
        <v>0.851321398124467</v>
      </c>
      <c r="Q850" s="260">
        <v>0.856353591160221</v>
      </c>
      <c r="R850" s="260">
        <v>0.942518452247819</v>
      </c>
      <c r="S850" s="260">
        <v>0.885132491722249</v>
      </c>
      <c r="T850" s="262">
        <v>0.9</v>
      </c>
      <c r="U850" s="260">
        <v>0.889855072463768</v>
      </c>
      <c r="V850" s="260">
        <v>0.902209944751381</v>
      </c>
      <c r="W850" s="260">
        <v>0.919928427644822</v>
      </c>
      <c r="X850" s="260">
        <v>0.921487800456111</v>
      </c>
      <c r="Y850" s="262">
        <v>0.92</v>
      </c>
      <c r="Z850" s="262">
        <v>0.899408284023669</v>
      </c>
      <c r="AA850" s="262">
        <v>0.851574212893553</v>
      </c>
      <c r="AB850" s="262">
        <v>0.884026258205689</v>
      </c>
      <c r="AC850" s="262">
        <v>0.883270398949269</v>
      </c>
      <c r="AD850" s="262">
        <v>0.92</v>
      </c>
      <c r="AE850" s="260">
        <v>0.999104744852283</v>
      </c>
      <c r="AF850" s="260">
        <v>0.990504612045578</v>
      </c>
      <c r="AG850" s="260">
        <v>0.956777996070727</v>
      </c>
      <c r="AH850" s="260">
        <v>0.97573506055877</v>
      </c>
      <c r="AI850" s="262">
        <v>0.92</v>
      </c>
      <c r="AJ850" s="260">
        <v>0.945708096398592</v>
      </c>
      <c r="AK850" s="260">
        <v>0.913605167541381</v>
      </c>
      <c r="AL850" s="260">
        <v>0.961444805194805</v>
      </c>
      <c r="AM850" s="260">
        <v>0.956255382765401</v>
      </c>
      <c r="AN850" s="259">
        <v>0.99</v>
      </c>
      <c r="AO850" s="264">
        <v>1</v>
      </c>
      <c r="AP850" s="264">
        <v>1</v>
      </c>
      <c r="AQ850" s="264">
        <v>1</v>
      </c>
      <c r="AR850" s="265">
        <v>1</v>
      </c>
      <c r="AS850" s="286">
        <v>0.0810595228934205</v>
      </c>
      <c r="AT850" s="267">
        <v>0.105263157894737</v>
      </c>
      <c r="AU850" s="268">
        <v>0</v>
      </c>
      <c r="AV850" s="268">
        <v>0.3</v>
      </c>
      <c r="AW850" s="268">
        <v>0.10580204778157</v>
      </c>
      <c r="AX850" s="224"/>
      <c r="AY850" s="222"/>
    </row>
    <row r="851" ht="15" spans="1:51">
      <c r="A851" s="220"/>
      <c r="B851" s="224"/>
      <c r="C851" s="283" t="s">
        <v>668</v>
      </c>
      <c r="D851" s="111" t="s">
        <v>25</v>
      </c>
      <c r="E851" s="111" t="s">
        <v>669</v>
      </c>
      <c r="F851" s="293" t="s">
        <v>884</v>
      </c>
      <c r="G851" s="293" t="s">
        <v>884</v>
      </c>
      <c r="H851" s="293" t="s">
        <v>884</v>
      </c>
      <c r="I851" s="293" t="s">
        <v>884</v>
      </c>
      <c r="J851" s="259">
        <v>0.9</v>
      </c>
      <c r="K851" s="260">
        <v>1</v>
      </c>
      <c r="L851" s="260">
        <v>0.956521739130435</v>
      </c>
      <c r="M851" s="261">
        <v>0.941176470588235</v>
      </c>
      <c r="N851" s="261">
        <v>0.928954423592493</v>
      </c>
      <c r="O851" s="262">
        <v>0.9</v>
      </c>
      <c r="P851" s="263">
        <v>0.968653117464692</v>
      </c>
      <c r="Q851" s="260">
        <v>0.952850877192982</v>
      </c>
      <c r="R851" s="260">
        <v>0.976318141197498</v>
      </c>
      <c r="S851" s="260">
        <v>0.956335282651072</v>
      </c>
      <c r="T851" s="262">
        <v>0.9</v>
      </c>
      <c r="U851" s="260">
        <v>0.912159834653806</v>
      </c>
      <c r="V851" s="260">
        <v>0.93859649122807</v>
      </c>
      <c r="W851" s="260">
        <v>0.939678284182306</v>
      </c>
      <c r="X851" s="260">
        <v>0.931384015594542</v>
      </c>
      <c r="Y851" s="262">
        <v>0.92</v>
      </c>
      <c r="Z851" s="262">
        <v>0.922824302134647</v>
      </c>
      <c r="AA851" s="262">
        <v>0.807692307692308</v>
      </c>
      <c r="AB851" s="262">
        <v>0.838842975206612</v>
      </c>
      <c r="AC851" s="262">
        <v>0.8313997614659</v>
      </c>
      <c r="AD851" s="262">
        <v>0.92</v>
      </c>
      <c r="AE851" s="260">
        <v>0.996610169491525</v>
      </c>
      <c r="AF851" s="260">
        <v>0.955223880597015</v>
      </c>
      <c r="AG851" s="260">
        <v>0.98062015503876</v>
      </c>
      <c r="AH851" s="260">
        <v>0.987285269849858</v>
      </c>
      <c r="AI851" s="262">
        <v>0.92</v>
      </c>
      <c r="AJ851" s="260">
        <v>0.957574031890661</v>
      </c>
      <c r="AK851" s="260">
        <v>0.920062695924765</v>
      </c>
      <c r="AL851" s="260">
        <v>0.962903225806452</v>
      </c>
      <c r="AM851" s="260">
        <v>0.952289622596649</v>
      </c>
      <c r="AN851" s="259">
        <v>0.99</v>
      </c>
      <c r="AO851" s="264">
        <v>1</v>
      </c>
      <c r="AP851" s="264">
        <v>1</v>
      </c>
      <c r="AQ851" s="264">
        <v>1</v>
      </c>
      <c r="AR851" s="265">
        <v>1</v>
      </c>
      <c r="AS851" s="286">
        <v>0.0810595228934205</v>
      </c>
      <c r="AT851" s="267">
        <v>0</v>
      </c>
      <c r="AU851" s="268">
        <v>0.142857142857143</v>
      </c>
      <c r="AV851" s="268">
        <v>0.0588235294117647</v>
      </c>
      <c r="AW851" s="268">
        <v>0.0578778135048231</v>
      </c>
      <c r="AX851" s="224"/>
      <c r="AY851" s="222"/>
    </row>
    <row r="852" ht="15" spans="1:51">
      <c r="A852" s="220"/>
      <c r="B852" s="224"/>
      <c r="C852" s="283" t="s">
        <v>668</v>
      </c>
      <c r="D852" s="111" t="s">
        <v>25</v>
      </c>
      <c r="E852" s="111" t="s">
        <v>669</v>
      </c>
      <c r="F852" s="293" t="s">
        <v>885</v>
      </c>
      <c r="G852" s="293" t="s">
        <v>885</v>
      </c>
      <c r="H852" s="293" t="s">
        <v>885</v>
      </c>
      <c r="I852" s="293" t="s">
        <v>885</v>
      </c>
      <c r="J852" s="259">
        <v>0.9</v>
      </c>
      <c r="K852" s="260">
        <v>0.755555555555556</v>
      </c>
      <c r="L852" s="260">
        <v>0.6875</v>
      </c>
      <c r="M852" s="261">
        <v>0.767441860465116</v>
      </c>
      <c r="N852" s="261">
        <v>0.774327122153209</v>
      </c>
      <c r="O852" s="262">
        <v>0.9</v>
      </c>
      <c r="P852" s="263">
        <v>0.676411063638408</v>
      </c>
      <c r="Q852" s="260">
        <v>0.679806918744972</v>
      </c>
      <c r="R852" s="260">
        <v>0.683811407847016</v>
      </c>
      <c r="S852" s="260">
        <v>0.738037381950009</v>
      </c>
      <c r="T852" s="262">
        <v>0.9</v>
      </c>
      <c r="U852" s="260">
        <v>0.589835844389476</v>
      </c>
      <c r="V852" s="260">
        <v>0.62912308930008</v>
      </c>
      <c r="W852" s="260">
        <v>0.634355423672931</v>
      </c>
      <c r="X852" s="260">
        <v>0.6292672034466</v>
      </c>
      <c r="Y852" s="262">
        <v>0.92</v>
      </c>
      <c r="Z852" s="262">
        <v>0.684</v>
      </c>
      <c r="AA852" s="262">
        <v>0.688405797101449</v>
      </c>
      <c r="AB852" s="262">
        <v>0.701183431952663</v>
      </c>
      <c r="AC852" s="262">
        <v>0.682079002079002</v>
      </c>
      <c r="AD852" s="262">
        <v>0.92</v>
      </c>
      <c r="AE852" s="260">
        <v>0.997955010224949</v>
      </c>
      <c r="AF852" s="260">
        <v>0.984990619136961</v>
      </c>
      <c r="AG852" s="260">
        <v>0.986007462686567</v>
      </c>
      <c r="AH852" s="260">
        <v>0.993868583302108</v>
      </c>
      <c r="AI852" s="262">
        <v>0.92</v>
      </c>
      <c r="AJ852" s="260">
        <v>0.864537233019049</v>
      </c>
      <c r="AK852" s="260">
        <v>0.805069402534701</v>
      </c>
      <c r="AL852" s="260">
        <v>0.887570453871255</v>
      </c>
      <c r="AM852" s="260">
        <v>0.892913046437241</v>
      </c>
      <c r="AN852" s="259">
        <v>0.99</v>
      </c>
      <c r="AO852" s="264">
        <v>1</v>
      </c>
      <c r="AP852" s="264">
        <v>1</v>
      </c>
      <c r="AQ852" s="264">
        <v>1</v>
      </c>
      <c r="AR852" s="265">
        <v>1</v>
      </c>
      <c r="AS852" s="286">
        <v>0.0810595228934205</v>
      </c>
      <c r="AT852" s="267">
        <v>0</v>
      </c>
      <c r="AU852" s="268">
        <v>0</v>
      </c>
      <c r="AV852" s="268">
        <v>0.111111111111111</v>
      </c>
      <c r="AW852" s="268">
        <v>0.0568181818181818</v>
      </c>
      <c r="AX852" s="224"/>
      <c r="AY852" s="222"/>
    </row>
    <row r="853" ht="15" spans="1:51">
      <c r="A853" s="220"/>
      <c r="B853" s="224"/>
      <c r="C853" s="283" t="s">
        <v>668</v>
      </c>
      <c r="D853" s="111" t="s">
        <v>25</v>
      </c>
      <c r="E853" s="111" t="s">
        <v>669</v>
      </c>
      <c r="F853" s="293" t="s">
        <v>886</v>
      </c>
      <c r="G853" s="293" t="s">
        <v>886</v>
      </c>
      <c r="H853" s="293" t="s">
        <v>886</v>
      </c>
      <c r="I853" s="293" t="s">
        <v>886</v>
      </c>
      <c r="J853" s="259">
        <v>0.9</v>
      </c>
      <c r="K853" s="260">
        <v>1</v>
      </c>
      <c r="L853" s="260">
        <v>0.96875</v>
      </c>
      <c r="M853" s="261">
        <v>0.972972972972973</v>
      </c>
      <c r="N853" s="261">
        <v>0.97037037037037</v>
      </c>
      <c r="O853" s="262">
        <v>0.9</v>
      </c>
      <c r="P853" s="263">
        <v>0.976312849162011</v>
      </c>
      <c r="Q853" s="260">
        <v>0.980553477935677</v>
      </c>
      <c r="R853" s="260">
        <v>0.976539589442815</v>
      </c>
      <c r="S853" s="260">
        <v>0.973546577730615</v>
      </c>
      <c r="T853" s="262">
        <v>0.9</v>
      </c>
      <c r="U853" s="260">
        <v>0.934972067039106</v>
      </c>
      <c r="V853" s="260">
        <v>0.93642483171279</v>
      </c>
      <c r="W853" s="260">
        <v>0.938709677419355</v>
      </c>
      <c r="X853" s="260">
        <v>0.938970160943935</v>
      </c>
      <c r="Y853" s="262">
        <v>0.92</v>
      </c>
      <c r="Z853" s="262">
        <v>0.83223249669749</v>
      </c>
      <c r="AA853" s="262">
        <v>0.800498753117207</v>
      </c>
      <c r="AB853" s="262">
        <v>0.837078651685393</v>
      </c>
      <c r="AC853" s="262">
        <v>0.86402081977879</v>
      </c>
      <c r="AD853" s="262">
        <v>0.92</v>
      </c>
      <c r="AE853" s="260">
        <v>0.992424242424242</v>
      </c>
      <c r="AF853" s="260">
        <v>0.990697674418605</v>
      </c>
      <c r="AG853" s="260">
        <v>0.997014925373134</v>
      </c>
      <c r="AH853" s="260">
        <v>0.992471769134254</v>
      </c>
      <c r="AI853" s="262">
        <v>0.92</v>
      </c>
      <c r="AJ853" s="260">
        <v>0.947056574923547</v>
      </c>
      <c r="AK853" s="260">
        <v>0.933256616800921</v>
      </c>
      <c r="AL853" s="260">
        <v>0.971056824216675</v>
      </c>
      <c r="AM853" s="260">
        <v>0.96767844646606</v>
      </c>
      <c r="AN853" s="259">
        <v>0.99</v>
      </c>
      <c r="AO853" s="264">
        <v>1</v>
      </c>
      <c r="AP853" s="264">
        <v>1</v>
      </c>
      <c r="AQ853" s="264">
        <v>1</v>
      </c>
      <c r="AR853" s="265">
        <v>1</v>
      </c>
      <c r="AS853" s="286">
        <v>0.0810595228934205</v>
      </c>
      <c r="AT853" s="267">
        <v>0</v>
      </c>
      <c r="AU853" s="268">
        <v>0.166666666666667</v>
      </c>
      <c r="AV853" s="268">
        <v>0.0714285714285714</v>
      </c>
      <c r="AW853" s="268">
        <v>0.0730769230769231</v>
      </c>
      <c r="AX853" s="224"/>
      <c r="AY853" s="222"/>
    </row>
    <row r="854" ht="15" spans="1:51">
      <c r="A854" s="220"/>
      <c r="B854" s="224"/>
      <c r="C854" s="283" t="s">
        <v>668</v>
      </c>
      <c r="D854" s="111" t="s">
        <v>25</v>
      </c>
      <c r="E854" s="111" t="s">
        <v>669</v>
      </c>
      <c r="F854" s="293" t="s">
        <v>887</v>
      </c>
      <c r="G854" s="293" t="s">
        <v>887</v>
      </c>
      <c r="H854" s="293" t="s">
        <v>887</v>
      </c>
      <c r="I854" s="293" t="s">
        <v>887</v>
      </c>
      <c r="J854" s="259">
        <v>0.9</v>
      </c>
      <c r="K854" s="260">
        <v>0.914893617021277</v>
      </c>
      <c r="L854" s="260">
        <v>0.906976744186046</v>
      </c>
      <c r="M854" s="261">
        <v>0.956521739130435</v>
      </c>
      <c r="N854" s="261">
        <v>0.952022577610536</v>
      </c>
      <c r="O854" s="262">
        <v>0.9</v>
      </c>
      <c r="P854" s="263">
        <v>0.912497468098035</v>
      </c>
      <c r="Q854" s="260">
        <v>0.911218169304886</v>
      </c>
      <c r="R854" s="260">
        <v>0.928900949796472</v>
      </c>
      <c r="S854" s="260">
        <v>0.926813743876519</v>
      </c>
      <c r="T854" s="262">
        <v>0.9</v>
      </c>
      <c r="U854" s="260">
        <v>0.863884950374721</v>
      </c>
      <c r="V854" s="260">
        <v>0.916724019270475</v>
      </c>
      <c r="W854" s="260">
        <v>0.882225237449118</v>
      </c>
      <c r="X854" s="260">
        <v>0.89503415510167</v>
      </c>
      <c r="Y854" s="262">
        <v>0.92</v>
      </c>
      <c r="Z854" s="262">
        <v>0.911942098914355</v>
      </c>
      <c r="AA854" s="262">
        <v>0.912028725314183</v>
      </c>
      <c r="AB854" s="262">
        <v>0.813775510204082</v>
      </c>
      <c r="AC854" s="262">
        <v>0.908066787366727</v>
      </c>
      <c r="AD854" s="262">
        <v>0.92</v>
      </c>
      <c r="AE854" s="260">
        <v>0.998706338939198</v>
      </c>
      <c r="AF854" s="260">
        <v>0.995501285347044</v>
      </c>
      <c r="AG854" s="260">
        <v>0.967821782178218</v>
      </c>
      <c r="AH854" s="260">
        <v>0.99399465492847</v>
      </c>
      <c r="AI854" s="262">
        <v>0.92</v>
      </c>
      <c r="AJ854" s="260">
        <v>0.95456910005202</v>
      </c>
      <c r="AK854" s="260">
        <v>0.950746268656716</v>
      </c>
      <c r="AL854" s="260">
        <v>0.952906548933039</v>
      </c>
      <c r="AM854" s="260">
        <v>0.96415902972818</v>
      </c>
      <c r="AN854" s="259">
        <v>0.99</v>
      </c>
      <c r="AO854" s="264">
        <v>1</v>
      </c>
      <c r="AP854" s="264">
        <v>1</v>
      </c>
      <c r="AQ854" s="264">
        <v>1</v>
      </c>
      <c r="AR854" s="265">
        <v>1</v>
      </c>
      <c r="AS854" s="286">
        <v>0.0810595228934205</v>
      </c>
      <c r="AT854" s="267">
        <v>0.125</v>
      </c>
      <c r="AU854" s="268">
        <v>0.0714285714285714</v>
      </c>
      <c r="AV854" s="268">
        <v>0.0526315789473684</v>
      </c>
      <c r="AW854" s="268">
        <v>0.0651041666666667</v>
      </c>
      <c r="AX854" s="224"/>
      <c r="AY854" s="222"/>
    </row>
    <row r="855" ht="15" spans="1:51">
      <c r="A855" s="220"/>
      <c r="B855" s="224"/>
      <c r="C855" s="283" t="s">
        <v>668</v>
      </c>
      <c r="D855" s="111" t="s">
        <v>25</v>
      </c>
      <c r="E855" s="111" t="s">
        <v>669</v>
      </c>
      <c r="F855" s="293" t="s">
        <v>888</v>
      </c>
      <c r="G855" s="293" t="s">
        <v>888</v>
      </c>
      <c r="H855" s="293" t="s">
        <v>888</v>
      </c>
      <c r="I855" s="293" t="s">
        <v>888</v>
      </c>
      <c r="J855" s="259">
        <v>0.9</v>
      </c>
      <c r="K855" s="260">
        <v>1</v>
      </c>
      <c r="L855" s="260">
        <v>1</v>
      </c>
      <c r="M855" s="261">
        <v>1</v>
      </c>
      <c r="N855" s="261">
        <v>0.991272727272727</v>
      </c>
      <c r="O855" s="262">
        <v>0.9</v>
      </c>
      <c r="P855" s="263">
        <v>0.863589211618257</v>
      </c>
      <c r="Q855" s="260">
        <v>0.92817679558011</v>
      </c>
      <c r="R855" s="260">
        <v>0.963843958135109</v>
      </c>
      <c r="S855" s="260">
        <v>0.864225484072455</v>
      </c>
      <c r="T855" s="262">
        <v>0.9</v>
      </c>
      <c r="U855" s="260">
        <v>0.913381742738589</v>
      </c>
      <c r="V855" s="260">
        <v>0.910497237569061</v>
      </c>
      <c r="W855" s="260">
        <v>0.941960038058991</v>
      </c>
      <c r="X855" s="260">
        <v>0.90465919737664</v>
      </c>
      <c r="Y855" s="262">
        <v>0.92</v>
      </c>
      <c r="Z855" s="262">
        <v>0.90625</v>
      </c>
      <c r="AA855" s="262">
        <v>0.883959044368601</v>
      </c>
      <c r="AB855" s="262">
        <v>0.913461538461538</v>
      </c>
      <c r="AC855" s="262">
        <v>0.889948913645596</v>
      </c>
      <c r="AD855" s="262">
        <v>0.92</v>
      </c>
      <c r="AE855" s="260">
        <v>0.998333333333333</v>
      </c>
      <c r="AF855" s="260">
        <v>0.985585585585586</v>
      </c>
      <c r="AG855" s="260">
        <v>0.991071428571429</v>
      </c>
      <c r="AH855" s="260">
        <v>0.989942112879884</v>
      </c>
      <c r="AI855" s="262">
        <v>0.92</v>
      </c>
      <c r="AJ855" s="260">
        <v>0.951728247914184</v>
      </c>
      <c r="AK855" s="260">
        <v>0.938230383973289</v>
      </c>
      <c r="AL855" s="260">
        <v>0.96740050804403</v>
      </c>
      <c r="AM855" s="260">
        <v>0.955759219637111</v>
      </c>
      <c r="AN855" s="259">
        <v>0.99</v>
      </c>
      <c r="AO855" s="264">
        <v>1</v>
      </c>
      <c r="AP855" s="264">
        <v>1</v>
      </c>
      <c r="AQ855" s="264">
        <v>1</v>
      </c>
      <c r="AR855" s="265">
        <v>1</v>
      </c>
      <c r="AS855" s="286">
        <v>0.0810595228934205</v>
      </c>
      <c r="AT855" s="267">
        <v>0</v>
      </c>
      <c r="AU855" s="268">
        <v>0</v>
      </c>
      <c r="AV855" s="268">
        <v>0.0689655172413793</v>
      </c>
      <c r="AW855" s="268">
        <v>0.0761670761670762</v>
      </c>
      <c r="AX855" s="224"/>
      <c r="AY855" s="222"/>
    </row>
    <row r="856" ht="15" spans="1:51">
      <c r="A856" s="220"/>
      <c r="B856" s="224"/>
      <c r="C856" s="283" t="s">
        <v>668</v>
      </c>
      <c r="D856" s="111" t="s">
        <v>25</v>
      </c>
      <c r="E856" s="111" t="s">
        <v>669</v>
      </c>
      <c r="F856" s="293" t="s">
        <v>889</v>
      </c>
      <c r="G856" s="293" t="s">
        <v>889</v>
      </c>
      <c r="H856" s="293" t="s">
        <v>889</v>
      </c>
      <c r="I856" s="293" t="s">
        <v>889</v>
      </c>
      <c r="J856" s="259">
        <v>0.9</v>
      </c>
      <c r="K856" s="260">
        <v>0.957446808510638</v>
      </c>
      <c r="L856" s="260">
        <v>0.6</v>
      </c>
      <c r="M856" s="261">
        <v>0.840909090909091</v>
      </c>
      <c r="N856" s="261">
        <v>0.844660194174757</v>
      </c>
      <c r="O856" s="262">
        <v>0.9</v>
      </c>
      <c r="P856" s="263">
        <v>0.914144810580587</v>
      </c>
      <c r="Q856" s="260">
        <v>0.989705882352941</v>
      </c>
      <c r="R856" s="260">
        <v>0.975547792950143</v>
      </c>
      <c r="S856" s="260">
        <v>0.938245685903016</v>
      </c>
      <c r="T856" s="262">
        <v>0.9</v>
      </c>
      <c r="U856" s="260">
        <v>0.891952477023089</v>
      </c>
      <c r="V856" s="260">
        <v>0.924264705882353</v>
      </c>
      <c r="W856" s="260">
        <v>0.906001905366783</v>
      </c>
      <c r="X856" s="260">
        <v>0.900481335449844</v>
      </c>
      <c r="Y856" s="262">
        <v>0.92</v>
      </c>
      <c r="Z856" s="262">
        <v>0.891041162227603</v>
      </c>
      <c r="AA856" s="262">
        <v>0.938215102974828</v>
      </c>
      <c r="AB856" s="262">
        <v>0.940700808625337</v>
      </c>
      <c r="AC856" s="262">
        <v>0.916646415552855</v>
      </c>
      <c r="AD856" s="262">
        <v>0.92</v>
      </c>
      <c r="AE856" s="260">
        <v>0.995689655172414</v>
      </c>
      <c r="AF856" s="260">
        <v>0.992941176470588</v>
      </c>
      <c r="AG856" s="260">
        <v>1</v>
      </c>
      <c r="AH856" s="260">
        <v>0.992126810833508</v>
      </c>
      <c r="AI856" s="262">
        <v>0.92</v>
      </c>
      <c r="AJ856" s="260">
        <v>0.94875189107413</v>
      </c>
      <c r="AK856" s="260">
        <v>0.953255425709516</v>
      </c>
      <c r="AL856" s="260">
        <v>0.96875</v>
      </c>
      <c r="AM856" s="260">
        <v>0.965003426701744</v>
      </c>
      <c r="AN856" s="259">
        <v>0.99</v>
      </c>
      <c r="AO856" s="264">
        <v>1</v>
      </c>
      <c r="AP856" s="264">
        <v>1</v>
      </c>
      <c r="AQ856" s="264">
        <v>1</v>
      </c>
      <c r="AR856" s="265">
        <v>1</v>
      </c>
      <c r="AS856" s="286">
        <v>0.0810595228934205</v>
      </c>
      <c r="AT856" s="267">
        <v>0.0625</v>
      </c>
      <c r="AU856" s="268">
        <v>0.375</v>
      </c>
      <c r="AV856" s="268">
        <v>0</v>
      </c>
      <c r="AW856" s="268">
        <v>0.0666666666666667</v>
      </c>
      <c r="AX856" s="224"/>
      <c r="AY856" s="222"/>
    </row>
    <row r="857" ht="15" spans="1:51">
      <c r="A857" s="220"/>
      <c r="B857" s="224"/>
      <c r="C857" s="283" t="s">
        <v>668</v>
      </c>
      <c r="D857" s="111" t="s">
        <v>25</v>
      </c>
      <c r="E857" s="111" t="s">
        <v>669</v>
      </c>
      <c r="F857" s="293" t="s">
        <v>890</v>
      </c>
      <c r="G857" s="293" t="s">
        <v>890</v>
      </c>
      <c r="H857" s="293" t="s">
        <v>890</v>
      </c>
      <c r="I857" s="293" t="s">
        <v>890</v>
      </c>
      <c r="J857" s="259">
        <v>0.9</v>
      </c>
      <c r="K857" s="260">
        <v>0.862745098039216</v>
      </c>
      <c r="L857" s="260">
        <v>0.861111111111111</v>
      </c>
      <c r="M857" s="261">
        <v>0.895833333333333</v>
      </c>
      <c r="N857" s="261">
        <v>0.86618444846293</v>
      </c>
      <c r="O857" s="262">
        <v>0.9</v>
      </c>
      <c r="P857" s="263">
        <v>0.976341807909605</v>
      </c>
      <c r="Q857" s="260">
        <v>0.994955863808323</v>
      </c>
      <c r="R857" s="260">
        <v>0.983522142121524</v>
      </c>
      <c r="S857" s="260">
        <v>0.964962828210602</v>
      </c>
      <c r="T857" s="262">
        <v>0.9</v>
      </c>
      <c r="U857" s="260">
        <v>0.906779661016949</v>
      </c>
      <c r="V857" s="260">
        <v>0.932534678436318</v>
      </c>
      <c r="W857" s="260">
        <v>0.929196704428424</v>
      </c>
      <c r="X857" s="260">
        <v>0.921376670627451</v>
      </c>
      <c r="Y857" s="262">
        <v>0.92</v>
      </c>
      <c r="Z857" s="262">
        <v>0.876829268292683</v>
      </c>
      <c r="AA857" s="262">
        <v>0.89267461669506</v>
      </c>
      <c r="AB857" s="262">
        <v>0.892773892773893</v>
      </c>
      <c r="AC857" s="262">
        <v>0.905192949023344</v>
      </c>
      <c r="AD857" s="262">
        <v>0.92</v>
      </c>
      <c r="AE857" s="260">
        <v>0.996749729144095</v>
      </c>
      <c r="AF857" s="260">
        <v>0.980366492146597</v>
      </c>
      <c r="AG857" s="260">
        <v>0.988291644491751</v>
      </c>
      <c r="AH857" s="260">
        <v>0.987427216983563</v>
      </c>
      <c r="AI857" s="262">
        <v>0.92</v>
      </c>
      <c r="AJ857" s="260">
        <v>0.948025909932141</v>
      </c>
      <c r="AK857" s="260">
        <v>0.944802207911684</v>
      </c>
      <c r="AL857" s="260">
        <v>0.967076281010897</v>
      </c>
      <c r="AM857" s="260">
        <v>0.962001912655403</v>
      </c>
      <c r="AN857" s="259">
        <v>0.99</v>
      </c>
      <c r="AO857" s="264">
        <v>1</v>
      </c>
      <c r="AP857" s="264">
        <v>1</v>
      </c>
      <c r="AQ857" s="264">
        <v>1</v>
      </c>
      <c r="AR857" s="265">
        <v>1</v>
      </c>
      <c r="AS857" s="286">
        <v>0.0810595228934205</v>
      </c>
      <c r="AT857" s="267">
        <v>0.05</v>
      </c>
      <c r="AU857" s="268">
        <v>0.272727272727273</v>
      </c>
      <c r="AV857" s="268">
        <v>0.277777777777778</v>
      </c>
      <c r="AW857" s="268">
        <v>0.0991501416430595</v>
      </c>
      <c r="AX857" s="224"/>
      <c r="AY857" s="222"/>
    </row>
    <row r="858" ht="15" spans="1:51">
      <c r="A858" s="220"/>
      <c r="B858" s="224"/>
      <c r="C858" s="283" t="s">
        <v>668</v>
      </c>
      <c r="D858" s="111" t="s">
        <v>25</v>
      </c>
      <c r="E858" s="111" t="s">
        <v>669</v>
      </c>
      <c r="F858" s="293" t="s">
        <v>891</v>
      </c>
      <c r="G858" s="293" t="s">
        <v>891</v>
      </c>
      <c r="H858" s="293" t="s">
        <v>891</v>
      </c>
      <c r="I858" s="293" t="s">
        <v>891</v>
      </c>
      <c r="J858" s="259">
        <v>0.9</v>
      </c>
      <c r="K858" s="260">
        <v>1</v>
      </c>
      <c r="L858" s="260">
        <v>0.945945945945946</v>
      </c>
      <c r="M858" s="261">
        <v>0.980392156862745</v>
      </c>
      <c r="N858" s="261">
        <v>0.92135761589404</v>
      </c>
      <c r="O858" s="262">
        <v>0.9</v>
      </c>
      <c r="P858" s="263">
        <v>0.867296302225068</v>
      </c>
      <c r="Q858" s="260">
        <v>0.954314720812183</v>
      </c>
      <c r="R858" s="260">
        <v>0.91810737033667</v>
      </c>
      <c r="S858" s="260">
        <v>0.88256202074876</v>
      </c>
      <c r="T858" s="262">
        <v>0.9</v>
      </c>
      <c r="U858" s="260">
        <v>0.790619497358732</v>
      </c>
      <c r="V858" s="260">
        <v>0.842639593908629</v>
      </c>
      <c r="W858" s="260">
        <v>0.888080072793449</v>
      </c>
      <c r="X858" s="260">
        <v>0.876986919260262</v>
      </c>
      <c r="Y858" s="262">
        <v>0.92</v>
      </c>
      <c r="Z858" s="262">
        <v>0.821850393700787</v>
      </c>
      <c r="AA858" s="262">
        <v>0.822525597269625</v>
      </c>
      <c r="AB858" s="262">
        <v>0.862549800796813</v>
      </c>
      <c r="AC858" s="262">
        <v>0.864530533429882</v>
      </c>
      <c r="AD858" s="262">
        <v>0.92</v>
      </c>
      <c r="AE858" s="260">
        <v>0.984042553191489</v>
      </c>
      <c r="AF858" s="260">
        <v>0.966101694915254</v>
      </c>
      <c r="AG858" s="260">
        <v>0.996621621621622</v>
      </c>
      <c r="AH858" s="260">
        <v>0.973575557390586</v>
      </c>
      <c r="AI858" s="262">
        <v>0.92</v>
      </c>
      <c r="AJ858" s="260">
        <v>0.93253476524852</v>
      </c>
      <c r="AK858" s="260">
        <v>0.926056338028169</v>
      </c>
      <c r="AL858" s="260">
        <v>0.949775418538179</v>
      </c>
      <c r="AM858" s="260">
        <v>0.951602903668825</v>
      </c>
      <c r="AN858" s="259">
        <v>0.99</v>
      </c>
      <c r="AO858" s="264">
        <v>1</v>
      </c>
      <c r="AP858" s="264">
        <v>1</v>
      </c>
      <c r="AQ858" s="264">
        <v>1</v>
      </c>
      <c r="AR858" s="265">
        <v>1</v>
      </c>
      <c r="AS858" s="286">
        <v>0.0810595228934205</v>
      </c>
      <c r="AT858" s="267">
        <v>0</v>
      </c>
      <c r="AU858" s="268">
        <v>0</v>
      </c>
      <c r="AV858" s="268">
        <v>0.2</v>
      </c>
      <c r="AW858" s="268">
        <v>0.0475059382422803</v>
      </c>
      <c r="AX858" s="224"/>
      <c r="AY858" s="222"/>
    </row>
    <row r="859" ht="15" spans="1:51">
      <c r="A859" s="220"/>
      <c r="B859" s="224"/>
      <c r="C859" s="283" t="s">
        <v>668</v>
      </c>
      <c r="D859" s="111" t="s">
        <v>25</v>
      </c>
      <c r="E859" s="111" t="s">
        <v>669</v>
      </c>
      <c r="F859" s="293" t="s">
        <v>892</v>
      </c>
      <c r="G859" s="293" t="s">
        <v>892</v>
      </c>
      <c r="H859" s="293" t="s">
        <v>892</v>
      </c>
      <c r="I859" s="293" t="s">
        <v>892</v>
      </c>
      <c r="J859" s="259">
        <v>0.9</v>
      </c>
      <c r="K859" s="260">
        <v>0.761904761904762</v>
      </c>
      <c r="L859" s="260">
        <v>0.4375</v>
      </c>
      <c r="M859" s="261">
        <v>0.857142857142857</v>
      </c>
      <c r="N859" s="261">
        <v>0.746236559139785</v>
      </c>
      <c r="O859" s="262">
        <v>0.9</v>
      </c>
      <c r="P859" s="263">
        <v>0.933892451899359</v>
      </c>
      <c r="Q859" s="260">
        <v>0.956026058631922</v>
      </c>
      <c r="R859" s="260">
        <v>0.942148760330578</v>
      </c>
      <c r="S859" s="260">
        <v>0.934769683757538</v>
      </c>
      <c r="T859" s="262">
        <v>0.9</v>
      </c>
      <c r="U859" s="260">
        <v>0.933892451899359</v>
      </c>
      <c r="V859" s="260">
        <v>0.93485342019544</v>
      </c>
      <c r="W859" s="260">
        <v>0.942148760330578</v>
      </c>
      <c r="X859" s="260">
        <v>0.93525098383398</v>
      </c>
      <c r="Y859" s="262">
        <v>0.92</v>
      </c>
      <c r="Z859" s="262">
        <v>0.894285714285714</v>
      </c>
      <c r="AA859" s="262">
        <v>0.914691943127962</v>
      </c>
      <c r="AB859" s="262">
        <v>0.888888888888889</v>
      </c>
      <c r="AC859" s="262">
        <v>0.900031535793125</v>
      </c>
      <c r="AD859" s="262">
        <v>0.92</v>
      </c>
      <c r="AE859" s="260">
        <v>0.978723404255319</v>
      </c>
      <c r="AF859" s="260">
        <v>0.983870967741935</v>
      </c>
      <c r="AG859" s="260">
        <v>0.972972972972973</v>
      </c>
      <c r="AH859" s="260">
        <v>0.982209043736101</v>
      </c>
      <c r="AI859" s="262">
        <v>0.92</v>
      </c>
      <c r="AJ859" s="260">
        <v>0.959612957509466</v>
      </c>
      <c r="AK859" s="260">
        <v>0.95030303030303</v>
      </c>
      <c r="AL859" s="260">
        <v>0.966978193146417</v>
      </c>
      <c r="AM859" s="260">
        <v>0.960493471582181</v>
      </c>
      <c r="AN859" s="259">
        <v>0.99</v>
      </c>
      <c r="AO859" s="264">
        <v>1</v>
      </c>
      <c r="AP859" s="264">
        <v>1</v>
      </c>
      <c r="AQ859" s="264">
        <v>1</v>
      </c>
      <c r="AR859" s="265">
        <v>1</v>
      </c>
      <c r="AS859" s="286">
        <v>0.0810595228934205</v>
      </c>
      <c r="AT859" s="267">
        <v>0</v>
      </c>
      <c r="AU859" s="268">
        <v>0.5</v>
      </c>
      <c r="AV859" s="268">
        <v>0</v>
      </c>
      <c r="AW859" s="268">
        <v>0.0636942675159236</v>
      </c>
      <c r="AX859" s="224"/>
      <c r="AY859" s="222"/>
    </row>
    <row r="860" ht="15" spans="1:51">
      <c r="A860" s="220"/>
      <c r="B860" s="224"/>
      <c r="C860" s="283" t="s">
        <v>668</v>
      </c>
      <c r="D860" s="111" t="s">
        <v>25</v>
      </c>
      <c r="E860" s="111" t="s">
        <v>669</v>
      </c>
      <c r="F860" s="293" t="s">
        <v>893</v>
      </c>
      <c r="G860" s="293" t="s">
        <v>893</v>
      </c>
      <c r="H860" s="293" t="s">
        <v>893</v>
      </c>
      <c r="I860" s="293" t="s">
        <v>893</v>
      </c>
      <c r="J860" s="259">
        <v>0.9</v>
      </c>
      <c r="K860" s="260">
        <v>0.85</v>
      </c>
      <c r="L860" s="260">
        <v>0.894736842105263</v>
      </c>
      <c r="M860" s="261">
        <v>1</v>
      </c>
      <c r="N860" s="261">
        <v>0.95021645021645</v>
      </c>
      <c r="O860" s="262">
        <v>0.9</v>
      </c>
      <c r="P860" s="263">
        <v>0.964820056611403</v>
      </c>
      <c r="Q860" s="260">
        <v>0.987933634992459</v>
      </c>
      <c r="R860" s="260">
        <v>0.941073512252042</v>
      </c>
      <c r="S860" s="260">
        <v>0.947985087875022</v>
      </c>
      <c r="T860" s="262">
        <v>0.9</v>
      </c>
      <c r="U860" s="260">
        <v>0.938940558026688</v>
      </c>
      <c r="V860" s="260">
        <v>0.947209653092006</v>
      </c>
      <c r="W860" s="260">
        <v>0.93465577596266</v>
      </c>
      <c r="X860" s="260">
        <v>0.935228627222236</v>
      </c>
      <c r="Y860" s="262">
        <v>0.92</v>
      </c>
      <c r="Z860" s="262">
        <v>0.871794871794872</v>
      </c>
      <c r="AA860" s="262">
        <v>0.86046511627907</v>
      </c>
      <c r="AB860" s="262">
        <v>0.868852459016393</v>
      </c>
      <c r="AC860" s="262">
        <v>0.85429902583651</v>
      </c>
      <c r="AD860" s="262">
        <v>0.92</v>
      </c>
      <c r="AE860" s="260">
        <v>1</v>
      </c>
      <c r="AF860" s="260">
        <v>1</v>
      </c>
      <c r="AG860" s="260">
        <v>0.993197278911565</v>
      </c>
      <c r="AH860" s="260">
        <v>0.985745961355717</v>
      </c>
      <c r="AI860" s="262">
        <v>0.92</v>
      </c>
      <c r="AJ860" s="260">
        <v>0.963617817069024</v>
      </c>
      <c r="AK860" s="260">
        <v>0.9457111834962</v>
      </c>
      <c r="AL860" s="260">
        <v>0.976805482340538</v>
      </c>
      <c r="AM860" s="260">
        <v>0.963195459626795</v>
      </c>
      <c r="AN860" s="259">
        <v>0.99</v>
      </c>
      <c r="AO860" s="264">
        <v>1</v>
      </c>
      <c r="AP860" s="264">
        <v>1</v>
      </c>
      <c r="AQ860" s="264">
        <v>1</v>
      </c>
      <c r="AR860" s="265">
        <v>1</v>
      </c>
      <c r="AS860" s="286">
        <v>0.0810595228934205</v>
      </c>
      <c r="AT860" s="267">
        <v>0.0833333333333333</v>
      </c>
      <c r="AU860" s="268">
        <v>0.2</v>
      </c>
      <c r="AV860" s="268">
        <v>0</v>
      </c>
      <c r="AW860" s="268">
        <v>0.0612244897959184</v>
      </c>
      <c r="AX860" s="224"/>
      <c r="AY860" s="222"/>
    </row>
    <row r="861" ht="15" spans="1:51">
      <c r="A861" s="220"/>
      <c r="B861" s="224"/>
      <c r="C861" s="283" t="s">
        <v>668</v>
      </c>
      <c r="D861" s="111" t="s">
        <v>25</v>
      </c>
      <c r="E861" s="111" t="s">
        <v>669</v>
      </c>
      <c r="F861" s="293" t="s">
        <v>894</v>
      </c>
      <c r="G861" s="293" t="s">
        <v>894</v>
      </c>
      <c r="H861" s="293" t="s">
        <v>894</v>
      </c>
      <c r="I861" s="293" t="s">
        <v>894</v>
      </c>
      <c r="J861" s="259">
        <v>0.9</v>
      </c>
      <c r="K861" s="260">
        <v>0.935483870967742</v>
      </c>
      <c r="L861" s="260">
        <v>0.904761904761905</v>
      </c>
      <c r="M861" s="261">
        <v>0.928571428571429</v>
      </c>
      <c r="N861" s="261">
        <v>0.9472</v>
      </c>
      <c r="O861" s="262">
        <v>0.9</v>
      </c>
      <c r="P861" s="263">
        <v>0.99373618275608</v>
      </c>
      <c r="Q861" s="260">
        <v>0.992277992277992</v>
      </c>
      <c r="R861" s="260">
        <v>0.99449173760641</v>
      </c>
      <c r="S861" s="260">
        <v>0.991130438526619</v>
      </c>
      <c r="T861" s="262">
        <v>0.9</v>
      </c>
      <c r="U861" s="260">
        <v>0.9240972733972</v>
      </c>
      <c r="V861" s="260">
        <v>0.925353925353925</v>
      </c>
      <c r="W861" s="260">
        <v>0.947421131697546</v>
      </c>
      <c r="X861" s="260">
        <v>0.943036748401541</v>
      </c>
      <c r="Y861" s="262">
        <v>0.92</v>
      </c>
      <c r="Z861" s="262">
        <v>0.914746543778802</v>
      </c>
      <c r="AA861" s="262">
        <v>0.854609929078014</v>
      </c>
      <c r="AB861" s="262">
        <v>0.811926605504587</v>
      </c>
      <c r="AC861" s="262">
        <v>0.885970615004551</v>
      </c>
      <c r="AD861" s="262">
        <v>0.92</v>
      </c>
      <c r="AE861" s="260">
        <v>0.994818652849741</v>
      </c>
      <c r="AF861" s="260">
        <v>0.989473684210526</v>
      </c>
      <c r="AG861" s="260">
        <v>0.991150442477876</v>
      </c>
      <c r="AH861" s="260">
        <v>0.987895353377587</v>
      </c>
      <c r="AI861" s="262">
        <v>0.92</v>
      </c>
      <c r="AJ861" s="260">
        <v>0.971101937122896</v>
      </c>
      <c r="AK861" s="260">
        <v>0.9452313503305</v>
      </c>
      <c r="AL861" s="260">
        <v>0.965237020316027</v>
      </c>
      <c r="AM861" s="260">
        <v>0.968565307328605</v>
      </c>
      <c r="AN861" s="259">
        <v>0.99</v>
      </c>
      <c r="AO861" s="264">
        <v>1</v>
      </c>
      <c r="AP861" s="264">
        <v>1</v>
      </c>
      <c r="AQ861" s="264">
        <v>1</v>
      </c>
      <c r="AR861" s="265">
        <v>1</v>
      </c>
      <c r="AS861" s="286">
        <v>0.0810595228934205</v>
      </c>
      <c r="AT861" s="267">
        <v>0.375</v>
      </c>
      <c r="AU861" s="268">
        <v>0</v>
      </c>
      <c r="AV861" s="268">
        <v>0.0769230769230769</v>
      </c>
      <c r="AW861" s="268">
        <v>0.0802469135802469</v>
      </c>
      <c r="AX861" s="224"/>
      <c r="AY861" s="222"/>
    </row>
    <row r="862" ht="15" spans="1:51">
      <c r="A862" s="220"/>
      <c r="B862" s="224"/>
      <c r="C862" s="283" t="s">
        <v>668</v>
      </c>
      <c r="D862" s="111" t="s">
        <v>25</v>
      </c>
      <c r="E862" s="111" t="s">
        <v>669</v>
      </c>
      <c r="F862" s="293" t="s">
        <v>895</v>
      </c>
      <c r="G862" s="293" t="s">
        <v>895</v>
      </c>
      <c r="H862" s="293" t="s">
        <v>895</v>
      </c>
      <c r="I862" s="293" t="s">
        <v>895</v>
      </c>
      <c r="J862" s="259">
        <v>0.9</v>
      </c>
      <c r="K862" s="260">
        <v>0.941176470588235</v>
      </c>
      <c r="L862" s="260">
        <v>0.857142857142857</v>
      </c>
      <c r="M862" s="261">
        <v>0.838709677419355</v>
      </c>
      <c r="N862" s="261">
        <v>0.854082998661312</v>
      </c>
      <c r="O862" s="262">
        <v>0.9</v>
      </c>
      <c r="P862" s="263">
        <v>0.949514563106796</v>
      </c>
      <c r="Q862" s="260">
        <v>0.962703962703963</v>
      </c>
      <c r="R862" s="260">
        <v>0.976984499765148</v>
      </c>
      <c r="S862" s="260">
        <v>0.946793088586765</v>
      </c>
      <c r="T862" s="262">
        <v>0.9</v>
      </c>
      <c r="U862" s="260">
        <v>0.902912621359223</v>
      </c>
      <c r="V862" s="260">
        <v>0.836829836829837</v>
      </c>
      <c r="W862" s="260">
        <v>0.947862846406764</v>
      </c>
      <c r="X862" s="260">
        <v>0.928828899424049</v>
      </c>
      <c r="Y862" s="262">
        <v>0.92</v>
      </c>
      <c r="Z862" s="262">
        <v>0.784968684759917</v>
      </c>
      <c r="AA862" s="262">
        <v>0.80564263322884</v>
      </c>
      <c r="AB862" s="262">
        <v>0.772532188841202</v>
      </c>
      <c r="AC862" s="262">
        <v>0.817380206520478</v>
      </c>
      <c r="AD862" s="262">
        <v>0.92</v>
      </c>
      <c r="AE862" s="260">
        <v>1</v>
      </c>
      <c r="AF862" s="260">
        <v>0.91044776119403</v>
      </c>
      <c r="AG862" s="260">
        <v>0.984848484848485</v>
      </c>
      <c r="AH862" s="260">
        <v>0.968178202068417</v>
      </c>
      <c r="AI862" s="262">
        <v>0.92</v>
      </c>
      <c r="AJ862" s="260">
        <v>0.937517511908098</v>
      </c>
      <c r="AK862" s="260">
        <v>0.913338997451147</v>
      </c>
      <c r="AL862" s="260">
        <v>0.958933107535986</v>
      </c>
      <c r="AM862" s="260">
        <v>0.952218144032715</v>
      </c>
      <c r="AN862" s="259">
        <v>0.99</v>
      </c>
      <c r="AO862" s="264">
        <v>1</v>
      </c>
      <c r="AP862" s="264">
        <v>1</v>
      </c>
      <c r="AQ862" s="264">
        <v>1</v>
      </c>
      <c r="AR862" s="265">
        <v>1</v>
      </c>
      <c r="AS862" s="286">
        <v>0.0810595228934205</v>
      </c>
      <c r="AT862" s="267">
        <v>0</v>
      </c>
      <c r="AU862" s="268">
        <v>0.111111111111111</v>
      </c>
      <c r="AV862" s="268">
        <v>0.0769230769230769</v>
      </c>
      <c r="AW862" s="268">
        <v>0.04149377593361</v>
      </c>
      <c r="AX862" s="224"/>
      <c r="AY862" s="222"/>
    </row>
    <row r="863" ht="15" spans="1:51">
      <c r="A863" s="220"/>
      <c r="B863" s="224"/>
      <c r="C863" s="283" t="s">
        <v>668</v>
      </c>
      <c r="D863" s="111" t="s">
        <v>25</v>
      </c>
      <c r="E863" s="111" t="s">
        <v>669</v>
      </c>
      <c r="F863" s="293" t="s">
        <v>896</v>
      </c>
      <c r="G863" s="293" t="s">
        <v>896</v>
      </c>
      <c r="H863" s="293" t="s">
        <v>896</v>
      </c>
      <c r="I863" s="293" t="s">
        <v>896</v>
      </c>
      <c r="J863" s="259">
        <v>0.9</v>
      </c>
      <c r="K863" s="260">
        <v>1</v>
      </c>
      <c r="L863" s="260">
        <v>0.971428571428571</v>
      </c>
      <c r="M863" s="261">
        <v>1</v>
      </c>
      <c r="N863" s="261">
        <v>0.984732824427481</v>
      </c>
      <c r="O863" s="262">
        <v>0.9</v>
      </c>
      <c r="P863" s="263">
        <v>0.977450747685735</v>
      </c>
      <c r="Q863" s="260">
        <v>0.989222478829869</v>
      </c>
      <c r="R863" s="260">
        <v>0.98686030428769</v>
      </c>
      <c r="S863" s="260">
        <v>0.980160353432054</v>
      </c>
      <c r="T863" s="262">
        <v>0.9</v>
      </c>
      <c r="U863" s="260">
        <v>0.908616187989556</v>
      </c>
      <c r="V863" s="260">
        <v>0.942263279445728</v>
      </c>
      <c r="W863" s="260">
        <v>0.951936376210235</v>
      </c>
      <c r="X863" s="260">
        <v>0.938490277891407</v>
      </c>
      <c r="Y863" s="262">
        <v>0.92</v>
      </c>
      <c r="Z863" s="262">
        <v>0.88905325443787</v>
      </c>
      <c r="AA863" s="262">
        <v>0.90745501285347</v>
      </c>
      <c r="AB863" s="262">
        <v>0.917808219178082</v>
      </c>
      <c r="AC863" s="262">
        <v>0.90182009100455</v>
      </c>
      <c r="AD863" s="262">
        <v>0.92</v>
      </c>
      <c r="AE863" s="260">
        <v>1</v>
      </c>
      <c r="AF863" s="260">
        <v>0.972222222222222</v>
      </c>
      <c r="AG863" s="260">
        <v>0.975206611570248</v>
      </c>
      <c r="AH863" s="260">
        <v>0.977744247453791</v>
      </c>
      <c r="AI863" s="262">
        <v>0.92</v>
      </c>
      <c r="AJ863" s="260">
        <v>0.950296584168542</v>
      </c>
      <c r="AK863" s="260">
        <v>0.95675355450237</v>
      </c>
      <c r="AL863" s="260">
        <v>0.974823457169174</v>
      </c>
      <c r="AM863" s="260">
        <v>0.969044557433907</v>
      </c>
      <c r="AN863" s="259">
        <v>0.99</v>
      </c>
      <c r="AO863" s="264">
        <v>1</v>
      </c>
      <c r="AP863" s="264">
        <v>1</v>
      </c>
      <c r="AQ863" s="264">
        <v>1</v>
      </c>
      <c r="AR863" s="265">
        <v>1</v>
      </c>
      <c r="AS863" s="286">
        <v>0.0810595228934205</v>
      </c>
      <c r="AT863" s="267">
        <v>0</v>
      </c>
      <c r="AU863" s="268">
        <v>0.25</v>
      </c>
      <c r="AV863" s="268">
        <v>0.0833333333333333</v>
      </c>
      <c r="AW863" s="268">
        <v>0.102362204724409</v>
      </c>
      <c r="AX863" s="224"/>
      <c r="AY863" s="222"/>
    </row>
    <row r="864" ht="15" spans="1:51">
      <c r="A864" s="220"/>
      <c r="B864" s="224"/>
      <c r="C864" s="283" t="s">
        <v>668</v>
      </c>
      <c r="D864" s="111" t="s">
        <v>25</v>
      </c>
      <c r="E864" s="111" t="s">
        <v>669</v>
      </c>
      <c r="F864" s="293" t="s">
        <v>897</v>
      </c>
      <c r="G864" s="293" t="s">
        <v>897</v>
      </c>
      <c r="H864" s="293" t="s">
        <v>897</v>
      </c>
      <c r="I864" s="293" t="s">
        <v>897</v>
      </c>
      <c r="J864" s="259">
        <v>0.9</v>
      </c>
      <c r="K864" s="260">
        <v>0.896551724137931</v>
      </c>
      <c r="L864" s="260">
        <v>0.666666666666667</v>
      </c>
      <c r="M864" s="261">
        <v>0.807692307692308</v>
      </c>
      <c r="N864" s="261">
        <v>0.82475884244373</v>
      </c>
      <c r="O864" s="262">
        <v>0.9</v>
      </c>
      <c r="P864" s="263">
        <v>0.976722957553628</v>
      </c>
      <c r="Q864" s="260">
        <v>0.99388379204893</v>
      </c>
      <c r="R864" s="260">
        <v>0.994498777506112</v>
      </c>
      <c r="S864" s="260">
        <v>0.98697689625109</v>
      </c>
      <c r="T864" s="262">
        <v>0.9</v>
      </c>
      <c r="U864" s="260">
        <v>0.915107256960292</v>
      </c>
      <c r="V864" s="260">
        <v>0.925076452599388</v>
      </c>
      <c r="W864" s="260">
        <v>0.929095354523227</v>
      </c>
      <c r="X864" s="260">
        <v>0.931015693112467</v>
      </c>
      <c r="Y864" s="262">
        <v>0.92</v>
      </c>
      <c r="Z864" s="262">
        <v>0.898071625344353</v>
      </c>
      <c r="AA864" s="262">
        <v>0.902777777777778</v>
      </c>
      <c r="AB864" s="262">
        <v>0.913333333333333</v>
      </c>
      <c r="AC864" s="262">
        <v>0.924787966074572</v>
      </c>
      <c r="AD864" s="262">
        <v>0.92</v>
      </c>
      <c r="AE864" s="260">
        <v>1</v>
      </c>
      <c r="AF864" s="260">
        <v>0.935897435897436</v>
      </c>
      <c r="AG864" s="260">
        <v>1</v>
      </c>
      <c r="AH864" s="260">
        <v>0.985465808911127</v>
      </c>
      <c r="AI864" s="262">
        <v>0.92</v>
      </c>
      <c r="AJ864" s="260">
        <v>0.965152701644479</v>
      </c>
      <c r="AK864" s="260">
        <v>0.957471264367816</v>
      </c>
      <c r="AL864" s="260">
        <v>0.979843225083987</v>
      </c>
      <c r="AM864" s="260">
        <v>0.974368525200792</v>
      </c>
      <c r="AN864" s="259">
        <v>0.99</v>
      </c>
      <c r="AO864" s="264" t="s">
        <v>33</v>
      </c>
      <c r="AP864" s="264">
        <v>1</v>
      </c>
      <c r="AQ864" s="264">
        <v>1</v>
      </c>
      <c r="AR864" s="265">
        <v>1</v>
      </c>
      <c r="AS864" s="286">
        <v>0.0810595228934205</v>
      </c>
      <c r="AT864" s="267">
        <v>0</v>
      </c>
      <c r="AU864" s="268">
        <v>0</v>
      </c>
      <c r="AV864" s="268">
        <v>0.142857142857143</v>
      </c>
      <c r="AW864" s="268">
        <v>0.0483870967741935</v>
      </c>
      <c r="AX864" s="224"/>
      <c r="AY864" s="222"/>
    </row>
    <row r="865" ht="15" spans="1:51">
      <c r="A865" s="220"/>
      <c r="B865" s="224"/>
      <c r="C865" s="283" t="s">
        <v>668</v>
      </c>
      <c r="D865" s="111" t="s">
        <v>25</v>
      </c>
      <c r="E865" s="111" t="s">
        <v>669</v>
      </c>
      <c r="F865" s="293" t="s">
        <v>898</v>
      </c>
      <c r="G865" s="293" t="s">
        <v>898</v>
      </c>
      <c r="H865" s="293" t="s">
        <v>898</v>
      </c>
      <c r="I865" s="293" t="s">
        <v>898</v>
      </c>
      <c r="J865" s="259">
        <v>0.9</v>
      </c>
      <c r="K865" s="260">
        <v>0.875</v>
      </c>
      <c r="L865" s="260">
        <v>0.866666666666667</v>
      </c>
      <c r="M865" s="261">
        <v>0.918918918918919</v>
      </c>
      <c r="N865" s="261">
        <v>0.89768574908648</v>
      </c>
      <c r="O865" s="262">
        <v>0.9</v>
      </c>
      <c r="P865" s="263">
        <v>0.960115455261086</v>
      </c>
      <c r="Q865" s="260">
        <v>0.977358490566038</v>
      </c>
      <c r="R865" s="260">
        <v>0.965138799225307</v>
      </c>
      <c r="S865" s="260">
        <v>0.960094800770256</v>
      </c>
      <c r="T865" s="262">
        <v>0.9</v>
      </c>
      <c r="U865" s="260">
        <v>0.923642088690632</v>
      </c>
      <c r="V865" s="260">
        <v>0.950943396226415</v>
      </c>
      <c r="W865" s="260">
        <v>0.935765009683667</v>
      </c>
      <c r="X865" s="260">
        <v>0.933891275366612</v>
      </c>
      <c r="Y865" s="262">
        <v>0.92</v>
      </c>
      <c r="Z865" s="262">
        <v>0.937578027465668</v>
      </c>
      <c r="AA865" s="262">
        <v>0.925864909390445</v>
      </c>
      <c r="AB865" s="262">
        <v>0.940705128205128</v>
      </c>
      <c r="AC865" s="262">
        <v>0.93294449073523</v>
      </c>
      <c r="AD865" s="262">
        <v>0.92</v>
      </c>
      <c r="AE865" s="260">
        <v>0.98034398034398</v>
      </c>
      <c r="AF865" s="260">
        <v>0.996845425867508</v>
      </c>
      <c r="AG865" s="260">
        <v>0.974712643678161</v>
      </c>
      <c r="AH865" s="260">
        <v>0.990592063379784</v>
      </c>
      <c r="AI865" s="262">
        <v>0.92</v>
      </c>
      <c r="AJ865" s="260">
        <v>0.952169898430286</v>
      </c>
      <c r="AK865" s="260">
        <v>0.959627329192547</v>
      </c>
      <c r="AL865" s="260">
        <v>0.976407506702413</v>
      </c>
      <c r="AM865" s="260">
        <v>0.967288208665661</v>
      </c>
      <c r="AN865" s="259">
        <v>0.99</v>
      </c>
      <c r="AO865" s="264">
        <v>1</v>
      </c>
      <c r="AP865" s="264">
        <v>1</v>
      </c>
      <c r="AQ865" s="264">
        <v>1</v>
      </c>
      <c r="AR865" s="265">
        <v>1</v>
      </c>
      <c r="AS865" s="286">
        <v>0.0810595228934205</v>
      </c>
      <c r="AT865" s="267">
        <v>0.0416666666666667</v>
      </c>
      <c r="AU865" s="268">
        <v>0.125</v>
      </c>
      <c r="AV865" s="268">
        <v>0.142857142857143</v>
      </c>
      <c r="AW865" s="268">
        <v>0.0876777251184834</v>
      </c>
      <c r="AX865" s="224"/>
      <c r="AY865" s="222"/>
    </row>
    <row r="866" ht="15" spans="1:51">
      <c r="A866" s="220"/>
      <c r="B866" s="224"/>
      <c r="C866" s="283" t="s">
        <v>668</v>
      </c>
      <c r="D866" s="111" t="s">
        <v>25</v>
      </c>
      <c r="E866" s="111" t="s">
        <v>669</v>
      </c>
      <c r="F866" s="293" t="s">
        <v>899</v>
      </c>
      <c r="G866" s="293" t="s">
        <v>899</v>
      </c>
      <c r="H866" s="293" t="s">
        <v>899</v>
      </c>
      <c r="I866" s="293" t="s">
        <v>899</v>
      </c>
      <c r="J866" s="259">
        <v>0.9</v>
      </c>
      <c r="K866" s="260">
        <v>1</v>
      </c>
      <c r="L866" s="260">
        <v>1</v>
      </c>
      <c r="M866" s="261">
        <v>1</v>
      </c>
      <c r="N866" s="261">
        <v>0.992545260915868</v>
      </c>
      <c r="O866" s="262">
        <v>0.9</v>
      </c>
      <c r="P866" s="263">
        <v>0.977346278317152</v>
      </c>
      <c r="Q866" s="260">
        <v>0.979514415781487</v>
      </c>
      <c r="R866" s="260">
        <v>0.979885057471264</v>
      </c>
      <c r="S866" s="260">
        <v>0.976134372545466</v>
      </c>
      <c r="T866" s="262">
        <v>0.9</v>
      </c>
      <c r="U866" s="260">
        <v>0.94066882416397</v>
      </c>
      <c r="V866" s="260">
        <v>0.948406676783004</v>
      </c>
      <c r="W866" s="260">
        <v>0.949872286079183</v>
      </c>
      <c r="X866" s="260">
        <v>0.949625400277929</v>
      </c>
      <c r="Y866" s="262">
        <v>0.92</v>
      </c>
      <c r="Z866" s="262">
        <v>0.924129353233831</v>
      </c>
      <c r="AA866" s="262">
        <v>0.935534591194969</v>
      </c>
      <c r="AB866" s="262">
        <v>0.943422913719943</v>
      </c>
      <c r="AC866" s="262">
        <v>0.933142766396697</v>
      </c>
      <c r="AD866" s="262">
        <v>0.92</v>
      </c>
      <c r="AE866" s="260">
        <v>0.994431296115829</v>
      </c>
      <c r="AF866" s="260">
        <v>0.995985727029438</v>
      </c>
      <c r="AG866" s="260">
        <v>0.99465744814582</v>
      </c>
      <c r="AH866" s="260">
        <v>0.991387688833209</v>
      </c>
      <c r="AI866" s="262">
        <v>0.92</v>
      </c>
      <c r="AJ866" s="260">
        <v>0.962189616252822</v>
      </c>
      <c r="AK866" s="260">
        <v>0.967280163599182</v>
      </c>
      <c r="AL866" s="260">
        <v>0.978961038961039</v>
      </c>
      <c r="AM866" s="260">
        <v>0.972455102910796</v>
      </c>
      <c r="AN866" s="259">
        <v>0.99</v>
      </c>
      <c r="AO866" s="264">
        <v>1</v>
      </c>
      <c r="AP866" s="264">
        <v>1</v>
      </c>
      <c r="AQ866" s="264">
        <v>1</v>
      </c>
      <c r="AR866" s="265">
        <v>1</v>
      </c>
      <c r="AS866" s="286">
        <v>0.0810595228934205</v>
      </c>
      <c r="AT866" s="267">
        <v>0.0666666666666667</v>
      </c>
      <c r="AU866" s="268">
        <v>0.12</v>
      </c>
      <c r="AV866" s="268">
        <v>0.25</v>
      </c>
      <c r="AW866" s="268">
        <v>0.075098814229249</v>
      </c>
      <c r="AX866" s="224"/>
      <c r="AY866" s="222"/>
    </row>
    <row r="867" ht="15" spans="1:51">
      <c r="A867" s="220"/>
      <c r="B867" s="224"/>
      <c r="C867" s="283" t="s">
        <v>668</v>
      </c>
      <c r="D867" s="111" t="s">
        <v>25</v>
      </c>
      <c r="E867" s="111" t="s">
        <v>669</v>
      </c>
      <c r="F867" s="293" t="s">
        <v>900</v>
      </c>
      <c r="G867" s="293" t="s">
        <v>900</v>
      </c>
      <c r="H867" s="293" t="s">
        <v>900</v>
      </c>
      <c r="I867" s="293" t="s">
        <v>900</v>
      </c>
      <c r="J867" s="259">
        <v>0.9</v>
      </c>
      <c r="K867" s="260">
        <v>0.962962962962963</v>
      </c>
      <c r="L867" s="260">
        <v>0.891891891891892</v>
      </c>
      <c r="M867" s="261">
        <v>0.94</v>
      </c>
      <c r="N867" s="261">
        <v>0.937332139659803</v>
      </c>
      <c r="O867" s="262">
        <v>0.9</v>
      </c>
      <c r="P867" s="263">
        <v>0.974449132676981</v>
      </c>
      <c r="Q867" s="260">
        <v>0.971521035598706</v>
      </c>
      <c r="R867" s="260">
        <v>0.974820143884892</v>
      </c>
      <c r="S867" s="260">
        <v>0.970788981880231</v>
      </c>
      <c r="T867" s="262">
        <v>0.9</v>
      </c>
      <c r="U867" s="260">
        <v>0.930379746835443</v>
      </c>
      <c r="V867" s="260">
        <v>0.926860841423948</v>
      </c>
      <c r="W867" s="260">
        <v>0.935851318944844</v>
      </c>
      <c r="X867" s="260">
        <v>0.930242951166003</v>
      </c>
      <c r="Y867" s="262">
        <v>0.92</v>
      </c>
      <c r="Z867" s="262">
        <v>0.950757575757576</v>
      </c>
      <c r="AA867" s="262">
        <v>0.931276297335203</v>
      </c>
      <c r="AB867" s="262">
        <v>0.952141057934509</v>
      </c>
      <c r="AC867" s="262">
        <v>0.940677966101695</v>
      </c>
      <c r="AD867" s="262">
        <v>0.92</v>
      </c>
      <c r="AE867" s="260">
        <v>0.997714746605727</v>
      </c>
      <c r="AF867" s="260">
        <v>0.996463306808134</v>
      </c>
      <c r="AG867" s="260">
        <v>0.994900756661915</v>
      </c>
      <c r="AH867" s="260">
        <v>0.995247853920679</v>
      </c>
      <c r="AI867" s="262">
        <v>0.92</v>
      </c>
      <c r="AJ867" s="260">
        <v>0.974333823769822</v>
      </c>
      <c r="AK867" s="260">
        <v>0.964175143741707</v>
      </c>
      <c r="AL867" s="260">
        <v>0.979670861568248</v>
      </c>
      <c r="AM867" s="260">
        <v>0.973357692758607</v>
      </c>
      <c r="AN867" s="259">
        <v>0.99</v>
      </c>
      <c r="AO867" s="264">
        <v>1</v>
      </c>
      <c r="AP867" s="264">
        <v>1</v>
      </c>
      <c r="AQ867" s="264">
        <v>1</v>
      </c>
      <c r="AR867" s="265">
        <v>1</v>
      </c>
      <c r="AS867" s="286">
        <v>0.0810595228934205</v>
      </c>
      <c r="AT867" s="267">
        <v>0.0434782608695652</v>
      </c>
      <c r="AU867" s="268">
        <v>0.0833333333333333</v>
      </c>
      <c r="AV867" s="268">
        <v>0.0526315789473684</v>
      </c>
      <c r="AW867" s="268">
        <v>0.0524861878453039</v>
      </c>
      <c r="AX867" s="224"/>
      <c r="AY867" s="222"/>
    </row>
    <row r="868" ht="15" spans="1:51">
      <c r="A868" s="220"/>
      <c r="B868" s="224"/>
      <c r="C868" s="283" t="s">
        <v>668</v>
      </c>
      <c r="D868" s="111" t="s">
        <v>25</v>
      </c>
      <c r="E868" s="111" t="s">
        <v>669</v>
      </c>
      <c r="F868" s="293" t="s">
        <v>901</v>
      </c>
      <c r="G868" s="293" t="s">
        <v>901</v>
      </c>
      <c r="H868" s="293" t="s">
        <v>901</v>
      </c>
      <c r="I868" s="293" t="s">
        <v>901</v>
      </c>
      <c r="J868" s="259">
        <v>0.9</v>
      </c>
      <c r="K868" s="260">
        <v>0.941176470588235</v>
      </c>
      <c r="L868" s="260">
        <v>0.973684210526316</v>
      </c>
      <c r="M868" s="261">
        <v>0.978260869565217</v>
      </c>
      <c r="N868" s="261">
        <v>0.966535433070866</v>
      </c>
      <c r="O868" s="262">
        <v>0.9</v>
      </c>
      <c r="P868" s="263">
        <v>0.984671343206028</v>
      </c>
      <c r="Q868" s="260">
        <v>0.975581395348837</v>
      </c>
      <c r="R868" s="260">
        <v>0.984176233322991</v>
      </c>
      <c r="S868" s="260">
        <v>0.979325969980176</v>
      </c>
      <c r="T868" s="262">
        <v>0.9</v>
      </c>
      <c r="U868" s="260">
        <v>0.966744608989348</v>
      </c>
      <c r="V868" s="260">
        <v>0.956395348837209</v>
      </c>
      <c r="W868" s="260">
        <v>0.966490847036922</v>
      </c>
      <c r="X868" s="260">
        <v>0.965955670825322</v>
      </c>
      <c r="Y868" s="262">
        <v>0.92</v>
      </c>
      <c r="Z868" s="262">
        <v>0.962901439645626</v>
      </c>
      <c r="AA868" s="262">
        <v>0.974226804123711</v>
      </c>
      <c r="AB868" s="262">
        <v>0.985200845665962</v>
      </c>
      <c r="AC868" s="262">
        <v>0.956809674632882</v>
      </c>
      <c r="AD868" s="262">
        <v>0.92</v>
      </c>
      <c r="AE868" s="260">
        <v>0.99714723440224</v>
      </c>
      <c r="AF868" s="260">
        <v>0.995190991906791</v>
      </c>
      <c r="AG868" s="260">
        <v>0.988591590708615</v>
      </c>
      <c r="AH868" s="260">
        <v>0.995235394877611</v>
      </c>
      <c r="AI868" s="262">
        <v>0.92</v>
      </c>
      <c r="AJ868" s="260">
        <v>0.980371352785146</v>
      </c>
      <c r="AK868" s="260">
        <v>0.981177412895475</v>
      </c>
      <c r="AL868" s="260">
        <v>0.98968824940048</v>
      </c>
      <c r="AM868" s="260">
        <v>0.979927930206094</v>
      </c>
      <c r="AN868" s="259">
        <v>0.99</v>
      </c>
      <c r="AO868" s="264">
        <v>1</v>
      </c>
      <c r="AP868" s="264">
        <v>1</v>
      </c>
      <c r="AQ868" s="264">
        <v>1</v>
      </c>
      <c r="AR868" s="265">
        <v>1</v>
      </c>
      <c r="AS868" s="286">
        <v>0.0810595228934205</v>
      </c>
      <c r="AT868" s="267">
        <v>0.318181818181818</v>
      </c>
      <c r="AU868" s="268">
        <v>0.0447761194029851</v>
      </c>
      <c r="AV868" s="268">
        <v>0.0555555555555556</v>
      </c>
      <c r="AW868" s="268">
        <v>0.0694087403598972</v>
      </c>
      <c r="AX868" s="224"/>
      <c r="AY868" s="222"/>
    </row>
    <row r="869" ht="15" spans="1:51">
      <c r="A869" s="220"/>
      <c r="B869" s="224"/>
      <c r="C869" s="283" t="s">
        <v>668</v>
      </c>
      <c r="D869" s="111" t="s">
        <v>25</v>
      </c>
      <c r="E869" s="111" t="s">
        <v>669</v>
      </c>
      <c r="F869" s="293" t="s">
        <v>902</v>
      </c>
      <c r="G869" s="293" t="s">
        <v>902</v>
      </c>
      <c r="H869" s="293" t="s">
        <v>902</v>
      </c>
      <c r="I869" s="293" t="s">
        <v>902</v>
      </c>
      <c r="J869" s="259">
        <v>0.9</v>
      </c>
      <c r="K869" s="260">
        <v>0.918918918918919</v>
      </c>
      <c r="L869" s="260">
        <v>1</v>
      </c>
      <c r="M869" s="261">
        <v>0.9375</v>
      </c>
      <c r="N869" s="261">
        <v>0.945054945054945</v>
      </c>
      <c r="O869" s="262">
        <v>0.9</v>
      </c>
      <c r="P869" s="263">
        <v>0.987116564417178</v>
      </c>
      <c r="Q869" s="260">
        <v>0.976555455365194</v>
      </c>
      <c r="R869" s="260">
        <v>0.981481481481482</v>
      </c>
      <c r="S869" s="260">
        <v>0.982009203785708</v>
      </c>
      <c r="T869" s="262">
        <v>0.9</v>
      </c>
      <c r="U869" s="260">
        <v>0.951533742331288</v>
      </c>
      <c r="V869" s="260">
        <v>0.967538322813345</v>
      </c>
      <c r="W869" s="260">
        <v>0.95124716553288</v>
      </c>
      <c r="X869" s="260">
        <v>0.960527915255709</v>
      </c>
      <c r="Y869" s="262">
        <v>0.92</v>
      </c>
      <c r="Z869" s="262">
        <v>0.952417498081351</v>
      </c>
      <c r="AA869" s="262">
        <v>0.904572564612326</v>
      </c>
      <c r="AB869" s="262">
        <v>0.908560311284047</v>
      </c>
      <c r="AC869" s="262">
        <v>0.924786562731997</v>
      </c>
      <c r="AD869" s="262">
        <v>0.92</v>
      </c>
      <c r="AE869" s="260">
        <v>1</v>
      </c>
      <c r="AF869" s="260">
        <v>0.972350230414747</v>
      </c>
      <c r="AG869" s="260">
        <v>1</v>
      </c>
      <c r="AH869" s="260">
        <v>0.988531640385009</v>
      </c>
      <c r="AI869" s="262">
        <v>0.92</v>
      </c>
      <c r="AJ869" s="260">
        <v>0.972605741836511</v>
      </c>
      <c r="AK869" s="260">
        <v>0.961538461538462</v>
      </c>
      <c r="AL869" s="260">
        <v>0.970253164556962</v>
      </c>
      <c r="AM869" s="260">
        <v>0.971894145139898</v>
      </c>
      <c r="AN869" s="259">
        <v>0.99</v>
      </c>
      <c r="AO869" s="264">
        <v>1</v>
      </c>
      <c r="AP869" s="264">
        <v>1</v>
      </c>
      <c r="AQ869" s="264">
        <v>1</v>
      </c>
      <c r="AR869" s="265">
        <v>1</v>
      </c>
      <c r="AS869" s="286">
        <v>0.0810595228934205</v>
      </c>
      <c r="AT869" s="267">
        <v>0.1875</v>
      </c>
      <c r="AU869" s="268">
        <v>0.108108108108108</v>
      </c>
      <c r="AV869" s="268">
        <v>0</v>
      </c>
      <c r="AW869" s="268">
        <v>0.0699300699300699</v>
      </c>
      <c r="AX869" s="224"/>
      <c r="AY869" s="222"/>
    </row>
    <row r="870" ht="15" spans="1:51">
      <c r="A870" s="220"/>
      <c r="B870" s="224"/>
      <c r="C870" s="283" t="s">
        <v>668</v>
      </c>
      <c r="D870" s="111" t="s">
        <v>25</v>
      </c>
      <c r="E870" s="111" t="s">
        <v>669</v>
      </c>
      <c r="F870" s="293" t="s">
        <v>903</v>
      </c>
      <c r="G870" s="293" t="s">
        <v>903</v>
      </c>
      <c r="H870" s="293" t="s">
        <v>903</v>
      </c>
      <c r="I870" s="293" t="s">
        <v>903</v>
      </c>
      <c r="J870" s="259">
        <v>0.9</v>
      </c>
      <c r="K870" s="260">
        <v>0.796610169491525</v>
      </c>
      <c r="L870" s="260">
        <v>0.95</v>
      </c>
      <c r="M870" s="261">
        <v>0.859649122807018</v>
      </c>
      <c r="N870" s="261">
        <v>0.862916006339144</v>
      </c>
      <c r="O870" s="262">
        <v>0.9</v>
      </c>
      <c r="P870" s="263">
        <v>0.953772189349112</v>
      </c>
      <c r="Q870" s="260">
        <v>0.953703703703704</v>
      </c>
      <c r="R870" s="260">
        <v>0.952128883774453</v>
      </c>
      <c r="S870" s="260">
        <v>0.954010804199368</v>
      </c>
      <c r="T870" s="262">
        <v>0.9</v>
      </c>
      <c r="U870" s="260">
        <v>0.923261834319527</v>
      </c>
      <c r="V870" s="260">
        <v>0.92156862745098</v>
      </c>
      <c r="W870" s="260">
        <v>0.914384349827388</v>
      </c>
      <c r="X870" s="260">
        <v>0.924798695341963</v>
      </c>
      <c r="Y870" s="262">
        <v>0.92</v>
      </c>
      <c r="Z870" s="262">
        <v>0.926829268292683</v>
      </c>
      <c r="AA870" s="262">
        <v>0.923270440251572</v>
      </c>
      <c r="AB870" s="262">
        <v>0.918389553862894</v>
      </c>
      <c r="AC870" s="262">
        <v>0.924650932224395</v>
      </c>
      <c r="AD870" s="262">
        <v>0.92</v>
      </c>
      <c r="AE870" s="260">
        <v>0.997412677878396</v>
      </c>
      <c r="AF870" s="260">
        <v>0.998106060606061</v>
      </c>
      <c r="AG870" s="260">
        <v>1</v>
      </c>
      <c r="AH870" s="260">
        <v>0.996730889615358</v>
      </c>
      <c r="AI870" s="262">
        <v>0.92</v>
      </c>
      <c r="AJ870" s="260">
        <v>0.965185282869577</v>
      </c>
      <c r="AK870" s="260">
        <v>0.958222559817698</v>
      </c>
      <c r="AL870" s="260">
        <v>0.971574758385446</v>
      </c>
      <c r="AM870" s="260">
        <v>0.967275562486077</v>
      </c>
      <c r="AN870" s="259">
        <v>0.99</v>
      </c>
      <c r="AO870" s="264">
        <v>1</v>
      </c>
      <c r="AP870" s="264">
        <v>1</v>
      </c>
      <c r="AQ870" s="264">
        <v>1</v>
      </c>
      <c r="AR870" s="265">
        <v>1</v>
      </c>
      <c r="AS870" s="286">
        <v>0.0810595228934205</v>
      </c>
      <c r="AT870" s="267">
        <v>0.0952380952380952</v>
      </c>
      <c r="AU870" s="268">
        <v>0.133333333333333</v>
      </c>
      <c r="AV870" s="268">
        <v>0.0555555555555556</v>
      </c>
      <c r="AW870" s="268">
        <v>0.08984375</v>
      </c>
      <c r="AX870" s="224"/>
      <c r="AY870" s="222"/>
    </row>
    <row r="871" ht="15" spans="1:51">
      <c r="A871" s="220"/>
      <c r="B871" s="224"/>
      <c r="C871" s="283" t="s">
        <v>668</v>
      </c>
      <c r="D871" s="111" t="s">
        <v>25</v>
      </c>
      <c r="E871" s="111" t="s">
        <v>669</v>
      </c>
      <c r="F871" s="293" t="s">
        <v>904</v>
      </c>
      <c r="G871" s="293" t="s">
        <v>904</v>
      </c>
      <c r="H871" s="293" t="s">
        <v>904</v>
      </c>
      <c r="I871" s="293" t="s">
        <v>904</v>
      </c>
      <c r="J871" s="259">
        <v>0.9</v>
      </c>
      <c r="K871" s="260">
        <v>0.866666666666667</v>
      </c>
      <c r="L871" s="260">
        <v>0.852941176470588</v>
      </c>
      <c r="M871" s="261">
        <v>1</v>
      </c>
      <c r="N871" s="261">
        <v>0.87117903930131</v>
      </c>
      <c r="O871" s="262">
        <v>0.9</v>
      </c>
      <c r="P871" s="263">
        <v>0.96311280342694</v>
      </c>
      <c r="Q871" s="260">
        <v>0.989740082079343</v>
      </c>
      <c r="R871" s="260">
        <v>0.937206572769953</v>
      </c>
      <c r="S871" s="260">
        <v>0.962352152962094</v>
      </c>
      <c r="T871" s="262">
        <v>0.9</v>
      </c>
      <c r="U871" s="260">
        <v>0.937886720609234</v>
      </c>
      <c r="V871" s="260">
        <v>0.941176470588235</v>
      </c>
      <c r="W871" s="260">
        <v>0.942781690140845</v>
      </c>
      <c r="X871" s="260">
        <v>0.936544953230087</v>
      </c>
      <c r="Y871" s="262">
        <v>0.92</v>
      </c>
      <c r="Z871" s="262">
        <v>0.943335132218025</v>
      </c>
      <c r="AA871" s="262">
        <v>0.944847605224964</v>
      </c>
      <c r="AB871" s="262">
        <v>0.94496644295302</v>
      </c>
      <c r="AC871" s="262">
        <v>0.93318553888131</v>
      </c>
      <c r="AD871" s="262">
        <v>0.92</v>
      </c>
      <c r="AE871" s="260">
        <v>0.995070155479712</v>
      </c>
      <c r="AF871" s="260">
        <v>0.997032640949555</v>
      </c>
      <c r="AG871" s="260">
        <v>0.996203492786636</v>
      </c>
      <c r="AH871" s="260">
        <v>0.997014391704657</v>
      </c>
      <c r="AI871" s="262">
        <v>0.92</v>
      </c>
      <c r="AJ871" s="260">
        <v>0.971758876961189</v>
      </c>
      <c r="AK871" s="260">
        <v>0.967487227124942</v>
      </c>
      <c r="AL871" s="260">
        <v>0.97859032956459</v>
      </c>
      <c r="AM871" s="260">
        <v>0.971204800134583</v>
      </c>
      <c r="AN871" s="259">
        <v>0.99</v>
      </c>
      <c r="AO871" s="264">
        <v>1</v>
      </c>
      <c r="AP871" s="264">
        <v>1</v>
      </c>
      <c r="AQ871" s="264">
        <v>1</v>
      </c>
      <c r="AR871" s="265">
        <v>1</v>
      </c>
      <c r="AS871" s="286">
        <v>0.0810595228934205</v>
      </c>
      <c r="AT871" s="267">
        <v>0.0526315789473684</v>
      </c>
      <c r="AU871" s="268">
        <v>0.1</v>
      </c>
      <c r="AV871" s="268">
        <v>0.181818181818182</v>
      </c>
      <c r="AW871" s="268">
        <v>0.0806045340050378</v>
      </c>
      <c r="AX871" s="224"/>
      <c r="AY871" s="222"/>
    </row>
    <row r="872" ht="15" spans="1:51">
      <c r="A872" s="220"/>
      <c r="B872" s="224"/>
      <c r="C872" s="283" t="s">
        <v>668</v>
      </c>
      <c r="D872" s="111" t="s">
        <v>25</v>
      </c>
      <c r="E872" s="111" t="s">
        <v>669</v>
      </c>
      <c r="F872" s="293" t="s">
        <v>905</v>
      </c>
      <c r="G872" s="293" t="s">
        <v>905</v>
      </c>
      <c r="H872" s="293" t="s">
        <v>905</v>
      </c>
      <c r="I872" s="293" t="s">
        <v>905</v>
      </c>
      <c r="J872" s="259">
        <v>0.9</v>
      </c>
      <c r="K872" s="260">
        <v>1</v>
      </c>
      <c r="L872" s="260">
        <v>1</v>
      </c>
      <c r="M872" s="261">
        <v>1</v>
      </c>
      <c r="N872" s="261">
        <v>0.997474747474748</v>
      </c>
      <c r="O872" s="262">
        <v>0.9</v>
      </c>
      <c r="P872" s="263">
        <v>0.987554904831625</v>
      </c>
      <c r="Q872" s="260">
        <v>0.986394557823129</v>
      </c>
      <c r="R872" s="260">
        <v>0.967052537845058</v>
      </c>
      <c r="S872" s="260">
        <v>0.975926740512656</v>
      </c>
      <c r="T872" s="262">
        <v>0.9</v>
      </c>
      <c r="U872" s="260">
        <v>0.948023426061493</v>
      </c>
      <c r="V872" s="260">
        <v>0.954648526077097</v>
      </c>
      <c r="W872" s="260">
        <v>0.945681211041852</v>
      </c>
      <c r="X872" s="260">
        <v>0.949934018474827</v>
      </c>
      <c r="Y872" s="262">
        <v>0.92</v>
      </c>
      <c r="Z872" s="262">
        <v>0.941176470588235</v>
      </c>
      <c r="AA872" s="262">
        <v>0.951351351351351</v>
      </c>
      <c r="AB872" s="262">
        <v>0.950819672131147</v>
      </c>
      <c r="AC872" s="262">
        <v>0.941457068516912</v>
      </c>
      <c r="AD872" s="262">
        <v>0.92</v>
      </c>
      <c r="AE872" s="260">
        <v>0.994555353901996</v>
      </c>
      <c r="AF872" s="260">
        <v>0.995652173913044</v>
      </c>
      <c r="AG872" s="260">
        <v>0.991202346041056</v>
      </c>
      <c r="AH872" s="260">
        <v>0.996082173891205</v>
      </c>
      <c r="AI872" s="262">
        <v>0.92</v>
      </c>
      <c r="AJ872" s="260">
        <v>0.974571873378308</v>
      </c>
      <c r="AK872" s="260">
        <v>0.974643423137876</v>
      </c>
      <c r="AL872" s="260">
        <v>0.981711777615216</v>
      </c>
      <c r="AM872" s="260">
        <v>0.975032122415606</v>
      </c>
      <c r="AN872" s="259">
        <v>0.99</v>
      </c>
      <c r="AO872" s="264">
        <v>1</v>
      </c>
      <c r="AP872" s="264">
        <v>1</v>
      </c>
      <c r="AQ872" s="264">
        <v>1</v>
      </c>
      <c r="AR872" s="265">
        <v>1</v>
      </c>
      <c r="AS872" s="286">
        <v>0.0810595228934205</v>
      </c>
      <c r="AT872" s="267">
        <v>0.1</v>
      </c>
      <c r="AU872" s="268">
        <v>0.0769230769230769</v>
      </c>
      <c r="AV872" s="268">
        <v>0</v>
      </c>
      <c r="AW872" s="268">
        <v>0.0645161290322581</v>
      </c>
      <c r="AX872" s="224"/>
      <c r="AY872" s="222"/>
    </row>
    <row r="873" ht="15" spans="1:51">
      <c r="A873" s="220"/>
      <c r="B873" s="224"/>
      <c r="C873" s="283" t="s">
        <v>668</v>
      </c>
      <c r="D873" s="111" t="s">
        <v>25</v>
      </c>
      <c r="E873" s="111" t="s">
        <v>669</v>
      </c>
      <c r="F873" s="293" t="s">
        <v>906</v>
      </c>
      <c r="G873" s="293" t="s">
        <v>906</v>
      </c>
      <c r="H873" s="293" t="s">
        <v>906</v>
      </c>
      <c r="I873" s="293" t="s">
        <v>906</v>
      </c>
      <c r="J873" s="259">
        <v>0.9</v>
      </c>
      <c r="K873" s="260">
        <v>0.842105263157895</v>
      </c>
      <c r="L873" s="260">
        <v>0.814814814814815</v>
      </c>
      <c r="M873" s="261">
        <v>0.84375</v>
      </c>
      <c r="N873" s="261">
        <v>0.840158520475561</v>
      </c>
      <c r="O873" s="262">
        <v>0.9</v>
      </c>
      <c r="P873" s="263">
        <v>0.978260869565217</v>
      </c>
      <c r="Q873" s="260">
        <v>0.982439024390244</v>
      </c>
      <c r="R873" s="260">
        <v>0.984227129337539</v>
      </c>
      <c r="S873" s="260">
        <v>0.978627321924821</v>
      </c>
      <c r="T873" s="262">
        <v>0.9</v>
      </c>
      <c r="U873" s="260">
        <v>0.961636828644501</v>
      </c>
      <c r="V873" s="260">
        <v>0.965853658536585</v>
      </c>
      <c r="W873" s="260">
        <v>0.969637223974763</v>
      </c>
      <c r="X873" s="260">
        <v>0.966926283457657</v>
      </c>
      <c r="Y873" s="262">
        <v>0.92</v>
      </c>
      <c r="Z873" s="262">
        <v>0.973083197389886</v>
      </c>
      <c r="AA873" s="262">
        <v>0.976793248945148</v>
      </c>
      <c r="AB873" s="262">
        <v>0.975056689342404</v>
      </c>
      <c r="AC873" s="262">
        <v>0.968666700196147</v>
      </c>
      <c r="AD873" s="262">
        <v>0.92</v>
      </c>
      <c r="AE873" s="260">
        <v>1</v>
      </c>
      <c r="AF873" s="260">
        <v>0.996845425867508</v>
      </c>
      <c r="AG873" s="260">
        <v>1</v>
      </c>
      <c r="AH873" s="260">
        <v>0.99849454271735</v>
      </c>
      <c r="AI873" s="262">
        <v>0.92</v>
      </c>
      <c r="AJ873" s="260">
        <v>0.983922829581994</v>
      </c>
      <c r="AK873" s="260">
        <v>0.989340439706862</v>
      </c>
      <c r="AL873" s="260">
        <v>0.991613552499161</v>
      </c>
      <c r="AM873" s="260">
        <v>0.987471358319152</v>
      </c>
      <c r="AN873" s="259">
        <v>0.99</v>
      </c>
      <c r="AO873" s="264">
        <v>1</v>
      </c>
      <c r="AP873" s="264">
        <v>1</v>
      </c>
      <c r="AQ873" s="264">
        <v>1</v>
      </c>
      <c r="AR873" s="265">
        <v>1</v>
      </c>
      <c r="AS873" s="286">
        <v>0.0810595228934205</v>
      </c>
      <c r="AT873" s="267">
        <v>0.181818181818182</v>
      </c>
      <c r="AU873" s="268">
        <v>0.12</v>
      </c>
      <c r="AV873" s="268">
        <v>0</v>
      </c>
      <c r="AW873" s="268">
        <v>0.0542857142857143</v>
      </c>
      <c r="AX873" s="224"/>
      <c r="AY873" s="222"/>
    </row>
    <row r="874" ht="15" spans="1:51">
      <c r="A874" s="220"/>
      <c r="B874" s="224"/>
      <c r="C874" s="283" t="s">
        <v>668</v>
      </c>
      <c r="D874" s="111" t="s">
        <v>25</v>
      </c>
      <c r="E874" s="111" t="s">
        <v>669</v>
      </c>
      <c r="F874" s="293" t="s">
        <v>907</v>
      </c>
      <c r="G874" s="293" t="s">
        <v>907</v>
      </c>
      <c r="H874" s="293" t="s">
        <v>907</v>
      </c>
      <c r="I874" s="293" t="s">
        <v>907</v>
      </c>
      <c r="J874" s="259">
        <v>0.9</v>
      </c>
      <c r="K874" s="260">
        <v>1</v>
      </c>
      <c r="L874" s="260">
        <v>0.95</v>
      </c>
      <c r="M874" s="261">
        <v>0.954545454545455</v>
      </c>
      <c r="N874" s="261">
        <v>0.969090909090909</v>
      </c>
      <c r="O874" s="262">
        <v>0.9</v>
      </c>
      <c r="P874" s="263">
        <v>0.96974358974359</v>
      </c>
      <c r="Q874" s="260">
        <v>0.980061349693252</v>
      </c>
      <c r="R874" s="260">
        <v>0.968173138128581</v>
      </c>
      <c r="S874" s="260">
        <v>0.970432851053611</v>
      </c>
      <c r="T874" s="262">
        <v>0.9</v>
      </c>
      <c r="U874" s="260">
        <v>0.932307692307692</v>
      </c>
      <c r="V874" s="260">
        <v>0.952453987730061</v>
      </c>
      <c r="W874" s="260">
        <v>0.939528962444303</v>
      </c>
      <c r="X874" s="260">
        <v>0.951732004562646</v>
      </c>
      <c r="Y874" s="262">
        <v>0.92</v>
      </c>
      <c r="Z874" s="262">
        <v>0.936329588014981</v>
      </c>
      <c r="AA874" s="262">
        <v>0.902027027027027</v>
      </c>
      <c r="AB874" s="262">
        <v>0.920529801324503</v>
      </c>
      <c r="AC874" s="262">
        <v>0.935557549555429</v>
      </c>
      <c r="AD874" s="262">
        <v>0.92</v>
      </c>
      <c r="AE874" s="260">
        <v>0.999121265377856</v>
      </c>
      <c r="AF874" s="260">
        <v>1</v>
      </c>
      <c r="AG874" s="260">
        <v>1</v>
      </c>
      <c r="AH874" s="260">
        <v>0.999130744004109</v>
      </c>
      <c r="AI874" s="262">
        <v>0.92</v>
      </c>
      <c r="AJ874" s="260">
        <v>0.967284623773173</v>
      </c>
      <c r="AK874" s="260">
        <v>0.960970464135021</v>
      </c>
      <c r="AL874" s="260">
        <v>0.980245595301655</v>
      </c>
      <c r="AM874" s="260">
        <v>0.975822198819632</v>
      </c>
      <c r="AN874" s="259">
        <v>0.99</v>
      </c>
      <c r="AO874" s="264">
        <v>1</v>
      </c>
      <c r="AP874" s="264">
        <v>1</v>
      </c>
      <c r="AQ874" s="264">
        <v>1</v>
      </c>
      <c r="AR874" s="265">
        <v>1</v>
      </c>
      <c r="AS874" s="286">
        <v>0.0810595228934205</v>
      </c>
      <c r="AT874" s="267">
        <v>0.25</v>
      </c>
      <c r="AU874" s="268">
        <v>0</v>
      </c>
      <c r="AV874" s="268">
        <v>0</v>
      </c>
      <c r="AW874" s="268">
        <v>0.0337078651685393</v>
      </c>
      <c r="AX874" s="224"/>
      <c r="AY874" s="222"/>
    </row>
    <row r="875" ht="15" spans="1:51">
      <c r="A875" s="220"/>
      <c r="B875" s="224"/>
      <c r="C875" s="283" t="s">
        <v>668</v>
      </c>
      <c r="D875" s="111" t="s">
        <v>25</v>
      </c>
      <c r="E875" s="111" t="s">
        <v>669</v>
      </c>
      <c r="F875" s="293" t="s">
        <v>908</v>
      </c>
      <c r="G875" s="293" t="s">
        <v>908</v>
      </c>
      <c r="H875" s="293" t="s">
        <v>908</v>
      </c>
      <c r="I875" s="293" t="s">
        <v>908</v>
      </c>
      <c r="J875" s="259">
        <v>0.9</v>
      </c>
      <c r="K875" s="260">
        <v>0.888888888888889</v>
      </c>
      <c r="L875" s="260">
        <v>0.85</v>
      </c>
      <c r="M875" s="261">
        <v>0.869565217391304</v>
      </c>
      <c r="N875" s="261">
        <v>0.889273356401384</v>
      </c>
      <c r="O875" s="262">
        <v>0.9</v>
      </c>
      <c r="P875" s="263">
        <v>0.987375065754866</v>
      </c>
      <c r="Q875" s="260">
        <v>0.996965098634294</v>
      </c>
      <c r="R875" s="260">
        <v>0.996381182147165</v>
      </c>
      <c r="S875" s="260">
        <v>0.986548216237424</v>
      </c>
      <c r="T875" s="262">
        <v>0.9</v>
      </c>
      <c r="U875" s="260">
        <v>0.960021041557075</v>
      </c>
      <c r="V875" s="260">
        <v>0.960546282245827</v>
      </c>
      <c r="W875" s="260">
        <v>0.960796139927624</v>
      </c>
      <c r="X875" s="260">
        <v>0.957262562004316</v>
      </c>
      <c r="Y875" s="262">
        <v>0.92</v>
      </c>
      <c r="Z875" s="262">
        <v>0.963795255930087</v>
      </c>
      <c r="AA875" s="262">
        <v>0.919014084507042</v>
      </c>
      <c r="AB875" s="262">
        <v>0.966101694915254</v>
      </c>
      <c r="AC875" s="262">
        <v>0.939758125472411</v>
      </c>
      <c r="AD875" s="262">
        <v>0.92</v>
      </c>
      <c r="AE875" s="260">
        <v>1</v>
      </c>
      <c r="AF875" s="260">
        <v>1</v>
      </c>
      <c r="AG875" s="260">
        <v>1</v>
      </c>
      <c r="AH875" s="260">
        <v>0.999819559725731</v>
      </c>
      <c r="AI875" s="262">
        <v>0.92</v>
      </c>
      <c r="AJ875" s="260">
        <v>0.98260547742413</v>
      </c>
      <c r="AK875" s="260">
        <v>0.96712619300106</v>
      </c>
      <c r="AL875" s="260">
        <v>0.989247311827957</v>
      </c>
      <c r="AM875" s="260">
        <v>0.976399673069064</v>
      </c>
      <c r="AN875" s="259">
        <v>0.99</v>
      </c>
      <c r="AO875" s="264">
        <v>1</v>
      </c>
      <c r="AP875" s="264">
        <v>1</v>
      </c>
      <c r="AQ875" s="264">
        <v>1</v>
      </c>
      <c r="AR875" s="265">
        <v>1</v>
      </c>
      <c r="AS875" s="286">
        <v>0.0810595228934205</v>
      </c>
      <c r="AT875" s="267">
        <v>0</v>
      </c>
      <c r="AU875" s="268" t="s">
        <v>33</v>
      </c>
      <c r="AV875" s="268">
        <v>0.125</v>
      </c>
      <c r="AW875" s="268">
        <v>0.04</v>
      </c>
      <c r="AX875" s="224"/>
      <c r="AY875" s="222"/>
    </row>
    <row r="876" ht="15" spans="1:51">
      <c r="A876" s="220"/>
      <c r="B876" s="224"/>
      <c r="C876" s="283" t="s">
        <v>668</v>
      </c>
      <c r="D876" s="111" t="s">
        <v>25</v>
      </c>
      <c r="E876" s="111" t="s">
        <v>669</v>
      </c>
      <c r="F876" s="293" t="s">
        <v>909</v>
      </c>
      <c r="G876" s="293" t="s">
        <v>909</v>
      </c>
      <c r="H876" s="293" t="s">
        <v>909</v>
      </c>
      <c r="I876" s="293" t="s">
        <v>909</v>
      </c>
      <c r="J876" s="259">
        <v>0.9</v>
      </c>
      <c r="K876" s="260">
        <v>0.931034482758621</v>
      </c>
      <c r="L876" s="260">
        <v>1</v>
      </c>
      <c r="M876" s="261">
        <v>0.96</v>
      </c>
      <c r="N876" s="261">
        <v>0.866438356164384</v>
      </c>
      <c r="O876" s="262">
        <v>0.9</v>
      </c>
      <c r="P876" s="263">
        <v>0.933233308327082</v>
      </c>
      <c r="Q876" s="260">
        <v>0.925224327018943</v>
      </c>
      <c r="R876" s="260">
        <v>0.932241928149159</v>
      </c>
      <c r="S876" s="260">
        <v>0.935475310784054</v>
      </c>
      <c r="T876" s="262">
        <v>0.9</v>
      </c>
      <c r="U876" s="260">
        <v>0.90510127531883</v>
      </c>
      <c r="V876" s="260">
        <v>0.916251246261216</v>
      </c>
      <c r="W876" s="260">
        <v>0.914506593906321</v>
      </c>
      <c r="X876" s="260">
        <v>0.919941211292331</v>
      </c>
      <c r="Y876" s="262">
        <v>0.92</v>
      </c>
      <c r="Z876" s="262">
        <v>0.903114186851211</v>
      </c>
      <c r="AA876" s="262">
        <v>0.902631578947368</v>
      </c>
      <c r="AB876" s="262">
        <v>0.918793503480278</v>
      </c>
      <c r="AC876" s="262">
        <v>0.914153388101671</v>
      </c>
      <c r="AD876" s="262">
        <v>0.92</v>
      </c>
      <c r="AE876" s="260">
        <v>0.99267578125</v>
      </c>
      <c r="AF876" s="260">
        <v>0.99306625577812</v>
      </c>
      <c r="AG876" s="260">
        <v>0.983297022512709</v>
      </c>
      <c r="AH876" s="260">
        <v>0.995948931991161</v>
      </c>
      <c r="AI876" s="262">
        <v>0.92</v>
      </c>
      <c r="AJ876" s="260">
        <v>0.946391213389121</v>
      </c>
      <c r="AK876" s="260">
        <v>0.952312138728324</v>
      </c>
      <c r="AL876" s="260">
        <v>0.963117870722433</v>
      </c>
      <c r="AM876" s="260">
        <v>0.961212734606397</v>
      </c>
      <c r="AN876" s="259">
        <v>0.99</v>
      </c>
      <c r="AO876" s="264">
        <v>1</v>
      </c>
      <c r="AP876" s="264">
        <v>1</v>
      </c>
      <c r="AQ876" s="264">
        <v>1</v>
      </c>
      <c r="AR876" s="265">
        <v>1</v>
      </c>
      <c r="AS876" s="286">
        <v>0.0810595228934205</v>
      </c>
      <c r="AT876" s="267">
        <v>0.363636363636364</v>
      </c>
      <c r="AU876" s="268">
        <v>0</v>
      </c>
      <c r="AV876" s="268">
        <v>0.133333333333333</v>
      </c>
      <c r="AW876" s="268">
        <v>0.0763358778625954</v>
      </c>
      <c r="AX876" s="224"/>
      <c r="AY876" s="222"/>
    </row>
    <row r="877" ht="15" spans="1:51">
      <c r="A877" s="220"/>
      <c r="B877" s="224"/>
      <c r="C877" s="283" t="s">
        <v>668</v>
      </c>
      <c r="D877" s="111" t="s">
        <v>25</v>
      </c>
      <c r="E877" s="111" t="s">
        <v>669</v>
      </c>
      <c r="F877" s="293" t="s">
        <v>910</v>
      </c>
      <c r="G877" s="293" t="s">
        <v>910</v>
      </c>
      <c r="H877" s="293" t="s">
        <v>910</v>
      </c>
      <c r="I877" s="293" t="s">
        <v>910</v>
      </c>
      <c r="J877" s="259">
        <v>0.9</v>
      </c>
      <c r="K877" s="260">
        <v>0.984126984126984</v>
      </c>
      <c r="L877" s="260">
        <v>0.980769230769231</v>
      </c>
      <c r="M877" s="261">
        <v>1</v>
      </c>
      <c r="N877" s="261">
        <v>0.99487929773226</v>
      </c>
      <c r="O877" s="262">
        <v>0.9</v>
      </c>
      <c r="P877" s="263">
        <v>0.98043919542351</v>
      </c>
      <c r="Q877" s="260">
        <v>0.976842105263158</v>
      </c>
      <c r="R877" s="260">
        <v>0.982195057135264</v>
      </c>
      <c r="S877" s="260">
        <v>0.977577132098079</v>
      </c>
      <c r="T877" s="262">
        <v>0.9</v>
      </c>
      <c r="U877" s="260">
        <v>0.932828935227902</v>
      </c>
      <c r="V877" s="260">
        <v>0.940526315789474</v>
      </c>
      <c r="W877" s="260">
        <v>0.94605368057401</v>
      </c>
      <c r="X877" s="260">
        <v>0.936004963840986</v>
      </c>
      <c r="Y877" s="262">
        <v>0.92</v>
      </c>
      <c r="Z877" s="262">
        <v>0.949413193039255</v>
      </c>
      <c r="AA877" s="262">
        <v>0.934542237947811</v>
      </c>
      <c r="AB877" s="262">
        <v>0.969455511288181</v>
      </c>
      <c r="AC877" s="262">
        <v>0.950429447852761</v>
      </c>
      <c r="AD877" s="262">
        <v>0.92</v>
      </c>
      <c r="AE877" s="260">
        <v>0.998447204968944</v>
      </c>
      <c r="AF877" s="260">
        <v>0.994542974079127</v>
      </c>
      <c r="AG877" s="260">
        <v>0.980938416422287</v>
      </c>
      <c r="AH877" s="260">
        <v>0.982514571190674</v>
      </c>
      <c r="AI877" s="262">
        <v>0.92</v>
      </c>
      <c r="AJ877" s="260">
        <v>0.970088719898606</v>
      </c>
      <c r="AK877" s="260">
        <v>0.956741167988464</v>
      </c>
      <c r="AL877" s="260">
        <v>0.981620903454384</v>
      </c>
      <c r="AM877" s="260">
        <v>0.971507030185552</v>
      </c>
      <c r="AN877" s="259">
        <v>0.99</v>
      </c>
      <c r="AO877" s="264">
        <v>1</v>
      </c>
      <c r="AP877" s="264">
        <v>1</v>
      </c>
      <c r="AQ877" s="264">
        <v>1</v>
      </c>
      <c r="AR877" s="265">
        <v>1</v>
      </c>
      <c r="AS877" s="286">
        <v>0.0810595228934205</v>
      </c>
      <c r="AT877" s="267">
        <v>0.142857142857143</v>
      </c>
      <c r="AU877" s="268">
        <v>0.0208333333333333</v>
      </c>
      <c r="AV877" s="268">
        <v>0.205128205128205</v>
      </c>
      <c r="AW877" s="268">
        <v>0.101123595505618</v>
      </c>
      <c r="AX877" s="224"/>
      <c r="AY877" s="222"/>
    </row>
    <row r="878" ht="15" spans="1:51">
      <c r="A878" s="220"/>
      <c r="B878" s="224"/>
      <c r="C878" s="283" t="s">
        <v>668</v>
      </c>
      <c r="D878" s="111" t="s">
        <v>25</v>
      </c>
      <c r="E878" s="111" t="s">
        <v>669</v>
      </c>
      <c r="F878" s="293" t="s">
        <v>911</v>
      </c>
      <c r="G878" s="293" t="s">
        <v>911</v>
      </c>
      <c r="H878" s="293" t="s">
        <v>911</v>
      </c>
      <c r="I878" s="293" t="s">
        <v>911</v>
      </c>
      <c r="J878" s="259">
        <v>0.9</v>
      </c>
      <c r="K878" s="260" t="s">
        <v>33</v>
      </c>
      <c r="L878" s="260" t="s">
        <v>33</v>
      </c>
      <c r="M878" s="261" t="s">
        <v>33</v>
      </c>
      <c r="N878" s="261" t="s">
        <v>33</v>
      </c>
      <c r="O878" s="262">
        <v>0.9</v>
      </c>
      <c r="P878" s="263" t="s">
        <v>33</v>
      </c>
      <c r="Q878" s="260" t="s">
        <v>33</v>
      </c>
      <c r="R878" s="260" t="s">
        <v>33</v>
      </c>
      <c r="S878" s="260" t="s">
        <v>33</v>
      </c>
      <c r="T878" s="262">
        <v>0.9</v>
      </c>
      <c r="U878" s="260" t="s">
        <v>33</v>
      </c>
      <c r="V878" s="260" t="s">
        <v>33</v>
      </c>
      <c r="W878" s="260" t="s">
        <v>33</v>
      </c>
      <c r="X878" s="260" t="s">
        <v>33</v>
      </c>
      <c r="Y878" s="262">
        <v>0.92</v>
      </c>
      <c r="Z878" s="262" t="s">
        <v>33</v>
      </c>
      <c r="AA878" s="262" t="s">
        <v>33</v>
      </c>
      <c r="AB878" s="262" t="s">
        <v>33</v>
      </c>
      <c r="AC878" s="262" t="s">
        <v>33</v>
      </c>
      <c r="AD878" s="262">
        <v>0.92</v>
      </c>
      <c r="AE878" s="260" t="s">
        <v>33</v>
      </c>
      <c r="AF878" s="260" t="s">
        <v>33</v>
      </c>
      <c r="AG878" s="260" t="s">
        <v>33</v>
      </c>
      <c r="AH878" s="260" t="s">
        <v>33</v>
      </c>
      <c r="AI878" s="262">
        <v>0.92</v>
      </c>
      <c r="AJ878" s="260" t="s">
        <v>33</v>
      </c>
      <c r="AK878" s="260" t="s">
        <v>33</v>
      </c>
      <c r="AL878" s="260" t="s">
        <v>33</v>
      </c>
      <c r="AM878" s="260" t="s">
        <v>33</v>
      </c>
      <c r="AN878" s="259">
        <v>0.99</v>
      </c>
      <c r="AO878" s="264" t="s">
        <v>33</v>
      </c>
      <c r="AP878" s="264" t="s">
        <v>33</v>
      </c>
      <c r="AQ878" s="264" t="s">
        <v>33</v>
      </c>
      <c r="AR878" s="265" t="s">
        <v>33</v>
      </c>
      <c r="AS878" s="286">
        <v>0.0810595228934205</v>
      </c>
      <c r="AT878" s="267" t="s">
        <v>33</v>
      </c>
      <c r="AU878" s="268" t="s">
        <v>33</v>
      </c>
      <c r="AV878" s="268" t="s">
        <v>33</v>
      </c>
      <c r="AW878" s="268" t="s">
        <v>33</v>
      </c>
      <c r="AX878" s="224"/>
      <c r="AY878" s="222"/>
    </row>
    <row r="879" ht="15" spans="1:51">
      <c r="A879" s="220"/>
      <c r="B879" s="224"/>
      <c r="C879" s="283" t="s">
        <v>668</v>
      </c>
      <c r="D879" s="111" t="s">
        <v>25</v>
      </c>
      <c r="E879" s="111" t="s">
        <v>669</v>
      </c>
      <c r="F879" s="293" t="s">
        <v>912</v>
      </c>
      <c r="G879" s="293" t="s">
        <v>912</v>
      </c>
      <c r="H879" s="293" t="s">
        <v>912</v>
      </c>
      <c r="I879" s="293" t="s">
        <v>912</v>
      </c>
      <c r="J879" s="259">
        <v>0.9</v>
      </c>
      <c r="K879" s="260">
        <v>0.958333333333333</v>
      </c>
      <c r="L879" s="260">
        <v>0.947368421052632</v>
      </c>
      <c r="M879" s="261">
        <v>0.947368421052632</v>
      </c>
      <c r="N879" s="261">
        <v>0.94692144373673</v>
      </c>
      <c r="O879" s="262">
        <v>0.9</v>
      </c>
      <c r="P879" s="263">
        <v>0.985431235431235</v>
      </c>
      <c r="Q879" s="260">
        <v>0.989090909090909</v>
      </c>
      <c r="R879" s="260">
        <v>0.97893850042123</v>
      </c>
      <c r="S879" s="260">
        <v>0.984193156157721</v>
      </c>
      <c r="T879" s="262">
        <v>0.9</v>
      </c>
      <c r="U879" s="260">
        <v>0.938228438228438</v>
      </c>
      <c r="V879" s="260">
        <v>0.94</v>
      </c>
      <c r="W879" s="260">
        <v>0.937657961246841</v>
      </c>
      <c r="X879" s="260">
        <v>0.937502171269759</v>
      </c>
      <c r="Y879" s="262">
        <v>0.92</v>
      </c>
      <c r="Z879" s="262">
        <v>0.953781512605042</v>
      </c>
      <c r="AA879" s="262">
        <v>0.943472409152086</v>
      </c>
      <c r="AB879" s="262">
        <v>0.927125506072874</v>
      </c>
      <c r="AC879" s="262">
        <v>0.953985483119132</v>
      </c>
      <c r="AD879" s="262">
        <v>0.92</v>
      </c>
      <c r="AE879" s="260">
        <v>0.998845265588915</v>
      </c>
      <c r="AF879" s="260">
        <v>1</v>
      </c>
      <c r="AG879" s="260">
        <v>0.998879551820728</v>
      </c>
      <c r="AH879" s="260">
        <v>0.996767195542133</v>
      </c>
      <c r="AI879" s="262">
        <v>0.92</v>
      </c>
      <c r="AJ879" s="260">
        <v>0.97119341563786</v>
      </c>
      <c r="AK879" s="260">
        <v>0.960556844547564</v>
      </c>
      <c r="AL879" s="260">
        <v>0.9721059972106</v>
      </c>
      <c r="AM879" s="260">
        <v>0.972788494464102</v>
      </c>
      <c r="AN879" s="259">
        <v>0.99</v>
      </c>
      <c r="AO879" s="264">
        <v>1</v>
      </c>
      <c r="AP879" s="264">
        <v>1</v>
      </c>
      <c r="AQ879" s="264">
        <v>1</v>
      </c>
      <c r="AR879" s="265">
        <v>1</v>
      </c>
      <c r="AS879" s="286">
        <v>0.0810595228934205</v>
      </c>
      <c r="AT879" s="267">
        <v>0.166666666666667</v>
      </c>
      <c r="AU879" s="268">
        <v>0</v>
      </c>
      <c r="AV879" s="268">
        <v>0</v>
      </c>
      <c r="AW879" s="268">
        <v>0.0795454545454545</v>
      </c>
      <c r="AX879" s="224"/>
      <c r="AY879" s="222"/>
    </row>
    <row r="880" ht="15" spans="1:51">
      <c r="A880" s="220"/>
      <c r="B880" s="224"/>
      <c r="C880" s="283" t="s">
        <v>668</v>
      </c>
      <c r="D880" s="111" t="s">
        <v>25</v>
      </c>
      <c r="E880" s="111" t="s">
        <v>669</v>
      </c>
      <c r="F880" s="293" t="s">
        <v>913</v>
      </c>
      <c r="G880" s="293" t="s">
        <v>913</v>
      </c>
      <c r="H880" s="293" t="s">
        <v>913</v>
      </c>
      <c r="I880" s="293" t="s">
        <v>913</v>
      </c>
      <c r="J880" s="259">
        <v>0.9</v>
      </c>
      <c r="K880" s="260">
        <v>0.98</v>
      </c>
      <c r="L880" s="260">
        <v>0.945945945945946</v>
      </c>
      <c r="M880" s="261">
        <v>0.974358974358974</v>
      </c>
      <c r="N880" s="261">
        <v>0.971789883268482</v>
      </c>
      <c r="O880" s="262">
        <v>0.9</v>
      </c>
      <c r="P880" s="263">
        <v>0.917140151515151</v>
      </c>
      <c r="Q880" s="260">
        <v>0.910740203193033</v>
      </c>
      <c r="R880" s="260">
        <v>0.902944383860414</v>
      </c>
      <c r="S880" s="260">
        <v>0.918190690372131</v>
      </c>
      <c r="T880" s="262">
        <v>0.9</v>
      </c>
      <c r="U880" s="260">
        <v>0.892282196969697</v>
      </c>
      <c r="V880" s="260">
        <v>0.889695210449927</v>
      </c>
      <c r="W880" s="260">
        <v>0.867684478371501</v>
      </c>
      <c r="X880" s="260">
        <v>0.900595465410673</v>
      </c>
      <c r="Y880" s="262">
        <v>0.92</v>
      </c>
      <c r="Z880" s="262">
        <v>0.932992617830778</v>
      </c>
      <c r="AA880" s="262">
        <v>0.937722419928826</v>
      </c>
      <c r="AB880" s="262">
        <v>0.942307692307692</v>
      </c>
      <c r="AC880" s="262">
        <v>0.944195084569489</v>
      </c>
      <c r="AD880" s="262">
        <v>0.92</v>
      </c>
      <c r="AE880" s="260">
        <v>0.996728462377317</v>
      </c>
      <c r="AF880" s="260">
        <v>0.995238095238095</v>
      </c>
      <c r="AG880" s="260">
        <v>0.99890590809628</v>
      </c>
      <c r="AH880" s="260">
        <v>0.997620389504665</v>
      </c>
      <c r="AI880" s="262">
        <v>0.92</v>
      </c>
      <c r="AJ880" s="260">
        <v>0.957727652464495</v>
      </c>
      <c r="AK880" s="260">
        <v>0.949738903394256</v>
      </c>
      <c r="AL880" s="260">
        <v>0.960868236013452</v>
      </c>
      <c r="AM880" s="260">
        <v>0.96528541857039</v>
      </c>
      <c r="AN880" s="259">
        <v>0.99</v>
      </c>
      <c r="AO880" s="264">
        <v>1</v>
      </c>
      <c r="AP880" s="264">
        <v>1</v>
      </c>
      <c r="AQ880" s="264">
        <v>1</v>
      </c>
      <c r="AR880" s="265">
        <v>1</v>
      </c>
      <c r="AS880" s="286">
        <v>0.0810595228934205</v>
      </c>
      <c r="AT880" s="267">
        <v>0.1</v>
      </c>
      <c r="AU880" s="268">
        <v>0.181818181818182</v>
      </c>
      <c r="AV880" s="268">
        <v>0.142857142857143</v>
      </c>
      <c r="AW880" s="268">
        <v>0.0958904109589041</v>
      </c>
      <c r="AX880" s="224"/>
      <c r="AY880" s="222"/>
    </row>
    <row r="881" ht="15" spans="1:51">
      <c r="A881" s="220"/>
      <c r="B881" s="224"/>
      <c r="C881" s="283" t="s">
        <v>668</v>
      </c>
      <c r="D881" s="111" t="s">
        <v>25</v>
      </c>
      <c r="E881" s="111" t="s">
        <v>669</v>
      </c>
      <c r="F881" s="293" t="s">
        <v>914</v>
      </c>
      <c r="G881" s="293" t="s">
        <v>914</v>
      </c>
      <c r="H881" s="293" t="s">
        <v>914</v>
      </c>
      <c r="I881" s="293" t="s">
        <v>914</v>
      </c>
      <c r="J881" s="259">
        <v>0.9</v>
      </c>
      <c r="K881" s="260" t="s">
        <v>33</v>
      </c>
      <c r="L881" s="260" t="s">
        <v>33</v>
      </c>
      <c r="M881" s="261" t="s">
        <v>33</v>
      </c>
      <c r="N881" s="261" t="s">
        <v>33</v>
      </c>
      <c r="O881" s="262">
        <v>0.9</v>
      </c>
      <c r="P881" s="263" t="s">
        <v>33</v>
      </c>
      <c r="Q881" s="260" t="s">
        <v>33</v>
      </c>
      <c r="R881" s="260" t="s">
        <v>33</v>
      </c>
      <c r="S881" s="260">
        <v>0</v>
      </c>
      <c r="T881" s="262">
        <v>0.9</v>
      </c>
      <c r="U881" s="260" t="s">
        <v>33</v>
      </c>
      <c r="V881" s="260" t="s">
        <v>33</v>
      </c>
      <c r="W881" s="260" t="s">
        <v>33</v>
      </c>
      <c r="X881" s="260">
        <v>1</v>
      </c>
      <c r="Y881" s="262">
        <v>0.92</v>
      </c>
      <c r="Z881" s="262" t="s">
        <v>33</v>
      </c>
      <c r="AA881" s="262" t="s">
        <v>33</v>
      </c>
      <c r="AB881" s="262" t="s">
        <v>33</v>
      </c>
      <c r="AC881" s="262">
        <v>1</v>
      </c>
      <c r="AD881" s="262">
        <v>0.92</v>
      </c>
      <c r="AE881" s="260">
        <v>1</v>
      </c>
      <c r="AF881" s="260">
        <v>1</v>
      </c>
      <c r="AG881" s="260">
        <v>1</v>
      </c>
      <c r="AH881" s="260">
        <v>0.998270816706571</v>
      </c>
      <c r="AI881" s="262">
        <v>0.92</v>
      </c>
      <c r="AJ881" s="260" t="s">
        <v>33</v>
      </c>
      <c r="AK881" s="260" t="s">
        <v>33</v>
      </c>
      <c r="AL881" s="260" t="s">
        <v>33</v>
      </c>
      <c r="AM881" s="260">
        <v>1</v>
      </c>
      <c r="AN881" s="259">
        <v>0.99</v>
      </c>
      <c r="AO881" s="264" t="s">
        <v>33</v>
      </c>
      <c r="AP881" s="264">
        <v>1</v>
      </c>
      <c r="AQ881" s="264">
        <v>1</v>
      </c>
      <c r="AR881" s="265">
        <v>1</v>
      </c>
      <c r="AS881" s="286">
        <v>0.0810595228934205</v>
      </c>
      <c r="AT881" s="267" t="s">
        <v>33</v>
      </c>
      <c r="AU881" s="268" t="s">
        <v>33</v>
      </c>
      <c r="AV881" s="268" t="s">
        <v>33</v>
      </c>
      <c r="AW881" s="268" t="s">
        <v>33</v>
      </c>
      <c r="AX881" s="224"/>
      <c r="AY881" s="222"/>
    </row>
    <row r="882" ht="15" spans="1:51">
      <c r="A882" s="220"/>
      <c r="B882" s="224"/>
      <c r="C882" s="283" t="s">
        <v>668</v>
      </c>
      <c r="D882" s="111" t="s">
        <v>25</v>
      </c>
      <c r="E882" s="111" t="s">
        <v>669</v>
      </c>
      <c r="F882" s="293" t="s">
        <v>915</v>
      </c>
      <c r="G882" s="293" t="s">
        <v>915</v>
      </c>
      <c r="H882" s="293" t="s">
        <v>915</v>
      </c>
      <c r="I882" s="293" t="s">
        <v>915</v>
      </c>
      <c r="J882" s="259">
        <v>0.9</v>
      </c>
      <c r="K882" s="260" t="s">
        <v>33</v>
      </c>
      <c r="L882" s="260" t="s">
        <v>33</v>
      </c>
      <c r="M882" s="261" t="s">
        <v>33</v>
      </c>
      <c r="N882" s="261" t="s">
        <v>33</v>
      </c>
      <c r="O882" s="262">
        <v>0.9</v>
      </c>
      <c r="P882" s="263">
        <v>1</v>
      </c>
      <c r="Q882" s="260" t="s">
        <v>33</v>
      </c>
      <c r="R882" s="260" t="s">
        <v>33</v>
      </c>
      <c r="S882" s="260">
        <v>0.8</v>
      </c>
      <c r="T882" s="262">
        <v>0.9</v>
      </c>
      <c r="U882" s="260">
        <v>1</v>
      </c>
      <c r="V882" s="260" t="s">
        <v>33</v>
      </c>
      <c r="W882" s="260" t="s">
        <v>33</v>
      </c>
      <c r="X882" s="260">
        <v>1</v>
      </c>
      <c r="Y882" s="262">
        <v>0.92</v>
      </c>
      <c r="Z882" s="262" t="s">
        <v>33</v>
      </c>
      <c r="AA882" s="262" t="s">
        <v>33</v>
      </c>
      <c r="AB882" s="262" t="s">
        <v>33</v>
      </c>
      <c r="AC882" s="262" t="s">
        <v>33</v>
      </c>
      <c r="AD882" s="262">
        <v>0.92</v>
      </c>
      <c r="AE882" s="260">
        <v>0.998204667863555</v>
      </c>
      <c r="AF882" s="260">
        <v>1</v>
      </c>
      <c r="AG882" s="260">
        <v>0.994850669412976</v>
      </c>
      <c r="AH882" s="260">
        <v>0.995432375938685</v>
      </c>
      <c r="AI882" s="262">
        <v>0.92</v>
      </c>
      <c r="AJ882" s="260">
        <v>1</v>
      </c>
      <c r="AK882" s="260" t="s">
        <v>33</v>
      </c>
      <c r="AL882" s="260" t="s">
        <v>33</v>
      </c>
      <c r="AM882" s="260">
        <v>1</v>
      </c>
      <c r="AN882" s="259">
        <v>0.99</v>
      </c>
      <c r="AO882" s="264">
        <v>1</v>
      </c>
      <c r="AP882" s="264" t="s">
        <v>33</v>
      </c>
      <c r="AQ882" s="264" t="s">
        <v>33</v>
      </c>
      <c r="AR882" s="265">
        <v>1</v>
      </c>
      <c r="AS882" s="286">
        <v>0.0810595228934205</v>
      </c>
      <c r="AT882" s="267" t="s">
        <v>33</v>
      </c>
      <c r="AU882" s="268" t="s">
        <v>33</v>
      </c>
      <c r="AV882" s="268" t="s">
        <v>33</v>
      </c>
      <c r="AW882" s="268" t="s">
        <v>33</v>
      </c>
      <c r="AX882" s="224"/>
      <c r="AY882" s="222"/>
    </row>
    <row r="883" ht="15" spans="1:51">
      <c r="A883" s="220"/>
      <c r="B883" s="224"/>
      <c r="C883" s="283" t="s">
        <v>668</v>
      </c>
      <c r="D883" s="111" t="s">
        <v>25</v>
      </c>
      <c r="E883" s="111" t="s">
        <v>669</v>
      </c>
      <c r="F883" s="293" t="s">
        <v>916</v>
      </c>
      <c r="G883" s="293" t="s">
        <v>916</v>
      </c>
      <c r="H883" s="293" t="s">
        <v>916</v>
      </c>
      <c r="I883" s="293" t="s">
        <v>916</v>
      </c>
      <c r="J883" s="259">
        <v>0.9</v>
      </c>
      <c r="K883" s="260" t="s">
        <v>33</v>
      </c>
      <c r="L883" s="260" t="s">
        <v>33</v>
      </c>
      <c r="M883" s="261" t="s">
        <v>33</v>
      </c>
      <c r="N883" s="261" t="s">
        <v>33</v>
      </c>
      <c r="O883" s="262">
        <v>0.9</v>
      </c>
      <c r="P883" s="263">
        <v>0</v>
      </c>
      <c r="Q883" s="260">
        <v>0</v>
      </c>
      <c r="R883" s="260">
        <v>0</v>
      </c>
      <c r="S883" s="260">
        <v>0</v>
      </c>
      <c r="T883" s="262">
        <v>0.9</v>
      </c>
      <c r="U883" s="260">
        <v>0.857142857142857</v>
      </c>
      <c r="V883" s="260">
        <v>0.972972972972973</v>
      </c>
      <c r="W883" s="260">
        <v>0.926829268292683</v>
      </c>
      <c r="X883" s="260">
        <v>0.980676328502415</v>
      </c>
      <c r="Y883" s="262">
        <v>0.92</v>
      </c>
      <c r="Z883" s="262" t="s">
        <v>33</v>
      </c>
      <c r="AA883" s="262">
        <v>1</v>
      </c>
      <c r="AB883" s="262">
        <v>1</v>
      </c>
      <c r="AC883" s="262">
        <v>0.91044776119403</v>
      </c>
      <c r="AD883" s="262">
        <v>0.92</v>
      </c>
      <c r="AE883" s="260">
        <v>0.99867374005305</v>
      </c>
      <c r="AF883" s="260">
        <v>0.999566654027409</v>
      </c>
      <c r="AG883" s="260">
        <v>0.99462569549823</v>
      </c>
      <c r="AH883" s="260">
        <v>0.996843959423771</v>
      </c>
      <c r="AI883" s="262">
        <v>0.92</v>
      </c>
      <c r="AJ883" s="260">
        <v>0.923076923076923</v>
      </c>
      <c r="AK883" s="260">
        <v>0.980392156862745</v>
      </c>
      <c r="AL883" s="260">
        <v>0.941176470588235</v>
      </c>
      <c r="AM883" s="260">
        <v>0.982745686421605</v>
      </c>
      <c r="AN883" s="259">
        <v>0.99</v>
      </c>
      <c r="AO883" s="264">
        <v>1</v>
      </c>
      <c r="AP883" s="264">
        <v>1</v>
      </c>
      <c r="AQ883" s="264">
        <v>1</v>
      </c>
      <c r="AR883" s="265">
        <v>1</v>
      </c>
      <c r="AS883" s="286">
        <v>0.0810595228934205</v>
      </c>
      <c r="AT883" s="267" t="s">
        <v>33</v>
      </c>
      <c r="AU883" s="268" t="s">
        <v>33</v>
      </c>
      <c r="AV883" s="268" t="s">
        <v>33</v>
      </c>
      <c r="AW883" s="268" t="s">
        <v>33</v>
      </c>
      <c r="AX883" s="224"/>
      <c r="AY883" s="222"/>
    </row>
    <row r="884" ht="15" spans="1:51">
      <c r="A884" s="220"/>
      <c r="B884" s="224"/>
      <c r="C884" s="283" t="s">
        <v>668</v>
      </c>
      <c r="D884" s="111" t="s">
        <v>25</v>
      </c>
      <c r="E884" s="111" t="s">
        <v>669</v>
      </c>
      <c r="F884" s="293" t="s">
        <v>917</v>
      </c>
      <c r="G884" s="293" t="s">
        <v>917</v>
      </c>
      <c r="H884" s="293" t="s">
        <v>917</v>
      </c>
      <c r="I884" s="293" t="s">
        <v>917</v>
      </c>
      <c r="J884" s="259">
        <v>0.9</v>
      </c>
      <c r="K884" s="260" t="s">
        <v>33</v>
      </c>
      <c r="L884" s="260" t="s">
        <v>33</v>
      </c>
      <c r="M884" s="261" t="s">
        <v>33</v>
      </c>
      <c r="N884" s="261" t="s">
        <v>33</v>
      </c>
      <c r="O884" s="262">
        <v>0.9</v>
      </c>
      <c r="P884" s="263" t="s">
        <v>33</v>
      </c>
      <c r="Q884" s="260" t="s">
        <v>33</v>
      </c>
      <c r="R884" s="260" t="s">
        <v>33</v>
      </c>
      <c r="S884" s="260" t="s">
        <v>33</v>
      </c>
      <c r="T884" s="262">
        <v>0.9</v>
      </c>
      <c r="U884" s="260" t="s">
        <v>33</v>
      </c>
      <c r="V884" s="260" t="s">
        <v>33</v>
      </c>
      <c r="W884" s="260" t="s">
        <v>33</v>
      </c>
      <c r="X884" s="260" t="s">
        <v>33</v>
      </c>
      <c r="Y884" s="262">
        <v>0.92</v>
      </c>
      <c r="Z884" s="262" t="s">
        <v>33</v>
      </c>
      <c r="AA884" s="262" t="s">
        <v>33</v>
      </c>
      <c r="AB884" s="262" t="s">
        <v>33</v>
      </c>
      <c r="AC884" s="262" t="s">
        <v>33</v>
      </c>
      <c r="AD884" s="262">
        <v>0.92</v>
      </c>
      <c r="AE884" s="260" t="s">
        <v>33</v>
      </c>
      <c r="AF884" s="260" t="s">
        <v>33</v>
      </c>
      <c r="AG884" s="260" t="s">
        <v>33</v>
      </c>
      <c r="AH884" s="260" t="s">
        <v>33</v>
      </c>
      <c r="AI884" s="262">
        <v>0.92</v>
      </c>
      <c r="AJ884" s="260" t="s">
        <v>33</v>
      </c>
      <c r="AK884" s="260" t="s">
        <v>33</v>
      </c>
      <c r="AL884" s="260" t="s">
        <v>33</v>
      </c>
      <c r="AM884" s="260" t="s">
        <v>33</v>
      </c>
      <c r="AN884" s="259">
        <v>0.99</v>
      </c>
      <c r="AO884" s="264" t="s">
        <v>33</v>
      </c>
      <c r="AP884" s="264" t="s">
        <v>33</v>
      </c>
      <c r="AQ884" s="264" t="s">
        <v>33</v>
      </c>
      <c r="AR884" s="265" t="s">
        <v>33</v>
      </c>
      <c r="AS884" s="286">
        <v>0.0810595228934205</v>
      </c>
      <c r="AT884" s="267" t="s">
        <v>33</v>
      </c>
      <c r="AU884" s="268" t="s">
        <v>33</v>
      </c>
      <c r="AV884" s="268" t="s">
        <v>33</v>
      </c>
      <c r="AW884" s="268" t="s">
        <v>33</v>
      </c>
      <c r="AX884" s="224"/>
      <c r="AY884" s="222"/>
    </row>
    <row r="885" ht="15" spans="1:51">
      <c r="A885" s="220"/>
      <c r="B885" s="224"/>
      <c r="C885" s="283" t="s">
        <v>668</v>
      </c>
      <c r="D885" s="111" t="s">
        <v>25</v>
      </c>
      <c r="E885" s="111" t="s">
        <v>669</v>
      </c>
      <c r="F885" s="293" t="s">
        <v>918</v>
      </c>
      <c r="G885" s="293" t="s">
        <v>918</v>
      </c>
      <c r="H885" s="293" t="s">
        <v>918</v>
      </c>
      <c r="I885" s="293" t="s">
        <v>918</v>
      </c>
      <c r="J885" s="259">
        <v>0.9</v>
      </c>
      <c r="K885" s="260" t="s">
        <v>33</v>
      </c>
      <c r="L885" s="260" t="s">
        <v>33</v>
      </c>
      <c r="M885" s="261" t="s">
        <v>33</v>
      </c>
      <c r="N885" s="261" t="s">
        <v>33</v>
      </c>
      <c r="O885" s="262">
        <v>0.9</v>
      </c>
      <c r="P885" s="263">
        <v>0</v>
      </c>
      <c r="Q885" s="260" t="s">
        <v>33</v>
      </c>
      <c r="R885" s="260">
        <v>0</v>
      </c>
      <c r="S885" s="260">
        <v>0</v>
      </c>
      <c r="T885" s="262">
        <v>0.9</v>
      </c>
      <c r="U885" s="260">
        <v>1</v>
      </c>
      <c r="V885" s="260" t="s">
        <v>33</v>
      </c>
      <c r="W885" s="260">
        <v>1</v>
      </c>
      <c r="X885" s="260">
        <v>0.980392156862745</v>
      </c>
      <c r="Y885" s="262">
        <v>0.92</v>
      </c>
      <c r="Z885" s="262" t="s">
        <v>33</v>
      </c>
      <c r="AA885" s="262">
        <v>1</v>
      </c>
      <c r="AB885" s="262">
        <v>1</v>
      </c>
      <c r="AC885" s="262">
        <v>1</v>
      </c>
      <c r="AD885" s="262">
        <v>0.92</v>
      </c>
      <c r="AE885" s="260" t="s">
        <v>33</v>
      </c>
      <c r="AF885" s="260" t="s">
        <v>33</v>
      </c>
      <c r="AG885" s="260" t="s">
        <v>33</v>
      </c>
      <c r="AH885" s="260">
        <v>1</v>
      </c>
      <c r="AI885" s="262">
        <v>0.92</v>
      </c>
      <c r="AJ885" s="260">
        <v>1</v>
      </c>
      <c r="AK885" s="260">
        <v>1</v>
      </c>
      <c r="AL885" s="260">
        <v>1</v>
      </c>
      <c r="AM885" s="260">
        <v>0.984126984126984</v>
      </c>
      <c r="AN885" s="259">
        <v>0.99</v>
      </c>
      <c r="AO885" s="264" t="s">
        <v>33</v>
      </c>
      <c r="AP885" s="264" t="s">
        <v>33</v>
      </c>
      <c r="AQ885" s="264" t="s">
        <v>33</v>
      </c>
      <c r="AR885" s="265">
        <v>1</v>
      </c>
      <c r="AS885" s="286">
        <v>0.0810595228934205</v>
      </c>
      <c r="AT885" s="267" t="s">
        <v>33</v>
      </c>
      <c r="AU885" s="268" t="s">
        <v>33</v>
      </c>
      <c r="AV885" s="268" t="s">
        <v>33</v>
      </c>
      <c r="AW885" s="268" t="s">
        <v>33</v>
      </c>
      <c r="AX885" s="224"/>
      <c r="AY885" s="222"/>
    </row>
    <row r="886" ht="15" spans="1:51">
      <c r="A886" s="220"/>
      <c r="B886" s="224"/>
      <c r="C886" s="283" t="s">
        <v>668</v>
      </c>
      <c r="D886" s="111" t="s">
        <v>25</v>
      </c>
      <c r="E886" s="111" t="s">
        <v>669</v>
      </c>
      <c r="F886" s="293" t="s">
        <v>919</v>
      </c>
      <c r="G886" s="293" t="s">
        <v>919</v>
      </c>
      <c r="H886" s="293" t="s">
        <v>919</v>
      </c>
      <c r="I886" s="293" t="s">
        <v>919</v>
      </c>
      <c r="J886" s="259">
        <v>0.9</v>
      </c>
      <c r="K886" s="260" t="s">
        <v>33</v>
      </c>
      <c r="L886" s="260" t="s">
        <v>33</v>
      </c>
      <c r="M886" s="261" t="s">
        <v>33</v>
      </c>
      <c r="N886" s="261" t="s">
        <v>33</v>
      </c>
      <c r="O886" s="262">
        <v>0.9</v>
      </c>
      <c r="P886" s="263" t="s">
        <v>33</v>
      </c>
      <c r="Q886" s="260" t="s">
        <v>33</v>
      </c>
      <c r="R886" s="260" t="s">
        <v>33</v>
      </c>
      <c r="S886" s="260">
        <v>0</v>
      </c>
      <c r="T886" s="262">
        <v>0.9</v>
      </c>
      <c r="U886" s="260" t="s">
        <v>33</v>
      </c>
      <c r="V886" s="260" t="s">
        <v>33</v>
      </c>
      <c r="W886" s="260" t="s">
        <v>33</v>
      </c>
      <c r="X886" s="260">
        <v>1</v>
      </c>
      <c r="Y886" s="262">
        <v>0.92</v>
      </c>
      <c r="Z886" s="262" t="s">
        <v>33</v>
      </c>
      <c r="AA886" s="262" t="s">
        <v>33</v>
      </c>
      <c r="AB886" s="262" t="s">
        <v>33</v>
      </c>
      <c r="AC886" s="262">
        <v>1</v>
      </c>
      <c r="AD886" s="262">
        <v>0.92</v>
      </c>
      <c r="AE886" s="260" t="s">
        <v>33</v>
      </c>
      <c r="AF886" s="260" t="s">
        <v>33</v>
      </c>
      <c r="AG886" s="260">
        <v>1</v>
      </c>
      <c r="AH886" s="260">
        <v>0.999209329907096</v>
      </c>
      <c r="AI886" s="262">
        <v>0.92</v>
      </c>
      <c r="AJ886" s="260" t="s">
        <v>33</v>
      </c>
      <c r="AK886" s="260" t="s">
        <v>33</v>
      </c>
      <c r="AL886" s="260" t="s">
        <v>33</v>
      </c>
      <c r="AM886" s="260">
        <v>1</v>
      </c>
      <c r="AN886" s="259">
        <v>0.99</v>
      </c>
      <c r="AO886" s="264" t="s">
        <v>33</v>
      </c>
      <c r="AP886" s="264" t="s">
        <v>33</v>
      </c>
      <c r="AQ886" s="264" t="s">
        <v>33</v>
      </c>
      <c r="AR886" s="265">
        <v>1</v>
      </c>
      <c r="AS886" s="286">
        <v>0.0810595228934205</v>
      </c>
      <c r="AT886" s="267" t="s">
        <v>33</v>
      </c>
      <c r="AU886" s="268" t="s">
        <v>33</v>
      </c>
      <c r="AV886" s="268" t="s">
        <v>33</v>
      </c>
      <c r="AW886" s="268" t="s">
        <v>33</v>
      </c>
      <c r="AX886" s="224"/>
      <c r="AY886" s="222"/>
    </row>
    <row r="887" ht="15" spans="1:51">
      <c r="A887" s="220"/>
      <c r="B887" s="224"/>
      <c r="C887" s="283" t="s">
        <v>668</v>
      </c>
      <c r="D887" s="111" t="s">
        <v>25</v>
      </c>
      <c r="E887" s="111" t="s">
        <v>669</v>
      </c>
      <c r="F887" s="293" t="s">
        <v>920</v>
      </c>
      <c r="G887" s="293" t="s">
        <v>920</v>
      </c>
      <c r="H887" s="293" t="s">
        <v>920</v>
      </c>
      <c r="I887" s="293" t="s">
        <v>920</v>
      </c>
      <c r="J887" s="259">
        <v>0.9</v>
      </c>
      <c r="K887" s="260" t="s">
        <v>33</v>
      </c>
      <c r="L887" s="260" t="s">
        <v>33</v>
      </c>
      <c r="M887" s="261" t="s">
        <v>33</v>
      </c>
      <c r="N887" s="261" t="s">
        <v>33</v>
      </c>
      <c r="O887" s="262">
        <v>0.9</v>
      </c>
      <c r="P887" s="263" t="s">
        <v>33</v>
      </c>
      <c r="Q887" s="260" t="s">
        <v>33</v>
      </c>
      <c r="R887" s="260" t="s">
        <v>33</v>
      </c>
      <c r="S887" s="260" t="s">
        <v>33</v>
      </c>
      <c r="T887" s="262">
        <v>0.9</v>
      </c>
      <c r="U887" s="260" t="s">
        <v>33</v>
      </c>
      <c r="V887" s="260" t="s">
        <v>33</v>
      </c>
      <c r="W887" s="260" t="s">
        <v>33</v>
      </c>
      <c r="X887" s="260" t="s">
        <v>33</v>
      </c>
      <c r="Y887" s="262">
        <v>0.92</v>
      </c>
      <c r="Z887" s="262" t="s">
        <v>33</v>
      </c>
      <c r="AA887" s="262" t="s">
        <v>33</v>
      </c>
      <c r="AB887" s="262" t="s">
        <v>33</v>
      </c>
      <c r="AC887" s="262" t="s">
        <v>33</v>
      </c>
      <c r="AD887" s="262">
        <v>0.92</v>
      </c>
      <c r="AE887" s="260" t="s">
        <v>33</v>
      </c>
      <c r="AF887" s="260" t="s">
        <v>33</v>
      </c>
      <c r="AG887" s="260">
        <v>1</v>
      </c>
      <c r="AH887" s="260">
        <v>0.997770700636943</v>
      </c>
      <c r="AI887" s="262">
        <v>0.92</v>
      </c>
      <c r="AJ887" s="260" t="s">
        <v>33</v>
      </c>
      <c r="AK887" s="260" t="s">
        <v>33</v>
      </c>
      <c r="AL887" s="260" t="s">
        <v>33</v>
      </c>
      <c r="AM887" s="260" t="s">
        <v>33</v>
      </c>
      <c r="AN887" s="259">
        <v>0.99</v>
      </c>
      <c r="AO887" s="264" t="s">
        <v>33</v>
      </c>
      <c r="AP887" s="264" t="s">
        <v>33</v>
      </c>
      <c r="AQ887" s="264" t="s">
        <v>33</v>
      </c>
      <c r="AR887" s="265">
        <v>1</v>
      </c>
      <c r="AS887" s="286">
        <v>0.0810595228934205</v>
      </c>
      <c r="AT887" s="267" t="s">
        <v>33</v>
      </c>
      <c r="AU887" s="268" t="s">
        <v>33</v>
      </c>
      <c r="AV887" s="268" t="s">
        <v>33</v>
      </c>
      <c r="AW887" s="268" t="s">
        <v>33</v>
      </c>
      <c r="AX887" s="224"/>
      <c r="AY887" s="222"/>
    </row>
    <row r="888" ht="15" spans="1:51">
      <c r="A888" s="220"/>
      <c r="B888" s="224"/>
      <c r="C888" s="283" t="s">
        <v>668</v>
      </c>
      <c r="D888" s="111" t="s">
        <v>25</v>
      </c>
      <c r="E888" s="111" t="s">
        <v>669</v>
      </c>
      <c r="F888" s="293" t="s">
        <v>921</v>
      </c>
      <c r="G888" s="293" t="s">
        <v>921</v>
      </c>
      <c r="H888" s="293" t="s">
        <v>921</v>
      </c>
      <c r="I888" s="293" t="s">
        <v>921</v>
      </c>
      <c r="J888" s="259">
        <v>0.9</v>
      </c>
      <c r="K888" s="260" t="s">
        <v>33</v>
      </c>
      <c r="L888" s="260" t="s">
        <v>33</v>
      </c>
      <c r="M888" s="261" t="s">
        <v>33</v>
      </c>
      <c r="N888" s="261" t="s">
        <v>33</v>
      </c>
      <c r="O888" s="262">
        <v>0.9</v>
      </c>
      <c r="P888" s="263">
        <v>0</v>
      </c>
      <c r="Q888" s="260">
        <v>0</v>
      </c>
      <c r="R888" s="260">
        <v>0</v>
      </c>
      <c r="S888" s="260">
        <v>0</v>
      </c>
      <c r="T888" s="262">
        <v>0.9</v>
      </c>
      <c r="U888" s="260">
        <v>1</v>
      </c>
      <c r="V888" s="260">
        <v>1</v>
      </c>
      <c r="W888" s="260">
        <v>1</v>
      </c>
      <c r="X888" s="260">
        <v>1</v>
      </c>
      <c r="Y888" s="262">
        <v>0.92</v>
      </c>
      <c r="Z888" s="262">
        <v>1</v>
      </c>
      <c r="AA888" s="262">
        <v>1</v>
      </c>
      <c r="AB888" s="262" t="s">
        <v>33</v>
      </c>
      <c r="AC888" s="262">
        <v>1</v>
      </c>
      <c r="AD888" s="262">
        <v>0.92</v>
      </c>
      <c r="AE888" s="260" t="s">
        <v>33</v>
      </c>
      <c r="AF888" s="260" t="s">
        <v>33</v>
      </c>
      <c r="AG888" s="260">
        <v>0.875</v>
      </c>
      <c r="AH888" s="260">
        <v>0.999589490968801</v>
      </c>
      <c r="AI888" s="262">
        <v>0.92</v>
      </c>
      <c r="AJ888" s="260">
        <v>1</v>
      </c>
      <c r="AK888" s="260">
        <v>1</v>
      </c>
      <c r="AL888" s="260">
        <v>1</v>
      </c>
      <c r="AM888" s="260">
        <v>1</v>
      </c>
      <c r="AN888" s="259">
        <v>0.99</v>
      </c>
      <c r="AO888" s="264" t="s">
        <v>33</v>
      </c>
      <c r="AP888" s="264" t="s">
        <v>33</v>
      </c>
      <c r="AQ888" s="264" t="s">
        <v>33</v>
      </c>
      <c r="AR888" s="265">
        <v>1</v>
      </c>
      <c r="AS888" s="286">
        <v>0.0810595228934205</v>
      </c>
      <c r="AT888" s="267" t="s">
        <v>33</v>
      </c>
      <c r="AU888" s="268" t="s">
        <v>33</v>
      </c>
      <c r="AV888" s="268" t="s">
        <v>33</v>
      </c>
      <c r="AW888" s="268" t="s">
        <v>33</v>
      </c>
      <c r="AX888" s="224"/>
      <c r="AY888" s="222"/>
    </row>
    <row r="889" ht="15" spans="1:51">
      <c r="A889" s="220"/>
      <c r="B889" s="224"/>
      <c r="C889" s="283" t="s">
        <v>668</v>
      </c>
      <c r="D889" s="111" t="s">
        <v>922</v>
      </c>
      <c r="E889" s="111" t="s">
        <v>669</v>
      </c>
      <c r="F889" s="293" t="s">
        <v>923</v>
      </c>
      <c r="G889" s="293" t="s">
        <v>923</v>
      </c>
      <c r="H889" s="293" t="s">
        <v>923</v>
      </c>
      <c r="I889" s="293" t="s">
        <v>923</v>
      </c>
      <c r="J889" s="259">
        <v>0.9</v>
      </c>
      <c r="K889" s="260" t="s">
        <v>33</v>
      </c>
      <c r="L889" s="260" t="s">
        <v>33</v>
      </c>
      <c r="M889" s="261" t="s">
        <v>33</v>
      </c>
      <c r="N889" s="261" t="s">
        <v>33</v>
      </c>
      <c r="O889" s="262">
        <v>0.9</v>
      </c>
      <c r="P889" s="263" t="s">
        <v>33</v>
      </c>
      <c r="Q889" s="260" t="s">
        <v>33</v>
      </c>
      <c r="R889" s="260" t="s">
        <v>33</v>
      </c>
      <c r="S889" s="260" t="s">
        <v>33</v>
      </c>
      <c r="T889" s="262">
        <v>0.9</v>
      </c>
      <c r="U889" s="260" t="s">
        <v>33</v>
      </c>
      <c r="V889" s="260" t="s">
        <v>33</v>
      </c>
      <c r="W889" s="260" t="s">
        <v>33</v>
      </c>
      <c r="X889" s="260" t="s">
        <v>33</v>
      </c>
      <c r="Y889" s="262">
        <v>0.92</v>
      </c>
      <c r="Z889" s="262" t="s">
        <v>33</v>
      </c>
      <c r="AA889" s="262" t="s">
        <v>33</v>
      </c>
      <c r="AB889" s="262" t="s">
        <v>33</v>
      </c>
      <c r="AC889" s="262" t="s">
        <v>33</v>
      </c>
      <c r="AD889" s="262">
        <v>0.92</v>
      </c>
      <c r="AE889" s="260" t="s">
        <v>33</v>
      </c>
      <c r="AF889" s="260" t="s">
        <v>33</v>
      </c>
      <c r="AG889" s="260" t="s">
        <v>33</v>
      </c>
      <c r="AH889" s="260" t="s">
        <v>33</v>
      </c>
      <c r="AI889" s="262">
        <v>0.92</v>
      </c>
      <c r="AJ889" s="260" t="s">
        <v>33</v>
      </c>
      <c r="AK889" s="260" t="s">
        <v>33</v>
      </c>
      <c r="AL889" s="260" t="s">
        <v>33</v>
      </c>
      <c r="AM889" s="260" t="s">
        <v>33</v>
      </c>
      <c r="AN889" s="259">
        <v>0.99</v>
      </c>
      <c r="AO889" s="264" t="s">
        <v>33</v>
      </c>
      <c r="AP889" s="264" t="s">
        <v>33</v>
      </c>
      <c r="AQ889" s="264" t="s">
        <v>33</v>
      </c>
      <c r="AR889" s="265" t="s">
        <v>33</v>
      </c>
      <c r="AS889" s="286">
        <v>0.0810595228934205</v>
      </c>
      <c r="AT889" s="267" t="s">
        <v>33</v>
      </c>
      <c r="AU889" s="268" t="s">
        <v>33</v>
      </c>
      <c r="AV889" s="268" t="s">
        <v>33</v>
      </c>
      <c r="AW889" s="268" t="s">
        <v>33</v>
      </c>
      <c r="AX889" s="224"/>
      <c r="AY889" s="222"/>
    </row>
    <row r="890" ht="15" spans="1:51">
      <c r="A890" s="220"/>
      <c r="B890" s="224"/>
      <c r="C890" s="283" t="s">
        <v>668</v>
      </c>
      <c r="D890" s="111" t="s">
        <v>922</v>
      </c>
      <c r="E890" s="111" t="s">
        <v>669</v>
      </c>
      <c r="F890" s="293" t="s">
        <v>924</v>
      </c>
      <c r="G890" s="293" t="s">
        <v>924</v>
      </c>
      <c r="H890" s="293" t="s">
        <v>924</v>
      </c>
      <c r="I890" s="293" t="s">
        <v>924</v>
      </c>
      <c r="J890" s="259">
        <v>0.9</v>
      </c>
      <c r="K890" s="260" t="s">
        <v>33</v>
      </c>
      <c r="L890" s="260" t="s">
        <v>33</v>
      </c>
      <c r="M890" s="261" t="s">
        <v>33</v>
      </c>
      <c r="N890" s="261" t="s">
        <v>33</v>
      </c>
      <c r="O890" s="262">
        <v>0.9</v>
      </c>
      <c r="P890" s="263" t="s">
        <v>33</v>
      </c>
      <c r="Q890" s="260" t="s">
        <v>33</v>
      </c>
      <c r="R890" s="260" t="s">
        <v>33</v>
      </c>
      <c r="S890" s="260" t="s">
        <v>33</v>
      </c>
      <c r="T890" s="262">
        <v>0.9</v>
      </c>
      <c r="U890" s="260" t="s">
        <v>33</v>
      </c>
      <c r="V890" s="260" t="s">
        <v>33</v>
      </c>
      <c r="W890" s="260" t="s">
        <v>33</v>
      </c>
      <c r="X890" s="260" t="s">
        <v>33</v>
      </c>
      <c r="Y890" s="262">
        <v>0.92</v>
      </c>
      <c r="Z890" s="262" t="s">
        <v>33</v>
      </c>
      <c r="AA890" s="262" t="s">
        <v>33</v>
      </c>
      <c r="AB890" s="262" t="s">
        <v>33</v>
      </c>
      <c r="AC890" s="262" t="s">
        <v>33</v>
      </c>
      <c r="AD890" s="262">
        <v>0.92</v>
      </c>
      <c r="AE890" s="260" t="s">
        <v>33</v>
      </c>
      <c r="AF890" s="260" t="s">
        <v>33</v>
      </c>
      <c r="AG890" s="260" t="s">
        <v>33</v>
      </c>
      <c r="AH890" s="260" t="s">
        <v>33</v>
      </c>
      <c r="AI890" s="262">
        <v>0.92</v>
      </c>
      <c r="AJ890" s="260" t="s">
        <v>33</v>
      </c>
      <c r="AK890" s="260" t="s">
        <v>33</v>
      </c>
      <c r="AL890" s="260" t="s">
        <v>33</v>
      </c>
      <c r="AM890" s="260" t="s">
        <v>33</v>
      </c>
      <c r="AN890" s="259">
        <v>0.99</v>
      </c>
      <c r="AO890" s="264" t="s">
        <v>33</v>
      </c>
      <c r="AP890" s="264" t="s">
        <v>33</v>
      </c>
      <c r="AQ890" s="264" t="s">
        <v>33</v>
      </c>
      <c r="AR890" s="265" t="s">
        <v>33</v>
      </c>
      <c r="AS890" s="286">
        <v>0.0810595228934205</v>
      </c>
      <c r="AT890" s="267" t="s">
        <v>33</v>
      </c>
      <c r="AU890" s="268" t="s">
        <v>33</v>
      </c>
      <c r="AV890" s="268" t="s">
        <v>33</v>
      </c>
      <c r="AW890" s="268" t="s">
        <v>33</v>
      </c>
      <c r="AX890" s="224"/>
      <c r="AY890" s="222"/>
    </row>
    <row r="891" ht="15" spans="1:51">
      <c r="A891" s="220"/>
      <c r="B891" s="224"/>
      <c r="C891" s="283" t="s">
        <v>668</v>
      </c>
      <c r="D891" s="111" t="s">
        <v>922</v>
      </c>
      <c r="E891" s="111" t="s">
        <v>669</v>
      </c>
      <c r="F891" s="293" t="s">
        <v>925</v>
      </c>
      <c r="G891" s="293" t="s">
        <v>925</v>
      </c>
      <c r="H891" s="293" t="s">
        <v>925</v>
      </c>
      <c r="I891" s="293" t="s">
        <v>925</v>
      </c>
      <c r="J891" s="259">
        <v>0.9</v>
      </c>
      <c r="K891" s="260" t="s">
        <v>33</v>
      </c>
      <c r="L891" s="260" t="s">
        <v>33</v>
      </c>
      <c r="M891" s="261" t="s">
        <v>33</v>
      </c>
      <c r="N891" s="261" t="s">
        <v>33</v>
      </c>
      <c r="O891" s="262">
        <v>0.9</v>
      </c>
      <c r="P891" s="263" t="s">
        <v>33</v>
      </c>
      <c r="Q891" s="260" t="s">
        <v>33</v>
      </c>
      <c r="R891" s="260" t="s">
        <v>33</v>
      </c>
      <c r="S891" s="260" t="s">
        <v>33</v>
      </c>
      <c r="T891" s="262">
        <v>0.9</v>
      </c>
      <c r="U891" s="260" t="s">
        <v>33</v>
      </c>
      <c r="V891" s="260" t="s">
        <v>33</v>
      </c>
      <c r="W891" s="260" t="s">
        <v>33</v>
      </c>
      <c r="X891" s="260" t="s">
        <v>33</v>
      </c>
      <c r="Y891" s="262">
        <v>0.92</v>
      </c>
      <c r="Z891" s="262" t="s">
        <v>33</v>
      </c>
      <c r="AA891" s="262" t="s">
        <v>33</v>
      </c>
      <c r="AB891" s="262" t="s">
        <v>33</v>
      </c>
      <c r="AC891" s="262" t="s">
        <v>33</v>
      </c>
      <c r="AD891" s="262">
        <v>0.92</v>
      </c>
      <c r="AE891" s="260" t="s">
        <v>33</v>
      </c>
      <c r="AF891" s="260" t="s">
        <v>33</v>
      </c>
      <c r="AG891" s="260" t="s">
        <v>33</v>
      </c>
      <c r="AH891" s="260" t="s">
        <v>33</v>
      </c>
      <c r="AI891" s="262">
        <v>0.92</v>
      </c>
      <c r="AJ891" s="260" t="s">
        <v>33</v>
      </c>
      <c r="AK891" s="260" t="s">
        <v>33</v>
      </c>
      <c r="AL891" s="260" t="s">
        <v>33</v>
      </c>
      <c r="AM891" s="260" t="s">
        <v>33</v>
      </c>
      <c r="AN891" s="259">
        <v>0.99</v>
      </c>
      <c r="AO891" s="264" t="s">
        <v>33</v>
      </c>
      <c r="AP891" s="264" t="s">
        <v>33</v>
      </c>
      <c r="AQ891" s="264" t="s">
        <v>33</v>
      </c>
      <c r="AR891" s="265" t="s">
        <v>33</v>
      </c>
      <c r="AS891" s="286">
        <v>0.0810595228934205</v>
      </c>
      <c r="AT891" s="267" t="s">
        <v>33</v>
      </c>
      <c r="AU891" s="268" t="s">
        <v>33</v>
      </c>
      <c r="AV891" s="268" t="s">
        <v>33</v>
      </c>
      <c r="AW891" s="268" t="s">
        <v>33</v>
      </c>
      <c r="AX891" s="224"/>
      <c r="AY891" s="222"/>
    </row>
    <row r="892" ht="15" spans="1:51">
      <c r="A892" s="220"/>
      <c r="B892" s="224"/>
      <c r="C892" s="283" t="s">
        <v>668</v>
      </c>
      <c r="D892" s="111" t="s">
        <v>25</v>
      </c>
      <c r="E892" s="111" t="s">
        <v>669</v>
      </c>
      <c r="F892" s="293" t="s">
        <v>926</v>
      </c>
      <c r="G892" s="293" t="s">
        <v>926</v>
      </c>
      <c r="H892" s="293" t="s">
        <v>926</v>
      </c>
      <c r="I892" s="293" t="s">
        <v>926</v>
      </c>
      <c r="J892" s="259">
        <v>0.9</v>
      </c>
      <c r="K892" s="260" t="s">
        <v>33</v>
      </c>
      <c r="L892" s="260" t="s">
        <v>33</v>
      </c>
      <c r="M892" s="261" t="s">
        <v>33</v>
      </c>
      <c r="N892" s="261" t="s">
        <v>33</v>
      </c>
      <c r="O892" s="262">
        <v>0.9</v>
      </c>
      <c r="P892" s="263" t="s">
        <v>33</v>
      </c>
      <c r="Q892" s="260" t="s">
        <v>33</v>
      </c>
      <c r="R892" s="260" t="s">
        <v>33</v>
      </c>
      <c r="S892" s="260">
        <v>0</v>
      </c>
      <c r="T892" s="262">
        <v>0.9</v>
      </c>
      <c r="U892" s="260" t="s">
        <v>33</v>
      </c>
      <c r="V892" s="260" t="s">
        <v>33</v>
      </c>
      <c r="W892" s="260" t="s">
        <v>33</v>
      </c>
      <c r="X892" s="260">
        <v>0</v>
      </c>
      <c r="Y892" s="262">
        <v>0.92</v>
      </c>
      <c r="Z892" s="262" t="s">
        <v>33</v>
      </c>
      <c r="AA892" s="262" t="s">
        <v>33</v>
      </c>
      <c r="AB892" s="262" t="s">
        <v>33</v>
      </c>
      <c r="AC892" s="262" t="s">
        <v>33</v>
      </c>
      <c r="AD892" s="262">
        <v>0.92</v>
      </c>
      <c r="AE892" s="260">
        <v>1</v>
      </c>
      <c r="AF892" s="260">
        <v>1</v>
      </c>
      <c r="AG892" s="260">
        <v>0.963963963963964</v>
      </c>
      <c r="AH892" s="260">
        <v>0.999440637673053</v>
      </c>
      <c r="AI892" s="262">
        <v>0.92</v>
      </c>
      <c r="AJ892" s="260" t="s">
        <v>33</v>
      </c>
      <c r="AK892" s="260" t="s">
        <v>33</v>
      </c>
      <c r="AL892" s="260" t="s">
        <v>33</v>
      </c>
      <c r="AM892" s="260">
        <v>0</v>
      </c>
      <c r="AN892" s="259">
        <v>0.99</v>
      </c>
      <c r="AO892" s="264" t="s">
        <v>33</v>
      </c>
      <c r="AP892" s="264" t="s">
        <v>33</v>
      </c>
      <c r="AQ892" s="264">
        <v>1</v>
      </c>
      <c r="AR892" s="265">
        <v>1</v>
      </c>
      <c r="AS892" s="286">
        <v>0.0810595228934205</v>
      </c>
      <c r="AT892" s="267" t="s">
        <v>33</v>
      </c>
      <c r="AU892" s="268" t="s">
        <v>33</v>
      </c>
      <c r="AV892" s="268" t="s">
        <v>33</v>
      </c>
      <c r="AW892" s="268" t="s">
        <v>33</v>
      </c>
      <c r="AX892" s="224"/>
      <c r="AY892" s="222"/>
    </row>
    <row r="893" ht="15" spans="1:51">
      <c r="A893" s="220"/>
      <c r="B893" s="224"/>
      <c r="C893" s="294" t="s">
        <v>927</v>
      </c>
      <c r="D893" s="111" t="s">
        <v>25</v>
      </c>
      <c r="E893" s="111" t="s">
        <v>928</v>
      </c>
      <c r="F893" s="295" t="s">
        <v>929</v>
      </c>
      <c r="G893" s="296" t="s">
        <v>929</v>
      </c>
      <c r="H893" s="296" t="s">
        <v>929</v>
      </c>
      <c r="I893" s="296" t="s">
        <v>929</v>
      </c>
      <c r="J893" s="259">
        <v>0.9</v>
      </c>
      <c r="K893" s="260">
        <v>0.875</v>
      </c>
      <c r="L893" s="260">
        <v>0.8</v>
      </c>
      <c r="M893" s="261">
        <v>0.933333333333333</v>
      </c>
      <c r="N893" s="261">
        <v>0.887323943661972</v>
      </c>
      <c r="O893" s="262">
        <v>0.9</v>
      </c>
      <c r="P893" s="263">
        <v>0.886619718309859</v>
      </c>
      <c r="Q893" s="260">
        <v>0.887820512820513</v>
      </c>
      <c r="R893" s="260">
        <v>0.895038167938931</v>
      </c>
      <c r="S893" s="260">
        <v>0.910962650414127</v>
      </c>
      <c r="T893" s="262">
        <v>0.9</v>
      </c>
      <c r="U893" s="260">
        <v>0.904225352112676</v>
      </c>
      <c r="V893" s="260">
        <v>0.90224358974359</v>
      </c>
      <c r="W893" s="260">
        <v>0.938931297709924</v>
      </c>
      <c r="X893" s="260">
        <v>0.927371464291295</v>
      </c>
      <c r="Y893" s="262">
        <v>0.92</v>
      </c>
      <c r="Z893" s="262">
        <v>0.983425414364641</v>
      </c>
      <c r="AA893" s="262">
        <v>0.95609756097561</v>
      </c>
      <c r="AB893" s="262">
        <v>0.986842105263158</v>
      </c>
      <c r="AC893" s="262">
        <v>0.94878892733564</v>
      </c>
      <c r="AD893" s="262">
        <v>0.92</v>
      </c>
      <c r="AE893" s="260">
        <v>0.990469549046955</v>
      </c>
      <c r="AF893" s="260">
        <v>0.956704563152157</v>
      </c>
      <c r="AG893" s="260">
        <v>0.969512195121951</v>
      </c>
      <c r="AH893" s="260">
        <v>0.979066603281806</v>
      </c>
      <c r="AI893" s="262">
        <v>0.92</v>
      </c>
      <c r="AJ893" s="260">
        <v>0.97195737521032</v>
      </c>
      <c r="AK893" s="260">
        <v>0.963855421686747</v>
      </c>
      <c r="AL893" s="260">
        <v>0.975609756097561</v>
      </c>
      <c r="AM893" s="260">
        <v>0.971551449506212</v>
      </c>
      <c r="AN893" s="259">
        <v>0.99</v>
      </c>
      <c r="AO893" s="264">
        <v>1</v>
      </c>
      <c r="AP893" s="264">
        <v>1</v>
      </c>
      <c r="AQ893" s="264">
        <v>1</v>
      </c>
      <c r="AR893" s="265">
        <v>1</v>
      </c>
      <c r="AS893" s="286">
        <v>0.0656418488929858</v>
      </c>
      <c r="AT893" s="267">
        <v>0</v>
      </c>
      <c r="AU893" s="268">
        <v>0</v>
      </c>
      <c r="AV893" s="268">
        <v>0.2</v>
      </c>
      <c r="AW893" s="268">
        <v>0.0422535211267606</v>
      </c>
      <c r="AX893" s="224"/>
      <c r="AY893" s="222"/>
    </row>
    <row r="894" ht="15" spans="1:51">
      <c r="A894" s="220"/>
      <c r="B894" s="224"/>
      <c r="C894" s="294" t="s">
        <v>927</v>
      </c>
      <c r="D894" s="111" t="s">
        <v>25</v>
      </c>
      <c r="E894" s="111" t="s">
        <v>928</v>
      </c>
      <c r="F894" s="297" t="s">
        <v>930</v>
      </c>
      <c r="G894" s="298" t="s">
        <v>930</v>
      </c>
      <c r="H894" s="298" t="s">
        <v>930</v>
      </c>
      <c r="I894" s="298" t="s">
        <v>930</v>
      </c>
      <c r="J894" s="259">
        <v>0.9</v>
      </c>
      <c r="K894" s="260">
        <v>0.980392156862745</v>
      </c>
      <c r="L894" s="260">
        <v>0.972972972972973</v>
      </c>
      <c r="M894" s="261">
        <v>0.979166666666667</v>
      </c>
      <c r="N894" s="261">
        <v>0.948598130841122</v>
      </c>
      <c r="O894" s="262">
        <v>0.9</v>
      </c>
      <c r="P894" s="263">
        <v>0.911145155112984</v>
      </c>
      <c r="Q894" s="260">
        <v>0.79496090356212</v>
      </c>
      <c r="R894" s="260">
        <v>0.838914794404409</v>
      </c>
      <c r="S894" s="260">
        <v>0.871493222261083</v>
      </c>
      <c r="T894" s="262">
        <v>0.9</v>
      </c>
      <c r="U894" s="260">
        <v>0.881463040980467</v>
      </c>
      <c r="V894" s="260">
        <v>0.830582102519548</v>
      </c>
      <c r="W894" s="260">
        <v>0.848028825773633</v>
      </c>
      <c r="X894" s="260">
        <v>0.875647833137261</v>
      </c>
      <c r="Y894" s="262">
        <v>0.92</v>
      </c>
      <c r="Z894" s="262">
        <v>0.899636363636364</v>
      </c>
      <c r="AA894" s="262">
        <v>0.886178861788618</v>
      </c>
      <c r="AB894" s="262">
        <v>0.928654970760234</v>
      </c>
      <c r="AC894" s="262">
        <v>0.91949703043801</v>
      </c>
      <c r="AD894" s="262">
        <v>0.92</v>
      </c>
      <c r="AE894" s="260">
        <v>0.96732223903177</v>
      </c>
      <c r="AF894" s="260">
        <v>0.988994590561462</v>
      </c>
      <c r="AG894" s="260">
        <v>0.90359168241966</v>
      </c>
      <c r="AH894" s="260">
        <v>0.971108584122283</v>
      </c>
      <c r="AI894" s="262">
        <v>0.92</v>
      </c>
      <c r="AJ894" s="260">
        <v>0.924056389267849</v>
      </c>
      <c r="AK894" s="260">
        <v>0.892798421571851</v>
      </c>
      <c r="AL894" s="260">
        <v>0.9230631276901</v>
      </c>
      <c r="AM894" s="260">
        <v>0.93234068616879</v>
      </c>
      <c r="AN894" s="259">
        <v>0.99</v>
      </c>
      <c r="AO894" s="264">
        <v>1</v>
      </c>
      <c r="AP894" s="264">
        <v>1</v>
      </c>
      <c r="AQ894" s="264">
        <v>1</v>
      </c>
      <c r="AR894" s="265">
        <v>1</v>
      </c>
      <c r="AS894" s="286">
        <v>0.0656418488929858</v>
      </c>
      <c r="AT894" s="267">
        <v>0.0222222222222222</v>
      </c>
      <c r="AU894" s="268">
        <v>0.204545454545455</v>
      </c>
      <c r="AV894" s="268">
        <v>0.0784313725490196</v>
      </c>
      <c r="AW894" s="268">
        <v>0.0779569892473118</v>
      </c>
      <c r="AX894" s="224"/>
      <c r="AY894" s="222"/>
    </row>
    <row r="895" ht="15" spans="1:51">
      <c r="A895" s="220"/>
      <c r="B895" s="224"/>
      <c r="C895" s="294" t="s">
        <v>927</v>
      </c>
      <c r="D895" s="111" t="s">
        <v>25</v>
      </c>
      <c r="E895" s="111" t="s">
        <v>928</v>
      </c>
      <c r="F895" s="297" t="s">
        <v>931</v>
      </c>
      <c r="G895" s="298" t="s">
        <v>931</v>
      </c>
      <c r="H895" s="298" t="s">
        <v>931</v>
      </c>
      <c r="I895" s="298" t="s">
        <v>931</v>
      </c>
      <c r="J895" s="259">
        <v>0.9</v>
      </c>
      <c r="K895" s="260">
        <v>0.971428571428571</v>
      </c>
      <c r="L895" s="260">
        <v>0.96875</v>
      </c>
      <c r="M895" s="261">
        <v>0.96969696969697</v>
      </c>
      <c r="N895" s="261">
        <v>0.957894736842105</v>
      </c>
      <c r="O895" s="262">
        <v>0.9</v>
      </c>
      <c r="P895" s="263">
        <v>0.956930975470622</v>
      </c>
      <c r="Q895" s="260">
        <v>0.920074349442379</v>
      </c>
      <c r="R895" s="260">
        <v>0.897382920110193</v>
      </c>
      <c r="S895" s="260">
        <v>0.905015402099471</v>
      </c>
      <c r="T895" s="262">
        <v>0.9</v>
      </c>
      <c r="U895" s="260">
        <v>0.901597261836851</v>
      </c>
      <c r="V895" s="260">
        <v>0.918835192069393</v>
      </c>
      <c r="W895" s="260">
        <v>0.891184573002755</v>
      </c>
      <c r="X895" s="260">
        <v>0.89424888596465</v>
      </c>
      <c r="Y895" s="262">
        <v>0.92</v>
      </c>
      <c r="Z895" s="262">
        <v>0.939353099730458</v>
      </c>
      <c r="AA895" s="262">
        <v>0.875831485587583</v>
      </c>
      <c r="AB895" s="262">
        <v>0.933497536945813</v>
      </c>
      <c r="AC895" s="262">
        <v>0.911031746031746</v>
      </c>
      <c r="AD895" s="262">
        <v>0.92</v>
      </c>
      <c r="AE895" s="260">
        <v>0.995319812792512</v>
      </c>
      <c r="AF895" s="260">
        <v>0.978531073446328</v>
      </c>
      <c r="AG895" s="260">
        <v>0.84375</v>
      </c>
      <c r="AH895" s="260">
        <v>0.918278833533071</v>
      </c>
      <c r="AI895" s="262">
        <v>0.92</v>
      </c>
      <c r="AJ895" s="260">
        <v>0.958333333333333</v>
      </c>
      <c r="AK895" s="260">
        <v>0.945762711864407</v>
      </c>
      <c r="AL895" s="260">
        <v>0.941691842900302</v>
      </c>
      <c r="AM895" s="260">
        <v>0.944942123804731</v>
      </c>
      <c r="AN895" s="259">
        <v>0.99</v>
      </c>
      <c r="AO895" s="264">
        <v>1</v>
      </c>
      <c r="AP895" s="264">
        <v>1</v>
      </c>
      <c r="AQ895" s="264">
        <v>1</v>
      </c>
      <c r="AR895" s="265">
        <v>1</v>
      </c>
      <c r="AS895" s="286">
        <v>0.0656418488929858</v>
      </c>
      <c r="AT895" s="267">
        <v>0</v>
      </c>
      <c r="AU895" s="268">
        <v>0.136363636363636</v>
      </c>
      <c r="AV895" s="268">
        <v>0.0256410256410256</v>
      </c>
      <c r="AW895" s="268">
        <v>0.06875</v>
      </c>
      <c r="AX895" s="224"/>
      <c r="AY895" s="222"/>
    </row>
    <row r="896" ht="15" spans="1:51">
      <c r="A896" s="220"/>
      <c r="B896" s="224"/>
      <c r="C896" s="294" t="s">
        <v>927</v>
      </c>
      <c r="D896" s="111" t="s">
        <v>25</v>
      </c>
      <c r="E896" s="111" t="s">
        <v>928</v>
      </c>
      <c r="F896" s="297" t="s">
        <v>932</v>
      </c>
      <c r="G896" s="298" t="s">
        <v>932</v>
      </c>
      <c r="H896" s="298" t="s">
        <v>932</v>
      </c>
      <c r="I896" s="298" t="s">
        <v>932</v>
      </c>
      <c r="J896" s="259">
        <v>0.9</v>
      </c>
      <c r="K896" s="260">
        <v>0.96875</v>
      </c>
      <c r="L896" s="260">
        <v>0.964285714285714</v>
      </c>
      <c r="M896" s="261">
        <v>0.967741935483871</v>
      </c>
      <c r="N896" s="261">
        <v>0.952316076294278</v>
      </c>
      <c r="O896" s="262">
        <v>0.9</v>
      </c>
      <c r="P896" s="263">
        <v>0.930057803468208</v>
      </c>
      <c r="Q896" s="260">
        <v>0.899354838709677</v>
      </c>
      <c r="R896" s="260">
        <v>0.931877082562014</v>
      </c>
      <c r="S896" s="260">
        <v>0.931019092486982</v>
      </c>
      <c r="T896" s="262">
        <v>0.9</v>
      </c>
      <c r="U896" s="260">
        <v>0.917630057803468</v>
      </c>
      <c r="V896" s="260">
        <v>0.913548387096774</v>
      </c>
      <c r="W896" s="260">
        <v>0.928915216586449</v>
      </c>
      <c r="X896" s="260">
        <v>0.921514174725184</v>
      </c>
      <c r="Y896" s="262">
        <v>0.92</v>
      </c>
      <c r="Z896" s="262">
        <v>0.930147058823529</v>
      </c>
      <c r="AA896" s="262">
        <v>0.938496583143508</v>
      </c>
      <c r="AB896" s="262">
        <v>0.953020134228188</v>
      </c>
      <c r="AC896" s="262">
        <v>0.944896829788916</v>
      </c>
      <c r="AD896" s="262">
        <v>0.92</v>
      </c>
      <c r="AE896" s="260">
        <v>0.992769995481247</v>
      </c>
      <c r="AF896" s="260">
        <v>0.996264367816092</v>
      </c>
      <c r="AG896" s="260">
        <v>0.929313929313929</v>
      </c>
      <c r="AH896" s="260">
        <v>0.986099027877596</v>
      </c>
      <c r="AI896" s="262">
        <v>0.92</v>
      </c>
      <c r="AJ896" s="260">
        <v>0.966097732055179</v>
      </c>
      <c r="AK896" s="260">
        <v>0.959276018099548</v>
      </c>
      <c r="AL896" s="260">
        <v>0.964739517153748</v>
      </c>
      <c r="AM896" s="260">
        <v>0.968412019505816</v>
      </c>
      <c r="AN896" s="259">
        <v>0.99</v>
      </c>
      <c r="AO896" s="264">
        <v>1</v>
      </c>
      <c r="AP896" s="264">
        <v>1</v>
      </c>
      <c r="AQ896" s="264">
        <v>1</v>
      </c>
      <c r="AR896" s="265">
        <v>1</v>
      </c>
      <c r="AS896" s="286">
        <v>0.0656418488929858</v>
      </c>
      <c r="AT896" s="267">
        <v>0.0909090909090909</v>
      </c>
      <c r="AU896" s="268">
        <v>0.133333333333333</v>
      </c>
      <c r="AV896" s="268">
        <v>0.0625</v>
      </c>
      <c r="AW896" s="268">
        <v>0.0473186119873817</v>
      </c>
      <c r="AX896" s="224"/>
      <c r="AY896" s="222"/>
    </row>
    <row r="897" ht="15" spans="1:51">
      <c r="A897" s="220"/>
      <c r="B897" s="224"/>
      <c r="C897" s="294" t="s">
        <v>927</v>
      </c>
      <c r="D897" s="111" t="s">
        <v>25</v>
      </c>
      <c r="E897" s="111" t="s">
        <v>928</v>
      </c>
      <c r="F897" s="297" t="s">
        <v>933</v>
      </c>
      <c r="G897" s="298" t="s">
        <v>933</v>
      </c>
      <c r="H897" s="298" t="s">
        <v>933</v>
      </c>
      <c r="I897" s="298" t="s">
        <v>933</v>
      </c>
      <c r="J897" s="259">
        <v>0.9</v>
      </c>
      <c r="K897" s="260">
        <v>0.885714285714286</v>
      </c>
      <c r="L897" s="260">
        <v>1</v>
      </c>
      <c r="M897" s="261">
        <v>1</v>
      </c>
      <c r="N897" s="261">
        <v>0.96742209631728</v>
      </c>
      <c r="O897" s="262">
        <v>0.9</v>
      </c>
      <c r="P897" s="263">
        <v>0.978977094446188</v>
      </c>
      <c r="Q897" s="260">
        <v>0.895833333333333</v>
      </c>
      <c r="R897" s="260">
        <v>0.948601973684211</v>
      </c>
      <c r="S897" s="260">
        <v>0.961465391146455</v>
      </c>
      <c r="T897" s="262">
        <v>0.9</v>
      </c>
      <c r="U897" s="260">
        <v>0.925007844367744</v>
      </c>
      <c r="V897" s="260">
        <v>0.945987654320988</v>
      </c>
      <c r="W897" s="260">
        <v>0.935032894736842</v>
      </c>
      <c r="X897" s="260">
        <v>0.933388254678122</v>
      </c>
      <c r="Y897" s="262">
        <v>0.92</v>
      </c>
      <c r="Z897" s="262">
        <v>0.906490649064907</v>
      </c>
      <c r="AA897" s="262">
        <v>0.885393258426966</v>
      </c>
      <c r="AB897" s="262">
        <v>0.927601809954751</v>
      </c>
      <c r="AC897" s="262">
        <v>0.934618545916461</v>
      </c>
      <c r="AD897" s="262">
        <v>0.92</v>
      </c>
      <c r="AE897" s="260">
        <v>0.943485086342229</v>
      </c>
      <c r="AF897" s="260">
        <v>0.848309178743961</v>
      </c>
      <c r="AG897" s="260">
        <v>0.865734265734266</v>
      </c>
      <c r="AH897" s="260">
        <v>0.93076800931562</v>
      </c>
      <c r="AI897" s="262">
        <v>0.92</v>
      </c>
      <c r="AJ897" s="260">
        <v>0.95263671875</v>
      </c>
      <c r="AK897" s="260">
        <v>0.956346927053418</v>
      </c>
      <c r="AL897" s="260">
        <v>0.96276965901183</v>
      </c>
      <c r="AM897" s="260">
        <v>0.972401773093444</v>
      </c>
      <c r="AN897" s="259">
        <v>0.99</v>
      </c>
      <c r="AO897" s="264">
        <v>1</v>
      </c>
      <c r="AP897" s="264">
        <v>1</v>
      </c>
      <c r="AQ897" s="264">
        <v>1</v>
      </c>
      <c r="AR897" s="265">
        <v>1</v>
      </c>
      <c r="AS897" s="286">
        <v>0.0656418488929858</v>
      </c>
      <c r="AT897" s="267">
        <v>0.032258064516129</v>
      </c>
      <c r="AU897" s="268">
        <v>0.133333333333333</v>
      </c>
      <c r="AV897" s="268">
        <v>0.0384615384615385</v>
      </c>
      <c r="AW897" s="268">
        <v>0.060556464811784</v>
      </c>
      <c r="AX897" s="224"/>
      <c r="AY897" s="222"/>
    </row>
    <row r="898" ht="15" spans="1:51">
      <c r="A898" s="220"/>
      <c r="B898" s="224"/>
      <c r="C898" s="294" t="s">
        <v>927</v>
      </c>
      <c r="D898" s="111" t="s">
        <v>125</v>
      </c>
      <c r="E898" s="111" t="s">
        <v>928</v>
      </c>
      <c r="F898" s="297" t="s">
        <v>934</v>
      </c>
      <c r="G898" s="298" t="s">
        <v>934</v>
      </c>
      <c r="H898" s="298" t="s">
        <v>934</v>
      </c>
      <c r="I898" s="298" t="s">
        <v>934</v>
      </c>
      <c r="J898" s="259">
        <v>0.9</v>
      </c>
      <c r="K898" s="260" t="s">
        <v>33</v>
      </c>
      <c r="L898" s="260" t="s">
        <v>33</v>
      </c>
      <c r="M898" s="261" t="s">
        <v>33</v>
      </c>
      <c r="N898" s="261" t="s">
        <v>33</v>
      </c>
      <c r="O898" s="262">
        <v>0.9</v>
      </c>
      <c r="P898" s="263" t="s">
        <v>33</v>
      </c>
      <c r="Q898" s="260" t="s">
        <v>33</v>
      </c>
      <c r="R898" s="260" t="s">
        <v>33</v>
      </c>
      <c r="S898" s="260">
        <v>0</v>
      </c>
      <c r="T898" s="262">
        <v>0.9</v>
      </c>
      <c r="U898" s="260" t="s">
        <v>33</v>
      </c>
      <c r="V898" s="260" t="s">
        <v>33</v>
      </c>
      <c r="W898" s="260" t="s">
        <v>33</v>
      </c>
      <c r="X898" s="260">
        <v>1</v>
      </c>
      <c r="Y898" s="262">
        <v>0.92</v>
      </c>
      <c r="Z898" s="262" t="s">
        <v>33</v>
      </c>
      <c r="AA898" s="262" t="s">
        <v>33</v>
      </c>
      <c r="AB898" s="262" t="s">
        <v>33</v>
      </c>
      <c r="AC898" s="262" t="s">
        <v>33</v>
      </c>
      <c r="AD898" s="262">
        <v>0.92</v>
      </c>
      <c r="AE898" s="260">
        <v>0.990338164251208</v>
      </c>
      <c r="AF898" s="260">
        <v>0.975778546712803</v>
      </c>
      <c r="AG898" s="260">
        <v>0.932835820895522</v>
      </c>
      <c r="AH898" s="260">
        <v>0.951971885982038</v>
      </c>
      <c r="AI898" s="262">
        <v>0.92</v>
      </c>
      <c r="AJ898" s="260" t="s">
        <v>33</v>
      </c>
      <c r="AK898" s="260" t="s">
        <v>33</v>
      </c>
      <c r="AL898" s="260" t="s">
        <v>33</v>
      </c>
      <c r="AM898" s="260">
        <v>1</v>
      </c>
      <c r="AN898" s="259">
        <v>0.99</v>
      </c>
      <c r="AO898" s="264">
        <v>1</v>
      </c>
      <c r="AP898" s="264">
        <v>1</v>
      </c>
      <c r="AQ898" s="264">
        <v>1</v>
      </c>
      <c r="AR898" s="265">
        <v>1</v>
      </c>
      <c r="AS898" s="286">
        <v>0.0656418488929858</v>
      </c>
      <c r="AT898" s="267" t="s">
        <v>33</v>
      </c>
      <c r="AU898" s="268" t="s">
        <v>33</v>
      </c>
      <c r="AV898" s="268" t="s">
        <v>33</v>
      </c>
      <c r="AW898" s="268" t="s">
        <v>33</v>
      </c>
      <c r="AX898" s="224"/>
      <c r="AY898" s="222"/>
    </row>
    <row r="899" ht="15" spans="1:51">
      <c r="A899" s="220"/>
      <c r="B899" s="224"/>
      <c r="C899" s="294" t="s">
        <v>927</v>
      </c>
      <c r="D899" s="111" t="s">
        <v>25</v>
      </c>
      <c r="E899" s="111" t="s">
        <v>928</v>
      </c>
      <c r="F899" s="299" t="s">
        <v>935</v>
      </c>
      <c r="G899" s="300" t="s">
        <v>935</v>
      </c>
      <c r="H899" s="300" t="s">
        <v>935</v>
      </c>
      <c r="I899" s="300" t="s">
        <v>935</v>
      </c>
      <c r="J899" s="259">
        <v>0.9</v>
      </c>
      <c r="K899" s="260">
        <v>0.871794871794872</v>
      </c>
      <c r="L899" s="260">
        <v>0.888888888888889</v>
      </c>
      <c r="M899" s="261">
        <v>0.918918918918919</v>
      </c>
      <c r="N899" s="261">
        <v>0.916861826697892</v>
      </c>
      <c r="O899" s="262">
        <v>0.9</v>
      </c>
      <c r="P899" s="263">
        <v>0.890711761736497</v>
      </c>
      <c r="Q899" s="260">
        <v>0.83617747440273</v>
      </c>
      <c r="R899" s="260">
        <v>0.807680768076808</v>
      </c>
      <c r="S899" s="260">
        <v>0.860416188508913</v>
      </c>
      <c r="T899" s="262">
        <v>0.9</v>
      </c>
      <c r="U899" s="260">
        <v>0.887430590610803</v>
      </c>
      <c r="V899" s="260">
        <v>0.900455062571104</v>
      </c>
      <c r="W899" s="260">
        <v>0.863186318631863</v>
      </c>
      <c r="X899" s="260">
        <v>0.888455359192105</v>
      </c>
      <c r="Y899" s="262">
        <v>0.92</v>
      </c>
      <c r="Z899" s="262">
        <v>0.935643564356436</v>
      </c>
      <c r="AA899" s="262">
        <v>0.951690821256039</v>
      </c>
      <c r="AB899" s="262">
        <v>0.929362880886427</v>
      </c>
      <c r="AC899" s="262">
        <v>0.920196506550218</v>
      </c>
      <c r="AD899" s="262">
        <v>0.92</v>
      </c>
      <c r="AE899" s="260">
        <v>0.962350780532599</v>
      </c>
      <c r="AF899" s="260">
        <v>0.881290322580645</v>
      </c>
      <c r="AG899" s="260">
        <v>0.836351441985245</v>
      </c>
      <c r="AH899" s="260">
        <v>0.915809768637532</v>
      </c>
      <c r="AI899" s="262">
        <v>0.92</v>
      </c>
      <c r="AJ899" s="260">
        <v>0.916733708769107</v>
      </c>
      <c r="AK899" s="260">
        <v>0.92854140395124</v>
      </c>
      <c r="AL899" s="260">
        <v>0.907768187422935</v>
      </c>
      <c r="AM899" s="260">
        <v>0.907941790520289</v>
      </c>
      <c r="AN899" s="259">
        <v>0.99</v>
      </c>
      <c r="AO899" s="264">
        <v>1</v>
      </c>
      <c r="AP899" s="264">
        <v>1</v>
      </c>
      <c r="AQ899" s="264">
        <v>1</v>
      </c>
      <c r="AR899" s="265">
        <v>1</v>
      </c>
      <c r="AS899" s="286">
        <v>0.0656418488929858</v>
      </c>
      <c r="AT899" s="267">
        <v>0</v>
      </c>
      <c r="AU899" s="268">
        <v>0.181818181818182</v>
      </c>
      <c r="AV899" s="268">
        <v>0</v>
      </c>
      <c r="AW899" s="268">
        <v>0.0836734693877551</v>
      </c>
      <c r="AX899" s="224"/>
      <c r="AY899" s="222"/>
    </row>
    <row r="900" ht="15" spans="1:51">
      <c r="A900" s="220"/>
      <c r="B900" s="224"/>
      <c r="C900" s="294" t="s">
        <v>927</v>
      </c>
      <c r="D900" s="111" t="s">
        <v>125</v>
      </c>
      <c r="E900" s="111" t="s">
        <v>928</v>
      </c>
      <c r="F900" s="299" t="s">
        <v>936</v>
      </c>
      <c r="G900" s="300" t="s">
        <v>936</v>
      </c>
      <c r="H900" s="300" t="s">
        <v>936</v>
      </c>
      <c r="I900" s="300" t="s">
        <v>936</v>
      </c>
      <c r="J900" s="259">
        <v>0.9</v>
      </c>
      <c r="K900" s="260" t="s">
        <v>33</v>
      </c>
      <c r="L900" s="260" t="s">
        <v>33</v>
      </c>
      <c r="M900" s="261" t="s">
        <v>33</v>
      </c>
      <c r="N900" s="261" t="s">
        <v>33</v>
      </c>
      <c r="O900" s="262">
        <v>0.9</v>
      </c>
      <c r="P900" s="263" t="s">
        <v>33</v>
      </c>
      <c r="Q900" s="260" t="s">
        <v>33</v>
      </c>
      <c r="R900" s="260" t="s">
        <v>33</v>
      </c>
      <c r="S900" s="260">
        <v>0</v>
      </c>
      <c r="T900" s="262">
        <v>0.9</v>
      </c>
      <c r="U900" s="260" t="s">
        <v>33</v>
      </c>
      <c r="V900" s="260" t="s">
        <v>33</v>
      </c>
      <c r="W900" s="260" t="s">
        <v>33</v>
      </c>
      <c r="X900" s="260">
        <v>1</v>
      </c>
      <c r="Y900" s="262">
        <v>0.92</v>
      </c>
      <c r="Z900" s="262" t="s">
        <v>33</v>
      </c>
      <c r="AA900" s="262" t="s">
        <v>33</v>
      </c>
      <c r="AB900" s="262" t="s">
        <v>33</v>
      </c>
      <c r="AC900" s="262" t="s">
        <v>33</v>
      </c>
      <c r="AD900" s="262">
        <v>0.92</v>
      </c>
      <c r="AE900" s="260">
        <v>1</v>
      </c>
      <c r="AF900" s="260">
        <v>0.973360655737705</v>
      </c>
      <c r="AG900" s="260">
        <v>0.928</v>
      </c>
      <c r="AH900" s="260">
        <v>0.956854107281679</v>
      </c>
      <c r="AI900" s="262">
        <v>0.92</v>
      </c>
      <c r="AJ900" s="260" t="s">
        <v>33</v>
      </c>
      <c r="AK900" s="260" t="s">
        <v>33</v>
      </c>
      <c r="AL900" s="260" t="s">
        <v>33</v>
      </c>
      <c r="AM900" s="260">
        <v>1</v>
      </c>
      <c r="AN900" s="259">
        <v>0.99</v>
      </c>
      <c r="AO900" s="264">
        <v>1</v>
      </c>
      <c r="AP900" s="264">
        <v>1</v>
      </c>
      <c r="AQ900" s="264">
        <v>1</v>
      </c>
      <c r="AR900" s="265">
        <v>1</v>
      </c>
      <c r="AS900" s="286">
        <v>0.0656418488929858</v>
      </c>
      <c r="AT900" s="267" t="s">
        <v>33</v>
      </c>
      <c r="AU900" s="268" t="s">
        <v>33</v>
      </c>
      <c r="AV900" s="268" t="s">
        <v>33</v>
      </c>
      <c r="AW900" s="268" t="s">
        <v>33</v>
      </c>
      <c r="AX900" s="224"/>
      <c r="AY900" s="222"/>
    </row>
    <row r="901" ht="15" spans="1:51">
      <c r="A901" s="220"/>
      <c r="B901" s="224"/>
      <c r="C901" s="294" t="s">
        <v>927</v>
      </c>
      <c r="D901" s="111" t="s">
        <v>25</v>
      </c>
      <c r="E901" s="111" t="s">
        <v>928</v>
      </c>
      <c r="F901" s="299" t="s">
        <v>937</v>
      </c>
      <c r="G901" s="300" t="s">
        <v>937</v>
      </c>
      <c r="H901" s="300" t="s">
        <v>937</v>
      </c>
      <c r="I901" s="300" t="s">
        <v>937</v>
      </c>
      <c r="J901" s="259">
        <v>0.9</v>
      </c>
      <c r="K901" s="260">
        <v>0.9</v>
      </c>
      <c r="L901" s="260">
        <v>0.947368421052632</v>
      </c>
      <c r="M901" s="261">
        <v>0.888888888888889</v>
      </c>
      <c r="N901" s="261">
        <v>0.906474820143885</v>
      </c>
      <c r="O901" s="262">
        <v>0.9</v>
      </c>
      <c r="P901" s="263">
        <v>0.894393032117583</v>
      </c>
      <c r="Q901" s="260">
        <v>0.827977315689981</v>
      </c>
      <c r="R901" s="260">
        <v>0.870789957134109</v>
      </c>
      <c r="S901" s="260">
        <v>0.885428395946361</v>
      </c>
      <c r="T901" s="262">
        <v>0.9</v>
      </c>
      <c r="U901" s="260">
        <v>0.931409907457812</v>
      </c>
      <c r="V901" s="260">
        <v>0.907372400756144</v>
      </c>
      <c r="W901" s="260">
        <v>0.937538273116963</v>
      </c>
      <c r="X901" s="260">
        <v>0.935152011464838</v>
      </c>
      <c r="Y901" s="262">
        <v>0.92</v>
      </c>
      <c r="Z901" s="262">
        <v>0.935560859188544</v>
      </c>
      <c r="AA901" s="262">
        <v>0.957142857142857</v>
      </c>
      <c r="AB901" s="262">
        <v>0.949392712550607</v>
      </c>
      <c r="AC901" s="262">
        <v>0.934493640623506</v>
      </c>
      <c r="AD901" s="262">
        <v>0.92</v>
      </c>
      <c r="AE901" s="260">
        <v>0.892435808466343</v>
      </c>
      <c r="AF901" s="260">
        <v>0.912562814070352</v>
      </c>
      <c r="AG901" s="260">
        <v>0.66</v>
      </c>
      <c r="AH901" s="260">
        <v>0.909745499689634</v>
      </c>
      <c r="AI901" s="262">
        <v>0.92</v>
      </c>
      <c r="AJ901" s="260">
        <v>0.953014184397163</v>
      </c>
      <c r="AK901" s="260">
        <v>0.934370771312585</v>
      </c>
      <c r="AL901" s="260">
        <v>0.95345557122708</v>
      </c>
      <c r="AM901" s="260">
        <v>0.946381346522661</v>
      </c>
      <c r="AN901" s="259">
        <v>0.99</v>
      </c>
      <c r="AO901" s="264">
        <v>1</v>
      </c>
      <c r="AP901" s="264">
        <v>1</v>
      </c>
      <c r="AQ901" s="264">
        <v>1</v>
      </c>
      <c r="AR901" s="265">
        <v>1</v>
      </c>
      <c r="AS901" s="286">
        <v>0.0656418488929858</v>
      </c>
      <c r="AT901" s="267">
        <v>0</v>
      </c>
      <c r="AU901" s="268">
        <v>0.0833333333333333</v>
      </c>
      <c r="AV901" s="268">
        <v>0</v>
      </c>
      <c r="AW901" s="268">
        <v>0.0465116279069767</v>
      </c>
      <c r="AX901" s="224"/>
      <c r="AY901" s="222"/>
    </row>
    <row r="902" ht="15" spans="1:51">
      <c r="A902" s="220"/>
      <c r="B902" s="224"/>
      <c r="C902" s="294" t="s">
        <v>927</v>
      </c>
      <c r="D902" s="111" t="s">
        <v>125</v>
      </c>
      <c r="E902" s="111" t="s">
        <v>928</v>
      </c>
      <c r="F902" s="297" t="s">
        <v>938</v>
      </c>
      <c r="G902" s="298" t="s">
        <v>938</v>
      </c>
      <c r="H902" s="298" t="s">
        <v>938</v>
      </c>
      <c r="I902" s="298" t="s">
        <v>938</v>
      </c>
      <c r="J902" s="259">
        <v>0.9</v>
      </c>
      <c r="K902" s="260" t="s">
        <v>33</v>
      </c>
      <c r="L902" s="260" t="s">
        <v>33</v>
      </c>
      <c r="M902" s="261" t="s">
        <v>33</v>
      </c>
      <c r="N902" s="261" t="s">
        <v>33</v>
      </c>
      <c r="O902" s="262">
        <v>0.9</v>
      </c>
      <c r="P902" s="263" t="s">
        <v>33</v>
      </c>
      <c r="Q902" s="260" t="s">
        <v>33</v>
      </c>
      <c r="R902" s="260" t="s">
        <v>33</v>
      </c>
      <c r="S902" s="260">
        <v>0</v>
      </c>
      <c r="T902" s="262">
        <v>0.9</v>
      </c>
      <c r="U902" s="260" t="s">
        <v>33</v>
      </c>
      <c r="V902" s="260" t="s">
        <v>33</v>
      </c>
      <c r="W902" s="260" t="s">
        <v>33</v>
      </c>
      <c r="X902" s="260">
        <v>0</v>
      </c>
      <c r="Y902" s="262">
        <v>0.92</v>
      </c>
      <c r="Z902" s="262" t="s">
        <v>33</v>
      </c>
      <c r="AA902" s="262" t="s">
        <v>33</v>
      </c>
      <c r="AB902" s="262" t="s">
        <v>33</v>
      </c>
      <c r="AC902" s="262" t="s">
        <v>33</v>
      </c>
      <c r="AD902" s="262">
        <v>0.92</v>
      </c>
      <c r="AE902" s="260">
        <v>1</v>
      </c>
      <c r="AF902" s="260">
        <v>1</v>
      </c>
      <c r="AG902" s="260">
        <v>1</v>
      </c>
      <c r="AH902" s="260">
        <v>0.999064546304958</v>
      </c>
      <c r="AI902" s="262">
        <v>0.92</v>
      </c>
      <c r="AJ902" s="260" t="s">
        <v>33</v>
      </c>
      <c r="AK902" s="260" t="s">
        <v>33</v>
      </c>
      <c r="AL902" s="260" t="s">
        <v>33</v>
      </c>
      <c r="AM902" s="260">
        <v>0</v>
      </c>
      <c r="AN902" s="259">
        <v>0.99</v>
      </c>
      <c r="AO902" s="264" t="s">
        <v>33</v>
      </c>
      <c r="AP902" s="264" t="s">
        <v>33</v>
      </c>
      <c r="AQ902" s="264" t="s">
        <v>33</v>
      </c>
      <c r="AR902" s="265">
        <v>1</v>
      </c>
      <c r="AS902" s="286">
        <v>0.0656418488929858</v>
      </c>
      <c r="AT902" s="267" t="s">
        <v>33</v>
      </c>
      <c r="AU902" s="268" t="s">
        <v>33</v>
      </c>
      <c r="AV902" s="268" t="s">
        <v>33</v>
      </c>
      <c r="AW902" s="268" t="s">
        <v>33</v>
      </c>
      <c r="AX902" s="224"/>
      <c r="AY902" s="222"/>
    </row>
    <row r="903" ht="15" spans="1:51">
      <c r="A903" s="220"/>
      <c r="B903" s="224"/>
      <c r="C903" s="294" t="s">
        <v>927</v>
      </c>
      <c r="D903" s="111" t="s">
        <v>25</v>
      </c>
      <c r="E903" s="111" t="s">
        <v>928</v>
      </c>
      <c r="F903" s="297" t="s">
        <v>939</v>
      </c>
      <c r="G903" s="298" t="s">
        <v>939</v>
      </c>
      <c r="H903" s="298" t="s">
        <v>939</v>
      </c>
      <c r="I903" s="298" t="s">
        <v>939</v>
      </c>
      <c r="J903" s="259">
        <v>0.9</v>
      </c>
      <c r="K903" s="260">
        <v>0.909090909090909</v>
      </c>
      <c r="L903" s="260">
        <v>0.714285714285714</v>
      </c>
      <c r="M903" s="261">
        <v>0.714285714285714</v>
      </c>
      <c r="N903" s="261">
        <v>0.786307053941909</v>
      </c>
      <c r="O903" s="262">
        <v>0.9</v>
      </c>
      <c r="P903" s="263">
        <v>0.948016415868673</v>
      </c>
      <c r="Q903" s="260">
        <v>0.925750394944708</v>
      </c>
      <c r="R903" s="260">
        <v>0.952316076294278</v>
      </c>
      <c r="S903" s="260">
        <v>0.918145141690565</v>
      </c>
      <c r="T903" s="262">
        <v>0.9</v>
      </c>
      <c r="U903" s="260">
        <v>0.843023255813954</v>
      </c>
      <c r="V903" s="260">
        <v>0.888625592417062</v>
      </c>
      <c r="W903" s="260">
        <v>0.864214350590372</v>
      </c>
      <c r="X903" s="260">
        <v>0.836160663653008</v>
      </c>
      <c r="Y903" s="262">
        <v>0.92</v>
      </c>
      <c r="Z903" s="262" t="s">
        <v>33</v>
      </c>
      <c r="AA903" s="262" t="s">
        <v>33</v>
      </c>
      <c r="AB903" s="262" t="s">
        <v>33</v>
      </c>
      <c r="AC903" s="262">
        <v>0.8</v>
      </c>
      <c r="AD903" s="262">
        <v>0.92</v>
      </c>
      <c r="AE903" s="260">
        <v>0.998271017938189</v>
      </c>
      <c r="AF903" s="260">
        <v>0.995866992297577</v>
      </c>
      <c r="AG903" s="260">
        <v>0.998594518622628</v>
      </c>
      <c r="AH903" s="260">
        <v>0.99749611984325</v>
      </c>
      <c r="AI903" s="262">
        <v>0.92</v>
      </c>
      <c r="AJ903" s="260">
        <v>0.948034188034188</v>
      </c>
      <c r="AK903" s="260">
        <v>0.940758293838863</v>
      </c>
      <c r="AL903" s="260">
        <v>0.89750566893424</v>
      </c>
      <c r="AM903" s="260">
        <v>0.917927125506073</v>
      </c>
      <c r="AN903" s="259">
        <v>0.99</v>
      </c>
      <c r="AO903" s="264">
        <v>1</v>
      </c>
      <c r="AP903" s="264">
        <v>1</v>
      </c>
      <c r="AQ903" s="264">
        <v>1</v>
      </c>
      <c r="AR903" s="265">
        <v>1</v>
      </c>
      <c r="AS903" s="286">
        <v>0.0656418488929858</v>
      </c>
      <c r="AT903" s="267">
        <v>0</v>
      </c>
      <c r="AU903" s="268">
        <v>0.0555555555555556</v>
      </c>
      <c r="AV903" s="268">
        <v>0.0833333333333333</v>
      </c>
      <c r="AW903" s="268">
        <v>0.0593220338983051</v>
      </c>
      <c r="AX903" s="224"/>
      <c r="AY903" s="222"/>
    </row>
    <row r="904" ht="15" spans="1:51">
      <c r="A904" s="220"/>
      <c r="B904" s="224"/>
      <c r="C904" s="294" t="s">
        <v>927</v>
      </c>
      <c r="D904" s="111" t="s">
        <v>25</v>
      </c>
      <c r="E904" s="111" t="s">
        <v>928</v>
      </c>
      <c r="F904" s="297" t="s">
        <v>940</v>
      </c>
      <c r="G904" s="298" t="s">
        <v>940</v>
      </c>
      <c r="H904" s="298" t="s">
        <v>940</v>
      </c>
      <c r="I904" s="298" t="s">
        <v>940</v>
      </c>
      <c r="J904" s="259">
        <v>0.9</v>
      </c>
      <c r="K904" s="260">
        <v>0.90625</v>
      </c>
      <c r="L904" s="260">
        <v>0.862068965517241</v>
      </c>
      <c r="M904" s="261">
        <v>0.838709677419355</v>
      </c>
      <c r="N904" s="261">
        <v>0.888730385164051</v>
      </c>
      <c r="O904" s="262">
        <v>0.9</v>
      </c>
      <c r="P904" s="263">
        <v>0.981856990394877</v>
      </c>
      <c r="Q904" s="260">
        <v>0.978015075376884</v>
      </c>
      <c r="R904" s="260">
        <v>0.977810112768279</v>
      </c>
      <c r="S904" s="260">
        <v>0.976993648553282</v>
      </c>
      <c r="T904" s="262">
        <v>0.9</v>
      </c>
      <c r="U904" s="260">
        <v>0.933030949839915</v>
      </c>
      <c r="V904" s="260">
        <v>0.933417085427136</v>
      </c>
      <c r="W904" s="260">
        <v>0.917788286649691</v>
      </c>
      <c r="X904" s="260">
        <v>0.935497529992943</v>
      </c>
      <c r="Y904" s="262">
        <v>0.92</v>
      </c>
      <c r="Z904" s="262" t="s">
        <v>33</v>
      </c>
      <c r="AA904" s="262" t="s">
        <v>33</v>
      </c>
      <c r="AB904" s="262" t="s">
        <v>33</v>
      </c>
      <c r="AC904" s="262">
        <v>1</v>
      </c>
      <c r="AD904" s="262">
        <v>0.92</v>
      </c>
      <c r="AE904" s="260">
        <v>1</v>
      </c>
      <c r="AF904" s="260">
        <v>0.999169779991698</v>
      </c>
      <c r="AG904" s="260">
        <v>0.999000499750125</v>
      </c>
      <c r="AH904" s="260">
        <v>0.992979572669641</v>
      </c>
      <c r="AI904" s="262">
        <v>0.92</v>
      </c>
      <c r="AJ904" s="260">
        <v>0.953575240128068</v>
      </c>
      <c r="AK904" s="260">
        <v>0.959798994974874</v>
      </c>
      <c r="AL904" s="260">
        <v>0.959636363636364</v>
      </c>
      <c r="AM904" s="260">
        <v>0.959858906525573</v>
      </c>
      <c r="AN904" s="259">
        <v>0.99</v>
      </c>
      <c r="AO904" s="264">
        <v>1</v>
      </c>
      <c r="AP904" s="264">
        <v>1</v>
      </c>
      <c r="AQ904" s="264">
        <v>1</v>
      </c>
      <c r="AR904" s="265">
        <v>1</v>
      </c>
      <c r="AS904" s="286">
        <v>0.0656418488929858</v>
      </c>
      <c r="AT904" s="267">
        <v>0.2</v>
      </c>
      <c r="AU904" s="268">
        <v>0</v>
      </c>
      <c r="AV904" s="268">
        <v>0.0714285714285714</v>
      </c>
      <c r="AW904" s="268">
        <v>0.0652920962199313</v>
      </c>
      <c r="AX904" s="224"/>
      <c r="AY904" s="222"/>
    </row>
    <row r="905" ht="15" spans="1:51">
      <c r="A905" s="220"/>
      <c r="B905" s="224"/>
      <c r="C905" s="294" t="s">
        <v>927</v>
      </c>
      <c r="D905" s="111" t="s">
        <v>25</v>
      </c>
      <c r="E905" s="111" t="s">
        <v>928</v>
      </c>
      <c r="F905" s="301" t="s">
        <v>941</v>
      </c>
      <c r="G905" s="302" t="s">
        <v>941</v>
      </c>
      <c r="H905" s="302" t="s">
        <v>941</v>
      </c>
      <c r="I905" s="302" t="s">
        <v>941</v>
      </c>
      <c r="J905" s="259">
        <v>0.9</v>
      </c>
      <c r="K905" s="260">
        <v>1</v>
      </c>
      <c r="L905" s="260">
        <v>0.823529411764706</v>
      </c>
      <c r="M905" s="261">
        <v>0.952380952380952</v>
      </c>
      <c r="N905" s="261">
        <v>0.928416485900217</v>
      </c>
      <c r="O905" s="262">
        <v>0.9</v>
      </c>
      <c r="P905" s="263">
        <v>0.940041067761807</v>
      </c>
      <c r="Q905" s="260">
        <v>0.912109375</v>
      </c>
      <c r="R905" s="260">
        <v>0.946158160403814</v>
      </c>
      <c r="S905" s="260">
        <v>0.949624986006941</v>
      </c>
      <c r="T905" s="262">
        <v>0.9</v>
      </c>
      <c r="U905" s="260">
        <v>0.920739219712526</v>
      </c>
      <c r="V905" s="260">
        <v>0.9208984375</v>
      </c>
      <c r="W905" s="260">
        <v>0.927089175546831</v>
      </c>
      <c r="X905" s="260">
        <v>0.914138587260719</v>
      </c>
      <c r="Y905" s="262">
        <v>0.92</v>
      </c>
      <c r="Z905" s="262" t="s">
        <v>33</v>
      </c>
      <c r="AA905" s="262" t="s">
        <v>33</v>
      </c>
      <c r="AB905" s="262" t="s">
        <v>33</v>
      </c>
      <c r="AC905" s="262">
        <v>1</v>
      </c>
      <c r="AD905" s="262">
        <v>0.92</v>
      </c>
      <c r="AE905" s="260">
        <v>0.985617597292724</v>
      </c>
      <c r="AF905" s="260">
        <v>0.997546012269939</v>
      </c>
      <c r="AG905" s="260">
        <v>1</v>
      </c>
      <c r="AH905" s="260">
        <v>0.997367850617781</v>
      </c>
      <c r="AI905" s="262">
        <v>0.92</v>
      </c>
      <c r="AJ905" s="260">
        <v>0.940114848236259</v>
      </c>
      <c r="AK905" s="260">
        <v>0.94180407371484</v>
      </c>
      <c r="AL905" s="260">
        <v>0.955717488789238</v>
      </c>
      <c r="AM905" s="260">
        <v>0.947967188931852</v>
      </c>
      <c r="AN905" s="259">
        <v>0.99</v>
      </c>
      <c r="AO905" s="264">
        <v>1</v>
      </c>
      <c r="AP905" s="264">
        <v>1</v>
      </c>
      <c r="AQ905" s="264">
        <v>1</v>
      </c>
      <c r="AR905" s="265">
        <v>1</v>
      </c>
      <c r="AS905" s="286">
        <v>0.0656418488929858</v>
      </c>
      <c r="AT905" s="267">
        <v>0.2</v>
      </c>
      <c r="AU905" s="268">
        <v>0</v>
      </c>
      <c r="AV905" s="268">
        <v>0</v>
      </c>
      <c r="AW905" s="268">
        <v>0.0294117647058824</v>
      </c>
      <c r="AX905" s="224"/>
      <c r="AY905" s="222"/>
    </row>
    <row r="906" ht="15" spans="1:51">
      <c r="A906" s="220"/>
      <c r="B906" s="224"/>
      <c r="C906" s="294" t="s">
        <v>927</v>
      </c>
      <c r="D906" s="111" t="s">
        <v>25</v>
      </c>
      <c r="E906" s="111" t="s">
        <v>928</v>
      </c>
      <c r="F906" s="297" t="s">
        <v>942</v>
      </c>
      <c r="G906" s="298" t="s">
        <v>942</v>
      </c>
      <c r="H906" s="298" t="s">
        <v>942</v>
      </c>
      <c r="I906" s="298" t="s">
        <v>942</v>
      </c>
      <c r="J906" s="259">
        <v>0.9</v>
      </c>
      <c r="K906" s="260">
        <v>0.948717948717949</v>
      </c>
      <c r="L906" s="260">
        <v>0.75</v>
      </c>
      <c r="M906" s="261">
        <v>0.974358974358974</v>
      </c>
      <c r="N906" s="261">
        <v>0.884742041712404</v>
      </c>
      <c r="O906" s="262">
        <v>0.9</v>
      </c>
      <c r="P906" s="263">
        <v>0.979948100967209</v>
      </c>
      <c r="Q906" s="260">
        <v>0.976757699012202</v>
      </c>
      <c r="R906" s="260">
        <v>0.988914248451255</v>
      </c>
      <c r="S906" s="260">
        <v>0.984743480463008</v>
      </c>
      <c r="T906" s="262">
        <v>0.9</v>
      </c>
      <c r="U906" s="260">
        <v>0.935362113706063</v>
      </c>
      <c r="V906" s="260">
        <v>0.937826844857641</v>
      </c>
      <c r="W906" s="260">
        <v>0.952396478643626</v>
      </c>
      <c r="X906" s="260">
        <v>0.959455953748657</v>
      </c>
      <c r="Y906" s="262">
        <v>0.92</v>
      </c>
      <c r="Z906" s="262" t="s">
        <v>33</v>
      </c>
      <c r="AA906" s="262" t="s">
        <v>33</v>
      </c>
      <c r="AB906" s="262" t="s">
        <v>33</v>
      </c>
      <c r="AC906" s="262">
        <v>1</v>
      </c>
      <c r="AD906" s="262">
        <v>0.92</v>
      </c>
      <c r="AE906" s="260">
        <v>0.997826086956522</v>
      </c>
      <c r="AF906" s="260">
        <v>0.990672884743504</v>
      </c>
      <c r="AG906" s="260">
        <v>0.994388327721661</v>
      </c>
      <c r="AH906" s="260">
        <v>0.993948771794092</v>
      </c>
      <c r="AI906" s="262">
        <v>0.92</v>
      </c>
      <c r="AJ906" s="260">
        <v>0.948336871903751</v>
      </c>
      <c r="AK906" s="260">
        <v>0.950029052876235</v>
      </c>
      <c r="AL906" s="260">
        <v>0.960234680573664</v>
      </c>
      <c r="AM906" s="260">
        <v>0.969130617387652</v>
      </c>
      <c r="AN906" s="259">
        <v>0.99</v>
      </c>
      <c r="AO906" s="264">
        <v>1</v>
      </c>
      <c r="AP906" s="264">
        <v>1</v>
      </c>
      <c r="AQ906" s="264">
        <v>1</v>
      </c>
      <c r="AR906" s="265">
        <v>1</v>
      </c>
      <c r="AS906" s="286">
        <v>0.0656418488929858</v>
      </c>
      <c r="AT906" s="267">
        <v>0.230769230769231</v>
      </c>
      <c r="AU906" s="268">
        <v>0.2</v>
      </c>
      <c r="AV906" s="268">
        <v>0.0909090909090909</v>
      </c>
      <c r="AW906" s="268">
        <v>0.0703363914373089</v>
      </c>
      <c r="AX906" s="224"/>
      <c r="AY906" s="222"/>
    </row>
    <row r="907" ht="15" spans="1:51">
      <c r="A907" s="220"/>
      <c r="B907" s="224"/>
      <c r="C907" s="294" t="s">
        <v>927</v>
      </c>
      <c r="D907" s="111" t="s">
        <v>25</v>
      </c>
      <c r="E907" s="111" t="s">
        <v>928</v>
      </c>
      <c r="F907" s="301" t="s">
        <v>943</v>
      </c>
      <c r="G907" s="302" t="s">
        <v>943</v>
      </c>
      <c r="H907" s="302" t="s">
        <v>943</v>
      </c>
      <c r="I907" s="302" t="s">
        <v>943</v>
      </c>
      <c r="J907" s="259">
        <v>0.9</v>
      </c>
      <c r="K907" s="260">
        <v>1</v>
      </c>
      <c r="L907" s="260">
        <v>1</v>
      </c>
      <c r="M907" s="261">
        <v>0.909090909090909</v>
      </c>
      <c r="N907" s="261">
        <v>0.905923344947735</v>
      </c>
      <c r="O907" s="262">
        <v>0.9</v>
      </c>
      <c r="P907" s="263">
        <v>0.95961862030286</v>
      </c>
      <c r="Q907" s="260">
        <v>0.948655256723716</v>
      </c>
      <c r="R907" s="260">
        <v>0.871832005792904</v>
      </c>
      <c r="S907" s="260">
        <v>0.946682730023535</v>
      </c>
      <c r="T907" s="262">
        <v>0.9</v>
      </c>
      <c r="U907" s="260">
        <v>0.924284913067863</v>
      </c>
      <c r="V907" s="260">
        <v>0.930317848410758</v>
      </c>
      <c r="W907" s="260">
        <v>0.851556842867487</v>
      </c>
      <c r="X907" s="260">
        <v>0.922979939482237</v>
      </c>
      <c r="Y907" s="262">
        <v>0.92</v>
      </c>
      <c r="Z907" s="262" t="s">
        <v>33</v>
      </c>
      <c r="AA907" s="262" t="s">
        <v>33</v>
      </c>
      <c r="AB907" s="262" t="s">
        <v>33</v>
      </c>
      <c r="AC907" s="262" t="s">
        <v>33</v>
      </c>
      <c r="AD907" s="262">
        <v>0.92</v>
      </c>
      <c r="AE907" s="260">
        <v>1</v>
      </c>
      <c r="AF907" s="260">
        <v>0.989847715736041</v>
      </c>
      <c r="AG907" s="260">
        <v>0.997840172786177</v>
      </c>
      <c r="AH907" s="260">
        <v>0.994415690547535</v>
      </c>
      <c r="AI907" s="262">
        <v>0.92</v>
      </c>
      <c r="AJ907" s="260">
        <v>0.947279865395401</v>
      </c>
      <c r="AK907" s="260">
        <v>0.9559902200489</v>
      </c>
      <c r="AL907" s="260">
        <v>0.902244750181028</v>
      </c>
      <c r="AM907" s="260">
        <v>0.949512495797378</v>
      </c>
      <c r="AN907" s="259">
        <v>0.99</v>
      </c>
      <c r="AO907" s="264">
        <v>1</v>
      </c>
      <c r="AP907" s="264">
        <v>1</v>
      </c>
      <c r="AQ907" s="264">
        <v>1</v>
      </c>
      <c r="AR907" s="265">
        <v>1</v>
      </c>
      <c r="AS907" s="286">
        <v>0.0656418488929858</v>
      </c>
      <c r="AT907" s="267">
        <v>0</v>
      </c>
      <c r="AU907" s="268">
        <v>0</v>
      </c>
      <c r="AV907" s="268">
        <v>0</v>
      </c>
      <c r="AW907" s="268">
        <v>0.064</v>
      </c>
      <c r="AX907" s="224"/>
      <c r="AY907" s="222"/>
    </row>
    <row r="908" ht="15" spans="1:51">
      <c r="A908" s="220"/>
      <c r="B908" s="224"/>
      <c r="C908" s="294" t="s">
        <v>927</v>
      </c>
      <c r="D908" s="111" t="s">
        <v>25</v>
      </c>
      <c r="E908" s="111" t="s">
        <v>928</v>
      </c>
      <c r="F908" s="297" t="s">
        <v>944</v>
      </c>
      <c r="G908" s="298" t="s">
        <v>944</v>
      </c>
      <c r="H908" s="298" t="s">
        <v>944</v>
      </c>
      <c r="I908" s="298" t="s">
        <v>944</v>
      </c>
      <c r="J908" s="259">
        <v>0.9</v>
      </c>
      <c r="K908" s="260">
        <v>0.904761904761905</v>
      </c>
      <c r="L908" s="260">
        <v>0.842105263157895</v>
      </c>
      <c r="M908" s="261">
        <v>0.722222222222222</v>
      </c>
      <c r="N908" s="261">
        <v>0.794183445190157</v>
      </c>
      <c r="O908" s="262">
        <v>0.9</v>
      </c>
      <c r="P908" s="263">
        <v>0.916829363529871</v>
      </c>
      <c r="Q908" s="260">
        <v>0.946167883211679</v>
      </c>
      <c r="R908" s="260">
        <v>0.965588084232152</v>
      </c>
      <c r="S908" s="260">
        <v>0.947552447552448</v>
      </c>
      <c r="T908" s="262">
        <v>0.9</v>
      </c>
      <c r="U908" s="260">
        <v>0.873486919172198</v>
      </c>
      <c r="V908" s="260">
        <v>0.883211678832117</v>
      </c>
      <c r="W908" s="260">
        <v>0.875192604006163</v>
      </c>
      <c r="X908" s="260">
        <v>0.853726273726274</v>
      </c>
      <c r="Y908" s="262">
        <v>0.92</v>
      </c>
      <c r="Z908" s="262">
        <v>1</v>
      </c>
      <c r="AA908" s="262" t="s">
        <v>33</v>
      </c>
      <c r="AB908" s="262" t="s">
        <v>33</v>
      </c>
      <c r="AC908" s="262">
        <v>1</v>
      </c>
      <c r="AD908" s="262">
        <v>0.92</v>
      </c>
      <c r="AE908" s="260">
        <v>0.988489208633094</v>
      </c>
      <c r="AF908" s="260">
        <v>0.998181818181818</v>
      </c>
      <c r="AG908" s="260">
        <v>0.998102466793169</v>
      </c>
      <c r="AH908" s="260">
        <v>0.99614492236302</v>
      </c>
      <c r="AI908" s="262">
        <v>0.92</v>
      </c>
      <c r="AJ908" s="260">
        <v>0.951209992193599</v>
      </c>
      <c r="AK908" s="260">
        <v>0.942518248175182</v>
      </c>
      <c r="AL908" s="260">
        <v>0.936312275295326</v>
      </c>
      <c r="AM908" s="260">
        <v>0.94519699512507</v>
      </c>
      <c r="AN908" s="259">
        <v>0.99</v>
      </c>
      <c r="AO908" s="264">
        <v>1</v>
      </c>
      <c r="AP908" s="264">
        <v>1</v>
      </c>
      <c r="AQ908" s="264">
        <v>1</v>
      </c>
      <c r="AR908" s="265">
        <v>1</v>
      </c>
      <c r="AS908" s="286">
        <v>0.0656418488929858</v>
      </c>
      <c r="AT908" s="267">
        <v>0.0625</v>
      </c>
      <c r="AU908" s="268">
        <v>0.166666666666667</v>
      </c>
      <c r="AV908" s="268">
        <v>0</v>
      </c>
      <c r="AW908" s="268">
        <v>0.0353159851301115</v>
      </c>
      <c r="AX908" s="224"/>
      <c r="AY908" s="222"/>
    </row>
    <row r="909" ht="15" spans="1:51">
      <c r="A909" s="220"/>
      <c r="B909" s="224"/>
      <c r="C909" s="294" t="s">
        <v>927</v>
      </c>
      <c r="D909" s="111" t="s">
        <v>25</v>
      </c>
      <c r="E909" s="111" t="s">
        <v>928</v>
      </c>
      <c r="F909" s="297" t="s">
        <v>945</v>
      </c>
      <c r="G909" s="298" t="s">
        <v>945</v>
      </c>
      <c r="H909" s="298" t="s">
        <v>945</v>
      </c>
      <c r="I909" s="298" t="s">
        <v>945</v>
      </c>
      <c r="J909" s="259">
        <v>0.9</v>
      </c>
      <c r="K909" s="260">
        <v>0.970588235294118</v>
      </c>
      <c r="L909" s="260">
        <v>0.896551724137931</v>
      </c>
      <c r="M909" s="261">
        <v>0.935483870967742</v>
      </c>
      <c r="N909" s="261">
        <v>0.907608695652174</v>
      </c>
      <c r="O909" s="262">
        <v>0.9</v>
      </c>
      <c r="P909" s="263">
        <v>0.971435261062983</v>
      </c>
      <c r="Q909" s="260">
        <v>0.967391304347826</v>
      </c>
      <c r="R909" s="260">
        <v>0.961091935989959</v>
      </c>
      <c r="S909" s="260">
        <v>0.968610539459384</v>
      </c>
      <c r="T909" s="262">
        <v>0.9</v>
      </c>
      <c r="U909" s="260">
        <v>0.913837508780145</v>
      </c>
      <c r="V909" s="260">
        <v>0.909239130434783</v>
      </c>
      <c r="W909" s="260">
        <v>0.916849701914026</v>
      </c>
      <c r="X909" s="260">
        <v>0.915843873563484</v>
      </c>
      <c r="Y909" s="262">
        <v>0.92</v>
      </c>
      <c r="Z909" s="262" t="s">
        <v>33</v>
      </c>
      <c r="AA909" s="262" t="s">
        <v>33</v>
      </c>
      <c r="AB909" s="262" t="s">
        <v>33</v>
      </c>
      <c r="AC909" s="262">
        <v>1</v>
      </c>
      <c r="AD909" s="262">
        <v>0.92</v>
      </c>
      <c r="AE909" s="260">
        <v>0.996548748921484</v>
      </c>
      <c r="AF909" s="260">
        <v>0.99779843444227</v>
      </c>
      <c r="AG909" s="260">
        <v>0.99672988881622</v>
      </c>
      <c r="AH909" s="260">
        <v>0.997099589005591</v>
      </c>
      <c r="AI909" s="262">
        <v>0.92</v>
      </c>
      <c r="AJ909" s="260">
        <v>0.946616717396394</v>
      </c>
      <c r="AK909" s="260">
        <v>0.93804347826087</v>
      </c>
      <c r="AL909" s="260">
        <v>0.953561342955758</v>
      </c>
      <c r="AM909" s="260">
        <v>0.955194377333626</v>
      </c>
      <c r="AN909" s="259">
        <v>0.99</v>
      </c>
      <c r="AO909" s="264">
        <v>1</v>
      </c>
      <c r="AP909" s="264">
        <v>1</v>
      </c>
      <c r="AQ909" s="264">
        <v>1</v>
      </c>
      <c r="AR909" s="265">
        <v>1</v>
      </c>
      <c r="AS909" s="286">
        <v>0.0656418488929858</v>
      </c>
      <c r="AT909" s="267">
        <v>0.0833333333333333</v>
      </c>
      <c r="AU909" s="268">
        <v>0.0416666666666667</v>
      </c>
      <c r="AV909" s="268">
        <v>0.111111111111111</v>
      </c>
      <c r="AW909" s="268">
        <v>0.0520156046814044</v>
      </c>
      <c r="AX909" s="224"/>
      <c r="AY909" s="222"/>
    </row>
    <row r="910" ht="15" spans="1:51">
      <c r="A910" s="220"/>
      <c r="B910" s="224"/>
      <c r="C910" s="294" t="s">
        <v>927</v>
      </c>
      <c r="D910" s="111" t="s">
        <v>25</v>
      </c>
      <c r="E910" s="111" t="s">
        <v>928</v>
      </c>
      <c r="F910" s="297" t="s">
        <v>946</v>
      </c>
      <c r="G910" s="298" t="s">
        <v>946</v>
      </c>
      <c r="H910" s="298" t="s">
        <v>946</v>
      </c>
      <c r="I910" s="298" t="s">
        <v>946</v>
      </c>
      <c r="J910" s="259">
        <v>0.9</v>
      </c>
      <c r="K910" s="260">
        <v>1</v>
      </c>
      <c r="L910" s="260">
        <v>1</v>
      </c>
      <c r="M910" s="261">
        <v>1</v>
      </c>
      <c r="N910" s="261">
        <v>0.972972972972973</v>
      </c>
      <c r="O910" s="262">
        <v>0.9</v>
      </c>
      <c r="P910" s="263">
        <v>0.993603411513859</v>
      </c>
      <c r="Q910" s="260">
        <v>0.993089149965446</v>
      </c>
      <c r="R910" s="260">
        <v>0.994712990936556</v>
      </c>
      <c r="S910" s="260">
        <v>0.988690280803318</v>
      </c>
      <c r="T910" s="262">
        <v>0.9</v>
      </c>
      <c r="U910" s="260">
        <v>0.900852878464819</v>
      </c>
      <c r="V910" s="260">
        <v>0.91085003455425</v>
      </c>
      <c r="W910" s="260">
        <v>0.925604229607251</v>
      </c>
      <c r="X910" s="260">
        <v>0.928769657724329</v>
      </c>
      <c r="Y910" s="262">
        <v>0.92</v>
      </c>
      <c r="Z910" s="262">
        <v>0.95959595959596</v>
      </c>
      <c r="AA910" s="262">
        <v>0.931818181818182</v>
      </c>
      <c r="AB910" s="262">
        <v>0.955223880597015</v>
      </c>
      <c r="AC910" s="262">
        <v>0.939431851633795</v>
      </c>
      <c r="AD910" s="262">
        <v>0.92</v>
      </c>
      <c r="AE910" s="260">
        <v>0.998375451263538</v>
      </c>
      <c r="AF910" s="260">
        <v>0.740626605033385</v>
      </c>
      <c r="AG910" s="260">
        <v>0.391995614035088</v>
      </c>
      <c r="AH910" s="260">
        <v>0.950014028465031</v>
      </c>
      <c r="AI910" s="262">
        <v>0.92</v>
      </c>
      <c r="AJ910" s="260">
        <v>0.955015744489429</v>
      </c>
      <c r="AK910" s="260">
        <v>0.94921689606075</v>
      </c>
      <c r="AL910" s="260">
        <v>0.960872354073124</v>
      </c>
      <c r="AM910" s="260">
        <v>0.958925005890888</v>
      </c>
      <c r="AN910" s="259">
        <v>0.99</v>
      </c>
      <c r="AO910" s="264">
        <v>1</v>
      </c>
      <c r="AP910" s="264">
        <v>1</v>
      </c>
      <c r="AQ910" s="264">
        <v>1</v>
      </c>
      <c r="AR910" s="265">
        <v>1</v>
      </c>
      <c r="AS910" s="286">
        <v>0.0656418488929858</v>
      </c>
      <c r="AT910" s="267">
        <v>0</v>
      </c>
      <c r="AU910" s="268">
        <v>0.0833333333333333</v>
      </c>
      <c r="AV910" s="268">
        <v>0</v>
      </c>
      <c r="AW910" s="268">
        <v>0.0418118466898955</v>
      </c>
      <c r="AX910" s="224"/>
      <c r="AY910" s="222"/>
    </row>
    <row r="911" ht="15" spans="1:51">
      <c r="A911" s="220"/>
      <c r="B911" s="224"/>
      <c r="C911" s="294" t="s">
        <v>927</v>
      </c>
      <c r="D911" s="111" t="s">
        <v>25</v>
      </c>
      <c r="E911" s="111" t="s">
        <v>928</v>
      </c>
      <c r="F911" s="297" t="s">
        <v>947</v>
      </c>
      <c r="G911" s="298" t="s">
        <v>947</v>
      </c>
      <c r="H911" s="298" t="s">
        <v>947</v>
      </c>
      <c r="I911" s="298" t="s">
        <v>947</v>
      </c>
      <c r="J911" s="259">
        <v>0.9</v>
      </c>
      <c r="K911" s="260">
        <v>0.833333333333333</v>
      </c>
      <c r="L911" s="260">
        <v>1</v>
      </c>
      <c r="M911" s="261">
        <v>1</v>
      </c>
      <c r="N911" s="261">
        <v>0.956204379562044</v>
      </c>
      <c r="O911" s="262">
        <v>0.9</v>
      </c>
      <c r="P911" s="263">
        <v>0.980968858131488</v>
      </c>
      <c r="Q911" s="260">
        <v>0.97071129707113</v>
      </c>
      <c r="R911" s="260">
        <v>0.962085308056872</v>
      </c>
      <c r="S911" s="260">
        <v>0.96768826619965</v>
      </c>
      <c r="T911" s="262">
        <v>0.9</v>
      </c>
      <c r="U911" s="260">
        <v>0.939446366782007</v>
      </c>
      <c r="V911" s="260">
        <v>0.903765690376569</v>
      </c>
      <c r="W911" s="260">
        <v>0.786729857819905</v>
      </c>
      <c r="X911" s="260">
        <v>0.897898423817863</v>
      </c>
      <c r="Y911" s="262">
        <v>0.92</v>
      </c>
      <c r="Z911" s="262">
        <v>0.876106194690266</v>
      </c>
      <c r="AA911" s="262">
        <v>0.905263157894737</v>
      </c>
      <c r="AB911" s="262">
        <v>0.672131147540984</v>
      </c>
      <c r="AC911" s="262">
        <v>0.837436498632278</v>
      </c>
      <c r="AD911" s="262">
        <v>0.92</v>
      </c>
      <c r="AE911" s="260">
        <v>0.997371879106439</v>
      </c>
      <c r="AF911" s="260">
        <v>0.976712328767123</v>
      </c>
      <c r="AG911" s="260">
        <v>0.996402877697842</v>
      </c>
      <c r="AH911" s="260">
        <v>0.993421811886901</v>
      </c>
      <c r="AI911" s="262">
        <v>0.92</v>
      </c>
      <c r="AJ911" s="260">
        <v>0.960926193921852</v>
      </c>
      <c r="AK911" s="260">
        <v>0.943283582089552</v>
      </c>
      <c r="AL911" s="260">
        <v>0.884057971014493</v>
      </c>
      <c r="AM911" s="260">
        <v>0.9375</v>
      </c>
      <c r="AN911" s="259">
        <v>0.99</v>
      </c>
      <c r="AO911" s="264">
        <v>1</v>
      </c>
      <c r="AP911" s="264">
        <v>1</v>
      </c>
      <c r="AQ911" s="264">
        <v>1</v>
      </c>
      <c r="AR911" s="265">
        <v>1</v>
      </c>
      <c r="AS911" s="286">
        <v>0.0656418488929858</v>
      </c>
      <c r="AT911" s="267">
        <v>0.166666666666667</v>
      </c>
      <c r="AU911" s="268">
        <v>0</v>
      </c>
      <c r="AV911" s="268">
        <v>0</v>
      </c>
      <c r="AW911" s="268">
        <v>0.082089552238806</v>
      </c>
      <c r="AX911" s="224"/>
      <c r="AY911" s="222"/>
    </row>
    <row r="912" ht="15" spans="1:51">
      <c r="A912" s="220"/>
      <c r="B912" s="224"/>
      <c r="C912" s="294" t="s">
        <v>927</v>
      </c>
      <c r="D912" s="111" t="s">
        <v>25</v>
      </c>
      <c r="E912" s="111" t="s">
        <v>928</v>
      </c>
      <c r="F912" s="297" t="s">
        <v>948</v>
      </c>
      <c r="G912" s="298" t="s">
        <v>948</v>
      </c>
      <c r="H912" s="298" t="s">
        <v>948</v>
      </c>
      <c r="I912" s="298" t="s">
        <v>948</v>
      </c>
      <c r="J912" s="259">
        <v>0.9</v>
      </c>
      <c r="K912" s="260">
        <v>0.939393939393939</v>
      </c>
      <c r="L912" s="260">
        <v>0.866666666666667</v>
      </c>
      <c r="M912" s="261">
        <v>0.848484848484849</v>
      </c>
      <c r="N912" s="261">
        <v>0.904825737265416</v>
      </c>
      <c r="O912" s="262">
        <v>0.9</v>
      </c>
      <c r="P912" s="263">
        <v>0.915313852813853</v>
      </c>
      <c r="Q912" s="260">
        <v>0.94718792866941</v>
      </c>
      <c r="R912" s="260">
        <v>0.966019417475728</v>
      </c>
      <c r="S912" s="260">
        <v>0.955808209969457</v>
      </c>
      <c r="T912" s="262">
        <v>0.9</v>
      </c>
      <c r="U912" s="260">
        <v>0.900974025974026</v>
      </c>
      <c r="V912" s="260">
        <v>0.890946502057613</v>
      </c>
      <c r="W912" s="260">
        <v>0.936893203883495</v>
      </c>
      <c r="X912" s="260">
        <v>0.914305338379927</v>
      </c>
      <c r="Y912" s="262">
        <v>0.92</v>
      </c>
      <c r="Z912" s="262" t="s">
        <v>33</v>
      </c>
      <c r="AA912" s="262" t="s">
        <v>33</v>
      </c>
      <c r="AB912" s="262" t="s">
        <v>33</v>
      </c>
      <c r="AC912" s="262" t="s">
        <v>33</v>
      </c>
      <c r="AD912" s="262">
        <v>0.92</v>
      </c>
      <c r="AE912" s="260">
        <v>0.998979244641034</v>
      </c>
      <c r="AF912" s="260">
        <v>0.994386136197217</v>
      </c>
      <c r="AG912" s="260">
        <v>0.969082446808511</v>
      </c>
      <c r="AH912" s="260">
        <v>0.99567488289259</v>
      </c>
      <c r="AI912" s="262">
        <v>0.92</v>
      </c>
      <c r="AJ912" s="260">
        <v>0.94237012987013</v>
      </c>
      <c r="AK912" s="260">
        <v>0.934842249657064</v>
      </c>
      <c r="AL912" s="260">
        <v>0.954070201643017</v>
      </c>
      <c r="AM912" s="260">
        <v>0.94847289200643</v>
      </c>
      <c r="AN912" s="259">
        <v>0.99</v>
      </c>
      <c r="AO912" s="264">
        <v>1</v>
      </c>
      <c r="AP912" s="264">
        <v>1</v>
      </c>
      <c r="AQ912" s="264">
        <v>1</v>
      </c>
      <c r="AR912" s="265">
        <v>1</v>
      </c>
      <c r="AS912" s="286">
        <v>0.0656418488929858</v>
      </c>
      <c r="AT912" s="267">
        <v>0.176470588235294</v>
      </c>
      <c r="AU912" s="268">
        <v>0</v>
      </c>
      <c r="AV912" s="268">
        <v>0</v>
      </c>
      <c r="AW912" s="268">
        <v>0.0573476702508961</v>
      </c>
      <c r="AX912" s="224"/>
      <c r="AY912" s="222"/>
    </row>
    <row r="913" ht="15" spans="1:51">
      <c r="A913" s="220"/>
      <c r="B913" s="224"/>
      <c r="C913" s="294" t="s">
        <v>927</v>
      </c>
      <c r="D913" s="111" t="s">
        <v>25</v>
      </c>
      <c r="E913" s="111" t="s">
        <v>928</v>
      </c>
      <c r="F913" s="301" t="s">
        <v>949</v>
      </c>
      <c r="G913" s="302" t="s">
        <v>949</v>
      </c>
      <c r="H913" s="302" t="s">
        <v>949</v>
      </c>
      <c r="I913" s="302" t="s">
        <v>949</v>
      </c>
      <c r="J913" s="259">
        <v>0.9</v>
      </c>
      <c r="K913" s="260">
        <v>0.761904761904762</v>
      </c>
      <c r="L913" s="260">
        <v>0.764705882352941</v>
      </c>
      <c r="M913" s="261">
        <v>0.9</v>
      </c>
      <c r="N913" s="261">
        <v>0.813397129186603</v>
      </c>
      <c r="O913" s="262">
        <v>0.9</v>
      </c>
      <c r="P913" s="263">
        <v>0.9482831708351</v>
      </c>
      <c r="Q913" s="260">
        <v>0.862457722660654</v>
      </c>
      <c r="R913" s="260">
        <v>0.932424758659852</v>
      </c>
      <c r="S913" s="260">
        <v>0.940652402665731</v>
      </c>
      <c r="T913" s="262">
        <v>0.9</v>
      </c>
      <c r="U913" s="260">
        <v>0.855447223399746</v>
      </c>
      <c r="V913" s="260">
        <v>0.862457722660654</v>
      </c>
      <c r="W913" s="260">
        <v>0.817149346961953</v>
      </c>
      <c r="X913" s="260">
        <v>0.868934876651467</v>
      </c>
      <c r="Y913" s="262">
        <v>0.92</v>
      </c>
      <c r="Z913" s="262" t="s">
        <v>33</v>
      </c>
      <c r="AA913" s="262" t="s">
        <v>33</v>
      </c>
      <c r="AB913" s="262" t="s">
        <v>33</v>
      </c>
      <c r="AC913" s="262" t="s">
        <v>33</v>
      </c>
      <c r="AD913" s="262">
        <v>0.92</v>
      </c>
      <c r="AE913" s="260">
        <v>0.97196261682243</v>
      </c>
      <c r="AF913" s="260">
        <v>0.977272727272727</v>
      </c>
      <c r="AG913" s="260">
        <v>0.996820349761526</v>
      </c>
      <c r="AH913" s="260">
        <v>0.990783410138249</v>
      </c>
      <c r="AI913" s="262">
        <v>0.92</v>
      </c>
      <c r="AJ913" s="260">
        <v>0.941076727426876</v>
      </c>
      <c r="AK913" s="260">
        <v>0.922209695603157</v>
      </c>
      <c r="AL913" s="260">
        <v>0.916524701873935</v>
      </c>
      <c r="AM913" s="260">
        <v>0.942011363902074</v>
      </c>
      <c r="AN913" s="259">
        <v>0.99</v>
      </c>
      <c r="AO913" s="264">
        <v>1</v>
      </c>
      <c r="AP913" s="264">
        <v>1</v>
      </c>
      <c r="AQ913" s="264">
        <v>1</v>
      </c>
      <c r="AR913" s="265">
        <v>1</v>
      </c>
      <c r="AS913" s="286">
        <v>0.0656418488929858</v>
      </c>
      <c r="AT913" s="267">
        <v>0</v>
      </c>
      <c r="AU913" s="268">
        <v>0</v>
      </c>
      <c r="AV913" s="268">
        <v>0</v>
      </c>
      <c r="AW913" s="268">
        <v>0.0392156862745098</v>
      </c>
      <c r="AX913" s="224"/>
      <c r="AY913" s="222"/>
    </row>
    <row r="914" ht="15" spans="1:51">
      <c r="A914" s="220"/>
      <c r="B914" s="224"/>
      <c r="C914" s="294" t="s">
        <v>927</v>
      </c>
      <c r="D914" s="111" t="s">
        <v>25</v>
      </c>
      <c r="E914" s="111" t="s">
        <v>928</v>
      </c>
      <c r="F914" s="297" t="s">
        <v>950</v>
      </c>
      <c r="G914" s="298" t="s">
        <v>950</v>
      </c>
      <c r="H914" s="298" t="s">
        <v>950</v>
      </c>
      <c r="I914" s="298" t="s">
        <v>950</v>
      </c>
      <c r="J914" s="259">
        <v>0.9</v>
      </c>
      <c r="K914" s="260">
        <v>0.875</v>
      </c>
      <c r="L914" s="260">
        <v>0.944444444444444</v>
      </c>
      <c r="M914" s="261">
        <v>0.968253968253968</v>
      </c>
      <c r="N914" s="261">
        <v>0.933784800601956</v>
      </c>
      <c r="O914" s="262">
        <v>0.9</v>
      </c>
      <c r="P914" s="263">
        <v>0.927760803142732</v>
      </c>
      <c r="Q914" s="260">
        <v>0.950010867202782</v>
      </c>
      <c r="R914" s="260">
        <v>0.946273516642547</v>
      </c>
      <c r="S914" s="260">
        <v>0.926133424643562</v>
      </c>
      <c r="T914" s="262">
        <v>0.9</v>
      </c>
      <c r="U914" s="260">
        <v>0.840680925360105</v>
      </c>
      <c r="V914" s="260">
        <v>0.893936100847642</v>
      </c>
      <c r="W914" s="260">
        <v>0.904848046309696</v>
      </c>
      <c r="X914" s="260">
        <v>0.863515492383124</v>
      </c>
      <c r="Y914" s="262">
        <v>0.92</v>
      </c>
      <c r="Z914" s="262" t="s">
        <v>33</v>
      </c>
      <c r="AA914" s="262" t="s">
        <v>33</v>
      </c>
      <c r="AB914" s="262" t="s">
        <v>33</v>
      </c>
      <c r="AC914" s="262">
        <v>0.333333333333333</v>
      </c>
      <c r="AD914" s="262">
        <v>0.92</v>
      </c>
      <c r="AE914" s="260">
        <v>0.989087301587302</v>
      </c>
      <c r="AF914" s="260">
        <v>0.989690721649485</v>
      </c>
      <c r="AG914" s="260">
        <v>0.972332015810277</v>
      </c>
      <c r="AH914" s="260">
        <v>0.988393457315707</v>
      </c>
      <c r="AI914" s="262">
        <v>0.92</v>
      </c>
      <c r="AJ914" s="260">
        <v>0.939341042984944</v>
      </c>
      <c r="AK914" s="260">
        <v>0.928059117583134</v>
      </c>
      <c r="AL914" s="260">
        <v>0.956403762662808</v>
      </c>
      <c r="AM914" s="260">
        <v>0.944706705131567</v>
      </c>
      <c r="AN914" s="259">
        <v>0.99</v>
      </c>
      <c r="AO914" s="264">
        <v>1</v>
      </c>
      <c r="AP914" s="264">
        <v>1</v>
      </c>
      <c r="AQ914" s="264">
        <v>1</v>
      </c>
      <c r="AR914" s="265">
        <v>1</v>
      </c>
      <c r="AS914" s="286">
        <v>0.0656418488929858</v>
      </c>
      <c r="AT914" s="267">
        <v>0.0487804878048781</v>
      </c>
      <c r="AU914" s="268">
        <v>0.0434782608695652</v>
      </c>
      <c r="AV914" s="268">
        <v>0.106382978723404</v>
      </c>
      <c r="AW914" s="268">
        <v>0.103030303030303</v>
      </c>
      <c r="AX914" s="224"/>
      <c r="AY914" s="222"/>
    </row>
    <row r="915" ht="15" spans="1:51">
      <c r="A915" s="220"/>
      <c r="B915" s="224"/>
      <c r="C915" s="294" t="s">
        <v>927</v>
      </c>
      <c r="D915" s="111" t="s">
        <v>25</v>
      </c>
      <c r="E915" s="111" t="s">
        <v>928</v>
      </c>
      <c r="F915" s="297" t="s">
        <v>951</v>
      </c>
      <c r="G915" s="298" t="s">
        <v>951</v>
      </c>
      <c r="H915" s="298" t="s">
        <v>951</v>
      </c>
      <c r="I915" s="298" t="s">
        <v>951</v>
      </c>
      <c r="J915" s="259">
        <v>0.9</v>
      </c>
      <c r="K915" s="260">
        <v>1</v>
      </c>
      <c r="L915" s="260">
        <v>1</v>
      </c>
      <c r="M915" s="261">
        <v>1</v>
      </c>
      <c r="N915" s="261">
        <v>0.995872033023736</v>
      </c>
      <c r="O915" s="262">
        <v>0.9</v>
      </c>
      <c r="P915" s="263">
        <v>0.985058697972252</v>
      </c>
      <c r="Q915" s="260">
        <v>0.992663476874003</v>
      </c>
      <c r="R915" s="260">
        <v>0.983223924142961</v>
      </c>
      <c r="S915" s="260">
        <v>0.979649675663509</v>
      </c>
      <c r="T915" s="262">
        <v>0.9</v>
      </c>
      <c r="U915" s="260">
        <v>0.922358591248666</v>
      </c>
      <c r="V915" s="260">
        <v>0.920574162679426</v>
      </c>
      <c r="W915" s="260">
        <v>0.926817408217846</v>
      </c>
      <c r="X915" s="260">
        <v>0.933679837934069</v>
      </c>
      <c r="Y915" s="262">
        <v>0.92</v>
      </c>
      <c r="Z915" s="262" t="s">
        <v>33</v>
      </c>
      <c r="AA915" s="262" t="s">
        <v>33</v>
      </c>
      <c r="AB915" s="262" t="s">
        <v>33</v>
      </c>
      <c r="AC915" s="262">
        <v>1</v>
      </c>
      <c r="AD915" s="262">
        <v>0.92</v>
      </c>
      <c r="AE915" s="260">
        <v>0.99581589958159</v>
      </c>
      <c r="AF915" s="260">
        <v>0.893685567010309</v>
      </c>
      <c r="AG915" s="260">
        <v>0.988391376451078</v>
      </c>
      <c r="AH915" s="260">
        <v>0.983781348550833</v>
      </c>
      <c r="AI915" s="262">
        <v>0.92</v>
      </c>
      <c r="AJ915" s="260">
        <v>0.979188900747065</v>
      </c>
      <c r="AK915" s="260">
        <v>0.982775119617225</v>
      </c>
      <c r="AL915" s="260">
        <v>0.979581915410792</v>
      </c>
      <c r="AM915" s="260">
        <v>0.982127145867862</v>
      </c>
      <c r="AN915" s="259">
        <v>0.99</v>
      </c>
      <c r="AO915" s="264">
        <v>1</v>
      </c>
      <c r="AP915" s="264">
        <v>1</v>
      </c>
      <c r="AQ915" s="264">
        <v>1</v>
      </c>
      <c r="AR915" s="265">
        <v>1</v>
      </c>
      <c r="AS915" s="286">
        <v>0.0656418488929858</v>
      </c>
      <c r="AT915" s="267">
        <v>0.111111111111111</v>
      </c>
      <c r="AU915" s="268">
        <v>0</v>
      </c>
      <c r="AV915" s="268">
        <v>0</v>
      </c>
      <c r="AW915" s="268">
        <v>0.0705128205128205</v>
      </c>
      <c r="AX915" s="224"/>
      <c r="AY915" s="222"/>
    </row>
    <row r="916" ht="15" spans="1:51">
      <c r="A916" s="220"/>
      <c r="B916" s="224"/>
      <c r="C916" s="294" t="s">
        <v>927</v>
      </c>
      <c r="D916" s="111" t="s">
        <v>25</v>
      </c>
      <c r="E916" s="111" t="s">
        <v>928</v>
      </c>
      <c r="F916" s="297" t="s">
        <v>952</v>
      </c>
      <c r="G916" s="298" t="s">
        <v>952</v>
      </c>
      <c r="H916" s="298" t="s">
        <v>952</v>
      </c>
      <c r="I916" s="298" t="s">
        <v>952</v>
      </c>
      <c r="J916" s="259">
        <v>0.9</v>
      </c>
      <c r="K916" s="260">
        <v>1</v>
      </c>
      <c r="L916" s="260">
        <v>1</v>
      </c>
      <c r="M916" s="261">
        <v>0.972972972972973</v>
      </c>
      <c r="N916" s="261">
        <v>0.980440097799511</v>
      </c>
      <c r="O916" s="262">
        <v>0.9</v>
      </c>
      <c r="P916" s="263">
        <v>0.944362564480472</v>
      </c>
      <c r="Q916" s="260">
        <v>0.922486288848263</v>
      </c>
      <c r="R916" s="260">
        <v>0.923718344657196</v>
      </c>
      <c r="S916" s="260">
        <v>0.941450054260762</v>
      </c>
      <c r="T916" s="262">
        <v>0.9</v>
      </c>
      <c r="U916" s="260">
        <v>0.918201915991157</v>
      </c>
      <c r="V916" s="260">
        <v>0.923583180987203</v>
      </c>
      <c r="W916" s="260">
        <v>0.920321185917233</v>
      </c>
      <c r="X916" s="260">
        <v>0.91242054674177</v>
      </c>
      <c r="Y916" s="262">
        <v>0.92</v>
      </c>
      <c r="Z916" s="262" t="s">
        <v>33</v>
      </c>
      <c r="AA916" s="262" t="s">
        <v>33</v>
      </c>
      <c r="AB916" s="262" t="s">
        <v>33</v>
      </c>
      <c r="AC916" s="262">
        <v>1</v>
      </c>
      <c r="AD916" s="262">
        <v>0.92</v>
      </c>
      <c r="AE916" s="260">
        <v>0.997975708502024</v>
      </c>
      <c r="AF916" s="260">
        <v>0.989062670895767</v>
      </c>
      <c r="AG916" s="260">
        <v>0.881704980842912</v>
      </c>
      <c r="AH916" s="260">
        <v>0.970701943560477</v>
      </c>
      <c r="AI916" s="262">
        <v>0.92</v>
      </c>
      <c r="AJ916" s="260">
        <v>0.951381215469613</v>
      </c>
      <c r="AK916" s="260">
        <v>0.943692870201097</v>
      </c>
      <c r="AL916" s="260">
        <v>0.957085520222291</v>
      </c>
      <c r="AM916" s="260">
        <v>0.954325867369346</v>
      </c>
      <c r="AN916" s="259">
        <v>0.99</v>
      </c>
      <c r="AO916" s="264">
        <v>1</v>
      </c>
      <c r="AP916" s="264">
        <v>1</v>
      </c>
      <c r="AQ916" s="264">
        <v>1</v>
      </c>
      <c r="AR916" s="265">
        <v>1</v>
      </c>
      <c r="AS916" s="286">
        <v>0.0656418488929858</v>
      </c>
      <c r="AT916" s="267">
        <v>0.125</v>
      </c>
      <c r="AU916" s="268">
        <v>0.1</v>
      </c>
      <c r="AV916" s="268">
        <v>0.0952380952380952</v>
      </c>
      <c r="AW916" s="268">
        <v>0.0872274143302181</v>
      </c>
      <c r="AX916" s="224"/>
      <c r="AY916" s="222"/>
    </row>
    <row r="917" ht="15" spans="1:51">
      <c r="A917" s="220"/>
      <c r="B917" s="224"/>
      <c r="C917" s="294" t="s">
        <v>927</v>
      </c>
      <c r="D917" s="111" t="s">
        <v>25</v>
      </c>
      <c r="E917" s="111" t="s">
        <v>928</v>
      </c>
      <c r="F917" s="301" t="s">
        <v>953</v>
      </c>
      <c r="G917" s="302" t="s">
        <v>953</v>
      </c>
      <c r="H917" s="302" t="s">
        <v>953</v>
      </c>
      <c r="I917" s="302" t="s">
        <v>953</v>
      </c>
      <c r="J917" s="259">
        <v>0.9</v>
      </c>
      <c r="K917" s="260">
        <v>0.936170212765957</v>
      </c>
      <c r="L917" s="260">
        <v>0.947368421052632</v>
      </c>
      <c r="M917" s="261">
        <v>1</v>
      </c>
      <c r="N917" s="261">
        <v>0.94181459566075</v>
      </c>
      <c r="O917" s="262">
        <v>0.9</v>
      </c>
      <c r="P917" s="263">
        <v>0.940215615811826</v>
      </c>
      <c r="Q917" s="260">
        <v>0.929041190723434</v>
      </c>
      <c r="R917" s="260">
        <v>0.932930513595166</v>
      </c>
      <c r="S917" s="260">
        <v>0.927577501525503</v>
      </c>
      <c r="T917" s="262">
        <v>0.9</v>
      </c>
      <c r="U917" s="260">
        <v>0.894805619078732</v>
      </c>
      <c r="V917" s="260">
        <v>0.920041536863967</v>
      </c>
      <c r="W917" s="260">
        <v>0.922960725075529</v>
      </c>
      <c r="X917" s="260">
        <v>0.899723614783618</v>
      </c>
      <c r="Y917" s="262">
        <v>0.92</v>
      </c>
      <c r="Z917" s="262" t="s">
        <v>33</v>
      </c>
      <c r="AA917" s="262" t="s">
        <v>33</v>
      </c>
      <c r="AB917" s="262" t="s">
        <v>33</v>
      </c>
      <c r="AC917" s="262">
        <v>0</v>
      </c>
      <c r="AD917" s="262">
        <v>0.92</v>
      </c>
      <c r="AE917" s="260">
        <v>0.998306997742664</v>
      </c>
      <c r="AF917" s="260">
        <v>0.97737556561086</v>
      </c>
      <c r="AG917" s="260">
        <v>0.894108280254777</v>
      </c>
      <c r="AH917" s="260">
        <v>0.897997387897257</v>
      </c>
      <c r="AI917" s="262">
        <v>0.92</v>
      </c>
      <c r="AJ917" s="260">
        <v>0.958210904342148</v>
      </c>
      <c r="AK917" s="260">
        <v>0.969885773624091</v>
      </c>
      <c r="AL917" s="260">
        <v>0.977945619335347</v>
      </c>
      <c r="AM917" s="260">
        <v>0.967769722202283</v>
      </c>
      <c r="AN917" s="259">
        <v>0.99</v>
      </c>
      <c r="AO917" s="264">
        <v>1</v>
      </c>
      <c r="AP917" s="264">
        <v>1</v>
      </c>
      <c r="AQ917" s="264">
        <v>1</v>
      </c>
      <c r="AR917" s="265">
        <v>1</v>
      </c>
      <c r="AS917" s="286">
        <v>0.0656418488929858</v>
      </c>
      <c r="AT917" s="267">
        <v>0.32</v>
      </c>
      <c r="AU917" s="268">
        <v>0.307692307692308</v>
      </c>
      <c r="AV917" s="268">
        <v>0.0526315789473684</v>
      </c>
      <c r="AW917" s="268">
        <v>0.130733944954128</v>
      </c>
      <c r="AX917" s="224"/>
      <c r="AY917" s="222"/>
    </row>
    <row r="918" ht="15" spans="1:51">
      <c r="A918" s="220"/>
      <c r="B918" s="224"/>
      <c r="C918" s="294" t="s">
        <v>927</v>
      </c>
      <c r="D918" s="111" t="s">
        <v>25</v>
      </c>
      <c r="E918" s="111" t="s">
        <v>928</v>
      </c>
      <c r="F918" s="297" t="s">
        <v>954</v>
      </c>
      <c r="G918" s="298" t="s">
        <v>954</v>
      </c>
      <c r="H918" s="298" t="s">
        <v>954</v>
      </c>
      <c r="I918" s="298" t="s">
        <v>954</v>
      </c>
      <c r="J918" s="259">
        <v>0.9</v>
      </c>
      <c r="K918" s="260">
        <v>0.984615384615385</v>
      </c>
      <c r="L918" s="260">
        <v>0.984126984126984</v>
      </c>
      <c r="M918" s="261">
        <v>0.984615384615385</v>
      </c>
      <c r="N918" s="261">
        <v>0.985218508997429</v>
      </c>
      <c r="O918" s="262">
        <v>0.9</v>
      </c>
      <c r="P918" s="263">
        <v>0.979541446208113</v>
      </c>
      <c r="Q918" s="260">
        <v>0.984703632887189</v>
      </c>
      <c r="R918" s="260">
        <v>0.984012789768185</v>
      </c>
      <c r="S918" s="260">
        <v>0.97150403681466</v>
      </c>
      <c r="T918" s="262">
        <v>0.9</v>
      </c>
      <c r="U918" s="260">
        <v>0.940035273368607</v>
      </c>
      <c r="V918" s="260">
        <v>0.959634586785638</v>
      </c>
      <c r="W918" s="260">
        <v>0.938928856914468</v>
      </c>
      <c r="X918" s="260">
        <v>0.940904573241297</v>
      </c>
      <c r="Y918" s="262">
        <v>0.92</v>
      </c>
      <c r="Z918" s="262" t="s">
        <v>33</v>
      </c>
      <c r="AA918" s="262" t="s">
        <v>33</v>
      </c>
      <c r="AB918" s="262" t="s">
        <v>33</v>
      </c>
      <c r="AC918" s="262">
        <v>0.75</v>
      </c>
      <c r="AD918" s="262">
        <v>0.92</v>
      </c>
      <c r="AE918" s="260">
        <v>0.983724137931035</v>
      </c>
      <c r="AF918" s="260">
        <v>0.82102766798419</v>
      </c>
      <c r="AG918" s="260">
        <v>0.976878612716763</v>
      </c>
      <c r="AH918" s="260">
        <v>0.973253736192333</v>
      </c>
      <c r="AI918" s="262">
        <v>0.92</v>
      </c>
      <c r="AJ918" s="260">
        <v>0.978138222849083</v>
      </c>
      <c r="AK918" s="260">
        <v>0.983216486084555</v>
      </c>
      <c r="AL918" s="260">
        <v>0.984652278177458</v>
      </c>
      <c r="AM918" s="260">
        <v>0.986184273211102</v>
      </c>
      <c r="AN918" s="259">
        <v>0.99</v>
      </c>
      <c r="AO918" s="264">
        <v>1</v>
      </c>
      <c r="AP918" s="264">
        <v>1</v>
      </c>
      <c r="AQ918" s="264">
        <v>1</v>
      </c>
      <c r="AR918" s="265">
        <v>1</v>
      </c>
      <c r="AS918" s="286">
        <v>0.0656418488929858</v>
      </c>
      <c r="AT918" s="267">
        <v>0.105263157894737</v>
      </c>
      <c r="AU918" s="268">
        <v>0.285714285714286</v>
      </c>
      <c r="AV918" s="268">
        <v>0.0344827586206897</v>
      </c>
      <c r="AW918" s="268">
        <v>0.0595446584938704</v>
      </c>
      <c r="AX918" s="224"/>
      <c r="AY918" s="222"/>
    </row>
    <row r="919" ht="15" spans="1:51">
      <c r="A919" s="220"/>
      <c r="B919" s="224"/>
      <c r="C919" s="294" t="s">
        <v>927</v>
      </c>
      <c r="D919" s="111" t="s">
        <v>25</v>
      </c>
      <c r="E919" s="111" t="s">
        <v>928</v>
      </c>
      <c r="F919" s="297" t="s">
        <v>955</v>
      </c>
      <c r="G919" s="298" t="s">
        <v>955</v>
      </c>
      <c r="H919" s="298" t="s">
        <v>955</v>
      </c>
      <c r="I919" s="298" t="s">
        <v>955</v>
      </c>
      <c r="J919" s="259">
        <v>0.9</v>
      </c>
      <c r="K919" s="260">
        <v>1</v>
      </c>
      <c r="L919" s="260">
        <v>0.978260869565217</v>
      </c>
      <c r="M919" s="261">
        <v>1</v>
      </c>
      <c r="N919" s="261">
        <v>0.978165938864629</v>
      </c>
      <c r="O919" s="262">
        <v>0.9</v>
      </c>
      <c r="P919" s="263">
        <v>0.980559506875296</v>
      </c>
      <c r="Q919" s="260">
        <v>0.948967756900951</v>
      </c>
      <c r="R919" s="260">
        <v>0.951418744625967</v>
      </c>
      <c r="S919" s="260">
        <v>0.966364924161283</v>
      </c>
      <c r="T919" s="262">
        <v>0.9</v>
      </c>
      <c r="U919" s="260">
        <v>0.932432432432432</v>
      </c>
      <c r="V919" s="260">
        <v>0.9526791927627</v>
      </c>
      <c r="W919" s="260">
        <v>0.935081685296647</v>
      </c>
      <c r="X919" s="260">
        <v>0.937351000241855</v>
      </c>
      <c r="Y919" s="262">
        <v>0.92</v>
      </c>
      <c r="Z919" s="262" t="s">
        <v>33</v>
      </c>
      <c r="AA919" s="262" t="s">
        <v>33</v>
      </c>
      <c r="AB919" s="262" t="s">
        <v>33</v>
      </c>
      <c r="AC919" s="262">
        <v>1</v>
      </c>
      <c r="AD919" s="262">
        <v>0.92</v>
      </c>
      <c r="AE919" s="260">
        <v>0.299127294613301</v>
      </c>
      <c r="AF919" s="260">
        <v>0.433580752495521</v>
      </c>
      <c r="AG919" s="260">
        <v>0.118449279803861</v>
      </c>
      <c r="AH919" s="260">
        <v>0.3258558130299</v>
      </c>
      <c r="AI919" s="262">
        <v>0.92</v>
      </c>
      <c r="AJ919" s="260">
        <v>0.980832938949361</v>
      </c>
      <c r="AK919" s="260">
        <v>0.98191933240612</v>
      </c>
      <c r="AL919" s="260">
        <v>0.988824414356329</v>
      </c>
      <c r="AM919" s="260">
        <v>0.984666891011536</v>
      </c>
      <c r="AN919" s="259">
        <v>0.99</v>
      </c>
      <c r="AO919" s="264">
        <v>1</v>
      </c>
      <c r="AP919" s="264">
        <v>1</v>
      </c>
      <c r="AQ919" s="264">
        <v>1</v>
      </c>
      <c r="AR919" s="265">
        <v>1</v>
      </c>
      <c r="AS919" s="286">
        <v>0.0656418488929858</v>
      </c>
      <c r="AT919" s="267">
        <v>0.032258064516129</v>
      </c>
      <c r="AU919" s="268">
        <v>0.0645161290322581</v>
      </c>
      <c r="AV919" s="268">
        <v>0.0740740740740741</v>
      </c>
      <c r="AW919" s="268">
        <v>0.0880733944954128</v>
      </c>
      <c r="AX919" s="224"/>
      <c r="AY919" s="222"/>
    </row>
    <row r="920" ht="15" spans="1:51">
      <c r="A920" s="220"/>
      <c r="B920" s="224"/>
      <c r="C920" s="294" t="s">
        <v>927</v>
      </c>
      <c r="D920" s="111" t="s">
        <v>25</v>
      </c>
      <c r="E920" s="111" t="s">
        <v>928</v>
      </c>
      <c r="F920" s="297" t="s">
        <v>956</v>
      </c>
      <c r="G920" s="298" t="s">
        <v>956</v>
      </c>
      <c r="H920" s="298" t="s">
        <v>956</v>
      </c>
      <c r="I920" s="298" t="s">
        <v>956</v>
      </c>
      <c r="J920" s="259">
        <v>0.9</v>
      </c>
      <c r="K920" s="260">
        <v>1</v>
      </c>
      <c r="L920" s="260">
        <v>1</v>
      </c>
      <c r="M920" s="261">
        <v>1</v>
      </c>
      <c r="N920" s="261">
        <v>0.991935483870968</v>
      </c>
      <c r="O920" s="262">
        <v>0.9</v>
      </c>
      <c r="P920" s="263">
        <v>0.989827856025039</v>
      </c>
      <c r="Q920" s="260">
        <v>0.992264851485149</v>
      </c>
      <c r="R920" s="260">
        <v>0.99569171852561</v>
      </c>
      <c r="S920" s="260">
        <v>0.992656206107789</v>
      </c>
      <c r="T920" s="262">
        <v>0.9</v>
      </c>
      <c r="U920" s="260">
        <v>0.95018257694314</v>
      </c>
      <c r="V920" s="260">
        <v>0.973081683168317</v>
      </c>
      <c r="W920" s="260">
        <v>0.953566299664911</v>
      </c>
      <c r="X920" s="260">
        <v>0.95780328263574</v>
      </c>
      <c r="Y920" s="262">
        <v>0.92</v>
      </c>
      <c r="Z920" s="262" t="s">
        <v>33</v>
      </c>
      <c r="AA920" s="262" t="s">
        <v>33</v>
      </c>
      <c r="AB920" s="262" t="s">
        <v>33</v>
      </c>
      <c r="AC920" s="262">
        <v>1</v>
      </c>
      <c r="AD920" s="262">
        <v>0.92</v>
      </c>
      <c r="AE920" s="260">
        <v>0.97198094704399</v>
      </c>
      <c r="AF920" s="260">
        <v>0.760658914728682</v>
      </c>
      <c r="AG920" s="260">
        <v>0.987939698492462</v>
      </c>
      <c r="AH920" s="260">
        <v>0.968092287844467</v>
      </c>
      <c r="AI920" s="262">
        <v>0.92</v>
      </c>
      <c r="AJ920" s="260">
        <v>0.985919165580183</v>
      </c>
      <c r="AK920" s="260">
        <v>0.989792762140427</v>
      </c>
      <c r="AL920" s="260">
        <v>0.988511249401628</v>
      </c>
      <c r="AM920" s="260">
        <v>0.990391462644053</v>
      </c>
      <c r="AN920" s="259">
        <v>0.99</v>
      </c>
      <c r="AO920" s="264">
        <v>1</v>
      </c>
      <c r="AP920" s="264">
        <v>1</v>
      </c>
      <c r="AQ920" s="264">
        <v>1</v>
      </c>
      <c r="AR920" s="265">
        <v>1</v>
      </c>
      <c r="AS920" s="286">
        <v>0.0656418488929858</v>
      </c>
      <c r="AT920" s="267">
        <v>0.0714285714285714</v>
      </c>
      <c r="AU920" s="268">
        <v>0</v>
      </c>
      <c r="AV920" s="268">
        <v>0.05</v>
      </c>
      <c r="AW920" s="268">
        <v>0.0379746835443038</v>
      </c>
      <c r="AX920" s="224"/>
      <c r="AY920" s="222"/>
    </row>
    <row r="921" ht="15" spans="1:51">
      <c r="A921" s="220"/>
      <c r="B921" s="224"/>
      <c r="C921" s="294" t="s">
        <v>927</v>
      </c>
      <c r="D921" s="111" t="s">
        <v>25</v>
      </c>
      <c r="E921" s="111" t="s">
        <v>928</v>
      </c>
      <c r="F921" s="297" t="s">
        <v>957</v>
      </c>
      <c r="G921" s="298" t="s">
        <v>957</v>
      </c>
      <c r="H921" s="298" t="s">
        <v>957</v>
      </c>
      <c r="I921" s="298" t="s">
        <v>957</v>
      </c>
      <c r="J921" s="259">
        <v>0.9</v>
      </c>
      <c r="K921" s="260">
        <v>0.978260869565217</v>
      </c>
      <c r="L921" s="260">
        <v>0.975</v>
      </c>
      <c r="M921" s="261">
        <v>0.979166666666667</v>
      </c>
      <c r="N921" s="261">
        <v>0.973659454374412</v>
      </c>
      <c r="O921" s="262">
        <v>0.9</v>
      </c>
      <c r="P921" s="263">
        <v>0.978787878787879</v>
      </c>
      <c r="Q921" s="260">
        <v>0.963522476050111</v>
      </c>
      <c r="R921" s="260">
        <v>0.968253968253968</v>
      </c>
      <c r="S921" s="260">
        <v>0.942891958709738</v>
      </c>
      <c r="T921" s="262">
        <v>0.9</v>
      </c>
      <c r="U921" s="260">
        <v>0.933636363636364</v>
      </c>
      <c r="V921" s="260">
        <v>0.9240972733972</v>
      </c>
      <c r="W921" s="260">
        <v>0.935642135642136</v>
      </c>
      <c r="X921" s="260">
        <v>0.924062943044278</v>
      </c>
      <c r="Y921" s="262">
        <v>0.92</v>
      </c>
      <c r="Z921" s="262" t="s">
        <v>33</v>
      </c>
      <c r="AA921" s="262" t="s">
        <v>33</v>
      </c>
      <c r="AB921" s="262" t="s">
        <v>33</v>
      </c>
      <c r="AC921" s="262" t="s">
        <v>33</v>
      </c>
      <c r="AD921" s="262">
        <v>0.92</v>
      </c>
      <c r="AE921" s="260">
        <v>0.98406747891284</v>
      </c>
      <c r="AF921" s="260">
        <v>0.990494296577947</v>
      </c>
      <c r="AG921" s="260">
        <v>0.988235294117647</v>
      </c>
      <c r="AH921" s="260">
        <v>0.985408818379583</v>
      </c>
      <c r="AI921" s="262">
        <v>0.92</v>
      </c>
      <c r="AJ921" s="260">
        <v>0.961818181818182</v>
      </c>
      <c r="AK921" s="260">
        <v>0.942520265291083</v>
      </c>
      <c r="AL921" s="260">
        <v>0.958441558441558</v>
      </c>
      <c r="AM921" s="260">
        <v>0.961826426236423</v>
      </c>
      <c r="AN921" s="259">
        <v>0.99</v>
      </c>
      <c r="AO921" s="264">
        <v>1</v>
      </c>
      <c r="AP921" s="264">
        <v>1</v>
      </c>
      <c r="AQ921" s="264">
        <v>1</v>
      </c>
      <c r="AR921" s="265">
        <v>1</v>
      </c>
      <c r="AS921" s="286">
        <v>0.0656418488929858</v>
      </c>
      <c r="AT921" s="267">
        <v>0</v>
      </c>
      <c r="AU921" s="268">
        <v>0</v>
      </c>
      <c r="AV921" s="268">
        <v>0.111111111111111</v>
      </c>
      <c r="AW921" s="268">
        <v>0.0502283105022831</v>
      </c>
      <c r="AX921" s="224"/>
      <c r="AY921" s="222"/>
    </row>
    <row r="922" ht="15" spans="1:51">
      <c r="A922" s="220"/>
      <c r="B922" s="224"/>
      <c r="C922" s="294" t="s">
        <v>927</v>
      </c>
      <c r="D922" s="111" t="s">
        <v>25</v>
      </c>
      <c r="E922" s="111" t="s">
        <v>928</v>
      </c>
      <c r="F922" s="297" t="s">
        <v>958</v>
      </c>
      <c r="G922" s="298" t="s">
        <v>958</v>
      </c>
      <c r="H922" s="298" t="s">
        <v>958</v>
      </c>
      <c r="I922" s="298" t="s">
        <v>958</v>
      </c>
      <c r="J922" s="259">
        <v>0.9</v>
      </c>
      <c r="K922" s="260">
        <v>0.9</v>
      </c>
      <c r="L922" s="260">
        <v>0.918918918918919</v>
      </c>
      <c r="M922" s="261">
        <v>0.926829268292683</v>
      </c>
      <c r="N922" s="261">
        <v>0.936026936026936</v>
      </c>
      <c r="O922" s="262">
        <v>0.9</v>
      </c>
      <c r="P922" s="263">
        <v>0.943607818007049</v>
      </c>
      <c r="Q922" s="260">
        <v>0.966224747474748</v>
      </c>
      <c r="R922" s="260">
        <v>0.985053176200058</v>
      </c>
      <c r="S922" s="260">
        <v>0.963234429045389</v>
      </c>
      <c r="T922" s="262">
        <v>0.9</v>
      </c>
      <c r="U922" s="260">
        <v>0.901634091637296</v>
      </c>
      <c r="V922" s="260">
        <v>0.941919191919192</v>
      </c>
      <c r="W922" s="260">
        <v>0.947111238861742</v>
      </c>
      <c r="X922" s="260">
        <v>0.922456998988212</v>
      </c>
      <c r="Y922" s="262">
        <v>0.92</v>
      </c>
      <c r="Z922" s="262" t="s">
        <v>33</v>
      </c>
      <c r="AA922" s="262" t="s">
        <v>33</v>
      </c>
      <c r="AB922" s="262" t="s">
        <v>33</v>
      </c>
      <c r="AC922" s="262">
        <v>1</v>
      </c>
      <c r="AD922" s="262">
        <v>0.92</v>
      </c>
      <c r="AE922" s="260">
        <v>0.976296709425544</v>
      </c>
      <c r="AF922" s="260">
        <v>0.973063269993736</v>
      </c>
      <c r="AG922" s="260">
        <v>0.351409052092229</v>
      </c>
      <c r="AH922" s="260">
        <v>0.892923262261828</v>
      </c>
      <c r="AI922" s="262">
        <v>0.92</v>
      </c>
      <c r="AJ922" s="260">
        <v>0.9696</v>
      </c>
      <c r="AK922" s="260">
        <v>0.972257250945776</v>
      </c>
      <c r="AL922" s="260">
        <v>0.979879275653924</v>
      </c>
      <c r="AM922" s="260">
        <v>0.975625242512963</v>
      </c>
      <c r="AN922" s="259">
        <v>0.99</v>
      </c>
      <c r="AO922" s="264">
        <v>1</v>
      </c>
      <c r="AP922" s="264">
        <v>1</v>
      </c>
      <c r="AQ922" s="264">
        <v>1</v>
      </c>
      <c r="AR922" s="265">
        <v>1</v>
      </c>
      <c r="AS922" s="286">
        <v>0.0656418488929858</v>
      </c>
      <c r="AT922" s="267">
        <v>0.037037037037037</v>
      </c>
      <c r="AU922" s="268">
        <v>0.15</v>
      </c>
      <c r="AV922" s="268">
        <v>0.0625</v>
      </c>
      <c r="AW922" s="268">
        <v>0.0598503740648379</v>
      </c>
      <c r="AX922" s="224"/>
      <c r="AY922" s="222"/>
    </row>
    <row r="923" ht="15" spans="1:51">
      <c r="A923" s="220"/>
      <c r="B923" s="224"/>
      <c r="C923" s="294" t="s">
        <v>927</v>
      </c>
      <c r="D923" s="111" t="s">
        <v>25</v>
      </c>
      <c r="E923" s="111" t="s">
        <v>928</v>
      </c>
      <c r="F923" s="297" t="s">
        <v>959</v>
      </c>
      <c r="G923" s="298" t="s">
        <v>959</v>
      </c>
      <c r="H923" s="298" t="s">
        <v>959</v>
      </c>
      <c r="I923" s="298" t="s">
        <v>959</v>
      </c>
      <c r="J923" s="259">
        <v>0.9</v>
      </c>
      <c r="K923" s="260">
        <v>1</v>
      </c>
      <c r="L923" s="260">
        <v>1</v>
      </c>
      <c r="M923" s="261">
        <v>1</v>
      </c>
      <c r="N923" s="261">
        <v>0.981651376146789</v>
      </c>
      <c r="O923" s="262">
        <v>0.9</v>
      </c>
      <c r="P923" s="263">
        <v>0.968291250733999</v>
      </c>
      <c r="Q923" s="260">
        <v>0.959372114496768</v>
      </c>
      <c r="R923" s="260">
        <v>0.981703470031546</v>
      </c>
      <c r="S923" s="260">
        <v>0.963656985058435</v>
      </c>
      <c r="T923" s="262">
        <v>0.9</v>
      </c>
      <c r="U923" s="260">
        <v>0.935408103347035</v>
      </c>
      <c r="V923" s="260">
        <v>0.902123730378578</v>
      </c>
      <c r="W923" s="260">
        <v>0.947003154574133</v>
      </c>
      <c r="X923" s="260">
        <v>0.924873021352138</v>
      </c>
      <c r="Y923" s="262">
        <v>0.92</v>
      </c>
      <c r="Z923" s="262">
        <v>0.920768307322929</v>
      </c>
      <c r="AA923" s="262">
        <v>0.837320574162679</v>
      </c>
      <c r="AB923" s="262">
        <v>0.921219822109276</v>
      </c>
      <c r="AC923" s="262">
        <v>0.912285425782565</v>
      </c>
      <c r="AD923" s="262">
        <v>0.92</v>
      </c>
      <c r="AE923" s="260">
        <v>0.997914494264859</v>
      </c>
      <c r="AF923" s="260">
        <v>0.971410006497726</v>
      </c>
      <c r="AG923" s="260">
        <v>0.997233748271093</v>
      </c>
      <c r="AH923" s="260">
        <v>0.990889456116238</v>
      </c>
      <c r="AI923" s="262">
        <v>0.92</v>
      </c>
      <c r="AJ923" s="260">
        <v>0.949526813880126</v>
      </c>
      <c r="AK923" s="260">
        <v>0.937306501547988</v>
      </c>
      <c r="AL923" s="260">
        <v>0.956576728499157</v>
      </c>
      <c r="AM923" s="260">
        <v>0.953100187671431</v>
      </c>
      <c r="AN923" s="259">
        <v>0.99</v>
      </c>
      <c r="AO923" s="264">
        <v>1</v>
      </c>
      <c r="AP923" s="264">
        <v>1</v>
      </c>
      <c r="AQ923" s="264">
        <v>1</v>
      </c>
      <c r="AR923" s="265">
        <v>1</v>
      </c>
      <c r="AS923" s="286">
        <v>0.0656418488929858</v>
      </c>
      <c r="AT923" s="267">
        <v>0.125</v>
      </c>
      <c r="AU923" s="268">
        <v>0</v>
      </c>
      <c r="AV923" s="268">
        <v>0.166666666666667</v>
      </c>
      <c r="AW923" s="268">
        <v>0.0897435897435897</v>
      </c>
      <c r="AX923" s="224"/>
      <c r="AY923" s="222"/>
    </row>
    <row r="924" ht="15" spans="1:51">
      <c r="A924" s="220"/>
      <c r="B924" s="224"/>
      <c r="C924" s="294" t="s">
        <v>927</v>
      </c>
      <c r="D924" s="111" t="s">
        <v>25</v>
      </c>
      <c r="E924" s="111" t="s">
        <v>928</v>
      </c>
      <c r="F924" s="297" t="s">
        <v>960</v>
      </c>
      <c r="G924" s="298" t="s">
        <v>960</v>
      </c>
      <c r="H924" s="298" t="s">
        <v>960</v>
      </c>
      <c r="I924" s="298" t="s">
        <v>960</v>
      </c>
      <c r="J924" s="259">
        <v>0.9</v>
      </c>
      <c r="K924" s="260">
        <v>0.947368421052632</v>
      </c>
      <c r="L924" s="260">
        <v>0.888888888888889</v>
      </c>
      <c r="M924" s="261">
        <v>0.904761904761905</v>
      </c>
      <c r="N924" s="261">
        <v>0.945601851851852</v>
      </c>
      <c r="O924" s="262">
        <v>0.9</v>
      </c>
      <c r="P924" s="263">
        <v>0.963782696177062</v>
      </c>
      <c r="Q924" s="260">
        <v>0.975325755475464</v>
      </c>
      <c r="R924" s="260">
        <v>0.974129353233831</v>
      </c>
      <c r="S924" s="260">
        <v>0.963057936516045</v>
      </c>
      <c r="T924" s="262">
        <v>0.9</v>
      </c>
      <c r="U924" s="260">
        <v>0.907732106927278</v>
      </c>
      <c r="V924" s="260">
        <v>0.930690324369282</v>
      </c>
      <c r="W924" s="260">
        <v>0.927611940298507</v>
      </c>
      <c r="X924" s="260">
        <v>0.904232604231583</v>
      </c>
      <c r="Y924" s="262">
        <v>0.92</v>
      </c>
      <c r="Z924" s="262" t="s">
        <v>33</v>
      </c>
      <c r="AA924" s="262">
        <v>1</v>
      </c>
      <c r="AB924" s="262" t="s">
        <v>33</v>
      </c>
      <c r="AC924" s="262">
        <v>1</v>
      </c>
      <c r="AD924" s="262">
        <v>0.92</v>
      </c>
      <c r="AE924" s="260">
        <v>0.996687425467073</v>
      </c>
      <c r="AF924" s="260">
        <v>0.99746233148295</v>
      </c>
      <c r="AG924" s="260">
        <v>0.995837187789084</v>
      </c>
      <c r="AH924" s="260">
        <v>0.986020110910024</v>
      </c>
      <c r="AI924" s="262">
        <v>0.92</v>
      </c>
      <c r="AJ924" s="260">
        <v>0.954636807349986</v>
      </c>
      <c r="AK924" s="260">
        <v>0.954570637119114</v>
      </c>
      <c r="AL924" s="260">
        <v>0.961701069385725</v>
      </c>
      <c r="AM924" s="260">
        <v>0.962586944753695</v>
      </c>
      <c r="AN924" s="259">
        <v>0.99</v>
      </c>
      <c r="AO924" s="264">
        <v>1</v>
      </c>
      <c r="AP924" s="264">
        <v>1</v>
      </c>
      <c r="AQ924" s="264">
        <v>1</v>
      </c>
      <c r="AR924" s="265">
        <v>1</v>
      </c>
      <c r="AS924" s="286">
        <v>0.0656418488929858</v>
      </c>
      <c r="AT924" s="267">
        <v>0.0769230769230769</v>
      </c>
      <c r="AU924" s="268">
        <v>0.117647058823529</v>
      </c>
      <c r="AV924" s="268">
        <v>0.0869565217391304</v>
      </c>
      <c r="AW924" s="268">
        <v>0.0928381962864721</v>
      </c>
      <c r="AX924" s="224"/>
      <c r="AY924" s="222"/>
    </row>
    <row r="925" ht="15" spans="1:51">
      <c r="A925" s="220"/>
      <c r="B925" s="224"/>
      <c r="C925" s="294" t="s">
        <v>927</v>
      </c>
      <c r="D925" s="111" t="s">
        <v>25</v>
      </c>
      <c r="E925" s="111" t="s">
        <v>928</v>
      </c>
      <c r="F925" s="301" t="s">
        <v>961</v>
      </c>
      <c r="G925" s="302" t="s">
        <v>961</v>
      </c>
      <c r="H925" s="302" t="s">
        <v>961</v>
      </c>
      <c r="I925" s="302" t="s">
        <v>961</v>
      </c>
      <c r="J925" s="259">
        <v>0.9</v>
      </c>
      <c r="K925" s="260">
        <v>1</v>
      </c>
      <c r="L925" s="260">
        <v>1</v>
      </c>
      <c r="M925" s="261">
        <v>1</v>
      </c>
      <c r="N925" s="261">
        <v>0.994614003590664</v>
      </c>
      <c r="O925" s="262">
        <v>0.9</v>
      </c>
      <c r="P925" s="263">
        <v>0.993397663788725</v>
      </c>
      <c r="Q925" s="260">
        <v>0.991005723630417</v>
      </c>
      <c r="R925" s="260">
        <v>0.990120746432492</v>
      </c>
      <c r="S925" s="260">
        <v>0.987298409520632</v>
      </c>
      <c r="T925" s="262">
        <v>0.9</v>
      </c>
      <c r="U925" s="260">
        <v>0.913661757237176</v>
      </c>
      <c r="V925" s="260">
        <v>0.956663941128373</v>
      </c>
      <c r="W925" s="260">
        <v>0.937980241492865</v>
      </c>
      <c r="X925" s="260">
        <v>0.942453564675787</v>
      </c>
      <c r="Y925" s="262">
        <v>0.92</v>
      </c>
      <c r="Z925" s="262">
        <v>0.926229508196721</v>
      </c>
      <c r="AA925" s="262">
        <v>0.841897233201581</v>
      </c>
      <c r="AB925" s="262">
        <v>0.957878315132605</v>
      </c>
      <c r="AC925" s="262">
        <v>0.926946877762597</v>
      </c>
      <c r="AD925" s="262">
        <v>0.92</v>
      </c>
      <c r="AE925" s="260">
        <v>0.990937924784776</v>
      </c>
      <c r="AF925" s="260">
        <v>0.729095074455899</v>
      </c>
      <c r="AG925" s="260">
        <v>0.99009900990099</v>
      </c>
      <c r="AH925" s="260">
        <v>0.967710352660127</v>
      </c>
      <c r="AI925" s="262">
        <v>0.92</v>
      </c>
      <c r="AJ925" s="260">
        <v>0.973633191159364</v>
      </c>
      <c r="AK925" s="260">
        <v>0.963414634146341</v>
      </c>
      <c r="AL925" s="260">
        <v>0.984977669508729</v>
      </c>
      <c r="AM925" s="260">
        <v>0.97598146793465</v>
      </c>
      <c r="AN925" s="259">
        <v>0.99</v>
      </c>
      <c r="AO925" s="264">
        <v>1</v>
      </c>
      <c r="AP925" s="264">
        <v>1</v>
      </c>
      <c r="AQ925" s="264">
        <v>1</v>
      </c>
      <c r="AR925" s="265">
        <v>1</v>
      </c>
      <c r="AS925" s="286">
        <v>0.0656418488929858</v>
      </c>
      <c r="AT925" s="267">
        <v>0.15</v>
      </c>
      <c r="AU925" s="268">
        <v>0</v>
      </c>
      <c r="AV925" s="268">
        <v>0.142857142857143</v>
      </c>
      <c r="AW925" s="268">
        <v>0.0711297071129707</v>
      </c>
      <c r="AX925" s="224"/>
      <c r="AY925" s="222"/>
    </row>
    <row r="926" ht="15" spans="1:51">
      <c r="A926" s="220"/>
      <c r="B926" s="224"/>
      <c r="C926" s="294" t="s">
        <v>927</v>
      </c>
      <c r="D926" s="111" t="s">
        <v>25</v>
      </c>
      <c r="E926" s="111" t="s">
        <v>928</v>
      </c>
      <c r="F926" s="297" t="s">
        <v>962</v>
      </c>
      <c r="G926" s="298" t="s">
        <v>962</v>
      </c>
      <c r="H926" s="298" t="s">
        <v>962</v>
      </c>
      <c r="I926" s="298" t="s">
        <v>962</v>
      </c>
      <c r="J926" s="259">
        <v>0.9</v>
      </c>
      <c r="K926" s="260">
        <v>0.952380952380952</v>
      </c>
      <c r="L926" s="260">
        <v>1</v>
      </c>
      <c r="M926" s="261">
        <v>1</v>
      </c>
      <c r="N926" s="261">
        <v>0.955897435897436</v>
      </c>
      <c r="O926" s="262">
        <v>0.9</v>
      </c>
      <c r="P926" s="263">
        <v>0.965297269711661</v>
      </c>
      <c r="Q926" s="260">
        <v>0.89365671641791</v>
      </c>
      <c r="R926" s="260">
        <v>0.946260525012382</v>
      </c>
      <c r="S926" s="260">
        <v>0.944421313456481</v>
      </c>
      <c r="T926" s="262">
        <v>0.9</v>
      </c>
      <c r="U926" s="260">
        <v>0.914774177085991</v>
      </c>
      <c r="V926" s="260">
        <v>0.881218905472637</v>
      </c>
      <c r="W926" s="260">
        <v>0.912580485388806</v>
      </c>
      <c r="X926" s="260">
        <v>0.925471956780031</v>
      </c>
      <c r="Y926" s="262">
        <v>0.92</v>
      </c>
      <c r="Z926" s="262" t="s">
        <v>33</v>
      </c>
      <c r="AA926" s="262">
        <v>1</v>
      </c>
      <c r="AB926" s="262" t="s">
        <v>33</v>
      </c>
      <c r="AC926" s="262">
        <v>0.666666666666667</v>
      </c>
      <c r="AD926" s="262">
        <v>0.92</v>
      </c>
      <c r="AE926" s="260">
        <v>0.980023501762632</v>
      </c>
      <c r="AF926" s="260">
        <v>0.819698173153296</v>
      </c>
      <c r="AG926" s="260">
        <v>0.924357034795764</v>
      </c>
      <c r="AH926" s="260">
        <v>0.972043464500475</v>
      </c>
      <c r="AI926" s="262">
        <v>0.92</v>
      </c>
      <c r="AJ926" s="260">
        <v>0.945904567491707</v>
      </c>
      <c r="AK926" s="260">
        <v>0.903356121814792</v>
      </c>
      <c r="AL926" s="260">
        <v>0.960376423972264</v>
      </c>
      <c r="AM926" s="260">
        <v>0.954490069452906</v>
      </c>
      <c r="AN926" s="259">
        <v>0.99</v>
      </c>
      <c r="AO926" s="264">
        <v>1</v>
      </c>
      <c r="AP926" s="264">
        <v>1</v>
      </c>
      <c r="AQ926" s="264">
        <v>1</v>
      </c>
      <c r="AR926" s="265">
        <v>1</v>
      </c>
      <c r="AS926" s="286">
        <v>0.0656418488929858</v>
      </c>
      <c r="AT926" s="267">
        <v>0</v>
      </c>
      <c r="AU926" s="268">
        <v>0.333333333333333</v>
      </c>
      <c r="AV926" s="268">
        <v>0.0588235294117647</v>
      </c>
      <c r="AW926" s="268">
        <v>0.078125</v>
      </c>
      <c r="AX926" s="224"/>
      <c r="AY926" s="222"/>
    </row>
    <row r="927" ht="15" spans="1:51">
      <c r="A927" s="220"/>
      <c r="B927" s="224"/>
      <c r="C927" s="294" t="s">
        <v>927</v>
      </c>
      <c r="D927" s="111" t="s">
        <v>25</v>
      </c>
      <c r="E927" s="111" t="s">
        <v>928</v>
      </c>
      <c r="F927" s="297" t="s">
        <v>963</v>
      </c>
      <c r="G927" s="298" t="s">
        <v>963</v>
      </c>
      <c r="H927" s="298" t="s">
        <v>963</v>
      </c>
      <c r="I927" s="298" t="s">
        <v>963</v>
      </c>
      <c r="J927" s="259">
        <v>0.9</v>
      </c>
      <c r="K927" s="260">
        <v>0.871794871794872</v>
      </c>
      <c r="L927" s="260">
        <v>0.8125</v>
      </c>
      <c r="M927" s="261">
        <v>0.864864864864865</v>
      </c>
      <c r="N927" s="261">
        <v>0.844418052256532</v>
      </c>
      <c r="O927" s="262">
        <v>0.9</v>
      </c>
      <c r="P927" s="263">
        <v>0.95110103626943</v>
      </c>
      <c r="Q927" s="260">
        <v>0.88745247148289</v>
      </c>
      <c r="R927" s="260">
        <v>0.877729257641921</v>
      </c>
      <c r="S927" s="260">
        <v>0.898575617203629</v>
      </c>
      <c r="T927" s="262">
        <v>0.9</v>
      </c>
      <c r="U927" s="260">
        <v>0.90220207253886</v>
      </c>
      <c r="V927" s="260">
        <v>0.907984790874525</v>
      </c>
      <c r="W927" s="260">
        <v>0.9117903930131</v>
      </c>
      <c r="X927" s="260">
        <v>0.902080188761082</v>
      </c>
      <c r="Y927" s="262">
        <v>0.92</v>
      </c>
      <c r="Z927" s="262">
        <v>0.899515738498789</v>
      </c>
      <c r="AA927" s="262">
        <v>0.89086859688196</v>
      </c>
      <c r="AB927" s="262">
        <v>0.896666666666667</v>
      </c>
      <c r="AC927" s="262">
        <v>0.880764464157589</v>
      </c>
      <c r="AD927" s="262">
        <v>0.92</v>
      </c>
      <c r="AE927" s="260">
        <v>0.998702983138781</v>
      </c>
      <c r="AF927" s="260">
        <v>0.972851229607986</v>
      </c>
      <c r="AG927" s="260">
        <v>0.98695246971109</v>
      </c>
      <c r="AH927" s="260">
        <v>0.982195707031372</v>
      </c>
      <c r="AI927" s="262">
        <v>0.92</v>
      </c>
      <c r="AJ927" s="260">
        <v>0.928699207768975</v>
      </c>
      <c r="AK927" s="260">
        <v>0.933182332955832</v>
      </c>
      <c r="AL927" s="260">
        <v>0.942580421999308</v>
      </c>
      <c r="AM927" s="260">
        <v>0.940341648515733</v>
      </c>
      <c r="AN927" s="259">
        <v>0.99</v>
      </c>
      <c r="AO927" s="264">
        <v>1</v>
      </c>
      <c r="AP927" s="264">
        <v>1</v>
      </c>
      <c r="AQ927" s="264">
        <v>1</v>
      </c>
      <c r="AR927" s="265">
        <v>1</v>
      </c>
      <c r="AS927" s="286">
        <v>0.0656418488929858</v>
      </c>
      <c r="AT927" s="267">
        <v>0.133333333333333</v>
      </c>
      <c r="AU927" s="268">
        <v>0.0869565217391304</v>
      </c>
      <c r="AV927" s="268">
        <v>0.0512820512820513</v>
      </c>
      <c r="AW927" s="268">
        <v>0.0927947598253275</v>
      </c>
      <c r="AX927" s="224"/>
      <c r="AY927" s="222"/>
    </row>
    <row r="928" ht="15" spans="1:51">
      <c r="A928" s="220"/>
      <c r="B928" s="224"/>
      <c r="C928" s="294" t="s">
        <v>927</v>
      </c>
      <c r="D928" s="111" t="s">
        <v>25</v>
      </c>
      <c r="E928" s="111" t="s">
        <v>928</v>
      </c>
      <c r="F928" s="297" t="s">
        <v>964</v>
      </c>
      <c r="G928" s="298" t="s">
        <v>964</v>
      </c>
      <c r="H928" s="298" t="s">
        <v>964</v>
      </c>
      <c r="I928" s="298" t="s">
        <v>964</v>
      </c>
      <c r="J928" s="259">
        <v>0.9</v>
      </c>
      <c r="K928" s="260">
        <v>0.96</v>
      </c>
      <c r="L928" s="260">
        <v>1</v>
      </c>
      <c r="M928" s="261">
        <v>1</v>
      </c>
      <c r="N928" s="261">
        <v>0.939929328621908</v>
      </c>
      <c r="O928" s="262">
        <v>0.9</v>
      </c>
      <c r="P928" s="263">
        <v>0.927932960893855</v>
      </c>
      <c r="Q928" s="260">
        <v>0.923076923076923</v>
      </c>
      <c r="R928" s="260">
        <v>0.847286821705426</v>
      </c>
      <c r="S928" s="260">
        <v>0.799370373521654</v>
      </c>
      <c r="T928" s="262">
        <v>0.9</v>
      </c>
      <c r="U928" s="260">
        <v>0.841899441340782</v>
      </c>
      <c r="V928" s="260">
        <v>0.91048951048951</v>
      </c>
      <c r="W928" s="260">
        <v>0.883720930232558</v>
      </c>
      <c r="X928" s="260">
        <v>0.850279361297825</v>
      </c>
      <c r="Y928" s="262">
        <v>0.92</v>
      </c>
      <c r="Z928" s="262">
        <v>0.932409012131716</v>
      </c>
      <c r="AA928" s="262">
        <v>0.906716417910448</v>
      </c>
      <c r="AB928" s="262">
        <v>0.920588235294118</v>
      </c>
      <c r="AC928" s="262">
        <v>0.884000875465091</v>
      </c>
      <c r="AD928" s="262">
        <v>0.92</v>
      </c>
      <c r="AE928" s="260">
        <v>0.999037072701011</v>
      </c>
      <c r="AF928" s="260">
        <v>0.996176720475786</v>
      </c>
      <c r="AG928" s="260">
        <v>0.992615384615385</v>
      </c>
      <c r="AH928" s="260">
        <v>0.970486296256798</v>
      </c>
      <c r="AI928" s="262">
        <v>0.92</v>
      </c>
      <c r="AJ928" s="260">
        <v>0.931252636018558</v>
      </c>
      <c r="AK928" s="260">
        <v>0.934010152284264</v>
      </c>
      <c r="AL928" s="260">
        <v>0.941717791411043</v>
      </c>
      <c r="AM928" s="260">
        <v>0.93236214621845</v>
      </c>
      <c r="AN928" s="259">
        <v>0.99</v>
      </c>
      <c r="AO928" s="264">
        <v>1</v>
      </c>
      <c r="AP928" s="264">
        <v>1</v>
      </c>
      <c r="AQ928" s="264">
        <v>1</v>
      </c>
      <c r="AR928" s="265">
        <v>1</v>
      </c>
      <c r="AS928" s="286">
        <v>0.0656418488929858</v>
      </c>
      <c r="AT928" s="267">
        <v>0.208333333333333</v>
      </c>
      <c r="AU928" s="268">
        <v>0</v>
      </c>
      <c r="AV928" s="268">
        <v>0.0357142857142857</v>
      </c>
      <c r="AW928" s="268">
        <v>0.121052631578947</v>
      </c>
      <c r="AX928" s="224"/>
      <c r="AY928" s="222"/>
    </row>
    <row r="929" ht="15" spans="1:51">
      <c r="A929" s="220"/>
      <c r="B929" s="224"/>
      <c r="C929" s="294" t="s">
        <v>927</v>
      </c>
      <c r="D929" s="111" t="s">
        <v>125</v>
      </c>
      <c r="E929" s="111" t="s">
        <v>928</v>
      </c>
      <c r="F929" s="297" t="s">
        <v>965</v>
      </c>
      <c r="G929" s="298" t="s">
        <v>965</v>
      </c>
      <c r="H929" s="298" t="s">
        <v>965</v>
      </c>
      <c r="I929" s="298" t="s">
        <v>965</v>
      </c>
      <c r="J929" s="259">
        <v>0.9</v>
      </c>
      <c r="K929" s="260" t="s">
        <v>33</v>
      </c>
      <c r="L929" s="260" t="s">
        <v>33</v>
      </c>
      <c r="M929" s="261" t="s">
        <v>33</v>
      </c>
      <c r="N929" s="261" t="s">
        <v>33</v>
      </c>
      <c r="O929" s="262">
        <v>0.9</v>
      </c>
      <c r="P929" s="263" t="s">
        <v>33</v>
      </c>
      <c r="Q929" s="260" t="s">
        <v>33</v>
      </c>
      <c r="R929" s="260" t="s">
        <v>33</v>
      </c>
      <c r="S929" s="260">
        <v>0</v>
      </c>
      <c r="T929" s="262">
        <v>0.9</v>
      </c>
      <c r="U929" s="260" t="s">
        <v>33</v>
      </c>
      <c r="V929" s="260" t="s">
        <v>33</v>
      </c>
      <c r="W929" s="260" t="s">
        <v>33</v>
      </c>
      <c r="X929" s="260">
        <v>1</v>
      </c>
      <c r="Y929" s="262">
        <v>0.92</v>
      </c>
      <c r="Z929" s="262" t="s">
        <v>33</v>
      </c>
      <c r="AA929" s="262" t="s">
        <v>33</v>
      </c>
      <c r="AB929" s="262" t="s">
        <v>33</v>
      </c>
      <c r="AC929" s="262" t="s">
        <v>33</v>
      </c>
      <c r="AD929" s="262">
        <v>0.92</v>
      </c>
      <c r="AE929" s="260">
        <v>1</v>
      </c>
      <c r="AF929" s="260">
        <v>1</v>
      </c>
      <c r="AG929" s="260">
        <v>1</v>
      </c>
      <c r="AH929" s="260">
        <v>0.99836867862969</v>
      </c>
      <c r="AI929" s="262">
        <v>0.92</v>
      </c>
      <c r="AJ929" s="260" t="s">
        <v>33</v>
      </c>
      <c r="AK929" s="260" t="s">
        <v>33</v>
      </c>
      <c r="AL929" s="260" t="s">
        <v>33</v>
      </c>
      <c r="AM929" s="260">
        <v>1</v>
      </c>
      <c r="AN929" s="259">
        <v>0.99</v>
      </c>
      <c r="AO929" s="264" t="s">
        <v>33</v>
      </c>
      <c r="AP929" s="264">
        <v>1</v>
      </c>
      <c r="AQ929" s="264" t="s">
        <v>33</v>
      </c>
      <c r="AR929" s="265">
        <v>1</v>
      </c>
      <c r="AS929" s="286">
        <v>0.0656418488929858</v>
      </c>
      <c r="AT929" s="267" t="s">
        <v>33</v>
      </c>
      <c r="AU929" s="268" t="s">
        <v>33</v>
      </c>
      <c r="AV929" s="268" t="s">
        <v>33</v>
      </c>
      <c r="AW929" s="268" t="s">
        <v>33</v>
      </c>
      <c r="AX929" s="224"/>
      <c r="AY929" s="222"/>
    </row>
    <row r="930" ht="15" spans="1:51">
      <c r="A930" s="220"/>
      <c r="B930" s="224"/>
      <c r="C930" s="294" t="s">
        <v>927</v>
      </c>
      <c r="D930" s="111" t="s">
        <v>25</v>
      </c>
      <c r="E930" s="111" t="s">
        <v>928</v>
      </c>
      <c r="F930" s="301" t="s">
        <v>966</v>
      </c>
      <c r="G930" s="302" t="s">
        <v>966</v>
      </c>
      <c r="H930" s="302" t="s">
        <v>966</v>
      </c>
      <c r="I930" s="302" t="s">
        <v>966</v>
      </c>
      <c r="J930" s="259">
        <v>0.9</v>
      </c>
      <c r="K930" s="260">
        <v>0.838709677419355</v>
      </c>
      <c r="L930" s="260">
        <v>0.777777777777778</v>
      </c>
      <c r="M930" s="261">
        <v>0.8</v>
      </c>
      <c r="N930" s="261">
        <v>0.78796992481203</v>
      </c>
      <c r="O930" s="262">
        <v>0.9</v>
      </c>
      <c r="P930" s="263">
        <v>0.877131099353322</v>
      </c>
      <c r="Q930" s="260">
        <v>0.911483253588517</v>
      </c>
      <c r="R930" s="260">
        <v>0.7646484375</v>
      </c>
      <c r="S930" s="260">
        <v>0.838094737026709</v>
      </c>
      <c r="T930" s="262">
        <v>0.9</v>
      </c>
      <c r="U930" s="260">
        <v>0.878306878306878</v>
      </c>
      <c r="V930" s="260">
        <v>0.913078149920255</v>
      </c>
      <c r="W930" s="260">
        <v>0.90771484375</v>
      </c>
      <c r="X930" s="260">
        <v>0.868223987653671</v>
      </c>
      <c r="Y930" s="262">
        <v>0.92</v>
      </c>
      <c r="Z930" s="262">
        <v>0.895040369088812</v>
      </c>
      <c r="AA930" s="262">
        <v>0.888495575221239</v>
      </c>
      <c r="AB930" s="262">
        <v>0.885593220338983</v>
      </c>
      <c r="AC930" s="262">
        <v>0.881332408049965</v>
      </c>
      <c r="AD930" s="262">
        <v>0.92</v>
      </c>
      <c r="AE930" s="260">
        <v>0.990896865625323</v>
      </c>
      <c r="AF930" s="260">
        <v>0.996815286624204</v>
      </c>
      <c r="AG930" s="260">
        <v>0.992713494607986</v>
      </c>
      <c r="AH930" s="260">
        <v>0.986406760415038</v>
      </c>
      <c r="AI930" s="262">
        <v>0.92</v>
      </c>
      <c r="AJ930" s="260">
        <v>0.934222846441948</v>
      </c>
      <c r="AK930" s="260">
        <v>0.932930181418362</v>
      </c>
      <c r="AL930" s="260">
        <v>0.933260790714545</v>
      </c>
      <c r="AM930" s="260">
        <v>0.928620404964807</v>
      </c>
      <c r="AN930" s="259">
        <v>0.99</v>
      </c>
      <c r="AO930" s="264">
        <v>1</v>
      </c>
      <c r="AP930" s="264">
        <v>1</v>
      </c>
      <c r="AQ930" s="264">
        <v>1</v>
      </c>
      <c r="AR930" s="265">
        <v>1</v>
      </c>
      <c r="AS930" s="286">
        <v>0.0656418488929858</v>
      </c>
      <c r="AT930" s="267">
        <v>0.194444444444444</v>
      </c>
      <c r="AU930" s="268">
        <v>0.15625</v>
      </c>
      <c r="AV930" s="268">
        <v>0.0454545454545455</v>
      </c>
      <c r="AW930" s="268">
        <v>0.113636363636364</v>
      </c>
      <c r="AX930" s="224"/>
      <c r="AY930" s="222"/>
    </row>
    <row r="931" ht="15" spans="1:51">
      <c r="A931" s="220"/>
      <c r="B931" s="224"/>
      <c r="C931" s="294" t="s">
        <v>927</v>
      </c>
      <c r="D931" s="111" t="s">
        <v>25</v>
      </c>
      <c r="E931" s="111" t="s">
        <v>928</v>
      </c>
      <c r="F931" s="301" t="s">
        <v>967</v>
      </c>
      <c r="G931" s="302" t="s">
        <v>967</v>
      </c>
      <c r="H931" s="302" t="s">
        <v>967</v>
      </c>
      <c r="I931" s="302" t="s">
        <v>967</v>
      </c>
      <c r="J931" s="259">
        <v>0.9</v>
      </c>
      <c r="K931" s="260">
        <v>0.954545454545455</v>
      </c>
      <c r="L931" s="260">
        <v>0.888888888888889</v>
      </c>
      <c r="M931" s="261">
        <v>0.863636363636364</v>
      </c>
      <c r="N931" s="261">
        <v>0.953947368421053</v>
      </c>
      <c r="O931" s="262">
        <v>0.9</v>
      </c>
      <c r="P931" s="263">
        <v>0.952877208880834</v>
      </c>
      <c r="Q931" s="260">
        <v>0.951025056947608</v>
      </c>
      <c r="R931" s="260">
        <v>0.959027777777778</v>
      </c>
      <c r="S931" s="260">
        <v>0.91839295316621</v>
      </c>
      <c r="T931" s="262">
        <v>0.9</v>
      </c>
      <c r="U931" s="260">
        <v>0.916175804259175</v>
      </c>
      <c r="V931" s="260">
        <v>0.93621867881549</v>
      </c>
      <c r="W931" s="260">
        <v>0.902777777777778</v>
      </c>
      <c r="X931" s="260">
        <v>0.898087214810642</v>
      </c>
      <c r="Y931" s="262">
        <v>0.92</v>
      </c>
      <c r="Z931" s="262">
        <v>0.796875</v>
      </c>
      <c r="AA931" s="262">
        <v>0.889196675900277</v>
      </c>
      <c r="AB931" s="262">
        <v>0.857808857808858</v>
      </c>
      <c r="AC931" s="262">
        <v>0.850315599639315</v>
      </c>
      <c r="AD931" s="262">
        <v>0.92</v>
      </c>
      <c r="AE931" s="260">
        <v>0.997359735973597</v>
      </c>
      <c r="AF931" s="260">
        <v>0.994693680656054</v>
      </c>
      <c r="AG931" s="260">
        <v>0.913934426229508</v>
      </c>
      <c r="AH931" s="260">
        <v>0.964647035550783</v>
      </c>
      <c r="AI931" s="262">
        <v>0.92</v>
      </c>
      <c r="AJ931" s="260">
        <v>0.914155571128241</v>
      </c>
      <c r="AK931" s="260">
        <v>0.929838709677419</v>
      </c>
      <c r="AL931" s="260">
        <v>0.944890315676833</v>
      </c>
      <c r="AM931" s="260">
        <v>0.935309918196248</v>
      </c>
      <c r="AN931" s="259">
        <v>0.99</v>
      </c>
      <c r="AO931" s="264">
        <v>1</v>
      </c>
      <c r="AP931" s="264">
        <v>1</v>
      </c>
      <c r="AQ931" s="264">
        <v>1</v>
      </c>
      <c r="AR931" s="265">
        <v>1</v>
      </c>
      <c r="AS931" s="286">
        <v>0.0656418488929858</v>
      </c>
      <c r="AT931" s="267">
        <v>0.115384615384615</v>
      </c>
      <c r="AU931" s="268">
        <v>0.111111111111111</v>
      </c>
      <c r="AV931" s="268">
        <v>0.027027027027027</v>
      </c>
      <c r="AW931" s="268">
        <v>0.0878962536023055</v>
      </c>
      <c r="AX931" s="224"/>
      <c r="AY931" s="222"/>
    </row>
    <row r="932" ht="15" spans="1:51">
      <c r="A932" s="220"/>
      <c r="B932" s="224"/>
      <c r="C932" s="294" t="s">
        <v>927</v>
      </c>
      <c r="D932" s="111" t="s">
        <v>125</v>
      </c>
      <c r="E932" s="111" t="s">
        <v>928</v>
      </c>
      <c r="F932" s="297" t="s">
        <v>968</v>
      </c>
      <c r="G932" s="298" t="s">
        <v>968</v>
      </c>
      <c r="H932" s="298" t="s">
        <v>968</v>
      </c>
      <c r="I932" s="298" t="s">
        <v>968</v>
      </c>
      <c r="J932" s="259">
        <v>0.9</v>
      </c>
      <c r="K932" s="260" t="s">
        <v>33</v>
      </c>
      <c r="L932" s="260" t="s">
        <v>33</v>
      </c>
      <c r="M932" s="261" t="s">
        <v>33</v>
      </c>
      <c r="N932" s="261" t="s">
        <v>33</v>
      </c>
      <c r="O932" s="262">
        <v>0.9</v>
      </c>
      <c r="P932" s="263" t="s">
        <v>33</v>
      </c>
      <c r="Q932" s="260" t="s">
        <v>33</v>
      </c>
      <c r="R932" s="260" t="s">
        <v>33</v>
      </c>
      <c r="S932" s="260" t="s">
        <v>33</v>
      </c>
      <c r="T932" s="262">
        <v>0.9</v>
      </c>
      <c r="U932" s="260" t="s">
        <v>33</v>
      </c>
      <c r="V932" s="260" t="s">
        <v>33</v>
      </c>
      <c r="W932" s="260" t="s">
        <v>33</v>
      </c>
      <c r="X932" s="260" t="s">
        <v>33</v>
      </c>
      <c r="Y932" s="262">
        <v>0.92</v>
      </c>
      <c r="Z932" s="262" t="s">
        <v>33</v>
      </c>
      <c r="AA932" s="262" t="s">
        <v>33</v>
      </c>
      <c r="AB932" s="262" t="s">
        <v>33</v>
      </c>
      <c r="AC932" s="262" t="s">
        <v>33</v>
      </c>
      <c r="AD932" s="262">
        <v>0.92</v>
      </c>
      <c r="AE932" s="260">
        <v>1</v>
      </c>
      <c r="AF932" s="260">
        <v>1</v>
      </c>
      <c r="AG932" s="260">
        <v>1</v>
      </c>
      <c r="AH932" s="260">
        <v>0.993369734789392</v>
      </c>
      <c r="AI932" s="262">
        <v>0.92</v>
      </c>
      <c r="AJ932" s="260" t="s">
        <v>33</v>
      </c>
      <c r="AK932" s="260" t="s">
        <v>33</v>
      </c>
      <c r="AL932" s="260" t="s">
        <v>33</v>
      </c>
      <c r="AM932" s="260" t="s">
        <v>33</v>
      </c>
      <c r="AN932" s="259">
        <v>0.99</v>
      </c>
      <c r="AO932" s="264" t="s">
        <v>33</v>
      </c>
      <c r="AP932" s="264">
        <v>1</v>
      </c>
      <c r="AQ932" s="264">
        <v>1</v>
      </c>
      <c r="AR932" s="265">
        <v>1</v>
      </c>
      <c r="AS932" s="286">
        <v>0.0656418488929858</v>
      </c>
      <c r="AT932" s="267" t="s">
        <v>33</v>
      </c>
      <c r="AU932" s="268" t="s">
        <v>33</v>
      </c>
      <c r="AV932" s="268" t="s">
        <v>33</v>
      </c>
      <c r="AW932" s="268" t="s">
        <v>33</v>
      </c>
      <c r="AX932" s="224"/>
      <c r="AY932" s="222"/>
    </row>
    <row r="933" ht="15" spans="1:51">
      <c r="A933" s="220"/>
      <c r="B933" s="224"/>
      <c r="C933" s="294" t="s">
        <v>927</v>
      </c>
      <c r="D933" s="111" t="s">
        <v>125</v>
      </c>
      <c r="E933" s="111" t="s">
        <v>928</v>
      </c>
      <c r="F933" s="297" t="s">
        <v>969</v>
      </c>
      <c r="G933" s="298" t="s">
        <v>969</v>
      </c>
      <c r="H933" s="298" t="s">
        <v>969</v>
      </c>
      <c r="I933" s="298" t="s">
        <v>969</v>
      </c>
      <c r="J933" s="259">
        <v>0.9</v>
      </c>
      <c r="K933" s="260" t="s">
        <v>33</v>
      </c>
      <c r="L933" s="260" t="s">
        <v>33</v>
      </c>
      <c r="M933" s="261" t="s">
        <v>33</v>
      </c>
      <c r="N933" s="261" t="s">
        <v>33</v>
      </c>
      <c r="O933" s="262">
        <v>0.9</v>
      </c>
      <c r="P933" s="263" t="s">
        <v>33</v>
      </c>
      <c r="Q933" s="260" t="s">
        <v>33</v>
      </c>
      <c r="R933" s="260" t="s">
        <v>33</v>
      </c>
      <c r="S933" s="260" t="s">
        <v>33</v>
      </c>
      <c r="T933" s="262">
        <v>0.9</v>
      </c>
      <c r="U933" s="260" t="s">
        <v>33</v>
      </c>
      <c r="V933" s="260" t="s">
        <v>33</v>
      </c>
      <c r="W933" s="260" t="s">
        <v>33</v>
      </c>
      <c r="X933" s="260" t="s">
        <v>33</v>
      </c>
      <c r="Y933" s="262">
        <v>0.92</v>
      </c>
      <c r="Z933" s="262" t="s">
        <v>33</v>
      </c>
      <c r="AA933" s="262" t="s">
        <v>33</v>
      </c>
      <c r="AB933" s="262" t="s">
        <v>33</v>
      </c>
      <c r="AC933" s="262" t="s">
        <v>33</v>
      </c>
      <c r="AD933" s="262">
        <v>0.92</v>
      </c>
      <c r="AE933" s="260">
        <v>1</v>
      </c>
      <c r="AF933" s="260">
        <v>0.99618320610687</v>
      </c>
      <c r="AG933" s="260">
        <v>1</v>
      </c>
      <c r="AH933" s="260">
        <v>0.999261205056641</v>
      </c>
      <c r="AI933" s="262">
        <v>0.92</v>
      </c>
      <c r="AJ933" s="260" t="s">
        <v>33</v>
      </c>
      <c r="AK933" s="260" t="s">
        <v>33</v>
      </c>
      <c r="AL933" s="260" t="s">
        <v>33</v>
      </c>
      <c r="AM933" s="260" t="s">
        <v>33</v>
      </c>
      <c r="AN933" s="259">
        <v>0.99</v>
      </c>
      <c r="AO933" s="264">
        <v>1</v>
      </c>
      <c r="AP933" s="264">
        <v>1</v>
      </c>
      <c r="AQ933" s="264">
        <v>1</v>
      </c>
      <c r="AR933" s="265">
        <v>1</v>
      </c>
      <c r="AS933" s="286">
        <v>0.0656418488929858</v>
      </c>
      <c r="AT933" s="267" t="s">
        <v>33</v>
      </c>
      <c r="AU933" s="268" t="s">
        <v>33</v>
      </c>
      <c r="AV933" s="268" t="s">
        <v>33</v>
      </c>
      <c r="AW933" s="268" t="s">
        <v>33</v>
      </c>
      <c r="AX933" s="224"/>
      <c r="AY933" s="222"/>
    </row>
    <row r="934" ht="15" spans="1:51">
      <c r="A934" s="220"/>
      <c r="B934" s="224"/>
      <c r="C934" s="294" t="s">
        <v>927</v>
      </c>
      <c r="D934" s="111" t="s">
        <v>25</v>
      </c>
      <c r="E934" s="111" t="s">
        <v>928</v>
      </c>
      <c r="F934" s="297" t="s">
        <v>970</v>
      </c>
      <c r="G934" s="298" t="s">
        <v>970</v>
      </c>
      <c r="H934" s="298" t="s">
        <v>970</v>
      </c>
      <c r="I934" s="298" t="s">
        <v>970</v>
      </c>
      <c r="J934" s="259">
        <v>0.9</v>
      </c>
      <c r="K934" s="260">
        <v>1</v>
      </c>
      <c r="L934" s="260">
        <v>0.9375</v>
      </c>
      <c r="M934" s="261">
        <v>1</v>
      </c>
      <c r="N934" s="261">
        <v>0.947845804988662</v>
      </c>
      <c r="O934" s="262">
        <v>0.9</v>
      </c>
      <c r="P934" s="263">
        <v>0.972093023255814</v>
      </c>
      <c r="Q934" s="260">
        <v>0.971797884841363</v>
      </c>
      <c r="R934" s="260">
        <v>0.972222222222222</v>
      </c>
      <c r="S934" s="260">
        <v>0.964076191427216</v>
      </c>
      <c r="T934" s="262">
        <v>0.9</v>
      </c>
      <c r="U934" s="260">
        <v>0.927906976744186</v>
      </c>
      <c r="V934" s="260">
        <v>0.936545240893067</v>
      </c>
      <c r="W934" s="260">
        <v>0.93452380952381</v>
      </c>
      <c r="X934" s="260">
        <v>0.929076066605088</v>
      </c>
      <c r="Y934" s="262">
        <v>0.92</v>
      </c>
      <c r="Z934" s="262">
        <v>0.954887218045113</v>
      </c>
      <c r="AA934" s="262">
        <v>0.948275862068966</v>
      </c>
      <c r="AB934" s="262">
        <v>0.953307392996109</v>
      </c>
      <c r="AC934" s="262">
        <v>0.951739343459089</v>
      </c>
      <c r="AD934" s="262">
        <v>0.92</v>
      </c>
      <c r="AE934" s="260">
        <v>0.999608865710561</v>
      </c>
      <c r="AF934" s="260">
        <v>0.997597466419133</v>
      </c>
      <c r="AG934" s="260">
        <v>0.943633276740238</v>
      </c>
      <c r="AH934" s="260">
        <v>0.956847288349407</v>
      </c>
      <c r="AI934" s="262">
        <v>0.92</v>
      </c>
      <c r="AJ934" s="260">
        <v>0.972538250294233</v>
      </c>
      <c r="AK934" s="260">
        <v>0.96163469557965</v>
      </c>
      <c r="AL934" s="260">
        <v>0.971170152628604</v>
      </c>
      <c r="AM934" s="260">
        <v>0.970080242177943</v>
      </c>
      <c r="AN934" s="259">
        <v>0.99</v>
      </c>
      <c r="AO934" s="264">
        <v>1</v>
      </c>
      <c r="AP934" s="264">
        <v>1</v>
      </c>
      <c r="AQ934" s="264">
        <v>1</v>
      </c>
      <c r="AR934" s="265">
        <v>1</v>
      </c>
      <c r="AS934" s="286">
        <v>0.0656418488929858</v>
      </c>
      <c r="AT934" s="267">
        <v>0</v>
      </c>
      <c r="AU934" s="268">
        <v>0.1</v>
      </c>
      <c r="AV934" s="268">
        <v>0.25</v>
      </c>
      <c r="AW934" s="268">
        <v>0.106976744186047</v>
      </c>
      <c r="AX934" s="224"/>
      <c r="AY934" s="222"/>
    </row>
    <row r="935" ht="15" spans="1:51">
      <c r="A935" s="220"/>
      <c r="B935" s="224"/>
      <c r="C935" s="294" t="s">
        <v>927</v>
      </c>
      <c r="D935" s="111" t="s">
        <v>25</v>
      </c>
      <c r="E935" s="111" t="s">
        <v>928</v>
      </c>
      <c r="F935" s="297" t="s">
        <v>971</v>
      </c>
      <c r="G935" s="298" t="s">
        <v>971</v>
      </c>
      <c r="H935" s="298" t="s">
        <v>971</v>
      </c>
      <c r="I935" s="298" t="s">
        <v>971</v>
      </c>
      <c r="J935" s="259">
        <v>0.9</v>
      </c>
      <c r="K935" s="260">
        <v>1</v>
      </c>
      <c r="L935" s="260">
        <v>0.96</v>
      </c>
      <c r="M935" s="261">
        <v>1</v>
      </c>
      <c r="N935" s="261">
        <v>0.99236641221374</v>
      </c>
      <c r="O935" s="262">
        <v>0.9</v>
      </c>
      <c r="P935" s="263">
        <v>0.942296918767507</v>
      </c>
      <c r="Q935" s="260">
        <v>0.962340282447882</v>
      </c>
      <c r="R935" s="260">
        <v>0.973241590214067</v>
      </c>
      <c r="S935" s="260">
        <v>0.958403716216216</v>
      </c>
      <c r="T935" s="262">
        <v>0.9</v>
      </c>
      <c r="U935" s="260">
        <v>0.932773109243697</v>
      </c>
      <c r="V935" s="260">
        <v>0.937457969065232</v>
      </c>
      <c r="W935" s="260">
        <v>0.931957186544342</v>
      </c>
      <c r="X935" s="260">
        <v>0.92386583011583</v>
      </c>
      <c r="Y935" s="262">
        <v>0.92</v>
      </c>
      <c r="Z935" s="262">
        <v>0.949286846275753</v>
      </c>
      <c r="AA935" s="262">
        <v>0.960815047021944</v>
      </c>
      <c r="AB935" s="262">
        <v>0.958904109589041</v>
      </c>
      <c r="AC935" s="262">
        <v>0.951583434835566</v>
      </c>
      <c r="AD935" s="262">
        <v>0.92</v>
      </c>
      <c r="AE935" s="260">
        <v>0.999639704557737</v>
      </c>
      <c r="AF935" s="260">
        <v>0.997746576529728</v>
      </c>
      <c r="AG935" s="260">
        <v>0.995830553702468</v>
      </c>
      <c r="AH935" s="260">
        <v>0.973380812468063</v>
      </c>
      <c r="AI935" s="262">
        <v>0.92</v>
      </c>
      <c r="AJ935" s="260">
        <v>0.979052606522257</v>
      </c>
      <c r="AK935" s="260">
        <v>0.969882352941176</v>
      </c>
      <c r="AL935" s="260">
        <v>0.979057591623037</v>
      </c>
      <c r="AM935" s="260">
        <v>0.976461703065014</v>
      </c>
      <c r="AN935" s="259">
        <v>0.99</v>
      </c>
      <c r="AO935" s="264">
        <v>1</v>
      </c>
      <c r="AP935" s="264">
        <v>1</v>
      </c>
      <c r="AQ935" s="264">
        <v>1</v>
      </c>
      <c r="AR935" s="265">
        <v>1</v>
      </c>
      <c r="AS935" s="286">
        <v>0.0656418488929858</v>
      </c>
      <c r="AT935" s="267">
        <v>0.214285714285714</v>
      </c>
      <c r="AU935" s="268">
        <v>0</v>
      </c>
      <c r="AV935" s="268">
        <v>0</v>
      </c>
      <c r="AW935" s="268">
        <v>0.0769230769230769</v>
      </c>
      <c r="AX935" s="224"/>
      <c r="AY935" s="222"/>
    </row>
    <row r="936" ht="15" spans="1:51">
      <c r="A936" s="220"/>
      <c r="B936" s="224"/>
      <c r="C936" s="294" t="s">
        <v>927</v>
      </c>
      <c r="D936" s="111" t="s">
        <v>25</v>
      </c>
      <c r="E936" s="111" t="s">
        <v>928</v>
      </c>
      <c r="F936" s="297" t="s">
        <v>972</v>
      </c>
      <c r="G936" s="298" t="s">
        <v>972</v>
      </c>
      <c r="H936" s="298" t="s">
        <v>972</v>
      </c>
      <c r="I936" s="298" t="s">
        <v>972</v>
      </c>
      <c r="J936" s="259">
        <v>0.9</v>
      </c>
      <c r="K936" s="260">
        <v>0.978723404255319</v>
      </c>
      <c r="L936" s="260">
        <v>0.918918918918919</v>
      </c>
      <c r="M936" s="261">
        <v>0.934782608695652</v>
      </c>
      <c r="N936" s="261">
        <v>0.937984496124031</v>
      </c>
      <c r="O936" s="262">
        <v>0.9</v>
      </c>
      <c r="P936" s="263">
        <v>0.937295171509723</v>
      </c>
      <c r="Q936" s="260">
        <v>0.936687394007914</v>
      </c>
      <c r="R936" s="260">
        <v>0.927666151468315</v>
      </c>
      <c r="S936" s="260">
        <v>0.92177117384844</v>
      </c>
      <c r="T936" s="262">
        <v>0.9</v>
      </c>
      <c r="U936" s="260">
        <v>0.873279440681669</v>
      </c>
      <c r="V936" s="260">
        <v>0.886376483889203</v>
      </c>
      <c r="W936" s="260">
        <v>0.917156105100464</v>
      </c>
      <c r="X936" s="260">
        <v>0.900576523031204</v>
      </c>
      <c r="Y936" s="262">
        <v>0.92</v>
      </c>
      <c r="Z936" s="262">
        <v>0.777251184834123</v>
      </c>
      <c r="AA936" s="262">
        <v>0.822769953051643</v>
      </c>
      <c r="AB936" s="262">
        <v>0.705376344086021</v>
      </c>
      <c r="AC936" s="262">
        <v>0.801963701279381</v>
      </c>
      <c r="AD936" s="262">
        <v>0.92</v>
      </c>
      <c r="AE936" s="260">
        <v>0.999152183128444</v>
      </c>
      <c r="AF936" s="260">
        <v>0.997714285714286</v>
      </c>
      <c r="AG936" s="260">
        <v>0.99718045112782</v>
      </c>
      <c r="AH936" s="260">
        <v>0.997674205658822</v>
      </c>
      <c r="AI936" s="262">
        <v>0.92</v>
      </c>
      <c r="AJ936" s="260">
        <v>0.926410918480266</v>
      </c>
      <c r="AK936" s="260">
        <v>0.901983218916857</v>
      </c>
      <c r="AL936" s="260">
        <v>0.926506349635234</v>
      </c>
      <c r="AM936" s="260">
        <v>0.934292903276935</v>
      </c>
      <c r="AN936" s="259">
        <v>0.99</v>
      </c>
      <c r="AO936" s="264">
        <v>1</v>
      </c>
      <c r="AP936" s="264">
        <v>1</v>
      </c>
      <c r="AQ936" s="264">
        <v>1</v>
      </c>
      <c r="AR936" s="265">
        <v>1</v>
      </c>
      <c r="AS936" s="286">
        <v>0.0656418488929858</v>
      </c>
      <c r="AT936" s="267">
        <v>0.0714285714285714</v>
      </c>
      <c r="AU936" s="268">
        <v>0.0454545454545455</v>
      </c>
      <c r="AV936" s="268">
        <v>0</v>
      </c>
      <c r="AW936" s="268">
        <v>0.030690537084399</v>
      </c>
      <c r="AX936" s="224"/>
      <c r="AY936" s="222"/>
    </row>
    <row r="937" ht="15" spans="1:51">
      <c r="A937" s="220"/>
      <c r="B937" s="224"/>
      <c r="C937" s="294" t="s">
        <v>927</v>
      </c>
      <c r="D937" s="111" t="s">
        <v>25</v>
      </c>
      <c r="E937" s="111" t="s">
        <v>928</v>
      </c>
      <c r="F937" s="297" t="s">
        <v>973</v>
      </c>
      <c r="G937" s="298" t="s">
        <v>973</v>
      </c>
      <c r="H937" s="298" t="s">
        <v>973</v>
      </c>
      <c r="I937" s="298" t="s">
        <v>973</v>
      </c>
      <c r="J937" s="259">
        <v>0.9</v>
      </c>
      <c r="K937" s="260">
        <v>0.863636363636364</v>
      </c>
      <c r="L937" s="260">
        <v>1</v>
      </c>
      <c r="M937" s="261">
        <v>1</v>
      </c>
      <c r="N937" s="261">
        <v>0.96</v>
      </c>
      <c r="O937" s="262">
        <v>0.9</v>
      </c>
      <c r="P937" s="263">
        <v>0.947976878612717</v>
      </c>
      <c r="Q937" s="260">
        <v>0.936807095343681</v>
      </c>
      <c r="R937" s="260">
        <v>0.95740498034076</v>
      </c>
      <c r="S937" s="260">
        <v>0.946706647180366</v>
      </c>
      <c r="T937" s="262">
        <v>0.9</v>
      </c>
      <c r="U937" s="260">
        <v>0.924410849266341</v>
      </c>
      <c r="V937" s="260">
        <v>0.912416851441242</v>
      </c>
      <c r="W937" s="260">
        <v>0.923328964613368</v>
      </c>
      <c r="X937" s="260">
        <v>0.922289976314065</v>
      </c>
      <c r="Y937" s="262">
        <v>0.92</v>
      </c>
      <c r="Z937" s="262">
        <v>0.857142857142857</v>
      </c>
      <c r="AA937" s="262">
        <v>0.78236914600551</v>
      </c>
      <c r="AB937" s="262">
        <v>0.774590163934426</v>
      </c>
      <c r="AC937" s="262">
        <v>0.764347713434383</v>
      </c>
      <c r="AD937" s="262">
        <v>0.92</v>
      </c>
      <c r="AE937" s="260">
        <v>0.999495204442201</v>
      </c>
      <c r="AF937" s="260">
        <v>0.999585062240664</v>
      </c>
      <c r="AG937" s="260">
        <v>0.998963730569948</v>
      </c>
      <c r="AH937" s="260">
        <v>0.997548338177682</v>
      </c>
      <c r="AI937" s="262">
        <v>0.92</v>
      </c>
      <c r="AJ937" s="260">
        <v>0.949414873537184</v>
      </c>
      <c r="AK937" s="260">
        <v>0.906719367588933</v>
      </c>
      <c r="AL937" s="260">
        <v>0.933333333333333</v>
      </c>
      <c r="AM937" s="260">
        <v>0.935436923920609</v>
      </c>
      <c r="AN937" s="259">
        <v>0.99</v>
      </c>
      <c r="AO937" s="264">
        <v>1</v>
      </c>
      <c r="AP937" s="264">
        <v>1</v>
      </c>
      <c r="AQ937" s="264">
        <v>1</v>
      </c>
      <c r="AR937" s="265">
        <v>1</v>
      </c>
      <c r="AS937" s="286">
        <v>0.0656418488929858</v>
      </c>
      <c r="AT937" s="267">
        <v>0</v>
      </c>
      <c r="AU937" s="268">
        <v>0</v>
      </c>
      <c r="AV937" s="268">
        <v>0</v>
      </c>
      <c r="AW937" s="268">
        <v>0.0244897959183673</v>
      </c>
      <c r="AX937" s="224"/>
      <c r="AY937" s="222"/>
    </row>
    <row r="938" ht="15" spans="1:51">
      <c r="A938" s="220"/>
      <c r="B938" s="224"/>
      <c r="C938" s="294" t="s">
        <v>927</v>
      </c>
      <c r="D938" s="111" t="s">
        <v>25</v>
      </c>
      <c r="E938" s="111" t="s">
        <v>928</v>
      </c>
      <c r="F938" s="297" t="s">
        <v>974</v>
      </c>
      <c r="G938" s="298" t="s">
        <v>974</v>
      </c>
      <c r="H938" s="298" t="s">
        <v>974</v>
      </c>
      <c r="I938" s="298" t="s">
        <v>974</v>
      </c>
      <c r="J938" s="259">
        <v>0.9</v>
      </c>
      <c r="K938" s="260">
        <v>0.974358974358974</v>
      </c>
      <c r="L938" s="260">
        <v>1</v>
      </c>
      <c r="M938" s="261">
        <v>1</v>
      </c>
      <c r="N938" s="261">
        <v>0.952550415183867</v>
      </c>
      <c r="O938" s="262">
        <v>0.9</v>
      </c>
      <c r="P938" s="263">
        <v>0.962819893771125</v>
      </c>
      <c r="Q938" s="260">
        <v>0.970082749840866</v>
      </c>
      <c r="R938" s="260">
        <v>0.966919365954514</v>
      </c>
      <c r="S938" s="260">
        <v>0.959104310695405</v>
      </c>
      <c r="T938" s="262">
        <v>0.9</v>
      </c>
      <c r="U938" s="260">
        <v>0.940608401738291</v>
      </c>
      <c r="V938" s="260">
        <v>0.945257797581158</v>
      </c>
      <c r="W938" s="260">
        <v>0.937973811164714</v>
      </c>
      <c r="X938" s="260">
        <v>0.939037718584791</v>
      </c>
      <c r="Y938" s="262">
        <v>0.92</v>
      </c>
      <c r="Z938" s="262">
        <v>0.896507115135834</v>
      </c>
      <c r="AA938" s="262">
        <v>0.903658536585366</v>
      </c>
      <c r="AB938" s="262">
        <v>0.881118881118881</v>
      </c>
      <c r="AC938" s="262">
        <v>0.834485908141962</v>
      </c>
      <c r="AD938" s="262">
        <v>0.92</v>
      </c>
      <c r="AE938" s="260">
        <v>0.999607996863975</v>
      </c>
      <c r="AF938" s="260">
        <v>0.99406528189911</v>
      </c>
      <c r="AG938" s="260">
        <v>0.990730011587486</v>
      </c>
      <c r="AH938" s="260">
        <v>0.991056646783305</v>
      </c>
      <c r="AI938" s="262">
        <v>0.92</v>
      </c>
      <c r="AJ938" s="260">
        <v>0.962172056131788</v>
      </c>
      <c r="AK938" s="260">
        <v>0.95064826432455</v>
      </c>
      <c r="AL938" s="260">
        <v>0.963374362053437</v>
      </c>
      <c r="AM938" s="260">
        <v>0.951907430844332</v>
      </c>
      <c r="AN938" s="259">
        <v>0.99</v>
      </c>
      <c r="AO938" s="264">
        <v>1</v>
      </c>
      <c r="AP938" s="264">
        <v>1</v>
      </c>
      <c r="AQ938" s="264">
        <v>1</v>
      </c>
      <c r="AR938" s="265">
        <v>1</v>
      </c>
      <c r="AS938" s="286">
        <v>0.0656418488929858</v>
      </c>
      <c r="AT938" s="267">
        <v>0.0384615384615385</v>
      </c>
      <c r="AU938" s="268">
        <v>0.185185185185185</v>
      </c>
      <c r="AV938" s="268">
        <v>0.16</v>
      </c>
      <c r="AW938" s="268">
        <v>0.0833333333333333</v>
      </c>
      <c r="AX938" s="224"/>
      <c r="AY938" s="222"/>
    </row>
    <row r="939" ht="15" spans="1:51">
      <c r="A939" s="220"/>
      <c r="B939" s="224"/>
      <c r="C939" s="294" t="s">
        <v>927</v>
      </c>
      <c r="D939" s="111" t="s">
        <v>25</v>
      </c>
      <c r="E939" s="111" t="s">
        <v>928</v>
      </c>
      <c r="F939" s="297" t="s">
        <v>975</v>
      </c>
      <c r="G939" s="298" t="s">
        <v>975</v>
      </c>
      <c r="H939" s="298" t="s">
        <v>975</v>
      </c>
      <c r="I939" s="298" t="s">
        <v>975</v>
      </c>
      <c r="J939" s="259">
        <v>0.9</v>
      </c>
      <c r="K939" s="260">
        <v>1</v>
      </c>
      <c r="L939" s="260">
        <v>1</v>
      </c>
      <c r="M939" s="261">
        <v>1</v>
      </c>
      <c r="N939" s="261">
        <v>0.996509598603839</v>
      </c>
      <c r="O939" s="262">
        <v>0.9</v>
      </c>
      <c r="P939" s="263">
        <v>0.980204342273308</v>
      </c>
      <c r="Q939" s="260">
        <v>0.985353946297803</v>
      </c>
      <c r="R939" s="260">
        <v>0.986571172784244</v>
      </c>
      <c r="S939" s="260">
        <v>0.98194202704512</v>
      </c>
      <c r="T939" s="262">
        <v>0.9</v>
      </c>
      <c r="U939" s="260">
        <v>0.936781609195402</v>
      </c>
      <c r="V939" s="260">
        <v>0.962571196094386</v>
      </c>
      <c r="W939" s="260">
        <v>0.963742166517457</v>
      </c>
      <c r="X939" s="260">
        <v>0.950445173383318</v>
      </c>
      <c r="Y939" s="262">
        <v>0.92</v>
      </c>
      <c r="Z939" s="262">
        <v>0.971283783783784</v>
      </c>
      <c r="AA939" s="262">
        <v>0.970856102003643</v>
      </c>
      <c r="AB939" s="262">
        <v>0.984662576687117</v>
      </c>
      <c r="AC939" s="262">
        <v>0.975466893039049</v>
      </c>
      <c r="AD939" s="262">
        <v>0.92</v>
      </c>
      <c r="AE939" s="260">
        <v>0.988428902031371</v>
      </c>
      <c r="AF939" s="260">
        <v>0.989167032645293</v>
      </c>
      <c r="AG939" s="260">
        <v>0.99118609921934</v>
      </c>
      <c r="AH939" s="260">
        <v>0.989703450715921</v>
      </c>
      <c r="AI939" s="262">
        <v>0.92</v>
      </c>
      <c r="AJ939" s="260">
        <v>0.979591836734694</v>
      </c>
      <c r="AK939" s="260">
        <v>0.984260820685779</v>
      </c>
      <c r="AL939" s="260">
        <v>0.991800078094494</v>
      </c>
      <c r="AM939" s="260">
        <v>0.988315536423101</v>
      </c>
      <c r="AN939" s="259">
        <v>0.99</v>
      </c>
      <c r="AO939" s="264">
        <v>1</v>
      </c>
      <c r="AP939" s="264">
        <v>1</v>
      </c>
      <c r="AQ939" s="264">
        <v>1</v>
      </c>
      <c r="AR939" s="265">
        <v>1</v>
      </c>
      <c r="AS939" s="286">
        <v>0.0656418488929858</v>
      </c>
      <c r="AT939" s="267">
        <v>0.0625</v>
      </c>
      <c r="AU939" s="268">
        <v>0.230769230769231</v>
      </c>
      <c r="AV939" s="268">
        <v>0.210526315789474</v>
      </c>
      <c r="AW939" s="268">
        <v>0.0890151515151515</v>
      </c>
      <c r="AX939" s="224"/>
      <c r="AY939" s="222"/>
    </row>
    <row r="940" ht="15" spans="1:51">
      <c r="A940" s="220"/>
      <c r="B940" s="224"/>
      <c r="C940" s="294" t="s">
        <v>927</v>
      </c>
      <c r="D940" s="111" t="s">
        <v>25</v>
      </c>
      <c r="E940" s="111" t="s">
        <v>928</v>
      </c>
      <c r="F940" s="297" t="s">
        <v>976</v>
      </c>
      <c r="G940" s="298" t="s">
        <v>976</v>
      </c>
      <c r="H940" s="298" t="s">
        <v>976</v>
      </c>
      <c r="I940" s="298" t="s">
        <v>976</v>
      </c>
      <c r="J940" s="259">
        <v>0.9</v>
      </c>
      <c r="K940" s="260">
        <v>0.96969696969697</v>
      </c>
      <c r="L940" s="260">
        <v>0.96</v>
      </c>
      <c r="M940" s="261">
        <v>1</v>
      </c>
      <c r="N940" s="261">
        <v>0.937590711175617</v>
      </c>
      <c r="O940" s="262">
        <v>0.9</v>
      </c>
      <c r="P940" s="263">
        <v>0.951305575158786</v>
      </c>
      <c r="Q940" s="260">
        <v>0.953401677539609</v>
      </c>
      <c r="R940" s="260">
        <v>0.951819075712881</v>
      </c>
      <c r="S940" s="260">
        <v>0.959276262489873</v>
      </c>
      <c r="T940" s="262">
        <v>0.9</v>
      </c>
      <c r="U940" s="260">
        <v>0.938602681721948</v>
      </c>
      <c r="V940" s="260">
        <v>0.942218080149115</v>
      </c>
      <c r="W940" s="260">
        <v>0.927236971484759</v>
      </c>
      <c r="X940" s="260">
        <v>0.929282563687101</v>
      </c>
      <c r="Y940" s="262">
        <v>0.92</v>
      </c>
      <c r="Z940" s="262">
        <v>0.895017793594306</v>
      </c>
      <c r="AA940" s="262">
        <v>0.899293286219081</v>
      </c>
      <c r="AB940" s="262">
        <v>0.858657243816254</v>
      </c>
      <c r="AC940" s="262">
        <v>0.894197650799258</v>
      </c>
      <c r="AD940" s="262">
        <v>0.92</v>
      </c>
      <c r="AE940" s="260">
        <v>1</v>
      </c>
      <c r="AF940" s="260">
        <v>0.999141999141999</v>
      </c>
      <c r="AG940" s="260">
        <v>0.998892580287929</v>
      </c>
      <c r="AH940" s="260">
        <v>0.998133579039384</v>
      </c>
      <c r="AI940" s="262">
        <v>0.92</v>
      </c>
      <c r="AJ940" s="260">
        <v>0.964380335590227</v>
      </c>
      <c r="AK940" s="260">
        <v>0.950579621720561</v>
      </c>
      <c r="AL940" s="260">
        <v>0.95166163141994</v>
      </c>
      <c r="AM940" s="260">
        <v>0.958862321116146</v>
      </c>
      <c r="AN940" s="259">
        <v>0.99</v>
      </c>
      <c r="AO940" s="264">
        <v>1</v>
      </c>
      <c r="AP940" s="264">
        <v>1</v>
      </c>
      <c r="AQ940" s="264">
        <v>1</v>
      </c>
      <c r="AR940" s="265">
        <v>1</v>
      </c>
      <c r="AS940" s="286">
        <v>0.0656418488929858</v>
      </c>
      <c r="AT940" s="267">
        <v>0.125</v>
      </c>
      <c r="AU940" s="268">
        <v>0</v>
      </c>
      <c r="AV940" s="268">
        <v>0.125</v>
      </c>
      <c r="AW940" s="268">
        <v>0.0454545454545455</v>
      </c>
      <c r="AX940" s="224"/>
      <c r="AY940" s="222"/>
    </row>
    <row r="941" ht="15" spans="1:51">
      <c r="A941" s="220"/>
      <c r="B941" s="224"/>
      <c r="C941" s="294" t="s">
        <v>927</v>
      </c>
      <c r="D941" s="111" t="s">
        <v>25</v>
      </c>
      <c r="E941" s="111" t="s">
        <v>928</v>
      </c>
      <c r="F941" s="297" t="s">
        <v>977</v>
      </c>
      <c r="G941" s="298" t="s">
        <v>977</v>
      </c>
      <c r="H941" s="298" t="s">
        <v>977</v>
      </c>
      <c r="I941" s="298" t="s">
        <v>977</v>
      </c>
      <c r="J941" s="259">
        <v>0.9</v>
      </c>
      <c r="K941" s="260">
        <v>1</v>
      </c>
      <c r="L941" s="260">
        <v>0.818181818181818</v>
      </c>
      <c r="M941" s="261">
        <v>0.807692307692308</v>
      </c>
      <c r="N941" s="261">
        <v>0.917081260364842</v>
      </c>
      <c r="O941" s="262">
        <v>0.9</v>
      </c>
      <c r="P941" s="263">
        <v>0.947343340481296</v>
      </c>
      <c r="Q941" s="260">
        <v>0.971223021582734</v>
      </c>
      <c r="R941" s="260">
        <v>0.958466453674121</v>
      </c>
      <c r="S941" s="260">
        <v>0.942156027589239</v>
      </c>
      <c r="T941" s="262">
        <v>0.9</v>
      </c>
      <c r="U941" s="260">
        <v>0.908029544913033</v>
      </c>
      <c r="V941" s="260">
        <v>0.920263788968825</v>
      </c>
      <c r="W941" s="260">
        <v>0.88604898828541</v>
      </c>
      <c r="X941" s="260">
        <v>0.907312247533731</v>
      </c>
      <c r="Y941" s="262">
        <v>0.92</v>
      </c>
      <c r="Z941" s="262">
        <v>0.920180722891566</v>
      </c>
      <c r="AA941" s="262">
        <v>0.883755588673621</v>
      </c>
      <c r="AB941" s="262">
        <v>0.926587301587302</v>
      </c>
      <c r="AC941" s="262">
        <v>0.910328435609335</v>
      </c>
      <c r="AD941" s="262">
        <v>0.92</v>
      </c>
      <c r="AE941" s="260">
        <v>0.998797498797499</v>
      </c>
      <c r="AF941" s="260">
        <v>0.998108123602591</v>
      </c>
      <c r="AG941" s="260">
        <v>0.932036247334755</v>
      </c>
      <c r="AH941" s="260">
        <v>0.992412080010459</v>
      </c>
      <c r="AI941" s="262">
        <v>0.92</v>
      </c>
      <c r="AJ941" s="260">
        <v>0.957630604689428</v>
      </c>
      <c r="AK941" s="260">
        <v>0.935014963659684</v>
      </c>
      <c r="AL941" s="260">
        <v>0.943992773261066</v>
      </c>
      <c r="AM941" s="260">
        <v>0.953511979605256</v>
      </c>
      <c r="AN941" s="259">
        <v>0.99</v>
      </c>
      <c r="AO941" s="264">
        <v>1</v>
      </c>
      <c r="AP941" s="264">
        <v>1</v>
      </c>
      <c r="AQ941" s="264">
        <v>1</v>
      </c>
      <c r="AR941" s="265">
        <v>1</v>
      </c>
      <c r="AS941" s="286">
        <v>0.0656418488929858</v>
      </c>
      <c r="AT941" s="267">
        <v>0.103448275862069</v>
      </c>
      <c r="AU941" s="268">
        <v>0.173913043478261</v>
      </c>
      <c r="AV941" s="268">
        <v>0.130434782608696</v>
      </c>
      <c r="AW941" s="268">
        <v>0.132743362831858</v>
      </c>
      <c r="AX941" s="224"/>
      <c r="AY941" s="222"/>
    </row>
    <row r="942" ht="15" spans="1:51">
      <c r="A942" s="220"/>
      <c r="B942" s="224"/>
      <c r="C942" s="294" t="s">
        <v>927</v>
      </c>
      <c r="D942" s="111" t="s">
        <v>25</v>
      </c>
      <c r="E942" s="111" t="s">
        <v>928</v>
      </c>
      <c r="F942" s="297" t="s">
        <v>978</v>
      </c>
      <c r="G942" s="298" t="s">
        <v>978</v>
      </c>
      <c r="H942" s="298" t="s">
        <v>978</v>
      </c>
      <c r="I942" s="298" t="s">
        <v>978</v>
      </c>
      <c r="J942" s="259">
        <v>0.9</v>
      </c>
      <c r="K942" s="260">
        <v>1</v>
      </c>
      <c r="L942" s="260">
        <v>1</v>
      </c>
      <c r="M942" s="261">
        <v>1</v>
      </c>
      <c r="N942" s="261">
        <v>0.96969696969697</v>
      </c>
      <c r="O942" s="262">
        <v>0.9</v>
      </c>
      <c r="P942" s="263">
        <v>0.939935064935065</v>
      </c>
      <c r="Q942" s="260">
        <v>0.943877551020408</v>
      </c>
      <c r="R942" s="260">
        <v>0.938729198184569</v>
      </c>
      <c r="S942" s="260">
        <v>0.941735028095796</v>
      </c>
      <c r="T942" s="262">
        <v>0.9</v>
      </c>
      <c r="U942" s="260">
        <v>0.902056277056277</v>
      </c>
      <c r="V942" s="260">
        <v>0.936224489795918</v>
      </c>
      <c r="W942" s="260">
        <v>0.922844175491679</v>
      </c>
      <c r="X942" s="260">
        <v>0.918657411580877</v>
      </c>
      <c r="Y942" s="262">
        <v>0.92</v>
      </c>
      <c r="Z942" s="262">
        <v>0.924471299093656</v>
      </c>
      <c r="AA942" s="262">
        <v>0.895705521472393</v>
      </c>
      <c r="AB942" s="262">
        <v>0.92817679558011</v>
      </c>
      <c r="AC942" s="262">
        <v>0.921159420289855</v>
      </c>
      <c r="AD942" s="262">
        <v>0.92</v>
      </c>
      <c r="AE942" s="260">
        <v>1</v>
      </c>
      <c r="AF942" s="260">
        <v>0.931192660550459</v>
      </c>
      <c r="AG942" s="260">
        <v>0.831775700934579</v>
      </c>
      <c r="AH942" s="260">
        <v>0.955201319224955</v>
      </c>
      <c r="AI942" s="262">
        <v>0.92</v>
      </c>
      <c r="AJ942" s="260">
        <v>0.96651376146789</v>
      </c>
      <c r="AK942" s="260">
        <v>0.953153153153153</v>
      </c>
      <c r="AL942" s="260">
        <v>0.961410512308716</v>
      </c>
      <c r="AM942" s="260">
        <v>0.965754958811379</v>
      </c>
      <c r="AN942" s="259">
        <v>0.99</v>
      </c>
      <c r="AO942" s="264">
        <v>1</v>
      </c>
      <c r="AP942" s="264">
        <v>1</v>
      </c>
      <c r="AQ942" s="264">
        <v>1</v>
      </c>
      <c r="AR942" s="265">
        <v>1</v>
      </c>
      <c r="AS942" s="286">
        <v>0.0656418488929858</v>
      </c>
      <c r="AT942" s="267">
        <v>0</v>
      </c>
      <c r="AU942" s="268">
        <v>0</v>
      </c>
      <c r="AV942" s="268">
        <v>0.25</v>
      </c>
      <c r="AW942" s="268">
        <v>0.0546448087431694</v>
      </c>
      <c r="AX942" s="224"/>
      <c r="AY942" s="222"/>
    </row>
    <row r="943" ht="15" spans="1:51">
      <c r="A943" s="220"/>
      <c r="B943" s="224"/>
      <c r="C943" s="294" t="s">
        <v>927</v>
      </c>
      <c r="D943" s="111" t="s">
        <v>25</v>
      </c>
      <c r="E943" s="111" t="s">
        <v>928</v>
      </c>
      <c r="F943" s="297" t="s">
        <v>979</v>
      </c>
      <c r="G943" s="298" t="s">
        <v>979</v>
      </c>
      <c r="H943" s="298" t="s">
        <v>979</v>
      </c>
      <c r="I943" s="298" t="s">
        <v>979</v>
      </c>
      <c r="J943" s="259">
        <v>0.9</v>
      </c>
      <c r="K943" s="260">
        <v>1</v>
      </c>
      <c r="L943" s="260">
        <v>0.947368421052632</v>
      </c>
      <c r="M943" s="261">
        <v>0.9</v>
      </c>
      <c r="N943" s="261">
        <v>0.926666666666667</v>
      </c>
      <c r="O943" s="262">
        <v>0.9</v>
      </c>
      <c r="P943" s="263">
        <v>0.982520699172033</v>
      </c>
      <c r="Q943" s="260">
        <v>0.982638888888889</v>
      </c>
      <c r="R943" s="260">
        <v>0.96551724137931</v>
      </c>
      <c r="S943" s="260">
        <v>0.947227391142538</v>
      </c>
      <c r="T943" s="262">
        <v>0.9</v>
      </c>
      <c r="U943" s="260">
        <v>0.939742410303588</v>
      </c>
      <c r="V943" s="260">
        <v>0.946759259259259</v>
      </c>
      <c r="W943" s="260">
        <v>0.922413793103448</v>
      </c>
      <c r="X943" s="260">
        <v>0.917454410122814</v>
      </c>
      <c r="Y943" s="262">
        <v>0.92</v>
      </c>
      <c r="Z943" s="262">
        <v>0.957559681697613</v>
      </c>
      <c r="AA943" s="262">
        <v>0.962406015037594</v>
      </c>
      <c r="AB943" s="262">
        <v>0.983739837398374</v>
      </c>
      <c r="AC943" s="262">
        <v>0.962509188924283</v>
      </c>
      <c r="AD943" s="262">
        <v>0.92</v>
      </c>
      <c r="AE943" s="260">
        <v>1</v>
      </c>
      <c r="AF943" s="260">
        <v>0.998285387692894</v>
      </c>
      <c r="AG943" s="260">
        <v>0.998797595190381</v>
      </c>
      <c r="AH943" s="260">
        <v>0.998942896463689</v>
      </c>
      <c r="AI943" s="262">
        <v>0.92</v>
      </c>
      <c r="AJ943" s="260">
        <v>0.981974921630094</v>
      </c>
      <c r="AK943" s="260">
        <v>0.980205859065717</v>
      </c>
      <c r="AL943" s="260">
        <v>0.986096256684492</v>
      </c>
      <c r="AM943" s="260">
        <v>0.983186169334874</v>
      </c>
      <c r="AN943" s="259">
        <v>0.99</v>
      </c>
      <c r="AO943" s="264">
        <v>1</v>
      </c>
      <c r="AP943" s="264">
        <v>1</v>
      </c>
      <c r="AQ943" s="264">
        <v>1</v>
      </c>
      <c r="AR943" s="265">
        <v>1</v>
      </c>
      <c r="AS943" s="286">
        <v>0.0656418488929858</v>
      </c>
      <c r="AT943" s="267">
        <v>0</v>
      </c>
      <c r="AU943" s="268">
        <v>0</v>
      </c>
      <c r="AV943" s="268">
        <v>0.111111111111111</v>
      </c>
      <c r="AW943" s="268">
        <v>0.0582010582010582</v>
      </c>
      <c r="AX943" s="224"/>
      <c r="AY943" s="222"/>
    </row>
    <row r="944" ht="15" spans="1:51">
      <c r="A944" s="220"/>
      <c r="B944" s="224"/>
      <c r="C944" s="294" t="s">
        <v>927</v>
      </c>
      <c r="D944" s="111" t="s">
        <v>25</v>
      </c>
      <c r="E944" s="111" t="s">
        <v>928</v>
      </c>
      <c r="F944" s="297" t="s">
        <v>980</v>
      </c>
      <c r="G944" s="298" t="s">
        <v>980</v>
      </c>
      <c r="H944" s="298" t="s">
        <v>980</v>
      </c>
      <c r="I944" s="298" t="s">
        <v>980</v>
      </c>
      <c r="J944" s="259">
        <v>0.9</v>
      </c>
      <c r="K944" s="260">
        <v>0.972972972972973</v>
      </c>
      <c r="L944" s="260">
        <v>0.891891891891892</v>
      </c>
      <c r="M944" s="261">
        <v>1</v>
      </c>
      <c r="N944" s="261">
        <v>0.933253873659118</v>
      </c>
      <c r="O944" s="262">
        <v>0.9</v>
      </c>
      <c r="P944" s="263">
        <v>0.94414339308045</v>
      </c>
      <c r="Q944" s="260">
        <v>0.946048632218845</v>
      </c>
      <c r="R944" s="260">
        <v>0.845232611699678</v>
      </c>
      <c r="S944" s="260">
        <v>0.921802281939649</v>
      </c>
      <c r="T944" s="262">
        <v>0.9</v>
      </c>
      <c r="U944" s="260">
        <v>0.890787828261776</v>
      </c>
      <c r="V944" s="260">
        <v>0.914133738601824</v>
      </c>
      <c r="W944" s="260">
        <v>0.879318286503915</v>
      </c>
      <c r="X944" s="260">
        <v>0.905644798078367</v>
      </c>
      <c r="Y944" s="262">
        <v>0.92</v>
      </c>
      <c r="Z944" s="262">
        <v>0.941176470588235</v>
      </c>
      <c r="AA944" s="262">
        <v>0.651428571428571</v>
      </c>
      <c r="AB944" s="262">
        <v>0.658499234303216</v>
      </c>
      <c r="AC944" s="262">
        <v>0.758457160923174</v>
      </c>
      <c r="AD944" s="262">
        <v>0.92</v>
      </c>
      <c r="AE944" s="260">
        <v>0.982394366197183</v>
      </c>
      <c r="AF944" s="260">
        <v>0.978021978021978</v>
      </c>
      <c r="AG944" s="260">
        <v>0.982597054886212</v>
      </c>
      <c r="AH944" s="260">
        <v>0.983278670896285</v>
      </c>
      <c r="AI944" s="262">
        <v>0.92</v>
      </c>
      <c r="AJ944" s="260">
        <v>0.946717084908903</v>
      </c>
      <c r="AK944" s="260">
        <v>0.881752701080432</v>
      </c>
      <c r="AL944" s="260">
        <v>0.880311614730878</v>
      </c>
      <c r="AM944" s="260">
        <v>0.916018379509576</v>
      </c>
      <c r="AN944" s="259">
        <v>0.99</v>
      </c>
      <c r="AO944" s="264">
        <v>1</v>
      </c>
      <c r="AP944" s="264">
        <v>1</v>
      </c>
      <c r="AQ944" s="264">
        <v>1</v>
      </c>
      <c r="AR944" s="265">
        <v>1</v>
      </c>
      <c r="AS944" s="286">
        <v>0.0656418488929858</v>
      </c>
      <c r="AT944" s="267">
        <v>0.0769230769230769</v>
      </c>
      <c r="AU944" s="268">
        <v>0</v>
      </c>
      <c r="AV944" s="268">
        <v>0</v>
      </c>
      <c r="AW944" s="268">
        <v>0.0895522388059701</v>
      </c>
      <c r="AX944" s="224"/>
      <c r="AY944" s="222"/>
    </row>
    <row r="945" ht="15" spans="1:51">
      <c r="A945" s="220"/>
      <c r="B945" s="224"/>
      <c r="C945" s="294" t="s">
        <v>927</v>
      </c>
      <c r="D945" s="111" t="s">
        <v>25</v>
      </c>
      <c r="E945" s="111" t="s">
        <v>928</v>
      </c>
      <c r="F945" s="303" t="s">
        <v>981</v>
      </c>
      <c r="G945" s="304" t="s">
        <v>981</v>
      </c>
      <c r="H945" s="304" t="s">
        <v>981</v>
      </c>
      <c r="I945" s="304" t="s">
        <v>981</v>
      </c>
      <c r="J945" s="259">
        <v>0.9</v>
      </c>
      <c r="K945" s="260">
        <v>0.947368421052632</v>
      </c>
      <c r="L945" s="260">
        <v>0.9375</v>
      </c>
      <c r="M945" s="261">
        <v>1</v>
      </c>
      <c r="N945" s="261">
        <v>0.951898734177215</v>
      </c>
      <c r="O945" s="262">
        <v>0.9</v>
      </c>
      <c r="P945" s="263">
        <v>0.985007496251874</v>
      </c>
      <c r="Q945" s="260">
        <v>0.967391304347826</v>
      </c>
      <c r="R945" s="260">
        <v>0.886363636363636</v>
      </c>
      <c r="S945" s="260">
        <v>0.917462611537011</v>
      </c>
      <c r="T945" s="262">
        <v>0.9</v>
      </c>
      <c r="U945" s="260">
        <v>0.927286356821589</v>
      </c>
      <c r="V945" s="260">
        <v>0.86195652173913</v>
      </c>
      <c r="W945" s="260">
        <v>0.870234604105572</v>
      </c>
      <c r="X945" s="260">
        <v>0.881393741359809</v>
      </c>
      <c r="Y945" s="262">
        <v>0.92</v>
      </c>
      <c r="Z945" s="262">
        <v>0</v>
      </c>
      <c r="AA945" s="262" t="s">
        <v>33</v>
      </c>
      <c r="AB945" s="262">
        <v>0</v>
      </c>
      <c r="AC945" s="262">
        <v>0</v>
      </c>
      <c r="AD945" s="262">
        <v>0.92</v>
      </c>
      <c r="AE945" s="260">
        <v>0.992287917737789</v>
      </c>
      <c r="AF945" s="260">
        <v>0.992217898832685</v>
      </c>
      <c r="AG945" s="260">
        <v>0.978021978021978</v>
      </c>
      <c r="AH945" s="260">
        <v>0.979151426481346</v>
      </c>
      <c r="AI945" s="262">
        <v>0.92</v>
      </c>
      <c r="AJ945" s="260">
        <v>0.959550561797753</v>
      </c>
      <c r="AK945" s="260">
        <v>0.91195652173913</v>
      </c>
      <c r="AL945" s="260">
        <v>0.931185944363104</v>
      </c>
      <c r="AM945" s="260">
        <v>0.937668781008604</v>
      </c>
      <c r="AN945" s="259">
        <v>0.99</v>
      </c>
      <c r="AO945" s="264">
        <v>1</v>
      </c>
      <c r="AP945" s="264">
        <v>1</v>
      </c>
      <c r="AQ945" s="264">
        <v>1</v>
      </c>
      <c r="AR945" s="265">
        <v>1</v>
      </c>
      <c r="AS945" s="286">
        <v>0.0656418488929858</v>
      </c>
      <c r="AT945" s="267">
        <v>0</v>
      </c>
      <c r="AU945" s="268">
        <v>0</v>
      </c>
      <c r="AV945" s="268">
        <v>0.333333333333333</v>
      </c>
      <c r="AW945" s="268">
        <v>0.0394736842105263</v>
      </c>
      <c r="AX945" s="224"/>
      <c r="AY945" s="222"/>
    </row>
    <row r="946" ht="15" spans="1:51">
      <c r="A946" s="220"/>
      <c r="B946" s="224"/>
      <c r="C946" s="294" t="s">
        <v>927</v>
      </c>
      <c r="D946" s="111" t="s">
        <v>25</v>
      </c>
      <c r="E946" s="111" t="s">
        <v>928</v>
      </c>
      <c r="F946" s="297" t="s">
        <v>982</v>
      </c>
      <c r="G946" s="298" t="s">
        <v>982</v>
      </c>
      <c r="H946" s="298" t="s">
        <v>982</v>
      </c>
      <c r="I946" s="298" t="s">
        <v>982</v>
      </c>
      <c r="J946" s="259">
        <v>0.9</v>
      </c>
      <c r="K946" s="260">
        <v>1</v>
      </c>
      <c r="L946" s="260">
        <v>1</v>
      </c>
      <c r="M946" s="261">
        <v>1</v>
      </c>
      <c r="N946" s="261">
        <v>0.979522184300341</v>
      </c>
      <c r="O946" s="262">
        <v>0.9</v>
      </c>
      <c r="P946" s="263">
        <v>0.975348837209302</v>
      </c>
      <c r="Q946" s="260">
        <v>0.978566644340255</v>
      </c>
      <c r="R946" s="260">
        <v>0.978743504959849</v>
      </c>
      <c r="S946" s="260">
        <v>0.980517933034118</v>
      </c>
      <c r="T946" s="262">
        <v>0.9</v>
      </c>
      <c r="U946" s="260">
        <v>0.823720930232558</v>
      </c>
      <c r="V946" s="260">
        <v>0.926992632283992</v>
      </c>
      <c r="W946" s="260">
        <v>0.946622579121398</v>
      </c>
      <c r="X946" s="260">
        <v>0.928764348413234</v>
      </c>
      <c r="Y946" s="262">
        <v>0.92</v>
      </c>
      <c r="Z946" s="262">
        <v>0.333333333333333</v>
      </c>
      <c r="AA946" s="262">
        <v>0</v>
      </c>
      <c r="AB946" s="262" t="s">
        <v>33</v>
      </c>
      <c r="AC946" s="262">
        <v>0.210526315789474</v>
      </c>
      <c r="AD946" s="262">
        <v>0.92</v>
      </c>
      <c r="AE946" s="260">
        <v>0.997304582210243</v>
      </c>
      <c r="AF946" s="260">
        <v>0.992351816443595</v>
      </c>
      <c r="AG946" s="260">
        <v>0.990909090909091</v>
      </c>
      <c r="AH946" s="260">
        <v>0.991088725300271</v>
      </c>
      <c r="AI946" s="262">
        <v>0.92</v>
      </c>
      <c r="AJ946" s="260">
        <v>0.95355318160706</v>
      </c>
      <c r="AK946" s="260">
        <v>0.959197324414716</v>
      </c>
      <c r="AL946" s="260">
        <v>0.968351440717997</v>
      </c>
      <c r="AM946" s="260">
        <v>0.969468376543455</v>
      </c>
      <c r="AN946" s="259">
        <v>0.99</v>
      </c>
      <c r="AO946" s="264">
        <v>1</v>
      </c>
      <c r="AP946" s="264">
        <v>1</v>
      </c>
      <c r="AQ946" s="264">
        <v>1</v>
      </c>
      <c r="AR946" s="265">
        <v>1</v>
      </c>
      <c r="AS946" s="286">
        <v>0.0656418488929858</v>
      </c>
      <c r="AT946" s="267">
        <v>0.272727272727273</v>
      </c>
      <c r="AU946" s="268">
        <v>0</v>
      </c>
      <c r="AV946" s="268">
        <v>0.2</v>
      </c>
      <c r="AW946" s="268">
        <v>0.0945945945945946</v>
      </c>
      <c r="AX946" s="224"/>
      <c r="AY946" s="222"/>
    </row>
    <row r="947" ht="15" spans="1:51">
      <c r="A947" s="220"/>
      <c r="B947" s="224"/>
      <c r="C947" s="294" t="s">
        <v>927</v>
      </c>
      <c r="D947" s="111" t="s">
        <v>25</v>
      </c>
      <c r="E947" s="111" t="s">
        <v>928</v>
      </c>
      <c r="F947" s="299" t="s">
        <v>983</v>
      </c>
      <c r="G947" s="300" t="s">
        <v>983</v>
      </c>
      <c r="H947" s="300" t="s">
        <v>983</v>
      </c>
      <c r="I947" s="300" t="s">
        <v>983</v>
      </c>
      <c r="J947" s="259">
        <v>0.9</v>
      </c>
      <c r="K947" s="260">
        <v>0.944444444444444</v>
      </c>
      <c r="L947" s="260">
        <v>0.957446808510638</v>
      </c>
      <c r="M947" s="261">
        <v>0.979591836734694</v>
      </c>
      <c r="N947" s="261">
        <v>0.959656652360515</v>
      </c>
      <c r="O947" s="262">
        <v>0.9</v>
      </c>
      <c r="P947" s="263">
        <v>0.921414095924341</v>
      </c>
      <c r="Q947" s="260">
        <v>0.934747145187602</v>
      </c>
      <c r="R947" s="260">
        <v>0.916403785488959</v>
      </c>
      <c r="S947" s="260">
        <v>0.931685588570808</v>
      </c>
      <c r="T947" s="262">
        <v>0.9</v>
      </c>
      <c r="U947" s="260">
        <v>0.880657509569917</v>
      </c>
      <c r="V947" s="260">
        <v>0.904567699836868</v>
      </c>
      <c r="W947" s="260">
        <v>0.899842271293375</v>
      </c>
      <c r="X947" s="260">
        <v>0.897311097832582</v>
      </c>
      <c r="Y947" s="262">
        <v>0.92</v>
      </c>
      <c r="Z947" s="262">
        <v>0.830088495575221</v>
      </c>
      <c r="AA947" s="262">
        <v>0.815960912052117</v>
      </c>
      <c r="AB947" s="262">
        <v>0.803355079217148</v>
      </c>
      <c r="AC947" s="262">
        <v>0.82841337212075</v>
      </c>
      <c r="AD947" s="262">
        <v>0.92</v>
      </c>
      <c r="AE947" s="260">
        <v>0.996869961111638</v>
      </c>
      <c r="AF947" s="260">
        <v>0.988992615298871</v>
      </c>
      <c r="AG947" s="260">
        <v>0.985455747458888</v>
      </c>
      <c r="AH947" s="260">
        <v>0.978942132316365</v>
      </c>
      <c r="AI947" s="262">
        <v>0.92</v>
      </c>
      <c r="AJ947" s="260">
        <v>0.931610123855681</v>
      </c>
      <c r="AK947" s="260">
        <v>0.936093902836648</v>
      </c>
      <c r="AL947" s="260">
        <v>0.924748820996514</v>
      </c>
      <c r="AM947" s="260">
        <v>0.941000548585181</v>
      </c>
      <c r="AN947" s="259">
        <v>0.99</v>
      </c>
      <c r="AO947" s="264">
        <v>1</v>
      </c>
      <c r="AP947" s="264">
        <v>1</v>
      </c>
      <c r="AQ947" s="264">
        <v>1</v>
      </c>
      <c r="AR947" s="265">
        <v>1</v>
      </c>
      <c r="AS947" s="286">
        <v>0.0656418488929858</v>
      </c>
      <c r="AT947" s="267">
        <v>0.04</v>
      </c>
      <c r="AU947" s="268">
        <v>0.05</v>
      </c>
      <c r="AV947" s="268">
        <v>0.208333333333333</v>
      </c>
      <c r="AW947" s="268">
        <v>0.0734767025089606</v>
      </c>
      <c r="AX947" s="224"/>
      <c r="AY947" s="222"/>
    </row>
    <row r="948" ht="15" spans="1:51">
      <c r="A948" s="220"/>
      <c r="B948" s="224"/>
      <c r="C948" s="294" t="s">
        <v>927</v>
      </c>
      <c r="D948" s="111" t="s">
        <v>25</v>
      </c>
      <c r="E948" s="111" t="s">
        <v>928</v>
      </c>
      <c r="F948" s="297" t="s">
        <v>984</v>
      </c>
      <c r="G948" s="298" t="s">
        <v>984</v>
      </c>
      <c r="H948" s="298" t="s">
        <v>984</v>
      </c>
      <c r="I948" s="298" t="s">
        <v>984</v>
      </c>
      <c r="J948" s="259">
        <v>0.9</v>
      </c>
      <c r="K948" s="260">
        <v>1</v>
      </c>
      <c r="L948" s="260">
        <v>0.961538461538462</v>
      </c>
      <c r="M948" s="261">
        <v>1</v>
      </c>
      <c r="N948" s="261">
        <v>0.987394957983193</v>
      </c>
      <c r="O948" s="262">
        <v>0.9</v>
      </c>
      <c r="P948" s="263">
        <v>0.97281776416539</v>
      </c>
      <c r="Q948" s="260">
        <v>0.915492957746479</v>
      </c>
      <c r="R948" s="260">
        <v>0.966867469879518</v>
      </c>
      <c r="S948" s="260">
        <v>0.965996784565916</v>
      </c>
      <c r="T948" s="262">
        <v>0.9</v>
      </c>
      <c r="U948" s="260">
        <v>0.919218989280245</v>
      </c>
      <c r="V948" s="260">
        <v>0.909233176838811</v>
      </c>
      <c r="W948" s="260">
        <v>0.894954819277108</v>
      </c>
      <c r="X948" s="260">
        <v>0.912620578778135</v>
      </c>
      <c r="Y948" s="262">
        <v>0.92</v>
      </c>
      <c r="Z948" s="262">
        <v>0</v>
      </c>
      <c r="AA948" s="262">
        <v>0</v>
      </c>
      <c r="AB948" s="262">
        <v>0.666666666666667</v>
      </c>
      <c r="AC948" s="262">
        <v>0.234042553191489</v>
      </c>
      <c r="AD948" s="262">
        <v>0.92</v>
      </c>
      <c r="AE948" s="260">
        <v>0.995495495495496</v>
      </c>
      <c r="AF948" s="260">
        <v>0.878734622144112</v>
      </c>
      <c r="AG948" s="260">
        <v>0.893660531697341</v>
      </c>
      <c r="AH948" s="260">
        <v>0.933936873011989</v>
      </c>
      <c r="AI948" s="262">
        <v>0.92</v>
      </c>
      <c r="AJ948" s="260">
        <v>0.956405353728489</v>
      </c>
      <c r="AK948" s="260">
        <v>0.948931735278791</v>
      </c>
      <c r="AL948" s="260">
        <v>0.966904851447913</v>
      </c>
      <c r="AM948" s="260">
        <v>0.965652963195013</v>
      </c>
      <c r="AN948" s="259">
        <v>0.99</v>
      </c>
      <c r="AO948" s="264">
        <v>1</v>
      </c>
      <c r="AP948" s="264">
        <v>1</v>
      </c>
      <c r="AQ948" s="264">
        <v>1</v>
      </c>
      <c r="AR948" s="265">
        <v>1</v>
      </c>
      <c r="AS948" s="286">
        <v>0.0656418488929858</v>
      </c>
      <c r="AT948" s="267">
        <v>0</v>
      </c>
      <c r="AU948" s="268">
        <v>0</v>
      </c>
      <c r="AV948" s="268">
        <v>0</v>
      </c>
      <c r="AW948" s="268">
        <v>0.0298507462686567</v>
      </c>
      <c r="AX948" s="224"/>
      <c r="AY948" s="222"/>
    </row>
    <row r="949" ht="15" spans="1:51">
      <c r="A949" s="220"/>
      <c r="B949" s="224"/>
      <c r="C949" s="294" t="s">
        <v>927</v>
      </c>
      <c r="D949" s="111" t="s">
        <v>25</v>
      </c>
      <c r="E949" s="111" t="s">
        <v>928</v>
      </c>
      <c r="F949" s="297" t="s">
        <v>985</v>
      </c>
      <c r="G949" s="298" t="s">
        <v>985</v>
      </c>
      <c r="H949" s="298" t="s">
        <v>985</v>
      </c>
      <c r="I949" s="298" t="s">
        <v>985</v>
      </c>
      <c r="J949" s="259">
        <v>0.9</v>
      </c>
      <c r="K949" s="260">
        <v>0.904761904761905</v>
      </c>
      <c r="L949" s="260">
        <v>0.945945945945946</v>
      </c>
      <c r="M949" s="261">
        <v>0.904761904761905</v>
      </c>
      <c r="N949" s="261">
        <v>0.91131498470948</v>
      </c>
      <c r="O949" s="262">
        <v>0.9</v>
      </c>
      <c r="P949" s="263">
        <v>0.944528645043953</v>
      </c>
      <c r="Q949" s="260">
        <v>0.937359170797657</v>
      </c>
      <c r="R949" s="260">
        <v>0.92326656394453</v>
      </c>
      <c r="S949" s="260">
        <v>0.934101483457707</v>
      </c>
      <c r="T949" s="262">
        <v>0.9</v>
      </c>
      <c r="U949" s="260">
        <v>0.872991815701728</v>
      </c>
      <c r="V949" s="260">
        <v>0.909869310500225</v>
      </c>
      <c r="W949" s="260">
        <v>0.914329738058552</v>
      </c>
      <c r="X949" s="260">
        <v>0.916457229761951</v>
      </c>
      <c r="Y949" s="262">
        <v>0.92</v>
      </c>
      <c r="Z949" s="262" t="s">
        <v>33</v>
      </c>
      <c r="AA949" s="262">
        <v>0</v>
      </c>
      <c r="AB949" s="262">
        <v>0</v>
      </c>
      <c r="AC949" s="262">
        <v>0.135135135135135</v>
      </c>
      <c r="AD949" s="262">
        <v>0.92</v>
      </c>
      <c r="AE949" s="260">
        <v>0.993470149253731</v>
      </c>
      <c r="AF949" s="260">
        <v>0.997527200791296</v>
      </c>
      <c r="AG949" s="260">
        <v>0.991189427312775</v>
      </c>
      <c r="AH949" s="260">
        <v>0.983472651627925</v>
      </c>
      <c r="AI949" s="262">
        <v>0.92</v>
      </c>
      <c r="AJ949" s="260">
        <v>0.940891179145195</v>
      </c>
      <c r="AK949" s="260">
        <v>0.938821412505623</v>
      </c>
      <c r="AL949" s="260">
        <v>0.941194581280788</v>
      </c>
      <c r="AM949" s="260">
        <v>0.955428453650745</v>
      </c>
      <c r="AN949" s="259">
        <v>0.99</v>
      </c>
      <c r="AO949" s="264">
        <v>1</v>
      </c>
      <c r="AP949" s="264">
        <v>1</v>
      </c>
      <c r="AQ949" s="264">
        <v>1</v>
      </c>
      <c r="AR949" s="265">
        <v>1</v>
      </c>
      <c r="AS949" s="286">
        <v>0.0656418488929858</v>
      </c>
      <c r="AT949" s="267">
        <v>0.05</v>
      </c>
      <c r="AU949" s="268">
        <v>0.05</v>
      </c>
      <c r="AV949" s="268">
        <v>0</v>
      </c>
      <c r="AW949" s="268">
        <v>0.0674698795180723</v>
      </c>
      <c r="AX949" s="224"/>
      <c r="AY949" s="222"/>
    </row>
    <row r="950" ht="15" spans="1:51">
      <c r="A950" s="220"/>
      <c r="B950" s="224"/>
      <c r="C950" s="294" t="s">
        <v>927</v>
      </c>
      <c r="D950" s="111" t="s">
        <v>25</v>
      </c>
      <c r="E950" s="111" t="s">
        <v>928</v>
      </c>
      <c r="F950" s="297" t="s">
        <v>986</v>
      </c>
      <c r="G950" s="298" t="s">
        <v>986</v>
      </c>
      <c r="H950" s="298" t="s">
        <v>986</v>
      </c>
      <c r="I950" s="298" t="s">
        <v>986</v>
      </c>
      <c r="J950" s="259">
        <v>0.9</v>
      </c>
      <c r="K950" s="260">
        <v>0.942307692307692</v>
      </c>
      <c r="L950" s="260">
        <v>0.978723404255319</v>
      </c>
      <c r="M950" s="261">
        <v>0.938775510204082</v>
      </c>
      <c r="N950" s="261">
        <v>0.946872322193659</v>
      </c>
      <c r="O950" s="262">
        <v>0.9</v>
      </c>
      <c r="P950" s="263">
        <v>0.953726254262055</v>
      </c>
      <c r="Q950" s="260">
        <v>0.947959565705728</v>
      </c>
      <c r="R950" s="260">
        <v>0.927916769878623</v>
      </c>
      <c r="S950" s="260">
        <v>0.938656509129529</v>
      </c>
      <c r="T950" s="262">
        <v>0.9</v>
      </c>
      <c r="U950" s="260">
        <v>0.928641013151486</v>
      </c>
      <c r="V950" s="260">
        <v>0.934107076001498</v>
      </c>
      <c r="W950" s="260">
        <v>0.893237552638098</v>
      </c>
      <c r="X950" s="260">
        <v>0.911768310118051</v>
      </c>
      <c r="Y950" s="262">
        <v>0.92</v>
      </c>
      <c r="Z950" s="262">
        <v>0.5</v>
      </c>
      <c r="AA950" s="262">
        <v>0.25</v>
      </c>
      <c r="AB950" s="262">
        <v>0.2</v>
      </c>
      <c r="AC950" s="262">
        <v>0.215686274509804</v>
      </c>
      <c r="AD950" s="262">
        <v>0.92</v>
      </c>
      <c r="AE950" s="260">
        <v>0.989473684210526</v>
      </c>
      <c r="AF950" s="260">
        <v>0.987687188019967</v>
      </c>
      <c r="AG950" s="260">
        <v>0.991784037558685</v>
      </c>
      <c r="AH950" s="260">
        <v>0.983680188966233</v>
      </c>
      <c r="AI950" s="262">
        <v>0.92</v>
      </c>
      <c r="AJ950" s="260">
        <v>0.950584225900682</v>
      </c>
      <c r="AK950" s="260">
        <v>0.952523364485981</v>
      </c>
      <c r="AL950" s="260">
        <v>0.927758535378525</v>
      </c>
      <c r="AM950" s="260">
        <v>0.945404997142157</v>
      </c>
      <c r="AN950" s="259">
        <v>0.99</v>
      </c>
      <c r="AO950" s="264">
        <v>1</v>
      </c>
      <c r="AP950" s="264">
        <v>1</v>
      </c>
      <c r="AQ950" s="264">
        <v>1</v>
      </c>
      <c r="AR950" s="265">
        <v>1</v>
      </c>
      <c r="AS950" s="286">
        <v>0.0656418488929858</v>
      </c>
      <c r="AT950" s="267">
        <v>0.117647058823529</v>
      </c>
      <c r="AU950" s="268">
        <v>0.166666666666667</v>
      </c>
      <c r="AV950" s="268">
        <v>0.0526315789473684</v>
      </c>
      <c r="AW950" s="268">
        <v>0.0695187165775401</v>
      </c>
      <c r="AX950" s="224"/>
      <c r="AY950" s="222"/>
    </row>
    <row r="951" ht="15" spans="1:51">
      <c r="A951" s="220"/>
      <c r="B951" s="224"/>
      <c r="C951" s="294" t="s">
        <v>927</v>
      </c>
      <c r="D951" s="111" t="s">
        <v>25</v>
      </c>
      <c r="E951" s="111" t="s">
        <v>928</v>
      </c>
      <c r="F951" s="297" t="s">
        <v>987</v>
      </c>
      <c r="G951" s="298" t="s">
        <v>987</v>
      </c>
      <c r="H951" s="298" t="s">
        <v>987</v>
      </c>
      <c r="I951" s="298" t="s">
        <v>987</v>
      </c>
      <c r="J951" s="259">
        <v>0.9</v>
      </c>
      <c r="K951" s="260">
        <v>0.972972972972973</v>
      </c>
      <c r="L951" s="260">
        <v>0.96875</v>
      </c>
      <c r="M951" s="261">
        <v>1</v>
      </c>
      <c r="N951" s="261">
        <v>0.962378640776699</v>
      </c>
      <c r="O951" s="262">
        <v>0.9</v>
      </c>
      <c r="P951" s="263">
        <v>0.967730861654652</v>
      </c>
      <c r="Q951" s="260">
        <v>0.966750629722922</v>
      </c>
      <c r="R951" s="260">
        <v>0.974808324205915</v>
      </c>
      <c r="S951" s="260">
        <v>0.963216412022093</v>
      </c>
      <c r="T951" s="262">
        <v>0.9</v>
      </c>
      <c r="U951" s="260">
        <v>0.929625815310676</v>
      </c>
      <c r="V951" s="260">
        <v>0.896725440806045</v>
      </c>
      <c r="W951" s="260">
        <v>0.934282584884994</v>
      </c>
      <c r="X951" s="260">
        <v>0.921339932572986</v>
      </c>
      <c r="Y951" s="262">
        <v>0.92</v>
      </c>
      <c r="Z951" s="262" t="s">
        <v>33</v>
      </c>
      <c r="AA951" s="262" t="s">
        <v>33</v>
      </c>
      <c r="AB951" s="262">
        <v>0</v>
      </c>
      <c r="AC951" s="262">
        <v>0.0588235294117647</v>
      </c>
      <c r="AD951" s="262">
        <v>0.92</v>
      </c>
      <c r="AE951" s="260">
        <v>1</v>
      </c>
      <c r="AF951" s="260">
        <v>1</v>
      </c>
      <c r="AG951" s="260">
        <v>0.988970588235294</v>
      </c>
      <c r="AH951" s="260">
        <v>0.980965227817746</v>
      </c>
      <c r="AI951" s="262">
        <v>0.92</v>
      </c>
      <c r="AJ951" s="260">
        <v>0.953999313422588</v>
      </c>
      <c r="AK951" s="260">
        <v>0.954659949622166</v>
      </c>
      <c r="AL951" s="260">
        <v>0.958424507658643</v>
      </c>
      <c r="AM951" s="260">
        <v>0.959420123603722</v>
      </c>
      <c r="AN951" s="259">
        <v>0.99</v>
      </c>
      <c r="AO951" s="264">
        <v>1</v>
      </c>
      <c r="AP951" s="264">
        <v>1</v>
      </c>
      <c r="AQ951" s="264">
        <v>1</v>
      </c>
      <c r="AR951" s="265">
        <v>1</v>
      </c>
      <c r="AS951" s="286">
        <v>0.0656418488929858</v>
      </c>
      <c r="AT951" s="267">
        <v>0.0625</v>
      </c>
      <c r="AU951" s="268">
        <v>0.25</v>
      </c>
      <c r="AV951" s="268">
        <v>0.0769230769230769</v>
      </c>
      <c r="AW951" s="268">
        <v>0.0680628272251309</v>
      </c>
      <c r="AX951" s="224"/>
      <c r="AY951" s="222"/>
    </row>
    <row r="952" ht="15" spans="1:51">
      <c r="A952" s="220"/>
      <c r="B952" s="224"/>
      <c r="C952" s="294" t="s">
        <v>927</v>
      </c>
      <c r="D952" s="111" t="s">
        <v>25</v>
      </c>
      <c r="E952" s="111" t="s">
        <v>928</v>
      </c>
      <c r="F952" s="305" t="s">
        <v>988</v>
      </c>
      <c r="G952" s="306" t="s">
        <v>988</v>
      </c>
      <c r="H952" s="306" t="s">
        <v>988</v>
      </c>
      <c r="I952" s="306" t="s">
        <v>988</v>
      </c>
      <c r="J952" s="259">
        <v>0.9</v>
      </c>
      <c r="K952" s="260">
        <v>1</v>
      </c>
      <c r="L952" s="260">
        <v>0.96969696969697</v>
      </c>
      <c r="M952" s="261">
        <v>0.894736842105263</v>
      </c>
      <c r="N952" s="261">
        <v>0.961672473867596</v>
      </c>
      <c r="O952" s="262">
        <v>0.9</v>
      </c>
      <c r="P952" s="263">
        <v>0.945376137997125</v>
      </c>
      <c r="Q952" s="260">
        <v>0.937560659980589</v>
      </c>
      <c r="R952" s="260">
        <v>0.950078988941548</v>
      </c>
      <c r="S952" s="260">
        <v>0.962089231023922</v>
      </c>
      <c r="T952" s="262">
        <v>0.9</v>
      </c>
      <c r="U952" s="260">
        <v>0.885002395783421</v>
      </c>
      <c r="V952" s="260">
        <v>0.902620511161436</v>
      </c>
      <c r="W952" s="260">
        <v>0.933333333333333</v>
      </c>
      <c r="X952" s="260">
        <v>0.922633336092487</v>
      </c>
      <c r="Y952" s="262">
        <v>0.92</v>
      </c>
      <c r="Z952" s="262">
        <v>0.5</v>
      </c>
      <c r="AA952" s="262">
        <v>0</v>
      </c>
      <c r="AB952" s="262">
        <v>0</v>
      </c>
      <c r="AC952" s="262">
        <v>0.244444444444444</v>
      </c>
      <c r="AD952" s="262">
        <v>0.92</v>
      </c>
      <c r="AE952" s="260">
        <v>0.986363636363636</v>
      </c>
      <c r="AF952" s="260">
        <v>0.786786786786787</v>
      </c>
      <c r="AG952" s="260">
        <v>0.80377358490566</v>
      </c>
      <c r="AH952" s="260">
        <v>0.90268259252007</v>
      </c>
      <c r="AI952" s="262">
        <v>0.92</v>
      </c>
      <c r="AJ952" s="260">
        <v>0.924988055422838</v>
      </c>
      <c r="AK952" s="260">
        <v>0.938874514877102</v>
      </c>
      <c r="AL952" s="260">
        <v>0.958004420587307</v>
      </c>
      <c r="AM952" s="260">
        <v>0.960349629139438</v>
      </c>
      <c r="AN952" s="259">
        <v>0.99</v>
      </c>
      <c r="AO952" s="264">
        <v>1</v>
      </c>
      <c r="AP952" s="264">
        <v>1</v>
      </c>
      <c r="AQ952" s="264">
        <v>1</v>
      </c>
      <c r="AR952" s="265">
        <v>1</v>
      </c>
      <c r="AS952" s="286">
        <v>0.0656418488929858</v>
      </c>
      <c r="AT952" s="267">
        <v>0.1</v>
      </c>
      <c r="AU952" s="268">
        <v>0.166666666666667</v>
      </c>
      <c r="AV952" s="268">
        <v>0.0909090909090909</v>
      </c>
      <c r="AW952" s="268">
        <v>0.0682926829268293</v>
      </c>
      <c r="AX952" s="224"/>
      <c r="AY952" s="222"/>
    </row>
    <row r="953" ht="15" spans="1:51">
      <c r="A953" s="220"/>
      <c r="B953" s="224"/>
      <c r="C953" s="294" t="s">
        <v>927</v>
      </c>
      <c r="D953" s="111" t="s">
        <v>25</v>
      </c>
      <c r="E953" s="111" t="s">
        <v>928</v>
      </c>
      <c r="F953" s="295" t="s">
        <v>989</v>
      </c>
      <c r="G953" s="296" t="s">
        <v>989</v>
      </c>
      <c r="H953" s="296" t="s">
        <v>989</v>
      </c>
      <c r="I953" s="296" t="s">
        <v>989</v>
      </c>
      <c r="J953" s="259">
        <v>0.9</v>
      </c>
      <c r="K953" s="260">
        <v>1</v>
      </c>
      <c r="L953" s="260">
        <v>1</v>
      </c>
      <c r="M953" s="261">
        <v>1</v>
      </c>
      <c r="N953" s="261">
        <v>0.972222222222222</v>
      </c>
      <c r="O953" s="262">
        <v>0.9</v>
      </c>
      <c r="P953" s="263">
        <v>0.93265064986215</v>
      </c>
      <c r="Q953" s="260">
        <v>0.983399209486166</v>
      </c>
      <c r="R953" s="260">
        <v>0.990206746463547</v>
      </c>
      <c r="S953" s="260">
        <v>0.965886454183267</v>
      </c>
      <c r="T953" s="262">
        <v>0.9</v>
      </c>
      <c r="U953" s="260">
        <v>0.934226073257188</v>
      </c>
      <c r="V953" s="260">
        <v>0.94703557312253</v>
      </c>
      <c r="W953" s="260">
        <v>0.953754080522307</v>
      </c>
      <c r="X953" s="260">
        <v>0.936254980079681</v>
      </c>
      <c r="Y953" s="262">
        <v>0.92</v>
      </c>
      <c r="Z953" s="262" t="s">
        <v>33</v>
      </c>
      <c r="AA953" s="262" t="s">
        <v>33</v>
      </c>
      <c r="AB953" s="262" t="s">
        <v>33</v>
      </c>
      <c r="AC953" s="262" t="s">
        <v>33</v>
      </c>
      <c r="AD953" s="262">
        <v>0.92</v>
      </c>
      <c r="AE953" s="260">
        <v>0.983240223463687</v>
      </c>
      <c r="AF953" s="260">
        <v>0.980769230769231</v>
      </c>
      <c r="AG953" s="260">
        <v>0.995934959349594</v>
      </c>
      <c r="AH953" s="260">
        <v>0.994509173697603</v>
      </c>
      <c r="AI953" s="262">
        <v>0.92</v>
      </c>
      <c r="AJ953" s="260">
        <v>0.948404883812525</v>
      </c>
      <c r="AK953" s="260">
        <v>0.959683794466403</v>
      </c>
      <c r="AL953" s="260">
        <v>0.966829798803698</v>
      </c>
      <c r="AM953" s="260">
        <v>0.956742196165425</v>
      </c>
      <c r="AN953" s="259">
        <v>0.99</v>
      </c>
      <c r="AO953" s="264">
        <v>1</v>
      </c>
      <c r="AP953" s="264">
        <v>1</v>
      </c>
      <c r="AQ953" s="264">
        <v>1</v>
      </c>
      <c r="AR953" s="265">
        <v>1</v>
      </c>
      <c r="AS953" s="286">
        <v>0.0656418488929858</v>
      </c>
      <c r="AT953" s="267">
        <v>0.0666666666666667</v>
      </c>
      <c r="AU953" s="268">
        <v>0.2</v>
      </c>
      <c r="AV953" s="268">
        <v>0.0526315789473684</v>
      </c>
      <c r="AW953" s="268">
        <v>0.0502793296089385</v>
      </c>
      <c r="AX953" s="224"/>
      <c r="AY953" s="222"/>
    </row>
    <row r="954" ht="15" spans="1:51">
      <c r="A954" s="220"/>
      <c r="B954" s="224"/>
      <c r="C954" s="294" t="s">
        <v>927</v>
      </c>
      <c r="D954" s="111" t="s">
        <v>25</v>
      </c>
      <c r="E954" s="111" t="s">
        <v>928</v>
      </c>
      <c r="F954" s="295" t="s">
        <v>990</v>
      </c>
      <c r="G954" s="296" t="s">
        <v>990</v>
      </c>
      <c r="H954" s="296" t="s">
        <v>990</v>
      </c>
      <c r="I954" s="296" t="s">
        <v>990</v>
      </c>
      <c r="J954" s="259">
        <v>0.9</v>
      </c>
      <c r="K954" s="260">
        <v>0.875</v>
      </c>
      <c r="L954" s="260">
        <v>0.8</v>
      </c>
      <c r="M954" s="261">
        <v>0.944444444444444</v>
      </c>
      <c r="N954" s="261">
        <v>0.943243243243243</v>
      </c>
      <c r="O954" s="262">
        <v>0.9</v>
      </c>
      <c r="P954" s="263">
        <v>0.877330716388616</v>
      </c>
      <c r="Q954" s="260">
        <v>0.99290780141844</v>
      </c>
      <c r="R954" s="260">
        <v>0.976113621691414</v>
      </c>
      <c r="S954" s="260">
        <v>0.976725204056394</v>
      </c>
      <c r="T954" s="262">
        <v>0.9</v>
      </c>
      <c r="U954" s="260">
        <v>0.926889106967615</v>
      </c>
      <c r="V954" s="260">
        <v>0.955673758865248</v>
      </c>
      <c r="W954" s="260">
        <v>0.928986442866365</v>
      </c>
      <c r="X954" s="260">
        <v>0.940044521395004</v>
      </c>
      <c r="Y954" s="262">
        <v>0.92</v>
      </c>
      <c r="Z954" s="262" t="s">
        <v>33</v>
      </c>
      <c r="AA954" s="262" t="s">
        <v>33</v>
      </c>
      <c r="AB954" s="262" t="s">
        <v>33</v>
      </c>
      <c r="AC954" s="262" t="s">
        <v>33</v>
      </c>
      <c r="AD954" s="262">
        <v>0.92</v>
      </c>
      <c r="AE954" s="260">
        <v>1</v>
      </c>
      <c r="AF954" s="260">
        <v>1</v>
      </c>
      <c r="AG954" s="260">
        <v>1</v>
      </c>
      <c r="AH954" s="260">
        <v>0.994914176732359</v>
      </c>
      <c r="AI954" s="262">
        <v>0.92</v>
      </c>
      <c r="AJ954" s="260">
        <v>0.972031403336605</v>
      </c>
      <c r="AK954" s="260">
        <v>0.967198581560284</v>
      </c>
      <c r="AL954" s="260">
        <v>0.962556488056811</v>
      </c>
      <c r="AM954" s="260">
        <v>0.974177590897848</v>
      </c>
      <c r="AN954" s="259">
        <v>0.99</v>
      </c>
      <c r="AO954" s="264">
        <v>1</v>
      </c>
      <c r="AP954" s="264">
        <v>1</v>
      </c>
      <c r="AQ954" s="264">
        <v>1</v>
      </c>
      <c r="AR954" s="265">
        <v>1</v>
      </c>
      <c r="AS954" s="286">
        <v>0.0656418488929858</v>
      </c>
      <c r="AT954" s="267">
        <v>0</v>
      </c>
      <c r="AU954" s="268">
        <v>0</v>
      </c>
      <c r="AV954" s="268">
        <v>0.0909090909090909</v>
      </c>
      <c r="AW954" s="268">
        <v>0.0601851851851852</v>
      </c>
      <c r="AX954" s="224"/>
      <c r="AY954" s="222"/>
    </row>
    <row r="955" ht="15" spans="1:51">
      <c r="A955" s="220"/>
      <c r="B955" s="224"/>
      <c r="C955" s="294" t="s">
        <v>927</v>
      </c>
      <c r="D955" s="111" t="s">
        <v>25</v>
      </c>
      <c r="E955" s="111" t="s">
        <v>928</v>
      </c>
      <c r="F955" s="295" t="s">
        <v>991</v>
      </c>
      <c r="G955" s="296" t="s">
        <v>991</v>
      </c>
      <c r="H955" s="296" t="s">
        <v>991</v>
      </c>
      <c r="I955" s="296" t="s">
        <v>991</v>
      </c>
      <c r="J955" s="259">
        <v>0.9</v>
      </c>
      <c r="K955" s="260">
        <v>0.930232558139535</v>
      </c>
      <c r="L955" s="260">
        <v>0.828571428571429</v>
      </c>
      <c r="M955" s="261">
        <v>0.906976744186046</v>
      </c>
      <c r="N955" s="261">
        <v>0.936102236421725</v>
      </c>
      <c r="O955" s="262">
        <v>0.9</v>
      </c>
      <c r="P955" s="263">
        <v>0.83302488176023</v>
      </c>
      <c r="Q955" s="260">
        <v>0.985932475884244</v>
      </c>
      <c r="R955" s="260">
        <v>0.979536489151874</v>
      </c>
      <c r="S955" s="260">
        <v>0.961168973477877</v>
      </c>
      <c r="T955" s="262">
        <v>0.9</v>
      </c>
      <c r="U955" s="260">
        <v>0.938104050997327</v>
      </c>
      <c r="V955" s="260">
        <v>0.938102893890675</v>
      </c>
      <c r="W955" s="260">
        <v>0.945019723865878</v>
      </c>
      <c r="X955" s="260">
        <v>0.935572411885486</v>
      </c>
      <c r="Y955" s="262">
        <v>0.92</v>
      </c>
      <c r="Z955" s="262" t="s">
        <v>33</v>
      </c>
      <c r="AA955" s="262" t="s">
        <v>33</v>
      </c>
      <c r="AB955" s="262" t="s">
        <v>33</v>
      </c>
      <c r="AC955" s="262" t="s">
        <v>33</v>
      </c>
      <c r="AD955" s="262">
        <v>0.92</v>
      </c>
      <c r="AE955" s="260">
        <v>0.995093666369313</v>
      </c>
      <c r="AF955" s="260">
        <v>0.995451788963008</v>
      </c>
      <c r="AG955" s="260">
        <v>0.815950920245399</v>
      </c>
      <c r="AH955" s="260">
        <v>0.989322453231477</v>
      </c>
      <c r="AI955" s="262">
        <v>0.92</v>
      </c>
      <c r="AJ955" s="260">
        <v>0.952292823360066</v>
      </c>
      <c r="AK955" s="260">
        <v>0.946966653274407</v>
      </c>
      <c r="AL955" s="260">
        <v>0.958333333333333</v>
      </c>
      <c r="AM955" s="260">
        <v>0.959947234603887</v>
      </c>
      <c r="AN955" s="259">
        <v>0.99</v>
      </c>
      <c r="AO955" s="264">
        <v>1</v>
      </c>
      <c r="AP955" s="264">
        <v>1</v>
      </c>
      <c r="AQ955" s="264">
        <v>1</v>
      </c>
      <c r="AR955" s="265">
        <v>1</v>
      </c>
      <c r="AS955" s="286">
        <v>0.0656418488929858</v>
      </c>
      <c r="AT955" s="267">
        <v>0.170731707317073</v>
      </c>
      <c r="AU955" s="268">
        <v>0.0588235294117647</v>
      </c>
      <c r="AV955" s="268">
        <v>0.0344827586206897</v>
      </c>
      <c r="AW955" s="268">
        <v>0.0534979423868313</v>
      </c>
      <c r="AX955" s="224"/>
      <c r="AY955" s="222"/>
    </row>
    <row r="956" ht="15" spans="1:51">
      <c r="A956" s="220"/>
      <c r="B956" s="224"/>
      <c r="C956" s="294" t="s">
        <v>927</v>
      </c>
      <c r="D956" s="111" t="s">
        <v>25</v>
      </c>
      <c r="E956" s="111" t="s">
        <v>928</v>
      </c>
      <c r="F956" s="297" t="s">
        <v>992</v>
      </c>
      <c r="G956" s="298" t="s">
        <v>992</v>
      </c>
      <c r="H956" s="298" t="s">
        <v>992</v>
      </c>
      <c r="I956" s="298" t="s">
        <v>992</v>
      </c>
      <c r="J956" s="259">
        <v>0.9</v>
      </c>
      <c r="K956" s="260">
        <v>0.944444444444444</v>
      </c>
      <c r="L956" s="260">
        <v>0.944444444444444</v>
      </c>
      <c r="M956" s="261">
        <v>0.764705882352941</v>
      </c>
      <c r="N956" s="261">
        <v>0.867881548974943</v>
      </c>
      <c r="O956" s="262">
        <v>0.9</v>
      </c>
      <c r="P956" s="263">
        <v>0.998674618952949</v>
      </c>
      <c r="Q956" s="260">
        <v>0.995896032831737</v>
      </c>
      <c r="R956" s="260">
        <v>0.99748743718593</v>
      </c>
      <c r="S956" s="260">
        <v>0.99734802121583</v>
      </c>
      <c r="T956" s="262">
        <v>0.9</v>
      </c>
      <c r="U956" s="260">
        <v>0.950298210735587</v>
      </c>
      <c r="V956" s="260">
        <v>0.946648426812586</v>
      </c>
      <c r="W956" s="260">
        <v>0.872696817420435</v>
      </c>
      <c r="X956" s="260">
        <v>0.945906432748538</v>
      </c>
      <c r="Y956" s="262">
        <v>0.92</v>
      </c>
      <c r="Z956" s="262" t="s">
        <v>33</v>
      </c>
      <c r="AA956" s="262" t="s">
        <v>33</v>
      </c>
      <c r="AB956" s="262" t="s">
        <v>33</v>
      </c>
      <c r="AC956" s="262" t="s">
        <v>33</v>
      </c>
      <c r="AD956" s="262">
        <v>0.92</v>
      </c>
      <c r="AE956" s="260">
        <v>1</v>
      </c>
      <c r="AF956" s="260">
        <v>0.9921875</v>
      </c>
      <c r="AG956" s="260">
        <v>0.967741935483871</v>
      </c>
      <c r="AH956" s="260">
        <v>0.990388816076889</v>
      </c>
      <c r="AI956" s="262">
        <v>0.92</v>
      </c>
      <c r="AJ956" s="260">
        <v>0.974155069582505</v>
      </c>
      <c r="AK956" s="260">
        <v>0.963064295485636</v>
      </c>
      <c r="AL956" s="260">
        <v>0.920435510887772</v>
      </c>
      <c r="AM956" s="260">
        <v>0.968517322272465</v>
      </c>
      <c r="AN956" s="259">
        <v>0.99</v>
      </c>
      <c r="AO956" s="264">
        <v>1</v>
      </c>
      <c r="AP956" s="264">
        <v>1</v>
      </c>
      <c r="AQ956" s="264">
        <v>1</v>
      </c>
      <c r="AR956" s="265">
        <v>1</v>
      </c>
      <c r="AS956" s="286">
        <v>0.0656418488929858</v>
      </c>
      <c r="AT956" s="267">
        <v>0</v>
      </c>
      <c r="AU956" s="268">
        <v>0.285714285714286</v>
      </c>
      <c r="AV956" s="268">
        <v>0</v>
      </c>
      <c r="AW956" s="268">
        <v>0.0620689655172414</v>
      </c>
      <c r="AX956" s="224"/>
      <c r="AY956" s="222"/>
    </row>
    <row r="957" ht="15" spans="1:51">
      <c r="A957" s="220"/>
      <c r="B957" s="224"/>
      <c r="C957" s="294" t="s">
        <v>927</v>
      </c>
      <c r="D957" s="111" t="s">
        <v>25</v>
      </c>
      <c r="E957" s="111" t="s">
        <v>928</v>
      </c>
      <c r="F957" s="297" t="s">
        <v>993</v>
      </c>
      <c r="G957" s="298" t="s">
        <v>993</v>
      </c>
      <c r="H957" s="298" t="s">
        <v>993</v>
      </c>
      <c r="I957" s="298" t="s">
        <v>993</v>
      </c>
      <c r="J957" s="259">
        <v>0.9</v>
      </c>
      <c r="K957" s="260">
        <v>0.804878048780488</v>
      </c>
      <c r="L957" s="260">
        <v>0.666666666666667</v>
      </c>
      <c r="M957" s="261">
        <v>0.694444444444444</v>
      </c>
      <c r="N957" s="261">
        <v>0.720368239355581</v>
      </c>
      <c r="O957" s="262">
        <v>0.9</v>
      </c>
      <c r="P957" s="263">
        <v>0.968081903041253</v>
      </c>
      <c r="Q957" s="260">
        <v>0.973880597014925</v>
      </c>
      <c r="R957" s="260">
        <v>0.977184841453983</v>
      </c>
      <c r="S957" s="260">
        <v>0.944774917123648</v>
      </c>
      <c r="T957" s="262">
        <v>0.9</v>
      </c>
      <c r="U957" s="260">
        <v>0.884974405299609</v>
      </c>
      <c r="V957" s="260">
        <v>0.92089552238806</v>
      </c>
      <c r="W957" s="260">
        <v>0.878190255220418</v>
      </c>
      <c r="X957" s="260">
        <v>0.848762276543669</v>
      </c>
      <c r="Y957" s="262">
        <v>0.92</v>
      </c>
      <c r="Z957" s="262">
        <v>0.945530726256983</v>
      </c>
      <c r="AA957" s="262">
        <v>0.92891760904685</v>
      </c>
      <c r="AB957" s="262">
        <v>0.911602209944751</v>
      </c>
      <c r="AC957" s="262">
        <v>0.922680412371134</v>
      </c>
      <c r="AD957" s="262">
        <v>0.92</v>
      </c>
      <c r="AE957" s="260">
        <v>0.99741468459152</v>
      </c>
      <c r="AF957" s="260">
        <v>0.84297520661157</v>
      </c>
      <c r="AG957" s="260">
        <v>0.980971128608924</v>
      </c>
      <c r="AH957" s="260">
        <v>0.981545212079498</v>
      </c>
      <c r="AI957" s="262">
        <v>0.92</v>
      </c>
      <c r="AJ957" s="260">
        <v>0.969044081228331</v>
      </c>
      <c r="AK957" s="260">
        <v>0.958652373660031</v>
      </c>
      <c r="AL957" s="260">
        <v>0.959986436080027</v>
      </c>
      <c r="AM957" s="260">
        <v>0.964393236874532</v>
      </c>
      <c r="AN957" s="259">
        <v>0.99</v>
      </c>
      <c r="AO957" s="264">
        <v>1</v>
      </c>
      <c r="AP957" s="264">
        <v>1</v>
      </c>
      <c r="AQ957" s="264">
        <v>1</v>
      </c>
      <c r="AR957" s="265">
        <v>1</v>
      </c>
      <c r="AS957" s="286">
        <v>0.0656418488929858</v>
      </c>
      <c r="AT957" s="267">
        <v>0.0357142857142857</v>
      </c>
      <c r="AU957" s="268">
        <v>0.142857142857143</v>
      </c>
      <c r="AV957" s="268">
        <v>0.142857142857143</v>
      </c>
      <c r="AW957" s="268">
        <v>0.0422018348623853</v>
      </c>
      <c r="AX957" s="224"/>
      <c r="AY957" s="222"/>
    </row>
    <row r="958" ht="15" spans="1:51">
      <c r="A958" s="220"/>
      <c r="B958" s="224"/>
      <c r="C958" s="294" t="s">
        <v>927</v>
      </c>
      <c r="D958" s="111" t="s">
        <v>25</v>
      </c>
      <c r="E958" s="111" t="s">
        <v>928</v>
      </c>
      <c r="F958" s="297" t="s">
        <v>994</v>
      </c>
      <c r="G958" s="298" t="s">
        <v>994</v>
      </c>
      <c r="H958" s="298" t="s">
        <v>994</v>
      </c>
      <c r="I958" s="298" t="s">
        <v>994</v>
      </c>
      <c r="J958" s="259">
        <v>0.9</v>
      </c>
      <c r="K958" s="260">
        <v>0.911111111111111</v>
      </c>
      <c r="L958" s="260">
        <v>0.842105263157895</v>
      </c>
      <c r="M958" s="261">
        <v>0.818181818181818</v>
      </c>
      <c r="N958" s="261">
        <v>0.823950870010235</v>
      </c>
      <c r="O958" s="262">
        <v>0.9</v>
      </c>
      <c r="P958" s="263">
        <v>0.984112364724845</v>
      </c>
      <c r="Q958" s="260">
        <v>0.994912379875636</v>
      </c>
      <c r="R958" s="260">
        <v>0.994210357027983</v>
      </c>
      <c r="S958" s="260">
        <v>0.988407339131726</v>
      </c>
      <c r="T958" s="262">
        <v>0.9</v>
      </c>
      <c r="U958" s="260">
        <v>0.904904443932765</v>
      </c>
      <c r="V958" s="260">
        <v>0.920293951384963</v>
      </c>
      <c r="W958" s="260">
        <v>0.906400771952396</v>
      </c>
      <c r="X958" s="260">
        <v>0.895047447016467</v>
      </c>
      <c r="Y958" s="262">
        <v>0.92</v>
      </c>
      <c r="Z958" s="262">
        <v>0.919298245614035</v>
      </c>
      <c r="AA958" s="262">
        <v>0.899876390605686</v>
      </c>
      <c r="AB958" s="262">
        <v>0.784688995215311</v>
      </c>
      <c r="AC958" s="262">
        <v>0.857827571745252</v>
      </c>
      <c r="AD958" s="262">
        <v>0.92</v>
      </c>
      <c r="AE958" s="260">
        <v>0.996701225259189</v>
      </c>
      <c r="AF958" s="260">
        <v>0.985897837668443</v>
      </c>
      <c r="AG958" s="260">
        <v>0.980736301369863</v>
      </c>
      <c r="AH958" s="260">
        <v>0.992795618281403</v>
      </c>
      <c r="AI958" s="262">
        <v>0.92</v>
      </c>
      <c r="AJ958" s="260">
        <v>0.959407464409388</v>
      </c>
      <c r="AK958" s="260">
        <v>0.947633824670287</v>
      </c>
      <c r="AL958" s="260">
        <v>0.944995747093847</v>
      </c>
      <c r="AM958" s="260">
        <v>0.948320413436692</v>
      </c>
      <c r="AN958" s="259">
        <v>0.99</v>
      </c>
      <c r="AO958" s="264">
        <v>1</v>
      </c>
      <c r="AP958" s="264">
        <v>1</v>
      </c>
      <c r="AQ958" s="264">
        <v>1</v>
      </c>
      <c r="AR958" s="265">
        <v>1</v>
      </c>
      <c r="AS958" s="286">
        <v>0.0656418488929858</v>
      </c>
      <c r="AT958" s="267">
        <v>0.032258064516129</v>
      </c>
      <c r="AU958" s="268">
        <v>0.0869565217391304</v>
      </c>
      <c r="AV958" s="268">
        <v>0.0333333333333333</v>
      </c>
      <c r="AW958" s="268">
        <v>0.054421768707483</v>
      </c>
      <c r="AX958" s="224"/>
      <c r="AY958" s="222"/>
    </row>
    <row r="959" ht="15" spans="1:51">
      <c r="A959" s="220"/>
      <c r="B959" s="224"/>
      <c r="C959" s="294" t="s">
        <v>927</v>
      </c>
      <c r="D959" s="111" t="s">
        <v>25</v>
      </c>
      <c r="E959" s="111" t="s">
        <v>928</v>
      </c>
      <c r="F959" s="297" t="s">
        <v>995</v>
      </c>
      <c r="G959" s="298" t="s">
        <v>995</v>
      </c>
      <c r="H959" s="298" t="s">
        <v>995</v>
      </c>
      <c r="I959" s="298" t="s">
        <v>995</v>
      </c>
      <c r="J959" s="259">
        <v>0.9</v>
      </c>
      <c r="K959" s="260">
        <v>0.909090909090909</v>
      </c>
      <c r="L959" s="260">
        <v>0.833333333333333</v>
      </c>
      <c r="M959" s="261">
        <v>0.904761904761905</v>
      </c>
      <c r="N959" s="261">
        <v>0.84928716904277</v>
      </c>
      <c r="O959" s="262">
        <v>0.9</v>
      </c>
      <c r="P959" s="263">
        <v>0.920230658337338</v>
      </c>
      <c r="Q959" s="260">
        <v>0.905723905723906</v>
      </c>
      <c r="R959" s="260">
        <v>0.958385876418663</v>
      </c>
      <c r="S959" s="260">
        <v>0.911206787387616</v>
      </c>
      <c r="T959" s="262">
        <v>0.9</v>
      </c>
      <c r="U959" s="260">
        <v>0.909178279673234</v>
      </c>
      <c r="V959" s="260">
        <v>0.887766554433221</v>
      </c>
      <c r="W959" s="260">
        <v>0.884615384615385</v>
      </c>
      <c r="X959" s="260">
        <v>0.913106242877042</v>
      </c>
      <c r="Y959" s="262">
        <v>0.92</v>
      </c>
      <c r="Z959" s="262">
        <v>0.913978494623656</v>
      </c>
      <c r="AA959" s="262">
        <v>0.918864097363083</v>
      </c>
      <c r="AB959" s="262">
        <v>0.873517786561265</v>
      </c>
      <c r="AC959" s="262">
        <v>0.917722170734219</v>
      </c>
      <c r="AD959" s="262">
        <v>0.92</v>
      </c>
      <c r="AE959" s="260">
        <v>0.973814465910905</v>
      </c>
      <c r="AF959" s="260">
        <v>0.996946423614324</v>
      </c>
      <c r="AG959" s="260">
        <v>0.993802857976086</v>
      </c>
      <c r="AH959" s="260">
        <v>0.994209814558625</v>
      </c>
      <c r="AI959" s="262">
        <v>0.92</v>
      </c>
      <c r="AJ959" s="260">
        <v>0.963907414672421</v>
      </c>
      <c r="AK959" s="260">
        <v>0.952346570397112</v>
      </c>
      <c r="AL959" s="260">
        <v>0.963103635377103</v>
      </c>
      <c r="AM959" s="260">
        <v>0.96664501197775</v>
      </c>
      <c r="AN959" s="259">
        <v>0.99</v>
      </c>
      <c r="AO959" s="264">
        <v>1</v>
      </c>
      <c r="AP959" s="264">
        <v>1</v>
      </c>
      <c r="AQ959" s="264">
        <v>1</v>
      </c>
      <c r="AR959" s="265">
        <v>1</v>
      </c>
      <c r="AS959" s="286">
        <v>0.0656418488929858</v>
      </c>
      <c r="AT959" s="267">
        <v>0.0769230769230769</v>
      </c>
      <c r="AU959" s="268">
        <v>0</v>
      </c>
      <c r="AV959" s="268">
        <v>0</v>
      </c>
      <c r="AW959" s="268">
        <v>0.0555555555555556</v>
      </c>
      <c r="AX959" s="224"/>
      <c r="AY959" s="222"/>
    </row>
    <row r="960" ht="15" spans="1:51">
      <c r="A960" s="220"/>
      <c r="B960" s="224"/>
      <c r="C960" s="294" t="s">
        <v>927</v>
      </c>
      <c r="D960" s="111" t="s">
        <v>25</v>
      </c>
      <c r="E960" s="111" t="s">
        <v>928</v>
      </c>
      <c r="F960" s="297" t="s">
        <v>996</v>
      </c>
      <c r="G960" s="298" t="s">
        <v>996</v>
      </c>
      <c r="H960" s="298" t="s">
        <v>996</v>
      </c>
      <c r="I960" s="298" t="s">
        <v>996</v>
      </c>
      <c r="J960" s="259">
        <v>0.9</v>
      </c>
      <c r="K960" s="260">
        <v>0.735294117647059</v>
      </c>
      <c r="L960" s="260">
        <v>0.78125</v>
      </c>
      <c r="M960" s="261">
        <v>0.896551724137931</v>
      </c>
      <c r="N960" s="261">
        <v>0.856154910096819</v>
      </c>
      <c r="O960" s="262">
        <v>0.9</v>
      </c>
      <c r="P960" s="263">
        <v>0.946691176470588</v>
      </c>
      <c r="Q960" s="260">
        <v>0.976401179941003</v>
      </c>
      <c r="R960" s="260">
        <v>0.956937799043062</v>
      </c>
      <c r="S960" s="260">
        <v>0.886297468857884</v>
      </c>
      <c r="T960" s="262">
        <v>0.9</v>
      </c>
      <c r="U960" s="260">
        <v>0.880514705882353</v>
      </c>
      <c r="V960" s="260">
        <v>0.918879056047198</v>
      </c>
      <c r="W960" s="260">
        <v>0.862838915470494</v>
      </c>
      <c r="X960" s="260">
        <v>0.85543376234946</v>
      </c>
      <c r="Y960" s="262">
        <v>0.92</v>
      </c>
      <c r="Z960" s="262">
        <v>0.916786226685796</v>
      </c>
      <c r="AA960" s="262">
        <v>0.910547396528705</v>
      </c>
      <c r="AB960" s="262">
        <v>0.752808988764045</v>
      </c>
      <c r="AC960" s="262">
        <v>0.882682346353073</v>
      </c>
      <c r="AD960" s="262">
        <v>0.92</v>
      </c>
      <c r="AE960" s="260">
        <v>0.984251968503937</v>
      </c>
      <c r="AF960" s="260">
        <v>0.995885599598595</v>
      </c>
      <c r="AG960" s="260">
        <v>0.996749458243041</v>
      </c>
      <c r="AH960" s="260">
        <v>0.989366595282725</v>
      </c>
      <c r="AI960" s="262">
        <v>0.92</v>
      </c>
      <c r="AJ960" s="260">
        <v>0.956324160565514</v>
      </c>
      <c r="AK960" s="260">
        <v>0.949265054528212</v>
      </c>
      <c r="AL960" s="260">
        <v>0.934706703910614</v>
      </c>
      <c r="AM960" s="260">
        <v>0.950765921049221</v>
      </c>
      <c r="AN960" s="259">
        <v>0.99</v>
      </c>
      <c r="AO960" s="264">
        <v>1</v>
      </c>
      <c r="AP960" s="264">
        <v>1</v>
      </c>
      <c r="AQ960" s="264">
        <v>1</v>
      </c>
      <c r="AR960" s="265">
        <v>1</v>
      </c>
      <c r="AS960" s="286">
        <v>0.0656418488929858</v>
      </c>
      <c r="AT960" s="267">
        <v>0.0285714285714286</v>
      </c>
      <c r="AU960" s="268">
        <v>0.142857142857143</v>
      </c>
      <c r="AV960" s="268">
        <v>0.24</v>
      </c>
      <c r="AW960" s="268">
        <v>0.0888888888888889</v>
      </c>
      <c r="AX960" s="224"/>
      <c r="AY960" s="222"/>
    </row>
    <row r="961" ht="15" spans="1:51">
      <c r="A961" s="220"/>
      <c r="B961" s="224"/>
      <c r="C961" s="294" t="s">
        <v>927</v>
      </c>
      <c r="D961" s="111" t="s">
        <v>25</v>
      </c>
      <c r="E961" s="111" t="s">
        <v>928</v>
      </c>
      <c r="F961" s="297" t="s">
        <v>997</v>
      </c>
      <c r="G961" s="298" t="s">
        <v>997</v>
      </c>
      <c r="H961" s="298" t="s">
        <v>997</v>
      </c>
      <c r="I961" s="298" t="s">
        <v>997</v>
      </c>
      <c r="J961" s="259">
        <v>0.9</v>
      </c>
      <c r="K961" s="260">
        <v>0.91304347826087</v>
      </c>
      <c r="L961" s="260">
        <v>0.833333333333333</v>
      </c>
      <c r="M961" s="261">
        <v>0.952380952380952</v>
      </c>
      <c r="N961" s="261">
        <v>0.87991718426501</v>
      </c>
      <c r="O961" s="262">
        <v>0.9</v>
      </c>
      <c r="P961" s="263">
        <v>0.98047419804742</v>
      </c>
      <c r="Q961" s="260">
        <v>0.988960441582337</v>
      </c>
      <c r="R961" s="260">
        <v>0.990649064906491</v>
      </c>
      <c r="S961" s="260">
        <v>0.987054882335911</v>
      </c>
      <c r="T961" s="262">
        <v>0.9</v>
      </c>
      <c r="U961" s="260">
        <v>0.909344490934449</v>
      </c>
      <c r="V961" s="260">
        <v>0.919963201471941</v>
      </c>
      <c r="W961" s="260">
        <v>0.907040704070407</v>
      </c>
      <c r="X961" s="260">
        <v>0.914678026386534</v>
      </c>
      <c r="Y961" s="262">
        <v>0.92</v>
      </c>
      <c r="Z961" s="262">
        <v>0.966911764705882</v>
      </c>
      <c r="AA961" s="262">
        <v>0.958333333333333</v>
      </c>
      <c r="AB961" s="262">
        <v>0.973262032085562</v>
      </c>
      <c r="AC961" s="262">
        <v>0.954760065241652</v>
      </c>
      <c r="AD961" s="262">
        <v>0.92</v>
      </c>
      <c r="AE961" s="260">
        <v>0.995020668921458</v>
      </c>
      <c r="AF961" s="260">
        <v>0.977911344853494</v>
      </c>
      <c r="AG961" s="260">
        <v>0.954933274994531</v>
      </c>
      <c r="AH961" s="260">
        <v>0.974490131515309</v>
      </c>
      <c r="AI961" s="262">
        <v>0.92</v>
      </c>
      <c r="AJ961" s="260">
        <v>0.971872253149722</v>
      </c>
      <c r="AK961" s="260">
        <v>0.968149038461538</v>
      </c>
      <c r="AL961" s="260">
        <v>0.981760145918833</v>
      </c>
      <c r="AM961" s="260">
        <v>0.976773634576294</v>
      </c>
      <c r="AN961" s="259">
        <v>0.99</v>
      </c>
      <c r="AO961" s="264">
        <v>1</v>
      </c>
      <c r="AP961" s="264">
        <v>1</v>
      </c>
      <c r="AQ961" s="264">
        <v>1</v>
      </c>
      <c r="AR961" s="265">
        <v>1</v>
      </c>
      <c r="AS961" s="286">
        <v>0.0656418488929858</v>
      </c>
      <c r="AT961" s="267">
        <v>0.0588235294117647</v>
      </c>
      <c r="AU961" s="268">
        <v>0.0952380952380952</v>
      </c>
      <c r="AV961" s="268">
        <v>0.0416666666666667</v>
      </c>
      <c r="AW961" s="268">
        <v>0.0541310541310541</v>
      </c>
      <c r="AX961" s="224"/>
      <c r="AY961" s="222"/>
    </row>
    <row r="962" ht="15" spans="1:51">
      <c r="A962" s="220"/>
      <c r="B962" s="224"/>
      <c r="C962" s="294" t="s">
        <v>927</v>
      </c>
      <c r="D962" s="111" t="s">
        <v>25</v>
      </c>
      <c r="E962" s="111" t="s">
        <v>928</v>
      </c>
      <c r="F962" s="297" t="s">
        <v>998</v>
      </c>
      <c r="G962" s="298" t="s">
        <v>998</v>
      </c>
      <c r="H962" s="298" t="s">
        <v>998</v>
      </c>
      <c r="I962" s="298" t="s">
        <v>998</v>
      </c>
      <c r="J962" s="259">
        <v>0.9</v>
      </c>
      <c r="K962" s="260" t="s">
        <v>33</v>
      </c>
      <c r="L962" s="260" t="s">
        <v>33</v>
      </c>
      <c r="M962" s="261" t="s">
        <v>33</v>
      </c>
      <c r="N962" s="261" t="s">
        <v>33</v>
      </c>
      <c r="O962" s="262">
        <v>0.9</v>
      </c>
      <c r="P962" s="263" t="s">
        <v>33</v>
      </c>
      <c r="Q962" s="260" t="s">
        <v>33</v>
      </c>
      <c r="R962" s="260" t="s">
        <v>33</v>
      </c>
      <c r="S962" s="260">
        <v>0</v>
      </c>
      <c r="T962" s="262">
        <v>0.9</v>
      </c>
      <c r="U962" s="260" t="s">
        <v>33</v>
      </c>
      <c r="V962" s="260" t="s">
        <v>33</v>
      </c>
      <c r="W962" s="260" t="s">
        <v>33</v>
      </c>
      <c r="X962" s="260">
        <v>1</v>
      </c>
      <c r="Y962" s="262">
        <v>0.92</v>
      </c>
      <c r="Z962" s="262" t="s">
        <v>33</v>
      </c>
      <c r="AA962" s="262" t="s">
        <v>33</v>
      </c>
      <c r="AB962" s="262" t="s">
        <v>33</v>
      </c>
      <c r="AC962" s="262" t="s">
        <v>33</v>
      </c>
      <c r="AD962" s="262">
        <v>0.92</v>
      </c>
      <c r="AE962" s="260" t="s">
        <v>33</v>
      </c>
      <c r="AF962" s="260" t="s">
        <v>33</v>
      </c>
      <c r="AG962" s="260" t="s">
        <v>33</v>
      </c>
      <c r="AH962" s="260" t="s">
        <v>33</v>
      </c>
      <c r="AI962" s="262">
        <v>0.92</v>
      </c>
      <c r="AJ962" s="260" t="s">
        <v>33</v>
      </c>
      <c r="AK962" s="260" t="s">
        <v>33</v>
      </c>
      <c r="AL962" s="260" t="s">
        <v>33</v>
      </c>
      <c r="AM962" s="260">
        <v>1</v>
      </c>
      <c r="AN962" s="259">
        <v>0.99</v>
      </c>
      <c r="AO962" s="264" t="s">
        <v>33</v>
      </c>
      <c r="AP962" s="264" t="s">
        <v>33</v>
      </c>
      <c r="AQ962" s="264" t="s">
        <v>33</v>
      </c>
      <c r="AR962" s="265" t="s">
        <v>33</v>
      </c>
      <c r="AS962" s="286">
        <v>0.0656418488929858</v>
      </c>
      <c r="AT962" s="267" t="s">
        <v>33</v>
      </c>
      <c r="AU962" s="268" t="s">
        <v>33</v>
      </c>
      <c r="AV962" s="268" t="s">
        <v>33</v>
      </c>
      <c r="AW962" s="268" t="s">
        <v>33</v>
      </c>
      <c r="AX962" s="224"/>
      <c r="AY962" s="222"/>
    </row>
    <row r="963" ht="15" spans="1:51">
      <c r="A963" s="220"/>
      <c r="B963" s="224"/>
      <c r="C963" s="294" t="s">
        <v>927</v>
      </c>
      <c r="D963" s="111" t="s">
        <v>25</v>
      </c>
      <c r="E963" s="111" t="s">
        <v>928</v>
      </c>
      <c r="F963" s="297" t="s">
        <v>999</v>
      </c>
      <c r="G963" s="298" t="s">
        <v>999</v>
      </c>
      <c r="H963" s="298" t="s">
        <v>999</v>
      </c>
      <c r="I963" s="298" t="s">
        <v>999</v>
      </c>
      <c r="J963" s="259">
        <v>0.9</v>
      </c>
      <c r="K963" s="260">
        <v>0.866666666666667</v>
      </c>
      <c r="L963" s="260">
        <v>0.739130434782609</v>
      </c>
      <c r="M963" s="261">
        <v>0.730769230769231</v>
      </c>
      <c r="N963" s="261">
        <v>0.825448613376835</v>
      </c>
      <c r="O963" s="262">
        <v>0.9</v>
      </c>
      <c r="P963" s="263">
        <v>0.951704545454545</v>
      </c>
      <c r="Q963" s="260">
        <v>0.972149695387293</v>
      </c>
      <c r="R963" s="260">
        <v>0.928637627432808</v>
      </c>
      <c r="S963" s="260">
        <v>0.950644622515811</v>
      </c>
      <c r="T963" s="262">
        <v>0.9</v>
      </c>
      <c r="U963" s="260">
        <v>0.881747159090909</v>
      </c>
      <c r="V963" s="260">
        <v>0.921671018276762</v>
      </c>
      <c r="W963" s="260">
        <v>0.920759962928638</v>
      </c>
      <c r="X963" s="260">
        <v>0.885619381837972</v>
      </c>
      <c r="Y963" s="262">
        <v>0.92</v>
      </c>
      <c r="Z963" s="262">
        <v>0.957377049180328</v>
      </c>
      <c r="AA963" s="262">
        <v>0.960644007155635</v>
      </c>
      <c r="AB963" s="262">
        <v>0.973262032085562</v>
      </c>
      <c r="AC963" s="262">
        <v>0.951751957604999</v>
      </c>
      <c r="AD963" s="262">
        <v>0.92</v>
      </c>
      <c r="AE963" s="260">
        <v>0.980032733224223</v>
      </c>
      <c r="AF963" s="260">
        <v>0.944605905603348</v>
      </c>
      <c r="AG963" s="260">
        <v>0.880282904950837</v>
      </c>
      <c r="AH963" s="260">
        <v>0.937164491342561</v>
      </c>
      <c r="AI963" s="262">
        <v>0.92</v>
      </c>
      <c r="AJ963" s="260">
        <v>0.978400467016929</v>
      </c>
      <c r="AK963" s="260">
        <v>0.974839087185489</v>
      </c>
      <c r="AL963" s="260">
        <v>0.983024082116068</v>
      </c>
      <c r="AM963" s="260">
        <v>0.976815769522365</v>
      </c>
      <c r="AN963" s="259">
        <v>0.99</v>
      </c>
      <c r="AO963" s="264">
        <v>1</v>
      </c>
      <c r="AP963" s="264">
        <v>1</v>
      </c>
      <c r="AQ963" s="264">
        <v>1</v>
      </c>
      <c r="AR963" s="265">
        <v>1</v>
      </c>
      <c r="AS963" s="286">
        <v>0.0656418488929858</v>
      </c>
      <c r="AT963" s="267">
        <v>0.0454545454545455</v>
      </c>
      <c r="AU963" s="268">
        <v>0</v>
      </c>
      <c r="AV963" s="268">
        <v>0</v>
      </c>
      <c r="AW963" s="268">
        <v>0.0417754569190601</v>
      </c>
      <c r="AX963" s="224"/>
      <c r="AY963" s="222"/>
    </row>
    <row r="964" ht="15" spans="1:51">
      <c r="A964" s="220"/>
      <c r="B964" s="224"/>
      <c r="C964" s="294" t="s">
        <v>927</v>
      </c>
      <c r="D964" s="111" t="s">
        <v>125</v>
      </c>
      <c r="E964" s="111" t="s">
        <v>928</v>
      </c>
      <c r="F964" s="297" t="s">
        <v>1000</v>
      </c>
      <c r="G964" s="298" t="s">
        <v>1000</v>
      </c>
      <c r="H964" s="298" t="s">
        <v>1000</v>
      </c>
      <c r="I964" s="298" t="s">
        <v>1000</v>
      </c>
      <c r="J964" s="259">
        <v>0.9</v>
      </c>
      <c r="K964" s="260" t="s">
        <v>33</v>
      </c>
      <c r="L964" s="260" t="s">
        <v>33</v>
      </c>
      <c r="M964" s="261" t="s">
        <v>33</v>
      </c>
      <c r="N964" s="261" t="s">
        <v>33</v>
      </c>
      <c r="O964" s="262">
        <v>0.9</v>
      </c>
      <c r="P964" s="263" t="s">
        <v>33</v>
      </c>
      <c r="Q964" s="260" t="s">
        <v>33</v>
      </c>
      <c r="R964" s="260" t="s">
        <v>33</v>
      </c>
      <c r="S964" s="260" t="s">
        <v>33</v>
      </c>
      <c r="T964" s="262">
        <v>0.9</v>
      </c>
      <c r="U964" s="260" t="s">
        <v>33</v>
      </c>
      <c r="V964" s="260" t="s">
        <v>33</v>
      </c>
      <c r="W964" s="260" t="s">
        <v>33</v>
      </c>
      <c r="X964" s="260" t="s">
        <v>33</v>
      </c>
      <c r="Y964" s="262">
        <v>0.92</v>
      </c>
      <c r="Z964" s="262" t="s">
        <v>33</v>
      </c>
      <c r="AA964" s="262" t="s">
        <v>33</v>
      </c>
      <c r="AB964" s="262" t="s">
        <v>33</v>
      </c>
      <c r="AC964" s="262" t="s">
        <v>33</v>
      </c>
      <c r="AD964" s="262">
        <v>0.92</v>
      </c>
      <c r="AE964" s="260" t="s">
        <v>33</v>
      </c>
      <c r="AF964" s="260" t="s">
        <v>33</v>
      </c>
      <c r="AG964" s="260" t="s">
        <v>33</v>
      </c>
      <c r="AH964" s="260" t="s">
        <v>33</v>
      </c>
      <c r="AI964" s="262">
        <v>0.92</v>
      </c>
      <c r="AJ964" s="260" t="s">
        <v>33</v>
      </c>
      <c r="AK964" s="260" t="s">
        <v>33</v>
      </c>
      <c r="AL964" s="260" t="s">
        <v>33</v>
      </c>
      <c r="AM964" s="260" t="s">
        <v>33</v>
      </c>
      <c r="AN964" s="259">
        <v>0.99</v>
      </c>
      <c r="AO964" s="264" t="s">
        <v>33</v>
      </c>
      <c r="AP964" s="264" t="s">
        <v>33</v>
      </c>
      <c r="AQ964" s="264" t="s">
        <v>33</v>
      </c>
      <c r="AR964" s="265" t="s">
        <v>33</v>
      </c>
      <c r="AS964" s="286">
        <v>0.0656418488929858</v>
      </c>
      <c r="AT964" s="267" t="s">
        <v>33</v>
      </c>
      <c r="AU964" s="268" t="s">
        <v>33</v>
      </c>
      <c r="AV964" s="268" t="s">
        <v>33</v>
      </c>
      <c r="AW964" s="268" t="s">
        <v>33</v>
      </c>
      <c r="AX964" s="224"/>
      <c r="AY964" s="222"/>
    </row>
    <row r="965" ht="15" spans="1:51">
      <c r="A965" s="220"/>
      <c r="B965" s="224"/>
      <c r="C965" s="294" t="s">
        <v>927</v>
      </c>
      <c r="D965" s="111" t="s">
        <v>25</v>
      </c>
      <c r="E965" s="111" t="s">
        <v>928</v>
      </c>
      <c r="F965" s="297" t="s">
        <v>1001</v>
      </c>
      <c r="G965" s="298" t="s">
        <v>1001</v>
      </c>
      <c r="H965" s="298" t="s">
        <v>1001</v>
      </c>
      <c r="I965" s="298" t="s">
        <v>1001</v>
      </c>
      <c r="J965" s="259">
        <v>0.9</v>
      </c>
      <c r="K965" s="260">
        <v>0.956521739130435</v>
      </c>
      <c r="L965" s="260">
        <v>1</v>
      </c>
      <c r="M965" s="261">
        <v>0.95</v>
      </c>
      <c r="N965" s="261">
        <v>0.903030303030303</v>
      </c>
      <c r="O965" s="262">
        <v>0.9</v>
      </c>
      <c r="P965" s="263">
        <v>0.901689708141321</v>
      </c>
      <c r="Q965" s="260">
        <v>0.927441860465116</v>
      </c>
      <c r="R965" s="260">
        <v>0.895417789757412</v>
      </c>
      <c r="S965" s="260">
        <v>0.934079577084043</v>
      </c>
      <c r="T965" s="262">
        <v>0.9</v>
      </c>
      <c r="U965" s="260">
        <v>0.878648233486943</v>
      </c>
      <c r="V965" s="260">
        <v>0.908837209302326</v>
      </c>
      <c r="W965" s="260">
        <v>0.899730458221024</v>
      </c>
      <c r="X965" s="260">
        <v>0.837041190252108</v>
      </c>
      <c r="Y965" s="262">
        <v>0.92</v>
      </c>
      <c r="Z965" s="262">
        <v>0.921951219512195</v>
      </c>
      <c r="AA965" s="262">
        <v>0.910946196660482</v>
      </c>
      <c r="AB965" s="262">
        <v>0.863787375415282</v>
      </c>
      <c r="AC965" s="262">
        <v>0.879205159491023</v>
      </c>
      <c r="AD965" s="262">
        <v>0.92</v>
      </c>
      <c r="AE965" s="260">
        <v>0.998669960098803</v>
      </c>
      <c r="AF965" s="260">
        <v>0.976670663904938</v>
      </c>
      <c r="AG965" s="260">
        <v>0.980628988149499</v>
      </c>
      <c r="AH965" s="260">
        <v>0.980927361092867</v>
      </c>
      <c r="AI965" s="262">
        <v>0.92</v>
      </c>
      <c r="AJ965" s="260">
        <v>0.947515527950311</v>
      </c>
      <c r="AK965" s="260">
        <v>0.946716232961586</v>
      </c>
      <c r="AL965" s="260">
        <v>0.951321279554937</v>
      </c>
      <c r="AM965" s="260">
        <v>0.943573463573464</v>
      </c>
      <c r="AN965" s="259">
        <v>0.99</v>
      </c>
      <c r="AO965" s="264">
        <v>1</v>
      </c>
      <c r="AP965" s="264">
        <v>1</v>
      </c>
      <c r="AQ965" s="264">
        <v>1</v>
      </c>
      <c r="AR965" s="265">
        <v>1</v>
      </c>
      <c r="AS965" s="286">
        <v>0.0656418488929858</v>
      </c>
      <c r="AT965" s="267">
        <v>0.0476190476190476</v>
      </c>
      <c r="AU965" s="268">
        <v>0.2</v>
      </c>
      <c r="AV965" s="268">
        <v>0.0625</v>
      </c>
      <c r="AW965" s="268">
        <v>0.0596658711217184</v>
      </c>
      <c r="AX965" s="224"/>
      <c r="AY965" s="222"/>
    </row>
    <row r="966" ht="15" spans="1:51">
      <c r="A966" s="220"/>
      <c r="B966" s="224"/>
      <c r="C966" s="294" t="s">
        <v>927</v>
      </c>
      <c r="D966" s="111" t="s">
        <v>25</v>
      </c>
      <c r="E966" s="111" t="s">
        <v>928</v>
      </c>
      <c r="F966" s="297" t="s">
        <v>1002</v>
      </c>
      <c r="G966" s="298" t="s">
        <v>1002</v>
      </c>
      <c r="H966" s="298" t="s">
        <v>1002</v>
      </c>
      <c r="I966" s="298" t="s">
        <v>1002</v>
      </c>
      <c r="J966" s="259">
        <v>0.9</v>
      </c>
      <c r="K966" s="260">
        <v>0.8</v>
      </c>
      <c r="L966" s="260">
        <v>0.888888888888889</v>
      </c>
      <c r="M966" s="261">
        <v>0.842105263157895</v>
      </c>
      <c r="N966" s="261">
        <v>0.871559633027523</v>
      </c>
      <c r="O966" s="262">
        <v>0.9</v>
      </c>
      <c r="P966" s="263">
        <v>0.96996176952485</v>
      </c>
      <c r="Q966" s="260">
        <v>0.951388888888889</v>
      </c>
      <c r="R966" s="260">
        <v>0.959654178674352</v>
      </c>
      <c r="S966" s="260">
        <v>0.921876344857266</v>
      </c>
      <c r="T966" s="262">
        <v>0.9</v>
      </c>
      <c r="U966" s="260">
        <v>0.890770070999454</v>
      </c>
      <c r="V966" s="260">
        <v>0.879166666666667</v>
      </c>
      <c r="W966" s="260">
        <v>0.873919308357349</v>
      </c>
      <c r="X966" s="260">
        <v>0.858843781380003</v>
      </c>
      <c r="Y966" s="262">
        <v>0.92</v>
      </c>
      <c r="Z966" s="262">
        <v>0.942105263157895</v>
      </c>
      <c r="AA966" s="262">
        <v>0.893939393939394</v>
      </c>
      <c r="AB966" s="262">
        <v>0.892682926829268</v>
      </c>
      <c r="AC966" s="262">
        <v>0.902961113093115</v>
      </c>
      <c r="AD966" s="262">
        <v>0.92</v>
      </c>
      <c r="AE966" s="260">
        <v>0.999511957052221</v>
      </c>
      <c r="AF966" s="260">
        <v>0.998348367424724</v>
      </c>
      <c r="AG966" s="260">
        <v>0.999019928128063</v>
      </c>
      <c r="AH966" s="260">
        <v>0.983598713416093</v>
      </c>
      <c r="AI966" s="262">
        <v>0.92</v>
      </c>
      <c r="AJ966" s="260">
        <v>0.960199004975124</v>
      </c>
      <c r="AK966" s="260">
        <v>0.9319606087735</v>
      </c>
      <c r="AL966" s="260">
        <v>0.942982456140351</v>
      </c>
      <c r="AM966" s="260">
        <v>0.952793567170387</v>
      </c>
      <c r="AN966" s="259">
        <v>0.99</v>
      </c>
      <c r="AO966" s="264">
        <v>1</v>
      </c>
      <c r="AP966" s="264">
        <v>1</v>
      </c>
      <c r="AQ966" s="264">
        <v>1</v>
      </c>
      <c r="AR966" s="265">
        <v>1</v>
      </c>
      <c r="AS966" s="286">
        <v>0.0656418488929858</v>
      </c>
      <c r="AT966" s="267">
        <v>0.16</v>
      </c>
      <c r="AU966" s="268">
        <v>0</v>
      </c>
      <c r="AV966" s="268">
        <v>0</v>
      </c>
      <c r="AW966" s="268">
        <v>0.0631868131868132</v>
      </c>
      <c r="AX966" s="224"/>
      <c r="AY966" s="222"/>
    </row>
    <row r="967" ht="15" spans="1:51">
      <c r="A967" s="220"/>
      <c r="B967" s="224"/>
      <c r="C967" s="294" t="s">
        <v>927</v>
      </c>
      <c r="D967" s="111" t="s">
        <v>25</v>
      </c>
      <c r="E967" s="111" t="s">
        <v>928</v>
      </c>
      <c r="F967" s="299" t="s">
        <v>1003</v>
      </c>
      <c r="G967" s="300" t="s">
        <v>1003</v>
      </c>
      <c r="H967" s="300" t="s">
        <v>1003</v>
      </c>
      <c r="I967" s="300" t="s">
        <v>1003</v>
      </c>
      <c r="J967" s="259">
        <v>0.9</v>
      </c>
      <c r="K967" s="260">
        <v>1</v>
      </c>
      <c r="L967" s="260">
        <v>0.923076923076923</v>
      </c>
      <c r="M967" s="261">
        <v>0.928571428571429</v>
      </c>
      <c r="N967" s="261">
        <v>0.933933933933934</v>
      </c>
      <c r="O967" s="262">
        <v>0.9</v>
      </c>
      <c r="P967" s="263">
        <v>0.90179806362379</v>
      </c>
      <c r="Q967" s="260">
        <v>0.927099841521395</v>
      </c>
      <c r="R967" s="260">
        <v>0.940747493163172</v>
      </c>
      <c r="S967" s="260">
        <v>0.939507094846901</v>
      </c>
      <c r="T967" s="262">
        <v>0.9</v>
      </c>
      <c r="U967" s="260">
        <v>0.908713692946058</v>
      </c>
      <c r="V967" s="260">
        <v>0.904912836767036</v>
      </c>
      <c r="W967" s="260">
        <v>0.919781221513218</v>
      </c>
      <c r="X967" s="260">
        <v>0.917373888247675</v>
      </c>
      <c r="Y967" s="262">
        <v>0.92</v>
      </c>
      <c r="Z967" s="262">
        <v>0.945392491467577</v>
      </c>
      <c r="AA967" s="262">
        <v>0.907608695652174</v>
      </c>
      <c r="AB967" s="262">
        <v>0.943661971830986</v>
      </c>
      <c r="AC967" s="262">
        <v>0.927681856778941</v>
      </c>
      <c r="AD967" s="262">
        <v>0.92</v>
      </c>
      <c r="AE967" s="260">
        <v>0.99850411368736</v>
      </c>
      <c r="AF967" s="260">
        <v>1</v>
      </c>
      <c r="AG967" s="260">
        <v>0.999153976311337</v>
      </c>
      <c r="AH967" s="260">
        <v>0.997635824216577</v>
      </c>
      <c r="AI967" s="262">
        <v>0.92</v>
      </c>
      <c r="AJ967" s="260">
        <v>0.974698102357677</v>
      </c>
      <c r="AK967" s="260">
        <v>0.946</v>
      </c>
      <c r="AL967" s="260">
        <v>0.977401129943503</v>
      </c>
      <c r="AM967" s="260">
        <v>0.971118837088341</v>
      </c>
      <c r="AN967" s="259">
        <v>0.99</v>
      </c>
      <c r="AO967" s="264">
        <v>1</v>
      </c>
      <c r="AP967" s="264">
        <v>1</v>
      </c>
      <c r="AQ967" s="264">
        <v>1</v>
      </c>
      <c r="AR967" s="265">
        <v>1</v>
      </c>
      <c r="AS967" s="286">
        <v>0.0656418488929858</v>
      </c>
      <c r="AT967" s="267">
        <v>0</v>
      </c>
      <c r="AU967" s="268">
        <v>0</v>
      </c>
      <c r="AV967" s="268">
        <v>0</v>
      </c>
      <c r="AW967" s="268">
        <v>0.0489795918367347</v>
      </c>
      <c r="AX967" s="224"/>
      <c r="AY967" s="222"/>
    </row>
    <row r="968" ht="15" spans="1:51">
      <c r="A968" s="220"/>
      <c r="B968" s="224"/>
      <c r="C968" s="294" t="s">
        <v>927</v>
      </c>
      <c r="D968" s="111" t="s">
        <v>25</v>
      </c>
      <c r="E968" s="111" t="s">
        <v>928</v>
      </c>
      <c r="F968" s="305" t="s">
        <v>1004</v>
      </c>
      <c r="G968" s="306" t="s">
        <v>1004</v>
      </c>
      <c r="H968" s="306" t="s">
        <v>1004</v>
      </c>
      <c r="I968" s="306" t="s">
        <v>1004</v>
      </c>
      <c r="J968" s="259">
        <v>0.9</v>
      </c>
      <c r="K968" s="260">
        <v>0.928571428571429</v>
      </c>
      <c r="L968" s="260">
        <v>0.857142857142857</v>
      </c>
      <c r="M968" s="261">
        <v>0.785714285714286</v>
      </c>
      <c r="N968" s="261">
        <v>0.888198757763975</v>
      </c>
      <c r="O968" s="262">
        <v>0.9</v>
      </c>
      <c r="P968" s="263">
        <v>0.993328391401038</v>
      </c>
      <c r="Q968" s="260">
        <v>0.969849246231156</v>
      </c>
      <c r="R968" s="260">
        <v>0.996051332675222</v>
      </c>
      <c r="S968" s="260">
        <v>0.986663686484876</v>
      </c>
      <c r="T968" s="262">
        <v>0.9</v>
      </c>
      <c r="U968" s="260">
        <v>0.878428465530022</v>
      </c>
      <c r="V968" s="260">
        <v>0.894472361809045</v>
      </c>
      <c r="W968" s="260">
        <v>0.94471865745311</v>
      </c>
      <c r="X968" s="260">
        <v>0.907726121293399</v>
      </c>
      <c r="Y968" s="262">
        <v>0.92</v>
      </c>
      <c r="Z968" s="262">
        <v>0.936170212765957</v>
      </c>
      <c r="AA968" s="262">
        <v>0.846153846153846</v>
      </c>
      <c r="AB968" s="262">
        <v>0.687943262411348</v>
      </c>
      <c r="AC968" s="262">
        <v>0.884495317377732</v>
      </c>
      <c r="AD968" s="262">
        <v>0.92</v>
      </c>
      <c r="AE968" s="260">
        <v>0.999107541276216</v>
      </c>
      <c r="AF968" s="260">
        <v>0.999192897497982</v>
      </c>
      <c r="AG968" s="260">
        <v>0.998864281658149</v>
      </c>
      <c r="AH968" s="260">
        <v>0.998896822849807</v>
      </c>
      <c r="AI968" s="262">
        <v>0.92</v>
      </c>
      <c r="AJ968" s="260">
        <v>0.972602739726027</v>
      </c>
      <c r="AK968" s="260">
        <v>0.927234927234927</v>
      </c>
      <c r="AL968" s="260">
        <v>0.951473136915078</v>
      </c>
      <c r="AM968" s="260">
        <v>0.962949725994758</v>
      </c>
      <c r="AN968" s="259">
        <v>0.99</v>
      </c>
      <c r="AO968" s="264">
        <v>1</v>
      </c>
      <c r="AP968" s="264">
        <v>1</v>
      </c>
      <c r="AQ968" s="264">
        <v>1</v>
      </c>
      <c r="AR968" s="265">
        <v>1</v>
      </c>
      <c r="AS968" s="286">
        <v>0.0656418488929858</v>
      </c>
      <c r="AT968" s="267">
        <v>0.1</v>
      </c>
      <c r="AU968" s="268">
        <v>0</v>
      </c>
      <c r="AV968" s="268">
        <v>0</v>
      </c>
      <c r="AW968" s="268">
        <v>0.0498084291187739</v>
      </c>
      <c r="AX968" s="224"/>
      <c r="AY968" s="222"/>
    </row>
    <row r="969" ht="15" spans="1:51">
      <c r="A969" s="220"/>
      <c r="B969" s="224"/>
      <c r="C969" s="294" t="s">
        <v>927</v>
      </c>
      <c r="D969" s="111" t="s">
        <v>25</v>
      </c>
      <c r="E969" s="111" t="s">
        <v>928</v>
      </c>
      <c r="F969" s="295" t="s">
        <v>1005</v>
      </c>
      <c r="G969" s="296" t="s">
        <v>1005</v>
      </c>
      <c r="H969" s="296" t="s">
        <v>1005</v>
      </c>
      <c r="I969" s="296" t="s">
        <v>1005</v>
      </c>
      <c r="J969" s="259">
        <v>0.9</v>
      </c>
      <c r="K969" s="260">
        <v>0.975</v>
      </c>
      <c r="L969" s="260">
        <v>0.972222222222222</v>
      </c>
      <c r="M969" s="261">
        <v>0.975</v>
      </c>
      <c r="N969" s="261">
        <v>0.982164090368609</v>
      </c>
      <c r="O969" s="262">
        <v>0.9</v>
      </c>
      <c r="P969" s="263">
        <v>0.950653836664199</v>
      </c>
      <c r="Q969" s="260">
        <v>0.954018048990116</v>
      </c>
      <c r="R969" s="260">
        <v>0.946640862593309</v>
      </c>
      <c r="S969" s="260">
        <v>0.934095289622291</v>
      </c>
      <c r="T969" s="262">
        <v>0.9</v>
      </c>
      <c r="U969" s="260">
        <v>0.905255366395263</v>
      </c>
      <c r="V969" s="260">
        <v>0.90159003008165</v>
      </c>
      <c r="W969" s="260">
        <v>0.89908764169201</v>
      </c>
      <c r="X969" s="260">
        <v>0.878481497762599</v>
      </c>
      <c r="Y969" s="262">
        <v>0.92</v>
      </c>
      <c r="Z969" s="262" t="s">
        <v>33</v>
      </c>
      <c r="AA969" s="262" t="s">
        <v>33</v>
      </c>
      <c r="AB969" s="262" t="s">
        <v>33</v>
      </c>
      <c r="AC969" s="262">
        <v>1</v>
      </c>
      <c r="AD969" s="262">
        <v>0.92</v>
      </c>
      <c r="AE969" s="260">
        <v>0.974551764025448</v>
      </c>
      <c r="AF969" s="260">
        <v>0.969371305749597</v>
      </c>
      <c r="AG969" s="260">
        <v>0.937386569872958</v>
      </c>
      <c r="AH969" s="260">
        <v>0.98134328358209</v>
      </c>
      <c r="AI969" s="262">
        <v>0.92</v>
      </c>
      <c r="AJ969" s="260">
        <v>0.933876141130027</v>
      </c>
      <c r="AK969" s="260">
        <v>0.938977223893425</v>
      </c>
      <c r="AL969" s="260">
        <v>0.937240807298866</v>
      </c>
      <c r="AM969" s="260">
        <v>0.921800680778161</v>
      </c>
      <c r="AN969" s="259">
        <v>0.99</v>
      </c>
      <c r="AO969" s="264">
        <v>1</v>
      </c>
      <c r="AP969" s="264">
        <v>1</v>
      </c>
      <c r="AQ969" s="264">
        <v>1</v>
      </c>
      <c r="AR969" s="265">
        <v>1</v>
      </c>
      <c r="AS969" s="286">
        <v>0.0656418488929858</v>
      </c>
      <c r="AT969" s="267">
        <v>0.0588235294117647</v>
      </c>
      <c r="AU969" s="268">
        <v>0.2</v>
      </c>
      <c r="AV969" s="268">
        <v>0.0625</v>
      </c>
      <c r="AW969" s="268">
        <v>0.104693140794224</v>
      </c>
      <c r="AX969" s="224"/>
      <c r="AY969" s="222"/>
    </row>
    <row r="970" ht="15" spans="1:51">
      <c r="A970" s="220"/>
      <c r="B970" s="224"/>
      <c r="C970" s="294" t="s">
        <v>927</v>
      </c>
      <c r="D970" s="111" t="s">
        <v>25</v>
      </c>
      <c r="E970" s="111" t="s">
        <v>928</v>
      </c>
      <c r="F970" s="295" t="s">
        <v>1006</v>
      </c>
      <c r="G970" s="296" t="s">
        <v>1006</v>
      </c>
      <c r="H970" s="296" t="s">
        <v>1006</v>
      </c>
      <c r="I970" s="296" t="s">
        <v>1006</v>
      </c>
      <c r="J970" s="259">
        <v>0.9</v>
      </c>
      <c r="K970" s="260">
        <v>0.952380952380952</v>
      </c>
      <c r="L970" s="260">
        <v>0.952380952380952</v>
      </c>
      <c r="M970" s="261">
        <v>0.930232558139535</v>
      </c>
      <c r="N970" s="261">
        <v>0.932712215320911</v>
      </c>
      <c r="O970" s="262">
        <v>0.9</v>
      </c>
      <c r="P970" s="263">
        <v>0.983114919354839</v>
      </c>
      <c r="Q970" s="260">
        <v>0.985024154589372</v>
      </c>
      <c r="R970" s="260">
        <v>0.983131852684847</v>
      </c>
      <c r="S970" s="260">
        <v>0.974718936127721</v>
      </c>
      <c r="T970" s="262">
        <v>0.9</v>
      </c>
      <c r="U970" s="260">
        <v>0.912802419354839</v>
      </c>
      <c r="V970" s="260">
        <v>0.91256038647343</v>
      </c>
      <c r="W970" s="260">
        <v>0.926904694967669</v>
      </c>
      <c r="X970" s="260">
        <v>0.920092102017081</v>
      </c>
      <c r="Y970" s="262">
        <v>0.92</v>
      </c>
      <c r="Z970" s="262" t="s">
        <v>33</v>
      </c>
      <c r="AA970" s="262" t="s">
        <v>33</v>
      </c>
      <c r="AB970" s="262" t="s">
        <v>33</v>
      </c>
      <c r="AC970" s="262" t="s">
        <v>33</v>
      </c>
      <c r="AD970" s="262">
        <v>0.92</v>
      </c>
      <c r="AE970" s="260">
        <v>0.988795518207283</v>
      </c>
      <c r="AF970" s="260">
        <v>0.991232118135671</v>
      </c>
      <c r="AG970" s="260">
        <v>0.990239141044412</v>
      </c>
      <c r="AH970" s="260">
        <v>0.990754908087839</v>
      </c>
      <c r="AI970" s="262">
        <v>0.92</v>
      </c>
      <c r="AJ970" s="260">
        <v>0.941784274193548</v>
      </c>
      <c r="AK970" s="260">
        <v>0.93719806763285</v>
      </c>
      <c r="AL970" s="260">
        <v>0.955299409614844</v>
      </c>
      <c r="AM970" s="260">
        <v>0.950412931875051</v>
      </c>
      <c r="AN970" s="259">
        <v>0.99</v>
      </c>
      <c r="AO970" s="264">
        <v>1</v>
      </c>
      <c r="AP970" s="264">
        <v>1</v>
      </c>
      <c r="AQ970" s="264">
        <v>1</v>
      </c>
      <c r="AR970" s="265">
        <v>1</v>
      </c>
      <c r="AS970" s="286">
        <v>0.0656418488929858</v>
      </c>
      <c r="AT970" s="267">
        <v>0</v>
      </c>
      <c r="AU970" s="268">
        <v>0</v>
      </c>
      <c r="AV970" s="268">
        <v>0.0714285714285714</v>
      </c>
      <c r="AW970" s="268">
        <v>0.0260115606936416</v>
      </c>
      <c r="AX970" s="224"/>
      <c r="AY970" s="222"/>
    </row>
    <row r="971" ht="15" spans="1:51">
      <c r="A971" s="220"/>
      <c r="B971" s="224"/>
      <c r="C971" s="294" t="s">
        <v>927</v>
      </c>
      <c r="D971" s="111" t="s">
        <v>25</v>
      </c>
      <c r="E971" s="111" t="s">
        <v>928</v>
      </c>
      <c r="F971" s="297" t="s">
        <v>1007</v>
      </c>
      <c r="G971" s="298" t="s">
        <v>1007</v>
      </c>
      <c r="H971" s="298" t="s">
        <v>1007</v>
      </c>
      <c r="I971" s="298" t="s">
        <v>1007</v>
      </c>
      <c r="J971" s="259">
        <v>0.9</v>
      </c>
      <c r="K971" s="260">
        <v>0.923076923076923</v>
      </c>
      <c r="L971" s="260">
        <v>0.893617021276596</v>
      </c>
      <c r="M971" s="261">
        <v>0.942307692307692</v>
      </c>
      <c r="N971" s="261">
        <v>0.914285714285714</v>
      </c>
      <c r="O971" s="262">
        <v>0.9</v>
      </c>
      <c r="P971" s="263">
        <v>0.946999381315735</v>
      </c>
      <c r="Q971" s="260">
        <v>0.921636085626911</v>
      </c>
      <c r="R971" s="260">
        <v>0.947481499164478</v>
      </c>
      <c r="S971" s="260">
        <v>0.918623026979684</v>
      </c>
      <c r="T971" s="262">
        <v>0.9</v>
      </c>
      <c r="U971" s="260">
        <v>0.904103938956486</v>
      </c>
      <c r="V971" s="260">
        <v>0.894113149847095</v>
      </c>
      <c r="W971" s="260">
        <v>0.921938410121747</v>
      </c>
      <c r="X971" s="260">
        <v>0.901372784219646</v>
      </c>
      <c r="Y971" s="262">
        <v>0.92</v>
      </c>
      <c r="Z971" s="262" t="s">
        <v>33</v>
      </c>
      <c r="AA971" s="262" t="s">
        <v>33</v>
      </c>
      <c r="AB971" s="262" t="s">
        <v>33</v>
      </c>
      <c r="AC971" s="262">
        <v>1</v>
      </c>
      <c r="AD971" s="262">
        <v>0.92</v>
      </c>
      <c r="AE971" s="260">
        <v>0.969811320754717</v>
      </c>
      <c r="AF971" s="260">
        <v>0.9749430523918</v>
      </c>
      <c r="AG971" s="260">
        <v>0.972916666666667</v>
      </c>
      <c r="AH971" s="260">
        <v>0.973173155089874</v>
      </c>
      <c r="AI971" s="262">
        <v>0.92</v>
      </c>
      <c r="AJ971" s="260">
        <v>0.933415790558648</v>
      </c>
      <c r="AK971" s="260">
        <v>0.931653302787323</v>
      </c>
      <c r="AL971" s="260">
        <v>0.944616853664359</v>
      </c>
      <c r="AM971" s="260">
        <v>0.938564928512955</v>
      </c>
      <c r="AN971" s="259">
        <v>0.99</v>
      </c>
      <c r="AO971" s="264">
        <v>1</v>
      </c>
      <c r="AP971" s="264">
        <v>1</v>
      </c>
      <c r="AQ971" s="264">
        <v>1</v>
      </c>
      <c r="AR971" s="265">
        <v>1</v>
      </c>
      <c r="AS971" s="286">
        <v>0.0656418488929858</v>
      </c>
      <c r="AT971" s="267">
        <v>0.130434782608696</v>
      </c>
      <c r="AU971" s="268">
        <v>0.0689655172413793</v>
      </c>
      <c r="AV971" s="268">
        <v>0.08</v>
      </c>
      <c r="AW971" s="268">
        <v>0.0691823899371069</v>
      </c>
      <c r="AX971" s="224"/>
      <c r="AY971" s="222"/>
    </row>
    <row r="972" ht="15" spans="1:51">
      <c r="A972" s="220"/>
      <c r="B972" s="224"/>
      <c r="C972" s="294" t="s">
        <v>927</v>
      </c>
      <c r="D972" s="111" t="s">
        <v>25</v>
      </c>
      <c r="E972" s="111" t="s">
        <v>928</v>
      </c>
      <c r="F972" s="297" t="s">
        <v>1008</v>
      </c>
      <c r="G972" s="298" t="s">
        <v>1008</v>
      </c>
      <c r="H972" s="298" t="s">
        <v>1008</v>
      </c>
      <c r="I972" s="298" t="s">
        <v>1008</v>
      </c>
      <c r="J972" s="259">
        <v>0.9</v>
      </c>
      <c r="K972" s="260">
        <v>0.96969696969697</v>
      </c>
      <c r="L972" s="260">
        <v>0.857142857142857</v>
      </c>
      <c r="M972" s="261">
        <v>0.931034482758621</v>
      </c>
      <c r="N972" s="261">
        <v>0.913916786226686</v>
      </c>
      <c r="O972" s="262">
        <v>0.9</v>
      </c>
      <c r="P972" s="263">
        <v>0.925108763206961</v>
      </c>
      <c r="Q972" s="260">
        <v>0.948115783724741</v>
      </c>
      <c r="R972" s="260">
        <v>0.945874337623013</v>
      </c>
      <c r="S972" s="260">
        <v>0.937112502034596</v>
      </c>
      <c r="T972" s="262">
        <v>0.9</v>
      </c>
      <c r="U972" s="260">
        <v>0.916407706650093</v>
      </c>
      <c r="V972" s="260">
        <v>0.930638995084653</v>
      </c>
      <c r="W972" s="260">
        <v>0.930355791067373</v>
      </c>
      <c r="X972" s="260">
        <v>0.920184667288143</v>
      </c>
      <c r="Y972" s="262">
        <v>0.92</v>
      </c>
      <c r="Z972" s="262" t="s">
        <v>33</v>
      </c>
      <c r="AA972" s="262" t="s">
        <v>33</v>
      </c>
      <c r="AB972" s="262" t="s">
        <v>33</v>
      </c>
      <c r="AC972" s="262" t="s">
        <v>33</v>
      </c>
      <c r="AD972" s="262">
        <v>0.92</v>
      </c>
      <c r="AE972" s="260">
        <v>0.98752462245568</v>
      </c>
      <c r="AF972" s="260">
        <v>0.987001344688481</v>
      </c>
      <c r="AG972" s="260">
        <v>0.956782713085234</v>
      </c>
      <c r="AH972" s="260">
        <v>0.979004594877394</v>
      </c>
      <c r="AI972" s="262">
        <v>0.92</v>
      </c>
      <c r="AJ972" s="260">
        <v>0.954968944099379</v>
      </c>
      <c r="AK972" s="260">
        <v>0.942139737991266</v>
      </c>
      <c r="AL972" s="260">
        <v>0.962542565266742</v>
      </c>
      <c r="AM972" s="260">
        <v>0.957975859416603</v>
      </c>
      <c r="AN972" s="259">
        <v>0.99</v>
      </c>
      <c r="AO972" s="264">
        <v>1</v>
      </c>
      <c r="AP972" s="264">
        <v>1</v>
      </c>
      <c r="AQ972" s="264">
        <v>1</v>
      </c>
      <c r="AR972" s="265">
        <v>1</v>
      </c>
      <c r="AS972" s="286">
        <v>0.0656418488929858</v>
      </c>
      <c r="AT972" s="267">
        <v>0.111111111111111</v>
      </c>
      <c r="AU972" s="268">
        <v>0.2</v>
      </c>
      <c r="AV972" s="268">
        <v>0.0769230769230769</v>
      </c>
      <c r="AW972" s="268">
        <v>0.038961038961039</v>
      </c>
      <c r="AX972" s="224"/>
      <c r="AY972" s="222"/>
    </row>
    <row r="973" ht="15" spans="1:51">
      <c r="A973" s="220"/>
      <c r="B973" s="224"/>
      <c r="C973" s="294" t="s">
        <v>927</v>
      </c>
      <c r="D973" s="111" t="s">
        <v>25</v>
      </c>
      <c r="E973" s="111" t="s">
        <v>928</v>
      </c>
      <c r="F973" s="297" t="s">
        <v>1009</v>
      </c>
      <c r="G973" s="298" t="s">
        <v>1009</v>
      </c>
      <c r="H973" s="298" t="s">
        <v>1009</v>
      </c>
      <c r="I973" s="298" t="s">
        <v>1009</v>
      </c>
      <c r="J973" s="259">
        <v>0.9</v>
      </c>
      <c r="K973" s="260">
        <v>0.826086956521739</v>
      </c>
      <c r="L973" s="260">
        <v>0.878048780487805</v>
      </c>
      <c r="M973" s="261">
        <v>0.928571428571429</v>
      </c>
      <c r="N973" s="261">
        <v>0.905081495685523</v>
      </c>
      <c r="O973" s="262">
        <v>0.9</v>
      </c>
      <c r="P973" s="263">
        <v>0.890963855421687</v>
      </c>
      <c r="Q973" s="260">
        <v>0.945394373965803</v>
      </c>
      <c r="R973" s="260">
        <v>0.924901185770751</v>
      </c>
      <c r="S973" s="260">
        <v>0.916320740212727</v>
      </c>
      <c r="T973" s="262">
        <v>0.9</v>
      </c>
      <c r="U973" s="260">
        <v>0.890963855421687</v>
      </c>
      <c r="V973" s="260">
        <v>0.888582460011031</v>
      </c>
      <c r="W973" s="260">
        <v>0.8900467121811</v>
      </c>
      <c r="X973" s="260">
        <v>0.89700476609781</v>
      </c>
      <c r="Y973" s="262">
        <v>0.92</v>
      </c>
      <c r="Z973" s="262" t="s">
        <v>33</v>
      </c>
      <c r="AA973" s="262" t="s">
        <v>33</v>
      </c>
      <c r="AB973" s="262" t="s">
        <v>33</v>
      </c>
      <c r="AC973" s="262" t="s">
        <v>33</v>
      </c>
      <c r="AD973" s="262">
        <v>0.92</v>
      </c>
      <c r="AE973" s="260">
        <v>0.964807436918991</v>
      </c>
      <c r="AF973" s="260">
        <v>0.949152542372881</v>
      </c>
      <c r="AG973" s="260">
        <v>0.945392491467577</v>
      </c>
      <c r="AH973" s="260">
        <v>0.963249384067889</v>
      </c>
      <c r="AI973" s="262">
        <v>0.92</v>
      </c>
      <c r="AJ973" s="260">
        <v>0.947907256850346</v>
      </c>
      <c r="AK973" s="260">
        <v>0.926089354660783</v>
      </c>
      <c r="AL973" s="260">
        <v>0.937118217750629</v>
      </c>
      <c r="AM973" s="260">
        <v>0.95078965758211</v>
      </c>
      <c r="AN973" s="259">
        <v>0.99</v>
      </c>
      <c r="AO973" s="264">
        <v>1</v>
      </c>
      <c r="AP973" s="264">
        <v>1</v>
      </c>
      <c r="AQ973" s="264">
        <v>1</v>
      </c>
      <c r="AR973" s="265">
        <v>1</v>
      </c>
      <c r="AS973" s="286">
        <v>0.0656418488929858</v>
      </c>
      <c r="AT973" s="267">
        <v>0</v>
      </c>
      <c r="AU973" s="268">
        <v>0.222222222222222</v>
      </c>
      <c r="AV973" s="268">
        <v>0.1</v>
      </c>
      <c r="AW973" s="268">
        <v>0.05</v>
      </c>
      <c r="AX973" s="224"/>
      <c r="AY973" s="222"/>
    </row>
    <row r="974" ht="15" spans="1:51">
      <c r="A974" s="220"/>
      <c r="B974" s="224"/>
      <c r="C974" s="294" t="s">
        <v>927</v>
      </c>
      <c r="D974" s="111" t="s">
        <v>25</v>
      </c>
      <c r="E974" s="111" t="s">
        <v>928</v>
      </c>
      <c r="F974" s="297" t="s">
        <v>1010</v>
      </c>
      <c r="G974" s="298" t="s">
        <v>1010</v>
      </c>
      <c r="H974" s="298" t="s">
        <v>1010</v>
      </c>
      <c r="I974" s="298" t="s">
        <v>1010</v>
      </c>
      <c r="J974" s="259">
        <v>0.9</v>
      </c>
      <c r="K974" s="260">
        <v>1</v>
      </c>
      <c r="L974" s="260">
        <v>0.928571428571429</v>
      </c>
      <c r="M974" s="261">
        <v>1</v>
      </c>
      <c r="N974" s="261">
        <v>0.972740315638451</v>
      </c>
      <c r="O974" s="262">
        <v>0.9</v>
      </c>
      <c r="P974" s="263">
        <v>0.947225572979493</v>
      </c>
      <c r="Q974" s="260">
        <v>0.956121343445287</v>
      </c>
      <c r="R974" s="260">
        <v>0.923103567717354</v>
      </c>
      <c r="S974" s="260">
        <v>0.946251004071684</v>
      </c>
      <c r="T974" s="262">
        <v>0.9</v>
      </c>
      <c r="U974" s="260">
        <v>0.919481302774427</v>
      </c>
      <c r="V974" s="260">
        <v>0.918201516793066</v>
      </c>
      <c r="W974" s="260">
        <v>0.924489089019744</v>
      </c>
      <c r="X974" s="260">
        <v>0.916558180760602</v>
      </c>
      <c r="Y974" s="262">
        <v>0.92</v>
      </c>
      <c r="Z974" s="262" t="s">
        <v>33</v>
      </c>
      <c r="AA974" s="262" t="s">
        <v>33</v>
      </c>
      <c r="AB974" s="262" t="s">
        <v>33</v>
      </c>
      <c r="AC974" s="262">
        <v>1</v>
      </c>
      <c r="AD974" s="262">
        <v>0.92</v>
      </c>
      <c r="AE974" s="260">
        <v>0.9688995215311</v>
      </c>
      <c r="AF974" s="260">
        <v>0.983425414364641</v>
      </c>
      <c r="AG974" s="260">
        <v>0.96078431372549</v>
      </c>
      <c r="AH974" s="260">
        <v>0.972497897392767</v>
      </c>
      <c r="AI974" s="262">
        <v>0.92</v>
      </c>
      <c r="AJ974" s="260">
        <v>0.945734097075671</v>
      </c>
      <c r="AK974" s="260">
        <v>0.938244853737812</v>
      </c>
      <c r="AL974" s="260">
        <v>0.942847246276411</v>
      </c>
      <c r="AM974" s="260">
        <v>0.951464377206951</v>
      </c>
      <c r="AN974" s="259">
        <v>0.99</v>
      </c>
      <c r="AO974" s="264">
        <v>1</v>
      </c>
      <c r="AP974" s="264">
        <v>1</v>
      </c>
      <c r="AQ974" s="264">
        <v>1</v>
      </c>
      <c r="AR974" s="265">
        <v>1</v>
      </c>
      <c r="AS974" s="286">
        <v>0.0656418488929858</v>
      </c>
      <c r="AT974" s="267">
        <v>0.130434782608696</v>
      </c>
      <c r="AU974" s="268">
        <v>0.1875</v>
      </c>
      <c r="AV974" s="268">
        <v>0</v>
      </c>
      <c r="AW974" s="268">
        <v>0.0651629072681704</v>
      </c>
      <c r="AX974" s="224"/>
      <c r="AY974" s="222"/>
    </row>
    <row r="975" ht="15" spans="1:51">
      <c r="A975" s="220"/>
      <c r="B975" s="224"/>
      <c r="C975" s="294" t="s">
        <v>927</v>
      </c>
      <c r="D975" s="111" t="s">
        <v>125</v>
      </c>
      <c r="E975" s="111" t="s">
        <v>928</v>
      </c>
      <c r="F975" s="297" t="s">
        <v>1011</v>
      </c>
      <c r="G975" s="298" t="s">
        <v>1011</v>
      </c>
      <c r="H975" s="298" t="s">
        <v>1011</v>
      </c>
      <c r="I975" s="298" t="s">
        <v>1011</v>
      </c>
      <c r="J975" s="259">
        <v>0.9</v>
      </c>
      <c r="K975" s="260" t="s">
        <v>33</v>
      </c>
      <c r="L975" s="260" t="s">
        <v>33</v>
      </c>
      <c r="M975" s="261" t="s">
        <v>33</v>
      </c>
      <c r="N975" s="261" t="s">
        <v>33</v>
      </c>
      <c r="O975" s="262">
        <v>0.9</v>
      </c>
      <c r="P975" s="263" t="s">
        <v>33</v>
      </c>
      <c r="Q975" s="260" t="s">
        <v>33</v>
      </c>
      <c r="R975" s="260" t="s">
        <v>33</v>
      </c>
      <c r="S975" s="260">
        <v>0</v>
      </c>
      <c r="T975" s="262">
        <v>0.9</v>
      </c>
      <c r="U975" s="260" t="s">
        <v>33</v>
      </c>
      <c r="V975" s="260" t="s">
        <v>33</v>
      </c>
      <c r="W975" s="260" t="s">
        <v>33</v>
      </c>
      <c r="X975" s="260">
        <v>1</v>
      </c>
      <c r="Y975" s="262">
        <v>0.92</v>
      </c>
      <c r="Z975" s="262" t="s">
        <v>33</v>
      </c>
      <c r="AA975" s="262" t="s">
        <v>33</v>
      </c>
      <c r="AB975" s="262" t="s">
        <v>33</v>
      </c>
      <c r="AC975" s="262" t="s">
        <v>33</v>
      </c>
      <c r="AD975" s="262">
        <v>0.92</v>
      </c>
      <c r="AE975" s="260">
        <v>0.981927710843373</v>
      </c>
      <c r="AF975" s="260">
        <v>0.981538461538462</v>
      </c>
      <c r="AG975" s="260">
        <v>0.939226519337017</v>
      </c>
      <c r="AH975" s="260">
        <v>0.866655136630924</v>
      </c>
      <c r="AI975" s="262">
        <v>0.92</v>
      </c>
      <c r="AJ975" s="260" t="s">
        <v>33</v>
      </c>
      <c r="AK975" s="260" t="s">
        <v>33</v>
      </c>
      <c r="AL975" s="260" t="s">
        <v>33</v>
      </c>
      <c r="AM975" s="260">
        <v>1</v>
      </c>
      <c r="AN975" s="259">
        <v>0.99</v>
      </c>
      <c r="AO975" s="264">
        <v>1</v>
      </c>
      <c r="AP975" s="264">
        <v>1</v>
      </c>
      <c r="AQ975" s="264" t="s">
        <v>33</v>
      </c>
      <c r="AR975" s="265">
        <v>1</v>
      </c>
      <c r="AS975" s="286">
        <v>0.0656418488929858</v>
      </c>
      <c r="AT975" s="267" t="s">
        <v>33</v>
      </c>
      <c r="AU975" s="268" t="s">
        <v>33</v>
      </c>
      <c r="AV975" s="268" t="s">
        <v>33</v>
      </c>
      <c r="AW975" s="268" t="s">
        <v>33</v>
      </c>
      <c r="AX975" s="224"/>
      <c r="AY975" s="222"/>
    </row>
    <row r="976" ht="15" spans="1:51">
      <c r="A976" s="220"/>
      <c r="B976" s="224"/>
      <c r="C976" s="294" t="s">
        <v>927</v>
      </c>
      <c r="D976" s="111" t="s">
        <v>25</v>
      </c>
      <c r="E976" s="111" t="s">
        <v>928</v>
      </c>
      <c r="F976" s="297" t="s">
        <v>1012</v>
      </c>
      <c r="G976" s="298" t="s">
        <v>1012</v>
      </c>
      <c r="H976" s="298" t="s">
        <v>1012</v>
      </c>
      <c r="I976" s="298" t="s">
        <v>1012</v>
      </c>
      <c r="J976" s="259">
        <v>0.9</v>
      </c>
      <c r="K976" s="260">
        <v>0.964912280701754</v>
      </c>
      <c r="L976" s="260">
        <v>0.913793103448276</v>
      </c>
      <c r="M976" s="261">
        <v>1</v>
      </c>
      <c r="N976" s="261">
        <v>0.953797963978074</v>
      </c>
      <c r="O976" s="262">
        <v>0.9</v>
      </c>
      <c r="P976" s="263">
        <v>0.931518876207199</v>
      </c>
      <c r="Q976" s="260">
        <v>0.946035242290749</v>
      </c>
      <c r="R976" s="260">
        <v>0.94885598923284</v>
      </c>
      <c r="S976" s="260">
        <v>0.928305437924313</v>
      </c>
      <c r="T976" s="262">
        <v>0.9</v>
      </c>
      <c r="U976" s="260">
        <v>0.916300848697688</v>
      </c>
      <c r="V976" s="260">
        <v>0.916299559471366</v>
      </c>
      <c r="W976" s="260">
        <v>0.914199192462988</v>
      </c>
      <c r="X976" s="260">
        <v>0.915507158701351</v>
      </c>
      <c r="Y976" s="262">
        <v>0.92</v>
      </c>
      <c r="Z976" s="262" t="s">
        <v>33</v>
      </c>
      <c r="AA976" s="262" t="s">
        <v>33</v>
      </c>
      <c r="AB976" s="262" t="s">
        <v>33</v>
      </c>
      <c r="AC976" s="262" t="s">
        <v>33</v>
      </c>
      <c r="AD976" s="262">
        <v>0.92</v>
      </c>
      <c r="AE976" s="260">
        <v>0.993968636911942</v>
      </c>
      <c r="AF976" s="260">
        <v>0.98389458272328</v>
      </c>
      <c r="AG976" s="260">
        <v>0.919678714859438</v>
      </c>
      <c r="AH976" s="260">
        <v>0.979472711353244</v>
      </c>
      <c r="AI976" s="262">
        <v>0.92</v>
      </c>
      <c r="AJ976" s="260">
        <v>0.963125548726953</v>
      </c>
      <c r="AK976" s="260">
        <v>0.960352422907489</v>
      </c>
      <c r="AL976" s="260">
        <v>0.952909519004373</v>
      </c>
      <c r="AM976" s="260">
        <v>0.958838553569028</v>
      </c>
      <c r="AN976" s="259">
        <v>0.99</v>
      </c>
      <c r="AO976" s="264">
        <v>1</v>
      </c>
      <c r="AP976" s="264">
        <v>1</v>
      </c>
      <c r="AQ976" s="264">
        <v>1</v>
      </c>
      <c r="AR976" s="265">
        <v>1</v>
      </c>
      <c r="AS976" s="286">
        <v>0.0656418488929858</v>
      </c>
      <c r="AT976" s="267">
        <v>0.1</v>
      </c>
      <c r="AU976" s="268">
        <v>0.0384615384615385</v>
      </c>
      <c r="AV976" s="268">
        <v>0.130434782608696</v>
      </c>
      <c r="AW976" s="268">
        <v>0.0675422138836773</v>
      </c>
      <c r="AX976" s="224"/>
      <c r="AY976" s="222"/>
    </row>
    <row r="977" ht="15" spans="1:51">
      <c r="A977" s="220"/>
      <c r="B977" s="224"/>
      <c r="C977" s="294" t="s">
        <v>927</v>
      </c>
      <c r="D977" s="111" t="s">
        <v>25</v>
      </c>
      <c r="E977" s="111" t="s">
        <v>928</v>
      </c>
      <c r="F977" s="297" t="s">
        <v>1013</v>
      </c>
      <c r="G977" s="298" t="s">
        <v>1013</v>
      </c>
      <c r="H977" s="298" t="s">
        <v>1013</v>
      </c>
      <c r="I977" s="298" t="s">
        <v>1013</v>
      </c>
      <c r="J977" s="259">
        <v>0.9</v>
      </c>
      <c r="K977" s="260">
        <v>0.981481481481482</v>
      </c>
      <c r="L977" s="260">
        <v>1</v>
      </c>
      <c r="M977" s="261">
        <v>0.982456140350877</v>
      </c>
      <c r="N977" s="261">
        <v>0.981673306772908</v>
      </c>
      <c r="O977" s="262">
        <v>0.9</v>
      </c>
      <c r="P977" s="263">
        <v>0.968124233755619</v>
      </c>
      <c r="Q977" s="260">
        <v>0.974929378531073</v>
      </c>
      <c r="R977" s="260">
        <v>0.972299168975069</v>
      </c>
      <c r="S977" s="260">
        <v>0.96166826081464</v>
      </c>
      <c r="T977" s="262">
        <v>0.9</v>
      </c>
      <c r="U977" s="260">
        <v>0.929709848794442</v>
      </c>
      <c r="V977" s="260">
        <v>0.953389830508475</v>
      </c>
      <c r="W977" s="260">
        <v>0.935364727608495</v>
      </c>
      <c r="X977" s="260">
        <v>0.931529840645359</v>
      </c>
      <c r="Y977" s="262">
        <v>0.92</v>
      </c>
      <c r="Z977" s="262" t="s">
        <v>33</v>
      </c>
      <c r="AA977" s="262" t="s">
        <v>33</v>
      </c>
      <c r="AB977" s="262" t="s">
        <v>33</v>
      </c>
      <c r="AC977" s="262" t="s">
        <v>33</v>
      </c>
      <c r="AD977" s="262">
        <v>0.92</v>
      </c>
      <c r="AE977" s="260">
        <v>0.955560893586356</v>
      </c>
      <c r="AF977" s="260">
        <v>0.997179431546973</v>
      </c>
      <c r="AG977" s="260">
        <v>0.994516255385821</v>
      </c>
      <c r="AH977" s="260">
        <v>0.980809494901941</v>
      </c>
      <c r="AI977" s="262">
        <v>0.92</v>
      </c>
      <c r="AJ977" s="260">
        <v>0.974259448416752</v>
      </c>
      <c r="AK977" s="260">
        <v>0.980225988700565</v>
      </c>
      <c r="AL977" s="260">
        <v>0.975305792753289</v>
      </c>
      <c r="AM977" s="260">
        <v>0.974021872518588</v>
      </c>
      <c r="AN977" s="259">
        <v>0.99</v>
      </c>
      <c r="AO977" s="264">
        <v>1</v>
      </c>
      <c r="AP977" s="264">
        <v>1</v>
      </c>
      <c r="AQ977" s="264">
        <v>1</v>
      </c>
      <c r="AR977" s="265">
        <v>1</v>
      </c>
      <c r="AS977" s="286">
        <v>0.0656418488929858</v>
      </c>
      <c r="AT977" s="267">
        <v>0.0689655172413793</v>
      </c>
      <c r="AU977" s="268">
        <v>0.266666666666667</v>
      </c>
      <c r="AV977" s="268">
        <v>0.027027027027027</v>
      </c>
      <c r="AW977" s="268">
        <v>0.075187969924812</v>
      </c>
      <c r="AX977" s="224"/>
      <c r="AY977" s="222"/>
    </row>
    <row r="978" ht="15" spans="1:51">
      <c r="A978" s="220"/>
      <c r="B978" s="224"/>
      <c r="C978" s="294" t="s">
        <v>927</v>
      </c>
      <c r="D978" s="111" t="s">
        <v>25</v>
      </c>
      <c r="E978" s="111" t="s">
        <v>928</v>
      </c>
      <c r="F978" s="297" t="s">
        <v>1014</v>
      </c>
      <c r="G978" s="298" t="s">
        <v>1014</v>
      </c>
      <c r="H978" s="298" t="s">
        <v>1014</v>
      </c>
      <c r="I978" s="298" t="s">
        <v>1014</v>
      </c>
      <c r="J978" s="259">
        <v>0.9</v>
      </c>
      <c r="K978" s="260">
        <v>1</v>
      </c>
      <c r="L978" s="260">
        <v>0.956521739130435</v>
      </c>
      <c r="M978" s="261">
        <v>0.875</v>
      </c>
      <c r="N978" s="261">
        <v>0.95979020979021</v>
      </c>
      <c r="O978" s="262">
        <v>0.9</v>
      </c>
      <c r="P978" s="263">
        <v>0.975903614457831</v>
      </c>
      <c r="Q978" s="260">
        <v>0.982558139534884</v>
      </c>
      <c r="R978" s="260">
        <v>0.94954954954955</v>
      </c>
      <c r="S978" s="260">
        <v>0.955896399706098</v>
      </c>
      <c r="T978" s="262">
        <v>0.9</v>
      </c>
      <c r="U978" s="260">
        <v>0.922725384295804</v>
      </c>
      <c r="V978" s="260">
        <v>0.935319767441861</v>
      </c>
      <c r="W978" s="260">
        <v>0.905405405405405</v>
      </c>
      <c r="X978" s="260">
        <v>0.927516531961793</v>
      </c>
      <c r="Y978" s="262">
        <v>0.92</v>
      </c>
      <c r="Z978" s="262" t="s">
        <v>33</v>
      </c>
      <c r="AA978" s="262" t="s">
        <v>33</v>
      </c>
      <c r="AB978" s="262" t="s">
        <v>33</v>
      </c>
      <c r="AC978" s="262" t="s">
        <v>33</v>
      </c>
      <c r="AD978" s="262">
        <v>0.92</v>
      </c>
      <c r="AE978" s="260">
        <v>0.982233502538071</v>
      </c>
      <c r="AF978" s="260">
        <v>0.982248520710059</v>
      </c>
      <c r="AG978" s="260">
        <v>0.978395061728395</v>
      </c>
      <c r="AH978" s="260">
        <v>0.976057561096638</v>
      </c>
      <c r="AI978" s="262">
        <v>0.92</v>
      </c>
      <c r="AJ978" s="260">
        <v>0.953884503531367</v>
      </c>
      <c r="AK978" s="260">
        <v>0.957848837209302</v>
      </c>
      <c r="AL978" s="260">
        <v>0.96036036036036</v>
      </c>
      <c r="AM978" s="260">
        <v>0.965374724467303</v>
      </c>
      <c r="AN978" s="259">
        <v>0.99</v>
      </c>
      <c r="AO978" s="264">
        <v>1</v>
      </c>
      <c r="AP978" s="264">
        <v>1</v>
      </c>
      <c r="AQ978" s="264">
        <v>1</v>
      </c>
      <c r="AR978" s="265">
        <v>1</v>
      </c>
      <c r="AS978" s="286">
        <v>0.0656418488929858</v>
      </c>
      <c r="AT978" s="267">
        <v>0.0625</v>
      </c>
      <c r="AU978" s="268">
        <v>0</v>
      </c>
      <c r="AV978" s="268">
        <v>0</v>
      </c>
      <c r="AW978" s="268">
        <v>0.0317460317460317</v>
      </c>
      <c r="AX978" s="224"/>
      <c r="AY978" s="222"/>
    </row>
    <row r="979" ht="15" spans="1:51">
      <c r="A979" s="220"/>
      <c r="B979" s="224"/>
      <c r="C979" s="294" t="s">
        <v>927</v>
      </c>
      <c r="D979" s="111" t="s">
        <v>25</v>
      </c>
      <c r="E979" s="111" t="s">
        <v>928</v>
      </c>
      <c r="F979" s="297" t="s">
        <v>1015</v>
      </c>
      <c r="G979" s="298" t="s">
        <v>1015</v>
      </c>
      <c r="H979" s="298" t="s">
        <v>1015</v>
      </c>
      <c r="I979" s="298" t="s">
        <v>1015</v>
      </c>
      <c r="J979" s="259">
        <v>0.9</v>
      </c>
      <c r="K979" s="260">
        <v>1</v>
      </c>
      <c r="L979" s="260">
        <v>0.935483870967742</v>
      </c>
      <c r="M979" s="261">
        <v>0.972972972972973</v>
      </c>
      <c r="N979" s="261">
        <v>0.969173859432799</v>
      </c>
      <c r="O979" s="262">
        <v>0.9</v>
      </c>
      <c r="P979" s="263">
        <v>0.921433060967945</v>
      </c>
      <c r="Q979" s="260">
        <v>0.950771055753262</v>
      </c>
      <c r="R979" s="260">
        <v>0.95048439181916</v>
      </c>
      <c r="S979" s="260">
        <v>0.95594946571683</v>
      </c>
      <c r="T979" s="262">
        <v>0.9</v>
      </c>
      <c r="U979" s="260">
        <v>0.904148334380892</v>
      </c>
      <c r="V979" s="260">
        <v>0.918742586002372</v>
      </c>
      <c r="W979" s="260">
        <v>0.915321133835666</v>
      </c>
      <c r="X979" s="260">
        <v>0.911620658949243</v>
      </c>
      <c r="Y979" s="262">
        <v>0.92</v>
      </c>
      <c r="Z979" s="262" t="s">
        <v>33</v>
      </c>
      <c r="AA979" s="262" t="s">
        <v>33</v>
      </c>
      <c r="AB979" s="262" t="s">
        <v>33</v>
      </c>
      <c r="AC979" s="262">
        <v>1</v>
      </c>
      <c r="AD979" s="262">
        <v>0.92</v>
      </c>
      <c r="AE979" s="260">
        <v>0.992374727668845</v>
      </c>
      <c r="AF979" s="260">
        <v>0.962562396006656</v>
      </c>
      <c r="AG979" s="260">
        <v>0.981412639405205</v>
      </c>
      <c r="AH979" s="260">
        <v>0.984062840537595</v>
      </c>
      <c r="AI979" s="262">
        <v>0.92</v>
      </c>
      <c r="AJ979" s="260">
        <v>0.953488372093023</v>
      </c>
      <c r="AK979" s="260">
        <v>0.941874258600237</v>
      </c>
      <c r="AL979" s="260">
        <v>0.951560818083961</v>
      </c>
      <c r="AM979" s="260">
        <v>0.958206380344199</v>
      </c>
      <c r="AN979" s="259">
        <v>0.99</v>
      </c>
      <c r="AO979" s="264">
        <v>1</v>
      </c>
      <c r="AP979" s="264">
        <v>1</v>
      </c>
      <c r="AQ979" s="264">
        <v>1</v>
      </c>
      <c r="AR979" s="265">
        <v>1</v>
      </c>
      <c r="AS979" s="286">
        <v>0.0656418488929858</v>
      </c>
      <c r="AT979" s="267">
        <v>0.05</v>
      </c>
      <c r="AU979" s="268">
        <v>0.142857142857143</v>
      </c>
      <c r="AV979" s="268">
        <v>0.214285714285714</v>
      </c>
      <c r="AW979" s="268">
        <v>0.0716417910447761</v>
      </c>
      <c r="AX979" s="224"/>
      <c r="AY979" s="222"/>
    </row>
    <row r="980" ht="15" spans="1:51">
      <c r="A980" s="220"/>
      <c r="B980" s="224"/>
      <c r="C980" s="294" t="s">
        <v>927</v>
      </c>
      <c r="D980" s="111" t="s">
        <v>25</v>
      </c>
      <c r="E980" s="111" t="s">
        <v>928</v>
      </c>
      <c r="F980" s="297" t="s">
        <v>1016</v>
      </c>
      <c r="G980" s="298" t="s">
        <v>1016</v>
      </c>
      <c r="H980" s="298" t="s">
        <v>1016</v>
      </c>
      <c r="I980" s="298" t="s">
        <v>1016</v>
      </c>
      <c r="J980" s="259">
        <v>0.9</v>
      </c>
      <c r="K980" s="260">
        <v>0.96875</v>
      </c>
      <c r="L980" s="260">
        <v>0.961538461538462</v>
      </c>
      <c r="M980" s="261">
        <v>0.914285714285714</v>
      </c>
      <c r="N980" s="261">
        <v>0.940460081190798</v>
      </c>
      <c r="O980" s="262">
        <v>0.9</v>
      </c>
      <c r="P980" s="263">
        <v>0.969525468001741</v>
      </c>
      <c r="Q980" s="260">
        <v>0.973282442748092</v>
      </c>
      <c r="R980" s="260">
        <v>0.970363718006287</v>
      </c>
      <c r="S980" s="260">
        <v>0.971060128954866</v>
      </c>
      <c r="T980" s="262">
        <v>0.9</v>
      </c>
      <c r="U980" s="260">
        <v>0.910317805833696</v>
      </c>
      <c r="V980" s="260">
        <v>0.917557251908397</v>
      </c>
      <c r="W980" s="260">
        <v>0.918275707229457</v>
      </c>
      <c r="X980" s="260">
        <v>0.914567401409507</v>
      </c>
      <c r="Y980" s="262">
        <v>0.92</v>
      </c>
      <c r="Z980" s="262">
        <v>0.838709677419355</v>
      </c>
      <c r="AA980" s="262">
        <v>0.841726618705036</v>
      </c>
      <c r="AB980" s="262">
        <v>0.873504273504274</v>
      </c>
      <c r="AC980" s="262">
        <v>0.879398166287908</v>
      </c>
      <c r="AD980" s="262">
        <v>0.92</v>
      </c>
      <c r="AE980" s="260">
        <v>0.993540051679587</v>
      </c>
      <c r="AF980" s="260">
        <v>0.995219123505976</v>
      </c>
      <c r="AG980" s="260">
        <v>0.983481575603558</v>
      </c>
      <c r="AH980" s="260">
        <v>0.982870846180199</v>
      </c>
      <c r="AI980" s="262">
        <v>0.92</v>
      </c>
      <c r="AJ980" s="260">
        <v>0.933559322033898</v>
      </c>
      <c r="AK980" s="260">
        <v>0.937027707808564</v>
      </c>
      <c r="AL980" s="260">
        <v>0.946415897799858</v>
      </c>
      <c r="AM980" s="260">
        <v>0.950912637803015</v>
      </c>
      <c r="AN980" s="259">
        <v>0.99</v>
      </c>
      <c r="AO980" s="264">
        <v>1</v>
      </c>
      <c r="AP980" s="264">
        <v>1</v>
      </c>
      <c r="AQ980" s="264">
        <v>1</v>
      </c>
      <c r="AR980" s="265">
        <v>1</v>
      </c>
      <c r="AS980" s="286">
        <v>0.0656418488929858</v>
      </c>
      <c r="AT980" s="267">
        <v>0</v>
      </c>
      <c r="AU980" s="268">
        <v>0</v>
      </c>
      <c r="AV980" s="268">
        <v>0.05</v>
      </c>
      <c r="AW980" s="268">
        <v>0.0586854460093897</v>
      </c>
      <c r="AX980" s="224"/>
      <c r="AY980" s="222"/>
    </row>
    <row r="981" ht="15" spans="1:51">
      <c r="A981" s="220"/>
      <c r="B981" s="224"/>
      <c r="C981" s="294" t="s">
        <v>927</v>
      </c>
      <c r="D981" s="111" t="s">
        <v>25</v>
      </c>
      <c r="E981" s="111" t="s">
        <v>928</v>
      </c>
      <c r="F981" s="297" t="s">
        <v>1017</v>
      </c>
      <c r="G981" s="298" t="s">
        <v>1017</v>
      </c>
      <c r="H981" s="298" t="s">
        <v>1017</v>
      </c>
      <c r="I981" s="298" t="s">
        <v>1017</v>
      </c>
      <c r="J981" s="259">
        <v>0.9</v>
      </c>
      <c r="K981" s="260">
        <v>0.952380952380952</v>
      </c>
      <c r="L981" s="260">
        <v>0.952380952380952</v>
      </c>
      <c r="M981" s="261">
        <v>0.916666666666667</v>
      </c>
      <c r="N981" s="261">
        <v>0.934027777777778</v>
      </c>
      <c r="O981" s="262">
        <v>0.9</v>
      </c>
      <c r="P981" s="263">
        <v>0.968421052631579</v>
      </c>
      <c r="Q981" s="260">
        <v>0.986289631533848</v>
      </c>
      <c r="R981" s="260">
        <v>0.970969734403953</v>
      </c>
      <c r="S981" s="260">
        <v>0.973855576266673</v>
      </c>
      <c r="T981" s="262">
        <v>0.9</v>
      </c>
      <c r="U981" s="260">
        <v>0.911455108359133</v>
      </c>
      <c r="V981" s="260">
        <v>0.928877463581834</v>
      </c>
      <c r="W981" s="260">
        <v>0.918468190240889</v>
      </c>
      <c r="X981" s="260">
        <v>0.921082572804958</v>
      </c>
      <c r="Y981" s="262">
        <v>0.92</v>
      </c>
      <c r="Z981" s="262">
        <v>0</v>
      </c>
      <c r="AA981" s="262">
        <v>0</v>
      </c>
      <c r="AB981" s="262" t="s">
        <v>33</v>
      </c>
      <c r="AC981" s="262">
        <v>0.111111111111111</v>
      </c>
      <c r="AD981" s="262">
        <v>0.92</v>
      </c>
      <c r="AE981" s="260">
        <v>0.990415335463259</v>
      </c>
      <c r="AF981" s="260">
        <v>0.989316239316239</v>
      </c>
      <c r="AG981" s="260">
        <v>0.98314606741573</v>
      </c>
      <c r="AH981" s="260">
        <v>0.987746082764162</v>
      </c>
      <c r="AI981" s="262">
        <v>0.92</v>
      </c>
      <c r="AJ981" s="260">
        <v>0.944925742574257</v>
      </c>
      <c r="AK981" s="260">
        <v>0.94777397260274</v>
      </c>
      <c r="AL981" s="260">
        <v>0.949969116738728</v>
      </c>
      <c r="AM981" s="260">
        <v>0.957185730190232</v>
      </c>
      <c r="AN981" s="259">
        <v>0.99</v>
      </c>
      <c r="AO981" s="264">
        <v>1</v>
      </c>
      <c r="AP981" s="264">
        <v>1</v>
      </c>
      <c r="AQ981" s="264">
        <v>1</v>
      </c>
      <c r="AR981" s="265">
        <v>1</v>
      </c>
      <c r="AS981" s="286">
        <v>0.0656418488929858</v>
      </c>
      <c r="AT981" s="267">
        <v>0</v>
      </c>
      <c r="AU981" s="268">
        <v>0</v>
      </c>
      <c r="AV981" s="268">
        <v>0</v>
      </c>
      <c r="AW981" s="268">
        <v>0.0336134453781513</v>
      </c>
      <c r="AX981" s="224"/>
      <c r="AY981" s="222"/>
    </row>
    <row r="982" ht="15" spans="1:51">
      <c r="A982" s="220"/>
      <c r="B982" s="224"/>
      <c r="C982" s="294" t="s">
        <v>927</v>
      </c>
      <c r="D982" s="111" t="s">
        <v>25</v>
      </c>
      <c r="E982" s="111" t="s">
        <v>928</v>
      </c>
      <c r="F982" s="297" t="s">
        <v>1018</v>
      </c>
      <c r="G982" s="298" t="s">
        <v>1018</v>
      </c>
      <c r="H982" s="298" t="s">
        <v>1018</v>
      </c>
      <c r="I982" s="298" t="s">
        <v>1018</v>
      </c>
      <c r="J982" s="259">
        <v>0.9</v>
      </c>
      <c r="K982" s="260">
        <v>0.948717948717949</v>
      </c>
      <c r="L982" s="260">
        <v>0.806451612903226</v>
      </c>
      <c r="M982" s="261">
        <v>0.972972972972973</v>
      </c>
      <c r="N982" s="261">
        <v>0.92450495049505</v>
      </c>
      <c r="O982" s="262">
        <v>0.9</v>
      </c>
      <c r="P982" s="263">
        <v>0.946747967479675</v>
      </c>
      <c r="Q982" s="260">
        <v>0.946488294314381</v>
      </c>
      <c r="R982" s="260">
        <v>0.928120063191153</v>
      </c>
      <c r="S982" s="260">
        <v>0.951204160731441</v>
      </c>
      <c r="T982" s="262">
        <v>0.9</v>
      </c>
      <c r="U982" s="260">
        <v>0.913821138211382</v>
      </c>
      <c r="V982" s="260">
        <v>0.903010033444816</v>
      </c>
      <c r="W982" s="260">
        <v>0.892969984202212</v>
      </c>
      <c r="X982" s="260">
        <v>0.91239606453109</v>
      </c>
      <c r="Y982" s="262">
        <v>0.92</v>
      </c>
      <c r="Z982" s="262" t="s">
        <v>33</v>
      </c>
      <c r="AA982" s="262" t="s">
        <v>33</v>
      </c>
      <c r="AB982" s="262">
        <v>0</v>
      </c>
      <c r="AC982" s="262">
        <v>0</v>
      </c>
      <c r="AD982" s="262">
        <v>0.92</v>
      </c>
      <c r="AE982" s="260">
        <v>0.96248766041461</v>
      </c>
      <c r="AF982" s="260">
        <v>0.99786552828175</v>
      </c>
      <c r="AG982" s="260">
        <v>0.985835694050991</v>
      </c>
      <c r="AH982" s="260">
        <v>0.981498538304433</v>
      </c>
      <c r="AI982" s="262">
        <v>0.92</v>
      </c>
      <c r="AJ982" s="260">
        <v>0.951219512195122</v>
      </c>
      <c r="AK982" s="260">
        <v>0.950947603121516</v>
      </c>
      <c r="AL982" s="260">
        <v>0.947908445146014</v>
      </c>
      <c r="AM982" s="260">
        <v>0.953304300309649</v>
      </c>
      <c r="AN982" s="259">
        <v>0.99</v>
      </c>
      <c r="AO982" s="264">
        <v>1</v>
      </c>
      <c r="AP982" s="264">
        <v>1</v>
      </c>
      <c r="AQ982" s="264">
        <v>1</v>
      </c>
      <c r="AR982" s="265">
        <v>1</v>
      </c>
      <c r="AS982" s="286">
        <v>0.0656418488929858</v>
      </c>
      <c r="AT982" s="267">
        <v>0.111111111111111</v>
      </c>
      <c r="AU982" s="268">
        <v>0.0625</v>
      </c>
      <c r="AV982" s="268">
        <v>0.0588235294117647</v>
      </c>
      <c r="AW982" s="268">
        <v>0.0804195804195804</v>
      </c>
      <c r="AX982" s="224"/>
      <c r="AY982" s="222"/>
    </row>
    <row r="983" ht="15" spans="1:51">
      <c r="A983" s="220"/>
      <c r="B983" s="224"/>
      <c r="C983" s="294" t="s">
        <v>927</v>
      </c>
      <c r="D983" s="111" t="s">
        <v>25</v>
      </c>
      <c r="E983" s="111" t="s">
        <v>928</v>
      </c>
      <c r="F983" s="301" t="s">
        <v>1019</v>
      </c>
      <c r="G983" s="302" t="s">
        <v>1019</v>
      </c>
      <c r="H983" s="302" t="s">
        <v>1019</v>
      </c>
      <c r="I983" s="302" t="s">
        <v>1019</v>
      </c>
      <c r="J983" s="259">
        <v>0.9</v>
      </c>
      <c r="K983" s="260">
        <v>1</v>
      </c>
      <c r="L983" s="260">
        <v>0.962962962962963</v>
      </c>
      <c r="M983" s="261">
        <v>0.925925925925926</v>
      </c>
      <c r="N983" s="261">
        <v>0.962349397590361</v>
      </c>
      <c r="O983" s="262">
        <v>0.9</v>
      </c>
      <c r="P983" s="263">
        <v>0.942586399108138</v>
      </c>
      <c r="Q983" s="260">
        <v>0.95863309352518</v>
      </c>
      <c r="R983" s="260">
        <v>0.930807248764415</v>
      </c>
      <c r="S983" s="260">
        <v>0.962881120853805</v>
      </c>
      <c r="T983" s="262">
        <v>0.9</v>
      </c>
      <c r="U983" s="260">
        <v>0.890746934225195</v>
      </c>
      <c r="V983" s="260">
        <v>0.924460431654676</v>
      </c>
      <c r="W983" s="260">
        <v>0.918725974739154</v>
      </c>
      <c r="X983" s="260">
        <v>0.92689061802111</v>
      </c>
      <c r="Y983" s="262">
        <v>0.92</v>
      </c>
      <c r="Z983" s="262">
        <v>0.900514579759863</v>
      </c>
      <c r="AA983" s="262">
        <v>0.895927601809955</v>
      </c>
      <c r="AB983" s="262">
        <v>0.924489795918367</v>
      </c>
      <c r="AC983" s="262">
        <v>0.892429878355283</v>
      </c>
      <c r="AD983" s="262">
        <v>0.92</v>
      </c>
      <c r="AE983" s="260">
        <v>0.993839835728953</v>
      </c>
      <c r="AF983" s="260">
        <v>0.985507246376812</v>
      </c>
      <c r="AG983" s="260">
        <v>0.994350282485876</v>
      </c>
      <c r="AH983" s="260">
        <v>0.987895716945996</v>
      </c>
      <c r="AI983" s="262">
        <v>0.92</v>
      </c>
      <c r="AJ983" s="260">
        <v>0.95793016407236</v>
      </c>
      <c r="AK983" s="260">
        <v>0.957989497374344</v>
      </c>
      <c r="AL983" s="260">
        <v>0.955430549545651</v>
      </c>
      <c r="AM983" s="260">
        <v>0.961172817161691</v>
      </c>
      <c r="AN983" s="259">
        <v>0.99</v>
      </c>
      <c r="AO983" s="264">
        <v>1</v>
      </c>
      <c r="AP983" s="264">
        <v>1</v>
      </c>
      <c r="AQ983" s="264">
        <v>1</v>
      </c>
      <c r="AR983" s="265">
        <v>1</v>
      </c>
      <c r="AS983" s="286">
        <v>0.0656418488929858</v>
      </c>
      <c r="AT983" s="267">
        <v>0</v>
      </c>
      <c r="AU983" s="268">
        <v>0</v>
      </c>
      <c r="AV983" s="268">
        <v>0.0588235294117647</v>
      </c>
      <c r="AW983" s="268">
        <v>0.0303030303030303</v>
      </c>
      <c r="AX983" s="224"/>
      <c r="AY983" s="222"/>
    </row>
    <row r="984" ht="15" spans="1:51">
      <c r="A984" s="220"/>
      <c r="B984" s="224"/>
      <c r="C984" s="294" t="s">
        <v>927</v>
      </c>
      <c r="D984" s="111" t="s">
        <v>25</v>
      </c>
      <c r="E984" s="111" t="s">
        <v>928</v>
      </c>
      <c r="F984" s="297" t="s">
        <v>1020</v>
      </c>
      <c r="G984" s="298" t="s">
        <v>1020</v>
      </c>
      <c r="H984" s="298" t="s">
        <v>1020</v>
      </c>
      <c r="I984" s="298" t="s">
        <v>1020</v>
      </c>
      <c r="J984" s="259">
        <v>0.9</v>
      </c>
      <c r="K984" s="260">
        <v>0.970588235294118</v>
      </c>
      <c r="L984" s="260">
        <v>0.964285714285714</v>
      </c>
      <c r="M984" s="261">
        <v>0.970588235294118</v>
      </c>
      <c r="N984" s="261">
        <v>0.940026075619296</v>
      </c>
      <c r="O984" s="262">
        <v>0.9</v>
      </c>
      <c r="P984" s="263">
        <v>0.973063973063973</v>
      </c>
      <c r="Q984" s="260">
        <v>0.954177897574124</v>
      </c>
      <c r="R984" s="260">
        <v>0.973474801061008</v>
      </c>
      <c r="S984" s="260">
        <v>0.94537796398645</v>
      </c>
      <c r="T984" s="262">
        <v>0.9</v>
      </c>
      <c r="U984" s="260">
        <v>0.92977392977393</v>
      </c>
      <c r="V984" s="260">
        <v>0.911051212938005</v>
      </c>
      <c r="W984" s="260">
        <v>0.937931034482759</v>
      </c>
      <c r="X984" s="260">
        <v>0.918055803173471</v>
      </c>
      <c r="Y984" s="262">
        <v>0.92</v>
      </c>
      <c r="Z984" s="262">
        <v>0.820338983050847</v>
      </c>
      <c r="AA984" s="262">
        <v>0.707762557077626</v>
      </c>
      <c r="AB984" s="262">
        <v>0.625678119349005</v>
      </c>
      <c r="AC984" s="262">
        <v>0.484921708872994</v>
      </c>
      <c r="AD984" s="262">
        <v>0.92</v>
      </c>
      <c r="AE984" s="260">
        <v>0.981762917933131</v>
      </c>
      <c r="AF984" s="260">
        <v>0.99349593495935</v>
      </c>
      <c r="AG984" s="260">
        <v>0.993103448275862</v>
      </c>
      <c r="AH984" s="260">
        <v>0.989652279295236</v>
      </c>
      <c r="AI984" s="262">
        <v>0.92</v>
      </c>
      <c r="AJ984" s="260">
        <v>0.928464419475655</v>
      </c>
      <c r="AK984" s="260">
        <v>0.900900900900901</v>
      </c>
      <c r="AL984" s="260">
        <v>0.883100902378999</v>
      </c>
      <c r="AM984" s="260">
        <v>0.865950820265817</v>
      </c>
      <c r="AN984" s="259">
        <v>0.99</v>
      </c>
      <c r="AO984" s="264">
        <v>1</v>
      </c>
      <c r="AP984" s="264">
        <v>1</v>
      </c>
      <c r="AQ984" s="264">
        <v>1</v>
      </c>
      <c r="AR984" s="265">
        <v>1</v>
      </c>
      <c r="AS984" s="286">
        <v>0.0656418488929858</v>
      </c>
      <c r="AT984" s="267">
        <v>0</v>
      </c>
      <c r="AU984" s="268">
        <v>0</v>
      </c>
      <c r="AV984" s="268">
        <v>0.125</v>
      </c>
      <c r="AW984" s="268">
        <v>0.0941704035874439</v>
      </c>
      <c r="AX984" s="224"/>
      <c r="AY984" s="222"/>
    </row>
    <row r="985" ht="15" spans="1:51">
      <c r="A985" s="220"/>
      <c r="B985" s="224"/>
      <c r="C985" s="294" t="s">
        <v>927</v>
      </c>
      <c r="D985" s="111" t="s">
        <v>25</v>
      </c>
      <c r="E985" s="111" t="s">
        <v>928</v>
      </c>
      <c r="F985" s="301" t="s">
        <v>1021</v>
      </c>
      <c r="G985" s="302" t="s">
        <v>1021</v>
      </c>
      <c r="H985" s="302" t="s">
        <v>1021</v>
      </c>
      <c r="I985" s="302" t="s">
        <v>1021</v>
      </c>
      <c r="J985" s="259">
        <v>0.9</v>
      </c>
      <c r="K985" s="260">
        <v>1</v>
      </c>
      <c r="L985" s="260">
        <v>0.95</v>
      </c>
      <c r="M985" s="261">
        <v>0.933333333333333</v>
      </c>
      <c r="N985" s="261">
        <v>0.943820224719101</v>
      </c>
      <c r="O985" s="262">
        <v>0.9</v>
      </c>
      <c r="P985" s="263">
        <v>0.989910313901345</v>
      </c>
      <c r="Q985" s="260">
        <v>0.986814345991561</v>
      </c>
      <c r="R985" s="260">
        <v>0.993156798571854</v>
      </c>
      <c r="S985" s="260">
        <v>0.987587179293501</v>
      </c>
      <c r="T985" s="262">
        <v>0.9</v>
      </c>
      <c r="U985" s="260">
        <v>0.888452914798206</v>
      </c>
      <c r="V985" s="260">
        <v>0.923523206751055</v>
      </c>
      <c r="W985" s="260">
        <v>0.931865516215412</v>
      </c>
      <c r="X985" s="260">
        <v>0.908918095525845</v>
      </c>
      <c r="Y985" s="262">
        <v>0.92</v>
      </c>
      <c r="Z985" s="262">
        <v>0.902684563758389</v>
      </c>
      <c r="AA985" s="262">
        <v>0.928753180661578</v>
      </c>
      <c r="AB985" s="262">
        <v>0.921615201900237</v>
      </c>
      <c r="AC985" s="262">
        <v>0.902604195342179</v>
      </c>
      <c r="AD985" s="262">
        <v>0.92</v>
      </c>
      <c r="AE985" s="260">
        <v>0.965601965601966</v>
      </c>
      <c r="AF985" s="260">
        <v>0.982587064676617</v>
      </c>
      <c r="AG985" s="260">
        <v>0.986526946107784</v>
      </c>
      <c r="AH985" s="260">
        <v>0.992286776538483</v>
      </c>
      <c r="AI985" s="262">
        <v>0.92</v>
      </c>
      <c r="AJ985" s="260">
        <v>0.957203674658302</v>
      </c>
      <c r="AK985" s="260">
        <v>0.960244648318043</v>
      </c>
      <c r="AL985" s="260">
        <v>0.964549131572686</v>
      </c>
      <c r="AM985" s="260">
        <v>0.961141674606346</v>
      </c>
      <c r="AN985" s="259">
        <v>0.99</v>
      </c>
      <c r="AO985" s="264">
        <v>1</v>
      </c>
      <c r="AP985" s="264">
        <v>1</v>
      </c>
      <c r="AQ985" s="264">
        <v>1</v>
      </c>
      <c r="AR985" s="265">
        <v>1</v>
      </c>
      <c r="AS985" s="286">
        <v>0.0656418488929858</v>
      </c>
      <c r="AT985" s="267">
        <v>0</v>
      </c>
      <c r="AU985" s="268">
        <v>0.142857142857143</v>
      </c>
      <c r="AV985" s="268">
        <v>0.136363636363636</v>
      </c>
      <c r="AW985" s="268">
        <v>0.0928270042194093</v>
      </c>
      <c r="AX985" s="224"/>
      <c r="AY985" s="222"/>
    </row>
    <row r="986" ht="15" spans="1:51">
      <c r="A986" s="220"/>
      <c r="B986" s="224"/>
      <c r="C986" s="294" t="s">
        <v>927</v>
      </c>
      <c r="D986" s="111" t="s">
        <v>25</v>
      </c>
      <c r="E986" s="111" t="s">
        <v>928</v>
      </c>
      <c r="F986" s="305" t="s">
        <v>1022</v>
      </c>
      <c r="G986" s="306" t="s">
        <v>1022</v>
      </c>
      <c r="H986" s="306" t="s">
        <v>1022</v>
      </c>
      <c r="I986" s="306" t="s">
        <v>1022</v>
      </c>
      <c r="J986" s="259">
        <v>0.9</v>
      </c>
      <c r="K986" s="260">
        <v>0.973684210526316</v>
      </c>
      <c r="L986" s="260">
        <v>0.964285714285714</v>
      </c>
      <c r="M986" s="261">
        <v>1</v>
      </c>
      <c r="N986" s="261">
        <v>0.954106280193237</v>
      </c>
      <c r="O986" s="262">
        <v>0.9</v>
      </c>
      <c r="P986" s="263">
        <v>0.981269510926119</v>
      </c>
      <c r="Q986" s="260">
        <v>0.982883475971034</v>
      </c>
      <c r="R986" s="260">
        <v>0.966230936819172</v>
      </c>
      <c r="S986" s="260">
        <v>0.982408093115542</v>
      </c>
      <c r="T986" s="262">
        <v>0.9</v>
      </c>
      <c r="U986" s="260">
        <v>0.942247658688866</v>
      </c>
      <c r="V986" s="260">
        <v>0.92955892034233</v>
      </c>
      <c r="W986" s="260">
        <v>0.954974582425563</v>
      </c>
      <c r="X986" s="260">
        <v>0.949152542372881</v>
      </c>
      <c r="Y986" s="262">
        <v>0.92</v>
      </c>
      <c r="Z986" s="262">
        <v>0.934411500449236</v>
      </c>
      <c r="AA986" s="262">
        <v>0.944894651539708</v>
      </c>
      <c r="AB986" s="262">
        <v>0.952631578947368</v>
      </c>
      <c r="AC986" s="262">
        <v>0.950858778625954</v>
      </c>
      <c r="AD986" s="262">
        <v>0.92</v>
      </c>
      <c r="AE986" s="260">
        <v>0.997188378631678</v>
      </c>
      <c r="AF986" s="260">
        <v>0.990681300476289</v>
      </c>
      <c r="AG986" s="260">
        <v>0.984105960264901</v>
      </c>
      <c r="AH986" s="260">
        <v>0.978150786547162</v>
      </c>
      <c r="AI986" s="262">
        <v>0.92</v>
      </c>
      <c r="AJ986" s="260">
        <v>0.966713738148073</v>
      </c>
      <c r="AK986" s="260">
        <v>0.958391771856007</v>
      </c>
      <c r="AL986" s="260">
        <v>0.976671408250356</v>
      </c>
      <c r="AM986" s="260">
        <v>0.973409548238728</v>
      </c>
      <c r="AN986" s="259">
        <v>0.99</v>
      </c>
      <c r="AO986" s="264">
        <v>1</v>
      </c>
      <c r="AP986" s="264">
        <v>1</v>
      </c>
      <c r="AQ986" s="264">
        <v>1</v>
      </c>
      <c r="AR986" s="265">
        <v>1</v>
      </c>
      <c r="AS986" s="286">
        <v>0.0656418488929858</v>
      </c>
      <c r="AT986" s="267">
        <v>0.0512820512820513</v>
      </c>
      <c r="AU986" s="268">
        <v>0.181818181818182</v>
      </c>
      <c r="AV986" s="268">
        <v>0.111111111111111</v>
      </c>
      <c r="AW986" s="268">
        <v>0.105360443622921</v>
      </c>
      <c r="AX986" s="224"/>
      <c r="AY986" s="222"/>
    </row>
    <row r="987" ht="15" spans="1:51">
      <c r="A987" s="220"/>
      <c r="B987" s="224"/>
      <c r="C987" s="294" t="s">
        <v>927</v>
      </c>
      <c r="D987" s="111" t="s">
        <v>25</v>
      </c>
      <c r="E987" s="111" t="s">
        <v>928</v>
      </c>
      <c r="F987" s="295" t="s">
        <v>1023</v>
      </c>
      <c r="G987" s="296" t="s">
        <v>1023</v>
      </c>
      <c r="H987" s="296" t="s">
        <v>1023</v>
      </c>
      <c r="I987" s="296" t="s">
        <v>1023</v>
      </c>
      <c r="J987" s="259">
        <v>0.9</v>
      </c>
      <c r="K987" s="260">
        <v>0.739130434782609</v>
      </c>
      <c r="L987" s="260">
        <v>0.818181818181818</v>
      </c>
      <c r="M987" s="261">
        <v>0.826086956521739</v>
      </c>
      <c r="N987" s="261">
        <v>0.839679358717435</v>
      </c>
      <c r="O987" s="262">
        <v>0.9</v>
      </c>
      <c r="P987" s="263">
        <v>0.719054242002782</v>
      </c>
      <c r="Q987" s="260">
        <v>0.828635851183765</v>
      </c>
      <c r="R987" s="260">
        <v>0.458794587945879</v>
      </c>
      <c r="S987" s="260">
        <v>0.776443930189953</v>
      </c>
      <c r="T987" s="262">
        <v>0.9</v>
      </c>
      <c r="U987" s="260">
        <v>0.904033379694019</v>
      </c>
      <c r="V987" s="260">
        <v>0.940248027057497</v>
      </c>
      <c r="W987" s="260">
        <v>0.887453874538745</v>
      </c>
      <c r="X987" s="260">
        <v>0.901865779577668</v>
      </c>
      <c r="Y987" s="262">
        <v>0.92</v>
      </c>
      <c r="Z987" s="262">
        <v>1</v>
      </c>
      <c r="AA987" s="262">
        <v>0.924657534246575</v>
      </c>
      <c r="AB987" s="262">
        <v>0.866004962779156</v>
      </c>
      <c r="AC987" s="262">
        <v>0.760557923285548</v>
      </c>
      <c r="AD987" s="262">
        <v>0.92</v>
      </c>
      <c r="AE987" s="260">
        <v>0.996781115879828</v>
      </c>
      <c r="AF987" s="260">
        <v>0.695394736842105</v>
      </c>
      <c r="AG987" s="260">
        <v>0.26044226044226</v>
      </c>
      <c r="AH987" s="260">
        <v>0.824276262954606</v>
      </c>
      <c r="AI987" s="262">
        <v>0.92</v>
      </c>
      <c r="AJ987" s="260">
        <v>0.963014331946371</v>
      </c>
      <c r="AK987" s="260">
        <v>0.964376590330789</v>
      </c>
      <c r="AL987" s="260">
        <v>0.940364711680631</v>
      </c>
      <c r="AM987" s="260">
        <v>0.921430501408886</v>
      </c>
      <c r="AN987" s="259">
        <v>0.99</v>
      </c>
      <c r="AO987" s="264">
        <v>1</v>
      </c>
      <c r="AP987" s="264">
        <v>1</v>
      </c>
      <c r="AQ987" s="264">
        <v>1</v>
      </c>
      <c r="AR987" s="265">
        <v>1</v>
      </c>
      <c r="AS987" s="286">
        <v>0.0656418488929858</v>
      </c>
      <c r="AT987" s="267">
        <v>0.0555555555555556</v>
      </c>
      <c r="AU987" s="268">
        <v>0</v>
      </c>
      <c r="AV987" s="268">
        <v>0.142857142857143</v>
      </c>
      <c r="AW987" s="268">
        <v>0.0670498084291188</v>
      </c>
      <c r="AX987" s="224"/>
      <c r="AY987" s="222"/>
    </row>
    <row r="988" ht="15" spans="1:51">
      <c r="A988" s="220"/>
      <c r="B988" s="224"/>
      <c r="C988" s="294" t="s">
        <v>927</v>
      </c>
      <c r="D988" s="111" t="s">
        <v>25</v>
      </c>
      <c r="E988" s="111" t="s">
        <v>928</v>
      </c>
      <c r="F988" s="295" t="s">
        <v>1024</v>
      </c>
      <c r="G988" s="296" t="s">
        <v>1024</v>
      </c>
      <c r="H988" s="296" t="s">
        <v>1024</v>
      </c>
      <c r="I988" s="296" t="s">
        <v>1024</v>
      </c>
      <c r="J988" s="259">
        <v>0.9</v>
      </c>
      <c r="K988" s="260">
        <v>0.952380952380952</v>
      </c>
      <c r="L988" s="260">
        <v>0.631578947368421</v>
      </c>
      <c r="M988" s="261">
        <v>1</v>
      </c>
      <c r="N988" s="261">
        <v>0.890295358649789</v>
      </c>
      <c r="O988" s="262">
        <v>0.9</v>
      </c>
      <c r="P988" s="263">
        <v>0.987396784006954</v>
      </c>
      <c r="Q988" s="260">
        <v>0.983050847457627</v>
      </c>
      <c r="R988" s="260">
        <v>0.989771359807461</v>
      </c>
      <c r="S988" s="260">
        <v>0.983729783467908</v>
      </c>
      <c r="T988" s="262">
        <v>0.9</v>
      </c>
      <c r="U988" s="260">
        <v>0.899174272055628</v>
      </c>
      <c r="V988" s="260">
        <v>0.911266201395813</v>
      </c>
      <c r="W988" s="260">
        <v>0.931407942238267</v>
      </c>
      <c r="X988" s="260">
        <v>0.926383938313814</v>
      </c>
      <c r="Y988" s="262">
        <v>0.92</v>
      </c>
      <c r="Z988" s="262">
        <v>0.917177914110429</v>
      </c>
      <c r="AA988" s="262">
        <v>0.918495297805643</v>
      </c>
      <c r="AB988" s="262">
        <v>0.915492957746479</v>
      </c>
      <c r="AC988" s="262">
        <v>0.933655903973202</v>
      </c>
      <c r="AD988" s="262">
        <v>0.92</v>
      </c>
      <c r="AE988" s="260">
        <v>0.998343685300207</v>
      </c>
      <c r="AF988" s="260">
        <v>0.871353777112939</v>
      </c>
      <c r="AG988" s="260">
        <v>0.975996570938706</v>
      </c>
      <c r="AH988" s="260">
        <v>0.883709298254389</v>
      </c>
      <c r="AI988" s="262">
        <v>0.92</v>
      </c>
      <c r="AJ988" s="260">
        <v>0.949221394719025</v>
      </c>
      <c r="AK988" s="260">
        <v>0.949319213313162</v>
      </c>
      <c r="AL988" s="260">
        <v>0.96455938697318</v>
      </c>
      <c r="AM988" s="260">
        <v>0.96659936544563</v>
      </c>
      <c r="AN988" s="259">
        <v>0.99</v>
      </c>
      <c r="AO988" s="264">
        <v>1</v>
      </c>
      <c r="AP988" s="264">
        <v>1</v>
      </c>
      <c r="AQ988" s="264">
        <v>1</v>
      </c>
      <c r="AR988" s="265">
        <v>1</v>
      </c>
      <c r="AS988" s="286">
        <v>0.0656418488929858</v>
      </c>
      <c r="AT988" s="267">
        <v>0</v>
      </c>
      <c r="AU988" s="268">
        <v>0</v>
      </c>
      <c r="AV988" s="268">
        <v>0.0454545454545455</v>
      </c>
      <c r="AW988" s="268">
        <v>0.0786948176583493</v>
      </c>
      <c r="AX988" s="224"/>
      <c r="AY988" s="222"/>
    </row>
    <row r="989" ht="15" spans="1:51">
      <c r="A989" s="220"/>
      <c r="B989" s="224"/>
      <c r="C989" s="294" t="s">
        <v>927</v>
      </c>
      <c r="D989" s="111" t="s">
        <v>25</v>
      </c>
      <c r="E989" s="111" t="s">
        <v>928</v>
      </c>
      <c r="F989" s="305" t="s">
        <v>1025</v>
      </c>
      <c r="G989" s="306" t="s">
        <v>1025</v>
      </c>
      <c r="H989" s="306" t="s">
        <v>1025</v>
      </c>
      <c r="I989" s="306" t="s">
        <v>1025</v>
      </c>
      <c r="J989" s="259">
        <v>0.9</v>
      </c>
      <c r="K989" s="260">
        <v>0.909090909090909</v>
      </c>
      <c r="L989" s="260">
        <v>0.875</v>
      </c>
      <c r="M989" s="261">
        <v>0.545454545454545</v>
      </c>
      <c r="N989" s="261">
        <v>0.76056338028169</v>
      </c>
      <c r="O989" s="262">
        <v>0.9</v>
      </c>
      <c r="P989" s="263">
        <v>0.771573604060914</v>
      </c>
      <c r="Q989" s="260">
        <v>0.920494699646643</v>
      </c>
      <c r="R989" s="260">
        <v>0.88212927756654</v>
      </c>
      <c r="S989" s="260">
        <v>0.892137802317443</v>
      </c>
      <c r="T989" s="262">
        <v>0.9</v>
      </c>
      <c r="U989" s="260">
        <v>0.890500362581581</v>
      </c>
      <c r="V989" s="260">
        <v>0.901060070671378</v>
      </c>
      <c r="W989" s="260">
        <v>0.880228136882129</v>
      </c>
      <c r="X989" s="260">
        <v>0.872968349016253</v>
      </c>
      <c r="Y989" s="262">
        <v>0.92</v>
      </c>
      <c r="Z989" s="262" t="s">
        <v>33</v>
      </c>
      <c r="AA989" s="262">
        <v>0.877450980392157</v>
      </c>
      <c r="AB989" s="262">
        <v>0.897887323943662</v>
      </c>
      <c r="AC989" s="262">
        <v>0.789524890546457</v>
      </c>
      <c r="AD989" s="262">
        <v>0.92</v>
      </c>
      <c r="AE989" s="260">
        <v>0.997481108312343</v>
      </c>
      <c r="AF989" s="260">
        <v>0.794912559618442</v>
      </c>
      <c r="AG989" s="260">
        <v>0.333333333333333</v>
      </c>
      <c r="AH989" s="260">
        <v>0.866758920628645</v>
      </c>
      <c r="AI989" s="262">
        <v>0.92</v>
      </c>
      <c r="AJ989" s="260">
        <v>0.956490210297317</v>
      </c>
      <c r="AK989" s="260">
        <v>0.936363636363636</v>
      </c>
      <c r="AL989" s="260">
        <v>0.93937125748503</v>
      </c>
      <c r="AM989" s="260">
        <v>0.916421092231488</v>
      </c>
      <c r="AN989" s="259">
        <v>0.99</v>
      </c>
      <c r="AO989" s="264">
        <v>1</v>
      </c>
      <c r="AP989" s="264">
        <v>1</v>
      </c>
      <c r="AQ989" s="264">
        <v>1</v>
      </c>
      <c r="AR989" s="265">
        <v>1</v>
      </c>
      <c r="AS989" s="286">
        <v>0.0656418488929858</v>
      </c>
      <c r="AT989" s="267">
        <v>0.0833333333333333</v>
      </c>
      <c r="AU989" s="268">
        <v>0</v>
      </c>
      <c r="AV989" s="268">
        <v>0.111111111111111</v>
      </c>
      <c r="AW989" s="268">
        <v>0.0774647887323944</v>
      </c>
      <c r="AX989" s="224"/>
      <c r="AY989" s="222"/>
    </row>
    <row r="990" ht="15" spans="1:51">
      <c r="A990" s="220"/>
      <c r="B990" s="224"/>
      <c r="C990" s="294" t="s">
        <v>927</v>
      </c>
      <c r="D990" s="111" t="s">
        <v>125</v>
      </c>
      <c r="E990" s="111" t="s">
        <v>928</v>
      </c>
      <c r="F990" s="295" t="s">
        <v>1026</v>
      </c>
      <c r="G990" s="296" t="s">
        <v>1026</v>
      </c>
      <c r="H990" s="296" t="s">
        <v>1026</v>
      </c>
      <c r="I990" s="296" t="s">
        <v>1026</v>
      </c>
      <c r="J990" s="259">
        <v>0.9</v>
      </c>
      <c r="K990" s="260" t="s">
        <v>33</v>
      </c>
      <c r="L990" s="260" t="s">
        <v>33</v>
      </c>
      <c r="M990" s="261" t="s">
        <v>33</v>
      </c>
      <c r="N990" s="261" t="s">
        <v>33</v>
      </c>
      <c r="O990" s="262">
        <v>0.9</v>
      </c>
      <c r="P990" s="263" t="s">
        <v>33</v>
      </c>
      <c r="Q990" s="260" t="s">
        <v>33</v>
      </c>
      <c r="R990" s="260" t="s">
        <v>33</v>
      </c>
      <c r="S990" s="260" t="s">
        <v>33</v>
      </c>
      <c r="T990" s="262">
        <v>0.9</v>
      </c>
      <c r="U990" s="260" t="s">
        <v>33</v>
      </c>
      <c r="V990" s="260" t="s">
        <v>33</v>
      </c>
      <c r="W990" s="260" t="s">
        <v>33</v>
      </c>
      <c r="X990" s="260" t="s">
        <v>33</v>
      </c>
      <c r="Y990" s="262">
        <v>0.92</v>
      </c>
      <c r="Z990" s="262" t="s">
        <v>33</v>
      </c>
      <c r="AA990" s="262" t="s">
        <v>33</v>
      </c>
      <c r="AB990" s="262" t="s">
        <v>33</v>
      </c>
      <c r="AC990" s="262" t="s">
        <v>33</v>
      </c>
      <c r="AD990" s="262">
        <v>0.92</v>
      </c>
      <c r="AE990" s="260">
        <v>0.939153439153439</v>
      </c>
      <c r="AF990" s="260">
        <v>0.813620071684588</v>
      </c>
      <c r="AG990" s="260">
        <v>0.559386973180077</v>
      </c>
      <c r="AH990" s="260">
        <v>0.810248484127928</v>
      </c>
      <c r="AI990" s="262">
        <v>0.92</v>
      </c>
      <c r="AJ990" s="260" t="s">
        <v>33</v>
      </c>
      <c r="AK990" s="260" t="s">
        <v>33</v>
      </c>
      <c r="AL990" s="260" t="s">
        <v>33</v>
      </c>
      <c r="AM990" s="260" t="s">
        <v>33</v>
      </c>
      <c r="AN990" s="259">
        <v>0.99</v>
      </c>
      <c r="AO990" s="264">
        <v>1</v>
      </c>
      <c r="AP990" s="264">
        <v>1</v>
      </c>
      <c r="AQ990" s="264">
        <v>1</v>
      </c>
      <c r="AR990" s="265">
        <v>1</v>
      </c>
      <c r="AS990" s="286">
        <v>0.0656418488929858</v>
      </c>
      <c r="AT990" s="267" t="s">
        <v>33</v>
      </c>
      <c r="AU990" s="268" t="s">
        <v>33</v>
      </c>
      <c r="AV990" s="268" t="s">
        <v>33</v>
      </c>
      <c r="AW990" s="268" t="s">
        <v>33</v>
      </c>
      <c r="AX990" s="224"/>
      <c r="AY990" s="222"/>
    </row>
    <row r="991" ht="15" spans="1:51">
      <c r="A991" s="220"/>
      <c r="B991" s="224"/>
      <c r="C991" s="294" t="s">
        <v>927</v>
      </c>
      <c r="D991" s="111" t="s">
        <v>25</v>
      </c>
      <c r="E991" s="111" t="s">
        <v>928</v>
      </c>
      <c r="F991" s="295" t="s">
        <v>1027</v>
      </c>
      <c r="G991" s="296" t="s">
        <v>1027</v>
      </c>
      <c r="H991" s="296" t="s">
        <v>1027</v>
      </c>
      <c r="I991" s="296" t="s">
        <v>1027</v>
      </c>
      <c r="J991" s="259">
        <v>0.9</v>
      </c>
      <c r="K991" s="260">
        <v>0.871794871794872</v>
      </c>
      <c r="L991" s="260">
        <v>0.857142857142857</v>
      </c>
      <c r="M991" s="261">
        <v>0.942857142857143</v>
      </c>
      <c r="N991" s="261">
        <v>0.859690844233056</v>
      </c>
      <c r="O991" s="262">
        <v>0.9</v>
      </c>
      <c r="P991" s="263">
        <v>0.961818181818182</v>
      </c>
      <c r="Q991" s="260">
        <v>0.940957446808511</v>
      </c>
      <c r="R991" s="260">
        <v>0.948893736366469</v>
      </c>
      <c r="S991" s="260">
        <v>0.94622866581024</v>
      </c>
      <c r="T991" s="262">
        <v>0.9</v>
      </c>
      <c r="U991" s="260">
        <v>0.872727272727273</v>
      </c>
      <c r="V991" s="260">
        <v>0.917021276595745</v>
      </c>
      <c r="W991" s="260">
        <v>0.870052976004986</v>
      </c>
      <c r="X991" s="260">
        <v>0.853184070471646</v>
      </c>
      <c r="Y991" s="262">
        <v>0.92</v>
      </c>
      <c r="Z991" s="262">
        <v>0.875</v>
      </c>
      <c r="AA991" s="262">
        <v>0.905918057663126</v>
      </c>
      <c r="AB991" s="262">
        <v>0.905142857142857</v>
      </c>
      <c r="AC991" s="262">
        <v>0.88611537210059</v>
      </c>
      <c r="AD991" s="262">
        <v>0.92</v>
      </c>
      <c r="AE991" s="260">
        <v>0.993823694553622</v>
      </c>
      <c r="AF991" s="260">
        <v>0.984404884507871</v>
      </c>
      <c r="AG991" s="260">
        <v>0.969084079745738</v>
      </c>
      <c r="AH991" s="260">
        <v>0.945203497385229</v>
      </c>
      <c r="AI991" s="262">
        <v>0.92</v>
      </c>
      <c r="AJ991" s="260">
        <v>0.926919032597266</v>
      </c>
      <c r="AK991" s="260">
        <v>0.942497046081134</v>
      </c>
      <c r="AL991" s="260">
        <v>0.945192072424761</v>
      </c>
      <c r="AM991" s="260">
        <v>0.942269717737252</v>
      </c>
      <c r="AN991" s="259">
        <v>0.99</v>
      </c>
      <c r="AO991" s="264">
        <v>1</v>
      </c>
      <c r="AP991" s="264">
        <v>1</v>
      </c>
      <c r="AQ991" s="264">
        <v>1</v>
      </c>
      <c r="AR991" s="265">
        <v>1</v>
      </c>
      <c r="AS991" s="286">
        <v>0.0656418488929858</v>
      </c>
      <c r="AT991" s="267">
        <v>0</v>
      </c>
      <c r="AU991" s="268">
        <v>0.133333333333333</v>
      </c>
      <c r="AV991" s="268">
        <v>0.0714285714285714</v>
      </c>
      <c r="AW991" s="268">
        <v>0.0841320553780618</v>
      </c>
      <c r="AX991" s="224"/>
      <c r="AY991" s="222"/>
    </row>
    <row r="992" ht="15" spans="1:51">
      <c r="A992" s="220"/>
      <c r="B992" s="224"/>
      <c r="C992" s="294" t="s">
        <v>927</v>
      </c>
      <c r="D992" s="111" t="s">
        <v>125</v>
      </c>
      <c r="E992" s="111" t="s">
        <v>928</v>
      </c>
      <c r="F992" s="295" t="s">
        <v>1028</v>
      </c>
      <c r="G992" s="296" t="s">
        <v>1028</v>
      </c>
      <c r="H992" s="296" t="s">
        <v>1028</v>
      </c>
      <c r="I992" s="296" t="s">
        <v>1028</v>
      </c>
      <c r="J992" s="259">
        <v>0.9</v>
      </c>
      <c r="K992" s="260" t="s">
        <v>33</v>
      </c>
      <c r="L992" s="260" t="s">
        <v>33</v>
      </c>
      <c r="M992" s="261" t="s">
        <v>33</v>
      </c>
      <c r="N992" s="261" t="s">
        <v>33</v>
      </c>
      <c r="O992" s="262">
        <v>0.9</v>
      </c>
      <c r="P992" s="263" t="s">
        <v>33</v>
      </c>
      <c r="Q992" s="260" t="s">
        <v>33</v>
      </c>
      <c r="R992" s="260" t="s">
        <v>33</v>
      </c>
      <c r="S992" s="260" t="s">
        <v>33</v>
      </c>
      <c r="T992" s="262">
        <v>0.9</v>
      </c>
      <c r="U992" s="260" t="s">
        <v>33</v>
      </c>
      <c r="V992" s="260" t="s">
        <v>33</v>
      </c>
      <c r="W992" s="260" t="s">
        <v>33</v>
      </c>
      <c r="X992" s="260" t="s">
        <v>33</v>
      </c>
      <c r="Y992" s="262">
        <v>0.92</v>
      </c>
      <c r="Z992" s="262" t="s">
        <v>33</v>
      </c>
      <c r="AA992" s="262" t="s">
        <v>33</v>
      </c>
      <c r="AB992" s="262" t="s">
        <v>33</v>
      </c>
      <c r="AC992" s="262" t="s">
        <v>33</v>
      </c>
      <c r="AD992" s="262">
        <v>0.92</v>
      </c>
      <c r="AE992" s="260">
        <v>1</v>
      </c>
      <c r="AF992" s="260">
        <v>0.984771573604061</v>
      </c>
      <c r="AG992" s="260">
        <v>0.867469879518072</v>
      </c>
      <c r="AH992" s="260">
        <v>0.942041776993233</v>
      </c>
      <c r="AI992" s="262">
        <v>0.92</v>
      </c>
      <c r="AJ992" s="260" t="s">
        <v>33</v>
      </c>
      <c r="AK992" s="260" t="s">
        <v>33</v>
      </c>
      <c r="AL992" s="260" t="s">
        <v>33</v>
      </c>
      <c r="AM992" s="260">
        <v>1</v>
      </c>
      <c r="AN992" s="259">
        <v>0.99</v>
      </c>
      <c r="AO992" s="264">
        <v>1</v>
      </c>
      <c r="AP992" s="264">
        <v>1</v>
      </c>
      <c r="AQ992" s="264" t="s">
        <v>33</v>
      </c>
      <c r="AR992" s="265">
        <v>1</v>
      </c>
      <c r="AS992" s="286">
        <v>0.0656418488929858</v>
      </c>
      <c r="AT992" s="267" t="s">
        <v>33</v>
      </c>
      <c r="AU992" s="268" t="s">
        <v>33</v>
      </c>
      <c r="AV992" s="268" t="s">
        <v>33</v>
      </c>
      <c r="AW992" s="268" t="s">
        <v>33</v>
      </c>
      <c r="AX992" s="224"/>
      <c r="AY992" s="222"/>
    </row>
    <row r="993" ht="15" spans="1:51">
      <c r="A993" s="220"/>
      <c r="B993" s="224"/>
      <c r="C993" s="294" t="s">
        <v>927</v>
      </c>
      <c r="D993" s="111" t="s">
        <v>25</v>
      </c>
      <c r="E993" s="111" t="s">
        <v>928</v>
      </c>
      <c r="F993" s="295" t="s">
        <v>1029</v>
      </c>
      <c r="G993" s="296" t="s">
        <v>1029</v>
      </c>
      <c r="H993" s="296" t="s">
        <v>1029</v>
      </c>
      <c r="I993" s="296" t="s">
        <v>1029</v>
      </c>
      <c r="J993" s="259">
        <v>0.9</v>
      </c>
      <c r="K993" s="260" t="s">
        <v>33</v>
      </c>
      <c r="L993" s="260" t="s">
        <v>33</v>
      </c>
      <c r="M993" s="261" t="s">
        <v>33</v>
      </c>
      <c r="N993" s="261" t="s">
        <v>33</v>
      </c>
      <c r="O993" s="262">
        <v>0.9</v>
      </c>
      <c r="P993" s="263" t="s">
        <v>33</v>
      </c>
      <c r="Q993" s="260" t="s">
        <v>33</v>
      </c>
      <c r="R993" s="260" t="s">
        <v>33</v>
      </c>
      <c r="S993" s="260">
        <v>0</v>
      </c>
      <c r="T993" s="262">
        <v>0.9</v>
      </c>
      <c r="U993" s="260" t="s">
        <v>33</v>
      </c>
      <c r="V993" s="260" t="s">
        <v>33</v>
      </c>
      <c r="W993" s="260" t="s">
        <v>33</v>
      </c>
      <c r="X993" s="260">
        <v>1</v>
      </c>
      <c r="Y993" s="262">
        <v>0.92</v>
      </c>
      <c r="Z993" s="262" t="s">
        <v>33</v>
      </c>
      <c r="AA993" s="262" t="s">
        <v>33</v>
      </c>
      <c r="AB993" s="262">
        <v>1</v>
      </c>
      <c r="AC993" s="262">
        <v>1</v>
      </c>
      <c r="AD993" s="262">
        <v>0.92</v>
      </c>
      <c r="AE993" s="260">
        <v>1</v>
      </c>
      <c r="AF993" s="260">
        <v>1</v>
      </c>
      <c r="AG993" s="260">
        <v>0.977272727272727</v>
      </c>
      <c r="AH993" s="260">
        <v>0.82089552238806</v>
      </c>
      <c r="AI993" s="262">
        <v>0.92</v>
      </c>
      <c r="AJ993" s="260" t="s">
        <v>33</v>
      </c>
      <c r="AK993" s="260" t="s">
        <v>33</v>
      </c>
      <c r="AL993" s="260">
        <v>1</v>
      </c>
      <c r="AM993" s="260">
        <v>1</v>
      </c>
      <c r="AN993" s="259">
        <v>0.99</v>
      </c>
      <c r="AO993" s="264" t="s">
        <v>33</v>
      </c>
      <c r="AP993" s="264">
        <v>1</v>
      </c>
      <c r="AQ993" s="264">
        <v>1</v>
      </c>
      <c r="AR993" s="265">
        <v>1</v>
      </c>
      <c r="AS993" s="286">
        <v>0.0656418488929858</v>
      </c>
      <c r="AT993" s="267" t="s">
        <v>33</v>
      </c>
      <c r="AU993" s="268" t="s">
        <v>33</v>
      </c>
      <c r="AV993" s="268" t="s">
        <v>33</v>
      </c>
      <c r="AW993" s="268" t="s">
        <v>33</v>
      </c>
      <c r="AX993" s="224"/>
      <c r="AY993" s="222"/>
    </row>
    <row r="994" ht="15" spans="1:51">
      <c r="A994" s="220"/>
      <c r="B994" s="224"/>
      <c r="C994" s="294" t="s">
        <v>927</v>
      </c>
      <c r="D994" s="111" t="s">
        <v>25</v>
      </c>
      <c r="E994" s="111" t="s">
        <v>928</v>
      </c>
      <c r="F994" s="295" t="s">
        <v>1030</v>
      </c>
      <c r="G994" s="296" t="s">
        <v>1030</v>
      </c>
      <c r="H994" s="296" t="s">
        <v>1030</v>
      </c>
      <c r="I994" s="296" t="s">
        <v>1030</v>
      </c>
      <c r="J994" s="259">
        <v>0.9</v>
      </c>
      <c r="K994" s="260">
        <v>0.952380952380952</v>
      </c>
      <c r="L994" s="260">
        <v>0.875</v>
      </c>
      <c r="M994" s="261">
        <v>0.764705882352941</v>
      </c>
      <c r="N994" s="261">
        <v>0.902004454342984</v>
      </c>
      <c r="O994" s="262">
        <v>0.9</v>
      </c>
      <c r="P994" s="263">
        <v>0.918148148148148</v>
      </c>
      <c r="Q994" s="260">
        <v>0.925373134328358</v>
      </c>
      <c r="R994" s="260">
        <v>0.957803992740472</v>
      </c>
      <c r="S994" s="260">
        <v>0.915285082895026</v>
      </c>
      <c r="T994" s="262">
        <v>0.9</v>
      </c>
      <c r="U994" s="260">
        <v>0.915555555555556</v>
      </c>
      <c r="V994" s="260">
        <v>0.926119402985075</v>
      </c>
      <c r="W994" s="260">
        <v>0.928765880217786</v>
      </c>
      <c r="X994" s="260">
        <v>0.924324540527568</v>
      </c>
      <c r="Y994" s="262">
        <v>0.92</v>
      </c>
      <c r="Z994" s="262">
        <v>0.94047619047619</v>
      </c>
      <c r="AA994" s="262">
        <v>0.956416464891041</v>
      </c>
      <c r="AB994" s="262">
        <v>0.935153583617747</v>
      </c>
      <c r="AC994" s="262">
        <v>0.936939698107425</v>
      </c>
      <c r="AD994" s="262">
        <v>0.92</v>
      </c>
      <c r="AE994" s="260">
        <v>0.984402079722704</v>
      </c>
      <c r="AF994" s="260">
        <v>0.988754598003153</v>
      </c>
      <c r="AG994" s="260">
        <v>0.97530082330589</v>
      </c>
      <c r="AH994" s="260">
        <v>0.966994158907056</v>
      </c>
      <c r="AI994" s="262">
        <v>0.92</v>
      </c>
      <c r="AJ994" s="260">
        <v>0.95989833380401</v>
      </c>
      <c r="AK994" s="260">
        <v>0.969248291571754</v>
      </c>
      <c r="AL994" s="260">
        <v>0.967776584317938</v>
      </c>
      <c r="AM994" s="260">
        <v>0.968698517298188</v>
      </c>
      <c r="AN994" s="259">
        <v>0.99</v>
      </c>
      <c r="AO994" s="264">
        <v>1</v>
      </c>
      <c r="AP994" s="264">
        <v>1</v>
      </c>
      <c r="AQ994" s="264">
        <v>1</v>
      </c>
      <c r="AR994" s="265">
        <v>0.99824837975127</v>
      </c>
      <c r="AS994" s="286">
        <v>0.0656418488929858</v>
      </c>
      <c r="AT994" s="267">
        <v>0</v>
      </c>
      <c r="AU994" s="268">
        <v>0.102040816326531</v>
      </c>
      <c r="AV994" s="268">
        <v>0.0196078431372549</v>
      </c>
      <c r="AW994" s="268">
        <v>0.0388768898488121</v>
      </c>
      <c r="AX994" s="224"/>
      <c r="AY994" s="222"/>
    </row>
    <row r="995" ht="15" spans="1:51">
      <c r="A995" s="220"/>
      <c r="B995" s="224"/>
      <c r="C995" s="294" t="s">
        <v>927</v>
      </c>
      <c r="D995" s="111" t="s">
        <v>125</v>
      </c>
      <c r="E995" s="111" t="s">
        <v>928</v>
      </c>
      <c r="F995" s="305" t="s">
        <v>1031</v>
      </c>
      <c r="G995" s="306" t="s">
        <v>1031</v>
      </c>
      <c r="H995" s="306" t="s">
        <v>1031</v>
      </c>
      <c r="I995" s="306" t="s">
        <v>1031</v>
      </c>
      <c r="J995" s="259">
        <v>0.9</v>
      </c>
      <c r="K995" s="260" t="s">
        <v>33</v>
      </c>
      <c r="L995" s="260" t="s">
        <v>33</v>
      </c>
      <c r="M995" s="261" t="s">
        <v>33</v>
      </c>
      <c r="N995" s="261" t="s">
        <v>33</v>
      </c>
      <c r="O995" s="262">
        <v>0.9</v>
      </c>
      <c r="P995" s="263">
        <v>0</v>
      </c>
      <c r="Q995" s="260">
        <v>0</v>
      </c>
      <c r="R995" s="260">
        <v>0</v>
      </c>
      <c r="S995" s="260">
        <v>0</v>
      </c>
      <c r="T995" s="262">
        <v>0.9</v>
      </c>
      <c r="U995" s="260">
        <v>1</v>
      </c>
      <c r="V995" s="260">
        <v>1</v>
      </c>
      <c r="W995" s="260">
        <v>1</v>
      </c>
      <c r="X995" s="260">
        <v>1</v>
      </c>
      <c r="Y995" s="262">
        <v>0.92</v>
      </c>
      <c r="Z995" s="262" t="s">
        <v>33</v>
      </c>
      <c r="AA995" s="262" t="s">
        <v>33</v>
      </c>
      <c r="AB995" s="262" t="s">
        <v>33</v>
      </c>
      <c r="AC995" s="262">
        <v>1</v>
      </c>
      <c r="AD995" s="262">
        <v>0.92</v>
      </c>
      <c r="AE995" s="260">
        <v>0.92485549132948</v>
      </c>
      <c r="AF995" s="260">
        <v>0.89769820971867</v>
      </c>
      <c r="AG995" s="260">
        <v>0.748633879781421</v>
      </c>
      <c r="AH995" s="260">
        <v>0.878137384412153</v>
      </c>
      <c r="AI995" s="262">
        <v>0.92</v>
      </c>
      <c r="AJ995" s="260">
        <v>1</v>
      </c>
      <c r="AK995" s="260">
        <v>1</v>
      </c>
      <c r="AL995" s="260">
        <v>1</v>
      </c>
      <c r="AM995" s="260">
        <v>1</v>
      </c>
      <c r="AN995" s="259">
        <v>0.99</v>
      </c>
      <c r="AO995" s="264">
        <v>1</v>
      </c>
      <c r="AP995" s="264">
        <v>1</v>
      </c>
      <c r="AQ995" s="264">
        <v>1</v>
      </c>
      <c r="AR995" s="265">
        <v>1</v>
      </c>
      <c r="AS995" s="286">
        <v>0.0656418488929858</v>
      </c>
      <c r="AT995" s="267" t="s">
        <v>33</v>
      </c>
      <c r="AU995" s="268" t="s">
        <v>33</v>
      </c>
      <c r="AV995" s="268" t="s">
        <v>33</v>
      </c>
      <c r="AW995" s="268" t="s">
        <v>33</v>
      </c>
      <c r="AX995" s="224"/>
      <c r="AY995" s="222"/>
    </row>
    <row r="996" ht="15" spans="1:51">
      <c r="A996" s="220"/>
      <c r="B996" s="224"/>
      <c r="C996" s="294" t="s">
        <v>927</v>
      </c>
      <c r="D996" s="111" t="s">
        <v>25</v>
      </c>
      <c r="E996" s="111" t="s">
        <v>928</v>
      </c>
      <c r="F996" s="305" t="s">
        <v>1032</v>
      </c>
      <c r="G996" s="306" t="s">
        <v>1032</v>
      </c>
      <c r="H996" s="306" t="s">
        <v>1032</v>
      </c>
      <c r="I996" s="306" t="s">
        <v>1032</v>
      </c>
      <c r="J996" s="259">
        <v>0.9</v>
      </c>
      <c r="K996" s="260">
        <v>0.625</v>
      </c>
      <c r="L996" s="260">
        <v>0.785714285714286</v>
      </c>
      <c r="M996" s="261">
        <v>0.6875</v>
      </c>
      <c r="N996" s="261">
        <v>0.83433734939759</v>
      </c>
      <c r="O996" s="262">
        <v>0.9</v>
      </c>
      <c r="P996" s="263">
        <v>0.79100145137881</v>
      </c>
      <c r="Q996" s="260">
        <v>0.974509803921569</v>
      </c>
      <c r="R996" s="260">
        <v>0.983748645720477</v>
      </c>
      <c r="S996" s="260">
        <v>0.940435895319079</v>
      </c>
      <c r="T996" s="262">
        <v>0.9</v>
      </c>
      <c r="U996" s="260">
        <v>0.902031930333817</v>
      </c>
      <c r="V996" s="260">
        <v>0.886274509803922</v>
      </c>
      <c r="W996" s="260">
        <v>0.934994582881907</v>
      </c>
      <c r="X996" s="260">
        <v>0.898125980351688</v>
      </c>
      <c r="Y996" s="262">
        <v>0.92</v>
      </c>
      <c r="Z996" s="262">
        <v>1</v>
      </c>
      <c r="AA996" s="262">
        <v>0.893333333333333</v>
      </c>
      <c r="AB996" s="262">
        <v>0.94170403587444</v>
      </c>
      <c r="AC996" s="262">
        <v>0.799690508940853</v>
      </c>
      <c r="AD996" s="262">
        <v>0.92</v>
      </c>
      <c r="AE996" s="260">
        <v>0.997010463378176</v>
      </c>
      <c r="AF996" s="260">
        <v>0.924497991967872</v>
      </c>
      <c r="AG996" s="260">
        <v>0.971145175834085</v>
      </c>
      <c r="AH996" s="260">
        <v>0.951809157861031</v>
      </c>
      <c r="AI996" s="262">
        <v>0.92</v>
      </c>
      <c r="AJ996" s="260">
        <v>0.965342960288809</v>
      </c>
      <c r="AK996" s="260">
        <v>0.949659863945578</v>
      </c>
      <c r="AL996" s="260">
        <v>0.972076788830716</v>
      </c>
      <c r="AM996" s="260">
        <v>0.928333666200652</v>
      </c>
      <c r="AN996" s="259">
        <v>0.99</v>
      </c>
      <c r="AO996" s="264">
        <v>1</v>
      </c>
      <c r="AP996" s="264">
        <v>1</v>
      </c>
      <c r="AQ996" s="264">
        <v>1</v>
      </c>
      <c r="AR996" s="265">
        <v>1</v>
      </c>
      <c r="AS996" s="286">
        <v>0.0656418488929858</v>
      </c>
      <c r="AT996" s="267">
        <v>0</v>
      </c>
      <c r="AU996" s="268">
        <v>0.166666666666667</v>
      </c>
      <c r="AV996" s="268">
        <v>0.0714285714285714</v>
      </c>
      <c r="AW996" s="268">
        <v>0.0476190476190476</v>
      </c>
      <c r="AX996" s="224"/>
      <c r="AY996" s="222"/>
    </row>
    <row r="997" ht="15" spans="1:51">
      <c r="A997" s="220"/>
      <c r="B997" s="224"/>
      <c r="C997" s="294" t="s">
        <v>927</v>
      </c>
      <c r="D997" s="111" t="s">
        <v>25</v>
      </c>
      <c r="E997" s="111" t="s">
        <v>928</v>
      </c>
      <c r="F997" s="295" t="s">
        <v>1033</v>
      </c>
      <c r="G997" s="296" t="s">
        <v>1033</v>
      </c>
      <c r="H997" s="296" t="s">
        <v>1033</v>
      </c>
      <c r="I997" s="296" t="s">
        <v>1033</v>
      </c>
      <c r="J997" s="259">
        <v>0.9</v>
      </c>
      <c r="K997" s="260">
        <v>0.866666666666667</v>
      </c>
      <c r="L997" s="260">
        <v>0.916666666666667</v>
      </c>
      <c r="M997" s="261">
        <v>0.821428571428571</v>
      </c>
      <c r="N997" s="261">
        <v>0.919047619047619</v>
      </c>
      <c r="O997" s="262">
        <v>0.9</v>
      </c>
      <c r="P997" s="263">
        <v>0.985904039034969</v>
      </c>
      <c r="Q997" s="260">
        <v>0.983745123537061</v>
      </c>
      <c r="R997" s="260">
        <v>0.976313841598816</v>
      </c>
      <c r="S997" s="260">
        <v>0.967104978900523</v>
      </c>
      <c r="T997" s="262">
        <v>0.9</v>
      </c>
      <c r="U997" s="260">
        <v>0.920032529140689</v>
      </c>
      <c r="V997" s="260">
        <v>0.918725617685306</v>
      </c>
      <c r="W997" s="260">
        <v>0.927461139896373</v>
      </c>
      <c r="X997" s="260">
        <v>0.926879149683868</v>
      </c>
      <c r="Y997" s="262">
        <v>0.92</v>
      </c>
      <c r="Z997" s="262">
        <v>0.929338103756708</v>
      </c>
      <c r="AA997" s="262">
        <v>0.893864013266998</v>
      </c>
      <c r="AB997" s="262">
        <v>0.923943661971831</v>
      </c>
      <c r="AC997" s="262">
        <v>0.918646431061297</v>
      </c>
      <c r="AD997" s="262">
        <v>0.92</v>
      </c>
      <c r="AE997" s="260">
        <v>0.959341224909933</v>
      </c>
      <c r="AF997" s="260">
        <v>0.982155353393982</v>
      </c>
      <c r="AG997" s="260">
        <v>0.962962962962963</v>
      </c>
      <c r="AH997" s="260">
        <v>0.924085610932476</v>
      </c>
      <c r="AI997" s="262">
        <v>0.92</v>
      </c>
      <c r="AJ997" s="260">
        <v>0.952777199916788</v>
      </c>
      <c r="AK997" s="260">
        <v>0.942577030812325</v>
      </c>
      <c r="AL997" s="260">
        <v>0.956661786237189</v>
      </c>
      <c r="AM997" s="260">
        <v>0.955638799023781</v>
      </c>
      <c r="AN997" s="259">
        <v>0.99</v>
      </c>
      <c r="AO997" s="264">
        <v>1</v>
      </c>
      <c r="AP997" s="264">
        <v>1</v>
      </c>
      <c r="AQ997" s="264">
        <v>1</v>
      </c>
      <c r="AR997" s="265">
        <v>1</v>
      </c>
      <c r="AS997" s="286">
        <v>0.0656418488929858</v>
      </c>
      <c r="AT997" s="267">
        <v>0.0769230769230769</v>
      </c>
      <c r="AU997" s="268">
        <v>0.0666666666666667</v>
      </c>
      <c r="AV997" s="268">
        <v>0.0434782608695652</v>
      </c>
      <c r="AW997" s="268">
        <v>0.104819277108434</v>
      </c>
      <c r="AX997" s="224"/>
      <c r="AY997" s="222"/>
    </row>
    <row r="998" ht="15" spans="1:51">
      <c r="A998" s="220"/>
      <c r="B998" s="224"/>
      <c r="C998" s="294" t="s">
        <v>927</v>
      </c>
      <c r="D998" s="111" t="s">
        <v>25</v>
      </c>
      <c r="E998" s="111" t="s">
        <v>928</v>
      </c>
      <c r="F998" s="295" t="s">
        <v>1034</v>
      </c>
      <c r="G998" s="296" t="s">
        <v>1034</v>
      </c>
      <c r="H998" s="296" t="s">
        <v>1034</v>
      </c>
      <c r="I998" s="296" t="s">
        <v>1034</v>
      </c>
      <c r="J998" s="259">
        <v>0.9</v>
      </c>
      <c r="K998" s="260">
        <v>0.941176470588235</v>
      </c>
      <c r="L998" s="260">
        <v>0.818181818181818</v>
      </c>
      <c r="M998" s="261">
        <v>0.866666666666667</v>
      </c>
      <c r="N998" s="261">
        <v>0.859943977591036</v>
      </c>
      <c r="O998" s="262">
        <v>0.9</v>
      </c>
      <c r="P998" s="263">
        <v>0.974940334128878</v>
      </c>
      <c r="Q998" s="260">
        <v>0.967933491686461</v>
      </c>
      <c r="R998" s="260">
        <v>0.982721382289417</v>
      </c>
      <c r="S998" s="260">
        <v>0.981830516473468</v>
      </c>
      <c r="T998" s="262">
        <v>0.9</v>
      </c>
      <c r="U998" s="260">
        <v>0.911694510739857</v>
      </c>
      <c r="V998" s="260">
        <v>0.918052256532066</v>
      </c>
      <c r="W998" s="260">
        <v>0.925845932325414</v>
      </c>
      <c r="X998" s="260">
        <v>0.924224994838215</v>
      </c>
      <c r="Y998" s="262">
        <v>0.92</v>
      </c>
      <c r="Z998" s="262">
        <v>0</v>
      </c>
      <c r="AA998" s="262">
        <v>0</v>
      </c>
      <c r="AB998" s="262" t="s">
        <v>33</v>
      </c>
      <c r="AC998" s="262">
        <v>0</v>
      </c>
      <c r="AD998" s="262">
        <v>0.92</v>
      </c>
      <c r="AE998" s="260">
        <v>0.907801418439716</v>
      </c>
      <c r="AF998" s="260">
        <v>0.988013698630137</v>
      </c>
      <c r="AG998" s="260">
        <v>0.834575260804769</v>
      </c>
      <c r="AH998" s="260">
        <v>0.964744148225591</v>
      </c>
      <c r="AI998" s="262">
        <v>0.92</v>
      </c>
      <c r="AJ998" s="260">
        <v>0.960644007155635</v>
      </c>
      <c r="AK998" s="260">
        <v>0.956109134045077</v>
      </c>
      <c r="AL998" s="260">
        <v>0.966162706983441</v>
      </c>
      <c r="AM998" s="260">
        <v>0.96372430471584</v>
      </c>
      <c r="AN998" s="259">
        <v>0.99</v>
      </c>
      <c r="AO998" s="264">
        <v>1</v>
      </c>
      <c r="AP998" s="264">
        <v>1</v>
      </c>
      <c r="AQ998" s="264">
        <v>1</v>
      </c>
      <c r="AR998" s="265">
        <v>1</v>
      </c>
      <c r="AS998" s="286">
        <v>0.0656418488929858</v>
      </c>
      <c r="AT998" s="267">
        <v>0.0416666666666667</v>
      </c>
      <c r="AU998" s="268">
        <v>0.05</v>
      </c>
      <c r="AV998" s="268">
        <v>0.0476190476190476</v>
      </c>
      <c r="AW998" s="268">
        <v>0.0362694300518135</v>
      </c>
      <c r="AX998" s="224"/>
      <c r="AY998" s="222"/>
    </row>
    <row r="999" ht="15" spans="1:51">
      <c r="A999" s="220"/>
      <c r="B999" s="224"/>
      <c r="C999" s="294" t="s">
        <v>927</v>
      </c>
      <c r="D999" s="111" t="s">
        <v>25</v>
      </c>
      <c r="E999" s="111" t="s">
        <v>928</v>
      </c>
      <c r="F999" s="305" t="s">
        <v>1035</v>
      </c>
      <c r="G999" s="306" t="s">
        <v>1035</v>
      </c>
      <c r="H999" s="306" t="s">
        <v>1035</v>
      </c>
      <c r="I999" s="306" t="s">
        <v>1035</v>
      </c>
      <c r="J999" s="259">
        <v>0.9</v>
      </c>
      <c r="K999" s="260">
        <v>1</v>
      </c>
      <c r="L999" s="260">
        <v>1</v>
      </c>
      <c r="M999" s="261">
        <v>0.956521739130435</v>
      </c>
      <c r="N999" s="261">
        <v>0.96646942800789</v>
      </c>
      <c r="O999" s="262">
        <v>0.9</v>
      </c>
      <c r="P999" s="263">
        <v>0.967015285599356</v>
      </c>
      <c r="Q999" s="260">
        <v>0.967429577464789</v>
      </c>
      <c r="R999" s="260">
        <v>0.97818366311517</v>
      </c>
      <c r="S999" s="260">
        <v>0.972076352421439</v>
      </c>
      <c r="T999" s="262">
        <v>0.9</v>
      </c>
      <c r="U999" s="260">
        <v>0.933226065969429</v>
      </c>
      <c r="V999" s="260">
        <v>0.920774647887324</v>
      </c>
      <c r="W999" s="260">
        <v>0.949771689497717</v>
      </c>
      <c r="X999" s="260">
        <v>0.940235058764691</v>
      </c>
      <c r="Y999" s="262">
        <v>0.92</v>
      </c>
      <c r="Z999" s="262">
        <v>0.89272030651341</v>
      </c>
      <c r="AA999" s="262">
        <v>0.875598086124402</v>
      </c>
      <c r="AB999" s="262">
        <v>0.894645941278066</v>
      </c>
      <c r="AC999" s="262">
        <v>0.904440304300574</v>
      </c>
      <c r="AD999" s="262">
        <v>0.92</v>
      </c>
      <c r="AE999" s="260">
        <v>0.997968659315148</v>
      </c>
      <c r="AF999" s="260">
        <v>0.990062111801242</v>
      </c>
      <c r="AG999" s="260">
        <v>0.975438596491228</v>
      </c>
      <c r="AH999" s="260">
        <v>0.981690577399929</v>
      </c>
      <c r="AI999" s="262">
        <v>0.92</v>
      </c>
      <c r="AJ999" s="260">
        <v>0.942717854966484</v>
      </c>
      <c r="AK999" s="260">
        <v>0.931410256410256</v>
      </c>
      <c r="AL999" s="260">
        <v>0.954581049334377</v>
      </c>
      <c r="AM999" s="260">
        <v>0.958486539724228</v>
      </c>
      <c r="AN999" s="259">
        <v>0.99</v>
      </c>
      <c r="AO999" s="264">
        <v>1</v>
      </c>
      <c r="AP999" s="264">
        <v>1</v>
      </c>
      <c r="AQ999" s="264">
        <v>1</v>
      </c>
      <c r="AR999" s="265">
        <v>1</v>
      </c>
      <c r="AS999" s="286">
        <v>0.0656418488929858</v>
      </c>
      <c r="AT999" s="267">
        <v>0.0357142857142857</v>
      </c>
      <c r="AU999" s="268">
        <v>0.0454545454545455</v>
      </c>
      <c r="AV999" s="268">
        <v>0.0363636363636364</v>
      </c>
      <c r="AW999" s="268">
        <v>0.0487804878048781</v>
      </c>
      <c r="AX999" s="224"/>
      <c r="AY999" s="222"/>
    </row>
    <row r="1000" ht="15" spans="1:51">
      <c r="A1000" s="220"/>
      <c r="B1000" s="224"/>
      <c r="C1000" s="294" t="s">
        <v>927</v>
      </c>
      <c r="D1000" s="111" t="s">
        <v>25</v>
      </c>
      <c r="E1000" s="111" t="s">
        <v>928</v>
      </c>
      <c r="F1000" s="295" t="s">
        <v>1036</v>
      </c>
      <c r="G1000" s="296" t="s">
        <v>1036</v>
      </c>
      <c r="H1000" s="296" t="s">
        <v>1036</v>
      </c>
      <c r="I1000" s="296" t="s">
        <v>1036</v>
      </c>
      <c r="J1000" s="259">
        <v>0.9</v>
      </c>
      <c r="K1000" s="260">
        <v>0.733333333333333</v>
      </c>
      <c r="L1000" s="260">
        <v>0.777777777777778</v>
      </c>
      <c r="M1000" s="261">
        <v>0.741935483870968</v>
      </c>
      <c r="N1000" s="261">
        <v>0.73820395738204</v>
      </c>
      <c r="O1000" s="262">
        <v>0.9</v>
      </c>
      <c r="P1000" s="263">
        <v>0.722746022392457</v>
      </c>
      <c r="Q1000" s="260">
        <v>0.750591949486977</v>
      </c>
      <c r="R1000" s="260">
        <v>0.90738423028786</v>
      </c>
      <c r="S1000" s="260">
        <v>0.828761147731679</v>
      </c>
      <c r="T1000" s="262">
        <v>0.9</v>
      </c>
      <c r="U1000" s="260">
        <v>0.865350618738951</v>
      </c>
      <c r="V1000" s="260">
        <v>0.808208366219416</v>
      </c>
      <c r="W1000" s="260">
        <v>0.885690446391322</v>
      </c>
      <c r="X1000" s="260">
        <v>0.855047175907975</v>
      </c>
      <c r="Y1000" s="262">
        <v>0.92</v>
      </c>
      <c r="Z1000" s="262">
        <v>1</v>
      </c>
      <c r="AA1000" s="262">
        <v>0.789783889980354</v>
      </c>
      <c r="AB1000" s="262">
        <v>0.860215053763441</v>
      </c>
      <c r="AC1000" s="262">
        <v>0.716759810845667</v>
      </c>
      <c r="AD1000" s="262">
        <v>0.92</v>
      </c>
      <c r="AE1000" s="260">
        <v>0.984564498346196</v>
      </c>
      <c r="AF1000" s="260">
        <v>0.882935614588023</v>
      </c>
      <c r="AG1000" s="260">
        <v>0.603658536585366</v>
      </c>
      <c r="AH1000" s="260">
        <v>0.88068531985702</v>
      </c>
      <c r="AI1000" s="262">
        <v>0.92</v>
      </c>
      <c r="AJ1000" s="260">
        <v>0.92459499263623</v>
      </c>
      <c r="AK1000" s="260">
        <v>0.866554054054054</v>
      </c>
      <c r="AL1000" s="260">
        <v>0.934686971235195</v>
      </c>
      <c r="AM1000" s="260">
        <v>0.882322095462219</v>
      </c>
      <c r="AN1000" s="259">
        <v>0.99</v>
      </c>
      <c r="AO1000" s="264">
        <v>1</v>
      </c>
      <c r="AP1000" s="264">
        <v>1</v>
      </c>
      <c r="AQ1000" s="264">
        <v>1</v>
      </c>
      <c r="AR1000" s="265">
        <v>1</v>
      </c>
      <c r="AS1000" s="286">
        <v>0.0656418488929858</v>
      </c>
      <c r="AT1000" s="267">
        <v>0.0277777777777778</v>
      </c>
      <c r="AU1000" s="268">
        <v>0.0909090909090909</v>
      </c>
      <c r="AV1000" s="268">
        <v>0.0810810810810811</v>
      </c>
      <c r="AW1000" s="268">
        <v>0.0953545232273839</v>
      </c>
      <c r="AX1000" s="224"/>
      <c r="AY1000" s="222"/>
    </row>
    <row r="1001" ht="15" spans="1:51">
      <c r="A1001" s="220"/>
      <c r="B1001" s="224"/>
      <c r="C1001" s="294" t="s">
        <v>927</v>
      </c>
      <c r="D1001" s="111" t="s">
        <v>25</v>
      </c>
      <c r="E1001" s="111" t="s">
        <v>928</v>
      </c>
      <c r="F1001" s="295" t="s">
        <v>1037</v>
      </c>
      <c r="G1001" s="296" t="s">
        <v>1037</v>
      </c>
      <c r="H1001" s="296" t="s">
        <v>1037</v>
      </c>
      <c r="I1001" s="296" t="s">
        <v>1037</v>
      </c>
      <c r="J1001" s="259">
        <v>0.9</v>
      </c>
      <c r="K1001" s="260">
        <v>0.966666666666667</v>
      </c>
      <c r="L1001" s="260">
        <v>0.92</v>
      </c>
      <c r="M1001" s="261">
        <v>0.933333333333333</v>
      </c>
      <c r="N1001" s="261">
        <v>0.946236559139785</v>
      </c>
      <c r="O1001" s="262">
        <v>0.9</v>
      </c>
      <c r="P1001" s="263">
        <v>0.974089068825911</v>
      </c>
      <c r="Q1001" s="260">
        <v>0.946341463414634</v>
      </c>
      <c r="R1001" s="260">
        <v>0.966439433665443</v>
      </c>
      <c r="S1001" s="260">
        <v>0.961586594548733</v>
      </c>
      <c r="T1001" s="262">
        <v>0.9</v>
      </c>
      <c r="U1001" s="260">
        <v>0.906882591093117</v>
      </c>
      <c r="V1001" s="260">
        <v>0.885853658536585</v>
      </c>
      <c r="W1001" s="260">
        <v>0.8930256948086</v>
      </c>
      <c r="X1001" s="260">
        <v>0.87228762328985</v>
      </c>
      <c r="Y1001" s="262">
        <v>0.92</v>
      </c>
      <c r="Z1001" s="262">
        <v>1</v>
      </c>
      <c r="AA1001" s="262">
        <v>0.846774193548387</v>
      </c>
      <c r="AB1001" s="262">
        <v>0.751693002257336</v>
      </c>
      <c r="AC1001" s="262">
        <v>0.743573943661972</v>
      </c>
      <c r="AD1001" s="262">
        <v>0.92</v>
      </c>
      <c r="AE1001" s="260">
        <v>0.993368700265252</v>
      </c>
      <c r="AF1001" s="260">
        <v>0.949387320191795</v>
      </c>
      <c r="AG1001" s="260">
        <v>0.399201596806387</v>
      </c>
      <c r="AH1001" s="260">
        <v>0.698733560642962</v>
      </c>
      <c r="AI1001" s="262">
        <v>0.92</v>
      </c>
      <c r="AJ1001" s="260">
        <v>0.936025589764094</v>
      </c>
      <c r="AK1001" s="260">
        <v>0.908375089477452</v>
      </c>
      <c r="AL1001" s="260">
        <v>0.9</v>
      </c>
      <c r="AM1001" s="260">
        <v>0.89401087067993</v>
      </c>
      <c r="AN1001" s="259">
        <v>0.99</v>
      </c>
      <c r="AO1001" s="264">
        <v>1</v>
      </c>
      <c r="AP1001" s="264">
        <v>1</v>
      </c>
      <c r="AQ1001" s="264">
        <v>1</v>
      </c>
      <c r="AR1001" s="265">
        <v>1</v>
      </c>
      <c r="AS1001" s="286">
        <v>0.0656418488929858</v>
      </c>
      <c r="AT1001" s="267">
        <v>0.0967741935483871</v>
      </c>
      <c r="AU1001" s="268">
        <v>0.0714285714285714</v>
      </c>
      <c r="AV1001" s="268">
        <v>0.025</v>
      </c>
      <c r="AW1001" s="268">
        <v>0.0445168295331162</v>
      </c>
      <c r="AX1001" s="224"/>
      <c r="AY1001" s="222"/>
    </row>
    <row r="1002" ht="15" spans="1:51">
      <c r="A1002" s="220"/>
      <c r="B1002" s="224"/>
      <c r="C1002" s="294" t="s">
        <v>927</v>
      </c>
      <c r="D1002" s="111" t="s">
        <v>25</v>
      </c>
      <c r="E1002" s="111" t="s">
        <v>928</v>
      </c>
      <c r="F1002" s="295" t="s">
        <v>1038</v>
      </c>
      <c r="G1002" s="296" t="s">
        <v>1038</v>
      </c>
      <c r="H1002" s="296" t="s">
        <v>1038</v>
      </c>
      <c r="I1002" s="296" t="s">
        <v>1038</v>
      </c>
      <c r="J1002" s="259">
        <v>0.9</v>
      </c>
      <c r="K1002" s="260">
        <v>0.75</v>
      </c>
      <c r="L1002" s="260">
        <v>0.714285714285714</v>
      </c>
      <c r="M1002" s="261">
        <v>0.785714285714286</v>
      </c>
      <c r="N1002" s="261">
        <v>0.764880952380952</v>
      </c>
      <c r="O1002" s="262">
        <v>0.9</v>
      </c>
      <c r="P1002" s="263">
        <v>0.776295536172396</v>
      </c>
      <c r="Q1002" s="260">
        <v>0.719339622641509</v>
      </c>
      <c r="R1002" s="260">
        <v>0.786852589641434</v>
      </c>
      <c r="S1002" s="260">
        <v>0.741271922635633</v>
      </c>
      <c r="T1002" s="262">
        <v>0.9</v>
      </c>
      <c r="U1002" s="260">
        <v>0.921498204207286</v>
      </c>
      <c r="V1002" s="260">
        <v>0.918632075471698</v>
      </c>
      <c r="W1002" s="260">
        <v>0.922310756972112</v>
      </c>
      <c r="X1002" s="260">
        <v>0.880784570835382</v>
      </c>
      <c r="Y1002" s="262">
        <v>0.92</v>
      </c>
      <c r="Z1002" s="262">
        <v>0.666666666666667</v>
      </c>
      <c r="AA1002" s="262">
        <v>0.911949685534591</v>
      </c>
      <c r="AB1002" s="262">
        <v>0.926380368098159</v>
      </c>
      <c r="AC1002" s="262">
        <v>0.824961274618278</v>
      </c>
      <c r="AD1002" s="262">
        <v>0.92</v>
      </c>
      <c r="AE1002" s="260">
        <v>0.988242704178039</v>
      </c>
      <c r="AF1002" s="260">
        <v>0.96641638225256</v>
      </c>
      <c r="AG1002" s="260">
        <v>0.829258353708231</v>
      </c>
      <c r="AH1002" s="260">
        <v>0.942987613971318</v>
      </c>
      <c r="AI1002" s="262">
        <v>0.92</v>
      </c>
      <c r="AJ1002" s="260">
        <v>0.955430327868853</v>
      </c>
      <c r="AK1002" s="260">
        <v>0.937392795883362</v>
      </c>
      <c r="AL1002" s="260">
        <v>0.948144104803493</v>
      </c>
      <c r="AM1002" s="260">
        <v>0.910343467975116</v>
      </c>
      <c r="AN1002" s="259">
        <v>0.99</v>
      </c>
      <c r="AO1002" s="264">
        <v>1</v>
      </c>
      <c r="AP1002" s="264">
        <v>1</v>
      </c>
      <c r="AQ1002" s="264">
        <v>1</v>
      </c>
      <c r="AR1002" s="265">
        <v>1</v>
      </c>
      <c r="AS1002" s="286">
        <v>0.0656418488929858</v>
      </c>
      <c r="AT1002" s="267">
        <v>0.0909090909090909</v>
      </c>
      <c r="AU1002" s="268">
        <v>0.0952380952380952</v>
      </c>
      <c r="AV1002" s="268">
        <v>0.137931034482759</v>
      </c>
      <c r="AW1002" s="268">
        <v>0.0865191146881288</v>
      </c>
      <c r="AX1002" s="224"/>
      <c r="AY1002" s="222"/>
    </row>
    <row r="1003" ht="15" spans="1:51">
      <c r="A1003" s="220"/>
      <c r="B1003" s="224"/>
      <c r="C1003" s="294" t="s">
        <v>927</v>
      </c>
      <c r="D1003" s="111" t="s">
        <v>25</v>
      </c>
      <c r="E1003" s="111" t="s">
        <v>928</v>
      </c>
      <c r="F1003" s="295" t="s">
        <v>1039</v>
      </c>
      <c r="G1003" s="296" t="s">
        <v>1039</v>
      </c>
      <c r="H1003" s="296" t="s">
        <v>1039</v>
      </c>
      <c r="I1003" s="296" t="s">
        <v>1039</v>
      </c>
      <c r="J1003" s="259">
        <v>0.9</v>
      </c>
      <c r="K1003" s="260">
        <v>0.9</v>
      </c>
      <c r="L1003" s="260">
        <v>0.888888888888889</v>
      </c>
      <c r="M1003" s="261">
        <v>0.8</v>
      </c>
      <c r="N1003" s="261">
        <v>0.752427184466019</v>
      </c>
      <c r="O1003" s="262">
        <v>0.9</v>
      </c>
      <c r="P1003" s="263">
        <v>0.984104046242775</v>
      </c>
      <c r="Q1003" s="260">
        <v>0.850948509485095</v>
      </c>
      <c r="R1003" s="260">
        <v>0.511961722488038</v>
      </c>
      <c r="S1003" s="260">
        <v>0.595026160222871</v>
      </c>
      <c r="T1003" s="262">
        <v>0.9</v>
      </c>
      <c r="U1003" s="260">
        <v>0.897398843930636</v>
      </c>
      <c r="V1003" s="260">
        <v>0.902439024390244</v>
      </c>
      <c r="W1003" s="260">
        <v>0.929824561403509</v>
      </c>
      <c r="X1003" s="260">
        <v>0.921859074539648</v>
      </c>
      <c r="Y1003" s="262">
        <v>0.92</v>
      </c>
      <c r="Z1003" s="262" t="s">
        <v>33</v>
      </c>
      <c r="AA1003" s="262" t="s">
        <v>33</v>
      </c>
      <c r="AB1003" s="262" t="s">
        <v>33</v>
      </c>
      <c r="AC1003" s="262">
        <v>0</v>
      </c>
      <c r="AD1003" s="262">
        <v>0.92</v>
      </c>
      <c r="AE1003" s="260">
        <v>0.357142857142857</v>
      </c>
      <c r="AF1003" s="260">
        <v>0.976190476190476</v>
      </c>
      <c r="AG1003" s="260">
        <v>0.625</v>
      </c>
      <c r="AH1003" s="260">
        <v>0.796778190830235</v>
      </c>
      <c r="AI1003" s="262">
        <v>0.92</v>
      </c>
      <c r="AJ1003" s="260">
        <v>0.945086705202312</v>
      </c>
      <c r="AK1003" s="260">
        <v>0.970189701897019</v>
      </c>
      <c r="AL1003" s="260">
        <v>0.960127591706539</v>
      </c>
      <c r="AM1003" s="260">
        <v>0.971197608858094</v>
      </c>
      <c r="AN1003" s="259">
        <v>0.99</v>
      </c>
      <c r="AO1003" s="264">
        <v>1</v>
      </c>
      <c r="AP1003" s="264">
        <v>1</v>
      </c>
      <c r="AQ1003" s="264">
        <v>1</v>
      </c>
      <c r="AR1003" s="265">
        <v>1</v>
      </c>
      <c r="AS1003" s="286">
        <v>0.0656418488929858</v>
      </c>
      <c r="AT1003" s="267">
        <v>0</v>
      </c>
      <c r="AU1003" s="268">
        <v>0</v>
      </c>
      <c r="AV1003" s="268">
        <v>0</v>
      </c>
      <c r="AW1003" s="268">
        <v>0.00961538461538462</v>
      </c>
      <c r="AX1003" s="224"/>
      <c r="AY1003" s="222"/>
    </row>
    <row r="1004" ht="15" spans="1:51">
      <c r="A1004" s="220"/>
      <c r="B1004" s="224"/>
      <c r="C1004" s="294" t="s">
        <v>927</v>
      </c>
      <c r="D1004" s="111" t="s">
        <v>25</v>
      </c>
      <c r="E1004" s="111" t="s">
        <v>928</v>
      </c>
      <c r="F1004" s="297" t="s">
        <v>1040</v>
      </c>
      <c r="G1004" s="298" t="s">
        <v>1040</v>
      </c>
      <c r="H1004" s="298" t="s">
        <v>1040</v>
      </c>
      <c r="I1004" s="298" t="s">
        <v>1040</v>
      </c>
      <c r="J1004" s="259">
        <v>0.9</v>
      </c>
      <c r="K1004" s="260">
        <v>0.814814814814815</v>
      </c>
      <c r="L1004" s="260">
        <v>0.857142857142857</v>
      </c>
      <c r="M1004" s="261">
        <v>0.875</v>
      </c>
      <c r="N1004" s="261">
        <v>0.864059590316574</v>
      </c>
      <c r="O1004" s="262">
        <v>0.9</v>
      </c>
      <c r="P1004" s="263">
        <v>0.85929905346636</v>
      </c>
      <c r="Q1004" s="260">
        <v>0.902695595003287</v>
      </c>
      <c r="R1004" s="260">
        <v>0.979681679647816</v>
      </c>
      <c r="S1004" s="260">
        <v>0.945647757462103</v>
      </c>
      <c r="T1004" s="262">
        <v>0.9</v>
      </c>
      <c r="U1004" s="260">
        <v>0.917370171399335</v>
      </c>
      <c r="V1004" s="260">
        <v>0.92965154503616</v>
      </c>
      <c r="W1004" s="260">
        <v>0.930240433457501</v>
      </c>
      <c r="X1004" s="260">
        <v>0.890701672136271</v>
      </c>
      <c r="Y1004" s="262">
        <v>0.92</v>
      </c>
      <c r="Z1004" s="262">
        <v>0.93423019431988</v>
      </c>
      <c r="AA1004" s="262">
        <v>0.952045133991537</v>
      </c>
      <c r="AB1004" s="262">
        <v>0.976152623211447</v>
      </c>
      <c r="AC1004" s="262">
        <v>0.935850148260649</v>
      </c>
      <c r="AD1004" s="262">
        <v>0.92</v>
      </c>
      <c r="AE1004" s="260">
        <v>0.97708503493965</v>
      </c>
      <c r="AF1004" s="260">
        <v>0.996279710644161</v>
      </c>
      <c r="AG1004" s="260">
        <v>0.989236762371952</v>
      </c>
      <c r="AH1004" s="260">
        <v>0.981122306162636</v>
      </c>
      <c r="AI1004" s="262">
        <v>0.92</v>
      </c>
      <c r="AJ1004" s="260">
        <v>0.957851059183228</v>
      </c>
      <c r="AK1004" s="260">
        <v>0.956969968623935</v>
      </c>
      <c r="AL1004" s="260">
        <v>0.975174337517434</v>
      </c>
      <c r="AM1004" s="260">
        <v>0.957289754419297</v>
      </c>
      <c r="AN1004" s="259">
        <v>0.99</v>
      </c>
      <c r="AO1004" s="264">
        <v>1</v>
      </c>
      <c r="AP1004" s="264">
        <v>1</v>
      </c>
      <c r="AQ1004" s="264">
        <v>1</v>
      </c>
      <c r="AR1004" s="265">
        <v>1</v>
      </c>
      <c r="AS1004" s="286">
        <v>0.0656418488929858</v>
      </c>
      <c r="AT1004" s="267">
        <v>0.0869565217391304</v>
      </c>
      <c r="AU1004" s="268">
        <v>0.027027027027027</v>
      </c>
      <c r="AV1004" s="268">
        <v>0.0833333333333333</v>
      </c>
      <c r="AW1004" s="268">
        <v>0.0671834625322997</v>
      </c>
      <c r="AX1004" s="224"/>
      <c r="AY1004" s="222"/>
    </row>
    <row r="1005" ht="15" spans="1:51">
      <c r="A1005" s="220"/>
      <c r="B1005" s="224"/>
      <c r="C1005" s="294" t="s">
        <v>927</v>
      </c>
      <c r="D1005" s="111" t="s">
        <v>125</v>
      </c>
      <c r="E1005" s="111" t="s">
        <v>928</v>
      </c>
      <c r="F1005" s="297" t="s">
        <v>1041</v>
      </c>
      <c r="G1005" s="298" t="s">
        <v>1041</v>
      </c>
      <c r="H1005" s="298" t="s">
        <v>1041</v>
      </c>
      <c r="I1005" s="298" t="s">
        <v>1041</v>
      </c>
      <c r="J1005" s="259">
        <v>0.9</v>
      </c>
      <c r="K1005" s="260" t="s">
        <v>33</v>
      </c>
      <c r="L1005" s="260" t="s">
        <v>33</v>
      </c>
      <c r="M1005" s="261" t="s">
        <v>33</v>
      </c>
      <c r="N1005" s="261" t="s">
        <v>33</v>
      </c>
      <c r="O1005" s="262">
        <v>0.9</v>
      </c>
      <c r="P1005" s="263" t="s">
        <v>33</v>
      </c>
      <c r="Q1005" s="260" t="s">
        <v>33</v>
      </c>
      <c r="R1005" s="260" t="s">
        <v>33</v>
      </c>
      <c r="S1005" s="260" t="s">
        <v>33</v>
      </c>
      <c r="T1005" s="262">
        <v>0.9</v>
      </c>
      <c r="U1005" s="260" t="s">
        <v>33</v>
      </c>
      <c r="V1005" s="260" t="s">
        <v>33</v>
      </c>
      <c r="W1005" s="260" t="s">
        <v>33</v>
      </c>
      <c r="X1005" s="260" t="s">
        <v>33</v>
      </c>
      <c r="Y1005" s="262">
        <v>0.92</v>
      </c>
      <c r="Z1005" s="262" t="s">
        <v>33</v>
      </c>
      <c r="AA1005" s="262" t="s">
        <v>33</v>
      </c>
      <c r="AB1005" s="262" t="s">
        <v>33</v>
      </c>
      <c r="AC1005" s="262" t="s">
        <v>33</v>
      </c>
      <c r="AD1005" s="262">
        <v>0.92</v>
      </c>
      <c r="AE1005" s="260" t="s">
        <v>33</v>
      </c>
      <c r="AF1005" s="260" t="s">
        <v>33</v>
      </c>
      <c r="AG1005" s="260" t="s">
        <v>33</v>
      </c>
      <c r="AH1005" s="260" t="s">
        <v>33</v>
      </c>
      <c r="AI1005" s="262">
        <v>0.92</v>
      </c>
      <c r="AJ1005" s="260" t="s">
        <v>33</v>
      </c>
      <c r="AK1005" s="260" t="s">
        <v>33</v>
      </c>
      <c r="AL1005" s="260" t="s">
        <v>33</v>
      </c>
      <c r="AM1005" s="260" t="s">
        <v>33</v>
      </c>
      <c r="AN1005" s="259">
        <v>0.99</v>
      </c>
      <c r="AO1005" s="264" t="s">
        <v>33</v>
      </c>
      <c r="AP1005" s="264" t="s">
        <v>33</v>
      </c>
      <c r="AQ1005" s="264" t="s">
        <v>33</v>
      </c>
      <c r="AR1005" s="265" t="s">
        <v>33</v>
      </c>
      <c r="AS1005" s="286">
        <v>0.0656418488929858</v>
      </c>
      <c r="AT1005" s="267" t="s">
        <v>33</v>
      </c>
      <c r="AU1005" s="268" t="s">
        <v>33</v>
      </c>
      <c r="AV1005" s="268" t="s">
        <v>33</v>
      </c>
      <c r="AW1005" s="268" t="s">
        <v>33</v>
      </c>
      <c r="AX1005" s="224"/>
      <c r="AY1005" s="222"/>
    </row>
    <row r="1006" ht="15" spans="1:51">
      <c r="A1006" s="220"/>
      <c r="B1006" s="224"/>
      <c r="C1006" s="294" t="s">
        <v>927</v>
      </c>
      <c r="D1006" s="111" t="s">
        <v>125</v>
      </c>
      <c r="E1006" s="111" t="s">
        <v>928</v>
      </c>
      <c r="F1006" s="299" t="s">
        <v>1042</v>
      </c>
      <c r="G1006" s="300" t="s">
        <v>1042</v>
      </c>
      <c r="H1006" s="300" t="s">
        <v>1042</v>
      </c>
      <c r="I1006" s="300" t="s">
        <v>1042</v>
      </c>
      <c r="J1006" s="259">
        <v>0.9</v>
      </c>
      <c r="K1006" s="260" t="s">
        <v>33</v>
      </c>
      <c r="L1006" s="260" t="s">
        <v>33</v>
      </c>
      <c r="M1006" s="261" t="s">
        <v>33</v>
      </c>
      <c r="N1006" s="261" t="s">
        <v>33</v>
      </c>
      <c r="O1006" s="262">
        <v>0.9</v>
      </c>
      <c r="P1006" s="263" t="s">
        <v>33</v>
      </c>
      <c r="Q1006" s="260" t="s">
        <v>33</v>
      </c>
      <c r="R1006" s="260" t="s">
        <v>33</v>
      </c>
      <c r="S1006" s="260" t="s">
        <v>33</v>
      </c>
      <c r="T1006" s="262">
        <v>0.9</v>
      </c>
      <c r="U1006" s="260" t="s">
        <v>33</v>
      </c>
      <c r="V1006" s="260" t="s">
        <v>33</v>
      </c>
      <c r="W1006" s="260" t="s">
        <v>33</v>
      </c>
      <c r="X1006" s="260" t="s">
        <v>33</v>
      </c>
      <c r="Y1006" s="262">
        <v>0.92</v>
      </c>
      <c r="Z1006" s="262" t="s">
        <v>33</v>
      </c>
      <c r="AA1006" s="262" t="s">
        <v>33</v>
      </c>
      <c r="AB1006" s="262" t="s">
        <v>33</v>
      </c>
      <c r="AC1006" s="262">
        <v>1</v>
      </c>
      <c r="AD1006" s="262">
        <v>0.92</v>
      </c>
      <c r="AE1006" s="260">
        <v>0.949720670391061</v>
      </c>
      <c r="AF1006" s="260">
        <v>0.985257985257985</v>
      </c>
      <c r="AG1006" s="260">
        <v>0.986910994764398</v>
      </c>
      <c r="AH1006" s="260">
        <v>0.990197534531412</v>
      </c>
      <c r="AI1006" s="262">
        <v>0.92</v>
      </c>
      <c r="AJ1006" s="260" t="s">
        <v>33</v>
      </c>
      <c r="AK1006" s="260" t="s">
        <v>33</v>
      </c>
      <c r="AL1006" s="260" t="s">
        <v>33</v>
      </c>
      <c r="AM1006" s="260">
        <v>1</v>
      </c>
      <c r="AN1006" s="259">
        <v>0.99</v>
      </c>
      <c r="AO1006" s="264" t="s">
        <v>33</v>
      </c>
      <c r="AP1006" s="264">
        <v>1</v>
      </c>
      <c r="AQ1006" s="264" t="s">
        <v>33</v>
      </c>
      <c r="AR1006" s="265">
        <v>1</v>
      </c>
      <c r="AS1006" s="286">
        <v>0.0656418488929858</v>
      </c>
      <c r="AT1006" s="267" t="s">
        <v>33</v>
      </c>
      <c r="AU1006" s="268" t="s">
        <v>33</v>
      </c>
      <c r="AV1006" s="268" t="s">
        <v>33</v>
      </c>
      <c r="AW1006" s="268" t="s">
        <v>33</v>
      </c>
      <c r="AX1006" s="224"/>
      <c r="AY1006" s="222"/>
    </row>
    <row r="1007" ht="15" spans="1:51">
      <c r="A1007" s="220"/>
      <c r="B1007" s="224"/>
      <c r="C1007" s="294" t="s">
        <v>927</v>
      </c>
      <c r="D1007" s="111" t="s">
        <v>125</v>
      </c>
      <c r="E1007" s="111" t="s">
        <v>928</v>
      </c>
      <c r="F1007" s="299" t="s">
        <v>1043</v>
      </c>
      <c r="G1007" s="300" t="s">
        <v>1043</v>
      </c>
      <c r="H1007" s="300" t="s">
        <v>1043</v>
      </c>
      <c r="I1007" s="300" t="s">
        <v>1043</v>
      </c>
      <c r="J1007" s="259">
        <v>0.9</v>
      </c>
      <c r="K1007" s="260" t="s">
        <v>33</v>
      </c>
      <c r="L1007" s="260" t="s">
        <v>33</v>
      </c>
      <c r="M1007" s="261" t="s">
        <v>33</v>
      </c>
      <c r="N1007" s="261" t="s">
        <v>33</v>
      </c>
      <c r="O1007" s="262">
        <v>0.9</v>
      </c>
      <c r="P1007" s="263" t="s">
        <v>33</v>
      </c>
      <c r="Q1007" s="260" t="s">
        <v>33</v>
      </c>
      <c r="R1007" s="260" t="s">
        <v>33</v>
      </c>
      <c r="S1007" s="260">
        <v>0.142857142857143</v>
      </c>
      <c r="T1007" s="262">
        <v>0.9</v>
      </c>
      <c r="U1007" s="260" t="s">
        <v>33</v>
      </c>
      <c r="V1007" s="260" t="s">
        <v>33</v>
      </c>
      <c r="W1007" s="260" t="s">
        <v>33</v>
      </c>
      <c r="X1007" s="260">
        <v>0.857142857142857</v>
      </c>
      <c r="Y1007" s="262">
        <v>0.92</v>
      </c>
      <c r="Z1007" s="262" t="s">
        <v>33</v>
      </c>
      <c r="AA1007" s="262" t="s">
        <v>33</v>
      </c>
      <c r="AB1007" s="262" t="s">
        <v>33</v>
      </c>
      <c r="AC1007" s="262" t="s">
        <v>33</v>
      </c>
      <c r="AD1007" s="262">
        <v>0.92</v>
      </c>
      <c r="AE1007" s="260">
        <v>1</v>
      </c>
      <c r="AF1007" s="260">
        <v>1</v>
      </c>
      <c r="AG1007" s="260">
        <v>1</v>
      </c>
      <c r="AH1007" s="260">
        <v>0.999498997995992</v>
      </c>
      <c r="AI1007" s="262">
        <v>0.92</v>
      </c>
      <c r="AJ1007" s="260" t="s">
        <v>33</v>
      </c>
      <c r="AK1007" s="260" t="s">
        <v>33</v>
      </c>
      <c r="AL1007" s="260" t="s">
        <v>33</v>
      </c>
      <c r="AM1007" s="260">
        <v>0.857142857142857</v>
      </c>
      <c r="AN1007" s="259">
        <v>0.99</v>
      </c>
      <c r="AO1007" s="264">
        <v>1</v>
      </c>
      <c r="AP1007" s="264">
        <v>1</v>
      </c>
      <c r="AQ1007" s="264">
        <v>1</v>
      </c>
      <c r="AR1007" s="265">
        <v>1</v>
      </c>
      <c r="AS1007" s="286">
        <v>0.0656418488929858</v>
      </c>
      <c r="AT1007" s="267" t="s">
        <v>33</v>
      </c>
      <c r="AU1007" s="268" t="s">
        <v>33</v>
      </c>
      <c r="AV1007" s="268" t="s">
        <v>33</v>
      </c>
      <c r="AW1007" s="268" t="s">
        <v>33</v>
      </c>
      <c r="AX1007" s="224"/>
      <c r="AY1007" s="222"/>
    </row>
    <row r="1008" ht="15" spans="1:51">
      <c r="A1008" s="220"/>
      <c r="B1008" s="224"/>
      <c r="C1008" s="294" t="s">
        <v>927</v>
      </c>
      <c r="D1008" s="111" t="s">
        <v>25</v>
      </c>
      <c r="E1008" s="111" t="s">
        <v>928</v>
      </c>
      <c r="F1008" s="297" t="s">
        <v>1044</v>
      </c>
      <c r="G1008" s="298" t="s">
        <v>1044</v>
      </c>
      <c r="H1008" s="298" t="s">
        <v>1044</v>
      </c>
      <c r="I1008" s="298" t="s">
        <v>1044</v>
      </c>
      <c r="J1008" s="259">
        <v>0.9</v>
      </c>
      <c r="K1008" s="260">
        <v>0.933333333333333</v>
      </c>
      <c r="L1008" s="260">
        <v>0.777777777777778</v>
      </c>
      <c r="M1008" s="261">
        <v>1</v>
      </c>
      <c r="N1008" s="261">
        <v>0.87882096069869</v>
      </c>
      <c r="O1008" s="262">
        <v>0.9</v>
      </c>
      <c r="P1008" s="263">
        <v>0.925122463261022</v>
      </c>
      <c r="Q1008" s="260">
        <v>0.950848972296694</v>
      </c>
      <c r="R1008" s="260">
        <v>0.905405405405405</v>
      </c>
      <c r="S1008" s="260">
        <v>0.897836597638671</v>
      </c>
      <c r="T1008" s="262">
        <v>0.9</v>
      </c>
      <c r="U1008" s="260">
        <v>0.926522043386984</v>
      </c>
      <c r="V1008" s="260">
        <v>0.935656836461126</v>
      </c>
      <c r="W1008" s="260">
        <v>0.928005591798695</v>
      </c>
      <c r="X1008" s="260">
        <v>0.903823619193918</v>
      </c>
      <c r="Y1008" s="262">
        <v>0.92</v>
      </c>
      <c r="Z1008" s="262">
        <v>0.905609973285841</v>
      </c>
      <c r="AA1008" s="262">
        <v>0.913385826771654</v>
      </c>
      <c r="AB1008" s="262">
        <v>0.922002328288708</v>
      </c>
      <c r="AC1008" s="262">
        <v>0.881416703104504</v>
      </c>
      <c r="AD1008" s="262">
        <v>0.92</v>
      </c>
      <c r="AE1008" s="260">
        <v>0.999100474295372</v>
      </c>
      <c r="AF1008" s="260">
        <v>0.994583039813443</v>
      </c>
      <c r="AG1008" s="260">
        <v>0.974329730806133</v>
      </c>
      <c r="AH1008" s="260">
        <v>0.989635082531625</v>
      </c>
      <c r="AI1008" s="262">
        <v>0.92</v>
      </c>
      <c r="AJ1008" s="260">
        <v>0.95191464484069</v>
      </c>
      <c r="AK1008" s="260">
        <v>0.946497191841561</v>
      </c>
      <c r="AL1008" s="260">
        <v>0.958292919495635</v>
      </c>
      <c r="AM1008" s="260">
        <v>0.940881715249338</v>
      </c>
      <c r="AN1008" s="259">
        <v>0.99</v>
      </c>
      <c r="AO1008" s="264">
        <v>1</v>
      </c>
      <c r="AP1008" s="264">
        <v>1</v>
      </c>
      <c r="AQ1008" s="264">
        <v>1</v>
      </c>
      <c r="AR1008" s="265">
        <v>1</v>
      </c>
      <c r="AS1008" s="286">
        <v>0.0656418488929858</v>
      </c>
      <c r="AT1008" s="267">
        <v>0.0983606557377049</v>
      </c>
      <c r="AU1008" s="268">
        <v>0</v>
      </c>
      <c r="AV1008" s="268">
        <v>0.132075471698113</v>
      </c>
      <c r="AW1008" s="268">
        <v>0.0826636050516648</v>
      </c>
      <c r="AX1008" s="224"/>
      <c r="AY1008" s="222"/>
    </row>
    <row r="1009" ht="15" spans="1:51">
      <c r="A1009" s="220"/>
      <c r="B1009" s="224"/>
      <c r="C1009" s="294" t="s">
        <v>927</v>
      </c>
      <c r="D1009" s="111" t="s">
        <v>125</v>
      </c>
      <c r="E1009" s="111" t="s">
        <v>928</v>
      </c>
      <c r="F1009" s="299" t="s">
        <v>1045</v>
      </c>
      <c r="G1009" s="300" t="s">
        <v>1045</v>
      </c>
      <c r="H1009" s="300" t="s">
        <v>1045</v>
      </c>
      <c r="I1009" s="300" t="s">
        <v>1045</v>
      </c>
      <c r="J1009" s="259">
        <v>0.9</v>
      </c>
      <c r="K1009" s="260" t="s">
        <v>33</v>
      </c>
      <c r="L1009" s="260" t="s">
        <v>33</v>
      </c>
      <c r="M1009" s="261" t="s">
        <v>33</v>
      </c>
      <c r="N1009" s="261" t="s">
        <v>33</v>
      </c>
      <c r="O1009" s="262">
        <v>0.9</v>
      </c>
      <c r="P1009" s="263" t="s">
        <v>33</v>
      </c>
      <c r="Q1009" s="260" t="s">
        <v>33</v>
      </c>
      <c r="R1009" s="260" t="s">
        <v>33</v>
      </c>
      <c r="S1009" s="260" t="s">
        <v>33</v>
      </c>
      <c r="T1009" s="262">
        <v>0.9</v>
      </c>
      <c r="U1009" s="260" t="s">
        <v>33</v>
      </c>
      <c r="V1009" s="260" t="s">
        <v>33</v>
      </c>
      <c r="W1009" s="260" t="s">
        <v>33</v>
      </c>
      <c r="X1009" s="260" t="s">
        <v>33</v>
      </c>
      <c r="Y1009" s="262">
        <v>0.92</v>
      </c>
      <c r="Z1009" s="262" t="s">
        <v>33</v>
      </c>
      <c r="AA1009" s="262" t="s">
        <v>33</v>
      </c>
      <c r="AB1009" s="262" t="s">
        <v>33</v>
      </c>
      <c r="AC1009" s="262">
        <v>1</v>
      </c>
      <c r="AD1009" s="262">
        <v>0.92</v>
      </c>
      <c r="AE1009" s="260">
        <v>1</v>
      </c>
      <c r="AF1009" s="260">
        <v>1</v>
      </c>
      <c r="AG1009" s="260">
        <v>1</v>
      </c>
      <c r="AH1009" s="260">
        <v>0.99555848001316</v>
      </c>
      <c r="AI1009" s="262">
        <v>0.92</v>
      </c>
      <c r="AJ1009" s="260" t="s">
        <v>33</v>
      </c>
      <c r="AK1009" s="260" t="s">
        <v>33</v>
      </c>
      <c r="AL1009" s="260" t="s">
        <v>33</v>
      </c>
      <c r="AM1009" s="260">
        <v>1</v>
      </c>
      <c r="AN1009" s="259">
        <v>0.99</v>
      </c>
      <c r="AO1009" s="264">
        <v>1</v>
      </c>
      <c r="AP1009" s="264">
        <v>1</v>
      </c>
      <c r="AQ1009" s="264">
        <v>1</v>
      </c>
      <c r="AR1009" s="265">
        <v>1</v>
      </c>
      <c r="AS1009" s="286">
        <v>0.0656418488929858</v>
      </c>
      <c r="AT1009" s="267" t="s">
        <v>33</v>
      </c>
      <c r="AU1009" s="268" t="s">
        <v>33</v>
      </c>
      <c r="AV1009" s="268" t="s">
        <v>33</v>
      </c>
      <c r="AW1009" s="268" t="s">
        <v>33</v>
      </c>
      <c r="AX1009" s="224"/>
      <c r="AY1009" s="222"/>
    </row>
    <row r="1010" ht="15" spans="1:51">
      <c r="A1010" s="220"/>
      <c r="B1010" s="224"/>
      <c r="C1010" s="294" t="s">
        <v>927</v>
      </c>
      <c r="D1010" s="111" t="s">
        <v>25</v>
      </c>
      <c r="E1010" s="111" t="s">
        <v>928</v>
      </c>
      <c r="F1010" s="299" t="s">
        <v>1046</v>
      </c>
      <c r="G1010" s="300" t="s">
        <v>1046</v>
      </c>
      <c r="H1010" s="300" t="s">
        <v>1046</v>
      </c>
      <c r="I1010" s="300" t="s">
        <v>1046</v>
      </c>
      <c r="J1010" s="259">
        <v>0.9</v>
      </c>
      <c r="K1010" s="260">
        <v>0.972222222222222</v>
      </c>
      <c r="L1010" s="260">
        <v>0.909090909090909</v>
      </c>
      <c r="M1010" s="261">
        <v>0.84375</v>
      </c>
      <c r="N1010" s="261">
        <v>0.907859078590786</v>
      </c>
      <c r="O1010" s="262">
        <v>0.9</v>
      </c>
      <c r="P1010" s="263">
        <v>0.925036239387037</v>
      </c>
      <c r="Q1010" s="260">
        <v>0.95276334435522</v>
      </c>
      <c r="R1010" s="260">
        <v>0.974711997752178</v>
      </c>
      <c r="S1010" s="260">
        <v>0.884134747485849</v>
      </c>
      <c r="T1010" s="262">
        <v>0.9</v>
      </c>
      <c r="U1010" s="260">
        <v>0.919859184096086</v>
      </c>
      <c r="V1010" s="260">
        <v>0.936230514879547</v>
      </c>
      <c r="W1010" s="260">
        <v>0.924135993256533</v>
      </c>
      <c r="X1010" s="260">
        <v>0.902225641589273</v>
      </c>
      <c r="Y1010" s="262">
        <v>0.92</v>
      </c>
      <c r="Z1010" s="262">
        <v>0.862689393939394</v>
      </c>
      <c r="AA1010" s="262">
        <v>0.875373878364905</v>
      </c>
      <c r="AB1010" s="262">
        <v>0.841704718417047</v>
      </c>
      <c r="AC1010" s="262">
        <v>0.817811463761251</v>
      </c>
      <c r="AD1010" s="262">
        <v>0.92</v>
      </c>
      <c r="AE1010" s="260">
        <v>0.999928489702517</v>
      </c>
      <c r="AF1010" s="260">
        <v>0.998100063331222</v>
      </c>
      <c r="AG1010" s="260">
        <v>0.997813533665975</v>
      </c>
      <c r="AH1010" s="260">
        <v>0.993174690072602</v>
      </c>
      <c r="AI1010" s="262">
        <v>0.92</v>
      </c>
      <c r="AJ1010" s="260">
        <v>0.946501358695652</v>
      </c>
      <c r="AK1010" s="260">
        <v>0.937959705788295</v>
      </c>
      <c r="AL1010" s="260">
        <v>0.946458185264155</v>
      </c>
      <c r="AM1010" s="260">
        <v>0.928327645051195</v>
      </c>
      <c r="AN1010" s="259">
        <v>0.99</v>
      </c>
      <c r="AO1010" s="264">
        <v>1</v>
      </c>
      <c r="AP1010" s="264">
        <v>1</v>
      </c>
      <c r="AQ1010" s="264">
        <v>1</v>
      </c>
      <c r="AR1010" s="265">
        <v>1</v>
      </c>
      <c r="AS1010" s="286">
        <v>0.0656418488929858</v>
      </c>
      <c r="AT1010" s="267">
        <v>0.134615384615385</v>
      </c>
      <c r="AU1010" s="268">
        <v>0.0606060606060606</v>
      </c>
      <c r="AV1010" s="268">
        <v>0.136363636363636</v>
      </c>
      <c r="AW1010" s="268">
        <v>0.0764248704663212</v>
      </c>
      <c r="AX1010" s="224"/>
      <c r="AY1010" s="222"/>
    </row>
    <row r="1011" ht="15" spans="1:51">
      <c r="A1011" s="220"/>
      <c r="B1011" s="224"/>
      <c r="C1011" s="294" t="s">
        <v>927</v>
      </c>
      <c r="D1011" s="111" t="s">
        <v>125</v>
      </c>
      <c r="E1011" s="111" t="s">
        <v>928</v>
      </c>
      <c r="F1011" s="299" t="s">
        <v>1047</v>
      </c>
      <c r="G1011" s="300" t="s">
        <v>1047</v>
      </c>
      <c r="H1011" s="300" t="s">
        <v>1047</v>
      </c>
      <c r="I1011" s="300" t="s">
        <v>1047</v>
      </c>
      <c r="J1011" s="259">
        <v>0.9</v>
      </c>
      <c r="K1011" s="260" t="s">
        <v>33</v>
      </c>
      <c r="L1011" s="260" t="s">
        <v>33</v>
      </c>
      <c r="M1011" s="261" t="s">
        <v>33</v>
      </c>
      <c r="N1011" s="261" t="s">
        <v>33</v>
      </c>
      <c r="O1011" s="262">
        <v>0.9</v>
      </c>
      <c r="P1011" s="263" t="s">
        <v>33</v>
      </c>
      <c r="Q1011" s="260" t="s">
        <v>33</v>
      </c>
      <c r="R1011" s="260" t="s">
        <v>33</v>
      </c>
      <c r="S1011" s="260">
        <v>0</v>
      </c>
      <c r="T1011" s="262">
        <v>0.9</v>
      </c>
      <c r="U1011" s="260" t="s">
        <v>33</v>
      </c>
      <c r="V1011" s="260" t="s">
        <v>33</v>
      </c>
      <c r="W1011" s="260" t="s">
        <v>33</v>
      </c>
      <c r="X1011" s="260">
        <v>1</v>
      </c>
      <c r="Y1011" s="262">
        <v>0.92</v>
      </c>
      <c r="Z1011" s="262" t="s">
        <v>33</v>
      </c>
      <c r="AA1011" s="262" t="s">
        <v>33</v>
      </c>
      <c r="AB1011" s="262" t="s">
        <v>33</v>
      </c>
      <c r="AC1011" s="262" t="s">
        <v>33</v>
      </c>
      <c r="AD1011" s="262">
        <v>0.92</v>
      </c>
      <c r="AE1011" s="260">
        <v>0.995967741935484</v>
      </c>
      <c r="AF1011" s="260">
        <v>1</v>
      </c>
      <c r="AG1011" s="260">
        <v>1</v>
      </c>
      <c r="AH1011" s="260">
        <v>0.999057048561999</v>
      </c>
      <c r="AI1011" s="262">
        <v>0.92</v>
      </c>
      <c r="AJ1011" s="260" t="s">
        <v>33</v>
      </c>
      <c r="AK1011" s="260" t="s">
        <v>33</v>
      </c>
      <c r="AL1011" s="260" t="s">
        <v>33</v>
      </c>
      <c r="AM1011" s="260">
        <v>1</v>
      </c>
      <c r="AN1011" s="259">
        <v>0.99</v>
      </c>
      <c r="AO1011" s="264">
        <v>1</v>
      </c>
      <c r="AP1011" s="264">
        <v>1</v>
      </c>
      <c r="AQ1011" s="264">
        <v>1</v>
      </c>
      <c r="AR1011" s="265">
        <v>1</v>
      </c>
      <c r="AS1011" s="286">
        <v>0.0656418488929858</v>
      </c>
      <c r="AT1011" s="267" t="s">
        <v>33</v>
      </c>
      <c r="AU1011" s="268" t="s">
        <v>33</v>
      </c>
      <c r="AV1011" s="268" t="s">
        <v>33</v>
      </c>
      <c r="AW1011" s="268" t="s">
        <v>33</v>
      </c>
      <c r="AX1011" s="224"/>
      <c r="AY1011" s="222"/>
    </row>
    <row r="1012" ht="15" spans="1:51">
      <c r="A1012" s="220"/>
      <c r="B1012" s="224"/>
      <c r="C1012" s="294" t="s">
        <v>927</v>
      </c>
      <c r="D1012" s="111" t="s">
        <v>125</v>
      </c>
      <c r="E1012" s="111" t="s">
        <v>928</v>
      </c>
      <c r="F1012" s="299" t="s">
        <v>1048</v>
      </c>
      <c r="G1012" s="300" t="s">
        <v>1048</v>
      </c>
      <c r="H1012" s="300" t="s">
        <v>1048</v>
      </c>
      <c r="I1012" s="300" t="s">
        <v>1048</v>
      </c>
      <c r="J1012" s="259">
        <v>0.9</v>
      </c>
      <c r="K1012" s="260" t="s">
        <v>33</v>
      </c>
      <c r="L1012" s="260" t="s">
        <v>33</v>
      </c>
      <c r="M1012" s="261" t="s">
        <v>33</v>
      </c>
      <c r="N1012" s="261" t="s">
        <v>33</v>
      </c>
      <c r="O1012" s="262">
        <v>0.9</v>
      </c>
      <c r="P1012" s="263" t="s">
        <v>33</v>
      </c>
      <c r="Q1012" s="260" t="s">
        <v>33</v>
      </c>
      <c r="R1012" s="260" t="s">
        <v>33</v>
      </c>
      <c r="S1012" s="260">
        <v>0</v>
      </c>
      <c r="T1012" s="262">
        <v>0.9</v>
      </c>
      <c r="U1012" s="260" t="s">
        <v>33</v>
      </c>
      <c r="V1012" s="260" t="s">
        <v>33</v>
      </c>
      <c r="W1012" s="260" t="s">
        <v>33</v>
      </c>
      <c r="X1012" s="260">
        <v>1</v>
      </c>
      <c r="Y1012" s="262">
        <v>0.92</v>
      </c>
      <c r="Z1012" s="262" t="s">
        <v>33</v>
      </c>
      <c r="AA1012" s="262" t="s">
        <v>33</v>
      </c>
      <c r="AB1012" s="262" t="s">
        <v>33</v>
      </c>
      <c r="AC1012" s="262" t="s">
        <v>33</v>
      </c>
      <c r="AD1012" s="262">
        <v>0.92</v>
      </c>
      <c r="AE1012" s="260">
        <v>1</v>
      </c>
      <c r="AF1012" s="260">
        <v>1</v>
      </c>
      <c r="AG1012" s="260">
        <v>1</v>
      </c>
      <c r="AH1012" s="260">
        <v>0.997097844112769</v>
      </c>
      <c r="AI1012" s="262">
        <v>0.92</v>
      </c>
      <c r="AJ1012" s="260" t="s">
        <v>33</v>
      </c>
      <c r="AK1012" s="260">
        <v>1</v>
      </c>
      <c r="AL1012" s="260" t="s">
        <v>33</v>
      </c>
      <c r="AM1012" s="260">
        <v>1</v>
      </c>
      <c r="AN1012" s="259">
        <v>0.99</v>
      </c>
      <c r="AO1012" s="264">
        <v>1</v>
      </c>
      <c r="AP1012" s="264">
        <v>1</v>
      </c>
      <c r="AQ1012" s="264">
        <v>1</v>
      </c>
      <c r="AR1012" s="265">
        <v>1</v>
      </c>
      <c r="AS1012" s="286">
        <v>0.0656418488929858</v>
      </c>
      <c r="AT1012" s="267" t="s">
        <v>33</v>
      </c>
      <c r="AU1012" s="268" t="s">
        <v>33</v>
      </c>
      <c r="AV1012" s="268" t="s">
        <v>33</v>
      </c>
      <c r="AW1012" s="268" t="s">
        <v>33</v>
      </c>
      <c r="AX1012" s="224"/>
      <c r="AY1012" s="222"/>
    </row>
    <row r="1013" ht="15" spans="1:51">
      <c r="A1013" s="220"/>
      <c r="B1013" s="224"/>
      <c r="C1013" s="294" t="s">
        <v>927</v>
      </c>
      <c r="D1013" s="111" t="s">
        <v>125</v>
      </c>
      <c r="E1013" s="111" t="s">
        <v>928</v>
      </c>
      <c r="F1013" s="299" t="s">
        <v>1049</v>
      </c>
      <c r="G1013" s="300" t="s">
        <v>1049</v>
      </c>
      <c r="H1013" s="300" t="s">
        <v>1049</v>
      </c>
      <c r="I1013" s="300" t="s">
        <v>1049</v>
      </c>
      <c r="J1013" s="259">
        <v>0.9</v>
      </c>
      <c r="K1013" s="260" t="s">
        <v>33</v>
      </c>
      <c r="L1013" s="260" t="s">
        <v>33</v>
      </c>
      <c r="M1013" s="261" t="s">
        <v>33</v>
      </c>
      <c r="N1013" s="261" t="s">
        <v>33</v>
      </c>
      <c r="O1013" s="262">
        <v>0.9</v>
      </c>
      <c r="P1013" s="263" t="s">
        <v>33</v>
      </c>
      <c r="Q1013" s="260" t="s">
        <v>33</v>
      </c>
      <c r="R1013" s="260" t="s">
        <v>33</v>
      </c>
      <c r="S1013" s="260" t="s">
        <v>33</v>
      </c>
      <c r="T1013" s="262">
        <v>0.9</v>
      </c>
      <c r="U1013" s="260" t="s">
        <v>33</v>
      </c>
      <c r="V1013" s="260" t="s">
        <v>33</v>
      </c>
      <c r="W1013" s="260" t="s">
        <v>33</v>
      </c>
      <c r="X1013" s="260" t="s">
        <v>33</v>
      </c>
      <c r="Y1013" s="262">
        <v>0.92</v>
      </c>
      <c r="Z1013" s="262" t="s">
        <v>33</v>
      </c>
      <c r="AA1013" s="262" t="s">
        <v>33</v>
      </c>
      <c r="AB1013" s="262" t="s">
        <v>33</v>
      </c>
      <c r="AC1013" s="262" t="s">
        <v>33</v>
      </c>
      <c r="AD1013" s="262">
        <v>0.92</v>
      </c>
      <c r="AE1013" s="260">
        <v>1</v>
      </c>
      <c r="AF1013" s="260">
        <v>1</v>
      </c>
      <c r="AG1013" s="260">
        <v>1</v>
      </c>
      <c r="AH1013" s="260">
        <v>0.999498243853487</v>
      </c>
      <c r="AI1013" s="262">
        <v>0.92</v>
      </c>
      <c r="AJ1013" s="260" t="s">
        <v>33</v>
      </c>
      <c r="AK1013" s="260" t="s">
        <v>33</v>
      </c>
      <c r="AL1013" s="260" t="s">
        <v>33</v>
      </c>
      <c r="AM1013" s="260" t="s">
        <v>33</v>
      </c>
      <c r="AN1013" s="259">
        <v>0.99</v>
      </c>
      <c r="AO1013" s="264" t="s">
        <v>33</v>
      </c>
      <c r="AP1013" s="264" t="s">
        <v>33</v>
      </c>
      <c r="AQ1013" s="264" t="s">
        <v>33</v>
      </c>
      <c r="AR1013" s="265">
        <v>1</v>
      </c>
      <c r="AS1013" s="286">
        <v>0.0656418488929858</v>
      </c>
      <c r="AT1013" s="267" t="s">
        <v>33</v>
      </c>
      <c r="AU1013" s="268" t="s">
        <v>33</v>
      </c>
      <c r="AV1013" s="268" t="s">
        <v>33</v>
      </c>
      <c r="AW1013" s="268" t="s">
        <v>33</v>
      </c>
      <c r="AX1013" s="224"/>
      <c r="AY1013" s="222"/>
    </row>
    <row r="1014" ht="15" spans="1:51">
      <c r="A1014" s="220"/>
      <c r="B1014" s="224"/>
      <c r="C1014" s="294" t="s">
        <v>927</v>
      </c>
      <c r="D1014" s="111" t="s">
        <v>25</v>
      </c>
      <c r="E1014" s="111" t="s">
        <v>928</v>
      </c>
      <c r="F1014" s="299" t="s">
        <v>1050</v>
      </c>
      <c r="G1014" s="300" t="s">
        <v>1050</v>
      </c>
      <c r="H1014" s="300" t="s">
        <v>1050</v>
      </c>
      <c r="I1014" s="300" t="s">
        <v>1050</v>
      </c>
      <c r="J1014" s="259">
        <v>0.9</v>
      </c>
      <c r="K1014" s="260">
        <v>0.933333333333333</v>
      </c>
      <c r="L1014" s="260">
        <v>0.928571428571429</v>
      </c>
      <c r="M1014" s="261">
        <v>1</v>
      </c>
      <c r="N1014" s="261">
        <v>0.90633608815427</v>
      </c>
      <c r="O1014" s="262">
        <v>0.9</v>
      </c>
      <c r="P1014" s="263">
        <v>0.959270516717325</v>
      </c>
      <c r="Q1014" s="260">
        <v>0.9581589958159</v>
      </c>
      <c r="R1014" s="260">
        <v>0.976568405139834</v>
      </c>
      <c r="S1014" s="260">
        <v>0.936879852383108</v>
      </c>
      <c r="T1014" s="262">
        <v>0.9</v>
      </c>
      <c r="U1014" s="260">
        <v>0.862613981762918</v>
      </c>
      <c r="V1014" s="260">
        <v>0.942817294281729</v>
      </c>
      <c r="W1014" s="260">
        <v>0.901738473167045</v>
      </c>
      <c r="X1014" s="260">
        <v>0.836925112279358</v>
      </c>
      <c r="Y1014" s="262">
        <v>0.92</v>
      </c>
      <c r="Z1014" s="262">
        <v>0.793201133144476</v>
      </c>
      <c r="AA1014" s="262">
        <v>0.917847025495751</v>
      </c>
      <c r="AB1014" s="262">
        <v>0.940594059405941</v>
      </c>
      <c r="AC1014" s="262">
        <v>0.855676066522054</v>
      </c>
      <c r="AD1014" s="262">
        <v>0.92</v>
      </c>
      <c r="AE1014" s="260">
        <v>0.991409652210225</v>
      </c>
      <c r="AF1014" s="260">
        <v>0.985621346407694</v>
      </c>
      <c r="AG1014" s="260">
        <v>0.982070051890289</v>
      </c>
      <c r="AH1014" s="260">
        <v>0.982503440906951</v>
      </c>
      <c r="AI1014" s="262">
        <v>0.92</v>
      </c>
      <c r="AJ1014" s="260">
        <v>0.911544227886057</v>
      </c>
      <c r="AK1014" s="260">
        <v>0.947858472998138</v>
      </c>
      <c r="AL1014" s="260">
        <v>0.948985863552551</v>
      </c>
      <c r="AM1014" s="260">
        <v>0.913304191885227</v>
      </c>
      <c r="AN1014" s="259">
        <v>0.99</v>
      </c>
      <c r="AO1014" s="264">
        <v>1</v>
      </c>
      <c r="AP1014" s="264">
        <v>1</v>
      </c>
      <c r="AQ1014" s="264">
        <v>1</v>
      </c>
      <c r="AR1014" s="265">
        <v>1</v>
      </c>
      <c r="AS1014" s="286">
        <v>0.0656418488929858</v>
      </c>
      <c r="AT1014" s="267">
        <v>0.1</v>
      </c>
      <c r="AU1014" s="268">
        <v>0</v>
      </c>
      <c r="AV1014" s="268">
        <v>0</v>
      </c>
      <c r="AW1014" s="268">
        <v>0.0635451505016722</v>
      </c>
      <c r="AX1014" s="224"/>
      <c r="AY1014" s="222"/>
    </row>
    <row r="1015" ht="15" spans="1:51">
      <c r="A1015" s="220"/>
      <c r="B1015" s="224"/>
      <c r="C1015" s="294" t="s">
        <v>927</v>
      </c>
      <c r="D1015" s="111" t="s">
        <v>125</v>
      </c>
      <c r="E1015" s="111" t="s">
        <v>928</v>
      </c>
      <c r="F1015" s="297" t="s">
        <v>1051</v>
      </c>
      <c r="G1015" s="298" t="s">
        <v>1051</v>
      </c>
      <c r="H1015" s="298" t="s">
        <v>1051</v>
      </c>
      <c r="I1015" s="298" t="s">
        <v>1051</v>
      </c>
      <c r="J1015" s="259">
        <v>0.9</v>
      </c>
      <c r="K1015" s="260" t="s">
        <v>33</v>
      </c>
      <c r="L1015" s="260" t="s">
        <v>33</v>
      </c>
      <c r="M1015" s="261" t="s">
        <v>33</v>
      </c>
      <c r="N1015" s="261" t="s">
        <v>33</v>
      </c>
      <c r="O1015" s="262">
        <v>0.9</v>
      </c>
      <c r="P1015" s="263" t="s">
        <v>33</v>
      </c>
      <c r="Q1015" s="260" t="s">
        <v>33</v>
      </c>
      <c r="R1015" s="260" t="s">
        <v>33</v>
      </c>
      <c r="S1015" s="260">
        <v>1</v>
      </c>
      <c r="T1015" s="262">
        <v>0.9</v>
      </c>
      <c r="U1015" s="260" t="s">
        <v>33</v>
      </c>
      <c r="V1015" s="260" t="s">
        <v>33</v>
      </c>
      <c r="W1015" s="260" t="s">
        <v>33</v>
      </c>
      <c r="X1015" s="260">
        <v>1</v>
      </c>
      <c r="Y1015" s="262">
        <v>0.92</v>
      </c>
      <c r="Z1015" s="262" t="s">
        <v>33</v>
      </c>
      <c r="AA1015" s="262" t="s">
        <v>33</v>
      </c>
      <c r="AB1015" s="262" t="s">
        <v>33</v>
      </c>
      <c r="AC1015" s="262" t="s">
        <v>33</v>
      </c>
      <c r="AD1015" s="262">
        <v>0.92</v>
      </c>
      <c r="AE1015" s="260">
        <v>1</v>
      </c>
      <c r="AF1015" s="260">
        <v>0.994587280108254</v>
      </c>
      <c r="AG1015" s="260">
        <v>0.994263862332696</v>
      </c>
      <c r="AH1015" s="260">
        <v>0.998136645962733</v>
      </c>
      <c r="AI1015" s="262">
        <v>0.92</v>
      </c>
      <c r="AJ1015" s="260" t="s">
        <v>33</v>
      </c>
      <c r="AK1015" s="260" t="s">
        <v>33</v>
      </c>
      <c r="AL1015" s="260" t="s">
        <v>33</v>
      </c>
      <c r="AM1015" s="260">
        <v>1</v>
      </c>
      <c r="AN1015" s="259">
        <v>0.99</v>
      </c>
      <c r="AO1015" s="264">
        <v>1</v>
      </c>
      <c r="AP1015" s="264">
        <v>1</v>
      </c>
      <c r="AQ1015" s="264">
        <v>1</v>
      </c>
      <c r="AR1015" s="265">
        <v>1</v>
      </c>
      <c r="AS1015" s="286">
        <v>0.0656418488929858</v>
      </c>
      <c r="AT1015" s="267" t="s">
        <v>33</v>
      </c>
      <c r="AU1015" s="268" t="s">
        <v>33</v>
      </c>
      <c r="AV1015" s="268" t="s">
        <v>33</v>
      </c>
      <c r="AW1015" s="268">
        <v>0.666666666666667</v>
      </c>
      <c r="AX1015" s="224"/>
      <c r="AY1015" s="222"/>
    </row>
    <row r="1016" ht="15" spans="1:51">
      <c r="A1016" s="220"/>
      <c r="B1016" s="224"/>
      <c r="C1016" s="294" t="s">
        <v>927</v>
      </c>
      <c r="D1016" s="111" t="s">
        <v>125</v>
      </c>
      <c r="E1016" s="111" t="s">
        <v>928</v>
      </c>
      <c r="F1016" s="297" t="s">
        <v>1052</v>
      </c>
      <c r="G1016" s="298" t="s">
        <v>1052</v>
      </c>
      <c r="H1016" s="298" t="s">
        <v>1052</v>
      </c>
      <c r="I1016" s="298" t="s">
        <v>1052</v>
      </c>
      <c r="J1016" s="259">
        <v>0.9</v>
      </c>
      <c r="K1016" s="260" t="s">
        <v>33</v>
      </c>
      <c r="L1016" s="260" t="s">
        <v>33</v>
      </c>
      <c r="M1016" s="261" t="s">
        <v>33</v>
      </c>
      <c r="N1016" s="261" t="s">
        <v>33</v>
      </c>
      <c r="O1016" s="262">
        <v>0.9</v>
      </c>
      <c r="P1016" s="263" t="s">
        <v>33</v>
      </c>
      <c r="Q1016" s="260" t="s">
        <v>33</v>
      </c>
      <c r="R1016" s="260" t="s">
        <v>33</v>
      </c>
      <c r="S1016" s="260">
        <v>0</v>
      </c>
      <c r="T1016" s="262">
        <v>0.9</v>
      </c>
      <c r="U1016" s="260" t="s">
        <v>33</v>
      </c>
      <c r="V1016" s="260" t="s">
        <v>33</v>
      </c>
      <c r="W1016" s="260" t="s">
        <v>33</v>
      </c>
      <c r="X1016" s="260">
        <v>0.9375</v>
      </c>
      <c r="Y1016" s="262">
        <v>0.92</v>
      </c>
      <c r="Z1016" s="262" t="s">
        <v>33</v>
      </c>
      <c r="AA1016" s="262" t="s">
        <v>33</v>
      </c>
      <c r="AB1016" s="262" t="s">
        <v>33</v>
      </c>
      <c r="AC1016" s="262" t="s">
        <v>33</v>
      </c>
      <c r="AD1016" s="262">
        <v>0.92</v>
      </c>
      <c r="AE1016" s="260">
        <v>1</v>
      </c>
      <c r="AF1016" s="260">
        <v>0.997134670487106</v>
      </c>
      <c r="AG1016" s="260">
        <v>1</v>
      </c>
      <c r="AH1016" s="260">
        <v>0.999578165865182</v>
      </c>
      <c r="AI1016" s="262">
        <v>0.92</v>
      </c>
      <c r="AJ1016" s="260" t="s">
        <v>33</v>
      </c>
      <c r="AK1016" s="260" t="s">
        <v>33</v>
      </c>
      <c r="AL1016" s="260" t="s">
        <v>33</v>
      </c>
      <c r="AM1016" s="260">
        <v>0.941176470588235</v>
      </c>
      <c r="AN1016" s="259">
        <v>0.99</v>
      </c>
      <c r="AO1016" s="264" t="s">
        <v>33</v>
      </c>
      <c r="AP1016" s="264" t="s">
        <v>33</v>
      </c>
      <c r="AQ1016" s="264">
        <v>1</v>
      </c>
      <c r="AR1016" s="265">
        <v>1</v>
      </c>
      <c r="AS1016" s="286">
        <v>0.0656418488929858</v>
      </c>
      <c r="AT1016" s="267" t="s">
        <v>33</v>
      </c>
      <c r="AU1016" s="268" t="s">
        <v>33</v>
      </c>
      <c r="AV1016" s="268" t="s">
        <v>33</v>
      </c>
      <c r="AW1016" s="268" t="s">
        <v>33</v>
      </c>
      <c r="AX1016" s="224"/>
      <c r="AY1016" s="222"/>
    </row>
    <row r="1017" ht="15" spans="1:51">
      <c r="A1017" s="220"/>
      <c r="B1017" s="224"/>
      <c r="C1017" s="294" t="s">
        <v>927</v>
      </c>
      <c r="D1017" s="111" t="s">
        <v>125</v>
      </c>
      <c r="E1017" s="111" t="s">
        <v>928</v>
      </c>
      <c r="F1017" s="297" t="s">
        <v>1053</v>
      </c>
      <c r="G1017" s="298" t="s">
        <v>1053</v>
      </c>
      <c r="H1017" s="298" t="s">
        <v>1053</v>
      </c>
      <c r="I1017" s="298" t="s">
        <v>1053</v>
      </c>
      <c r="J1017" s="259">
        <v>0.9</v>
      </c>
      <c r="K1017" s="260" t="s">
        <v>33</v>
      </c>
      <c r="L1017" s="260" t="s">
        <v>33</v>
      </c>
      <c r="M1017" s="261" t="s">
        <v>33</v>
      </c>
      <c r="N1017" s="261" t="s">
        <v>33</v>
      </c>
      <c r="O1017" s="262">
        <v>0.9</v>
      </c>
      <c r="P1017" s="263" t="s">
        <v>33</v>
      </c>
      <c r="Q1017" s="260" t="s">
        <v>33</v>
      </c>
      <c r="R1017" s="260" t="s">
        <v>33</v>
      </c>
      <c r="S1017" s="260">
        <v>0</v>
      </c>
      <c r="T1017" s="262">
        <v>0.9</v>
      </c>
      <c r="U1017" s="260" t="s">
        <v>33</v>
      </c>
      <c r="V1017" s="260" t="s">
        <v>33</v>
      </c>
      <c r="W1017" s="260" t="s">
        <v>33</v>
      </c>
      <c r="X1017" s="260">
        <v>1</v>
      </c>
      <c r="Y1017" s="262">
        <v>0.92</v>
      </c>
      <c r="Z1017" s="262" t="s">
        <v>33</v>
      </c>
      <c r="AA1017" s="262" t="s">
        <v>33</v>
      </c>
      <c r="AB1017" s="262" t="s">
        <v>33</v>
      </c>
      <c r="AC1017" s="262">
        <v>1</v>
      </c>
      <c r="AD1017" s="262">
        <v>0.92</v>
      </c>
      <c r="AE1017" s="260">
        <v>1</v>
      </c>
      <c r="AF1017" s="260">
        <v>1</v>
      </c>
      <c r="AG1017" s="260">
        <v>1</v>
      </c>
      <c r="AH1017" s="260">
        <v>1</v>
      </c>
      <c r="AI1017" s="262">
        <v>0.92</v>
      </c>
      <c r="AJ1017" s="260" t="s">
        <v>33</v>
      </c>
      <c r="AK1017" s="260" t="s">
        <v>33</v>
      </c>
      <c r="AL1017" s="260" t="s">
        <v>33</v>
      </c>
      <c r="AM1017" s="260">
        <v>1</v>
      </c>
      <c r="AN1017" s="259">
        <v>0.99</v>
      </c>
      <c r="AO1017" s="264">
        <v>1</v>
      </c>
      <c r="AP1017" s="264">
        <v>1</v>
      </c>
      <c r="AQ1017" s="264">
        <v>1</v>
      </c>
      <c r="AR1017" s="265">
        <v>1</v>
      </c>
      <c r="AS1017" s="286">
        <v>0.0656418488929858</v>
      </c>
      <c r="AT1017" s="267" t="s">
        <v>33</v>
      </c>
      <c r="AU1017" s="268" t="s">
        <v>33</v>
      </c>
      <c r="AV1017" s="268" t="s">
        <v>33</v>
      </c>
      <c r="AW1017" s="268" t="s">
        <v>33</v>
      </c>
      <c r="AX1017" s="224"/>
      <c r="AY1017" s="222"/>
    </row>
    <row r="1018" ht="15" spans="1:51">
      <c r="A1018" s="220"/>
      <c r="B1018" s="224"/>
      <c r="C1018" s="294" t="s">
        <v>927</v>
      </c>
      <c r="D1018" s="111" t="s">
        <v>125</v>
      </c>
      <c r="E1018" s="111" t="s">
        <v>928</v>
      </c>
      <c r="F1018" s="299" t="s">
        <v>1054</v>
      </c>
      <c r="G1018" s="300" t="s">
        <v>1054</v>
      </c>
      <c r="H1018" s="300" t="s">
        <v>1054</v>
      </c>
      <c r="I1018" s="300" t="s">
        <v>1054</v>
      </c>
      <c r="J1018" s="259">
        <v>0.9</v>
      </c>
      <c r="K1018" s="260" t="s">
        <v>33</v>
      </c>
      <c r="L1018" s="260" t="s">
        <v>33</v>
      </c>
      <c r="M1018" s="261" t="s">
        <v>33</v>
      </c>
      <c r="N1018" s="261" t="s">
        <v>33</v>
      </c>
      <c r="O1018" s="262">
        <v>0.9</v>
      </c>
      <c r="P1018" s="263" t="s">
        <v>33</v>
      </c>
      <c r="Q1018" s="260" t="s">
        <v>33</v>
      </c>
      <c r="R1018" s="260" t="s">
        <v>33</v>
      </c>
      <c r="S1018" s="260">
        <v>0</v>
      </c>
      <c r="T1018" s="262">
        <v>0.9</v>
      </c>
      <c r="U1018" s="260" t="s">
        <v>33</v>
      </c>
      <c r="V1018" s="260" t="s">
        <v>33</v>
      </c>
      <c r="W1018" s="260" t="s">
        <v>33</v>
      </c>
      <c r="X1018" s="260">
        <v>1</v>
      </c>
      <c r="Y1018" s="262">
        <v>0.92</v>
      </c>
      <c r="Z1018" s="262" t="s">
        <v>33</v>
      </c>
      <c r="AA1018" s="262" t="s">
        <v>33</v>
      </c>
      <c r="AB1018" s="262" t="s">
        <v>33</v>
      </c>
      <c r="AC1018" s="262" t="s">
        <v>33</v>
      </c>
      <c r="AD1018" s="262">
        <v>0.92</v>
      </c>
      <c r="AE1018" s="260">
        <v>1</v>
      </c>
      <c r="AF1018" s="260">
        <v>1</v>
      </c>
      <c r="AG1018" s="260">
        <v>1</v>
      </c>
      <c r="AH1018" s="260">
        <v>0.999865392381209</v>
      </c>
      <c r="AI1018" s="262">
        <v>0.92</v>
      </c>
      <c r="AJ1018" s="260" t="s">
        <v>33</v>
      </c>
      <c r="AK1018" s="260" t="s">
        <v>33</v>
      </c>
      <c r="AL1018" s="260" t="s">
        <v>33</v>
      </c>
      <c r="AM1018" s="260">
        <v>1</v>
      </c>
      <c r="AN1018" s="259">
        <v>0.99</v>
      </c>
      <c r="AO1018" s="264" t="s">
        <v>33</v>
      </c>
      <c r="AP1018" s="264">
        <v>1</v>
      </c>
      <c r="AQ1018" s="264" t="s">
        <v>33</v>
      </c>
      <c r="AR1018" s="265">
        <v>1</v>
      </c>
      <c r="AS1018" s="286">
        <v>0.0656418488929858</v>
      </c>
      <c r="AT1018" s="267" t="s">
        <v>33</v>
      </c>
      <c r="AU1018" s="268" t="s">
        <v>33</v>
      </c>
      <c r="AV1018" s="268" t="s">
        <v>33</v>
      </c>
      <c r="AW1018" s="268" t="s">
        <v>33</v>
      </c>
      <c r="AX1018" s="224"/>
      <c r="AY1018" s="222"/>
    </row>
    <row r="1019" ht="15" spans="1:51">
      <c r="A1019" s="220"/>
      <c r="B1019" s="224"/>
      <c r="C1019" s="294" t="s">
        <v>927</v>
      </c>
      <c r="D1019" s="111" t="s">
        <v>25</v>
      </c>
      <c r="E1019" s="111" t="s">
        <v>928</v>
      </c>
      <c r="F1019" s="299" t="s">
        <v>1055</v>
      </c>
      <c r="G1019" s="300" t="s">
        <v>1055</v>
      </c>
      <c r="H1019" s="300" t="s">
        <v>1055</v>
      </c>
      <c r="I1019" s="300" t="s">
        <v>1055</v>
      </c>
      <c r="J1019" s="259">
        <v>0.9</v>
      </c>
      <c r="K1019" s="260">
        <v>0.944444444444444</v>
      </c>
      <c r="L1019" s="260">
        <v>0.866666666666667</v>
      </c>
      <c r="M1019" s="261">
        <v>0.944444444444444</v>
      </c>
      <c r="N1019" s="261">
        <v>0.955607476635514</v>
      </c>
      <c r="O1019" s="262">
        <v>0.9</v>
      </c>
      <c r="P1019" s="263">
        <v>0.97005742411813</v>
      </c>
      <c r="Q1019" s="260">
        <v>0.989748369058714</v>
      </c>
      <c r="R1019" s="260">
        <v>0.978046103183315</v>
      </c>
      <c r="S1019" s="260">
        <v>0.969222995475321</v>
      </c>
      <c r="T1019" s="262">
        <v>0.9</v>
      </c>
      <c r="U1019" s="260">
        <v>0.884331419196062</v>
      </c>
      <c r="V1019" s="260">
        <v>0.906803355079217</v>
      </c>
      <c r="W1019" s="260">
        <v>0.901756311745335</v>
      </c>
      <c r="X1019" s="260">
        <v>0.874801901743265</v>
      </c>
      <c r="Y1019" s="262">
        <v>0.92</v>
      </c>
      <c r="Z1019" s="262">
        <v>0.919908466819222</v>
      </c>
      <c r="AA1019" s="262">
        <v>0.924024640657084</v>
      </c>
      <c r="AB1019" s="262">
        <v>0.939890710382514</v>
      </c>
      <c r="AC1019" s="262">
        <v>0.902764929591942</v>
      </c>
      <c r="AD1019" s="262">
        <v>0.92</v>
      </c>
      <c r="AE1019" s="260">
        <v>0.990524781341108</v>
      </c>
      <c r="AF1019" s="260">
        <v>0.981898265026589</v>
      </c>
      <c r="AG1019" s="260">
        <v>0.983654362673624</v>
      </c>
      <c r="AH1019" s="260">
        <v>0.979683446168962</v>
      </c>
      <c r="AI1019" s="262">
        <v>0.92</v>
      </c>
      <c r="AJ1019" s="260">
        <v>0.937804030576789</v>
      </c>
      <c r="AK1019" s="260">
        <v>0.933376040999359</v>
      </c>
      <c r="AL1019" s="260">
        <v>0.952054794520548</v>
      </c>
      <c r="AM1019" s="260">
        <v>0.927649354548184</v>
      </c>
      <c r="AN1019" s="259">
        <v>0.99</v>
      </c>
      <c r="AO1019" s="264">
        <v>1</v>
      </c>
      <c r="AP1019" s="264">
        <v>1</v>
      </c>
      <c r="AQ1019" s="264">
        <v>1</v>
      </c>
      <c r="AR1019" s="265">
        <v>1</v>
      </c>
      <c r="AS1019" s="286">
        <v>0.0656418488929858</v>
      </c>
      <c r="AT1019" s="267">
        <v>0.0256410256410256</v>
      </c>
      <c r="AU1019" s="268">
        <v>0.0384615384615385</v>
      </c>
      <c r="AV1019" s="268">
        <v>0.08</v>
      </c>
      <c r="AW1019" s="268">
        <v>0.0533333333333333</v>
      </c>
      <c r="AX1019" s="224"/>
      <c r="AY1019" s="222"/>
    </row>
    <row r="1020" ht="15" spans="1:51">
      <c r="A1020" s="220"/>
      <c r="B1020" s="224"/>
      <c r="C1020" s="294" t="s">
        <v>927</v>
      </c>
      <c r="D1020" s="111" t="s">
        <v>25</v>
      </c>
      <c r="E1020" s="111" t="s">
        <v>928</v>
      </c>
      <c r="F1020" s="297" t="s">
        <v>1056</v>
      </c>
      <c r="G1020" s="298" t="s">
        <v>1056</v>
      </c>
      <c r="H1020" s="298" t="s">
        <v>1056</v>
      </c>
      <c r="I1020" s="298" t="s">
        <v>1056</v>
      </c>
      <c r="J1020" s="259">
        <v>0.9</v>
      </c>
      <c r="K1020" s="260">
        <v>1</v>
      </c>
      <c r="L1020" s="260">
        <v>1</v>
      </c>
      <c r="M1020" s="261">
        <v>1</v>
      </c>
      <c r="N1020" s="261">
        <v>0.988023952095808</v>
      </c>
      <c r="O1020" s="262">
        <v>0.9</v>
      </c>
      <c r="P1020" s="263">
        <v>0.971339563862928</v>
      </c>
      <c r="Q1020" s="260">
        <v>0.987635239567233</v>
      </c>
      <c r="R1020" s="260">
        <v>0.989496717724289</v>
      </c>
      <c r="S1020" s="260">
        <v>0.980795982763886</v>
      </c>
      <c r="T1020" s="262">
        <v>0.9</v>
      </c>
      <c r="U1020" s="260">
        <v>0.910591900311526</v>
      </c>
      <c r="V1020" s="260">
        <v>0.920401854714065</v>
      </c>
      <c r="W1020" s="260">
        <v>0.947483588621444</v>
      </c>
      <c r="X1020" s="260">
        <v>0.929901944152275</v>
      </c>
      <c r="Y1020" s="262">
        <v>0.92</v>
      </c>
      <c r="Z1020" s="262">
        <v>0.941471571906355</v>
      </c>
      <c r="AA1020" s="262">
        <v>0.917883211678832</v>
      </c>
      <c r="AB1020" s="262">
        <v>0.958944281524927</v>
      </c>
      <c r="AC1020" s="262">
        <v>0.936472159612656</v>
      </c>
      <c r="AD1020" s="262">
        <v>0.92</v>
      </c>
      <c r="AE1020" s="260">
        <v>0.999668435013263</v>
      </c>
      <c r="AF1020" s="260">
        <v>0.991535671100363</v>
      </c>
      <c r="AG1020" s="260">
        <v>0.997288503253796</v>
      </c>
      <c r="AH1020" s="260">
        <v>0.994433511385999</v>
      </c>
      <c r="AI1020" s="262">
        <v>0.92</v>
      </c>
      <c r="AJ1020" s="260">
        <v>0.96218487394958</v>
      </c>
      <c r="AK1020" s="260">
        <v>0.955507325013565</v>
      </c>
      <c r="AL1020" s="260">
        <v>0.979055597867479</v>
      </c>
      <c r="AM1020" s="260">
        <v>0.969293236898871</v>
      </c>
      <c r="AN1020" s="259">
        <v>0.99</v>
      </c>
      <c r="AO1020" s="264">
        <v>1</v>
      </c>
      <c r="AP1020" s="264">
        <v>1</v>
      </c>
      <c r="AQ1020" s="264">
        <v>1</v>
      </c>
      <c r="AR1020" s="265">
        <v>1</v>
      </c>
      <c r="AS1020" s="286">
        <v>0.0656418488929858</v>
      </c>
      <c r="AT1020" s="267">
        <v>0.0833333333333333</v>
      </c>
      <c r="AU1020" s="268">
        <v>0.05</v>
      </c>
      <c r="AV1020" s="268">
        <v>0</v>
      </c>
      <c r="AW1020" s="268">
        <v>0.0529197080291971</v>
      </c>
      <c r="AX1020" s="224"/>
      <c r="AY1020" s="222"/>
    </row>
    <row r="1021" ht="15" spans="1:51">
      <c r="A1021" s="220"/>
      <c r="B1021" s="224"/>
      <c r="C1021" s="294" t="s">
        <v>927</v>
      </c>
      <c r="D1021" s="111" t="s">
        <v>25</v>
      </c>
      <c r="E1021" s="111" t="s">
        <v>928</v>
      </c>
      <c r="F1021" s="297" t="s">
        <v>1057</v>
      </c>
      <c r="G1021" s="298" t="s">
        <v>1057</v>
      </c>
      <c r="H1021" s="298" t="s">
        <v>1057</v>
      </c>
      <c r="I1021" s="298" t="s">
        <v>1057</v>
      </c>
      <c r="J1021" s="259">
        <v>0.9</v>
      </c>
      <c r="K1021" s="260">
        <v>0.916666666666667</v>
      </c>
      <c r="L1021" s="260">
        <v>0.8125</v>
      </c>
      <c r="M1021" s="261">
        <v>0.777777777777778</v>
      </c>
      <c r="N1021" s="261">
        <v>0.842105263157895</v>
      </c>
      <c r="O1021" s="262">
        <v>0.9</v>
      </c>
      <c r="P1021" s="263">
        <v>0.824813895781638</v>
      </c>
      <c r="Q1021" s="260">
        <v>0.863808322824716</v>
      </c>
      <c r="R1021" s="260">
        <v>0.910931174089069</v>
      </c>
      <c r="S1021" s="260">
        <v>0.825741661810346</v>
      </c>
      <c r="T1021" s="262">
        <v>0.9</v>
      </c>
      <c r="U1021" s="260">
        <v>0.78287841191067</v>
      </c>
      <c r="V1021" s="260">
        <v>0.807692307692308</v>
      </c>
      <c r="W1021" s="260">
        <v>0.81140350877193</v>
      </c>
      <c r="X1021" s="260">
        <v>0.71496334042582</v>
      </c>
      <c r="Y1021" s="262">
        <v>0.92</v>
      </c>
      <c r="Z1021" s="262">
        <v>0.729986431478969</v>
      </c>
      <c r="AA1021" s="262">
        <v>0.731397459165154</v>
      </c>
      <c r="AB1021" s="262">
        <v>0.794824399260628</v>
      </c>
      <c r="AC1021" s="262">
        <v>0.654301975225979</v>
      </c>
      <c r="AD1021" s="262">
        <v>0.92</v>
      </c>
      <c r="AE1021" s="260">
        <v>0.996669838249286</v>
      </c>
      <c r="AF1021" s="260">
        <v>0.976425519375276</v>
      </c>
      <c r="AG1021" s="260">
        <v>0.926342423390498</v>
      </c>
      <c r="AH1021" s="260">
        <v>0.98155929038282</v>
      </c>
      <c r="AI1021" s="262">
        <v>0.92</v>
      </c>
      <c r="AJ1021" s="260">
        <v>0.880218166561779</v>
      </c>
      <c r="AK1021" s="260">
        <v>0.85072531586336</v>
      </c>
      <c r="AL1021" s="260">
        <v>0.880456490727532</v>
      </c>
      <c r="AM1021" s="260">
        <v>0.850575360375083</v>
      </c>
      <c r="AN1021" s="259">
        <v>0.99</v>
      </c>
      <c r="AO1021" s="264">
        <v>1</v>
      </c>
      <c r="AP1021" s="264">
        <v>1</v>
      </c>
      <c r="AQ1021" s="264">
        <v>1</v>
      </c>
      <c r="AR1021" s="265">
        <v>1</v>
      </c>
      <c r="AS1021" s="286">
        <v>0.0656418488929858</v>
      </c>
      <c r="AT1021" s="267">
        <v>0</v>
      </c>
      <c r="AU1021" s="268">
        <v>0</v>
      </c>
      <c r="AV1021" s="268">
        <v>0</v>
      </c>
      <c r="AW1021" s="268">
        <v>0.0328767123287671</v>
      </c>
      <c r="AX1021" s="224"/>
      <c r="AY1021" s="222"/>
    </row>
    <row r="1022" ht="15" spans="1:51">
      <c r="A1022" s="220"/>
      <c r="B1022" s="224"/>
      <c r="C1022" s="294" t="s">
        <v>927</v>
      </c>
      <c r="D1022" s="111" t="s">
        <v>25</v>
      </c>
      <c r="E1022" s="111" t="s">
        <v>928</v>
      </c>
      <c r="F1022" s="297" t="s">
        <v>1058</v>
      </c>
      <c r="G1022" s="298" t="s">
        <v>1058</v>
      </c>
      <c r="H1022" s="298" t="s">
        <v>1058</v>
      </c>
      <c r="I1022" s="298" t="s">
        <v>1058</v>
      </c>
      <c r="J1022" s="259">
        <v>0.9</v>
      </c>
      <c r="K1022" s="260">
        <v>0.9</v>
      </c>
      <c r="L1022" s="260">
        <v>0.888888888888889</v>
      </c>
      <c r="M1022" s="261">
        <v>0.925925925925926</v>
      </c>
      <c r="N1022" s="261">
        <v>0.931484502446982</v>
      </c>
      <c r="O1022" s="262">
        <v>0.9</v>
      </c>
      <c r="P1022" s="263">
        <v>0.89171165449349</v>
      </c>
      <c r="Q1022" s="260">
        <v>0.944094488188976</v>
      </c>
      <c r="R1022" s="260">
        <v>0.95233930913861</v>
      </c>
      <c r="S1022" s="260">
        <v>0.903076453429211</v>
      </c>
      <c r="T1022" s="262">
        <v>0.9</v>
      </c>
      <c r="U1022" s="260">
        <v>0.856779930136551</v>
      </c>
      <c r="V1022" s="260">
        <v>0.902362204724409</v>
      </c>
      <c r="W1022" s="260">
        <v>0.912986445124617</v>
      </c>
      <c r="X1022" s="260">
        <v>0.868411233973272</v>
      </c>
      <c r="Y1022" s="262">
        <v>0.92</v>
      </c>
      <c r="Z1022" s="262">
        <v>0.873935264054514</v>
      </c>
      <c r="AA1022" s="262">
        <v>0.833910034602076</v>
      </c>
      <c r="AB1022" s="262">
        <v>0.845425867507886</v>
      </c>
      <c r="AC1022" s="262">
        <v>0.877805907172996</v>
      </c>
      <c r="AD1022" s="262">
        <v>0.92</v>
      </c>
      <c r="AE1022" s="260">
        <v>0.997629083245522</v>
      </c>
      <c r="AF1022" s="260">
        <v>0.957065845206007</v>
      </c>
      <c r="AG1022" s="260">
        <v>0.998394863563403</v>
      </c>
      <c r="AH1022" s="260">
        <v>0.994471210804834</v>
      </c>
      <c r="AI1022" s="262">
        <v>0.92</v>
      </c>
      <c r="AJ1022" s="260">
        <v>0.952087794432548</v>
      </c>
      <c r="AK1022" s="260">
        <v>0.91991341991342</v>
      </c>
      <c r="AL1022" s="260">
        <v>0.952399232245681</v>
      </c>
      <c r="AM1022" s="260">
        <v>0.953274591205626</v>
      </c>
      <c r="AN1022" s="259">
        <v>0.99</v>
      </c>
      <c r="AO1022" s="264">
        <v>1</v>
      </c>
      <c r="AP1022" s="264">
        <v>1</v>
      </c>
      <c r="AQ1022" s="264">
        <v>1</v>
      </c>
      <c r="AR1022" s="265">
        <v>1</v>
      </c>
      <c r="AS1022" s="286">
        <v>0.0656418488929858</v>
      </c>
      <c r="AT1022" s="267">
        <v>0</v>
      </c>
      <c r="AU1022" s="268">
        <v>0.0666666666666667</v>
      </c>
      <c r="AV1022" s="268">
        <v>0.1</v>
      </c>
      <c r="AW1022" s="268">
        <v>0.0570469798657718</v>
      </c>
      <c r="AX1022" s="224"/>
      <c r="AY1022" s="222"/>
    </row>
    <row r="1023" ht="15" spans="1:51">
      <c r="A1023" s="220"/>
      <c r="B1023" s="224"/>
      <c r="C1023" s="294" t="s">
        <v>927</v>
      </c>
      <c r="D1023" s="111" t="s">
        <v>25</v>
      </c>
      <c r="E1023" s="111" t="s">
        <v>928</v>
      </c>
      <c r="F1023" s="297" t="s">
        <v>1059</v>
      </c>
      <c r="G1023" s="298" t="s">
        <v>1059</v>
      </c>
      <c r="H1023" s="298" t="s">
        <v>1059</v>
      </c>
      <c r="I1023" s="298" t="s">
        <v>1059</v>
      </c>
      <c r="J1023" s="259">
        <v>0.9</v>
      </c>
      <c r="K1023" s="260">
        <v>1</v>
      </c>
      <c r="L1023" s="260">
        <v>1</v>
      </c>
      <c r="M1023" s="261">
        <v>1</v>
      </c>
      <c r="N1023" s="261">
        <v>0.992248062015504</v>
      </c>
      <c r="O1023" s="262">
        <v>0.9</v>
      </c>
      <c r="P1023" s="263">
        <v>0.936927505888511</v>
      </c>
      <c r="Q1023" s="260">
        <v>0.9716459197787</v>
      </c>
      <c r="R1023" s="260">
        <v>0.948237059264816</v>
      </c>
      <c r="S1023" s="260">
        <v>0.951298094210716</v>
      </c>
      <c r="T1023" s="262">
        <v>0.9</v>
      </c>
      <c r="U1023" s="260">
        <v>0.875425281339963</v>
      </c>
      <c r="V1023" s="260">
        <v>0.913554633471646</v>
      </c>
      <c r="W1023" s="260">
        <v>0.917104276069017</v>
      </c>
      <c r="X1023" s="260">
        <v>0.912693275800072</v>
      </c>
      <c r="Y1023" s="262">
        <v>0.92</v>
      </c>
      <c r="Z1023" s="262">
        <v>0.930747922437673</v>
      </c>
      <c r="AA1023" s="262">
        <v>0.839378238341969</v>
      </c>
      <c r="AB1023" s="262">
        <v>0.890243902439024</v>
      </c>
      <c r="AC1023" s="262">
        <v>0.909642470205851</v>
      </c>
      <c r="AD1023" s="262">
        <v>0.92</v>
      </c>
      <c r="AE1023" s="260">
        <v>0.998816568047337</v>
      </c>
      <c r="AF1023" s="260">
        <v>0.992087042532146</v>
      </c>
      <c r="AG1023" s="260">
        <v>0.995316159250585</v>
      </c>
      <c r="AH1023" s="260">
        <v>0.99439176098705</v>
      </c>
      <c r="AI1023" s="262">
        <v>0.92</v>
      </c>
      <c r="AJ1023" s="260">
        <v>0.966762051507814</v>
      </c>
      <c r="AK1023" s="260">
        <v>0.938765432098765</v>
      </c>
      <c r="AL1023" s="260">
        <v>0.967815344603381</v>
      </c>
      <c r="AM1023" s="260">
        <v>0.969079089404371</v>
      </c>
      <c r="AN1023" s="259">
        <v>0.99</v>
      </c>
      <c r="AO1023" s="264">
        <v>1</v>
      </c>
      <c r="AP1023" s="264">
        <v>1</v>
      </c>
      <c r="AQ1023" s="264">
        <v>1</v>
      </c>
      <c r="AR1023" s="265">
        <v>1</v>
      </c>
      <c r="AS1023" s="286">
        <v>0.0656418488929858</v>
      </c>
      <c r="AT1023" s="267">
        <v>0</v>
      </c>
      <c r="AU1023" s="268">
        <v>0.0714285714285714</v>
      </c>
      <c r="AV1023" s="268">
        <v>0</v>
      </c>
      <c r="AW1023" s="268">
        <v>0.0791788856304985</v>
      </c>
      <c r="AX1023" s="224"/>
      <c r="AY1023" s="222"/>
    </row>
    <row r="1024" ht="15" spans="1:51">
      <c r="A1024" s="220"/>
      <c r="B1024" s="224"/>
      <c r="C1024" s="294" t="s">
        <v>927</v>
      </c>
      <c r="D1024" s="111" t="s">
        <v>25</v>
      </c>
      <c r="E1024" s="111" t="s">
        <v>928</v>
      </c>
      <c r="F1024" s="297" t="s">
        <v>1060</v>
      </c>
      <c r="G1024" s="298" t="s">
        <v>1060</v>
      </c>
      <c r="H1024" s="298" t="s">
        <v>1060</v>
      </c>
      <c r="I1024" s="298" t="s">
        <v>1060</v>
      </c>
      <c r="J1024" s="259">
        <v>0.9</v>
      </c>
      <c r="K1024" s="260">
        <v>1</v>
      </c>
      <c r="L1024" s="260">
        <v>0.972222222222222</v>
      </c>
      <c r="M1024" s="261">
        <v>0.948717948717949</v>
      </c>
      <c r="N1024" s="261">
        <v>0.95440414507772</v>
      </c>
      <c r="O1024" s="262">
        <v>0.9</v>
      </c>
      <c r="P1024" s="263">
        <v>0.989280523255814</v>
      </c>
      <c r="Q1024" s="260">
        <v>0.988964346349745</v>
      </c>
      <c r="R1024" s="260">
        <v>0.9892610585528</v>
      </c>
      <c r="S1024" s="260">
        <v>0.980909090909091</v>
      </c>
      <c r="T1024" s="262">
        <v>0.9</v>
      </c>
      <c r="U1024" s="260">
        <v>0.950944767441861</v>
      </c>
      <c r="V1024" s="260">
        <v>0.968166383701188</v>
      </c>
      <c r="W1024" s="260">
        <v>0.967527486576323</v>
      </c>
      <c r="X1024" s="260">
        <v>0.956862170087977</v>
      </c>
      <c r="Y1024" s="262">
        <v>0.92</v>
      </c>
      <c r="Z1024" s="262">
        <v>0</v>
      </c>
      <c r="AA1024" s="262" t="s">
        <v>33</v>
      </c>
      <c r="AB1024" s="262" t="s">
        <v>33</v>
      </c>
      <c r="AC1024" s="262">
        <v>0.545454545454545</v>
      </c>
      <c r="AD1024" s="262">
        <v>0.92</v>
      </c>
      <c r="AE1024" s="260">
        <v>0.999767495931179</v>
      </c>
      <c r="AF1024" s="260">
        <v>0.998732305091908</v>
      </c>
      <c r="AG1024" s="260">
        <v>0.999765037593985</v>
      </c>
      <c r="AH1024" s="260">
        <v>0.991354118603476</v>
      </c>
      <c r="AI1024" s="262">
        <v>0.92</v>
      </c>
      <c r="AJ1024" s="260">
        <v>0.982210927573062</v>
      </c>
      <c r="AK1024" s="260">
        <v>0.990666100975817</v>
      </c>
      <c r="AL1024" s="260">
        <v>0.989522105801176</v>
      </c>
      <c r="AM1024" s="260">
        <v>0.990063992965659</v>
      </c>
      <c r="AN1024" s="259">
        <v>0.99</v>
      </c>
      <c r="AO1024" s="264">
        <v>1</v>
      </c>
      <c r="AP1024" s="264">
        <v>1</v>
      </c>
      <c r="AQ1024" s="264">
        <v>1</v>
      </c>
      <c r="AR1024" s="265">
        <v>1</v>
      </c>
      <c r="AS1024" s="286">
        <v>0.0656418488929858</v>
      </c>
      <c r="AT1024" s="267">
        <v>0</v>
      </c>
      <c r="AU1024" s="268">
        <v>0.1</v>
      </c>
      <c r="AV1024" s="268">
        <v>0.333333333333333</v>
      </c>
      <c r="AW1024" s="268">
        <v>0.0934844192634561</v>
      </c>
      <c r="AX1024" s="224"/>
      <c r="AY1024" s="222"/>
    </row>
    <row r="1025" ht="15" spans="1:51">
      <c r="A1025" s="220"/>
      <c r="B1025" s="224"/>
      <c r="C1025" s="294" t="s">
        <v>927</v>
      </c>
      <c r="D1025" s="111" t="s">
        <v>25</v>
      </c>
      <c r="E1025" s="111" t="s">
        <v>928</v>
      </c>
      <c r="F1025" s="297" t="s">
        <v>1061</v>
      </c>
      <c r="G1025" s="298" t="s">
        <v>1061</v>
      </c>
      <c r="H1025" s="298" t="s">
        <v>1061</v>
      </c>
      <c r="I1025" s="298" t="s">
        <v>1061</v>
      </c>
      <c r="J1025" s="259">
        <v>0.9</v>
      </c>
      <c r="K1025" s="260">
        <v>0.947368421052632</v>
      </c>
      <c r="L1025" s="260">
        <v>0.935483870967742</v>
      </c>
      <c r="M1025" s="261">
        <v>0.941176470588235</v>
      </c>
      <c r="N1025" s="261">
        <v>0.938195302843016</v>
      </c>
      <c r="O1025" s="262">
        <v>0.9</v>
      </c>
      <c r="P1025" s="263">
        <v>0.922720572752158</v>
      </c>
      <c r="Q1025" s="260">
        <v>0.932892730045755</v>
      </c>
      <c r="R1025" s="260">
        <v>0.941518766366017</v>
      </c>
      <c r="S1025" s="260">
        <v>0.930458457349853</v>
      </c>
      <c r="T1025" s="262">
        <v>0.9</v>
      </c>
      <c r="U1025" s="260">
        <v>0.894293535481154</v>
      </c>
      <c r="V1025" s="260">
        <v>0.916115912557194</v>
      </c>
      <c r="W1025" s="260">
        <v>0.899621763165551</v>
      </c>
      <c r="X1025" s="260">
        <v>0.903763180360398</v>
      </c>
      <c r="Y1025" s="262">
        <v>0.92</v>
      </c>
      <c r="Z1025" s="262">
        <v>0</v>
      </c>
      <c r="AA1025" s="262" t="s">
        <v>33</v>
      </c>
      <c r="AB1025" s="262">
        <v>1</v>
      </c>
      <c r="AC1025" s="262">
        <v>0.636363636363636</v>
      </c>
      <c r="AD1025" s="262">
        <v>0.92</v>
      </c>
      <c r="AE1025" s="260">
        <v>0.997694081475788</v>
      </c>
      <c r="AF1025" s="260">
        <v>0.999174690508941</v>
      </c>
      <c r="AG1025" s="260">
        <v>0.99353169469599</v>
      </c>
      <c r="AH1025" s="260">
        <v>0.996914446002805</v>
      </c>
      <c r="AI1025" s="262">
        <v>0.92</v>
      </c>
      <c r="AJ1025" s="260">
        <v>0.958736842105263</v>
      </c>
      <c r="AK1025" s="260">
        <v>0.947154471544715</v>
      </c>
      <c r="AL1025" s="260">
        <v>0.963070660075603</v>
      </c>
      <c r="AM1025" s="260">
        <v>0.966024732335281</v>
      </c>
      <c r="AN1025" s="259">
        <v>0.99</v>
      </c>
      <c r="AO1025" s="264">
        <v>1</v>
      </c>
      <c r="AP1025" s="264">
        <v>1</v>
      </c>
      <c r="AQ1025" s="264">
        <v>1</v>
      </c>
      <c r="AR1025" s="265">
        <v>1</v>
      </c>
      <c r="AS1025" s="286">
        <v>0.0656418488929858</v>
      </c>
      <c r="AT1025" s="267">
        <v>0.1</v>
      </c>
      <c r="AU1025" s="268">
        <v>0.307692307692308</v>
      </c>
      <c r="AV1025" s="268">
        <v>0.0526315789473684</v>
      </c>
      <c r="AW1025" s="268">
        <v>0.0606060606060606</v>
      </c>
      <c r="AX1025" s="224"/>
      <c r="AY1025" s="222"/>
    </row>
    <row r="1026" ht="15" spans="1:51">
      <c r="A1026" s="220"/>
      <c r="B1026" s="224"/>
      <c r="C1026" s="294" t="s">
        <v>927</v>
      </c>
      <c r="D1026" s="111" t="s">
        <v>25</v>
      </c>
      <c r="E1026" s="111" t="s">
        <v>928</v>
      </c>
      <c r="F1026" s="301" t="s">
        <v>1062</v>
      </c>
      <c r="G1026" s="302" t="s">
        <v>1062</v>
      </c>
      <c r="H1026" s="302" t="s">
        <v>1062</v>
      </c>
      <c r="I1026" s="302" t="s">
        <v>1062</v>
      </c>
      <c r="J1026" s="259">
        <v>0.9</v>
      </c>
      <c r="K1026" s="260">
        <v>1</v>
      </c>
      <c r="L1026" s="260">
        <v>0.952380952380952</v>
      </c>
      <c r="M1026" s="261">
        <v>1</v>
      </c>
      <c r="N1026" s="261">
        <v>0.950367647058823</v>
      </c>
      <c r="O1026" s="262">
        <v>0.9</v>
      </c>
      <c r="P1026" s="263">
        <v>0.933333333333333</v>
      </c>
      <c r="Q1026" s="260">
        <v>0.960066555740433</v>
      </c>
      <c r="R1026" s="260">
        <v>0.955051179350245</v>
      </c>
      <c r="S1026" s="260">
        <v>0.94577077395109</v>
      </c>
      <c r="T1026" s="262">
        <v>0.9</v>
      </c>
      <c r="U1026" s="260">
        <v>0.9</v>
      </c>
      <c r="V1026" s="260">
        <v>0.919301164725458</v>
      </c>
      <c r="W1026" s="260">
        <v>0.910547396528705</v>
      </c>
      <c r="X1026" s="260">
        <v>0.904104863746119</v>
      </c>
      <c r="Y1026" s="262">
        <v>0.92</v>
      </c>
      <c r="Z1026" s="262">
        <v>0.885191347753744</v>
      </c>
      <c r="AA1026" s="262">
        <v>0.879120879120879</v>
      </c>
      <c r="AB1026" s="262">
        <v>0.919902912621359</v>
      </c>
      <c r="AC1026" s="262">
        <v>0.896600317068874</v>
      </c>
      <c r="AD1026" s="262">
        <v>0.92</v>
      </c>
      <c r="AE1026" s="260">
        <v>0.997466666666667</v>
      </c>
      <c r="AF1026" s="260">
        <v>0.94655462184874</v>
      </c>
      <c r="AG1026" s="260">
        <v>0.796547974993205</v>
      </c>
      <c r="AH1026" s="260">
        <v>0.92990651771997</v>
      </c>
      <c r="AI1026" s="262">
        <v>0.92</v>
      </c>
      <c r="AJ1026" s="260">
        <v>0.956179480451325</v>
      </c>
      <c r="AK1026" s="260">
        <v>0.942219679633867</v>
      </c>
      <c r="AL1026" s="260">
        <v>0.962015795411809</v>
      </c>
      <c r="AM1026" s="260">
        <v>0.958582286101287</v>
      </c>
      <c r="AN1026" s="259">
        <v>0.99</v>
      </c>
      <c r="AO1026" s="264">
        <v>1</v>
      </c>
      <c r="AP1026" s="264">
        <v>1</v>
      </c>
      <c r="AQ1026" s="264">
        <v>1</v>
      </c>
      <c r="AR1026" s="265">
        <v>1</v>
      </c>
      <c r="AS1026" s="286">
        <v>0.0656418488929858</v>
      </c>
      <c r="AT1026" s="267">
        <v>0</v>
      </c>
      <c r="AU1026" s="268">
        <v>0</v>
      </c>
      <c r="AV1026" s="268">
        <v>0.111111111111111</v>
      </c>
      <c r="AW1026" s="268">
        <v>0.045</v>
      </c>
      <c r="AX1026" s="224"/>
      <c r="AY1026" s="222"/>
    </row>
    <row r="1027" ht="15" spans="1:51">
      <c r="A1027" s="220"/>
      <c r="B1027" s="224"/>
      <c r="C1027" s="294" t="s">
        <v>927</v>
      </c>
      <c r="D1027" s="111" t="s">
        <v>25</v>
      </c>
      <c r="E1027" s="111" t="s">
        <v>928</v>
      </c>
      <c r="F1027" s="297" t="s">
        <v>1063</v>
      </c>
      <c r="G1027" s="298" t="s">
        <v>1063</v>
      </c>
      <c r="H1027" s="298" t="s">
        <v>1063</v>
      </c>
      <c r="I1027" s="298" t="s">
        <v>1063</v>
      </c>
      <c r="J1027" s="259">
        <v>0.9</v>
      </c>
      <c r="K1027" s="260">
        <v>1</v>
      </c>
      <c r="L1027" s="260">
        <v>0.885714285714286</v>
      </c>
      <c r="M1027" s="261">
        <v>1</v>
      </c>
      <c r="N1027" s="261">
        <v>0.980088495575221</v>
      </c>
      <c r="O1027" s="262">
        <v>0.9</v>
      </c>
      <c r="P1027" s="263">
        <v>0.947127314372972</v>
      </c>
      <c r="Q1027" s="260">
        <v>0.950929013816103</v>
      </c>
      <c r="R1027" s="260">
        <v>0.947030497592295</v>
      </c>
      <c r="S1027" s="260">
        <v>0.952630615694338</v>
      </c>
      <c r="T1027" s="262">
        <v>0.9</v>
      </c>
      <c r="U1027" s="260">
        <v>0.914678373735446</v>
      </c>
      <c r="V1027" s="260">
        <v>0.921391138637446</v>
      </c>
      <c r="W1027" s="260">
        <v>0.903959336543606</v>
      </c>
      <c r="X1027" s="260">
        <v>0.920677812826337</v>
      </c>
      <c r="Y1027" s="262">
        <v>0.92</v>
      </c>
      <c r="Z1027" s="262">
        <v>0</v>
      </c>
      <c r="AA1027" s="262" t="s">
        <v>33</v>
      </c>
      <c r="AB1027" s="262" t="s">
        <v>33</v>
      </c>
      <c r="AC1027" s="262">
        <v>0</v>
      </c>
      <c r="AD1027" s="262">
        <v>0.92</v>
      </c>
      <c r="AE1027" s="260">
        <v>0.999581414817915</v>
      </c>
      <c r="AF1027" s="260">
        <v>0.989554531490015</v>
      </c>
      <c r="AG1027" s="260">
        <v>0.999685534591195</v>
      </c>
      <c r="AH1027" s="260">
        <v>0.996667732992109</v>
      </c>
      <c r="AI1027" s="262">
        <v>0.92</v>
      </c>
      <c r="AJ1027" s="260">
        <v>0.969089868345736</v>
      </c>
      <c r="AK1027" s="260">
        <v>0.969509290138161</v>
      </c>
      <c r="AL1027" s="260">
        <v>0.971375066880685</v>
      </c>
      <c r="AM1027" s="260">
        <v>0.974229800426274</v>
      </c>
      <c r="AN1027" s="259">
        <v>0.99</v>
      </c>
      <c r="AO1027" s="264">
        <v>1</v>
      </c>
      <c r="AP1027" s="264">
        <v>1</v>
      </c>
      <c r="AQ1027" s="264">
        <v>1</v>
      </c>
      <c r="AR1027" s="265">
        <v>1</v>
      </c>
      <c r="AS1027" s="286">
        <v>0.0656418488929858</v>
      </c>
      <c r="AT1027" s="267">
        <v>0.0952380952380952</v>
      </c>
      <c r="AU1027" s="268">
        <v>0.1875</v>
      </c>
      <c r="AV1027" s="268">
        <v>0.15</v>
      </c>
      <c r="AW1027" s="268">
        <v>0.0735294117647059</v>
      </c>
      <c r="AX1027" s="224"/>
      <c r="AY1027" s="222"/>
    </row>
    <row r="1028" ht="15" spans="1:51">
      <c r="A1028" s="220"/>
      <c r="B1028" s="224"/>
      <c r="C1028" s="294" t="s">
        <v>927</v>
      </c>
      <c r="D1028" s="111" t="s">
        <v>125</v>
      </c>
      <c r="E1028" s="111" t="s">
        <v>928</v>
      </c>
      <c r="F1028" s="297" t="s">
        <v>1064</v>
      </c>
      <c r="G1028" s="298" t="s">
        <v>1064</v>
      </c>
      <c r="H1028" s="298" t="s">
        <v>1064</v>
      </c>
      <c r="I1028" s="298" t="s">
        <v>1064</v>
      </c>
      <c r="J1028" s="259">
        <v>0.9</v>
      </c>
      <c r="K1028" s="260" t="s">
        <v>33</v>
      </c>
      <c r="L1028" s="260" t="s">
        <v>33</v>
      </c>
      <c r="M1028" s="261" t="s">
        <v>33</v>
      </c>
      <c r="N1028" s="261" t="s">
        <v>33</v>
      </c>
      <c r="O1028" s="262">
        <v>0.9</v>
      </c>
      <c r="P1028" s="263" t="s">
        <v>33</v>
      </c>
      <c r="Q1028" s="260" t="s">
        <v>33</v>
      </c>
      <c r="R1028" s="260" t="s">
        <v>33</v>
      </c>
      <c r="S1028" s="260">
        <v>0.571428571428571</v>
      </c>
      <c r="T1028" s="262">
        <v>0.9</v>
      </c>
      <c r="U1028" s="260" t="s">
        <v>33</v>
      </c>
      <c r="V1028" s="260" t="s">
        <v>33</v>
      </c>
      <c r="W1028" s="260" t="s">
        <v>33</v>
      </c>
      <c r="X1028" s="260">
        <v>1</v>
      </c>
      <c r="Y1028" s="262">
        <v>0.92</v>
      </c>
      <c r="Z1028" s="262" t="s">
        <v>33</v>
      </c>
      <c r="AA1028" s="262" t="s">
        <v>33</v>
      </c>
      <c r="AB1028" s="262" t="s">
        <v>33</v>
      </c>
      <c r="AC1028" s="262">
        <v>1</v>
      </c>
      <c r="AD1028" s="262">
        <v>0.92</v>
      </c>
      <c r="AE1028" s="260">
        <v>1</v>
      </c>
      <c r="AF1028" s="260">
        <v>0.998331943286072</v>
      </c>
      <c r="AG1028" s="260">
        <v>1</v>
      </c>
      <c r="AH1028" s="260">
        <v>0.998972602739726</v>
      </c>
      <c r="AI1028" s="262">
        <v>0.92</v>
      </c>
      <c r="AJ1028" s="260" t="s">
        <v>33</v>
      </c>
      <c r="AK1028" s="260" t="s">
        <v>33</v>
      </c>
      <c r="AL1028" s="260" t="s">
        <v>33</v>
      </c>
      <c r="AM1028" s="260">
        <v>1</v>
      </c>
      <c r="AN1028" s="259">
        <v>0.99</v>
      </c>
      <c r="AO1028" s="264">
        <v>1</v>
      </c>
      <c r="AP1028" s="264">
        <v>1</v>
      </c>
      <c r="AQ1028" s="264">
        <v>1</v>
      </c>
      <c r="AR1028" s="265">
        <v>1</v>
      </c>
      <c r="AS1028" s="286">
        <v>0.0656418488929858</v>
      </c>
      <c r="AT1028" s="267" t="s">
        <v>33</v>
      </c>
      <c r="AU1028" s="268" t="s">
        <v>33</v>
      </c>
      <c r="AV1028" s="268" t="s">
        <v>33</v>
      </c>
      <c r="AW1028" s="268" t="s">
        <v>33</v>
      </c>
      <c r="AX1028" s="224"/>
      <c r="AY1028" s="222"/>
    </row>
    <row r="1029" ht="15" spans="1:51">
      <c r="A1029" s="220"/>
      <c r="B1029" s="224"/>
      <c r="C1029" s="294" t="s">
        <v>927</v>
      </c>
      <c r="D1029" s="111" t="s">
        <v>25</v>
      </c>
      <c r="E1029" s="111" t="s">
        <v>928</v>
      </c>
      <c r="F1029" s="297" t="s">
        <v>1065</v>
      </c>
      <c r="G1029" s="298" t="s">
        <v>1065</v>
      </c>
      <c r="H1029" s="298" t="s">
        <v>1065</v>
      </c>
      <c r="I1029" s="298" t="s">
        <v>1065</v>
      </c>
      <c r="J1029" s="259">
        <v>0.9</v>
      </c>
      <c r="K1029" s="260">
        <v>1</v>
      </c>
      <c r="L1029" s="260">
        <v>1</v>
      </c>
      <c r="M1029" s="261">
        <v>1</v>
      </c>
      <c r="N1029" s="261">
        <v>0.995951417004049</v>
      </c>
      <c r="O1029" s="262">
        <v>0.9</v>
      </c>
      <c r="P1029" s="263">
        <v>0.991778006166495</v>
      </c>
      <c r="Q1029" s="260">
        <v>0.995428571428571</v>
      </c>
      <c r="R1029" s="260">
        <v>0.996395097332372</v>
      </c>
      <c r="S1029" s="260">
        <v>0.993462335463911</v>
      </c>
      <c r="T1029" s="262">
        <v>0.9</v>
      </c>
      <c r="U1029" s="260">
        <v>0.952723535457348</v>
      </c>
      <c r="V1029" s="260">
        <v>0.968</v>
      </c>
      <c r="W1029" s="260">
        <v>0.965392934390771</v>
      </c>
      <c r="X1029" s="260">
        <v>0.942882993316405</v>
      </c>
      <c r="Y1029" s="262">
        <v>0.92</v>
      </c>
      <c r="Z1029" s="262">
        <v>0.944038929440389</v>
      </c>
      <c r="AA1029" s="262">
        <v>0.935406698564593</v>
      </c>
      <c r="AB1029" s="262">
        <v>0.978021978021978</v>
      </c>
      <c r="AC1029" s="262">
        <v>0.954601076847773</v>
      </c>
      <c r="AD1029" s="262">
        <v>0.92</v>
      </c>
      <c r="AE1029" s="260">
        <v>0.99900288056725</v>
      </c>
      <c r="AF1029" s="260">
        <v>0.999331922948447</v>
      </c>
      <c r="AG1029" s="260">
        <v>0.999231877100336</v>
      </c>
      <c r="AH1029" s="260">
        <v>0.997483238998308</v>
      </c>
      <c r="AI1029" s="262">
        <v>0.92</v>
      </c>
      <c r="AJ1029" s="260">
        <v>0.970301230377599</v>
      </c>
      <c r="AK1029" s="260">
        <v>0.964423820572312</v>
      </c>
      <c r="AL1029" s="260">
        <v>0.985542168674699</v>
      </c>
      <c r="AM1029" s="260">
        <v>0.977311280746395</v>
      </c>
      <c r="AN1029" s="259">
        <v>0.99</v>
      </c>
      <c r="AO1029" s="264">
        <v>1</v>
      </c>
      <c r="AP1029" s="264">
        <v>1</v>
      </c>
      <c r="AQ1029" s="264">
        <v>1</v>
      </c>
      <c r="AR1029" s="265">
        <v>1</v>
      </c>
      <c r="AS1029" s="286">
        <v>0.0656418488929858</v>
      </c>
      <c r="AT1029" s="267">
        <v>0</v>
      </c>
      <c r="AU1029" s="268">
        <v>-0.0833333333333333</v>
      </c>
      <c r="AV1029" s="268">
        <v>0</v>
      </c>
      <c r="AW1029" s="268">
        <v>0.0390625</v>
      </c>
      <c r="AX1029" s="224"/>
      <c r="AY1029" s="222"/>
    </row>
    <row r="1030" ht="15" spans="1:51">
      <c r="A1030" s="220"/>
      <c r="B1030" s="224"/>
      <c r="C1030" s="294" t="s">
        <v>927</v>
      </c>
      <c r="D1030" s="111" t="s">
        <v>25</v>
      </c>
      <c r="E1030" s="111" t="s">
        <v>928</v>
      </c>
      <c r="F1030" s="297" t="s">
        <v>1066</v>
      </c>
      <c r="G1030" s="298" t="s">
        <v>1066</v>
      </c>
      <c r="H1030" s="298" t="s">
        <v>1066</v>
      </c>
      <c r="I1030" s="298" t="s">
        <v>1066</v>
      </c>
      <c r="J1030" s="259">
        <v>0.9</v>
      </c>
      <c r="K1030" s="260">
        <v>0.878787878787879</v>
      </c>
      <c r="L1030" s="260">
        <v>0.96875</v>
      </c>
      <c r="M1030" s="261">
        <v>0.875</v>
      </c>
      <c r="N1030" s="261">
        <v>0.902872777017784</v>
      </c>
      <c r="O1030" s="262">
        <v>0.9</v>
      </c>
      <c r="P1030" s="263">
        <v>0.927152317880795</v>
      </c>
      <c r="Q1030" s="260">
        <v>0.955102040816327</v>
      </c>
      <c r="R1030" s="260">
        <v>0.939343718926085</v>
      </c>
      <c r="S1030" s="260">
        <v>0.907987159084673</v>
      </c>
      <c r="T1030" s="262">
        <v>0.9</v>
      </c>
      <c r="U1030" s="260">
        <v>0.84793683138054</v>
      </c>
      <c r="V1030" s="260">
        <v>0.843731778425656</v>
      </c>
      <c r="W1030" s="260">
        <v>0.817699701690421</v>
      </c>
      <c r="X1030" s="260">
        <v>0.813985073807825</v>
      </c>
      <c r="Y1030" s="262">
        <v>0.92</v>
      </c>
      <c r="Z1030" s="262">
        <v>0.935128518971848</v>
      </c>
      <c r="AA1030" s="262">
        <v>0.892288861689106</v>
      </c>
      <c r="AB1030" s="262">
        <v>0.936863543788187</v>
      </c>
      <c r="AC1030" s="262">
        <v>0.895843924758515</v>
      </c>
      <c r="AD1030" s="262">
        <v>0.92</v>
      </c>
      <c r="AE1030" s="260">
        <v>0.958544125913435</v>
      </c>
      <c r="AF1030" s="260">
        <v>0.888916542226647</v>
      </c>
      <c r="AG1030" s="260">
        <v>0.908210384052258</v>
      </c>
      <c r="AH1030" s="260">
        <v>0.952205851558377</v>
      </c>
      <c r="AI1030" s="262">
        <v>0.92</v>
      </c>
      <c r="AJ1030" s="260">
        <v>0.962970755312434</v>
      </c>
      <c r="AK1030" s="260">
        <v>0.931415057154119</v>
      </c>
      <c r="AL1030" s="260">
        <v>0.961352657004831</v>
      </c>
      <c r="AM1030" s="260">
        <v>0.948880601219114</v>
      </c>
      <c r="AN1030" s="259">
        <v>0.99</v>
      </c>
      <c r="AO1030" s="264">
        <v>1</v>
      </c>
      <c r="AP1030" s="264">
        <v>1</v>
      </c>
      <c r="AQ1030" s="264">
        <v>1</v>
      </c>
      <c r="AR1030" s="265">
        <v>1</v>
      </c>
      <c r="AS1030" s="286">
        <v>0.0656418488929858</v>
      </c>
      <c r="AT1030" s="267">
        <v>0.0909090909090909</v>
      </c>
      <c r="AU1030" s="268">
        <v>0.025</v>
      </c>
      <c r="AV1030" s="268">
        <v>0.0555555555555556</v>
      </c>
      <c r="AW1030" s="268">
        <v>0.0553892215568862</v>
      </c>
      <c r="AX1030" s="224"/>
      <c r="AY1030" s="222"/>
    </row>
    <row r="1031" ht="15" spans="1:51">
      <c r="A1031" s="220"/>
      <c r="B1031" s="224"/>
      <c r="C1031" s="294" t="s">
        <v>927</v>
      </c>
      <c r="D1031" s="111" t="s">
        <v>25</v>
      </c>
      <c r="E1031" s="111" t="s">
        <v>928</v>
      </c>
      <c r="F1031" s="297" t="s">
        <v>1067</v>
      </c>
      <c r="G1031" s="298" t="s">
        <v>1067</v>
      </c>
      <c r="H1031" s="298" t="s">
        <v>1067</v>
      </c>
      <c r="I1031" s="298" t="s">
        <v>1067</v>
      </c>
      <c r="J1031" s="259">
        <v>0.9</v>
      </c>
      <c r="K1031" s="260">
        <v>1</v>
      </c>
      <c r="L1031" s="260">
        <v>1</v>
      </c>
      <c r="M1031" s="261">
        <v>1</v>
      </c>
      <c r="N1031" s="261">
        <v>0.968253968253968</v>
      </c>
      <c r="O1031" s="262">
        <v>0.9</v>
      </c>
      <c r="P1031" s="263">
        <v>0.941483414088707</v>
      </c>
      <c r="Q1031" s="260">
        <v>0.888372093023256</v>
      </c>
      <c r="R1031" s="260">
        <v>0.941002949852507</v>
      </c>
      <c r="S1031" s="260">
        <v>0.943649026776414</v>
      </c>
      <c r="T1031" s="262">
        <v>0.9</v>
      </c>
      <c r="U1031" s="260">
        <v>0.901602683563176</v>
      </c>
      <c r="V1031" s="260">
        <v>0.84</v>
      </c>
      <c r="W1031" s="260">
        <v>0.89724680432645</v>
      </c>
      <c r="X1031" s="260">
        <v>0.890790629276363</v>
      </c>
      <c r="Y1031" s="262">
        <v>0.92</v>
      </c>
      <c r="Z1031" s="262">
        <v>0.757575757575758</v>
      </c>
      <c r="AA1031" s="262">
        <v>0.884210526315789</v>
      </c>
      <c r="AB1031" s="262">
        <v>0.894495412844037</v>
      </c>
      <c r="AC1031" s="262">
        <v>0.844064641678653</v>
      </c>
      <c r="AD1031" s="262">
        <v>0.92</v>
      </c>
      <c r="AE1031" s="260">
        <v>0.986329113924051</v>
      </c>
      <c r="AF1031" s="260">
        <v>0.984791764155358</v>
      </c>
      <c r="AG1031" s="260">
        <v>0.956251963556393</v>
      </c>
      <c r="AH1031" s="260">
        <v>0.97957511214279</v>
      </c>
      <c r="AI1031" s="262">
        <v>0.92</v>
      </c>
      <c r="AJ1031" s="260">
        <v>0.92324290998767</v>
      </c>
      <c r="AK1031" s="260">
        <v>0.925227963525836</v>
      </c>
      <c r="AL1031" s="260">
        <v>0.951841359773371</v>
      </c>
      <c r="AM1031" s="260">
        <v>0.935743896821741</v>
      </c>
      <c r="AN1031" s="259">
        <v>0.99</v>
      </c>
      <c r="AO1031" s="264">
        <v>1</v>
      </c>
      <c r="AP1031" s="264">
        <v>1</v>
      </c>
      <c r="AQ1031" s="264">
        <v>1</v>
      </c>
      <c r="AR1031" s="265">
        <v>1</v>
      </c>
      <c r="AS1031" s="286">
        <v>0.0656418488929858</v>
      </c>
      <c r="AT1031" s="267">
        <v>0</v>
      </c>
      <c r="AU1031" s="268">
        <v>0.105263157894737</v>
      </c>
      <c r="AV1031" s="268">
        <v>0.0625</v>
      </c>
      <c r="AW1031" s="268">
        <v>0.0255009107468124</v>
      </c>
      <c r="AX1031" s="224"/>
      <c r="AY1031" s="222"/>
    </row>
    <row r="1032" ht="15" spans="1:51">
      <c r="A1032" s="220"/>
      <c r="B1032" s="224"/>
      <c r="C1032" s="294" t="s">
        <v>927</v>
      </c>
      <c r="D1032" s="111" t="s">
        <v>125</v>
      </c>
      <c r="E1032" s="111" t="s">
        <v>928</v>
      </c>
      <c r="F1032" s="297" t="s">
        <v>1068</v>
      </c>
      <c r="G1032" s="298" t="s">
        <v>1068</v>
      </c>
      <c r="H1032" s="298" t="s">
        <v>1068</v>
      </c>
      <c r="I1032" s="298" t="s">
        <v>1068</v>
      </c>
      <c r="J1032" s="259">
        <v>0.9</v>
      </c>
      <c r="K1032" s="260" t="s">
        <v>33</v>
      </c>
      <c r="L1032" s="260" t="s">
        <v>33</v>
      </c>
      <c r="M1032" s="261" t="s">
        <v>33</v>
      </c>
      <c r="N1032" s="261" t="s">
        <v>33</v>
      </c>
      <c r="O1032" s="262">
        <v>0.9</v>
      </c>
      <c r="P1032" s="263" t="s">
        <v>33</v>
      </c>
      <c r="Q1032" s="260" t="s">
        <v>33</v>
      </c>
      <c r="R1032" s="260" t="s">
        <v>33</v>
      </c>
      <c r="S1032" s="260" t="s">
        <v>33</v>
      </c>
      <c r="T1032" s="262">
        <v>0.9</v>
      </c>
      <c r="U1032" s="260" t="s">
        <v>33</v>
      </c>
      <c r="V1032" s="260" t="s">
        <v>33</v>
      </c>
      <c r="W1032" s="260" t="s">
        <v>33</v>
      </c>
      <c r="X1032" s="260" t="s">
        <v>33</v>
      </c>
      <c r="Y1032" s="262">
        <v>0.92</v>
      </c>
      <c r="Z1032" s="262" t="s">
        <v>33</v>
      </c>
      <c r="AA1032" s="262" t="s">
        <v>33</v>
      </c>
      <c r="AB1032" s="262" t="s">
        <v>33</v>
      </c>
      <c r="AC1032" s="262" t="s">
        <v>33</v>
      </c>
      <c r="AD1032" s="262">
        <v>0.92</v>
      </c>
      <c r="AE1032" s="260" t="s">
        <v>33</v>
      </c>
      <c r="AF1032" s="260" t="s">
        <v>33</v>
      </c>
      <c r="AG1032" s="260" t="s">
        <v>33</v>
      </c>
      <c r="AH1032" s="260">
        <v>1</v>
      </c>
      <c r="AI1032" s="262">
        <v>0.92</v>
      </c>
      <c r="AJ1032" s="260" t="s">
        <v>33</v>
      </c>
      <c r="AK1032" s="260" t="s">
        <v>33</v>
      </c>
      <c r="AL1032" s="260" t="s">
        <v>33</v>
      </c>
      <c r="AM1032" s="260" t="s">
        <v>33</v>
      </c>
      <c r="AN1032" s="259">
        <v>0.99</v>
      </c>
      <c r="AO1032" s="264" t="s">
        <v>33</v>
      </c>
      <c r="AP1032" s="264" t="s">
        <v>33</v>
      </c>
      <c r="AQ1032" s="264" t="s">
        <v>33</v>
      </c>
      <c r="AR1032" s="265" t="s">
        <v>33</v>
      </c>
      <c r="AS1032" s="286">
        <v>0.0656418488929858</v>
      </c>
      <c r="AT1032" s="267" t="s">
        <v>33</v>
      </c>
      <c r="AU1032" s="268" t="s">
        <v>33</v>
      </c>
      <c r="AV1032" s="268" t="s">
        <v>33</v>
      </c>
      <c r="AW1032" s="268" t="s">
        <v>33</v>
      </c>
      <c r="AX1032" s="224"/>
      <c r="AY1032" s="222"/>
    </row>
    <row r="1033" ht="15" spans="1:51">
      <c r="A1033" s="220"/>
      <c r="B1033" s="224"/>
      <c r="C1033" s="294" t="s">
        <v>927</v>
      </c>
      <c r="D1033" s="111" t="s">
        <v>25</v>
      </c>
      <c r="E1033" s="111" t="s">
        <v>928</v>
      </c>
      <c r="F1033" s="297" t="s">
        <v>1069</v>
      </c>
      <c r="G1033" s="298" t="s">
        <v>1069</v>
      </c>
      <c r="H1033" s="298" t="s">
        <v>1069</v>
      </c>
      <c r="I1033" s="298" t="s">
        <v>1069</v>
      </c>
      <c r="J1033" s="259">
        <v>0.9</v>
      </c>
      <c r="K1033" s="260">
        <v>0.972222222222222</v>
      </c>
      <c r="L1033" s="260">
        <v>0.945945945945946</v>
      </c>
      <c r="M1033" s="261">
        <v>0.918918918918919</v>
      </c>
      <c r="N1033" s="261">
        <v>0.89871944121071</v>
      </c>
      <c r="O1033" s="262">
        <v>0.9</v>
      </c>
      <c r="P1033" s="263">
        <v>0.907845345345345</v>
      </c>
      <c r="Q1033" s="260">
        <v>0.919007490636704</v>
      </c>
      <c r="R1033" s="260">
        <v>0.891068115557911</v>
      </c>
      <c r="S1033" s="260">
        <v>0.878237829280091</v>
      </c>
      <c r="T1033" s="262">
        <v>0.9</v>
      </c>
      <c r="U1033" s="260">
        <v>0.848348348348348</v>
      </c>
      <c r="V1033" s="260">
        <v>0.904494382022472</v>
      </c>
      <c r="W1033" s="260">
        <v>0.857407898224225</v>
      </c>
      <c r="X1033" s="260">
        <v>0.856227186771626</v>
      </c>
      <c r="Y1033" s="262">
        <v>0.92</v>
      </c>
      <c r="Z1033" s="262">
        <v>0.895671476137625</v>
      </c>
      <c r="AA1033" s="262">
        <v>0.907545164718385</v>
      </c>
      <c r="AB1033" s="262">
        <v>0.916544655929722</v>
      </c>
      <c r="AC1033" s="262">
        <v>0.869367959949937</v>
      </c>
      <c r="AD1033" s="262">
        <v>0.92</v>
      </c>
      <c r="AE1033" s="260">
        <v>0.993315255092388</v>
      </c>
      <c r="AF1033" s="260">
        <v>0.975014150561979</v>
      </c>
      <c r="AG1033" s="260">
        <v>0.983777194298575</v>
      </c>
      <c r="AH1033" s="260">
        <v>0.979869644098993</v>
      </c>
      <c r="AI1033" s="262">
        <v>0.92</v>
      </c>
      <c r="AJ1033" s="260">
        <v>0.941440718755014</v>
      </c>
      <c r="AK1033" s="260">
        <v>0.945814406229721</v>
      </c>
      <c r="AL1033" s="260">
        <v>0.94732122842412</v>
      </c>
      <c r="AM1033" s="260">
        <v>0.93727037692203</v>
      </c>
      <c r="AN1033" s="259">
        <v>0.99</v>
      </c>
      <c r="AO1033" s="264">
        <v>1</v>
      </c>
      <c r="AP1033" s="264">
        <v>1</v>
      </c>
      <c r="AQ1033" s="264">
        <v>1</v>
      </c>
      <c r="AR1033" s="265">
        <v>1</v>
      </c>
      <c r="AS1033" s="286">
        <v>0.0656418488929858</v>
      </c>
      <c r="AT1033" s="267">
        <v>0.0512820512820513</v>
      </c>
      <c r="AU1033" s="268">
        <v>0.130434782608696</v>
      </c>
      <c r="AV1033" s="268">
        <v>0.384615384615385</v>
      </c>
      <c r="AW1033" s="268">
        <v>0.0846953937592868</v>
      </c>
      <c r="AX1033" s="224"/>
      <c r="AY1033" s="222"/>
    </row>
    <row r="1034" ht="15" spans="1:51">
      <c r="A1034" s="220"/>
      <c r="B1034" s="224"/>
      <c r="C1034" s="294" t="s">
        <v>927</v>
      </c>
      <c r="D1034" s="111" t="s">
        <v>25</v>
      </c>
      <c r="E1034" s="111" t="s">
        <v>928</v>
      </c>
      <c r="F1034" s="297" t="s">
        <v>1070</v>
      </c>
      <c r="G1034" s="298" t="s">
        <v>1070</v>
      </c>
      <c r="H1034" s="298" t="s">
        <v>1070</v>
      </c>
      <c r="I1034" s="298" t="s">
        <v>1070</v>
      </c>
      <c r="J1034" s="259">
        <v>0.9</v>
      </c>
      <c r="K1034" s="260">
        <v>1</v>
      </c>
      <c r="L1034" s="260">
        <v>1</v>
      </c>
      <c r="M1034" s="261">
        <v>1</v>
      </c>
      <c r="N1034" s="261">
        <v>0.978813559322034</v>
      </c>
      <c r="O1034" s="262">
        <v>0.9</v>
      </c>
      <c r="P1034" s="263">
        <v>0.990887480190174</v>
      </c>
      <c r="Q1034" s="260">
        <v>0.994755244755245</v>
      </c>
      <c r="R1034" s="260">
        <v>0.979939819458375</v>
      </c>
      <c r="S1034" s="260">
        <v>0.989871597329224</v>
      </c>
      <c r="T1034" s="262">
        <v>0.9</v>
      </c>
      <c r="U1034" s="260">
        <v>0.928684627575277</v>
      </c>
      <c r="V1034" s="260">
        <v>0.951923076923077</v>
      </c>
      <c r="W1034" s="260">
        <v>0.925275827482447</v>
      </c>
      <c r="X1034" s="260">
        <v>0.903359013867488</v>
      </c>
      <c r="Y1034" s="262">
        <v>0.92</v>
      </c>
      <c r="Z1034" s="262">
        <v>0.922928709055877</v>
      </c>
      <c r="AA1034" s="262">
        <v>0.934736842105263</v>
      </c>
      <c r="AB1034" s="262">
        <v>0.94661921708185</v>
      </c>
      <c r="AC1034" s="262">
        <v>0.918511685116851</v>
      </c>
      <c r="AD1034" s="262">
        <v>0.92</v>
      </c>
      <c r="AE1034" s="260">
        <v>0.996823716251985</v>
      </c>
      <c r="AF1034" s="260">
        <v>0.993544600938967</v>
      </c>
      <c r="AG1034" s="260">
        <v>0.969652710159039</v>
      </c>
      <c r="AH1034" s="260">
        <v>0.965780278353568</v>
      </c>
      <c r="AI1034" s="262">
        <v>0.92</v>
      </c>
      <c r="AJ1034" s="260">
        <v>0.967137693066053</v>
      </c>
      <c r="AK1034" s="260">
        <v>0.964836520666255</v>
      </c>
      <c r="AL1034" s="260">
        <v>0.969244288224956</v>
      </c>
      <c r="AM1034" s="260">
        <v>0.964052902629733</v>
      </c>
      <c r="AN1034" s="259">
        <v>0.99</v>
      </c>
      <c r="AO1034" s="264">
        <v>1</v>
      </c>
      <c r="AP1034" s="264">
        <v>1</v>
      </c>
      <c r="AQ1034" s="264">
        <v>1</v>
      </c>
      <c r="AR1034" s="265">
        <v>1</v>
      </c>
      <c r="AS1034" s="286">
        <v>0.0656418488929858</v>
      </c>
      <c r="AT1034" s="267">
        <v>0</v>
      </c>
      <c r="AU1034" s="268">
        <v>0.0769230769230769</v>
      </c>
      <c r="AV1034" s="268">
        <v>0.142857142857143</v>
      </c>
      <c r="AW1034" s="268">
        <v>0.0396039603960396</v>
      </c>
      <c r="AX1034" s="224"/>
      <c r="AY1034" s="222"/>
    </row>
    <row r="1035" ht="15" spans="1:51">
      <c r="A1035" s="220"/>
      <c r="B1035" s="224"/>
      <c r="C1035" s="294" t="s">
        <v>927</v>
      </c>
      <c r="D1035" s="111" t="s">
        <v>25</v>
      </c>
      <c r="E1035" s="111" t="s">
        <v>928</v>
      </c>
      <c r="F1035" s="297" t="s">
        <v>1071</v>
      </c>
      <c r="G1035" s="298" t="s">
        <v>1071</v>
      </c>
      <c r="H1035" s="298" t="s">
        <v>1071</v>
      </c>
      <c r="I1035" s="298" t="s">
        <v>1071</v>
      </c>
      <c r="J1035" s="259">
        <v>0.9</v>
      </c>
      <c r="K1035" s="260">
        <v>0.975609756097561</v>
      </c>
      <c r="L1035" s="260">
        <v>0.837837837837838</v>
      </c>
      <c r="M1035" s="261">
        <v>0.878048780487805</v>
      </c>
      <c r="N1035" s="261">
        <v>0.916013437849944</v>
      </c>
      <c r="O1035" s="262">
        <v>0.9</v>
      </c>
      <c r="P1035" s="263">
        <v>0.948639825897715</v>
      </c>
      <c r="Q1035" s="260">
        <v>0.905432595573441</v>
      </c>
      <c r="R1035" s="260">
        <v>0.943012600229095</v>
      </c>
      <c r="S1035" s="260">
        <v>0.918146003987605</v>
      </c>
      <c r="T1035" s="262">
        <v>0.9</v>
      </c>
      <c r="U1035" s="260">
        <v>0.899020674646355</v>
      </c>
      <c r="V1035" s="260">
        <v>0.911468812877264</v>
      </c>
      <c r="W1035" s="260">
        <v>0.918098510882016</v>
      </c>
      <c r="X1035" s="260">
        <v>0.839270700713445</v>
      </c>
      <c r="Y1035" s="262">
        <v>0.92</v>
      </c>
      <c r="Z1035" s="262">
        <v>0.926751592356688</v>
      </c>
      <c r="AA1035" s="262">
        <v>0.922818791946309</v>
      </c>
      <c r="AB1035" s="262">
        <v>0.926590538336052</v>
      </c>
      <c r="AC1035" s="262">
        <v>0.876059615491163</v>
      </c>
      <c r="AD1035" s="262">
        <v>0.92</v>
      </c>
      <c r="AE1035" s="260">
        <v>0.995701125895599</v>
      </c>
      <c r="AF1035" s="260">
        <v>0.985281259108132</v>
      </c>
      <c r="AG1035" s="260">
        <v>0.913157162726008</v>
      </c>
      <c r="AH1035" s="260">
        <v>0.983866371410719</v>
      </c>
      <c r="AI1035" s="262">
        <v>0.92</v>
      </c>
      <c r="AJ1035" s="260">
        <v>0.954151624548736</v>
      </c>
      <c r="AK1035" s="260">
        <v>0.946217904233171</v>
      </c>
      <c r="AL1035" s="260">
        <v>0.961519727228446</v>
      </c>
      <c r="AM1035" s="260">
        <v>0.941465581051073</v>
      </c>
      <c r="AN1035" s="259">
        <v>0.99</v>
      </c>
      <c r="AO1035" s="264">
        <v>1</v>
      </c>
      <c r="AP1035" s="264">
        <v>1</v>
      </c>
      <c r="AQ1035" s="264">
        <v>1</v>
      </c>
      <c r="AR1035" s="265">
        <v>1</v>
      </c>
      <c r="AS1035" s="286">
        <v>0.0656418488929858</v>
      </c>
      <c r="AT1035" s="267">
        <v>0.111111111111111</v>
      </c>
      <c r="AU1035" s="268">
        <v>0.0909090909090909</v>
      </c>
      <c r="AV1035" s="268">
        <v>0.0465116279069767</v>
      </c>
      <c r="AW1035" s="268">
        <v>0.0686528497409326</v>
      </c>
      <c r="AX1035" s="224"/>
      <c r="AY1035" s="222"/>
    </row>
    <row r="1036" ht="15" spans="1:51">
      <c r="A1036" s="220"/>
      <c r="B1036" s="224"/>
      <c r="C1036" s="294" t="s">
        <v>927</v>
      </c>
      <c r="D1036" s="111" t="s">
        <v>25</v>
      </c>
      <c r="E1036" s="111" t="s">
        <v>928</v>
      </c>
      <c r="F1036" s="297" t="s">
        <v>1072</v>
      </c>
      <c r="G1036" s="298" t="s">
        <v>1072</v>
      </c>
      <c r="H1036" s="298" t="s">
        <v>1072</v>
      </c>
      <c r="I1036" s="298" t="s">
        <v>1072</v>
      </c>
      <c r="J1036" s="259">
        <v>0.9</v>
      </c>
      <c r="K1036" s="260">
        <v>0.909090909090909</v>
      </c>
      <c r="L1036" s="260">
        <v>0.85</v>
      </c>
      <c r="M1036" s="261">
        <v>0.875</v>
      </c>
      <c r="N1036" s="261">
        <v>0.917997870074547</v>
      </c>
      <c r="O1036" s="262">
        <v>0.9</v>
      </c>
      <c r="P1036" s="263">
        <v>0.968240156623885</v>
      </c>
      <c r="Q1036" s="260">
        <v>0.94919168591224</v>
      </c>
      <c r="R1036" s="260">
        <v>0.918918918918919</v>
      </c>
      <c r="S1036" s="260">
        <v>0.912419971520513</v>
      </c>
      <c r="T1036" s="262">
        <v>0.9</v>
      </c>
      <c r="U1036" s="260">
        <v>0.868827496193169</v>
      </c>
      <c r="V1036" s="260">
        <v>0.877136258660508</v>
      </c>
      <c r="W1036" s="260">
        <v>0.86860264519839</v>
      </c>
      <c r="X1036" s="260">
        <v>0.798995369280276</v>
      </c>
      <c r="Y1036" s="262">
        <v>0.92</v>
      </c>
      <c r="Z1036" s="262">
        <v>0.910732196589769</v>
      </c>
      <c r="AA1036" s="262">
        <v>0.908292682926829</v>
      </c>
      <c r="AB1036" s="262">
        <v>0.804878048780488</v>
      </c>
      <c r="AC1036" s="262">
        <v>0.881038065791474</v>
      </c>
      <c r="AD1036" s="262">
        <v>0.92</v>
      </c>
      <c r="AE1036" s="260">
        <v>0.997631652270828</v>
      </c>
      <c r="AF1036" s="260">
        <v>0.991508665813656</v>
      </c>
      <c r="AG1036" s="260">
        <v>0.997132495572236</v>
      </c>
      <c r="AH1036" s="260">
        <v>0.974591215918331</v>
      </c>
      <c r="AI1036" s="262">
        <v>0.92</v>
      </c>
      <c r="AJ1036" s="260">
        <v>0.954057919199142</v>
      </c>
      <c r="AK1036" s="260">
        <v>0.949577200125274</v>
      </c>
      <c r="AL1036" s="260">
        <v>0.919242273180459</v>
      </c>
      <c r="AM1036" s="260">
        <v>0.947124474548892</v>
      </c>
      <c r="AN1036" s="259">
        <v>0.99</v>
      </c>
      <c r="AO1036" s="264">
        <v>1</v>
      </c>
      <c r="AP1036" s="264">
        <v>1</v>
      </c>
      <c r="AQ1036" s="264">
        <v>1</v>
      </c>
      <c r="AR1036" s="265">
        <v>1</v>
      </c>
      <c r="AS1036" s="286">
        <v>0.0656418488929858</v>
      </c>
      <c r="AT1036" s="267">
        <v>0.0555555555555556</v>
      </c>
      <c r="AU1036" s="268">
        <v>0.0303030303030303</v>
      </c>
      <c r="AV1036" s="268">
        <v>0.0357142857142857</v>
      </c>
      <c r="AW1036" s="268">
        <v>0.0570107858243451</v>
      </c>
      <c r="AX1036" s="224"/>
      <c r="AY1036" s="222"/>
    </row>
    <row r="1037" ht="15" spans="1:51">
      <c r="A1037" s="220"/>
      <c r="B1037" s="224"/>
      <c r="C1037" s="294" t="s">
        <v>927</v>
      </c>
      <c r="D1037" s="111" t="s">
        <v>25</v>
      </c>
      <c r="E1037" s="111" t="s">
        <v>928</v>
      </c>
      <c r="F1037" s="297" t="s">
        <v>1073</v>
      </c>
      <c r="G1037" s="298" t="s">
        <v>1073</v>
      </c>
      <c r="H1037" s="298" t="s">
        <v>1073</v>
      </c>
      <c r="I1037" s="298" t="s">
        <v>1073</v>
      </c>
      <c r="J1037" s="259">
        <v>0.9</v>
      </c>
      <c r="K1037" s="260">
        <v>0.85</v>
      </c>
      <c r="L1037" s="260">
        <v>0.947368421052632</v>
      </c>
      <c r="M1037" s="261">
        <v>0.95</v>
      </c>
      <c r="N1037" s="261">
        <v>0.905829596412556</v>
      </c>
      <c r="O1037" s="262">
        <v>0.9</v>
      </c>
      <c r="P1037" s="263">
        <v>0.920265780730897</v>
      </c>
      <c r="Q1037" s="260">
        <v>0.931696085955487</v>
      </c>
      <c r="R1037" s="260">
        <v>0.898858921161826</v>
      </c>
      <c r="S1037" s="260">
        <v>0.919853190513235</v>
      </c>
      <c r="T1037" s="262">
        <v>0.9</v>
      </c>
      <c r="U1037" s="260">
        <v>0.856773717238834</v>
      </c>
      <c r="V1037" s="260">
        <v>0.893323100537222</v>
      </c>
      <c r="W1037" s="260">
        <v>0.87707468879668</v>
      </c>
      <c r="X1037" s="260">
        <v>0.874932679073664</v>
      </c>
      <c r="Y1037" s="262">
        <v>0.92</v>
      </c>
      <c r="Z1037" s="262" t="s">
        <v>33</v>
      </c>
      <c r="AA1037" s="262" t="s">
        <v>33</v>
      </c>
      <c r="AB1037" s="262" t="s">
        <v>33</v>
      </c>
      <c r="AC1037" s="262">
        <v>1</v>
      </c>
      <c r="AD1037" s="262">
        <v>0.92</v>
      </c>
      <c r="AE1037" s="260">
        <v>0.978056426332288</v>
      </c>
      <c r="AF1037" s="260">
        <v>1</v>
      </c>
      <c r="AG1037" s="260">
        <v>1</v>
      </c>
      <c r="AH1037" s="260">
        <v>0.996144371853915</v>
      </c>
      <c r="AI1037" s="262">
        <v>0.92</v>
      </c>
      <c r="AJ1037" s="260">
        <v>0.955703211517165</v>
      </c>
      <c r="AK1037" s="260">
        <v>0.960092095165004</v>
      </c>
      <c r="AL1037" s="260">
        <v>0.976141078838174</v>
      </c>
      <c r="AM1037" s="260">
        <v>0.955619826468535</v>
      </c>
      <c r="AN1037" s="259">
        <v>0.99</v>
      </c>
      <c r="AO1037" s="264">
        <v>1</v>
      </c>
      <c r="AP1037" s="264">
        <v>1</v>
      </c>
      <c r="AQ1037" s="264">
        <v>1</v>
      </c>
      <c r="AR1037" s="265">
        <v>1</v>
      </c>
      <c r="AS1037" s="286">
        <v>0.0656418488929858</v>
      </c>
      <c r="AT1037" s="267">
        <v>0</v>
      </c>
      <c r="AU1037" s="268">
        <v>0</v>
      </c>
      <c r="AV1037" s="268">
        <v>0</v>
      </c>
      <c r="AW1037" s="268">
        <v>0.062992125984252</v>
      </c>
      <c r="AX1037" s="224"/>
      <c r="AY1037" s="222"/>
    </row>
    <row r="1038" ht="15" spans="1:51">
      <c r="A1038" s="220"/>
      <c r="B1038" s="224"/>
      <c r="C1038" s="294" t="s">
        <v>927</v>
      </c>
      <c r="D1038" s="111" t="s">
        <v>25</v>
      </c>
      <c r="E1038" s="111" t="s">
        <v>928</v>
      </c>
      <c r="F1038" s="297" t="s">
        <v>1074</v>
      </c>
      <c r="G1038" s="298" t="s">
        <v>1074</v>
      </c>
      <c r="H1038" s="298" t="s">
        <v>1074</v>
      </c>
      <c r="I1038" s="298" t="s">
        <v>1074</v>
      </c>
      <c r="J1038" s="259">
        <v>0.9</v>
      </c>
      <c r="K1038" s="260">
        <v>1</v>
      </c>
      <c r="L1038" s="260">
        <v>0.925925925925926</v>
      </c>
      <c r="M1038" s="261">
        <v>0.964285714285714</v>
      </c>
      <c r="N1038" s="261">
        <v>0.952224052718287</v>
      </c>
      <c r="O1038" s="262">
        <v>0.9</v>
      </c>
      <c r="P1038" s="263">
        <v>0.939584472389284</v>
      </c>
      <c r="Q1038" s="260">
        <v>0.935734463276836</v>
      </c>
      <c r="R1038" s="260">
        <v>0.960526315789474</v>
      </c>
      <c r="S1038" s="260">
        <v>0.961481389885001</v>
      </c>
      <c r="T1038" s="262">
        <v>0.9</v>
      </c>
      <c r="U1038" s="260">
        <v>0.94313832695462</v>
      </c>
      <c r="V1038" s="260">
        <v>0.950564971751412</v>
      </c>
      <c r="W1038" s="260">
        <v>0.957518796992481</v>
      </c>
      <c r="X1038" s="260">
        <v>0.943381352788426</v>
      </c>
      <c r="Y1038" s="262">
        <v>0.92</v>
      </c>
      <c r="Z1038" s="262" t="s">
        <v>33</v>
      </c>
      <c r="AA1038" s="262" t="s">
        <v>33</v>
      </c>
      <c r="AB1038" s="262" t="s">
        <v>33</v>
      </c>
      <c r="AC1038" s="262" t="s">
        <v>33</v>
      </c>
      <c r="AD1038" s="262">
        <v>0.92</v>
      </c>
      <c r="AE1038" s="260">
        <v>0.997309417040359</v>
      </c>
      <c r="AF1038" s="260">
        <v>0.993184031158715</v>
      </c>
      <c r="AG1038" s="260">
        <v>0.995417048579285</v>
      </c>
      <c r="AH1038" s="260">
        <v>0.98210270295076</v>
      </c>
      <c r="AI1038" s="262">
        <v>0.92</v>
      </c>
      <c r="AJ1038" s="260">
        <v>0.967195188627665</v>
      </c>
      <c r="AK1038" s="260">
        <v>0.970359915314044</v>
      </c>
      <c r="AL1038" s="260">
        <v>0.977443609022556</v>
      </c>
      <c r="AM1038" s="260">
        <v>0.970509134749142</v>
      </c>
      <c r="AN1038" s="259">
        <v>0.99</v>
      </c>
      <c r="AO1038" s="264">
        <v>1</v>
      </c>
      <c r="AP1038" s="264">
        <v>1</v>
      </c>
      <c r="AQ1038" s="264">
        <v>1</v>
      </c>
      <c r="AR1038" s="265">
        <v>1</v>
      </c>
      <c r="AS1038" s="286">
        <v>0.0656418488929858</v>
      </c>
      <c r="AT1038" s="267">
        <v>0</v>
      </c>
      <c r="AU1038" s="268">
        <v>0</v>
      </c>
      <c r="AV1038" s="268">
        <v>0.222222222222222</v>
      </c>
      <c r="AW1038" s="268">
        <v>0.0532786885245902</v>
      </c>
      <c r="AX1038" s="224"/>
      <c r="AY1038" s="222"/>
    </row>
    <row r="1039" ht="15" spans="1:51">
      <c r="A1039" s="220"/>
      <c r="B1039" s="224"/>
      <c r="C1039" s="294" t="s">
        <v>927</v>
      </c>
      <c r="D1039" s="111" t="s">
        <v>25</v>
      </c>
      <c r="E1039" s="111" t="s">
        <v>928</v>
      </c>
      <c r="F1039" s="301" t="s">
        <v>1075</v>
      </c>
      <c r="G1039" s="302" t="s">
        <v>1075</v>
      </c>
      <c r="H1039" s="302" t="s">
        <v>1075</v>
      </c>
      <c r="I1039" s="302" t="s">
        <v>1075</v>
      </c>
      <c r="J1039" s="259">
        <v>0.9</v>
      </c>
      <c r="K1039" s="260">
        <v>1</v>
      </c>
      <c r="L1039" s="260">
        <v>1</v>
      </c>
      <c r="M1039" s="261">
        <v>0.96551724137931</v>
      </c>
      <c r="N1039" s="261">
        <v>0.984081041968162</v>
      </c>
      <c r="O1039" s="262">
        <v>0.9</v>
      </c>
      <c r="P1039" s="263">
        <v>0.936624272472516</v>
      </c>
      <c r="Q1039" s="260">
        <v>0.93792740662809</v>
      </c>
      <c r="R1039" s="260">
        <v>0.943521594684385</v>
      </c>
      <c r="S1039" s="260">
        <v>0.955713611619422</v>
      </c>
      <c r="T1039" s="262">
        <v>0.9</v>
      </c>
      <c r="U1039" s="260">
        <v>0.91937917654667</v>
      </c>
      <c r="V1039" s="260">
        <v>0.935823250920568</v>
      </c>
      <c r="W1039" s="260">
        <v>0.91389811738649</v>
      </c>
      <c r="X1039" s="260">
        <v>0.926860707339249</v>
      </c>
      <c r="Y1039" s="262">
        <v>0.92</v>
      </c>
      <c r="Z1039" s="262">
        <v>0</v>
      </c>
      <c r="AA1039" s="262" t="s">
        <v>33</v>
      </c>
      <c r="AB1039" s="262" t="s">
        <v>33</v>
      </c>
      <c r="AC1039" s="262">
        <v>0.5</v>
      </c>
      <c r="AD1039" s="262">
        <v>0.92</v>
      </c>
      <c r="AE1039" s="260">
        <v>0.986746607762701</v>
      </c>
      <c r="AF1039" s="260">
        <v>0.971388367729831</v>
      </c>
      <c r="AG1039" s="260">
        <v>0.997982515131137</v>
      </c>
      <c r="AH1039" s="260">
        <v>0.997077867473932</v>
      </c>
      <c r="AI1039" s="262">
        <v>0.92</v>
      </c>
      <c r="AJ1039" s="260">
        <v>0.967894850247791</v>
      </c>
      <c r="AK1039" s="260">
        <v>0.960021041557075</v>
      </c>
      <c r="AL1039" s="260">
        <v>0.968715393133998</v>
      </c>
      <c r="AM1039" s="260">
        <v>0.970010472168199</v>
      </c>
      <c r="AN1039" s="259">
        <v>0.99</v>
      </c>
      <c r="AO1039" s="264">
        <v>1</v>
      </c>
      <c r="AP1039" s="264">
        <v>1</v>
      </c>
      <c r="AQ1039" s="264">
        <v>1</v>
      </c>
      <c r="AR1039" s="265">
        <v>1</v>
      </c>
      <c r="AS1039" s="286">
        <v>0.0656418488929858</v>
      </c>
      <c r="AT1039" s="267">
        <v>0.307692307692308</v>
      </c>
      <c r="AU1039" s="268">
        <v>0.1</v>
      </c>
      <c r="AV1039" s="268">
        <v>0.142857142857143</v>
      </c>
      <c r="AW1039" s="268">
        <v>0.0963855421686747</v>
      </c>
      <c r="AX1039" s="224"/>
      <c r="AY1039" s="222"/>
    </row>
    <row r="1040" ht="15" spans="1:51">
      <c r="A1040" s="220"/>
      <c r="B1040" s="224"/>
      <c r="C1040" s="294" t="s">
        <v>927</v>
      </c>
      <c r="D1040" s="111" t="s">
        <v>25</v>
      </c>
      <c r="E1040" s="111" t="s">
        <v>928</v>
      </c>
      <c r="F1040" s="297" t="s">
        <v>1076</v>
      </c>
      <c r="G1040" s="298" t="s">
        <v>1076</v>
      </c>
      <c r="H1040" s="298" t="s">
        <v>1076</v>
      </c>
      <c r="I1040" s="298" t="s">
        <v>1076</v>
      </c>
      <c r="J1040" s="259">
        <v>0.9</v>
      </c>
      <c r="K1040" s="260">
        <v>0.882352941176471</v>
      </c>
      <c r="L1040" s="260">
        <v>0.9375</v>
      </c>
      <c r="M1040" s="261">
        <v>0.933333333333333</v>
      </c>
      <c r="N1040" s="261">
        <v>0.900269541778976</v>
      </c>
      <c r="O1040" s="262">
        <v>0.9</v>
      </c>
      <c r="P1040" s="263">
        <v>0.967592592592593</v>
      </c>
      <c r="Q1040" s="260">
        <v>0.964154411764706</v>
      </c>
      <c r="R1040" s="260">
        <v>0.960359408033827</v>
      </c>
      <c r="S1040" s="260">
        <v>0.94628959087693</v>
      </c>
      <c r="T1040" s="262">
        <v>0.9</v>
      </c>
      <c r="U1040" s="260">
        <v>0.90954415954416</v>
      </c>
      <c r="V1040" s="260">
        <v>0.901654411764706</v>
      </c>
      <c r="W1040" s="260">
        <v>0.875792811839323</v>
      </c>
      <c r="X1040" s="260">
        <v>0.894368835060557</v>
      </c>
      <c r="Y1040" s="262">
        <v>0.92</v>
      </c>
      <c r="Z1040" s="262" t="s">
        <v>33</v>
      </c>
      <c r="AA1040" s="262" t="s">
        <v>33</v>
      </c>
      <c r="AB1040" s="262" t="s">
        <v>33</v>
      </c>
      <c r="AC1040" s="262" t="s">
        <v>33</v>
      </c>
      <c r="AD1040" s="262">
        <v>0.92</v>
      </c>
      <c r="AE1040" s="260">
        <v>0.996</v>
      </c>
      <c r="AF1040" s="260">
        <v>1</v>
      </c>
      <c r="AG1040" s="260">
        <v>1</v>
      </c>
      <c r="AH1040" s="260">
        <v>0.998166259168704</v>
      </c>
      <c r="AI1040" s="262">
        <v>0.92</v>
      </c>
      <c r="AJ1040" s="260">
        <v>0.974002849002849</v>
      </c>
      <c r="AK1040" s="260">
        <v>0.970588235294118</v>
      </c>
      <c r="AL1040" s="260">
        <v>0.957188160676533</v>
      </c>
      <c r="AM1040" s="260">
        <v>0.966246306238815</v>
      </c>
      <c r="AN1040" s="259">
        <v>0.99</v>
      </c>
      <c r="AO1040" s="264">
        <v>1</v>
      </c>
      <c r="AP1040" s="264">
        <v>1</v>
      </c>
      <c r="AQ1040" s="264">
        <v>1</v>
      </c>
      <c r="AR1040" s="265">
        <v>1</v>
      </c>
      <c r="AS1040" s="286">
        <v>0.0656418488929858</v>
      </c>
      <c r="AT1040" s="267">
        <v>0</v>
      </c>
      <c r="AU1040" s="268">
        <v>0</v>
      </c>
      <c r="AV1040" s="268">
        <v>0.166666666666667</v>
      </c>
      <c r="AW1040" s="268">
        <v>0.0487804878048781</v>
      </c>
      <c r="AX1040" s="224"/>
      <c r="AY1040" s="222"/>
    </row>
    <row r="1041" ht="15" spans="1:51">
      <c r="A1041" s="220"/>
      <c r="B1041" s="224"/>
      <c r="C1041" s="294" t="s">
        <v>927</v>
      </c>
      <c r="D1041" s="111" t="s">
        <v>25</v>
      </c>
      <c r="E1041" s="111" t="s">
        <v>928</v>
      </c>
      <c r="F1041" s="297" t="s">
        <v>1077</v>
      </c>
      <c r="G1041" s="298" t="s">
        <v>1077</v>
      </c>
      <c r="H1041" s="298" t="s">
        <v>1077</v>
      </c>
      <c r="I1041" s="298" t="s">
        <v>1077</v>
      </c>
      <c r="J1041" s="259">
        <v>0.9</v>
      </c>
      <c r="K1041" s="260">
        <v>0.916666666666667</v>
      </c>
      <c r="L1041" s="260">
        <v>1</v>
      </c>
      <c r="M1041" s="261">
        <v>1</v>
      </c>
      <c r="N1041" s="261">
        <v>0.946153846153846</v>
      </c>
      <c r="O1041" s="262">
        <v>0.9</v>
      </c>
      <c r="P1041" s="263">
        <v>0.932685385169186</v>
      </c>
      <c r="Q1041" s="260">
        <v>0.905165114309907</v>
      </c>
      <c r="R1041" s="260">
        <v>0.935967983991996</v>
      </c>
      <c r="S1041" s="260">
        <v>0.941910802375919</v>
      </c>
      <c r="T1041" s="262">
        <v>0.9</v>
      </c>
      <c r="U1041" s="260">
        <v>0.909287257019438</v>
      </c>
      <c r="V1041" s="260">
        <v>0.934801016088061</v>
      </c>
      <c r="W1041" s="260">
        <v>0.91495747873937</v>
      </c>
      <c r="X1041" s="260">
        <v>0.918735528037854</v>
      </c>
      <c r="Y1041" s="262">
        <v>0.92</v>
      </c>
      <c r="Z1041" s="262">
        <v>0</v>
      </c>
      <c r="AA1041" s="262" t="s">
        <v>33</v>
      </c>
      <c r="AB1041" s="262" t="s">
        <v>33</v>
      </c>
      <c r="AC1041" s="262">
        <v>0.857142857142857</v>
      </c>
      <c r="AD1041" s="262">
        <v>0.92</v>
      </c>
      <c r="AE1041" s="260">
        <v>0.989473684210526</v>
      </c>
      <c r="AF1041" s="260">
        <v>0.995517522412388</v>
      </c>
      <c r="AG1041" s="260">
        <v>0.993013100436681</v>
      </c>
      <c r="AH1041" s="260">
        <v>0.992744286125324</v>
      </c>
      <c r="AI1041" s="262">
        <v>0.92</v>
      </c>
      <c r="AJ1041" s="260">
        <v>0.961884214311399</v>
      </c>
      <c r="AK1041" s="260">
        <v>0.964436917866215</v>
      </c>
      <c r="AL1041" s="260">
        <v>0.9605</v>
      </c>
      <c r="AM1041" s="260">
        <v>0.965365264640773</v>
      </c>
      <c r="AN1041" s="259">
        <v>0.99</v>
      </c>
      <c r="AO1041" s="264">
        <v>1</v>
      </c>
      <c r="AP1041" s="264">
        <v>1</v>
      </c>
      <c r="AQ1041" s="264">
        <v>1</v>
      </c>
      <c r="AR1041" s="265">
        <v>1</v>
      </c>
      <c r="AS1041" s="286">
        <v>0.0656418488929858</v>
      </c>
      <c r="AT1041" s="267">
        <v>0</v>
      </c>
      <c r="AU1041" s="268">
        <v>0</v>
      </c>
      <c r="AV1041" s="268">
        <v>0.0833333333333333</v>
      </c>
      <c r="AW1041" s="268">
        <v>0.0569620253164557</v>
      </c>
      <c r="AX1041" s="224"/>
      <c r="AY1041" s="222"/>
    </row>
    <row r="1042" ht="15" spans="1:51">
      <c r="A1042" s="220"/>
      <c r="B1042" s="224"/>
      <c r="C1042" s="294" t="s">
        <v>927</v>
      </c>
      <c r="D1042" s="111" t="s">
        <v>25</v>
      </c>
      <c r="E1042" s="111" t="s">
        <v>928</v>
      </c>
      <c r="F1042" s="297" t="s">
        <v>1078</v>
      </c>
      <c r="G1042" s="298" t="s">
        <v>1078</v>
      </c>
      <c r="H1042" s="298" t="s">
        <v>1078</v>
      </c>
      <c r="I1042" s="298" t="s">
        <v>1078</v>
      </c>
      <c r="J1042" s="259">
        <v>0.9</v>
      </c>
      <c r="K1042" s="260">
        <v>1</v>
      </c>
      <c r="L1042" s="260">
        <v>0.971428571428571</v>
      </c>
      <c r="M1042" s="261">
        <v>1</v>
      </c>
      <c r="N1042" s="261">
        <v>0.982984293193717</v>
      </c>
      <c r="O1042" s="262">
        <v>0.9</v>
      </c>
      <c r="P1042" s="263">
        <v>0.965531224655312</v>
      </c>
      <c r="Q1042" s="260">
        <v>0.965583173996176</v>
      </c>
      <c r="R1042" s="260">
        <v>0.97027316550616</v>
      </c>
      <c r="S1042" s="260">
        <v>0.957054435803841</v>
      </c>
      <c r="T1042" s="262">
        <v>0.9</v>
      </c>
      <c r="U1042" s="260">
        <v>0.943430656934307</v>
      </c>
      <c r="V1042" s="260">
        <v>0.959369024856597</v>
      </c>
      <c r="W1042" s="260">
        <v>0.958489555436529</v>
      </c>
      <c r="X1042" s="260">
        <v>0.939364122097022</v>
      </c>
      <c r="Y1042" s="262">
        <v>0.92</v>
      </c>
      <c r="Z1042" s="262" t="s">
        <v>33</v>
      </c>
      <c r="AA1042" s="262" t="s">
        <v>33</v>
      </c>
      <c r="AB1042" s="262" t="s">
        <v>33</v>
      </c>
      <c r="AC1042" s="262">
        <v>1</v>
      </c>
      <c r="AD1042" s="262">
        <v>0.92</v>
      </c>
      <c r="AE1042" s="260">
        <v>0.996879875195008</v>
      </c>
      <c r="AF1042" s="260">
        <v>0.99939649969825</v>
      </c>
      <c r="AG1042" s="260">
        <v>0.999291282778171</v>
      </c>
      <c r="AH1042" s="260">
        <v>0.99581351094196</v>
      </c>
      <c r="AI1042" s="262">
        <v>0.92</v>
      </c>
      <c r="AJ1042" s="260">
        <v>0.965132779241841</v>
      </c>
      <c r="AK1042" s="260">
        <v>0.973231357552581</v>
      </c>
      <c r="AL1042" s="260">
        <v>0.974825923942153</v>
      </c>
      <c r="AM1042" s="260">
        <v>0.963287027730461</v>
      </c>
      <c r="AN1042" s="259">
        <v>0.99</v>
      </c>
      <c r="AO1042" s="264">
        <v>1</v>
      </c>
      <c r="AP1042" s="264">
        <v>1</v>
      </c>
      <c r="AQ1042" s="264">
        <v>1</v>
      </c>
      <c r="AR1042" s="265">
        <v>1</v>
      </c>
      <c r="AS1042" s="286">
        <v>0.0656418488929858</v>
      </c>
      <c r="AT1042" s="267">
        <v>0</v>
      </c>
      <c r="AU1042" s="268">
        <v>0.363636363636364</v>
      </c>
      <c r="AV1042" s="268">
        <v>0.1</v>
      </c>
      <c r="AW1042" s="268">
        <v>0.0554323725055432</v>
      </c>
      <c r="AX1042" s="224"/>
      <c r="AY1042" s="222"/>
    </row>
    <row r="1043" ht="15" spans="1:51">
      <c r="A1043" s="220"/>
      <c r="B1043" s="224"/>
      <c r="C1043" s="294" t="s">
        <v>927</v>
      </c>
      <c r="D1043" s="111" t="s">
        <v>25</v>
      </c>
      <c r="E1043" s="111" t="s">
        <v>928</v>
      </c>
      <c r="F1043" s="297" t="s">
        <v>1079</v>
      </c>
      <c r="G1043" s="298" t="s">
        <v>1079</v>
      </c>
      <c r="H1043" s="298" t="s">
        <v>1079</v>
      </c>
      <c r="I1043" s="298" t="s">
        <v>1079</v>
      </c>
      <c r="J1043" s="259">
        <v>0.9</v>
      </c>
      <c r="K1043" s="260">
        <v>0.931034482758621</v>
      </c>
      <c r="L1043" s="260">
        <v>1</v>
      </c>
      <c r="M1043" s="261">
        <v>1</v>
      </c>
      <c r="N1043" s="261">
        <v>0.983686786296901</v>
      </c>
      <c r="O1043" s="262">
        <v>0.9</v>
      </c>
      <c r="P1043" s="263">
        <v>0.954050464807437</v>
      </c>
      <c r="Q1043" s="260">
        <v>0.940600522193211</v>
      </c>
      <c r="R1043" s="260">
        <v>0.959034381858083</v>
      </c>
      <c r="S1043" s="260">
        <v>0.960395737739905</v>
      </c>
      <c r="T1043" s="262">
        <v>0.9</v>
      </c>
      <c r="U1043" s="260">
        <v>0.929614873837981</v>
      </c>
      <c r="V1043" s="260">
        <v>0.913185378590078</v>
      </c>
      <c r="W1043" s="260">
        <v>0.929773226042429</v>
      </c>
      <c r="X1043" s="260">
        <v>0.920623789996799</v>
      </c>
      <c r="Y1043" s="262">
        <v>0.92</v>
      </c>
      <c r="Z1043" s="262" t="s">
        <v>33</v>
      </c>
      <c r="AA1043" s="262" t="s">
        <v>33</v>
      </c>
      <c r="AB1043" s="262" t="s">
        <v>33</v>
      </c>
      <c r="AC1043" s="262">
        <v>1</v>
      </c>
      <c r="AD1043" s="262">
        <v>0.92</v>
      </c>
      <c r="AE1043" s="260">
        <v>0.998530492285085</v>
      </c>
      <c r="AF1043" s="260">
        <v>0.994892747701736</v>
      </c>
      <c r="AG1043" s="260">
        <v>0.988913525498891</v>
      </c>
      <c r="AH1043" s="260">
        <v>0.994440671541608</v>
      </c>
      <c r="AI1043" s="262">
        <v>0.92</v>
      </c>
      <c r="AJ1043" s="260">
        <v>0.970783532536521</v>
      </c>
      <c r="AK1043" s="260">
        <v>0.940639269406393</v>
      </c>
      <c r="AL1043" s="260">
        <v>0.959400146305779</v>
      </c>
      <c r="AM1043" s="260">
        <v>0.963934576162676</v>
      </c>
      <c r="AN1043" s="259">
        <v>0.99</v>
      </c>
      <c r="AO1043" s="264">
        <v>1</v>
      </c>
      <c r="AP1043" s="264">
        <v>1</v>
      </c>
      <c r="AQ1043" s="264">
        <v>1</v>
      </c>
      <c r="AR1043" s="265">
        <v>1</v>
      </c>
      <c r="AS1043" s="286">
        <v>0.0656418488929858</v>
      </c>
      <c r="AT1043" s="267">
        <v>0.2</v>
      </c>
      <c r="AU1043" s="268">
        <v>0</v>
      </c>
      <c r="AV1043" s="268">
        <v>0</v>
      </c>
      <c r="AW1043" s="268">
        <v>0.0578034682080925</v>
      </c>
      <c r="AX1043" s="224"/>
      <c r="AY1043" s="222"/>
    </row>
    <row r="1044" ht="15" spans="1:51">
      <c r="A1044" s="220"/>
      <c r="B1044" s="224"/>
      <c r="C1044" s="294" t="s">
        <v>927</v>
      </c>
      <c r="D1044" s="111" t="s">
        <v>25</v>
      </c>
      <c r="E1044" s="111" t="s">
        <v>928</v>
      </c>
      <c r="F1044" s="301" t="s">
        <v>1080</v>
      </c>
      <c r="G1044" s="302" t="s">
        <v>1080</v>
      </c>
      <c r="H1044" s="302" t="s">
        <v>1080</v>
      </c>
      <c r="I1044" s="302" t="s">
        <v>1080</v>
      </c>
      <c r="J1044" s="259">
        <v>0.9</v>
      </c>
      <c r="K1044" s="260">
        <v>0.947368421052632</v>
      </c>
      <c r="L1044" s="260">
        <v>0.941176470588235</v>
      </c>
      <c r="M1044" s="261">
        <v>0.789473684210526</v>
      </c>
      <c r="N1044" s="261">
        <v>0.908018867924528</v>
      </c>
      <c r="O1044" s="262">
        <v>0.9</v>
      </c>
      <c r="P1044" s="263">
        <v>0.901234567901235</v>
      </c>
      <c r="Q1044" s="260">
        <v>0.966065747613998</v>
      </c>
      <c r="R1044" s="260">
        <v>0.958990536277603</v>
      </c>
      <c r="S1044" s="260">
        <v>0.946988715298935</v>
      </c>
      <c r="T1044" s="262">
        <v>0.9</v>
      </c>
      <c r="U1044" s="260">
        <v>0.917837377607493</v>
      </c>
      <c r="V1044" s="260">
        <v>0.909862142099682</v>
      </c>
      <c r="W1044" s="260">
        <v>0.917350157728707</v>
      </c>
      <c r="X1044" s="260">
        <v>0.923249408954642</v>
      </c>
      <c r="Y1044" s="262">
        <v>0.92</v>
      </c>
      <c r="Z1044" s="262" t="s">
        <v>33</v>
      </c>
      <c r="AA1044" s="262" t="s">
        <v>33</v>
      </c>
      <c r="AB1044" s="262" t="s">
        <v>33</v>
      </c>
      <c r="AC1044" s="262" t="s">
        <v>33</v>
      </c>
      <c r="AD1044" s="262">
        <v>0.92</v>
      </c>
      <c r="AE1044" s="260">
        <v>0.993067590987868</v>
      </c>
      <c r="AF1044" s="260">
        <v>0.964601769911504</v>
      </c>
      <c r="AG1044" s="260">
        <v>0.996282527881041</v>
      </c>
      <c r="AH1044" s="260">
        <v>0.938401187446989</v>
      </c>
      <c r="AI1044" s="262">
        <v>0.92</v>
      </c>
      <c r="AJ1044" s="260">
        <v>0.965091528309919</v>
      </c>
      <c r="AK1044" s="260">
        <v>0.934252386002121</v>
      </c>
      <c r="AL1044" s="260">
        <v>0.954574132492114</v>
      </c>
      <c r="AM1044" s="260">
        <v>0.958103826468438</v>
      </c>
      <c r="AN1044" s="259">
        <v>0.99</v>
      </c>
      <c r="AO1044" s="264">
        <v>1</v>
      </c>
      <c r="AP1044" s="264">
        <v>1</v>
      </c>
      <c r="AQ1044" s="264">
        <v>1</v>
      </c>
      <c r="AR1044" s="265">
        <v>1</v>
      </c>
      <c r="AS1044" s="286">
        <v>0.0656418488929858</v>
      </c>
      <c r="AT1044" s="267">
        <v>0</v>
      </c>
      <c r="AU1044" s="268">
        <v>1</v>
      </c>
      <c r="AV1044" s="268">
        <v>0</v>
      </c>
      <c r="AW1044" s="268">
        <v>0.0775862068965517</v>
      </c>
      <c r="AX1044" s="224"/>
      <c r="AY1044" s="222"/>
    </row>
    <row r="1045" ht="15" spans="1:51">
      <c r="A1045" s="220"/>
      <c r="B1045" s="224"/>
      <c r="C1045" s="294" t="s">
        <v>927</v>
      </c>
      <c r="D1045" s="111" t="s">
        <v>25</v>
      </c>
      <c r="E1045" s="111" t="s">
        <v>928</v>
      </c>
      <c r="F1045" s="299" t="s">
        <v>1081</v>
      </c>
      <c r="G1045" s="300" t="s">
        <v>1081</v>
      </c>
      <c r="H1045" s="300" t="s">
        <v>1081</v>
      </c>
      <c r="I1045" s="300" t="s">
        <v>1081</v>
      </c>
      <c r="J1045" s="259">
        <v>0.9</v>
      </c>
      <c r="K1045" s="260">
        <v>1</v>
      </c>
      <c r="L1045" s="260">
        <v>0.95</v>
      </c>
      <c r="M1045" s="261">
        <v>1</v>
      </c>
      <c r="N1045" s="261">
        <v>0.998019801980198</v>
      </c>
      <c r="O1045" s="262">
        <v>0.9</v>
      </c>
      <c r="P1045" s="263">
        <v>0.955827765404603</v>
      </c>
      <c r="Q1045" s="260">
        <v>0.943801652892562</v>
      </c>
      <c r="R1045" s="260">
        <v>0.947060734004547</v>
      </c>
      <c r="S1045" s="260">
        <v>0.965610215190517</v>
      </c>
      <c r="T1045" s="262">
        <v>0.9</v>
      </c>
      <c r="U1045" s="260">
        <v>0.93652561247216</v>
      </c>
      <c r="V1045" s="260">
        <v>0.936088154269972</v>
      </c>
      <c r="W1045" s="260">
        <v>0.926924326079896</v>
      </c>
      <c r="X1045" s="260">
        <v>0.924810500076309</v>
      </c>
      <c r="Y1045" s="262">
        <v>0.92</v>
      </c>
      <c r="Z1045" s="262" t="s">
        <v>33</v>
      </c>
      <c r="AA1045" s="262" t="s">
        <v>33</v>
      </c>
      <c r="AB1045" s="262" t="s">
        <v>33</v>
      </c>
      <c r="AC1045" s="262">
        <v>1</v>
      </c>
      <c r="AD1045" s="262">
        <v>0.92</v>
      </c>
      <c r="AE1045" s="260">
        <v>0.997153492445807</v>
      </c>
      <c r="AF1045" s="260">
        <v>0.990821477742084</v>
      </c>
      <c r="AG1045" s="260">
        <v>0.938233792751404</v>
      </c>
      <c r="AH1045" s="260">
        <v>0.995131272130581</v>
      </c>
      <c r="AI1045" s="262">
        <v>0.92</v>
      </c>
      <c r="AJ1045" s="260">
        <v>0.975872308834447</v>
      </c>
      <c r="AK1045" s="260">
        <v>0.977961432506887</v>
      </c>
      <c r="AL1045" s="260">
        <v>0.981162715167262</v>
      </c>
      <c r="AM1045" s="260">
        <v>0.979435853087801</v>
      </c>
      <c r="AN1045" s="259">
        <v>0.99</v>
      </c>
      <c r="AO1045" s="264">
        <v>1</v>
      </c>
      <c r="AP1045" s="264">
        <v>1</v>
      </c>
      <c r="AQ1045" s="264">
        <v>1</v>
      </c>
      <c r="AR1045" s="265">
        <v>1</v>
      </c>
      <c r="AS1045" s="286">
        <v>0.0656418488929858</v>
      </c>
      <c r="AT1045" s="267">
        <v>0.166666666666667</v>
      </c>
      <c r="AU1045" s="268">
        <v>0.571428571428571</v>
      </c>
      <c r="AV1045" s="268">
        <v>0.0588235294117647</v>
      </c>
      <c r="AW1045" s="268">
        <v>0.0982905982905983</v>
      </c>
      <c r="AX1045" s="224"/>
      <c r="AY1045" s="222"/>
    </row>
    <row r="1046" ht="15" spans="1:51">
      <c r="A1046" s="220"/>
      <c r="B1046" s="224"/>
      <c r="C1046" s="294" t="s">
        <v>927</v>
      </c>
      <c r="D1046" s="111" t="s">
        <v>25</v>
      </c>
      <c r="E1046" s="111" t="s">
        <v>928</v>
      </c>
      <c r="F1046" s="297" t="s">
        <v>1082</v>
      </c>
      <c r="G1046" s="298" t="s">
        <v>1082</v>
      </c>
      <c r="H1046" s="298" t="s">
        <v>1082</v>
      </c>
      <c r="I1046" s="298" t="s">
        <v>1082</v>
      </c>
      <c r="J1046" s="259">
        <v>0.9</v>
      </c>
      <c r="K1046" s="260">
        <v>0.938461538461538</v>
      </c>
      <c r="L1046" s="260">
        <v>0.921875</v>
      </c>
      <c r="M1046" s="261">
        <v>0.921875</v>
      </c>
      <c r="N1046" s="261">
        <v>0.912246234446627</v>
      </c>
      <c r="O1046" s="262">
        <v>0.9</v>
      </c>
      <c r="P1046" s="263">
        <v>0.935057302380253</v>
      </c>
      <c r="Q1046" s="260">
        <v>0.945107398568019</v>
      </c>
      <c r="R1046" s="260">
        <v>0.923737547234627</v>
      </c>
      <c r="S1046" s="260">
        <v>0.893174135189787</v>
      </c>
      <c r="T1046" s="262">
        <v>0.9</v>
      </c>
      <c r="U1046" s="260">
        <v>0.895092565383485</v>
      </c>
      <c r="V1046" s="260">
        <v>0.915871121718377</v>
      </c>
      <c r="W1046" s="260">
        <v>0.877705255925799</v>
      </c>
      <c r="X1046" s="260">
        <v>0.880146025963602</v>
      </c>
      <c r="Y1046" s="262">
        <v>0.92</v>
      </c>
      <c r="Z1046" s="262" t="s">
        <v>33</v>
      </c>
      <c r="AA1046" s="262" t="s">
        <v>33</v>
      </c>
      <c r="AB1046" s="262" t="s">
        <v>33</v>
      </c>
      <c r="AC1046" s="262" t="s">
        <v>33</v>
      </c>
      <c r="AD1046" s="262">
        <v>0.92</v>
      </c>
      <c r="AE1046" s="260">
        <v>0.958208955223881</v>
      </c>
      <c r="AF1046" s="260">
        <v>0.98740377886634</v>
      </c>
      <c r="AG1046" s="260">
        <v>0.908018867924528</v>
      </c>
      <c r="AH1046" s="260">
        <v>0.96406612925263</v>
      </c>
      <c r="AI1046" s="262">
        <v>0.92</v>
      </c>
      <c r="AJ1046" s="260">
        <v>0.944019982368498</v>
      </c>
      <c r="AK1046" s="260">
        <v>0.941527446300716</v>
      </c>
      <c r="AL1046" s="260">
        <v>0.93130688648463</v>
      </c>
      <c r="AM1046" s="260">
        <v>0.935100216872863</v>
      </c>
      <c r="AN1046" s="259">
        <v>0.99</v>
      </c>
      <c r="AO1046" s="264">
        <v>1</v>
      </c>
      <c r="AP1046" s="264">
        <v>1</v>
      </c>
      <c r="AQ1046" s="264">
        <v>1</v>
      </c>
      <c r="AR1046" s="265">
        <v>1</v>
      </c>
      <c r="AS1046" s="286">
        <v>0.0656418488929858</v>
      </c>
      <c r="AT1046" s="267">
        <v>0</v>
      </c>
      <c r="AU1046" s="268">
        <v>0</v>
      </c>
      <c r="AV1046" s="268">
        <v>0.0344827586206897</v>
      </c>
      <c r="AW1046" s="268">
        <v>0.0432</v>
      </c>
      <c r="AX1046" s="224"/>
      <c r="AY1046" s="222"/>
    </row>
    <row r="1047" ht="15" spans="1:51">
      <c r="A1047" s="220"/>
      <c r="B1047" s="224"/>
      <c r="C1047" s="294" t="s">
        <v>927</v>
      </c>
      <c r="D1047" s="111" t="s">
        <v>25</v>
      </c>
      <c r="E1047" s="111" t="s">
        <v>928</v>
      </c>
      <c r="F1047" s="297" t="s">
        <v>1083</v>
      </c>
      <c r="G1047" s="298" t="s">
        <v>1083</v>
      </c>
      <c r="H1047" s="298" t="s">
        <v>1083</v>
      </c>
      <c r="I1047" s="298" t="s">
        <v>1083</v>
      </c>
      <c r="J1047" s="259">
        <v>0.9</v>
      </c>
      <c r="K1047" s="260">
        <v>0.958333333333333</v>
      </c>
      <c r="L1047" s="260">
        <v>0.945945945945946</v>
      </c>
      <c r="M1047" s="261">
        <v>1</v>
      </c>
      <c r="N1047" s="261">
        <v>0.978744939271255</v>
      </c>
      <c r="O1047" s="262">
        <v>0.9</v>
      </c>
      <c r="P1047" s="263">
        <v>0.962870334744132</v>
      </c>
      <c r="Q1047" s="260">
        <v>0.942947147357368</v>
      </c>
      <c r="R1047" s="260">
        <v>0.961788970907512</v>
      </c>
      <c r="S1047" s="260">
        <v>0.967505415764039</v>
      </c>
      <c r="T1047" s="262">
        <v>0.9</v>
      </c>
      <c r="U1047" s="260">
        <v>0.915736821854559</v>
      </c>
      <c r="V1047" s="260">
        <v>0.917745887294365</v>
      </c>
      <c r="W1047" s="260">
        <v>0.922058184976118</v>
      </c>
      <c r="X1047" s="260">
        <v>0.924718429281394</v>
      </c>
      <c r="Y1047" s="262">
        <v>0.92</v>
      </c>
      <c r="Z1047" s="262" t="s">
        <v>33</v>
      </c>
      <c r="AA1047" s="262" t="s">
        <v>33</v>
      </c>
      <c r="AB1047" s="262" t="s">
        <v>33</v>
      </c>
      <c r="AC1047" s="262" t="s">
        <v>33</v>
      </c>
      <c r="AD1047" s="262">
        <v>0.92</v>
      </c>
      <c r="AE1047" s="260">
        <v>0.998347107438017</v>
      </c>
      <c r="AF1047" s="260">
        <v>0.998154981549816</v>
      </c>
      <c r="AG1047" s="260">
        <v>1</v>
      </c>
      <c r="AH1047" s="260">
        <v>0.99667994687915</v>
      </c>
      <c r="AI1047" s="262">
        <v>0.92</v>
      </c>
      <c r="AJ1047" s="260">
        <v>0.957676029242016</v>
      </c>
      <c r="AK1047" s="260">
        <v>0.941897094854743</v>
      </c>
      <c r="AL1047" s="260">
        <v>0.958532349109857</v>
      </c>
      <c r="AM1047" s="260">
        <v>0.958487717853712</v>
      </c>
      <c r="AN1047" s="259">
        <v>0.99</v>
      </c>
      <c r="AO1047" s="264">
        <v>1</v>
      </c>
      <c r="AP1047" s="264">
        <v>1</v>
      </c>
      <c r="AQ1047" s="264">
        <v>1</v>
      </c>
      <c r="AR1047" s="265">
        <v>1</v>
      </c>
      <c r="AS1047" s="286">
        <v>0.0656418488929858</v>
      </c>
      <c r="AT1047" s="267">
        <v>0.137931034482759</v>
      </c>
      <c r="AU1047" s="268">
        <v>0.25</v>
      </c>
      <c r="AV1047" s="268">
        <v>0.176470588235294</v>
      </c>
      <c r="AW1047" s="268">
        <v>0.154589371980676</v>
      </c>
      <c r="AX1047" s="224"/>
      <c r="AY1047" s="222"/>
    </row>
    <row r="1048" ht="15" spans="1:51">
      <c r="A1048" s="220"/>
      <c r="B1048" s="224"/>
      <c r="C1048" s="294" t="s">
        <v>927</v>
      </c>
      <c r="D1048" s="111" t="s">
        <v>25</v>
      </c>
      <c r="E1048" s="111" t="s">
        <v>928</v>
      </c>
      <c r="F1048" s="297" t="s">
        <v>1084</v>
      </c>
      <c r="G1048" s="298" t="s">
        <v>1084</v>
      </c>
      <c r="H1048" s="298" t="s">
        <v>1084</v>
      </c>
      <c r="I1048" s="298" t="s">
        <v>1084</v>
      </c>
      <c r="J1048" s="259">
        <v>0.9</v>
      </c>
      <c r="K1048" s="260">
        <v>1</v>
      </c>
      <c r="L1048" s="260">
        <v>0.962962962962963</v>
      </c>
      <c r="M1048" s="261">
        <v>0.931034482758621</v>
      </c>
      <c r="N1048" s="261">
        <v>0.968705547652916</v>
      </c>
      <c r="O1048" s="262">
        <v>0.9</v>
      </c>
      <c r="P1048" s="263">
        <v>0.945040214477212</v>
      </c>
      <c r="Q1048" s="260">
        <v>0.981976382846488</v>
      </c>
      <c r="R1048" s="260">
        <v>0.949280847842544</v>
      </c>
      <c r="S1048" s="260">
        <v>0.968087596121698</v>
      </c>
      <c r="T1048" s="262">
        <v>0.9</v>
      </c>
      <c r="U1048" s="260">
        <v>0.934651474530831</v>
      </c>
      <c r="V1048" s="260">
        <v>0.926041019266625</v>
      </c>
      <c r="W1048" s="260">
        <v>0.895912187736563</v>
      </c>
      <c r="X1048" s="260">
        <v>0.915981277164828</v>
      </c>
      <c r="Y1048" s="262">
        <v>0.92</v>
      </c>
      <c r="Z1048" s="262" t="s">
        <v>33</v>
      </c>
      <c r="AA1048" s="262" t="s">
        <v>33</v>
      </c>
      <c r="AB1048" s="262" t="s">
        <v>33</v>
      </c>
      <c r="AC1048" s="262" t="s">
        <v>33</v>
      </c>
      <c r="AD1048" s="262">
        <v>0.92</v>
      </c>
      <c r="AE1048" s="260">
        <v>1</v>
      </c>
      <c r="AF1048" s="260">
        <v>1</v>
      </c>
      <c r="AG1048" s="260">
        <v>0.996699669966997</v>
      </c>
      <c r="AH1048" s="260">
        <v>0.988181162035366</v>
      </c>
      <c r="AI1048" s="262">
        <v>0.92</v>
      </c>
      <c r="AJ1048" s="260">
        <v>0.967828418230563</v>
      </c>
      <c r="AK1048" s="260">
        <v>0.951522684897452</v>
      </c>
      <c r="AL1048" s="260">
        <v>0.958743376230129</v>
      </c>
      <c r="AM1048" s="260">
        <v>0.967719826145102</v>
      </c>
      <c r="AN1048" s="259">
        <v>0.99</v>
      </c>
      <c r="AO1048" s="264">
        <v>1</v>
      </c>
      <c r="AP1048" s="264">
        <v>1</v>
      </c>
      <c r="AQ1048" s="264">
        <v>1</v>
      </c>
      <c r="AR1048" s="265">
        <v>1</v>
      </c>
      <c r="AS1048" s="286">
        <v>0.0656418488929858</v>
      </c>
      <c r="AT1048" s="267">
        <v>0.0833333333333333</v>
      </c>
      <c r="AU1048" s="268">
        <v>0</v>
      </c>
      <c r="AV1048" s="268">
        <v>0.142857142857143</v>
      </c>
      <c r="AW1048" s="268">
        <v>0.043859649122807</v>
      </c>
      <c r="AX1048" s="224"/>
      <c r="AY1048" s="222"/>
    </row>
    <row r="1049" ht="15" spans="1:51">
      <c r="A1049" s="220"/>
      <c r="B1049" s="224"/>
      <c r="C1049" s="283" t="s">
        <v>1085</v>
      </c>
      <c r="D1049" s="111" t="s">
        <v>25</v>
      </c>
      <c r="E1049" s="111" t="s">
        <v>1086</v>
      </c>
      <c r="F1049" s="307" t="s">
        <v>1087</v>
      </c>
      <c r="G1049" s="307" t="s">
        <v>1087</v>
      </c>
      <c r="H1049" s="307" t="s">
        <v>1087</v>
      </c>
      <c r="I1049" s="307" t="s">
        <v>1087</v>
      </c>
      <c r="J1049" s="259">
        <v>0.9</v>
      </c>
      <c r="K1049" s="260">
        <v>1</v>
      </c>
      <c r="L1049" s="260">
        <v>1</v>
      </c>
      <c r="M1049" s="261">
        <v>0.96551724137931</v>
      </c>
      <c r="N1049" s="261">
        <v>0.981424148606811</v>
      </c>
      <c r="O1049" s="262">
        <v>0.9</v>
      </c>
      <c r="P1049" s="263">
        <v>0.989705882352941</v>
      </c>
      <c r="Q1049" s="260">
        <v>0.988041853512706</v>
      </c>
      <c r="R1049" s="260">
        <v>0.991634491634492</v>
      </c>
      <c r="S1049" s="260">
        <v>0.984051807461821</v>
      </c>
      <c r="T1049" s="262">
        <v>0.9</v>
      </c>
      <c r="U1049" s="260">
        <v>0.931372549019608</v>
      </c>
      <c r="V1049" s="260">
        <v>0.943198804185351</v>
      </c>
      <c r="W1049" s="260">
        <v>0.942728442728443</v>
      </c>
      <c r="X1049" s="260">
        <v>0.939300212642567</v>
      </c>
      <c r="Y1049" s="262">
        <v>0.92</v>
      </c>
      <c r="Z1049" s="262">
        <v>0.956331877729258</v>
      </c>
      <c r="AA1049" s="262">
        <v>0.961538461538462</v>
      </c>
      <c r="AB1049" s="262">
        <v>0.962162162162162</v>
      </c>
      <c r="AC1049" s="262">
        <v>0.964738880726593</v>
      </c>
      <c r="AD1049" s="262">
        <v>0.92</v>
      </c>
      <c r="AE1049" s="260">
        <v>1</v>
      </c>
      <c r="AF1049" s="260">
        <v>0.997138769670958</v>
      </c>
      <c r="AG1049" s="260">
        <v>0.996072270227808</v>
      </c>
      <c r="AH1049" s="260">
        <v>0.995673046554229</v>
      </c>
      <c r="AI1049" s="262">
        <v>0.92</v>
      </c>
      <c r="AJ1049" s="260">
        <v>0.976138147566719</v>
      </c>
      <c r="AK1049" s="260">
        <v>0.975502204801568</v>
      </c>
      <c r="AL1049" s="260">
        <v>0.978639930252833</v>
      </c>
      <c r="AM1049" s="260">
        <v>0.979373208664192</v>
      </c>
      <c r="AN1049" s="259">
        <v>0.99</v>
      </c>
      <c r="AO1049" s="264">
        <v>1</v>
      </c>
      <c r="AP1049" s="264">
        <v>1</v>
      </c>
      <c r="AQ1049" s="264">
        <v>1</v>
      </c>
      <c r="AR1049" s="265">
        <v>1</v>
      </c>
      <c r="AS1049" s="286">
        <v>0.0721861525408278</v>
      </c>
      <c r="AT1049" s="267">
        <v>0.166666666666667</v>
      </c>
      <c r="AU1049" s="268">
        <v>0.181818181818182</v>
      </c>
      <c r="AV1049" s="268">
        <v>0.142857142857143</v>
      </c>
      <c r="AW1049" s="268">
        <v>0.0737327188940092</v>
      </c>
      <c r="AX1049" s="224"/>
      <c r="AY1049" s="222"/>
    </row>
    <row r="1050" ht="15" spans="1:51">
      <c r="A1050" s="220"/>
      <c r="B1050" s="224"/>
      <c r="C1050" s="283" t="s">
        <v>1085</v>
      </c>
      <c r="D1050" s="111" t="s">
        <v>25</v>
      </c>
      <c r="E1050" s="111" t="s">
        <v>1086</v>
      </c>
      <c r="F1050" s="307" t="s">
        <v>1088</v>
      </c>
      <c r="G1050" s="307" t="s">
        <v>1088</v>
      </c>
      <c r="H1050" s="307" t="s">
        <v>1088</v>
      </c>
      <c r="I1050" s="307" t="s">
        <v>1088</v>
      </c>
      <c r="J1050" s="259">
        <v>0.9</v>
      </c>
      <c r="K1050" s="260">
        <v>0.956521739130435</v>
      </c>
      <c r="L1050" s="260">
        <v>0.840909090909091</v>
      </c>
      <c r="M1050" s="261">
        <v>0.911111111111111</v>
      </c>
      <c r="N1050" s="261">
        <v>0.899328859060403</v>
      </c>
      <c r="O1050" s="262">
        <v>0.9</v>
      </c>
      <c r="P1050" s="263">
        <v>0.970653907496013</v>
      </c>
      <c r="Q1050" s="260">
        <v>0.987811071609954</v>
      </c>
      <c r="R1050" s="260">
        <v>0.958713602781399</v>
      </c>
      <c r="S1050" s="260">
        <v>0.977740642795723</v>
      </c>
      <c r="T1050" s="262">
        <v>0.9</v>
      </c>
      <c r="U1050" s="260">
        <v>0.894417862838915</v>
      </c>
      <c r="V1050" s="260">
        <v>0.905027932960894</v>
      </c>
      <c r="W1050" s="260">
        <v>0.928726640591047</v>
      </c>
      <c r="X1050" s="260">
        <v>0.900157373006473</v>
      </c>
      <c r="Y1050" s="262">
        <v>0.92</v>
      </c>
      <c r="Z1050" s="262">
        <v>0.928529584065612</v>
      </c>
      <c r="AA1050" s="262">
        <v>0.95529197080292</v>
      </c>
      <c r="AB1050" s="262">
        <v>0.966386554621849</v>
      </c>
      <c r="AC1050" s="262">
        <v>0.944540780627301</v>
      </c>
      <c r="AD1050" s="262">
        <v>0.92</v>
      </c>
      <c r="AE1050" s="260">
        <v>0.889447236180904</v>
      </c>
      <c r="AF1050" s="260">
        <v>0.800268997982515</v>
      </c>
      <c r="AG1050" s="260">
        <v>0.87964989059081</v>
      </c>
      <c r="AH1050" s="260">
        <v>0.858589233802252</v>
      </c>
      <c r="AI1050" s="262">
        <v>0.92</v>
      </c>
      <c r="AJ1050" s="260">
        <v>0.956009913258984</v>
      </c>
      <c r="AK1050" s="260">
        <v>0.969004893964111</v>
      </c>
      <c r="AL1050" s="260">
        <v>0.98224004583214</v>
      </c>
      <c r="AM1050" s="260">
        <v>0.968796622543885</v>
      </c>
      <c r="AN1050" s="259">
        <v>0.99</v>
      </c>
      <c r="AO1050" s="264">
        <v>1</v>
      </c>
      <c r="AP1050" s="264">
        <v>1</v>
      </c>
      <c r="AQ1050" s="264">
        <v>1</v>
      </c>
      <c r="AR1050" s="265">
        <v>1</v>
      </c>
      <c r="AS1050" s="286">
        <v>0.0721861525408278</v>
      </c>
      <c r="AT1050" s="267">
        <v>0</v>
      </c>
      <c r="AU1050" s="268">
        <v>0</v>
      </c>
      <c r="AV1050" s="268">
        <v>0.0666666666666667</v>
      </c>
      <c r="AW1050" s="268">
        <v>0.0508982035928144</v>
      </c>
      <c r="AX1050" s="224"/>
      <c r="AY1050" s="222"/>
    </row>
    <row r="1051" ht="15" spans="1:51">
      <c r="A1051" s="220"/>
      <c r="B1051" s="224"/>
      <c r="C1051" s="283" t="s">
        <v>1085</v>
      </c>
      <c r="D1051" s="111" t="s">
        <v>25</v>
      </c>
      <c r="E1051" s="111" t="s">
        <v>1086</v>
      </c>
      <c r="F1051" s="307" t="s">
        <v>1089</v>
      </c>
      <c r="G1051" s="307" t="s">
        <v>1089</v>
      </c>
      <c r="H1051" s="307" t="s">
        <v>1089</v>
      </c>
      <c r="I1051" s="307" t="s">
        <v>1089</v>
      </c>
      <c r="J1051" s="259">
        <v>0.9</v>
      </c>
      <c r="K1051" s="260">
        <v>1</v>
      </c>
      <c r="L1051" s="260">
        <v>0.976190476190476</v>
      </c>
      <c r="M1051" s="261">
        <v>1</v>
      </c>
      <c r="N1051" s="261">
        <v>0.970019342359768</v>
      </c>
      <c r="O1051" s="262">
        <v>0.9</v>
      </c>
      <c r="P1051" s="263">
        <v>0.966769441589585</v>
      </c>
      <c r="Q1051" s="260">
        <v>0.982993197278912</v>
      </c>
      <c r="R1051" s="260">
        <v>0.963684676705049</v>
      </c>
      <c r="S1051" s="260">
        <v>0.958463561681269</v>
      </c>
      <c r="T1051" s="262">
        <v>0.9</v>
      </c>
      <c r="U1051" s="260">
        <v>0.941760877012676</v>
      </c>
      <c r="V1051" s="260">
        <v>0.961451247165533</v>
      </c>
      <c r="W1051" s="260">
        <v>0.95881310894597</v>
      </c>
      <c r="X1051" s="260">
        <v>0.9488821710987</v>
      </c>
      <c r="Y1051" s="262">
        <v>0.92</v>
      </c>
      <c r="Z1051" s="262">
        <v>0.963562753036437</v>
      </c>
      <c r="AA1051" s="262">
        <v>0.935037273695421</v>
      </c>
      <c r="AB1051" s="262">
        <v>0.941904761904762</v>
      </c>
      <c r="AC1051" s="262">
        <v>0.957765936451549</v>
      </c>
      <c r="AD1051" s="262">
        <v>0.92</v>
      </c>
      <c r="AE1051" s="260">
        <v>0.993280134397312</v>
      </c>
      <c r="AF1051" s="260">
        <v>0.996879875195008</v>
      </c>
      <c r="AG1051" s="260">
        <v>0.993213572854291</v>
      </c>
      <c r="AH1051" s="260">
        <v>0.992923485183547</v>
      </c>
      <c r="AI1051" s="262">
        <v>0.92</v>
      </c>
      <c r="AJ1051" s="260">
        <v>0.975687343785503</v>
      </c>
      <c r="AK1051" s="260">
        <v>0.967813540510544</v>
      </c>
      <c r="AL1051" s="260">
        <v>0.973397823458283</v>
      </c>
      <c r="AM1051" s="260">
        <v>0.977066798570047</v>
      </c>
      <c r="AN1051" s="259">
        <v>0.99</v>
      </c>
      <c r="AO1051" s="264">
        <v>1</v>
      </c>
      <c r="AP1051" s="264">
        <v>1</v>
      </c>
      <c r="AQ1051" s="264">
        <v>1</v>
      </c>
      <c r="AR1051" s="265">
        <v>1</v>
      </c>
      <c r="AS1051" s="286">
        <v>0.0721861525408278</v>
      </c>
      <c r="AT1051" s="267">
        <v>0.0769230769230769</v>
      </c>
      <c r="AU1051" s="268">
        <v>0</v>
      </c>
      <c r="AV1051" s="268">
        <v>-0.0909090909090909</v>
      </c>
      <c r="AW1051" s="268">
        <v>0.0303030303030303</v>
      </c>
      <c r="AX1051" s="224"/>
      <c r="AY1051" s="222"/>
    </row>
    <row r="1052" ht="15" spans="1:51">
      <c r="A1052" s="220"/>
      <c r="B1052" s="224"/>
      <c r="C1052" s="283" t="s">
        <v>1085</v>
      </c>
      <c r="D1052" s="111" t="s">
        <v>25</v>
      </c>
      <c r="E1052" s="111" t="s">
        <v>1086</v>
      </c>
      <c r="F1052" s="307" t="s">
        <v>1090</v>
      </c>
      <c r="G1052" s="307" t="s">
        <v>1090</v>
      </c>
      <c r="H1052" s="307" t="s">
        <v>1090</v>
      </c>
      <c r="I1052" s="307" t="s">
        <v>1090</v>
      </c>
      <c r="J1052" s="259">
        <v>0.9</v>
      </c>
      <c r="K1052" s="260">
        <v>0.930232558139535</v>
      </c>
      <c r="L1052" s="260">
        <v>0.848484848484849</v>
      </c>
      <c r="M1052" s="261">
        <v>0.955555555555556</v>
      </c>
      <c r="N1052" s="261">
        <v>0.927521008403361</v>
      </c>
      <c r="O1052" s="262">
        <v>0.9</v>
      </c>
      <c r="P1052" s="263">
        <v>0.925348646431501</v>
      </c>
      <c r="Q1052" s="260">
        <v>0.973443622115803</v>
      </c>
      <c r="R1052" s="260">
        <v>0.973445143256464</v>
      </c>
      <c r="S1052" s="260">
        <v>0.961931212478258</v>
      </c>
      <c r="T1052" s="262">
        <v>0.9</v>
      </c>
      <c r="U1052" s="260">
        <v>0.89253486464315</v>
      </c>
      <c r="V1052" s="260">
        <v>0.916412712233348</v>
      </c>
      <c r="W1052" s="260">
        <v>0.945842068483578</v>
      </c>
      <c r="X1052" s="260">
        <v>0.930553217752342</v>
      </c>
      <c r="Y1052" s="262">
        <v>0.92</v>
      </c>
      <c r="Z1052" s="262">
        <v>0.951888256595965</v>
      </c>
      <c r="AA1052" s="262">
        <v>0.924178601516428</v>
      </c>
      <c r="AB1052" s="262">
        <v>0.960799385088394</v>
      </c>
      <c r="AC1052" s="262">
        <v>0.957959490678558</v>
      </c>
      <c r="AD1052" s="262">
        <v>0.92</v>
      </c>
      <c r="AE1052" s="260">
        <v>0.995207667731629</v>
      </c>
      <c r="AF1052" s="260">
        <v>0.991252485089463</v>
      </c>
      <c r="AG1052" s="260">
        <v>0.96523178807947</v>
      </c>
      <c r="AH1052" s="260">
        <v>0.993725028801137</v>
      </c>
      <c r="AI1052" s="262">
        <v>0.92</v>
      </c>
      <c r="AJ1052" s="260">
        <v>0.961538461538462</v>
      </c>
      <c r="AK1052" s="260">
        <v>0.959242250287026</v>
      </c>
      <c r="AL1052" s="260">
        <v>0.975738650012011</v>
      </c>
      <c r="AM1052" s="260">
        <v>0.975562108367121</v>
      </c>
      <c r="AN1052" s="259">
        <v>0.99</v>
      </c>
      <c r="AO1052" s="264">
        <v>1</v>
      </c>
      <c r="AP1052" s="264">
        <v>1</v>
      </c>
      <c r="AQ1052" s="264">
        <v>1</v>
      </c>
      <c r="AR1052" s="265">
        <v>1</v>
      </c>
      <c r="AS1052" s="286">
        <v>0.0721861525408278</v>
      </c>
      <c r="AT1052" s="267">
        <v>0</v>
      </c>
      <c r="AU1052" s="268">
        <v>0.0384615384615385</v>
      </c>
      <c r="AV1052" s="268">
        <v>0.125</v>
      </c>
      <c r="AW1052" s="268">
        <v>0.0323974082073434</v>
      </c>
      <c r="AX1052" s="224"/>
      <c r="AY1052" s="222"/>
    </row>
    <row r="1053" ht="15" spans="1:51">
      <c r="A1053" s="220"/>
      <c r="B1053" s="224"/>
      <c r="C1053" s="283" t="s">
        <v>1085</v>
      </c>
      <c r="D1053" s="111" t="s">
        <v>25</v>
      </c>
      <c r="E1053" s="111" t="s">
        <v>1086</v>
      </c>
      <c r="F1053" s="307" t="s">
        <v>1091</v>
      </c>
      <c r="G1053" s="307" t="s">
        <v>1091</v>
      </c>
      <c r="H1053" s="307" t="s">
        <v>1091</v>
      </c>
      <c r="I1053" s="307" t="s">
        <v>1091</v>
      </c>
      <c r="J1053" s="259">
        <v>0.9</v>
      </c>
      <c r="K1053" s="260">
        <v>0.98</v>
      </c>
      <c r="L1053" s="260">
        <v>0.954545454545455</v>
      </c>
      <c r="M1053" s="261">
        <v>0.957446808510638</v>
      </c>
      <c r="N1053" s="261">
        <v>0.962059620596206</v>
      </c>
      <c r="O1053" s="262">
        <v>0.9</v>
      </c>
      <c r="P1053" s="263">
        <v>0.981841109709962</v>
      </c>
      <c r="Q1053" s="260">
        <v>0.983719983719984</v>
      </c>
      <c r="R1053" s="260">
        <v>0.973505191550304</v>
      </c>
      <c r="S1053" s="260">
        <v>0.974995318644279</v>
      </c>
      <c r="T1053" s="262">
        <v>0.9</v>
      </c>
      <c r="U1053" s="260">
        <v>0.88953341740227</v>
      </c>
      <c r="V1053" s="260">
        <v>0.9002849002849</v>
      </c>
      <c r="W1053" s="260">
        <v>0.932330827067669</v>
      </c>
      <c r="X1053" s="260">
        <v>0.914499719118657</v>
      </c>
      <c r="Y1053" s="262">
        <v>0.92</v>
      </c>
      <c r="Z1053" s="262">
        <v>0.94133215703573</v>
      </c>
      <c r="AA1053" s="262">
        <v>0.935813274981765</v>
      </c>
      <c r="AB1053" s="262">
        <v>0.931420573827852</v>
      </c>
      <c r="AC1053" s="262">
        <v>0.939773418320232</v>
      </c>
      <c r="AD1053" s="262">
        <v>0.92</v>
      </c>
      <c r="AE1053" s="260">
        <v>0.991205380237972</v>
      </c>
      <c r="AF1053" s="260">
        <v>0.991771159874608</v>
      </c>
      <c r="AG1053" s="260">
        <v>0.994328922495274</v>
      </c>
      <c r="AH1053" s="260">
        <v>0.977693508811064</v>
      </c>
      <c r="AI1053" s="262">
        <v>0.92</v>
      </c>
      <c r="AJ1053" s="260">
        <v>0.956040429969517</v>
      </c>
      <c r="AK1053" s="260">
        <v>0.95637408568443</v>
      </c>
      <c r="AL1053" s="260">
        <v>0.960682141165324</v>
      </c>
      <c r="AM1053" s="260">
        <v>0.962838923156001</v>
      </c>
      <c r="AN1053" s="259">
        <v>0.99</v>
      </c>
      <c r="AO1053" s="264">
        <v>1</v>
      </c>
      <c r="AP1053" s="264">
        <v>1</v>
      </c>
      <c r="AQ1053" s="264">
        <v>1</v>
      </c>
      <c r="AR1053" s="265">
        <v>1</v>
      </c>
      <c r="AS1053" s="286">
        <v>0.0721861525408278</v>
      </c>
      <c r="AT1053" s="267">
        <v>0.0666666666666667</v>
      </c>
      <c r="AU1053" s="268">
        <v>0.108108108108108</v>
      </c>
      <c r="AV1053" s="268">
        <v>0.0888888888888889</v>
      </c>
      <c r="AW1053" s="268">
        <v>0.0540796963946869</v>
      </c>
      <c r="AX1053" s="224"/>
      <c r="AY1053" s="222"/>
    </row>
    <row r="1054" ht="15" spans="1:51">
      <c r="A1054" s="220"/>
      <c r="B1054" s="224"/>
      <c r="C1054" s="283" t="s">
        <v>1085</v>
      </c>
      <c r="D1054" s="111" t="s">
        <v>25</v>
      </c>
      <c r="E1054" s="111" t="s">
        <v>1086</v>
      </c>
      <c r="F1054" s="307" t="s">
        <v>1092</v>
      </c>
      <c r="G1054" s="307" t="s">
        <v>1092</v>
      </c>
      <c r="H1054" s="307" t="s">
        <v>1092</v>
      </c>
      <c r="I1054" s="307" t="s">
        <v>1092</v>
      </c>
      <c r="J1054" s="259">
        <v>0.9</v>
      </c>
      <c r="K1054" s="260">
        <v>0.95</v>
      </c>
      <c r="L1054" s="260">
        <v>0.9375</v>
      </c>
      <c r="M1054" s="261">
        <v>0.842105263157895</v>
      </c>
      <c r="N1054" s="261">
        <v>0.921296296296296</v>
      </c>
      <c r="O1054" s="262">
        <v>0.9</v>
      </c>
      <c r="P1054" s="263">
        <v>0.990150637311703</v>
      </c>
      <c r="Q1054" s="260">
        <v>0.990800367985281</v>
      </c>
      <c r="R1054" s="260">
        <v>0.985748218527316</v>
      </c>
      <c r="S1054" s="260">
        <v>0.975827753547515</v>
      </c>
      <c r="T1054" s="262">
        <v>0.9</v>
      </c>
      <c r="U1054" s="260">
        <v>0.942062572421784</v>
      </c>
      <c r="V1054" s="260">
        <v>0.919963201471941</v>
      </c>
      <c r="W1054" s="260">
        <v>0.922406967537609</v>
      </c>
      <c r="X1054" s="260">
        <v>0.929571841022176</v>
      </c>
      <c r="Y1054" s="262">
        <v>0.92</v>
      </c>
      <c r="Z1054" s="262">
        <v>0.961883408071749</v>
      </c>
      <c r="AA1054" s="262">
        <v>0.971731448763251</v>
      </c>
      <c r="AB1054" s="262">
        <v>0.961279461279461</v>
      </c>
      <c r="AC1054" s="262">
        <v>0.964057871952609</v>
      </c>
      <c r="AD1054" s="262">
        <v>0.92</v>
      </c>
      <c r="AE1054" s="260">
        <v>0.993769470404984</v>
      </c>
      <c r="AF1054" s="260">
        <v>0.984205330700888</v>
      </c>
      <c r="AG1054" s="260">
        <v>0.996138996138996</v>
      </c>
      <c r="AH1054" s="260">
        <v>0.989056560304112</v>
      </c>
      <c r="AI1054" s="262">
        <v>0.92</v>
      </c>
      <c r="AJ1054" s="260">
        <v>0.978609625668449</v>
      </c>
      <c r="AK1054" s="260">
        <v>0.979431336963097</v>
      </c>
      <c r="AL1054" s="260">
        <v>0.977382875605816</v>
      </c>
      <c r="AM1054" s="260">
        <v>0.978988326848249</v>
      </c>
      <c r="AN1054" s="259">
        <v>0.99</v>
      </c>
      <c r="AO1054" s="264">
        <v>1</v>
      </c>
      <c r="AP1054" s="264">
        <v>1</v>
      </c>
      <c r="AQ1054" s="264">
        <v>1</v>
      </c>
      <c r="AR1054" s="265">
        <v>1</v>
      </c>
      <c r="AS1054" s="286">
        <v>0.0721861525408278</v>
      </c>
      <c r="AT1054" s="267">
        <v>0</v>
      </c>
      <c r="AU1054" s="268">
        <v>0</v>
      </c>
      <c r="AV1054" s="268">
        <v>0</v>
      </c>
      <c r="AW1054" s="268">
        <v>0.0522388059701493</v>
      </c>
      <c r="AX1054" s="224"/>
      <c r="AY1054" s="222"/>
    </row>
    <row r="1055" ht="15" spans="1:51">
      <c r="A1055" s="220"/>
      <c r="B1055" s="224"/>
      <c r="C1055" s="283" t="s">
        <v>1085</v>
      </c>
      <c r="D1055" s="111" t="s">
        <v>25</v>
      </c>
      <c r="E1055" s="111" t="s">
        <v>1086</v>
      </c>
      <c r="F1055" s="307" t="s">
        <v>1093</v>
      </c>
      <c r="G1055" s="307" t="s">
        <v>1093</v>
      </c>
      <c r="H1055" s="307" t="s">
        <v>1093</v>
      </c>
      <c r="I1055" s="307" t="s">
        <v>1093</v>
      </c>
      <c r="J1055" s="259">
        <v>0.9</v>
      </c>
      <c r="K1055" s="260">
        <v>1</v>
      </c>
      <c r="L1055" s="260">
        <v>0.972222222222222</v>
      </c>
      <c r="M1055" s="261">
        <v>0.954545454545455</v>
      </c>
      <c r="N1055" s="261">
        <v>0.983558994197292</v>
      </c>
      <c r="O1055" s="262">
        <v>0.9</v>
      </c>
      <c r="P1055" s="263">
        <v>0.990523123578469</v>
      </c>
      <c r="Q1055" s="260">
        <v>0.941250789639924</v>
      </c>
      <c r="R1055" s="260">
        <v>0.977497255762898</v>
      </c>
      <c r="S1055" s="260">
        <v>0.974705537709356</v>
      </c>
      <c r="T1055" s="262">
        <v>0.9</v>
      </c>
      <c r="U1055" s="260">
        <v>0.928733889310083</v>
      </c>
      <c r="V1055" s="260">
        <v>0.888818698673405</v>
      </c>
      <c r="W1055" s="260">
        <v>0.938529088913282</v>
      </c>
      <c r="X1055" s="260">
        <v>0.936137543689517</v>
      </c>
      <c r="Y1055" s="262">
        <v>0.92</v>
      </c>
      <c r="Z1055" s="262">
        <v>0.961623616236162</v>
      </c>
      <c r="AA1055" s="262">
        <v>0.978181818181818</v>
      </c>
      <c r="AB1055" s="262">
        <v>0.978009259259259</v>
      </c>
      <c r="AC1055" s="262">
        <v>0.975732217573222</v>
      </c>
      <c r="AD1055" s="262">
        <v>0.92</v>
      </c>
      <c r="AE1055" s="260">
        <v>0.994746059544658</v>
      </c>
      <c r="AF1055" s="260">
        <v>0.998245614035088</v>
      </c>
      <c r="AG1055" s="260">
        <v>0.607390300230947</v>
      </c>
      <c r="AH1055" s="260">
        <v>0.978888047775254</v>
      </c>
      <c r="AI1055" s="262">
        <v>0.92</v>
      </c>
      <c r="AJ1055" s="260">
        <v>0.972952667167543</v>
      </c>
      <c r="AK1055" s="260">
        <v>0.980897009966777</v>
      </c>
      <c r="AL1055" s="260">
        <v>0.985852568875652</v>
      </c>
      <c r="AM1055" s="260">
        <v>0.984483031614504</v>
      </c>
      <c r="AN1055" s="259">
        <v>0.99</v>
      </c>
      <c r="AO1055" s="264">
        <v>1</v>
      </c>
      <c r="AP1055" s="264">
        <v>1</v>
      </c>
      <c r="AQ1055" s="264">
        <v>1</v>
      </c>
      <c r="AR1055" s="265">
        <v>1</v>
      </c>
      <c r="AS1055" s="286">
        <v>0.0721861525408278</v>
      </c>
      <c r="AT1055" s="267">
        <v>0</v>
      </c>
      <c r="AU1055" s="268">
        <v>0.2</v>
      </c>
      <c r="AV1055" s="268">
        <v>0</v>
      </c>
      <c r="AW1055" s="268">
        <v>0.0772727272727273</v>
      </c>
      <c r="AX1055" s="224"/>
      <c r="AY1055" s="222"/>
    </row>
    <row r="1056" ht="15" spans="1:51">
      <c r="A1056" s="220"/>
      <c r="B1056" s="224"/>
      <c r="C1056" s="283" t="s">
        <v>1085</v>
      </c>
      <c r="D1056" s="111" t="s">
        <v>25</v>
      </c>
      <c r="E1056" s="111" t="s">
        <v>1086</v>
      </c>
      <c r="F1056" s="307" t="s">
        <v>1094</v>
      </c>
      <c r="G1056" s="307" t="s">
        <v>1094</v>
      </c>
      <c r="H1056" s="307" t="s">
        <v>1094</v>
      </c>
      <c r="I1056" s="307" t="s">
        <v>1094</v>
      </c>
      <c r="J1056" s="259">
        <v>0.9</v>
      </c>
      <c r="K1056" s="260">
        <v>0.948717948717949</v>
      </c>
      <c r="L1056" s="260">
        <v>0.921875</v>
      </c>
      <c r="M1056" s="261">
        <v>0.901408450704225</v>
      </c>
      <c r="N1056" s="261">
        <v>0.912471395881007</v>
      </c>
      <c r="O1056" s="262">
        <v>0.9</v>
      </c>
      <c r="P1056" s="263">
        <v>0.970487913391665</v>
      </c>
      <c r="Q1056" s="260">
        <v>0.965753424657534</v>
      </c>
      <c r="R1056" s="260">
        <v>0.968175037294878</v>
      </c>
      <c r="S1056" s="260">
        <v>0.968740620881343</v>
      </c>
      <c r="T1056" s="262">
        <v>0.9</v>
      </c>
      <c r="U1056" s="260">
        <v>0.81877502595284</v>
      </c>
      <c r="V1056" s="260">
        <v>0.810709838107098</v>
      </c>
      <c r="W1056" s="260">
        <v>0.828443560417703</v>
      </c>
      <c r="X1056" s="260">
        <v>0.850110265812378</v>
      </c>
      <c r="Y1056" s="262">
        <v>0.92</v>
      </c>
      <c r="Z1056" s="262" t="s">
        <v>33</v>
      </c>
      <c r="AA1056" s="262" t="s">
        <v>33</v>
      </c>
      <c r="AB1056" s="262" t="s">
        <v>33</v>
      </c>
      <c r="AC1056" s="262">
        <v>1</v>
      </c>
      <c r="AD1056" s="262">
        <v>0.92</v>
      </c>
      <c r="AE1056" s="260">
        <v>0.998545454545455</v>
      </c>
      <c r="AF1056" s="260">
        <v>0.997628645956841</v>
      </c>
      <c r="AG1056" s="260">
        <v>0.993564993564994</v>
      </c>
      <c r="AH1056" s="260">
        <v>0.992419499105546</v>
      </c>
      <c r="AI1056" s="262">
        <v>0.92</v>
      </c>
      <c r="AJ1056" s="260">
        <v>0.950022245291413</v>
      </c>
      <c r="AK1056" s="260">
        <v>0.926525529265255</v>
      </c>
      <c r="AL1056" s="260">
        <v>0.944472070280126</v>
      </c>
      <c r="AM1056" s="260">
        <v>0.959463427046565</v>
      </c>
      <c r="AN1056" s="259">
        <v>0.99</v>
      </c>
      <c r="AO1056" s="264">
        <v>1</v>
      </c>
      <c r="AP1056" s="264">
        <v>1</v>
      </c>
      <c r="AQ1056" s="264">
        <v>1</v>
      </c>
      <c r="AR1056" s="265">
        <v>1</v>
      </c>
      <c r="AS1056" s="286">
        <v>0.0721861525408278</v>
      </c>
      <c r="AT1056" s="267">
        <v>0</v>
      </c>
      <c r="AU1056" s="268">
        <v>0.1</v>
      </c>
      <c r="AV1056" s="268">
        <v>0</v>
      </c>
      <c r="AW1056" s="268">
        <v>0.0456989247311828</v>
      </c>
      <c r="AX1056" s="224"/>
      <c r="AY1056" s="222"/>
    </row>
    <row r="1057" ht="15" spans="1:51">
      <c r="A1057" s="220"/>
      <c r="B1057" s="224"/>
      <c r="C1057" s="283" t="s">
        <v>1085</v>
      </c>
      <c r="D1057" s="111" t="s">
        <v>25</v>
      </c>
      <c r="E1057" s="111" t="s">
        <v>1086</v>
      </c>
      <c r="F1057" s="307" t="s">
        <v>1095</v>
      </c>
      <c r="G1057" s="307" t="s">
        <v>1095</v>
      </c>
      <c r="H1057" s="307" t="s">
        <v>1095</v>
      </c>
      <c r="I1057" s="307" t="s">
        <v>1095</v>
      </c>
      <c r="J1057" s="259">
        <v>0.9</v>
      </c>
      <c r="K1057" s="260">
        <v>0.959183673469388</v>
      </c>
      <c r="L1057" s="260">
        <v>0.975609756097561</v>
      </c>
      <c r="M1057" s="261">
        <v>0.977777777777778</v>
      </c>
      <c r="N1057" s="261">
        <v>0.970864661654135</v>
      </c>
      <c r="O1057" s="262">
        <v>0.9</v>
      </c>
      <c r="P1057" s="263">
        <v>0.987964148527529</v>
      </c>
      <c r="Q1057" s="260">
        <v>0.981564932404752</v>
      </c>
      <c r="R1057" s="260">
        <v>0.964334705075446</v>
      </c>
      <c r="S1057" s="260">
        <v>0.978310400570243</v>
      </c>
      <c r="T1057" s="262">
        <v>0.9</v>
      </c>
      <c r="U1057" s="260">
        <v>0.941869398207426</v>
      </c>
      <c r="V1057" s="260">
        <v>0.950430151577222</v>
      </c>
      <c r="W1057" s="260">
        <v>0.958847736625514</v>
      </c>
      <c r="X1057" s="260">
        <v>0.950561969374897</v>
      </c>
      <c r="Y1057" s="262">
        <v>0.92</v>
      </c>
      <c r="Z1057" s="262">
        <v>0.958374628344896</v>
      </c>
      <c r="AA1057" s="262">
        <v>0.945019920318725</v>
      </c>
      <c r="AB1057" s="262">
        <v>0.963442498095963</v>
      </c>
      <c r="AC1057" s="262">
        <v>0.961931941857934</v>
      </c>
      <c r="AD1057" s="262">
        <v>0.92</v>
      </c>
      <c r="AE1057" s="260">
        <v>0.998002853067047</v>
      </c>
      <c r="AF1057" s="260">
        <v>0.997211247966535</v>
      </c>
      <c r="AG1057" s="260">
        <v>0.996994740796394</v>
      </c>
      <c r="AH1057" s="260">
        <v>0.994076585999604</v>
      </c>
      <c r="AI1057" s="262">
        <v>0.92</v>
      </c>
      <c r="AJ1057" s="260">
        <v>0.974506162417694</v>
      </c>
      <c r="AK1057" s="260">
        <v>0.967244179750947</v>
      </c>
      <c r="AL1057" s="260">
        <v>0.977772523055096</v>
      </c>
      <c r="AM1057" s="260">
        <v>0.978000900645463</v>
      </c>
      <c r="AN1057" s="259">
        <v>0.99</v>
      </c>
      <c r="AO1057" s="264">
        <v>1</v>
      </c>
      <c r="AP1057" s="264">
        <v>1</v>
      </c>
      <c r="AQ1057" s="264">
        <v>1</v>
      </c>
      <c r="AR1057" s="265">
        <v>1</v>
      </c>
      <c r="AS1057" s="286">
        <v>0.0721861525408278</v>
      </c>
      <c r="AT1057" s="267">
        <v>0.0108991825613079</v>
      </c>
      <c r="AU1057" s="268">
        <v>0.0110497237569061</v>
      </c>
      <c r="AV1057" s="268">
        <v>0.00803212851405622</v>
      </c>
      <c r="AW1057" s="268">
        <v>0.00252951096121417</v>
      </c>
      <c r="AX1057" s="224"/>
      <c r="AY1057" s="222"/>
    </row>
    <row r="1058" ht="15" spans="1:51">
      <c r="A1058" s="220"/>
      <c r="B1058" s="224"/>
      <c r="C1058" s="283" t="s">
        <v>1085</v>
      </c>
      <c r="D1058" s="111" t="s">
        <v>25</v>
      </c>
      <c r="E1058" s="111" t="s">
        <v>1086</v>
      </c>
      <c r="F1058" s="307" t="s">
        <v>1096</v>
      </c>
      <c r="G1058" s="307" t="s">
        <v>1096</v>
      </c>
      <c r="H1058" s="307" t="s">
        <v>1096</v>
      </c>
      <c r="I1058" s="307" t="s">
        <v>1096</v>
      </c>
      <c r="J1058" s="259">
        <v>0.9</v>
      </c>
      <c r="K1058" s="260">
        <v>0.886363636363636</v>
      </c>
      <c r="L1058" s="260">
        <v>0.944444444444444</v>
      </c>
      <c r="M1058" s="261">
        <v>0.880952380952381</v>
      </c>
      <c r="N1058" s="261">
        <v>0.908624229979466</v>
      </c>
      <c r="O1058" s="262">
        <v>0.9</v>
      </c>
      <c r="P1058" s="263">
        <v>0.946547884187082</v>
      </c>
      <c r="Q1058" s="260">
        <v>0.967843964153927</v>
      </c>
      <c r="R1058" s="260">
        <v>0.968982630272953</v>
      </c>
      <c r="S1058" s="260">
        <v>0.957402477138558</v>
      </c>
      <c r="T1058" s="262">
        <v>0.9</v>
      </c>
      <c r="U1058" s="260">
        <v>0.941139039134585</v>
      </c>
      <c r="V1058" s="260">
        <v>0.942013705851344</v>
      </c>
      <c r="W1058" s="260">
        <v>0.965674110835401</v>
      </c>
      <c r="X1058" s="260">
        <v>0.940337009905247</v>
      </c>
      <c r="Y1058" s="262">
        <v>0.92</v>
      </c>
      <c r="Z1058" s="262">
        <v>0.955839628123184</v>
      </c>
      <c r="AA1058" s="262">
        <v>0.923449612403101</v>
      </c>
      <c r="AB1058" s="262">
        <v>0.970486111111111</v>
      </c>
      <c r="AC1058" s="262">
        <v>0.960176010636614</v>
      </c>
      <c r="AD1058" s="262">
        <v>0.92</v>
      </c>
      <c r="AE1058" s="260">
        <v>0.988950276243094</v>
      </c>
      <c r="AF1058" s="260">
        <v>0.947058823529412</v>
      </c>
      <c r="AG1058" s="260">
        <v>0.98576512455516</v>
      </c>
      <c r="AH1058" s="260">
        <v>0.94701478210789</v>
      </c>
      <c r="AI1058" s="262">
        <v>0.92</v>
      </c>
      <c r="AJ1058" s="260">
        <v>0.975534539473684</v>
      </c>
      <c r="AK1058" s="260">
        <v>0.9624445203141</v>
      </c>
      <c r="AL1058" s="260">
        <v>0.985434173669468</v>
      </c>
      <c r="AM1058" s="260">
        <v>0.979350872238274</v>
      </c>
      <c r="AN1058" s="259">
        <v>0.99</v>
      </c>
      <c r="AO1058" s="264">
        <v>1</v>
      </c>
      <c r="AP1058" s="264">
        <v>1</v>
      </c>
      <c r="AQ1058" s="264">
        <v>1</v>
      </c>
      <c r="AR1058" s="265">
        <v>1</v>
      </c>
      <c r="AS1058" s="286">
        <v>0.0721861525408278</v>
      </c>
      <c r="AT1058" s="267">
        <v>0</v>
      </c>
      <c r="AU1058" s="268">
        <v>0</v>
      </c>
      <c r="AV1058" s="268">
        <v>0</v>
      </c>
      <c r="AW1058" s="268">
        <v>0.0471698113207547</v>
      </c>
      <c r="AX1058" s="224"/>
      <c r="AY1058" s="222"/>
    </row>
    <row r="1059" ht="15" spans="1:51">
      <c r="A1059" s="220"/>
      <c r="B1059" s="224"/>
      <c r="C1059" s="283" t="s">
        <v>1085</v>
      </c>
      <c r="D1059" s="111" t="s">
        <v>25</v>
      </c>
      <c r="E1059" s="111" t="s">
        <v>1086</v>
      </c>
      <c r="F1059" s="307" t="s">
        <v>1097</v>
      </c>
      <c r="G1059" s="307" t="s">
        <v>1097</v>
      </c>
      <c r="H1059" s="307" t="s">
        <v>1097</v>
      </c>
      <c r="I1059" s="307" t="s">
        <v>1097</v>
      </c>
      <c r="J1059" s="259">
        <v>0.9</v>
      </c>
      <c r="K1059" s="260">
        <v>0.976744186046512</v>
      </c>
      <c r="L1059" s="260">
        <v>0.974358974358974</v>
      </c>
      <c r="M1059" s="261">
        <v>1</v>
      </c>
      <c r="N1059" s="261">
        <v>0.963128491620112</v>
      </c>
      <c r="O1059" s="262">
        <v>0.9</v>
      </c>
      <c r="P1059" s="263">
        <v>0.984287317620651</v>
      </c>
      <c r="Q1059" s="260">
        <v>0.993540810334703</v>
      </c>
      <c r="R1059" s="260">
        <v>0.97078870496592</v>
      </c>
      <c r="S1059" s="260">
        <v>0.9815612097258</v>
      </c>
      <c r="T1059" s="262">
        <v>0.9</v>
      </c>
      <c r="U1059" s="260">
        <v>0.938271604938272</v>
      </c>
      <c r="V1059" s="260">
        <v>0.95713446858485</v>
      </c>
      <c r="W1059" s="260">
        <v>0.929892891918208</v>
      </c>
      <c r="X1059" s="260">
        <v>0.933532131135971</v>
      </c>
      <c r="Y1059" s="262">
        <v>0.92</v>
      </c>
      <c r="Z1059" s="262">
        <v>0.958734525447043</v>
      </c>
      <c r="AA1059" s="262">
        <v>0.946153846153846</v>
      </c>
      <c r="AB1059" s="262">
        <v>0.955195424213537</v>
      </c>
      <c r="AC1059" s="262">
        <v>0.950419191760605</v>
      </c>
      <c r="AD1059" s="262">
        <v>0.92</v>
      </c>
      <c r="AE1059" s="260">
        <v>0.99443413729128</v>
      </c>
      <c r="AF1059" s="260">
        <v>0.998705501618123</v>
      </c>
      <c r="AG1059" s="260">
        <v>1</v>
      </c>
      <c r="AH1059" s="260">
        <v>0.994059065934066</v>
      </c>
      <c r="AI1059" s="262">
        <v>0.92</v>
      </c>
      <c r="AJ1059" s="260">
        <v>0.972134722558759</v>
      </c>
      <c r="AK1059" s="260">
        <v>0.965174129353234</v>
      </c>
      <c r="AL1059" s="260">
        <v>0.972929423138898</v>
      </c>
      <c r="AM1059" s="260">
        <v>0.970337738619677</v>
      </c>
      <c r="AN1059" s="259">
        <v>0.99</v>
      </c>
      <c r="AO1059" s="264">
        <v>1</v>
      </c>
      <c r="AP1059" s="264">
        <v>1</v>
      </c>
      <c r="AQ1059" s="264">
        <v>1</v>
      </c>
      <c r="AR1059" s="265">
        <v>1</v>
      </c>
      <c r="AS1059" s="286">
        <v>0.0721861525408278</v>
      </c>
      <c r="AT1059" s="267">
        <v>0</v>
      </c>
      <c r="AU1059" s="268">
        <v>0.117647058823529</v>
      </c>
      <c r="AV1059" s="268">
        <v>0.0833333333333333</v>
      </c>
      <c r="AW1059" s="268">
        <v>0.0477941176470588</v>
      </c>
      <c r="AX1059" s="224"/>
      <c r="AY1059" s="222"/>
    </row>
    <row r="1060" ht="15" spans="1:51">
      <c r="A1060" s="220"/>
      <c r="B1060" s="224"/>
      <c r="C1060" s="283" t="s">
        <v>1085</v>
      </c>
      <c r="D1060" s="111" t="s">
        <v>25</v>
      </c>
      <c r="E1060" s="111" t="s">
        <v>1086</v>
      </c>
      <c r="F1060" s="307" t="s">
        <v>1098</v>
      </c>
      <c r="G1060" s="307" t="s">
        <v>1098</v>
      </c>
      <c r="H1060" s="307" t="s">
        <v>1098</v>
      </c>
      <c r="I1060" s="307" t="s">
        <v>1098</v>
      </c>
      <c r="J1060" s="259">
        <v>0.9</v>
      </c>
      <c r="K1060" s="260">
        <v>0.945454545454545</v>
      </c>
      <c r="L1060" s="260">
        <v>0.94</v>
      </c>
      <c r="M1060" s="261">
        <v>0.961538461538462</v>
      </c>
      <c r="N1060" s="261">
        <v>0.949559647718175</v>
      </c>
      <c r="O1060" s="262">
        <v>0.9</v>
      </c>
      <c r="P1060" s="263">
        <v>0.985634711228379</v>
      </c>
      <c r="Q1060" s="260">
        <v>0.984315589353612</v>
      </c>
      <c r="R1060" s="260">
        <v>0.986704270749396</v>
      </c>
      <c r="S1060" s="260">
        <v>0.981373078551304</v>
      </c>
      <c r="T1060" s="262">
        <v>0.9</v>
      </c>
      <c r="U1060" s="260">
        <v>0.939900322486074</v>
      </c>
      <c r="V1060" s="260">
        <v>0.959125475285171</v>
      </c>
      <c r="W1060" s="260">
        <v>0.952054794520548</v>
      </c>
      <c r="X1060" s="260">
        <v>0.943812679736654</v>
      </c>
      <c r="Y1060" s="262">
        <v>0.92</v>
      </c>
      <c r="Z1060" s="262">
        <v>0.963822894168467</v>
      </c>
      <c r="AA1060" s="262">
        <v>0.972089314194577</v>
      </c>
      <c r="AB1060" s="262">
        <v>0.961412151067323</v>
      </c>
      <c r="AC1060" s="262">
        <v>0.968758308960383</v>
      </c>
      <c r="AD1060" s="262">
        <v>0.92</v>
      </c>
      <c r="AE1060" s="260">
        <v>0.996900597741864</v>
      </c>
      <c r="AF1060" s="260">
        <v>0.994946659180236</v>
      </c>
      <c r="AG1060" s="260">
        <v>0.997795275590551</v>
      </c>
      <c r="AH1060" s="260">
        <v>0.965099921386901</v>
      </c>
      <c r="AI1060" s="262">
        <v>0.92</v>
      </c>
      <c r="AJ1060" s="260">
        <v>0.977959338780163</v>
      </c>
      <c r="AK1060" s="260">
        <v>0.980941036331149</v>
      </c>
      <c r="AL1060" s="260">
        <v>0.977567567567568</v>
      </c>
      <c r="AM1060" s="260">
        <v>0.982010083400085</v>
      </c>
      <c r="AN1060" s="259">
        <v>0.99</v>
      </c>
      <c r="AO1060" s="264">
        <v>1</v>
      </c>
      <c r="AP1060" s="264">
        <v>1</v>
      </c>
      <c r="AQ1060" s="264">
        <v>1</v>
      </c>
      <c r="AR1060" s="265">
        <v>1</v>
      </c>
      <c r="AS1060" s="286">
        <v>0.0721861525408278</v>
      </c>
      <c r="AT1060" s="267">
        <v>0</v>
      </c>
      <c r="AU1060" s="268">
        <v>0.0128205128205128</v>
      </c>
      <c r="AV1060" s="268">
        <v>0.0340909090909091</v>
      </c>
      <c r="AW1060" s="268">
        <v>0.0229568411386593</v>
      </c>
      <c r="AX1060" s="224"/>
      <c r="AY1060" s="222"/>
    </row>
    <row r="1061" ht="15" spans="1:51">
      <c r="A1061" s="220"/>
      <c r="B1061" s="224"/>
      <c r="C1061" s="283" t="s">
        <v>1085</v>
      </c>
      <c r="D1061" s="111" t="s">
        <v>25</v>
      </c>
      <c r="E1061" s="111" t="s">
        <v>1086</v>
      </c>
      <c r="F1061" s="307" t="s">
        <v>1099</v>
      </c>
      <c r="G1061" s="307" t="s">
        <v>1099</v>
      </c>
      <c r="H1061" s="307" t="s">
        <v>1099</v>
      </c>
      <c r="I1061" s="307" t="s">
        <v>1099</v>
      </c>
      <c r="J1061" s="259">
        <v>0.9</v>
      </c>
      <c r="K1061" s="260">
        <v>0.96875</v>
      </c>
      <c r="L1061" s="260">
        <v>0.933333333333333</v>
      </c>
      <c r="M1061" s="261">
        <v>0.931034482758621</v>
      </c>
      <c r="N1061" s="261">
        <v>0.956399437412096</v>
      </c>
      <c r="O1061" s="262">
        <v>0.9</v>
      </c>
      <c r="P1061" s="263">
        <v>0.987523992322457</v>
      </c>
      <c r="Q1061" s="260">
        <v>0.986735445836404</v>
      </c>
      <c r="R1061" s="260">
        <v>0.989123480486244</v>
      </c>
      <c r="S1061" s="260">
        <v>0.983223570190641</v>
      </c>
      <c r="T1061" s="262">
        <v>0.9</v>
      </c>
      <c r="U1061" s="260">
        <v>0.92274472168906</v>
      </c>
      <c r="V1061" s="260">
        <v>0.967575534266765</v>
      </c>
      <c r="W1061" s="260">
        <v>0.972488803582854</v>
      </c>
      <c r="X1061" s="260">
        <v>0.95946851530907</v>
      </c>
      <c r="Y1061" s="262">
        <v>0.92</v>
      </c>
      <c r="Z1061" s="262">
        <v>0.961472602739726</v>
      </c>
      <c r="AA1061" s="262">
        <v>0.96969696969697</v>
      </c>
      <c r="AB1061" s="262">
        <v>0.957309184993532</v>
      </c>
      <c r="AC1061" s="262">
        <v>0.966241848173565</v>
      </c>
      <c r="AD1061" s="262">
        <v>0.92</v>
      </c>
      <c r="AE1061" s="260">
        <v>0.992671927846674</v>
      </c>
      <c r="AF1061" s="260">
        <v>0.997770345596433</v>
      </c>
      <c r="AG1061" s="260">
        <v>0.997549019607843</v>
      </c>
      <c r="AH1061" s="260">
        <v>0.98755345630944</v>
      </c>
      <c r="AI1061" s="262">
        <v>0.92</v>
      </c>
      <c r="AJ1061" s="260">
        <v>0.973247232472325</v>
      </c>
      <c r="AK1061" s="260">
        <v>0.981852024197301</v>
      </c>
      <c r="AL1061" s="260">
        <v>0.982020547945205</v>
      </c>
      <c r="AM1061" s="260">
        <v>0.982708242803842</v>
      </c>
      <c r="AN1061" s="259">
        <v>0.99</v>
      </c>
      <c r="AO1061" s="264">
        <v>1</v>
      </c>
      <c r="AP1061" s="264">
        <v>1</v>
      </c>
      <c r="AQ1061" s="264">
        <v>1</v>
      </c>
      <c r="AR1061" s="265">
        <v>1</v>
      </c>
      <c r="AS1061" s="286">
        <v>0.0721861525408278</v>
      </c>
      <c r="AT1061" s="267">
        <v>0</v>
      </c>
      <c r="AU1061" s="268">
        <v>0.285714285714286</v>
      </c>
      <c r="AV1061" s="268">
        <v>0</v>
      </c>
      <c r="AW1061" s="268">
        <v>0.0402010050251256</v>
      </c>
      <c r="AX1061" s="224"/>
      <c r="AY1061" s="222"/>
    </row>
    <row r="1062" ht="15" spans="1:51">
      <c r="A1062" s="220"/>
      <c r="B1062" s="224"/>
      <c r="C1062" s="283" t="s">
        <v>1085</v>
      </c>
      <c r="D1062" s="111" t="s">
        <v>25</v>
      </c>
      <c r="E1062" s="111" t="s">
        <v>1086</v>
      </c>
      <c r="F1062" s="307" t="s">
        <v>1100</v>
      </c>
      <c r="G1062" s="307" t="s">
        <v>1100</v>
      </c>
      <c r="H1062" s="307" t="s">
        <v>1100</v>
      </c>
      <c r="I1062" s="307" t="s">
        <v>1100</v>
      </c>
      <c r="J1062" s="259">
        <v>0.9</v>
      </c>
      <c r="K1062" s="260">
        <v>0.977777777777778</v>
      </c>
      <c r="L1062" s="260">
        <v>1</v>
      </c>
      <c r="M1062" s="261">
        <v>0.928571428571429</v>
      </c>
      <c r="N1062" s="261">
        <v>0.988059701492537</v>
      </c>
      <c r="O1062" s="262">
        <v>0.9</v>
      </c>
      <c r="P1062" s="263">
        <v>0.978814961933135</v>
      </c>
      <c r="Q1062" s="260">
        <v>0.97501301405518</v>
      </c>
      <c r="R1062" s="260">
        <v>0.986104885701479</v>
      </c>
      <c r="S1062" s="260">
        <v>0.984718080780699</v>
      </c>
      <c r="T1062" s="262">
        <v>0.9</v>
      </c>
      <c r="U1062" s="260">
        <v>0.926845415425356</v>
      </c>
      <c r="V1062" s="260">
        <v>0.948984903695992</v>
      </c>
      <c r="W1062" s="260">
        <v>0.961004034065442</v>
      </c>
      <c r="X1062" s="260">
        <v>0.957068311195446</v>
      </c>
      <c r="Y1062" s="262">
        <v>0.92</v>
      </c>
      <c r="Z1062" s="262">
        <v>0.968195718654434</v>
      </c>
      <c r="AA1062" s="262">
        <v>0.958868894601542</v>
      </c>
      <c r="AB1062" s="262">
        <v>0.972922502334267</v>
      </c>
      <c r="AC1062" s="262">
        <v>0.967605235897919</v>
      </c>
      <c r="AD1062" s="262">
        <v>0.92</v>
      </c>
      <c r="AE1062" s="260">
        <v>1</v>
      </c>
      <c r="AF1062" s="260">
        <v>0.998296422487223</v>
      </c>
      <c r="AG1062" s="260">
        <v>1</v>
      </c>
      <c r="AH1062" s="260">
        <v>0.976123501439957</v>
      </c>
      <c r="AI1062" s="262">
        <v>0.92</v>
      </c>
      <c r="AJ1062" s="260">
        <v>0.973582474226804</v>
      </c>
      <c r="AK1062" s="260">
        <v>0.970531088082902</v>
      </c>
      <c r="AL1062" s="260">
        <v>0.980617807389461</v>
      </c>
      <c r="AM1062" s="260">
        <v>0.980766903229356</v>
      </c>
      <c r="AN1062" s="259">
        <v>0.99</v>
      </c>
      <c r="AO1062" s="264">
        <v>1</v>
      </c>
      <c r="AP1062" s="264">
        <v>1</v>
      </c>
      <c r="AQ1062" s="264">
        <v>1</v>
      </c>
      <c r="AR1062" s="265">
        <v>1</v>
      </c>
      <c r="AS1062" s="286">
        <v>0.0721861525408278</v>
      </c>
      <c r="AT1062" s="267">
        <v>0</v>
      </c>
      <c r="AU1062" s="268">
        <v>0.027027027027027</v>
      </c>
      <c r="AV1062" s="268">
        <v>0</v>
      </c>
      <c r="AW1062" s="268">
        <v>0.0134048257372654</v>
      </c>
      <c r="AX1062" s="224"/>
      <c r="AY1062" s="222"/>
    </row>
    <row r="1063" ht="15" spans="1:51">
      <c r="A1063" s="220"/>
      <c r="B1063" s="224"/>
      <c r="C1063" s="283" t="s">
        <v>1085</v>
      </c>
      <c r="D1063" s="111" t="s">
        <v>25</v>
      </c>
      <c r="E1063" s="111" t="s">
        <v>1086</v>
      </c>
      <c r="F1063" s="307" t="s">
        <v>1101</v>
      </c>
      <c r="G1063" s="307" t="s">
        <v>1101</v>
      </c>
      <c r="H1063" s="307" t="s">
        <v>1101</v>
      </c>
      <c r="I1063" s="307" t="s">
        <v>1101</v>
      </c>
      <c r="J1063" s="259">
        <v>0.9</v>
      </c>
      <c r="K1063" s="260">
        <v>1</v>
      </c>
      <c r="L1063" s="260">
        <v>0.95</v>
      </c>
      <c r="M1063" s="261">
        <v>1</v>
      </c>
      <c r="N1063" s="261">
        <v>0.976190476190476</v>
      </c>
      <c r="O1063" s="262">
        <v>0.9</v>
      </c>
      <c r="P1063" s="263">
        <v>0.98194370685077</v>
      </c>
      <c r="Q1063" s="260">
        <v>0.975020815986678</v>
      </c>
      <c r="R1063" s="260">
        <v>0.98389458272328</v>
      </c>
      <c r="S1063" s="260">
        <v>0.975450334534225</v>
      </c>
      <c r="T1063" s="262">
        <v>0.9</v>
      </c>
      <c r="U1063" s="260">
        <v>0.95432819968136</v>
      </c>
      <c r="V1063" s="260">
        <v>0.945878434637802</v>
      </c>
      <c r="W1063" s="260">
        <v>0.956808199121523</v>
      </c>
      <c r="X1063" s="260">
        <v>0.948739063304169</v>
      </c>
      <c r="Y1063" s="262">
        <v>0.92</v>
      </c>
      <c r="Z1063" s="262">
        <v>0.955534531693472</v>
      </c>
      <c r="AA1063" s="262">
        <v>0.957865168539326</v>
      </c>
      <c r="AB1063" s="262">
        <v>0.959128065395095</v>
      </c>
      <c r="AC1063" s="262">
        <v>0.957579450642167</v>
      </c>
      <c r="AD1063" s="262">
        <v>0.92</v>
      </c>
      <c r="AE1063" s="260">
        <v>0.991573033707865</v>
      </c>
      <c r="AF1063" s="260">
        <v>0.996835443037975</v>
      </c>
      <c r="AG1063" s="260">
        <v>0.995305164319249</v>
      </c>
      <c r="AH1063" s="260">
        <v>0.981464600425403</v>
      </c>
      <c r="AI1063" s="262">
        <v>0.92</v>
      </c>
      <c r="AJ1063" s="260">
        <v>0.977210884353741</v>
      </c>
      <c r="AK1063" s="260">
        <v>0.975953998954522</v>
      </c>
      <c r="AL1063" s="260">
        <v>0.977629700142789</v>
      </c>
      <c r="AM1063" s="260">
        <v>0.977722402192873</v>
      </c>
      <c r="AN1063" s="259">
        <v>0.99</v>
      </c>
      <c r="AO1063" s="264">
        <v>1</v>
      </c>
      <c r="AP1063" s="264">
        <v>1</v>
      </c>
      <c r="AQ1063" s="264">
        <v>1</v>
      </c>
      <c r="AR1063" s="265">
        <v>1</v>
      </c>
      <c r="AS1063" s="286">
        <v>0.0721861525408278</v>
      </c>
      <c r="AT1063" s="267">
        <v>0</v>
      </c>
      <c r="AU1063" s="268">
        <v>0.142857142857143</v>
      </c>
      <c r="AV1063" s="268">
        <v>0.166666666666667</v>
      </c>
      <c r="AW1063" s="268">
        <v>0.0662983425414365</v>
      </c>
      <c r="AX1063" s="224"/>
      <c r="AY1063" s="222"/>
    </row>
    <row r="1064" ht="15" spans="1:51">
      <c r="A1064" s="220"/>
      <c r="B1064" s="224"/>
      <c r="C1064" s="283" t="s">
        <v>1085</v>
      </c>
      <c r="D1064" s="111" t="s">
        <v>25</v>
      </c>
      <c r="E1064" s="111" t="s">
        <v>1086</v>
      </c>
      <c r="F1064" s="307" t="s">
        <v>1102</v>
      </c>
      <c r="G1064" s="307" t="s">
        <v>1102</v>
      </c>
      <c r="H1064" s="307" t="s">
        <v>1102</v>
      </c>
      <c r="I1064" s="307" t="s">
        <v>1102</v>
      </c>
      <c r="J1064" s="259">
        <v>0.9</v>
      </c>
      <c r="K1064" s="260">
        <v>0.966666666666667</v>
      </c>
      <c r="L1064" s="260">
        <v>0.928571428571429</v>
      </c>
      <c r="M1064" s="261">
        <v>0.931034482758621</v>
      </c>
      <c r="N1064" s="261">
        <v>0.983988355167394</v>
      </c>
      <c r="O1064" s="262">
        <v>0.9</v>
      </c>
      <c r="P1064" s="263">
        <v>0.985479186834463</v>
      </c>
      <c r="Q1064" s="260">
        <v>0.981623277182236</v>
      </c>
      <c r="R1064" s="260">
        <v>0.954314720812183</v>
      </c>
      <c r="S1064" s="260">
        <v>0.97932704388149</v>
      </c>
      <c r="T1064" s="262">
        <v>0.9</v>
      </c>
      <c r="U1064" s="260">
        <v>0.92594385285576</v>
      </c>
      <c r="V1064" s="260">
        <v>0.947166921898928</v>
      </c>
      <c r="W1064" s="260">
        <v>0.931472081218274</v>
      </c>
      <c r="X1064" s="260">
        <v>0.956346940174064</v>
      </c>
      <c r="Y1064" s="262">
        <v>0.92</v>
      </c>
      <c r="Z1064" s="262">
        <v>0.95575959933222</v>
      </c>
      <c r="AA1064" s="262">
        <v>0.963709677419355</v>
      </c>
      <c r="AB1064" s="262">
        <v>0.934051144010767</v>
      </c>
      <c r="AC1064" s="262">
        <v>0.965063520871143</v>
      </c>
      <c r="AD1064" s="262">
        <v>0.92</v>
      </c>
      <c r="AE1064" s="260">
        <v>0.998361998361998</v>
      </c>
      <c r="AF1064" s="260">
        <v>0.999354005167959</v>
      </c>
      <c r="AG1064" s="260">
        <v>0.996510816468946</v>
      </c>
      <c r="AH1064" s="260">
        <v>0.965414469590279</v>
      </c>
      <c r="AI1064" s="262">
        <v>0.92</v>
      </c>
      <c r="AJ1064" s="260">
        <v>0.968759571209801</v>
      </c>
      <c r="AK1064" s="260">
        <v>0.973658536585366</v>
      </c>
      <c r="AL1064" s="260">
        <v>0.96852091418715</v>
      </c>
      <c r="AM1064" s="260">
        <v>0.981373673223369</v>
      </c>
      <c r="AN1064" s="259">
        <v>0.99</v>
      </c>
      <c r="AO1064" s="264">
        <v>1</v>
      </c>
      <c r="AP1064" s="264">
        <v>1</v>
      </c>
      <c r="AQ1064" s="264">
        <v>1</v>
      </c>
      <c r="AR1064" s="265">
        <v>1</v>
      </c>
      <c r="AS1064" s="286">
        <v>0.0721861525408278</v>
      </c>
      <c r="AT1064" s="267">
        <v>0</v>
      </c>
      <c r="AU1064" s="268">
        <v>0</v>
      </c>
      <c r="AV1064" s="268">
        <v>0.0833333333333333</v>
      </c>
      <c r="AW1064" s="268">
        <v>0.0619047619047619</v>
      </c>
      <c r="AX1064" s="224"/>
      <c r="AY1064" s="222"/>
    </row>
    <row r="1065" ht="15" spans="1:51">
      <c r="A1065" s="220"/>
      <c r="B1065" s="224"/>
      <c r="C1065" s="283" t="s">
        <v>1085</v>
      </c>
      <c r="D1065" s="111" t="s">
        <v>25</v>
      </c>
      <c r="E1065" s="111" t="s">
        <v>1086</v>
      </c>
      <c r="F1065" s="307" t="s">
        <v>1103</v>
      </c>
      <c r="G1065" s="307" t="s">
        <v>1103</v>
      </c>
      <c r="H1065" s="307" t="s">
        <v>1103</v>
      </c>
      <c r="I1065" s="307" t="s">
        <v>1103</v>
      </c>
      <c r="J1065" s="259">
        <v>0.9</v>
      </c>
      <c r="K1065" s="260">
        <v>1</v>
      </c>
      <c r="L1065" s="260">
        <v>1</v>
      </c>
      <c r="M1065" s="261">
        <v>1</v>
      </c>
      <c r="N1065" s="261">
        <v>0.989445910290237</v>
      </c>
      <c r="O1065" s="262">
        <v>0.9</v>
      </c>
      <c r="P1065" s="263">
        <v>0.964715316760224</v>
      </c>
      <c r="Q1065" s="260">
        <v>0.961356805495921</v>
      </c>
      <c r="R1065" s="260">
        <v>0.973151894078705</v>
      </c>
      <c r="S1065" s="260">
        <v>0.974643936124299</v>
      </c>
      <c r="T1065" s="262">
        <v>0.9</v>
      </c>
      <c r="U1065" s="260">
        <v>0.915530606789628</v>
      </c>
      <c r="V1065" s="260">
        <v>0.917131816230142</v>
      </c>
      <c r="W1065" s="260">
        <v>0.950717175432144</v>
      </c>
      <c r="X1065" s="260">
        <v>0.938322723349158</v>
      </c>
      <c r="Y1065" s="262">
        <v>0.92</v>
      </c>
      <c r="Z1065" s="262">
        <v>0.960794044665012</v>
      </c>
      <c r="AA1065" s="262">
        <v>0.958429561200924</v>
      </c>
      <c r="AB1065" s="262">
        <v>0.958715596330275</v>
      </c>
      <c r="AC1065" s="262">
        <v>0.961274932751358</v>
      </c>
      <c r="AD1065" s="262">
        <v>0.92</v>
      </c>
      <c r="AE1065" s="260">
        <v>0.938803894297636</v>
      </c>
      <c r="AF1065" s="260">
        <v>0.979334098737084</v>
      </c>
      <c r="AG1065" s="260">
        <v>0.977124183006536</v>
      </c>
      <c r="AH1065" s="260">
        <v>0.951829210947052</v>
      </c>
      <c r="AI1065" s="262">
        <v>0.92</v>
      </c>
      <c r="AJ1065" s="260">
        <v>0.971507991660876</v>
      </c>
      <c r="AK1065" s="260">
        <v>0.968302094818082</v>
      </c>
      <c r="AL1065" s="260">
        <v>0.977650856717159</v>
      </c>
      <c r="AM1065" s="260">
        <v>0.977859973579921</v>
      </c>
      <c r="AN1065" s="259">
        <v>0.99</v>
      </c>
      <c r="AO1065" s="264">
        <v>1</v>
      </c>
      <c r="AP1065" s="264">
        <v>1</v>
      </c>
      <c r="AQ1065" s="264">
        <v>1</v>
      </c>
      <c r="AR1065" s="265">
        <v>1</v>
      </c>
      <c r="AS1065" s="286">
        <v>0.0721861525408278</v>
      </c>
      <c r="AT1065" s="267">
        <v>0.0384615384615385</v>
      </c>
      <c r="AU1065" s="268">
        <v>0.166666666666667</v>
      </c>
      <c r="AV1065" s="268">
        <v>0</v>
      </c>
      <c r="AW1065" s="268">
        <v>0.0692520775623269</v>
      </c>
      <c r="AX1065" s="224"/>
      <c r="AY1065" s="222"/>
    </row>
    <row r="1066" ht="15" spans="1:51">
      <c r="A1066" s="220"/>
      <c r="B1066" s="224"/>
      <c r="C1066" s="283" t="s">
        <v>1085</v>
      </c>
      <c r="D1066" s="111" t="s">
        <v>25</v>
      </c>
      <c r="E1066" s="111" t="s">
        <v>1086</v>
      </c>
      <c r="F1066" s="307" t="s">
        <v>1104</v>
      </c>
      <c r="G1066" s="307" t="s">
        <v>1104</v>
      </c>
      <c r="H1066" s="307" t="s">
        <v>1104</v>
      </c>
      <c r="I1066" s="307" t="s">
        <v>1104</v>
      </c>
      <c r="J1066" s="259">
        <v>0.9</v>
      </c>
      <c r="K1066" s="260">
        <v>1</v>
      </c>
      <c r="L1066" s="260">
        <v>1</v>
      </c>
      <c r="M1066" s="261">
        <v>1</v>
      </c>
      <c r="N1066" s="261">
        <v>0.990591397849462</v>
      </c>
      <c r="O1066" s="262">
        <v>0.9</v>
      </c>
      <c r="P1066" s="263">
        <v>0.990262172284644</v>
      </c>
      <c r="Q1066" s="260">
        <v>0.988248461108002</v>
      </c>
      <c r="R1066" s="260">
        <v>0.991399904443383</v>
      </c>
      <c r="S1066" s="260">
        <v>0.986210956313884</v>
      </c>
      <c r="T1066" s="262">
        <v>0.9</v>
      </c>
      <c r="U1066" s="260">
        <v>0.950936329588015</v>
      </c>
      <c r="V1066" s="260">
        <v>0.944040290990487</v>
      </c>
      <c r="W1066" s="260">
        <v>0.960344003822265</v>
      </c>
      <c r="X1066" s="260">
        <v>0.953655969603454</v>
      </c>
      <c r="Y1066" s="262">
        <v>0.92</v>
      </c>
      <c r="Z1066" s="262">
        <v>0.938461538461538</v>
      </c>
      <c r="AA1066" s="262">
        <v>0.960804020100502</v>
      </c>
      <c r="AB1066" s="262">
        <v>0.959692898272553</v>
      </c>
      <c r="AC1066" s="262">
        <v>0.964965526341834</v>
      </c>
      <c r="AD1066" s="262">
        <v>0.92</v>
      </c>
      <c r="AE1066" s="260">
        <v>1</v>
      </c>
      <c r="AF1066" s="260">
        <v>0.997747747747748</v>
      </c>
      <c r="AG1066" s="260">
        <v>0.995677233429395</v>
      </c>
      <c r="AH1066" s="260">
        <v>0.990598379389154</v>
      </c>
      <c r="AI1066" s="262">
        <v>0.92</v>
      </c>
      <c r="AJ1066" s="260">
        <v>0.964705882352941</v>
      </c>
      <c r="AK1066" s="260">
        <v>0.970884255930985</v>
      </c>
      <c r="AL1066" s="260">
        <v>0.980542264752791</v>
      </c>
      <c r="AM1066" s="260">
        <v>0.979866160329737</v>
      </c>
      <c r="AN1066" s="259">
        <v>0.99</v>
      </c>
      <c r="AO1066" s="264">
        <v>1</v>
      </c>
      <c r="AP1066" s="264">
        <v>1</v>
      </c>
      <c r="AQ1066" s="264">
        <v>1</v>
      </c>
      <c r="AR1066" s="265">
        <v>1</v>
      </c>
      <c r="AS1066" s="286">
        <v>0.0721861525408278</v>
      </c>
      <c r="AT1066" s="267">
        <v>0.111111111111111</v>
      </c>
      <c r="AU1066" s="268">
        <v>0</v>
      </c>
      <c r="AV1066" s="268">
        <v>0.0833333333333333</v>
      </c>
      <c r="AW1066" s="268">
        <v>0.0629370629370629</v>
      </c>
      <c r="AX1066" s="224"/>
      <c r="AY1066" s="222"/>
    </row>
    <row r="1067" ht="15" spans="1:51">
      <c r="A1067" s="220"/>
      <c r="B1067" s="224"/>
      <c r="C1067" s="283" t="s">
        <v>1085</v>
      </c>
      <c r="D1067" s="111" t="s">
        <v>25</v>
      </c>
      <c r="E1067" s="111" t="s">
        <v>1086</v>
      </c>
      <c r="F1067" s="307" t="s">
        <v>1105</v>
      </c>
      <c r="G1067" s="307" t="s">
        <v>1105</v>
      </c>
      <c r="H1067" s="307" t="s">
        <v>1105</v>
      </c>
      <c r="I1067" s="307" t="s">
        <v>1105</v>
      </c>
      <c r="J1067" s="259">
        <v>0.9</v>
      </c>
      <c r="K1067" s="260">
        <v>0.96875</v>
      </c>
      <c r="L1067" s="260">
        <v>0.96875</v>
      </c>
      <c r="M1067" s="261">
        <v>0.966666666666667</v>
      </c>
      <c r="N1067" s="261">
        <v>0.970230040595399</v>
      </c>
      <c r="O1067" s="262">
        <v>0.9</v>
      </c>
      <c r="P1067" s="263">
        <v>0.988661142607937</v>
      </c>
      <c r="Q1067" s="260">
        <v>0.99097356544165</v>
      </c>
      <c r="R1067" s="260">
        <v>0.989266547406082</v>
      </c>
      <c r="S1067" s="260">
        <v>0.987955606003279</v>
      </c>
      <c r="T1067" s="262">
        <v>0.9</v>
      </c>
      <c r="U1067" s="260">
        <v>0.92062799825556</v>
      </c>
      <c r="V1067" s="260">
        <v>0.944551901998711</v>
      </c>
      <c r="W1067" s="260">
        <v>0.959451401311866</v>
      </c>
      <c r="X1067" s="260">
        <v>0.940450666330348</v>
      </c>
      <c r="Y1067" s="262">
        <v>0.92</v>
      </c>
      <c r="Z1067" s="262">
        <v>0.967383246849518</v>
      </c>
      <c r="AA1067" s="262">
        <v>0.97796817625459</v>
      </c>
      <c r="AB1067" s="262">
        <v>0.981735159817352</v>
      </c>
      <c r="AC1067" s="262">
        <v>0.977378748611625</v>
      </c>
      <c r="AD1067" s="262">
        <v>0.92</v>
      </c>
      <c r="AE1067" s="260">
        <v>0.998722860791826</v>
      </c>
      <c r="AF1067" s="260">
        <v>1</v>
      </c>
      <c r="AG1067" s="260">
        <v>1</v>
      </c>
      <c r="AH1067" s="260">
        <v>0.984399473717186</v>
      </c>
      <c r="AI1067" s="262">
        <v>0.92</v>
      </c>
      <c r="AJ1067" s="260">
        <v>0.966501922020868</v>
      </c>
      <c r="AK1067" s="260">
        <v>0.977195945945946</v>
      </c>
      <c r="AL1067" s="260">
        <v>0.985898942420682</v>
      </c>
      <c r="AM1067" s="260">
        <v>0.983804365313455</v>
      </c>
      <c r="AN1067" s="259">
        <v>0.99</v>
      </c>
      <c r="AO1067" s="264">
        <v>1</v>
      </c>
      <c r="AP1067" s="264">
        <v>1</v>
      </c>
      <c r="AQ1067" s="264">
        <v>1</v>
      </c>
      <c r="AR1067" s="265">
        <v>1</v>
      </c>
      <c r="AS1067" s="286">
        <v>0.0721861525408278</v>
      </c>
      <c r="AT1067" s="267">
        <v>0.12</v>
      </c>
      <c r="AU1067" s="268">
        <v>0.210526315789474</v>
      </c>
      <c r="AV1067" s="268">
        <v>0.166666666666667</v>
      </c>
      <c r="AW1067" s="268">
        <v>0.0986159169550173</v>
      </c>
      <c r="AX1067" s="224"/>
      <c r="AY1067" s="222"/>
    </row>
    <row r="1068" ht="15" spans="1:51">
      <c r="A1068" s="220"/>
      <c r="B1068" s="224"/>
      <c r="C1068" s="283" t="s">
        <v>1085</v>
      </c>
      <c r="D1068" s="111" t="s">
        <v>25</v>
      </c>
      <c r="E1068" s="111" t="s">
        <v>1086</v>
      </c>
      <c r="F1068" s="307" t="s">
        <v>1106</v>
      </c>
      <c r="G1068" s="307" t="s">
        <v>1106</v>
      </c>
      <c r="H1068" s="307" t="s">
        <v>1106</v>
      </c>
      <c r="I1068" s="307" t="s">
        <v>1106</v>
      </c>
      <c r="J1068" s="259">
        <v>0.9</v>
      </c>
      <c r="K1068" s="260">
        <v>1</v>
      </c>
      <c r="L1068" s="260">
        <v>1</v>
      </c>
      <c r="M1068" s="261">
        <v>1</v>
      </c>
      <c r="N1068" s="261">
        <v>0.956591639871383</v>
      </c>
      <c r="O1068" s="262">
        <v>0.9</v>
      </c>
      <c r="P1068" s="263">
        <v>0.969838793551742</v>
      </c>
      <c r="Q1068" s="260">
        <v>0.955342902711324</v>
      </c>
      <c r="R1068" s="260">
        <v>0.956081081081081</v>
      </c>
      <c r="S1068" s="260">
        <v>0.961899461127837</v>
      </c>
      <c r="T1068" s="262">
        <v>0.9</v>
      </c>
      <c r="U1068" s="260">
        <v>0.909516380655226</v>
      </c>
      <c r="V1068" s="260">
        <v>0.920255183413078</v>
      </c>
      <c r="W1068" s="260">
        <v>0.915540540540541</v>
      </c>
      <c r="X1068" s="260">
        <v>0.937890555822602</v>
      </c>
      <c r="Y1068" s="262">
        <v>0.92</v>
      </c>
      <c r="Z1068" s="262">
        <v>0.927767354596623</v>
      </c>
      <c r="AA1068" s="262">
        <v>0.947368421052632</v>
      </c>
      <c r="AB1068" s="262">
        <v>0.943152454780362</v>
      </c>
      <c r="AC1068" s="262">
        <v>0.942774051315728</v>
      </c>
      <c r="AD1068" s="262">
        <v>0.92</v>
      </c>
      <c r="AE1068" s="260">
        <v>0.998607242339833</v>
      </c>
      <c r="AF1068" s="260">
        <v>0.99748322147651</v>
      </c>
      <c r="AG1068" s="260">
        <v>0.989462592202318</v>
      </c>
      <c r="AH1068" s="260">
        <v>0.994372618157211</v>
      </c>
      <c r="AI1068" s="262">
        <v>0.92</v>
      </c>
      <c r="AJ1068" s="260">
        <v>0.951170568561873</v>
      </c>
      <c r="AK1068" s="260">
        <v>0.955706096925482</v>
      </c>
      <c r="AL1068" s="260">
        <v>0.963620230700976</v>
      </c>
      <c r="AM1068" s="260">
        <v>0.967098343413095</v>
      </c>
      <c r="AN1068" s="259">
        <v>0.99</v>
      </c>
      <c r="AO1068" s="264">
        <v>1</v>
      </c>
      <c r="AP1068" s="264">
        <v>1</v>
      </c>
      <c r="AQ1068" s="264">
        <v>1</v>
      </c>
      <c r="AR1068" s="265">
        <v>1</v>
      </c>
      <c r="AS1068" s="286">
        <v>0.0721861525408278</v>
      </c>
      <c r="AT1068" s="267">
        <v>0</v>
      </c>
      <c r="AU1068" s="268">
        <v>0.111111111111111</v>
      </c>
      <c r="AV1068" s="268">
        <v>0</v>
      </c>
      <c r="AW1068" s="268">
        <v>0.0538116591928251</v>
      </c>
      <c r="AX1068" s="224"/>
      <c r="AY1068" s="222"/>
    </row>
    <row r="1069" ht="15" spans="1:51">
      <c r="A1069" s="220"/>
      <c r="B1069" s="224"/>
      <c r="C1069" s="283" t="s">
        <v>1085</v>
      </c>
      <c r="D1069" s="111" t="s">
        <v>25</v>
      </c>
      <c r="E1069" s="111" t="s">
        <v>1086</v>
      </c>
      <c r="F1069" s="307" t="s">
        <v>1107</v>
      </c>
      <c r="G1069" s="307" t="s">
        <v>1107</v>
      </c>
      <c r="H1069" s="307" t="s">
        <v>1107</v>
      </c>
      <c r="I1069" s="307" t="s">
        <v>1107</v>
      </c>
      <c r="J1069" s="259">
        <v>0.9</v>
      </c>
      <c r="K1069" s="260">
        <v>0.878787878787879</v>
      </c>
      <c r="L1069" s="260">
        <v>0.854545454545454</v>
      </c>
      <c r="M1069" s="261">
        <v>0.864406779661017</v>
      </c>
      <c r="N1069" s="261">
        <v>0.897278911564626</v>
      </c>
      <c r="O1069" s="262">
        <v>0.9</v>
      </c>
      <c r="P1069" s="263">
        <v>0.972374179431072</v>
      </c>
      <c r="Q1069" s="260">
        <v>0.970178926441352</v>
      </c>
      <c r="R1069" s="260">
        <v>0.959522695367337</v>
      </c>
      <c r="S1069" s="260">
        <v>0.957324549093756</v>
      </c>
      <c r="T1069" s="262">
        <v>0.9</v>
      </c>
      <c r="U1069" s="260">
        <v>0.887855579868709</v>
      </c>
      <c r="V1069" s="260">
        <v>0.923885259869355</v>
      </c>
      <c r="W1069" s="260">
        <v>0.906878802058961</v>
      </c>
      <c r="X1069" s="260">
        <v>0.897004298565668</v>
      </c>
      <c r="Y1069" s="262">
        <v>0.92</v>
      </c>
      <c r="Z1069" s="262">
        <v>0.921725239616613</v>
      </c>
      <c r="AA1069" s="262">
        <v>0.924657534246575</v>
      </c>
      <c r="AB1069" s="262">
        <v>0.893693693693694</v>
      </c>
      <c r="AC1069" s="262">
        <v>0.923396126992491</v>
      </c>
      <c r="AD1069" s="262">
        <v>0.92</v>
      </c>
      <c r="AE1069" s="260">
        <v>0.908650519031142</v>
      </c>
      <c r="AF1069" s="260">
        <v>0.901659370864298</v>
      </c>
      <c r="AG1069" s="260">
        <v>0.865830974524869</v>
      </c>
      <c r="AH1069" s="260">
        <v>0.934780457526335</v>
      </c>
      <c r="AI1069" s="262">
        <v>0.92</v>
      </c>
      <c r="AJ1069" s="260">
        <v>0.967188229799159</v>
      </c>
      <c r="AK1069" s="260">
        <v>0.963997517070143</v>
      </c>
      <c r="AL1069" s="260">
        <v>0.948375116063138</v>
      </c>
      <c r="AM1069" s="260">
        <v>0.96402738817</v>
      </c>
      <c r="AN1069" s="259">
        <v>0.99</v>
      </c>
      <c r="AO1069" s="264">
        <v>1</v>
      </c>
      <c r="AP1069" s="264">
        <v>1</v>
      </c>
      <c r="AQ1069" s="264">
        <v>1</v>
      </c>
      <c r="AR1069" s="265">
        <v>1</v>
      </c>
      <c r="AS1069" s="286">
        <v>0.0721861525408278</v>
      </c>
      <c r="AT1069" s="267">
        <v>0.0333333333333333</v>
      </c>
      <c r="AU1069" s="268">
        <v>0.137931034482759</v>
      </c>
      <c r="AV1069" s="268">
        <v>0.0740740740740741</v>
      </c>
      <c r="AW1069" s="268">
        <v>0.0678466076696165</v>
      </c>
      <c r="AX1069" s="224"/>
      <c r="AY1069" s="222"/>
    </row>
    <row r="1070" ht="15" spans="1:51">
      <c r="A1070" s="220"/>
      <c r="B1070" s="224"/>
      <c r="C1070" s="283" t="s">
        <v>1085</v>
      </c>
      <c r="D1070" s="111" t="s">
        <v>25</v>
      </c>
      <c r="E1070" s="111" t="s">
        <v>1086</v>
      </c>
      <c r="F1070" s="307" t="s">
        <v>1108</v>
      </c>
      <c r="G1070" s="307" t="s">
        <v>1108</v>
      </c>
      <c r="H1070" s="307" t="s">
        <v>1108</v>
      </c>
      <c r="I1070" s="307" t="s">
        <v>1108</v>
      </c>
      <c r="J1070" s="259">
        <v>0.9</v>
      </c>
      <c r="K1070" s="260">
        <v>0.944444444444444</v>
      </c>
      <c r="L1070" s="260">
        <v>1</v>
      </c>
      <c r="M1070" s="261">
        <v>0.964285714285714</v>
      </c>
      <c r="N1070" s="261">
        <v>0.973389355742297</v>
      </c>
      <c r="O1070" s="262">
        <v>0.9</v>
      </c>
      <c r="P1070" s="263">
        <v>0.976757210865304</v>
      </c>
      <c r="Q1070" s="260">
        <v>0.984427141268076</v>
      </c>
      <c r="R1070" s="260">
        <v>0.981321184510251</v>
      </c>
      <c r="S1070" s="260">
        <v>0.952834735025728</v>
      </c>
      <c r="T1070" s="262">
        <v>0.9</v>
      </c>
      <c r="U1070" s="260">
        <v>0.95715485858303</v>
      </c>
      <c r="V1070" s="260">
        <v>0.954393770856507</v>
      </c>
      <c r="W1070" s="260">
        <v>0.966742596810934</v>
      </c>
      <c r="X1070" s="260">
        <v>0.960420974085532</v>
      </c>
      <c r="Y1070" s="262">
        <v>0.92</v>
      </c>
      <c r="Z1070" s="262">
        <v>0.962457337883959</v>
      </c>
      <c r="AA1070" s="262">
        <v>0.952743902439024</v>
      </c>
      <c r="AB1070" s="262">
        <v>0.936283185840708</v>
      </c>
      <c r="AC1070" s="262">
        <v>0.957921940229276</v>
      </c>
      <c r="AD1070" s="262">
        <v>0.92</v>
      </c>
      <c r="AE1070" s="260">
        <v>0.997183098591549</v>
      </c>
      <c r="AF1070" s="260">
        <v>0.997808619430241</v>
      </c>
      <c r="AG1070" s="260">
        <v>0.996646368369959</v>
      </c>
      <c r="AH1070" s="260">
        <v>0.996386265625853</v>
      </c>
      <c r="AI1070" s="262">
        <v>0.92</v>
      </c>
      <c r="AJ1070" s="260">
        <v>0.97738753909069</v>
      </c>
      <c r="AK1070" s="260">
        <v>0.971882640586797</v>
      </c>
      <c r="AL1070" s="260">
        <v>0.974275362318841</v>
      </c>
      <c r="AM1070" s="260">
        <v>0.98297679455056</v>
      </c>
      <c r="AN1070" s="259">
        <v>0.99</v>
      </c>
      <c r="AO1070" s="264">
        <v>1</v>
      </c>
      <c r="AP1070" s="264">
        <v>1</v>
      </c>
      <c r="AQ1070" s="264">
        <v>1</v>
      </c>
      <c r="AR1070" s="265">
        <v>1</v>
      </c>
      <c r="AS1070" s="286">
        <v>0.0721861525408278</v>
      </c>
      <c r="AT1070" s="267">
        <v>0.105263157894737</v>
      </c>
      <c r="AU1070" s="268">
        <v>0</v>
      </c>
      <c r="AV1070" s="268">
        <v>0</v>
      </c>
      <c r="AW1070" s="268">
        <v>0.0341880341880342</v>
      </c>
      <c r="AX1070" s="224"/>
      <c r="AY1070" s="222"/>
    </row>
    <row r="1071" ht="15" spans="1:51">
      <c r="A1071" s="220"/>
      <c r="B1071" s="224"/>
      <c r="C1071" s="283" t="s">
        <v>1085</v>
      </c>
      <c r="D1071" s="111" t="s">
        <v>25</v>
      </c>
      <c r="E1071" s="111" t="s">
        <v>1086</v>
      </c>
      <c r="F1071" s="307" t="s">
        <v>1109</v>
      </c>
      <c r="G1071" s="307" t="s">
        <v>1109</v>
      </c>
      <c r="H1071" s="307" t="s">
        <v>1109</v>
      </c>
      <c r="I1071" s="307" t="s">
        <v>1109</v>
      </c>
      <c r="J1071" s="259">
        <v>0.9</v>
      </c>
      <c r="K1071" s="260">
        <v>0.939393939393939</v>
      </c>
      <c r="L1071" s="260">
        <v>0.907407407407407</v>
      </c>
      <c r="M1071" s="261">
        <v>0.929824561403509</v>
      </c>
      <c r="N1071" s="261">
        <v>0.913434903047091</v>
      </c>
      <c r="O1071" s="262">
        <v>0.9</v>
      </c>
      <c r="P1071" s="263">
        <v>0.937376199908578</v>
      </c>
      <c r="Q1071" s="260">
        <v>0.995750708215297</v>
      </c>
      <c r="R1071" s="260">
        <v>0.940853506363863</v>
      </c>
      <c r="S1071" s="260">
        <v>0.906998987284798</v>
      </c>
      <c r="T1071" s="262">
        <v>0.9</v>
      </c>
      <c r="U1071" s="260">
        <v>0.846716440652141</v>
      </c>
      <c r="V1071" s="260">
        <v>0.892067988668555</v>
      </c>
      <c r="W1071" s="260">
        <v>0.880958322934864</v>
      </c>
      <c r="X1071" s="260">
        <v>0.85147647446511</v>
      </c>
      <c r="Y1071" s="262">
        <v>0.92</v>
      </c>
      <c r="Z1071" s="262">
        <v>0.839421088904204</v>
      </c>
      <c r="AA1071" s="262">
        <v>0.887287024901704</v>
      </c>
      <c r="AB1071" s="262">
        <v>0.852065321805956</v>
      </c>
      <c r="AC1071" s="262">
        <v>0.9073375780429</v>
      </c>
      <c r="AD1071" s="262">
        <v>0.92</v>
      </c>
      <c r="AE1071" s="260">
        <v>0.997623374807773</v>
      </c>
      <c r="AF1071" s="260">
        <v>0.995681929281408</v>
      </c>
      <c r="AG1071" s="260">
        <v>0.939931740614334</v>
      </c>
      <c r="AH1071" s="260">
        <v>0.981737603391662</v>
      </c>
      <c r="AI1071" s="262">
        <v>0.92</v>
      </c>
      <c r="AJ1071" s="260">
        <v>0.936985275767407</v>
      </c>
      <c r="AK1071" s="260">
        <v>0.936363636363636</v>
      </c>
      <c r="AL1071" s="260">
        <v>0.935432758962171</v>
      </c>
      <c r="AM1071" s="260">
        <v>0.957312328592385</v>
      </c>
      <c r="AN1071" s="259">
        <v>0.99</v>
      </c>
      <c r="AO1071" s="264">
        <v>1</v>
      </c>
      <c r="AP1071" s="264">
        <v>1</v>
      </c>
      <c r="AQ1071" s="264">
        <v>1</v>
      </c>
      <c r="AR1071" s="265">
        <v>0.99942726231386</v>
      </c>
      <c r="AS1071" s="286">
        <v>0.0721861525408278</v>
      </c>
      <c r="AT1071" s="267">
        <v>0.0547945205479452</v>
      </c>
      <c r="AU1071" s="268">
        <v>0.142857142857143</v>
      </c>
      <c r="AV1071" s="268">
        <v>0.159090909090909</v>
      </c>
      <c r="AW1071" s="268">
        <v>0.0602409638554217</v>
      </c>
      <c r="AX1071" s="224"/>
      <c r="AY1071" s="222"/>
    </row>
    <row r="1072" ht="15" spans="1:51">
      <c r="A1072" s="220"/>
      <c r="B1072" s="224"/>
      <c r="C1072" s="283" t="s">
        <v>1085</v>
      </c>
      <c r="D1072" s="111" t="s">
        <v>25</v>
      </c>
      <c r="E1072" s="111" t="s">
        <v>1086</v>
      </c>
      <c r="F1072" s="307" t="s">
        <v>1110</v>
      </c>
      <c r="G1072" s="307" t="s">
        <v>1110</v>
      </c>
      <c r="H1072" s="307" t="s">
        <v>1110</v>
      </c>
      <c r="I1072" s="307" t="s">
        <v>1110</v>
      </c>
      <c r="J1072" s="259">
        <v>0.9</v>
      </c>
      <c r="K1072" s="260" t="s">
        <v>33</v>
      </c>
      <c r="L1072" s="260" t="s">
        <v>33</v>
      </c>
      <c r="M1072" s="261" t="s">
        <v>33</v>
      </c>
      <c r="N1072" s="261" t="s">
        <v>33</v>
      </c>
      <c r="O1072" s="262">
        <v>0.9</v>
      </c>
      <c r="P1072" s="263">
        <v>0</v>
      </c>
      <c r="Q1072" s="260" t="s">
        <v>33</v>
      </c>
      <c r="R1072" s="260" t="s">
        <v>33</v>
      </c>
      <c r="S1072" s="260">
        <v>0</v>
      </c>
      <c r="T1072" s="262">
        <v>0.9</v>
      </c>
      <c r="U1072" s="260">
        <v>0.6</v>
      </c>
      <c r="V1072" s="260" t="s">
        <v>33</v>
      </c>
      <c r="W1072" s="260" t="s">
        <v>33</v>
      </c>
      <c r="X1072" s="260">
        <v>0.238095238095238</v>
      </c>
      <c r="Y1072" s="262">
        <v>0.92</v>
      </c>
      <c r="Z1072" s="262">
        <v>1</v>
      </c>
      <c r="AA1072" s="262">
        <v>0</v>
      </c>
      <c r="AB1072" s="262" t="s">
        <v>33</v>
      </c>
      <c r="AC1072" s="262">
        <v>0.333333333333333</v>
      </c>
      <c r="AD1072" s="262">
        <v>0.92</v>
      </c>
      <c r="AE1072" s="260" t="s">
        <v>33</v>
      </c>
      <c r="AF1072" s="260" t="s">
        <v>33</v>
      </c>
      <c r="AG1072" s="260" t="s">
        <v>33</v>
      </c>
      <c r="AH1072" s="260">
        <v>0.5</v>
      </c>
      <c r="AI1072" s="262">
        <v>0.92</v>
      </c>
      <c r="AJ1072" s="260">
        <v>0.149880668257757</v>
      </c>
      <c r="AK1072" s="260">
        <v>0.132331902718169</v>
      </c>
      <c r="AL1072" s="260">
        <v>0.0611045828437133</v>
      </c>
      <c r="AM1072" s="260">
        <v>0.106012273449011</v>
      </c>
      <c r="AN1072" s="259">
        <v>0.99</v>
      </c>
      <c r="AO1072" s="264" t="s">
        <v>33</v>
      </c>
      <c r="AP1072" s="264" t="s">
        <v>33</v>
      </c>
      <c r="AQ1072" s="264" t="s">
        <v>33</v>
      </c>
      <c r="AR1072" s="265" t="s">
        <v>33</v>
      </c>
      <c r="AS1072" s="286">
        <v>0.0721861525408278</v>
      </c>
      <c r="AT1072" s="267" t="s">
        <v>33</v>
      </c>
      <c r="AU1072" s="268" t="s">
        <v>33</v>
      </c>
      <c r="AV1072" s="268">
        <v>0</v>
      </c>
      <c r="AW1072" s="268">
        <v>0.148148148148148</v>
      </c>
      <c r="AX1072" s="224"/>
      <c r="AY1072" s="222"/>
    </row>
    <row r="1073" ht="15" spans="1:51">
      <c r="A1073" s="220"/>
      <c r="B1073" s="224"/>
      <c r="C1073" s="283" t="s">
        <v>1085</v>
      </c>
      <c r="D1073" s="111" t="s">
        <v>25</v>
      </c>
      <c r="E1073" s="111" t="s">
        <v>1086</v>
      </c>
      <c r="F1073" s="307" t="s">
        <v>1111</v>
      </c>
      <c r="G1073" s="307" t="s">
        <v>1111</v>
      </c>
      <c r="H1073" s="307" t="s">
        <v>1111</v>
      </c>
      <c r="I1073" s="307" t="s">
        <v>1111</v>
      </c>
      <c r="J1073" s="259">
        <v>0.9</v>
      </c>
      <c r="K1073" s="260">
        <v>0.933333333333333</v>
      </c>
      <c r="L1073" s="260">
        <v>1</v>
      </c>
      <c r="M1073" s="261">
        <v>0.88</v>
      </c>
      <c r="N1073" s="261">
        <v>0.951026856240126</v>
      </c>
      <c r="O1073" s="262">
        <v>0.9</v>
      </c>
      <c r="P1073" s="263">
        <v>0.986946832219039</v>
      </c>
      <c r="Q1073" s="260">
        <v>0.995830851697439</v>
      </c>
      <c r="R1073" s="260">
        <v>0.985338725985844</v>
      </c>
      <c r="S1073" s="260">
        <v>0.98720593589099</v>
      </c>
      <c r="T1073" s="262">
        <v>0.9</v>
      </c>
      <c r="U1073" s="260">
        <v>0.958611907035976</v>
      </c>
      <c r="V1073" s="260">
        <v>0.955330553901132</v>
      </c>
      <c r="W1073" s="260">
        <v>0.966632962588473</v>
      </c>
      <c r="X1073" s="260">
        <v>0.940363712012205</v>
      </c>
      <c r="Y1073" s="262">
        <v>0.92</v>
      </c>
      <c r="Z1073" s="262">
        <v>0.976190476190476</v>
      </c>
      <c r="AA1073" s="262">
        <v>0.961490683229814</v>
      </c>
      <c r="AB1073" s="262">
        <v>0.963235294117647</v>
      </c>
      <c r="AC1073" s="262">
        <v>0.941194889779559</v>
      </c>
      <c r="AD1073" s="262">
        <v>0.92</v>
      </c>
      <c r="AE1073" s="260">
        <v>0.978756362026997</v>
      </c>
      <c r="AF1073" s="260">
        <v>0.980512924071082</v>
      </c>
      <c r="AG1073" s="260">
        <v>0.989701610773699</v>
      </c>
      <c r="AH1073" s="260">
        <v>0.978138189179382</v>
      </c>
      <c r="AI1073" s="262">
        <v>0.92</v>
      </c>
      <c r="AJ1073" s="260">
        <v>0.977970102281668</v>
      </c>
      <c r="AK1073" s="260">
        <v>0.970979443772672</v>
      </c>
      <c r="AL1073" s="260">
        <v>0.982553528945281</v>
      </c>
      <c r="AM1073" s="260">
        <v>0.968513016699904</v>
      </c>
      <c r="AN1073" s="259">
        <v>0.99</v>
      </c>
      <c r="AO1073" s="264">
        <v>1</v>
      </c>
      <c r="AP1073" s="264">
        <v>1</v>
      </c>
      <c r="AQ1073" s="264">
        <v>1</v>
      </c>
      <c r="AR1073" s="265">
        <v>1</v>
      </c>
      <c r="AS1073" s="286">
        <v>0.0721861525408278</v>
      </c>
      <c r="AT1073" s="267">
        <v>0.0689655172413793</v>
      </c>
      <c r="AU1073" s="268">
        <v>0.0666666666666667</v>
      </c>
      <c r="AV1073" s="268">
        <v>0.153846153846154</v>
      </c>
      <c r="AW1073" s="268">
        <v>0.0626865671641791</v>
      </c>
      <c r="AX1073" s="224"/>
      <c r="AY1073" s="222"/>
    </row>
    <row r="1074" ht="15" spans="1:51">
      <c r="A1074" s="220"/>
      <c r="B1074" s="224"/>
      <c r="C1074" s="283" t="s">
        <v>1085</v>
      </c>
      <c r="D1074" s="111" t="s">
        <v>25</v>
      </c>
      <c r="E1074" s="111" t="s">
        <v>1086</v>
      </c>
      <c r="F1074" s="307" t="s">
        <v>1112</v>
      </c>
      <c r="G1074" s="307" t="s">
        <v>1112</v>
      </c>
      <c r="H1074" s="307" t="s">
        <v>1112</v>
      </c>
      <c r="I1074" s="307" t="s">
        <v>1112</v>
      </c>
      <c r="J1074" s="259">
        <v>0.9</v>
      </c>
      <c r="K1074" s="260">
        <v>0.923076923076923</v>
      </c>
      <c r="L1074" s="260">
        <v>1</v>
      </c>
      <c r="M1074" s="261">
        <v>0.954545454545455</v>
      </c>
      <c r="N1074" s="261">
        <v>0.962192816635161</v>
      </c>
      <c r="O1074" s="262">
        <v>0.9</v>
      </c>
      <c r="P1074" s="263">
        <v>0.976310679611651</v>
      </c>
      <c r="Q1074" s="260">
        <v>0.973270440251572</v>
      </c>
      <c r="R1074" s="260">
        <v>0.981263011797363</v>
      </c>
      <c r="S1074" s="260">
        <v>0.953048843187661</v>
      </c>
      <c r="T1074" s="262">
        <v>0.9</v>
      </c>
      <c r="U1074" s="260">
        <v>0.939417475728155</v>
      </c>
      <c r="V1074" s="260">
        <v>0.960691823899371</v>
      </c>
      <c r="W1074" s="260">
        <v>0.96530187369882</v>
      </c>
      <c r="X1074" s="260">
        <v>0.946118251928021</v>
      </c>
      <c r="Y1074" s="262">
        <v>0.92</v>
      </c>
      <c r="Z1074" s="262">
        <v>0.961602671118531</v>
      </c>
      <c r="AA1074" s="262">
        <v>0.956869009584665</v>
      </c>
      <c r="AB1074" s="262">
        <v>0.957559681697613</v>
      </c>
      <c r="AC1074" s="262">
        <v>0.966932895424349</v>
      </c>
      <c r="AD1074" s="262">
        <v>0.92</v>
      </c>
      <c r="AE1074" s="260">
        <v>0.998803827751196</v>
      </c>
      <c r="AF1074" s="260">
        <v>0.997432605905006</v>
      </c>
      <c r="AG1074" s="260">
        <v>0.996350364963504</v>
      </c>
      <c r="AH1074" s="260">
        <v>0.994634518678161</v>
      </c>
      <c r="AI1074" s="262">
        <v>0.92</v>
      </c>
      <c r="AJ1074" s="260">
        <v>0.967233774417139</v>
      </c>
      <c r="AK1074" s="260">
        <v>0.969457609268036</v>
      </c>
      <c r="AL1074" s="260">
        <v>0.977997799779978</v>
      </c>
      <c r="AM1074" s="260">
        <v>0.980684896169225</v>
      </c>
      <c r="AN1074" s="259">
        <v>0.99</v>
      </c>
      <c r="AO1074" s="264">
        <v>1</v>
      </c>
      <c r="AP1074" s="264">
        <v>1</v>
      </c>
      <c r="AQ1074" s="264">
        <v>1</v>
      </c>
      <c r="AR1074" s="265">
        <v>1</v>
      </c>
      <c r="AS1074" s="286">
        <v>0.0721861525408278</v>
      </c>
      <c r="AT1074" s="267">
        <v>0.0625</v>
      </c>
      <c r="AU1074" s="268">
        <v>0.103448275862069</v>
      </c>
      <c r="AV1074" s="268">
        <v>0.176470588235294</v>
      </c>
      <c r="AW1074" s="268">
        <v>0.0512396694214876</v>
      </c>
      <c r="AX1074" s="224"/>
      <c r="AY1074" s="222"/>
    </row>
    <row r="1075" ht="15" spans="1:51">
      <c r="A1075" s="220"/>
      <c r="B1075" s="224"/>
      <c r="C1075" s="283" t="s">
        <v>1085</v>
      </c>
      <c r="D1075" s="111" t="s">
        <v>25</v>
      </c>
      <c r="E1075" s="111" t="s">
        <v>1086</v>
      </c>
      <c r="F1075" s="307" t="s">
        <v>1113</v>
      </c>
      <c r="G1075" s="307" t="s">
        <v>1113</v>
      </c>
      <c r="H1075" s="307" t="s">
        <v>1113</v>
      </c>
      <c r="I1075" s="307" t="s">
        <v>1113</v>
      </c>
      <c r="J1075" s="259">
        <v>0.9</v>
      </c>
      <c r="K1075" s="260">
        <v>0.964285714285714</v>
      </c>
      <c r="L1075" s="260">
        <v>0.96969696969697</v>
      </c>
      <c r="M1075" s="261">
        <v>0.971830985915493</v>
      </c>
      <c r="N1075" s="261">
        <v>0.977855477855478</v>
      </c>
      <c r="O1075" s="262">
        <v>0.9</v>
      </c>
      <c r="P1075" s="263">
        <v>0.964152188255993</v>
      </c>
      <c r="Q1075" s="260">
        <v>0.980046948356808</v>
      </c>
      <c r="R1075" s="260">
        <v>0.979377646842202</v>
      </c>
      <c r="S1075" s="260">
        <v>0.964632117568631</v>
      </c>
      <c r="T1075" s="262">
        <v>0.9</v>
      </c>
      <c r="U1075" s="260">
        <v>0.927204750384869</v>
      </c>
      <c r="V1075" s="260">
        <v>0.934037558685446</v>
      </c>
      <c r="W1075" s="260">
        <v>0.923218560117842</v>
      </c>
      <c r="X1075" s="260">
        <v>0.929780729939282</v>
      </c>
      <c r="Y1075" s="262">
        <v>0.92</v>
      </c>
      <c r="Z1075" s="262">
        <v>0.924232936756418</v>
      </c>
      <c r="AA1075" s="262">
        <v>0.93935790725327</v>
      </c>
      <c r="AB1075" s="262">
        <v>0.934532374100719</v>
      </c>
      <c r="AC1075" s="262">
        <v>0.940826103845656</v>
      </c>
      <c r="AD1075" s="262">
        <v>0.92</v>
      </c>
      <c r="AE1075" s="260">
        <v>0.998391913622789</v>
      </c>
      <c r="AF1075" s="260">
        <v>0.993206906311916</v>
      </c>
      <c r="AG1075" s="260">
        <v>0.995001470155837</v>
      </c>
      <c r="AH1075" s="260">
        <v>0.996517230543626</v>
      </c>
      <c r="AI1075" s="262">
        <v>0.92</v>
      </c>
      <c r="AJ1075" s="260">
        <v>0.966513890188009</v>
      </c>
      <c r="AK1075" s="260">
        <v>0.967340067340067</v>
      </c>
      <c r="AL1075" s="260">
        <v>0.959390118750916</v>
      </c>
      <c r="AM1075" s="260">
        <v>0.975167209406626</v>
      </c>
      <c r="AN1075" s="259">
        <v>0.99</v>
      </c>
      <c r="AO1075" s="264">
        <v>1</v>
      </c>
      <c r="AP1075" s="264">
        <v>1</v>
      </c>
      <c r="AQ1075" s="264">
        <v>1</v>
      </c>
      <c r="AR1075" s="265">
        <v>1</v>
      </c>
      <c r="AS1075" s="286">
        <v>0.0721861525408278</v>
      </c>
      <c r="AT1075" s="267">
        <v>0</v>
      </c>
      <c r="AU1075" s="268">
        <v>0.0333333333333333</v>
      </c>
      <c r="AV1075" s="268">
        <v>0.0571428571428571</v>
      </c>
      <c r="AW1075" s="268">
        <v>0.0505050505050505</v>
      </c>
      <c r="AX1075" s="224"/>
      <c r="AY1075" s="222"/>
    </row>
    <row r="1076" ht="15" spans="1:51">
      <c r="A1076" s="220"/>
      <c r="B1076" s="224"/>
      <c r="C1076" s="283" t="s">
        <v>1085</v>
      </c>
      <c r="D1076" s="111" t="s">
        <v>25</v>
      </c>
      <c r="E1076" s="111" t="s">
        <v>1086</v>
      </c>
      <c r="F1076" s="307" t="s">
        <v>1114</v>
      </c>
      <c r="G1076" s="307" t="s">
        <v>1114</v>
      </c>
      <c r="H1076" s="307" t="s">
        <v>1114</v>
      </c>
      <c r="I1076" s="307" t="s">
        <v>1114</v>
      </c>
      <c r="J1076" s="259">
        <v>0.9</v>
      </c>
      <c r="K1076" s="260">
        <v>0.958333333333333</v>
      </c>
      <c r="L1076" s="260">
        <v>1</v>
      </c>
      <c r="M1076" s="261">
        <v>0.956521739130435</v>
      </c>
      <c r="N1076" s="261">
        <v>0.950286806883365</v>
      </c>
      <c r="O1076" s="262">
        <v>0.9</v>
      </c>
      <c r="P1076" s="263">
        <v>0.978380503144654</v>
      </c>
      <c r="Q1076" s="260">
        <v>0.981658692185008</v>
      </c>
      <c r="R1076" s="260">
        <v>0.986842105263158</v>
      </c>
      <c r="S1076" s="260">
        <v>0.973426664074146</v>
      </c>
      <c r="T1076" s="262">
        <v>0.9</v>
      </c>
      <c r="U1076" s="260">
        <v>0.944575471698113</v>
      </c>
      <c r="V1076" s="260">
        <v>0.962519936204147</v>
      </c>
      <c r="W1076" s="260">
        <v>0.958448753462604</v>
      </c>
      <c r="X1076" s="260">
        <v>0.941884330373539</v>
      </c>
      <c r="Y1076" s="262">
        <v>0.92</v>
      </c>
      <c r="Z1076" s="262">
        <v>0.938992042440318</v>
      </c>
      <c r="AA1076" s="262">
        <v>0.945533769063181</v>
      </c>
      <c r="AB1076" s="262">
        <v>0.971360381861575</v>
      </c>
      <c r="AC1076" s="262">
        <v>0.955792543979583</v>
      </c>
      <c r="AD1076" s="262">
        <v>0.92</v>
      </c>
      <c r="AE1076" s="260">
        <v>0.998201438848921</v>
      </c>
      <c r="AF1076" s="260">
        <v>0.998425196850394</v>
      </c>
      <c r="AG1076" s="260">
        <v>1</v>
      </c>
      <c r="AH1076" s="260">
        <v>0.997963249944654</v>
      </c>
      <c r="AI1076" s="262">
        <v>0.92</v>
      </c>
      <c r="AJ1076" s="260">
        <v>0.975350907223554</v>
      </c>
      <c r="AK1076" s="260">
        <v>0.96843950905903</v>
      </c>
      <c r="AL1076" s="260">
        <v>0.982823403113258</v>
      </c>
      <c r="AM1076" s="260">
        <v>0.977645435652037</v>
      </c>
      <c r="AN1076" s="259">
        <v>0.99</v>
      </c>
      <c r="AO1076" s="264">
        <v>1</v>
      </c>
      <c r="AP1076" s="264">
        <v>1</v>
      </c>
      <c r="AQ1076" s="264">
        <v>1</v>
      </c>
      <c r="AR1076" s="265">
        <v>1</v>
      </c>
      <c r="AS1076" s="286">
        <v>0.0721861525408278</v>
      </c>
      <c r="AT1076" s="267">
        <v>0</v>
      </c>
      <c r="AU1076" s="268">
        <v>0</v>
      </c>
      <c r="AV1076" s="268">
        <v>0.2</v>
      </c>
      <c r="AW1076" s="268">
        <v>0.0590909090909091</v>
      </c>
      <c r="AX1076" s="224"/>
      <c r="AY1076" s="222"/>
    </row>
    <row r="1077" ht="15" spans="1:51">
      <c r="A1077" s="220"/>
      <c r="B1077" s="224"/>
      <c r="C1077" s="283" t="s">
        <v>1085</v>
      </c>
      <c r="D1077" s="111" t="s">
        <v>25</v>
      </c>
      <c r="E1077" s="111" t="s">
        <v>1086</v>
      </c>
      <c r="F1077" s="307" t="s">
        <v>1115</v>
      </c>
      <c r="G1077" s="307" t="s">
        <v>1115</v>
      </c>
      <c r="H1077" s="307" t="s">
        <v>1115</v>
      </c>
      <c r="I1077" s="307" t="s">
        <v>1115</v>
      </c>
      <c r="J1077" s="259">
        <v>0.9</v>
      </c>
      <c r="K1077" s="260" t="s">
        <v>33</v>
      </c>
      <c r="L1077" s="260" t="s">
        <v>33</v>
      </c>
      <c r="M1077" s="261" t="s">
        <v>33</v>
      </c>
      <c r="N1077" s="261" t="s">
        <v>33</v>
      </c>
      <c r="O1077" s="262">
        <v>0.9</v>
      </c>
      <c r="P1077" s="263">
        <v>0</v>
      </c>
      <c r="Q1077" s="260">
        <v>0</v>
      </c>
      <c r="R1077" s="260">
        <v>0</v>
      </c>
      <c r="S1077" s="260">
        <v>0.0972222222222222</v>
      </c>
      <c r="T1077" s="262">
        <v>0.9</v>
      </c>
      <c r="U1077" s="260">
        <v>1</v>
      </c>
      <c r="V1077" s="260">
        <v>1</v>
      </c>
      <c r="W1077" s="260">
        <v>1</v>
      </c>
      <c r="X1077" s="260">
        <v>1</v>
      </c>
      <c r="Y1077" s="262">
        <v>0.92</v>
      </c>
      <c r="Z1077" s="262" t="s">
        <v>33</v>
      </c>
      <c r="AA1077" s="262" t="s">
        <v>33</v>
      </c>
      <c r="AB1077" s="262" t="s">
        <v>33</v>
      </c>
      <c r="AC1077" s="262">
        <v>1</v>
      </c>
      <c r="AD1077" s="262">
        <v>0.92</v>
      </c>
      <c r="AE1077" s="260" t="s">
        <v>33</v>
      </c>
      <c r="AF1077" s="260" t="s">
        <v>33</v>
      </c>
      <c r="AG1077" s="260" t="s">
        <v>33</v>
      </c>
      <c r="AH1077" s="260" t="s">
        <v>33</v>
      </c>
      <c r="AI1077" s="262">
        <v>0.92</v>
      </c>
      <c r="AJ1077" s="260">
        <v>1</v>
      </c>
      <c r="AK1077" s="260">
        <v>1</v>
      </c>
      <c r="AL1077" s="260">
        <v>1</v>
      </c>
      <c r="AM1077" s="260">
        <v>1</v>
      </c>
      <c r="AN1077" s="259">
        <v>0.99</v>
      </c>
      <c r="AO1077" s="264" t="s">
        <v>33</v>
      </c>
      <c r="AP1077" s="264" t="s">
        <v>33</v>
      </c>
      <c r="AQ1077" s="264" t="s">
        <v>33</v>
      </c>
      <c r="AR1077" s="265" t="s">
        <v>33</v>
      </c>
      <c r="AS1077" s="286">
        <v>0.0721861525408278</v>
      </c>
      <c r="AT1077" s="267" t="s">
        <v>33</v>
      </c>
      <c r="AU1077" s="268" t="s">
        <v>33</v>
      </c>
      <c r="AV1077" s="268" t="s">
        <v>33</v>
      </c>
      <c r="AW1077" s="268" t="s">
        <v>33</v>
      </c>
      <c r="AX1077" s="224"/>
      <c r="AY1077" s="222"/>
    </row>
    <row r="1078" ht="15" spans="1:51">
      <c r="A1078" s="220"/>
      <c r="B1078" s="224"/>
      <c r="C1078" s="283" t="s">
        <v>1085</v>
      </c>
      <c r="D1078" s="111" t="s">
        <v>25</v>
      </c>
      <c r="E1078" s="111" t="s">
        <v>1086</v>
      </c>
      <c r="F1078" s="307" t="s">
        <v>1116</v>
      </c>
      <c r="G1078" s="307" t="s">
        <v>1116</v>
      </c>
      <c r="H1078" s="307" t="s">
        <v>1116</v>
      </c>
      <c r="I1078" s="307" t="s">
        <v>1116</v>
      </c>
      <c r="J1078" s="259">
        <v>0.9</v>
      </c>
      <c r="K1078" s="260">
        <v>1</v>
      </c>
      <c r="L1078" s="260">
        <v>1</v>
      </c>
      <c r="M1078" s="261">
        <v>0.964285714285714</v>
      </c>
      <c r="N1078" s="261">
        <v>0.98970398970399</v>
      </c>
      <c r="O1078" s="262">
        <v>0.9</v>
      </c>
      <c r="P1078" s="263">
        <v>0.985698866702644</v>
      </c>
      <c r="Q1078" s="260">
        <v>0.980422462648119</v>
      </c>
      <c r="R1078" s="260">
        <v>0.978885135135135</v>
      </c>
      <c r="S1078" s="260">
        <v>0.977919867519205</v>
      </c>
      <c r="T1078" s="262">
        <v>0.9</v>
      </c>
      <c r="U1078" s="260">
        <v>0.96195358877496</v>
      </c>
      <c r="V1078" s="260">
        <v>0.95414734672849</v>
      </c>
      <c r="W1078" s="260">
        <v>0.946790540540541</v>
      </c>
      <c r="X1078" s="260">
        <v>0.953616388364997</v>
      </c>
      <c r="Y1078" s="262">
        <v>0.92</v>
      </c>
      <c r="Z1078" s="262">
        <v>0.93046357615894</v>
      </c>
      <c r="AA1078" s="262">
        <v>0.95137976346912</v>
      </c>
      <c r="AB1078" s="262">
        <v>0.93563579277865</v>
      </c>
      <c r="AC1078" s="262">
        <v>0.945103672245816</v>
      </c>
      <c r="AD1078" s="262">
        <v>0.92</v>
      </c>
      <c r="AE1078" s="260">
        <v>0.996796155386464</v>
      </c>
      <c r="AF1078" s="260">
        <v>0.998496391339214</v>
      </c>
      <c r="AG1078" s="260">
        <v>0.986360093530787</v>
      </c>
      <c r="AH1078" s="260">
        <v>0.997175073730098</v>
      </c>
      <c r="AI1078" s="262">
        <v>0.92</v>
      </c>
      <c r="AJ1078" s="260">
        <v>0.975406032482599</v>
      </c>
      <c r="AK1078" s="260">
        <v>0.971872686898594</v>
      </c>
      <c r="AL1078" s="260">
        <v>0.969051580698835</v>
      </c>
      <c r="AM1078" s="260">
        <v>0.977029888226895</v>
      </c>
      <c r="AN1078" s="259">
        <v>0.99</v>
      </c>
      <c r="AO1078" s="264">
        <v>1</v>
      </c>
      <c r="AP1078" s="264">
        <v>1</v>
      </c>
      <c r="AQ1078" s="264">
        <v>1</v>
      </c>
      <c r="AR1078" s="265">
        <v>1</v>
      </c>
      <c r="AS1078" s="286">
        <v>0.0721861525408278</v>
      </c>
      <c r="AT1078" s="267">
        <v>0</v>
      </c>
      <c r="AU1078" s="268">
        <v>0</v>
      </c>
      <c r="AV1078" s="268">
        <v>0.0909090909090909</v>
      </c>
      <c r="AW1078" s="268">
        <v>0.0321637426900585</v>
      </c>
      <c r="AX1078" s="224"/>
      <c r="AY1078" s="222"/>
    </row>
    <row r="1079" ht="15" spans="1:51">
      <c r="A1079" s="220"/>
      <c r="B1079" s="224"/>
      <c r="C1079" s="283" t="s">
        <v>1085</v>
      </c>
      <c r="D1079" s="111" t="s">
        <v>25</v>
      </c>
      <c r="E1079" s="111" t="s">
        <v>1086</v>
      </c>
      <c r="F1079" s="307" t="s">
        <v>1117</v>
      </c>
      <c r="G1079" s="307" t="s">
        <v>1117</v>
      </c>
      <c r="H1079" s="307" t="s">
        <v>1117</v>
      </c>
      <c r="I1079" s="307" t="s">
        <v>1117</v>
      </c>
      <c r="J1079" s="259">
        <v>0.9</v>
      </c>
      <c r="K1079" s="260">
        <v>0.972222222222222</v>
      </c>
      <c r="L1079" s="260">
        <v>0.96</v>
      </c>
      <c r="M1079" s="261">
        <v>0.90625</v>
      </c>
      <c r="N1079" s="261">
        <v>0.921787709497207</v>
      </c>
      <c r="O1079" s="262">
        <v>0.9</v>
      </c>
      <c r="P1079" s="263">
        <v>0.977246543778802</v>
      </c>
      <c r="Q1079" s="260">
        <v>0.971345029239766</v>
      </c>
      <c r="R1079" s="260">
        <v>0.977880184331797</v>
      </c>
      <c r="S1079" s="260">
        <v>0.945585785674625</v>
      </c>
      <c r="T1079" s="262">
        <v>0.9</v>
      </c>
      <c r="U1079" s="260">
        <v>0.92741935483871</v>
      </c>
      <c r="V1079" s="260">
        <v>0.927485380116959</v>
      </c>
      <c r="W1079" s="260">
        <v>0.951152073732719</v>
      </c>
      <c r="X1079" s="260">
        <v>0.929229792972158</v>
      </c>
      <c r="Y1079" s="262">
        <v>0.92</v>
      </c>
      <c r="Z1079" s="262">
        <v>0.880070546737213</v>
      </c>
      <c r="AA1079" s="262">
        <v>0.903083700440529</v>
      </c>
      <c r="AB1079" s="262">
        <v>0.834437086092715</v>
      </c>
      <c r="AC1079" s="262">
        <v>0.891478891478891</v>
      </c>
      <c r="AD1079" s="262">
        <v>0.92</v>
      </c>
      <c r="AE1079" s="260">
        <v>0.999343832020997</v>
      </c>
      <c r="AF1079" s="260">
        <v>0.999103139013453</v>
      </c>
      <c r="AG1079" s="260">
        <v>0.994143316490583</v>
      </c>
      <c r="AH1079" s="260">
        <v>0.989876611893739</v>
      </c>
      <c r="AI1079" s="262">
        <v>0.92</v>
      </c>
      <c r="AJ1079" s="260">
        <v>0.962366922505571</v>
      </c>
      <c r="AK1079" s="260">
        <v>0.944839114082741</v>
      </c>
      <c r="AL1079" s="260">
        <v>0.943783783783784</v>
      </c>
      <c r="AM1079" s="260">
        <v>0.96148504886035</v>
      </c>
      <c r="AN1079" s="259">
        <v>0.99</v>
      </c>
      <c r="AO1079" s="264">
        <v>1</v>
      </c>
      <c r="AP1079" s="264">
        <v>1</v>
      </c>
      <c r="AQ1079" s="264">
        <v>1</v>
      </c>
      <c r="AR1079" s="265">
        <v>1</v>
      </c>
      <c r="AS1079" s="286">
        <v>0.0721861525408278</v>
      </c>
      <c r="AT1079" s="267">
        <v>0</v>
      </c>
      <c r="AU1079" s="268">
        <v>0</v>
      </c>
      <c r="AV1079" s="268">
        <v>0.166666666666667</v>
      </c>
      <c r="AW1079" s="268">
        <v>0.0529411764705882</v>
      </c>
      <c r="AX1079" s="224"/>
      <c r="AY1079" s="222"/>
    </row>
    <row r="1080" ht="15" spans="1:51">
      <c r="A1080" s="220"/>
      <c r="B1080" s="224"/>
      <c r="C1080" s="283" t="s">
        <v>1085</v>
      </c>
      <c r="D1080" s="111" t="s">
        <v>25</v>
      </c>
      <c r="E1080" s="111" t="s">
        <v>1086</v>
      </c>
      <c r="F1080" s="307" t="s">
        <v>1118</v>
      </c>
      <c r="G1080" s="307" t="s">
        <v>1118</v>
      </c>
      <c r="H1080" s="307" t="s">
        <v>1118</v>
      </c>
      <c r="I1080" s="307" t="s">
        <v>1118</v>
      </c>
      <c r="J1080" s="259">
        <v>0.9</v>
      </c>
      <c r="K1080" s="260">
        <v>0.923076923076923</v>
      </c>
      <c r="L1080" s="260">
        <v>0.931818181818182</v>
      </c>
      <c r="M1080" s="261">
        <v>0.891304347826087</v>
      </c>
      <c r="N1080" s="261">
        <v>0.911247803163445</v>
      </c>
      <c r="O1080" s="262">
        <v>0.9</v>
      </c>
      <c r="P1080" s="263">
        <v>0.951590318063613</v>
      </c>
      <c r="Q1080" s="260">
        <v>0.958879829847572</v>
      </c>
      <c r="R1080" s="260">
        <v>0.960027567195038</v>
      </c>
      <c r="S1080" s="260">
        <v>0.908370725004831</v>
      </c>
      <c r="T1080" s="262">
        <v>0.9</v>
      </c>
      <c r="U1080" s="260">
        <v>0.891778355671134</v>
      </c>
      <c r="V1080" s="260">
        <v>0.943991492378589</v>
      </c>
      <c r="W1080" s="260">
        <v>0.92315644383184</v>
      </c>
      <c r="X1080" s="260">
        <v>0.917441336224479</v>
      </c>
      <c r="Y1080" s="262">
        <v>0.92</v>
      </c>
      <c r="Z1080" s="262">
        <v>0.941398865784499</v>
      </c>
      <c r="AA1080" s="262">
        <v>0.937853107344633</v>
      </c>
      <c r="AB1080" s="262">
        <v>0.931398416886544</v>
      </c>
      <c r="AC1080" s="262">
        <v>0.941153454886924</v>
      </c>
      <c r="AD1080" s="262">
        <v>0.92</v>
      </c>
      <c r="AE1080" s="260">
        <v>0.993521169202953</v>
      </c>
      <c r="AF1080" s="260">
        <v>0.986944514185288</v>
      </c>
      <c r="AG1080" s="260">
        <v>0.859819710321078</v>
      </c>
      <c r="AH1080" s="260">
        <v>0.942227611617107</v>
      </c>
      <c r="AI1080" s="262">
        <v>0.92</v>
      </c>
      <c r="AJ1080" s="260">
        <v>0.956586332122813</v>
      </c>
      <c r="AK1080" s="260">
        <v>0.957656326932546</v>
      </c>
      <c r="AL1080" s="260">
        <v>0.960393335154329</v>
      </c>
      <c r="AM1080" s="260">
        <v>0.967881023360787</v>
      </c>
      <c r="AN1080" s="259">
        <v>0.99</v>
      </c>
      <c r="AO1080" s="264">
        <v>1</v>
      </c>
      <c r="AP1080" s="264">
        <v>1</v>
      </c>
      <c r="AQ1080" s="264">
        <v>1</v>
      </c>
      <c r="AR1080" s="265">
        <v>1</v>
      </c>
      <c r="AS1080" s="286">
        <v>0.0721861525408278</v>
      </c>
      <c r="AT1080" s="267">
        <v>0.131147540983607</v>
      </c>
      <c r="AU1080" s="268">
        <v>0.0238095238095238</v>
      </c>
      <c r="AV1080" s="268">
        <v>0.1</v>
      </c>
      <c r="AW1080" s="268">
        <v>0.0456110154905336</v>
      </c>
      <c r="AX1080" s="224"/>
      <c r="AY1080" s="222"/>
    </row>
    <row r="1081" ht="15" spans="1:51">
      <c r="A1081" s="220"/>
      <c r="B1081" s="224"/>
      <c r="C1081" s="283" t="s">
        <v>1085</v>
      </c>
      <c r="D1081" s="111" t="s">
        <v>25</v>
      </c>
      <c r="E1081" s="111" t="s">
        <v>1086</v>
      </c>
      <c r="F1081" s="307" t="s">
        <v>1119</v>
      </c>
      <c r="G1081" s="307" t="s">
        <v>1119</v>
      </c>
      <c r="H1081" s="307" t="s">
        <v>1119</v>
      </c>
      <c r="I1081" s="307" t="s">
        <v>1119</v>
      </c>
      <c r="J1081" s="259">
        <v>0.9</v>
      </c>
      <c r="K1081" s="260">
        <v>0.866666666666667</v>
      </c>
      <c r="L1081" s="260">
        <v>0.846153846153846</v>
      </c>
      <c r="M1081" s="261">
        <v>0.928571428571429</v>
      </c>
      <c r="N1081" s="261">
        <v>0.903991370010787</v>
      </c>
      <c r="O1081" s="262">
        <v>0.9</v>
      </c>
      <c r="P1081" s="263">
        <v>0.916460256698942</v>
      </c>
      <c r="Q1081" s="260">
        <v>0.992041198501873</v>
      </c>
      <c r="R1081" s="260">
        <v>0.985098039215686</v>
      </c>
      <c r="S1081" s="260">
        <v>0.925849264890361</v>
      </c>
      <c r="T1081" s="262">
        <v>0.9</v>
      </c>
      <c r="U1081" s="260">
        <v>0.921864444944832</v>
      </c>
      <c r="V1081" s="260">
        <v>0.954119850187266</v>
      </c>
      <c r="W1081" s="260">
        <v>0.947843137254902</v>
      </c>
      <c r="X1081" s="260">
        <v>0.936499573485875</v>
      </c>
      <c r="Y1081" s="262">
        <v>0.92</v>
      </c>
      <c r="Z1081" s="262">
        <v>0.949129852744311</v>
      </c>
      <c r="AA1081" s="262">
        <v>0.942891859052248</v>
      </c>
      <c r="AB1081" s="262">
        <v>0.941265060240964</v>
      </c>
      <c r="AC1081" s="262">
        <v>0.945689978061962</v>
      </c>
      <c r="AD1081" s="262">
        <v>0.92</v>
      </c>
      <c r="AE1081" s="260">
        <v>0.994305738063951</v>
      </c>
      <c r="AF1081" s="260">
        <v>0.996491228070175</v>
      </c>
      <c r="AG1081" s="260">
        <v>0.899848254931715</v>
      </c>
      <c r="AH1081" s="260">
        <v>0.992452309179189</v>
      </c>
      <c r="AI1081" s="262">
        <v>0.92</v>
      </c>
      <c r="AJ1081" s="260">
        <v>0.963955281418658</v>
      </c>
      <c r="AK1081" s="260">
        <v>0.968908415005069</v>
      </c>
      <c r="AL1081" s="260">
        <v>0.974805598755832</v>
      </c>
      <c r="AM1081" s="260">
        <v>0.976313142090662</v>
      </c>
      <c r="AN1081" s="259">
        <v>0.99</v>
      </c>
      <c r="AO1081" s="264">
        <v>1</v>
      </c>
      <c r="AP1081" s="264">
        <v>1</v>
      </c>
      <c r="AQ1081" s="264">
        <v>1</v>
      </c>
      <c r="AR1081" s="265">
        <v>1</v>
      </c>
      <c r="AS1081" s="286">
        <v>0.0721861525408278</v>
      </c>
      <c r="AT1081" s="267">
        <v>0</v>
      </c>
      <c r="AU1081" s="268">
        <v>0</v>
      </c>
      <c r="AV1081" s="268">
        <v>0</v>
      </c>
      <c r="AW1081" s="268">
        <v>0.0176470588235294</v>
      </c>
      <c r="AX1081" s="224"/>
      <c r="AY1081" s="222"/>
    </row>
    <row r="1082" ht="15" spans="1:51">
      <c r="A1082" s="220"/>
      <c r="B1082" s="224"/>
      <c r="C1082" s="283" t="s">
        <v>1085</v>
      </c>
      <c r="D1082" s="111" t="s">
        <v>25</v>
      </c>
      <c r="E1082" s="111" t="s">
        <v>1086</v>
      </c>
      <c r="F1082" s="307" t="s">
        <v>1120</v>
      </c>
      <c r="G1082" s="307" t="s">
        <v>1120</v>
      </c>
      <c r="H1082" s="307" t="s">
        <v>1120</v>
      </c>
      <c r="I1082" s="307" t="s">
        <v>1120</v>
      </c>
      <c r="J1082" s="259">
        <v>0.9</v>
      </c>
      <c r="K1082" s="260">
        <v>1</v>
      </c>
      <c r="L1082" s="260">
        <v>0.928571428571429</v>
      </c>
      <c r="M1082" s="261">
        <v>1</v>
      </c>
      <c r="N1082" s="261">
        <v>0.916897506925208</v>
      </c>
      <c r="O1082" s="262">
        <v>0.9</v>
      </c>
      <c r="P1082" s="263">
        <v>0.982415005861665</v>
      </c>
      <c r="Q1082" s="260">
        <v>0.985</v>
      </c>
      <c r="R1082" s="260">
        <v>0.986387434554974</v>
      </c>
      <c r="S1082" s="260">
        <v>0.973898858075041</v>
      </c>
      <c r="T1082" s="262">
        <v>0.9</v>
      </c>
      <c r="U1082" s="260">
        <v>0.947831184056272</v>
      </c>
      <c r="V1082" s="260">
        <v>0.93625</v>
      </c>
      <c r="W1082" s="260">
        <v>0.964397905759162</v>
      </c>
      <c r="X1082" s="260">
        <v>0.940696670185203</v>
      </c>
      <c r="Y1082" s="262">
        <v>0.92</v>
      </c>
      <c r="Z1082" s="262">
        <v>0.937984496124031</v>
      </c>
      <c r="AA1082" s="262">
        <v>0.933554817275748</v>
      </c>
      <c r="AB1082" s="262">
        <v>0.953389830508475</v>
      </c>
      <c r="AC1082" s="262">
        <v>0.932585884720425</v>
      </c>
      <c r="AD1082" s="262">
        <v>0.92</v>
      </c>
      <c r="AE1082" s="260">
        <v>0.989285714285714</v>
      </c>
      <c r="AF1082" s="260">
        <v>0.997876857749469</v>
      </c>
      <c r="AG1082" s="260">
        <v>0.975903614457831</v>
      </c>
      <c r="AH1082" s="260">
        <v>0.992955635491607</v>
      </c>
      <c r="AI1082" s="262">
        <v>0.92</v>
      </c>
      <c r="AJ1082" s="260">
        <v>0.977087576374745</v>
      </c>
      <c r="AK1082" s="260">
        <v>0.970935513169846</v>
      </c>
      <c r="AL1082" s="260">
        <v>0.984047019311503</v>
      </c>
      <c r="AM1082" s="260">
        <v>0.976452119309262</v>
      </c>
      <c r="AN1082" s="259">
        <v>0.99</v>
      </c>
      <c r="AO1082" s="264">
        <v>1</v>
      </c>
      <c r="AP1082" s="264">
        <v>1</v>
      </c>
      <c r="AQ1082" s="264">
        <v>1</v>
      </c>
      <c r="AR1082" s="265">
        <v>1</v>
      </c>
      <c r="AS1082" s="286">
        <v>0.0721861525408278</v>
      </c>
      <c r="AT1082" s="267">
        <v>0</v>
      </c>
      <c r="AU1082" s="268">
        <v>0.111111111111111</v>
      </c>
      <c r="AV1082" s="268">
        <v>0</v>
      </c>
      <c r="AW1082" s="268">
        <v>0.031496062992126</v>
      </c>
      <c r="AX1082" s="224"/>
      <c r="AY1082" s="222"/>
    </row>
    <row r="1083" ht="15" spans="1:51">
      <c r="A1083" s="220"/>
      <c r="B1083" s="224"/>
      <c r="C1083" s="283" t="s">
        <v>1085</v>
      </c>
      <c r="D1083" s="111" t="s">
        <v>25</v>
      </c>
      <c r="E1083" s="111" t="s">
        <v>1086</v>
      </c>
      <c r="F1083" s="307" t="s">
        <v>1121</v>
      </c>
      <c r="G1083" s="307" t="s">
        <v>1121</v>
      </c>
      <c r="H1083" s="307" t="s">
        <v>1121</v>
      </c>
      <c r="I1083" s="307" t="s">
        <v>1121</v>
      </c>
      <c r="J1083" s="259">
        <v>0.9</v>
      </c>
      <c r="K1083" s="260">
        <v>0.933333333333333</v>
      </c>
      <c r="L1083" s="260">
        <v>0.88</v>
      </c>
      <c r="M1083" s="261">
        <v>0.962962962962963</v>
      </c>
      <c r="N1083" s="261">
        <v>0.928571428571429</v>
      </c>
      <c r="O1083" s="262">
        <v>0.9</v>
      </c>
      <c r="P1083" s="263">
        <v>0.976032636409995</v>
      </c>
      <c r="Q1083" s="260">
        <v>0.951145038167939</v>
      </c>
      <c r="R1083" s="260">
        <v>0.95754408883083</v>
      </c>
      <c r="S1083" s="260">
        <v>0.968516072214883</v>
      </c>
      <c r="T1083" s="262">
        <v>0.9</v>
      </c>
      <c r="U1083" s="260">
        <v>0.894951555328914</v>
      </c>
      <c r="V1083" s="260">
        <v>0.846564885496183</v>
      </c>
      <c r="W1083" s="260">
        <v>0.892880470280862</v>
      </c>
      <c r="X1083" s="260">
        <v>0.907529722589168</v>
      </c>
      <c r="Y1083" s="262">
        <v>0.92</v>
      </c>
      <c r="Z1083" s="262">
        <v>0.872611464968153</v>
      </c>
      <c r="AA1083" s="262">
        <v>0.845468053491828</v>
      </c>
      <c r="AB1083" s="262">
        <v>0.893854748603352</v>
      </c>
      <c r="AC1083" s="262">
        <v>0.908868335146899</v>
      </c>
      <c r="AD1083" s="262">
        <v>0.92</v>
      </c>
      <c r="AE1083" s="260">
        <v>1</v>
      </c>
      <c r="AF1083" s="260">
        <v>0.999348958333333</v>
      </c>
      <c r="AG1083" s="260">
        <v>0.998307952622673</v>
      </c>
      <c r="AH1083" s="260">
        <v>0.995466414163152</v>
      </c>
      <c r="AI1083" s="262">
        <v>0.92</v>
      </c>
      <c r="AJ1083" s="260">
        <v>0.930088206468474</v>
      </c>
      <c r="AK1083" s="260">
        <v>0.906202723146747</v>
      </c>
      <c r="AL1083" s="260">
        <v>0.924343569203382</v>
      </c>
      <c r="AM1083" s="260">
        <v>0.948202170424393</v>
      </c>
      <c r="AN1083" s="259">
        <v>0.99</v>
      </c>
      <c r="AO1083" s="264">
        <v>1</v>
      </c>
      <c r="AP1083" s="264">
        <v>1</v>
      </c>
      <c r="AQ1083" s="264">
        <v>1</v>
      </c>
      <c r="AR1083" s="265">
        <v>1</v>
      </c>
      <c r="AS1083" s="286">
        <v>0.0721861525408278</v>
      </c>
      <c r="AT1083" s="267">
        <v>0.0158730158730159</v>
      </c>
      <c r="AU1083" s="268">
        <v>0.0487804878048781</v>
      </c>
      <c r="AV1083" s="268">
        <v>0.0168067226890756</v>
      </c>
      <c r="AW1083" s="268">
        <v>0.011454753722795</v>
      </c>
      <c r="AX1083" s="224"/>
      <c r="AY1083" s="222"/>
    </row>
    <row r="1084" ht="15" spans="1:51">
      <c r="A1084" s="220"/>
      <c r="B1084" s="224"/>
      <c r="C1084" s="283" t="s">
        <v>1085</v>
      </c>
      <c r="D1084" s="111" t="s">
        <v>25</v>
      </c>
      <c r="E1084" s="111" t="s">
        <v>1086</v>
      </c>
      <c r="F1084" s="307" t="s">
        <v>1122</v>
      </c>
      <c r="G1084" s="307" t="s">
        <v>1122</v>
      </c>
      <c r="H1084" s="307" t="s">
        <v>1122</v>
      </c>
      <c r="I1084" s="307" t="s">
        <v>1122</v>
      </c>
      <c r="J1084" s="259">
        <v>0.9</v>
      </c>
      <c r="K1084" s="260">
        <v>0.647058823529412</v>
      </c>
      <c r="L1084" s="260">
        <v>0.833333333333333</v>
      </c>
      <c r="M1084" s="261">
        <v>0.806451612903226</v>
      </c>
      <c r="N1084" s="261">
        <v>0.914127423822715</v>
      </c>
      <c r="O1084" s="262">
        <v>0.9</v>
      </c>
      <c r="P1084" s="263">
        <v>0.849564857024451</v>
      </c>
      <c r="Q1084" s="260">
        <v>0.945074626865672</v>
      </c>
      <c r="R1084" s="260">
        <v>0.976840855106888</v>
      </c>
      <c r="S1084" s="260">
        <v>0.952153505779211</v>
      </c>
      <c r="T1084" s="262">
        <v>0.9</v>
      </c>
      <c r="U1084" s="260">
        <v>0.876916701201823</v>
      </c>
      <c r="V1084" s="260">
        <v>0.895522388059702</v>
      </c>
      <c r="W1084" s="260">
        <v>0.944180522565321</v>
      </c>
      <c r="X1084" s="260">
        <v>0.928705828836094</v>
      </c>
      <c r="Y1084" s="262">
        <v>0.92</v>
      </c>
      <c r="Z1084" s="262">
        <v>0.908194233687405</v>
      </c>
      <c r="AA1084" s="262">
        <v>0.894677236693092</v>
      </c>
      <c r="AB1084" s="262">
        <v>0.944114149821641</v>
      </c>
      <c r="AC1084" s="262">
        <v>0.937801793515751</v>
      </c>
      <c r="AD1084" s="262">
        <v>0.92</v>
      </c>
      <c r="AE1084" s="260">
        <v>0.932523616734143</v>
      </c>
      <c r="AF1084" s="260">
        <v>0.982608695652174</v>
      </c>
      <c r="AG1084" s="260">
        <v>0.988274706867672</v>
      </c>
      <c r="AH1084" s="260">
        <v>0.967123830271823</v>
      </c>
      <c r="AI1084" s="262">
        <v>0.92</v>
      </c>
      <c r="AJ1084" s="260">
        <v>0.956043956043956</v>
      </c>
      <c r="AK1084" s="260">
        <v>0.930805316653636</v>
      </c>
      <c r="AL1084" s="260">
        <v>0.972673267326733</v>
      </c>
      <c r="AM1084" s="260">
        <v>0.967648362273881</v>
      </c>
      <c r="AN1084" s="259">
        <v>0.99</v>
      </c>
      <c r="AO1084" s="264">
        <v>1</v>
      </c>
      <c r="AP1084" s="264">
        <v>1</v>
      </c>
      <c r="AQ1084" s="264">
        <v>1</v>
      </c>
      <c r="AR1084" s="265">
        <v>1</v>
      </c>
      <c r="AS1084" s="286">
        <v>0.0721861525408278</v>
      </c>
      <c r="AT1084" s="267">
        <v>0</v>
      </c>
      <c r="AU1084" s="268">
        <v>0</v>
      </c>
      <c r="AV1084" s="268">
        <v>0.0666666666666667</v>
      </c>
      <c r="AW1084" s="268">
        <v>0.0769230769230769</v>
      </c>
      <c r="AX1084" s="224"/>
      <c r="AY1084" s="222"/>
    </row>
    <row r="1085" ht="15" spans="1:51">
      <c r="A1085" s="220"/>
      <c r="B1085" s="224"/>
      <c r="C1085" s="283" t="s">
        <v>1085</v>
      </c>
      <c r="D1085" s="111" t="s">
        <v>25</v>
      </c>
      <c r="E1085" s="111" t="s">
        <v>1086</v>
      </c>
      <c r="F1085" s="307" t="s">
        <v>1123</v>
      </c>
      <c r="G1085" s="307" t="s">
        <v>1123</v>
      </c>
      <c r="H1085" s="307" t="s">
        <v>1123</v>
      </c>
      <c r="I1085" s="307" t="s">
        <v>1123</v>
      </c>
      <c r="J1085" s="259">
        <v>0.9</v>
      </c>
      <c r="K1085" s="260">
        <v>0.894736842105263</v>
      </c>
      <c r="L1085" s="260">
        <v>0.878787878787879</v>
      </c>
      <c r="M1085" s="261">
        <v>0.916666666666667</v>
      </c>
      <c r="N1085" s="261">
        <v>0.938725490196078</v>
      </c>
      <c r="O1085" s="262">
        <v>0.9</v>
      </c>
      <c r="P1085" s="263">
        <v>0.964734495338468</v>
      </c>
      <c r="Q1085" s="260">
        <v>0.957253886010363</v>
      </c>
      <c r="R1085" s="260">
        <v>0.963930998431783</v>
      </c>
      <c r="S1085" s="260">
        <v>0.939612977840193</v>
      </c>
      <c r="T1085" s="262">
        <v>0.9</v>
      </c>
      <c r="U1085" s="260">
        <v>0.903526550466153</v>
      </c>
      <c r="V1085" s="260">
        <v>0.906735751295337</v>
      </c>
      <c r="W1085" s="260">
        <v>0.911134343962363</v>
      </c>
      <c r="X1085" s="260">
        <v>0.906796637822432</v>
      </c>
      <c r="Y1085" s="262">
        <v>0.92</v>
      </c>
      <c r="Z1085" s="262">
        <v>0.910470409711684</v>
      </c>
      <c r="AA1085" s="262">
        <v>0.925085130533485</v>
      </c>
      <c r="AB1085" s="262">
        <v>0.926615553121577</v>
      </c>
      <c r="AC1085" s="262">
        <v>0.93316077953715</v>
      </c>
      <c r="AD1085" s="262">
        <v>0.92</v>
      </c>
      <c r="AE1085" s="260">
        <v>0.996309963099631</v>
      </c>
      <c r="AF1085" s="260">
        <v>0.993168232280102</v>
      </c>
      <c r="AG1085" s="260">
        <v>0.546742209631728</v>
      </c>
      <c r="AH1085" s="260">
        <v>0.914528999089595</v>
      </c>
      <c r="AI1085" s="262">
        <v>0.92</v>
      </c>
      <c r="AJ1085" s="260">
        <v>0.937120211360634</v>
      </c>
      <c r="AK1085" s="260">
        <v>0.943092783505155</v>
      </c>
      <c r="AL1085" s="260">
        <v>0.944090587402689</v>
      </c>
      <c r="AM1085" s="260">
        <v>0.954723750619168</v>
      </c>
      <c r="AN1085" s="259">
        <v>0.99</v>
      </c>
      <c r="AO1085" s="264">
        <v>1</v>
      </c>
      <c r="AP1085" s="264">
        <v>1</v>
      </c>
      <c r="AQ1085" s="264">
        <v>1</v>
      </c>
      <c r="AR1085" s="265">
        <v>1</v>
      </c>
      <c r="AS1085" s="286">
        <v>0.0721861525408278</v>
      </c>
      <c r="AT1085" s="267">
        <v>0.0476190476190476</v>
      </c>
      <c r="AU1085" s="268">
        <v>0</v>
      </c>
      <c r="AV1085" s="268">
        <v>0.333333333333333</v>
      </c>
      <c r="AW1085" s="268">
        <v>0.0784982935153584</v>
      </c>
      <c r="AX1085" s="224"/>
      <c r="AY1085" s="222"/>
    </row>
    <row r="1086" ht="15" spans="1:51">
      <c r="A1086" s="220"/>
      <c r="B1086" s="224"/>
      <c r="C1086" s="283" t="s">
        <v>1085</v>
      </c>
      <c r="D1086" s="111" t="s">
        <v>25</v>
      </c>
      <c r="E1086" s="111" t="s">
        <v>1086</v>
      </c>
      <c r="F1086" s="307" t="s">
        <v>1124</v>
      </c>
      <c r="G1086" s="307" t="s">
        <v>1124</v>
      </c>
      <c r="H1086" s="307" t="s">
        <v>1124</v>
      </c>
      <c r="I1086" s="307" t="s">
        <v>1124</v>
      </c>
      <c r="J1086" s="259">
        <v>0.9</v>
      </c>
      <c r="K1086" s="260">
        <v>0.96</v>
      </c>
      <c r="L1086" s="260">
        <v>0.9</v>
      </c>
      <c r="M1086" s="261">
        <v>0.833333333333333</v>
      </c>
      <c r="N1086" s="261">
        <v>0.932971014492754</v>
      </c>
      <c r="O1086" s="262">
        <v>0.9</v>
      </c>
      <c r="P1086" s="263">
        <v>0.931704885343968</v>
      </c>
      <c r="Q1086" s="260">
        <v>0.960291734197731</v>
      </c>
      <c r="R1086" s="260">
        <v>0.897535667963684</v>
      </c>
      <c r="S1086" s="260">
        <v>0.94499644267805</v>
      </c>
      <c r="T1086" s="262">
        <v>0.9</v>
      </c>
      <c r="U1086" s="260">
        <v>0.958624127617149</v>
      </c>
      <c r="V1086" s="260">
        <v>0.93517017828201</v>
      </c>
      <c r="W1086" s="260">
        <v>0.959143968871595</v>
      </c>
      <c r="X1086" s="260">
        <v>0.955177743431221</v>
      </c>
      <c r="Y1086" s="262">
        <v>0.92</v>
      </c>
      <c r="Z1086" s="262">
        <v>0.961330935251799</v>
      </c>
      <c r="AA1086" s="262">
        <v>0.955523672883788</v>
      </c>
      <c r="AB1086" s="262">
        <v>0.938337801608579</v>
      </c>
      <c r="AC1086" s="262">
        <v>0.971563537720406</v>
      </c>
      <c r="AD1086" s="262">
        <v>0.92</v>
      </c>
      <c r="AE1086" s="260">
        <v>0.998058252427184</v>
      </c>
      <c r="AF1086" s="260">
        <v>0.999443516972732</v>
      </c>
      <c r="AG1086" s="260">
        <v>0.992407199100112</v>
      </c>
      <c r="AH1086" s="260">
        <v>0.998186337072614</v>
      </c>
      <c r="AI1086" s="262">
        <v>0.92</v>
      </c>
      <c r="AJ1086" s="260">
        <v>0.977228992944195</v>
      </c>
      <c r="AK1086" s="260">
        <v>0.975660279647851</v>
      </c>
      <c r="AL1086" s="260">
        <v>0.971590909090909</v>
      </c>
      <c r="AM1086" s="260">
        <v>0.985034035499912</v>
      </c>
      <c r="AN1086" s="259">
        <v>0.99</v>
      </c>
      <c r="AO1086" s="264">
        <v>1</v>
      </c>
      <c r="AP1086" s="264">
        <v>1</v>
      </c>
      <c r="AQ1086" s="264">
        <v>1</v>
      </c>
      <c r="AR1086" s="265">
        <v>1</v>
      </c>
      <c r="AS1086" s="286">
        <v>0.0721861525408278</v>
      </c>
      <c r="AT1086" s="267">
        <v>0</v>
      </c>
      <c r="AU1086" s="268">
        <v>0</v>
      </c>
      <c r="AV1086" s="268">
        <v>0.1</v>
      </c>
      <c r="AW1086" s="268">
        <v>0.0378378378378378</v>
      </c>
      <c r="AX1086" s="224"/>
      <c r="AY1086" s="222"/>
    </row>
    <row r="1087" ht="15" spans="1:51">
      <c r="A1087" s="220"/>
      <c r="B1087" s="224"/>
      <c r="C1087" s="283" t="s">
        <v>1085</v>
      </c>
      <c r="D1087" s="111" t="s">
        <v>25</v>
      </c>
      <c r="E1087" s="111" t="s">
        <v>1086</v>
      </c>
      <c r="F1087" s="307" t="s">
        <v>1125</v>
      </c>
      <c r="G1087" s="307" t="s">
        <v>1125</v>
      </c>
      <c r="H1087" s="307" t="s">
        <v>1125</v>
      </c>
      <c r="I1087" s="307" t="s">
        <v>1125</v>
      </c>
      <c r="J1087" s="259">
        <v>0.9</v>
      </c>
      <c r="K1087" s="260">
        <v>0.916666666666667</v>
      </c>
      <c r="L1087" s="260">
        <v>0.947368421052632</v>
      </c>
      <c r="M1087" s="261">
        <v>0.952380952380952</v>
      </c>
      <c r="N1087" s="261">
        <v>0.944656488549618</v>
      </c>
      <c r="O1087" s="262">
        <v>0.9</v>
      </c>
      <c r="P1087" s="263">
        <v>0.926158301158301</v>
      </c>
      <c r="Q1087" s="260">
        <v>0.988532110091743</v>
      </c>
      <c r="R1087" s="260">
        <v>0.982119205298013</v>
      </c>
      <c r="S1087" s="260">
        <v>0.962877648998594</v>
      </c>
      <c r="T1087" s="262">
        <v>0.9</v>
      </c>
      <c r="U1087" s="260">
        <v>0.904440154440154</v>
      </c>
      <c r="V1087" s="260">
        <v>0.944954128440367</v>
      </c>
      <c r="W1087" s="260">
        <v>0.965562913907285</v>
      </c>
      <c r="X1087" s="260">
        <v>0.920469424373212</v>
      </c>
      <c r="Y1087" s="262">
        <v>0.92</v>
      </c>
      <c r="Z1087" s="262">
        <v>0.950850661625709</v>
      </c>
      <c r="AA1087" s="262">
        <v>0.919254658385093</v>
      </c>
      <c r="AB1087" s="262">
        <v>0.933609958506224</v>
      </c>
      <c r="AC1087" s="262">
        <v>0.954669503677321</v>
      </c>
      <c r="AD1087" s="262">
        <v>0.92</v>
      </c>
      <c r="AE1087" s="260">
        <v>0.9989281886388</v>
      </c>
      <c r="AF1087" s="260">
        <v>0.999182338511856</v>
      </c>
      <c r="AG1087" s="260">
        <v>0.998363338788871</v>
      </c>
      <c r="AH1087" s="260">
        <v>0.998543930676895</v>
      </c>
      <c r="AI1087" s="262">
        <v>0.92</v>
      </c>
      <c r="AJ1087" s="260">
        <v>0.960063897763578</v>
      </c>
      <c r="AK1087" s="260">
        <v>0.956454918032787</v>
      </c>
      <c r="AL1087" s="260">
        <v>0.963278101209136</v>
      </c>
      <c r="AM1087" s="260">
        <v>0.970221904080172</v>
      </c>
      <c r="AN1087" s="259">
        <v>0.99</v>
      </c>
      <c r="AO1087" s="264">
        <v>1</v>
      </c>
      <c r="AP1087" s="264">
        <v>1</v>
      </c>
      <c r="AQ1087" s="264">
        <v>1</v>
      </c>
      <c r="AR1087" s="265">
        <v>1</v>
      </c>
      <c r="AS1087" s="286">
        <v>0.0721861525408278</v>
      </c>
      <c r="AT1087" s="267">
        <v>0</v>
      </c>
      <c r="AU1087" s="268">
        <v>0</v>
      </c>
      <c r="AV1087" s="268">
        <v>0.2</v>
      </c>
      <c r="AW1087" s="268">
        <v>0.04</v>
      </c>
      <c r="AX1087" s="224"/>
      <c r="AY1087" s="222"/>
    </row>
    <row r="1088" ht="15" spans="1:51">
      <c r="A1088" s="220"/>
      <c r="B1088" s="224"/>
      <c r="C1088" s="283" t="s">
        <v>1085</v>
      </c>
      <c r="D1088" s="111" t="s">
        <v>25</v>
      </c>
      <c r="E1088" s="111" t="s">
        <v>1086</v>
      </c>
      <c r="F1088" s="307" t="s">
        <v>1126</v>
      </c>
      <c r="G1088" s="307" t="s">
        <v>1126</v>
      </c>
      <c r="H1088" s="307" t="s">
        <v>1126</v>
      </c>
      <c r="I1088" s="307" t="s">
        <v>1126</v>
      </c>
      <c r="J1088" s="259">
        <v>0.9</v>
      </c>
      <c r="K1088" s="260">
        <v>0.926829268292683</v>
      </c>
      <c r="L1088" s="260">
        <v>0.916666666666667</v>
      </c>
      <c r="M1088" s="261">
        <v>0.944444444444444</v>
      </c>
      <c r="N1088" s="261">
        <v>0.97145993413831</v>
      </c>
      <c r="O1088" s="262">
        <v>0.9</v>
      </c>
      <c r="P1088" s="263">
        <v>0.952784845914617</v>
      </c>
      <c r="Q1088" s="260">
        <v>0.932449764856776</v>
      </c>
      <c r="R1088" s="260">
        <v>0.935762584522915</v>
      </c>
      <c r="S1088" s="260">
        <v>0.950116934929151</v>
      </c>
      <c r="T1088" s="262">
        <v>0.9</v>
      </c>
      <c r="U1088" s="260">
        <v>0.959004806333051</v>
      </c>
      <c r="V1088" s="260">
        <v>0.957246686618213</v>
      </c>
      <c r="W1088" s="260">
        <v>0.973328324567994</v>
      </c>
      <c r="X1088" s="260">
        <v>0.962635850873573</v>
      </c>
      <c r="Y1088" s="262">
        <v>0.92</v>
      </c>
      <c r="Z1088" s="262">
        <v>0.955371043072133</v>
      </c>
      <c r="AA1088" s="262">
        <v>0.95125786163522</v>
      </c>
      <c r="AB1088" s="262">
        <v>0.960617760617761</v>
      </c>
      <c r="AC1088" s="262">
        <v>0.95267768215134</v>
      </c>
      <c r="AD1088" s="262">
        <v>0.92</v>
      </c>
      <c r="AE1088" s="260">
        <v>0.997082117548979</v>
      </c>
      <c r="AF1088" s="260">
        <v>0.985718135273511</v>
      </c>
      <c r="AG1088" s="260">
        <v>0.92813059924348</v>
      </c>
      <c r="AH1088" s="260">
        <v>0.964736209190462</v>
      </c>
      <c r="AI1088" s="262">
        <v>0.92</v>
      </c>
      <c r="AJ1088" s="260">
        <v>0.972364568081991</v>
      </c>
      <c r="AK1088" s="260">
        <v>0.96981445582941</v>
      </c>
      <c r="AL1088" s="260">
        <v>0.979277230224918</v>
      </c>
      <c r="AM1088" s="260">
        <v>0.971391022145137</v>
      </c>
      <c r="AN1088" s="259">
        <v>0.99</v>
      </c>
      <c r="AO1088" s="264">
        <v>1</v>
      </c>
      <c r="AP1088" s="264">
        <v>1</v>
      </c>
      <c r="AQ1088" s="264">
        <v>1</v>
      </c>
      <c r="AR1088" s="265">
        <v>1</v>
      </c>
      <c r="AS1088" s="286">
        <v>0.0721861525408278</v>
      </c>
      <c r="AT1088" s="267">
        <v>0.0833333333333333</v>
      </c>
      <c r="AU1088" s="268">
        <v>0.0666666666666667</v>
      </c>
      <c r="AV1088" s="268">
        <v>0</v>
      </c>
      <c r="AW1088" s="268">
        <v>0.122969837587007</v>
      </c>
      <c r="AX1088" s="224"/>
      <c r="AY1088" s="222"/>
    </row>
    <row r="1089" ht="15" spans="1:51">
      <c r="A1089" s="220"/>
      <c r="B1089" s="224"/>
      <c r="C1089" s="283" t="s">
        <v>1085</v>
      </c>
      <c r="D1089" s="111" t="s">
        <v>25</v>
      </c>
      <c r="E1089" s="111" t="s">
        <v>1086</v>
      </c>
      <c r="F1089" s="307" t="s">
        <v>1127</v>
      </c>
      <c r="G1089" s="307" t="s">
        <v>1127</v>
      </c>
      <c r="H1089" s="307" t="s">
        <v>1127</v>
      </c>
      <c r="I1089" s="307" t="s">
        <v>1127</v>
      </c>
      <c r="J1089" s="259">
        <v>0.9</v>
      </c>
      <c r="K1089" s="260">
        <v>0.926829268292683</v>
      </c>
      <c r="L1089" s="260">
        <v>0.933333333333333</v>
      </c>
      <c r="M1089" s="261">
        <v>0.911764705882353</v>
      </c>
      <c r="N1089" s="261">
        <v>0.921590909090909</v>
      </c>
      <c r="O1089" s="262">
        <v>0.9</v>
      </c>
      <c r="P1089" s="263">
        <v>0.949411390391346</v>
      </c>
      <c r="Q1089" s="260">
        <v>0.981418092909535</v>
      </c>
      <c r="R1089" s="260">
        <v>0.973717146433041</v>
      </c>
      <c r="S1089" s="260">
        <v>0.927587185470139</v>
      </c>
      <c r="T1089" s="262">
        <v>0.9</v>
      </c>
      <c r="U1089" s="260">
        <v>0.940820871778556</v>
      </c>
      <c r="V1089" s="260">
        <v>0.912469437652812</v>
      </c>
      <c r="W1089" s="260">
        <v>0.950354609929078</v>
      </c>
      <c r="X1089" s="260">
        <v>0.94204452292363</v>
      </c>
      <c r="Y1089" s="262">
        <v>0.92</v>
      </c>
      <c r="Z1089" s="262">
        <v>0.928238039673279</v>
      </c>
      <c r="AA1089" s="262">
        <v>0.932584269662921</v>
      </c>
      <c r="AB1089" s="262">
        <v>0.936099585062241</v>
      </c>
      <c r="AC1089" s="262">
        <v>0.959970695970696</v>
      </c>
      <c r="AD1089" s="262">
        <v>0.92</v>
      </c>
      <c r="AE1089" s="260">
        <v>0.997920997920998</v>
      </c>
      <c r="AF1089" s="260">
        <v>0.991554054054054</v>
      </c>
      <c r="AG1089" s="260">
        <v>0.27373417721519</v>
      </c>
      <c r="AH1089" s="260">
        <v>0.868914711019974</v>
      </c>
      <c r="AI1089" s="262">
        <v>0.92</v>
      </c>
      <c r="AJ1089" s="260">
        <v>0.962734198064649</v>
      </c>
      <c r="AK1089" s="260">
        <v>0.959845807902345</v>
      </c>
      <c r="AL1089" s="260">
        <v>0.966407551360355</v>
      </c>
      <c r="AM1089" s="260">
        <v>0.977786661746315</v>
      </c>
      <c r="AN1089" s="259">
        <v>0.99</v>
      </c>
      <c r="AO1089" s="264">
        <v>1</v>
      </c>
      <c r="AP1089" s="264">
        <v>1</v>
      </c>
      <c r="AQ1089" s="264">
        <v>1</v>
      </c>
      <c r="AR1089" s="265">
        <v>1</v>
      </c>
      <c r="AS1089" s="286">
        <v>0.0721861525408278</v>
      </c>
      <c r="AT1089" s="267">
        <v>0.0555555555555556</v>
      </c>
      <c r="AU1089" s="268">
        <v>0</v>
      </c>
      <c r="AV1089" s="268">
        <v>0.0526315789473684</v>
      </c>
      <c r="AW1089" s="268">
        <v>0.0451467268623025</v>
      </c>
      <c r="AX1089" s="224"/>
      <c r="AY1089" s="222"/>
    </row>
    <row r="1090" ht="15" spans="1:51">
      <c r="A1090" s="220"/>
      <c r="B1090" s="224"/>
      <c r="C1090" s="283" t="s">
        <v>1085</v>
      </c>
      <c r="D1090" s="111" t="s">
        <v>25</v>
      </c>
      <c r="E1090" s="111" t="s">
        <v>1086</v>
      </c>
      <c r="F1090" s="307" t="s">
        <v>1128</v>
      </c>
      <c r="G1090" s="307" t="s">
        <v>1128</v>
      </c>
      <c r="H1090" s="307" t="s">
        <v>1128</v>
      </c>
      <c r="I1090" s="307" t="s">
        <v>1128</v>
      </c>
      <c r="J1090" s="259">
        <v>0.9</v>
      </c>
      <c r="K1090" s="260">
        <v>1</v>
      </c>
      <c r="L1090" s="260">
        <v>1</v>
      </c>
      <c r="M1090" s="261">
        <v>1</v>
      </c>
      <c r="N1090" s="261">
        <v>0.995565410199557</v>
      </c>
      <c r="O1090" s="262">
        <v>0.9</v>
      </c>
      <c r="P1090" s="263">
        <v>0.990079365079365</v>
      </c>
      <c r="Q1090" s="260">
        <v>0.991469194312796</v>
      </c>
      <c r="R1090" s="260">
        <v>0.995777027027027</v>
      </c>
      <c r="S1090" s="260">
        <v>0.99178267001901</v>
      </c>
      <c r="T1090" s="262">
        <v>0.9</v>
      </c>
      <c r="U1090" s="260">
        <v>0.921957671957672</v>
      </c>
      <c r="V1090" s="260">
        <v>0.961137440758294</v>
      </c>
      <c r="W1090" s="260">
        <v>0.959459459459459</v>
      </c>
      <c r="X1090" s="260">
        <v>0.938676641932912</v>
      </c>
      <c r="Y1090" s="262">
        <v>0.92</v>
      </c>
      <c r="Z1090" s="262">
        <v>0.957446808510638</v>
      </c>
      <c r="AA1090" s="262">
        <v>0.963898916967509</v>
      </c>
      <c r="AB1090" s="262">
        <v>0.978102189781022</v>
      </c>
      <c r="AC1090" s="262">
        <v>0.971944235552727</v>
      </c>
      <c r="AD1090" s="262">
        <v>0.92</v>
      </c>
      <c r="AE1090" s="260">
        <v>0.99951028403526</v>
      </c>
      <c r="AF1090" s="260">
        <v>1</v>
      </c>
      <c r="AG1090" s="260">
        <v>0.998542982030112</v>
      </c>
      <c r="AH1090" s="260">
        <v>0.999326489376901</v>
      </c>
      <c r="AI1090" s="262">
        <v>0.92</v>
      </c>
      <c r="AJ1090" s="260">
        <v>0.96988973706531</v>
      </c>
      <c r="AK1090" s="260">
        <v>0.977625854568055</v>
      </c>
      <c r="AL1090" s="260">
        <v>0.985565819861432</v>
      </c>
      <c r="AM1090" s="260">
        <v>0.981704506743082</v>
      </c>
      <c r="AN1090" s="259">
        <v>0.99</v>
      </c>
      <c r="AO1090" s="264">
        <v>1</v>
      </c>
      <c r="AP1090" s="264">
        <v>1</v>
      </c>
      <c r="AQ1090" s="264">
        <v>1</v>
      </c>
      <c r="AR1090" s="265">
        <v>1</v>
      </c>
      <c r="AS1090" s="286">
        <v>0.0721861525408278</v>
      </c>
      <c r="AT1090" s="267">
        <v>0.111111111111111</v>
      </c>
      <c r="AU1090" s="268">
        <v>0</v>
      </c>
      <c r="AV1090" s="268">
        <v>0</v>
      </c>
      <c r="AW1090" s="268">
        <v>0.0467289719626168</v>
      </c>
      <c r="AX1090" s="224"/>
      <c r="AY1090" s="222"/>
    </row>
    <row r="1091" ht="15" spans="1:51">
      <c r="A1091" s="220"/>
      <c r="B1091" s="224"/>
      <c r="C1091" s="283" t="s">
        <v>1085</v>
      </c>
      <c r="D1091" s="111" t="s">
        <v>25</v>
      </c>
      <c r="E1091" s="111" t="s">
        <v>1086</v>
      </c>
      <c r="F1091" s="307" t="s">
        <v>1129</v>
      </c>
      <c r="G1091" s="307" t="s">
        <v>1129</v>
      </c>
      <c r="H1091" s="307" t="s">
        <v>1129</v>
      </c>
      <c r="I1091" s="307" t="s">
        <v>1129</v>
      </c>
      <c r="J1091" s="259">
        <v>0.9</v>
      </c>
      <c r="K1091" s="260">
        <v>0.868421052631579</v>
      </c>
      <c r="L1091" s="260">
        <v>0.857142857142857</v>
      </c>
      <c r="M1091" s="261">
        <v>0.935483870967742</v>
      </c>
      <c r="N1091" s="261">
        <v>0.923739237392374</v>
      </c>
      <c r="O1091" s="262">
        <v>0.9</v>
      </c>
      <c r="P1091" s="263">
        <v>0.963041502574977</v>
      </c>
      <c r="Q1091" s="260">
        <v>0.989520958083832</v>
      </c>
      <c r="R1091" s="260">
        <v>0.967585089141005</v>
      </c>
      <c r="S1091" s="260">
        <v>0.964302555880411</v>
      </c>
      <c r="T1091" s="262">
        <v>0.9</v>
      </c>
      <c r="U1091" s="260">
        <v>0.930930021205695</v>
      </c>
      <c r="V1091" s="260">
        <v>0.910179640718563</v>
      </c>
      <c r="W1091" s="260">
        <v>0.896677471636953</v>
      </c>
      <c r="X1091" s="260">
        <v>0.907919142381087</v>
      </c>
      <c r="Y1091" s="262">
        <v>0.92</v>
      </c>
      <c r="Z1091" s="262">
        <v>0.905805038335159</v>
      </c>
      <c r="AA1091" s="262">
        <v>0.916967509025271</v>
      </c>
      <c r="AB1091" s="262">
        <v>0.929810074318745</v>
      </c>
      <c r="AC1091" s="262">
        <v>0.932610153675677</v>
      </c>
      <c r="AD1091" s="262">
        <v>0.92</v>
      </c>
      <c r="AE1091" s="260">
        <v>0.996644295302013</v>
      </c>
      <c r="AF1091" s="260">
        <v>0.998540145985401</v>
      </c>
      <c r="AG1091" s="260">
        <v>0.969814995131451</v>
      </c>
      <c r="AH1091" s="260">
        <v>0.996707005845065</v>
      </c>
      <c r="AI1091" s="262">
        <v>0.92</v>
      </c>
      <c r="AJ1091" s="260">
        <v>0.957089916130291</v>
      </c>
      <c r="AK1091" s="260">
        <v>0.96113074204947</v>
      </c>
      <c r="AL1091" s="260">
        <v>0.958140799130198</v>
      </c>
      <c r="AM1091" s="260">
        <v>0.963602941176471</v>
      </c>
      <c r="AN1091" s="259">
        <v>0.99</v>
      </c>
      <c r="AO1091" s="264">
        <v>1</v>
      </c>
      <c r="AP1091" s="264">
        <v>1</v>
      </c>
      <c r="AQ1091" s="264">
        <v>1</v>
      </c>
      <c r="AR1091" s="265">
        <v>1</v>
      </c>
      <c r="AS1091" s="286">
        <v>0.0721861525408278</v>
      </c>
      <c r="AT1091" s="267">
        <v>0.0526315789473684</v>
      </c>
      <c r="AU1091" s="268">
        <v>0.2</v>
      </c>
      <c r="AV1091" s="268">
        <v>0.0714285714285714</v>
      </c>
      <c r="AW1091" s="268">
        <v>0.0763358778625954</v>
      </c>
      <c r="AX1091" s="224"/>
      <c r="AY1091" s="222"/>
    </row>
    <row r="1092" ht="15" spans="1:51">
      <c r="A1092" s="220"/>
      <c r="B1092" s="224"/>
      <c r="C1092" s="283" t="s">
        <v>1085</v>
      </c>
      <c r="D1092" s="111" t="s">
        <v>25</v>
      </c>
      <c r="E1092" s="111" t="s">
        <v>1086</v>
      </c>
      <c r="F1092" s="307" t="s">
        <v>1130</v>
      </c>
      <c r="G1092" s="307" t="s">
        <v>1130</v>
      </c>
      <c r="H1092" s="307" t="s">
        <v>1130</v>
      </c>
      <c r="I1092" s="307" t="s">
        <v>1130</v>
      </c>
      <c r="J1092" s="259">
        <v>0.9</v>
      </c>
      <c r="K1092" s="260">
        <v>0.909090909090909</v>
      </c>
      <c r="L1092" s="260">
        <v>0.916666666666667</v>
      </c>
      <c r="M1092" s="261">
        <v>0.933333333333333</v>
      </c>
      <c r="N1092" s="261">
        <v>0.908077994428969</v>
      </c>
      <c r="O1092" s="262">
        <v>0.9</v>
      </c>
      <c r="P1092" s="263">
        <v>0.980442176870748</v>
      </c>
      <c r="Q1092" s="260">
        <v>0.970985155195682</v>
      </c>
      <c r="R1092" s="260">
        <v>0.987243483083749</v>
      </c>
      <c r="S1092" s="260">
        <v>0.957807187955318</v>
      </c>
      <c r="T1092" s="262">
        <v>0.9</v>
      </c>
      <c r="U1092" s="260">
        <v>0.938775510204082</v>
      </c>
      <c r="V1092" s="260">
        <v>0.923751686909582</v>
      </c>
      <c r="W1092" s="260">
        <v>0.944536882972823</v>
      </c>
      <c r="X1092" s="260">
        <v>0.919843775295451</v>
      </c>
      <c r="Y1092" s="262">
        <v>0.92</v>
      </c>
      <c r="Z1092" s="262">
        <v>0.948470209339775</v>
      </c>
      <c r="AA1092" s="262">
        <v>0.958955223880597</v>
      </c>
      <c r="AB1092" s="262">
        <v>0.952095808383233</v>
      </c>
      <c r="AC1092" s="262">
        <v>0.930209762791609</v>
      </c>
      <c r="AD1092" s="262">
        <v>0.92</v>
      </c>
      <c r="AE1092" s="260">
        <v>0.907692307692308</v>
      </c>
      <c r="AF1092" s="260">
        <v>0.992700729927007</v>
      </c>
      <c r="AG1092" s="260">
        <v>1</v>
      </c>
      <c r="AH1092" s="260">
        <v>0.981595665171898</v>
      </c>
      <c r="AI1092" s="262">
        <v>0.92</v>
      </c>
      <c r="AJ1092" s="260">
        <v>0.964663327768503</v>
      </c>
      <c r="AK1092" s="260">
        <v>0.965004374453193</v>
      </c>
      <c r="AL1092" s="260">
        <v>0.973095869647594</v>
      </c>
      <c r="AM1092" s="260">
        <v>0.956302386418237</v>
      </c>
      <c r="AN1092" s="259">
        <v>0.99</v>
      </c>
      <c r="AO1092" s="264">
        <v>1</v>
      </c>
      <c r="AP1092" s="264">
        <v>1</v>
      </c>
      <c r="AQ1092" s="264">
        <v>1</v>
      </c>
      <c r="AR1092" s="265">
        <v>1</v>
      </c>
      <c r="AS1092" s="286">
        <v>0.0721861525408278</v>
      </c>
      <c r="AT1092" s="267">
        <v>0</v>
      </c>
      <c r="AU1092" s="268">
        <v>0</v>
      </c>
      <c r="AV1092" s="268">
        <v>0.0625</v>
      </c>
      <c r="AW1092" s="268">
        <v>0.0352112676056338</v>
      </c>
      <c r="AX1092" s="224"/>
      <c r="AY1092" s="222"/>
    </row>
    <row r="1093" ht="15" spans="1:51">
      <c r="A1093" s="220"/>
      <c r="B1093" s="224"/>
      <c r="C1093" s="283" t="s">
        <v>1085</v>
      </c>
      <c r="D1093" s="111" t="s">
        <v>25</v>
      </c>
      <c r="E1093" s="111" t="s">
        <v>1086</v>
      </c>
      <c r="F1093" s="307" t="s">
        <v>1131</v>
      </c>
      <c r="G1093" s="307" t="s">
        <v>1131</v>
      </c>
      <c r="H1093" s="307" t="s">
        <v>1131</v>
      </c>
      <c r="I1093" s="307" t="s">
        <v>1131</v>
      </c>
      <c r="J1093" s="259">
        <v>0.9</v>
      </c>
      <c r="K1093" s="260">
        <v>0.870967741935484</v>
      </c>
      <c r="L1093" s="260">
        <v>0.916666666666667</v>
      </c>
      <c r="M1093" s="261">
        <v>0.933333333333333</v>
      </c>
      <c r="N1093" s="261">
        <v>0.901033973412112</v>
      </c>
      <c r="O1093" s="262">
        <v>0.9</v>
      </c>
      <c r="P1093" s="263">
        <v>0.959694526941027</v>
      </c>
      <c r="Q1093" s="260">
        <v>0.965282505105514</v>
      </c>
      <c r="R1093" s="260">
        <v>0.967855055523086</v>
      </c>
      <c r="S1093" s="260">
        <v>0.959740044018106</v>
      </c>
      <c r="T1093" s="262">
        <v>0.9</v>
      </c>
      <c r="U1093" s="260">
        <v>0.933389902418328</v>
      </c>
      <c r="V1093" s="260">
        <v>0.923076923076923</v>
      </c>
      <c r="W1093" s="260">
        <v>0.940385739333723</v>
      </c>
      <c r="X1093" s="260">
        <v>0.928138366346912</v>
      </c>
      <c r="Y1093" s="262">
        <v>0.92</v>
      </c>
      <c r="Z1093" s="262">
        <v>0.951708766716196</v>
      </c>
      <c r="AA1093" s="262">
        <v>0.929223744292237</v>
      </c>
      <c r="AB1093" s="262">
        <v>0.939393939393939</v>
      </c>
      <c r="AC1093" s="262">
        <v>0.954141284195391</v>
      </c>
      <c r="AD1093" s="262">
        <v>0.92</v>
      </c>
      <c r="AE1093" s="260">
        <v>0.982777179763186</v>
      </c>
      <c r="AF1093" s="260">
        <v>0.996428571428571</v>
      </c>
      <c r="AG1093" s="260">
        <v>0.99700822737472</v>
      </c>
      <c r="AH1093" s="260">
        <v>0.990292315201475</v>
      </c>
      <c r="AI1093" s="262">
        <v>0.92</v>
      </c>
      <c r="AJ1093" s="260">
        <v>0.965433432352147</v>
      </c>
      <c r="AK1093" s="260">
        <v>0.955650319829424</v>
      </c>
      <c r="AL1093" s="260">
        <v>0.964511041009464</v>
      </c>
      <c r="AM1093" s="260">
        <v>0.96887774933319</v>
      </c>
      <c r="AN1093" s="259">
        <v>0.99</v>
      </c>
      <c r="AO1093" s="264">
        <v>1</v>
      </c>
      <c r="AP1093" s="264">
        <v>1</v>
      </c>
      <c r="AQ1093" s="264">
        <v>1</v>
      </c>
      <c r="AR1093" s="265">
        <v>1</v>
      </c>
      <c r="AS1093" s="286">
        <v>0.0721861525408278</v>
      </c>
      <c r="AT1093" s="267">
        <v>0.1</v>
      </c>
      <c r="AU1093" s="268">
        <v>0.125</v>
      </c>
      <c r="AV1093" s="268">
        <v>0.0909090909090909</v>
      </c>
      <c r="AW1093" s="268">
        <v>0.0447761194029851</v>
      </c>
      <c r="AX1093" s="224"/>
      <c r="AY1093" s="222"/>
    </row>
    <row r="1094" ht="15" spans="1:51">
      <c r="A1094" s="220"/>
      <c r="B1094" s="224"/>
      <c r="C1094" s="283" t="s">
        <v>1085</v>
      </c>
      <c r="D1094" s="111" t="s">
        <v>25</v>
      </c>
      <c r="E1094" s="111" t="s">
        <v>1086</v>
      </c>
      <c r="F1094" s="307" t="s">
        <v>1132</v>
      </c>
      <c r="G1094" s="307" t="s">
        <v>1132</v>
      </c>
      <c r="H1094" s="307" t="s">
        <v>1132</v>
      </c>
      <c r="I1094" s="307" t="s">
        <v>1132</v>
      </c>
      <c r="J1094" s="259">
        <v>0.9</v>
      </c>
      <c r="K1094" s="260">
        <v>1</v>
      </c>
      <c r="L1094" s="260">
        <v>0.944444444444444</v>
      </c>
      <c r="M1094" s="261">
        <v>0.952380952380952</v>
      </c>
      <c r="N1094" s="261">
        <v>0.985106382978723</v>
      </c>
      <c r="O1094" s="262">
        <v>0.9</v>
      </c>
      <c r="P1094" s="263">
        <v>0.954517516902274</v>
      </c>
      <c r="Q1094" s="260">
        <v>0.975369458128079</v>
      </c>
      <c r="R1094" s="260">
        <v>0.980952380952381</v>
      </c>
      <c r="S1094" s="260">
        <v>0.971548648485215</v>
      </c>
      <c r="T1094" s="262">
        <v>0.9</v>
      </c>
      <c r="U1094" s="260">
        <v>0.968039336201598</v>
      </c>
      <c r="V1094" s="260">
        <v>0.96256157635468</v>
      </c>
      <c r="W1094" s="260">
        <v>0.96969696969697</v>
      </c>
      <c r="X1094" s="260">
        <v>0.966106307068997</v>
      </c>
      <c r="Y1094" s="262">
        <v>0.92</v>
      </c>
      <c r="Z1094" s="262">
        <v>0.940355329949239</v>
      </c>
      <c r="AA1094" s="262">
        <v>0.950298210735587</v>
      </c>
      <c r="AB1094" s="262">
        <v>0.949626865671642</v>
      </c>
      <c r="AC1094" s="262">
        <v>0.948459479469218</v>
      </c>
      <c r="AD1094" s="262">
        <v>0.92</v>
      </c>
      <c r="AE1094" s="260">
        <v>1</v>
      </c>
      <c r="AF1094" s="260">
        <v>1</v>
      </c>
      <c r="AG1094" s="260">
        <v>1</v>
      </c>
      <c r="AH1094" s="260">
        <v>0.992155121373594</v>
      </c>
      <c r="AI1094" s="262">
        <v>0.92</v>
      </c>
      <c r="AJ1094" s="260">
        <v>0.967701863354037</v>
      </c>
      <c r="AK1094" s="260">
        <v>0.964426877470356</v>
      </c>
      <c r="AL1094" s="260">
        <v>0.971023063276168</v>
      </c>
      <c r="AM1094" s="260">
        <v>0.971501925545571</v>
      </c>
      <c r="AN1094" s="259">
        <v>0.99</v>
      </c>
      <c r="AO1094" s="264">
        <v>1</v>
      </c>
      <c r="AP1094" s="264">
        <v>1</v>
      </c>
      <c r="AQ1094" s="264">
        <v>1</v>
      </c>
      <c r="AR1094" s="265">
        <v>1</v>
      </c>
      <c r="AS1094" s="286">
        <v>0.0721861525408278</v>
      </c>
      <c r="AT1094" s="267">
        <v>0</v>
      </c>
      <c r="AU1094" s="268">
        <v>0</v>
      </c>
      <c r="AV1094" s="268">
        <v>0</v>
      </c>
      <c r="AW1094" s="268">
        <v>0.0277777777777778</v>
      </c>
      <c r="AX1094" s="224"/>
      <c r="AY1094" s="222"/>
    </row>
    <row r="1095" ht="15" spans="1:51">
      <c r="A1095" s="220"/>
      <c r="B1095" s="224"/>
      <c r="C1095" s="283" t="s">
        <v>1085</v>
      </c>
      <c r="D1095" s="111" t="s">
        <v>25</v>
      </c>
      <c r="E1095" s="111" t="s">
        <v>1086</v>
      </c>
      <c r="F1095" s="307" t="s">
        <v>1133</v>
      </c>
      <c r="G1095" s="307" t="s">
        <v>1133</v>
      </c>
      <c r="H1095" s="307" t="s">
        <v>1133</v>
      </c>
      <c r="I1095" s="307" t="s">
        <v>1133</v>
      </c>
      <c r="J1095" s="259">
        <v>0.9</v>
      </c>
      <c r="K1095" s="260">
        <v>0.958333333333333</v>
      </c>
      <c r="L1095" s="260">
        <v>0.869565217391304</v>
      </c>
      <c r="M1095" s="261">
        <v>0.958333333333333</v>
      </c>
      <c r="N1095" s="261">
        <v>0.908127208480565</v>
      </c>
      <c r="O1095" s="262">
        <v>0.9</v>
      </c>
      <c r="P1095" s="263">
        <v>0.986213235294118</v>
      </c>
      <c r="Q1095" s="260">
        <v>0.986832986832987</v>
      </c>
      <c r="R1095" s="260">
        <v>0.982822655524605</v>
      </c>
      <c r="S1095" s="260">
        <v>0.980261039231658</v>
      </c>
      <c r="T1095" s="262">
        <v>0.9</v>
      </c>
      <c r="U1095" s="260">
        <v>0.944393382352941</v>
      </c>
      <c r="V1095" s="260">
        <v>0.968814968814969</v>
      </c>
      <c r="W1095" s="260">
        <v>0.963788300835655</v>
      </c>
      <c r="X1095" s="260">
        <v>0.9407073443331</v>
      </c>
      <c r="Y1095" s="262">
        <v>0.92</v>
      </c>
      <c r="Z1095" s="262" t="s">
        <v>33</v>
      </c>
      <c r="AA1095" s="262" t="s">
        <v>33</v>
      </c>
      <c r="AB1095" s="262" t="s">
        <v>33</v>
      </c>
      <c r="AC1095" s="262" t="s">
        <v>33</v>
      </c>
      <c r="AD1095" s="262">
        <v>0.92</v>
      </c>
      <c r="AE1095" s="260">
        <v>1</v>
      </c>
      <c r="AF1095" s="260">
        <v>0.997109826589595</v>
      </c>
      <c r="AG1095" s="260">
        <v>1</v>
      </c>
      <c r="AH1095" s="260">
        <v>0.998071731585037</v>
      </c>
      <c r="AI1095" s="262">
        <v>0.92</v>
      </c>
      <c r="AJ1095" s="260">
        <v>0.960018382352941</v>
      </c>
      <c r="AK1095" s="260">
        <v>0.975744975744976</v>
      </c>
      <c r="AL1095" s="260">
        <v>0.979572887650882</v>
      </c>
      <c r="AM1095" s="260">
        <v>0.975960900945273</v>
      </c>
      <c r="AN1095" s="259">
        <v>0.99</v>
      </c>
      <c r="AO1095" s="264">
        <v>1</v>
      </c>
      <c r="AP1095" s="264">
        <v>1</v>
      </c>
      <c r="AQ1095" s="264">
        <v>1</v>
      </c>
      <c r="AR1095" s="265">
        <v>1</v>
      </c>
      <c r="AS1095" s="286">
        <v>0.0721861525408278</v>
      </c>
      <c r="AT1095" s="267">
        <v>0</v>
      </c>
      <c r="AU1095" s="268" t="s">
        <v>33</v>
      </c>
      <c r="AV1095" s="268">
        <v>0.25</v>
      </c>
      <c r="AW1095" s="268">
        <v>0.0789473684210526</v>
      </c>
      <c r="AX1095" s="224"/>
      <c r="AY1095" s="222"/>
    </row>
    <row r="1096" ht="15" spans="1:51">
      <c r="A1096" s="220"/>
      <c r="B1096" s="224"/>
      <c r="C1096" s="283" t="s">
        <v>1085</v>
      </c>
      <c r="D1096" s="111" t="s">
        <v>25</v>
      </c>
      <c r="E1096" s="111" t="s">
        <v>1086</v>
      </c>
      <c r="F1096" s="307" t="s">
        <v>1134</v>
      </c>
      <c r="G1096" s="307" t="s">
        <v>1134</v>
      </c>
      <c r="H1096" s="307" t="s">
        <v>1134</v>
      </c>
      <c r="I1096" s="307" t="s">
        <v>1134</v>
      </c>
      <c r="J1096" s="259">
        <v>0.9</v>
      </c>
      <c r="K1096" s="260">
        <v>0.933333333333333</v>
      </c>
      <c r="L1096" s="260">
        <v>0.897435897435897</v>
      </c>
      <c r="M1096" s="261">
        <v>0.866666666666667</v>
      </c>
      <c r="N1096" s="261">
        <v>0.895551257253385</v>
      </c>
      <c r="O1096" s="262">
        <v>0.9</v>
      </c>
      <c r="P1096" s="263">
        <v>0.982470784641068</v>
      </c>
      <c r="Q1096" s="260">
        <v>0.982113821138211</v>
      </c>
      <c r="R1096" s="260">
        <v>0.982112436115843</v>
      </c>
      <c r="S1096" s="260">
        <v>0.983947489636112</v>
      </c>
      <c r="T1096" s="262">
        <v>0.9</v>
      </c>
      <c r="U1096" s="260">
        <v>0.878130217028381</v>
      </c>
      <c r="V1096" s="260">
        <v>0.896747967479675</v>
      </c>
      <c r="W1096" s="260">
        <v>0.900908574673481</v>
      </c>
      <c r="X1096" s="260">
        <v>0.853374021188392</v>
      </c>
      <c r="Y1096" s="262">
        <v>0.92</v>
      </c>
      <c r="Z1096" s="262" t="s">
        <v>33</v>
      </c>
      <c r="AA1096" s="262">
        <v>1</v>
      </c>
      <c r="AB1096" s="262" t="s">
        <v>33</v>
      </c>
      <c r="AC1096" s="262">
        <v>1</v>
      </c>
      <c r="AD1096" s="262">
        <v>0.92</v>
      </c>
      <c r="AE1096" s="260">
        <v>1</v>
      </c>
      <c r="AF1096" s="260">
        <v>1</v>
      </c>
      <c r="AG1096" s="260">
        <v>0.998319327731092</v>
      </c>
      <c r="AH1096" s="260">
        <v>0.992332968236583</v>
      </c>
      <c r="AI1096" s="262">
        <v>0.92</v>
      </c>
      <c r="AJ1096" s="260">
        <v>0.947968836950473</v>
      </c>
      <c r="AK1096" s="260">
        <v>0.939049167005282</v>
      </c>
      <c r="AL1096" s="260">
        <v>0.964792731402612</v>
      </c>
      <c r="AM1096" s="260">
        <v>0.962598311857302</v>
      </c>
      <c r="AN1096" s="259">
        <v>0.99</v>
      </c>
      <c r="AO1096" s="264">
        <v>1</v>
      </c>
      <c r="AP1096" s="264">
        <v>1</v>
      </c>
      <c r="AQ1096" s="264">
        <v>1</v>
      </c>
      <c r="AR1096" s="265">
        <v>1</v>
      </c>
      <c r="AS1096" s="286">
        <v>0.0721861525408278</v>
      </c>
      <c r="AT1096" s="267">
        <v>0.1</v>
      </c>
      <c r="AU1096" s="268">
        <v>0</v>
      </c>
      <c r="AV1096" s="268">
        <v>0.1</v>
      </c>
      <c r="AW1096" s="268">
        <v>0.0574712643678161</v>
      </c>
      <c r="AX1096" s="224"/>
      <c r="AY1096" s="222"/>
    </row>
    <row r="1097" ht="15" spans="1:51">
      <c r="A1097" s="220"/>
      <c r="B1097" s="224"/>
      <c r="C1097" s="283" t="s">
        <v>1085</v>
      </c>
      <c r="D1097" s="111" t="s">
        <v>25</v>
      </c>
      <c r="E1097" s="111" t="s">
        <v>1086</v>
      </c>
      <c r="F1097" s="307" t="s">
        <v>1135</v>
      </c>
      <c r="G1097" s="307" t="s">
        <v>1135</v>
      </c>
      <c r="H1097" s="307" t="s">
        <v>1135</v>
      </c>
      <c r="I1097" s="307" t="s">
        <v>1135</v>
      </c>
      <c r="J1097" s="259">
        <v>0.9</v>
      </c>
      <c r="K1097" s="260">
        <v>0.964285714285714</v>
      </c>
      <c r="L1097" s="260">
        <v>0.959183673469388</v>
      </c>
      <c r="M1097" s="261">
        <v>1</v>
      </c>
      <c r="N1097" s="261">
        <v>0.963836477987421</v>
      </c>
      <c r="O1097" s="262">
        <v>0.9</v>
      </c>
      <c r="P1097" s="263">
        <v>0.924956028923197</v>
      </c>
      <c r="Q1097" s="260">
        <v>0.985029940119761</v>
      </c>
      <c r="R1097" s="260">
        <v>0.985737571312143</v>
      </c>
      <c r="S1097" s="260">
        <v>0.974797088109782</v>
      </c>
      <c r="T1097" s="262">
        <v>0.9</v>
      </c>
      <c r="U1097" s="260">
        <v>0.957787766269298</v>
      </c>
      <c r="V1097" s="260">
        <v>0.971148611867175</v>
      </c>
      <c r="W1097" s="260">
        <v>0.971678891605542</v>
      </c>
      <c r="X1097" s="260">
        <v>0.967065517529914</v>
      </c>
      <c r="Y1097" s="262">
        <v>0.92</v>
      </c>
      <c r="Z1097" s="262" t="s">
        <v>33</v>
      </c>
      <c r="AA1097" s="262" t="s">
        <v>33</v>
      </c>
      <c r="AB1097" s="262" t="s">
        <v>33</v>
      </c>
      <c r="AC1097" s="262">
        <v>1</v>
      </c>
      <c r="AD1097" s="262">
        <v>0.92</v>
      </c>
      <c r="AE1097" s="260">
        <v>1</v>
      </c>
      <c r="AF1097" s="260">
        <v>1</v>
      </c>
      <c r="AG1097" s="260">
        <v>1</v>
      </c>
      <c r="AH1097" s="260">
        <v>0.999090436590437</v>
      </c>
      <c r="AI1097" s="262">
        <v>0.92</v>
      </c>
      <c r="AJ1097" s="260">
        <v>0.972053937854211</v>
      </c>
      <c r="AK1097" s="260">
        <v>0.981763745236799</v>
      </c>
      <c r="AL1097" s="260">
        <v>0.982885085574572</v>
      </c>
      <c r="AM1097" s="260">
        <v>0.983901198206038</v>
      </c>
      <c r="AN1097" s="259">
        <v>0.99</v>
      </c>
      <c r="AO1097" s="264">
        <v>1</v>
      </c>
      <c r="AP1097" s="264">
        <v>1</v>
      </c>
      <c r="AQ1097" s="264">
        <v>1</v>
      </c>
      <c r="AR1097" s="265">
        <v>1</v>
      </c>
      <c r="AS1097" s="286">
        <v>0.0721861525408278</v>
      </c>
      <c r="AT1097" s="267">
        <v>0.103448275862069</v>
      </c>
      <c r="AU1097" s="268">
        <v>0.08</v>
      </c>
      <c r="AV1097" s="268">
        <v>0.1</v>
      </c>
      <c r="AW1097" s="268">
        <v>0.0774853801169591</v>
      </c>
      <c r="AX1097" s="224"/>
      <c r="AY1097" s="222"/>
    </row>
    <row r="1098" ht="15" spans="1:51">
      <c r="A1098" s="220"/>
      <c r="B1098" s="224"/>
      <c r="C1098" s="283" t="s">
        <v>1085</v>
      </c>
      <c r="D1098" s="111" t="s">
        <v>25</v>
      </c>
      <c r="E1098" s="111" t="s">
        <v>1086</v>
      </c>
      <c r="F1098" s="307" t="s">
        <v>1136</v>
      </c>
      <c r="G1098" s="307" t="s">
        <v>1136</v>
      </c>
      <c r="H1098" s="307" t="s">
        <v>1136</v>
      </c>
      <c r="I1098" s="307" t="s">
        <v>1136</v>
      </c>
      <c r="J1098" s="259">
        <v>0.9</v>
      </c>
      <c r="K1098" s="260">
        <v>0.926470588235294</v>
      </c>
      <c r="L1098" s="260">
        <v>0.857142857142857</v>
      </c>
      <c r="M1098" s="261">
        <v>0.941176470588235</v>
      </c>
      <c r="N1098" s="261">
        <v>0.900199600798403</v>
      </c>
      <c r="O1098" s="262">
        <v>0.9</v>
      </c>
      <c r="P1098" s="263">
        <v>0.967262969588551</v>
      </c>
      <c r="Q1098" s="260">
        <v>0.981406159209762</v>
      </c>
      <c r="R1098" s="260">
        <v>0.978057700121902</v>
      </c>
      <c r="S1098" s="260">
        <v>0.94934489834916</v>
      </c>
      <c r="T1098" s="262">
        <v>0.9</v>
      </c>
      <c r="U1098" s="260">
        <v>0.894812164579606</v>
      </c>
      <c r="V1098" s="260">
        <v>0.943346891342243</v>
      </c>
      <c r="W1098" s="260">
        <v>0.921373425436814</v>
      </c>
      <c r="X1098" s="260">
        <v>0.863853509799523</v>
      </c>
      <c r="Y1098" s="262">
        <v>0.92</v>
      </c>
      <c r="Z1098" s="262" t="s">
        <v>33</v>
      </c>
      <c r="AA1098" s="262" t="s">
        <v>33</v>
      </c>
      <c r="AB1098" s="262" t="s">
        <v>33</v>
      </c>
      <c r="AC1098" s="262" t="s">
        <v>33</v>
      </c>
      <c r="AD1098" s="262">
        <v>0.92</v>
      </c>
      <c r="AE1098" s="260">
        <v>1</v>
      </c>
      <c r="AF1098" s="260">
        <v>1</v>
      </c>
      <c r="AG1098" s="260">
        <v>1</v>
      </c>
      <c r="AH1098" s="260">
        <v>0.999692780337942</v>
      </c>
      <c r="AI1098" s="262">
        <v>0.92</v>
      </c>
      <c r="AJ1098" s="260">
        <v>0.931663685152057</v>
      </c>
      <c r="AK1098" s="260">
        <v>0.961069145845439</v>
      </c>
      <c r="AL1098" s="260">
        <v>0.963429500203169</v>
      </c>
      <c r="AM1098" s="260">
        <v>0.948854714488672</v>
      </c>
      <c r="AN1098" s="259">
        <v>0.99</v>
      </c>
      <c r="AO1098" s="264">
        <v>1</v>
      </c>
      <c r="AP1098" s="264">
        <v>1</v>
      </c>
      <c r="AQ1098" s="264">
        <v>1</v>
      </c>
      <c r="AR1098" s="265">
        <v>1</v>
      </c>
      <c r="AS1098" s="286">
        <v>0.0721861525408278</v>
      </c>
      <c r="AT1098" s="267">
        <v>0</v>
      </c>
      <c r="AU1098" s="268">
        <v>0.0833333333333333</v>
      </c>
      <c r="AV1098" s="268">
        <v>0.166666666666667</v>
      </c>
      <c r="AW1098" s="268">
        <v>0.0395061728395062</v>
      </c>
      <c r="AX1098" s="224"/>
      <c r="AY1098" s="222"/>
    </row>
    <row r="1099" ht="15" spans="1:51">
      <c r="A1099" s="220"/>
      <c r="B1099" s="224"/>
      <c r="C1099" s="283" t="s">
        <v>1085</v>
      </c>
      <c r="D1099" s="111" t="s">
        <v>25</v>
      </c>
      <c r="E1099" s="111" t="s">
        <v>1086</v>
      </c>
      <c r="F1099" s="307" t="s">
        <v>1137</v>
      </c>
      <c r="G1099" s="307" t="s">
        <v>1137</v>
      </c>
      <c r="H1099" s="307" t="s">
        <v>1137</v>
      </c>
      <c r="I1099" s="307" t="s">
        <v>1137</v>
      </c>
      <c r="J1099" s="259">
        <v>0.9</v>
      </c>
      <c r="K1099" s="260">
        <v>0.938775510204082</v>
      </c>
      <c r="L1099" s="260">
        <v>0.868421052631579</v>
      </c>
      <c r="M1099" s="261">
        <v>0.851063829787234</v>
      </c>
      <c r="N1099" s="261">
        <v>0.896452540747843</v>
      </c>
      <c r="O1099" s="262">
        <v>0.9</v>
      </c>
      <c r="P1099" s="263">
        <v>0.976901755466585</v>
      </c>
      <c r="Q1099" s="260">
        <v>0.986835919134932</v>
      </c>
      <c r="R1099" s="260">
        <v>0.962757771622038</v>
      </c>
      <c r="S1099" s="260">
        <v>0.946185659474812</v>
      </c>
      <c r="T1099" s="262">
        <v>0.9</v>
      </c>
      <c r="U1099" s="260">
        <v>0.859562673236834</v>
      </c>
      <c r="V1099" s="260">
        <v>0.907381288199342</v>
      </c>
      <c r="W1099" s="260">
        <v>0.795013850415512</v>
      </c>
      <c r="X1099" s="260">
        <v>0.81614679356221</v>
      </c>
      <c r="Y1099" s="262">
        <v>0.92</v>
      </c>
      <c r="Z1099" s="262" t="s">
        <v>33</v>
      </c>
      <c r="AA1099" s="262" t="s">
        <v>33</v>
      </c>
      <c r="AB1099" s="262" t="s">
        <v>33</v>
      </c>
      <c r="AC1099" s="262">
        <v>1</v>
      </c>
      <c r="AD1099" s="262">
        <v>0.92</v>
      </c>
      <c r="AE1099" s="260">
        <v>1</v>
      </c>
      <c r="AF1099" s="260">
        <v>1</v>
      </c>
      <c r="AG1099" s="260">
        <v>0.990783410138249</v>
      </c>
      <c r="AH1099" s="260">
        <v>0.996011964107677</v>
      </c>
      <c r="AI1099" s="262">
        <v>0.92</v>
      </c>
      <c r="AJ1099" s="260">
        <v>0.952571604558054</v>
      </c>
      <c r="AK1099" s="260">
        <v>0.951104842501175</v>
      </c>
      <c r="AL1099" s="260">
        <v>0.962449984610649</v>
      </c>
      <c r="AM1099" s="260">
        <v>0.958805137212402</v>
      </c>
      <c r="AN1099" s="259">
        <v>0.99</v>
      </c>
      <c r="AO1099" s="264">
        <v>1</v>
      </c>
      <c r="AP1099" s="264">
        <v>1</v>
      </c>
      <c r="AQ1099" s="264">
        <v>1</v>
      </c>
      <c r="AR1099" s="265">
        <v>1</v>
      </c>
      <c r="AS1099" s="286">
        <v>0.0721861525408278</v>
      </c>
      <c r="AT1099" s="267">
        <v>0</v>
      </c>
      <c r="AU1099" s="268">
        <v>0</v>
      </c>
      <c r="AV1099" s="268">
        <v>0.1</v>
      </c>
      <c r="AW1099" s="268">
        <v>0.065</v>
      </c>
      <c r="AX1099" s="224"/>
      <c r="AY1099" s="222"/>
    </row>
    <row r="1100" ht="15" spans="1:51">
      <c r="A1100" s="220"/>
      <c r="B1100" s="224"/>
      <c r="C1100" s="283" t="s">
        <v>1085</v>
      </c>
      <c r="D1100" s="111" t="s">
        <v>25</v>
      </c>
      <c r="E1100" s="111" t="s">
        <v>1086</v>
      </c>
      <c r="F1100" s="307" t="s">
        <v>1138</v>
      </c>
      <c r="G1100" s="307" t="s">
        <v>1138</v>
      </c>
      <c r="H1100" s="307" t="s">
        <v>1138</v>
      </c>
      <c r="I1100" s="307" t="s">
        <v>1138</v>
      </c>
      <c r="J1100" s="259">
        <v>0.9</v>
      </c>
      <c r="K1100" s="260">
        <v>0.862745098039216</v>
      </c>
      <c r="L1100" s="260">
        <v>0.795918367346939</v>
      </c>
      <c r="M1100" s="261">
        <v>0.692307692307692</v>
      </c>
      <c r="N1100" s="261">
        <v>0.807432432432432</v>
      </c>
      <c r="O1100" s="262">
        <v>0.9</v>
      </c>
      <c r="P1100" s="263">
        <v>0.954449710373881</v>
      </c>
      <c r="Q1100" s="260">
        <v>0.988736926790024</v>
      </c>
      <c r="R1100" s="260">
        <v>0.987958401751505</v>
      </c>
      <c r="S1100" s="260">
        <v>0.96427611840043</v>
      </c>
      <c r="T1100" s="262">
        <v>0.9</v>
      </c>
      <c r="U1100" s="260">
        <v>0.872827804107425</v>
      </c>
      <c r="V1100" s="260">
        <v>0.923974255832663</v>
      </c>
      <c r="W1100" s="260">
        <v>0.913245758073344</v>
      </c>
      <c r="X1100" s="260">
        <v>0.867001029958354</v>
      </c>
      <c r="Y1100" s="262">
        <v>0.92</v>
      </c>
      <c r="Z1100" s="262" t="s">
        <v>33</v>
      </c>
      <c r="AA1100" s="262" t="s">
        <v>33</v>
      </c>
      <c r="AB1100" s="262" t="s">
        <v>33</v>
      </c>
      <c r="AC1100" s="262" t="s">
        <v>33</v>
      </c>
      <c r="AD1100" s="262">
        <v>0.92</v>
      </c>
      <c r="AE1100" s="260">
        <v>0.998093422306959</v>
      </c>
      <c r="AF1100" s="260">
        <v>1</v>
      </c>
      <c r="AG1100" s="260">
        <v>0.991967871485944</v>
      </c>
      <c r="AH1100" s="260">
        <v>0.997574341927949</v>
      </c>
      <c r="AI1100" s="262">
        <v>0.92</v>
      </c>
      <c r="AJ1100" s="260">
        <v>0.937598736176935</v>
      </c>
      <c r="AK1100" s="260">
        <v>0.958970233306517</v>
      </c>
      <c r="AL1100" s="260">
        <v>0.965243568691845</v>
      </c>
      <c r="AM1100" s="260">
        <v>0.958409833863239</v>
      </c>
      <c r="AN1100" s="259">
        <v>0.99</v>
      </c>
      <c r="AO1100" s="264">
        <v>1</v>
      </c>
      <c r="AP1100" s="264">
        <v>1</v>
      </c>
      <c r="AQ1100" s="264">
        <v>1</v>
      </c>
      <c r="AR1100" s="265">
        <v>1</v>
      </c>
      <c r="AS1100" s="286">
        <v>0.0721861525408278</v>
      </c>
      <c r="AT1100" s="267">
        <v>0</v>
      </c>
      <c r="AU1100" s="268">
        <v>0.666666666666667</v>
      </c>
      <c r="AV1100" s="268">
        <v>0</v>
      </c>
      <c r="AW1100" s="268">
        <v>0.0630252100840336</v>
      </c>
      <c r="AX1100" s="224"/>
      <c r="AY1100" s="222"/>
    </row>
    <row r="1101" ht="15" spans="1:51">
      <c r="A1101" s="220"/>
      <c r="B1101" s="224"/>
      <c r="C1101" s="283" t="s">
        <v>1085</v>
      </c>
      <c r="D1101" s="111" t="s">
        <v>25</v>
      </c>
      <c r="E1101" s="111" t="s">
        <v>1086</v>
      </c>
      <c r="F1101" s="307" t="s">
        <v>1139</v>
      </c>
      <c r="G1101" s="307" t="s">
        <v>1139</v>
      </c>
      <c r="H1101" s="307" t="s">
        <v>1139</v>
      </c>
      <c r="I1101" s="307" t="s">
        <v>1139</v>
      </c>
      <c r="J1101" s="259">
        <v>0.9</v>
      </c>
      <c r="K1101" s="260">
        <v>1</v>
      </c>
      <c r="L1101" s="260">
        <v>0.96551724137931</v>
      </c>
      <c r="M1101" s="261">
        <v>1</v>
      </c>
      <c r="N1101" s="261">
        <v>0.970802919708029</v>
      </c>
      <c r="O1101" s="262">
        <v>0.9</v>
      </c>
      <c r="P1101" s="263">
        <v>0.970814539665694</v>
      </c>
      <c r="Q1101" s="260">
        <v>0.963815789473684</v>
      </c>
      <c r="R1101" s="260">
        <v>0.960773166571916</v>
      </c>
      <c r="S1101" s="260">
        <v>0.936973699728742</v>
      </c>
      <c r="T1101" s="262">
        <v>0.9</v>
      </c>
      <c r="U1101" s="260">
        <v>0.772353409392412</v>
      </c>
      <c r="V1101" s="260">
        <v>0.833470394736842</v>
      </c>
      <c r="W1101" s="260">
        <v>0.845935190449119</v>
      </c>
      <c r="X1101" s="260">
        <v>0.805826158745135</v>
      </c>
      <c r="Y1101" s="262">
        <v>0.92</v>
      </c>
      <c r="Z1101" s="262" t="s">
        <v>33</v>
      </c>
      <c r="AA1101" s="262" t="s">
        <v>33</v>
      </c>
      <c r="AB1101" s="262" t="s">
        <v>33</v>
      </c>
      <c r="AC1101" s="262" t="s">
        <v>33</v>
      </c>
      <c r="AD1101" s="262">
        <v>0.92</v>
      </c>
      <c r="AE1101" s="260">
        <v>1</v>
      </c>
      <c r="AF1101" s="260">
        <v>1</v>
      </c>
      <c r="AG1101" s="260">
        <v>0.991379310344828</v>
      </c>
      <c r="AH1101" s="260">
        <v>0.851205583756345</v>
      </c>
      <c r="AI1101" s="262">
        <v>0.92</v>
      </c>
      <c r="AJ1101" s="260">
        <v>0.872114619262404</v>
      </c>
      <c r="AK1101" s="260">
        <v>0.890213815789474</v>
      </c>
      <c r="AL1101" s="260">
        <v>0.908470722001137</v>
      </c>
      <c r="AM1101" s="260">
        <v>0.919590522579047</v>
      </c>
      <c r="AN1101" s="259">
        <v>0.99</v>
      </c>
      <c r="AO1101" s="264">
        <v>1</v>
      </c>
      <c r="AP1101" s="264">
        <v>1</v>
      </c>
      <c r="AQ1101" s="264">
        <v>1</v>
      </c>
      <c r="AR1101" s="265">
        <v>1</v>
      </c>
      <c r="AS1101" s="286">
        <v>0.0721861525408278</v>
      </c>
      <c r="AT1101" s="267">
        <v>0</v>
      </c>
      <c r="AU1101" s="268">
        <v>0</v>
      </c>
      <c r="AV1101" s="268">
        <v>0</v>
      </c>
      <c r="AW1101" s="268">
        <v>0.0415094339622641</v>
      </c>
      <c r="AX1101" s="224"/>
      <c r="AY1101" s="222"/>
    </row>
    <row r="1102" ht="15" spans="1:51">
      <c r="A1102" s="220"/>
      <c r="B1102" s="224"/>
      <c r="C1102" s="283" t="s">
        <v>1085</v>
      </c>
      <c r="D1102" s="111" t="s">
        <v>25</v>
      </c>
      <c r="E1102" s="111" t="s">
        <v>1086</v>
      </c>
      <c r="F1102" s="307" t="s">
        <v>1140</v>
      </c>
      <c r="G1102" s="307" t="s">
        <v>1140</v>
      </c>
      <c r="H1102" s="307" t="s">
        <v>1140</v>
      </c>
      <c r="I1102" s="307" t="s">
        <v>1140</v>
      </c>
      <c r="J1102" s="259">
        <v>0.9</v>
      </c>
      <c r="K1102" s="260">
        <v>0.975609756097561</v>
      </c>
      <c r="L1102" s="260">
        <v>1</v>
      </c>
      <c r="M1102" s="261">
        <v>1</v>
      </c>
      <c r="N1102" s="261">
        <v>0.953732912723449</v>
      </c>
      <c r="O1102" s="262">
        <v>0.9</v>
      </c>
      <c r="P1102" s="263">
        <v>0.977386273994215</v>
      </c>
      <c r="Q1102" s="260">
        <v>0.982322217758136</v>
      </c>
      <c r="R1102" s="260">
        <v>0.981481481481482</v>
      </c>
      <c r="S1102" s="260">
        <v>0.973129058972236</v>
      </c>
      <c r="T1102" s="262">
        <v>0.9</v>
      </c>
      <c r="U1102" s="260">
        <v>0.946884038916645</v>
      </c>
      <c r="V1102" s="260">
        <v>0.948573724387304</v>
      </c>
      <c r="W1102" s="260">
        <v>0.951077943615257</v>
      </c>
      <c r="X1102" s="260">
        <v>0.943359630388354</v>
      </c>
      <c r="Y1102" s="262">
        <v>0.92</v>
      </c>
      <c r="Z1102" s="262" t="s">
        <v>33</v>
      </c>
      <c r="AA1102" s="262" t="s">
        <v>33</v>
      </c>
      <c r="AB1102" s="262" t="s">
        <v>33</v>
      </c>
      <c r="AC1102" s="262" t="s">
        <v>33</v>
      </c>
      <c r="AD1102" s="262">
        <v>0.92</v>
      </c>
      <c r="AE1102" s="260">
        <v>1</v>
      </c>
      <c r="AF1102" s="260">
        <v>1</v>
      </c>
      <c r="AG1102" s="260">
        <v>1</v>
      </c>
      <c r="AH1102" s="260">
        <v>0.999573681966747</v>
      </c>
      <c r="AI1102" s="262">
        <v>0.92</v>
      </c>
      <c r="AJ1102" s="260">
        <v>0.970286615829608</v>
      </c>
      <c r="AK1102" s="260">
        <v>0.97308155885898</v>
      </c>
      <c r="AL1102" s="260">
        <v>0.978164731896075</v>
      </c>
      <c r="AM1102" s="260">
        <v>0.973989887983263</v>
      </c>
      <c r="AN1102" s="259">
        <v>0.99</v>
      </c>
      <c r="AO1102" s="264">
        <v>1</v>
      </c>
      <c r="AP1102" s="264">
        <v>1</v>
      </c>
      <c r="AQ1102" s="264">
        <v>1</v>
      </c>
      <c r="AR1102" s="265">
        <v>1</v>
      </c>
      <c r="AS1102" s="286">
        <v>0.0721861525408278</v>
      </c>
      <c r="AT1102" s="267">
        <v>0</v>
      </c>
      <c r="AU1102" s="268">
        <v>0.166666666666667</v>
      </c>
      <c r="AV1102" s="268">
        <v>0.142857142857143</v>
      </c>
      <c r="AW1102" s="268">
        <v>0.0598591549295775</v>
      </c>
      <c r="AX1102" s="224"/>
      <c r="AY1102" s="222"/>
    </row>
    <row r="1103" ht="15" spans="1:51">
      <c r="A1103" s="220"/>
      <c r="B1103" s="224"/>
      <c r="C1103" s="283" t="s">
        <v>1085</v>
      </c>
      <c r="D1103" s="111" t="s">
        <v>25</v>
      </c>
      <c r="E1103" s="111" t="s">
        <v>1086</v>
      </c>
      <c r="F1103" s="307" t="s">
        <v>1141</v>
      </c>
      <c r="G1103" s="307" t="s">
        <v>1141</v>
      </c>
      <c r="H1103" s="307" t="s">
        <v>1141</v>
      </c>
      <c r="I1103" s="307" t="s">
        <v>1141</v>
      </c>
      <c r="J1103" s="259">
        <v>0.9</v>
      </c>
      <c r="K1103" s="260">
        <v>0.954545454545455</v>
      </c>
      <c r="L1103" s="260">
        <v>1</v>
      </c>
      <c r="M1103" s="261">
        <v>0.952380952380952</v>
      </c>
      <c r="N1103" s="261">
        <v>0.956611570247934</v>
      </c>
      <c r="O1103" s="262">
        <v>0.9</v>
      </c>
      <c r="P1103" s="263">
        <v>0.915463917525773</v>
      </c>
      <c r="Q1103" s="260">
        <v>0.924414210128496</v>
      </c>
      <c r="R1103" s="260">
        <v>0.957061562338334</v>
      </c>
      <c r="S1103" s="260">
        <v>0.945853859675774</v>
      </c>
      <c r="T1103" s="262">
        <v>0.9</v>
      </c>
      <c r="U1103" s="260">
        <v>0.907216494845361</v>
      </c>
      <c r="V1103" s="260">
        <v>0.860166288737717</v>
      </c>
      <c r="W1103" s="260">
        <v>0.922917744438696</v>
      </c>
      <c r="X1103" s="260">
        <v>0.889776253824953</v>
      </c>
      <c r="Y1103" s="262">
        <v>0.92</v>
      </c>
      <c r="Z1103" s="262" t="s">
        <v>33</v>
      </c>
      <c r="AA1103" s="262" t="s">
        <v>33</v>
      </c>
      <c r="AB1103" s="262" t="s">
        <v>33</v>
      </c>
      <c r="AC1103" s="262" t="s">
        <v>33</v>
      </c>
      <c r="AD1103" s="262">
        <v>0.92</v>
      </c>
      <c r="AE1103" s="260">
        <v>1</v>
      </c>
      <c r="AF1103" s="260">
        <v>1</v>
      </c>
      <c r="AG1103" s="260">
        <v>1</v>
      </c>
      <c r="AH1103" s="260">
        <v>0.999068033550792</v>
      </c>
      <c r="AI1103" s="262">
        <v>0.92</v>
      </c>
      <c r="AJ1103" s="260">
        <v>0.949484536082474</v>
      </c>
      <c r="AK1103" s="260">
        <v>0.894179894179894</v>
      </c>
      <c r="AL1103" s="260">
        <v>0.948266942576306</v>
      </c>
      <c r="AM1103" s="260">
        <v>0.954447796176132</v>
      </c>
      <c r="AN1103" s="259">
        <v>0.99</v>
      </c>
      <c r="AO1103" s="264">
        <v>1</v>
      </c>
      <c r="AP1103" s="264">
        <v>1</v>
      </c>
      <c r="AQ1103" s="264">
        <v>1</v>
      </c>
      <c r="AR1103" s="265">
        <v>1</v>
      </c>
      <c r="AS1103" s="286">
        <v>0.0721861525408278</v>
      </c>
      <c r="AT1103" s="267">
        <v>0</v>
      </c>
      <c r="AU1103" s="268">
        <v>0</v>
      </c>
      <c r="AV1103" s="268">
        <v>0</v>
      </c>
      <c r="AW1103" s="268">
        <v>0.0526315789473684</v>
      </c>
      <c r="AX1103" s="224"/>
      <c r="AY1103" s="222"/>
    </row>
    <row r="1104" ht="15" spans="1:51">
      <c r="A1104" s="220"/>
      <c r="B1104" s="224"/>
      <c r="C1104" s="283" t="s">
        <v>1085</v>
      </c>
      <c r="D1104" s="111" t="s">
        <v>25</v>
      </c>
      <c r="E1104" s="111" t="s">
        <v>1086</v>
      </c>
      <c r="F1104" s="307" t="s">
        <v>1142</v>
      </c>
      <c r="G1104" s="307" t="s">
        <v>1142</v>
      </c>
      <c r="H1104" s="307" t="s">
        <v>1142</v>
      </c>
      <c r="I1104" s="307" t="s">
        <v>1142</v>
      </c>
      <c r="J1104" s="259">
        <v>0.9</v>
      </c>
      <c r="K1104" s="260">
        <v>0.91304347826087</v>
      </c>
      <c r="L1104" s="260">
        <v>0.818181818181818</v>
      </c>
      <c r="M1104" s="261">
        <v>0.909090909090909</v>
      </c>
      <c r="N1104" s="261">
        <v>0.912713472485769</v>
      </c>
      <c r="O1104" s="262">
        <v>0.9</v>
      </c>
      <c r="P1104" s="263">
        <v>0.975252062328139</v>
      </c>
      <c r="Q1104" s="260">
        <v>0.981430536451169</v>
      </c>
      <c r="R1104" s="260">
        <v>0.965485503911643</v>
      </c>
      <c r="S1104" s="260">
        <v>0.97148009742131</v>
      </c>
      <c r="T1104" s="262">
        <v>0.9</v>
      </c>
      <c r="U1104" s="260">
        <v>0.92025664527956</v>
      </c>
      <c r="V1104" s="260">
        <v>0.918844566712517</v>
      </c>
      <c r="W1104" s="260">
        <v>0.933732167510354</v>
      </c>
      <c r="X1104" s="260">
        <v>0.917749642106829</v>
      </c>
      <c r="Y1104" s="262">
        <v>0.92</v>
      </c>
      <c r="Z1104" s="262" t="s">
        <v>33</v>
      </c>
      <c r="AA1104" s="262" t="s">
        <v>33</v>
      </c>
      <c r="AB1104" s="262" t="s">
        <v>33</v>
      </c>
      <c r="AC1104" s="262" t="s">
        <v>33</v>
      </c>
      <c r="AD1104" s="262">
        <v>0.92</v>
      </c>
      <c r="AE1104" s="260">
        <v>0.998087954110899</v>
      </c>
      <c r="AF1104" s="260">
        <v>0.994818652849741</v>
      </c>
      <c r="AG1104" s="260">
        <v>0.997722095671982</v>
      </c>
      <c r="AH1104" s="260">
        <v>0.997013274336283</v>
      </c>
      <c r="AI1104" s="262">
        <v>0.92</v>
      </c>
      <c r="AJ1104" s="260">
        <v>0.953253895508708</v>
      </c>
      <c r="AK1104" s="260">
        <v>0.932599724896836</v>
      </c>
      <c r="AL1104" s="260">
        <v>0.961803957662218</v>
      </c>
      <c r="AM1104" s="260">
        <v>0.961533456039563</v>
      </c>
      <c r="AN1104" s="259">
        <v>0.99</v>
      </c>
      <c r="AO1104" s="264">
        <v>1</v>
      </c>
      <c r="AP1104" s="264">
        <v>1</v>
      </c>
      <c r="AQ1104" s="264">
        <v>1</v>
      </c>
      <c r="AR1104" s="265">
        <v>1</v>
      </c>
      <c r="AS1104" s="286">
        <v>0.0721861525408278</v>
      </c>
      <c r="AT1104" s="267">
        <v>0</v>
      </c>
      <c r="AU1104" s="268">
        <v>0.25</v>
      </c>
      <c r="AV1104" s="268">
        <v>0.142857142857143</v>
      </c>
      <c r="AW1104" s="268">
        <v>0.087719298245614</v>
      </c>
      <c r="AX1104" s="224"/>
      <c r="AY1104" s="222"/>
    </row>
    <row r="1105" ht="15" spans="1:51">
      <c r="A1105" s="220"/>
      <c r="B1105" s="224"/>
      <c r="C1105" s="283" t="s">
        <v>1085</v>
      </c>
      <c r="D1105" s="111" t="s">
        <v>25</v>
      </c>
      <c r="E1105" s="111" t="s">
        <v>1086</v>
      </c>
      <c r="F1105" s="307" t="s">
        <v>1143</v>
      </c>
      <c r="G1105" s="307" t="s">
        <v>1143</v>
      </c>
      <c r="H1105" s="307" t="s">
        <v>1143</v>
      </c>
      <c r="I1105" s="307" t="s">
        <v>1143</v>
      </c>
      <c r="J1105" s="259">
        <v>0.9</v>
      </c>
      <c r="K1105" s="260">
        <v>0.964028776978417</v>
      </c>
      <c r="L1105" s="260">
        <v>0.900826446280992</v>
      </c>
      <c r="M1105" s="261">
        <v>0.924242424242424</v>
      </c>
      <c r="N1105" s="261">
        <v>0.870599429115128</v>
      </c>
      <c r="O1105" s="262">
        <v>0.9</v>
      </c>
      <c r="P1105" s="263">
        <v>0.904139617232948</v>
      </c>
      <c r="Q1105" s="260">
        <v>0.919386044111957</v>
      </c>
      <c r="R1105" s="260">
        <v>0.892095357590966</v>
      </c>
      <c r="S1105" s="260">
        <v>0.903327690612254</v>
      </c>
      <c r="T1105" s="262">
        <v>0.9</v>
      </c>
      <c r="U1105" s="260">
        <v>0.682573138858444</v>
      </c>
      <c r="V1105" s="260">
        <v>0.806526505868696</v>
      </c>
      <c r="W1105" s="260">
        <v>0.708370675748342</v>
      </c>
      <c r="X1105" s="260">
        <v>0.731743525072238</v>
      </c>
      <c r="Y1105" s="262">
        <v>0.92</v>
      </c>
      <c r="Z1105" s="262">
        <v>0.333333333333333</v>
      </c>
      <c r="AA1105" s="262" t="s">
        <v>33</v>
      </c>
      <c r="AB1105" s="262">
        <v>0</v>
      </c>
      <c r="AC1105" s="262">
        <v>0.25</v>
      </c>
      <c r="AD1105" s="262">
        <v>0.92</v>
      </c>
      <c r="AE1105" s="260">
        <v>0.982308340353833</v>
      </c>
      <c r="AF1105" s="260">
        <v>1</v>
      </c>
      <c r="AG1105" s="260">
        <v>0.998968008255934</v>
      </c>
      <c r="AH1105" s="260">
        <v>0.956038574549838</v>
      </c>
      <c r="AI1105" s="262">
        <v>0.92</v>
      </c>
      <c r="AJ1105" s="260">
        <v>0.920178691840863</v>
      </c>
      <c r="AK1105" s="260">
        <v>0.935379852960144</v>
      </c>
      <c r="AL1105" s="260">
        <v>0.937359978492696</v>
      </c>
      <c r="AM1105" s="260">
        <v>0.938351599245632</v>
      </c>
      <c r="AN1105" s="259">
        <v>0.99</v>
      </c>
      <c r="AO1105" s="264">
        <v>1</v>
      </c>
      <c r="AP1105" s="264">
        <v>1</v>
      </c>
      <c r="AQ1105" s="264">
        <v>1</v>
      </c>
      <c r="AR1105" s="265">
        <v>1</v>
      </c>
      <c r="AS1105" s="286">
        <v>0.0721861525408278</v>
      </c>
      <c r="AT1105" s="267">
        <v>0.0909090909090909</v>
      </c>
      <c r="AU1105" s="268">
        <v>0.08</v>
      </c>
      <c r="AV1105" s="268">
        <v>0.241379310344828</v>
      </c>
      <c r="AW1105" s="268">
        <v>0.0643776824034335</v>
      </c>
      <c r="AX1105" s="224"/>
      <c r="AY1105" s="222"/>
    </row>
    <row r="1106" ht="15" spans="1:51">
      <c r="A1106" s="220"/>
      <c r="B1106" s="224"/>
      <c r="C1106" s="283" t="s">
        <v>1085</v>
      </c>
      <c r="D1106" s="111" t="s">
        <v>25</v>
      </c>
      <c r="E1106" s="111" t="s">
        <v>1086</v>
      </c>
      <c r="F1106" s="307" t="s">
        <v>1144</v>
      </c>
      <c r="G1106" s="307" t="s">
        <v>1144</v>
      </c>
      <c r="H1106" s="307" t="s">
        <v>1144</v>
      </c>
      <c r="I1106" s="307" t="s">
        <v>1144</v>
      </c>
      <c r="J1106" s="259">
        <v>0.9</v>
      </c>
      <c r="K1106" s="260">
        <v>0.813953488372093</v>
      </c>
      <c r="L1106" s="260">
        <v>0.8</v>
      </c>
      <c r="M1106" s="261">
        <v>0.911111111111111</v>
      </c>
      <c r="N1106" s="261">
        <v>0.880952380952381</v>
      </c>
      <c r="O1106" s="262">
        <v>0.9</v>
      </c>
      <c r="P1106" s="263">
        <v>0.890702822357499</v>
      </c>
      <c r="Q1106" s="260">
        <v>0.846020761245675</v>
      </c>
      <c r="R1106" s="260">
        <v>0.919665994817161</v>
      </c>
      <c r="S1106" s="260">
        <v>0.851859771821029</v>
      </c>
      <c r="T1106" s="262">
        <v>0.9</v>
      </c>
      <c r="U1106" s="260">
        <v>0.666574432761483</v>
      </c>
      <c r="V1106" s="260">
        <v>0.658737024221453</v>
      </c>
      <c r="W1106" s="260">
        <v>0.716959401094155</v>
      </c>
      <c r="X1106" s="260">
        <v>0.643115007735946</v>
      </c>
      <c r="Y1106" s="262">
        <v>0.92</v>
      </c>
      <c r="Z1106" s="262">
        <v>0</v>
      </c>
      <c r="AA1106" s="262" t="s">
        <v>33</v>
      </c>
      <c r="AB1106" s="262" t="s">
        <v>33</v>
      </c>
      <c r="AC1106" s="262">
        <v>0.428571428571429</v>
      </c>
      <c r="AD1106" s="262">
        <v>0.92</v>
      </c>
      <c r="AE1106" s="260">
        <v>0.99935149156939</v>
      </c>
      <c r="AF1106" s="260">
        <v>1</v>
      </c>
      <c r="AG1106" s="260">
        <v>0.982019892884468</v>
      </c>
      <c r="AH1106" s="260">
        <v>0.990765072452887</v>
      </c>
      <c r="AI1106" s="262">
        <v>0.92</v>
      </c>
      <c r="AJ1106" s="260">
        <v>0.866224433388613</v>
      </c>
      <c r="AK1106" s="260">
        <v>0.791955017301038</v>
      </c>
      <c r="AL1106" s="260">
        <v>0.909300316729053</v>
      </c>
      <c r="AM1106" s="260">
        <v>0.877422681708989</v>
      </c>
      <c r="AN1106" s="259">
        <v>0.99</v>
      </c>
      <c r="AO1106" s="264">
        <v>1</v>
      </c>
      <c r="AP1106" s="264">
        <v>1</v>
      </c>
      <c r="AQ1106" s="264">
        <v>1</v>
      </c>
      <c r="AR1106" s="265">
        <v>1</v>
      </c>
      <c r="AS1106" s="286">
        <v>0.0721861525408278</v>
      </c>
      <c r="AT1106" s="267">
        <v>0</v>
      </c>
      <c r="AU1106" s="268">
        <v>0.111111111111111</v>
      </c>
      <c r="AV1106" s="268">
        <v>0.1</v>
      </c>
      <c r="AW1106" s="268">
        <v>0.0817307692307692</v>
      </c>
      <c r="AX1106" s="224"/>
      <c r="AY1106" s="222"/>
    </row>
    <row r="1107" ht="15" spans="1:51">
      <c r="A1107" s="220"/>
      <c r="B1107" s="224"/>
      <c r="C1107" s="283" t="s">
        <v>1085</v>
      </c>
      <c r="D1107" s="111" t="s">
        <v>25</v>
      </c>
      <c r="E1107" s="111" t="s">
        <v>1086</v>
      </c>
      <c r="F1107" s="307" t="s">
        <v>1145</v>
      </c>
      <c r="G1107" s="307" t="s">
        <v>1145</v>
      </c>
      <c r="H1107" s="307" t="s">
        <v>1145</v>
      </c>
      <c r="I1107" s="307" t="s">
        <v>1145</v>
      </c>
      <c r="J1107" s="259">
        <v>0.9</v>
      </c>
      <c r="K1107" s="260">
        <v>0.931818181818182</v>
      </c>
      <c r="L1107" s="260">
        <v>0.926829268292683</v>
      </c>
      <c r="M1107" s="261">
        <v>0.906976744186046</v>
      </c>
      <c r="N1107" s="261">
        <v>0.949341438703141</v>
      </c>
      <c r="O1107" s="262">
        <v>0.9</v>
      </c>
      <c r="P1107" s="263">
        <v>0.967579408543264</v>
      </c>
      <c r="Q1107" s="260">
        <v>0.962924819773429</v>
      </c>
      <c r="R1107" s="260">
        <v>0.920259619842374</v>
      </c>
      <c r="S1107" s="260">
        <v>0.953362966546723</v>
      </c>
      <c r="T1107" s="262">
        <v>0.9</v>
      </c>
      <c r="U1107" s="260">
        <v>0.847535596933187</v>
      </c>
      <c r="V1107" s="260">
        <v>0.877445932028836</v>
      </c>
      <c r="W1107" s="260">
        <v>0.887807139545665</v>
      </c>
      <c r="X1107" s="260">
        <v>0.879068267263363</v>
      </c>
      <c r="Y1107" s="262">
        <v>0.92</v>
      </c>
      <c r="Z1107" s="262">
        <v>0</v>
      </c>
      <c r="AA1107" s="262" t="s">
        <v>33</v>
      </c>
      <c r="AB1107" s="262" t="s">
        <v>33</v>
      </c>
      <c r="AC1107" s="262">
        <v>0</v>
      </c>
      <c r="AD1107" s="262">
        <v>0.92</v>
      </c>
      <c r="AE1107" s="260">
        <v>0.99016393442623</v>
      </c>
      <c r="AF1107" s="260">
        <v>0.996551724137931</v>
      </c>
      <c r="AG1107" s="260">
        <v>0.911392405063291</v>
      </c>
      <c r="AH1107" s="260">
        <v>0.994295131845842</v>
      </c>
      <c r="AI1107" s="262">
        <v>0.92</v>
      </c>
      <c r="AJ1107" s="260">
        <v>0.969557599649584</v>
      </c>
      <c r="AK1107" s="260">
        <v>0.966014418125644</v>
      </c>
      <c r="AL1107" s="260">
        <v>0.97913769123783</v>
      </c>
      <c r="AM1107" s="260">
        <v>0.979680696661829</v>
      </c>
      <c r="AN1107" s="259">
        <v>0.99</v>
      </c>
      <c r="AO1107" s="264">
        <v>1</v>
      </c>
      <c r="AP1107" s="264">
        <v>1</v>
      </c>
      <c r="AQ1107" s="264">
        <v>1</v>
      </c>
      <c r="AR1107" s="265">
        <v>1</v>
      </c>
      <c r="AS1107" s="286">
        <v>0.0721861525408278</v>
      </c>
      <c r="AT1107" s="267">
        <v>0</v>
      </c>
      <c r="AU1107" s="268">
        <v>0</v>
      </c>
      <c r="AV1107" s="268">
        <v>0.125</v>
      </c>
      <c r="AW1107" s="268">
        <v>0.05</v>
      </c>
      <c r="AX1107" s="224"/>
      <c r="AY1107" s="222"/>
    </row>
    <row r="1108" ht="15" spans="1:51">
      <c r="A1108" s="220"/>
      <c r="B1108" s="224"/>
      <c r="C1108" s="283" t="s">
        <v>1085</v>
      </c>
      <c r="D1108" s="111" t="s">
        <v>25</v>
      </c>
      <c r="E1108" s="111" t="s">
        <v>1086</v>
      </c>
      <c r="F1108" s="307" t="s">
        <v>1146</v>
      </c>
      <c r="G1108" s="307" t="s">
        <v>1146</v>
      </c>
      <c r="H1108" s="307" t="s">
        <v>1146</v>
      </c>
      <c r="I1108" s="307" t="s">
        <v>1146</v>
      </c>
      <c r="J1108" s="259">
        <v>0.9</v>
      </c>
      <c r="K1108" s="260">
        <v>0.810344827586207</v>
      </c>
      <c r="L1108" s="260">
        <v>0.8</v>
      </c>
      <c r="M1108" s="261">
        <v>0.781818181818182</v>
      </c>
      <c r="N1108" s="261">
        <v>0.80577849117175</v>
      </c>
      <c r="O1108" s="262">
        <v>0.9</v>
      </c>
      <c r="P1108" s="263">
        <v>0.901725304465494</v>
      </c>
      <c r="Q1108" s="260">
        <v>0.906038521603332</v>
      </c>
      <c r="R1108" s="260">
        <v>0.854299799160124</v>
      </c>
      <c r="S1108" s="260">
        <v>0.831630438153121</v>
      </c>
      <c r="T1108" s="262">
        <v>0.9</v>
      </c>
      <c r="U1108" s="260">
        <v>0.77351150202977</v>
      </c>
      <c r="V1108" s="260">
        <v>0.832899531494014</v>
      </c>
      <c r="W1108" s="260">
        <v>0.752966952711338</v>
      </c>
      <c r="X1108" s="260">
        <v>0.743395144035474</v>
      </c>
      <c r="Y1108" s="262">
        <v>0.92</v>
      </c>
      <c r="Z1108" s="262" t="s">
        <v>33</v>
      </c>
      <c r="AA1108" s="262" t="s">
        <v>33</v>
      </c>
      <c r="AB1108" s="262" t="s">
        <v>33</v>
      </c>
      <c r="AC1108" s="262" t="s">
        <v>33</v>
      </c>
      <c r="AD1108" s="262">
        <v>0.92</v>
      </c>
      <c r="AE1108" s="260">
        <v>0.92485549132948</v>
      </c>
      <c r="AF1108" s="260">
        <v>0.594771241830065</v>
      </c>
      <c r="AG1108" s="260">
        <v>0.92741935483871</v>
      </c>
      <c r="AH1108" s="260">
        <v>0.90620727372163</v>
      </c>
      <c r="AI1108" s="262">
        <v>0.92</v>
      </c>
      <c r="AJ1108" s="260">
        <v>0.934878213802436</v>
      </c>
      <c r="AK1108" s="260">
        <v>0.942477876106195</v>
      </c>
      <c r="AL1108" s="260">
        <v>0.909256892459376</v>
      </c>
      <c r="AM1108" s="260">
        <v>0.936114298117771</v>
      </c>
      <c r="AN1108" s="259">
        <v>0.99</v>
      </c>
      <c r="AO1108" s="264">
        <v>1</v>
      </c>
      <c r="AP1108" s="264">
        <v>1</v>
      </c>
      <c r="AQ1108" s="264">
        <v>1</v>
      </c>
      <c r="AR1108" s="265">
        <v>1</v>
      </c>
      <c r="AS1108" s="286">
        <v>0.0721861525408278</v>
      </c>
      <c r="AT1108" s="267">
        <v>0.0555555555555556</v>
      </c>
      <c r="AU1108" s="268">
        <v>0.333333333333333</v>
      </c>
      <c r="AV1108" s="268">
        <v>0</v>
      </c>
      <c r="AW1108" s="268">
        <v>0.033003300330033</v>
      </c>
      <c r="AX1108" s="224"/>
      <c r="AY1108" s="222"/>
    </row>
    <row r="1109" ht="15" spans="1:51">
      <c r="A1109" s="220"/>
      <c r="B1109" s="224"/>
      <c r="C1109" s="283" t="s">
        <v>1085</v>
      </c>
      <c r="D1109" s="111" t="s">
        <v>25</v>
      </c>
      <c r="E1109" s="111" t="s">
        <v>1086</v>
      </c>
      <c r="F1109" s="307" t="s">
        <v>1147</v>
      </c>
      <c r="G1109" s="307" t="s">
        <v>1147</v>
      </c>
      <c r="H1109" s="307" t="s">
        <v>1147</v>
      </c>
      <c r="I1109" s="307" t="s">
        <v>1147</v>
      </c>
      <c r="J1109" s="259">
        <v>0.9</v>
      </c>
      <c r="K1109" s="260">
        <v>0.925</v>
      </c>
      <c r="L1109" s="260">
        <v>0.944444444444444</v>
      </c>
      <c r="M1109" s="261">
        <v>0.921052631578947</v>
      </c>
      <c r="N1109" s="261">
        <v>0.928491620111732</v>
      </c>
      <c r="O1109" s="262">
        <v>0.9</v>
      </c>
      <c r="P1109" s="263">
        <v>0.936715094804235</v>
      </c>
      <c r="Q1109" s="260">
        <v>0.920897284533648</v>
      </c>
      <c r="R1109" s="260">
        <v>0.868241469816273</v>
      </c>
      <c r="S1109" s="260">
        <v>0.91313355447125</v>
      </c>
      <c r="T1109" s="262">
        <v>0.9</v>
      </c>
      <c r="U1109" s="260">
        <v>0.671016990888944</v>
      </c>
      <c r="V1109" s="260">
        <v>0.702479338842975</v>
      </c>
      <c r="W1109" s="260">
        <v>0.61758530183727</v>
      </c>
      <c r="X1109" s="260">
        <v>0.708380976101255</v>
      </c>
      <c r="Y1109" s="262">
        <v>0.92</v>
      </c>
      <c r="Z1109" s="262" t="s">
        <v>33</v>
      </c>
      <c r="AA1109" s="262" t="s">
        <v>33</v>
      </c>
      <c r="AB1109" s="262" t="s">
        <v>33</v>
      </c>
      <c r="AC1109" s="262" t="s">
        <v>33</v>
      </c>
      <c r="AD1109" s="262">
        <v>0.92</v>
      </c>
      <c r="AE1109" s="260">
        <v>0.997084548104956</v>
      </c>
      <c r="AF1109" s="260">
        <v>0.960687960687961</v>
      </c>
      <c r="AG1109" s="260">
        <v>0.929368029739777</v>
      </c>
      <c r="AH1109" s="260">
        <v>0.983850403739907</v>
      </c>
      <c r="AI1109" s="262">
        <v>0.92</v>
      </c>
      <c r="AJ1109" s="260">
        <v>0.854961832061069</v>
      </c>
      <c r="AK1109" s="260">
        <v>0.826839826839827</v>
      </c>
      <c r="AL1109" s="260">
        <v>0.813385826771653</v>
      </c>
      <c r="AM1109" s="260">
        <v>0.880517598578076</v>
      </c>
      <c r="AN1109" s="259">
        <v>0.99</v>
      </c>
      <c r="AO1109" s="264">
        <v>1</v>
      </c>
      <c r="AP1109" s="264">
        <v>1</v>
      </c>
      <c r="AQ1109" s="264">
        <v>1</v>
      </c>
      <c r="AR1109" s="265">
        <v>1</v>
      </c>
      <c r="AS1109" s="286">
        <v>0.0721861525408278</v>
      </c>
      <c r="AT1109" s="267">
        <v>0.166666666666667</v>
      </c>
      <c r="AU1109" s="268">
        <v>0.3125</v>
      </c>
      <c r="AV1109" s="268">
        <v>0.0454545454545455</v>
      </c>
      <c r="AW1109" s="268">
        <v>0.0905511811023622</v>
      </c>
      <c r="AX1109" s="224"/>
      <c r="AY1109" s="222"/>
    </row>
    <row r="1110" ht="15" spans="1:51">
      <c r="A1110" s="220"/>
      <c r="B1110" s="224"/>
      <c r="C1110" s="283" t="s">
        <v>1085</v>
      </c>
      <c r="D1110" s="111" t="s">
        <v>25</v>
      </c>
      <c r="E1110" s="111" t="s">
        <v>1086</v>
      </c>
      <c r="F1110" s="307" t="s">
        <v>1148</v>
      </c>
      <c r="G1110" s="307" t="s">
        <v>1148</v>
      </c>
      <c r="H1110" s="307" t="s">
        <v>1148</v>
      </c>
      <c r="I1110" s="307" t="s">
        <v>1148</v>
      </c>
      <c r="J1110" s="259">
        <v>0.9</v>
      </c>
      <c r="K1110" s="260">
        <v>1</v>
      </c>
      <c r="L1110" s="260">
        <v>1</v>
      </c>
      <c r="M1110" s="261">
        <v>1</v>
      </c>
      <c r="N1110" s="261">
        <v>0.974860335195531</v>
      </c>
      <c r="O1110" s="262">
        <v>0.9</v>
      </c>
      <c r="P1110" s="263">
        <v>0.923974857826998</v>
      </c>
      <c r="Q1110" s="260">
        <v>0.931560807483998</v>
      </c>
      <c r="R1110" s="260">
        <v>0.845782356728912</v>
      </c>
      <c r="S1110" s="260">
        <v>0.891585713027911</v>
      </c>
      <c r="T1110" s="262">
        <v>0.9</v>
      </c>
      <c r="U1110" s="260">
        <v>0.630050882969171</v>
      </c>
      <c r="V1110" s="260">
        <v>0.680945347119645</v>
      </c>
      <c r="W1110" s="260">
        <v>0.567933032839665</v>
      </c>
      <c r="X1110" s="260">
        <v>0.656091333313767</v>
      </c>
      <c r="Y1110" s="262">
        <v>0.92</v>
      </c>
      <c r="Z1110" s="262" t="s">
        <v>33</v>
      </c>
      <c r="AA1110" s="262" t="s">
        <v>33</v>
      </c>
      <c r="AB1110" s="262" t="s">
        <v>33</v>
      </c>
      <c r="AC1110" s="262" t="s">
        <v>33</v>
      </c>
      <c r="AD1110" s="262">
        <v>0.92</v>
      </c>
      <c r="AE1110" s="260">
        <v>0.997555012224939</v>
      </c>
      <c r="AF1110" s="260">
        <v>0.989159891598916</v>
      </c>
      <c r="AG1110" s="260">
        <v>0.991596638655462</v>
      </c>
      <c r="AH1110" s="260">
        <v>0.995037846930193</v>
      </c>
      <c r="AI1110" s="262">
        <v>0.92</v>
      </c>
      <c r="AJ1110" s="260">
        <v>0.805447470817121</v>
      </c>
      <c r="AK1110" s="260">
        <v>0.741014278680453</v>
      </c>
      <c r="AL1110" s="260">
        <v>0.797810688989053</v>
      </c>
      <c r="AM1110" s="260">
        <v>0.84379127168139</v>
      </c>
      <c r="AN1110" s="259">
        <v>0.99</v>
      </c>
      <c r="AO1110" s="264">
        <v>1</v>
      </c>
      <c r="AP1110" s="264">
        <v>1</v>
      </c>
      <c r="AQ1110" s="264">
        <v>1</v>
      </c>
      <c r="AR1110" s="265">
        <v>1</v>
      </c>
      <c r="AS1110" s="286">
        <v>0.0721861525408278</v>
      </c>
      <c r="AT1110" s="267">
        <v>0.125</v>
      </c>
      <c r="AU1110" s="268">
        <v>0</v>
      </c>
      <c r="AV1110" s="268">
        <v>0.125</v>
      </c>
      <c r="AW1110" s="268">
        <v>0.0628571428571429</v>
      </c>
      <c r="AX1110" s="224"/>
      <c r="AY1110" s="222"/>
    </row>
    <row r="1111" ht="15" spans="1:51">
      <c r="A1111" s="220"/>
      <c r="B1111" s="224"/>
      <c r="C1111" s="283" t="s">
        <v>1085</v>
      </c>
      <c r="D1111" s="111" t="s">
        <v>25</v>
      </c>
      <c r="E1111" s="111" t="s">
        <v>1086</v>
      </c>
      <c r="F1111" s="307" t="s">
        <v>1149</v>
      </c>
      <c r="G1111" s="307" t="s">
        <v>1149</v>
      </c>
      <c r="H1111" s="307" t="s">
        <v>1149</v>
      </c>
      <c r="I1111" s="307" t="s">
        <v>1149</v>
      </c>
      <c r="J1111" s="259">
        <v>0.9</v>
      </c>
      <c r="K1111" s="260">
        <v>0.950819672131147</v>
      </c>
      <c r="L1111" s="260">
        <v>0.980392156862745</v>
      </c>
      <c r="M1111" s="261">
        <v>1</v>
      </c>
      <c r="N1111" s="261">
        <v>0.984304932735426</v>
      </c>
      <c r="O1111" s="262">
        <v>0.9</v>
      </c>
      <c r="P1111" s="263">
        <v>0.964045646396749</v>
      </c>
      <c r="Q1111" s="260">
        <v>0.975615586899355</v>
      </c>
      <c r="R1111" s="260">
        <v>0.965750041165816</v>
      </c>
      <c r="S1111" s="260">
        <v>0.965123322619955</v>
      </c>
      <c r="T1111" s="262">
        <v>0.9</v>
      </c>
      <c r="U1111" s="260">
        <v>0.751289667031421</v>
      </c>
      <c r="V1111" s="260">
        <v>0.798948123356443</v>
      </c>
      <c r="W1111" s="260">
        <v>0.826115593611065</v>
      </c>
      <c r="X1111" s="260">
        <v>0.795742679389694</v>
      </c>
      <c r="Y1111" s="262">
        <v>0.92</v>
      </c>
      <c r="Z1111" s="262" t="s">
        <v>33</v>
      </c>
      <c r="AA1111" s="262" t="s">
        <v>33</v>
      </c>
      <c r="AB1111" s="262" t="s">
        <v>33</v>
      </c>
      <c r="AC1111" s="262" t="s">
        <v>33</v>
      </c>
      <c r="AD1111" s="262">
        <v>0.92</v>
      </c>
      <c r="AE1111" s="260">
        <v>0.992329817833174</v>
      </c>
      <c r="AF1111" s="260">
        <v>0.72671568627451</v>
      </c>
      <c r="AG1111" s="260">
        <v>0.873925501432665</v>
      </c>
      <c r="AH1111" s="260">
        <v>0.96957989627928</v>
      </c>
      <c r="AI1111" s="262">
        <v>0.92</v>
      </c>
      <c r="AJ1111" s="260">
        <v>0.91699234015945</v>
      </c>
      <c r="AK1111" s="260">
        <v>0.914415491274205</v>
      </c>
      <c r="AL1111" s="260">
        <v>0.964432735056809</v>
      </c>
      <c r="AM1111" s="260">
        <v>0.950478891707762</v>
      </c>
      <c r="AN1111" s="259">
        <v>0.99</v>
      </c>
      <c r="AO1111" s="264">
        <v>1</v>
      </c>
      <c r="AP1111" s="264">
        <v>1</v>
      </c>
      <c r="AQ1111" s="264">
        <v>1</v>
      </c>
      <c r="AR1111" s="265">
        <v>1</v>
      </c>
      <c r="AS1111" s="286">
        <v>0.0721861525408278</v>
      </c>
      <c r="AT1111" s="267">
        <v>0</v>
      </c>
      <c r="AU1111" s="268">
        <v>0</v>
      </c>
      <c r="AV1111" s="268">
        <v>0.166666666666667</v>
      </c>
      <c r="AW1111" s="268">
        <v>0.0669291338582677</v>
      </c>
      <c r="AX1111" s="224"/>
      <c r="AY1111" s="222"/>
    </row>
    <row r="1112" ht="15" spans="1:51">
      <c r="A1112" s="220"/>
      <c r="B1112" s="224"/>
      <c r="C1112" s="283" t="s">
        <v>1085</v>
      </c>
      <c r="D1112" s="111" t="s">
        <v>25</v>
      </c>
      <c r="E1112" s="111" t="s">
        <v>1086</v>
      </c>
      <c r="F1112" s="307" t="s">
        <v>1150</v>
      </c>
      <c r="G1112" s="307" t="s">
        <v>1150</v>
      </c>
      <c r="H1112" s="307" t="s">
        <v>1150</v>
      </c>
      <c r="I1112" s="307" t="s">
        <v>1150</v>
      </c>
      <c r="J1112" s="259">
        <v>0.9</v>
      </c>
      <c r="K1112" s="260">
        <v>0.972222222222222</v>
      </c>
      <c r="L1112" s="260">
        <v>0.955882352941177</v>
      </c>
      <c r="M1112" s="261">
        <v>0.905405405405405</v>
      </c>
      <c r="N1112" s="261">
        <v>0.955406230910202</v>
      </c>
      <c r="O1112" s="262">
        <v>0.9</v>
      </c>
      <c r="P1112" s="263">
        <v>0.95325451827694</v>
      </c>
      <c r="Q1112" s="260">
        <v>0.920165325212095</v>
      </c>
      <c r="R1112" s="260">
        <v>0.968106518036848</v>
      </c>
      <c r="S1112" s="260">
        <v>0.933851347047959</v>
      </c>
      <c r="T1112" s="262">
        <v>0.9</v>
      </c>
      <c r="U1112" s="260">
        <v>0.635684196222313</v>
      </c>
      <c r="V1112" s="260">
        <v>0.686752229715032</v>
      </c>
      <c r="W1112" s="260">
        <v>0.642978789286267</v>
      </c>
      <c r="X1112" s="260">
        <v>0.628068275905993</v>
      </c>
      <c r="Y1112" s="262">
        <v>0.92</v>
      </c>
      <c r="Z1112" s="262">
        <v>1</v>
      </c>
      <c r="AA1112" s="262" t="s">
        <v>33</v>
      </c>
      <c r="AB1112" s="262">
        <v>1</v>
      </c>
      <c r="AC1112" s="262">
        <v>1</v>
      </c>
      <c r="AD1112" s="262">
        <v>0.92</v>
      </c>
      <c r="AE1112" s="260">
        <v>0.989906832298137</v>
      </c>
      <c r="AF1112" s="260">
        <v>0.997393117831074</v>
      </c>
      <c r="AG1112" s="260">
        <v>0.938604240282686</v>
      </c>
      <c r="AH1112" s="260">
        <v>0.983122081387592</v>
      </c>
      <c r="AI1112" s="262">
        <v>0.92</v>
      </c>
      <c r="AJ1112" s="260">
        <v>0.894579540823258</v>
      </c>
      <c r="AK1112" s="260">
        <v>0.906243202088318</v>
      </c>
      <c r="AL1112" s="260">
        <v>0.93250773993808</v>
      </c>
      <c r="AM1112" s="260">
        <v>0.92641420510273</v>
      </c>
      <c r="AN1112" s="259">
        <v>0.99</v>
      </c>
      <c r="AO1112" s="264">
        <v>1</v>
      </c>
      <c r="AP1112" s="264">
        <v>1</v>
      </c>
      <c r="AQ1112" s="264">
        <v>1</v>
      </c>
      <c r="AR1112" s="265">
        <v>1</v>
      </c>
      <c r="AS1112" s="286">
        <v>0.0721861525408278</v>
      </c>
      <c r="AT1112" s="267">
        <v>0.0769230769230769</v>
      </c>
      <c r="AU1112" s="268">
        <v>0.09375</v>
      </c>
      <c r="AV1112" s="268">
        <v>0.125</v>
      </c>
      <c r="AW1112" s="268">
        <v>0.0751366120218579</v>
      </c>
      <c r="AX1112" s="224"/>
      <c r="AY1112" s="222"/>
    </row>
    <row r="1113" ht="15" spans="1:51">
      <c r="A1113" s="220"/>
      <c r="B1113" s="224"/>
      <c r="C1113" s="283" t="s">
        <v>1085</v>
      </c>
      <c r="D1113" s="111" t="s">
        <v>25</v>
      </c>
      <c r="E1113" s="111" t="s">
        <v>1086</v>
      </c>
      <c r="F1113" s="307" t="s">
        <v>1151</v>
      </c>
      <c r="G1113" s="307" t="s">
        <v>1151</v>
      </c>
      <c r="H1113" s="307" t="s">
        <v>1151</v>
      </c>
      <c r="I1113" s="307" t="s">
        <v>1151</v>
      </c>
      <c r="J1113" s="259">
        <v>0.9</v>
      </c>
      <c r="K1113" s="260" t="s">
        <v>33</v>
      </c>
      <c r="L1113" s="260" t="s">
        <v>33</v>
      </c>
      <c r="M1113" s="261" t="s">
        <v>33</v>
      </c>
      <c r="N1113" s="261" t="s">
        <v>33</v>
      </c>
      <c r="O1113" s="262">
        <v>0.9</v>
      </c>
      <c r="P1113" s="263">
        <v>0.106696100073584</v>
      </c>
      <c r="Q1113" s="260">
        <v>0.198123044838373</v>
      </c>
      <c r="R1113" s="260">
        <v>0.161198288159772</v>
      </c>
      <c r="S1113" s="260">
        <v>0.078964565785652</v>
      </c>
      <c r="T1113" s="262">
        <v>0.9</v>
      </c>
      <c r="U1113" s="260">
        <v>0.0529801324503311</v>
      </c>
      <c r="V1113" s="260">
        <v>0.045881126173097</v>
      </c>
      <c r="W1113" s="260">
        <v>0.0470756062767475</v>
      </c>
      <c r="X1113" s="260">
        <v>0.024179494626779</v>
      </c>
      <c r="Y1113" s="262">
        <v>0.92</v>
      </c>
      <c r="Z1113" s="262" t="s">
        <v>33</v>
      </c>
      <c r="AA1113" s="262">
        <v>0</v>
      </c>
      <c r="AB1113" s="262">
        <v>0</v>
      </c>
      <c r="AC1113" s="262">
        <v>0.333333333333333</v>
      </c>
      <c r="AD1113" s="262">
        <v>0.92</v>
      </c>
      <c r="AE1113" s="260" t="s">
        <v>33</v>
      </c>
      <c r="AF1113" s="260" t="s">
        <v>33</v>
      </c>
      <c r="AG1113" s="260" t="s">
        <v>33</v>
      </c>
      <c r="AH1113" s="260">
        <v>0.2</v>
      </c>
      <c r="AI1113" s="262">
        <v>0.92</v>
      </c>
      <c r="AJ1113" s="260">
        <v>0.0949227373068433</v>
      </c>
      <c r="AK1113" s="260">
        <v>0.102083333333333</v>
      </c>
      <c r="AL1113" s="260">
        <v>0.0712758374910905</v>
      </c>
      <c r="AM1113" s="260">
        <v>0.0437071187425128</v>
      </c>
      <c r="AN1113" s="259">
        <v>0.99</v>
      </c>
      <c r="AO1113" s="264" t="s">
        <v>33</v>
      </c>
      <c r="AP1113" s="264" t="s">
        <v>33</v>
      </c>
      <c r="AQ1113" s="264" t="s">
        <v>33</v>
      </c>
      <c r="AR1113" s="265" t="s">
        <v>33</v>
      </c>
      <c r="AS1113" s="286">
        <v>0.0721861525408278</v>
      </c>
      <c r="AT1113" s="267">
        <v>0.6</v>
      </c>
      <c r="AU1113" s="268">
        <v>0.0666666666666667</v>
      </c>
      <c r="AV1113" s="268">
        <v>0</v>
      </c>
      <c r="AW1113" s="268">
        <v>0.0689655172413793</v>
      </c>
      <c r="AX1113" s="224"/>
      <c r="AY1113" s="222"/>
    </row>
    <row r="1114" ht="15" spans="1:51">
      <c r="A1114" s="220"/>
      <c r="B1114" s="224"/>
      <c r="C1114" s="283" t="s">
        <v>1085</v>
      </c>
      <c r="D1114" s="111" t="s">
        <v>25</v>
      </c>
      <c r="E1114" s="111" t="s">
        <v>1086</v>
      </c>
      <c r="F1114" s="307" t="s">
        <v>1152</v>
      </c>
      <c r="G1114" s="307" t="s">
        <v>1152</v>
      </c>
      <c r="H1114" s="307" t="s">
        <v>1152</v>
      </c>
      <c r="I1114" s="307" t="s">
        <v>1152</v>
      </c>
      <c r="J1114" s="259">
        <v>0.9</v>
      </c>
      <c r="K1114" s="260">
        <v>0.972602739726027</v>
      </c>
      <c r="L1114" s="260">
        <v>0.982758620689655</v>
      </c>
      <c r="M1114" s="261">
        <v>0.968253968253968</v>
      </c>
      <c r="N1114" s="261">
        <v>0.955213903743315</v>
      </c>
      <c r="O1114" s="262">
        <v>0.9</v>
      </c>
      <c r="P1114" s="263">
        <v>0.93206390188801</v>
      </c>
      <c r="Q1114" s="260">
        <v>0.963924214897482</v>
      </c>
      <c r="R1114" s="260">
        <v>0.893921129671087</v>
      </c>
      <c r="S1114" s="260">
        <v>0.869208224786007</v>
      </c>
      <c r="T1114" s="262">
        <v>0.9</v>
      </c>
      <c r="U1114" s="260">
        <v>0.568016782314023</v>
      </c>
      <c r="V1114" s="260">
        <v>0.591746690890215</v>
      </c>
      <c r="W1114" s="260">
        <v>0.5167900809368</v>
      </c>
      <c r="X1114" s="260">
        <v>0.538224165736261</v>
      </c>
      <c r="Y1114" s="262">
        <v>0.92</v>
      </c>
      <c r="Z1114" s="262" t="s">
        <v>33</v>
      </c>
      <c r="AA1114" s="262" t="s">
        <v>33</v>
      </c>
      <c r="AB1114" s="262" t="s">
        <v>33</v>
      </c>
      <c r="AC1114" s="262">
        <v>0</v>
      </c>
      <c r="AD1114" s="262">
        <v>0.92</v>
      </c>
      <c r="AE1114" s="260">
        <v>0.996969696969697</v>
      </c>
      <c r="AF1114" s="260">
        <v>0.996389891696751</v>
      </c>
      <c r="AG1114" s="260">
        <v>0.981042654028436</v>
      </c>
      <c r="AH1114" s="260">
        <v>0.988565639021566</v>
      </c>
      <c r="AI1114" s="262">
        <v>0.92</v>
      </c>
      <c r="AJ1114" s="260">
        <v>0.909956430530902</v>
      </c>
      <c r="AK1114" s="260">
        <v>0.866113129216398</v>
      </c>
      <c r="AL1114" s="260">
        <v>0.838815223006716</v>
      </c>
      <c r="AM1114" s="260">
        <v>0.891890215537293</v>
      </c>
      <c r="AN1114" s="259">
        <v>0.99</v>
      </c>
      <c r="AO1114" s="264">
        <v>1</v>
      </c>
      <c r="AP1114" s="264">
        <v>1</v>
      </c>
      <c r="AQ1114" s="264">
        <v>1</v>
      </c>
      <c r="AR1114" s="265">
        <v>1</v>
      </c>
      <c r="AS1114" s="286">
        <v>0.0721861525408278</v>
      </c>
      <c r="AT1114" s="267">
        <v>0</v>
      </c>
      <c r="AU1114" s="268">
        <v>0</v>
      </c>
      <c r="AV1114" s="268">
        <v>0.0526315789473684</v>
      </c>
      <c r="AW1114" s="268">
        <v>0.0295566502463054</v>
      </c>
      <c r="AX1114" s="224"/>
      <c r="AY1114" s="222"/>
    </row>
    <row r="1115" ht="15" spans="1:51">
      <c r="A1115" s="220"/>
      <c r="B1115" s="224"/>
      <c r="C1115" s="283" t="s">
        <v>1085</v>
      </c>
      <c r="D1115" s="111" t="s">
        <v>25</v>
      </c>
      <c r="E1115" s="111" t="s">
        <v>1086</v>
      </c>
      <c r="F1115" s="307" t="s">
        <v>1153</v>
      </c>
      <c r="G1115" s="307" t="s">
        <v>1153</v>
      </c>
      <c r="H1115" s="307" t="s">
        <v>1153</v>
      </c>
      <c r="I1115" s="307" t="s">
        <v>1153</v>
      </c>
      <c r="J1115" s="259">
        <v>0.9</v>
      </c>
      <c r="K1115" s="260">
        <v>0.867647058823529</v>
      </c>
      <c r="L1115" s="260">
        <v>0.806451612903226</v>
      </c>
      <c r="M1115" s="261">
        <v>0.873015873015873</v>
      </c>
      <c r="N1115" s="261">
        <v>0.917001338688086</v>
      </c>
      <c r="O1115" s="262">
        <v>0.9</v>
      </c>
      <c r="P1115" s="263">
        <v>0.96425702811245</v>
      </c>
      <c r="Q1115" s="260">
        <v>0.985950671245707</v>
      </c>
      <c r="R1115" s="260">
        <v>0.985513245033113</v>
      </c>
      <c r="S1115" s="260">
        <v>0.973832815615003</v>
      </c>
      <c r="T1115" s="262">
        <v>0.9</v>
      </c>
      <c r="U1115" s="260">
        <v>0.682530120481928</v>
      </c>
      <c r="V1115" s="260">
        <v>0.798314080549485</v>
      </c>
      <c r="W1115" s="260">
        <v>0.674461920529801</v>
      </c>
      <c r="X1115" s="260">
        <v>0.701766424034494</v>
      </c>
      <c r="Y1115" s="262">
        <v>0.92</v>
      </c>
      <c r="Z1115" s="262" t="s">
        <v>33</v>
      </c>
      <c r="AA1115" s="262">
        <v>0</v>
      </c>
      <c r="AB1115" s="262">
        <v>0</v>
      </c>
      <c r="AC1115" s="262">
        <v>0</v>
      </c>
      <c r="AD1115" s="262">
        <v>0.92</v>
      </c>
      <c r="AE1115" s="260">
        <v>0.993377483443709</v>
      </c>
      <c r="AF1115" s="260">
        <v>0.765765765765766</v>
      </c>
      <c r="AG1115" s="260">
        <v>0.98780487804878</v>
      </c>
      <c r="AH1115" s="260">
        <v>0.982587064676617</v>
      </c>
      <c r="AI1115" s="262">
        <v>0.92</v>
      </c>
      <c r="AJ1115" s="260">
        <v>0.909036144578313</v>
      </c>
      <c r="AK1115" s="260">
        <v>0.938221528861154</v>
      </c>
      <c r="AL1115" s="260">
        <v>0.877998345740281</v>
      </c>
      <c r="AM1115" s="260">
        <v>0.925213021427313</v>
      </c>
      <c r="AN1115" s="259">
        <v>0.99</v>
      </c>
      <c r="AO1115" s="264">
        <v>1</v>
      </c>
      <c r="AP1115" s="264">
        <v>1</v>
      </c>
      <c r="AQ1115" s="264">
        <v>1</v>
      </c>
      <c r="AR1115" s="265">
        <v>1</v>
      </c>
      <c r="AS1115" s="286">
        <v>0.0721861525408278</v>
      </c>
      <c r="AT1115" s="267">
        <v>0.1</v>
      </c>
      <c r="AU1115" s="268">
        <v>0.0588235294117647</v>
      </c>
      <c r="AV1115" s="268">
        <v>0.125</v>
      </c>
      <c r="AW1115" s="268">
        <v>0.0764119601328904</v>
      </c>
      <c r="AX1115" s="224"/>
      <c r="AY1115" s="222"/>
    </row>
    <row r="1116" ht="15" spans="1:51">
      <c r="A1116" s="220"/>
      <c r="B1116" s="224"/>
      <c r="C1116" s="283" t="s">
        <v>1085</v>
      </c>
      <c r="D1116" s="111" t="s">
        <v>25</v>
      </c>
      <c r="E1116" s="111" t="s">
        <v>1086</v>
      </c>
      <c r="F1116" s="307" t="s">
        <v>1154</v>
      </c>
      <c r="G1116" s="307" t="s">
        <v>1154</v>
      </c>
      <c r="H1116" s="307" t="s">
        <v>1154</v>
      </c>
      <c r="I1116" s="307" t="s">
        <v>1154</v>
      </c>
      <c r="J1116" s="259">
        <v>0.9</v>
      </c>
      <c r="K1116" s="260">
        <v>0.958333333333333</v>
      </c>
      <c r="L1116" s="260">
        <v>0.930232558139535</v>
      </c>
      <c r="M1116" s="261">
        <v>0.938775510204082</v>
      </c>
      <c r="N1116" s="261">
        <v>0.940397350993378</v>
      </c>
      <c r="O1116" s="262">
        <v>0.9</v>
      </c>
      <c r="P1116" s="263">
        <v>0.950958904109589</v>
      </c>
      <c r="Q1116" s="260">
        <v>0.978921767328739</v>
      </c>
      <c r="R1116" s="260">
        <v>0.981792717086835</v>
      </c>
      <c r="S1116" s="260">
        <v>0.963589519226095</v>
      </c>
      <c r="T1116" s="262">
        <v>0.9</v>
      </c>
      <c r="U1116" s="260">
        <v>0.843835616438356</v>
      </c>
      <c r="V1116" s="260">
        <v>0.832590190514795</v>
      </c>
      <c r="W1116" s="260">
        <v>0.840336134453782</v>
      </c>
      <c r="X1116" s="260">
        <v>0.80070244518983</v>
      </c>
      <c r="Y1116" s="262">
        <v>0.92</v>
      </c>
      <c r="Z1116" s="262" t="s">
        <v>33</v>
      </c>
      <c r="AA1116" s="262" t="s">
        <v>33</v>
      </c>
      <c r="AB1116" s="262" t="s">
        <v>33</v>
      </c>
      <c r="AC1116" s="262" t="s">
        <v>33</v>
      </c>
      <c r="AD1116" s="262">
        <v>0.92</v>
      </c>
      <c r="AE1116" s="260">
        <v>0.962962962962963</v>
      </c>
      <c r="AF1116" s="260">
        <v>0.986486486486487</v>
      </c>
      <c r="AG1116" s="260">
        <v>1</v>
      </c>
      <c r="AH1116" s="260">
        <v>0.9904</v>
      </c>
      <c r="AI1116" s="262">
        <v>0.92</v>
      </c>
      <c r="AJ1116" s="260">
        <v>0.955616438356164</v>
      </c>
      <c r="AK1116" s="260">
        <v>0.930279691933522</v>
      </c>
      <c r="AL1116" s="260">
        <v>0.9560347241669</v>
      </c>
      <c r="AM1116" s="260">
        <v>0.95361357201016</v>
      </c>
      <c r="AN1116" s="259">
        <v>0.99</v>
      </c>
      <c r="AO1116" s="264">
        <v>1</v>
      </c>
      <c r="AP1116" s="264">
        <v>1</v>
      </c>
      <c r="AQ1116" s="264">
        <v>1</v>
      </c>
      <c r="AR1116" s="265">
        <v>1</v>
      </c>
      <c r="AS1116" s="286">
        <v>0.0721861525408278</v>
      </c>
      <c r="AT1116" s="267">
        <v>0</v>
      </c>
      <c r="AU1116" s="268">
        <v>0.25</v>
      </c>
      <c r="AV1116" s="268">
        <v>0.181818181818182</v>
      </c>
      <c r="AW1116" s="268">
        <v>0.0822784810126582</v>
      </c>
      <c r="AX1116" s="224"/>
      <c r="AY1116" s="222"/>
    </row>
    <row r="1117" ht="15" spans="1:51">
      <c r="A1117" s="220"/>
      <c r="B1117" s="224"/>
      <c r="C1117" s="283" t="s">
        <v>1085</v>
      </c>
      <c r="D1117" s="111" t="s">
        <v>25</v>
      </c>
      <c r="E1117" s="111" t="s">
        <v>1086</v>
      </c>
      <c r="F1117" s="307" t="s">
        <v>1155</v>
      </c>
      <c r="G1117" s="307" t="s">
        <v>1155</v>
      </c>
      <c r="H1117" s="307" t="s">
        <v>1155</v>
      </c>
      <c r="I1117" s="307" t="s">
        <v>1155</v>
      </c>
      <c r="J1117" s="259">
        <v>0.9</v>
      </c>
      <c r="K1117" s="260">
        <v>0.952380952380952</v>
      </c>
      <c r="L1117" s="260">
        <v>0.975</v>
      </c>
      <c r="M1117" s="261">
        <v>1</v>
      </c>
      <c r="N1117" s="261">
        <v>0.976837865055388</v>
      </c>
      <c r="O1117" s="262">
        <v>0.9</v>
      </c>
      <c r="P1117" s="263">
        <v>0.937627579950102</v>
      </c>
      <c r="Q1117" s="260">
        <v>0.983216783216783</v>
      </c>
      <c r="R1117" s="260">
        <v>0.967648478995654</v>
      </c>
      <c r="S1117" s="260">
        <v>0.957139308050422</v>
      </c>
      <c r="T1117" s="262">
        <v>0.9</v>
      </c>
      <c r="U1117" s="260">
        <v>0.667951916534361</v>
      </c>
      <c r="V1117" s="260">
        <v>0.743706293706294</v>
      </c>
      <c r="W1117" s="260">
        <v>0.715596330275229</v>
      </c>
      <c r="X1117" s="260">
        <v>0.732628349841757</v>
      </c>
      <c r="Y1117" s="262">
        <v>0.92</v>
      </c>
      <c r="Z1117" s="262" t="s">
        <v>33</v>
      </c>
      <c r="AA1117" s="262" t="s">
        <v>33</v>
      </c>
      <c r="AB1117" s="262" t="s">
        <v>33</v>
      </c>
      <c r="AC1117" s="262" t="s">
        <v>33</v>
      </c>
      <c r="AD1117" s="262">
        <v>0.92</v>
      </c>
      <c r="AE1117" s="260">
        <v>1</v>
      </c>
      <c r="AF1117" s="260">
        <v>1</v>
      </c>
      <c r="AG1117" s="260">
        <v>1</v>
      </c>
      <c r="AH1117" s="260">
        <v>0.987636363636364</v>
      </c>
      <c r="AI1117" s="262">
        <v>0.92</v>
      </c>
      <c r="AJ1117" s="260">
        <v>0.875935586300748</v>
      </c>
      <c r="AK1117" s="260">
        <v>0.867132867132867</v>
      </c>
      <c r="AL1117" s="260">
        <v>0.852969579913085</v>
      </c>
      <c r="AM1117" s="260">
        <v>0.903811879583923</v>
      </c>
      <c r="AN1117" s="259">
        <v>0.99</v>
      </c>
      <c r="AO1117" s="264">
        <v>1</v>
      </c>
      <c r="AP1117" s="264">
        <v>1</v>
      </c>
      <c r="AQ1117" s="264">
        <v>1</v>
      </c>
      <c r="AR1117" s="265">
        <v>1</v>
      </c>
      <c r="AS1117" s="286">
        <v>0.0721861525408278</v>
      </c>
      <c r="AT1117" s="267">
        <v>0.166666666666667</v>
      </c>
      <c r="AU1117" s="268">
        <v>0</v>
      </c>
      <c r="AV1117" s="268">
        <v>0.0769230769230769</v>
      </c>
      <c r="AW1117" s="268">
        <v>0.0551181102362205</v>
      </c>
      <c r="AX1117" s="224"/>
      <c r="AY1117" s="222"/>
    </row>
    <row r="1118" ht="15" spans="1:51">
      <c r="A1118" s="220"/>
      <c r="B1118" s="224"/>
      <c r="C1118" s="283" t="s">
        <v>1085</v>
      </c>
      <c r="D1118" s="111" t="s">
        <v>25</v>
      </c>
      <c r="E1118" s="111" t="s">
        <v>1086</v>
      </c>
      <c r="F1118" s="307" t="s">
        <v>1156</v>
      </c>
      <c r="G1118" s="307" t="s">
        <v>1156</v>
      </c>
      <c r="H1118" s="307" t="s">
        <v>1156</v>
      </c>
      <c r="I1118" s="307" t="s">
        <v>1156</v>
      </c>
      <c r="J1118" s="259">
        <v>0.9</v>
      </c>
      <c r="K1118" s="260">
        <v>0.980392156862745</v>
      </c>
      <c r="L1118" s="260">
        <v>0.977272727272727</v>
      </c>
      <c r="M1118" s="261">
        <v>0.979591836734694</v>
      </c>
      <c r="N1118" s="261">
        <v>0.97787610619469</v>
      </c>
      <c r="O1118" s="262">
        <v>0.9</v>
      </c>
      <c r="P1118" s="263">
        <v>0.881548495686935</v>
      </c>
      <c r="Q1118" s="260">
        <v>0.961914391641389</v>
      </c>
      <c r="R1118" s="260">
        <v>0.89869585468095</v>
      </c>
      <c r="S1118" s="260">
        <v>0.943171468044824</v>
      </c>
      <c r="T1118" s="262">
        <v>0.9</v>
      </c>
      <c r="U1118" s="260">
        <v>0.725857353250579</v>
      </c>
      <c r="V1118" s="260">
        <v>0.758341759352882</v>
      </c>
      <c r="W1118" s="260">
        <v>0.740801117838845</v>
      </c>
      <c r="X1118" s="260">
        <v>0.715140971191731</v>
      </c>
      <c r="Y1118" s="262">
        <v>0.92</v>
      </c>
      <c r="Z1118" s="262">
        <v>0</v>
      </c>
      <c r="AA1118" s="262" t="s">
        <v>33</v>
      </c>
      <c r="AB1118" s="262" t="s">
        <v>33</v>
      </c>
      <c r="AC1118" s="262">
        <v>0</v>
      </c>
      <c r="AD1118" s="262">
        <v>0.92</v>
      </c>
      <c r="AE1118" s="260">
        <v>0.98</v>
      </c>
      <c r="AF1118" s="260">
        <v>0.977272727272727</v>
      </c>
      <c r="AG1118" s="260">
        <v>0.996666666666667</v>
      </c>
      <c r="AH1118" s="260">
        <v>0.980916680865565</v>
      </c>
      <c r="AI1118" s="262">
        <v>0.92</v>
      </c>
      <c r="AJ1118" s="260">
        <v>0.942610889215892</v>
      </c>
      <c r="AK1118" s="260">
        <v>0.900910010111223</v>
      </c>
      <c r="AL1118" s="260">
        <v>0.953423381462506</v>
      </c>
      <c r="AM1118" s="260">
        <v>0.949201801064265</v>
      </c>
      <c r="AN1118" s="259">
        <v>0.99</v>
      </c>
      <c r="AO1118" s="264">
        <v>1</v>
      </c>
      <c r="AP1118" s="264">
        <v>1</v>
      </c>
      <c r="AQ1118" s="264">
        <v>1</v>
      </c>
      <c r="AR1118" s="265">
        <v>1</v>
      </c>
      <c r="AS1118" s="286">
        <v>0.0721861525408278</v>
      </c>
      <c r="AT1118" s="267">
        <v>0</v>
      </c>
      <c r="AU1118" s="268">
        <v>0.428571428571429</v>
      </c>
      <c r="AV1118" s="268">
        <v>0</v>
      </c>
      <c r="AW1118" s="268">
        <v>0.0647058823529412</v>
      </c>
      <c r="AX1118" s="224"/>
      <c r="AY1118" s="222"/>
    </row>
    <row r="1119" ht="15" spans="1:51">
      <c r="A1119" s="220"/>
      <c r="B1119" s="224"/>
      <c r="C1119" s="283" t="s">
        <v>1085</v>
      </c>
      <c r="D1119" s="111" t="s">
        <v>25</v>
      </c>
      <c r="E1119" s="111" t="s">
        <v>1086</v>
      </c>
      <c r="F1119" s="307" t="s">
        <v>1157</v>
      </c>
      <c r="G1119" s="307" t="s">
        <v>1157</v>
      </c>
      <c r="H1119" s="307" t="s">
        <v>1157</v>
      </c>
      <c r="I1119" s="307" t="s">
        <v>1157</v>
      </c>
      <c r="J1119" s="259">
        <v>0.9</v>
      </c>
      <c r="K1119" s="260">
        <v>0.954545454545455</v>
      </c>
      <c r="L1119" s="260">
        <v>0.846153846153846</v>
      </c>
      <c r="M1119" s="261">
        <v>0.975609756097561</v>
      </c>
      <c r="N1119" s="261">
        <v>0.970802919708029</v>
      </c>
      <c r="O1119" s="262">
        <v>0.9</v>
      </c>
      <c r="P1119" s="263">
        <v>0.979171771624602</v>
      </c>
      <c r="Q1119" s="260">
        <v>0.982784431137725</v>
      </c>
      <c r="R1119" s="260">
        <v>0.919495884773663</v>
      </c>
      <c r="S1119" s="260">
        <v>0.958137552975861</v>
      </c>
      <c r="T1119" s="262">
        <v>0.9</v>
      </c>
      <c r="U1119" s="260">
        <v>0.833619210977702</v>
      </c>
      <c r="V1119" s="260">
        <v>0.889970059880239</v>
      </c>
      <c r="W1119" s="260">
        <v>0.791666666666667</v>
      </c>
      <c r="X1119" s="260">
        <v>0.846243320434863</v>
      </c>
      <c r="Y1119" s="262">
        <v>0.92</v>
      </c>
      <c r="Z1119" s="262" t="s">
        <v>33</v>
      </c>
      <c r="AA1119" s="262" t="s">
        <v>33</v>
      </c>
      <c r="AB1119" s="262" t="s">
        <v>33</v>
      </c>
      <c r="AC1119" s="262" t="s">
        <v>33</v>
      </c>
      <c r="AD1119" s="262">
        <v>0.92</v>
      </c>
      <c r="AE1119" s="260">
        <v>1</v>
      </c>
      <c r="AF1119" s="260">
        <v>1</v>
      </c>
      <c r="AG1119" s="260">
        <v>1</v>
      </c>
      <c r="AH1119" s="260">
        <v>0.995375128468654</v>
      </c>
      <c r="AI1119" s="262">
        <v>0.92</v>
      </c>
      <c r="AJ1119" s="260">
        <v>0.939965694682676</v>
      </c>
      <c r="AK1119" s="260">
        <v>0.954715568862275</v>
      </c>
      <c r="AL1119" s="260">
        <v>0.907407407407407</v>
      </c>
      <c r="AM1119" s="260">
        <v>0.962410171365395</v>
      </c>
      <c r="AN1119" s="259">
        <v>0.99</v>
      </c>
      <c r="AO1119" s="264">
        <v>1</v>
      </c>
      <c r="AP1119" s="264">
        <v>1</v>
      </c>
      <c r="AQ1119" s="264">
        <v>1</v>
      </c>
      <c r="AR1119" s="265">
        <v>1</v>
      </c>
      <c r="AS1119" s="286">
        <v>0.0721861525408278</v>
      </c>
      <c r="AT1119" s="267">
        <v>0.0833333333333333</v>
      </c>
      <c r="AU1119" s="268">
        <v>0</v>
      </c>
      <c r="AV1119" s="268">
        <v>0.1</v>
      </c>
      <c r="AW1119" s="268">
        <v>0.0846560846560847</v>
      </c>
      <c r="AX1119" s="224"/>
      <c r="AY1119" s="222"/>
    </row>
    <row r="1120" ht="15" spans="1:51">
      <c r="A1120" s="220"/>
      <c r="B1120" s="224"/>
      <c r="C1120" s="283" t="s">
        <v>1085</v>
      </c>
      <c r="D1120" s="111" t="s">
        <v>25</v>
      </c>
      <c r="E1120" s="111" t="s">
        <v>1086</v>
      </c>
      <c r="F1120" s="307" t="s">
        <v>1158</v>
      </c>
      <c r="G1120" s="307" t="s">
        <v>1158</v>
      </c>
      <c r="H1120" s="307" t="s">
        <v>1158</v>
      </c>
      <c r="I1120" s="307" t="s">
        <v>1158</v>
      </c>
      <c r="J1120" s="259">
        <v>0.9</v>
      </c>
      <c r="K1120" s="260">
        <v>0.9</v>
      </c>
      <c r="L1120" s="260">
        <v>0.892857142857143</v>
      </c>
      <c r="M1120" s="261">
        <v>0.909090909090909</v>
      </c>
      <c r="N1120" s="261">
        <v>0.912634408602151</v>
      </c>
      <c r="O1120" s="262">
        <v>0.9</v>
      </c>
      <c r="P1120" s="263">
        <v>0.904699309891554</v>
      </c>
      <c r="Q1120" s="260">
        <v>0.979017400204708</v>
      </c>
      <c r="R1120" s="260">
        <v>0.967957276368491</v>
      </c>
      <c r="S1120" s="260">
        <v>0.959131189192539</v>
      </c>
      <c r="T1120" s="262">
        <v>0.9</v>
      </c>
      <c r="U1120" s="260">
        <v>0.473545842918173</v>
      </c>
      <c r="V1120" s="260">
        <v>0.598771750255885</v>
      </c>
      <c r="W1120" s="260">
        <v>0.537716955941255</v>
      </c>
      <c r="X1120" s="260">
        <v>0.55564850963624</v>
      </c>
      <c r="Y1120" s="262">
        <v>0.92</v>
      </c>
      <c r="Z1120" s="262" t="s">
        <v>33</v>
      </c>
      <c r="AA1120" s="262" t="s">
        <v>33</v>
      </c>
      <c r="AB1120" s="262" t="s">
        <v>33</v>
      </c>
      <c r="AC1120" s="262" t="s">
        <v>33</v>
      </c>
      <c r="AD1120" s="262">
        <v>0.92</v>
      </c>
      <c r="AE1120" s="260">
        <v>1</v>
      </c>
      <c r="AF1120" s="260">
        <v>0.966666666666667</v>
      </c>
      <c r="AG1120" s="260">
        <v>0.935483870967742</v>
      </c>
      <c r="AH1120" s="260">
        <v>0.979695431472081</v>
      </c>
      <c r="AI1120" s="262">
        <v>0.92</v>
      </c>
      <c r="AJ1120" s="260">
        <v>0.825829773250082</v>
      </c>
      <c r="AK1120" s="260">
        <v>0.829580348004094</v>
      </c>
      <c r="AL1120" s="260">
        <v>0.863150867823765</v>
      </c>
      <c r="AM1120" s="260">
        <v>0.885728450145628</v>
      </c>
      <c r="AN1120" s="259">
        <v>0.99</v>
      </c>
      <c r="AO1120" s="264">
        <v>1</v>
      </c>
      <c r="AP1120" s="264">
        <v>1</v>
      </c>
      <c r="AQ1120" s="264">
        <v>1</v>
      </c>
      <c r="AR1120" s="265">
        <v>1</v>
      </c>
      <c r="AS1120" s="286">
        <v>0.0721861525408278</v>
      </c>
      <c r="AT1120" s="267">
        <v>0</v>
      </c>
      <c r="AU1120" s="268">
        <v>0</v>
      </c>
      <c r="AV1120" s="268">
        <v>0</v>
      </c>
      <c r="AW1120" s="268">
        <v>0.1</v>
      </c>
      <c r="AX1120" s="224"/>
      <c r="AY1120" s="222"/>
    </row>
    <row r="1121" ht="15" spans="1:51">
      <c r="A1121" s="220"/>
      <c r="B1121" s="224"/>
      <c r="C1121" s="283" t="s">
        <v>1085</v>
      </c>
      <c r="D1121" s="111" t="s">
        <v>25</v>
      </c>
      <c r="E1121" s="111" t="s">
        <v>1086</v>
      </c>
      <c r="F1121" s="307" t="s">
        <v>1159</v>
      </c>
      <c r="G1121" s="307" t="s">
        <v>1159</v>
      </c>
      <c r="H1121" s="307" t="s">
        <v>1159</v>
      </c>
      <c r="I1121" s="307" t="s">
        <v>1159</v>
      </c>
      <c r="J1121" s="259">
        <v>0.9</v>
      </c>
      <c r="K1121" s="260">
        <v>0.868686868686869</v>
      </c>
      <c r="L1121" s="260">
        <v>0.860215053763441</v>
      </c>
      <c r="M1121" s="261">
        <v>0.84375</v>
      </c>
      <c r="N1121" s="261">
        <v>0.855701754385965</v>
      </c>
      <c r="O1121" s="262">
        <v>0.9</v>
      </c>
      <c r="P1121" s="263">
        <v>0.934396419079592</v>
      </c>
      <c r="Q1121" s="260">
        <v>0.954104718810601</v>
      </c>
      <c r="R1121" s="260">
        <v>0.955189757658893</v>
      </c>
      <c r="S1121" s="260">
        <v>0.91748785653591</v>
      </c>
      <c r="T1121" s="262">
        <v>0.9</v>
      </c>
      <c r="U1121" s="260">
        <v>0.768219331375018</v>
      </c>
      <c r="V1121" s="260">
        <v>0.811247575953458</v>
      </c>
      <c r="W1121" s="260">
        <v>0.711476909007773</v>
      </c>
      <c r="X1121" s="260">
        <v>0.780238176768253</v>
      </c>
      <c r="Y1121" s="262">
        <v>0.92</v>
      </c>
      <c r="Z1121" s="262" t="s">
        <v>33</v>
      </c>
      <c r="AA1121" s="262" t="s">
        <v>33</v>
      </c>
      <c r="AB1121" s="262" t="s">
        <v>33</v>
      </c>
      <c r="AC1121" s="262">
        <v>1</v>
      </c>
      <c r="AD1121" s="262">
        <v>0.92</v>
      </c>
      <c r="AE1121" s="260">
        <v>0.995967741935484</v>
      </c>
      <c r="AF1121" s="260">
        <v>0.998917748917749</v>
      </c>
      <c r="AG1121" s="260">
        <v>0.993034825870647</v>
      </c>
      <c r="AH1121" s="260">
        <v>0.997736513392296</v>
      </c>
      <c r="AI1121" s="262">
        <v>0.92</v>
      </c>
      <c r="AJ1121" s="260">
        <v>0.913554343264792</v>
      </c>
      <c r="AK1121" s="260">
        <v>0.933419521654816</v>
      </c>
      <c r="AL1121" s="260">
        <v>0.923487273281512</v>
      </c>
      <c r="AM1121" s="260">
        <v>0.94285986049461</v>
      </c>
      <c r="AN1121" s="259">
        <v>0.99</v>
      </c>
      <c r="AO1121" s="264">
        <v>1</v>
      </c>
      <c r="AP1121" s="264">
        <v>1</v>
      </c>
      <c r="AQ1121" s="264">
        <v>1</v>
      </c>
      <c r="AR1121" s="265">
        <v>1</v>
      </c>
      <c r="AS1121" s="286">
        <v>0.0721861525408278</v>
      </c>
      <c r="AT1121" s="267">
        <v>0.25</v>
      </c>
      <c r="AU1121" s="268">
        <v>0.0588235294117647</v>
      </c>
      <c r="AV1121" s="268">
        <v>0.0526315789473684</v>
      </c>
      <c r="AW1121" s="268">
        <v>0.0650095602294455</v>
      </c>
      <c r="AX1121" s="224"/>
      <c r="AY1121" s="222"/>
    </row>
    <row r="1122" ht="15" spans="1:51">
      <c r="A1122" s="220"/>
      <c r="B1122" s="224"/>
      <c r="C1122" s="283" t="s">
        <v>1085</v>
      </c>
      <c r="D1122" s="111" t="s">
        <v>25</v>
      </c>
      <c r="E1122" s="111" t="s">
        <v>1086</v>
      </c>
      <c r="F1122" s="307" t="s">
        <v>1160</v>
      </c>
      <c r="G1122" s="307" t="s">
        <v>1160</v>
      </c>
      <c r="H1122" s="307" t="s">
        <v>1160</v>
      </c>
      <c r="I1122" s="307" t="s">
        <v>1160</v>
      </c>
      <c r="J1122" s="259">
        <v>0.9</v>
      </c>
      <c r="K1122" s="260">
        <v>0.878048780487805</v>
      </c>
      <c r="L1122" s="260">
        <v>0.868421052631579</v>
      </c>
      <c r="M1122" s="261">
        <v>0.883720930232558</v>
      </c>
      <c r="N1122" s="261">
        <v>0.895671476137625</v>
      </c>
      <c r="O1122" s="262">
        <v>0.9</v>
      </c>
      <c r="P1122" s="263">
        <v>0.955246446930753</v>
      </c>
      <c r="Q1122" s="260">
        <v>0.983671449777338</v>
      </c>
      <c r="R1122" s="260">
        <v>0.965391014975042</v>
      </c>
      <c r="S1122" s="260">
        <v>0.790774644936947</v>
      </c>
      <c r="T1122" s="262">
        <v>0.9</v>
      </c>
      <c r="U1122" s="260">
        <v>0.732083459328697</v>
      </c>
      <c r="V1122" s="260">
        <v>0.759030183077684</v>
      </c>
      <c r="W1122" s="260">
        <v>0.749084858569052</v>
      </c>
      <c r="X1122" s="260">
        <v>0.648246679793875</v>
      </c>
      <c r="Y1122" s="262">
        <v>0.92</v>
      </c>
      <c r="Z1122" s="262" t="s">
        <v>33</v>
      </c>
      <c r="AA1122" s="262" t="s">
        <v>33</v>
      </c>
      <c r="AB1122" s="262" t="s">
        <v>33</v>
      </c>
      <c r="AC1122" s="262" t="s">
        <v>33</v>
      </c>
      <c r="AD1122" s="262">
        <v>0.92</v>
      </c>
      <c r="AE1122" s="260">
        <v>0.923076923076923</v>
      </c>
      <c r="AF1122" s="260">
        <v>1</v>
      </c>
      <c r="AG1122" s="260">
        <v>1</v>
      </c>
      <c r="AH1122" s="260">
        <v>0.995985547972702</v>
      </c>
      <c r="AI1122" s="262">
        <v>0.92</v>
      </c>
      <c r="AJ1122" s="260">
        <v>0.879346840036287</v>
      </c>
      <c r="AK1122" s="260">
        <v>0.856506679861455</v>
      </c>
      <c r="AL1122" s="260">
        <v>0.916139767054909</v>
      </c>
      <c r="AM1122" s="260">
        <v>0.870208219866773</v>
      </c>
      <c r="AN1122" s="259">
        <v>0.99</v>
      </c>
      <c r="AO1122" s="264">
        <v>1</v>
      </c>
      <c r="AP1122" s="264">
        <v>1</v>
      </c>
      <c r="AQ1122" s="264">
        <v>1</v>
      </c>
      <c r="AR1122" s="265">
        <v>1</v>
      </c>
      <c r="AS1122" s="286">
        <v>0.0721861525408278</v>
      </c>
      <c r="AT1122" s="267">
        <v>0</v>
      </c>
      <c r="AU1122" s="268">
        <v>0</v>
      </c>
      <c r="AV1122" s="268">
        <v>0</v>
      </c>
      <c r="AW1122" s="268">
        <v>0.0879120879120879</v>
      </c>
      <c r="AX1122" s="224"/>
      <c r="AY1122" s="222"/>
    </row>
    <row r="1123" ht="15" spans="1:51">
      <c r="A1123" s="220"/>
      <c r="B1123" s="224"/>
      <c r="C1123" s="283" t="s">
        <v>1085</v>
      </c>
      <c r="D1123" s="111" t="s">
        <v>25</v>
      </c>
      <c r="E1123" s="111" t="s">
        <v>1086</v>
      </c>
      <c r="F1123" s="307" t="s">
        <v>1161</v>
      </c>
      <c r="G1123" s="307" t="s">
        <v>1161</v>
      </c>
      <c r="H1123" s="307" t="s">
        <v>1161</v>
      </c>
      <c r="I1123" s="307" t="s">
        <v>1161</v>
      </c>
      <c r="J1123" s="259">
        <v>0.9</v>
      </c>
      <c r="K1123" s="260">
        <v>0.966666666666667</v>
      </c>
      <c r="L1123" s="260">
        <v>0.689655172413793</v>
      </c>
      <c r="M1123" s="261">
        <v>0.875</v>
      </c>
      <c r="N1123" s="261">
        <v>0.890173410404624</v>
      </c>
      <c r="O1123" s="262">
        <v>0.9</v>
      </c>
      <c r="P1123" s="263">
        <v>0.967859751643535</v>
      </c>
      <c r="Q1123" s="260">
        <v>0.980225988700565</v>
      </c>
      <c r="R1123" s="260">
        <v>0.989172467130704</v>
      </c>
      <c r="S1123" s="260">
        <v>0.959906190766858</v>
      </c>
      <c r="T1123" s="262">
        <v>0.9</v>
      </c>
      <c r="U1123" s="260">
        <v>0.867786705624543</v>
      </c>
      <c r="V1123" s="260">
        <v>0.857627118644068</v>
      </c>
      <c r="W1123" s="260">
        <v>0.875483372003094</v>
      </c>
      <c r="X1123" s="260">
        <v>0.793410865165291</v>
      </c>
      <c r="Y1123" s="262">
        <v>0.92</v>
      </c>
      <c r="Z1123" s="262" t="s">
        <v>33</v>
      </c>
      <c r="AA1123" s="262">
        <v>0</v>
      </c>
      <c r="AB1123" s="262" t="s">
        <v>33</v>
      </c>
      <c r="AC1123" s="262">
        <v>0</v>
      </c>
      <c r="AD1123" s="262">
        <v>0.92</v>
      </c>
      <c r="AE1123" s="260">
        <v>1</v>
      </c>
      <c r="AF1123" s="260">
        <v>1</v>
      </c>
      <c r="AG1123" s="260">
        <v>1</v>
      </c>
      <c r="AH1123" s="260">
        <v>0.95822102425876</v>
      </c>
      <c r="AI1123" s="262">
        <v>0.92</v>
      </c>
      <c r="AJ1123" s="260">
        <v>0.89481373265157</v>
      </c>
      <c r="AK1123" s="260">
        <v>0.887069452286844</v>
      </c>
      <c r="AL1123" s="260">
        <v>0.919566898685228</v>
      </c>
      <c r="AM1123" s="260">
        <v>0.916890209621717</v>
      </c>
      <c r="AN1123" s="259">
        <v>0.99</v>
      </c>
      <c r="AO1123" s="264">
        <v>1</v>
      </c>
      <c r="AP1123" s="264">
        <v>1</v>
      </c>
      <c r="AQ1123" s="264">
        <v>1</v>
      </c>
      <c r="AR1123" s="265">
        <v>1</v>
      </c>
      <c r="AS1123" s="286">
        <v>0.0721861525408278</v>
      </c>
      <c r="AT1123" s="267">
        <v>0.142857142857143</v>
      </c>
      <c r="AU1123" s="268">
        <v>0.166666666666667</v>
      </c>
      <c r="AV1123" s="268">
        <v>0</v>
      </c>
      <c r="AW1123" s="268">
        <v>0.07</v>
      </c>
      <c r="AX1123" s="224"/>
      <c r="AY1123" s="222"/>
    </row>
    <row r="1124" ht="15" spans="1:51">
      <c r="A1124" s="220"/>
      <c r="B1124" s="224"/>
      <c r="C1124" s="283" t="s">
        <v>1085</v>
      </c>
      <c r="D1124" s="111" t="s">
        <v>25</v>
      </c>
      <c r="E1124" s="111" t="s">
        <v>1086</v>
      </c>
      <c r="F1124" s="307" t="s">
        <v>1162</v>
      </c>
      <c r="G1124" s="307" t="s">
        <v>1162</v>
      </c>
      <c r="H1124" s="307" t="s">
        <v>1162</v>
      </c>
      <c r="I1124" s="307" t="s">
        <v>1162</v>
      </c>
      <c r="J1124" s="259">
        <v>0.9</v>
      </c>
      <c r="K1124" s="260">
        <v>0.972602739726027</v>
      </c>
      <c r="L1124" s="260">
        <v>0.835820895522388</v>
      </c>
      <c r="M1124" s="261">
        <v>0.959459459459459</v>
      </c>
      <c r="N1124" s="261">
        <v>0.91973445986723</v>
      </c>
      <c r="O1124" s="262">
        <v>0.9</v>
      </c>
      <c r="P1124" s="263">
        <v>0.958721165520032</v>
      </c>
      <c r="Q1124" s="260">
        <v>0.977236800505849</v>
      </c>
      <c r="R1124" s="260">
        <v>0.980379746835443</v>
      </c>
      <c r="S1124" s="260">
        <v>0.94972988651608</v>
      </c>
      <c r="T1124" s="262">
        <v>0.9</v>
      </c>
      <c r="U1124" s="260">
        <v>0.837312828814245</v>
      </c>
      <c r="V1124" s="260">
        <v>0.92254189061018</v>
      </c>
      <c r="W1124" s="260">
        <v>0.894092827004219</v>
      </c>
      <c r="X1124" s="260">
        <v>0.81810848047569</v>
      </c>
      <c r="Y1124" s="262">
        <v>0.92</v>
      </c>
      <c r="Z1124" s="262" t="s">
        <v>33</v>
      </c>
      <c r="AA1124" s="262" t="s">
        <v>33</v>
      </c>
      <c r="AB1124" s="262" t="s">
        <v>33</v>
      </c>
      <c r="AC1124" s="262" t="s">
        <v>33</v>
      </c>
      <c r="AD1124" s="262">
        <v>0.92</v>
      </c>
      <c r="AE1124" s="260">
        <v>0.975</v>
      </c>
      <c r="AF1124" s="260">
        <v>1</v>
      </c>
      <c r="AG1124" s="260">
        <v>0.994011976047904</v>
      </c>
      <c r="AH1124" s="260">
        <v>0.962018730489074</v>
      </c>
      <c r="AI1124" s="262">
        <v>0.92</v>
      </c>
      <c r="AJ1124" s="260">
        <v>0.947804976734776</v>
      </c>
      <c r="AK1124" s="260">
        <v>0.970281378438192</v>
      </c>
      <c r="AL1124" s="260">
        <v>0.977426160337553</v>
      </c>
      <c r="AM1124" s="260">
        <v>0.961278393125827</v>
      </c>
      <c r="AN1124" s="259">
        <v>0.99</v>
      </c>
      <c r="AO1124" s="264">
        <v>1</v>
      </c>
      <c r="AP1124" s="264">
        <v>1</v>
      </c>
      <c r="AQ1124" s="264">
        <v>1</v>
      </c>
      <c r="AR1124" s="265">
        <v>1</v>
      </c>
      <c r="AS1124" s="286">
        <v>0.0721861525408278</v>
      </c>
      <c r="AT1124" s="267">
        <v>0</v>
      </c>
      <c r="AU1124" s="268">
        <v>0.2</v>
      </c>
      <c r="AV1124" s="268">
        <v>0.142857142857143</v>
      </c>
      <c r="AW1124" s="268">
        <v>0.075</v>
      </c>
      <c r="AX1124" s="224"/>
      <c r="AY1124" s="222"/>
    </row>
    <row r="1125" ht="15" spans="1:51">
      <c r="A1125" s="220"/>
      <c r="B1125" s="224"/>
      <c r="C1125" s="283" t="s">
        <v>1085</v>
      </c>
      <c r="D1125" s="111" t="s">
        <v>25</v>
      </c>
      <c r="E1125" s="111" t="s">
        <v>1086</v>
      </c>
      <c r="F1125" s="307" t="s">
        <v>1163</v>
      </c>
      <c r="G1125" s="307" t="s">
        <v>1163</v>
      </c>
      <c r="H1125" s="307" t="s">
        <v>1163</v>
      </c>
      <c r="I1125" s="307" t="s">
        <v>1163</v>
      </c>
      <c r="J1125" s="259">
        <v>0.9</v>
      </c>
      <c r="K1125" s="260">
        <v>0.890909090909091</v>
      </c>
      <c r="L1125" s="260">
        <v>0.795454545454545</v>
      </c>
      <c r="M1125" s="261">
        <v>0.830188679245283</v>
      </c>
      <c r="N1125" s="261">
        <v>0.833742833742834</v>
      </c>
      <c r="O1125" s="262">
        <v>0.9</v>
      </c>
      <c r="P1125" s="263">
        <v>0.962129905898554</v>
      </c>
      <c r="Q1125" s="260">
        <v>0.97719298245614</v>
      </c>
      <c r="R1125" s="260">
        <v>0.971099744245524</v>
      </c>
      <c r="S1125" s="260">
        <v>0.948436955626643</v>
      </c>
      <c r="T1125" s="262">
        <v>0.9</v>
      </c>
      <c r="U1125" s="260">
        <v>0.754877209088823</v>
      </c>
      <c r="V1125" s="260">
        <v>0.791929824561403</v>
      </c>
      <c r="W1125" s="260">
        <v>0.79386189258312</v>
      </c>
      <c r="X1125" s="260">
        <v>0.732060093539839</v>
      </c>
      <c r="Y1125" s="262">
        <v>0.92</v>
      </c>
      <c r="Z1125" s="262" t="s">
        <v>33</v>
      </c>
      <c r="AA1125" s="262" t="s">
        <v>33</v>
      </c>
      <c r="AB1125" s="262" t="s">
        <v>33</v>
      </c>
      <c r="AC1125" s="262" t="s">
        <v>33</v>
      </c>
      <c r="AD1125" s="262">
        <v>0.92</v>
      </c>
      <c r="AE1125" s="260">
        <v>1</v>
      </c>
      <c r="AF1125" s="260">
        <v>1</v>
      </c>
      <c r="AG1125" s="260">
        <v>0.981481481481482</v>
      </c>
      <c r="AH1125" s="260">
        <v>0.933637284701115</v>
      </c>
      <c r="AI1125" s="262">
        <v>0.92</v>
      </c>
      <c r="AJ1125" s="260">
        <v>0.914849667202203</v>
      </c>
      <c r="AK1125" s="260">
        <v>0.91859649122807</v>
      </c>
      <c r="AL1125" s="260">
        <v>0.954731457800511</v>
      </c>
      <c r="AM1125" s="260">
        <v>0.939273007527529</v>
      </c>
      <c r="AN1125" s="259">
        <v>0.99</v>
      </c>
      <c r="AO1125" s="264">
        <v>1</v>
      </c>
      <c r="AP1125" s="264">
        <v>1</v>
      </c>
      <c r="AQ1125" s="264">
        <v>1</v>
      </c>
      <c r="AR1125" s="265">
        <v>1</v>
      </c>
      <c r="AS1125" s="286">
        <v>0.0721861525408278</v>
      </c>
      <c r="AT1125" s="267">
        <v>0.125</v>
      </c>
      <c r="AU1125" s="268">
        <v>0.2</v>
      </c>
      <c r="AV1125" s="268">
        <v>0.125</v>
      </c>
      <c r="AW1125" s="268">
        <v>0.0797872340425532</v>
      </c>
      <c r="AX1125" s="224"/>
      <c r="AY1125" s="222"/>
    </row>
    <row r="1126" ht="15" spans="1:51">
      <c r="A1126" s="220"/>
      <c r="B1126" s="224"/>
      <c r="C1126" s="283" t="s">
        <v>1085</v>
      </c>
      <c r="D1126" s="111" t="s">
        <v>25</v>
      </c>
      <c r="E1126" s="111" t="s">
        <v>1086</v>
      </c>
      <c r="F1126" s="307" t="s">
        <v>1164</v>
      </c>
      <c r="G1126" s="307" t="s">
        <v>1164</v>
      </c>
      <c r="H1126" s="307" t="s">
        <v>1164</v>
      </c>
      <c r="I1126" s="307" t="s">
        <v>1164</v>
      </c>
      <c r="J1126" s="259">
        <v>0.9</v>
      </c>
      <c r="K1126" s="260">
        <v>0.854166666666667</v>
      </c>
      <c r="L1126" s="260">
        <v>0.894736842105263</v>
      </c>
      <c r="M1126" s="261">
        <v>0.787234042553192</v>
      </c>
      <c r="N1126" s="261">
        <v>0.777251184834123</v>
      </c>
      <c r="O1126" s="262">
        <v>0.9</v>
      </c>
      <c r="P1126" s="263">
        <v>0.968013011656275</v>
      </c>
      <c r="Q1126" s="260">
        <v>0.944764096662831</v>
      </c>
      <c r="R1126" s="260">
        <v>0.958972927714206</v>
      </c>
      <c r="S1126" s="260">
        <v>0.940782122905028</v>
      </c>
      <c r="T1126" s="262">
        <v>0.9</v>
      </c>
      <c r="U1126" s="260">
        <v>0.828137706695582</v>
      </c>
      <c r="V1126" s="260">
        <v>0.829689298043728</v>
      </c>
      <c r="W1126" s="260">
        <v>0.829751604800447</v>
      </c>
      <c r="X1126" s="260">
        <v>0.802329727802211</v>
      </c>
      <c r="Y1126" s="262">
        <v>0.92</v>
      </c>
      <c r="Z1126" s="262" t="s">
        <v>33</v>
      </c>
      <c r="AA1126" s="262" t="s">
        <v>33</v>
      </c>
      <c r="AB1126" s="262" t="s">
        <v>33</v>
      </c>
      <c r="AC1126" s="262" t="s">
        <v>33</v>
      </c>
      <c r="AD1126" s="262">
        <v>0.92</v>
      </c>
      <c r="AE1126" s="260">
        <v>1</v>
      </c>
      <c r="AF1126" s="260">
        <v>0.998879551820728</v>
      </c>
      <c r="AG1126" s="260">
        <v>1</v>
      </c>
      <c r="AH1126" s="260">
        <v>0.997539268219764</v>
      </c>
      <c r="AI1126" s="262">
        <v>0.92</v>
      </c>
      <c r="AJ1126" s="260">
        <v>0.939821089726213</v>
      </c>
      <c r="AK1126" s="260">
        <v>0.934407364787112</v>
      </c>
      <c r="AL1126" s="260">
        <v>0.956181970415853</v>
      </c>
      <c r="AM1126" s="260">
        <v>0.96001521418723</v>
      </c>
      <c r="AN1126" s="259">
        <v>0.99</v>
      </c>
      <c r="AO1126" s="264">
        <v>1</v>
      </c>
      <c r="AP1126" s="264">
        <v>1</v>
      </c>
      <c r="AQ1126" s="264">
        <v>1</v>
      </c>
      <c r="AR1126" s="265">
        <v>1</v>
      </c>
      <c r="AS1126" s="286">
        <v>0.0721861525408278</v>
      </c>
      <c r="AT1126" s="267">
        <v>0</v>
      </c>
      <c r="AU1126" s="268">
        <v>0.125</v>
      </c>
      <c r="AV1126" s="268">
        <v>0.1</v>
      </c>
      <c r="AW1126" s="268">
        <v>0.0833333333333333</v>
      </c>
      <c r="AX1126" s="224"/>
      <c r="AY1126" s="222"/>
    </row>
    <row r="1127" ht="15" spans="1:51">
      <c r="A1127" s="220"/>
      <c r="B1127" s="224"/>
      <c r="C1127" s="283" t="s">
        <v>1085</v>
      </c>
      <c r="D1127" s="111" t="s">
        <v>25</v>
      </c>
      <c r="E1127" s="111" t="s">
        <v>1086</v>
      </c>
      <c r="F1127" s="307" t="s">
        <v>1165</v>
      </c>
      <c r="G1127" s="307" t="s">
        <v>1165</v>
      </c>
      <c r="H1127" s="307" t="s">
        <v>1165</v>
      </c>
      <c r="I1127" s="307" t="s">
        <v>1165</v>
      </c>
      <c r="J1127" s="259">
        <v>0.9</v>
      </c>
      <c r="K1127" s="260">
        <v>0.931034482758621</v>
      </c>
      <c r="L1127" s="260">
        <v>1</v>
      </c>
      <c r="M1127" s="261">
        <v>0.896551724137931</v>
      </c>
      <c r="N1127" s="261">
        <v>0.919881305637982</v>
      </c>
      <c r="O1127" s="262">
        <v>0.9</v>
      </c>
      <c r="P1127" s="263">
        <v>0.98343618057811</v>
      </c>
      <c r="Q1127" s="260">
        <v>0.991005291005291</v>
      </c>
      <c r="R1127" s="260">
        <v>0.996216030271758</v>
      </c>
      <c r="S1127" s="260">
        <v>0.941398661774228</v>
      </c>
      <c r="T1127" s="262">
        <v>0.9</v>
      </c>
      <c r="U1127" s="260">
        <v>0.81552452094836</v>
      </c>
      <c r="V1127" s="260">
        <v>0.88042328042328</v>
      </c>
      <c r="W1127" s="260">
        <v>0.810113519091847</v>
      </c>
      <c r="X1127" s="260">
        <v>0.774058770929049</v>
      </c>
      <c r="Y1127" s="262">
        <v>0.92</v>
      </c>
      <c r="Z1127" s="262" t="s">
        <v>33</v>
      </c>
      <c r="AA1127" s="262" t="s">
        <v>33</v>
      </c>
      <c r="AB1127" s="262" t="s">
        <v>33</v>
      </c>
      <c r="AC1127" s="262" t="s">
        <v>33</v>
      </c>
      <c r="AD1127" s="262">
        <v>0.92</v>
      </c>
      <c r="AE1127" s="260">
        <v>1</v>
      </c>
      <c r="AF1127" s="260">
        <v>0.976</v>
      </c>
      <c r="AG1127" s="260">
        <v>1</v>
      </c>
      <c r="AH1127" s="260">
        <v>0.99072011878248</v>
      </c>
      <c r="AI1127" s="262">
        <v>0.92</v>
      </c>
      <c r="AJ1127" s="260">
        <v>0.925949983760961</v>
      </c>
      <c r="AK1127" s="260">
        <v>0.926984126984127</v>
      </c>
      <c r="AL1127" s="260">
        <v>0.94874441004472</v>
      </c>
      <c r="AM1127" s="260">
        <v>0.932302426690512</v>
      </c>
      <c r="AN1127" s="259">
        <v>0.99</v>
      </c>
      <c r="AO1127" s="264">
        <v>1</v>
      </c>
      <c r="AP1127" s="264">
        <v>1</v>
      </c>
      <c r="AQ1127" s="264">
        <v>1</v>
      </c>
      <c r="AR1127" s="265">
        <v>1</v>
      </c>
      <c r="AS1127" s="286">
        <v>0.0721861525408278</v>
      </c>
      <c r="AT1127" s="267">
        <v>0.0909090909090909</v>
      </c>
      <c r="AU1127" s="268">
        <v>0</v>
      </c>
      <c r="AV1127" s="268">
        <v>0.125</v>
      </c>
      <c r="AW1127" s="268">
        <v>0.0526315789473684</v>
      </c>
      <c r="AX1127" s="224"/>
      <c r="AY1127" s="222"/>
    </row>
    <row r="1128" ht="15" spans="1:51">
      <c r="A1128" s="220"/>
      <c r="B1128" s="224"/>
      <c r="C1128" s="283" t="s">
        <v>1085</v>
      </c>
      <c r="D1128" s="111" t="s">
        <v>25</v>
      </c>
      <c r="E1128" s="111" t="s">
        <v>1086</v>
      </c>
      <c r="F1128" s="307" t="s">
        <v>1166</v>
      </c>
      <c r="G1128" s="307" t="s">
        <v>1166</v>
      </c>
      <c r="H1128" s="307" t="s">
        <v>1166</v>
      </c>
      <c r="I1128" s="307" t="s">
        <v>1166</v>
      </c>
      <c r="J1128" s="259">
        <v>0.9</v>
      </c>
      <c r="K1128" s="260">
        <v>0.952380952380952</v>
      </c>
      <c r="L1128" s="260">
        <v>1</v>
      </c>
      <c r="M1128" s="261">
        <v>0.761904761904762</v>
      </c>
      <c r="N1128" s="261">
        <v>0.952380952380952</v>
      </c>
      <c r="O1128" s="262">
        <v>0.9</v>
      </c>
      <c r="P1128" s="263">
        <v>0.978136387298282</v>
      </c>
      <c r="Q1128" s="260">
        <v>0.975524475524476</v>
      </c>
      <c r="R1128" s="260">
        <v>0.98947983635301</v>
      </c>
      <c r="S1128" s="260">
        <v>0.977450450007377</v>
      </c>
      <c r="T1128" s="262">
        <v>0.9</v>
      </c>
      <c r="U1128" s="260">
        <v>0.84070796460177</v>
      </c>
      <c r="V1128" s="260">
        <v>0.887237762237762</v>
      </c>
      <c r="W1128" s="260">
        <v>0.884278199883109</v>
      </c>
      <c r="X1128" s="260">
        <v>0.862046918801948</v>
      </c>
      <c r="Y1128" s="262">
        <v>0.92</v>
      </c>
      <c r="Z1128" s="262" t="s">
        <v>33</v>
      </c>
      <c r="AA1128" s="262" t="s">
        <v>33</v>
      </c>
      <c r="AB1128" s="262" t="s">
        <v>33</v>
      </c>
      <c r="AC1128" s="262" t="s">
        <v>33</v>
      </c>
      <c r="AD1128" s="262">
        <v>0.92</v>
      </c>
      <c r="AE1128" s="260">
        <v>1</v>
      </c>
      <c r="AF1128" s="260">
        <v>1</v>
      </c>
      <c r="AG1128" s="260">
        <v>1</v>
      </c>
      <c r="AH1128" s="260">
        <v>0.910034602076125</v>
      </c>
      <c r="AI1128" s="262">
        <v>0.92</v>
      </c>
      <c r="AJ1128" s="260">
        <v>0.920874544508069</v>
      </c>
      <c r="AK1128" s="260">
        <v>0.941433566433566</v>
      </c>
      <c r="AL1128" s="260">
        <v>0.964932787843366</v>
      </c>
      <c r="AM1128" s="260">
        <v>0.949269660158363</v>
      </c>
      <c r="AN1128" s="259">
        <v>0.99</v>
      </c>
      <c r="AO1128" s="264">
        <v>1</v>
      </c>
      <c r="AP1128" s="264">
        <v>1</v>
      </c>
      <c r="AQ1128" s="264">
        <v>1</v>
      </c>
      <c r="AR1128" s="265">
        <v>1</v>
      </c>
      <c r="AS1128" s="286">
        <v>0.0721861525408278</v>
      </c>
      <c r="AT1128" s="267">
        <v>0</v>
      </c>
      <c r="AU1128" s="268">
        <v>0.666666666666667</v>
      </c>
      <c r="AV1128" s="268">
        <v>0</v>
      </c>
      <c r="AW1128" s="268">
        <v>0.0416666666666667</v>
      </c>
      <c r="AX1128" s="224"/>
      <c r="AY1128" s="222"/>
    </row>
    <row r="1129" ht="15" spans="1:51">
      <c r="A1129" s="220"/>
      <c r="B1129" s="224"/>
      <c r="C1129" s="283" t="s">
        <v>1085</v>
      </c>
      <c r="D1129" s="111" t="s">
        <v>25</v>
      </c>
      <c r="E1129" s="111" t="s">
        <v>1086</v>
      </c>
      <c r="F1129" s="307" t="s">
        <v>1167</v>
      </c>
      <c r="G1129" s="307" t="s">
        <v>1167</v>
      </c>
      <c r="H1129" s="307" t="s">
        <v>1167</v>
      </c>
      <c r="I1129" s="307" t="s">
        <v>1167</v>
      </c>
      <c r="J1129" s="259">
        <v>0.9</v>
      </c>
      <c r="K1129" s="260">
        <v>0.9</v>
      </c>
      <c r="L1129" s="260">
        <v>0.76</v>
      </c>
      <c r="M1129" s="261">
        <v>0.966666666666667</v>
      </c>
      <c r="N1129" s="261">
        <v>0.909620991253644</v>
      </c>
      <c r="O1129" s="262">
        <v>0.9</v>
      </c>
      <c r="P1129" s="263">
        <v>0.923050961862977</v>
      </c>
      <c r="Q1129" s="260">
        <v>0.983539094650206</v>
      </c>
      <c r="R1129" s="260">
        <v>0.974885037141846</v>
      </c>
      <c r="S1129" s="260">
        <v>0.943514369535709</v>
      </c>
      <c r="T1129" s="262">
        <v>0.9</v>
      </c>
      <c r="U1129" s="260">
        <v>0.790415119811002</v>
      </c>
      <c r="V1129" s="260">
        <v>0.847222222222222</v>
      </c>
      <c r="W1129" s="260">
        <v>0.866289352670676</v>
      </c>
      <c r="X1129" s="260">
        <v>0.826003824091778</v>
      </c>
      <c r="Y1129" s="262">
        <v>0.92</v>
      </c>
      <c r="Z1129" s="262" t="s">
        <v>33</v>
      </c>
      <c r="AA1129" s="262" t="s">
        <v>33</v>
      </c>
      <c r="AB1129" s="262" t="s">
        <v>33</v>
      </c>
      <c r="AC1129" s="262" t="s">
        <v>33</v>
      </c>
      <c r="AD1129" s="262">
        <v>0.92</v>
      </c>
      <c r="AE1129" s="260">
        <v>0.967889908256881</v>
      </c>
      <c r="AF1129" s="260">
        <v>1</v>
      </c>
      <c r="AG1129" s="260">
        <v>1</v>
      </c>
      <c r="AH1129" s="260">
        <v>0.954909183284644</v>
      </c>
      <c r="AI1129" s="262">
        <v>0.92</v>
      </c>
      <c r="AJ1129" s="260">
        <v>0.929463381707729</v>
      </c>
      <c r="AK1129" s="260">
        <v>0.942901234567901</v>
      </c>
      <c r="AL1129" s="260">
        <v>0.958967102935975</v>
      </c>
      <c r="AM1129" s="260">
        <v>0.952622130106695</v>
      </c>
      <c r="AN1129" s="259">
        <v>0.99</v>
      </c>
      <c r="AO1129" s="264">
        <v>1</v>
      </c>
      <c r="AP1129" s="264">
        <v>1</v>
      </c>
      <c r="AQ1129" s="264">
        <v>1</v>
      </c>
      <c r="AR1129" s="265">
        <v>1</v>
      </c>
      <c r="AS1129" s="286">
        <v>0.0721861525408278</v>
      </c>
      <c r="AT1129" s="267">
        <v>0.1</v>
      </c>
      <c r="AU1129" s="268">
        <v>0</v>
      </c>
      <c r="AV1129" s="268">
        <v>0.1</v>
      </c>
      <c r="AW1129" s="268">
        <v>0.128048780487805</v>
      </c>
      <c r="AX1129" s="224"/>
      <c r="AY1129" s="222"/>
    </row>
    <row r="1130" ht="15" spans="1:51">
      <c r="A1130" s="220"/>
      <c r="B1130" s="224"/>
      <c r="C1130" s="283" t="s">
        <v>1085</v>
      </c>
      <c r="D1130" s="111" t="s">
        <v>25</v>
      </c>
      <c r="E1130" s="111" t="s">
        <v>1086</v>
      </c>
      <c r="F1130" s="307" t="s">
        <v>1168</v>
      </c>
      <c r="G1130" s="307" t="s">
        <v>1168</v>
      </c>
      <c r="H1130" s="307" t="s">
        <v>1168</v>
      </c>
      <c r="I1130" s="307" t="s">
        <v>1168</v>
      </c>
      <c r="J1130" s="259">
        <v>0.9</v>
      </c>
      <c r="K1130" s="260">
        <v>0.928571428571429</v>
      </c>
      <c r="L1130" s="260">
        <v>1</v>
      </c>
      <c r="M1130" s="261">
        <v>0.827586206896552</v>
      </c>
      <c r="N1130" s="261">
        <v>0.86833855799373</v>
      </c>
      <c r="O1130" s="262">
        <v>0.9</v>
      </c>
      <c r="P1130" s="263">
        <v>0.979294478527607</v>
      </c>
      <c r="Q1130" s="260">
        <v>0.975211608222491</v>
      </c>
      <c r="R1130" s="260">
        <v>0.960474308300395</v>
      </c>
      <c r="S1130" s="260">
        <v>0.941916812491587</v>
      </c>
      <c r="T1130" s="262">
        <v>0.9</v>
      </c>
      <c r="U1130" s="260">
        <v>0.825153374233129</v>
      </c>
      <c r="V1130" s="260">
        <v>0.872430471584039</v>
      </c>
      <c r="W1130" s="260">
        <v>0.836363636363636</v>
      </c>
      <c r="X1130" s="260">
        <v>0.809782608695652</v>
      </c>
      <c r="Y1130" s="262">
        <v>0.92</v>
      </c>
      <c r="Z1130" s="262" t="s">
        <v>33</v>
      </c>
      <c r="AA1130" s="262" t="s">
        <v>33</v>
      </c>
      <c r="AB1130" s="262" t="s">
        <v>33</v>
      </c>
      <c r="AC1130" s="262" t="s">
        <v>33</v>
      </c>
      <c r="AD1130" s="262">
        <v>0.92</v>
      </c>
      <c r="AE1130" s="260">
        <v>1</v>
      </c>
      <c r="AF1130" s="260">
        <v>1</v>
      </c>
      <c r="AG1130" s="260">
        <v>0.887029288702929</v>
      </c>
      <c r="AH1130" s="260">
        <v>0.981439177612793</v>
      </c>
      <c r="AI1130" s="262">
        <v>0.92</v>
      </c>
      <c r="AJ1130" s="260">
        <v>0.89340490797546</v>
      </c>
      <c r="AK1130" s="260">
        <v>0.928657799274486</v>
      </c>
      <c r="AL1130" s="260">
        <v>0.949407114624506</v>
      </c>
      <c r="AM1130" s="260">
        <v>0.934884660037353</v>
      </c>
      <c r="AN1130" s="259">
        <v>0.99</v>
      </c>
      <c r="AO1130" s="264">
        <v>1</v>
      </c>
      <c r="AP1130" s="264">
        <v>1</v>
      </c>
      <c r="AQ1130" s="264">
        <v>1</v>
      </c>
      <c r="AR1130" s="265">
        <v>1</v>
      </c>
      <c r="AS1130" s="286">
        <v>0.0721861525408278</v>
      </c>
      <c r="AT1130" s="267">
        <v>0.333333333333333</v>
      </c>
      <c r="AU1130" s="268">
        <v>0.142857142857143</v>
      </c>
      <c r="AV1130" s="268">
        <v>0</v>
      </c>
      <c r="AW1130" s="268">
        <v>0.0900900900900901</v>
      </c>
      <c r="AX1130" s="224"/>
      <c r="AY1130" s="222"/>
    </row>
    <row r="1131" ht="15" spans="1:51">
      <c r="A1131" s="220"/>
      <c r="B1131" s="224"/>
      <c r="C1131" s="283" t="s">
        <v>1085</v>
      </c>
      <c r="D1131" s="111" t="s">
        <v>25</v>
      </c>
      <c r="E1131" s="111" t="s">
        <v>1086</v>
      </c>
      <c r="F1131" s="307" t="s">
        <v>1169</v>
      </c>
      <c r="G1131" s="307" t="s">
        <v>1169</v>
      </c>
      <c r="H1131" s="307" t="s">
        <v>1169</v>
      </c>
      <c r="I1131" s="307" t="s">
        <v>1169</v>
      </c>
      <c r="J1131" s="259">
        <v>0.9</v>
      </c>
      <c r="K1131" s="260">
        <v>0.894736842105263</v>
      </c>
      <c r="L1131" s="260">
        <v>1</v>
      </c>
      <c r="M1131" s="261">
        <v>0.882352941176471</v>
      </c>
      <c r="N1131" s="261">
        <v>0.881516587677725</v>
      </c>
      <c r="O1131" s="262">
        <v>0.9</v>
      </c>
      <c r="P1131" s="263">
        <v>0.987155963302752</v>
      </c>
      <c r="Q1131" s="260">
        <v>0.986908358509567</v>
      </c>
      <c r="R1131" s="260">
        <v>0.979035639412998</v>
      </c>
      <c r="S1131" s="260">
        <v>0.853665275897323</v>
      </c>
      <c r="T1131" s="262">
        <v>0.9</v>
      </c>
      <c r="U1131" s="260">
        <v>0.681957186544342</v>
      </c>
      <c r="V1131" s="260">
        <v>0.655589123867069</v>
      </c>
      <c r="W1131" s="260">
        <v>0.571628232005591</v>
      </c>
      <c r="X1131" s="260">
        <v>0.591445386974662</v>
      </c>
      <c r="Y1131" s="262">
        <v>0.92</v>
      </c>
      <c r="Z1131" s="262" t="s">
        <v>33</v>
      </c>
      <c r="AA1131" s="262" t="s">
        <v>33</v>
      </c>
      <c r="AB1131" s="262" t="s">
        <v>33</v>
      </c>
      <c r="AC1131" s="262" t="s">
        <v>33</v>
      </c>
      <c r="AD1131" s="262">
        <v>0.92</v>
      </c>
      <c r="AE1131" s="260">
        <v>0.918918918918919</v>
      </c>
      <c r="AF1131" s="260">
        <v>0.878787878787879</v>
      </c>
      <c r="AG1131" s="260">
        <v>1</v>
      </c>
      <c r="AH1131" s="260">
        <v>0.974358974358974</v>
      </c>
      <c r="AI1131" s="262">
        <v>0.92</v>
      </c>
      <c r="AJ1131" s="260">
        <v>0.916819571865443</v>
      </c>
      <c r="AK1131" s="260">
        <v>0.936555891238671</v>
      </c>
      <c r="AL1131" s="260">
        <v>0.86303284416492</v>
      </c>
      <c r="AM1131" s="260">
        <v>0.924539250089801</v>
      </c>
      <c r="AN1131" s="259">
        <v>0.99</v>
      </c>
      <c r="AO1131" s="264">
        <v>1</v>
      </c>
      <c r="AP1131" s="264">
        <v>1</v>
      </c>
      <c r="AQ1131" s="264" t="s">
        <v>33</v>
      </c>
      <c r="AR1131" s="265">
        <v>1</v>
      </c>
      <c r="AS1131" s="286">
        <v>0.0721861525408278</v>
      </c>
      <c r="AT1131" s="267">
        <v>0</v>
      </c>
      <c r="AU1131" s="268">
        <v>0</v>
      </c>
      <c r="AV1131" s="268">
        <v>0</v>
      </c>
      <c r="AW1131" s="268">
        <v>0.08</v>
      </c>
      <c r="AX1131" s="224"/>
      <c r="AY1131" s="222"/>
    </row>
    <row r="1132" ht="15" spans="1:51">
      <c r="A1132" s="220"/>
      <c r="B1132" s="224"/>
      <c r="C1132" s="283" t="s">
        <v>1085</v>
      </c>
      <c r="D1132" s="111" t="s">
        <v>25</v>
      </c>
      <c r="E1132" s="111" t="s">
        <v>1086</v>
      </c>
      <c r="F1132" s="307" t="s">
        <v>1170</v>
      </c>
      <c r="G1132" s="307" t="s">
        <v>1170</v>
      </c>
      <c r="H1132" s="307" t="s">
        <v>1170</v>
      </c>
      <c r="I1132" s="307" t="s">
        <v>1170</v>
      </c>
      <c r="J1132" s="259">
        <v>0.9</v>
      </c>
      <c r="K1132" s="260">
        <v>1</v>
      </c>
      <c r="L1132" s="260">
        <v>1</v>
      </c>
      <c r="M1132" s="261">
        <v>1</v>
      </c>
      <c r="N1132" s="261">
        <v>0.962466487935657</v>
      </c>
      <c r="O1132" s="262">
        <v>0.9</v>
      </c>
      <c r="P1132" s="263">
        <v>0.978408389882788</v>
      </c>
      <c r="Q1132" s="260">
        <v>0.974632843791722</v>
      </c>
      <c r="R1132" s="260">
        <v>0.979500891265597</v>
      </c>
      <c r="S1132" s="260">
        <v>0.985206058471293</v>
      </c>
      <c r="T1132" s="262">
        <v>0.9</v>
      </c>
      <c r="U1132" s="260">
        <v>0.959284392350401</v>
      </c>
      <c r="V1132" s="260">
        <v>0.965287049399199</v>
      </c>
      <c r="W1132" s="260">
        <v>0.955436720142603</v>
      </c>
      <c r="X1132" s="260">
        <v>0.959140542444523</v>
      </c>
      <c r="Y1132" s="262">
        <v>0.92</v>
      </c>
      <c r="Z1132" s="262">
        <v>0.963696369636964</v>
      </c>
      <c r="AA1132" s="262">
        <v>0.984496124031008</v>
      </c>
      <c r="AB1132" s="262">
        <v>0.969827586206897</v>
      </c>
      <c r="AC1132" s="262">
        <v>0.970083652346519</v>
      </c>
      <c r="AD1132" s="262">
        <v>0.92</v>
      </c>
      <c r="AE1132" s="260">
        <v>0.999468085106383</v>
      </c>
      <c r="AF1132" s="260">
        <v>0.99929178470255</v>
      </c>
      <c r="AG1132" s="260">
        <v>1</v>
      </c>
      <c r="AH1132" s="260">
        <v>0.998855668601627</v>
      </c>
      <c r="AI1132" s="262">
        <v>0.92</v>
      </c>
      <c r="AJ1132" s="260">
        <v>0.984407484407484</v>
      </c>
      <c r="AK1132" s="260">
        <v>0.980139026812314</v>
      </c>
      <c r="AL1132" s="260">
        <v>0.985228951255539</v>
      </c>
      <c r="AM1132" s="260">
        <v>0.983382236767859</v>
      </c>
      <c r="AN1132" s="259">
        <v>0.99</v>
      </c>
      <c r="AO1132" s="264">
        <v>1</v>
      </c>
      <c r="AP1132" s="264">
        <v>1</v>
      </c>
      <c r="AQ1132" s="264">
        <v>1</v>
      </c>
      <c r="AR1132" s="265">
        <v>1</v>
      </c>
      <c r="AS1132" s="286">
        <v>0.0721861525408278</v>
      </c>
      <c r="AT1132" s="267">
        <v>0.166666666666667</v>
      </c>
      <c r="AU1132" s="268">
        <v>0.2</v>
      </c>
      <c r="AV1132" s="268">
        <v>0</v>
      </c>
      <c r="AW1132" s="268">
        <v>0.09375</v>
      </c>
      <c r="AX1132" s="224"/>
      <c r="AY1132" s="222"/>
    </row>
    <row r="1133" ht="15" spans="1:51">
      <c r="A1133" s="220"/>
      <c r="B1133" s="224"/>
      <c r="C1133" s="283" t="s">
        <v>1085</v>
      </c>
      <c r="D1133" s="111" t="s">
        <v>25</v>
      </c>
      <c r="E1133" s="111" t="s">
        <v>1086</v>
      </c>
      <c r="F1133" s="307" t="s">
        <v>1171</v>
      </c>
      <c r="G1133" s="307" t="s">
        <v>1171</v>
      </c>
      <c r="H1133" s="307" t="s">
        <v>1171</v>
      </c>
      <c r="I1133" s="307" t="s">
        <v>1171</v>
      </c>
      <c r="J1133" s="259">
        <v>0.9</v>
      </c>
      <c r="K1133" s="260">
        <v>0.974683544303797</v>
      </c>
      <c r="L1133" s="260">
        <v>0.932203389830508</v>
      </c>
      <c r="M1133" s="261">
        <v>0.967741935483871</v>
      </c>
      <c r="N1133" s="261">
        <v>0.984256926952141</v>
      </c>
      <c r="O1133" s="262">
        <v>0.9</v>
      </c>
      <c r="P1133" s="263">
        <v>0.972261848153432</v>
      </c>
      <c r="Q1133" s="260">
        <v>0.95993265993266</v>
      </c>
      <c r="R1133" s="260">
        <v>0.963849535906204</v>
      </c>
      <c r="S1133" s="260">
        <v>0.961671956493494</v>
      </c>
      <c r="T1133" s="262">
        <v>0.9</v>
      </c>
      <c r="U1133" s="260">
        <v>0.928831827547947</v>
      </c>
      <c r="V1133" s="260">
        <v>0.93030303030303</v>
      </c>
      <c r="W1133" s="260">
        <v>0.945774303859306</v>
      </c>
      <c r="X1133" s="260">
        <v>0.932726395307831</v>
      </c>
      <c r="Y1133" s="262">
        <v>0.92</v>
      </c>
      <c r="Z1133" s="262">
        <v>0.954866008462623</v>
      </c>
      <c r="AA1133" s="262">
        <v>0.959394904458599</v>
      </c>
      <c r="AB1133" s="262">
        <v>0.959156785243742</v>
      </c>
      <c r="AC1133" s="262">
        <v>0.953631569994897</v>
      </c>
      <c r="AD1133" s="262">
        <v>0.92</v>
      </c>
      <c r="AE1133" s="260">
        <v>0.999790136411333</v>
      </c>
      <c r="AF1133" s="260">
        <v>0.997693638285604</v>
      </c>
      <c r="AG1133" s="260">
        <v>0.998544973544974</v>
      </c>
      <c r="AH1133" s="260">
        <v>0.994946959534528</v>
      </c>
      <c r="AI1133" s="262">
        <v>0.92</v>
      </c>
      <c r="AJ1133" s="260">
        <v>0.973469651870066</v>
      </c>
      <c r="AK1133" s="260">
        <v>0.972077614765736</v>
      </c>
      <c r="AL1133" s="260">
        <v>0.974860910776839</v>
      </c>
      <c r="AM1133" s="260">
        <v>0.975428900570895</v>
      </c>
      <c r="AN1133" s="259">
        <v>0.99</v>
      </c>
      <c r="AO1133" s="264">
        <v>1</v>
      </c>
      <c r="AP1133" s="264">
        <v>1</v>
      </c>
      <c r="AQ1133" s="264">
        <v>1</v>
      </c>
      <c r="AR1133" s="265">
        <v>1</v>
      </c>
      <c r="AS1133" s="286">
        <v>0.0721861525408278</v>
      </c>
      <c r="AT1133" s="267">
        <v>0</v>
      </c>
      <c r="AU1133" s="268">
        <v>0.125</v>
      </c>
      <c r="AV1133" s="268">
        <v>0.117647058823529</v>
      </c>
      <c r="AW1133" s="268">
        <v>0.0365111561866126</v>
      </c>
      <c r="AX1133" s="224"/>
      <c r="AY1133" s="222"/>
    </row>
    <row r="1134" ht="15" spans="1:51">
      <c r="A1134" s="220"/>
      <c r="B1134" s="224"/>
      <c r="C1134" s="283" t="s">
        <v>1085</v>
      </c>
      <c r="D1134" s="111" t="s">
        <v>25</v>
      </c>
      <c r="E1134" s="111" t="s">
        <v>1086</v>
      </c>
      <c r="F1134" s="307" t="s">
        <v>1172</v>
      </c>
      <c r="G1134" s="307" t="s">
        <v>1172</v>
      </c>
      <c r="H1134" s="307" t="s">
        <v>1172</v>
      </c>
      <c r="I1134" s="307" t="s">
        <v>1172</v>
      </c>
      <c r="J1134" s="259">
        <v>0.9</v>
      </c>
      <c r="K1134" s="260">
        <v>0.974358974358974</v>
      </c>
      <c r="L1134" s="260">
        <v>0.936507936507937</v>
      </c>
      <c r="M1134" s="261">
        <v>0.967741935483871</v>
      </c>
      <c r="N1134" s="261">
        <v>0.976145637162586</v>
      </c>
      <c r="O1134" s="262">
        <v>0.9</v>
      </c>
      <c r="P1134" s="263">
        <v>0.974520289399182</v>
      </c>
      <c r="Q1134" s="260">
        <v>0.983948087431694</v>
      </c>
      <c r="R1134" s="260">
        <v>0.982485207100592</v>
      </c>
      <c r="S1134" s="260">
        <v>0.97562254026634</v>
      </c>
      <c r="T1134" s="262">
        <v>0.9</v>
      </c>
      <c r="U1134" s="260">
        <v>0.917112299465241</v>
      </c>
      <c r="V1134" s="260">
        <v>0.929644808743169</v>
      </c>
      <c r="W1134" s="260">
        <v>0.931360946745562</v>
      </c>
      <c r="X1134" s="260">
        <v>0.927960342208363</v>
      </c>
      <c r="Y1134" s="262">
        <v>0.92</v>
      </c>
      <c r="Z1134" s="262">
        <v>0.963976945244957</v>
      </c>
      <c r="AA1134" s="262">
        <v>0.956989247311828</v>
      </c>
      <c r="AB1134" s="262">
        <v>0.937974683544304</v>
      </c>
      <c r="AC1134" s="262">
        <v>0.958378341884958</v>
      </c>
      <c r="AD1134" s="262">
        <v>0.92</v>
      </c>
      <c r="AE1134" s="260">
        <v>0.997042878265155</v>
      </c>
      <c r="AF1134" s="260">
        <v>0.99492600422833</v>
      </c>
      <c r="AG1134" s="260">
        <v>0.997717937015062</v>
      </c>
      <c r="AH1134" s="260">
        <v>0.994240052662376</v>
      </c>
      <c r="AI1134" s="262">
        <v>0.92</v>
      </c>
      <c r="AJ1134" s="260">
        <v>0.976245804286083</v>
      </c>
      <c r="AK1134" s="260">
        <v>0.970921985815603</v>
      </c>
      <c r="AL1134" s="260">
        <v>0.974675972083749</v>
      </c>
      <c r="AM1134" s="260">
        <v>0.978423236514523</v>
      </c>
      <c r="AN1134" s="259">
        <v>0.99</v>
      </c>
      <c r="AO1134" s="264">
        <v>1</v>
      </c>
      <c r="AP1134" s="264">
        <v>1</v>
      </c>
      <c r="AQ1134" s="264">
        <v>1</v>
      </c>
      <c r="AR1134" s="265">
        <v>1</v>
      </c>
      <c r="AS1134" s="286">
        <v>0.0721861525408278</v>
      </c>
      <c r="AT1134" s="267">
        <v>0.0357142857142857</v>
      </c>
      <c r="AU1134" s="268">
        <v>0</v>
      </c>
      <c r="AV1134" s="268">
        <v>0.0434782608695652</v>
      </c>
      <c r="AW1134" s="268">
        <v>0.0392749244712991</v>
      </c>
      <c r="AX1134" s="224"/>
      <c r="AY1134" s="222"/>
    </row>
    <row r="1135" ht="15" spans="1:51">
      <c r="A1135" s="220"/>
      <c r="B1135" s="224"/>
      <c r="C1135" s="283" t="s">
        <v>1085</v>
      </c>
      <c r="D1135" s="111" t="s">
        <v>25</v>
      </c>
      <c r="E1135" s="111" t="s">
        <v>1086</v>
      </c>
      <c r="F1135" s="307" t="s">
        <v>1173</v>
      </c>
      <c r="G1135" s="307" t="s">
        <v>1173</v>
      </c>
      <c r="H1135" s="307" t="s">
        <v>1173</v>
      </c>
      <c r="I1135" s="307" t="s">
        <v>1173</v>
      </c>
      <c r="J1135" s="259">
        <v>0.9</v>
      </c>
      <c r="K1135" s="260">
        <v>0.96078431372549</v>
      </c>
      <c r="L1135" s="260">
        <v>0.974358974358974</v>
      </c>
      <c r="M1135" s="261">
        <v>1</v>
      </c>
      <c r="N1135" s="261">
        <v>0.984976525821596</v>
      </c>
      <c r="O1135" s="262">
        <v>0.9</v>
      </c>
      <c r="P1135" s="263">
        <v>0.983460282916213</v>
      </c>
      <c r="Q1135" s="260">
        <v>0.981867633726201</v>
      </c>
      <c r="R1135" s="260">
        <v>0.992463172319287</v>
      </c>
      <c r="S1135" s="260">
        <v>0.986766826923077</v>
      </c>
      <c r="T1135" s="262">
        <v>0.9</v>
      </c>
      <c r="U1135" s="260">
        <v>0.963438520130577</v>
      </c>
      <c r="V1135" s="260">
        <v>0.965548504079782</v>
      </c>
      <c r="W1135" s="260">
        <v>0.97156560465913</v>
      </c>
      <c r="X1135" s="260">
        <v>0.965336538461538</v>
      </c>
      <c r="Y1135" s="262">
        <v>0.92</v>
      </c>
      <c r="Z1135" s="262">
        <v>0.976164680390032</v>
      </c>
      <c r="AA1135" s="262">
        <v>0.972413793103448</v>
      </c>
      <c r="AB1135" s="262">
        <v>0.974248927038627</v>
      </c>
      <c r="AC1135" s="262">
        <v>0.972663583497413</v>
      </c>
      <c r="AD1135" s="262">
        <v>0.92</v>
      </c>
      <c r="AE1135" s="260">
        <v>0.999308556611927</v>
      </c>
      <c r="AF1135" s="260">
        <v>0.984338938344873</v>
      </c>
      <c r="AG1135" s="260">
        <v>0.999168053244592</v>
      </c>
      <c r="AH1135" s="260">
        <v>0.997258079645571</v>
      </c>
      <c r="AI1135" s="262">
        <v>0.92</v>
      </c>
      <c r="AJ1135" s="260">
        <v>0.979706468563145</v>
      </c>
      <c r="AK1135" s="260">
        <v>0.979193758127438</v>
      </c>
      <c r="AL1135" s="260">
        <v>0.985078751036198</v>
      </c>
      <c r="AM1135" s="260">
        <v>0.984672943461249</v>
      </c>
      <c r="AN1135" s="259">
        <v>0.99</v>
      </c>
      <c r="AO1135" s="264">
        <v>1</v>
      </c>
      <c r="AP1135" s="264">
        <v>1</v>
      </c>
      <c r="AQ1135" s="264">
        <v>1</v>
      </c>
      <c r="AR1135" s="265">
        <v>1</v>
      </c>
      <c r="AS1135" s="286">
        <v>0.0721861525408278</v>
      </c>
      <c r="AT1135" s="267">
        <v>0.178571428571429</v>
      </c>
      <c r="AU1135" s="268">
        <v>0.0869565217391304</v>
      </c>
      <c r="AV1135" s="268">
        <v>0.08</v>
      </c>
      <c r="AW1135" s="268">
        <v>0.0845323741007194</v>
      </c>
      <c r="AX1135" s="224"/>
      <c r="AY1135" s="222"/>
    </row>
    <row r="1136" ht="15" spans="1:51">
      <c r="A1136" s="220"/>
      <c r="B1136" s="224"/>
      <c r="C1136" s="283" t="s">
        <v>1085</v>
      </c>
      <c r="D1136" s="111" t="s">
        <v>25</v>
      </c>
      <c r="E1136" s="111" t="s">
        <v>1086</v>
      </c>
      <c r="F1136" s="307" t="s">
        <v>1174</v>
      </c>
      <c r="G1136" s="307" t="s">
        <v>1174</v>
      </c>
      <c r="H1136" s="307" t="s">
        <v>1174</v>
      </c>
      <c r="I1136" s="307" t="s">
        <v>1174</v>
      </c>
      <c r="J1136" s="259">
        <v>0.9</v>
      </c>
      <c r="K1136" s="260">
        <v>0.916666666666667</v>
      </c>
      <c r="L1136" s="260">
        <v>0.842105263157895</v>
      </c>
      <c r="M1136" s="261">
        <v>0.863636363636364</v>
      </c>
      <c r="N1136" s="261">
        <v>0.93503937007874</v>
      </c>
      <c r="O1136" s="262">
        <v>0.9</v>
      </c>
      <c r="P1136" s="263">
        <v>0.959174311926606</v>
      </c>
      <c r="Q1136" s="260">
        <v>0.927385892116183</v>
      </c>
      <c r="R1136" s="260">
        <v>0.948905109489051</v>
      </c>
      <c r="S1136" s="260">
        <v>0.965852206618503</v>
      </c>
      <c r="T1136" s="262">
        <v>0.9</v>
      </c>
      <c r="U1136" s="260">
        <v>0.875688073394495</v>
      </c>
      <c r="V1136" s="260">
        <v>0.904564315352697</v>
      </c>
      <c r="W1136" s="260">
        <v>0.894890510948905</v>
      </c>
      <c r="X1136" s="260">
        <v>0.896501339394431</v>
      </c>
      <c r="Y1136" s="262">
        <v>0.92</v>
      </c>
      <c r="Z1136" s="262">
        <v>0.933333333333333</v>
      </c>
      <c r="AA1136" s="262">
        <v>0.913746630727763</v>
      </c>
      <c r="AB1136" s="262">
        <v>0.916943521594684</v>
      </c>
      <c r="AC1136" s="262">
        <v>0.935673722250904</v>
      </c>
      <c r="AD1136" s="262">
        <v>0.92</v>
      </c>
      <c r="AE1136" s="260">
        <v>0.999084249084249</v>
      </c>
      <c r="AF1136" s="260">
        <v>0.999077490774908</v>
      </c>
      <c r="AG1136" s="260">
        <v>1</v>
      </c>
      <c r="AH1136" s="260">
        <v>0.998941296728972</v>
      </c>
      <c r="AI1136" s="262">
        <v>0.92</v>
      </c>
      <c r="AJ1136" s="260">
        <v>0.956273764258555</v>
      </c>
      <c r="AK1136" s="260">
        <v>0.948314606741573</v>
      </c>
      <c r="AL1136" s="260">
        <v>0.961699581089168</v>
      </c>
      <c r="AM1136" s="260">
        <v>0.969557294458141</v>
      </c>
      <c r="AN1136" s="259">
        <v>0.99</v>
      </c>
      <c r="AO1136" s="264">
        <v>1</v>
      </c>
      <c r="AP1136" s="264">
        <v>1</v>
      </c>
      <c r="AQ1136" s="264">
        <v>1</v>
      </c>
      <c r="AR1136" s="265">
        <v>1</v>
      </c>
      <c r="AS1136" s="286">
        <v>0.0721861525408278</v>
      </c>
      <c r="AT1136" s="267">
        <v>0</v>
      </c>
      <c r="AU1136" s="268">
        <v>0.166666666666667</v>
      </c>
      <c r="AV1136" s="268">
        <v>0</v>
      </c>
      <c r="AW1136" s="268">
        <v>0.0630630630630631</v>
      </c>
      <c r="AX1136" s="224"/>
      <c r="AY1136" s="222"/>
    </row>
    <row r="1137" ht="15" spans="1:51">
      <c r="A1137" s="220"/>
      <c r="B1137" s="224"/>
      <c r="C1137" s="283" t="s">
        <v>1085</v>
      </c>
      <c r="D1137" s="111" t="s">
        <v>25</v>
      </c>
      <c r="E1137" s="111" t="s">
        <v>1086</v>
      </c>
      <c r="F1137" s="307" t="s">
        <v>1175</v>
      </c>
      <c r="G1137" s="307" t="s">
        <v>1175</v>
      </c>
      <c r="H1137" s="307" t="s">
        <v>1175</v>
      </c>
      <c r="I1137" s="307" t="s">
        <v>1175</v>
      </c>
      <c r="J1137" s="259">
        <v>0.9</v>
      </c>
      <c r="K1137" s="260">
        <v>1</v>
      </c>
      <c r="L1137" s="260">
        <v>0.884615384615385</v>
      </c>
      <c r="M1137" s="261">
        <v>0.964285714285714</v>
      </c>
      <c r="N1137" s="261">
        <v>0.982326951399116</v>
      </c>
      <c r="O1137" s="262">
        <v>0.9</v>
      </c>
      <c r="P1137" s="263">
        <v>0.984098939929329</v>
      </c>
      <c r="Q1137" s="260">
        <v>0.985831469052946</v>
      </c>
      <c r="R1137" s="260">
        <v>0.986842105263158</v>
      </c>
      <c r="S1137" s="260">
        <v>0.981797263426059</v>
      </c>
      <c r="T1137" s="262">
        <v>0.9</v>
      </c>
      <c r="U1137" s="260">
        <v>0.901766784452297</v>
      </c>
      <c r="V1137" s="260">
        <v>0.947054436987323</v>
      </c>
      <c r="W1137" s="260">
        <v>0.944627192982456</v>
      </c>
      <c r="X1137" s="260">
        <v>0.926059086986892</v>
      </c>
      <c r="Y1137" s="262">
        <v>0.92</v>
      </c>
      <c r="Z1137" s="262">
        <v>0.951635846372688</v>
      </c>
      <c r="AA1137" s="262">
        <v>0.965337954939341</v>
      </c>
      <c r="AB1137" s="262">
        <v>0.96401028277635</v>
      </c>
      <c r="AC1137" s="262">
        <v>0.967109709394008</v>
      </c>
      <c r="AD1137" s="262">
        <v>0.92</v>
      </c>
      <c r="AE1137" s="260">
        <v>0.997245179063361</v>
      </c>
      <c r="AF1137" s="260">
        <v>0.997530864197531</v>
      </c>
      <c r="AG1137" s="260">
        <v>1</v>
      </c>
      <c r="AH1137" s="260">
        <v>0.997883244206774</v>
      </c>
      <c r="AI1137" s="262">
        <v>0.92</v>
      </c>
      <c r="AJ1137" s="260">
        <v>0.974808944240023</v>
      </c>
      <c r="AK1137" s="260">
        <v>0.978102189781022</v>
      </c>
      <c r="AL1137" s="260">
        <v>0.983732489832806</v>
      </c>
      <c r="AM1137" s="260">
        <v>0.982174831830427</v>
      </c>
      <c r="AN1137" s="259">
        <v>0.99</v>
      </c>
      <c r="AO1137" s="264">
        <v>1</v>
      </c>
      <c r="AP1137" s="264">
        <v>1</v>
      </c>
      <c r="AQ1137" s="264">
        <v>1</v>
      </c>
      <c r="AR1137" s="265">
        <v>1</v>
      </c>
      <c r="AS1137" s="286">
        <v>0.0721861525408278</v>
      </c>
      <c r="AT1137" s="267">
        <v>0.0833333333333333</v>
      </c>
      <c r="AU1137" s="268">
        <v>0</v>
      </c>
      <c r="AV1137" s="268">
        <v>0</v>
      </c>
      <c r="AW1137" s="268">
        <v>0.0429184549356223</v>
      </c>
      <c r="AX1137" s="224"/>
      <c r="AY1137" s="222"/>
    </row>
    <row r="1138" ht="15" spans="1:51">
      <c r="A1138" s="220"/>
      <c r="B1138" s="224"/>
      <c r="C1138" s="283" t="s">
        <v>1085</v>
      </c>
      <c r="D1138" s="111" t="s">
        <v>25</v>
      </c>
      <c r="E1138" s="111" t="s">
        <v>1086</v>
      </c>
      <c r="F1138" s="307" t="s">
        <v>1176</v>
      </c>
      <c r="G1138" s="307" t="s">
        <v>1176</v>
      </c>
      <c r="H1138" s="307" t="s">
        <v>1176</v>
      </c>
      <c r="I1138" s="307" t="s">
        <v>1176</v>
      </c>
      <c r="J1138" s="259">
        <v>0.9</v>
      </c>
      <c r="K1138" s="260">
        <v>0.985507246376812</v>
      </c>
      <c r="L1138" s="260">
        <v>0.879310344827586</v>
      </c>
      <c r="M1138" s="261">
        <v>0.918032786885246</v>
      </c>
      <c r="N1138" s="261">
        <v>0.926592797783934</v>
      </c>
      <c r="O1138" s="262">
        <v>0.9</v>
      </c>
      <c r="P1138" s="263">
        <v>0.917280794104377</v>
      </c>
      <c r="Q1138" s="260">
        <v>0.963513077171456</v>
      </c>
      <c r="R1138" s="260">
        <v>0.971403038427167</v>
      </c>
      <c r="S1138" s="260">
        <v>0.955979108729567</v>
      </c>
      <c r="T1138" s="262">
        <v>0.9</v>
      </c>
      <c r="U1138" s="260">
        <v>0.899533764475861</v>
      </c>
      <c r="V1138" s="260">
        <v>0.927349047465289</v>
      </c>
      <c r="W1138" s="260">
        <v>0.950402144772118</v>
      </c>
      <c r="X1138" s="260">
        <v>0.918758054670013</v>
      </c>
      <c r="Y1138" s="262">
        <v>0.92</v>
      </c>
      <c r="Z1138" s="262">
        <v>0.929285714285714</v>
      </c>
      <c r="AA1138" s="262">
        <v>0.94264943457189</v>
      </c>
      <c r="AB1138" s="262">
        <v>0.954545454545455</v>
      </c>
      <c r="AC1138" s="262">
        <v>0.944464718176691</v>
      </c>
      <c r="AD1138" s="262">
        <v>0.92</v>
      </c>
      <c r="AE1138" s="260">
        <v>0.997959183673469</v>
      </c>
      <c r="AF1138" s="260">
        <v>1</v>
      </c>
      <c r="AG1138" s="260">
        <v>0.98159509202454</v>
      </c>
      <c r="AH1138" s="260">
        <v>0.996805242678681</v>
      </c>
      <c r="AI1138" s="262">
        <v>0.92</v>
      </c>
      <c r="AJ1138" s="260">
        <v>0.956019381289601</v>
      </c>
      <c r="AK1138" s="260">
        <v>0.961014994232987</v>
      </c>
      <c r="AL1138" s="260">
        <v>0.971905846621109</v>
      </c>
      <c r="AM1138" s="260">
        <v>0.966769982915679</v>
      </c>
      <c r="AN1138" s="259">
        <v>0.99</v>
      </c>
      <c r="AO1138" s="264">
        <v>1</v>
      </c>
      <c r="AP1138" s="264">
        <v>1</v>
      </c>
      <c r="AQ1138" s="264">
        <v>1</v>
      </c>
      <c r="AR1138" s="265">
        <v>1</v>
      </c>
      <c r="AS1138" s="286">
        <v>0.0721861525408278</v>
      </c>
      <c r="AT1138" s="267">
        <v>0.0392156862745098</v>
      </c>
      <c r="AU1138" s="268">
        <v>0.142857142857143</v>
      </c>
      <c r="AV1138" s="268">
        <v>0.0909090909090909</v>
      </c>
      <c r="AW1138" s="268">
        <v>0.0646817248459959</v>
      </c>
      <c r="AX1138" s="224"/>
      <c r="AY1138" s="222"/>
    </row>
    <row r="1139" ht="15" spans="1:51">
      <c r="A1139" s="220"/>
      <c r="B1139" s="224"/>
      <c r="C1139" s="283" t="s">
        <v>1085</v>
      </c>
      <c r="D1139" s="111" t="s">
        <v>25</v>
      </c>
      <c r="E1139" s="111" t="s">
        <v>1086</v>
      </c>
      <c r="F1139" s="307" t="s">
        <v>1177</v>
      </c>
      <c r="G1139" s="307" t="s">
        <v>1177</v>
      </c>
      <c r="H1139" s="307" t="s">
        <v>1177</v>
      </c>
      <c r="I1139" s="307" t="s">
        <v>1177</v>
      </c>
      <c r="J1139" s="259">
        <v>0.9</v>
      </c>
      <c r="K1139" s="260">
        <v>0.967741935483871</v>
      </c>
      <c r="L1139" s="260">
        <v>0.923076923076923</v>
      </c>
      <c r="M1139" s="261">
        <v>0.962962962962963</v>
      </c>
      <c r="N1139" s="261">
        <v>0.960813865862849</v>
      </c>
      <c r="O1139" s="262">
        <v>0.9</v>
      </c>
      <c r="P1139" s="263">
        <v>0.981196581196581</v>
      </c>
      <c r="Q1139" s="260">
        <v>0.99013299013299</v>
      </c>
      <c r="R1139" s="260">
        <v>0.988839285714286</v>
      </c>
      <c r="S1139" s="260">
        <v>0.984404582357283</v>
      </c>
      <c r="T1139" s="262">
        <v>0.9</v>
      </c>
      <c r="U1139" s="260">
        <v>0.905033238366572</v>
      </c>
      <c r="V1139" s="260">
        <v>0.951951951951952</v>
      </c>
      <c r="W1139" s="260">
        <v>0.942801339285714</v>
      </c>
      <c r="X1139" s="260">
        <v>0.937265346725283</v>
      </c>
      <c r="Y1139" s="262">
        <v>0.92</v>
      </c>
      <c r="Z1139" s="262">
        <v>0.972039473684211</v>
      </c>
      <c r="AA1139" s="262">
        <v>0.966236345580934</v>
      </c>
      <c r="AB1139" s="262">
        <v>0.984567901234568</v>
      </c>
      <c r="AC1139" s="262">
        <v>0.977341842635028</v>
      </c>
      <c r="AD1139" s="262">
        <v>0.92</v>
      </c>
      <c r="AE1139" s="260">
        <v>0.998010798522307</v>
      </c>
      <c r="AF1139" s="260">
        <v>0.995092311287684</v>
      </c>
      <c r="AG1139" s="260">
        <v>0.991189427312775</v>
      </c>
      <c r="AH1139" s="260">
        <v>0.997541523549617</v>
      </c>
      <c r="AI1139" s="262">
        <v>0.92</v>
      </c>
      <c r="AJ1139" s="260">
        <v>0.981487195310089</v>
      </c>
      <c r="AK1139" s="260">
        <v>0.981431566337227</v>
      </c>
      <c r="AL1139" s="260">
        <v>0.99007561436673</v>
      </c>
      <c r="AM1139" s="260">
        <v>0.98829158072219</v>
      </c>
      <c r="AN1139" s="259">
        <v>0.99</v>
      </c>
      <c r="AO1139" s="264">
        <v>1</v>
      </c>
      <c r="AP1139" s="264">
        <v>1</v>
      </c>
      <c r="AQ1139" s="264">
        <v>1</v>
      </c>
      <c r="AR1139" s="265">
        <v>1</v>
      </c>
      <c r="AS1139" s="286">
        <v>0.0721861525408278</v>
      </c>
      <c r="AT1139" s="267">
        <v>0.0540540540540541</v>
      </c>
      <c r="AU1139" s="268">
        <v>0.0357142857142857</v>
      </c>
      <c r="AV1139" s="268">
        <v>0.114285714285714</v>
      </c>
      <c r="AW1139" s="268">
        <v>0.0456490727532097</v>
      </c>
      <c r="AX1139" s="224"/>
      <c r="AY1139" s="222"/>
    </row>
    <row r="1140" ht="15" spans="1:51">
      <c r="A1140" s="220"/>
      <c r="B1140" s="224"/>
      <c r="C1140" s="283" t="s">
        <v>1085</v>
      </c>
      <c r="D1140" s="111" t="s">
        <v>25</v>
      </c>
      <c r="E1140" s="111" t="s">
        <v>1086</v>
      </c>
      <c r="F1140" s="307" t="s">
        <v>1178</v>
      </c>
      <c r="G1140" s="307" t="s">
        <v>1178</v>
      </c>
      <c r="H1140" s="307" t="s">
        <v>1178</v>
      </c>
      <c r="I1140" s="307" t="s">
        <v>1178</v>
      </c>
      <c r="J1140" s="259">
        <v>0.9</v>
      </c>
      <c r="K1140" s="260">
        <v>0.955882352941177</v>
      </c>
      <c r="L1140" s="260">
        <v>0.892857142857143</v>
      </c>
      <c r="M1140" s="261">
        <v>0.981481481481482</v>
      </c>
      <c r="N1140" s="261">
        <v>0.954378219278882</v>
      </c>
      <c r="O1140" s="262">
        <v>0.9</v>
      </c>
      <c r="P1140" s="263">
        <v>0.959057486631016</v>
      </c>
      <c r="Q1140" s="260">
        <v>0.95046904315197</v>
      </c>
      <c r="R1140" s="260">
        <v>0.958503054989817</v>
      </c>
      <c r="S1140" s="260">
        <v>0.953275361221767</v>
      </c>
      <c r="T1140" s="262">
        <v>0.9</v>
      </c>
      <c r="U1140" s="260">
        <v>0.940006684491979</v>
      </c>
      <c r="V1140" s="260">
        <v>0.94859287054409</v>
      </c>
      <c r="W1140" s="260">
        <v>0.941700610997963</v>
      </c>
      <c r="X1140" s="260">
        <v>0.933168059195897</v>
      </c>
      <c r="Y1140" s="262">
        <v>0.92</v>
      </c>
      <c r="Z1140" s="262">
        <v>0.973176865046102</v>
      </c>
      <c r="AA1140" s="262">
        <v>0.972533062054934</v>
      </c>
      <c r="AB1140" s="262">
        <v>0.968253968253968</v>
      </c>
      <c r="AC1140" s="262">
        <v>0.970868967623702</v>
      </c>
      <c r="AD1140" s="262">
        <v>0.92</v>
      </c>
      <c r="AE1140" s="260">
        <v>0.997041420118343</v>
      </c>
      <c r="AF1140" s="260">
        <v>0.997585998792999</v>
      </c>
      <c r="AG1140" s="260">
        <v>0.994326777609682</v>
      </c>
      <c r="AH1140" s="260">
        <v>0.997544210704123</v>
      </c>
      <c r="AI1140" s="262">
        <v>0.92</v>
      </c>
      <c r="AJ1140" s="260">
        <v>0.977427894663508</v>
      </c>
      <c r="AK1140" s="260">
        <v>0.979440789473684</v>
      </c>
      <c r="AL1140" s="260">
        <v>0.983553343432158</v>
      </c>
      <c r="AM1140" s="260">
        <v>0.985175692685664</v>
      </c>
      <c r="AN1140" s="259">
        <v>0.99</v>
      </c>
      <c r="AO1140" s="264">
        <v>1</v>
      </c>
      <c r="AP1140" s="264">
        <v>1</v>
      </c>
      <c r="AQ1140" s="264">
        <v>1</v>
      </c>
      <c r="AR1140" s="265">
        <v>1</v>
      </c>
      <c r="AS1140" s="286">
        <v>0.0721861525408278</v>
      </c>
      <c r="AT1140" s="267">
        <v>0</v>
      </c>
      <c r="AU1140" s="268">
        <v>0</v>
      </c>
      <c r="AV1140" s="268">
        <v>0.136363636363636</v>
      </c>
      <c r="AW1140" s="268">
        <v>0.0506993006993007</v>
      </c>
      <c r="AX1140" s="224"/>
      <c r="AY1140" s="222"/>
    </row>
    <row r="1141" ht="15" spans="1:51">
      <c r="A1141" s="220"/>
      <c r="B1141" s="224"/>
      <c r="C1141" s="283" t="s">
        <v>1085</v>
      </c>
      <c r="D1141" s="111" t="s">
        <v>25</v>
      </c>
      <c r="E1141" s="111" t="s">
        <v>1086</v>
      </c>
      <c r="F1141" s="307" t="s">
        <v>1179</v>
      </c>
      <c r="G1141" s="307" t="s">
        <v>1179</v>
      </c>
      <c r="H1141" s="307" t="s">
        <v>1179</v>
      </c>
      <c r="I1141" s="307" t="s">
        <v>1179</v>
      </c>
      <c r="J1141" s="259">
        <v>0.9</v>
      </c>
      <c r="K1141" s="260">
        <v>1</v>
      </c>
      <c r="L1141" s="260">
        <v>0.972222222222222</v>
      </c>
      <c r="M1141" s="261">
        <v>1</v>
      </c>
      <c r="N1141" s="261">
        <v>0.97682119205298</v>
      </c>
      <c r="O1141" s="262">
        <v>0.9</v>
      </c>
      <c r="P1141" s="263">
        <v>0.99067693554925</v>
      </c>
      <c r="Q1141" s="260">
        <v>0.985695127402772</v>
      </c>
      <c r="R1141" s="260">
        <v>0.99654305468259</v>
      </c>
      <c r="S1141" s="260">
        <v>0.991793144862179</v>
      </c>
      <c r="T1141" s="262">
        <v>0.9</v>
      </c>
      <c r="U1141" s="260">
        <v>0.963113092825294</v>
      </c>
      <c r="V1141" s="260">
        <v>0.976754582029504</v>
      </c>
      <c r="W1141" s="260">
        <v>0.97171590194846</v>
      </c>
      <c r="X1141" s="260">
        <v>0.964429111375384</v>
      </c>
      <c r="Y1141" s="262">
        <v>0.92</v>
      </c>
      <c r="Z1141" s="262">
        <v>0.983446932814021</v>
      </c>
      <c r="AA1141" s="262">
        <v>0.989772727272727</v>
      </c>
      <c r="AB1141" s="262">
        <v>0.970909090909091</v>
      </c>
      <c r="AC1141" s="262">
        <v>0.985549265957936</v>
      </c>
      <c r="AD1141" s="262">
        <v>0.92</v>
      </c>
      <c r="AE1141" s="260">
        <v>1</v>
      </c>
      <c r="AF1141" s="260">
        <v>0.998384491114701</v>
      </c>
      <c r="AG1141" s="260">
        <v>0.99016393442623</v>
      </c>
      <c r="AH1141" s="260">
        <v>0.997250373163642</v>
      </c>
      <c r="AI1141" s="262">
        <v>0.92</v>
      </c>
      <c r="AJ1141" s="260">
        <v>0.988592518033887</v>
      </c>
      <c r="AK1141" s="260">
        <v>0.991979467436638</v>
      </c>
      <c r="AL1141" s="260">
        <v>0.989817792068596</v>
      </c>
      <c r="AM1141" s="260">
        <v>0.992771355441172</v>
      </c>
      <c r="AN1141" s="259">
        <v>0.99</v>
      </c>
      <c r="AO1141" s="264">
        <v>1</v>
      </c>
      <c r="AP1141" s="264">
        <v>1</v>
      </c>
      <c r="AQ1141" s="264">
        <v>1</v>
      </c>
      <c r="AR1141" s="265">
        <v>1</v>
      </c>
      <c r="AS1141" s="286">
        <v>0.0721861525408278</v>
      </c>
      <c r="AT1141" s="267">
        <v>0.0526315789473684</v>
      </c>
      <c r="AU1141" s="268">
        <v>0.0555555555555556</v>
      </c>
      <c r="AV1141" s="268">
        <v>0.0952380952380952</v>
      </c>
      <c r="AW1141" s="268">
        <v>0.0551724137931034</v>
      </c>
      <c r="AX1141" s="224"/>
      <c r="AY1141" s="222"/>
    </row>
    <row r="1142" ht="15" spans="1:51">
      <c r="A1142" s="220"/>
      <c r="B1142" s="224"/>
      <c r="C1142" s="283" t="s">
        <v>1085</v>
      </c>
      <c r="D1142" s="111" t="s">
        <v>25</v>
      </c>
      <c r="E1142" s="111" t="s">
        <v>1086</v>
      </c>
      <c r="F1142" s="307" t="s">
        <v>1180</v>
      </c>
      <c r="G1142" s="307" t="s">
        <v>1180</v>
      </c>
      <c r="H1142" s="307" t="s">
        <v>1180</v>
      </c>
      <c r="I1142" s="307" t="s">
        <v>1180</v>
      </c>
      <c r="J1142" s="259">
        <v>0.9</v>
      </c>
      <c r="K1142" s="260">
        <v>0.857142857142857</v>
      </c>
      <c r="L1142" s="260">
        <v>0.96</v>
      </c>
      <c r="M1142" s="261">
        <v>1</v>
      </c>
      <c r="N1142" s="261">
        <v>0.958053691275168</v>
      </c>
      <c r="O1142" s="262">
        <v>0.9</v>
      </c>
      <c r="P1142" s="263">
        <v>0.984302533000357</v>
      </c>
      <c r="Q1142" s="260">
        <v>0.990497076023392</v>
      </c>
      <c r="R1142" s="260">
        <v>0.952201933404941</v>
      </c>
      <c r="S1142" s="260">
        <v>0.983929592420158</v>
      </c>
      <c r="T1142" s="262">
        <v>0.9</v>
      </c>
      <c r="U1142" s="260">
        <v>0.944345344273992</v>
      </c>
      <c r="V1142" s="260">
        <v>0.960526315789474</v>
      </c>
      <c r="W1142" s="260">
        <v>0.936627282491944</v>
      </c>
      <c r="X1142" s="260">
        <v>0.954933431348526</v>
      </c>
      <c r="Y1142" s="262">
        <v>0.92</v>
      </c>
      <c r="Z1142" s="262">
        <v>0.955307262569832</v>
      </c>
      <c r="AA1142" s="262">
        <v>0.962524654832347</v>
      </c>
      <c r="AB1142" s="262">
        <v>0.966183574879227</v>
      </c>
      <c r="AC1142" s="262">
        <v>0.962393721386527</v>
      </c>
      <c r="AD1142" s="262">
        <v>0.92</v>
      </c>
      <c r="AE1142" s="260">
        <v>0.998102466793169</v>
      </c>
      <c r="AF1142" s="260">
        <v>0.999627004848937</v>
      </c>
      <c r="AG1142" s="260">
        <v>1</v>
      </c>
      <c r="AH1142" s="260">
        <v>0.998127816942101</v>
      </c>
      <c r="AI1142" s="262">
        <v>0.92</v>
      </c>
      <c r="AJ1142" s="260">
        <v>0.980538922155689</v>
      </c>
      <c r="AK1142" s="260">
        <v>0.977078891257996</v>
      </c>
      <c r="AL1142" s="260">
        <v>0.978910369068541</v>
      </c>
      <c r="AM1142" s="260">
        <v>0.983841717450618</v>
      </c>
      <c r="AN1142" s="259">
        <v>0.99</v>
      </c>
      <c r="AO1142" s="264">
        <v>1</v>
      </c>
      <c r="AP1142" s="264">
        <v>1</v>
      </c>
      <c r="AQ1142" s="264">
        <v>1</v>
      </c>
      <c r="AR1142" s="265">
        <v>1</v>
      </c>
      <c r="AS1142" s="286">
        <v>0.0721861525408278</v>
      </c>
      <c r="AT1142" s="267">
        <v>0</v>
      </c>
      <c r="AU1142" s="268">
        <v>0</v>
      </c>
      <c r="AV1142" s="268">
        <v>0</v>
      </c>
      <c r="AW1142" s="268">
        <v>0.0444444444444444</v>
      </c>
      <c r="AX1142" s="224"/>
      <c r="AY1142" s="222"/>
    </row>
    <row r="1143" ht="15" spans="1:51">
      <c r="A1143" s="220"/>
      <c r="B1143" s="224"/>
      <c r="C1143" s="283" t="s">
        <v>1085</v>
      </c>
      <c r="D1143" s="111" t="s">
        <v>25</v>
      </c>
      <c r="E1143" s="111" t="s">
        <v>1086</v>
      </c>
      <c r="F1143" s="307" t="s">
        <v>1181</v>
      </c>
      <c r="G1143" s="307" t="s">
        <v>1181</v>
      </c>
      <c r="H1143" s="307" t="s">
        <v>1181</v>
      </c>
      <c r="I1143" s="307" t="s">
        <v>1181</v>
      </c>
      <c r="J1143" s="259">
        <v>0.9</v>
      </c>
      <c r="K1143" s="260">
        <v>0.926315789473684</v>
      </c>
      <c r="L1143" s="260">
        <v>0.935064935064935</v>
      </c>
      <c r="M1143" s="261">
        <v>0.987012987012987</v>
      </c>
      <c r="N1143" s="261">
        <v>0.964006259780908</v>
      </c>
      <c r="O1143" s="262">
        <v>0.9</v>
      </c>
      <c r="P1143" s="263">
        <v>0.941405237231009</v>
      </c>
      <c r="Q1143" s="260">
        <v>0.974137931034483</v>
      </c>
      <c r="R1143" s="260">
        <v>0.97536460386283</v>
      </c>
      <c r="S1143" s="260">
        <v>0.969056876618538</v>
      </c>
      <c r="T1143" s="262">
        <v>0.9</v>
      </c>
      <c r="U1143" s="260">
        <v>0.918071039668136</v>
      </c>
      <c r="V1143" s="260">
        <v>0.941379310344828</v>
      </c>
      <c r="W1143" s="260">
        <v>0.939298383918013</v>
      </c>
      <c r="X1143" s="260">
        <v>0.933856675938291</v>
      </c>
      <c r="Y1143" s="262">
        <v>0.92</v>
      </c>
      <c r="Z1143" s="262">
        <v>0.960698689956332</v>
      </c>
      <c r="AA1143" s="262">
        <v>0.967012828344533</v>
      </c>
      <c r="AB1143" s="262">
        <v>0.968061674008811</v>
      </c>
      <c r="AC1143" s="262">
        <v>0.963770500795349</v>
      </c>
      <c r="AD1143" s="262">
        <v>0.92</v>
      </c>
      <c r="AE1143" s="260">
        <v>0.994436014162873</v>
      </c>
      <c r="AF1143" s="260">
        <v>0.996214728148658</v>
      </c>
      <c r="AG1143" s="260">
        <v>0.998702983138781</v>
      </c>
      <c r="AH1143" s="260">
        <v>0.994117371332146</v>
      </c>
      <c r="AI1143" s="262">
        <v>0.92</v>
      </c>
      <c r="AJ1143" s="260">
        <v>0.971989697359948</v>
      </c>
      <c r="AK1143" s="260">
        <v>0.974203634942349</v>
      </c>
      <c r="AL1143" s="260">
        <v>0.982617416012034</v>
      </c>
      <c r="AM1143" s="260">
        <v>0.976908722015197</v>
      </c>
      <c r="AN1143" s="259">
        <v>0.99</v>
      </c>
      <c r="AO1143" s="264">
        <v>1</v>
      </c>
      <c r="AP1143" s="264">
        <v>1</v>
      </c>
      <c r="AQ1143" s="264">
        <v>1</v>
      </c>
      <c r="AR1143" s="265">
        <v>1</v>
      </c>
      <c r="AS1143" s="286">
        <v>0.0721861525408278</v>
      </c>
      <c r="AT1143" s="267">
        <v>0</v>
      </c>
      <c r="AU1143" s="268">
        <v>0.117647058823529</v>
      </c>
      <c r="AV1143" s="268">
        <v>0.115384615384615</v>
      </c>
      <c r="AW1143" s="268">
        <v>0.0718654434250764</v>
      </c>
      <c r="AX1143" s="224"/>
      <c r="AY1143" s="222"/>
    </row>
    <row r="1144" ht="15" spans="1:51">
      <c r="A1144" s="220"/>
      <c r="B1144" s="224"/>
      <c r="C1144" s="283" t="s">
        <v>1085</v>
      </c>
      <c r="D1144" s="111" t="s">
        <v>25</v>
      </c>
      <c r="E1144" s="111" t="s">
        <v>1086</v>
      </c>
      <c r="F1144" s="307" t="s">
        <v>1182</v>
      </c>
      <c r="G1144" s="307" t="s">
        <v>1182</v>
      </c>
      <c r="H1144" s="307" t="s">
        <v>1182</v>
      </c>
      <c r="I1144" s="307" t="s">
        <v>1182</v>
      </c>
      <c r="J1144" s="259">
        <v>0.9</v>
      </c>
      <c r="K1144" s="260">
        <v>0.982456140350877</v>
      </c>
      <c r="L1144" s="260">
        <v>1</v>
      </c>
      <c r="M1144" s="261">
        <v>1</v>
      </c>
      <c r="N1144" s="261">
        <v>0.967871485943775</v>
      </c>
      <c r="O1144" s="262">
        <v>0.9</v>
      </c>
      <c r="P1144" s="263">
        <v>0.915607149437995</v>
      </c>
      <c r="Q1144" s="260">
        <v>0.976835492736553</v>
      </c>
      <c r="R1144" s="260">
        <v>0.974480399894765</v>
      </c>
      <c r="S1144" s="260">
        <v>0.914766388953097</v>
      </c>
      <c r="T1144" s="262">
        <v>0.9</v>
      </c>
      <c r="U1144" s="260">
        <v>0.837295006449235</v>
      </c>
      <c r="V1144" s="260">
        <v>0.915194346289753</v>
      </c>
      <c r="W1144" s="260">
        <v>0.854248881873191</v>
      </c>
      <c r="X1144" s="260">
        <v>0.863360903691346</v>
      </c>
      <c r="Y1144" s="262">
        <v>0.92</v>
      </c>
      <c r="Z1144" s="262">
        <v>0.904832713754647</v>
      </c>
      <c r="AA1144" s="262">
        <v>0.938191881918819</v>
      </c>
      <c r="AB1144" s="262">
        <v>0.936139332365747</v>
      </c>
      <c r="AC1144" s="262">
        <v>0.907198162486571</v>
      </c>
      <c r="AD1144" s="262">
        <v>0.92</v>
      </c>
      <c r="AE1144" s="260">
        <v>0.992816091954023</v>
      </c>
      <c r="AF1144" s="260">
        <v>1</v>
      </c>
      <c r="AG1144" s="260">
        <v>0.997690531177829</v>
      </c>
      <c r="AH1144" s="260">
        <v>0.996015709488303</v>
      </c>
      <c r="AI1144" s="262">
        <v>0.92</v>
      </c>
      <c r="AJ1144" s="260">
        <v>0.953337271116361</v>
      </c>
      <c r="AK1144" s="260">
        <v>0.964482378854626</v>
      </c>
      <c r="AL1144" s="260">
        <v>0.965701559020045</v>
      </c>
      <c r="AM1144" s="260">
        <v>0.960569481664177</v>
      </c>
      <c r="AN1144" s="259">
        <v>0.99</v>
      </c>
      <c r="AO1144" s="264">
        <v>1</v>
      </c>
      <c r="AP1144" s="264">
        <v>1</v>
      </c>
      <c r="AQ1144" s="264">
        <v>1</v>
      </c>
      <c r="AR1144" s="265">
        <v>1</v>
      </c>
      <c r="AS1144" s="286">
        <v>0.0721861525408278</v>
      </c>
      <c r="AT1144" s="267">
        <v>0</v>
      </c>
      <c r="AU1144" s="268">
        <v>0</v>
      </c>
      <c r="AV1144" s="268">
        <v>0.0526315789473684</v>
      </c>
      <c r="AW1144" s="268">
        <v>0.0244360902255639</v>
      </c>
      <c r="AX1144" s="224"/>
      <c r="AY1144" s="222"/>
    </row>
    <row r="1145" ht="15" spans="1:51">
      <c r="A1145" s="220"/>
      <c r="B1145" s="224"/>
      <c r="C1145" s="283" t="s">
        <v>1085</v>
      </c>
      <c r="D1145" s="111" t="s">
        <v>25</v>
      </c>
      <c r="E1145" s="111" t="s">
        <v>1086</v>
      </c>
      <c r="F1145" s="307" t="s">
        <v>1183</v>
      </c>
      <c r="G1145" s="307" t="s">
        <v>1183</v>
      </c>
      <c r="H1145" s="307" t="s">
        <v>1183</v>
      </c>
      <c r="I1145" s="307" t="s">
        <v>1183</v>
      </c>
      <c r="J1145" s="259">
        <v>0.9</v>
      </c>
      <c r="K1145" s="260">
        <v>0.94</v>
      </c>
      <c r="L1145" s="260">
        <v>0.948717948717949</v>
      </c>
      <c r="M1145" s="261">
        <v>0.933333333333333</v>
      </c>
      <c r="N1145" s="261">
        <v>0.955445544554455</v>
      </c>
      <c r="O1145" s="262">
        <v>0.9</v>
      </c>
      <c r="P1145" s="263">
        <v>0.930630825926729</v>
      </c>
      <c r="Q1145" s="260">
        <v>0.953558808682484</v>
      </c>
      <c r="R1145" s="260">
        <v>0.94566712517194</v>
      </c>
      <c r="S1145" s="260">
        <v>0.949480685732385</v>
      </c>
      <c r="T1145" s="262">
        <v>0.9</v>
      </c>
      <c r="U1145" s="260">
        <v>0.913722089746369</v>
      </c>
      <c r="V1145" s="260">
        <v>0.941948510853104</v>
      </c>
      <c r="W1145" s="260">
        <v>0.918844566712517</v>
      </c>
      <c r="X1145" s="260">
        <v>0.925303208266797</v>
      </c>
      <c r="Y1145" s="262">
        <v>0.92</v>
      </c>
      <c r="Z1145" s="262">
        <v>0.930327868852459</v>
      </c>
      <c r="AA1145" s="262">
        <v>0.939977349943375</v>
      </c>
      <c r="AB1145" s="262">
        <v>0.957446808510638</v>
      </c>
      <c r="AC1145" s="262">
        <v>0.956437933693138</v>
      </c>
      <c r="AD1145" s="262">
        <v>0.92</v>
      </c>
      <c r="AE1145" s="260">
        <v>0.998355263157895</v>
      </c>
      <c r="AF1145" s="260">
        <v>0.995490417136415</v>
      </c>
      <c r="AG1145" s="260">
        <v>0.91044776119403</v>
      </c>
      <c r="AH1145" s="260">
        <v>0.995296331138288</v>
      </c>
      <c r="AI1145" s="262">
        <v>0.92</v>
      </c>
      <c r="AJ1145" s="260">
        <v>0.952585435677223</v>
      </c>
      <c r="AK1145" s="260">
        <v>0.964385474860335</v>
      </c>
      <c r="AL1145" s="260">
        <v>0.970802919708029</v>
      </c>
      <c r="AM1145" s="260">
        <v>0.974173564421055</v>
      </c>
      <c r="AN1145" s="259">
        <v>0.99</v>
      </c>
      <c r="AO1145" s="264">
        <v>1</v>
      </c>
      <c r="AP1145" s="264">
        <v>1</v>
      </c>
      <c r="AQ1145" s="264">
        <v>1</v>
      </c>
      <c r="AR1145" s="265">
        <v>1</v>
      </c>
      <c r="AS1145" s="286">
        <v>0.0721861525408278</v>
      </c>
      <c r="AT1145" s="267">
        <v>0.0714285714285714</v>
      </c>
      <c r="AU1145" s="268">
        <v>0</v>
      </c>
      <c r="AV1145" s="268">
        <v>0</v>
      </c>
      <c r="AW1145" s="268">
        <v>0.0276073619631902</v>
      </c>
      <c r="AX1145" s="224"/>
      <c r="AY1145" s="222"/>
    </row>
    <row r="1146" ht="15" spans="1:51">
      <c r="A1146" s="220"/>
      <c r="B1146" s="224"/>
      <c r="C1146" s="283" t="s">
        <v>1085</v>
      </c>
      <c r="D1146" s="111" t="s">
        <v>25</v>
      </c>
      <c r="E1146" s="111" t="s">
        <v>1086</v>
      </c>
      <c r="F1146" s="307" t="s">
        <v>1184</v>
      </c>
      <c r="G1146" s="307" t="s">
        <v>1184</v>
      </c>
      <c r="H1146" s="307" t="s">
        <v>1184</v>
      </c>
      <c r="I1146" s="307" t="s">
        <v>1184</v>
      </c>
      <c r="J1146" s="259">
        <v>0.9</v>
      </c>
      <c r="K1146" s="260">
        <v>0.985294117647059</v>
      </c>
      <c r="L1146" s="260">
        <v>0.890909090909091</v>
      </c>
      <c r="M1146" s="261">
        <v>0.983606557377049</v>
      </c>
      <c r="N1146" s="261">
        <v>0.972356599861783</v>
      </c>
      <c r="O1146" s="262">
        <v>0.9</v>
      </c>
      <c r="P1146" s="263">
        <v>0.972655007949126</v>
      </c>
      <c r="Q1146" s="260">
        <v>0.970650636492221</v>
      </c>
      <c r="R1146" s="260">
        <v>0.978851237683249</v>
      </c>
      <c r="S1146" s="260">
        <v>0.96673568959235</v>
      </c>
      <c r="T1146" s="262">
        <v>0.9</v>
      </c>
      <c r="U1146" s="260">
        <v>0.904769475357711</v>
      </c>
      <c r="V1146" s="260">
        <v>0.912659123055163</v>
      </c>
      <c r="W1146" s="260">
        <v>0.902907954818553</v>
      </c>
      <c r="X1146" s="260">
        <v>0.914808528034269</v>
      </c>
      <c r="Y1146" s="262">
        <v>0.92</v>
      </c>
      <c r="Z1146" s="262">
        <v>0.916098226466576</v>
      </c>
      <c r="AA1146" s="262">
        <v>0.923295454545455</v>
      </c>
      <c r="AB1146" s="262">
        <v>0.924302788844621</v>
      </c>
      <c r="AC1146" s="262">
        <v>0.931599607458292</v>
      </c>
      <c r="AD1146" s="262">
        <v>0.92</v>
      </c>
      <c r="AE1146" s="260">
        <v>0.997289972899729</v>
      </c>
      <c r="AF1146" s="260">
        <v>0.994871794871795</v>
      </c>
      <c r="AG1146" s="260">
        <v>0.989285714285714</v>
      </c>
      <c r="AH1146" s="260">
        <v>0.990492468753338</v>
      </c>
      <c r="AI1146" s="262">
        <v>0.92</v>
      </c>
      <c r="AJ1146" s="260">
        <v>0.963383187209902</v>
      </c>
      <c r="AK1146" s="260">
        <v>0.95632672332389</v>
      </c>
      <c r="AL1146" s="260">
        <v>0.967853509664293</v>
      </c>
      <c r="AM1146" s="260">
        <v>0.970462041592129</v>
      </c>
      <c r="AN1146" s="259">
        <v>0.99</v>
      </c>
      <c r="AO1146" s="264">
        <v>1</v>
      </c>
      <c r="AP1146" s="264">
        <v>1</v>
      </c>
      <c r="AQ1146" s="264">
        <v>1</v>
      </c>
      <c r="AR1146" s="265">
        <v>1</v>
      </c>
      <c r="AS1146" s="286">
        <v>0.0721861525408278</v>
      </c>
      <c r="AT1146" s="267">
        <v>0.0666666666666667</v>
      </c>
      <c r="AU1146" s="268">
        <v>0</v>
      </c>
      <c r="AV1146" s="268">
        <v>0.08</v>
      </c>
      <c r="AW1146" s="268">
        <v>0.0596745027124774</v>
      </c>
      <c r="AX1146" s="224"/>
      <c r="AY1146" s="222"/>
    </row>
    <row r="1147" ht="15" spans="1:51">
      <c r="A1147" s="220"/>
      <c r="B1147" s="224"/>
      <c r="C1147" s="283" t="s">
        <v>1085</v>
      </c>
      <c r="D1147" s="111" t="s">
        <v>25</v>
      </c>
      <c r="E1147" s="111" t="s">
        <v>1086</v>
      </c>
      <c r="F1147" s="307" t="s">
        <v>1185</v>
      </c>
      <c r="G1147" s="307" t="s">
        <v>1185</v>
      </c>
      <c r="H1147" s="307" t="s">
        <v>1185</v>
      </c>
      <c r="I1147" s="307" t="s">
        <v>1185</v>
      </c>
      <c r="J1147" s="259">
        <v>0.9</v>
      </c>
      <c r="K1147" s="260">
        <v>1</v>
      </c>
      <c r="L1147" s="260">
        <v>0.942857142857143</v>
      </c>
      <c r="M1147" s="261">
        <v>1</v>
      </c>
      <c r="N1147" s="261">
        <v>0.977272727272727</v>
      </c>
      <c r="O1147" s="262">
        <v>0.9</v>
      </c>
      <c r="P1147" s="263">
        <v>0.98669623059867</v>
      </c>
      <c r="Q1147" s="260">
        <v>0.992223950233281</v>
      </c>
      <c r="R1147" s="260">
        <v>0.991426344505066</v>
      </c>
      <c r="S1147" s="260">
        <v>0.982842959822121</v>
      </c>
      <c r="T1147" s="262">
        <v>0.9</v>
      </c>
      <c r="U1147" s="260">
        <v>0.932876436202379</v>
      </c>
      <c r="V1147" s="260">
        <v>0.896189735614308</v>
      </c>
      <c r="W1147" s="260">
        <v>0.92777344764874</v>
      </c>
      <c r="X1147" s="260">
        <v>0.927845286726304</v>
      </c>
      <c r="Y1147" s="262">
        <v>0.92</v>
      </c>
      <c r="Z1147" s="262">
        <v>0</v>
      </c>
      <c r="AA1147" s="262">
        <v>0</v>
      </c>
      <c r="AB1147" s="262" t="s">
        <v>33</v>
      </c>
      <c r="AC1147" s="262">
        <v>0</v>
      </c>
      <c r="AD1147" s="262">
        <v>0.92</v>
      </c>
      <c r="AE1147" s="260">
        <v>0.994493392070485</v>
      </c>
      <c r="AF1147" s="260">
        <v>0.999348534201954</v>
      </c>
      <c r="AG1147" s="260">
        <v>0.99288256227758</v>
      </c>
      <c r="AH1147" s="260">
        <v>0.998436871957483</v>
      </c>
      <c r="AI1147" s="262">
        <v>0.92</v>
      </c>
      <c r="AJ1147" s="260">
        <v>0.977034649476229</v>
      </c>
      <c r="AK1147" s="260">
        <v>0.972416472416472</v>
      </c>
      <c r="AL1147" s="260">
        <v>0.979475188360613</v>
      </c>
      <c r="AM1147" s="260">
        <v>0.984043763314099</v>
      </c>
      <c r="AN1147" s="259">
        <v>0.99</v>
      </c>
      <c r="AO1147" s="264">
        <v>1</v>
      </c>
      <c r="AP1147" s="264">
        <v>1</v>
      </c>
      <c r="AQ1147" s="264">
        <v>1</v>
      </c>
      <c r="AR1147" s="265">
        <v>1</v>
      </c>
      <c r="AS1147" s="286">
        <v>0.0721861525408278</v>
      </c>
      <c r="AT1147" s="267">
        <v>0.0416666666666667</v>
      </c>
      <c r="AU1147" s="268">
        <v>0.0526315789473684</v>
      </c>
      <c r="AV1147" s="268">
        <v>0.04</v>
      </c>
      <c r="AW1147" s="268">
        <v>0.0214285714285714</v>
      </c>
      <c r="AX1147" s="224"/>
      <c r="AY1147" s="222"/>
    </row>
    <row r="1148" ht="15" spans="1:51">
      <c r="A1148" s="220"/>
      <c r="B1148" s="224"/>
      <c r="C1148" s="283" t="s">
        <v>1085</v>
      </c>
      <c r="D1148" s="111" t="s">
        <v>25</v>
      </c>
      <c r="E1148" s="111" t="s">
        <v>1086</v>
      </c>
      <c r="F1148" s="307" t="s">
        <v>1186</v>
      </c>
      <c r="G1148" s="307" t="s">
        <v>1186</v>
      </c>
      <c r="H1148" s="307" t="s">
        <v>1186</v>
      </c>
      <c r="I1148" s="307" t="s">
        <v>1186</v>
      </c>
      <c r="J1148" s="259">
        <v>0.9</v>
      </c>
      <c r="K1148" s="260">
        <v>0.857142857142857</v>
      </c>
      <c r="L1148" s="260">
        <v>0.958333333333333</v>
      </c>
      <c r="M1148" s="261">
        <v>0.958333333333333</v>
      </c>
      <c r="N1148" s="261">
        <v>0.918433931484502</v>
      </c>
      <c r="O1148" s="262">
        <v>0.9</v>
      </c>
      <c r="P1148" s="263">
        <v>0.942135289323553</v>
      </c>
      <c r="Q1148" s="260">
        <v>0.966692486444617</v>
      </c>
      <c r="R1148" s="260">
        <v>0.984110712455151</v>
      </c>
      <c r="S1148" s="260">
        <v>0.980338410172915</v>
      </c>
      <c r="T1148" s="262">
        <v>0.9</v>
      </c>
      <c r="U1148" s="260">
        <v>0.780766096169519</v>
      </c>
      <c r="V1148" s="260">
        <v>0.87141750580945</v>
      </c>
      <c r="W1148" s="260">
        <v>0.855971296770887</v>
      </c>
      <c r="X1148" s="260">
        <v>0.843366789637477</v>
      </c>
      <c r="Y1148" s="262">
        <v>0.92</v>
      </c>
      <c r="Z1148" s="262">
        <v>0</v>
      </c>
      <c r="AA1148" s="262">
        <v>0</v>
      </c>
      <c r="AB1148" s="262" t="s">
        <v>33</v>
      </c>
      <c r="AC1148" s="262">
        <v>0</v>
      </c>
      <c r="AD1148" s="262">
        <v>0.92</v>
      </c>
      <c r="AE1148" s="260">
        <v>1</v>
      </c>
      <c r="AF1148" s="260">
        <v>0.997005988023952</v>
      </c>
      <c r="AG1148" s="260">
        <v>1</v>
      </c>
      <c r="AH1148" s="260">
        <v>0.996465182043125</v>
      </c>
      <c r="AI1148" s="262">
        <v>0.92</v>
      </c>
      <c r="AJ1148" s="260">
        <v>0.929531568228106</v>
      </c>
      <c r="AK1148" s="260">
        <v>0.93343653250774</v>
      </c>
      <c r="AL1148" s="260">
        <v>0.966683751922091</v>
      </c>
      <c r="AM1148" s="260">
        <v>0.969581435607856</v>
      </c>
      <c r="AN1148" s="259">
        <v>0.99</v>
      </c>
      <c r="AO1148" s="264">
        <v>1</v>
      </c>
      <c r="AP1148" s="264">
        <v>1</v>
      </c>
      <c r="AQ1148" s="264">
        <v>1</v>
      </c>
      <c r="AR1148" s="265">
        <v>1</v>
      </c>
      <c r="AS1148" s="286">
        <v>0.0721861525408278</v>
      </c>
      <c r="AT1148" s="267">
        <v>0.222222222222222</v>
      </c>
      <c r="AU1148" s="268">
        <v>0.142857142857143</v>
      </c>
      <c r="AV1148" s="268">
        <v>0</v>
      </c>
      <c r="AW1148" s="268">
        <v>0.0747126436781609</v>
      </c>
      <c r="AX1148" s="224"/>
      <c r="AY1148" s="222"/>
    </row>
    <row r="1149" ht="15" spans="1:51">
      <c r="A1149" s="220"/>
      <c r="B1149" s="224"/>
      <c r="C1149" s="283" t="s">
        <v>1085</v>
      </c>
      <c r="D1149" s="111" t="s">
        <v>25</v>
      </c>
      <c r="E1149" s="111" t="s">
        <v>1086</v>
      </c>
      <c r="F1149" s="307" t="s">
        <v>1187</v>
      </c>
      <c r="G1149" s="307" t="s">
        <v>1187</v>
      </c>
      <c r="H1149" s="307" t="s">
        <v>1187</v>
      </c>
      <c r="I1149" s="307" t="s">
        <v>1187</v>
      </c>
      <c r="J1149" s="259">
        <v>0.9</v>
      </c>
      <c r="K1149" s="260">
        <v>0.970588235294118</v>
      </c>
      <c r="L1149" s="260">
        <v>0.958333333333333</v>
      </c>
      <c r="M1149" s="261">
        <v>0.931034482758621</v>
      </c>
      <c r="N1149" s="261">
        <v>0.95448079658606</v>
      </c>
      <c r="O1149" s="262">
        <v>0.9</v>
      </c>
      <c r="P1149" s="263">
        <v>0.982242516489092</v>
      </c>
      <c r="Q1149" s="260">
        <v>0.986075296544611</v>
      </c>
      <c r="R1149" s="260">
        <v>0.987974098057354</v>
      </c>
      <c r="S1149" s="260">
        <v>0.976568099774543</v>
      </c>
      <c r="T1149" s="262">
        <v>0.9</v>
      </c>
      <c r="U1149" s="260">
        <v>0.860730593607306</v>
      </c>
      <c r="V1149" s="260">
        <v>0.859205776173285</v>
      </c>
      <c r="W1149" s="260">
        <v>0.869873573851372</v>
      </c>
      <c r="X1149" s="260">
        <v>0.858743956316057</v>
      </c>
      <c r="Y1149" s="262">
        <v>0.92</v>
      </c>
      <c r="Z1149" s="262">
        <v>0</v>
      </c>
      <c r="AA1149" s="262">
        <v>0</v>
      </c>
      <c r="AB1149" s="262" t="s">
        <v>33</v>
      </c>
      <c r="AC1149" s="262">
        <v>0</v>
      </c>
      <c r="AD1149" s="262">
        <v>0.92</v>
      </c>
      <c r="AE1149" s="260">
        <v>1</v>
      </c>
      <c r="AF1149" s="260">
        <v>1</v>
      </c>
      <c r="AG1149" s="260">
        <v>1</v>
      </c>
      <c r="AH1149" s="260">
        <v>1</v>
      </c>
      <c r="AI1149" s="262">
        <v>0.92</v>
      </c>
      <c r="AJ1149" s="260">
        <v>0.960476311122371</v>
      </c>
      <c r="AK1149" s="260">
        <v>0.951546391752577</v>
      </c>
      <c r="AL1149" s="260">
        <v>0.979956830095591</v>
      </c>
      <c r="AM1149" s="260">
        <v>0.974693441405283</v>
      </c>
      <c r="AN1149" s="259">
        <v>0.99</v>
      </c>
      <c r="AO1149" s="264">
        <v>1</v>
      </c>
      <c r="AP1149" s="264">
        <v>1</v>
      </c>
      <c r="AQ1149" s="264">
        <v>1</v>
      </c>
      <c r="AR1149" s="265">
        <v>1</v>
      </c>
      <c r="AS1149" s="286">
        <v>0.0721861525408278</v>
      </c>
      <c r="AT1149" s="267">
        <v>0.0952380952380952</v>
      </c>
      <c r="AU1149" s="268">
        <v>0.0434782608695652</v>
      </c>
      <c r="AV1149" s="268">
        <v>0.0625</v>
      </c>
      <c r="AW1149" s="268">
        <v>0.0300546448087432</v>
      </c>
      <c r="AX1149" s="224"/>
      <c r="AY1149" s="222"/>
    </row>
    <row r="1150" ht="15" spans="1:51">
      <c r="A1150" s="220"/>
      <c r="B1150" s="224"/>
      <c r="C1150" s="283" t="s">
        <v>1085</v>
      </c>
      <c r="D1150" s="111" t="s">
        <v>25</v>
      </c>
      <c r="E1150" s="111" t="s">
        <v>1086</v>
      </c>
      <c r="F1150" s="307" t="s">
        <v>1188</v>
      </c>
      <c r="G1150" s="307" t="s">
        <v>1188</v>
      </c>
      <c r="H1150" s="307" t="s">
        <v>1188</v>
      </c>
      <c r="I1150" s="307" t="s">
        <v>1188</v>
      </c>
      <c r="J1150" s="259">
        <v>0.9</v>
      </c>
      <c r="K1150" s="260">
        <v>0.947368421052632</v>
      </c>
      <c r="L1150" s="260">
        <v>0.846153846153846</v>
      </c>
      <c r="M1150" s="261">
        <v>0.941176470588235</v>
      </c>
      <c r="N1150" s="261">
        <v>0.934469200524246</v>
      </c>
      <c r="O1150" s="262">
        <v>0.9</v>
      </c>
      <c r="P1150" s="263">
        <v>0.984371123790623</v>
      </c>
      <c r="Q1150" s="260">
        <v>0.98814604077762</v>
      </c>
      <c r="R1150" s="260">
        <v>0.992720655141037</v>
      </c>
      <c r="S1150" s="260">
        <v>0.979580905599247</v>
      </c>
      <c r="T1150" s="262">
        <v>0.9</v>
      </c>
      <c r="U1150" s="260">
        <v>0.779211113867527</v>
      </c>
      <c r="V1150" s="260">
        <v>0.725936462778568</v>
      </c>
      <c r="W1150" s="260">
        <v>0.67515923566879</v>
      </c>
      <c r="X1150" s="260">
        <v>0.745551694405978</v>
      </c>
      <c r="Y1150" s="262">
        <v>0.92</v>
      </c>
      <c r="Z1150" s="262" t="s">
        <v>33</v>
      </c>
      <c r="AA1150" s="262" t="s">
        <v>33</v>
      </c>
      <c r="AB1150" s="262" t="s">
        <v>33</v>
      </c>
      <c r="AC1150" s="262" t="s">
        <v>33</v>
      </c>
      <c r="AD1150" s="262">
        <v>0.92</v>
      </c>
      <c r="AE1150" s="260">
        <v>1</v>
      </c>
      <c r="AF1150" s="260">
        <v>1</v>
      </c>
      <c r="AG1150" s="260">
        <v>1</v>
      </c>
      <c r="AH1150" s="260">
        <v>0.99839871897518</v>
      </c>
      <c r="AI1150" s="262">
        <v>0.92</v>
      </c>
      <c r="AJ1150" s="260">
        <v>0.956338377573803</v>
      </c>
      <c r="AK1150" s="260">
        <v>0.948316737790422</v>
      </c>
      <c r="AL1150" s="260">
        <v>0.954200788595693</v>
      </c>
      <c r="AM1150" s="260">
        <v>0.960847583837381</v>
      </c>
      <c r="AN1150" s="259">
        <v>0.99</v>
      </c>
      <c r="AO1150" s="264">
        <v>1</v>
      </c>
      <c r="AP1150" s="264">
        <v>1</v>
      </c>
      <c r="AQ1150" s="264">
        <v>1</v>
      </c>
      <c r="AR1150" s="265">
        <v>1</v>
      </c>
      <c r="AS1150" s="286">
        <v>0.0721861525408278</v>
      </c>
      <c r="AT1150" s="267">
        <v>0.105263157894737</v>
      </c>
      <c r="AU1150" s="268">
        <v>0.0625</v>
      </c>
      <c r="AV1150" s="268">
        <v>0</v>
      </c>
      <c r="AW1150" s="268">
        <v>0.0709219858156028</v>
      </c>
      <c r="AX1150" s="224"/>
      <c r="AY1150" s="222"/>
    </row>
    <row r="1151" ht="15" spans="1:51">
      <c r="A1151" s="220"/>
      <c r="B1151" s="224"/>
      <c r="C1151" s="283" t="s">
        <v>1085</v>
      </c>
      <c r="D1151" s="111" t="s">
        <v>25</v>
      </c>
      <c r="E1151" s="111" t="s">
        <v>1086</v>
      </c>
      <c r="F1151" s="307" t="s">
        <v>1189</v>
      </c>
      <c r="G1151" s="307" t="s">
        <v>1189</v>
      </c>
      <c r="H1151" s="307" t="s">
        <v>1189</v>
      </c>
      <c r="I1151" s="307" t="s">
        <v>1189</v>
      </c>
      <c r="J1151" s="259">
        <v>0.9</v>
      </c>
      <c r="K1151" s="260">
        <v>0.936170212765957</v>
      </c>
      <c r="L1151" s="260">
        <v>0.883116883116883</v>
      </c>
      <c r="M1151" s="261">
        <v>0.934210526315789</v>
      </c>
      <c r="N1151" s="261">
        <v>0.957216494845361</v>
      </c>
      <c r="O1151" s="262">
        <v>0.9</v>
      </c>
      <c r="P1151" s="263">
        <v>0.966952455183164</v>
      </c>
      <c r="Q1151" s="260">
        <v>0.942253958398013</v>
      </c>
      <c r="R1151" s="260">
        <v>0.963093922651934</v>
      </c>
      <c r="S1151" s="260">
        <v>0.959260476581758</v>
      </c>
      <c r="T1151" s="262">
        <v>0.9</v>
      </c>
      <c r="U1151" s="260">
        <v>0.92049883086516</v>
      </c>
      <c r="V1151" s="260">
        <v>0.917416951257373</v>
      </c>
      <c r="W1151" s="260">
        <v>0.931049723756906</v>
      </c>
      <c r="X1151" s="260">
        <v>0.922925225965489</v>
      </c>
      <c r="Y1151" s="262">
        <v>0.92</v>
      </c>
      <c r="Z1151" s="262">
        <v>0.957739307535642</v>
      </c>
      <c r="AA1151" s="262">
        <v>0.958810068649886</v>
      </c>
      <c r="AB1151" s="262">
        <v>0.943890274314214</v>
      </c>
      <c r="AC1151" s="262">
        <v>0.960120735388274</v>
      </c>
      <c r="AD1151" s="262">
        <v>0.92</v>
      </c>
      <c r="AE1151" s="260">
        <v>0.998476383951244</v>
      </c>
      <c r="AF1151" s="260">
        <v>0.999666777740753</v>
      </c>
      <c r="AG1151" s="260">
        <v>1</v>
      </c>
      <c r="AH1151" s="260">
        <v>0.999235273553575</v>
      </c>
      <c r="AI1151" s="262">
        <v>0.92</v>
      </c>
      <c r="AJ1151" s="260">
        <v>0.967060508413892</v>
      </c>
      <c r="AK1151" s="260">
        <v>0.966240070609003</v>
      </c>
      <c r="AL1151" s="260">
        <v>0.966403903903904</v>
      </c>
      <c r="AM1151" s="260">
        <v>0.972661078929485</v>
      </c>
      <c r="AN1151" s="259">
        <v>0.99</v>
      </c>
      <c r="AO1151" s="264">
        <v>1</v>
      </c>
      <c r="AP1151" s="264">
        <v>1</v>
      </c>
      <c r="AQ1151" s="264">
        <v>1</v>
      </c>
      <c r="AR1151" s="265">
        <v>1</v>
      </c>
      <c r="AS1151" s="286">
        <v>0.0721861525408278</v>
      </c>
      <c r="AT1151" s="267">
        <v>0.0303030303030303</v>
      </c>
      <c r="AU1151" s="268">
        <v>0.171428571428571</v>
      </c>
      <c r="AV1151" s="268">
        <v>0.0571428571428571</v>
      </c>
      <c r="AW1151" s="268">
        <v>0.079702444208289</v>
      </c>
      <c r="AX1151" s="224"/>
      <c r="AY1151" s="222"/>
    </row>
    <row r="1152" ht="15" spans="1:51">
      <c r="A1152" s="220"/>
      <c r="B1152" s="224"/>
      <c r="C1152" s="283" t="s">
        <v>1085</v>
      </c>
      <c r="D1152" s="111" t="s">
        <v>25</v>
      </c>
      <c r="E1152" s="111" t="s">
        <v>1086</v>
      </c>
      <c r="F1152" s="307" t="s">
        <v>1190</v>
      </c>
      <c r="G1152" s="307" t="s">
        <v>1190</v>
      </c>
      <c r="H1152" s="307" t="s">
        <v>1190</v>
      </c>
      <c r="I1152" s="307" t="s">
        <v>1190</v>
      </c>
      <c r="J1152" s="259">
        <v>0.9</v>
      </c>
      <c r="K1152" s="260">
        <v>0.966666666666667</v>
      </c>
      <c r="L1152" s="260">
        <v>0.979166666666667</v>
      </c>
      <c r="M1152" s="261">
        <v>0.979591836734694</v>
      </c>
      <c r="N1152" s="261">
        <v>0.962325962325962</v>
      </c>
      <c r="O1152" s="262">
        <v>0.9</v>
      </c>
      <c r="P1152" s="263">
        <v>0.947641432971308</v>
      </c>
      <c r="Q1152" s="260">
        <v>0.984317650984318</v>
      </c>
      <c r="R1152" s="260">
        <v>0.987578947368421</v>
      </c>
      <c r="S1152" s="260">
        <v>0.966418455248941</v>
      </c>
      <c r="T1152" s="262">
        <v>0.9</v>
      </c>
      <c r="U1152" s="260">
        <v>0.925433619711461</v>
      </c>
      <c r="V1152" s="260">
        <v>0.932932932932933</v>
      </c>
      <c r="W1152" s="260">
        <v>0.938105263157895</v>
      </c>
      <c r="X1152" s="260">
        <v>0.91879449984111</v>
      </c>
      <c r="Y1152" s="262">
        <v>0.92</v>
      </c>
      <c r="Z1152" s="262" t="s">
        <v>33</v>
      </c>
      <c r="AA1152" s="262" t="s">
        <v>33</v>
      </c>
      <c r="AB1152" s="262" t="s">
        <v>33</v>
      </c>
      <c r="AC1152" s="262">
        <v>0.5</v>
      </c>
      <c r="AD1152" s="262">
        <v>0.92</v>
      </c>
      <c r="AE1152" s="260">
        <v>1</v>
      </c>
      <c r="AF1152" s="260">
        <v>0.997662868828513</v>
      </c>
      <c r="AG1152" s="260">
        <v>0.998134328358209</v>
      </c>
      <c r="AH1152" s="260">
        <v>0.997722263041881</v>
      </c>
      <c r="AI1152" s="262">
        <v>0.92</v>
      </c>
      <c r="AJ1152" s="260">
        <v>0.976333279299724</v>
      </c>
      <c r="AK1152" s="260">
        <v>0.974974974974975</v>
      </c>
      <c r="AL1152" s="260">
        <v>0.977052631578947</v>
      </c>
      <c r="AM1152" s="260">
        <v>0.979903295344263</v>
      </c>
      <c r="AN1152" s="259">
        <v>0.99</v>
      </c>
      <c r="AO1152" s="264">
        <v>1</v>
      </c>
      <c r="AP1152" s="264">
        <v>1</v>
      </c>
      <c r="AQ1152" s="264">
        <v>1</v>
      </c>
      <c r="AR1152" s="265">
        <v>1</v>
      </c>
      <c r="AS1152" s="286">
        <v>0.0721861525408278</v>
      </c>
      <c r="AT1152" s="267">
        <v>0</v>
      </c>
      <c r="AU1152" s="268">
        <v>0</v>
      </c>
      <c r="AV1152" s="268">
        <v>0.0740740740740741</v>
      </c>
      <c r="AW1152" s="268">
        <v>0.0510204081632653</v>
      </c>
      <c r="AX1152" s="224"/>
      <c r="AY1152" s="222"/>
    </row>
    <row r="1153" ht="15" spans="1:51">
      <c r="A1153" s="220"/>
      <c r="B1153" s="224"/>
      <c r="C1153" s="283" t="s">
        <v>1085</v>
      </c>
      <c r="D1153" s="111" t="s">
        <v>25</v>
      </c>
      <c r="E1153" s="111" t="s">
        <v>1086</v>
      </c>
      <c r="F1153" s="307" t="s">
        <v>1191</v>
      </c>
      <c r="G1153" s="307" t="s">
        <v>1191</v>
      </c>
      <c r="H1153" s="307" t="s">
        <v>1191</v>
      </c>
      <c r="I1153" s="307" t="s">
        <v>1191</v>
      </c>
      <c r="J1153" s="259">
        <v>0.9</v>
      </c>
      <c r="K1153" s="260">
        <v>1</v>
      </c>
      <c r="L1153" s="260">
        <v>0.893617021276596</v>
      </c>
      <c r="M1153" s="261">
        <v>1</v>
      </c>
      <c r="N1153" s="261">
        <v>0.974379503602882</v>
      </c>
      <c r="O1153" s="262">
        <v>0.9</v>
      </c>
      <c r="P1153" s="263">
        <v>0.91754181252431</v>
      </c>
      <c r="Q1153" s="260">
        <v>0.988456605386917</v>
      </c>
      <c r="R1153" s="260">
        <v>0.97624633431085</v>
      </c>
      <c r="S1153" s="260">
        <v>0.954810335349093</v>
      </c>
      <c r="T1153" s="262">
        <v>0.9</v>
      </c>
      <c r="U1153" s="260">
        <v>0.836639439906651</v>
      </c>
      <c r="V1153" s="260">
        <v>0.82727661393758</v>
      </c>
      <c r="W1153" s="260">
        <v>0.873313782991202</v>
      </c>
      <c r="X1153" s="260">
        <v>0.834326553051127</v>
      </c>
      <c r="Y1153" s="262">
        <v>0.92</v>
      </c>
      <c r="Z1153" s="262">
        <v>0.909814323607427</v>
      </c>
      <c r="AA1153" s="262">
        <v>0.87420814479638</v>
      </c>
      <c r="AB1153" s="262">
        <v>0.894508670520231</v>
      </c>
      <c r="AC1153" s="262">
        <v>0.903272251308901</v>
      </c>
      <c r="AD1153" s="262">
        <v>0.92</v>
      </c>
      <c r="AE1153" s="260">
        <v>0.994152046783626</v>
      </c>
      <c r="AF1153" s="260">
        <v>0.998657718120805</v>
      </c>
      <c r="AG1153" s="260">
        <v>0.99003984063745</v>
      </c>
      <c r="AH1153" s="260">
        <v>0.99295154185022</v>
      </c>
      <c r="AI1153" s="262">
        <v>0.92</v>
      </c>
      <c r="AJ1153" s="260">
        <v>0.940857643870556</v>
      </c>
      <c r="AK1153" s="260">
        <v>0.911730545876887</v>
      </c>
      <c r="AL1153" s="260">
        <v>0.950524006824275</v>
      </c>
      <c r="AM1153" s="260">
        <v>0.948031191822684</v>
      </c>
      <c r="AN1153" s="259">
        <v>0.99</v>
      </c>
      <c r="AO1153" s="264">
        <v>1</v>
      </c>
      <c r="AP1153" s="264">
        <v>1</v>
      </c>
      <c r="AQ1153" s="264">
        <v>1</v>
      </c>
      <c r="AR1153" s="265">
        <v>1</v>
      </c>
      <c r="AS1153" s="286">
        <v>0.0721861525408278</v>
      </c>
      <c r="AT1153" s="267">
        <v>0.0606060606060606</v>
      </c>
      <c r="AU1153" s="268">
        <v>0.166666666666667</v>
      </c>
      <c r="AV1153" s="268">
        <v>0.0952380952380952</v>
      </c>
      <c r="AW1153" s="268">
        <v>0.0487364620938628</v>
      </c>
      <c r="AX1153" s="224"/>
      <c r="AY1153" s="222"/>
    </row>
    <row r="1154" ht="15" spans="1:51">
      <c r="A1154" s="220"/>
      <c r="B1154" s="224"/>
      <c r="C1154" s="283" t="s">
        <v>1085</v>
      </c>
      <c r="D1154" s="111" t="s">
        <v>25</v>
      </c>
      <c r="E1154" s="111" t="s">
        <v>1086</v>
      </c>
      <c r="F1154" s="307" t="s">
        <v>1192</v>
      </c>
      <c r="G1154" s="307" t="s">
        <v>1192</v>
      </c>
      <c r="H1154" s="307" t="s">
        <v>1192</v>
      </c>
      <c r="I1154" s="307" t="s">
        <v>1192</v>
      </c>
      <c r="J1154" s="259">
        <v>0.9</v>
      </c>
      <c r="K1154" s="260">
        <v>0.96078431372549</v>
      </c>
      <c r="L1154" s="260">
        <v>0.972972972972973</v>
      </c>
      <c r="M1154" s="261">
        <v>0.953488372093023</v>
      </c>
      <c r="N1154" s="261">
        <v>0.966698382492864</v>
      </c>
      <c r="O1154" s="262">
        <v>0.9</v>
      </c>
      <c r="P1154" s="263">
        <v>0.978927203065134</v>
      </c>
      <c r="Q1154" s="260">
        <v>0.965720407070166</v>
      </c>
      <c r="R1154" s="260">
        <v>0.95471569628873</v>
      </c>
      <c r="S1154" s="260">
        <v>0.971272541863461</v>
      </c>
      <c r="T1154" s="262">
        <v>0.9</v>
      </c>
      <c r="U1154" s="260">
        <v>0.913553639846743</v>
      </c>
      <c r="V1154" s="260">
        <v>0.916979110873058</v>
      </c>
      <c r="W1154" s="260">
        <v>0.934627170582227</v>
      </c>
      <c r="X1154" s="260">
        <v>0.916044976384714</v>
      </c>
      <c r="Y1154" s="262">
        <v>0.92</v>
      </c>
      <c r="Z1154" s="262">
        <v>0.927083333333333</v>
      </c>
      <c r="AA1154" s="262">
        <v>0.940298507462687</v>
      </c>
      <c r="AB1154" s="262">
        <v>0.909930715935335</v>
      </c>
      <c r="AC1154" s="262">
        <v>0.940884861407249</v>
      </c>
      <c r="AD1154" s="262">
        <v>0.92</v>
      </c>
      <c r="AE1154" s="260">
        <v>0.995804195804196</v>
      </c>
      <c r="AF1154" s="260">
        <v>0.990403071017274</v>
      </c>
      <c r="AG1154" s="260">
        <v>0.988235294117647</v>
      </c>
      <c r="AH1154" s="260">
        <v>0.994541243934715</v>
      </c>
      <c r="AI1154" s="262">
        <v>0.92</v>
      </c>
      <c r="AJ1154" s="260">
        <v>0.96468253968254</v>
      </c>
      <c r="AK1154" s="260">
        <v>0.964207450693937</v>
      </c>
      <c r="AL1154" s="260">
        <v>0.968249258160237</v>
      </c>
      <c r="AM1154" s="260">
        <v>0.970061420715825</v>
      </c>
      <c r="AN1154" s="259">
        <v>0.99</v>
      </c>
      <c r="AO1154" s="264">
        <v>1</v>
      </c>
      <c r="AP1154" s="264">
        <v>1</v>
      </c>
      <c r="AQ1154" s="264">
        <v>1</v>
      </c>
      <c r="AR1154" s="265">
        <v>1</v>
      </c>
      <c r="AS1154" s="286">
        <v>0.0721861525408278</v>
      </c>
      <c r="AT1154" s="267">
        <v>0.05</v>
      </c>
      <c r="AU1154" s="268">
        <v>0</v>
      </c>
      <c r="AV1154" s="268">
        <v>0.1875</v>
      </c>
      <c r="AW1154" s="268">
        <v>0.0617886178861789</v>
      </c>
      <c r="AX1154" s="224"/>
      <c r="AY1154" s="222"/>
    </row>
    <row r="1155" ht="15" spans="1:51">
      <c r="A1155" s="220"/>
      <c r="B1155" s="224"/>
      <c r="C1155" s="283" t="s">
        <v>1085</v>
      </c>
      <c r="D1155" s="111" t="s">
        <v>25</v>
      </c>
      <c r="E1155" s="111" t="s">
        <v>1086</v>
      </c>
      <c r="F1155" s="307" t="s">
        <v>1193</v>
      </c>
      <c r="G1155" s="307" t="s">
        <v>1193</v>
      </c>
      <c r="H1155" s="307" t="s">
        <v>1193</v>
      </c>
      <c r="I1155" s="307" t="s">
        <v>1193</v>
      </c>
      <c r="J1155" s="259">
        <v>0.9</v>
      </c>
      <c r="K1155" s="260">
        <v>0.914285714285714</v>
      </c>
      <c r="L1155" s="260">
        <v>0.96551724137931</v>
      </c>
      <c r="M1155" s="261">
        <v>0.966666666666667</v>
      </c>
      <c r="N1155" s="261">
        <v>0.979710144927536</v>
      </c>
      <c r="O1155" s="262">
        <v>0.9</v>
      </c>
      <c r="P1155" s="263">
        <v>0.96064610866373</v>
      </c>
      <c r="Q1155" s="260">
        <v>0.982097186700767</v>
      </c>
      <c r="R1155" s="260">
        <v>0.982569721115538</v>
      </c>
      <c r="S1155" s="260">
        <v>0.976826103077494</v>
      </c>
      <c r="T1155" s="262">
        <v>0.9</v>
      </c>
      <c r="U1155" s="260">
        <v>0.943612334801762</v>
      </c>
      <c r="V1155" s="260">
        <v>0.963554987212276</v>
      </c>
      <c r="W1155" s="260">
        <v>0.97609561752988</v>
      </c>
      <c r="X1155" s="260">
        <v>0.9679778878889</v>
      </c>
      <c r="Y1155" s="262">
        <v>0.92</v>
      </c>
      <c r="Z1155" s="262">
        <v>0.971941638608305</v>
      </c>
      <c r="AA1155" s="262">
        <v>0.980061349693252</v>
      </c>
      <c r="AB1155" s="262">
        <v>0.986717267552182</v>
      </c>
      <c r="AC1155" s="262">
        <v>0.984250976439461</v>
      </c>
      <c r="AD1155" s="262">
        <v>0.92</v>
      </c>
      <c r="AE1155" s="260">
        <v>0.997740963855422</v>
      </c>
      <c r="AF1155" s="260">
        <v>0.9993626513703</v>
      </c>
      <c r="AG1155" s="260">
        <v>0.999125874125874</v>
      </c>
      <c r="AH1155" s="260">
        <v>0.998747503469754</v>
      </c>
      <c r="AI1155" s="262">
        <v>0.92</v>
      </c>
      <c r="AJ1155" s="260">
        <v>0.977420856610801</v>
      </c>
      <c r="AK1155" s="260">
        <v>0.983303249097473</v>
      </c>
      <c r="AL1155" s="260">
        <v>0.989349112426036</v>
      </c>
      <c r="AM1155" s="260">
        <v>0.989203419803481</v>
      </c>
      <c r="AN1155" s="259">
        <v>0.99</v>
      </c>
      <c r="AO1155" s="264">
        <v>1</v>
      </c>
      <c r="AP1155" s="264">
        <v>1</v>
      </c>
      <c r="AQ1155" s="264">
        <v>1</v>
      </c>
      <c r="AR1155" s="265">
        <v>1</v>
      </c>
      <c r="AS1155" s="286">
        <v>0.0721861525408278</v>
      </c>
      <c r="AT1155" s="267">
        <v>0.0666666666666667</v>
      </c>
      <c r="AU1155" s="268">
        <v>0</v>
      </c>
      <c r="AV1155" s="268">
        <v>0</v>
      </c>
      <c r="AW1155" s="268">
        <v>0.0537313432835821</v>
      </c>
      <c r="AX1155" s="224"/>
      <c r="AY1155" s="222"/>
    </row>
    <row r="1156" ht="15" spans="1:51">
      <c r="A1156" s="220"/>
      <c r="B1156" s="224"/>
      <c r="C1156" s="283" t="s">
        <v>1085</v>
      </c>
      <c r="D1156" s="111" t="s">
        <v>25</v>
      </c>
      <c r="E1156" s="111" t="s">
        <v>1086</v>
      </c>
      <c r="F1156" s="307" t="s">
        <v>1194</v>
      </c>
      <c r="G1156" s="307" t="s">
        <v>1194</v>
      </c>
      <c r="H1156" s="307" t="s">
        <v>1194</v>
      </c>
      <c r="I1156" s="307" t="s">
        <v>1194</v>
      </c>
      <c r="J1156" s="259">
        <v>0.9</v>
      </c>
      <c r="K1156" s="260">
        <v>0.95</v>
      </c>
      <c r="L1156" s="260">
        <v>0.918918918918919</v>
      </c>
      <c r="M1156" s="261">
        <v>0.944444444444444</v>
      </c>
      <c r="N1156" s="261">
        <v>0.941107184923439</v>
      </c>
      <c r="O1156" s="262">
        <v>0.9</v>
      </c>
      <c r="P1156" s="263">
        <v>0.977325775258419</v>
      </c>
      <c r="Q1156" s="260">
        <v>0.980480480480481</v>
      </c>
      <c r="R1156" s="260">
        <v>0.981499051233397</v>
      </c>
      <c r="S1156" s="260">
        <v>0.979156679641809</v>
      </c>
      <c r="T1156" s="262">
        <v>0.9</v>
      </c>
      <c r="U1156" s="260">
        <v>0.912304101367122</v>
      </c>
      <c r="V1156" s="260">
        <v>0.916666666666667</v>
      </c>
      <c r="W1156" s="260">
        <v>0.9146110056926</v>
      </c>
      <c r="X1156" s="260">
        <v>0.915572088742306</v>
      </c>
      <c r="Y1156" s="262">
        <v>0.92</v>
      </c>
      <c r="Z1156" s="262">
        <v>0.950923482849604</v>
      </c>
      <c r="AA1156" s="262">
        <v>0.944148936170213</v>
      </c>
      <c r="AB1156" s="262">
        <v>0.950050968399592</v>
      </c>
      <c r="AC1156" s="262">
        <v>0.953713068937982</v>
      </c>
      <c r="AD1156" s="262">
        <v>0.92</v>
      </c>
      <c r="AE1156" s="260">
        <v>0.995511013675749</v>
      </c>
      <c r="AF1156" s="260">
        <v>0.989788240352574</v>
      </c>
      <c r="AG1156" s="260">
        <v>0.990258422405628</v>
      </c>
      <c r="AH1156" s="260">
        <v>0.969781125395686</v>
      </c>
      <c r="AI1156" s="262">
        <v>0.92</v>
      </c>
      <c r="AJ1156" s="260">
        <v>0.964241928892521</v>
      </c>
      <c r="AK1156" s="260">
        <v>0.957334273624824</v>
      </c>
      <c r="AL1156" s="260">
        <v>0.96924571058595</v>
      </c>
      <c r="AM1156" s="260">
        <v>0.968431250278384</v>
      </c>
      <c r="AN1156" s="259">
        <v>0.99</v>
      </c>
      <c r="AO1156" s="264">
        <v>1</v>
      </c>
      <c r="AP1156" s="264">
        <v>1</v>
      </c>
      <c r="AQ1156" s="264">
        <v>1</v>
      </c>
      <c r="AR1156" s="265">
        <v>1</v>
      </c>
      <c r="AS1156" s="286">
        <v>0.0721861525408278</v>
      </c>
      <c r="AT1156" s="267">
        <v>0.0416666666666667</v>
      </c>
      <c r="AU1156" s="268">
        <v>0.0952380952380952</v>
      </c>
      <c r="AV1156" s="268">
        <v>0.333333333333333</v>
      </c>
      <c r="AW1156" s="268">
        <v>0.0850746268656716</v>
      </c>
      <c r="AX1156" s="224"/>
      <c r="AY1156" s="222"/>
    </row>
    <row r="1157" ht="15" spans="1:51">
      <c r="A1157" s="220"/>
      <c r="B1157" s="224"/>
      <c r="C1157" s="283" t="s">
        <v>1085</v>
      </c>
      <c r="D1157" s="111" t="s">
        <v>25</v>
      </c>
      <c r="E1157" s="111" t="s">
        <v>1086</v>
      </c>
      <c r="F1157" s="307" t="s">
        <v>1195</v>
      </c>
      <c r="G1157" s="307" t="s">
        <v>1195</v>
      </c>
      <c r="H1157" s="307" t="s">
        <v>1195</v>
      </c>
      <c r="I1157" s="307" t="s">
        <v>1195</v>
      </c>
      <c r="J1157" s="259">
        <v>0.9</v>
      </c>
      <c r="K1157" s="260">
        <v>0.96078431372549</v>
      </c>
      <c r="L1157" s="260">
        <v>0.871794871794872</v>
      </c>
      <c r="M1157" s="261">
        <v>0.953488372093023</v>
      </c>
      <c r="N1157" s="261">
        <v>0.9450337512054</v>
      </c>
      <c r="O1157" s="262">
        <v>0.9</v>
      </c>
      <c r="P1157" s="263">
        <v>0.960580344921982</v>
      </c>
      <c r="Q1157" s="260">
        <v>0.96690734055355</v>
      </c>
      <c r="R1157" s="260">
        <v>0.982287254524451</v>
      </c>
      <c r="S1157" s="260">
        <v>0.954537361267731</v>
      </c>
      <c r="T1157" s="262">
        <v>0.9</v>
      </c>
      <c r="U1157" s="260">
        <v>0.929373117985218</v>
      </c>
      <c r="V1157" s="260">
        <v>0.939229843561973</v>
      </c>
      <c r="W1157" s="260">
        <v>0.931459376203312</v>
      </c>
      <c r="X1157" s="260">
        <v>0.9382010801828</v>
      </c>
      <c r="Y1157" s="262">
        <v>0.92</v>
      </c>
      <c r="Z1157" s="262">
        <v>0.954849498327759</v>
      </c>
      <c r="AA1157" s="262">
        <v>0.915283342873497</v>
      </c>
      <c r="AB1157" s="262">
        <v>0.95105421686747</v>
      </c>
      <c r="AC1157" s="262">
        <v>0.948195958099672</v>
      </c>
      <c r="AD1157" s="262">
        <v>0.92</v>
      </c>
      <c r="AE1157" s="260">
        <v>0.993840322198531</v>
      </c>
      <c r="AF1157" s="260">
        <v>0.991360047668703</v>
      </c>
      <c r="AG1157" s="260">
        <v>0.998724164327635</v>
      </c>
      <c r="AH1157" s="260">
        <v>0.992027658235952</v>
      </c>
      <c r="AI1157" s="262">
        <v>0.92</v>
      </c>
      <c r="AJ1157" s="260">
        <v>0.967080231596361</v>
      </c>
      <c r="AK1157" s="260">
        <v>0.943125183230724</v>
      </c>
      <c r="AL1157" s="260">
        <v>0.974019358125318</v>
      </c>
      <c r="AM1157" s="260">
        <v>0.969377523171763</v>
      </c>
      <c r="AN1157" s="259">
        <v>0.99</v>
      </c>
      <c r="AO1157" s="264">
        <v>1</v>
      </c>
      <c r="AP1157" s="264">
        <v>1</v>
      </c>
      <c r="AQ1157" s="264">
        <v>1</v>
      </c>
      <c r="AR1157" s="265">
        <v>1</v>
      </c>
      <c r="AS1157" s="286">
        <v>0.0721861525408278</v>
      </c>
      <c r="AT1157" s="267">
        <v>0.0434782608695652</v>
      </c>
      <c r="AU1157" s="268">
        <v>0.2</v>
      </c>
      <c r="AV1157" s="268">
        <v>0.1875</v>
      </c>
      <c r="AW1157" s="268">
        <v>0.0654911838790932</v>
      </c>
      <c r="AX1157" s="224"/>
      <c r="AY1157" s="222"/>
    </row>
    <row r="1158" ht="15" spans="1:51">
      <c r="A1158" s="220"/>
      <c r="B1158" s="224"/>
      <c r="C1158" s="283" t="s">
        <v>1085</v>
      </c>
      <c r="D1158" s="111" t="s">
        <v>25</v>
      </c>
      <c r="E1158" s="111" t="s">
        <v>1086</v>
      </c>
      <c r="F1158" s="307" t="s">
        <v>1196</v>
      </c>
      <c r="G1158" s="307" t="s">
        <v>1196</v>
      </c>
      <c r="H1158" s="307" t="s">
        <v>1196</v>
      </c>
      <c r="I1158" s="307" t="s">
        <v>1196</v>
      </c>
      <c r="J1158" s="259">
        <v>0.9</v>
      </c>
      <c r="K1158" s="260">
        <v>0.971428571428571</v>
      </c>
      <c r="L1158" s="260">
        <v>0.88</v>
      </c>
      <c r="M1158" s="261">
        <v>0.933333333333333</v>
      </c>
      <c r="N1158" s="261">
        <v>0.928358208955224</v>
      </c>
      <c r="O1158" s="262">
        <v>0.9</v>
      </c>
      <c r="P1158" s="263">
        <v>0.963884821864324</v>
      </c>
      <c r="Q1158" s="260">
        <v>0.967779056386651</v>
      </c>
      <c r="R1158" s="260">
        <v>0.969301110385369</v>
      </c>
      <c r="S1158" s="260">
        <v>0.960551738943753</v>
      </c>
      <c r="T1158" s="262">
        <v>0.9</v>
      </c>
      <c r="U1158" s="260">
        <v>0.914104441190825</v>
      </c>
      <c r="V1158" s="260">
        <v>0.905638665132336</v>
      </c>
      <c r="W1158" s="260">
        <v>0.914435009797518</v>
      </c>
      <c r="X1158" s="260">
        <v>0.91640725633319</v>
      </c>
      <c r="Y1158" s="262">
        <v>0.92</v>
      </c>
      <c r="Z1158" s="262">
        <v>0.957724827056111</v>
      </c>
      <c r="AA1158" s="262">
        <v>0.971638655462185</v>
      </c>
      <c r="AB1158" s="262">
        <v>0.960219478737997</v>
      </c>
      <c r="AC1158" s="262">
        <v>0.952267675388995</v>
      </c>
      <c r="AD1158" s="262">
        <v>0.92</v>
      </c>
      <c r="AE1158" s="260">
        <v>0.994078168180024</v>
      </c>
      <c r="AF1158" s="260">
        <v>0.991008422490326</v>
      </c>
      <c r="AG1158" s="260">
        <v>0.637421383647799</v>
      </c>
      <c r="AH1158" s="260">
        <v>0.985864633807598</v>
      </c>
      <c r="AI1158" s="262">
        <v>0.92</v>
      </c>
      <c r="AJ1158" s="260">
        <v>0.966298836862511</v>
      </c>
      <c r="AK1158" s="260">
        <v>0.967600219659528</v>
      </c>
      <c r="AL1158" s="260">
        <v>0.973893805309734</v>
      </c>
      <c r="AM1158" s="260">
        <v>0.965733176515465</v>
      </c>
      <c r="AN1158" s="259">
        <v>0.99</v>
      </c>
      <c r="AO1158" s="264">
        <v>1</v>
      </c>
      <c r="AP1158" s="264">
        <v>1</v>
      </c>
      <c r="AQ1158" s="264">
        <v>1</v>
      </c>
      <c r="AR1158" s="265">
        <v>1</v>
      </c>
      <c r="AS1158" s="286">
        <v>0.0721861525408278</v>
      </c>
      <c r="AT1158" s="267">
        <v>0</v>
      </c>
      <c r="AU1158" s="268">
        <v>0.161290322580645</v>
      </c>
      <c r="AV1158" s="268">
        <v>0.173913043478261</v>
      </c>
      <c r="AW1158" s="268">
        <v>0.0804093567251462</v>
      </c>
      <c r="AX1158" s="224"/>
      <c r="AY1158" s="222"/>
    </row>
    <row r="1159" ht="15" spans="1:51">
      <c r="A1159" s="220"/>
      <c r="B1159" s="224"/>
      <c r="C1159" s="283" t="s">
        <v>1085</v>
      </c>
      <c r="D1159" s="111" t="s">
        <v>25</v>
      </c>
      <c r="E1159" s="111" t="s">
        <v>1086</v>
      </c>
      <c r="F1159" s="307" t="s">
        <v>1197</v>
      </c>
      <c r="G1159" s="307" t="s">
        <v>1197</v>
      </c>
      <c r="H1159" s="307" t="s">
        <v>1197</v>
      </c>
      <c r="I1159" s="307" t="s">
        <v>1197</v>
      </c>
      <c r="J1159" s="259">
        <v>0.9</v>
      </c>
      <c r="K1159" s="260">
        <v>1</v>
      </c>
      <c r="L1159" s="260">
        <v>0.944444444444444</v>
      </c>
      <c r="M1159" s="261">
        <v>1</v>
      </c>
      <c r="N1159" s="261">
        <v>0.977483443708609</v>
      </c>
      <c r="O1159" s="262">
        <v>0.9</v>
      </c>
      <c r="P1159" s="263">
        <v>0.978026070763501</v>
      </c>
      <c r="Q1159" s="260">
        <v>0.994386527666399</v>
      </c>
      <c r="R1159" s="260">
        <v>0.989588497768964</v>
      </c>
      <c r="S1159" s="260">
        <v>0.983652808895527</v>
      </c>
      <c r="T1159" s="262">
        <v>0.9</v>
      </c>
      <c r="U1159" s="260">
        <v>0.918435754189944</v>
      </c>
      <c r="V1159" s="260">
        <v>0.943063352044908</v>
      </c>
      <c r="W1159" s="260">
        <v>0.945463559742191</v>
      </c>
      <c r="X1159" s="260">
        <v>0.927910546842586</v>
      </c>
      <c r="Y1159" s="262">
        <v>0.92</v>
      </c>
      <c r="Z1159" s="262">
        <v>0.940102681118083</v>
      </c>
      <c r="AA1159" s="262">
        <v>0.961138098542679</v>
      </c>
      <c r="AB1159" s="262">
        <v>0.968983957219251</v>
      </c>
      <c r="AC1159" s="262">
        <v>0.961053485056057</v>
      </c>
      <c r="AD1159" s="262">
        <v>0.92</v>
      </c>
      <c r="AE1159" s="260">
        <v>0.997376916868442</v>
      </c>
      <c r="AF1159" s="260">
        <v>0.986250807419027</v>
      </c>
      <c r="AG1159" s="260">
        <v>0.97913855734302</v>
      </c>
      <c r="AH1159" s="260">
        <v>0.992292243896089</v>
      </c>
      <c r="AI1159" s="262">
        <v>0.92</v>
      </c>
      <c r="AJ1159" s="260">
        <v>0.951329427670122</v>
      </c>
      <c r="AK1159" s="260">
        <v>0.97358630952381</v>
      </c>
      <c r="AL1159" s="260">
        <v>0.982046070460705</v>
      </c>
      <c r="AM1159" s="260">
        <v>0.975277767853953</v>
      </c>
      <c r="AN1159" s="259">
        <v>0.99</v>
      </c>
      <c r="AO1159" s="264">
        <v>1</v>
      </c>
      <c r="AP1159" s="264">
        <v>1</v>
      </c>
      <c r="AQ1159" s="264">
        <v>1</v>
      </c>
      <c r="AR1159" s="265">
        <v>1</v>
      </c>
      <c r="AS1159" s="286">
        <v>0.0721861525408278</v>
      </c>
      <c r="AT1159" s="267">
        <v>0</v>
      </c>
      <c r="AU1159" s="268">
        <v>0</v>
      </c>
      <c r="AV1159" s="268">
        <v>0.0666666666666667</v>
      </c>
      <c r="AW1159" s="268">
        <v>0.0659630606860158</v>
      </c>
      <c r="AX1159" s="224"/>
      <c r="AY1159" s="222"/>
    </row>
    <row r="1160" ht="15" spans="1:51">
      <c r="A1160" s="220"/>
      <c r="B1160" s="224"/>
      <c r="C1160" s="283" t="s">
        <v>1085</v>
      </c>
      <c r="D1160" s="111" t="s">
        <v>25</v>
      </c>
      <c r="E1160" s="111" t="s">
        <v>1086</v>
      </c>
      <c r="F1160" s="307" t="s">
        <v>1198</v>
      </c>
      <c r="G1160" s="307" t="s">
        <v>1198</v>
      </c>
      <c r="H1160" s="307" t="s">
        <v>1198</v>
      </c>
      <c r="I1160" s="307" t="s">
        <v>1198</v>
      </c>
      <c r="J1160" s="259">
        <v>0.9</v>
      </c>
      <c r="K1160" s="260">
        <v>0.941176470588235</v>
      </c>
      <c r="L1160" s="260">
        <v>0.9</v>
      </c>
      <c r="M1160" s="261">
        <v>0.964285714285714</v>
      </c>
      <c r="N1160" s="261">
        <v>0.944367176634214</v>
      </c>
      <c r="O1160" s="262">
        <v>0.9</v>
      </c>
      <c r="P1160" s="263">
        <v>0.971428571428571</v>
      </c>
      <c r="Q1160" s="260">
        <v>0.988479262672811</v>
      </c>
      <c r="R1160" s="260">
        <v>0.98490813648294</v>
      </c>
      <c r="S1160" s="260">
        <v>0.979473126341098</v>
      </c>
      <c r="T1160" s="262">
        <v>0.9</v>
      </c>
      <c r="U1160" s="260">
        <v>0.912053571428571</v>
      </c>
      <c r="V1160" s="260">
        <v>0.930875576036866</v>
      </c>
      <c r="W1160" s="260">
        <v>0.938320209973753</v>
      </c>
      <c r="X1160" s="260">
        <v>0.932912799565678</v>
      </c>
      <c r="Y1160" s="262">
        <v>0.92</v>
      </c>
      <c r="Z1160" s="262">
        <v>0.929264909847434</v>
      </c>
      <c r="AA1160" s="262">
        <v>0.961139896373057</v>
      </c>
      <c r="AB1160" s="262">
        <v>0.960893854748603</v>
      </c>
      <c r="AC1160" s="262">
        <v>0.955908828424879</v>
      </c>
      <c r="AD1160" s="262">
        <v>0.92</v>
      </c>
      <c r="AE1160" s="260">
        <v>0.997808939526731</v>
      </c>
      <c r="AF1160" s="260">
        <v>0.994708994708995</v>
      </c>
      <c r="AG1160" s="260">
        <v>0.981914893617021</v>
      </c>
      <c r="AH1160" s="260">
        <v>0.992198464459671</v>
      </c>
      <c r="AI1160" s="262">
        <v>0.92</v>
      </c>
      <c r="AJ1160" s="260">
        <v>0.946768060836502</v>
      </c>
      <c r="AK1160" s="260">
        <v>0.965942744323791</v>
      </c>
      <c r="AL1160" s="260">
        <v>0.976785714285714</v>
      </c>
      <c r="AM1160" s="260">
        <v>0.968880277141683</v>
      </c>
      <c r="AN1160" s="259">
        <v>0.99</v>
      </c>
      <c r="AO1160" s="264">
        <v>1</v>
      </c>
      <c r="AP1160" s="264">
        <v>1</v>
      </c>
      <c r="AQ1160" s="264">
        <v>1</v>
      </c>
      <c r="AR1160" s="265">
        <v>1</v>
      </c>
      <c r="AS1160" s="286">
        <v>0.0721861525408278</v>
      </c>
      <c r="AT1160" s="267">
        <v>0.0588235294117647</v>
      </c>
      <c r="AU1160" s="268">
        <v>0.714285714285714</v>
      </c>
      <c r="AV1160" s="268">
        <v>0.117647058823529</v>
      </c>
      <c r="AW1160" s="268">
        <v>0.0806100217864924</v>
      </c>
      <c r="AX1160" s="224"/>
      <c r="AY1160" s="222"/>
    </row>
    <row r="1161" ht="15" spans="1:51">
      <c r="A1161" s="220"/>
      <c r="B1161" s="224"/>
      <c r="C1161" s="283" t="s">
        <v>1085</v>
      </c>
      <c r="D1161" s="111" t="s">
        <v>25</v>
      </c>
      <c r="E1161" s="111" t="s">
        <v>1086</v>
      </c>
      <c r="F1161" s="307" t="s">
        <v>1199</v>
      </c>
      <c r="G1161" s="307" t="s">
        <v>1199</v>
      </c>
      <c r="H1161" s="307" t="s">
        <v>1199</v>
      </c>
      <c r="I1161" s="307" t="s">
        <v>1199</v>
      </c>
      <c r="J1161" s="259">
        <v>0.9</v>
      </c>
      <c r="K1161" s="260">
        <v>0.96078431372549</v>
      </c>
      <c r="L1161" s="260">
        <v>0.955555555555556</v>
      </c>
      <c r="M1161" s="261">
        <v>0.933333333333333</v>
      </c>
      <c r="N1161" s="261">
        <v>0.969271290605795</v>
      </c>
      <c r="O1161" s="262">
        <v>0.9</v>
      </c>
      <c r="P1161" s="263">
        <v>0.981972701519444</v>
      </c>
      <c r="Q1161" s="260">
        <v>0.995692307692308</v>
      </c>
      <c r="R1161" s="260">
        <v>0.990601503759398</v>
      </c>
      <c r="S1161" s="260">
        <v>0.989448087834353</v>
      </c>
      <c r="T1161" s="262">
        <v>0.9</v>
      </c>
      <c r="U1161" s="260">
        <v>0.926860674736029</v>
      </c>
      <c r="V1161" s="260">
        <v>0.944615384615385</v>
      </c>
      <c r="W1161" s="260">
        <v>0.942857142857143</v>
      </c>
      <c r="X1161" s="260">
        <v>0.949362611450888</v>
      </c>
      <c r="Y1161" s="262">
        <v>0.92</v>
      </c>
      <c r="Z1161" s="262">
        <v>0.95138306789606</v>
      </c>
      <c r="AA1161" s="262">
        <v>0.956292785676672</v>
      </c>
      <c r="AB1161" s="262">
        <v>0.958704453441296</v>
      </c>
      <c r="AC1161" s="262">
        <v>0.959160138386289</v>
      </c>
      <c r="AD1161" s="262">
        <v>0.92</v>
      </c>
      <c r="AE1161" s="260">
        <v>0.998461143883047</v>
      </c>
      <c r="AF1161" s="260">
        <v>0.996716244929496</v>
      </c>
      <c r="AG1161" s="260">
        <v>0.995881692250094</v>
      </c>
      <c r="AH1161" s="260">
        <v>0.996456753041796</v>
      </c>
      <c r="AI1161" s="262">
        <v>0.92</v>
      </c>
      <c r="AJ1161" s="260">
        <v>0.967304625199362</v>
      </c>
      <c r="AK1161" s="260">
        <v>0.965380249716232</v>
      </c>
      <c r="AL1161" s="260">
        <v>0.973299101412067</v>
      </c>
      <c r="AM1161" s="260">
        <v>0.974738285250036</v>
      </c>
      <c r="AN1161" s="259">
        <v>0.99</v>
      </c>
      <c r="AO1161" s="264">
        <v>1</v>
      </c>
      <c r="AP1161" s="264">
        <v>1</v>
      </c>
      <c r="AQ1161" s="264">
        <v>1</v>
      </c>
      <c r="AR1161" s="265">
        <v>1</v>
      </c>
      <c r="AS1161" s="286">
        <v>0.0721861525408278</v>
      </c>
      <c r="AT1161" s="267">
        <v>0.0384615384615385</v>
      </c>
      <c r="AU1161" s="268">
        <v>0</v>
      </c>
      <c r="AV1161" s="268">
        <v>0.0555555555555556</v>
      </c>
      <c r="AW1161" s="268">
        <v>0.0315581854043393</v>
      </c>
      <c r="AX1161" s="224"/>
      <c r="AY1161" s="222"/>
    </row>
    <row r="1162" ht="15" spans="1:51">
      <c r="A1162" s="220"/>
      <c r="B1162" s="224"/>
      <c r="C1162" s="283" t="s">
        <v>1085</v>
      </c>
      <c r="D1162" s="111" t="s">
        <v>25</v>
      </c>
      <c r="E1162" s="111" t="s">
        <v>1086</v>
      </c>
      <c r="F1162" s="307" t="s">
        <v>1200</v>
      </c>
      <c r="G1162" s="307" t="s">
        <v>1200</v>
      </c>
      <c r="H1162" s="307" t="s">
        <v>1200</v>
      </c>
      <c r="I1162" s="307" t="s">
        <v>1200</v>
      </c>
      <c r="J1162" s="259">
        <v>0.9</v>
      </c>
      <c r="K1162" s="260">
        <v>0.973684210526316</v>
      </c>
      <c r="L1162" s="260">
        <v>0.935483870967742</v>
      </c>
      <c r="M1162" s="261">
        <v>0.947368421052632</v>
      </c>
      <c r="N1162" s="261">
        <v>0.923456790123457</v>
      </c>
      <c r="O1162" s="262">
        <v>0.9</v>
      </c>
      <c r="P1162" s="263">
        <v>0.948227797690163</v>
      </c>
      <c r="Q1162" s="260">
        <v>0.974820143884892</v>
      </c>
      <c r="R1162" s="260">
        <v>0.988851727982163</v>
      </c>
      <c r="S1162" s="260">
        <v>0.973520942101936</v>
      </c>
      <c r="T1162" s="262">
        <v>0.9</v>
      </c>
      <c r="U1162" s="260">
        <v>0.912783751493429</v>
      </c>
      <c r="V1162" s="260">
        <v>0.945143884892086</v>
      </c>
      <c r="W1162" s="260">
        <v>0.94314381270903</v>
      </c>
      <c r="X1162" s="260">
        <v>0.931753798609323</v>
      </c>
      <c r="Y1162" s="262">
        <v>0.92</v>
      </c>
      <c r="Z1162" s="262">
        <v>0.945142101784534</v>
      </c>
      <c r="AA1162" s="262">
        <v>0.936772046589018</v>
      </c>
      <c r="AB1162" s="262">
        <v>0.944964871194379</v>
      </c>
      <c r="AC1162" s="262">
        <v>0.946865280733344</v>
      </c>
      <c r="AD1162" s="262">
        <v>0.92</v>
      </c>
      <c r="AE1162" s="260">
        <v>0.993970714900947</v>
      </c>
      <c r="AF1162" s="260">
        <v>0.987763247728586</v>
      </c>
      <c r="AG1162" s="260">
        <v>0.889922692755011</v>
      </c>
      <c r="AH1162" s="260">
        <v>0.967392915369794</v>
      </c>
      <c r="AI1162" s="262">
        <v>0.92</v>
      </c>
      <c r="AJ1162" s="260">
        <v>0.957039980134095</v>
      </c>
      <c r="AK1162" s="260">
        <v>0.95419187554019</v>
      </c>
      <c r="AL1162" s="260">
        <v>0.971687429218573</v>
      </c>
      <c r="AM1162" s="260">
        <v>0.966653022240415</v>
      </c>
      <c r="AN1162" s="259">
        <v>0.99</v>
      </c>
      <c r="AO1162" s="264">
        <v>1</v>
      </c>
      <c r="AP1162" s="264">
        <v>1</v>
      </c>
      <c r="AQ1162" s="264">
        <v>1</v>
      </c>
      <c r="AR1162" s="265">
        <v>1</v>
      </c>
      <c r="AS1162" s="286">
        <v>0.0721861525408278</v>
      </c>
      <c r="AT1162" s="267">
        <v>0</v>
      </c>
      <c r="AU1162" s="268">
        <v>0.0769230769230769</v>
      </c>
      <c r="AV1162" s="268">
        <v>0.0952380952380952</v>
      </c>
      <c r="AW1162" s="268">
        <v>0.0705882352941176</v>
      </c>
      <c r="AX1162" s="224"/>
      <c r="AY1162" s="222"/>
    </row>
    <row r="1163" ht="15" spans="1:51">
      <c r="A1163" s="220"/>
      <c r="B1163" s="224"/>
      <c r="C1163" s="283" t="s">
        <v>1085</v>
      </c>
      <c r="D1163" s="111" t="s">
        <v>25</v>
      </c>
      <c r="E1163" s="111" t="s">
        <v>1086</v>
      </c>
      <c r="F1163" s="307" t="s">
        <v>1201</v>
      </c>
      <c r="G1163" s="307" t="s">
        <v>1201</v>
      </c>
      <c r="H1163" s="307" t="s">
        <v>1201</v>
      </c>
      <c r="I1163" s="307" t="s">
        <v>1201</v>
      </c>
      <c r="J1163" s="259">
        <v>0.9</v>
      </c>
      <c r="K1163" s="260">
        <v>0.963636363636364</v>
      </c>
      <c r="L1163" s="260">
        <v>0.936170212765957</v>
      </c>
      <c r="M1163" s="261">
        <v>0.979591836734694</v>
      </c>
      <c r="N1163" s="261">
        <v>0.950043821209465</v>
      </c>
      <c r="O1163" s="262">
        <v>0.9</v>
      </c>
      <c r="P1163" s="263">
        <v>0.940149625935162</v>
      </c>
      <c r="Q1163" s="260">
        <v>0.966079582517939</v>
      </c>
      <c r="R1163" s="260">
        <v>0.97463456577816</v>
      </c>
      <c r="S1163" s="260">
        <v>0.964870132052014</v>
      </c>
      <c r="T1163" s="262">
        <v>0.9</v>
      </c>
      <c r="U1163" s="260">
        <v>0.935785536159601</v>
      </c>
      <c r="V1163" s="260">
        <v>0.950424005218526</v>
      </c>
      <c r="W1163" s="260">
        <v>0.960877042132416</v>
      </c>
      <c r="X1163" s="260">
        <v>0.950589697926817</v>
      </c>
      <c r="Y1163" s="262">
        <v>0.92</v>
      </c>
      <c r="Z1163" s="262">
        <v>0.955474784189005</v>
      </c>
      <c r="AA1163" s="262">
        <v>0.95933147632312</v>
      </c>
      <c r="AB1163" s="262">
        <v>0.968321917808219</v>
      </c>
      <c r="AC1163" s="262">
        <v>0.964129679833307</v>
      </c>
      <c r="AD1163" s="262">
        <v>0.92</v>
      </c>
      <c r="AE1163" s="260">
        <v>0.993377483443709</v>
      </c>
      <c r="AF1163" s="260">
        <v>0.988937060846165</v>
      </c>
      <c r="AG1163" s="260">
        <v>0.865614798694233</v>
      </c>
      <c r="AH1163" s="260">
        <v>0.981414598016234</v>
      </c>
      <c r="AI1163" s="262">
        <v>0.92</v>
      </c>
      <c r="AJ1163" s="260">
        <v>0.965427990386393</v>
      </c>
      <c r="AK1163" s="260">
        <v>0.967858215680385</v>
      </c>
      <c r="AL1163" s="260">
        <v>0.981396680022896</v>
      </c>
      <c r="AM1163" s="260">
        <v>0.976650857351332</v>
      </c>
      <c r="AN1163" s="259">
        <v>0.99</v>
      </c>
      <c r="AO1163" s="264">
        <v>1</v>
      </c>
      <c r="AP1163" s="264">
        <v>1</v>
      </c>
      <c r="AQ1163" s="264">
        <v>1</v>
      </c>
      <c r="AR1163" s="265">
        <v>1</v>
      </c>
      <c r="AS1163" s="286">
        <v>0.0721861525408278</v>
      </c>
      <c r="AT1163" s="267">
        <v>0.115384615384615</v>
      </c>
      <c r="AU1163" s="268">
        <v>0.15</v>
      </c>
      <c r="AV1163" s="268">
        <v>0.125</v>
      </c>
      <c r="AW1163" s="268">
        <v>0.0726495726495727</v>
      </c>
      <c r="AX1163" s="224"/>
      <c r="AY1163" s="222"/>
    </row>
    <row r="1164" ht="15" spans="1:51">
      <c r="A1164" s="220"/>
      <c r="B1164" s="224"/>
      <c r="C1164" s="283" t="s">
        <v>1085</v>
      </c>
      <c r="D1164" s="111" t="s">
        <v>125</v>
      </c>
      <c r="E1164" s="111" t="s">
        <v>1086</v>
      </c>
      <c r="F1164" s="307" t="s">
        <v>1202</v>
      </c>
      <c r="G1164" s="307" t="s">
        <v>1202</v>
      </c>
      <c r="H1164" s="307" t="s">
        <v>1202</v>
      </c>
      <c r="I1164" s="307" t="s">
        <v>1202</v>
      </c>
      <c r="J1164" s="259">
        <v>0.9</v>
      </c>
      <c r="K1164" s="260" t="s">
        <v>33</v>
      </c>
      <c r="L1164" s="260" t="s">
        <v>33</v>
      </c>
      <c r="M1164" s="261" t="s">
        <v>33</v>
      </c>
      <c r="N1164" s="261" t="s">
        <v>33</v>
      </c>
      <c r="O1164" s="262">
        <v>0.9</v>
      </c>
      <c r="P1164" s="263">
        <v>0</v>
      </c>
      <c r="Q1164" s="260">
        <v>0</v>
      </c>
      <c r="R1164" s="260">
        <v>0</v>
      </c>
      <c r="S1164" s="260">
        <v>0</v>
      </c>
      <c r="T1164" s="262">
        <v>0.9</v>
      </c>
      <c r="U1164" s="260">
        <v>1</v>
      </c>
      <c r="V1164" s="260">
        <v>0.833333333333333</v>
      </c>
      <c r="W1164" s="260">
        <v>0.5</v>
      </c>
      <c r="X1164" s="260">
        <v>0.969072164948454</v>
      </c>
      <c r="Y1164" s="262">
        <v>0.92</v>
      </c>
      <c r="Z1164" s="262" t="s">
        <v>33</v>
      </c>
      <c r="AA1164" s="262" t="s">
        <v>33</v>
      </c>
      <c r="AB1164" s="262">
        <v>1</v>
      </c>
      <c r="AC1164" s="262">
        <v>0.9</v>
      </c>
      <c r="AD1164" s="262">
        <v>0.92</v>
      </c>
      <c r="AE1164" s="260">
        <v>0.997688243064729</v>
      </c>
      <c r="AF1164" s="260">
        <v>0.99392037654442</v>
      </c>
      <c r="AG1164" s="260">
        <v>0.99789530857492</v>
      </c>
      <c r="AH1164" s="260">
        <v>0.983801009886116</v>
      </c>
      <c r="AI1164" s="262">
        <v>0.92</v>
      </c>
      <c r="AJ1164" s="260">
        <v>0.8</v>
      </c>
      <c r="AK1164" s="260">
        <v>0.833333333333333</v>
      </c>
      <c r="AL1164" s="260">
        <v>0.8</v>
      </c>
      <c r="AM1164" s="260">
        <v>0.956834532374101</v>
      </c>
      <c r="AN1164" s="259">
        <v>0.99</v>
      </c>
      <c r="AO1164" s="264">
        <v>1</v>
      </c>
      <c r="AP1164" s="264">
        <v>1</v>
      </c>
      <c r="AQ1164" s="264">
        <v>1</v>
      </c>
      <c r="AR1164" s="265">
        <v>1</v>
      </c>
      <c r="AS1164" s="286">
        <v>0.0721861525408278</v>
      </c>
      <c r="AT1164" s="267" t="s">
        <v>33</v>
      </c>
      <c r="AU1164" s="268" t="s">
        <v>33</v>
      </c>
      <c r="AV1164" s="268" t="s">
        <v>33</v>
      </c>
      <c r="AW1164" s="268" t="s">
        <v>33</v>
      </c>
      <c r="AX1164" s="224"/>
      <c r="AY1164" s="222"/>
    </row>
    <row r="1165" ht="15" spans="1:51">
      <c r="A1165" s="220"/>
      <c r="B1165" s="224"/>
      <c r="C1165" s="283" t="s">
        <v>1085</v>
      </c>
      <c r="D1165" s="111" t="s">
        <v>25</v>
      </c>
      <c r="E1165" s="111" t="s">
        <v>1086</v>
      </c>
      <c r="F1165" s="307" t="s">
        <v>1203</v>
      </c>
      <c r="G1165" s="307" t="s">
        <v>1203</v>
      </c>
      <c r="H1165" s="307" t="s">
        <v>1203</v>
      </c>
      <c r="I1165" s="307" t="s">
        <v>1203</v>
      </c>
      <c r="J1165" s="259">
        <v>0.9</v>
      </c>
      <c r="K1165" s="260">
        <v>0.92156862745098</v>
      </c>
      <c r="L1165" s="260">
        <v>0.928571428571429</v>
      </c>
      <c r="M1165" s="261">
        <v>0.954545454545455</v>
      </c>
      <c r="N1165" s="261">
        <v>0.938945420906568</v>
      </c>
      <c r="O1165" s="262">
        <v>0.9</v>
      </c>
      <c r="P1165" s="263">
        <v>0.968777614138439</v>
      </c>
      <c r="Q1165" s="260">
        <v>0.986600846262341</v>
      </c>
      <c r="R1165" s="260">
        <v>0.974325500435161</v>
      </c>
      <c r="S1165" s="260">
        <v>0.964361795006111</v>
      </c>
      <c r="T1165" s="262">
        <v>0.9</v>
      </c>
      <c r="U1165" s="260">
        <v>0.877761413843888</v>
      </c>
      <c r="V1165" s="260">
        <v>0.928067700987306</v>
      </c>
      <c r="W1165" s="260">
        <v>0.887728459530026</v>
      </c>
      <c r="X1165" s="260">
        <v>0.908608346429195</v>
      </c>
      <c r="Y1165" s="262">
        <v>0.92</v>
      </c>
      <c r="Z1165" s="262">
        <v>0.956071076011846</v>
      </c>
      <c r="AA1165" s="262">
        <v>0.944855413584398</v>
      </c>
      <c r="AB1165" s="262">
        <v>0.94295592048401</v>
      </c>
      <c r="AC1165" s="262">
        <v>0.954238837686245</v>
      </c>
      <c r="AD1165" s="262">
        <v>0.92</v>
      </c>
      <c r="AE1165" s="260">
        <v>0.996206203972328</v>
      </c>
      <c r="AF1165" s="260">
        <v>0.996931338703491</v>
      </c>
      <c r="AG1165" s="260">
        <v>0.998494882600843</v>
      </c>
      <c r="AH1165" s="260">
        <v>0.997572474671482</v>
      </c>
      <c r="AI1165" s="262">
        <v>0.92</v>
      </c>
      <c r="AJ1165" s="260">
        <v>0.967539653264478</v>
      </c>
      <c r="AK1165" s="260">
        <v>0.962160302717578</v>
      </c>
      <c r="AL1165" s="260">
        <v>0.972214182344428</v>
      </c>
      <c r="AM1165" s="260">
        <v>0.972512633754117</v>
      </c>
      <c r="AN1165" s="259">
        <v>0.99</v>
      </c>
      <c r="AO1165" s="264">
        <v>1</v>
      </c>
      <c r="AP1165" s="264">
        <v>1</v>
      </c>
      <c r="AQ1165" s="264">
        <v>1</v>
      </c>
      <c r="AR1165" s="265">
        <v>1</v>
      </c>
      <c r="AS1165" s="286">
        <v>0.0721861525408278</v>
      </c>
      <c r="AT1165" s="267">
        <v>0.111111111111111</v>
      </c>
      <c r="AU1165" s="268">
        <v>0</v>
      </c>
      <c r="AV1165" s="268">
        <v>0.166666666666667</v>
      </c>
      <c r="AW1165" s="268">
        <v>0.0571428571428571</v>
      </c>
      <c r="AX1165" s="224"/>
      <c r="AY1165" s="222"/>
    </row>
    <row r="1166" ht="15" spans="1:51">
      <c r="A1166" s="220"/>
      <c r="B1166" s="224"/>
      <c r="C1166" s="283" t="s">
        <v>1085</v>
      </c>
      <c r="D1166" s="111" t="s">
        <v>25</v>
      </c>
      <c r="E1166" s="111" t="s">
        <v>1086</v>
      </c>
      <c r="F1166" s="307" t="s">
        <v>1204</v>
      </c>
      <c r="G1166" s="307" t="s">
        <v>1204</v>
      </c>
      <c r="H1166" s="307" t="s">
        <v>1204</v>
      </c>
      <c r="I1166" s="307" t="s">
        <v>1204</v>
      </c>
      <c r="J1166" s="259">
        <v>0.9</v>
      </c>
      <c r="K1166" s="260">
        <v>0.959183673469388</v>
      </c>
      <c r="L1166" s="260">
        <v>0.976190476190476</v>
      </c>
      <c r="M1166" s="261">
        <v>0.956521739130435</v>
      </c>
      <c r="N1166" s="261">
        <v>0.951658767772512</v>
      </c>
      <c r="O1166" s="262">
        <v>0.9</v>
      </c>
      <c r="P1166" s="263">
        <v>0.949176604202158</v>
      </c>
      <c r="Q1166" s="260">
        <v>0.973272490221643</v>
      </c>
      <c r="R1166" s="260">
        <v>0.981052631578947</v>
      </c>
      <c r="S1166" s="260">
        <v>0.9733995330944</v>
      </c>
      <c r="T1166" s="262">
        <v>0.9</v>
      </c>
      <c r="U1166" s="260">
        <v>0.940942646223736</v>
      </c>
      <c r="V1166" s="260">
        <v>0.926988265971317</v>
      </c>
      <c r="W1166" s="260">
        <v>0.954105263157895</v>
      </c>
      <c r="X1166" s="260">
        <v>0.945631802189853</v>
      </c>
      <c r="Y1166" s="262">
        <v>0.92</v>
      </c>
      <c r="Z1166" s="262">
        <v>0.961055819991346</v>
      </c>
      <c r="AA1166" s="262">
        <v>0.903064066852368</v>
      </c>
      <c r="AB1166" s="262">
        <v>0.943900267141585</v>
      </c>
      <c r="AC1166" s="262">
        <v>0.959703239197156</v>
      </c>
      <c r="AD1166" s="262">
        <v>0.92</v>
      </c>
      <c r="AE1166" s="260">
        <v>0.99861963190184</v>
      </c>
      <c r="AF1166" s="260">
        <v>0.99481125956674</v>
      </c>
      <c r="AG1166" s="260">
        <v>0.969987389659521</v>
      </c>
      <c r="AH1166" s="260">
        <v>0.993030734906766</v>
      </c>
      <c r="AI1166" s="262">
        <v>0.92</v>
      </c>
      <c r="AJ1166" s="260">
        <v>0.970169723984228</v>
      </c>
      <c r="AK1166" s="260">
        <v>0.932712526284169</v>
      </c>
      <c r="AL1166" s="260">
        <v>0.974842767295597</v>
      </c>
      <c r="AM1166" s="260">
        <v>0.975592977562502</v>
      </c>
      <c r="AN1166" s="259">
        <v>0.99</v>
      </c>
      <c r="AO1166" s="264">
        <v>1</v>
      </c>
      <c r="AP1166" s="264">
        <v>1</v>
      </c>
      <c r="AQ1166" s="264">
        <v>1</v>
      </c>
      <c r="AR1166" s="265">
        <v>1</v>
      </c>
      <c r="AS1166" s="286">
        <v>0.0721861525408278</v>
      </c>
      <c r="AT1166" s="267">
        <v>0.103448275862069</v>
      </c>
      <c r="AU1166" s="268">
        <v>0.0555555555555556</v>
      </c>
      <c r="AV1166" s="268">
        <v>0.0555555555555556</v>
      </c>
      <c r="AW1166" s="268">
        <v>0.0468384074941452</v>
      </c>
      <c r="AX1166" s="224"/>
      <c r="AY1166" s="222"/>
    </row>
    <row r="1167" ht="15" spans="1:51">
      <c r="A1167" s="220"/>
      <c r="B1167" s="224"/>
      <c r="C1167" s="283" t="s">
        <v>1085</v>
      </c>
      <c r="D1167" s="111" t="s">
        <v>25</v>
      </c>
      <c r="E1167" s="111" t="s">
        <v>1086</v>
      </c>
      <c r="F1167" s="307" t="s">
        <v>1205</v>
      </c>
      <c r="G1167" s="307" t="s">
        <v>1205</v>
      </c>
      <c r="H1167" s="307" t="s">
        <v>1205</v>
      </c>
      <c r="I1167" s="307" t="s">
        <v>1205</v>
      </c>
      <c r="J1167" s="259">
        <v>0.9</v>
      </c>
      <c r="K1167" s="260">
        <v>0.91304347826087</v>
      </c>
      <c r="L1167" s="260">
        <v>1</v>
      </c>
      <c r="M1167" s="261">
        <v>0.916666666666667</v>
      </c>
      <c r="N1167" s="261">
        <v>0.97923875432526</v>
      </c>
      <c r="O1167" s="262">
        <v>0.9</v>
      </c>
      <c r="P1167" s="263">
        <v>0.985987261146497</v>
      </c>
      <c r="Q1167" s="260">
        <v>0.980942828485456</v>
      </c>
      <c r="R1167" s="260">
        <v>0.995616438356164</v>
      </c>
      <c r="S1167" s="260">
        <v>0.988482014030549</v>
      </c>
      <c r="T1167" s="262">
        <v>0.9</v>
      </c>
      <c r="U1167" s="260">
        <v>0.903184713375796</v>
      </c>
      <c r="V1167" s="260">
        <v>0.9358074222668</v>
      </c>
      <c r="W1167" s="260">
        <v>0.947945205479452</v>
      </c>
      <c r="X1167" s="260">
        <v>0.947484949499975</v>
      </c>
      <c r="Y1167" s="262">
        <v>0.92</v>
      </c>
      <c r="Z1167" s="262">
        <v>0.957025920873124</v>
      </c>
      <c r="AA1167" s="262">
        <v>0.95096463022508</v>
      </c>
      <c r="AB1167" s="262">
        <v>0.975124378109453</v>
      </c>
      <c r="AC1167" s="262">
        <v>0.960125226561213</v>
      </c>
      <c r="AD1167" s="262">
        <v>0.92</v>
      </c>
      <c r="AE1167" s="260">
        <v>0.996733627306876</v>
      </c>
      <c r="AF1167" s="260">
        <v>0.993211861379064</v>
      </c>
      <c r="AG1167" s="260">
        <v>0.976504586003267</v>
      </c>
      <c r="AH1167" s="260">
        <v>0.995138724211525</v>
      </c>
      <c r="AI1167" s="262">
        <v>0.92</v>
      </c>
      <c r="AJ1167" s="260">
        <v>0.965733716976197</v>
      </c>
      <c r="AK1167" s="260">
        <v>0.964301651048639</v>
      </c>
      <c r="AL1167" s="260">
        <v>0.98706732597946</v>
      </c>
      <c r="AM1167" s="260">
        <v>0.976030504053977</v>
      </c>
      <c r="AN1167" s="259">
        <v>0.99</v>
      </c>
      <c r="AO1167" s="264">
        <v>1</v>
      </c>
      <c r="AP1167" s="264">
        <v>1</v>
      </c>
      <c r="AQ1167" s="264">
        <v>1</v>
      </c>
      <c r="AR1167" s="265">
        <v>1</v>
      </c>
      <c r="AS1167" s="286">
        <v>0.0721861525408278</v>
      </c>
      <c r="AT1167" s="267">
        <v>0</v>
      </c>
      <c r="AU1167" s="268">
        <v>0.0909090909090909</v>
      </c>
      <c r="AV1167" s="268">
        <v>0</v>
      </c>
      <c r="AW1167" s="268">
        <v>0.0507462686567164</v>
      </c>
      <c r="AX1167" s="224"/>
      <c r="AY1167" s="222"/>
    </row>
    <row r="1168" ht="15" spans="1:51">
      <c r="A1168" s="220"/>
      <c r="B1168" s="224"/>
      <c r="C1168" s="283" t="s">
        <v>1085</v>
      </c>
      <c r="D1168" s="111" t="s">
        <v>25</v>
      </c>
      <c r="E1168" s="111" t="s">
        <v>1086</v>
      </c>
      <c r="F1168" s="307" t="s">
        <v>1206</v>
      </c>
      <c r="G1168" s="307" t="s">
        <v>1206</v>
      </c>
      <c r="H1168" s="307" t="s">
        <v>1206</v>
      </c>
      <c r="I1168" s="307" t="s">
        <v>1206</v>
      </c>
      <c r="J1168" s="259">
        <v>0.9</v>
      </c>
      <c r="K1168" s="260">
        <v>0.958333333333333</v>
      </c>
      <c r="L1168" s="260">
        <v>0.975609756097561</v>
      </c>
      <c r="M1168" s="261">
        <v>0.975609756097561</v>
      </c>
      <c r="N1168" s="261">
        <v>0.954990215264188</v>
      </c>
      <c r="O1168" s="262">
        <v>0.9</v>
      </c>
      <c r="P1168" s="263">
        <v>0.961980096963511</v>
      </c>
      <c r="Q1168" s="260">
        <v>0.971006564551422</v>
      </c>
      <c r="R1168" s="260">
        <v>0.943297164858243</v>
      </c>
      <c r="S1168" s="260">
        <v>0.953845270396371</v>
      </c>
      <c r="T1168" s="262">
        <v>0.9</v>
      </c>
      <c r="U1168" s="260">
        <v>0.897422811941822</v>
      </c>
      <c r="V1168" s="260">
        <v>0.925054704595186</v>
      </c>
      <c r="W1168" s="260">
        <v>0.932096604830241</v>
      </c>
      <c r="X1168" s="260">
        <v>0.920797622636634</v>
      </c>
      <c r="Y1168" s="262">
        <v>0.92</v>
      </c>
      <c r="Z1168" s="262">
        <v>0.928097345132743</v>
      </c>
      <c r="AA1168" s="262">
        <v>0.939218523878437</v>
      </c>
      <c r="AB1168" s="262">
        <v>0.96074232690935</v>
      </c>
      <c r="AC1168" s="262">
        <v>0.950655079959687</v>
      </c>
      <c r="AD1168" s="262">
        <v>0.92</v>
      </c>
      <c r="AE1168" s="260">
        <v>0.998678341318355</v>
      </c>
      <c r="AF1168" s="260">
        <v>0.998388396454472</v>
      </c>
      <c r="AG1168" s="260">
        <v>0.994022869022869</v>
      </c>
      <c r="AH1168" s="260">
        <v>0.996785772556698</v>
      </c>
      <c r="AI1168" s="262">
        <v>0.92</v>
      </c>
      <c r="AJ1168" s="260">
        <v>0.943899864273865</v>
      </c>
      <c r="AK1168" s="260">
        <v>0.952332137365454</v>
      </c>
      <c r="AL1168" s="260">
        <v>0.969234382339126</v>
      </c>
      <c r="AM1168" s="260">
        <v>0.965408676452549</v>
      </c>
      <c r="AN1168" s="259">
        <v>0.99</v>
      </c>
      <c r="AO1168" s="264">
        <v>1</v>
      </c>
      <c r="AP1168" s="264">
        <v>1</v>
      </c>
      <c r="AQ1168" s="264">
        <v>1</v>
      </c>
      <c r="AR1168" s="265">
        <v>1</v>
      </c>
      <c r="AS1168" s="286">
        <v>0.0721861525408278</v>
      </c>
      <c r="AT1168" s="267">
        <v>0</v>
      </c>
      <c r="AU1168" s="268">
        <v>0</v>
      </c>
      <c r="AV1168" s="268">
        <v>0.153846153846154</v>
      </c>
      <c r="AW1168" s="268">
        <v>0.0605612998522895</v>
      </c>
      <c r="AX1168" s="224"/>
      <c r="AY1168" s="222"/>
    </row>
    <row r="1169" ht="15" spans="1:51">
      <c r="A1169" s="220"/>
      <c r="B1169" s="224"/>
      <c r="C1169" s="283" t="s">
        <v>1085</v>
      </c>
      <c r="D1169" s="111" t="s">
        <v>25</v>
      </c>
      <c r="E1169" s="111" t="s">
        <v>1086</v>
      </c>
      <c r="F1169" s="307" t="s">
        <v>1207</v>
      </c>
      <c r="G1169" s="307" t="s">
        <v>1207</v>
      </c>
      <c r="H1169" s="307" t="s">
        <v>1207</v>
      </c>
      <c r="I1169" s="307" t="s">
        <v>1207</v>
      </c>
      <c r="J1169" s="259">
        <v>0.9</v>
      </c>
      <c r="K1169" s="260">
        <v>0.909090909090909</v>
      </c>
      <c r="L1169" s="260">
        <v>0.955555555555556</v>
      </c>
      <c r="M1169" s="261">
        <v>0.92</v>
      </c>
      <c r="N1169" s="261">
        <v>0.919894366197183</v>
      </c>
      <c r="O1169" s="262">
        <v>0.9</v>
      </c>
      <c r="P1169" s="263">
        <v>0.900155199172271</v>
      </c>
      <c r="Q1169" s="260">
        <v>0.938591210114389</v>
      </c>
      <c r="R1169" s="260">
        <v>0.938409854423292</v>
      </c>
      <c r="S1169" s="260">
        <v>0.922887071315827</v>
      </c>
      <c r="T1169" s="262">
        <v>0.9</v>
      </c>
      <c r="U1169" s="260">
        <v>0.904811174340403</v>
      </c>
      <c r="V1169" s="260">
        <v>0.933172787477423</v>
      </c>
      <c r="W1169" s="260">
        <v>0.934677118327734</v>
      </c>
      <c r="X1169" s="260">
        <v>0.925484287559191</v>
      </c>
      <c r="Y1169" s="262">
        <v>0.92</v>
      </c>
      <c r="Z1169" s="262">
        <v>0.93391160677406</v>
      </c>
      <c r="AA1169" s="262">
        <v>0.8911051212938</v>
      </c>
      <c r="AB1169" s="262">
        <v>0.928094885100074</v>
      </c>
      <c r="AC1169" s="262">
        <v>0.944277108433735</v>
      </c>
      <c r="AD1169" s="262">
        <v>0.92</v>
      </c>
      <c r="AE1169" s="260">
        <v>0.985365853658537</v>
      </c>
      <c r="AF1169" s="260">
        <v>0.988654025489587</v>
      </c>
      <c r="AG1169" s="260">
        <v>0.994816862474084</v>
      </c>
      <c r="AH1169" s="260">
        <v>0.989640414383425</v>
      </c>
      <c r="AI1169" s="262">
        <v>0.92</v>
      </c>
      <c r="AJ1169" s="260">
        <v>0.957372355654525</v>
      </c>
      <c r="AK1169" s="260">
        <v>0.928327645051195</v>
      </c>
      <c r="AL1169" s="260">
        <v>0.965243296921549</v>
      </c>
      <c r="AM1169" s="260">
        <v>0.966331468001851</v>
      </c>
      <c r="AN1169" s="259">
        <v>0.99</v>
      </c>
      <c r="AO1169" s="264">
        <v>1</v>
      </c>
      <c r="AP1169" s="264">
        <v>1</v>
      </c>
      <c r="AQ1169" s="264">
        <v>1</v>
      </c>
      <c r="AR1169" s="265">
        <v>1</v>
      </c>
      <c r="AS1169" s="286">
        <v>0.0721861525408278</v>
      </c>
      <c r="AT1169" s="267">
        <v>0</v>
      </c>
      <c r="AU1169" s="268">
        <v>0</v>
      </c>
      <c r="AV1169" s="268">
        <v>0</v>
      </c>
      <c r="AW1169" s="268">
        <v>0.035377358490566</v>
      </c>
      <c r="AX1169" s="224"/>
      <c r="AY1169" s="222"/>
    </row>
    <row r="1170" ht="15" spans="1:51">
      <c r="A1170" s="220"/>
      <c r="B1170" s="224"/>
      <c r="C1170" s="283" t="s">
        <v>1085</v>
      </c>
      <c r="D1170" s="111" t="s">
        <v>25</v>
      </c>
      <c r="E1170" s="111" t="s">
        <v>1086</v>
      </c>
      <c r="F1170" s="307" t="s">
        <v>1208</v>
      </c>
      <c r="G1170" s="307" t="s">
        <v>1208</v>
      </c>
      <c r="H1170" s="307" t="s">
        <v>1208</v>
      </c>
      <c r="I1170" s="307" t="s">
        <v>1208</v>
      </c>
      <c r="J1170" s="259">
        <v>0.9</v>
      </c>
      <c r="K1170" s="260">
        <v>0.924050632911392</v>
      </c>
      <c r="L1170" s="260">
        <v>0.928571428571429</v>
      </c>
      <c r="M1170" s="261">
        <v>0.930555555555556</v>
      </c>
      <c r="N1170" s="261">
        <v>0.933041301627034</v>
      </c>
      <c r="O1170" s="262">
        <v>0.9</v>
      </c>
      <c r="P1170" s="263">
        <v>0.907014681892333</v>
      </c>
      <c r="Q1170" s="260">
        <v>0.966513923158266</v>
      </c>
      <c r="R1170" s="260">
        <v>0.931916838016907</v>
      </c>
      <c r="S1170" s="260">
        <v>0.92834378909496</v>
      </c>
      <c r="T1170" s="262">
        <v>0.9</v>
      </c>
      <c r="U1170" s="260">
        <v>0.896247960848287</v>
      </c>
      <c r="V1170" s="260">
        <v>0.936552696510398</v>
      </c>
      <c r="W1170" s="260">
        <v>0.928032899246059</v>
      </c>
      <c r="X1170" s="260">
        <v>0.917778447433544</v>
      </c>
      <c r="Y1170" s="262">
        <v>0.92</v>
      </c>
      <c r="Z1170" s="262">
        <v>0.941515285777581</v>
      </c>
      <c r="AA1170" s="262">
        <v>0.935344827586207</v>
      </c>
      <c r="AB1170" s="262">
        <v>0.919720767888307</v>
      </c>
      <c r="AC1170" s="262">
        <v>0.932810502507621</v>
      </c>
      <c r="AD1170" s="262">
        <v>0.92</v>
      </c>
      <c r="AE1170" s="260">
        <v>0.996367598982928</v>
      </c>
      <c r="AF1170" s="260">
        <v>0.996144289263988</v>
      </c>
      <c r="AG1170" s="260">
        <v>0.984802431610942</v>
      </c>
      <c r="AH1170" s="260">
        <v>0.99562818292139</v>
      </c>
      <c r="AI1170" s="262">
        <v>0.92</v>
      </c>
      <c r="AJ1170" s="260">
        <v>0.957796852646638</v>
      </c>
      <c r="AK1170" s="260">
        <v>0.970921985815603</v>
      </c>
      <c r="AL1170" s="260">
        <v>0.961977186311787</v>
      </c>
      <c r="AM1170" s="260">
        <v>0.967151778224572</v>
      </c>
      <c r="AN1170" s="259">
        <v>0.99</v>
      </c>
      <c r="AO1170" s="264">
        <v>1</v>
      </c>
      <c r="AP1170" s="264">
        <v>1</v>
      </c>
      <c r="AQ1170" s="264">
        <v>1</v>
      </c>
      <c r="AR1170" s="265">
        <v>1</v>
      </c>
      <c r="AS1170" s="286">
        <v>0.0721861525408278</v>
      </c>
      <c r="AT1170" s="267">
        <v>0.0740740740740741</v>
      </c>
      <c r="AU1170" s="268">
        <v>0.0294117647058824</v>
      </c>
      <c r="AV1170" s="268">
        <v>0.146341463414634</v>
      </c>
      <c r="AW1170" s="268">
        <v>0.0910951893551689</v>
      </c>
      <c r="AX1170" s="224"/>
      <c r="AY1170" s="222"/>
    </row>
    <row r="1171" ht="15" spans="1:51">
      <c r="A1171" s="220"/>
      <c r="B1171" s="224"/>
      <c r="C1171" s="283" t="s">
        <v>1085</v>
      </c>
      <c r="D1171" s="111" t="s">
        <v>25</v>
      </c>
      <c r="E1171" s="111" t="s">
        <v>1086</v>
      </c>
      <c r="F1171" s="307" t="s">
        <v>1209</v>
      </c>
      <c r="G1171" s="307" t="s">
        <v>1209</v>
      </c>
      <c r="H1171" s="307" t="s">
        <v>1209</v>
      </c>
      <c r="I1171" s="307" t="s">
        <v>1209</v>
      </c>
      <c r="J1171" s="259">
        <v>0.9</v>
      </c>
      <c r="K1171" s="260">
        <v>0.964912280701754</v>
      </c>
      <c r="L1171" s="260">
        <v>0.976744186046512</v>
      </c>
      <c r="M1171" s="261">
        <v>0.918367346938776</v>
      </c>
      <c r="N1171" s="261">
        <v>0.94136546184739</v>
      </c>
      <c r="O1171" s="262">
        <v>0.9</v>
      </c>
      <c r="P1171" s="263">
        <v>0.969964664310954</v>
      </c>
      <c r="Q1171" s="260">
        <v>0.9536</v>
      </c>
      <c r="R1171" s="260">
        <v>0.972037749038798</v>
      </c>
      <c r="S1171" s="260">
        <v>0.968516751781806</v>
      </c>
      <c r="T1171" s="262">
        <v>0.9</v>
      </c>
      <c r="U1171" s="260">
        <v>0.91670873296315</v>
      </c>
      <c r="V1171" s="260">
        <v>0.901333333333333</v>
      </c>
      <c r="W1171" s="260">
        <v>0.933589653967144</v>
      </c>
      <c r="X1171" s="260">
        <v>0.931631965879118</v>
      </c>
      <c r="Y1171" s="262">
        <v>0.92</v>
      </c>
      <c r="Z1171" s="262">
        <v>0.959660297239915</v>
      </c>
      <c r="AA1171" s="262">
        <v>0.963973799126638</v>
      </c>
      <c r="AB1171" s="262">
        <v>0.93037336024218</v>
      </c>
      <c r="AC1171" s="262">
        <v>0.962038149594473</v>
      </c>
      <c r="AD1171" s="262">
        <v>0.92</v>
      </c>
      <c r="AE1171" s="260">
        <v>0.997751798561151</v>
      </c>
      <c r="AF1171" s="260">
        <v>0.998003992015968</v>
      </c>
      <c r="AG1171" s="260">
        <v>1</v>
      </c>
      <c r="AH1171" s="260">
        <v>0.998142539874823</v>
      </c>
      <c r="AI1171" s="262">
        <v>0.92</v>
      </c>
      <c r="AJ1171" s="260">
        <v>0.969302325581395</v>
      </c>
      <c r="AK1171" s="260">
        <v>0.963812253672519</v>
      </c>
      <c r="AL1171" s="260">
        <v>0.965991692627207</v>
      </c>
      <c r="AM1171" s="260">
        <v>0.975007404835102</v>
      </c>
      <c r="AN1171" s="259">
        <v>0.99</v>
      </c>
      <c r="AO1171" s="264">
        <v>1</v>
      </c>
      <c r="AP1171" s="264">
        <v>1</v>
      </c>
      <c r="AQ1171" s="264">
        <v>1</v>
      </c>
      <c r="AR1171" s="265">
        <v>1</v>
      </c>
      <c r="AS1171" s="286">
        <v>0.0721861525408278</v>
      </c>
      <c r="AT1171" s="267">
        <v>0.0434782608695652</v>
      </c>
      <c r="AU1171" s="268">
        <v>0.111111111111111</v>
      </c>
      <c r="AV1171" s="268">
        <v>0.04</v>
      </c>
      <c r="AW1171" s="268">
        <v>0.0538116591928251</v>
      </c>
      <c r="AX1171" s="224"/>
      <c r="AY1171" s="222"/>
    </row>
    <row r="1172" ht="15" spans="1:51">
      <c r="A1172" s="220"/>
      <c r="B1172" s="224"/>
      <c r="C1172" s="283" t="s">
        <v>1085</v>
      </c>
      <c r="D1172" s="111" t="s">
        <v>25</v>
      </c>
      <c r="E1172" s="111" t="s">
        <v>1086</v>
      </c>
      <c r="F1172" s="307" t="s">
        <v>1210</v>
      </c>
      <c r="G1172" s="307" t="s">
        <v>1210</v>
      </c>
      <c r="H1172" s="307" t="s">
        <v>1210</v>
      </c>
      <c r="I1172" s="307" t="s">
        <v>1210</v>
      </c>
      <c r="J1172" s="259">
        <v>0.9</v>
      </c>
      <c r="K1172" s="260">
        <v>0.988235294117647</v>
      </c>
      <c r="L1172" s="260">
        <v>0.936507936507937</v>
      </c>
      <c r="M1172" s="261">
        <v>0.974025974025974</v>
      </c>
      <c r="N1172" s="261">
        <v>0.982346241457859</v>
      </c>
      <c r="O1172" s="262">
        <v>0.9</v>
      </c>
      <c r="P1172" s="263">
        <v>0.956800445930881</v>
      </c>
      <c r="Q1172" s="260">
        <v>0.977784107091997</v>
      </c>
      <c r="R1172" s="260">
        <v>0.972555434387495</v>
      </c>
      <c r="S1172" s="260">
        <v>0.973013711207688</v>
      </c>
      <c r="T1172" s="262">
        <v>0.9</v>
      </c>
      <c r="U1172" s="260">
        <v>0.921683389074693</v>
      </c>
      <c r="V1172" s="260">
        <v>0.940472799772145</v>
      </c>
      <c r="W1172" s="260">
        <v>0.946019629225736</v>
      </c>
      <c r="X1172" s="260">
        <v>0.942882720205668</v>
      </c>
      <c r="Y1172" s="262">
        <v>0.92</v>
      </c>
      <c r="Z1172" s="262">
        <v>0.859927797833935</v>
      </c>
      <c r="AA1172" s="262">
        <v>0.915188470066519</v>
      </c>
      <c r="AB1172" s="262">
        <v>0.911170928667564</v>
      </c>
      <c r="AC1172" s="262">
        <v>0.903761174577962</v>
      </c>
      <c r="AD1172" s="262">
        <v>0.92</v>
      </c>
      <c r="AE1172" s="260">
        <v>0.994607496463932</v>
      </c>
      <c r="AF1172" s="260">
        <v>0.991621156579636</v>
      </c>
      <c r="AG1172" s="260">
        <v>0.996958043964874</v>
      </c>
      <c r="AH1172" s="260">
        <v>0.995538296581595</v>
      </c>
      <c r="AI1172" s="262">
        <v>0.92</v>
      </c>
      <c r="AJ1172" s="260">
        <v>0.94047858435552</v>
      </c>
      <c r="AK1172" s="260">
        <v>0.95898400752587</v>
      </c>
      <c r="AL1172" s="260">
        <v>0.965655409273039</v>
      </c>
      <c r="AM1172" s="260">
        <v>0.963434437807957</v>
      </c>
      <c r="AN1172" s="259">
        <v>0.99</v>
      </c>
      <c r="AO1172" s="264">
        <v>1</v>
      </c>
      <c r="AP1172" s="264">
        <v>1</v>
      </c>
      <c r="AQ1172" s="264">
        <v>1</v>
      </c>
      <c r="AR1172" s="265">
        <v>1</v>
      </c>
      <c r="AS1172" s="286">
        <v>0.0721861525408278</v>
      </c>
      <c r="AT1172" s="267">
        <v>0.0476190476190476</v>
      </c>
      <c r="AU1172" s="268">
        <v>0.0645161290322581</v>
      </c>
      <c r="AV1172" s="268">
        <v>0.108108108108108</v>
      </c>
      <c r="AW1172" s="268">
        <v>0.05875</v>
      </c>
      <c r="AX1172" s="224"/>
      <c r="AY1172" s="222"/>
    </row>
    <row r="1173" ht="15" spans="1:51">
      <c r="A1173" s="220"/>
      <c r="B1173" s="224"/>
      <c r="C1173" s="283" t="s">
        <v>1085</v>
      </c>
      <c r="D1173" s="111" t="s">
        <v>25</v>
      </c>
      <c r="E1173" s="111" t="s">
        <v>1086</v>
      </c>
      <c r="F1173" s="307" t="s">
        <v>1211</v>
      </c>
      <c r="G1173" s="307" t="s">
        <v>1211</v>
      </c>
      <c r="H1173" s="307" t="s">
        <v>1211</v>
      </c>
      <c r="I1173" s="307" t="s">
        <v>1211</v>
      </c>
      <c r="J1173" s="259">
        <v>0.9</v>
      </c>
      <c r="K1173" s="260">
        <v>1</v>
      </c>
      <c r="L1173" s="260">
        <v>0.947368421052632</v>
      </c>
      <c r="M1173" s="261">
        <v>0.958333333333333</v>
      </c>
      <c r="N1173" s="261">
        <v>0.97708674304419</v>
      </c>
      <c r="O1173" s="262">
        <v>0.9</v>
      </c>
      <c r="P1173" s="263">
        <v>0.969169567379413</v>
      </c>
      <c r="Q1173" s="260">
        <v>0.96256157635468</v>
      </c>
      <c r="R1173" s="260">
        <v>0.878249841471148</v>
      </c>
      <c r="S1173" s="260">
        <v>0.956429466363241</v>
      </c>
      <c r="T1173" s="262">
        <v>0.9</v>
      </c>
      <c r="U1173" s="260">
        <v>0.91944306315266</v>
      </c>
      <c r="V1173" s="260">
        <v>0.919211822660098</v>
      </c>
      <c r="W1173" s="260">
        <v>0.91566265060241</v>
      </c>
      <c r="X1173" s="260">
        <v>0.922217392416068</v>
      </c>
      <c r="Y1173" s="262">
        <v>0.92</v>
      </c>
      <c r="Z1173" s="262">
        <v>0.946680080482897</v>
      </c>
      <c r="AA1173" s="262">
        <v>0.926666666666667</v>
      </c>
      <c r="AB1173" s="262">
        <v>0.948275862068966</v>
      </c>
      <c r="AC1173" s="262">
        <v>0.958728743392141</v>
      </c>
      <c r="AD1173" s="262">
        <v>0.92</v>
      </c>
      <c r="AE1173" s="260">
        <v>0.998316498316498</v>
      </c>
      <c r="AF1173" s="260">
        <v>0.997877758913413</v>
      </c>
      <c r="AG1173" s="260">
        <v>0.992438563327032</v>
      </c>
      <c r="AH1173" s="260">
        <v>0.993788659793814</v>
      </c>
      <c r="AI1173" s="262">
        <v>0.92</v>
      </c>
      <c r="AJ1173" s="260">
        <v>0.9630615640599</v>
      </c>
      <c r="AK1173" s="260">
        <v>0.951535836177474</v>
      </c>
      <c r="AL1173" s="260">
        <v>0.981818181818182</v>
      </c>
      <c r="AM1173" s="260">
        <v>0.974823031452966</v>
      </c>
      <c r="AN1173" s="259">
        <v>0.99</v>
      </c>
      <c r="AO1173" s="264">
        <v>1</v>
      </c>
      <c r="AP1173" s="264">
        <v>1</v>
      </c>
      <c r="AQ1173" s="264">
        <v>1</v>
      </c>
      <c r="AR1173" s="265">
        <v>1</v>
      </c>
      <c r="AS1173" s="286">
        <v>0.0721861525408278</v>
      </c>
      <c r="AT1173" s="267">
        <v>0</v>
      </c>
      <c r="AU1173" s="268">
        <v>0.166666666666667</v>
      </c>
      <c r="AV1173" s="268">
        <v>0.25</v>
      </c>
      <c r="AW1173" s="268">
        <v>0.0454545454545455</v>
      </c>
      <c r="AX1173" s="224"/>
      <c r="AY1173" s="222"/>
    </row>
    <row r="1174" ht="15" spans="1:51">
      <c r="A1174" s="220"/>
      <c r="B1174" s="224"/>
      <c r="C1174" s="283" t="s">
        <v>1085</v>
      </c>
      <c r="D1174" s="111" t="s">
        <v>25</v>
      </c>
      <c r="E1174" s="111" t="s">
        <v>1086</v>
      </c>
      <c r="F1174" s="307" t="s">
        <v>1212</v>
      </c>
      <c r="G1174" s="307" t="s">
        <v>1212</v>
      </c>
      <c r="H1174" s="307" t="s">
        <v>1212</v>
      </c>
      <c r="I1174" s="307" t="s">
        <v>1212</v>
      </c>
      <c r="J1174" s="259">
        <v>0.9</v>
      </c>
      <c r="K1174" s="260">
        <v>0.964285714285714</v>
      </c>
      <c r="L1174" s="260">
        <v>0.951219512195122</v>
      </c>
      <c r="M1174" s="261">
        <v>0.978723404255319</v>
      </c>
      <c r="N1174" s="261">
        <v>0.95316565481353</v>
      </c>
      <c r="O1174" s="262">
        <v>0.9</v>
      </c>
      <c r="P1174" s="263">
        <v>0.981219512195122</v>
      </c>
      <c r="Q1174" s="260">
        <v>0.952403393025448</v>
      </c>
      <c r="R1174" s="260">
        <v>0.983552631578947</v>
      </c>
      <c r="S1174" s="260">
        <v>0.983291661705759</v>
      </c>
      <c r="T1174" s="262">
        <v>0.9</v>
      </c>
      <c r="U1174" s="260">
        <v>0.924390243902439</v>
      </c>
      <c r="V1174" s="260">
        <v>0.936380772855796</v>
      </c>
      <c r="W1174" s="260">
        <v>0.929276315789474</v>
      </c>
      <c r="X1174" s="260">
        <v>0.938140783955762</v>
      </c>
      <c r="Y1174" s="262">
        <v>0.92</v>
      </c>
      <c r="Z1174" s="262">
        <v>0.936061381074169</v>
      </c>
      <c r="AA1174" s="262">
        <v>0.92552026286966</v>
      </c>
      <c r="AB1174" s="262">
        <v>0.921221864951768</v>
      </c>
      <c r="AC1174" s="262">
        <v>0.948461800431377</v>
      </c>
      <c r="AD1174" s="262">
        <v>0.92</v>
      </c>
      <c r="AE1174" s="260">
        <v>0.999041227229147</v>
      </c>
      <c r="AF1174" s="260">
        <v>0.999511480214949</v>
      </c>
      <c r="AG1174" s="260">
        <v>0.998067632850242</v>
      </c>
      <c r="AH1174" s="260">
        <v>0.998206514572069</v>
      </c>
      <c r="AI1174" s="262">
        <v>0.92</v>
      </c>
      <c r="AJ1174" s="260">
        <v>0.963453389830508</v>
      </c>
      <c r="AK1174" s="260">
        <v>0.958154859967051</v>
      </c>
      <c r="AL1174" s="260">
        <v>0.967777170944839</v>
      </c>
      <c r="AM1174" s="260">
        <v>0.97296555509812</v>
      </c>
      <c r="AN1174" s="259">
        <v>0.99</v>
      </c>
      <c r="AO1174" s="264">
        <v>1</v>
      </c>
      <c r="AP1174" s="264">
        <v>1</v>
      </c>
      <c r="AQ1174" s="264">
        <v>1</v>
      </c>
      <c r="AR1174" s="265">
        <v>1</v>
      </c>
      <c r="AS1174" s="286">
        <v>0.0721861525408278</v>
      </c>
      <c r="AT1174" s="267">
        <v>0.0294117647058824</v>
      </c>
      <c r="AU1174" s="268">
        <v>0</v>
      </c>
      <c r="AV1174" s="268">
        <v>0</v>
      </c>
      <c r="AW1174" s="268">
        <v>0.0368098159509202</v>
      </c>
      <c r="AX1174" s="224"/>
      <c r="AY1174" s="222"/>
    </row>
    <row r="1175" ht="15" spans="1:51">
      <c r="A1175" s="220"/>
      <c r="B1175" s="224"/>
      <c r="C1175" s="283" t="s">
        <v>1085</v>
      </c>
      <c r="D1175" s="111" t="s">
        <v>25</v>
      </c>
      <c r="E1175" s="111" t="s">
        <v>1086</v>
      </c>
      <c r="F1175" s="307" t="s">
        <v>1213</v>
      </c>
      <c r="G1175" s="307" t="s">
        <v>1213</v>
      </c>
      <c r="H1175" s="307" t="s">
        <v>1213</v>
      </c>
      <c r="I1175" s="307" t="s">
        <v>1213</v>
      </c>
      <c r="J1175" s="259">
        <v>0.9</v>
      </c>
      <c r="K1175" s="260">
        <v>0.928571428571429</v>
      </c>
      <c r="L1175" s="260">
        <v>0.973684210526316</v>
      </c>
      <c r="M1175" s="261">
        <v>0.972972972972973</v>
      </c>
      <c r="N1175" s="261">
        <v>0.962566844919786</v>
      </c>
      <c r="O1175" s="262">
        <v>0.9</v>
      </c>
      <c r="P1175" s="263">
        <v>0.934998289428669</v>
      </c>
      <c r="Q1175" s="260">
        <v>0.837985023825732</v>
      </c>
      <c r="R1175" s="260">
        <v>0.938735177865613</v>
      </c>
      <c r="S1175" s="260">
        <v>0.941435862793665</v>
      </c>
      <c r="T1175" s="262">
        <v>0.9</v>
      </c>
      <c r="U1175" s="260">
        <v>0.888470749230243</v>
      </c>
      <c r="V1175" s="260">
        <v>0.871341048332199</v>
      </c>
      <c r="W1175" s="260">
        <v>0.932806324110672</v>
      </c>
      <c r="X1175" s="260">
        <v>0.912575996397208</v>
      </c>
      <c r="Y1175" s="262">
        <v>0.92</v>
      </c>
      <c r="Z1175" s="262">
        <v>0.899908172635445</v>
      </c>
      <c r="AA1175" s="262">
        <v>0.94962962962963</v>
      </c>
      <c r="AB1175" s="262">
        <v>0.965354330708661</v>
      </c>
      <c r="AC1175" s="262">
        <v>0.950487012987013</v>
      </c>
      <c r="AD1175" s="262">
        <v>0.92</v>
      </c>
      <c r="AE1175" s="260">
        <v>0.999111111111111</v>
      </c>
      <c r="AF1175" s="260">
        <v>0.993170176437109</v>
      </c>
      <c r="AG1175" s="260">
        <v>0.995698924731183</v>
      </c>
      <c r="AH1175" s="260">
        <v>0.996046838968584</v>
      </c>
      <c r="AI1175" s="262">
        <v>0.92</v>
      </c>
      <c r="AJ1175" s="260">
        <v>0.937188434695912</v>
      </c>
      <c r="AK1175" s="260">
        <v>0.971548507462687</v>
      </c>
      <c r="AL1175" s="260">
        <v>0.98307634449041</v>
      </c>
      <c r="AM1175" s="260">
        <v>0.974893162393162</v>
      </c>
      <c r="AN1175" s="259">
        <v>0.99</v>
      </c>
      <c r="AO1175" s="264">
        <v>1</v>
      </c>
      <c r="AP1175" s="264">
        <v>1</v>
      </c>
      <c r="AQ1175" s="264">
        <v>1</v>
      </c>
      <c r="AR1175" s="265">
        <v>1</v>
      </c>
      <c r="AS1175" s="286">
        <v>0.0721861525408278</v>
      </c>
      <c r="AT1175" s="267">
        <v>0</v>
      </c>
      <c r="AU1175" s="268">
        <v>0.111111111111111</v>
      </c>
      <c r="AV1175" s="268">
        <v>0.125</v>
      </c>
      <c r="AW1175" s="268">
        <v>0.0391459074733096</v>
      </c>
      <c r="AX1175" s="224"/>
      <c r="AY1175" s="222"/>
    </row>
    <row r="1176" ht="15" spans="1:51">
      <c r="A1176" s="220"/>
      <c r="B1176" s="224"/>
      <c r="C1176" s="283" t="s">
        <v>1085</v>
      </c>
      <c r="D1176" s="111" t="s">
        <v>25</v>
      </c>
      <c r="E1176" s="111" t="s">
        <v>1086</v>
      </c>
      <c r="F1176" s="307" t="s">
        <v>1214</v>
      </c>
      <c r="G1176" s="307" t="s">
        <v>1214</v>
      </c>
      <c r="H1176" s="307" t="s">
        <v>1214</v>
      </c>
      <c r="I1176" s="307" t="s">
        <v>1214</v>
      </c>
      <c r="J1176" s="259">
        <v>0.9</v>
      </c>
      <c r="K1176" s="260">
        <v>0.904761904761905</v>
      </c>
      <c r="L1176" s="260">
        <v>1</v>
      </c>
      <c r="M1176" s="261">
        <v>0.944444444444444</v>
      </c>
      <c r="N1176" s="261">
        <v>0.943127962085308</v>
      </c>
      <c r="O1176" s="262">
        <v>0.9</v>
      </c>
      <c r="P1176" s="263">
        <v>0.981806775407779</v>
      </c>
      <c r="Q1176" s="260">
        <v>0.981969486823856</v>
      </c>
      <c r="R1176" s="260">
        <v>0.993675889328063</v>
      </c>
      <c r="S1176" s="260">
        <v>0.985285775067366</v>
      </c>
      <c r="T1176" s="262">
        <v>0.9</v>
      </c>
      <c r="U1176" s="260">
        <v>0.942910915934755</v>
      </c>
      <c r="V1176" s="260">
        <v>0.908460471567268</v>
      </c>
      <c r="W1176" s="260">
        <v>0.959683794466403</v>
      </c>
      <c r="X1176" s="260">
        <v>0.949404339809956</v>
      </c>
      <c r="Y1176" s="262">
        <v>0.92</v>
      </c>
      <c r="Z1176" s="262">
        <v>0.955375253549696</v>
      </c>
      <c r="AA1176" s="262">
        <v>0.955503512880562</v>
      </c>
      <c r="AB1176" s="262">
        <v>0.98989898989899</v>
      </c>
      <c r="AC1176" s="262">
        <v>0.96197128443927</v>
      </c>
      <c r="AD1176" s="262">
        <v>0.92</v>
      </c>
      <c r="AE1176" s="260">
        <v>0.998101025446259</v>
      </c>
      <c r="AF1176" s="260">
        <v>0.996656378600823</v>
      </c>
      <c r="AG1176" s="260">
        <v>0.997572815533981</v>
      </c>
      <c r="AH1176" s="260">
        <v>0.994635146959678</v>
      </c>
      <c r="AI1176" s="262">
        <v>0.92</v>
      </c>
      <c r="AJ1176" s="260">
        <v>0.974604695735505</v>
      </c>
      <c r="AK1176" s="260">
        <v>0.970383275261324</v>
      </c>
      <c r="AL1176" s="260">
        <v>0.989756722151088</v>
      </c>
      <c r="AM1176" s="260">
        <v>0.980423720012462</v>
      </c>
      <c r="AN1176" s="259">
        <v>0.99</v>
      </c>
      <c r="AO1176" s="264">
        <v>1</v>
      </c>
      <c r="AP1176" s="264">
        <v>1</v>
      </c>
      <c r="AQ1176" s="264">
        <v>1</v>
      </c>
      <c r="AR1176" s="265">
        <v>1</v>
      </c>
      <c r="AS1176" s="286">
        <v>0.0721861525408278</v>
      </c>
      <c r="AT1176" s="267">
        <v>0</v>
      </c>
      <c r="AU1176" s="268">
        <v>0</v>
      </c>
      <c r="AV1176" s="268">
        <v>0.2</v>
      </c>
      <c r="AW1176" s="268">
        <v>0.0318471337579618</v>
      </c>
      <c r="AX1176" s="224"/>
      <c r="AY1176" s="222"/>
    </row>
    <row r="1177" ht="15" spans="1:51">
      <c r="A1177" s="220"/>
      <c r="B1177" s="224"/>
      <c r="C1177" s="283" t="s">
        <v>1085</v>
      </c>
      <c r="D1177" s="111" t="s">
        <v>25</v>
      </c>
      <c r="E1177" s="111" t="s">
        <v>1086</v>
      </c>
      <c r="F1177" s="307" t="s">
        <v>1215</v>
      </c>
      <c r="G1177" s="307" t="s">
        <v>1215</v>
      </c>
      <c r="H1177" s="307" t="s">
        <v>1215</v>
      </c>
      <c r="I1177" s="307" t="s">
        <v>1215</v>
      </c>
      <c r="J1177" s="259">
        <v>0.9</v>
      </c>
      <c r="K1177" s="260">
        <v>0.983606557377049</v>
      </c>
      <c r="L1177" s="260">
        <v>0.976190476190476</v>
      </c>
      <c r="M1177" s="261">
        <v>0.96</v>
      </c>
      <c r="N1177" s="261">
        <v>0.964926590538336</v>
      </c>
      <c r="O1177" s="262">
        <v>0.9</v>
      </c>
      <c r="P1177" s="263">
        <v>0.980561122244489</v>
      </c>
      <c r="Q1177" s="260">
        <v>0.990933131847374</v>
      </c>
      <c r="R1177" s="260">
        <v>0.994098024121119</v>
      </c>
      <c r="S1177" s="260">
        <v>0.98910296250259</v>
      </c>
      <c r="T1177" s="262">
        <v>0.9</v>
      </c>
      <c r="U1177" s="260">
        <v>0.959519038076152</v>
      </c>
      <c r="V1177" s="260">
        <v>0.94522100491122</v>
      </c>
      <c r="W1177" s="260">
        <v>0.957916345907108</v>
      </c>
      <c r="X1177" s="260">
        <v>0.957986326911125</v>
      </c>
      <c r="Y1177" s="262">
        <v>0.92</v>
      </c>
      <c r="Z1177" s="262" t="s">
        <v>33</v>
      </c>
      <c r="AA1177" s="262">
        <v>0</v>
      </c>
      <c r="AB1177" s="262" t="s">
        <v>33</v>
      </c>
      <c r="AC1177" s="262">
        <v>0</v>
      </c>
      <c r="AD1177" s="262">
        <v>0.92</v>
      </c>
      <c r="AE1177" s="260">
        <v>0.999088007295942</v>
      </c>
      <c r="AF1177" s="260">
        <v>1</v>
      </c>
      <c r="AG1177" s="260">
        <v>0.99793956043956</v>
      </c>
      <c r="AH1177" s="260">
        <v>0.998742601946799</v>
      </c>
      <c r="AI1177" s="262">
        <v>0.92</v>
      </c>
      <c r="AJ1177" s="260">
        <v>0.977955911823647</v>
      </c>
      <c r="AK1177" s="260">
        <v>0.975453172205438</v>
      </c>
      <c r="AL1177" s="260">
        <v>0.985116756479343</v>
      </c>
      <c r="AM1177" s="260">
        <v>0.985529464165484</v>
      </c>
      <c r="AN1177" s="259">
        <v>0.99</v>
      </c>
      <c r="AO1177" s="264">
        <v>1</v>
      </c>
      <c r="AP1177" s="264">
        <v>1</v>
      </c>
      <c r="AQ1177" s="264">
        <v>1</v>
      </c>
      <c r="AR1177" s="265">
        <v>1</v>
      </c>
      <c r="AS1177" s="286">
        <v>0.0721861525408278</v>
      </c>
      <c r="AT1177" s="267">
        <v>0.0588235294117647</v>
      </c>
      <c r="AU1177" s="268">
        <v>0</v>
      </c>
      <c r="AV1177" s="268">
        <v>0.0434782608695652</v>
      </c>
      <c r="AW1177" s="268">
        <v>0.0594713656387665</v>
      </c>
      <c r="AX1177" s="224"/>
      <c r="AY1177" s="222"/>
    </row>
    <row r="1178" ht="15" spans="1:51">
      <c r="A1178" s="220"/>
      <c r="B1178" s="224"/>
      <c r="C1178" s="283" t="s">
        <v>1085</v>
      </c>
      <c r="D1178" s="111" t="s">
        <v>25</v>
      </c>
      <c r="E1178" s="111" t="s">
        <v>1086</v>
      </c>
      <c r="F1178" s="307" t="s">
        <v>1216</v>
      </c>
      <c r="G1178" s="307" t="s">
        <v>1216</v>
      </c>
      <c r="H1178" s="307" t="s">
        <v>1216</v>
      </c>
      <c r="I1178" s="307" t="s">
        <v>1216</v>
      </c>
      <c r="J1178" s="259">
        <v>0.9</v>
      </c>
      <c r="K1178" s="260">
        <v>0.888888888888889</v>
      </c>
      <c r="L1178" s="260">
        <v>0.871428571428571</v>
      </c>
      <c r="M1178" s="261">
        <v>0.935064935064935</v>
      </c>
      <c r="N1178" s="261">
        <v>0.901510912143257</v>
      </c>
      <c r="O1178" s="262">
        <v>0.9</v>
      </c>
      <c r="P1178" s="263">
        <v>0.95961899651194</v>
      </c>
      <c r="Q1178" s="260">
        <v>0.955878901666276</v>
      </c>
      <c r="R1178" s="260">
        <v>0.962115105594067</v>
      </c>
      <c r="S1178" s="260">
        <v>0.960209313528174</v>
      </c>
      <c r="T1178" s="262">
        <v>0.9</v>
      </c>
      <c r="U1178" s="260">
        <v>0.918164743761739</v>
      </c>
      <c r="V1178" s="260">
        <v>0.933348979112884</v>
      </c>
      <c r="W1178" s="260">
        <v>0.942285990649686</v>
      </c>
      <c r="X1178" s="260">
        <v>0.922292682604937</v>
      </c>
      <c r="Y1178" s="262">
        <v>0.92</v>
      </c>
      <c r="Z1178" s="262">
        <v>0</v>
      </c>
      <c r="AA1178" s="262">
        <v>0</v>
      </c>
      <c r="AB1178" s="262" t="s">
        <v>33</v>
      </c>
      <c r="AC1178" s="262">
        <v>0</v>
      </c>
      <c r="AD1178" s="262">
        <v>0.92</v>
      </c>
      <c r="AE1178" s="260">
        <v>0.997471554993679</v>
      </c>
      <c r="AF1178" s="260">
        <v>0.995004995004995</v>
      </c>
      <c r="AG1178" s="260">
        <v>0.992277992277992</v>
      </c>
      <c r="AH1178" s="260">
        <v>0.99471122062624</v>
      </c>
      <c r="AI1178" s="262">
        <v>0.92</v>
      </c>
      <c r="AJ1178" s="260">
        <v>0.952030014739381</v>
      </c>
      <c r="AK1178" s="260">
        <v>0.948663853727145</v>
      </c>
      <c r="AL1178" s="260">
        <v>0.969853296791875</v>
      </c>
      <c r="AM1178" s="260">
        <v>0.967174283112736</v>
      </c>
      <c r="AN1178" s="259">
        <v>0.99</v>
      </c>
      <c r="AO1178" s="264">
        <v>1</v>
      </c>
      <c r="AP1178" s="264">
        <v>1</v>
      </c>
      <c r="AQ1178" s="264">
        <v>1</v>
      </c>
      <c r="AR1178" s="265">
        <v>1</v>
      </c>
      <c r="AS1178" s="286">
        <v>0.0721861525408278</v>
      </c>
      <c r="AT1178" s="267">
        <v>0</v>
      </c>
      <c r="AU1178" s="268">
        <v>0.0588235294117647</v>
      </c>
      <c r="AV1178" s="268">
        <v>0.0869565217391304</v>
      </c>
      <c r="AW1178" s="268">
        <v>0.0413476263399694</v>
      </c>
      <c r="AX1178" s="224"/>
      <c r="AY1178" s="222"/>
    </row>
    <row r="1179" ht="15" spans="1:51">
      <c r="A1179" s="220"/>
      <c r="B1179" s="224"/>
      <c r="C1179" s="283" t="s">
        <v>1085</v>
      </c>
      <c r="D1179" s="111" t="s">
        <v>25</v>
      </c>
      <c r="E1179" s="111" t="s">
        <v>1086</v>
      </c>
      <c r="F1179" s="307" t="s">
        <v>1217</v>
      </c>
      <c r="G1179" s="307" t="s">
        <v>1217</v>
      </c>
      <c r="H1179" s="307" t="s">
        <v>1217</v>
      </c>
      <c r="I1179" s="307" t="s">
        <v>1217</v>
      </c>
      <c r="J1179" s="259">
        <v>0.9</v>
      </c>
      <c r="K1179" s="260">
        <v>0.944444444444444</v>
      </c>
      <c r="L1179" s="260">
        <v>0.935483870967742</v>
      </c>
      <c r="M1179" s="261">
        <v>0.9375</v>
      </c>
      <c r="N1179" s="261">
        <v>0.933333333333333</v>
      </c>
      <c r="O1179" s="262">
        <v>0.9</v>
      </c>
      <c r="P1179" s="263">
        <v>0.988201644619235</v>
      </c>
      <c r="Q1179" s="260">
        <v>0.991228070175439</v>
      </c>
      <c r="R1179" s="260">
        <v>0.992486583184258</v>
      </c>
      <c r="S1179" s="260">
        <v>0.990228926997541</v>
      </c>
      <c r="T1179" s="262">
        <v>0.9</v>
      </c>
      <c r="U1179" s="260">
        <v>0.967465141222739</v>
      </c>
      <c r="V1179" s="260">
        <v>0.98187134502924</v>
      </c>
      <c r="W1179" s="260">
        <v>0.976744186046512</v>
      </c>
      <c r="X1179" s="260">
        <v>0.975720864211795</v>
      </c>
      <c r="Y1179" s="262">
        <v>0.92</v>
      </c>
      <c r="Z1179" s="262">
        <v>0</v>
      </c>
      <c r="AA1179" s="262">
        <v>0</v>
      </c>
      <c r="AB1179" s="262" t="s">
        <v>33</v>
      </c>
      <c r="AC1179" s="262">
        <v>0.333333333333333</v>
      </c>
      <c r="AD1179" s="262">
        <v>0.92</v>
      </c>
      <c r="AE1179" s="260">
        <v>1</v>
      </c>
      <c r="AF1179" s="260">
        <v>0.998287671232877</v>
      </c>
      <c r="AG1179" s="260">
        <v>0.995604395604396</v>
      </c>
      <c r="AH1179" s="260">
        <v>0.998425816607635</v>
      </c>
      <c r="AI1179" s="262">
        <v>0.92</v>
      </c>
      <c r="AJ1179" s="260">
        <v>0.981772694781987</v>
      </c>
      <c r="AK1179" s="260">
        <v>0.98655756867329</v>
      </c>
      <c r="AL1179" s="260">
        <v>0.986404293381038</v>
      </c>
      <c r="AM1179" s="260">
        <v>0.990625515761677</v>
      </c>
      <c r="AN1179" s="259">
        <v>0.99</v>
      </c>
      <c r="AO1179" s="264">
        <v>1</v>
      </c>
      <c r="AP1179" s="264">
        <v>1</v>
      </c>
      <c r="AQ1179" s="264">
        <v>1</v>
      </c>
      <c r="AR1179" s="265">
        <v>1</v>
      </c>
      <c r="AS1179" s="286">
        <v>0.0721861525408278</v>
      </c>
      <c r="AT1179" s="267">
        <v>0.04</v>
      </c>
      <c r="AU1179" s="268">
        <v>0</v>
      </c>
      <c r="AV1179" s="268">
        <v>0</v>
      </c>
      <c r="AW1179" s="268">
        <v>0.0291970802919708</v>
      </c>
      <c r="AX1179" s="224"/>
      <c r="AY1179" s="222"/>
    </row>
    <row r="1180" ht="15" spans="1:51">
      <c r="A1180" s="220"/>
      <c r="B1180" s="224"/>
      <c r="C1180" s="283" t="s">
        <v>1085</v>
      </c>
      <c r="D1180" s="111" t="s">
        <v>25</v>
      </c>
      <c r="E1180" s="111" t="s">
        <v>1086</v>
      </c>
      <c r="F1180" s="307" t="s">
        <v>1218</v>
      </c>
      <c r="G1180" s="307" t="s">
        <v>1218</v>
      </c>
      <c r="H1180" s="307" t="s">
        <v>1218</v>
      </c>
      <c r="I1180" s="307" t="s">
        <v>1218</v>
      </c>
      <c r="J1180" s="259">
        <v>0.9</v>
      </c>
      <c r="K1180" s="260">
        <v>0.95</v>
      </c>
      <c r="L1180" s="260">
        <v>0.966101694915254</v>
      </c>
      <c r="M1180" s="261">
        <v>0.931506849315068</v>
      </c>
      <c r="N1180" s="261">
        <v>0.949488875526158</v>
      </c>
      <c r="O1180" s="262">
        <v>0.9</v>
      </c>
      <c r="P1180" s="263">
        <v>0.963105303612606</v>
      </c>
      <c r="Q1180" s="260">
        <v>0.982226610713404</v>
      </c>
      <c r="R1180" s="260">
        <v>0.950939119170985</v>
      </c>
      <c r="S1180" s="260">
        <v>0.963930914446378</v>
      </c>
      <c r="T1180" s="262">
        <v>0.9</v>
      </c>
      <c r="U1180" s="260">
        <v>0.927747886241353</v>
      </c>
      <c r="V1180" s="260">
        <v>0.904221179955567</v>
      </c>
      <c r="W1180" s="260">
        <v>0.931832901554404</v>
      </c>
      <c r="X1180" s="260">
        <v>0.935453206587227</v>
      </c>
      <c r="Y1180" s="262">
        <v>0.92</v>
      </c>
      <c r="Z1180" s="262">
        <v>0</v>
      </c>
      <c r="AA1180" s="262">
        <v>0</v>
      </c>
      <c r="AB1180" s="262" t="s">
        <v>33</v>
      </c>
      <c r="AC1180" s="262">
        <v>0</v>
      </c>
      <c r="AD1180" s="262">
        <v>0.92</v>
      </c>
      <c r="AE1180" s="260">
        <v>0.99803343166175</v>
      </c>
      <c r="AF1180" s="260">
        <v>0.995614035087719</v>
      </c>
      <c r="AG1180" s="260">
        <v>0.992924528301887</v>
      </c>
      <c r="AH1180" s="260">
        <v>0.993136616401984</v>
      </c>
      <c r="AI1180" s="262">
        <v>0.92</v>
      </c>
      <c r="AJ1180" s="260">
        <v>0.956093189964158</v>
      </c>
      <c r="AK1180" s="260">
        <v>0.957068837897853</v>
      </c>
      <c r="AL1180" s="260">
        <v>0.974902849740933</v>
      </c>
      <c r="AM1180" s="260">
        <v>0.973726487716715</v>
      </c>
      <c r="AN1180" s="259">
        <v>0.99</v>
      </c>
      <c r="AO1180" s="264">
        <v>1</v>
      </c>
      <c r="AP1180" s="264">
        <v>1</v>
      </c>
      <c r="AQ1180" s="264">
        <v>1</v>
      </c>
      <c r="AR1180" s="265">
        <v>1</v>
      </c>
      <c r="AS1180" s="286">
        <v>0.0721861525408278</v>
      </c>
      <c r="AT1180" s="267">
        <v>0.0666666666666667</v>
      </c>
      <c r="AU1180" s="268">
        <v>0.157894736842105</v>
      </c>
      <c r="AV1180" s="268">
        <v>0</v>
      </c>
      <c r="AW1180" s="268">
        <v>0.0392156862745098</v>
      </c>
      <c r="AX1180" s="224"/>
      <c r="AY1180" s="222"/>
    </row>
    <row r="1181" ht="15" spans="1:51">
      <c r="A1181" s="220"/>
      <c r="B1181" s="224"/>
      <c r="C1181" s="283" t="s">
        <v>1085</v>
      </c>
      <c r="D1181" s="111" t="s">
        <v>25</v>
      </c>
      <c r="E1181" s="111" t="s">
        <v>1086</v>
      </c>
      <c r="F1181" s="307" t="s">
        <v>1219</v>
      </c>
      <c r="G1181" s="307" t="s">
        <v>1219</v>
      </c>
      <c r="H1181" s="307" t="s">
        <v>1219</v>
      </c>
      <c r="I1181" s="307" t="s">
        <v>1219</v>
      </c>
      <c r="J1181" s="259">
        <v>0.9</v>
      </c>
      <c r="K1181" s="260">
        <v>0.966666666666667</v>
      </c>
      <c r="L1181" s="260">
        <v>1</v>
      </c>
      <c r="M1181" s="261">
        <v>1</v>
      </c>
      <c r="N1181" s="261">
        <v>0.987361769352291</v>
      </c>
      <c r="O1181" s="262">
        <v>0.9</v>
      </c>
      <c r="P1181" s="263">
        <v>0.978734439834025</v>
      </c>
      <c r="Q1181" s="260">
        <v>0.992290748898678</v>
      </c>
      <c r="R1181" s="260">
        <v>0.991959064327485</v>
      </c>
      <c r="S1181" s="260">
        <v>0.984141870577202</v>
      </c>
      <c r="T1181" s="262">
        <v>0.9</v>
      </c>
      <c r="U1181" s="260">
        <v>0.947095435684647</v>
      </c>
      <c r="V1181" s="260">
        <v>0.954845814977974</v>
      </c>
      <c r="W1181" s="260">
        <v>0.967105263157895</v>
      </c>
      <c r="X1181" s="260">
        <v>0.967885866939495</v>
      </c>
      <c r="Y1181" s="262">
        <v>0.92</v>
      </c>
      <c r="Z1181" s="262">
        <v>0.965182186234818</v>
      </c>
      <c r="AA1181" s="262">
        <v>0.978563772775991</v>
      </c>
      <c r="AB1181" s="262">
        <v>0.985826771653543</v>
      </c>
      <c r="AC1181" s="262">
        <v>0.982258325250566</v>
      </c>
      <c r="AD1181" s="262">
        <v>0.92</v>
      </c>
      <c r="AE1181" s="260">
        <v>0.997812955634243</v>
      </c>
      <c r="AF1181" s="260">
        <v>0.997570063178357</v>
      </c>
      <c r="AG1181" s="260">
        <v>0.997708277163656</v>
      </c>
      <c r="AH1181" s="260">
        <v>0.997367691251551</v>
      </c>
      <c r="AI1181" s="262">
        <v>0.92</v>
      </c>
      <c r="AJ1181" s="260">
        <v>0.971546000632311</v>
      </c>
      <c r="AK1181" s="260">
        <v>0.978815860945139</v>
      </c>
      <c r="AL1181" s="260">
        <v>0.988517224163754</v>
      </c>
      <c r="AM1181" s="260">
        <v>0.988854406513832</v>
      </c>
      <c r="AN1181" s="259">
        <v>0.99</v>
      </c>
      <c r="AO1181" s="264">
        <v>1</v>
      </c>
      <c r="AP1181" s="264">
        <v>1</v>
      </c>
      <c r="AQ1181" s="264">
        <v>1</v>
      </c>
      <c r="AR1181" s="265">
        <v>1</v>
      </c>
      <c r="AS1181" s="286">
        <v>0.0721861525408278</v>
      </c>
      <c r="AT1181" s="267">
        <v>0</v>
      </c>
      <c r="AU1181" s="268">
        <v>0</v>
      </c>
      <c r="AV1181" s="268">
        <v>0.166666666666667</v>
      </c>
      <c r="AW1181" s="268">
        <v>0.0504201680672269</v>
      </c>
      <c r="AX1181" s="224"/>
      <c r="AY1181" s="222"/>
    </row>
    <row r="1182" ht="15" spans="1:51">
      <c r="A1182" s="220"/>
      <c r="B1182" s="224"/>
      <c r="C1182" s="283" t="s">
        <v>1085</v>
      </c>
      <c r="D1182" s="111" t="s">
        <v>25</v>
      </c>
      <c r="E1182" s="111" t="s">
        <v>1086</v>
      </c>
      <c r="F1182" s="307" t="s">
        <v>1220</v>
      </c>
      <c r="G1182" s="307" t="s">
        <v>1220</v>
      </c>
      <c r="H1182" s="307" t="s">
        <v>1220</v>
      </c>
      <c r="I1182" s="307" t="s">
        <v>1220</v>
      </c>
      <c r="J1182" s="259">
        <v>0.9</v>
      </c>
      <c r="K1182" s="260">
        <v>0.972972972972973</v>
      </c>
      <c r="L1182" s="260">
        <v>0.984615384615385</v>
      </c>
      <c r="M1182" s="261">
        <v>0.96969696969697</v>
      </c>
      <c r="N1182" s="261">
        <v>0.982423101067169</v>
      </c>
      <c r="O1182" s="262">
        <v>0.9</v>
      </c>
      <c r="P1182" s="263">
        <v>0.983661971830986</v>
      </c>
      <c r="Q1182" s="260">
        <v>0.988320579943617</v>
      </c>
      <c r="R1182" s="260">
        <v>0.980271927486004</v>
      </c>
      <c r="S1182" s="260">
        <v>0.983375110221632</v>
      </c>
      <c r="T1182" s="262">
        <v>0.9</v>
      </c>
      <c r="U1182" s="260">
        <v>0.946666666666667</v>
      </c>
      <c r="V1182" s="260">
        <v>0.961337092227145</v>
      </c>
      <c r="W1182" s="260">
        <v>0.941615569181552</v>
      </c>
      <c r="X1182" s="260">
        <v>0.960240951918599</v>
      </c>
      <c r="Y1182" s="262">
        <v>0.92</v>
      </c>
      <c r="Z1182" s="262">
        <v>0.918500154942671</v>
      </c>
      <c r="AA1182" s="262">
        <v>0.936233108108108</v>
      </c>
      <c r="AB1182" s="262">
        <v>0.907376594564615</v>
      </c>
      <c r="AC1182" s="262">
        <v>0.937708336894648</v>
      </c>
      <c r="AD1182" s="262">
        <v>0.92</v>
      </c>
      <c r="AE1182" s="260">
        <v>0.996029800999902</v>
      </c>
      <c r="AF1182" s="260">
        <v>0.991855577240655</v>
      </c>
      <c r="AG1182" s="260">
        <v>0.97155311882078</v>
      </c>
      <c r="AH1182" s="260">
        <v>0.975788289338899</v>
      </c>
      <c r="AI1182" s="262">
        <v>0.92</v>
      </c>
      <c r="AJ1182" s="260">
        <v>0.956384471468662</v>
      </c>
      <c r="AK1182" s="260">
        <v>0.95856524427953</v>
      </c>
      <c r="AL1182" s="260">
        <v>0.951395139513951</v>
      </c>
      <c r="AM1182" s="260">
        <v>0.968052480730516</v>
      </c>
      <c r="AN1182" s="259">
        <v>0.99</v>
      </c>
      <c r="AO1182" s="264">
        <v>1</v>
      </c>
      <c r="AP1182" s="264">
        <v>1</v>
      </c>
      <c r="AQ1182" s="264">
        <v>1</v>
      </c>
      <c r="AR1182" s="265">
        <v>1</v>
      </c>
      <c r="AS1182" s="286">
        <v>0.0721861525408278</v>
      </c>
      <c r="AT1182" s="267">
        <v>0</v>
      </c>
      <c r="AU1182" s="268">
        <v>0.0689655172413793</v>
      </c>
      <c r="AV1182" s="268">
        <v>0.142857142857143</v>
      </c>
      <c r="AW1182" s="268">
        <v>0.0457209847596717</v>
      </c>
      <c r="AX1182" s="224"/>
      <c r="AY1182" s="222"/>
    </row>
    <row r="1183" ht="15" spans="1:51">
      <c r="A1183" s="220"/>
      <c r="B1183" s="224"/>
      <c r="C1183" s="283" t="s">
        <v>1085</v>
      </c>
      <c r="D1183" s="111" t="s">
        <v>25</v>
      </c>
      <c r="E1183" s="111" t="s">
        <v>1086</v>
      </c>
      <c r="F1183" s="307" t="s">
        <v>1221</v>
      </c>
      <c r="G1183" s="307" t="s">
        <v>1221</v>
      </c>
      <c r="H1183" s="307" t="s">
        <v>1221</v>
      </c>
      <c r="I1183" s="307" t="s">
        <v>1221</v>
      </c>
      <c r="J1183" s="259">
        <v>0.9</v>
      </c>
      <c r="K1183" s="260">
        <v>0.91304347826087</v>
      </c>
      <c r="L1183" s="260">
        <v>1</v>
      </c>
      <c r="M1183" s="261">
        <v>1</v>
      </c>
      <c r="N1183" s="261">
        <v>0.977272727272727</v>
      </c>
      <c r="O1183" s="262">
        <v>0.9</v>
      </c>
      <c r="P1183" s="263">
        <v>0.985789687373122</v>
      </c>
      <c r="Q1183" s="260">
        <v>0.99179580674567</v>
      </c>
      <c r="R1183" s="260">
        <v>0.982876712328767</v>
      </c>
      <c r="S1183" s="260">
        <v>0.980875975715525</v>
      </c>
      <c r="T1183" s="262">
        <v>0.9</v>
      </c>
      <c r="U1183" s="260">
        <v>0.954120990661795</v>
      </c>
      <c r="V1183" s="260">
        <v>0.943482224247949</v>
      </c>
      <c r="W1183" s="260">
        <v>0.958333333333333</v>
      </c>
      <c r="X1183" s="260">
        <v>0.965112749349523</v>
      </c>
      <c r="Y1183" s="262">
        <v>0.92</v>
      </c>
      <c r="Z1183" s="262">
        <v>0.958858659588587</v>
      </c>
      <c r="AA1183" s="262">
        <v>0.961038961038961</v>
      </c>
      <c r="AB1183" s="262">
        <v>0.958677685950413</v>
      </c>
      <c r="AC1183" s="262">
        <v>0.965201584106992</v>
      </c>
      <c r="AD1183" s="262">
        <v>0.92</v>
      </c>
      <c r="AE1183" s="260">
        <v>0.994828223125231</v>
      </c>
      <c r="AF1183" s="260">
        <v>0.997184090109116</v>
      </c>
      <c r="AG1183" s="260">
        <v>0.984781230183894</v>
      </c>
      <c r="AH1183" s="260">
        <v>0.990817931244399</v>
      </c>
      <c r="AI1183" s="262">
        <v>0.92</v>
      </c>
      <c r="AJ1183" s="260">
        <v>0.971284634760705</v>
      </c>
      <c r="AK1183" s="260">
        <v>0.970692717584369</v>
      </c>
      <c r="AL1183" s="260">
        <v>0.9772989611389</v>
      </c>
      <c r="AM1183" s="260">
        <v>0.979940014801542</v>
      </c>
      <c r="AN1183" s="259">
        <v>0.99</v>
      </c>
      <c r="AO1183" s="264">
        <v>1</v>
      </c>
      <c r="AP1183" s="264">
        <v>1</v>
      </c>
      <c r="AQ1183" s="264">
        <v>1</v>
      </c>
      <c r="AR1183" s="265">
        <v>1</v>
      </c>
      <c r="AS1183" s="286">
        <v>0.0721861525408278</v>
      </c>
      <c r="AT1183" s="267">
        <v>0</v>
      </c>
      <c r="AU1183" s="268">
        <v>0</v>
      </c>
      <c r="AV1183" s="268">
        <v>-0.0769230769230769</v>
      </c>
      <c r="AW1183" s="268">
        <v>0.0300429184549356</v>
      </c>
      <c r="AX1183" s="224"/>
      <c r="AY1183" s="222"/>
    </row>
    <row r="1184" ht="15" spans="1:51">
      <c r="A1184" s="220"/>
      <c r="B1184" s="224"/>
      <c r="C1184" s="283" t="s">
        <v>1085</v>
      </c>
      <c r="D1184" s="111" t="s">
        <v>25</v>
      </c>
      <c r="E1184" s="111" t="s">
        <v>1086</v>
      </c>
      <c r="F1184" s="307" t="s">
        <v>1222</v>
      </c>
      <c r="G1184" s="307" t="s">
        <v>1222</v>
      </c>
      <c r="H1184" s="307" t="s">
        <v>1222</v>
      </c>
      <c r="I1184" s="307" t="s">
        <v>1222</v>
      </c>
      <c r="J1184" s="259">
        <v>0.9</v>
      </c>
      <c r="K1184" s="260">
        <v>0.985915492957746</v>
      </c>
      <c r="L1184" s="260">
        <v>0.982456140350877</v>
      </c>
      <c r="M1184" s="261">
        <v>1</v>
      </c>
      <c r="N1184" s="261">
        <v>0.985576923076923</v>
      </c>
      <c r="O1184" s="262">
        <v>0.9</v>
      </c>
      <c r="P1184" s="263">
        <v>0.961795166858458</v>
      </c>
      <c r="Q1184" s="260">
        <v>0.983943803311591</v>
      </c>
      <c r="R1184" s="260">
        <v>0.984091632198536</v>
      </c>
      <c r="S1184" s="260">
        <v>0.984812318347659</v>
      </c>
      <c r="T1184" s="262">
        <v>0.9</v>
      </c>
      <c r="U1184" s="260">
        <v>0.935327963176064</v>
      </c>
      <c r="V1184" s="260">
        <v>0.936778725539388</v>
      </c>
      <c r="W1184" s="260">
        <v>0.94750238625517</v>
      </c>
      <c r="X1184" s="260">
        <v>0.947424401706759</v>
      </c>
      <c r="Y1184" s="262">
        <v>0.92</v>
      </c>
      <c r="Z1184" s="262">
        <v>0.957321848081441</v>
      </c>
      <c r="AA1184" s="262">
        <v>0.959979989994997</v>
      </c>
      <c r="AB1184" s="262">
        <v>0.960128617363344</v>
      </c>
      <c r="AC1184" s="262">
        <v>0.961227051909536</v>
      </c>
      <c r="AD1184" s="262">
        <v>0.92</v>
      </c>
      <c r="AE1184" s="260">
        <v>0.98566063502902</v>
      </c>
      <c r="AF1184" s="260">
        <v>0.979326323293531</v>
      </c>
      <c r="AG1184" s="260">
        <v>0.984999452534764</v>
      </c>
      <c r="AH1184" s="260">
        <v>0.980682925535794</v>
      </c>
      <c r="AI1184" s="262">
        <v>0.92</v>
      </c>
      <c r="AJ1184" s="260">
        <v>0.967826086956522</v>
      </c>
      <c r="AK1184" s="260">
        <v>0.965931863727455</v>
      </c>
      <c r="AL1184" s="260">
        <v>0.971708147202723</v>
      </c>
      <c r="AM1184" s="260">
        <v>0.974079227309201</v>
      </c>
      <c r="AN1184" s="259">
        <v>0.99</v>
      </c>
      <c r="AO1184" s="264">
        <v>1</v>
      </c>
      <c r="AP1184" s="264">
        <v>1</v>
      </c>
      <c r="AQ1184" s="264">
        <v>1</v>
      </c>
      <c r="AR1184" s="265">
        <v>1</v>
      </c>
      <c r="AS1184" s="286">
        <v>0.0721861525408278</v>
      </c>
      <c r="AT1184" s="267">
        <v>0.046875</v>
      </c>
      <c r="AU1184" s="268">
        <v>0.0754716981132075</v>
      </c>
      <c r="AV1184" s="268">
        <v>0.102564102564103</v>
      </c>
      <c r="AW1184" s="268">
        <v>0.0560146923783287</v>
      </c>
      <c r="AX1184" s="224"/>
      <c r="AY1184" s="222"/>
    </row>
    <row r="1185" ht="15" spans="1:51">
      <c r="A1185" s="220"/>
      <c r="B1185" s="224"/>
      <c r="C1185" s="283" t="s">
        <v>1085</v>
      </c>
      <c r="D1185" s="111" t="s">
        <v>25</v>
      </c>
      <c r="E1185" s="111" t="s">
        <v>1086</v>
      </c>
      <c r="F1185" s="307" t="s">
        <v>1223</v>
      </c>
      <c r="G1185" s="307" t="s">
        <v>1223</v>
      </c>
      <c r="H1185" s="307" t="s">
        <v>1223</v>
      </c>
      <c r="I1185" s="307" t="s">
        <v>1223</v>
      </c>
      <c r="J1185" s="259">
        <v>0.9</v>
      </c>
      <c r="K1185" s="260">
        <v>0.96</v>
      </c>
      <c r="L1185" s="260">
        <v>0.826086956521739</v>
      </c>
      <c r="M1185" s="261">
        <v>0.904761904761905</v>
      </c>
      <c r="N1185" s="261">
        <v>0.923809523809524</v>
      </c>
      <c r="O1185" s="262">
        <v>0.9</v>
      </c>
      <c r="P1185" s="263">
        <v>0.980289093298292</v>
      </c>
      <c r="Q1185" s="260">
        <v>0.992657856093979</v>
      </c>
      <c r="R1185" s="260">
        <v>0.993013972055888</v>
      </c>
      <c r="S1185" s="260">
        <v>0.984564339296018</v>
      </c>
      <c r="T1185" s="262">
        <v>0.9</v>
      </c>
      <c r="U1185" s="260">
        <v>0.930354796320631</v>
      </c>
      <c r="V1185" s="260">
        <v>0.96769456681351</v>
      </c>
      <c r="W1185" s="260">
        <v>0.934131736526946</v>
      </c>
      <c r="X1185" s="260">
        <v>0.942512983266013</v>
      </c>
      <c r="Y1185" s="262">
        <v>0.92</v>
      </c>
      <c r="Z1185" s="262">
        <v>0.957854406130268</v>
      </c>
      <c r="AA1185" s="262">
        <v>0.966126656848306</v>
      </c>
      <c r="AB1185" s="262">
        <v>0.957716701902748</v>
      </c>
      <c r="AC1185" s="262">
        <v>0.961560320330664</v>
      </c>
      <c r="AD1185" s="262">
        <v>0.92</v>
      </c>
      <c r="AE1185" s="260">
        <v>0.998236331569665</v>
      </c>
      <c r="AF1185" s="260">
        <v>0.997621313035205</v>
      </c>
      <c r="AG1185" s="260">
        <v>0.999024865919064</v>
      </c>
      <c r="AH1185" s="260">
        <v>0.998108299834476</v>
      </c>
      <c r="AI1185" s="262">
        <v>0.92</v>
      </c>
      <c r="AJ1185" s="260">
        <v>0.964874241110147</v>
      </c>
      <c r="AK1185" s="260">
        <v>0.977941176470588</v>
      </c>
      <c r="AL1185" s="260">
        <v>0.967457627118644</v>
      </c>
      <c r="AM1185" s="260">
        <v>0.972603321581787</v>
      </c>
      <c r="AN1185" s="259">
        <v>0.99</v>
      </c>
      <c r="AO1185" s="264">
        <v>1</v>
      </c>
      <c r="AP1185" s="264">
        <v>1</v>
      </c>
      <c r="AQ1185" s="264">
        <v>1</v>
      </c>
      <c r="AR1185" s="265">
        <v>1</v>
      </c>
      <c r="AS1185" s="286">
        <v>0.0721861525408278</v>
      </c>
      <c r="AT1185" s="267">
        <v>0</v>
      </c>
      <c r="AU1185" s="268">
        <v>0</v>
      </c>
      <c r="AV1185" s="268">
        <v>0.230769230769231</v>
      </c>
      <c r="AW1185" s="268">
        <v>0.0476190476190476</v>
      </c>
      <c r="AX1185" s="224"/>
      <c r="AY1185" s="222"/>
    </row>
    <row r="1186" ht="15" spans="1:51">
      <c r="A1186" s="220"/>
      <c r="B1186" s="224"/>
      <c r="C1186" s="283" t="s">
        <v>1085</v>
      </c>
      <c r="D1186" s="111" t="s">
        <v>25</v>
      </c>
      <c r="E1186" s="111" t="s">
        <v>1086</v>
      </c>
      <c r="F1186" s="307" t="s">
        <v>1224</v>
      </c>
      <c r="G1186" s="307" t="s">
        <v>1224</v>
      </c>
      <c r="H1186" s="307" t="s">
        <v>1224</v>
      </c>
      <c r="I1186" s="307" t="s">
        <v>1224</v>
      </c>
      <c r="J1186" s="259">
        <v>0.9</v>
      </c>
      <c r="K1186" s="260">
        <v>0.851063829787234</v>
      </c>
      <c r="L1186" s="260">
        <v>0.85</v>
      </c>
      <c r="M1186" s="261">
        <v>0.82051282051282</v>
      </c>
      <c r="N1186" s="261">
        <v>0.8747591522158</v>
      </c>
      <c r="O1186" s="262">
        <v>0.9</v>
      </c>
      <c r="P1186" s="263">
        <v>0.946506323864814</v>
      </c>
      <c r="Q1186" s="260">
        <v>0.934391534391534</v>
      </c>
      <c r="R1186" s="260">
        <v>0.912819253438114</v>
      </c>
      <c r="S1186" s="260">
        <v>0.930668338608715</v>
      </c>
      <c r="T1186" s="262">
        <v>0.9</v>
      </c>
      <c r="U1186" s="260">
        <v>0.862533692722372</v>
      </c>
      <c r="V1186" s="260">
        <v>0.88289241622575</v>
      </c>
      <c r="W1186" s="260">
        <v>0.870088408644401</v>
      </c>
      <c r="X1186" s="260">
        <v>0.892726040834488</v>
      </c>
      <c r="Y1186" s="262">
        <v>0.92</v>
      </c>
      <c r="Z1186" s="262">
        <v>0</v>
      </c>
      <c r="AA1186" s="262">
        <v>1</v>
      </c>
      <c r="AB1186" s="262" t="s">
        <v>33</v>
      </c>
      <c r="AC1186" s="262">
        <v>0.705882352941177</v>
      </c>
      <c r="AD1186" s="262">
        <v>0.92</v>
      </c>
      <c r="AE1186" s="260">
        <v>0.999111023310944</v>
      </c>
      <c r="AF1186" s="260">
        <v>0.963673805601318</v>
      </c>
      <c r="AG1186" s="260">
        <v>0.994437965371849</v>
      </c>
      <c r="AH1186" s="260">
        <v>0.975390512431472</v>
      </c>
      <c r="AI1186" s="262">
        <v>0.92</v>
      </c>
      <c r="AJ1186" s="260">
        <v>0.933347133098737</v>
      </c>
      <c r="AK1186" s="260">
        <v>0.941197183098592</v>
      </c>
      <c r="AL1186" s="260">
        <v>0.923171330387825</v>
      </c>
      <c r="AM1186" s="260">
        <v>0.950331326518243</v>
      </c>
      <c r="AN1186" s="259">
        <v>0.99</v>
      </c>
      <c r="AO1186" s="264">
        <v>1</v>
      </c>
      <c r="AP1186" s="264">
        <v>1</v>
      </c>
      <c r="AQ1186" s="264">
        <v>1</v>
      </c>
      <c r="AR1186" s="265">
        <v>1</v>
      </c>
      <c r="AS1186" s="286">
        <v>0.0721861525408278</v>
      </c>
      <c r="AT1186" s="267">
        <v>0.133333333333333</v>
      </c>
      <c r="AU1186" s="268">
        <v>0.0625</v>
      </c>
      <c r="AV1186" s="268">
        <v>0</v>
      </c>
      <c r="AW1186" s="268">
        <v>0.0380710659898477</v>
      </c>
      <c r="AX1186" s="224"/>
      <c r="AY1186" s="222"/>
    </row>
    <row r="1187" ht="15" spans="1:51">
      <c r="A1187" s="220"/>
      <c r="B1187" s="224"/>
      <c r="C1187" s="283" t="s">
        <v>1085</v>
      </c>
      <c r="D1187" s="111" t="s">
        <v>25</v>
      </c>
      <c r="E1187" s="111" t="s">
        <v>1086</v>
      </c>
      <c r="F1187" s="307" t="s">
        <v>1225</v>
      </c>
      <c r="G1187" s="307" t="s">
        <v>1225</v>
      </c>
      <c r="H1187" s="307" t="s">
        <v>1225</v>
      </c>
      <c r="I1187" s="307" t="s">
        <v>1225</v>
      </c>
      <c r="J1187" s="259">
        <v>0.9</v>
      </c>
      <c r="K1187" s="260">
        <v>0.959459459459459</v>
      </c>
      <c r="L1187" s="260">
        <v>0.966666666666667</v>
      </c>
      <c r="M1187" s="261">
        <v>0.95</v>
      </c>
      <c r="N1187" s="261">
        <v>0.961389961389961</v>
      </c>
      <c r="O1187" s="262">
        <v>0.9</v>
      </c>
      <c r="P1187" s="263">
        <v>0.966859430604982</v>
      </c>
      <c r="Q1187" s="260">
        <v>0.968085106382979</v>
      </c>
      <c r="R1187" s="260">
        <v>0.95303265940902</v>
      </c>
      <c r="S1187" s="260">
        <v>0.969719975108899</v>
      </c>
      <c r="T1187" s="262">
        <v>0.9</v>
      </c>
      <c r="U1187" s="260">
        <v>0.936610320284697</v>
      </c>
      <c r="V1187" s="260">
        <v>0.933752417794971</v>
      </c>
      <c r="W1187" s="260">
        <v>0.91601866251944</v>
      </c>
      <c r="X1187" s="260">
        <v>0.942738021157436</v>
      </c>
      <c r="Y1187" s="262">
        <v>0.92</v>
      </c>
      <c r="Z1187" s="262">
        <v>0.931490852471779</v>
      </c>
      <c r="AA1187" s="262">
        <v>0.934963579604579</v>
      </c>
      <c r="AB1187" s="262">
        <v>0.888599348534202</v>
      </c>
      <c r="AC1187" s="262">
        <v>0.941732254905517</v>
      </c>
      <c r="AD1187" s="262">
        <v>0.92</v>
      </c>
      <c r="AE1187" s="260">
        <v>0.996613851265014</v>
      </c>
      <c r="AF1187" s="260">
        <v>0.994727218607816</v>
      </c>
      <c r="AG1187" s="260">
        <v>0.992551940415523</v>
      </c>
      <c r="AH1187" s="260">
        <v>0.996527664746031</v>
      </c>
      <c r="AI1187" s="262">
        <v>0.92</v>
      </c>
      <c r="AJ1187" s="260">
        <v>0.956829440905874</v>
      </c>
      <c r="AK1187" s="260">
        <v>0.957644110275689</v>
      </c>
      <c r="AL1187" s="260">
        <v>0.941894736842105</v>
      </c>
      <c r="AM1187" s="260">
        <v>0.965674770107308</v>
      </c>
      <c r="AN1187" s="259">
        <v>0.99</v>
      </c>
      <c r="AO1187" s="264">
        <v>1</v>
      </c>
      <c r="AP1187" s="264">
        <v>1</v>
      </c>
      <c r="AQ1187" s="264">
        <v>1</v>
      </c>
      <c r="AR1187" s="265">
        <v>1</v>
      </c>
      <c r="AS1187" s="286">
        <v>0.0721861525408278</v>
      </c>
      <c r="AT1187" s="267">
        <v>0</v>
      </c>
      <c r="AU1187" s="268">
        <v>0.0588235294117647</v>
      </c>
      <c r="AV1187" s="268">
        <v>0.0689655172413793</v>
      </c>
      <c r="AW1187" s="268">
        <v>0.0345963756177924</v>
      </c>
      <c r="AX1187" s="224"/>
      <c r="AY1187" s="222"/>
    </row>
    <row r="1188" ht="15" spans="1:51">
      <c r="A1188" s="220"/>
      <c r="B1188" s="224"/>
      <c r="C1188" s="283" t="s">
        <v>1085</v>
      </c>
      <c r="D1188" s="111" t="s">
        <v>25</v>
      </c>
      <c r="E1188" s="111" t="s">
        <v>1086</v>
      </c>
      <c r="F1188" s="307" t="s">
        <v>1226</v>
      </c>
      <c r="G1188" s="307" t="s">
        <v>1226</v>
      </c>
      <c r="H1188" s="307" t="s">
        <v>1226</v>
      </c>
      <c r="I1188" s="307" t="s">
        <v>1226</v>
      </c>
      <c r="J1188" s="259">
        <v>0.9</v>
      </c>
      <c r="K1188" s="260">
        <v>1</v>
      </c>
      <c r="L1188" s="260">
        <v>0.902439024390244</v>
      </c>
      <c r="M1188" s="261">
        <v>0.974358974358974</v>
      </c>
      <c r="N1188" s="261">
        <v>0.937840785169029</v>
      </c>
      <c r="O1188" s="262">
        <v>0.9</v>
      </c>
      <c r="P1188" s="263">
        <v>0.978222483814008</v>
      </c>
      <c r="Q1188" s="260">
        <v>0.932423651721897</v>
      </c>
      <c r="R1188" s="260">
        <v>0.970348087666523</v>
      </c>
      <c r="S1188" s="260">
        <v>0.962227901950358</v>
      </c>
      <c r="T1188" s="262">
        <v>0.9</v>
      </c>
      <c r="U1188" s="260">
        <v>0.92554443790465</v>
      </c>
      <c r="V1188" s="260">
        <v>0.942170240415854</v>
      </c>
      <c r="W1188" s="260">
        <v>0.926944563816072</v>
      </c>
      <c r="X1188" s="260">
        <v>0.920836406676158</v>
      </c>
      <c r="Y1188" s="262">
        <v>0.92</v>
      </c>
      <c r="Z1188" s="262">
        <v>0.95271763146266</v>
      </c>
      <c r="AA1188" s="262">
        <v>0.934585492227979</v>
      </c>
      <c r="AB1188" s="262">
        <v>0.948306595365419</v>
      </c>
      <c r="AC1188" s="262">
        <v>0.951387716717706</v>
      </c>
      <c r="AD1188" s="262">
        <v>0.92</v>
      </c>
      <c r="AE1188" s="260">
        <v>0.979691488181112</v>
      </c>
      <c r="AF1188" s="260">
        <v>0.998764023578627</v>
      </c>
      <c r="AG1188" s="260">
        <v>0.983002554529377</v>
      </c>
      <c r="AH1188" s="260">
        <v>0.988367885023006</v>
      </c>
      <c r="AI1188" s="262">
        <v>0.92</v>
      </c>
      <c r="AJ1188" s="260">
        <v>0.96996996996997</v>
      </c>
      <c r="AK1188" s="260">
        <v>0.9594682230869</v>
      </c>
      <c r="AL1188" s="260">
        <v>0.970426210495796</v>
      </c>
      <c r="AM1188" s="260">
        <v>0.967389561452738</v>
      </c>
      <c r="AN1188" s="259">
        <v>0.99</v>
      </c>
      <c r="AO1188" s="264">
        <v>1</v>
      </c>
      <c r="AP1188" s="264">
        <v>1</v>
      </c>
      <c r="AQ1188" s="264">
        <v>1</v>
      </c>
      <c r="AR1188" s="265">
        <v>1</v>
      </c>
      <c r="AS1188" s="286">
        <v>0.0721861525408278</v>
      </c>
      <c r="AT1188" s="267">
        <v>0.1</v>
      </c>
      <c r="AU1188" s="268">
        <v>0.142857142857143</v>
      </c>
      <c r="AV1188" s="268">
        <v>0</v>
      </c>
      <c r="AW1188" s="268">
        <v>0.0675105485232067</v>
      </c>
      <c r="AX1188" s="224"/>
      <c r="AY1188" s="222"/>
    </row>
    <row r="1189" ht="15" spans="1:51">
      <c r="A1189" s="220"/>
      <c r="B1189" s="224"/>
      <c r="C1189" s="283" t="s">
        <v>1085</v>
      </c>
      <c r="D1189" s="111" t="s">
        <v>25</v>
      </c>
      <c r="E1189" s="111" t="s">
        <v>1086</v>
      </c>
      <c r="F1189" s="307" t="s">
        <v>1227</v>
      </c>
      <c r="G1189" s="307" t="s">
        <v>1227</v>
      </c>
      <c r="H1189" s="307" t="s">
        <v>1227</v>
      </c>
      <c r="I1189" s="307" t="s">
        <v>1227</v>
      </c>
      <c r="J1189" s="259">
        <v>0.9</v>
      </c>
      <c r="K1189" s="260">
        <v>1</v>
      </c>
      <c r="L1189" s="260">
        <v>1</v>
      </c>
      <c r="M1189" s="261">
        <v>1</v>
      </c>
      <c r="N1189" s="261">
        <v>0.993501218521527</v>
      </c>
      <c r="O1189" s="262">
        <v>0.9</v>
      </c>
      <c r="P1189" s="263">
        <v>0.98872350022553</v>
      </c>
      <c r="Q1189" s="260">
        <v>0.98825931597754</v>
      </c>
      <c r="R1189" s="260">
        <v>0.978810663021189</v>
      </c>
      <c r="S1189" s="260">
        <v>0.989146720723216</v>
      </c>
      <c r="T1189" s="262">
        <v>0.9</v>
      </c>
      <c r="U1189" s="260">
        <v>0.946774921064502</v>
      </c>
      <c r="V1189" s="260">
        <v>0.941296579887698</v>
      </c>
      <c r="W1189" s="260">
        <v>0.941216678058783</v>
      </c>
      <c r="X1189" s="260">
        <v>0.945595104692595</v>
      </c>
      <c r="Y1189" s="262">
        <v>0.92</v>
      </c>
      <c r="Z1189" s="262">
        <v>0.970290108353722</v>
      </c>
      <c r="AA1189" s="262">
        <v>0.951003266448903</v>
      </c>
      <c r="AB1189" s="262">
        <v>0.963032581453634</v>
      </c>
      <c r="AC1189" s="262">
        <v>0.962796144491487</v>
      </c>
      <c r="AD1189" s="262">
        <v>0.92</v>
      </c>
      <c r="AE1189" s="260">
        <v>0.998125</v>
      </c>
      <c r="AF1189" s="260">
        <v>1</v>
      </c>
      <c r="AG1189" s="260">
        <v>0.99836867862969</v>
      </c>
      <c r="AH1189" s="260">
        <v>0.99803094233474</v>
      </c>
      <c r="AI1189" s="262">
        <v>0.92</v>
      </c>
      <c r="AJ1189" s="260">
        <v>0.979026730637423</v>
      </c>
      <c r="AK1189" s="260">
        <v>0.96611409068747</v>
      </c>
      <c r="AL1189" s="260">
        <v>0.978328173374613</v>
      </c>
      <c r="AM1189" s="260">
        <v>0.976862419589126</v>
      </c>
      <c r="AN1189" s="259">
        <v>0.99</v>
      </c>
      <c r="AO1189" s="264">
        <v>1</v>
      </c>
      <c r="AP1189" s="264">
        <v>1</v>
      </c>
      <c r="AQ1189" s="264">
        <v>1</v>
      </c>
      <c r="AR1189" s="265">
        <v>1</v>
      </c>
      <c r="AS1189" s="286">
        <v>0.0721861525408278</v>
      </c>
      <c r="AT1189" s="267">
        <v>0.0857142857142857</v>
      </c>
      <c r="AU1189" s="268">
        <v>0.0344827586206897</v>
      </c>
      <c r="AV1189" s="268">
        <v>-0.0357142857142857</v>
      </c>
      <c r="AW1189" s="268">
        <v>0.036979969183359</v>
      </c>
      <c r="AX1189" s="224"/>
      <c r="AY1189" s="222"/>
    </row>
    <row r="1190" ht="15" spans="1:51">
      <c r="A1190" s="220"/>
      <c r="B1190" s="224"/>
      <c r="C1190" s="283" t="s">
        <v>1085</v>
      </c>
      <c r="D1190" s="111" t="s">
        <v>25</v>
      </c>
      <c r="E1190" s="111" t="s">
        <v>1086</v>
      </c>
      <c r="F1190" s="307" t="s">
        <v>1228</v>
      </c>
      <c r="G1190" s="307" t="s">
        <v>1228</v>
      </c>
      <c r="H1190" s="307" t="s">
        <v>1228</v>
      </c>
      <c r="I1190" s="307" t="s">
        <v>1228</v>
      </c>
      <c r="J1190" s="259">
        <v>0.9</v>
      </c>
      <c r="K1190" s="260">
        <v>0.986842105263158</v>
      </c>
      <c r="L1190" s="260">
        <v>0.955223880597015</v>
      </c>
      <c r="M1190" s="261">
        <v>0.969230769230769</v>
      </c>
      <c r="N1190" s="261">
        <v>0.981965174129353</v>
      </c>
      <c r="O1190" s="262">
        <v>0.9</v>
      </c>
      <c r="P1190" s="263">
        <v>0.893077066616906</v>
      </c>
      <c r="Q1190" s="260">
        <v>0.964782964782965</v>
      </c>
      <c r="R1190" s="260">
        <v>0.974737439682089</v>
      </c>
      <c r="S1190" s="260">
        <v>0.968138666666667</v>
      </c>
      <c r="T1190" s="262">
        <v>0.9</v>
      </c>
      <c r="U1190" s="260">
        <v>0.937488337376376</v>
      </c>
      <c r="V1190" s="260">
        <v>0.959459459459459</v>
      </c>
      <c r="W1190" s="260">
        <v>0.958558047118933</v>
      </c>
      <c r="X1190" s="260">
        <v>0.959381333333333</v>
      </c>
      <c r="Y1190" s="262">
        <v>0.92</v>
      </c>
      <c r="Z1190" s="262">
        <v>0.950163156333432</v>
      </c>
      <c r="AA1190" s="262">
        <v>0.955536554082941</v>
      </c>
      <c r="AB1190" s="262">
        <v>0.953846153846154</v>
      </c>
      <c r="AC1190" s="262">
        <v>0.966759896729776</v>
      </c>
      <c r="AD1190" s="262">
        <v>0.92</v>
      </c>
      <c r="AE1190" s="260">
        <v>0.983231707317073</v>
      </c>
      <c r="AF1190" s="260">
        <v>0.995584988962472</v>
      </c>
      <c r="AG1190" s="260">
        <v>0.997245179063361</v>
      </c>
      <c r="AH1190" s="260">
        <v>0.996389442231076</v>
      </c>
      <c r="AI1190" s="262">
        <v>0.92</v>
      </c>
      <c r="AJ1190" s="260">
        <v>0.963807124040774</v>
      </c>
      <c r="AK1190" s="260">
        <v>0.972390713239908</v>
      </c>
      <c r="AL1190" s="260">
        <v>0.977444999075615</v>
      </c>
      <c r="AM1190" s="260">
        <v>0.980917784675048</v>
      </c>
      <c r="AN1190" s="259">
        <v>0.99</v>
      </c>
      <c r="AO1190" s="264">
        <v>1</v>
      </c>
      <c r="AP1190" s="264">
        <v>1</v>
      </c>
      <c r="AQ1190" s="264">
        <v>1</v>
      </c>
      <c r="AR1190" s="265">
        <v>1</v>
      </c>
      <c r="AS1190" s="286">
        <v>0.0721861525408278</v>
      </c>
      <c r="AT1190" s="267">
        <v>0.0384615384615385</v>
      </c>
      <c r="AU1190" s="268">
        <v>0.136363636363636</v>
      </c>
      <c r="AV1190" s="268">
        <v>0.1</v>
      </c>
      <c r="AW1190" s="268">
        <v>0.0916666666666667</v>
      </c>
      <c r="AX1190" s="224"/>
      <c r="AY1190" s="222"/>
    </row>
    <row r="1191" ht="15" spans="1:51">
      <c r="A1191" s="220"/>
      <c r="B1191" s="224"/>
      <c r="C1191" s="283" t="s">
        <v>1085</v>
      </c>
      <c r="D1191" s="111" t="s">
        <v>25</v>
      </c>
      <c r="E1191" s="111" t="s">
        <v>1086</v>
      </c>
      <c r="F1191" s="307" t="s">
        <v>1229</v>
      </c>
      <c r="G1191" s="307" t="s">
        <v>1229</v>
      </c>
      <c r="H1191" s="307" t="s">
        <v>1229</v>
      </c>
      <c r="I1191" s="307" t="s">
        <v>1229</v>
      </c>
      <c r="J1191" s="259">
        <v>0.9</v>
      </c>
      <c r="K1191" s="260">
        <v>0.921052631578947</v>
      </c>
      <c r="L1191" s="260">
        <v>0.96875</v>
      </c>
      <c r="M1191" s="261">
        <v>0.939393939393939</v>
      </c>
      <c r="N1191" s="261">
        <v>0.919230769230769</v>
      </c>
      <c r="O1191" s="262">
        <v>0.9</v>
      </c>
      <c r="P1191" s="263">
        <v>0.968433359314108</v>
      </c>
      <c r="Q1191" s="260">
        <v>0.926597582037997</v>
      </c>
      <c r="R1191" s="260">
        <v>0.938092582264361</v>
      </c>
      <c r="S1191" s="260">
        <v>0.970786714439584</v>
      </c>
      <c r="T1191" s="262">
        <v>0.9</v>
      </c>
      <c r="U1191" s="260">
        <v>0.935697583787997</v>
      </c>
      <c r="V1191" s="260">
        <v>0.937823834196891</v>
      </c>
      <c r="W1191" s="260">
        <v>0.931957612939208</v>
      </c>
      <c r="X1191" s="260">
        <v>0.941595410282901</v>
      </c>
      <c r="Y1191" s="262">
        <v>0.92</v>
      </c>
      <c r="Z1191" s="262">
        <v>0.9453125</v>
      </c>
      <c r="AA1191" s="262">
        <v>0.95162635529608</v>
      </c>
      <c r="AB1191" s="262">
        <v>0.961581920903955</v>
      </c>
      <c r="AC1191" s="262">
        <v>0.948745806039303</v>
      </c>
      <c r="AD1191" s="262">
        <v>0.92</v>
      </c>
      <c r="AE1191" s="260">
        <v>0.999486652977413</v>
      </c>
      <c r="AF1191" s="260">
        <v>0.999109131403118</v>
      </c>
      <c r="AG1191" s="260">
        <v>0.998397435897436</v>
      </c>
      <c r="AH1191" s="260">
        <v>0.997659332575403</v>
      </c>
      <c r="AI1191" s="262">
        <v>0.92</v>
      </c>
      <c r="AJ1191" s="260">
        <v>0.963188688444661</v>
      </c>
      <c r="AK1191" s="260">
        <v>0.966907085277896</v>
      </c>
      <c r="AL1191" s="260">
        <v>0.978342046303211</v>
      </c>
      <c r="AM1191" s="260">
        <v>0.970348859922128</v>
      </c>
      <c r="AN1191" s="259">
        <v>0.99</v>
      </c>
      <c r="AO1191" s="264">
        <v>1</v>
      </c>
      <c r="AP1191" s="264">
        <v>1</v>
      </c>
      <c r="AQ1191" s="264">
        <v>1</v>
      </c>
      <c r="AR1191" s="265">
        <v>1</v>
      </c>
      <c r="AS1191" s="286">
        <v>0.0721861525408278</v>
      </c>
      <c r="AT1191" s="267">
        <v>0</v>
      </c>
      <c r="AU1191" s="268">
        <v>0</v>
      </c>
      <c r="AV1191" s="268">
        <v>0</v>
      </c>
      <c r="AW1191" s="268">
        <v>0.0324483775811209</v>
      </c>
      <c r="AX1191" s="224"/>
      <c r="AY1191" s="222"/>
    </row>
    <row r="1192" ht="15" spans="1:51">
      <c r="A1192" s="220"/>
      <c r="B1192" s="224"/>
      <c r="C1192" s="283" t="s">
        <v>1085</v>
      </c>
      <c r="D1192" s="111" t="s">
        <v>25</v>
      </c>
      <c r="E1192" s="111" t="s">
        <v>1086</v>
      </c>
      <c r="F1192" s="307" t="s">
        <v>1230</v>
      </c>
      <c r="G1192" s="307" t="s">
        <v>1230</v>
      </c>
      <c r="H1192" s="307" t="s">
        <v>1230</v>
      </c>
      <c r="I1192" s="307" t="s">
        <v>1230</v>
      </c>
      <c r="J1192" s="259">
        <v>0.9</v>
      </c>
      <c r="K1192" s="260">
        <v>1</v>
      </c>
      <c r="L1192" s="260">
        <v>1</v>
      </c>
      <c r="M1192" s="261">
        <v>1</v>
      </c>
      <c r="N1192" s="261">
        <v>0.995609220636663</v>
      </c>
      <c r="O1192" s="262">
        <v>0.9</v>
      </c>
      <c r="P1192" s="263">
        <v>0.98234398782344</v>
      </c>
      <c r="Q1192" s="260">
        <v>0.990046449900465</v>
      </c>
      <c r="R1192" s="260">
        <v>0.99353945546839</v>
      </c>
      <c r="S1192" s="260">
        <v>0.977053336955537</v>
      </c>
      <c r="T1192" s="262">
        <v>0.9</v>
      </c>
      <c r="U1192" s="260">
        <v>0.950380517503805</v>
      </c>
      <c r="V1192" s="260">
        <v>0.94293297942933</v>
      </c>
      <c r="W1192" s="260">
        <v>0.959852330410706</v>
      </c>
      <c r="X1192" s="260">
        <v>0.946771710585891</v>
      </c>
      <c r="Y1192" s="262">
        <v>0.92</v>
      </c>
      <c r="Z1192" s="262">
        <v>0.962816063460585</v>
      </c>
      <c r="AA1192" s="262">
        <v>0.939373297002725</v>
      </c>
      <c r="AB1192" s="262">
        <v>0.958093672966311</v>
      </c>
      <c r="AC1192" s="262">
        <v>0.948263696386271</v>
      </c>
      <c r="AD1192" s="262">
        <v>0.92</v>
      </c>
      <c r="AE1192" s="260">
        <v>0.995281163979552</v>
      </c>
      <c r="AF1192" s="260">
        <v>0.997198466529048</v>
      </c>
      <c r="AG1192" s="260">
        <v>0.998063891577928</v>
      </c>
      <c r="AH1192" s="260">
        <v>0.99568506553237</v>
      </c>
      <c r="AI1192" s="262">
        <v>0.92</v>
      </c>
      <c r="AJ1192" s="260">
        <v>0.975871819038643</v>
      </c>
      <c r="AK1192" s="260">
        <v>0.958319327731092</v>
      </c>
      <c r="AL1192" s="260">
        <v>0.978440637920851</v>
      </c>
      <c r="AM1192" s="260">
        <v>0.971247958699889</v>
      </c>
      <c r="AN1192" s="259">
        <v>0.99</v>
      </c>
      <c r="AO1192" s="264">
        <v>1</v>
      </c>
      <c r="AP1192" s="264">
        <v>1</v>
      </c>
      <c r="AQ1192" s="264">
        <v>1</v>
      </c>
      <c r="AR1192" s="265">
        <v>1</v>
      </c>
      <c r="AS1192" s="286">
        <v>0.0721861525408278</v>
      </c>
      <c r="AT1192" s="267">
        <v>0.1</v>
      </c>
      <c r="AU1192" s="268">
        <v>0.0555555555555556</v>
      </c>
      <c r="AV1192" s="268">
        <v>0</v>
      </c>
      <c r="AW1192" s="268">
        <v>0.03125</v>
      </c>
      <c r="AX1192" s="224"/>
      <c r="AY1192" s="222"/>
    </row>
    <row r="1193" ht="15" spans="1:51">
      <c r="A1193" s="220"/>
      <c r="B1193" s="224"/>
      <c r="C1193" s="283" t="s">
        <v>1085</v>
      </c>
      <c r="D1193" s="111" t="s">
        <v>25</v>
      </c>
      <c r="E1193" s="111" t="s">
        <v>1086</v>
      </c>
      <c r="F1193" s="307" t="s">
        <v>1231</v>
      </c>
      <c r="G1193" s="307" t="s">
        <v>1231</v>
      </c>
      <c r="H1193" s="307" t="s">
        <v>1231</v>
      </c>
      <c r="I1193" s="307" t="s">
        <v>1231</v>
      </c>
      <c r="J1193" s="259">
        <v>0.9</v>
      </c>
      <c r="K1193" s="260">
        <v>0.974683544303797</v>
      </c>
      <c r="L1193" s="260">
        <v>0.9375</v>
      </c>
      <c r="M1193" s="261">
        <v>0.955882352941177</v>
      </c>
      <c r="N1193" s="261">
        <v>0.951462352209085</v>
      </c>
      <c r="O1193" s="262">
        <v>0.9</v>
      </c>
      <c r="P1193" s="263">
        <v>0.981057486410805</v>
      </c>
      <c r="Q1193" s="260">
        <v>0.974311926605505</v>
      </c>
      <c r="R1193" s="260">
        <v>0.977261613691932</v>
      </c>
      <c r="S1193" s="260">
        <v>0.976103101368165</v>
      </c>
      <c r="T1193" s="262">
        <v>0.9</v>
      </c>
      <c r="U1193" s="260">
        <v>0.936748476363037</v>
      </c>
      <c r="V1193" s="260">
        <v>0.935779816513762</v>
      </c>
      <c r="W1193" s="260">
        <v>0.93398533007335</v>
      </c>
      <c r="X1193" s="260">
        <v>0.938969954588146</v>
      </c>
      <c r="Y1193" s="262">
        <v>0.92</v>
      </c>
      <c r="Z1193" s="262">
        <v>0.950234497133924</v>
      </c>
      <c r="AA1193" s="262">
        <v>0.953703703703704</v>
      </c>
      <c r="AB1193" s="262">
        <v>0.965357967667437</v>
      </c>
      <c r="AC1193" s="262">
        <v>0.958720922099903</v>
      </c>
      <c r="AD1193" s="262">
        <v>0.92</v>
      </c>
      <c r="AE1193" s="260">
        <v>0.995759947814742</v>
      </c>
      <c r="AF1193" s="260">
        <v>0.993293091884641</v>
      </c>
      <c r="AG1193" s="260">
        <v>0.990554899645809</v>
      </c>
      <c r="AH1193" s="260">
        <v>0.994176602200631</v>
      </c>
      <c r="AI1193" s="262">
        <v>0.92</v>
      </c>
      <c r="AJ1193" s="260">
        <v>0.969828456104945</v>
      </c>
      <c r="AK1193" s="260">
        <v>0.969216589861751</v>
      </c>
      <c r="AL1193" s="260">
        <v>0.979056754596323</v>
      </c>
      <c r="AM1193" s="260">
        <v>0.975832336836805</v>
      </c>
      <c r="AN1193" s="259">
        <v>0.99</v>
      </c>
      <c r="AO1193" s="264">
        <v>1</v>
      </c>
      <c r="AP1193" s="264">
        <v>1</v>
      </c>
      <c r="AQ1193" s="264">
        <v>1</v>
      </c>
      <c r="AR1193" s="265">
        <v>1</v>
      </c>
      <c r="AS1193" s="286">
        <v>0.0721861525408278</v>
      </c>
      <c r="AT1193" s="267">
        <v>0.0689655172413793</v>
      </c>
      <c r="AU1193" s="268">
        <v>0.08</v>
      </c>
      <c r="AV1193" s="268">
        <v>0</v>
      </c>
      <c r="AW1193" s="268">
        <v>0.0578842315369262</v>
      </c>
      <c r="AX1193" s="224"/>
      <c r="AY1193" s="222"/>
    </row>
    <row r="1194" ht="15" spans="1:51">
      <c r="A1194" s="220"/>
      <c r="B1194" s="224"/>
      <c r="C1194" s="283" t="s">
        <v>1085</v>
      </c>
      <c r="D1194" s="111" t="s">
        <v>25</v>
      </c>
      <c r="E1194" s="111" t="s">
        <v>1086</v>
      </c>
      <c r="F1194" s="307" t="s">
        <v>1232</v>
      </c>
      <c r="G1194" s="307" t="s">
        <v>1232</v>
      </c>
      <c r="H1194" s="307" t="s">
        <v>1232</v>
      </c>
      <c r="I1194" s="307" t="s">
        <v>1232</v>
      </c>
      <c r="J1194" s="259">
        <v>0.9</v>
      </c>
      <c r="K1194" s="260">
        <v>1</v>
      </c>
      <c r="L1194" s="260">
        <v>0.981132075471698</v>
      </c>
      <c r="M1194" s="261">
        <v>1</v>
      </c>
      <c r="N1194" s="261">
        <v>0.993006993006993</v>
      </c>
      <c r="O1194" s="262">
        <v>0.9</v>
      </c>
      <c r="P1194" s="263">
        <v>0.98978027593255</v>
      </c>
      <c r="Q1194" s="260">
        <v>0.988717339667458</v>
      </c>
      <c r="R1194" s="260">
        <v>0.989294942783315</v>
      </c>
      <c r="S1194" s="260">
        <v>0.989660478292757</v>
      </c>
      <c r="T1194" s="262">
        <v>0.9</v>
      </c>
      <c r="U1194" s="260">
        <v>0.94200306591722</v>
      </c>
      <c r="V1194" s="260">
        <v>0.953087885985748</v>
      </c>
      <c r="W1194" s="260">
        <v>0.956072351421189</v>
      </c>
      <c r="X1194" s="260">
        <v>0.959720444642575</v>
      </c>
      <c r="Y1194" s="262">
        <v>0.92</v>
      </c>
      <c r="Z1194" s="262">
        <v>0.96709323583181</v>
      </c>
      <c r="AA1194" s="262">
        <v>0.97164109716411</v>
      </c>
      <c r="AB1194" s="262">
        <v>0.968992248062015</v>
      </c>
      <c r="AC1194" s="262">
        <v>0.972675650177119</v>
      </c>
      <c r="AD1194" s="262">
        <v>0.92</v>
      </c>
      <c r="AE1194" s="260">
        <v>0.996000666555574</v>
      </c>
      <c r="AF1194" s="260">
        <v>0.995494045703251</v>
      </c>
      <c r="AG1194" s="260">
        <v>0.998005584363781</v>
      </c>
      <c r="AH1194" s="260">
        <v>0.989931229060131</v>
      </c>
      <c r="AI1194" s="262">
        <v>0.92</v>
      </c>
      <c r="AJ1194" s="260">
        <v>0.97593984962406</v>
      </c>
      <c r="AK1194" s="260">
        <v>0.977053455019557</v>
      </c>
      <c r="AL1194" s="260">
        <v>0.98328488372093</v>
      </c>
      <c r="AM1194" s="260">
        <v>0.983161260559011</v>
      </c>
      <c r="AN1194" s="259">
        <v>0.99</v>
      </c>
      <c r="AO1194" s="264">
        <v>1</v>
      </c>
      <c r="AP1194" s="264">
        <v>1</v>
      </c>
      <c r="AQ1194" s="264">
        <v>1</v>
      </c>
      <c r="AR1194" s="265">
        <v>1</v>
      </c>
      <c r="AS1194" s="286">
        <v>0.0721861525408278</v>
      </c>
      <c r="AT1194" s="267">
        <v>0.0869565217391304</v>
      </c>
      <c r="AU1194" s="268">
        <v>0.0555555555555556</v>
      </c>
      <c r="AV1194" s="268">
        <v>0.0625</v>
      </c>
      <c r="AW1194" s="268">
        <v>0.0600858369098712</v>
      </c>
      <c r="AX1194" s="224"/>
      <c r="AY1194" s="222"/>
    </row>
    <row r="1195" ht="15" spans="1:51">
      <c r="A1195" s="220"/>
      <c r="B1195" s="224"/>
      <c r="C1195" s="283" t="s">
        <v>1085</v>
      </c>
      <c r="D1195" s="111" t="s">
        <v>25</v>
      </c>
      <c r="E1195" s="111" t="s">
        <v>1086</v>
      </c>
      <c r="F1195" s="307" t="s">
        <v>1233</v>
      </c>
      <c r="G1195" s="307" t="s">
        <v>1233</v>
      </c>
      <c r="H1195" s="307" t="s">
        <v>1233</v>
      </c>
      <c r="I1195" s="307" t="s">
        <v>1233</v>
      </c>
      <c r="J1195" s="259">
        <v>0.9</v>
      </c>
      <c r="K1195" s="260">
        <v>0.931506849315068</v>
      </c>
      <c r="L1195" s="260">
        <v>0.915254237288136</v>
      </c>
      <c r="M1195" s="261">
        <v>0.921875</v>
      </c>
      <c r="N1195" s="261">
        <v>0.932982917214192</v>
      </c>
      <c r="O1195" s="262">
        <v>0.9</v>
      </c>
      <c r="P1195" s="263">
        <v>0.978797859201317</v>
      </c>
      <c r="Q1195" s="260">
        <v>0.975160599571735</v>
      </c>
      <c r="R1195" s="260">
        <v>0.986998304126625</v>
      </c>
      <c r="S1195" s="260">
        <v>0.981545309290116</v>
      </c>
      <c r="T1195" s="262">
        <v>0.9</v>
      </c>
      <c r="U1195" s="260">
        <v>0.944009880609304</v>
      </c>
      <c r="V1195" s="260">
        <v>0.949036402569593</v>
      </c>
      <c r="W1195" s="260">
        <v>0.94855850763143</v>
      </c>
      <c r="X1195" s="260">
        <v>0.946073955717873</v>
      </c>
      <c r="Y1195" s="262">
        <v>0.92</v>
      </c>
      <c r="Z1195" s="262">
        <v>0.966076696165192</v>
      </c>
      <c r="AA1195" s="262">
        <v>0.956385205861828</v>
      </c>
      <c r="AB1195" s="262">
        <v>0.962579159470351</v>
      </c>
      <c r="AC1195" s="262">
        <v>0.959182167109536</v>
      </c>
      <c r="AD1195" s="262">
        <v>0.92</v>
      </c>
      <c r="AE1195" s="260">
        <v>0.994604981154386</v>
      </c>
      <c r="AF1195" s="260">
        <v>0.993255196815568</v>
      </c>
      <c r="AG1195" s="260">
        <v>0.979567911572601</v>
      </c>
      <c r="AH1195" s="260">
        <v>0.973640902798301</v>
      </c>
      <c r="AI1195" s="262">
        <v>0.92</v>
      </c>
      <c r="AJ1195" s="260">
        <v>0.976848484848485</v>
      </c>
      <c r="AK1195" s="260">
        <v>0.968269230769231</v>
      </c>
      <c r="AL1195" s="260">
        <v>0.97914691943128</v>
      </c>
      <c r="AM1195" s="260">
        <v>0.975114709156783</v>
      </c>
      <c r="AN1195" s="259">
        <v>0.99</v>
      </c>
      <c r="AO1195" s="264">
        <v>1</v>
      </c>
      <c r="AP1195" s="264">
        <v>1</v>
      </c>
      <c r="AQ1195" s="264">
        <v>1</v>
      </c>
      <c r="AR1195" s="265">
        <v>1</v>
      </c>
      <c r="AS1195" s="286">
        <v>0.0721861525408278</v>
      </c>
      <c r="AT1195" s="267">
        <v>0.027027027027027</v>
      </c>
      <c r="AU1195" s="268">
        <v>0.037037037037037</v>
      </c>
      <c r="AV1195" s="268">
        <v>0.277777777777778</v>
      </c>
      <c r="AW1195" s="268">
        <v>0.0638297872340425</v>
      </c>
      <c r="AX1195" s="224"/>
      <c r="AY1195" s="222"/>
    </row>
    <row r="1196" ht="15" spans="1:51">
      <c r="A1196" s="220"/>
      <c r="B1196" s="224"/>
      <c r="C1196" s="283" t="s">
        <v>1085</v>
      </c>
      <c r="D1196" s="111" t="s">
        <v>25</v>
      </c>
      <c r="E1196" s="111" t="s">
        <v>1086</v>
      </c>
      <c r="F1196" s="307" t="s">
        <v>1234</v>
      </c>
      <c r="G1196" s="307" t="s">
        <v>1234</v>
      </c>
      <c r="H1196" s="307" t="s">
        <v>1234</v>
      </c>
      <c r="I1196" s="307" t="s">
        <v>1234</v>
      </c>
      <c r="J1196" s="259">
        <v>0.9</v>
      </c>
      <c r="K1196" s="260">
        <v>1</v>
      </c>
      <c r="L1196" s="260">
        <v>0.956521739130435</v>
      </c>
      <c r="M1196" s="261">
        <v>1</v>
      </c>
      <c r="N1196" s="261">
        <v>0.996715927750411</v>
      </c>
      <c r="O1196" s="262">
        <v>0.9</v>
      </c>
      <c r="P1196" s="263">
        <v>0.98676844783715</v>
      </c>
      <c r="Q1196" s="260">
        <v>0.989523809523809</v>
      </c>
      <c r="R1196" s="260">
        <v>0.986800754242615</v>
      </c>
      <c r="S1196" s="260">
        <v>0.991315101604879</v>
      </c>
      <c r="T1196" s="262">
        <v>0.9</v>
      </c>
      <c r="U1196" s="260">
        <v>0.95470737913486</v>
      </c>
      <c r="V1196" s="260">
        <v>0.96</v>
      </c>
      <c r="W1196" s="260">
        <v>0.967316153362665</v>
      </c>
      <c r="X1196" s="260">
        <v>0.960257455240451</v>
      </c>
      <c r="Y1196" s="262">
        <v>0.92</v>
      </c>
      <c r="Z1196" s="262">
        <v>0.977793199167245</v>
      </c>
      <c r="AA1196" s="262">
        <v>0.973776223776224</v>
      </c>
      <c r="AB1196" s="262">
        <v>0.982142857142857</v>
      </c>
      <c r="AC1196" s="262">
        <v>0.977670916275255</v>
      </c>
      <c r="AD1196" s="262">
        <v>0.92</v>
      </c>
      <c r="AE1196" s="260">
        <v>0.998878714259017</v>
      </c>
      <c r="AF1196" s="260">
        <v>0.998045284248249</v>
      </c>
      <c r="AG1196" s="260">
        <v>0.98943257523547</v>
      </c>
      <c r="AH1196" s="260">
        <v>0.991623900913638</v>
      </c>
      <c r="AI1196" s="262">
        <v>0.92</v>
      </c>
      <c r="AJ1196" s="260">
        <v>0.981209630064592</v>
      </c>
      <c r="AK1196" s="260">
        <v>0.981768459434822</v>
      </c>
      <c r="AL1196" s="260">
        <v>0.989478114478115</v>
      </c>
      <c r="AM1196" s="260">
        <v>0.985627073018315</v>
      </c>
      <c r="AN1196" s="259">
        <v>0.99</v>
      </c>
      <c r="AO1196" s="264">
        <v>1</v>
      </c>
      <c r="AP1196" s="264">
        <v>1</v>
      </c>
      <c r="AQ1196" s="264">
        <v>1</v>
      </c>
      <c r="AR1196" s="265">
        <v>1</v>
      </c>
      <c r="AS1196" s="286">
        <v>0.0721861525408278</v>
      </c>
      <c r="AT1196" s="267">
        <v>0.142857142857143</v>
      </c>
      <c r="AU1196" s="268">
        <v>0.25</v>
      </c>
      <c r="AV1196" s="268">
        <v>0</v>
      </c>
      <c r="AW1196" s="268">
        <v>0.0891472868217054</v>
      </c>
      <c r="AX1196" s="224"/>
      <c r="AY1196" s="222"/>
    </row>
    <row r="1197" ht="15" spans="1:51">
      <c r="A1197" s="220"/>
      <c r="B1197" s="224"/>
      <c r="C1197" s="283" t="s">
        <v>1085</v>
      </c>
      <c r="D1197" s="111" t="s">
        <v>25</v>
      </c>
      <c r="E1197" s="111" t="s">
        <v>1086</v>
      </c>
      <c r="F1197" s="307" t="s">
        <v>1235</v>
      </c>
      <c r="G1197" s="307" t="s">
        <v>1235</v>
      </c>
      <c r="H1197" s="307" t="s">
        <v>1235</v>
      </c>
      <c r="I1197" s="307" t="s">
        <v>1235</v>
      </c>
      <c r="J1197" s="259">
        <v>0.9</v>
      </c>
      <c r="K1197" s="260">
        <v>0.974358974358974</v>
      </c>
      <c r="L1197" s="260">
        <v>0.96875</v>
      </c>
      <c r="M1197" s="261">
        <v>0.970588235294118</v>
      </c>
      <c r="N1197" s="261">
        <v>0.981662591687042</v>
      </c>
      <c r="O1197" s="262">
        <v>0.9</v>
      </c>
      <c r="P1197" s="263">
        <v>0.989284183454779</v>
      </c>
      <c r="Q1197" s="260">
        <v>0.988338192419825</v>
      </c>
      <c r="R1197" s="260">
        <v>0.988689288090486</v>
      </c>
      <c r="S1197" s="260">
        <v>0.988016498669856</v>
      </c>
      <c r="T1197" s="262">
        <v>0.9</v>
      </c>
      <c r="U1197" s="260">
        <v>0.947706815259323</v>
      </c>
      <c r="V1197" s="260">
        <v>0.941690962099125</v>
      </c>
      <c r="W1197" s="260">
        <v>0.966067864271457</v>
      </c>
      <c r="X1197" s="260">
        <v>0.949942645156567</v>
      </c>
      <c r="Y1197" s="262">
        <v>0.92</v>
      </c>
      <c r="Z1197" s="262">
        <v>0.964146023468057</v>
      </c>
      <c r="AA1197" s="262">
        <v>0.964114832535885</v>
      </c>
      <c r="AB1197" s="262">
        <v>0.961493582263711</v>
      </c>
      <c r="AC1197" s="262">
        <v>0.966002958944643</v>
      </c>
      <c r="AD1197" s="262">
        <v>0.92</v>
      </c>
      <c r="AE1197" s="260">
        <v>0.998735244519393</v>
      </c>
      <c r="AF1197" s="260">
        <v>0.998480050664978</v>
      </c>
      <c r="AG1197" s="260">
        <v>0.999081726354454</v>
      </c>
      <c r="AH1197" s="260">
        <v>0.99793095554636</v>
      </c>
      <c r="AI1197" s="262">
        <v>0.92</v>
      </c>
      <c r="AJ1197" s="260">
        <v>0.975691750711146</v>
      </c>
      <c r="AK1197" s="260">
        <v>0.972404730617608</v>
      </c>
      <c r="AL1197" s="260">
        <v>0.98009318085557</v>
      </c>
      <c r="AM1197" s="260">
        <v>0.979787523835467</v>
      </c>
      <c r="AN1197" s="259">
        <v>0.99</v>
      </c>
      <c r="AO1197" s="264">
        <v>1</v>
      </c>
      <c r="AP1197" s="264">
        <v>1</v>
      </c>
      <c r="AQ1197" s="264">
        <v>1</v>
      </c>
      <c r="AR1197" s="265">
        <v>1</v>
      </c>
      <c r="AS1197" s="286">
        <v>0.0721861525408278</v>
      </c>
      <c r="AT1197" s="267">
        <v>0</v>
      </c>
      <c r="AU1197" s="268">
        <v>0.1</v>
      </c>
      <c r="AV1197" s="268">
        <v>0</v>
      </c>
      <c r="AW1197" s="268">
        <v>0.0311111111111111</v>
      </c>
      <c r="AX1197" s="224"/>
      <c r="AY1197" s="222"/>
    </row>
    <row r="1198" ht="15" spans="1:51">
      <c r="A1198" s="220"/>
      <c r="B1198" s="224"/>
      <c r="C1198" s="283" t="s">
        <v>1085</v>
      </c>
      <c r="D1198" s="111" t="s">
        <v>25</v>
      </c>
      <c r="E1198" s="111" t="s">
        <v>1086</v>
      </c>
      <c r="F1198" s="307" t="s">
        <v>1236</v>
      </c>
      <c r="G1198" s="307" t="s">
        <v>1236</v>
      </c>
      <c r="H1198" s="307" t="s">
        <v>1236</v>
      </c>
      <c r="I1198" s="307" t="s">
        <v>1236</v>
      </c>
      <c r="J1198" s="259">
        <v>0.9</v>
      </c>
      <c r="K1198" s="260">
        <v>0.951219512195122</v>
      </c>
      <c r="L1198" s="260">
        <v>0.916666666666667</v>
      </c>
      <c r="M1198" s="261">
        <v>0.948717948717949</v>
      </c>
      <c r="N1198" s="261">
        <v>0.96551724137931</v>
      </c>
      <c r="O1198" s="262">
        <v>0.9</v>
      </c>
      <c r="P1198" s="263">
        <v>0.978566149297857</v>
      </c>
      <c r="Q1198" s="260">
        <v>0.981803797468354</v>
      </c>
      <c r="R1198" s="260">
        <v>0.981764415968457</v>
      </c>
      <c r="S1198" s="260">
        <v>0.982879636765043</v>
      </c>
      <c r="T1198" s="262">
        <v>0.9</v>
      </c>
      <c r="U1198" s="260">
        <v>0.945306725794531</v>
      </c>
      <c r="V1198" s="260">
        <v>0.958860759493671</v>
      </c>
      <c r="W1198" s="260">
        <v>0.948743223262691</v>
      </c>
      <c r="X1198" s="260">
        <v>0.952762793410118</v>
      </c>
      <c r="Y1198" s="262">
        <v>0.92</v>
      </c>
      <c r="Z1198" s="262">
        <v>0.962330487192366</v>
      </c>
      <c r="AA1198" s="262">
        <v>0.969365426695842</v>
      </c>
      <c r="AB1198" s="262">
        <v>0.97069943289225</v>
      </c>
      <c r="AC1198" s="262">
        <v>0.971635357351924</v>
      </c>
      <c r="AD1198" s="262">
        <v>0.92</v>
      </c>
      <c r="AE1198" s="260">
        <v>0.987831760867648</v>
      </c>
      <c r="AF1198" s="260">
        <v>0.980664857530529</v>
      </c>
      <c r="AG1198" s="260">
        <v>0.992104359766564</v>
      </c>
      <c r="AH1198" s="260">
        <v>0.991891161746207</v>
      </c>
      <c r="AI1198" s="262">
        <v>0.92</v>
      </c>
      <c r="AJ1198" s="260">
        <v>0.974882928905917</v>
      </c>
      <c r="AK1198" s="260">
        <v>0.979506641366224</v>
      </c>
      <c r="AL1198" s="260">
        <v>0.983479105928086</v>
      </c>
      <c r="AM1198" s="260">
        <v>0.983282905573533</v>
      </c>
      <c r="AN1198" s="259">
        <v>0.99</v>
      </c>
      <c r="AO1198" s="264">
        <v>1</v>
      </c>
      <c r="AP1198" s="264">
        <v>1</v>
      </c>
      <c r="AQ1198" s="264">
        <v>1</v>
      </c>
      <c r="AR1198" s="265">
        <v>1</v>
      </c>
      <c r="AS1198" s="286">
        <v>0.0721861525408278</v>
      </c>
      <c r="AT1198" s="267">
        <v>0</v>
      </c>
      <c r="AU1198" s="268">
        <v>0.142857142857143</v>
      </c>
      <c r="AV1198" s="268">
        <v>0.111111111111111</v>
      </c>
      <c r="AW1198" s="268">
        <v>0.0596491228070175</v>
      </c>
      <c r="AX1198" s="224"/>
      <c r="AY1198" s="222"/>
    </row>
    <row r="1199" ht="15" spans="1:51">
      <c r="A1199" s="220"/>
      <c r="B1199" s="224"/>
      <c r="C1199" s="283" t="s">
        <v>1085</v>
      </c>
      <c r="D1199" s="111" t="s">
        <v>25</v>
      </c>
      <c r="E1199" s="111" t="s">
        <v>1086</v>
      </c>
      <c r="F1199" s="307" t="s">
        <v>1237</v>
      </c>
      <c r="G1199" s="307" t="s">
        <v>1237</v>
      </c>
      <c r="H1199" s="307" t="s">
        <v>1237</v>
      </c>
      <c r="I1199" s="307" t="s">
        <v>1237</v>
      </c>
      <c r="J1199" s="259">
        <v>0.9</v>
      </c>
      <c r="K1199" s="260">
        <v>0.964285714285714</v>
      </c>
      <c r="L1199" s="260">
        <v>0.954545454545455</v>
      </c>
      <c r="M1199" s="261">
        <v>0.91304347826087</v>
      </c>
      <c r="N1199" s="261">
        <v>0.932291666666667</v>
      </c>
      <c r="O1199" s="262">
        <v>0.9</v>
      </c>
      <c r="P1199" s="263">
        <v>0.994986072423398</v>
      </c>
      <c r="Q1199" s="260">
        <v>0.995073891625616</v>
      </c>
      <c r="R1199" s="260">
        <v>0.986291486291486</v>
      </c>
      <c r="S1199" s="260">
        <v>0.992473751045312</v>
      </c>
      <c r="T1199" s="262">
        <v>0.9</v>
      </c>
      <c r="U1199" s="260">
        <v>0.93091922005571</v>
      </c>
      <c r="V1199" s="260">
        <v>0.95320197044335</v>
      </c>
      <c r="W1199" s="260">
        <v>0.926406926406926</v>
      </c>
      <c r="X1199" s="260">
        <v>0.939015702914486</v>
      </c>
      <c r="Y1199" s="262">
        <v>0.92</v>
      </c>
      <c r="Z1199" s="262">
        <v>0.941815360744763</v>
      </c>
      <c r="AA1199" s="262">
        <v>0.931192660550459</v>
      </c>
      <c r="AB1199" s="262">
        <v>0.95900439238653</v>
      </c>
      <c r="AC1199" s="262">
        <v>0.957923209857991</v>
      </c>
      <c r="AD1199" s="262">
        <v>0.92</v>
      </c>
      <c r="AE1199" s="260">
        <v>0.997430506890913</v>
      </c>
      <c r="AF1199" s="260">
        <v>0.985481655876005</v>
      </c>
      <c r="AG1199" s="260">
        <v>0.995575221238938</v>
      </c>
      <c r="AH1199" s="260">
        <v>0.994280247922355</v>
      </c>
      <c r="AI1199" s="262">
        <v>0.92</v>
      </c>
      <c r="AJ1199" s="260">
        <v>0.959792477302205</v>
      </c>
      <c r="AK1199" s="260">
        <v>0.952681388012618</v>
      </c>
      <c r="AL1199" s="260">
        <v>0.970517158047366</v>
      </c>
      <c r="AM1199" s="260">
        <v>0.970393508301362</v>
      </c>
      <c r="AN1199" s="259">
        <v>0.99</v>
      </c>
      <c r="AO1199" s="264">
        <v>1</v>
      </c>
      <c r="AP1199" s="264">
        <v>1</v>
      </c>
      <c r="AQ1199" s="264">
        <v>1</v>
      </c>
      <c r="AR1199" s="265">
        <v>1</v>
      </c>
      <c r="AS1199" s="286">
        <v>0.0721861525408278</v>
      </c>
      <c r="AT1199" s="267">
        <v>0</v>
      </c>
      <c r="AU1199" s="268">
        <v>0.1</v>
      </c>
      <c r="AV1199" s="268">
        <v>0</v>
      </c>
      <c r="AW1199" s="268">
        <v>0.0222222222222222</v>
      </c>
      <c r="AX1199" s="224"/>
      <c r="AY1199" s="222"/>
    </row>
    <row r="1200" ht="15" spans="1:51">
      <c r="A1200" s="220"/>
      <c r="B1200" s="224"/>
      <c r="C1200" s="283" t="s">
        <v>1085</v>
      </c>
      <c r="D1200" s="111" t="s">
        <v>25</v>
      </c>
      <c r="E1200" s="111" t="s">
        <v>1086</v>
      </c>
      <c r="F1200" s="307" t="s">
        <v>1238</v>
      </c>
      <c r="G1200" s="307" t="s">
        <v>1238</v>
      </c>
      <c r="H1200" s="307" t="s">
        <v>1238</v>
      </c>
      <c r="I1200" s="307" t="s">
        <v>1238</v>
      </c>
      <c r="J1200" s="259">
        <v>0.9</v>
      </c>
      <c r="K1200" s="260">
        <v>0.918367346938776</v>
      </c>
      <c r="L1200" s="260">
        <v>0.9</v>
      </c>
      <c r="M1200" s="261">
        <v>0.925</v>
      </c>
      <c r="N1200" s="261">
        <v>0.898174831892411</v>
      </c>
      <c r="O1200" s="262">
        <v>0.9</v>
      </c>
      <c r="P1200" s="263">
        <v>0.928774928774929</v>
      </c>
      <c r="Q1200" s="260">
        <v>0.986283474853037</v>
      </c>
      <c r="R1200" s="260">
        <v>0.985658409387223</v>
      </c>
      <c r="S1200" s="260">
        <v>0.965574263379435</v>
      </c>
      <c r="T1200" s="262">
        <v>0.9</v>
      </c>
      <c r="U1200" s="260">
        <v>0.931940487496043</v>
      </c>
      <c r="V1200" s="260">
        <v>0.92749836708034</v>
      </c>
      <c r="W1200" s="260">
        <v>0.921338548457193</v>
      </c>
      <c r="X1200" s="260">
        <v>0.936192957840583</v>
      </c>
      <c r="Y1200" s="262">
        <v>0.92</v>
      </c>
      <c r="Z1200" s="262">
        <v>0.953566905867455</v>
      </c>
      <c r="AA1200" s="262">
        <v>0.95821242019733</v>
      </c>
      <c r="AB1200" s="262">
        <v>0.920199501246883</v>
      </c>
      <c r="AC1200" s="262">
        <v>0.957746778377919</v>
      </c>
      <c r="AD1200" s="262">
        <v>0.92</v>
      </c>
      <c r="AE1200" s="260">
        <v>0.99632256369845</v>
      </c>
      <c r="AF1200" s="260">
        <v>0.994485890366526</v>
      </c>
      <c r="AG1200" s="260">
        <v>0.995715378729916</v>
      </c>
      <c r="AH1200" s="260">
        <v>0.96961609272096</v>
      </c>
      <c r="AI1200" s="262">
        <v>0.92</v>
      </c>
      <c r="AJ1200" s="260">
        <v>0.971960926193922</v>
      </c>
      <c r="AK1200" s="260">
        <v>0.969873962496157</v>
      </c>
      <c r="AL1200" s="260">
        <v>0.956918687589158</v>
      </c>
      <c r="AM1200" s="260">
        <v>0.97426639102738</v>
      </c>
      <c r="AN1200" s="259">
        <v>0.99</v>
      </c>
      <c r="AO1200" s="264">
        <v>1</v>
      </c>
      <c r="AP1200" s="264">
        <v>1</v>
      </c>
      <c r="AQ1200" s="264">
        <v>1</v>
      </c>
      <c r="AR1200" s="265">
        <v>1</v>
      </c>
      <c r="AS1200" s="286">
        <v>0.0721861525408278</v>
      </c>
      <c r="AT1200" s="267">
        <v>0.0476190476190476</v>
      </c>
      <c r="AU1200" s="268">
        <v>0.166666666666667</v>
      </c>
      <c r="AV1200" s="268">
        <v>0.0434782608695652</v>
      </c>
      <c r="AW1200" s="268">
        <v>0.0345821325648415</v>
      </c>
      <c r="AX1200" s="224"/>
      <c r="AY1200" s="222"/>
    </row>
    <row r="1201" ht="15" spans="1:51">
      <c r="A1201" s="220"/>
      <c r="B1201" s="224"/>
      <c r="C1201" s="283" t="s">
        <v>1085</v>
      </c>
      <c r="D1201" s="111" t="s">
        <v>25</v>
      </c>
      <c r="E1201" s="111" t="s">
        <v>1086</v>
      </c>
      <c r="F1201" s="307" t="s">
        <v>1239</v>
      </c>
      <c r="G1201" s="307" t="s">
        <v>1239</v>
      </c>
      <c r="H1201" s="307" t="s">
        <v>1239</v>
      </c>
      <c r="I1201" s="307" t="s">
        <v>1239</v>
      </c>
      <c r="J1201" s="259">
        <v>0.9</v>
      </c>
      <c r="K1201" s="260">
        <v>1</v>
      </c>
      <c r="L1201" s="260">
        <v>1</v>
      </c>
      <c r="M1201" s="261">
        <v>0.970588235294118</v>
      </c>
      <c r="N1201" s="261">
        <v>0.991515151515151</v>
      </c>
      <c r="O1201" s="262">
        <v>0.9</v>
      </c>
      <c r="P1201" s="263">
        <v>0.990802675585284</v>
      </c>
      <c r="Q1201" s="260">
        <v>0.993839835728953</v>
      </c>
      <c r="R1201" s="260">
        <v>0.953719976567077</v>
      </c>
      <c r="S1201" s="260">
        <v>0.987566934019718</v>
      </c>
      <c r="T1201" s="262">
        <v>0.9</v>
      </c>
      <c r="U1201" s="260">
        <v>0.951923076923077</v>
      </c>
      <c r="V1201" s="260">
        <v>0.950718685831622</v>
      </c>
      <c r="W1201" s="260">
        <v>0.953134153485647</v>
      </c>
      <c r="X1201" s="260">
        <v>0.956886447728265</v>
      </c>
      <c r="Y1201" s="262">
        <v>0.92</v>
      </c>
      <c r="Z1201" s="262">
        <v>0.970720720720721</v>
      </c>
      <c r="AA1201" s="262">
        <v>0.975483870967742</v>
      </c>
      <c r="AB1201" s="262">
        <v>0.971952535059331</v>
      </c>
      <c r="AC1201" s="262">
        <v>0.97782491868194</v>
      </c>
      <c r="AD1201" s="262">
        <v>0.92</v>
      </c>
      <c r="AE1201" s="260">
        <v>0.998063266623628</v>
      </c>
      <c r="AF1201" s="260">
        <v>0.999054373522459</v>
      </c>
      <c r="AG1201" s="260">
        <v>1</v>
      </c>
      <c r="AH1201" s="260">
        <v>0.999017797509134</v>
      </c>
      <c r="AI1201" s="262">
        <v>0.92</v>
      </c>
      <c r="AJ1201" s="260">
        <v>0.977452626529144</v>
      </c>
      <c r="AK1201" s="260">
        <v>0.977416798732171</v>
      </c>
      <c r="AL1201" s="260">
        <v>0.981404174573055</v>
      </c>
      <c r="AM1201" s="260">
        <v>0.98464620339026</v>
      </c>
      <c r="AN1201" s="259">
        <v>0.99</v>
      </c>
      <c r="AO1201" s="264">
        <v>1</v>
      </c>
      <c r="AP1201" s="264">
        <v>1</v>
      </c>
      <c r="AQ1201" s="264">
        <v>1</v>
      </c>
      <c r="AR1201" s="265">
        <v>1</v>
      </c>
      <c r="AS1201" s="286">
        <v>0.0721861525408278</v>
      </c>
      <c r="AT1201" s="267">
        <v>0</v>
      </c>
      <c r="AU1201" s="268">
        <v>0.125</v>
      </c>
      <c r="AV1201" s="268">
        <v>0.142857142857143</v>
      </c>
      <c r="AW1201" s="268">
        <v>0.113122171945701</v>
      </c>
      <c r="AX1201" s="224"/>
      <c r="AY1201" s="222"/>
    </row>
    <row r="1202" ht="15" spans="1:51">
      <c r="A1202" s="220"/>
      <c r="B1202" s="224"/>
      <c r="C1202" s="283" t="s">
        <v>1085</v>
      </c>
      <c r="D1202" s="111" t="s">
        <v>25</v>
      </c>
      <c r="E1202" s="111" t="s">
        <v>1086</v>
      </c>
      <c r="F1202" s="307" t="s">
        <v>1240</v>
      </c>
      <c r="G1202" s="307" t="s">
        <v>1240</v>
      </c>
      <c r="H1202" s="307" t="s">
        <v>1240</v>
      </c>
      <c r="I1202" s="307" t="s">
        <v>1240</v>
      </c>
      <c r="J1202" s="259">
        <v>0.9</v>
      </c>
      <c r="K1202" s="260">
        <v>0.9375</v>
      </c>
      <c r="L1202" s="260">
        <v>0.962962962962963</v>
      </c>
      <c r="M1202" s="261">
        <v>0.96</v>
      </c>
      <c r="N1202" s="261">
        <v>0.98981077147016</v>
      </c>
      <c r="O1202" s="262">
        <v>0.9</v>
      </c>
      <c r="P1202" s="263">
        <v>0.984218077474892</v>
      </c>
      <c r="Q1202" s="260">
        <v>0.983498349834984</v>
      </c>
      <c r="R1202" s="260">
        <v>0.976557267247153</v>
      </c>
      <c r="S1202" s="260">
        <v>0.983006022518984</v>
      </c>
      <c r="T1202" s="262">
        <v>0.9</v>
      </c>
      <c r="U1202" s="260">
        <v>0.941176470588235</v>
      </c>
      <c r="V1202" s="260">
        <v>0.944994499449945</v>
      </c>
      <c r="W1202" s="260">
        <v>0.939048894842599</v>
      </c>
      <c r="X1202" s="260">
        <v>0.955511914113642</v>
      </c>
      <c r="Y1202" s="262">
        <v>0.92</v>
      </c>
      <c r="Z1202" s="262">
        <v>0.947791164658635</v>
      </c>
      <c r="AA1202" s="262">
        <v>0.96996996996997</v>
      </c>
      <c r="AB1202" s="262">
        <v>0.965968586387435</v>
      </c>
      <c r="AC1202" s="262">
        <v>0.97006160033194</v>
      </c>
      <c r="AD1202" s="262">
        <v>0.92</v>
      </c>
      <c r="AE1202" s="260">
        <v>0.998265695456122</v>
      </c>
      <c r="AF1202" s="260">
        <v>0.997908824759515</v>
      </c>
      <c r="AG1202" s="260">
        <v>0.995454545454545</v>
      </c>
      <c r="AH1202" s="260">
        <v>0.997042249136025</v>
      </c>
      <c r="AI1202" s="262">
        <v>0.92</v>
      </c>
      <c r="AJ1202" s="260">
        <v>0.96652719665272</v>
      </c>
      <c r="AK1202" s="260">
        <v>0.977232142857143</v>
      </c>
      <c r="AL1202" s="260">
        <v>0.979175897208684</v>
      </c>
      <c r="AM1202" s="260">
        <v>0.981517439769867</v>
      </c>
      <c r="AN1202" s="259">
        <v>0.99</v>
      </c>
      <c r="AO1202" s="264">
        <v>1</v>
      </c>
      <c r="AP1202" s="264">
        <v>1</v>
      </c>
      <c r="AQ1202" s="264">
        <v>1</v>
      </c>
      <c r="AR1202" s="265">
        <v>1</v>
      </c>
      <c r="AS1202" s="286">
        <v>0.0721861525408278</v>
      </c>
      <c r="AT1202" s="267">
        <v>0.0714285714285714</v>
      </c>
      <c r="AU1202" s="268">
        <v>0.181818181818182</v>
      </c>
      <c r="AV1202" s="268">
        <v>0</v>
      </c>
      <c r="AW1202" s="268">
        <v>0.0566666666666667</v>
      </c>
      <c r="AX1202" s="224"/>
      <c r="AY1202" s="222"/>
    </row>
    <row r="1203" ht="15" spans="1:51">
      <c r="A1203" s="220"/>
      <c r="B1203" s="224"/>
      <c r="C1203" s="283" t="s">
        <v>1085</v>
      </c>
      <c r="D1203" s="111" t="s">
        <v>25</v>
      </c>
      <c r="E1203" s="111" t="s">
        <v>1086</v>
      </c>
      <c r="F1203" s="307" t="s">
        <v>1241</v>
      </c>
      <c r="G1203" s="307" t="s">
        <v>1241</v>
      </c>
      <c r="H1203" s="307" t="s">
        <v>1241</v>
      </c>
      <c r="I1203" s="307" t="s">
        <v>1241</v>
      </c>
      <c r="J1203" s="259">
        <v>0.9</v>
      </c>
      <c r="K1203" s="260">
        <v>0.932203389830508</v>
      </c>
      <c r="L1203" s="260">
        <v>0.897959183673469</v>
      </c>
      <c r="M1203" s="261">
        <v>0.958333333333333</v>
      </c>
      <c r="N1203" s="261">
        <v>0.959150326797386</v>
      </c>
      <c r="O1203" s="262">
        <v>0.9</v>
      </c>
      <c r="P1203" s="263">
        <v>0.983674527079554</v>
      </c>
      <c r="Q1203" s="260">
        <v>0.988726042841037</v>
      </c>
      <c r="R1203" s="260">
        <v>0.988567073170732</v>
      </c>
      <c r="S1203" s="260">
        <v>0.986728806036396</v>
      </c>
      <c r="T1203" s="262">
        <v>0.9</v>
      </c>
      <c r="U1203" s="260">
        <v>0.942472143042239</v>
      </c>
      <c r="V1203" s="260">
        <v>0.929537767756483</v>
      </c>
      <c r="W1203" s="260">
        <v>0.933689024390244</v>
      </c>
      <c r="X1203" s="260">
        <v>0.944518419884598</v>
      </c>
      <c r="Y1203" s="262">
        <v>0.92</v>
      </c>
      <c r="Z1203" s="262">
        <v>0.946156702562198</v>
      </c>
      <c r="AA1203" s="262">
        <v>0.9515</v>
      </c>
      <c r="AB1203" s="262">
        <v>0.94486560992419</v>
      </c>
      <c r="AC1203" s="262">
        <v>0.953979658486517</v>
      </c>
      <c r="AD1203" s="262">
        <v>0.92</v>
      </c>
      <c r="AE1203" s="260">
        <v>0.999350649350649</v>
      </c>
      <c r="AF1203" s="260">
        <v>0.994076467420571</v>
      </c>
      <c r="AG1203" s="260">
        <v>0.98828125</v>
      </c>
      <c r="AH1203" s="260">
        <v>0.993692382338671</v>
      </c>
      <c r="AI1203" s="262">
        <v>0.92</v>
      </c>
      <c r="AJ1203" s="260">
        <v>0.967796092796093</v>
      </c>
      <c r="AK1203" s="260">
        <v>0.968476821192053</v>
      </c>
      <c r="AL1203" s="260">
        <v>0.971779141104295</v>
      </c>
      <c r="AM1203" s="260">
        <v>0.974179120489186</v>
      </c>
      <c r="AN1203" s="259">
        <v>0.99</v>
      </c>
      <c r="AO1203" s="264">
        <v>1</v>
      </c>
      <c r="AP1203" s="264">
        <v>1</v>
      </c>
      <c r="AQ1203" s="264">
        <v>1</v>
      </c>
      <c r="AR1203" s="265">
        <v>1</v>
      </c>
      <c r="AS1203" s="286">
        <v>0.0721861525408278</v>
      </c>
      <c r="AT1203" s="267">
        <v>0</v>
      </c>
      <c r="AU1203" s="268">
        <v>0</v>
      </c>
      <c r="AV1203" s="268">
        <v>0.0666666666666667</v>
      </c>
      <c r="AW1203" s="268">
        <v>0.0512195121951219</v>
      </c>
      <c r="AX1203" s="224"/>
      <c r="AY1203" s="222"/>
    </row>
    <row r="1204" ht="15" spans="1:51">
      <c r="A1204" s="220"/>
      <c r="B1204" s="224"/>
      <c r="C1204" s="283" t="s">
        <v>1085</v>
      </c>
      <c r="D1204" s="111" t="s">
        <v>25</v>
      </c>
      <c r="E1204" s="111" t="s">
        <v>1086</v>
      </c>
      <c r="F1204" s="307" t="s">
        <v>1242</v>
      </c>
      <c r="G1204" s="307" t="s">
        <v>1242</v>
      </c>
      <c r="H1204" s="307" t="s">
        <v>1242</v>
      </c>
      <c r="I1204" s="307" t="s">
        <v>1242</v>
      </c>
      <c r="J1204" s="259">
        <v>0.9</v>
      </c>
      <c r="K1204" s="260">
        <v>1</v>
      </c>
      <c r="L1204" s="260">
        <v>0.870967741935484</v>
      </c>
      <c r="M1204" s="261">
        <v>0.939393939393939</v>
      </c>
      <c r="N1204" s="261">
        <v>0.900783289817232</v>
      </c>
      <c r="O1204" s="262">
        <v>0.9</v>
      </c>
      <c r="P1204" s="263">
        <v>0.946742362800757</v>
      </c>
      <c r="Q1204" s="260">
        <v>0.947256259989345</v>
      </c>
      <c r="R1204" s="260">
        <v>0.919466175793833</v>
      </c>
      <c r="S1204" s="260">
        <v>0.892162850630875</v>
      </c>
      <c r="T1204" s="262">
        <v>0.9</v>
      </c>
      <c r="U1204" s="260">
        <v>0.854825628548256</v>
      </c>
      <c r="V1204" s="260">
        <v>0.85082578582845</v>
      </c>
      <c r="W1204" s="260">
        <v>0.887252646111367</v>
      </c>
      <c r="X1204" s="260">
        <v>0.847591949827943</v>
      </c>
      <c r="Y1204" s="262">
        <v>0.92</v>
      </c>
      <c r="Z1204" s="262">
        <v>0.942277691107644</v>
      </c>
      <c r="AA1204" s="262">
        <v>0.936645962732919</v>
      </c>
      <c r="AB1204" s="262">
        <v>0.923566878980892</v>
      </c>
      <c r="AC1204" s="262">
        <v>0.940508628519528</v>
      </c>
      <c r="AD1204" s="262">
        <v>0.92</v>
      </c>
      <c r="AE1204" s="260">
        <v>0.999042407660739</v>
      </c>
      <c r="AF1204" s="260">
        <v>0.996149574231766</v>
      </c>
      <c r="AG1204" s="260">
        <v>0.995670995670996</v>
      </c>
      <c r="AH1204" s="260">
        <v>0.992661861563315</v>
      </c>
      <c r="AI1204" s="262">
        <v>0.92</v>
      </c>
      <c r="AJ1204" s="260">
        <v>0.963833218152499</v>
      </c>
      <c r="AK1204" s="260">
        <v>0.958240119313945</v>
      </c>
      <c r="AL1204" s="260">
        <v>0.968608169440242</v>
      </c>
      <c r="AM1204" s="260">
        <v>0.965226728338977</v>
      </c>
      <c r="AN1204" s="259">
        <v>0.99</v>
      </c>
      <c r="AO1204" s="264">
        <v>1</v>
      </c>
      <c r="AP1204" s="264">
        <v>1</v>
      </c>
      <c r="AQ1204" s="264">
        <v>1</v>
      </c>
      <c r="AR1204" s="265">
        <v>1</v>
      </c>
      <c r="AS1204" s="286">
        <v>0.0721861525408278</v>
      </c>
      <c r="AT1204" s="267">
        <v>0.222222222222222</v>
      </c>
      <c r="AU1204" s="268">
        <v>0.0476190476190476</v>
      </c>
      <c r="AV1204" s="268">
        <v>0</v>
      </c>
      <c r="AW1204" s="268">
        <v>0.116634799235182</v>
      </c>
      <c r="AX1204" s="224"/>
      <c r="AY1204" s="222"/>
    </row>
    <row r="1205" ht="15" spans="1:51">
      <c r="A1205" s="220"/>
      <c r="B1205" s="224"/>
      <c r="C1205" s="283" t="s">
        <v>1085</v>
      </c>
      <c r="D1205" s="111" t="s">
        <v>25</v>
      </c>
      <c r="E1205" s="111" t="s">
        <v>1086</v>
      </c>
      <c r="F1205" s="307" t="s">
        <v>1243</v>
      </c>
      <c r="G1205" s="307" t="s">
        <v>1243</v>
      </c>
      <c r="H1205" s="307" t="s">
        <v>1243</v>
      </c>
      <c r="I1205" s="307" t="s">
        <v>1243</v>
      </c>
      <c r="J1205" s="259">
        <v>0.9</v>
      </c>
      <c r="K1205" s="260">
        <v>0.981818181818182</v>
      </c>
      <c r="L1205" s="260">
        <v>0.976744186046512</v>
      </c>
      <c r="M1205" s="261">
        <v>0.9375</v>
      </c>
      <c r="N1205" s="261">
        <v>0.957923008057296</v>
      </c>
      <c r="O1205" s="262">
        <v>0.9</v>
      </c>
      <c r="P1205" s="263">
        <v>0.952658739062149</v>
      </c>
      <c r="Q1205" s="260">
        <v>0.917617237008872</v>
      </c>
      <c r="R1205" s="260">
        <v>0.961620469083156</v>
      </c>
      <c r="S1205" s="260">
        <v>0.954301911163202</v>
      </c>
      <c r="T1205" s="262">
        <v>0.9</v>
      </c>
      <c r="U1205" s="260">
        <v>0.803230872784384</v>
      </c>
      <c r="V1205" s="260">
        <v>0.828897338403042</v>
      </c>
      <c r="W1205" s="260">
        <v>0.786425017768301</v>
      </c>
      <c r="X1205" s="260">
        <v>0.814791781280647</v>
      </c>
      <c r="Y1205" s="262">
        <v>0.92</v>
      </c>
      <c r="Z1205" s="262">
        <v>0.893719806763285</v>
      </c>
      <c r="AA1205" s="262">
        <v>0.741258741258741</v>
      </c>
      <c r="AB1205" s="262">
        <v>0.86085626911315</v>
      </c>
      <c r="AC1205" s="262">
        <v>0.830219187926698</v>
      </c>
      <c r="AD1205" s="262">
        <v>0.92</v>
      </c>
      <c r="AE1205" s="260">
        <v>0.993197278911565</v>
      </c>
      <c r="AF1205" s="260">
        <v>1</v>
      </c>
      <c r="AG1205" s="260">
        <v>0.99290780141844</v>
      </c>
      <c r="AH1205" s="260">
        <v>0.996464869642068</v>
      </c>
      <c r="AI1205" s="262">
        <v>0.92</v>
      </c>
      <c r="AJ1205" s="260">
        <v>0.93416572077185</v>
      </c>
      <c r="AK1205" s="260">
        <v>0.85896674584323</v>
      </c>
      <c r="AL1205" s="260">
        <v>0.903114186851211</v>
      </c>
      <c r="AM1205" s="260">
        <v>0.916172415095765</v>
      </c>
      <c r="AN1205" s="259">
        <v>0.99</v>
      </c>
      <c r="AO1205" s="264">
        <v>1</v>
      </c>
      <c r="AP1205" s="264">
        <v>1</v>
      </c>
      <c r="AQ1205" s="264">
        <v>1</v>
      </c>
      <c r="AR1205" s="265">
        <v>1</v>
      </c>
      <c r="AS1205" s="286">
        <v>0.0721861525408278</v>
      </c>
      <c r="AT1205" s="267">
        <v>0.0476190476190476</v>
      </c>
      <c r="AU1205" s="268">
        <v>0.176470588235294</v>
      </c>
      <c r="AV1205" s="268">
        <v>0</v>
      </c>
      <c r="AW1205" s="268">
        <v>0.0956848030018762</v>
      </c>
      <c r="AX1205" s="224"/>
      <c r="AY1205" s="222"/>
    </row>
    <row r="1206" ht="15" spans="1:51">
      <c r="A1206" s="220"/>
      <c r="B1206" s="224"/>
      <c r="C1206" s="283" t="s">
        <v>1085</v>
      </c>
      <c r="D1206" s="111" t="s">
        <v>25</v>
      </c>
      <c r="E1206" s="111" t="s">
        <v>1086</v>
      </c>
      <c r="F1206" s="307" t="s">
        <v>1244</v>
      </c>
      <c r="G1206" s="307" t="s">
        <v>1244</v>
      </c>
      <c r="H1206" s="307" t="s">
        <v>1244</v>
      </c>
      <c r="I1206" s="307" t="s">
        <v>1244</v>
      </c>
      <c r="J1206" s="259">
        <v>0.9</v>
      </c>
      <c r="K1206" s="260">
        <v>1</v>
      </c>
      <c r="L1206" s="260">
        <v>1</v>
      </c>
      <c r="M1206" s="261">
        <v>0.904761904761905</v>
      </c>
      <c r="N1206" s="261">
        <v>0.929203539823009</v>
      </c>
      <c r="O1206" s="262">
        <v>0.9</v>
      </c>
      <c r="P1206" s="263">
        <v>0.992725509214355</v>
      </c>
      <c r="Q1206" s="260">
        <v>0.978937728937729</v>
      </c>
      <c r="R1206" s="260">
        <v>0.997304582210243</v>
      </c>
      <c r="S1206" s="260">
        <v>0.990432259127371</v>
      </c>
      <c r="T1206" s="262">
        <v>0.9</v>
      </c>
      <c r="U1206" s="260">
        <v>0.917798254122211</v>
      </c>
      <c r="V1206" s="260">
        <v>0.934981684981685</v>
      </c>
      <c r="W1206" s="260">
        <v>0.939545629572584</v>
      </c>
      <c r="X1206" s="260">
        <v>0.920416671946877</v>
      </c>
      <c r="Y1206" s="262">
        <v>0.92</v>
      </c>
      <c r="Z1206" s="262">
        <v>0.947148817802503</v>
      </c>
      <c r="AA1206" s="262">
        <v>0.948717948717949</v>
      </c>
      <c r="AB1206" s="262">
        <v>0.952702702702703</v>
      </c>
      <c r="AC1206" s="262">
        <v>0.94342040413997</v>
      </c>
      <c r="AD1206" s="262">
        <v>0.92</v>
      </c>
      <c r="AE1206" s="260">
        <v>0.993150684931507</v>
      </c>
      <c r="AF1206" s="260">
        <v>1</v>
      </c>
      <c r="AG1206" s="260">
        <v>1</v>
      </c>
      <c r="AH1206" s="260">
        <v>0.998786828422877</v>
      </c>
      <c r="AI1206" s="262">
        <v>0.92</v>
      </c>
      <c r="AJ1206" s="260">
        <v>0.968201527978526</v>
      </c>
      <c r="AK1206" s="260">
        <v>0.972409367982034</v>
      </c>
      <c r="AL1206" s="260">
        <v>0.979931012856695</v>
      </c>
      <c r="AM1206" s="260">
        <v>0.97242999133082</v>
      </c>
      <c r="AN1206" s="259">
        <v>0.99</v>
      </c>
      <c r="AO1206" s="264">
        <v>1</v>
      </c>
      <c r="AP1206" s="264">
        <v>1</v>
      </c>
      <c r="AQ1206" s="264">
        <v>1</v>
      </c>
      <c r="AR1206" s="265">
        <v>1</v>
      </c>
      <c r="AS1206" s="286">
        <v>0.0721861525408278</v>
      </c>
      <c r="AT1206" s="267">
        <v>0.0454545454545455</v>
      </c>
      <c r="AU1206" s="268">
        <v>0.0555555555555556</v>
      </c>
      <c r="AV1206" s="268">
        <v>0.111111111111111</v>
      </c>
      <c r="AW1206" s="268">
        <v>0.115749525616698</v>
      </c>
      <c r="AX1206" s="224"/>
      <c r="AY1206" s="222"/>
    </row>
    <row r="1207" ht="15" spans="1:51">
      <c r="A1207" s="220"/>
      <c r="B1207" s="224"/>
      <c r="C1207" s="283" t="s">
        <v>1085</v>
      </c>
      <c r="D1207" s="111" t="s">
        <v>125</v>
      </c>
      <c r="E1207" s="111" t="s">
        <v>1086</v>
      </c>
      <c r="F1207" s="307" t="s">
        <v>1245</v>
      </c>
      <c r="G1207" s="307" t="s">
        <v>1245</v>
      </c>
      <c r="H1207" s="307" t="s">
        <v>1245</v>
      </c>
      <c r="I1207" s="307" t="s">
        <v>1245</v>
      </c>
      <c r="J1207" s="259">
        <v>0.9</v>
      </c>
      <c r="K1207" s="260" t="s">
        <v>33</v>
      </c>
      <c r="L1207" s="260" t="s">
        <v>33</v>
      </c>
      <c r="M1207" s="261" t="s">
        <v>33</v>
      </c>
      <c r="N1207" s="261" t="s">
        <v>33</v>
      </c>
      <c r="O1207" s="262">
        <v>0.9</v>
      </c>
      <c r="P1207" s="263">
        <v>0</v>
      </c>
      <c r="Q1207" s="260" t="s">
        <v>33</v>
      </c>
      <c r="R1207" s="260">
        <v>0</v>
      </c>
      <c r="S1207" s="260">
        <v>0</v>
      </c>
      <c r="T1207" s="262">
        <v>0.9</v>
      </c>
      <c r="U1207" s="260">
        <v>1</v>
      </c>
      <c r="V1207" s="260" t="s">
        <v>33</v>
      </c>
      <c r="W1207" s="260">
        <v>1</v>
      </c>
      <c r="X1207" s="260">
        <v>1</v>
      </c>
      <c r="Y1207" s="262">
        <v>0.92</v>
      </c>
      <c r="Z1207" s="262" t="s">
        <v>33</v>
      </c>
      <c r="AA1207" s="262" t="s">
        <v>33</v>
      </c>
      <c r="AB1207" s="262">
        <v>1</v>
      </c>
      <c r="AC1207" s="262">
        <v>1</v>
      </c>
      <c r="AD1207" s="262">
        <v>0.92</v>
      </c>
      <c r="AE1207" s="260">
        <v>0.999378275157652</v>
      </c>
      <c r="AF1207" s="260">
        <v>0.994894849131362</v>
      </c>
      <c r="AG1207" s="260">
        <v>0.953089700996678</v>
      </c>
      <c r="AH1207" s="260">
        <v>0.953735703361209</v>
      </c>
      <c r="AI1207" s="262">
        <v>0.92</v>
      </c>
      <c r="AJ1207" s="260">
        <v>1</v>
      </c>
      <c r="AK1207" s="260" t="s">
        <v>33</v>
      </c>
      <c r="AL1207" s="260">
        <v>1</v>
      </c>
      <c r="AM1207" s="260">
        <v>1</v>
      </c>
      <c r="AN1207" s="259">
        <v>0.99</v>
      </c>
      <c r="AO1207" s="264">
        <v>1</v>
      </c>
      <c r="AP1207" s="264">
        <v>1</v>
      </c>
      <c r="AQ1207" s="264">
        <v>1</v>
      </c>
      <c r="AR1207" s="265">
        <v>1</v>
      </c>
      <c r="AS1207" s="286">
        <v>0.0721861525408278</v>
      </c>
      <c r="AT1207" s="267" t="s">
        <v>33</v>
      </c>
      <c r="AU1207" s="268" t="s">
        <v>33</v>
      </c>
      <c r="AV1207" s="268" t="s">
        <v>33</v>
      </c>
      <c r="AW1207" s="268" t="s">
        <v>33</v>
      </c>
      <c r="AX1207" s="224"/>
      <c r="AY1207" s="222"/>
    </row>
    <row r="1208" ht="15" spans="1:51">
      <c r="A1208" s="220"/>
      <c r="B1208" s="224"/>
      <c r="C1208" s="283" t="s">
        <v>1085</v>
      </c>
      <c r="D1208" s="111" t="s">
        <v>25</v>
      </c>
      <c r="E1208" s="111" t="s">
        <v>1086</v>
      </c>
      <c r="F1208" s="307" t="s">
        <v>1246</v>
      </c>
      <c r="G1208" s="307" t="s">
        <v>1246</v>
      </c>
      <c r="H1208" s="307" t="s">
        <v>1246</v>
      </c>
      <c r="I1208" s="307" t="s">
        <v>1246</v>
      </c>
      <c r="J1208" s="259">
        <v>0.9</v>
      </c>
      <c r="K1208" s="260">
        <v>0.98</v>
      </c>
      <c r="L1208" s="260">
        <v>1</v>
      </c>
      <c r="M1208" s="261">
        <v>0.978260869565217</v>
      </c>
      <c r="N1208" s="261">
        <v>0.976923076923077</v>
      </c>
      <c r="O1208" s="262">
        <v>0.9</v>
      </c>
      <c r="P1208" s="263">
        <v>0.990097087378641</v>
      </c>
      <c r="Q1208" s="260">
        <v>0.99278759466282</v>
      </c>
      <c r="R1208" s="260">
        <v>0.993783027665527</v>
      </c>
      <c r="S1208" s="260">
        <v>0.97986852917009</v>
      </c>
      <c r="T1208" s="262">
        <v>0.9</v>
      </c>
      <c r="U1208" s="260">
        <v>0.889126213592233</v>
      </c>
      <c r="V1208" s="260">
        <v>0.928597187161919</v>
      </c>
      <c r="W1208" s="260">
        <v>0.912029841467205</v>
      </c>
      <c r="X1208" s="260">
        <v>0.863270336894002</v>
      </c>
      <c r="Y1208" s="262">
        <v>0.92</v>
      </c>
      <c r="Z1208" s="262">
        <v>0.935972060535506</v>
      </c>
      <c r="AA1208" s="262">
        <v>0.936188811188811</v>
      </c>
      <c r="AB1208" s="262">
        <v>0.925207756232687</v>
      </c>
      <c r="AC1208" s="262">
        <v>0.925183647396998</v>
      </c>
      <c r="AD1208" s="262">
        <v>0.92</v>
      </c>
      <c r="AE1208" s="260">
        <v>0.998677685950413</v>
      </c>
      <c r="AF1208" s="260">
        <v>0.995554714839686</v>
      </c>
      <c r="AG1208" s="260">
        <v>0.998518957345972</v>
      </c>
      <c r="AH1208" s="260">
        <v>0.984855920068219</v>
      </c>
      <c r="AI1208" s="262">
        <v>0.92</v>
      </c>
      <c r="AJ1208" s="260">
        <v>0.956912327399767</v>
      </c>
      <c r="AK1208" s="260">
        <v>0.959183673469388</v>
      </c>
      <c r="AL1208" s="260">
        <v>0.956587966488957</v>
      </c>
      <c r="AM1208" s="260">
        <v>0.955624346576059</v>
      </c>
      <c r="AN1208" s="259">
        <v>0.99</v>
      </c>
      <c r="AO1208" s="264">
        <v>1</v>
      </c>
      <c r="AP1208" s="264">
        <v>1</v>
      </c>
      <c r="AQ1208" s="264">
        <v>1</v>
      </c>
      <c r="AR1208" s="265">
        <v>1</v>
      </c>
      <c r="AS1208" s="286">
        <v>0.0721861525408278</v>
      </c>
      <c r="AT1208" s="267">
        <v>0.0163934426229508</v>
      </c>
      <c r="AU1208" s="268">
        <v>0.0416666666666667</v>
      </c>
      <c r="AV1208" s="268">
        <v>0.166666666666667</v>
      </c>
      <c r="AW1208" s="268">
        <v>0.0816326530612245</v>
      </c>
      <c r="AX1208" s="224"/>
      <c r="AY1208" s="222"/>
    </row>
    <row r="1209" ht="15" spans="1:51">
      <c r="A1209" s="220"/>
      <c r="B1209" s="224"/>
      <c r="C1209" s="283" t="s">
        <v>1085</v>
      </c>
      <c r="D1209" s="111" t="s">
        <v>25</v>
      </c>
      <c r="E1209" s="111" t="s">
        <v>1086</v>
      </c>
      <c r="F1209" s="308" t="s">
        <v>1247</v>
      </c>
      <c r="G1209" s="308" t="s">
        <v>1247</v>
      </c>
      <c r="H1209" s="308" t="s">
        <v>1247</v>
      </c>
      <c r="I1209" s="308" t="s">
        <v>1247</v>
      </c>
      <c r="J1209" s="259">
        <v>0.9</v>
      </c>
      <c r="K1209" s="260">
        <v>0.970588235294118</v>
      </c>
      <c r="L1209" s="260">
        <v>0.964285714285714</v>
      </c>
      <c r="M1209" s="261">
        <v>0.903225806451613</v>
      </c>
      <c r="N1209" s="261">
        <v>0.97317436661699</v>
      </c>
      <c r="O1209" s="262">
        <v>0.9</v>
      </c>
      <c r="P1209" s="263">
        <v>0.954057058169692</v>
      </c>
      <c r="Q1209" s="260">
        <v>0.97897026831037</v>
      </c>
      <c r="R1209" s="260">
        <v>0.983957219251337</v>
      </c>
      <c r="S1209" s="260">
        <v>0.974651683611788</v>
      </c>
      <c r="T1209" s="262">
        <v>0.9</v>
      </c>
      <c r="U1209" s="260">
        <v>0.85327899221934</v>
      </c>
      <c r="V1209" s="260">
        <v>0.915881073241479</v>
      </c>
      <c r="W1209" s="260">
        <v>0.896019013666073</v>
      </c>
      <c r="X1209" s="260">
        <v>0.864121925600016</v>
      </c>
      <c r="Y1209" s="262">
        <v>0.92</v>
      </c>
      <c r="Z1209" s="262">
        <v>0.912017167381974</v>
      </c>
      <c r="AA1209" s="262">
        <v>0.892053973013493</v>
      </c>
      <c r="AB1209" s="262">
        <v>0.901639344262295</v>
      </c>
      <c r="AC1209" s="262">
        <v>0.900254268071195</v>
      </c>
      <c r="AD1209" s="262">
        <v>0.92</v>
      </c>
      <c r="AE1209" s="260">
        <v>0.998891352549889</v>
      </c>
      <c r="AF1209" s="260">
        <v>0.998997661209489</v>
      </c>
      <c r="AG1209" s="260">
        <v>0.999528079282681</v>
      </c>
      <c r="AH1209" s="260">
        <v>0.997386798163377</v>
      </c>
      <c r="AI1209" s="262">
        <v>0.92</v>
      </c>
      <c r="AJ1209" s="260">
        <v>0.936492890995261</v>
      </c>
      <c r="AK1209" s="260">
        <v>0.932419196865818</v>
      </c>
      <c r="AL1209" s="260">
        <v>0.956076134699854</v>
      </c>
      <c r="AM1209" s="260">
        <v>0.940662659981939</v>
      </c>
      <c r="AN1209" s="259">
        <v>0.99</v>
      </c>
      <c r="AO1209" s="264">
        <v>1</v>
      </c>
      <c r="AP1209" s="264">
        <v>1</v>
      </c>
      <c r="AQ1209" s="264">
        <v>1</v>
      </c>
      <c r="AR1209" s="265">
        <v>1</v>
      </c>
      <c r="AS1209" s="286">
        <v>0.0721861525408278</v>
      </c>
      <c r="AT1209" s="267">
        <v>0.0526315789473684</v>
      </c>
      <c r="AU1209" s="268">
        <v>0.0526315789473684</v>
      </c>
      <c r="AV1209" s="268">
        <v>0.0416666666666667</v>
      </c>
      <c r="AW1209" s="268">
        <v>0.0984682713347921</v>
      </c>
      <c r="AX1209" s="224"/>
      <c r="AY1209" s="222"/>
    </row>
    <row r="1210" ht="15" spans="1:51">
      <c r="A1210" s="220"/>
      <c r="B1210" s="224"/>
      <c r="C1210" s="283" t="s">
        <v>1085</v>
      </c>
      <c r="D1210" s="111" t="s">
        <v>125</v>
      </c>
      <c r="E1210" s="111" t="s">
        <v>1086</v>
      </c>
      <c r="F1210" s="307" t="s">
        <v>1248</v>
      </c>
      <c r="G1210" s="307" t="s">
        <v>1248</v>
      </c>
      <c r="H1210" s="307" t="s">
        <v>1248</v>
      </c>
      <c r="I1210" s="307" t="s">
        <v>1248</v>
      </c>
      <c r="J1210" s="259">
        <v>0.9</v>
      </c>
      <c r="K1210" s="260" t="s">
        <v>33</v>
      </c>
      <c r="L1210" s="260" t="s">
        <v>33</v>
      </c>
      <c r="M1210" s="261" t="s">
        <v>33</v>
      </c>
      <c r="N1210" s="261" t="s">
        <v>33</v>
      </c>
      <c r="O1210" s="262">
        <v>0.9</v>
      </c>
      <c r="P1210" s="263">
        <v>0</v>
      </c>
      <c r="Q1210" s="260">
        <v>0</v>
      </c>
      <c r="R1210" s="260">
        <v>0</v>
      </c>
      <c r="S1210" s="260">
        <v>0.0208333333333333</v>
      </c>
      <c r="T1210" s="262">
        <v>0.9</v>
      </c>
      <c r="U1210" s="260">
        <v>1</v>
      </c>
      <c r="V1210" s="260">
        <v>1</v>
      </c>
      <c r="W1210" s="260">
        <v>1</v>
      </c>
      <c r="X1210" s="260">
        <v>1</v>
      </c>
      <c r="Y1210" s="262">
        <v>0.92</v>
      </c>
      <c r="Z1210" s="262" t="s">
        <v>33</v>
      </c>
      <c r="AA1210" s="262" t="s">
        <v>33</v>
      </c>
      <c r="AB1210" s="262" t="s">
        <v>33</v>
      </c>
      <c r="AC1210" s="262">
        <v>1</v>
      </c>
      <c r="AD1210" s="262">
        <v>0.92</v>
      </c>
      <c r="AE1210" s="260">
        <v>0.99780950835632</v>
      </c>
      <c r="AF1210" s="260">
        <v>0.997682762744805</v>
      </c>
      <c r="AG1210" s="260">
        <v>0.994889725658956</v>
      </c>
      <c r="AH1210" s="260">
        <v>0.970636283508601</v>
      </c>
      <c r="AI1210" s="262">
        <v>0.92</v>
      </c>
      <c r="AJ1210" s="260">
        <v>1</v>
      </c>
      <c r="AK1210" s="260">
        <v>1</v>
      </c>
      <c r="AL1210" s="260">
        <v>1</v>
      </c>
      <c r="AM1210" s="260">
        <v>1</v>
      </c>
      <c r="AN1210" s="259">
        <v>0.99</v>
      </c>
      <c r="AO1210" s="264">
        <v>1</v>
      </c>
      <c r="AP1210" s="264">
        <v>1</v>
      </c>
      <c r="AQ1210" s="264">
        <v>1</v>
      </c>
      <c r="AR1210" s="265">
        <v>1</v>
      </c>
      <c r="AS1210" s="286">
        <v>0.0721861525408278</v>
      </c>
      <c r="AT1210" s="267" t="s">
        <v>33</v>
      </c>
      <c r="AU1210" s="268" t="s">
        <v>33</v>
      </c>
      <c r="AV1210" s="268" t="s">
        <v>33</v>
      </c>
      <c r="AW1210" s="268" t="s">
        <v>33</v>
      </c>
      <c r="AX1210" s="224"/>
      <c r="AY1210" s="222"/>
    </row>
    <row r="1211" ht="15" spans="1:51">
      <c r="A1211" s="220"/>
      <c r="B1211" s="224"/>
      <c r="C1211" s="283" t="s">
        <v>1085</v>
      </c>
      <c r="D1211" s="111" t="s">
        <v>125</v>
      </c>
      <c r="E1211" s="111" t="s">
        <v>1086</v>
      </c>
      <c r="F1211" s="307" t="s">
        <v>1249</v>
      </c>
      <c r="G1211" s="307" t="s">
        <v>1249</v>
      </c>
      <c r="H1211" s="307" t="s">
        <v>1249</v>
      </c>
      <c r="I1211" s="307" t="s">
        <v>1249</v>
      </c>
      <c r="J1211" s="259">
        <v>0.9</v>
      </c>
      <c r="K1211" s="260" t="s">
        <v>33</v>
      </c>
      <c r="L1211" s="260" t="s">
        <v>33</v>
      </c>
      <c r="M1211" s="261" t="s">
        <v>33</v>
      </c>
      <c r="N1211" s="261" t="s">
        <v>33</v>
      </c>
      <c r="O1211" s="262">
        <v>0.9</v>
      </c>
      <c r="P1211" s="263">
        <v>0.993243243243243</v>
      </c>
      <c r="Q1211" s="260">
        <v>0.964383561643836</v>
      </c>
      <c r="R1211" s="260">
        <v>0.99236641221374</v>
      </c>
      <c r="S1211" s="260">
        <v>0.990649685635983</v>
      </c>
      <c r="T1211" s="262">
        <v>0.9</v>
      </c>
      <c r="U1211" s="260">
        <v>0.997747747747748</v>
      </c>
      <c r="V1211" s="260">
        <v>0.991780821917808</v>
      </c>
      <c r="W1211" s="260">
        <v>0.994910941475827</v>
      </c>
      <c r="X1211" s="260">
        <v>0.995647267451233</v>
      </c>
      <c r="Y1211" s="262">
        <v>0.92</v>
      </c>
      <c r="Z1211" s="262">
        <v>1</v>
      </c>
      <c r="AA1211" s="262">
        <v>1</v>
      </c>
      <c r="AB1211" s="262">
        <v>0.990196078431373</v>
      </c>
      <c r="AC1211" s="262">
        <v>0.998918918918919</v>
      </c>
      <c r="AD1211" s="262">
        <v>0.92</v>
      </c>
      <c r="AE1211" s="260">
        <v>0.995204147764096</v>
      </c>
      <c r="AF1211" s="260">
        <v>0.98994137257156</v>
      </c>
      <c r="AG1211" s="260">
        <v>0.993552140398507</v>
      </c>
      <c r="AH1211" s="260">
        <v>0.990294260378524</v>
      </c>
      <c r="AI1211" s="262">
        <v>0.92</v>
      </c>
      <c r="AJ1211" s="260">
        <v>0.998211091234347</v>
      </c>
      <c r="AK1211" s="260">
        <v>0.993697478991597</v>
      </c>
      <c r="AL1211" s="260">
        <v>0.993951612903226</v>
      </c>
      <c r="AM1211" s="260">
        <v>0.996278377372534</v>
      </c>
      <c r="AN1211" s="259">
        <v>0.99</v>
      </c>
      <c r="AO1211" s="264">
        <v>1</v>
      </c>
      <c r="AP1211" s="264">
        <v>1</v>
      </c>
      <c r="AQ1211" s="264">
        <v>1</v>
      </c>
      <c r="AR1211" s="265">
        <v>1</v>
      </c>
      <c r="AS1211" s="286">
        <v>0.0721861525408278</v>
      </c>
      <c r="AT1211" s="267">
        <v>0</v>
      </c>
      <c r="AU1211" s="268">
        <v>0</v>
      </c>
      <c r="AV1211" s="268">
        <v>0</v>
      </c>
      <c r="AW1211" s="268">
        <v>0.000569476082004556</v>
      </c>
      <c r="AX1211" s="224"/>
      <c r="AY1211" s="222"/>
    </row>
    <row r="1212" ht="15" spans="1:51">
      <c r="A1212" s="220"/>
      <c r="B1212" s="224"/>
      <c r="C1212" s="283" t="s">
        <v>1085</v>
      </c>
      <c r="D1212" s="111" t="s">
        <v>25</v>
      </c>
      <c r="E1212" s="111" t="s">
        <v>1086</v>
      </c>
      <c r="F1212" s="309" t="s">
        <v>1250</v>
      </c>
      <c r="G1212" s="309" t="s">
        <v>1250</v>
      </c>
      <c r="H1212" s="309" t="s">
        <v>1250</v>
      </c>
      <c r="I1212" s="309" t="s">
        <v>1250</v>
      </c>
      <c r="J1212" s="259">
        <v>0.9</v>
      </c>
      <c r="K1212" s="260">
        <v>0.882352941176471</v>
      </c>
      <c r="L1212" s="260">
        <v>0.933333333333333</v>
      </c>
      <c r="M1212" s="261">
        <v>0.8</v>
      </c>
      <c r="N1212" s="261">
        <v>0.903581267217631</v>
      </c>
      <c r="O1212" s="262">
        <v>0.9</v>
      </c>
      <c r="P1212" s="263">
        <v>0.84675014907573</v>
      </c>
      <c r="Q1212" s="260">
        <v>0.966666666666667</v>
      </c>
      <c r="R1212" s="260">
        <v>0.929503916449086</v>
      </c>
      <c r="S1212" s="260">
        <v>0.897559964056128</v>
      </c>
      <c r="T1212" s="262">
        <v>0.9</v>
      </c>
      <c r="U1212" s="260">
        <v>0.826475849731664</v>
      </c>
      <c r="V1212" s="260">
        <v>0.912745098039216</v>
      </c>
      <c r="W1212" s="260">
        <v>0.914708442123586</v>
      </c>
      <c r="X1212" s="260">
        <v>0.871604340913804</v>
      </c>
      <c r="Y1212" s="262">
        <v>0.92</v>
      </c>
      <c r="Z1212" s="262">
        <v>0.89247311827957</v>
      </c>
      <c r="AA1212" s="262">
        <v>0.905092592592593</v>
      </c>
      <c r="AB1212" s="262">
        <v>0.924657534246575</v>
      </c>
      <c r="AC1212" s="262">
        <v>0.904313280363224</v>
      </c>
      <c r="AD1212" s="262">
        <v>0.92</v>
      </c>
      <c r="AE1212" s="260">
        <v>0.996217631655514</v>
      </c>
      <c r="AF1212" s="260">
        <v>0.993058336670671</v>
      </c>
      <c r="AG1212" s="260">
        <v>0.946460199382622</v>
      </c>
      <c r="AH1212" s="260">
        <v>0.92747089740381</v>
      </c>
      <c r="AI1212" s="262">
        <v>0.92</v>
      </c>
      <c r="AJ1212" s="260">
        <v>0.933203315455875</v>
      </c>
      <c r="AK1212" s="260">
        <v>0.933195592286501</v>
      </c>
      <c r="AL1212" s="260">
        <v>0.953536754507628</v>
      </c>
      <c r="AM1212" s="260">
        <v>0.946763428329272</v>
      </c>
      <c r="AN1212" s="259">
        <v>0.99</v>
      </c>
      <c r="AO1212" s="264">
        <v>1</v>
      </c>
      <c r="AP1212" s="264">
        <v>1</v>
      </c>
      <c r="AQ1212" s="264">
        <v>1</v>
      </c>
      <c r="AR1212" s="265">
        <v>1</v>
      </c>
      <c r="AS1212" s="286">
        <v>0.0721861525408278</v>
      </c>
      <c r="AT1212" s="267">
        <v>0</v>
      </c>
      <c r="AU1212" s="268">
        <v>0.142857142857143</v>
      </c>
      <c r="AV1212" s="268">
        <v>0.2</v>
      </c>
      <c r="AW1212" s="268">
        <v>0.0462962962962963</v>
      </c>
      <c r="AX1212" s="224"/>
      <c r="AY1212" s="222"/>
    </row>
    <row r="1213" ht="15" spans="1:51">
      <c r="A1213" s="220"/>
      <c r="B1213" s="224"/>
      <c r="C1213" s="283" t="s">
        <v>1085</v>
      </c>
      <c r="D1213" s="111" t="s">
        <v>125</v>
      </c>
      <c r="E1213" s="111" t="s">
        <v>1086</v>
      </c>
      <c r="F1213" s="307" t="s">
        <v>1251</v>
      </c>
      <c r="G1213" s="307" t="s">
        <v>1251</v>
      </c>
      <c r="H1213" s="307" t="s">
        <v>1251</v>
      </c>
      <c r="I1213" s="307" t="s">
        <v>1251</v>
      </c>
      <c r="J1213" s="259">
        <v>0.9</v>
      </c>
      <c r="K1213" s="260" t="s">
        <v>33</v>
      </c>
      <c r="L1213" s="260" t="s">
        <v>33</v>
      </c>
      <c r="M1213" s="261" t="s">
        <v>33</v>
      </c>
      <c r="N1213" s="261" t="s">
        <v>33</v>
      </c>
      <c r="O1213" s="262">
        <v>0.9</v>
      </c>
      <c r="P1213" s="263" t="s">
        <v>33</v>
      </c>
      <c r="Q1213" s="260" t="s">
        <v>33</v>
      </c>
      <c r="R1213" s="260" t="s">
        <v>33</v>
      </c>
      <c r="S1213" s="260">
        <v>0</v>
      </c>
      <c r="T1213" s="262">
        <v>0.9</v>
      </c>
      <c r="U1213" s="260" t="s">
        <v>33</v>
      </c>
      <c r="V1213" s="260" t="s">
        <v>33</v>
      </c>
      <c r="W1213" s="260" t="s">
        <v>33</v>
      </c>
      <c r="X1213" s="260">
        <v>1</v>
      </c>
      <c r="Y1213" s="262">
        <v>0.92</v>
      </c>
      <c r="Z1213" s="262" t="s">
        <v>33</v>
      </c>
      <c r="AA1213" s="262" t="s">
        <v>33</v>
      </c>
      <c r="AB1213" s="262" t="s">
        <v>33</v>
      </c>
      <c r="AC1213" s="262">
        <v>0.5</v>
      </c>
      <c r="AD1213" s="262">
        <v>0.92</v>
      </c>
      <c r="AE1213" s="260">
        <v>0.999293535853055</v>
      </c>
      <c r="AF1213" s="260">
        <v>0.998369742419302</v>
      </c>
      <c r="AG1213" s="260">
        <v>0.998897464167585</v>
      </c>
      <c r="AH1213" s="260">
        <v>0.922008038106579</v>
      </c>
      <c r="AI1213" s="262">
        <v>0.92</v>
      </c>
      <c r="AJ1213" s="260" t="s">
        <v>33</v>
      </c>
      <c r="AK1213" s="260" t="s">
        <v>33</v>
      </c>
      <c r="AL1213" s="260" t="s">
        <v>33</v>
      </c>
      <c r="AM1213" s="260">
        <v>0.9375</v>
      </c>
      <c r="AN1213" s="259">
        <v>0.99</v>
      </c>
      <c r="AO1213" s="264">
        <v>1</v>
      </c>
      <c r="AP1213" s="264">
        <v>1</v>
      </c>
      <c r="AQ1213" s="264">
        <v>1</v>
      </c>
      <c r="AR1213" s="265">
        <v>1</v>
      </c>
      <c r="AS1213" s="286">
        <v>0.0721861525408278</v>
      </c>
      <c r="AT1213" s="267" t="s">
        <v>33</v>
      </c>
      <c r="AU1213" s="268" t="s">
        <v>33</v>
      </c>
      <c r="AV1213" s="268" t="s">
        <v>33</v>
      </c>
      <c r="AW1213" s="268" t="s">
        <v>33</v>
      </c>
      <c r="AX1213" s="224"/>
      <c r="AY1213" s="222"/>
    </row>
    <row r="1214" ht="15" spans="1:51">
      <c r="A1214" s="220"/>
      <c r="B1214" s="224"/>
      <c r="C1214" s="283" t="s">
        <v>1085</v>
      </c>
      <c r="D1214" s="111" t="s">
        <v>25</v>
      </c>
      <c r="E1214" s="111" t="s">
        <v>1086</v>
      </c>
      <c r="F1214" s="307" t="s">
        <v>1252</v>
      </c>
      <c r="G1214" s="307" t="s">
        <v>1252</v>
      </c>
      <c r="H1214" s="307" t="s">
        <v>1252</v>
      </c>
      <c r="I1214" s="307" t="s">
        <v>1252</v>
      </c>
      <c r="J1214" s="259">
        <v>0.9</v>
      </c>
      <c r="K1214" s="260">
        <v>0.984848484848485</v>
      </c>
      <c r="L1214" s="260">
        <v>0.980392156862745</v>
      </c>
      <c r="M1214" s="261">
        <v>0.96551724137931</v>
      </c>
      <c r="N1214" s="261">
        <v>0.966226138032305</v>
      </c>
      <c r="O1214" s="262">
        <v>0.9</v>
      </c>
      <c r="P1214" s="263">
        <v>0.973171006650885</v>
      </c>
      <c r="Q1214" s="260">
        <v>0.973893981666002</v>
      </c>
      <c r="R1214" s="260">
        <v>0.982419495213229</v>
      </c>
      <c r="S1214" s="260">
        <v>0.952459115646716</v>
      </c>
      <c r="T1214" s="262">
        <v>0.9</v>
      </c>
      <c r="U1214" s="260">
        <v>0.901363995040018</v>
      </c>
      <c r="V1214" s="260">
        <v>0.9473893981666</v>
      </c>
      <c r="W1214" s="260">
        <v>0.932811140121845</v>
      </c>
      <c r="X1214" s="260">
        <v>0.89989303805558</v>
      </c>
      <c r="Y1214" s="262">
        <v>0.92</v>
      </c>
      <c r="Z1214" s="262">
        <v>0.948751642575558</v>
      </c>
      <c r="AA1214" s="262">
        <v>0.946305418719212</v>
      </c>
      <c r="AB1214" s="262">
        <v>0.959087860496311</v>
      </c>
      <c r="AC1214" s="262">
        <v>0.939542154094393</v>
      </c>
      <c r="AD1214" s="262">
        <v>0.92</v>
      </c>
      <c r="AE1214" s="260">
        <v>0.96174437447437</v>
      </c>
      <c r="AF1214" s="260">
        <v>0.969742427083511</v>
      </c>
      <c r="AG1214" s="260">
        <v>0.926876566761789</v>
      </c>
      <c r="AH1214" s="260">
        <v>0.923381233801214</v>
      </c>
      <c r="AI1214" s="262">
        <v>0.92</v>
      </c>
      <c r="AJ1214" s="260">
        <v>0.963436928702011</v>
      </c>
      <c r="AK1214" s="260">
        <v>0.962663259511641</v>
      </c>
      <c r="AL1214" s="260">
        <v>0.970848300635535</v>
      </c>
      <c r="AM1214" s="260">
        <v>0.963642058213051</v>
      </c>
      <c r="AN1214" s="259">
        <v>0.99</v>
      </c>
      <c r="AO1214" s="264">
        <v>1</v>
      </c>
      <c r="AP1214" s="264">
        <v>1</v>
      </c>
      <c r="AQ1214" s="264">
        <v>1</v>
      </c>
      <c r="AR1214" s="265">
        <v>1</v>
      </c>
      <c r="AS1214" s="286">
        <v>0.0721861525408278</v>
      </c>
      <c r="AT1214" s="267">
        <v>0.04</v>
      </c>
      <c r="AU1214" s="268">
        <v>0.0303030303030303</v>
      </c>
      <c r="AV1214" s="268">
        <v>0.264705882352941</v>
      </c>
      <c r="AW1214" s="268">
        <v>0.0594405594405594</v>
      </c>
      <c r="AX1214" s="224"/>
      <c r="AY1214" s="222"/>
    </row>
    <row r="1215" ht="15" spans="1:51">
      <c r="A1215" s="220"/>
      <c r="B1215" s="224"/>
      <c r="C1215" s="283" t="s">
        <v>1085</v>
      </c>
      <c r="D1215" s="111" t="s">
        <v>25</v>
      </c>
      <c r="E1215" s="111" t="s">
        <v>1086</v>
      </c>
      <c r="F1215" s="307" t="s">
        <v>1253</v>
      </c>
      <c r="G1215" s="307" t="s">
        <v>1253</v>
      </c>
      <c r="H1215" s="307" t="s">
        <v>1253</v>
      </c>
      <c r="I1215" s="307" t="s">
        <v>1253</v>
      </c>
      <c r="J1215" s="259">
        <v>0.9</v>
      </c>
      <c r="K1215" s="260">
        <v>0.958904109589041</v>
      </c>
      <c r="L1215" s="260">
        <v>1</v>
      </c>
      <c r="M1215" s="261">
        <v>0.926470588235294</v>
      </c>
      <c r="N1215" s="261">
        <v>0.929192546583851</v>
      </c>
      <c r="O1215" s="262">
        <v>0.9</v>
      </c>
      <c r="P1215" s="263">
        <v>0.957028942705257</v>
      </c>
      <c r="Q1215" s="260">
        <v>0.964896489648965</v>
      </c>
      <c r="R1215" s="260">
        <v>0.960576923076923</v>
      </c>
      <c r="S1215" s="260">
        <v>0.950732124614835</v>
      </c>
      <c r="T1215" s="262">
        <v>0.9</v>
      </c>
      <c r="U1215" s="260">
        <v>0.851890135853514</v>
      </c>
      <c r="V1215" s="260">
        <v>0.899189918991899</v>
      </c>
      <c r="W1215" s="260">
        <v>0.8875</v>
      </c>
      <c r="X1215" s="260">
        <v>0.879778743054575</v>
      </c>
      <c r="Y1215" s="262">
        <v>0.92</v>
      </c>
      <c r="Z1215" s="262">
        <v>0.90479704797048</v>
      </c>
      <c r="AA1215" s="262">
        <v>0.920634920634921</v>
      </c>
      <c r="AB1215" s="262">
        <v>0.919339164237123</v>
      </c>
      <c r="AC1215" s="262">
        <v>0.919608117564731</v>
      </c>
      <c r="AD1215" s="262">
        <v>0.92</v>
      </c>
      <c r="AE1215" s="260">
        <v>0.960339420771075</v>
      </c>
      <c r="AF1215" s="260">
        <v>0.983894199292916</v>
      </c>
      <c r="AG1215" s="260">
        <v>0.791962174940898</v>
      </c>
      <c r="AH1215" s="260">
        <v>0.951400948234781</v>
      </c>
      <c r="AI1215" s="262">
        <v>0.92</v>
      </c>
      <c r="AJ1215" s="260">
        <v>0.942783314876338</v>
      </c>
      <c r="AK1215" s="260">
        <v>0.948470209339775</v>
      </c>
      <c r="AL1215" s="260">
        <v>0.956086286594761</v>
      </c>
      <c r="AM1215" s="260">
        <v>0.96008582316585</v>
      </c>
      <c r="AN1215" s="259">
        <v>0.99</v>
      </c>
      <c r="AO1215" s="264">
        <v>1</v>
      </c>
      <c r="AP1215" s="264">
        <v>1</v>
      </c>
      <c r="AQ1215" s="264">
        <v>1</v>
      </c>
      <c r="AR1215" s="265">
        <v>1</v>
      </c>
      <c r="AS1215" s="286">
        <v>0.0721861525408278</v>
      </c>
      <c r="AT1215" s="267">
        <v>0.037037037037037</v>
      </c>
      <c r="AU1215" s="268">
        <v>0.0555555555555556</v>
      </c>
      <c r="AV1215" s="268">
        <v>0.1</v>
      </c>
      <c r="AW1215" s="268">
        <v>0.1072</v>
      </c>
      <c r="AX1215" s="224"/>
      <c r="AY1215" s="222"/>
    </row>
    <row r="1216" ht="15" spans="1:51">
      <c r="A1216" s="220"/>
      <c r="B1216" s="224"/>
      <c r="C1216" s="283" t="s">
        <v>1085</v>
      </c>
      <c r="D1216" s="111" t="s">
        <v>125</v>
      </c>
      <c r="E1216" s="111" t="s">
        <v>1086</v>
      </c>
      <c r="F1216" s="307" t="s">
        <v>1254</v>
      </c>
      <c r="G1216" s="307" t="s">
        <v>1254</v>
      </c>
      <c r="H1216" s="307" t="s">
        <v>1254</v>
      </c>
      <c r="I1216" s="307" t="s">
        <v>1254</v>
      </c>
      <c r="J1216" s="259">
        <v>0.9</v>
      </c>
      <c r="K1216" s="260" t="s">
        <v>33</v>
      </c>
      <c r="L1216" s="260" t="s">
        <v>33</v>
      </c>
      <c r="M1216" s="261" t="s">
        <v>33</v>
      </c>
      <c r="N1216" s="261" t="s">
        <v>33</v>
      </c>
      <c r="O1216" s="262">
        <v>0.9</v>
      </c>
      <c r="P1216" s="263" t="s">
        <v>33</v>
      </c>
      <c r="Q1216" s="260" t="s">
        <v>33</v>
      </c>
      <c r="R1216" s="260" t="s">
        <v>33</v>
      </c>
      <c r="S1216" s="260">
        <v>1</v>
      </c>
      <c r="T1216" s="262">
        <v>0.9</v>
      </c>
      <c r="U1216" s="260" t="s">
        <v>33</v>
      </c>
      <c r="V1216" s="260" t="s">
        <v>33</v>
      </c>
      <c r="W1216" s="260" t="s">
        <v>33</v>
      </c>
      <c r="X1216" s="260">
        <v>1</v>
      </c>
      <c r="Y1216" s="262">
        <v>0.92</v>
      </c>
      <c r="Z1216" s="262" t="s">
        <v>33</v>
      </c>
      <c r="AA1216" s="262" t="s">
        <v>33</v>
      </c>
      <c r="AB1216" s="262" t="s">
        <v>33</v>
      </c>
      <c r="AC1216" s="262">
        <v>1</v>
      </c>
      <c r="AD1216" s="262">
        <v>0.92</v>
      </c>
      <c r="AE1216" s="260">
        <v>0.992354740061162</v>
      </c>
      <c r="AF1216" s="260">
        <v>0.999284436493739</v>
      </c>
      <c r="AG1216" s="260">
        <v>0.998762376237624</v>
      </c>
      <c r="AH1216" s="260">
        <v>0.999007501442585</v>
      </c>
      <c r="AI1216" s="262">
        <v>0.92</v>
      </c>
      <c r="AJ1216" s="260" t="s">
        <v>33</v>
      </c>
      <c r="AK1216" s="260" t="s">
        <v>33</v>
      </c>
      <c r="AL1216" s="260" t="s">
        <v>33</v>
      </c>
      <c r="AM1216" s="260">
        <v>1</v>
      </c>
      <c r="AN1216" s="259">
        <v>0.99</v>
      </c>
      <c r="AO1216" s="264">
        <v>1</v>
      </c>
      <c r="AP1216" s="264">
        <v>1</v>
      </c>
      <c r="AQ1216" s="264">
        <v>1</v>
      </c>
      <c r="AR1216" s="265">
        <v>1</v>
      </c>
      <c r="AS1216" s="286">
        <v>0.0721861525408278</v>
      </c>
      <c r="AT1216" s="267" t="s">
        <v>33</v>
      </c>
      <c r="AU1216" s="268" t="s">
        <v>33</v>
      </c>
      <c r="AV1216" s="268" t="s">
        <v>33</v>
      </c>
      <c r="AW1216" s="268" t="s">
        <v>33</v>
      </c>
      <c r="AX1216" s="224"/>
      <c r="AY1216" s="222"/>
    </row>
    <row r="1217" ht="15" spans="1:51">
      <c r="A1217" s="220"/>
      <c r="B1217" s="224"/>
      <c r="C1217" s="283" t="s">
        <v>1085</v>
      </c>
      <c r="D1217" s="111" t="s">
        <v>25</v>
      </c>
      <c r="E1217" s="111" t="s">
        <v>1086</v>
      </c>
      <c r="F1217" s="307" t="s">
        <v>1255</v>
      </c>
      <c r="G1217" s="307" t="s">
        <v>1255</v>
      </c>
      <c r="H1217" s="307" t="s">
        <v>1255</v>
      </c>
      <c r="I1217" s="307" t="s">
        <v>1255</v>
      </c>
      <c r="J1217" s="259">
        <v>0.9</v>
      </c>
      <c r="K1217" s="260">
        <v>0.915254237288136</v>
      </c>
      <c r="L1217" s="260">
        <v>0.958333333333333</v>
      </c>
      <c r="M1217" s="261">
        <v>0.959183673469388</v>
      </c>
      <c r="N1217" s="261">
        <v>0.930405965202983</v>
      </c>
      <c r="O1217" s="262">
        <v>0.9</v>
      </c>
      <c r="P1217" s="263">
        <v>0.98060188542422</v>
      </c>
      <c r="Q1217" s="260">
        <v>0.985418786029162</v>
      </c>
      <c r="R1217" s="260">
        <v>0.982079905992949</v>
      </c>
      <c r="S1217" s="260">
        <v>0.960386546090357</v>
      </c>
      <c r="T1217" s="262">
        <v>0.9</v>
      </c>
      <c r="U1217" s="260">
        <v>0.930746918056563</v>
      </c>
      <c r="V1217" s="260">
        <v>0.935232282129535</v>
      </c>
      <c r="W1217" s="260">
        <v>0.940658049353702</v>
      </c>
      <c r="X1217" s="260">
        <v>0.919212619150576</v>
      </c>
      <c r="Y1217" s="262">
        <v>0.92</v>
      </c>
      <c r="Z1217" s="262">
        <v>0.954493742889647</v>
      </c>
      <c r="AA1217" s="262">
        <v>0.954212454212454</v>
      </c>
      <c r="AB1217" s="262">
        <v>0.953488372093023</v>
      </c>
      <c r="AC1217" s="262">
        <v>0.95568356374808</v>
      </c>
      <c r="AD1217" s="262">
        <v>0.92</v>
      </c>
      <c r="AE1217" s="260">
        <v>0.995099840744824</v>
      </c>
      <c r="AF1217" s="260">
        <v>0.986459286367795</v>
      </c>
      <c r="AG1217" s="260">
        <v>0.981130513945212</v>
      </c>
      <c r="AH1217" s="260">
        <v>0.98441540961226</v>
      </c>
      <c r="AI1217" s="262">
        <v>0.92</v>
      </c>
      <c r="AJ1217" s="260">
        <v>0.973103987490227</v>
      </c>
      <c r="AK1217" s="260">
        <v>0.973273942093541</v>
      </c>
      <c r="AL1217" s="260">
        <v>0.979448742746615</v>
      </c>
      <c r="AM1217" s="260">
        <v>0.975787272274275</v>
      </c>
      <c r="AN1217" s="259">
        <v>0.99</v>
      </c>
      <c r="AO1217" s="264">
        <v>1</v>
      </c>
      <c r="AP1217" s="264">
        <v>1</v>
      </c>
      <c r="AQ1217" s="264">
        <v>1</v>
      </c>
      <c r="AR1217" s="265">
        <v>1</v>
      </c>
      <c r="AS1217" s="286">
        <v>0.0721861525408278</v>
      </c>
      <c r="AT1217" s="267">
        <v>0.037037037037037</v>
      </c>
      <c r="AU1217" s="268">
        <v>0.181818181818182</v>
      </c>
      <c r="AV1217" s="268">
        <v>0.0357142857142857</v>
      </c>
      <c r="AW1217" s="268">
        <v>0.0743169398907104</v>
      </c>
      <c r="AX1217" s="224"/>
      <c r="AY1217" s="222"/>
    </row>
    <row r="1218" ht="15" spans="1:51">
      <c r="A1218" s="220"/>
      <c r="B1218" s="224"/>
      <c r="C1218" s="283" t="s">
        <v>1085</v>
      </c>
      <c r="D1218" s="111" t="s">
        <v>125</v>
      </c>
      <c r="E1218" s="111" t="s">
        <v>1086</v>
      </c>
      <c r="F1218" s="307" t="s">
        <v>1256</v>
      </c>
      <c r="G1218" s="307" t="s">
        <v>1256</v>
      </c>
      <c r="H1218" s="307" t="s">
        <v>1256</v>
      </c>
      <c r="I1218" s="307" t="s">
        <v>1256</v>
      </c>
      <c r="J1218" s="259">
        <v>0.9</v>
      </c>
      <c r="K1218" s="260" t="s">
        <v>33</v>
      </c>
      <c r="L1218" s="260" t="s">
        <v>33</v>
      </c>
      <c r="M1218" s="261" t="s">
        <v>33</v>
      </c>
      <c r="N1218" s="261" t="s">
        <v>33</v>
      </c>
      <c r="O1218" s="262">
        <v>0.9</v>
      </c>
      <c r="P1218" s="263" t="s">
        <v>33</v>
      </c>
      <c r="Q1218" s="260" t="s">
        <v>33</v>
      </c>
      <c r="R1218" s="260" t="s">
        <v>33</v>
      </c>
      <c r="S1218" s="260">
        <v>0</v>
      </c>
      <c r="T1218" s="262">
        <v>0.9</v>
      </c>
      <c r="U1218" s="260" t="s">
        <v>33</v>
      </c>
      <c r="V1218" s="260" t="s">
        <v>33</v>
      </c>
      <c r="W1218" s="260" t="s">
        <v>33</v>
      </c>
      <c r="X1218" s="260">
        <v>0.978947368421053</v>
      </c>
      <c r="Y1218" s="262">
        <v>0.92</v>
      </c>
      <c r="Z1218" s="262">
        <v>0</v>
      </c>
      <c r="AA1218" s="262" t="s">
        <v>33</v>
      </c>
      <c r="AB1218" s="262" t="s">
        <v>33</v>
      </c>
      <c r="AC1218" s="262">
        <v>0</v>
      </c>
      <c r="AD1218" s="262">
        <v>0.92</v>
      </c>
      <c r="AE1218" s="260">
        <v>0.992477346554967</v>
      </c>
      <c r="AF1218" s="260">
        <v>0.988480245754757</v>
      </c>
      <c r="AG1218" s="260">
        <v>0.980848500221954</v>
      </c>
      <c r="AH1218" s="260">
        <v>0.987648028689242</v>
      </c>
      <c r="AI1218" s="262">
        <v>0.92</v>
      </c>
      <c r="AJ1218" s="260">
        <v>0</v>
      </c>
      <c r="AK1218" s="260" t="s">
        <v>33</v>
      </c>
      <c r="AL1218" s="260" t="s">
        <v>33</v>
      </c>
      <c r="AM1218" s="260">
        <v>0.956896551724138</v>
      </c>
      <c r="AN1218" s="259">
        <v>0.99</v>
      </c>
      <c r="AO1218" s="264">
        <v>1</v>
      </c>
      <c r="AP1218" s="264">
        <v>1</v>
      </c>
      <c r="AQ1218" s="264">
        <v>1</v>
      </c>
      <c r="AR1218" s="265">
        <v>1</v>
      </c>
      <c r="AS1218" s="286">
        <v>0.0721861525408278</v>
      </c>
      <c r="AT1218" s="267" t="s">
        <v>33</v>
      </c>
      <c r="AU1218" s="268" t="s">
        <v>33</v>
      </c>
      <c r="AV1218" s="268" t="s">
        <v>33</v>
      </c>
      <c r="AW1218" s="268" t="s">
        <v>33</v>
      </c>
      <c r="AX1218" s="224"/>
      <c r="AY1218" s="222"/>
    </row>
    <row r="1219" ht="15" spans="1:51">
      <c r="A1219" s="220"/>
      <c r="B1219" s="224"/>
      <c r="C1219" s="283" t="s">
        <v>1085</v>
      </c>
      <c r="D1219" s="111" t="s">
        <v>125</v>
      </c>
      <c r="E1219" s="111" t="s">
        <v>1086</v>
      </c>
      <c r="F1219" s="307" t="s">
        <v>1257</v>
      </c>
      <c r="G1219" s="307" t="s">
        <v>1257</v>
      </c>
      <c r="H1219" s="307" t="s">
        <v>1257</v>
      </c>
      <c r="I1219" s="307" t="s">
        <v>1257</v>
      </c>
      <c r="J1219" s="259">
        <v>0.9</v>
      </c>
      <c r="K1219" s="260" t="s">
        <v>33</v>
      </c>
      <c r="L1219" s="260" t="s">
        <v>33</v>
      </c>
      <c r="M1219" s="261" t="s">
        <v>33</v>
      </c>
      <c r="N1219" s="261" t="s">
        <v>33</v>
      </c>
      <c r="O1219" s="262">
        <v>0.9</v>
      </c>
      <c r="P1219" s="263">
        <v>0</v>
      </c>
      <c r="Q1219" s="260" t="s">
        <v>33</v>
      </c>
      <c r="R1219" s="260">
        <v>0</v>
      </c>
      <c r="S1219" s="260">
        <v>0</v>
      </c>
      <c r="T1219" s="262">
        <v>0.9</v>
      </c>
      <c r="U1219" s="260">
        <v>1</v>
      </c>
      <c r="V1219" s="260" t="s">
        <v>33</v>
      </c>
      <c r="W1219" s="260">
        <v>1</v>
      </c>
      <c r="X1219" s="260">
        <v>1</v>
      </c>
      <c r="Y1219" s="262">
        <v>0.92</v>
      </c>
      <c r="Z1219" s="262" t="s">
        <v>33</v>
      </c>
      <c r="AA1219" s="262" t="s">
        <v>33</v>
      </c>
      <c r="AB1219" s="262" t="s">
        <v>33</v>
      </c>
      <c r="AC1219" s="262">
        <v>1</v>
      </c>
      <c r="AD1219" s="262">
        <v>0.92</v>
      </c>
      <c r="AE1219" s="260">
        <v>0.998757322918516</v>
      </c>
      <c r="AF1219" s="260">
        <v>0.990566037735849</v>
      </c>
      <c r="AG1219" s="260">
        <v>0.998125585754452</v>
      </c>
      <c r="AH1219" s="260">
        <v>0.9973074204947</v>
      </c>
      <c r="AI1219" s="262">
        <v>0.92</v>
      </c>
      <c r="AJ1219" s="260">
        <v>1</v>
      </c>
      <c r="AK1219" s="260">
        <v>0</v>
      </c>
      <c r="AL1219" s="260">
        <v>1</v>
      </c>
      <c r="AM1219" s="260">
        <v>0.944444444444444</v>
      </c>
      <c r="AN1219" s="259">
        <v>0.99</v>
      </c>
      <c r="AO1219" s="264">
        <v>1</v>
      </c>
      <c r="AP1219" s="264">
        <v>1</v>
      </c>
      <c r="AQ1219" s="264">
        <v>1</v>
      </c>
      <c r="AR1219" s="265">
        <v>1</v>
      </c>
      <c r="AS1219" s="286">
        <v>0.0721861525408278</v>
      </c>
      <c r="AT1219" s="267" t="s">
        <v>33</v>
      </c>
      <c r="AU1219" s="268" t="s">
        <v>33</v>
      </c>
      <c r="AV1219" s="268" t="s">
        <v>33</v>
      </c>
      <c r="AW1219" s="268" t="s">
        <v>33</v>
      </c>
      <c r="AX1219" s="224"/>
      <c r="AY1219" s="222"/>
    </row>
    <row r="1220" ht="15" spans="1:51">
      <c r="A1220" s="220"/>
      <c r="B1220" s="224"/>
      <c r="C1220" s="283" t="s">
        <v>1085</v>
      </c>
      <c r="D1220" s="111" t="s">
        <v>25</v>
      </c>
      <c r="E1220" s="111" t="s">
        <v>1086</v>
      </c>
      <c r="F1220" s="307" t="s">
        <v>1258</v>
      </c>
      <c r="G1220" s="307" t="s">
        <v>1258</v>
      </c>
      <c r="H1220" s="307" t="s">
        <v>1258</v>
      </c>
      <c r="I1220" s="307" t="s">
        <v>1258</v>
      </c>
      <c r="J1220" s="259">
        <v>0.9</v>
      </c>
      <c r="K1220" s="260">
        <v>1</v>
      </c>
      <c r="L1220" s="260">
        <v>1</v>
      </c>
      <c r="M1220" s="261">
        <v>1</v>
      </c>
      <c r="N1220" s="261">
        <v>0.973451327433628</v>
      </c>
      <c r="O1220" s="262">
        <v>0.9</v>
      </c>
      <c r="P1220" s="263">
        <v>0.987928348909657</v>
      </c>
      <c r="Q1220" s="260">
        <v>0.981707317073171</v>
      </c>
      <c r="R1220" s="260">
        <v>0.958064516129032</v>
      </c>
      <c r="S1220" s="260">
        <v>0.95234838121295</v>
      </c>
      <c r="T1220" s="262">
        <v>0.9</v>
      </c>
      <c r="U1220" s="260">
        <v>0.893691588785047</v>
      </c>
      <c r="V1220" s="260">
        <v>0.913871951219512</v>
      </c>
      <c r="W1220" s="260">
        <v>0.910967741935484</v>
      </c>
      <c r="X1220" s="260">
        <v>0.88629109148945</v>
      </c>
      <c r="Y1220" s="262">
        <v>0.92</v>
      </c>
      <c r="Z1220" s="262">
        <v>0.9225</v>
      </c>
      <c r="AA1220" s="262">
        <v>0.892416225749559</v>
      </c>
      <c r="AB1220" s="262">
        <v>0.909395973154362</v>
      </c>
      <c r="AC1220" s="262">
        <v>0.926090169992609</v>
      </c>
      <c r="AD1220" s="262">
        <v>0.92</v>
      </c>
      <c r="AE1220" s="260">
        <v>1</v>
      </c>
      <c r="AF1220" s="260">
        <v>0.999587203302374</v>
      </c>
      <c r="AG1220" s="260">
        <v>1</v>
      </c>
      <c r="AH1220" s="260">
        <v>0.9943448030926</v>
      </c>
      <c r="AI1220" s="262">
        <v>0.92</v>
      </c>
      <c r="AJ1220" s="260">
        <v>0.961927223719677</v>
      </c>
      <c r="AK1220" s="260">
        <v>0.947816826411076</v>
      </c>
      <c r="AL1220" s="260">
        <v>0.961038961038961</v>
      </c>
      <c r="AM1220" s="260">
        <v>0.965097805580379</v>
      </c>
      <c r="AN1220" s="259">
        <v>0.99</v>
      </c>
      <c r="AO1220" s="264">
        <v>1</v>
      </c>
      <c r="AP1220" s="264">
        <v>1</v>
      </c>
      <c r="AQ1220" s="264">
        <v>1</v>
      </c>
      <c r="AR1220" s="265">
        <v>1</v>
      </c>
      <c r="AS1220" s="286">
        <v>0.0721861525408278</v>
      </c>
      <c r="AT1220" s="267">
        <v>0</v>
      </c>
      <c r="AU1220" s="268">
        <v>0</v>
      </c>
      <c r="AV1220" s="268">
        <v>0.0909090909090909</v>
      </c>
      <c r="AW1220" s="268">
        <v>0.0733496332518337</v>
      </c>
      <c r="AX1220" s="224"/>
      <c r="AY1220" s="222"/>
    </row>
    <row r="1221" ht="15" spans="1:51">
      <c r="A1221" s="220"/>
      <c r="B1221" s="224"/>
      <c r="C1221" s="283" t="s">
        <v>1085</v>
      </c>
      <c r="D1221" s="111" t="s">
        <v>25</v>
      </c>
      <c r="E1221" s="111" t="s">
        <v>1086</v>
      </c>
      <c r="F1221" s="307" t="s">
        <v>1259</v>
      </c>
      <c r="G1221" s="307" t="s">
        <v>1259</v>
      </c>
      <c r="H1221" s="307" t="s">
        <v>1259</v>
      </c>
      <c r="I1221" s="307" t="s">
        <v>1259</v>
      </c>
      <c r="J1221" s="259">
        <v>0.9</v>
      </c>
      <c r="K1221" s="260">
        <v>0.903225806451613</v>
      </c>
      <c r="L1221" s="260">
        <v>1</v>
      </c>
      <c r="M1221" s="261">
        <v>0.9</v>
      </c>
      <c r="N1221" s="261">
        <v>0.978753541076487</v>
      </c>
      <c r="O1221" s="262">
        <v>0.9</v>
      </c>
      <c r="P1221" s="263">
        <v>0.968150896722325</v>
      </c>
      <c r="Q1221" s="260">
        <v>0.958596894767108</v>
      </c>
      <c r="R1221" s="260">
        <v>0.956043956043956</v>
      </c>
      <c r="S1221" s="260">
        <v>0.973007778292897</v>
      </c>
      <c r="T1221" s="262">
        <v>0.9</v>
      </c>
      <c r="U1221" s="260">
        <v>0.923314780457638</v>
      </c>
      <c r="V1221" s="260">
        <v>0.937320299022427</v>
      </c>
      <c r="W1221" s="260">
        <v>0.942557442557443</v>
      </c>
      <c r="X1221" s="260">
        <v>0.930699359535706</v>
      </c>
      <c r="Y1221" s="262">
        <v>0.92</v>
      </c>
      <c r="Z1221" s="262">
        <v>0.939047619047619</v>
      </c>
      <c r="AA1221" s="262">
        <v>0.956521739130435</v>
      </c>
      <c r="AB1221" s="262">
        <v>0.969424460431655</v>
      </c>
      <c r="AC1221" s="262">
        <v>0.970139349701393</v>
      </c>
      <c r="AD1221" s="262">
        <v>0.92</v>
      </c>
      <c r="AE1221" s="260">
        <v>0.99986861985154</v>
      </c>
      <c r="AF1221" s="260">
        <v>0.999622023434547</v>
      </c>
      <c r="AG1221" s="260">
        <v>0.999893532073463</v>
      </c>
      <c r="AH1221" s="260">
        <v>0.99891603030257</v>
      </c>
      <c r="AI1221" s="262">
        <v>0.92</v>
      </c>
      <c r="AJ1221" s="260">
        <v>0.973670212765957</v>
      </c>
      <c r="AK1221" s="260">
        <v>0.974779823859087</v>
      </c>
      <c r="AL1221" s="260">
        <v>0.982799061767005</v>
      </c>
      <c r="AM1221" s="260">
        <v>0.982742639040349</v>
      </c>
      <c r="AN1221" s="259">
        <v>0.99</v>
      </c>
      <c r="AO1221" s="264">
        <v>1</v>
      </c>
      <c r="AP1221" s="264">
        <v>1</v>
      </c>
      <c r="AQ1221" s="264">
        <v>1</v>
      </c>
      <c r="AR1221" s="265">
        <v>1</v>
      </c>
      <c r="AS1221" s="286">
        <v>0.0721861525408278</v>
      </c>
      <c r="AT1221" s="267">
        <v>0.0410958904109589</v>
      </c>
      <c r="AU1221" s="268">
        <v>0</v>
      </c>
      <c r="AV1221" s="268">
        <v>0.107142857142857</v>
      </c>
      <c r="AW1221" s="268">
        <v>0.0523952095808383</v>
      </c>
      <c r="AX1221" s="224"/>
      <c r="AY1221" s="222"/>
    </row>
    <row r="1222" ht="15" spans="1:51">
      <c r="A1222" s="220"/>
      <c r="B1222" s="224"/>
      <c r="C1222" s="283" t="s">
        <v>1085</v>
      </c>
      <c r="D1222" s="111" t="s">
        <v>25</v>
      </c>
      <c r="E1222" s="111" t="s">
        <v>1086</v>
      </c>
      <c r="F1222" s="307" t="s">
        <v>1260</v>
      </c>
      <c r="G1222" s="307" t="s">
        <v>1260</v>
      </c>
      <c r="H1222" s="307" t="s">
        <v>1260</v>
      </c>
      <c r="I1222" s="307" t="s">
        <v>1260</v>
      </c>
      <c r="J1222" s="259">
        <v>0.9</v>
      </c>
      <c r="K1222" s="260">
        <v>0.974025974025974</v>
      </c>
      <c r="L1222" s="260">
        <v>0.951612903225806</v>
      </c>
      <c r="M1222" s="261">
        <v>0.966666666666667</v>
      </c>
      <c r="N1222" s="261">
        <v>0.972096041531473</v>
      </c>
      <c r="O1222" s="262">
        <v>0.9</v>
      </c>
      <c r="P1222" s="263">
        <v>0.967511602998929</v>
      </c>
      <c r="Q1222" s="260">
        <v>0.953228869895537</v>
      </c>
      <c r="R1222" s="260">
        <v>0.962790697674419</v>
      </c>
      <c r="S1222" s="260">
        <v>0.904446760350218</v>
      </c>
      <c r="T1222" s="262">
        <v>0.9</v>
      </c>
      <c r="U1222" s="260">
        <v>0.806140664048554</v>
      </c>
      <c r="V1222" s="260">
        <v>0.850189933523267</v>
      </c>
      <c r="W1222" s="260">
        <v>0.851374207188161</v>
      </c>
      <c r="X1222" s="260">
        <v>0.799268498297367</v>
      </c>
      <c r="Y1222" s="262">
        <v>0.92</v>
      </c>
      <c r="Z1222" s="262">
        <v>0.913347309573725</v>
      </c>
      <c r="AA1222" s="262">
        <v>0.934847579199044</v>
      </c>
      <c r="AB1222" s="262">
        <v>0.84070796460177</v>
      </c>
      <c r="AC1222" s="262">
        <v>0.905354886946657</v>
      </c>
      <c r="AD1222" s="262">
        <v>0.92</v>
      </c>
      <c r="AE1222" s="260">
        <v>0.996912309592425</v>
      </c>
      <c r="AF1222" s="260">
        <v>0.994105644978463</v>
      </c>
      <c r="AG1222" s="260">
        <v>0.997552768430713</v>
      </c>
      <c r="AH1222" s="260">
        <v>0.98036036199259</v>
      </c>
      <c r="AI1222" s="262">
        <v>0.92</v>
      </c>
      <c r="AJ1222" s="260">
        <v>0.96268429079817</v>
      </c>
      <c r="AK1222" s="260">
        <v>0.96057104010877</v>
      </c>
      <c r="AL1222" s="260">
        <v>0.946406820950061</v>
      </c>
      <c r="AM1222" s="260">
        <v>0.956872205535349</v>
      </c>
      <c r="AN1222" s="259">
        <v>0.99</v>
      </c>
      <c r="AO1222" s="264">
        <v>1</v>
      </c>
      <c r="AP1222" s="264">
        <v>1</v>
      </c>
      <c r="AQ1222" s="264">
        <v>1</v>
      </c>
      <c r="AR1222" s="265">
        <v>0.999839331619537</v>
      </c>
      <c r="AS1222" s="286">
        <v>0.0721861525408278</v>
      </c>
      <c r="AT1222" s="267">
        <v>0.111111111111111</v>
      </c>
      <c r="AU1222" s="268">
        <v>0.0677966101694915</v>
      </c>
      <c r="AV1222" s="268">
        <v>0.0714285714285714</v>
      </c>
      <c r="AW1222" s="268">
        <v>0.0955459770114943</v>
      </c>
      <c r="AX1222" s="224"/>
      <c r="AY1222" s="222"/>
    </row>
    <row r="1223" ht="15" spans="1:51">
      <c r="A1223" s="220"/>
      <c r="B1223" s="224"/>
      <c r="C1223" s="283" t="s">
        <v>1085</v>
      </c>
      <c r="D1223" s="111" t="s">
        <v>125</v>
      </c>
      <c r="E1223" s="111" t="s">
        <v>1086</v>
      </c>
      <c r="F1223" s="307" t="s">
        <v>1261</v>
      </c>
      <c r="G1223" s="307" t="s">
        <v>1261</v>
      </c>
      <c r="H1223" s="307" t="s">
        <v>1261</v>
      </c>
      <c r="I1223" s="307" t="s">
        <v>1261</v>
      </c>
      <c r="J1223" s="259">
        <v>0.9</v>
      </c>
      <c r="K1223" s="260" t="s">
        <v>33</v>
      </c>
      <c r="L1223" s="260" t="s">
        <v>33</v>
      </c>
      <c r="M1223" s="261" t="s">
        <v>33</v>
      </c>
      <c r="N1223" s="261" t="s">
        <v>33</v>
      </c>
      <c r="O1223" s="262">
        <v>0.9</v>
      </c>
      <c r="P1223" s="263" t="s">
        <v>33</v>
      </c>
      <c r="Q1223" s="260" t="s">
        <v>33</v>
      </c>
      <c r="R1223" s="260" t="s">
        <v>33</v>
      </c>
      <c r="S1223" s="260" t="s">
        <v>33</v>
      </c>
      <c r="T1223" s="262">
        <v>0.9</v>
      </c>
      <c r="U1223" s="260" t="s">
        <v>33</v>
      </c>
      <c r="V1223" s="260" t="s">
        <v>33</v>
      </c>
      <c r="W1223" s="260" t="s">
        <v>33</v>
      </c>
      <c r="X1223" s="260" t="s">
        <v>33</v>
      </c>
      <c r="Y1223" s="262">
        <v>0.92</v>
      </c>
      <c r="Z1223" s="262" t="s">
        <v>33</v>
      </c>
      <c r="AA1223" s="262" t="s">
        <v>33</v>
      </c>
      <c r="AB1223" s="262" t="s">
        <v>33</v>
      </c>
      <c r="AC1223" s="262" t="s">
        <v>33</v>
      </c>
      <c r="AD1223" s="262">
        <v>0.92</v>
      </c>
      <c r="AE1223" s="260" t="s">
        <v>33</v>
      </c>
      <c r="AF1223" s="260" t="s">
        <v>33</v>
      </c>
      <c r="AG1223" s="260" t="s">
        <v>33</v>
      </c>
      <c r="AH1223" s="260" t="s">
        <v>33</v>
      </c>
      <c r="AI1223" s="262">
        <v>0.92</v>
      </c>
      <c r="AJ1223" s="260" t="s">
        <v>33</v>
      </c>
      <c r="AK1223" s="260" t="s">
        <v>33</v>
      </c>
      <c r="AL1223" s="260" t="s">
        <v>33</v>
      </c>
      <c r="AM1223" s="260" t="s">
        <v>33</v>
      </c>
      <c r="AN1223" s="259">
        <v>0.99</v>
      </c>
      <c r="AO1223" s="264" t="s">
        <v>33</v>
      </c>
      <c r="AP1223" s="264" t="s">
        <v>33</v>
      </c>
      <c r="AQ1223" s="264" t="s">
        <v>33</v>
      </c>
      <c r="AR1223" s="265" t="s">
        <v>33</v>
      </c>
      <c r="AS1223" s="286">
        <v>0.0721861525408278</v>
      </c>
      <c r="AT1223" s="267" t="s">
        <v>33</v>
      </c>
      <c r="AU1223" s="268" t="s">
        <v>33</v>
      </c>
      <c r="AV1223" s="268" t="s">
        <v>33</v>
      </c>
      <c r="AW1223" s="268" t="s">
        <v>33</v>
      </c>
      <c r="AX1223" s="224"/>
      <c r="AY1223" s="222"/>
    </row>
    <row r="1224" ht="15" spans="1:51">
      <c r="A1224" s="220"/>
      <c r="B1224" s="224"/>
      <c r="C1224" s="283" t="s">
        <v>1085</v>
      </c>
      <c r="D1224" s="111" t="s">
        <v>25</v>
      </c>
      <c r="E1224" s="111" t="s">
        <v>1086</v>
      </c>
      <c r="F1224" s="307" t="s">
        <v>1262</v>
      </c>
      <c r="G1224" s="307" t="s">
        <v>1262</v>
      </c>
      <c r="H1224" s="307" t="s">
        <v>1262</v>
      </c>
      <c r="I1224" s="307" t="s">
        <v>1262</v>
      </c>
      <c r="J1224" s="259">
        <v>0.9</v>
      </c>
      <c r="K1224" s="260">
        <v>0.878787878787879</v>
      </c>
      <c r="L1224" s="260">
        <v>0.88</v>
      </c>
      <c r="M1224" s="261">
        <v>0.896551724137931</v>
      </c>
      <c r="N1224" s="261">
        <v>0.914368650217707</v>
      </c>
      <c r="O1224" s="262">
        <v>0.9</v>
      </c>
      <c r="P1224" s="263">
        <v>0.939130434782609</v>
      </c>
      <c r="Q1224" s="260">
        <v>0.977193852255825</v>
      </c>
      <c r="R1224" s="260">
        <v>0.985230234578627</v>
      </c>
      <c r="S1224" s="260">
        <v>0.971411209015827</v>
      </c>
      <c r="T1224" s="262">
        <v>0.9</v>
      </c>
      <c r="U1224" s="260">
        <v>0.872890025575448</v>
      </c>
      <c r="V1224" s="260">
        <v>0.928606841844323</v>
      </c>
      <c r="W1224" s="260">
        <v>0.920938314509123</v>
      </c>
      <c r="X1224" s="260">
        <v>0.88244068171146</v>
      </c>
      <c r="Y1224" s="262">
        <v>0.92</v>
      </c>
      <c r="Z1224" s="262">
        <v>0.955484896661367</v>
      </c>
      <c r="AA1224" s="262">
        <v>0.943517329910141</v>
      </c>
      <c r="AB1224" s="262">
        <v>0.961089494163424</v>
      </c>
      <c r="AC1224" s="262">
        <v>0.940996211277022</v>
      </c>
      <c r="AD1224" s="262">
        <v>0.92</v>
      </c>
      <c r="AE1224" s="260">
        <v>0.985498489425982</v>
      </c>
      <c r="AF1224" s="260">
        <v>0.988516915466832</v>
      </c>
      <c r="AG1224" s="260">
        <v>0.989956958393113</v>
      </c>
      <c r="AH1224" s="260">
        <v>0.982002548572947</v>
      </c>
      <c r="AI1224" s="262">
        <v>0.92</v>
      </c>
      <c r="AJ1224" s="260">
        <v>0.969156201806565</v>
      </c>
      <c r="AK1224" s="260">
        <v>0.965974212034384</v>
      </c>
      <c r="AL1224" s="260">
        <v>0.974786931818182</v>
      </c>
      <c r="AM1224" s="260">
        <v>0.96796786828653</v>
      </c>
      <c r="AN1224" s="259">
        <v>0.99</v>
      </c>
      <c r="AO1224" s="264">
        <v>1</v>
      </c>
      <c r="AP1224" s="264">
        <v>1</v>
      </c>
      <c r="AQ1224" s="264">
        <v>1</v>
      </c>
      <c r="AR1224" s="265">
        <v>1</v>
      </c>
      <c r="AS1224" s="286">
        <v>0.0721861525408278</v>
      </c>
      <c r="AT1224" s="267">
        <v>0.0714285714285714</v>
      </c>
      <c r="AU1224" s="268">
        <v>0.16</v>
      </c>
      <c r="AV1224" s="268">
        <v>0.137931034482759</v>
      </c>
      <c r="AW1224" s="268">
        <v>0.0660377358490566</v>
      </c>
      <c r="AX1224" s="224"/>
      <c r="AY1224" s="222"/>
    </row>
    <row r="1225" ht="15" spans="1:51">
      <c r="A1225" s="220"/>
      <c r="B1225" s="224"/>
      <c r="C1225" s="283" t="s">
        <v>1085</v>
      </c>
      <c r="D1225" s="111" t="s">
        <v>125</v>
      </c>
      <c r="E1225" s="111" t="s">
        <v>1086</v>
      </c>
      <c r="F1225" s="307" t="s">
        <v>1263</v>
      </c>
      <c r="G1225" s="307" t="s">
        <v>1263</v>
      </c>
      <c r="H1225" s="307" t="s">
        <v>1263</v>
      </c>
      <c r="I1225" s="307" t="s">
        <v>1263</v>
      </c>
      <c r="J1225" s="259">
        <v>0.9</v>
      </c>
      <c r="K1225" s="260" t="s">
        <v>33</v>
      </c>
      <c r="L1225" s="260" t="s">
        <v>33</v>
      </c>
      <c r="M1225" s="261" t="s">
        <v>33</v>
      </c>
      <c r="N1225" s="261" t="s">
        <v>33</v>
      </c>
      <c r="O1225" s="262">
        <v>0.9</v>
      </c>
      <c r="P1225" s="263" t="s">
        <v>33</v>
      </c>
      <c r="Q1225" s="260" t="s">
        <v>33</v>
      </c>
      <c r="R1225" s="260" t="s">
        <v>33</v>
      </c>
      <c r="S1225" s="260">
        <v>0</v>
      </c>
      <c r="T1225" s="262">
        <v>0.9</v>
      </c>
      <c r="U1225" s="260" t="s">
        <v>33</v>
      </c>
      <c r="V1225" s="260" t="s">
        <v>33</v>
      </c>
      <c r="W1225" s="260" t="s">
        <v>33</v>
      </c>
      <c r="X1225" s="260">
        <v>0.875</v>
      </c>
      <c r="Y1225" s="262">
        <v>0.92</v>
      </c>
      <c r="Z1225" s="262" t="s">
        <v>33</v>
      </c>
      <c r="AA1225" s="262" t="s">
        <v>33</v>
      </c>
      <c r="AB1225" s="262" t="s">
        <v>33</v>
      </c>
      <c r="AC1225" s="262">
        <v>1</v>
      </c>
      <c r="AD1225" s="262">
        <v>0.92</v>
      </c>
      <c r="AE1225" s="260" t="s">
        <v>33</v>
      </c>
      <c r="AF1225" s="260" t="s">
        <v>33</v>
      </c>
      <c r="AG1225" s="260" t="s">
        <v>33</v>
      </c>
      <c r="AH1225" s="260">
        <v>0.525674217907228</v>
      </c>
      <c r="AI1225" s="262">
        <v>0.92</v>
      </c>
      <c r="AJ1225" s="260" t="s">
        <v>33</v>
      </c>
      <c r="AK1225" s="260" t="s">
        <v>33</v>
      </c>
      <c r="AL1225" s="260" t="s">
        <v>33</v>
      </c>
      <c r="AM1225" s="260">
        <v>0.9</v>
      </c>
      <c r="AN1225" s="259">
        <v>0.99</v>
      </c>
      <c r="AO1225" s="264" t="s">
        <v>33</v>
      </c>
      <c r="AP1225" s="264" t="s">
        <v>33</v>
      </c>
      <c r="AQ1225" s="264" t="s">
        <v>33</v>
      </c>
      <c r="AR1225" s="265">
        <v>1</v>
      </c>
      <c r="AS1225" s="286">
        <v>0.0721861525408278</v>
      </c>
      <c r="AT1225" s="267" t="s">
        <v>33</v>
      </c>
      <c r="AU1225" s="268" t="s">
        <v>33</v>
      </c>
      <c r="AV1225" s="268" t="s">
        <v>33</v>
      </c>
      <c r="AW1225" s="268" t="s">
        <v>33</v>
      </c>
      <c r="AX1225" s="224"/>
      <c r="AY1225" s="222"/>
    </row>
    <row r="1226" ht="15" spans="1:51">
      <c r="A1226" s="220"/>
      <c r="B1226" s="224"/>
      <c r="C1226" s="283" t="s">
        <v>1085</v>
      </c>
      <c r="D1226" s="111" t="s">
        <v>25</v>
      </c>
      <c r="E1226" s="111" t="s">
        <v>1086</v>
      </c>
      <c r="F1226" s="307" t="s">
        <v>1264</v>
      </c>
      <c r="G1226" s="307" t="s">
        <v>1264</v>
      </c>
      <c r="H1226" s="307" t="s">
        <v>1264</v>
      </c>
      <c r="I1226" s="307" t="s">
        <v>1264</v>
      </c>
      <c r="J1226" s="259">
        <v>0.9</v>
      </c>
      <c r="K1226" s="260">
        <v>0.919354838709677</v>
      </c>
      <c r="L1226" s="260">
        <v>0.888888888888889</v>
      </c>
      <c r="M1226" s="261">
        <v>1</v>
      </c>
      <c r="N1226" s="261">
        <v>0.942451420029895</v>
      </c>
      <c r="O1226" s="262">
        <v>0.9</v>
      </c>
      <c r="P1226" s="263">
        <v>0.961739889438464</v>
      </c>
      <c r="Q1226" s="260">
        <v>0.95655783065855</v>
      </c>
      <c r="R1226" s="260">
        <v>0.966651439013248</v>
      </c>
      <c r="S1226" s="260">
        <v>0.965986921023101</v>
      </c>
      <c r="T1226" s="262">
        <v>0.9</v>
      </c>
      <c r="U1226" s="260">
        <v>0.923479778876928</v>
      </c>
      <c r="V1226" s="260">
        <v>0.929994465965689</v>
      </c>
      <c r="W1226" s="260">
        <v>0.914572864321608</v>
      </c>
      <c r="X1226" s="260">
        <v>0.922950121889873</v>
      </c>
      <c r="Y1226" s="262">
        <v>0.92</v>
      </c>
      <c r="Z1226" s="262">
        <v>0.953995157384988</v>
      </c>
      <c r="AA1226" s="262">
        <v>0.957366771159875</v>
      </c>
      <c r="AB1226" s="262">
        <v>0.931506849315068</v>
      </c>
      <c r="AC1226" s="262">
        <v>0.956451470717875</v>
      </c>
      <c r="AD1226" s="262">
        <v>0.92</v>
      </c>
      <c r="AE1226" s="260">
        <v>0.999192490158474</v>
      </c>
      <c r="AF1226" s="260">
        <v>0.997887881721376</v>
      </c>
      <c r="AG1226" s="260">
        <v>0.997431121957485</v>
      </c>
      <c r="AH1226" s="260">
        <v>0.987460334121941</v>
      </c>
      <c r="AI1226" s="262">
        <v>0.92</v>
      </c>
      <c r="AJ1226" s="260">
        <v>0.971157401700974</v>
      </c>
      <c r="AK1226" s="260">
        <v>0.96962706651288</v>
      </c>
      <c r="AL1226" s="260">
        <v>0.975220574432138</v>
      </c>
      <c r="AM1226" s="260">
        <v>0.975597206909225</v>
      </c>
      <c r="AN1226" s="259">
        <v>0.99</v>
      </c>
      <c r="AO1226" s="264">
        <v>1</v>
      </c>
      <c r="AP1226" s="264">
        <v>1</v>
      </c>
      <c r="AQ1226" s="264">
        <v>1</v>
      </c>
      <c r="AR1226" s="265">
        <v>1</v>
      </c>
      <c r="AS1226" s="286">
        <v>0.0721861525408278</v>
      </c>
      <c r="AT1226" s="267">
        <v>0.162162162162162</v>
      </c>
      <c r="AU1226" s="268">
        <v>0.0344827586206897</v>
      </c>
      <c r="AV1226" s="268">
        <v>0</v>
      </c>
      <c r="AW1226" s="268">
        <v>0.0959264126149803</v>
      </c>
      <c r="AX1226" s="224"/>
      <c r="AY1226" s="222"/>
    </row>
    <row r="1227" ht="15" spans="1:51">
      <c r="A1227" s="220"/>
      <c r="B1227" s="224"/>
      <c r="C1227" s="283" t="s">
        <v>1085</v>
      </c>
      <c r="D1227" s="111" t="s">
        <v>25</v>
      </c>
      <c r="E1227" s="111" t="s">
        <v>1086</v>
      </c>
      <c r="F1227" s="307" t="s">
        <v>1265</v>
      </c>
      <c r="G1227" s="307" t="s">
        <v>1265</v>
      </c>
      <c r="H1227" s="307" t="s">
        <v>1265</v>
      </c>
      <c r="I1227" s="307" t="s">
        <v>1265</v>
      </c>
      <c r="J1227" s="259">
        <v>0.9</v>
      </c>
      <c r="K1227" s="260">
        <v>0.945945945945946</v>
      </c>
      <c r="L1227" s="260">
        <v>0.939393939393939</v>
      </c>
      <c r="M1227" s="261">
        <v>0.90625</v>
      </c>
      <c r="N1227" s="261">
        <v>0.940677966101695</v>
      </c>
      <c r="O1227" s="262">
        <v>0.9</v>
      </c>
      <c r="P1227" s="263">
        <v>0.975992393629665</v>
      </c>
      <c r="Q1227" s="260">
        <v>0.979618386816999</v>
      </c>
      <c r="R1227" s="260">
        <v>0.968441814595661</v>
      </c>
      <c r="S1227" s="260">
        <v>0.964765379937264</v>
      </c>
      <c r="T1227" s="262">
        <v>0.9</v>
      </c>
      <c r="U1227" s="260">
        <v>0.89351081530782</v>
      </c>
      <c r="V1227" s="260">
        <v>0.944926279271466</v>
      </c>
      <c r="W1227" s="260">
        <v>0.93767258382643</v>
      </c>
      <c r="X1227" s="260">
        <v>0.91218231867358</v>
      </c>
      <c r="Y1227" s="262">
        <v>0.92</v>
      </c>
      <c r="Z1227" s="262">
        <v>0.917024320457797</v>
      </c>
      <c r="AA1227" s="262">
        <v>0.92942453854506</v>
      </c>
      <c r="AB1227" s="262">
        <v>0.953445065176909</v>
      </c>
      <c r="AC1227" s="262">
        <v>0.941528837998304</v>
      </c>
      <c r="AD1227" s="262">
        <v>0.92</v>
      </c>
      <c r="AE1227" s="260">
        <v>0.963054187192118</v>
      </c>
      <c r="AF1227" s="260">
        <v>0.966883577089105</v>
      </c>
      <c r="AG1227" s="260">
        <v>0.743167291161561</v>
      </c>
      <c r="AH1227" s="260">
        <v>0.908526787067824</v>
      </c>
      <c r="AI1227" s="262">
        <v>0.92</v>
      </c>
      <c r="AJ1227" s="260">
        <v>0.962087240114146</v>
      </c>
      <c r="AK1227" s="260">
        <v>0.966831990080595</v>
      </c>
      <c r="AL1227" s="260">
        <v>0.973641392775789</v>
      </c>
      <c r="AM1227" s="260">
        <v>0.970367468140389</v>
      </c>
      <c r="AN1227" s="259">
        <v>0.99</v>
      </c>
      <c r="AO1227" s="264">
        <v>1</v>
      </c>
      <c r="AP1227" s="264">
        <v>1</v>
      </c>
      <c r="AQ1227" s="264">
        <v>1</v>
      </c>
      <c r="AR1227" s="265">
        <v>1</v>
      </c>
      <c r="AS1227" s="286">
        <v>0.0721861525408278</v>
      </c>
      <c r="AT1227" s="267">
        <v>0.0666666666666667</v>
      </c>
      <c r="AU1227" s="268">
        <v>0.0294117647058824</v>
      </c>
      <c r="AV1227" s="268">
        <v>0.111111111111111</v>
      </c>
      <c r="AW1227" s="268">
        <v>0.0863095238095238</v>
      </c>
      <c r="AX1227" s="224"/>
      <c r="AY1227" s="222"/>
    </row>
    <row r="1228" ht="15" spans="1:51">
      <c r="A1228" s="220"/>
      <c r="B1228" s="224"/>
      <c r="C1228" s="283" t="s">
        <v>1085</v>
      </c>
      <c r="D1228" s="111" t="s">
        <v>125</v>
      </c>
      <c r="E1228" s="111" t="s">
        <v>1086</v>
      </c>
      <c r="F1228" s="307" t="s">
        <v>1266</v>
      </c>
      <c r="G1228" s="307" t="s">
        <v>1266</v>
      </c>
      <c r="H1228" s="307" t="s">
        <v>1266</v>
      </c>
      <c r="I1228" s="307" t="s">
        <v>1266</v>
      </c>
      <c r="J1228" s="259">
        <v>0.9</v>
      </c>
      <c r="K1228" s="260" t="s">
        <v>33</v>
      </c>
      <c r="L1228" s="260" t="s">
        <v>33</v>
      </c>
      <c r="M1228" s="261" t="s">
        <v>33</v>
      </c>
      <c r="N1228" s="261" t="s">
        <v>33</v>
      </c>
      <c r="O1228" s="262">
        <v>0.9</v>
      </c>
      <c r="P1228" s="263">
        <v>0.6</v>
      </c>
      <c r="Q1228" s="260">
        <v>1</v>
      </c>
      <c r="R1228" s="260" t="s">
        <v>33</v>
      </c>
      <c r="S1228" s="260">
        <v>0.590361445783133</v>
      </c>
      <c r="T1228" s="262">
        <v>0.9</v>
      </c>
      <c r="U1228" s="260">
        <v>1</v>
      </c>
      <c r="V1228" s="260">
        <v>1</v>
      </c>
      <c r="W1228" s="260" t="s">
        <v>33</v>
      </c>
      <c r="X1228" s="260">
        <v>0.951807228915663</v>
      </c>
      <c r="Y1228" s="262">
        <v>0.92</v>
      </c>
      <c r="Z1228" s="262">
        <v>1</v>
      </c>
      <c r="AA1228" s="262" t="s">
        <v>33</v>
      </c>
      <c r="AB1228" s="262" t="s">
        <v>33</v>
      </c>
      <c r="AC1228" s="262">
        <v>1</v>
      </c>
      <c r="AD1228" s="262">
        <v>0.92</v>
      </c>
      <c r="AE1228" s="260">
        <v>0.995111608457506</v>
      </c>
      <c r="AF1228" s="260">
        <v>0.990519822189966</v>
      </c>
      <c r="AG1228" s="260">
        <v>0.996521018844481</v>
      </c>
      <c r="AH1228" s="260">
        <v>0.972418221651432</v>
      </c>
      <c r="AI1228" s="262">
        <v>0.92</v>
      </c>
      <c r="AJ1228" s="260">
        <v>1</v>
      </c>
      <c r="AK1228" s="260">
        <v>1</v>
      </c>
      <c r="AL1228" s="260">
        <v>1</v>
      </c>
      <c r="AM1228" s="260">
        <v>0.953271028037383</v>
      </c>
      <c r="AN1228" s="259">
        <v>0.99</v>
      </c>
      <c r="AO1228" s="264">
        <v>1</v>
      </c>
      <c r="AP1228" s="264">
        <v>1</v>
      </c>
      <c r="AQ1228" s="264">
        <v>1</v>
      </c>
      <c r="AR1228" s="265">
        <v>1</v>
      </c>
      <c r="AS1228" s="286">
        <v>0.0721861525408278</v>
      </c>
      <c r="AT1228" s="267">
        <v>0</v>
      </c>
      <c r="AU1228" s="268" t="s">
        <v>33</v>
      </c>
      <c r="AV1228" s="268" t="s">
        <v>33</v>
      </c>
      <c r="AW1228" s="268">
        <v>0</v>
      </c>
      <c r="AX1228" s="224"/>
      <c r="AY1228" s="222"/>
    </row>
    <row r="1229" ht="15" spans="1:51">
      <c r="A1229" s="220"/>
      <c r="B1229" s="224"/>
      <c r="C1229" s="283" t="s">
        <v>1085</v>
      </c>
      <c r="D1229" s="111" t="s">
        <v>25</v>
      </c>
      <c r="E1229" s="111" t="s">
        <v>1086</v>
      </c>
      <c r="F1229" s="307" t="s">
        <v>1267</v>
      </c>
      <c r="G1229" s="307" t="s">
        <v>1267</v>
      </c>
      <c r="H1229" s="307" t="s">
        <v>1267</v>
      </c>
      <c r="I1229" s="307" t="s">
        <v>1267</v>
      </c>
      <c r="J1229" s="259">
        <v>0.9</v>
      </c>
      <c r="K1229" s="260">
        <v>0.946428571428571</v>
      </c>
      <c r="L1229" s="260">
        <v>0.956521739130435</v>
      </c>
      <c r="M1229" s="261">
        <v>0.980769230769231</v>
      </c>
      <c r="N1229" s="261">
        <v>0.949055053410025</v>
      </c>
      <c r="O1229" s="262">
        <v>0.9</v>
      </c>
      <c r="P1229" s="263">
        <v>0.959789372905697</v>
      </c>
      <c r="Q1229" s="260">
        <v>0.96484375</v>
      </c>
      <c r="R1229" s="260">
        <v>0.95159298592245</v>
      </c>
      <c r="S1229" s="260">
        <v>0.948138499558379</v>
      </c>
      <c r="T1229" s="262">
        <v>0.9</v>
      </c>
      <c r="U1229" s="260">
        <v>0.837880963778522</v>
      </c>
      <c r="V1229" s="260">
        <v>0.911057692307692</v>
      </c>
      <c r="W1229" s="260">
        <v>0.899234378858978</v>
      </c>
      <c r="X1229" s="260">
        <v>0.859573367116615</v>
      </c>
      <c r="Y1229" s="262">
        <v>0.92</v>
      </c>
      <c r="Z1229" s="262">
        <v>0.918076580587711</v>
      </c>
      <c r="AA1229" s="262">
        <v>0.922155688622755</v>
      </c>
      <c r="AB1229" s="262">
        <v>0.912218268090154</v>
      </c>
      <c r="AC1229" s="262">
        <v>0.928247450806534</v>
      </c>
      <c r="AD1229" s="262">
        <v>0.92</v>
      </c>
      <c r="AE1229" s="260">
        <v>0.998405237535672</v>
      </c>
      <c r="AF1229" s="260">
        <v>0.996725844004657</v>
      </c>
      <c r="AG1229" s="260">
        <v>0.951754980349641</v>
      </c>
      <c r="AH1229" s="260">
        <v>0.987047755305543</v>
      </c>
      <c r="AI1229" s="262">
        <v>0.92</v>
      </c>
      <c r="AJ1229" s="260">
        <v>0.94979702300406</v>
      </c>
      <c r="AK1229" s="260">
        <v>0.94549356223176</v>
      </c>
      <c r="AL1229" s="260">
        <v>0.965665236051502</v>
      </c>
      <c r="AM1229" s="260">
        <v>0.960597576323195</v>
      </c>
      <c r="AN1229" s="259">
        <v>0.99</v>
      </c>
      <c r="AO1229" s="264">
        <v>1</v>
      </c>
      <c r="AP1229" s="264">
        <v>1</v>
      </c>
      <c r="AQ1229" s="264">
        <v>1</v>
      </c>
      <c r="AR1229" s="265">
        <v>1</v>
      </c>
      <c r="AS1229" s="286">
        <v>0.0721861525408278</v>
      </c>
      <c r="AT1229" s="267">
        <v>0.0217391304347826</v>
      </c>
      <c r="AU1229" s="268">
        <v>0.105263157894737</v>
      </c>
      <c r="AV1229" s="268">
        <v>0.108695652173913</v>
      </c>
      <c r="AW1229" s="268">
        <v>0.0640692640692641</v>
      </c>
      <c r="AX1229" s="224"/>
      <c r="AY1229" s="222"/>
    </row>
    <row r="1230" ht="15" spans="1:51">
      <c r="A1230" s="220"/>
      <c r="B1230" s="224"/>
      <c r="C1230" s="283" t="s">
        <v>1085</v>
      </c>
      <c r="D1230" s="111" t="s">
        <v>125</v>
      </c>
      <c r="E1230" s="111" t="s">
        <v>1086</v>
      </c>
      <c r="F1230" s="307" t="s">
        <v>1268</v>
      </c>
      <c r="G1230" s="307" t="s">
        <v>1268</v>
      </c>
      <c r="H1230" s="307" t="s">
        <v>1268</v>
      </c>
      <c r="I1230" s="307" t="s">
        <v>1268</v>
      </c>
      <c r="J1230" s="259">
        <v>0.9</v>
      </c>
      <c r="K1230" s="260" t="s">
        <v>33</v>
      </c>
      <c r="L1230" s="260" t="s">
        <v>33</v>
      </c>
      <c r="M1230" s="261" t="s">
        <v>33</v>
      </c>
      <c r="N1230" s="261" t="s">
        <v>33</v>
      </c>
      <c r="O1230" s="262">
        <v>0.9</v>
      </c>
      <c r="P1230" s="263" t="s">
        <v>33</v>
      </c>
      <c r="Q1230" s="260" t="s">
        <v>33</v>
      </c>
      <c r="R1230" s="260" t="s">
        <v>33</v>
      </c>
      <c r="S1230" s="260">
        <v>0</v>
      </c>
      <c r="T1230" s="262">
        <v>0.9</v>
      </c>
      <c r="U1230" s="260" t="s">
        <v>33</v>
      </c>
      <c r="V1230" s="260" t="s">
        <v>33</v>
      </c>
      <c r="W1230" s="260" t="s">
        <v>33</v>
      </c>
      <c r="X1230" s="260">
        <v>1</v>
      </c>
      <c r="Y1230" s="262">
        <v>0.92</v>
      </c>
      <c r="Z1230" s="262" t="s">
        <v>33</v>
      </c>
      <c r="AA1230" s="262" t="s">
        <v>33</v>
      </c>
      <c r="AB1230" s="262" t="s">
        <v>33</v>
      </c>
      <c r="AC1230" s="262" t="s">
        <v>33</v>
      </c>
      <c r="AD1230" s="262">
        <v>0.92</v>
      </c>
      <c r="AE1230" s="260" t="s">
        <v>33</v>
      </c>
      <c r="AF1230" s="260" t="s">
        <v>33</v>
      </c>
      <c r="AG1230" s="260" t="s">
        <v>33</v>
      </c>
      <c r="AH1230" s="260" t="s">
        <v>33</v>
      </c>
      <c r="AI1230" s="262">
        <v>0.92</v>
      </c>
      <c r="AJ1230" s="260" t="s">
        <v>33</v>
      </c>
      <c r="AK1230" s="260" t="s">
        <v>33</v>
      </c>
      <c r="AL1230" s="260" t="s">
        <v>33</v>
      </c>
      <c r="AM1230" s="260">
        <v>1</v>
      </c>
      <c r="AN1230" s="259">
        <v>0.99</v>
      </c>
      <c r="AO1230" s="264" t="s">
        <v>33</v>
      </c>
      <c r="AP1230" s="264" t="s">
        <v>33</v>
      </c>
      <c r="AQ1230" s="264" t="s">
        <v>33</v>
      </c>
      <c r="AR1230" s="265" t="s">
        <v>33</v>
      </c>
      <c r="AS1230" s="286">
        <v>0.0721861525408278</v>
      </c>
      <c r="AT1230" s="267" t="s">
        <v>33</v>
      </c>
      <c r="AU1230" s="268" t="s">
        <v>33</v>
      </c>
      <c r="AV1230" s="268" t="s">
        <v>33</v>
      </c>
      <c r="AW1230" s="268" t="s">
        <v>33</v>
      </c>
      <c r="AX1230" s="224"/>
      <c r="AY1230" s="222"/>
    </row>
    <row r="1231" ht="15" spans="1:51">
      <c r="A1231" s="220"/>
      <c r="B1231" s="224"/>
      <c r="C1231" s="283" t="s">
        <v>1085</v>
      </c>
      <c r="D1231" s="111" t="s">
        <v>125</v>
      </c>
      <c r="E1231" s="111" t="s">
        <v>1086</v>
      </c>
      <c r="F1231" s="307" t="s">
        <v>1269</v>
      </c>
      <c r="G1231" s="307" t="s">
        <v>1269</v>
      </c>
      <c r="H1231" s="307" t="s">
        <v>1269</v>
      </c>
      <c r="I1231" s="307" t="s">
        <v>1269</v>
      </c>
      <c r="J1231" s="259">
        <v>0.9</v>
      </c>
      <c r="K1231" s="260" t="s">
        <v>33</v>
      </c>
      <c r="L1231" s="260" t="s">
        <v>33</v>
      </c>
      <c r="M1231" s="261" t="s">
        <v>33</v>
      </c>
      <c r="N1231" s="261" t="s">
        <v>33</v>
      </c>
      <c r="O1231" s="262">
        <v>0.9</v>
      </c>
      <c r="P1231" s="263">
        <v>0</v>
      </c>
      <c r="Q1231" s="260">
        <v>0</v>
      </c>
      <c r="R1231" s="260">
        <v>0</v>
      </c>
      <c r="S1231" s="260">
        <v>0</v>
      </c>
      <c r="T1231" s="262">
        <v>0.9</v>
      </c>
      <c r="U1231" s="260">
        <v>0.75</v>
      </c>
      <c r="V1231" s="260">
        <v>0.8</v>
      </c>
      <c r="W1231" s="260">
        <v>1</v>
      </c>
      <c r="X1231" s="260">
        <v>0.975903614457831</v>
      </c>
      <c r="Y1231" s="262">
        <v>0.92</v>
      </c>
      <c r="Z1231" s="262">
        <v>1</v>
      </c>
      <c r="AA1231" s="262" t="s">
        <v>33</v>
      </c>
      <c r="AB1231" s="262" t="s">
        <v>33</v>
      </c>
      <c r="AC1231" s="262">
        <v>1</v>
      </c>
      <c r="AD1231" s="262">
        <v>0.92</v>
      </c>
      <c r="AE1231" s="260">
        <v>0.918670027142303</v>
      </c>
      <c r="AF1231" s="260">
        <v>0.998781323787036</v>
      </c>
      <c r="AG1231" s="260">
        <v>0.853725222146275</v>
      </c>
      <c r="AH1231" s="260">
        <v>0.875743116828482</v>
      </c>
      <c r="AI1231" s="262">
        <v>0.92</v>
      </c>
      <c r="AJ1231" s="260">
        <v>0.833333333333333</v>
      </c>
      <c r="AK1231" s="260">
        <v>1</v>
      </c>
      <c r="AL1231" s="260">
        <v>1</v>
      </c>
      <c r="AM1231" s="260">
        <v>0.990476190476191</v>
      </c>
      <c r="AN1231" s="259">
        <v>0.99</v>
      </c>
      <c r="AO1231" s="264">
        <v>1</v>
      </c>
      <c r="AP1231" s="264">
        <v>1</v>
      </c>
      <c r="AQ1231" s="264">
        <v>1</v>
      </c>
      <c r="AR1231" s="265">
        <v>1</v>
      </c>
      <c r="AS1231" s="286">
        <v>0.0721861525408278</v>
      </c>
      <c r="AT1231" s="267" t="s">
        <v>33</v>
      </c>
      <c r="AU1231" s="268" t="s">
        <v>33</v>
      </c>
      <c r="AV1231" s="268" t="s">
        <v>33</v>
      </c>
      <c r="AW1231" s="268" t="s">
        <v>33</v>
      </c>
      <c r="AX1231" s="224"/>
      <c r="AY1231" s="222"/>
    </row>
    <row r="1232" ht="15" spans="1:51">
      <c r="A1232" s="220"/>
      <c r="B1232" s="224"/>
      <c r="C1232" s="283" t="s">
        <v>1085</v>
      </c>
      <c r="D1232" s="111" t="s">
        <v>80</v>
      </c>
      <c r="E1232" s="111" t="s">
        <v>1086</v>
      </c>
      <c r="F1232" s="307" t="s">
        <v>1270</v>
      </c>
      <c r="G1232" s="307" t="s">
        <v>1270</v>
      </c>
      <c r="H1232" s="307" t="s">
        <v>1270</v>
      </c>
      <c r="I1232" s="307" t="s">
        <v>1270</v>
      </c>
      <c r="J1232" s="259">
        <v>0.9</v>
      </c>
      <c r="K1232" s="260" t="s">
        <v>33</v>
      </c>
      <c r="L1232" s="260" t="s">
        <v>33</v>
      </c>
      <c r="M1232" s="261" t="s">
        <v>33</v>
      </c>
      <c r="N1232" s="261" t="s">
        <v>33</v>
      </c>
      <c r="O1232" s="262">
        <v>0.9</v>
      </c>
      <c r="P1232" s="263">
        <v>0</v>
      </c>
      <c r="Q1232" s="260">
        <v>0</v>
      </c>
      <c r="R1232" s="260" t="s">
        <v>33</v>
      </c>
      <c r="S1232" s="260">
        <v>0</v>
      </c>
      <c r="T1232" s="262">
        <v>0.9</v>
      </c>
      <c r="U1232" s="260">
        <v>1</v>
      </c>
      <c r="V1232" s="260">
        <v>1</v>
      </c>
      <c r="W1232" s="260" t="s">
        <v>33</v>
      </c>
      <c r="X1232" s="260">
        <v>1</v>
      </c>
      <c r="Y1232" s="262">
        <v>0.92</v>
      </c>
      <c r="Z1232" s="262" t="s">
        <v>33</v>
      </c>
      <c r="AA1232" s="262" t="s">
        <v>33</v>
      </c>
      <c r="AB1232" s="262" t="s">
        <v>33</v>
      </c>
      <c r="AC1232" s="262">
        <v>1</v>
      </c>
      <c r="AD1232" s="262">
        <v>0.92</v>
      </c>
      <c r="AE1232" s="260">
        <v>0.885100227319694</v>
      </c>
      <c r="AF1232" s="260">
        <v>0.958076613983391</v>
      </c>
      <c r="AG1232" s="260">
        <v>0.932126696832579</v>
      </c>
      <c r="AH1232" s="260">
        <v>0.98329362459454</v>
      </c>
      <c r="AI1232" s="262">
        <v>0.92</v>
      </c>
      <c r="AJ1232" s="260">
        <v>1</v>
      </c>
      <c r="AK1232" s="260">
        <v>1</v>
      </c>
      <c r="AL1232" s="260" t="s">
        <v>33</v>
      </c>
      <c r="AM1232" s="260">
        <v>1</v>
      </c>
      <c r="AN1232" s="259">
        <v>0.99</v>
      </c>
      <c r="AO1232" s="264">
        <v>1</v>
      </c>
      <c r="AP1232" s="264">
        <v>1</v>
      </c>
      <c r="AQ1232" s="264">
        <v>1</v>
      </c>
      <c r="AR1232" s="265">
        <v>1</v>
      </c>
      <c r="AS1232" s="286">
        <v>0.0721861525408278</v>
      </c>
      <c r="AT1232" s="267" t="s">
        <v>33</v>
      </c>
      <c r="AU1232" s="268" t="s">
        <v>33</v>
      </c>
      <c r="AV1232" s="268" t="s">
        <v>33</v>
      </c>
      <c r="AW1232" s="268" t="s">
        <v>33</v>
      </c>
      <c r="AX1232" s="224"/>
      <c r="AY1232" s="222"/>
    </row>
    <row r="1233" ht="15" spans="1:51">
      <c r="A1233" s="220"/>
      <c r="B1233" s="224"/>
      <c r="C1233" s="283" t="s">
        <v>1085</v>
      </c>
      <c r="D1233" s="111" t="s">
        <v>25</v>
      </c>
      <c r="E1233" s="111" t="s">
        <v>1086</v>
      </c>
      <c r="F1233" s="307" t="s">
        <v>1271</v>
      </c>
      <c r="G1233" s="307" t="s">
        <v>1271</v>
      </c>
      <c r="H1233" s="307" t="s">
        <v>1271</v>
      </c>
      <c r="I1233" s="307" t="s">
        <v>1271</v>
      </c>
      <c r="J1233" s="259">
        <v>0.9</v>
      </c>
      <c r="K1233" s="260">
        <v>0.947368421052632</v>
      </c>
      <c r="L1233" s="260">
        <v>0.907692307692308</v>
      </c>
      <c r="M1233" s="261">
        <v>0.970588235294118</v>
      </c>
      <c r="N1233" s="261">
        <v>0.955223880597015</v>
      </c>
      <c r="O1233" s="262">
        <v>0.9</v>
      </c>
      <c r="P1233" s="263">
        <v>0.936539524599226</v>
      </c>
      <c r="Q1233" s="260">
        <v>0.971428571428571</v>
      </c>
      <c r="R1233" s="260">
        <v>0.956768388106416</v>
      </c>
      <c r="S1233" s="260">
        <v>0.927964929323734</v>
      </c>
      <c r="T1233" s="262">
        <v>0.9</v>
      </c>
      <c r="U1233" s="260">
        <v>0.872305140961857</v>
      </c>
      <c r="V1233" s="260">
        <v>0.907472527472527</v>
      </c>
      <c r="W1233" s="260">
        <v>0.921165884194053</v>
      </c>
      <c r="X1233" s="260">
        <v>0.888129215521111</v>
      </c>
      <c r="Y1233" s="262">
        <v>0.92</v>
      </c>
      <c r="Z1233" s="262">
        <v>0.896424167694205</v>
      </c>
      <c r="AA1233" s="262">
        <v>0.906148867313916</v>
      </c>
      <c r="AB1233" s="262">
        <v>0.912220309810671</v>
      </c>
      <c r="AC1233" s="262">
        <v>0.901781098735843</v>
      </c>
      <c r="AD1233" s="262">
        <v>0.92</v>
      </c>
      <c r="AE1233" s="260">
        <v>0.997879973907371</v>
      </c>
      <c r="AF1233" s="260">
        <v>0.995945507622446</v>
      </c>
      <c r="AG1233" s="260">
        <v>0.989239598278336</v>
      </c>
      <c r="AH1233" s="260">
        <v>0.994503265426255</v>
      </c>
      <c r="AI1233" s="262">
        <v>0.92</v>
      </c>
      <c r="AJ1233" s="260">
        <v>0.949845317333833</v>
      </c>
      <c r="AK1233" s="260">
        <v>0.945164817997188</v>
      </c>
      <c r="AL1233" s="260">
        <v>0.954581673306773</v>
      </c>
      <c r="AM1233" s="260">
        <v>0.955156316999961</v>
      </c>
      <c r="AN1233" s="259">
        <v>0.99</v>
      </c>
      <c r="AO1233" s="264">
        <v>1</v>
      </c>
      <c r="AP1233" s="264">
        <v>1</v>
      </c>
      <c r="AQ1233" s="264">
        <v>1</v>
      </c>
      <c r="AR1233" s="265">
        <v>1</v>
      </c>
      <c r="AS1233" s="286">
        <v>0.0721861525408278</v>
      </c>
      <c r="AT1233" s="267">
        <v>0.1</v>
      </c>
      <c r="AU1233" s="268">
        <v>0.0588235294117647</v>
      </c>
      <c r="AV1233" s="268">
        <v>0.163934426229508</v>
      </c>
      <c r="AW1233" s="268">
        <v>0.0699386503067485</v>
      </c>
      <c r="AX1233" s="224"/>
      <c r="AY1233" s="222"/>
    </row>
    <row r="1234" ht="15" spans="1:51">
      <c r="A1234" s="220"/>
      <c r="B1234" s="224"/>
      <c r="C1234" s="283" t="s">
        <v>1085</v>
      </c>
      <c r="D1234" s="111" t="s">
        <v>25</v>
      </c>
      <c r="E1234" s="111" t="s">
        <v>1086</v>
      </c>
      <c r="F1234" s="310" t="s">
        <v>1272</v>
      </c>
      <c r="G1234" s="310" t="s">
        <v>1272</v>
      </c>
      <c r="H1234" s="310" t="s">
        <v>1272</v>
      </c>
      <c r="I1234" s="310" t="s">
        <v>1272</v>
      </c>
      <c r="J1234" s="259">
        <v>0.9</v>
      </c>
      <c r="K1234" s="260" t="s">
        <v>33</v>
      </c>
      <c r="L1234" s="260" t="s">
        <v>33</v>
      </c>
      <c r="M1234" s="261" t="s">
        <v>33</v>
      </c>
      <c r="N1234" s="261" t="s">
        <v>33</v>
      </c>
      <c r="O1234" s="262">
        <v>0.9</v>
      </c>
      <c r="P1234" s="263">
        <v>0</v>
      </c>
      <c r="Q1234" s="260">
        <v>0</v>
      </c>
      <c r="R1234" s="260">
        <v>0</v>
      </c>
      <c r="S1234" s="260">
        <v>0</v>
      </c>
      <c r="T1234" s="262">
        <v>0.9</v>
      </c>
      <c r="U1234" s="260">
        <v>0.962264150943396</v>
      </c>
      <c r="V1234" s="260">
        <v>1</v>
      </c>
      <c r="W1234" s="260">
        <v>0.962962962962963</v>
      </c>
      <c r="X1234" s="260">
        <v>0.98953488372093</v>
      </c>
      <c r="Y1234" s="262">
        <v>0.92</v>
      </c>
      <c r="Z1234" s="262">
        <v>1</v>
      </c>
      <c r="AA1234" s="262">
        <v>1</v>
      </c>
      <c r="AB1234" s="262">
        <v>1</v>
      </c>
      <c r="AC1234" s="262">
        <v>1</v>
      </c>
      <c r="AD1234" s="262">
        <v>0.92</v>
      </c>
      <c r="AE1234" s="260">
        <v>0.997078159240321</v>
      </c>
      <c r="AF1234" s="260">
        <v>0.990997942386831</v>
      </c>
      <c r="AG1234" s="260">
        <v>0.995427824951012</v>
      </c>
      <c r="AH1234" s="260">
        <v>0.996302308802309</v>
      </c>
      <c r="AI1234" s="262">
        <v>0.92</v>
      </c>
      <c r="AJ1234" s="260">
        <v>1</v>
      </c>
      <c r="AK1234" s="260">
        <v>1</v>
      </c>
      <c r="AL1234" s="260">
        <v>0.970588235294118</v>
      </c>
      <c r="AM1234" s="260">
        <v>0.997435897435897</v>
      </c>
      <c r="AN1234" s="259">
        <v>0.99</v>
      </c>
      <c r="AO1234" s="264">
        <v>1</v>
      </c>
      <c r="AP1234" s="264">
        <v>1</v>
      </c>
      <c r="AQ1234" s="264">
        <v>1</v>
      </c>
      <c r="AR1234" s="265">
        <v>1</v>
      </c>
      <c r="AS1234" s="286">
        <v>0.0721861525408278</v>
      </c>
      <c r="AT1234" s="267" t="s">
        <v>33</v>
      </c>
      <c r="AU1234" s="268" t="s">
        <v>33</v>
      </c>
      <c r="AV1234" s="268" t="s">
        <v>33</v>
      </c>
      <c r="AW1234" s="268" t="s">
        <v>33</v>
      </c>
      <c r="AX1234" s="224"/>
      <c r="AY1234" s="222"/>
    </row>
    <row r="1235" ht="15" spans="1:51">
      <c r="A1235" s="220"/>
      <c r="B1235" s="224"/>
      <c r="C1235" s="283" t="s">
        <v>1085</v>
      </c>
      <c r="D1235" s="111" t="s">
        <v>25</v>
      </c>
      <c r="E1235" s="111" t="s">
        <v>1086</v>
      </c>
      <c r="F1235" s="307" t="s">
        <v>1273</v>
      </c>
      <c r="G1235" s="307" t="s">
        <v>1273</v>
      </c>
      <c r="H1235" s="307" t="s">
        <v>1273</v>
      </c>
      <c r="I1235" s="307" t="s">
        <v>1273</v>
      </c>
      <c r="J1235" s="259">
        <v>0.9</v>
      </c>
      <c r="K1235" s="260">
        <v>0.96078431372549</v>
      </c>
      <c r="L1235" s="260">
        <v>0.977272727272727</v>
      </c>
      <c r="M1235" s="261">
        <v>0.958333333333333</v>
      </c>
      <c r="N1235" s="261">
        <v>0.957009345794393</v>
      </c>
      <c r="O1235" s="262">
        <v>0.9</v>
      </c>
      <c r="P1235" s="263">
        <v>0.974104931321774</v>
      </c>
      <c r="Q1235" s="260">
        <v>0.984822934232715</v>
      </c>
      <c r="R1235" s="260">
        <v>0.984162062615101</v>
      </c>
      <c r="S1235" s="260">
        <v>0.970539440599321</v>
      </c>
      <c r="T1235" s="262">
        <v>0.9</v>
      </c>
      <c r="U1235" s="260">
        <v>0.849133078135555</v>
      </c>
      <c r="V1235" s="260">
        <v>0.940556492411467</v>
      </c>
      <c r="W1235" s="260">
        <v>0.922283609576427</v>
      </c>
      <c r="X1235" s="260">
        <v>0.884762941649169</v>
      </c>
      <c r="Y1235" s="262">
        <v>0.92</v>
      </c>
      <c r="Z1235" s="262">
        <v>0.931818181818182</v>
      </c>
      <c r="AA1235" s="262">
        <v>0.949947862356621</v>
      </c>
      <c r="AB1235" s="262">
        <v>0.926865671641791</v>
      </c>
      <c r="AC1235" s="262">
        <v>0.912632084534102</v>
      </c>
      <c r="AD1235" s="262">
        <v>0.92</v>
      </c>
      <c r="AE1235" s="260">
        <v>0.999254814291877</v>
      </c>
      <c r="AF1235" s="260">
        <v>0.924297803681386</v>
      </c>
      <c r="AG1235" s="260">
        <v>0.998862581938998</v>
      </c>
      <c r="AH1235" s="260">
        <v>0.969455228493833</v>
      </c>
      <c r="AI1235" s="262">
        <v>0.92</v>
      </c>
      <c r="AJ1235" s="260">
        <v>0.948404356965412</v>
      </c>
      <c r="AK1235" s="260">
        <v>0.968177724407085</v>
      </c>
      <c r="AL1235" s="260">
        <v>0.963673951565269</v>
      </c>
      <c r="AM1235" s="260">
        <v>0.948854533394561</v>
      </c>
      <c r="AN1235" s="259">
        <v>0.99</v>
      </c>
      <c r="AO1235" s="264">
        <v>1</v>
      </c>
      <c r="AP1235" s="264">
        <v>1</v>
      </c>
      <c r="AQ1235" s="264">
        <v>1</v>
      </c>
      <c r="AR1235" s="265">
        <v>0.999870750937056</v>
      </c>
      <c r="AS1235" s="286">
        <v>0.0721861525408278</v>
      </c>
      <c r="AT1235" s="267">
        <v>0.0303030303030303</v>
      </c>
      <c r="AU1235" s="268">
        <v>0</v>
      </c>
      <c r="AV1235" s="268">
        <v>0.0952380952380952</v>
      </c>
      <c r="AW1235" s="268">
        <v>0.1</v>
      </c>
      <c r="AX1235" s="224"/>
      <c r="AY1235" s="222"/>
    </row>
    <row r="1236" ht="15" spans="1:51">
      <c r="A1236" s="220"/>
      <c r="B1236" s="224"/>
      <c r="C1236" s="283" t="s">
        <v>1085</v>
      </c>
      <c r="D1236" s="111" t="s">
        <v>25</v>
      </c>
      <c r="E1236" s="111" t="s">
        <v>1086</v>
      </c>
      <c r="F1236" s="307" t="s">
        <v>1274</v>
      </c>
      <c r="G1236" s="307" t="s">
        <v>1274</v>
      </c>
      <c r="H1236" s="307" t="s">
        <v>1274</v>
      </c>
      <c r="I1236" s="307" t="s">
        <v>1274</v>
      </c>
      <c r="J1236" s="259">
        <v>0.9</v>
      </c>
      <c r="K1236" s="260">
        <v>0.949152542372881</v>
      </c>
      <c r="L1236" s="260">
        <v>0.901960784313726</v>
      </c>
      <c r="M1236" s="261">
        <v>0.933333333333333</v>
      </c>
      <c r="N1236" s="261">
        <v>0.95531197301855</v>
      </c>
      <c r="O1236" s="262">
        <v>0.9</v>
      </c>
      <c r="P1236" s="263">
        <v>0.899050905953408</v>
      </c>
      <c r="Q1236" s="260">
        <v>0.971542025148908</v>
      </c>
      <c r="R1236" s="260">
        <v>0.960266740761323</v>
      </c>
      <c r="S1236" s="260">
        <v>0.935504040015391</v>
      </c>
      <c r="T1236" s="262">
        <v>0.9</v>
      </c>
      <c r="U1236" s="260">
        <v>0.890595340811044</v>
      </c>
      <c r="V1236" s="260">
        <v>0.903044341495698</v>
      </c>
      <c r="W1236" s="260">
        <v>0.886635176437899</v>
      </c>
      <c r="X1236" s="260">
        <v>0.879617160446326</v>
      </c>
      <c r="Y1236" s="262">
        <v>0.92</v>
      </c>
      <c r="Z1236" s="262">
        <v>0.915445321307779</v>
      </c>
      <c r="AA1236" s="262">
        <v>0.926637554585153</v>
      </c>
      <c r="AB1236" s="262">
        <v>0.925</v>
      </c>
      <c r="AC1236" s="262">
        <v>0.917158614261302</v>
      </c>
      <c r="AD1236" s="262">
        <v>0.92</v>
      </c>
      <c r="AE1236" s="260">
        <v>0.997647813535764</v>
      </c>
      <c r="AF1236" s="260">
        <v>0.997051269856368</v>
      </c>
      <c r="AG1236" s="260">
        <v>0.998383993843786</v>
      </c>
      <c r="AH1236" s="260">
        <v>0.994223892082749</v>
      </c>
      <c r="AI1236" s="262">
        <v>0.92</v>
      </c>
      <c r="AJ1236" s="260">
        <v>0.962292383660033</v>
      </c>
      <c r="AK1236" s="260">
        <v>0.948164146868251</v>
      </c>
      <c r="AL1236" s="260">
        <v>0.960657255264985</v>
      </c>
      <c r="AM1236" s="260">
        <v>0.957672773234888</v>
      </c>
      <c r="AN1236" s="259">
        <v>0.99</v>
      </c>
      <c r="AO1236" s="264">
        <v>1</v>
      </c>
      <c r="AP1236" s="264">
        <v>1</v>
      </c>
      <c r="AQ1236" s="264">
        <v>1</v>
      </c>
      <c r="AR1236" s="265">
        <v>1</v>
      </c>
      <c r="AS1236" s="286">
        <v>0.0721861525408278</v>
      </c>
      <c r="AT1236" s="267">
        <v>0.0810810810810811</v>
      </c>
      <c r="AU1236" s="268">
        <v>0.0967741935483871</v>
      </c>
      <c r="AV1236" s="268">
        <v>0.0625</v>
      </c>
      <c r="AW1236" s="268">
        <v>0.0777777777777778</v>
      </c>
      <c r="AX1236" s="224"/>
      <c r="AY1236" s="222"/>
    </row>
    <row r="1237" ht="15" spans="1:51">
      <c r="A1237" s="220"/>
      <c r="B1237" s="224"/>
      <c r="C1237" s="283" t="s">
        <v>1085</v>
      </c>
      <c r="D1237" s="111" t="s">
        <v>25</v>
      </c>
      <c r="E1237" s="111" t="s">
        <v>1086</v>
      </c>
      <c r="F1237" s="307" t="s">
        <v>1275</v>
      </c>
      <c r="G1237" s="307" t="s">
        <v>1275</v>
      </c>
      <c r="H1237" s="307" t="s">
        <v>1275</v>
      </c>
      <c r="I1237" s="307" t="s">
        <v>1275</v>
      </c>
      <c r="J1237" s="259">
        <v>0.9</v>
      </c>
      <c r="K1237" s="260">
        <v>1</v>
      </c>
      <c r="L1237" s="260">
        <v>1</v>
      </c>
      <c r="M1237" s="261">
        <v>0.952380952380952</v>
      </c>
      <c r="N1237" s="261">
        <v>0.986767485822306</v>
      </c>
      <c r="O1237" s="262">
        <v>0.9</v>
      </c>
      <c r="P1237" s="263">
        <v>0.954015941140405</v>
      </c>
      <c r="Q1237" s="260">
        <v>0.967045454545455</v>
      </c>
      <c r="R1237" s="260">
        <v>0.970617042115573</v>
      </c>
      <c r="S1237" s="260">
        <v>0.945808015293234</v>
      </c>
      <c r="T1237" s="262">
        <v>0.9</v>
      </c>
      <c r="U1237" s="260">
        <v>0.912323727774372</v>
      </c>
      <c r="V1237" s="260">
        <v>0.925</v>
      </c>
      <c r="W1237" s="260">
        <v>0.918707149853085</v>
      </c>
      <c r="X1237" s="260">
        <v>0.898084932068</v>
      </c>
      <c r="Y1237" s="262">
        <v>0.92</v>
      </c>
      <c r="Z1237" s="262">
        <v>0.936781609195402</v>
      </c>
      <c r="AA1237" s="262">
        <v>0.952513966480447</v>
      </c>
      <c r="AB1237" s="262">
        <v>0.922048997772829</v>
      </c>
      <c r="AC1237" s="262">
        <v>0.930168719871452</v>
      </c>
      <c r="AD1237" s="262">
        <v>0.92</v>
      </c>
      <c r="AE1237" s="260">
        <v>0.992951064118205</v>
      </c>
      <c r="AF1237" s="260">
        <v>0.989757815000533</v>
      </c>
      <c r="AG1237" s="260">
        <v>0.990941117262204</v>
      </c>
      <c r="AH1237" s="260">
        <v>0.985806794590358</v>
      </c>
      <c r="AI1237" s="262">
        <v>0.92</v>
      </c>
      <c r="AJ1237" s="260">
        <v>0.968023255813954</v>
      </c>
      <c r="AK1237" s="260">
        <v>0.97010101010101</v>
      </c>
      <c r="AL1237" s="260">
        <v>0.961862705740666</v>
      </c>
      <c r="AM1237" s="260">
        <v>0.965072505130401</v>
      </c>
      <c r="AN1237" s="259">
        <v>0.99</v>
      </c>
      <c r="AO1237" s="264">
        <v>1</v>
      </c>
      <c r="AP1237" s="264">
        <v>1</v>
      </c>
      <c r="AQ1237" s="264">
        <v>1</v>
      </c>
      <c r="AR1237" s="265">
        <v>1</v>
      </c>
      <c r="AS1237" s="286">
        <v>0.0721861525408278</v>
      </c>
      <c r="AT1237" s="267">
        <v>0.05</v>
      </c>
      <c r="AU1237" s="268">
        <v>-0.0333333333333333</v>
      </c>
      <c r="AV1237" s="268">
        <v>0.0227272727272727</v>
      </c>
      <c r="AW1237" s="268">
        <v>0.0282608695652174</v>
      </c>
      <c r="AX1237" s="224"/>
      <c r="AY1237" s="222"/>
    </row>
    <row r="1238" ht="15" spans="1:51">
      <c r="A1238" s="220"/>
      <c r="B1238" s="224"/>
      <c r="C1238" s="283" t="s">
        <v>1085</v>
      </c>
      <c r="D1238" s="111" t="s">
        <v>125</v>
      </c>
      <c r="E1238" s="111" t="s">
        <v>1086</v>
      </c>
      <c r="F1238" s="307" t="s">
        <v>1276</v>
      </c>
      <c r="G1238" s="307" t="s">
        <v>1276</v>
      </c>
      <c r="H1238" s="307" t="s">
        <v>1276</v>
      </c>
      <c r="I1238" s="307" t="s">
        <v>1276</v>
      </c>
      <c r="J1238" s="259">
        <v>0.9</v>
      </c>
      <c r="K1238" s="260" t="s">
        <v>33</v>
      </c>
      <c r="L1238" s="260" t="s">
        <v>33</v>
      </c>
      <c r="M1238" s="261" t="s">
        <v>33</v>
      </c>
      <c r="N1238" s="261" t="s">
        <v>33</v>
      </c>
      <c r="O1238" s="262">
        <v>0.9</v>
      </c>
      <c r="P1238" s="263">
        <v>0.381395348837209</v>
      </c>
      <c r="Q1238" s="260">
        <v>0.47926267281106</v>
      </c>
      <c r="R1238" s="260">
        <v>0.355555555555556</v>
      </c>
      <c r="S1238" s="260">
        <v>0.375503875968992</v>
      </c>
      <c r="T1238" s="262">
        <v>0.9</v>
      </c>
      <c r="U1238" s="260">
        <v>1</v>
      </c>
      <c r="V1238" s="260">
        <v>0.990783410138249</v>
      </c>
      <c r="W1238" s="260">
        <v>1</v>
      </c>
      <c r="X1238" s="260">
        <v>0.996279069767442</v>
      </c>
      <c r="Y1238" s="262">
        <v>0.92</v>
      </c>
      <c r="Z1238" s="262">
        <v>1</v>
      </c>
      <c r="AA1238" s="262">
        <v>1</v>
      </c>
      <c r="AB1238" s="262">
        <v>1</v>
      </c>
      <c r="AC1238" s="262">
        <v>0.996251171508904</v>
      </c>
      <c r="AD1238" s="262">
        <v>0.92</v>
      </c>
      <c r="AE1238" s="260">
        <v>0.905441466527439</v>
      </c>
      <c r="AF1238" s="260">
        <v>0.966695041498191</v>
      </c>
      <c r="AG1238" s="260">
        <v>0.973676680972818</v>
      </c>
      <c r="AH1238" s="260">
        <v>0.968218128591227</v>
      </c>
      <c r="AI1238" s="262">
        <v>0.92</v>
      </c>
      <c r="AJ1238" s="260">
        <v>1</v>
      </c>
      <c r="AK1238" s="260">
        <v>0.99618320610687</v>
      </c>
      <c r="AL1238" s="260">
        <v>1</v>
      </c>
      <c r="AM1238" s="260">
        <v>0.996306555863343</v>
      </c>
      <c r="AN1238" s="259">
        <v>0.99</v>
      </c>
      <c r="AO1238" s="264">
        <v>1</v>
      </c>
      <c r="AP1238" s="264">
        <v>1</v>
      </c>
      <c r="AQ1238" s="264">
        <v>1</v>
      </c>
      <c r="AR1238" s="265">
        <v>1</v>
      </c>
      <c r="AS1238" s="286">
        <v>0.0721861525408278</v>
      </c>
      <c r="AT1238" s="267" t="s">
        <v>33</v>
      </c>
      <c r="AU1238" s="268" t="s">
        <v>33</v>
      </c>
      <c r="AV1238" s="268" t="s">
        <v>33</v>
      </c>
      <c r="AW1238" s="268">
        <v>0</v>
      </c>
      <c r="AX1238" s="224"/>
      <c r="AY1238" s="222"/>
    </row>
    <row r="1239" ht="15" spans="1:51">
      <c r="A1239" s="220"/>
      <c r="B1239" s="224"/>
      <c r="C1239" s="283" t="s">
        <v>1085</v>
      </c>
      <c r="D1239" s="111" t="s">
        <v>125</v>
      </c>
      <c r="E1239" s="111" t="s">
        <v>1086</v>
      </c>
      <c r="F1239" s="307" t="s">
        <v>1277</v>
      </c>
      <c r="G1239" s="307" t="s">
        <v>1277</v>
      </c>
      <c r="H1239" s="307" t="s">
        <v>1277</v>
      </c>
      <c r="I1239" s="307" t="s">
        <v>1277</v>
      </c>
      <c r="J1239" s="259">
        <v>0.9</v>
      </c>
      <c r="K1239" s="260" t="s">
        <v>33</v>
      </c>
      <c r="L1239" s="260" t="s">
        <v>33</v>
      </c>
      <c r="M1239" s="261" t="s">
        <v>33</v>
      </c>
      <c r="N1239" s="261" t="s">
        <v>33</v>
      </c>
      <c r="O1239" s="262">
        <v>0.9</v>
      </c>
      <c r="P1239" s="263">
        <v>0</v>
      </c>
      <c r="Q1239" s="260">
        <v>0</v>
      </c>
      <c r="R1239" s="260" t="s">
        <v>33</v>
      </c>
      <c r="S1239" s="260">
        <v>0</v>
      </c>
      <c r="T1239" s="262">
        <v>0.9</v>
      </c>
      <c r="U1239" s="260">
        <v>1</v>
      </c>
      <c r="V1239" s="260">
        <v>1</v>
      </c>
      <c r="W1239" s="260" t="s">
        <v>33</v>
      </c>
      <c r="X1239" s="260">
        <v>0.96</v>
      </c>
      <c r="Y1239" s="262">
        <v>0.92</v>
      </c>
      <c r="Z1239" s="262" t="s">
        <v>33</v>
      </c>
      <c r="AA1239" s="262" t="s">
        <v>33</v>
      </c>
      <c r="AB1239" s="262" t="s">
        <v>33</v>
      </c>
      <c r="AC1239" s="262">
        <v>1</v>
      </c>
      <c r="AD1239" s="262">
        <v>0.92</v>
      </c>
      <c r="AE1239" s="260">
        <v>0.990715372907154</v>
      </c>
      <c r="AF1239" s="260">
        <v>0.992761762136528</v>
      </c>
      <c r="AG1239" s="260">
        <v>0.991057589126028</v>
      </c>
      <c r="AH1239" s="260">
        <v>0.981095975452755</v>
      </c>
      <c r="AI1239" s="262">
        <v>0.92</v>
      </c>
      <c r="AJ1239" s="260">
        <v>1</v>
      </c>
      <c r="AK1239" s="260">
        <v>1</v>
      </c>
      <c r="AL1239" s="260" t="s">
        <v>33</v>
      </c>
      <c r="AM1239" s="260">
        <v>0.96875</v>
      </c>
      <c r="AN1239" s="259">
        <v>0.99</v>
      </c>
      <c r="AO1239" s="264">
        <v>1</v>
      </c>
      <c r="AP1239" s="264">
        <v>1</v>
      </c>
      <c r="AQ1239" s="264">
        <v>1</v>
      </c>
      <c r="AR1239" s="265">
        <v>1</v>
      </c>
      <c r="AS1239" s="286">
        <v>0.0721861525408278</v>
      </c>
      <c r="AT1239" s="267" t="s">
        <v>33</v>
      </c>
      <c r="AU1239" s="268" t="s">
        <v>33</v>
      </c>
      <c r="AV1239" s="268" t="s">
        <v>33</v>
      </c>
      <c r="AW1239" s="268" t="s">
        <v>33</v>
      </c>
      <c r="AX1239" s="224"/>
      <c r="AY1239" s="222"/>
    </row>
    <row r="1240" ht="15" spans="1:51">
      <c r="A1240" s="220"/>
      <c r="B1240" s="224"/>
      <c r="C1240" s="283" t="s">
        <v>1085</v>
      </c>
      <c r="D1240" s="111" t="s">
        <v>25</v>
      </c>
      <c r="E1240" s="111" t="s">
        <v>1086</v>
      </c>
      <c r="F1240" s="307" t="s">
        <v>1278</v>
      </c>
      <c r="G1240" s="307" t="s">
        <v>1278</v>
      </c>
      <c r="H1240" s="307" t="s">
        <v>1278</v>
      </c>
      <c r="I1240" s="307" t="s">
        <v>1278</v>
      </c>
      <c r="J1240" s="259">
        <v>0.9</v>
      </c>
      <c r="K1240" s="260">
        <v>0.975</v>
      </c>
      <c r="L1240" s="260">
        <v>0.971428571428571</v>
      </c>
      <c r="M1240" s="261">
        <v>0.947368421052632</v>
      </c>
      <c r="N1240" s="261">
        <v>0.938228438228438</v>
      </c>
      <c r="O1240" s="262">
        <v>0.9</v>
      </c>
      <c r="P1240" s="263">
        <v>0.963164818643112</v>
      </c>
      <c r="Q1240" s="260">
        <v>0.994055068836045</v>
      </c>
      <c r="R1240" s="260">
        <v>0.973700305810398</v>
      </c>
      <c r="S1240" s="260">
        <v>0.966418228279387</v>
      </c>
      <c r="T1240" s="262">
        <v>0.9</v>
      </c>
      <c r="U1240" s="260">
        <v>0.806803232475099</v>
      </c>
      <c r="V1240" s="260">
        <v>0.903316645807259</v>
      </c>
      <c r="W1240" s="260">
        <v>0.877981651376147</v>
      </c>
      <c r="X1240" s="260">
        <v>0.825234241908007</v>
      </c>
      <c r="Y1240" s="262">
        <v>0.92</v>
      </c>
      <c r="Z1240" s="262">
        <v>0.907066795740561</v>
      </c>
      <c r="AA1240" s="262">
        <v>0.910540301151461</v>
      </c>
      <c r="AB1240" s="262">
        <v>0.942928039702233</v>
      </c>
      <c r="AC1240" s="262">
        <v>0.902141276864728</v>
      </c>
      <c r="AD1240" s="262">
        <v>0.92</v>
      </c>
      <c r="AE1240" s="260">
        <v>0.895785017485735</v>
      </c>
      <c r="AF1240" s="260">
        <v>0.997526342842457</v>
      </c>
      <c r="AG1240" s="260">
        <v>0.92639801171667</v>
      </c>
      <c r="AH1240" s="260">
        <v>0.982943827568648</v>
      </c>
      <c r="AI1240" s="262">
        <v>0.92</v>
      </c>
      <c r="AJ1240" s="260">
        <v>0.948096885813149</v>
      </c>
      <c r="AK1240" s="260">
        <v>0.956561922365989</v>
      </c>
      <c r="AL1240" s="260">
        <v>0.965170468481727</v>
      </c>
      <c r="AM1240" s="260">
        <v>0.948969841243231</v>
      </c>
      <c r="AN1240" s="259">
        <v>0.99</v>
      </c>
      <c r="AO1240" s="264">
        <v>1</v>
      </c>
      <c r="AP1240" s="264">
        <v>1</v>
      </c>
      <c r="AQ1240" s="264">
        <v>1</v>
      </c>
      <c r="AR1240" s="265">
        <v>1</v>
      </c>
      <c r="AS1240" s="286">
        <v>0.0721861525408278</v>
      </c>
      <c r="AT1240" s="267">
        <v>0.0238095238095238</v>
      </c>
      <c r="AU1240" s="268">
        <v>0.125</v>
      </c>
      <c r="AV1240" s="268">
        <v>0.214285714285714</v>
      </c>
      <c r="AW1240" s="268">
        <v>0.0681198910081744</v>
      </c>
      <c r="AX1240" s="224"/>
      <c r="AY1240" s="222"/>
    </row>
    <row r="1241" ht="15" spans="1:51">
      <c r="A1241" s="220"/>
      <c r="B1241" s="224"/>
      <c r="C1241" s="283" t="s">
        <v>1085</v>
      </c>
      <c r="D1241" s="111" t="s">
        <v>125</v>
      </c>
      <c r="E1241" s="111" t="s">
        <v>1086</v>
      </c>
      <c r="F1241" s="307" t="s">
        <v>1279</v>
      </c>
      <c r="G1241" s="307" t="s">
        <v>1279</v>
      </c>
      <c r="H1241" s="307" t="s">
        <v>1279</v>
      </c>
      <c r="I1241" s="307" t="s">
        <v>1279</v>
      </c>
      <c r="J1241" s="259">
        <v>0.9</v>
      </c>
      <c r="K1241" s="260" t="s">
        <v>33</v>
      </c>
      <c r="L1241" s="260" t="s">
        <v>33</v>
      </c>
      <c r="M1241" s="261" t="s">
        <v>33</v>
      </c>
      <c r="N1241" s="261" t="s">
        <v>33</v>
      </c>
      <c r="O1241" s="262">
        <v>0.9</v>
      </c>
      <c r="P1241" s="263">
        <v>0</v>
      </c>
      <c r="Q1241" s="260">
        <v>0</v>
      </c>
      <c r="R1241" s="260">
        <v>0</v>
      </c>
      <c r="S1241" s="260">
        <v>0</v>
      </c>
      <c r="T1241" s="262">
        <v>0.9</v>
      </c>
      <c r="U1241" s="260">
        <v>1</v>
      </c>
      <c r="V1241" s="260">
        <v>1</v>
      </c>
      <c r="W1241" s="260">
        <v>1</v>
      </c>
      <c r="X1241" s="260">
        <v>0.993827160493827</v>
      </c>
      <c r="Y1241" s="262">
        <v>0.92</v>
      </c>
      <c r="Z1241" s="262">
        <v>1</v>
      </c>
      <c r="AA1241" s="262" t="s">
        <v>33</v>
      </c>
      <c r="AB1241" s="262" t="s">
        <v>33</v>
      </c>
      <c r="AC1241" s="262">
        <v>1</v>
      </c>
      <c r="AD1241" s="262">
        <v>0.92</v>
      </c>
      <c r="AE1241" s="260">
        <v>0.990917559385189</v>
      </c>
      <c r="AF1241" s="260">
        <v>0.997564687975647</v>
      </c>
      <c r="AG1241" s="260">
        <v>0.995800279981335</v>
      </c>
      <c r="AH1241" s="260">
        <v>0.99761421100402</v>
      </c>
      <c r="AI1241" s="262">
        <v>0.92</v>
      </c>
      <c r="AJ1241" s="260">
        <v>1</v>
      </c>
      <c r="AK1241" s="260">
        <v>1</v>
      </c>
      <c r="AL1241" s="260">
        <v>1</v>
      </c>
      <c r="AM1241" s="260">
        <v>0.995689655172414</v>
      </c>
      <c r="AN1241" s="259">
        <v>0.99</v>
      </c>
      <c r="AO1241" s="264">
        <v>1</v>
      </c>
      <c r="AP1241" s="264">
        <v>1</v>
      </c>
      <c r="AQ1241" s="264">
        <v>1</v>
      </c>
      <c r="AR1241" s="265">
        <v>1</v>
      </c>
      <c r="AS1241" s="286">
        <v>0.0721861525408278</v>
      </c>
      <c r="AT1241" s="267" t="s">
        <v>33</v>
      </c>
      <c r="AU1241" s="268" t="s">
        <v>33</v>
      </c>
      <c r="AV1241" s="268" t="s">
        <v>33</v>
      </c>
      <c r="AW1241" s="268" t="s">
        <v>33</v>
      </c>
      <c r="AX1241" s="224"/>
      <c r="AY1241" s="222"/>
    </row>
    <row r="1242" ht="15" spans="1:51">
      <c r="A1242" s="220"/>
      <c r="B1242" s="224"/>
      <c r="C1242" s="283" t="s">
        <v>1085</v>
      </c>
      <c r="D1242" s="111" t="s">
        <v>25</v>
      </c>
      <c r="E1242" s="111" t="s">
        <v>1086</v>
      </c>
      <c r="F1242" s="307" t="s">
        <v>1280</v>
      </c>
      <c r="G1242" s="307" t="s">
        <v>1280</v>
      </c>
      <c r="H1242" s="307" t="s">
        <v>1280</v>
      </c>
      <c r="I1242" s="307" t="s">
        <v>1280</v>
      </c>
      <c r="J1242" s="259">
        <v>0.9</v>
      </c>
      <c r="K1242" s="260">
        <v>0.962025316455696</v>
      </c>
      <c r="L1242" s="260">
        <v>0.983333333333333</v>
      </c>
      <c r="M1242" s="261">
        <v>1</v>
      </c>
      <c r="N1242" s="261">
        <v>0.988805970149254</v>
      </c>
      <c r="O1242" s="262">
        <v>0.9</v>
      </c>
      <c r="P1242" s="263">
        <v>0.956022944550669</v>
      </c>
      <c r="Q1242" s="260">
        <v>0.963670237540755</v>
      </c>
      <c r="R1242" s="260">
        <v>0.9411154882853</v>
      </c>
      <c r="S1242" s="260">
        <v>0.961041443916532</v>
      </c>
      <c r="T1242" s="262">
        <v>0.9</v>
      </c>
      <c r="U1242" s="260">
        <v>0.877119184193754</v>
      </c>
      <c r="V1242" s="260">
        <v>0.903586399627387</v>
      </c>
      <c r="W1242" s="260">
        <v>0.886585113000207</v>
      </c>
      <c r="X1242" s="260">
        <v>0.887861386278828</v>
      </c>
      <c r="Y1242" s="262">
        <v>0.92</v>
      </c>
      <c r="Z1242" s="262">
        <v>0.899343544857768</v>
      </c>
      <c r="AA1242" s="262">
        <v>0.912383177570093</v>
      </c>
      <c r="AB1242" s="262">
        <v>0.932574430823117</v>
      </c>
      <c r="AC1242" s="262">
        <v>0.896973566594305</v>
      </c>
      <c r="AD1242" s="262">
        <v>0.92</v>
      </c>
      <c r="AE1242" s="260">
        <v>0.996895615056267</v>
      </c>
      <c r="AF1242" s="260">
        <v>0.99690576652602</v>
      </c>
      <c r="AG1242" s="260">
        <v>0.981205042926754</v>
      </c>
      <c r="AH1242" s="260">
        <v>0.993534305554517</v>
      </c>
      <c r="AI1242" s="262">
        <v>0.92</v>
      </c>
      <c r="AJ1242" s="260">
        <v>0.940117162074203</v>
      </c>
      <c r="AK1242" s="260">
        <v>0.94338051623647</v>
      </c>
      <c r="AL1242" s="260">
        <v>0.96212502094855</v>
      </c>
      <c r="AM1242" s="260">
        <v>0.943075192178728</v>
      </c>
      <c r="AN1242" s="259">
        <v>0.99</v>
      </c>
      <c r="AO1242" s="264">
        <v>1</v>
      </c>
      <c r="AP1242" s="264">
        <v>1</v>
      </c>
      <c r="AQ1242" s="264">
        <v>1</v>
      </c>
      <c r="AR1242" s="265">
        <v>1</v>
      </c>
      <c r="AS1242" s="286">
        <v>0.0721861525408278</v>
      </c>
      <c r="AT1242" s="267">
        <v>0.0930232558139535</v>
      </c>
      <c r="AU1242" s="268">
        <v>0.137931034482759</v>
      </c>
      <c r="AV1242" s="268">
        <v>0.131578947368421</v>
      </c>
      <c r="AW1242" s="268">
        <v>0.073015873015873</v>
      </c>
      <c r="AX1242" s="224"/>
      <c r="AY1242" s="222"/>
    </row>
    <row r="1243" ht="15" spans="1:51">
      <c r="A1243" s="220"/>
      <c r="B1243" s="224"/>
      <c r="C1243" s="283" t="s">
        <v>1085</v>
      </c>
      <c r="D1243" s="111" t="s">
        <v>25</v>
      </c>
      <c r="E1243" s="111" t="s">
        <v>1086</v>
      </c>
      <c r="F1243" s="307" t="s">
        <v>1281</v>
      </c>
      <c r="G1243" s="307" t="s">
        <v>1281</v>
      </c>
      <c r="H1243" s="307" t="s">
        <v>1281</v>
      </c>
      <c r="I1243" s="307" t="s">
        <v>1281</v>
      </c>
      <c r="J1243" s="259">
        <v>0.9</v>
      </c>
      <c r="K1243" s="260">
        <v>0.944444444444444</v>
      </c>
      <c r="L1243" s="260">
        <v>0.840909090909091</v>
      </c>
      <c r="M1243" s="261">
        <v>0.795454545454545</v>
      </c>
      <c r="N1243" s="261">
        <v>0.837249782419495</v>
      </c>
      <c r="O1243" s="262">
        <v>0.9</v>
      </c>
      <c r="P1243" s="263">
        <v>0.934779010097666</v>
      </c>
      <c r="Q1243" s="260">
        <v>0.964506172839506</v>
      </c>
      <c r="R1243" s="260">
        <v>0.917936380646886</v>
      </c>
      <c r="S1243" s="260">
        <v>0.911225648161711</v>
      </c>
      <c r="T1243" s="262">
        <v>0.9</v>
      </c>
      <c r="U1243" s="260">
        <v>0.799536500579374</v>
      </c>
      <c r="V1243" s="260">
        <v>0.860185185185185</v>
      </c>
      <c r="W1243" s="260">
        <v>0.806201550387597</v>
      </c>
      <c r="X1243" s="260">
        <v>0.777382085835653</v>
      </c>
      <c r="Y1243" s="262">
        <v>0.92</v>
      </c>
      <c r="Z1243" s="262">
        <v>0.868677042801556</v>
      </c>
      <c r="AA1243" s="262">
        <v>0.794500723589001</v>
      </c>
      <c r="AB1243" s="262">
        <v>0.744943820224719</v>
      </c>
      <c r="AC1243" s="262">
        <v>0.805577470586218</v>
      </c>
      <c r="AD1243" s="262">
        <v>0.92</v>
      </c>
      <c r="AE1243" s="260">
        <v>0.977723409734741</v>
      </c>
      <c r="AF1243" s="260">
        <v>0.993435070544198</v>
      </c>
      <c r="AG1243" s="260">
        <v>0.824492210609347</v>
      </c>
      <c r="AH1243" s="260">
        <v>0.93150827617974</v>
      </c>
      <c r="AI1243" s="262">
        <v>0.92</v>
      </c>
      <c r="AJ1243" s="260">
        <v>0.916548797736917</v>
      </c>
      <c r="AK1243" s="260">
        <v>0.8938704786658</v>
      </c>
      <c r="AL1243" s="260">
        <v>0.88080328222846</v>
      </c>
      <c r="AM1243" s="260">
        <v>0.895527888374244</v>
      </c>
      <c r="AN1243" s="259">
        <v>0.99</v>
      </c>
      <c r="AO1243" s="264">
        <v>1</v>
      </c>
      <c r="AP1243" s="264">
        <v>1</v>
      </c>
      <c r="AQ1243" s="264">
        <v>1</v>
      </c>
      <c r="AR1243" s="265">
        <v>1</v>
      </c>
      <c r="AS1243" s="286">
        <v>0.0721861525408278</v>
      </c>
      <c r="AT1243" s="267">
        <v>0.0816326530612245</v>
      </c>
      <c r="AU1243" s="268">
        <v>0.0882352941176471</v>
      </c>
      <c r="AV1243" s="268">
        <v>0.05</v>
      </c>
      <c r="AW1243" s="268">
        <v>0.0788013318534961</v>
      </c>
      <c r="AX1243" s="224"/>
      <c r="AY1243" s="222"/>
    </row>
    <row r="1244" ht="15" spans="1:51">
      <c r="A1244" s="220"/>
      <c r="B1244" s="224"/>
      <c r="C1244" s="283" t="s">
        <v>1085</v>
      </c>
      <c r="D1244" s="111" t="s">
        <v>25</v>
      </c>
      <c r="E1244" s="111" t="s">
        <v>1086</v>
      </c>
      <c r="F1244" s="307" t="s">
        <v>1282</v>
      </c>
      <c r="G1244" s="307" t="s">
        <v>1282</v>
      </c>
      <c r="H1244" s="307" t="s">
        <v>1282</v>
      </c>
      <c r="I1244" s="307" t="s">
        <v>1282</v>
      </c>
      <c r="J1244" s="259">
        <v>0.9</v>
      </c>
      <c r="K1244" s="260">
        <v>1</v>
      </c>
      <c r="L1244" s="260">
        <v>1</v>
      </c>
      <c r="M1244" s="261">
        <v>1</v>
      </c>
      <c r="N1244" s="261">
        <v>0.994236311239193</v>
      </c>
      <c r="O1244" s="262">
        <v>0.9</v>
      </c>
      <c r="P1244" s="263">
        <v>0.983606557377049</v>
      </c>
      <c r="Q1244" s="260">
        <v>0.974376731301939</v>
      </c>
      <c r="R1244" s="260">
        <v>0.985038898862956</v>
      </c>
      <c r="S1244" s="260">
        <v>0.975554336754682</v>
      </c>
      <c r="T1244" s="262">
        <v>0.9</v>
      </c>
      <c r="U1244" s="260">
        <v>0.933681073025335</v>
      </c>
      <c r="V1244" s="260">
        <v>0.942520775623269</v>
      </c>
      <c r="W1244" s="260">
        <v>0.933572710951526</v>
      </c>
      <c r="X1244" s="260">
        <v>0.906546266551751</v>
      </c>
      <c r="Y1244" s="262">
        <v>0.92</v>
      </c>
      <c r="Z1244" s="262">
        <v>0.932270916334661</v>
      </c>
      <c r="AA1244" s="262">
        <v>0.857142857142857</v>
      </c>
      <c r="AB1244" s="262">
        <v>0.937046004842615</v>
      </c>
      <c r="AC1244" s="262">
        <v>0.907023603914796</v>
      </c>
      <c r="AD1244" s="262">
        <v>0.92</v>
      </c>
      <c r="AE1244" s="260">
        <v>0.994647636039251</v>
      </c>
      <c r="AF1244" s="260">
        <v>0.997977755308392</v>
      </c>
      <c r="AG1244" s="260">
        <v>0.999133354999458</v>
      </c>
      <c r="AH1244" s="260">
        <v>0.997025217553367</v>
      </c>
      <c r="AI1244" s="262">
        <v>0.92</v>
      </c>
      <c r="AJ1244" s="260">
        <v>0.96297458424851</v>
      </c>
      <c r="AK1244" s="260">
        <v>0.937623762376238</v>
      </c>
      <c r="AL1244" s="260">
        <v>0.967464114832536</v>
      </c>
      <c r="AM1244" s="260">
        <v>0.948835421631178</v>
      </c>
      <c r="AN1244" s="259">
        <v>0.99</v>
      </c>
      <c r="AO1244" s="264">
        <v>1</v>
      </c>
      <c r="AP1244" s="264">
        <v>1</v>
      </c>
      <c r="AQ1244" s="264">
        <v>1</v>
      </c>
      <c r="AR1244" s="265">
        <v>0.99976717112922</v>
      </c>
      <c r="AS1244" s="286">
        <v>0.0721861525408278</v>
      </c>
      <c r="AT1244" s="267">
        <v>0.0454545454545455</v>
      </c>
      <c r="AU1244" s="268">
        <v>0.133333333333333</v>
      </c>
      <c r="AV1244" s="268">
        <v>0</v>
      </c>
      <c r="AW1244" s="268">
        <v>0.0705882352941176</v>
      </c>
      <c r="AX1244" s="224"/>
      <c r="AY1244" s="222"/>
    </row>
    <row r="1245" ht="15" spans="1:51">
      <c r="A1245" s="220"/>
      <c r="B1245" s="224"/>
      <c r="C1245" s="283" t="s">
        <v>1085</v>
      </c>
      <c r="D1245" s="111" t="s">
        <v>25</v>
      </c>
      <c r="E1245" s="111" t="s">
        <v>1086</v>
      </c>
      <c r="F1245" s="307" t="s">
        <v>1283</v>
      </c>
      <c r="G1245" s="307" t="s">
        <v>1283</v>
      </c>
      <c r="H1245" s="307" t="s">
        <v>1283</v>
      </c>
      <c r="I1245" s="307" t="s">
        <v>1283</v>
      </c>
      <c r="J1245" s="259">
        <v>0.9</v>
      </c>
      <c r="K1245" s="260">
        <v>0.934426229508197</v>
      </c>
      <c r="L1245" s="260">
        <v>0.96</v>
      </c>
      <c r="M1245" s="261">
        <v>0.964285714285714</v>
      </c>
      <c r="N1245" s="261">
        <v>0.966309341500766</v>
      </c>
      <c r="O1245" s="262">
        <v>0.9</v>
      </c>
      <c r="P1245" s="263">
        <v>0.9855272226051</v>
      </c>
      <c r="Q1245" s="260">
        <v>0.984507042253521</v>
      </c>
      <c r="R1245" s="260">
        <v>0.985446985446986</v>
      </c>
      <c r="S1245" s="260">
        <v>0.98423866085586</v>
      </c>
      <c r="T1245" s="262">
        <v>0.9</v>
      </c>
      <c r="U1245" s="260">
        <v>0.854410751206065</v>
      </c>
      <c r="V1245" s="260">
        <v>0.889084507042254</v>
      </c>
      <c r="W1245" s="260">
        <v>0.891891891891892</v>
      </c>
      <c r="X1245" s="260">
        <v>0.874355541629874</v>
      </c>
      <c r="Y1245" s="262">
        <v>0.92</v>
      </c>
      <c r="Z1245" s="262">
        <v>0.905779889152811</v>
      </c>
      <c r="AA1245" s="262">
        <v>0.929811866859624</v>
      </c>
      <c r="AB1245" s="262">
        <v>0.926829268292683</v>
      </c>
      <c r="AC1245" s="262">
        <v>0.926830111691276</v>
      </c>
      <c r="AD1245" s="262">
        <v>0.92</v>
      </c>
      <c r="AE1245" s="260">
        <v>0.999703703703704</v>
      </c>
      <c r="AF1245" s="260">
        <v>0.999807507218479</v>
      </c>
      <c r="AG1245" s="260">
        <v>1</v>
      </c>
      <c r="AH1245" s="260">
        <v>0.998582695765147</v>
      </c>
      <c r="AI1245" s="262">
        <v>0.92</v>
      </c>
      <c r="AJ1245" s="260">
        <v>0.934625725201641</v>
      </c>
      <c r="AK1245" s="260">
        <v>0.941678520625889</v>
      </c>
      <c r="AL1245" s="260">
        <v>0.956054454263196</v>
      </c>
      <c r="AM1245" s="260">
        <v>0.952421378729996</v>
      </c>
      <c r="AN1245" s="259">
        <v>0.99</v>
      </c>
      <c r="AO1245" s="264">
        <v>1</v>
      </c>
      <c r="AP1245" s="264">
        <v>1</v>
      </c>
      <c r="AQ1245" s="264">
        <v>1</v>
      </c>
      <c r="AR1245" s="265">
        <v>1</v>
      </c>
      <c r="AS1245" s="286">
        <v>0.0721861525408278</v>
      </c>
      <c r="AT1245" s="267">
        <v>0</v>
      </c>
      <c r="AU1245" s="268">
        <v>0</v>
      </c>
      <c r="AV1245" s="268">
        <v>0.166666666666667</v>
      </c>
      <c r="AW1245" s="268">
        <v>0.0766283524904214</v>
      </c>
      <c r="AX1245" s="224"/>
      <c r="AY1245" s="222"/>
    </row>
    <row r="1246" ht="15" spans="1:51">
      <c r="A1246" s="220"/>
      <c r="B1246" s="224"/>
      <c r="C1246" s="283" t="s">
        <v>1085</v>
      </c>
      <c r="D1246" s="111" t="s">
        <v>25</v>
      </c>
      <c r="E1246" s="111" t="s">
        <v>1086</v>
      </c>
      <c r="F1246" s="307" t="s">
        <v>1284</v>
      </c>
      <c r="G1246" s="307" t="s">
        <v>1284</v>
      </c>
      <c r="H1246" s="307" t="s">
        <v>1284</v>
      </c>
      <c r="I1246" s="307" t="s">
        <v>1284</v>
      </c>
      <c r="J1246" s="259">
        <v>0.9</v>
      </c>
      <c r="K1246" s="260">
        <v>1</v>
      </c>
      <c r="L1246" s="260">
        <v>0.857142857142857</v>
      </c>
      <c r="M1246" s="261">
        <v>0.96551724137931</v>
      </c>
      <c r="N1246" s="261">
        <v>0.971810089020771</v>
      </c>
      <c r="O1246" s="262">
        <v>0.9</v>
      </c>
      <c r="P1246" s="263">
        <v>0.984410646387833</v>
      </c>
      <c r="Q1246" s="260">
        <v>0.986244841815681</v>
      </c>
      <c r="R1246" s="260">
        <v>0.987634408602151</v>
      </c>
      <c r="S1246" s="260">
        <v>0.982976653696498</v>
      </c>
      <c r="T1246" s="262">
        <v>0.9</v>
      </c>
      <c r="U1246" s="260">
        <v>0.925855513307985</v>
      </c>
      <c r="V1246" s="260">
        <v>0.931224209078404</v>
      </c>
      <c r="W1246" s="260">
        <v>0.926344086021505</v>
      </c>
      <c r="X1246" s="260">
        <v>0.904027237354086</v>
      </c>
      <c r="Y1246" s="262">
        <v>0.92</v>
      </c>
      <c r="Z1246" s="262">
        <v>0.926070038910506</v>
      </c>
      <c r="AA1246" s="262">
        <v>0.9536</v>
      </c>
      <c r="AB1246" s="262">
        <v>0.934240362811791</v>
      </c>
      <c r="AC1246" s="262">
        <v>0.935722331737539</v>
      </c>
      <c r="AD1246" s="262">
        <v>0.92</v>
      </c>
      <c r="AE1246" s="260">
        <v>0.993757802746567</v>
      </c>
      <c r="AF1246" s="260">
        <v>0.980212483399734</v>
      </c>
      <c r="AG1246" s="260">
        <v>0.994025974025974</v>
      </c>
      <c r="AH1246" s="260">
        <v>0.992086000753154</v>
      </c>
      <c r="AI1246" s="262">
        <v>0.92</v>
      </c>
      <c r="AJ1246" s="260">
        <v>0.96724960254372</v>
      </c>
      <c r="AK1246" s="260">
        <v>0.972609322441134</v>
      </c>
      <c r="AL1246" s="260">
        <v>0.965711805555556</v>
      </c>
      <c r="AM1246" s="260">
        <v>0.963380067052728</v>
      </c>
      <c r="AN1246" s="259">
        <v>0.99</v>
      </c>
      <c r="AO1246" s="264">
        <v>1</v>
      </c>
      <c r="AP1246" s="264">
        <v>1</v>
      </c>
      <c r="AQ1246" s="264">
        <v>1</v>
      </c>
      <c r="AR1246" s="265">
        <v>1</v>
      </c>
      <c r="AS1246" s="286">
        <v>0.0721861525408278</v>
      </c>
      <c r="AT1246" s="267">
        <v>0.1</v>
      </c>
      <c r="AU1246" s="268">
        <v>0.0666666666666667</v>
      </c>
      <c r="AV1246" s="268">
        <v>0.0526315789473684</v>
      </c>
      <c r="AW1246" s="268">
        <v>0.103351955307263</v>
      </c>
      <c r="AX1246" s="224"/>
      <c r="AY1246" s="222"/>
    </row>
    <row r="1247" ht="15" spans="1:51">
      <c r="A1247" s="220"/>
      <c r="B1247" s="224"/>
      <c r="C1247" s="283" t="s">
        <v>1085</v>
      </c>
      <c r="D1247" s="111" t="s">
        <v>25</v>
      </c>
      <c r="E1247" s="111" t="s">
        <v>1086</v>
      </c>
      <c r="F1247" s="307" t="s">
        <v>1285</v>
      </c>
      <c r="G1247" s="307" t="s">
        <v>1285</v>
      </c>
      <c r="H1247" s="307" t="s">
        <v>1285</v>
      </c>
      <c r="I1247" s="307" t="s">
        <v>1285</v>
      </c>
      <c r="J1247" s="259">
        <v>0.9</v>
      </c>
      <c r="K1247" s="260">
        <v>0.956521739130435</v>
      </c>
      <c r="L1247" s="260">
        <v>0.925925925925926</v>
      </c>
      <c r="M1247" s="261">
        <v>0.932203389830508</v>
      </c>
      <c r="N1247" s="261">
        <v>0.938108484005563</v>
      </c>
      <c r="O1247" s="262">
        <v>0.9</v>
      </c>
      <c r="P1247" s="263">
        <v>0.943409871632616</v>
      </c>
      <c r="Q1247" s="260">
        <v>0.941428571428571</v>
      </c>
      <c r="R1247" s="260">
        <v>0.965465465465465</v>
      </c>
      <c r="S1247" s="260">
        <v>0.953659141652195</v>
      </c>
      <c r="T1247" s="262">
        <v>0.9</v>
      </c>
      <c r="U1247" s="260">
        <v>0.910323630446574</v>
      </c>
      <c r="V1247" s="260">
        <v>0.891071428571429</v>
      </c>
      <c r="W1247" s="260">
        <v>0.911411411411411</v>
      </c>
      <c r="X1247" s="260">
        <v>0.911376829570826</v>
      </c>
      <c r="Y1247" s="262">
        <v>0.92</v>
      </c>
      <c r="Z1247" s="262">
        <v>0.911259541984733</v>
      </c>
      <c r="AA1247" s="262">
        <v>0.921719109746738</v>
      </c>
      <c r="AB1247" s="262">
        <v>0.914606741573034</v>
      </c>
      <c r="AC1247" s="262">
        <v>0.933488515386985</v>
      </c>
      <c r="AD1247" s="262">
        <v>0.92</v>
      </c>
      <c r="AE1247" s="260">
        <v>0.998867497168743</v>
      </c>
      <c r="AF1247" s="260">
        <v>0.992112810707457</v>
      </c>
      <c r="AG1247" s="260">
        <v>0.98423590504451</v>
      </c>
      <c r="AH1247" s="260">
        <v>0.963941534758523</v>
      </c>
      <c r="AI1247" s="262">
        <v>0.92</v>
      </c>
      <c r="AJ1247" s="260">
        <v>0.947560419516644</v>
      </c>
      <c r="AK1247" s="260">
        <v>0.9432261208577</v>
      </c>
      <c r="AL1247" s="260">
        <v>0.952843601895735</v>
      </c>
      <c r="AM1247" s="260">
        <v>0.964307692307692</v>
      </c>
      <c r="AN1247" s="259">
        <v>0.99</v>
      </c>
      <c r="AO1247" s="264">
        <v>1</v>
      </c>
      <c r="AP1247" s="264">
        <v>1</v>
      </c>
      <c r="AQ1247" s="264">
        <v>1</v>
      </c>
      <c r="AR1247" s="265">
        <v>1</v>
      </c>
      <c r="AS1247" s="286">
        <v>0.0721861525408278</v>
      </c>
      <c r="AT1247" s="267">
        <v>0.03125</v>
      </c>
      <c r="AU1247" s="268">
        <v>0.0476190476190476</v>
      </c>
      <c r="AV1247" s="268">
        <v>0.3</v>
      </c>
      <c r="AW1247" s="268">
        <v>0.0788530465949821</v>
      </c>
      <c r="AX1247" s="224"/>
      <c r="AY1247" s="222"/>
    </row>
    <row r="1248" ht="15" spans="1:51">
      <c r="A1248" s="220"/>
      <c r="B1248" s="224"/>
      <c r="C1248" s="283" t="s">
        <v>1085</v>
      </c>
      <c r="D1248" s="111" t="s">
        <v>125</v>
      </c>
      <c r="E1248" s="111" t="s">
        <v>1086</v>
      </c>
      <c r="F1248" s="307" t="s">
        <v>1286</v>
      </c>
      <c r="G1248" s="307" t="s">
        <v>1286</v>
      </c>
      <c r="H1248" s="307" t="s">
        <v>1286</v>
      </c>
      <c r="I1248" s="307" t="s">
        <v>1286</v>
      </c>
      <c r="J1248" s="259">
        <v>0.9</v>
      </c>
      <c r="K1248" s="260" t="s">
        <v>33</v>
      </c>
      <c r="L1248" s="260" t="s">
        <v>33</v>
      </c>
      <c r="M1248" s="261" t="s">
        <v>33</v>
      </c>
      <c r="N1248" s="261" t="s">
        <v>33</v>
      </c>
      <c r="O1248" s="262">
        <v>0.9</v>
      </c>
      <c r="P1248" s="263">
        <v>1</v>
      </c>
      <c r="Q1248" s="260">
        <v>1</v>
      </c>
      <c r="R1248" s="260">
        <v>0</v>
      </c>
      <c r="S1248" s="260">
        <v>0.878048780487805</v>
      </c>
      <c r="T1248" s="262">
        <v>0.9</v>
      </c>
      <c r="U1248" s="260">
        <v>1</v>
      </c>
      <c r="V1248" s="260">
        <v>1</v>
      </c>
      <c r="W1248" s="260">
        <v>0</v>
      </c>
      <c r="X1248" s="260">
        <v>0.975609756097561</v>
      </c>
      <c r="Y1248" s="262">
        <v>0.92</v>
      </c>
      <c r="Z1248" s="262" t="s">
        <v>33</v>
      </c>
      <c r="AA1248" s="262" t="s">
        <v>33</v>
      </c>
      <c r="AB1248" s="262" t="s">
        <v>33</v>
      </c>
      <c r="AC1248" s="262">
        <v>0.666666666666667</v>
      </c>
      <c r="AD1248" s="262">
        <v>0.92</v>
      </c>
      <c r="AE1248" s="260">
        <v>0.989851938113459</v>
      </c>
      <c r="AF1248" s="260">
        <v>0.979732535924911</v>
      </c>
      <c r="AG1248" s="260">
        <v>0.991404011461318</v>
      </c>
      <c r="AH1248" s="260">
        <v>0.988877596541187</v>
      </c>
      <c r="AI1248" s="262">
        <v>0.92</v>
      </c>
      <c r="AJ1248" s="260">
        <v>1</v>
      </c>
      <c r="AK1248" s="260">
        <v>1</v>
      </c>
      <c r="AL1248" s="260">
        <v>0.5</v>
      </c>
      <c r="AM1248" s="260">
        <v>0.96969696969697</v>
      </c>
      <c r="AN1248" s="259">
        <v>0.99</v>
      </c>
      <c r="AO1248" s="264">
        <v>1</v>
      </c>
      <c r="AP1248" s="264">
        <v>1</v>
      </c>
      <c r="AQ1248" s="264">
        <v>1</v>
      </c>
      <c r="AR1248" s="265">
        <v>1</v>
      </c>
      <c r="AS1248" s="286">
        <v>0.0721861525408278</v>
      </c>
      <c r="AT1248" s="267" t="s">
        <v>33</v>
      </c>
      <c r="AU1248" s="268" t="s">
        <v>33</v>
      </c>
      <c r="AV1248" s="268" t="s">
        <v>33</v>
      </c>
      <c r="AW1248" s="268">
        <v>0</v>
      </c>
      <c r="AX1248" s="224"/>
      <c r="AY1248" s="222"/>
    </row>
    <row r="1249" ht="15" spans="1:51">
      <c r="A1249" s="220"/>
      <c r="B1249" s="224"/>
      <c r="C1249" s="283" t="s">
        <v>1085</v>
      </c>
      <c r="D1249" s="111" t="s">
        <v>25</v>
      </c>
      <c r="E1249" s="111" t="s">
        <v>1086</v>
      </c>
      <c r="F1249" s="307" t="s">
        <v>1287</v>
      </c>
      <c r="G1249" s="307" t="s">
        <v>1287</v>
      </c>
      <c r="H1249" s="307" t="s">
        <v>1287</v>
      </c>
      <c r="I1249" s="307" t="s">
        <v>1287</v>
      </c>
      <c r="J1249" s="259">
        <v>0.9</v>
      </c>
      <c r="K1249" s="260">
        <v>1</v>
      </c>
      <c r="L1249" s="260">
        <v>1</v>
      </c>
      <c r="M1249" s="261">
        <v>0.971428571428571</v>
      </c>
      <c r="N1249" s="261">
        <v>0.991586538461538</v>
      </c>
      <c r="O1249" s="262">
        <v>0.9</v>
      </c>
      <c r="P1249" s="263">
        <v>0.994228549442093</v>
      </c>
      <c r="Q1249" s="260">
        <v>0.991618310767247</v>
      </c>
      <c r="R1249" s="260">
        <v>0.991608901860635</v>
      </c>
      <c r="S1249" s="260">
        <v>0.985088216598808</v>
      </c>
      <c r="T1249" s="262">
        <v>0.9</v>
      </c>
      <c r="U1249" s="260">
        <v>0.968449403616776</v>
      </c>
      <c r="V1249" s="260">
        <v>0.963249516441006</v>
      </c>
      <c r="W1249" s="260">
        <v>0.970813571689164</v>
      </c>
      <c r="X1249" s="260">
        <v>0.967496435259152</v>
      </c>
      <c r="Y1249" s="262">
        <v>0.92</v>
      </c>
      <c r="Z1249" s="262">
        <v>0.964285714285714</v>
      </c>
      <c r="AA1249" s="262">
        <v>0.971098265895954</v>
      </c>
      <c r="AB1249" s="262">
        <v>0.97029702970297</v>
      </c>
      <c r="AC1249" s="262">
        <v>0.976011570889336</v>
      </c>
      <c r="AD1249" s="262">
        <v>0.92</v>
      </c>
      <c r="AE1249" s="260">
        <v>0.999244142101285</v>
      </c>
      <c r="AF1249" s="260">
        <v>0.998442367601246</v>
      </c>
      <c r="AG1249" s="260">
        <v>0.994623655913978</v>
      </c>
      <c r="AH1249" s="260">
        <v>0.99227011648505</v>
      </c>
      <c r="AI1249" s="262">
        <v>0.92</v>
      </c>
      <c r="AJ1249" s="260">
        <v>0.978317846080534</v>
      </c>
      <c r="AK1249" s="260">
        <v>0.982166740971913</v>
      </c>
      <c r="AL1249" s="260">
        <v>0.982737361282367</v>
      </c>
      <c r="AM1249" s="260">
        <v>0.98590654421533</v>
      </c>
      <c r="AN1249" s="259">
        <v>0.99</v>
      </c>
      <c r="AO1249" s="264">
        <v>1</v>
      </c>
      <c r="AP1249" s="264">
        <v>1</v>
      </c>
      <c r="AQ1249" s="264">
        <v>1</v>
      </c>
      <c r="AR1249" s="265">
        <v>1</v>
      </c>
      <c r="AS1249" s="286">
        <v>0.0721861525408278</v>
      </c>
      <c r="AT1249" s="267">
        <v>0</v>
      </c>
      <c r="AU1249" s="268">
        <v>0.0714285714285714</v>
      </c>
      <c r="AV1249" s="268">
        <v>0</v>
      </c>
      <c r="AW1249" s="268">
        <v>0.055045871559633</v>
      </c>
      <c r="AX1249" s="224"/>
      <c r="AY1249" s="222"/>
    </row>
    <row r="1250" ht="15" spans="1:51">
      <c r="A1250" s="220"/>
      <c r="B1250" s="224"/>
      <c r="C1250" s="283" t="s">
        <v>1085</v>
      </c>
      <c r="D1250" s="111" t="s">
        <v>25</v>
      </c>
      <c r="E1250" s="111" t="s">
        <v>1086</v>
      </c>
      <c r="F1250" s="307" t="s">
        <v>1288</v>
      </c>
      <c r="G1250" s="307" t="s">
        <v>1288</v>
      </c>
      <c r="H1250" s="307" t="s">
        <v>1288</v>
      </c>
      <c r="I1250" s="307" t="s">
        <v>1288</v>
      </c>
      <c r="J1250" s="259">
        <v>0.9</v>
      </c>
      <c r="K1250" s="260">
        <v>1</v>
      </c>
      <c r="L1250" s="260">
        <v>0.909090909090909</v>
      </c>
      <c r="M1250" s="261">
        <v>0.921052631578947</v>
      </c>
      <c r="N1250" s="261">
        <v>0.948351648351648</v>
      </c>
      <c r="O1250" s="262">
        <v>0.9</v>
      </c>
      <c r="P1250" s="263">
        <v>0.993401759530792</v>
      </c>
      <c r="Q1250" s="260">
        <v>0.966769230769231</v>
      </c>
      <c r="R1250" s="260">
        <v>0.988736360436466</v>
      </c>
      <c r="S1250" s="260">
        <v>0.989565189342623</v>
      </c>
      <c r="T1250" s="262">
        <v>0.9</v>
      </c>
      <c r="U1250" s="260">
        <v>0.928152492668622</v>
      </c>
      <c r="V1250" s="260">
        <v>0.921846153846154</v>
      </c>
      <c r="W1250" s="260">
        <v>0.938049982400563</v>
      </c>
      <c r="X1250" s="260">
        <v>0.936907296303464</v>
      </c>
      <c r="Y1250" s="262">
        <v>0.92</v>
      </c>
      <c r="Z1250" s="262">
        <v>0.940883634100809</v>
      </c>
      <c r="AA1250" s="262">
        <v>0.9433465085639</v>
      </c>
      <c r="AB1250" s="262">
        <v>0.956553755522828</v>
      </c>
      <c r="AC1250" s="262">
        <v>0.954667981591058</v>
      </c>
      <c r="AD1250" s="262">
        <v>0.92</v>
      </c>
      <c r="AE1250" s="260">
        <v>0.99687825182102</v>
      </c>
      <c r="AF1250" s="260">
        <v>0.99728813559322</v>
      </c>
      <c r="AG1250" s="260">
        <v>0.998940116587175</v>
      </c>
      <c r="AH1250" s="260">
        <v>0.997705731037519</v>
      </c>
      <c r="AI1250" s="262">
        <v>0.92</v>
      </c>
      <c r="AJ1250" s="260">
        <v>0.962168396770473</v>
      </c>
      <c r="AK1250" s="260">
        <v>0.963087248322148</v>
      </c>
      <c r="AL1250" s="260">
        <v>0.974285714285714</v>
      </c>
      <c r="AM1250" s="260">
        <v>0.973592825383775</v>
      </c>
      <c r="AN1250" s="259">
        <v>0.99</v>
      </c>
      <c r="AO1250" s="264">
        <v>1</v>
      </c>
      <c r="AP1250" s="264">
        <v>1</v>
      </c>
      <c r="AQ1250" s="264">
        <v>1</v>
      </c>
      <c r="AR1250" s="265">
        <v>1</v>
      </c>
      <c r="AS1250" s="286">
        <v>0.0721861525408278</v>
      </c>
      <c r="AT1250" s="267">
        <v>0.0588235294117647</v>
      </c>
      <c r="AU1250" s="268">
        <v>0</v>
      </c>
      <c r="AV1250" s="268">
        <v>0.0769230769230769</v>
      </c>
      <c r="AW1250" s="268">
        <v>0.0568862275449102</v>
      </c>
      <c r="AX1250" s="224"/>
      <c r="AY1250" s="222"/>
    </row>
    <row r="1251" ht="15" spans="1:51">
      <c r="A1251" s="220"/>
      <c r="B1251" s="224"/>
      <c r="C1251" s="283" t="s">
        <v>1085</v>
      </c>
      <c r="D1251" s="111" t="s">
        <v>25</v>
      </c>
      <c r="E1251" s="111" t="s">
        <v>1086</v>
      </c>
      <c r="F1251" s="307" t="s">
        <v>1289</v>
      </c>
      <c r="G1251" s="307" t="s">
        <v>1289</v>
      </c>
      <c r="H1251" s="307" t="s">
        <v>1289</v>
      </c>
      <c r="I1251" s="307" t="s">
        <v>1289</v>
      </c>
      <c r="J1251" s="259">
        <v>0.9</v>
      </c>
      <c r="K1251" s="260">
        <v>0.976190476190476</v>
      </c>
      <c r="L1251" s="260">
        <v>0.882352941176471</v>
      </c>
      <c r="M1251" s="261">
        <v>0.923076923076923</v>
      </c>
      <c r="N1251" s="261">
        <v>0.915201654601861</v>
      </c>
      <c r="O1251" s="262">
        <v>0.9</v>
      </c>
      <c r="P1251" s="263">
        <v>0.977720964207451</v>
      </c>
      <c r="Q1251" s="260">
        <v>0.974417282546902</v>
      </c>
      <c r="R1251" s="260">
        <v>0.942121110739378</v>
      </c>
      <c r="S1251" s="260">
        <v>0.973919895740199</v>
      </c>
      <c r="T1251" s="262">
        <v>0.9</v>
      </c>
      <c r="U1251" s="260">
        <v>0.923666910153397</v>
      </c>
      <c r="V1251" s="260">
        <v>0.918703808982376</v>
      </c>
      <c r="W1251" s="260">
        <v>0.939779190364671</v>
      </c>
      <c r="X1251" s="260">
        <v>0.936792495718983</v>
      </c>
      <c r="Y1251" s="262">
        <v>0.92</v>
      </c>
      <c r="Z1251" s="262">
        <v>0.945132743362832</v>
      </c>
      <c r="AA1251" s="262">
        <v>0.912234042553192</v>
      </c>
      <c r="AB1251" s="262">
        <v>0.959422283356259</v>
      </c>
      <c r="AC1251" s="262">
        <v>0.940908256319236</v>
      </c>
      <c r="AD1251" s="262">
        <v>0.92</v>
      </c>
      <c r="AE1251" s="260">
        <v>0.997315436241611</v>
      </c>
      <c r="AF1251" s="260">
        <v>0.987961165048544</v>
      </c>
      <c r="AG1251" s="260">
        <v>0.997267759562842</v>
      </c>
      <c r="AH1251" s="260">
        <v>0.998021304854579</v>
      </c>
      <c r="AI1251" s="262">
        <v>0.92</v>
      </c>
      <c r="AJ1251" s="260">
        <v>0.966862037871957</v>
      </c>
      <c r="AK1251" s="260">
        <v>0.947033054559936</v>
      </c>
      <c r="AL1251" s="260">
        <v>0.977288059365865</v>
      </c>
      <c r="AM1251" s="260">
        <v>0.969812735600503</v>
      </c>
      <c r="AN1251" s="259">
        <v>0.99</v>
      </c>
      <c r="AO1251" s="264">
        <v>1</v>
      </c>
      <c r="AP1251" s="264">
        <v>1</v>
      </c>
      <c r="AQ1251" s="264">
        <v>1</v>
      </c>
      <c r="AR1251" s="265">
        <v>1</v>
      </c>
      <c r="AS1251" s="286">
        <v>0.0721861525408278</v>
      </c>
      <c r="AT1251" s="267">
        <v>0</v>
      </c>
      <c r="AU1251" s="268">
        <v>0</v>
      </c>
      <c r="AV1251" s="268">
        <v>0</v>
      </c>
      <c r="AW1251" s="268">
        <v>0.0345821325648415</v>
      </c>
      <c r="AX1251" s="224"/>
      <c r="AY1251" s="222"/>
    </row>
    <row r="1252" ht="15" spans="1:51">
      <c r="A1252" s="220"/>
      <c r="B1252" s="224"/>
      <c r="C1252" s="283" t="s">
        <v>1085</v>
      </c>
      <c r="D1252" s="111" t="s">
        <v>25</v>
      </c>
      <c r="E1252" s="111" t="s">
        <v>1086</v>
      </c>
      <c r="F1252" s="307" t="s">
        <v>1290</v>
      </c>
      <c r="G1252" s="307" t="s">
        <v>1290</v>
      </c>
      <c r="H1252" s="307" t="s">
        <v>1290</v>
      </c>
      <c r="I1252" s="307" t="s">
        <v>1290</v>
      </c>
      <c r="J1252" s="259">
        <v>0.9</v>
      </c>
      <c r="K1252" s="260">
        <v>0.9</v>
      </c>
      <c r="L1252" s="260">
        <v>0.857142857142857</v>
      </c>
      <c r="M1252" s="261">
        <v>0.942857142857143</v>
      </c>
      <c r="N1252" s="261">
        <v>0.883014623172103</v>
      </c>
      <c r="O1252" s="262">
        <v>0.9</v>
      </c>
      <c r="P1252" s="263">
        <v>0.98762286130324</v>
      </c>
      <c r="Q1252" s="260">
        <v>0.986276849642005</v>
      </c>
      <c r="R1252" s="260">
        <v>0.985220020154518</v>
      </c>
      <c r="S1252" s="260">
        <v>0.976982858575413</v>
      </c>
      <c r="T1252" s="262">
        <v>0.9</v>
      </c>
      <c r="U1252" s="260">
        <v>0.965780851838369</v>
      </c>
      <c r="V1252" s="260">
        <v>0.970167064439141</v>
      </c>
      <c r="W1252" s="260">
        <v>0.960026872690628</v>
      </c>
      <c r="X1252" s="260">
        <v>0.958274576164959</v>
      </c>
      <c r="Y1252" s="262">
        <v>0.92</v>
      </c>
      <c r="Z1252" s="262">
        <v>0.96229600450197</v>
      </c>
      <c r="AA1252" s="262">
        <v>0.96144578313253</v>
      </c>
      <c r="AB1252" s="262">
        <v>0.982558139534884</v>
      </c>
      <c r="AC1252" s="262">
        <v>0.966329747473106</v>
      </c>
      <c r="AD1252" s="262">
        <v>0.92</v>
      </c>
      <c r="AE1252" s="260">
        <v>1</v>
      </c>
      <c r="AF1252" s="260">
        <v>0.985576923076923</v>
      </c>
      <c r="AG1252" s="260">
        <v>0.991194968553459</v>
      </c>
      <c r="AH1252" s="260">
        <v>0.997046662728884</v>
      </c>
      <c r="AI1252" s="262">
        <v>0.92</v>
      </c>
      <c r="AJ1252" s="260">
        <v>0.975022104332449</v>
      </c>
      <c r="AK1252" s="260">
        <v>0.978460311128839</v>
      </c>
      <c r="AL1252" s="260">
        <v>0.989171270718232</v>
      </c>
      <c r="AM1252" s="260">
        <v>0.98211378676082</v>
      </c>
      <c r="AN1252" s="259">
        <v>0.99</v>
      </c>
      <c r="AO1252" s="264">
        <v>1</v>
      </c>
      <c r="AP1252" s="264">
        <v>1</v>
      </c>
      <c r="AQ1252" s="264">
        <v>1</v>
      </c>
      <c r="AR1252" s="265">
        <v>1</v>
      </c>
      <c r="AS1252" s="286">
        <v>0.0721861525408278</v>
      </c>
      <c r="AT1252" s="267">
        <v>0</v>
      </c>
      <c r="AU1252" s="268">
        <v>0</v>
      </c>
      <c r="AV1252" s="268">
        <v>0</v>
      </c>
      <c r="AW1252" s="268">
        <v>0.040983606557377</v>
      </c>
      <c r="AX1252" s="224"/>
      <c r="AY1252" s="222"/>
    </row>
    <row r="1253" ht="15" spans="1:51">
      <c r="A1253" s="220"/>
      <c r="B1253" s="224"/>
      <c r="C1253" s="283" t="s">
        <v>1085</v>
      </c>
      <c r="D1253" s="111" t="s">
        <v>25</v>
      </c>
      <c r="E1253" s="111" t="s">
        <v>1086</v>
      </c>
      <c r="F1253" s="307" t="s">
        <v>1291</v>
      </c>
      <c r="G1253" s="307" t="s">
        <v>1291</v>
      </c>
      <c r="H1253" s="307" t="s">
        <v>1291</v>
      </c>
      <c r="I1253" s="307" t="s">
        <v>1291</v>
      </c>
      <c r="J1253" s="259">
        <v>0.9</v>
      </c>
      <c r="K1253" s="260">
        <v>0.888888888888889</v>
      </c>
      <c r="L1253" s="260">
        <v>1</v>
      </c>
      <c r="M1253" s="261">
        <v>1</v>
      </c>
      <c r="N1253" s="261">
        <v>0.955371900826446</v>
      </c>
      <c r="O1253" s="262">
        <v>0.9</v>
      </c>
      <c r="P1253" s="263">
        <v>0.990893568582812</v>
      </c>
      <c r="Q1253" s="260">
        <v>0.990892531876138</v>
      </c>
      <c r="R1253" s="260">
        <v>0.988610478359909</v>
      </c>
      <c r="S1253" s="260">
        <v>0.98388583098802</v>
      </c>
      <c r="T1253" s="262">
        <v>0.9</v>
      </c>
      <c r="U1253" s="260">
        <v>0.959021058622652</v>
      </c>
      <c r="V1253" s="260">
        <v>0.969945355191257</v>
      </c>
      <c r="W1253" s="260">
        <v>0.966970387243736</v>
      </c>
      <c r="X1253" s="260">
        <v>0.963014619810216</v>
      </c>
      <c r="Y1253" s="262">
        <v>0.92</v>
      </c>
      <c r="Z1253" s="262">
        <v>0.94952380952381</v>
      </c>
      <c r="AA1253" s="262">
        <v>0.965583173996176</v>
      </c>
      <c r="AB1253" s="262">
        <v>0.967667436489607</v>
      </c>
      <c r="AC1253" s="262">
        <v>0.96612452087434</v>
      </c>
      <c r="AD1253" s="262">
        <v>0.92</v>
      </c>
      <c r="AE1253" s="260">
        <v>0.996396396396396</v>
      </c>
      <c r="AF1253" s="260">
        <v>0.985640648011782</v>
      </c>
      <c r="AG1253" s="260">
        <v>0.982032218091698</v>
      </c>
      <c r="AH1253" s="260">
        <v>0.987269415943884</v>
      </c>
      <c r="AI1253" s="262">
        <v>0.92</v>
      </c>
      <c r="AJ1253" s="260">
        <v>0.966880341880342</v>
      </c>
      <c r="AK1253" s="260">
        <v>0.979025293028994</v>
      </c>
      <c r="AL1253" s="260">
        <v>0.985131528783835</v>
      </c>
      <c r="AM1253" s="260">
        <v>0.97877636137365</v>
      </c>
      <c r="AN1253" s="259">
        <v>0.99</v>
      </c>
      <c r="AO1253" s="264">
        <v>1</v>
      </c>
      <c r="AP1253" s="264">
        <v>1</v>
      </c>
      <c r="AQ1253" s="264">
        <v>1</v>
      </c>
      <c r="AR1253" s="265">
        <v>1</v>
      </c>
      <c r="AS1253" s="286">
        <v>0.0721861525408278</v>
      </c>
      <c r="AT1253" s="267">
        <v>0</v>
      </c>
      <c r="AU1253" s="268">
        <v>0</v>
      </c>
      <c r="AV1253" s="268">
        <v>0</v>
      </c>
      <c r="AW1253" s="268">
        <v>0.0521472392638037</v>
      </c>
      <c r="AX1253" s="224"/>
      <c r="AY1253" s="222"/>
    </row>
    <row r="1254" ht="15" spans="1:51">
      <c r="A1254" s="220"/>
      <c r="B1254" s="224"/>
      <c r="C1254" s="283" t="s">
        <v>1085</v>
      </c>
      <c r="D1254" s="111" t="s">
        <v>25</v>
      </c>
      <c r="E1254" s="111" t="s">
        <v>1086</v>
      </c>
      <c r="F1254" s="307" t="s">
        <v>1292</v>
      </c>
      <c r="G1254" s="307" t="s">
        <v>1292</v>
      </c>
      <c r="H1254" s="307" t="s">
        <v>1292</v>
      </c>
      <c r="I1254" s="307" t="s">
        <v>1292</v>
      </c>
      <c r="J1254" s="259">
        <v>0.9</v>
      </c>
      <c r="K1254" s="260">
        <v>0.976744186046512</v>
      </c>
      <c r="L1254" s="260">
        <v>1</v>
      </c>
      <c r="M1254" s="261">
        <v>0.925</v>
      </c>
      <c r="N1254" s="261">
        <v>0.96361631753032</v>
      </c>
      <c r="O1254" s="262">
        <v>0.9</v>
      </c>
      <c r="P1254" s="263">
        <v>0.969063881076738</v>
      </c>
      <c r="Q1254" s="260">
        <v>0.968210089841051</v>
      </c>
      <c r="R1254" s="260">
        <v>0.971464019851117</v>
      </c>
      <c r="S1254" s="260">
        <v>0.957432838060933</v>
      </c>
      <c r="T1254" s="262">
        <v>0.9</v>
      </c>
      <c r="U1254" s="260">
        <v>0.961832061068702</v>
      </c>
      <c r="V1254" s="260">
        <v>0.960608154803041</v>
      </c>
      <c r="W1254" s="260">
        <v>0.968155500413565</v>
      </c>
      <c r="X1254" s="260">
        <v>0.967675971784482</v>
      </c>
      <c r="Y1254" s="262">
        <v>0.92</v>
      </c>
      <c r="Z1254" s="262">
        <v>0.965587044534413</v>
      </c>
      <c r="AA1254" s="262">
        <v>0.96625</v>
      </c>
      <c r="AB1254" s="262">
        <v>0.971207865168539</v>
      </c>
      <c r="AC1254" s="262">
        <v>0.92936762348827</v>
      </c>
      <c r="AD1254" s="262">
        <v>0.92</v>
      </c>
      <c r="AE1254" s="260">
        <v>0.999584026622296</v>
      </c>
      <c r="AF1254" s="260">
        <v>0.995028102031993</v>
      </c>
      <c r="AG1254" s="260">
        <v>0.996400625978091</v>
      </c>
      <c r="AH1254" s="260">
        <v>0.997123153513425</v>
      </c>
      <c r="AI1254" s="262">
        <v>0.92</v>
      </c>
      <c r="AJ1254" s="260">
        <v>0.975321077814153</v>
      </c>
      <c r="AK1254" s="260">
        <v>0.974187805963507</v>
      </c>
      <c r="AL1254" s="260">
        <v>0.980999479437793</v>
      </c>
      <c r="AM1254" s="260">
        <v>0.967929271040999</v>
      </c>
      <c r="AN1254" s="259">
        <v>0.99</v>
      </c>
      <c r="AO1254" s="264">
        <v>1</v>
      </c>
      <c r="AP1254" s="264">
        <v>1</v>
      </c>
      <c r="AQ1254" s="264">
        <v>1</v>
      </c>
      <c r="AR1254" s="265">
        <v>1</v>
      </c>
      <c r="AS1254" s="286">
        <v>0.0721861525408278</v>
      </c>
      <c r="AT1254" s="267">
        <v>0</v>
      </c>
      <c r="AU1254" s="268">
        <v>0</v>
      </c>
      <c r="AV1254" s="268">
        <v>0.111111111111111</v>
      </c>
      <c r="AW1254" s="268">
        <v>0.0450819672131148</v>
      </c>
      <c r="AX1254" s="224"/>
      <c r="AY1254" s="222"/>
    </row>
    <row r="1255" ht="15" spans="1:51">
      <c r="A1255" s="220"/>
      <c r="B1255" s="224"/>
      <c r="C1255" s="283" t="s">
        <v>1085</v>
      </c>
      <c r="D1255" s="111" t="s">
        <v>25</v>
      </c>
      <c r="E1255" s="111" t="s">
        <v>1086</v>
      </c>
      <c r="F1255" s="307" t="s">
        <v>1293</v>
      </c>
      <c r="G1255" s="307" t="s">
        <v>1293</v>
      </c>
      <c r="H1255" s="307" t="s">
        <v>1293</v>
      </c>
      <c r="I1255" s="307" t="s">
        <v>1293</v>
      </c>
      <c r="J1255" s="259">
        <v>0.9</v>
      </c>
      <c r="K1255" s="260">
        <v>0.939393939393939</v>
      </c>
      <c r="L1255" s="260">
        <v>0.96551724137931</v>
      </c>
      <c r="M1255" s="261">
        <v>0.96969696969697</v>
      </c>
      <c r="N1255" s="261">
        <v>0.958974358974359</v>
      </c>
      <c r="O1255" s="262">
        <v>0.9</v>
      </c>
      <c r="P1255" s="263">
        <v>0.98746676794531</v>
      </c>
      <c r="Q1255" s="260">
        <v>0.987375415282392</v>
      </c>
      <c r="R1255" s="260">
        <v>0.989544436146378</v>
      </c>
      <c r="S1255" s="260">
        <v>0.982175686796351</v>
      </c>
      <c r="T1255" s="262">
        <v>0.9</v>
      </c>
      <c r="U1255" s="260">
        <v>0.965438663121914</v>
      </c>
      <c r="V1255" s="260">
        <v>0.957475083056478</v>
      </c>
      <c r="W1255" s="260">
        <v>0.966019417475728</v>
      </c>
      <c r="X1255" s="260">
        <v>0.966224852485424</v>
      </c>
      <c r="Y1255" s="262">
        <v>0.92</v>
      </c>
      <c r="Z1255" s="262">
        <v>0.956078930617441</v>
      </c>
      <c r="AA1255" s="262">
        <v>0.966577540106952</v>
      </c>
      <c r="AB1255" s="262">
        <v>0.965439519158527</v>
      </c>
      <c r="AC1255" s="262">
        <v>0.968587718342594</v>
      </c>
      <c r="AD1255" s="262">
        <v>0.92</v>
      </c>
      <c r="AE1255" s="260">
        <v>1</v>
      </c>
      <c r="AF1255" s="260">
        <v>0.997306034482759</v>
      </c>
      <c r="AG1255" s="260">
        <v>0.994063520332443</v>
      </c>
      <c r="AH1255" s="260">
        <v>0.99447330606831</v>
      </c>
      <c r="AI1255" s="262">
        <v>0.92</v>
      </c>
      <c r="AJ1255" s="260">
        <v>0.975499524262607</v>
      </c>
      <c r="AK1255" s="260">
        <v>0.975588104749223</v>
      </c>
      <c r="AL1255" s="260">
        <v>0.979551122194514</v>
      </c>
      <c r="AM1255" s="260">
        <v>0.983003000165363</v>
      </c>
      <c r="AN1255" s="259">
        <v>0.99</v>
      </c>
      <c r="AO1255" s="264">
        <v>1</v>
      </c>
      <c r="AP1255" s="264">
        <v>1</v>
      </c>
      <c r="AQ1255" s="264">
        <v>1</v>
      </c>
      <c r="AR1255" s="265">
        <v>1</v>
      </c>
      <c r="AS1255" s="286">
        <v>0.0721861525408278</v>
      </c>
      <c r="AT1255" s="267">
        <v>0</v>
      </c>
      <c r="AU1255" s="268">
        <v>0.0769230769230769</v>
      </c>
      <c r="AV1255" s="268">
        <v>0.157894736842105</v>
      </c>
      <c r="AW1255" s="268">
        <v>0.0501567398119122</v>
      </c>
      <c r="AX1255" s="224"/>
      <c r="AY1255" s="222"/>
    </row>
    <row r="1256" ht="15" spans="1:51">
      <c r="A1256" s="220"/>
      <c r="B1256" s="224"/>
      <c r="C1256" s="283" t="s">
        <v>1085</v>
      </c>
      <c r="D1256" s="111" t="s">
        <v>25</v>
      </c>
      <c r="E1256" s="111" t="s">
        <v>1086</v>
      </c>
      <c r="F1256" s="307" t="s">
        <v>1294</v>
      </c>
      <c r="G1256" s="307" t="s">
        <v>1294</v>
      </c>
      <c r="H1256" s="307" t="s">
        <v>1294</v>
      </c>
      <c r="I1256" s="307" t="s">
        <v>1294</v>
      </c>
      <c r="J1256" s="259">
        <v>0.9</v>
      </c>
      <c r="K1256" s="260">
        <v>1</v>
      </c>
      <c r="L1256" s="260">
        <v>0.894736842105263</v>
      </c>
      <c r="M1256" s="261">
        <v>1</v>
      </c>
      <c r="N1256" s="261">
        <v>0.970982142857143</v>
      </c>
      <c r="O1256" s="262">
        <v>0.9</v>
      </c>
      <c r="P1256" s="263">
        <v>0.983706720977597</v>
      </c>
      <c r="Q1256" s="260">
        <v>0.92156862745098</v>
      </c>
      <c r="R1256" s="260">
        <v>0.99644128113879</v>
      </c>
      <c r="S1256" s="260">
        <v>0.985717758599733</v>
      </c>
      <c r="T1256" s="262">
        <v>0.9</v>
      </c>
      <c r="U1256" s="260">
        <v>0.959945689069925</v>
      </c>
      <c r="V1256" s="260">
        <v>0.943627450980392</v>
      </c>
      <c r="W1256" s="260">
        <v>0.963701067615658</v>
      </c>
      <c r="X1256" s="260">
        <v>0.959462744621369</v>
      </c>
      <c r="Y1256" s="262">
        <v>0.92</v>
      </c>
      <c r="Z1256" s="262">
        <v>0.955916473317865</v>
      </c>
      <c r="AA1256" s="262">
        <v>0.945558739255014</v>
      </c>
      <c r="AB1256" s="262">
        <v>0.971291866028708</v>
      </c>
      <c r="AC1256" s="262">
        <v>0.972282817913512</v>
      </c>
      <c r="AD1256" s="262">
        <v>0.92</v>
      </c>
      <c r="AE1256" s="260">
        <v>0.998556998556999</v>
      </c>
      <c r="AF1256" s="260">
        <v>0.998897464167585</v>
      </c>
      <c r="AG1256" s="260">
        <v>0.992779783393502</v>
      </c>
      <c r="AH1256" s="260">
        <v>0.997796983562108</v>
      </c>
      <c r="AI1256" s="262">
        <v>0.92</v>
      </c>
      <c r="AJ1256" s="260">
        <v>0.975599315068493</v>
      </c>
      <c r="AK1256" s="260">
        <v>0.967381974248927</v>
      </c>
      <c r="AL1256" s="260">
        <v>0.986220472440945</v>
      </c>
      <c r="AM1256" s="260">
        <v>0.985154333079033</v>
      </c>
      <c r="AN1256" s="259">
        <v>0.99</v>
      </c>
      <c r="AO1256" s="264">
        <v>1</v>
      </c>
      <c r="AP1256" s="264">
        <v>1</v>
      </c>
      <c r="AQ1256" s="264">
        <v>1</v>
      </c>
      <c r="AR1256" s="265">
        <v>1</v>
      </c>
      <c r="AS1256" s="286">
        <v>0.0721861525408278</v>
      </c>
      <c r="AT1256" s="267">
        <v>0</v>
      </c>
      <c r="AU1256" s="268">
        <v>0.25</v>
      </c>
      <c r="AV1256" s="268">
        <v>0</v>
      </c>
      <c r="AW1256" s="268">
        <v>0.0887096774193548</v>
      </c>
      <c r="AX1256" s="224"/>
      <c r="AY1256" s="222"/>
    </row>
    <row r="1257" ht="15" spans="1:51">
      <c r="A1257" s="220"/>
      <c r="B1257" s="224"/>
      <c r="C1257" s="283" t="s">
        <v>1085</v>
      </c>
      <c r="D1257" s="111" t="s">
        <v>25</v>
      </c>
      <c r="E1257" s="111" t="s">
        <v>1086</v>
      </c>
      <c r="F1257" s="307" t="s">
        <v>1295</v>
      </c>
      <c r="G1257" s="307" t="s">
        <v>1295</v>
      </c>
      <c r="H1257" s="307" t="s">
        <v>1295</v>
      </c>
      <c r="I1257" s="307" t="s">
        <v>1295</v>
      </c>
      <c r="J1257" s="259">
        <v>0.9</v>
      </c>
      <c r="K1257" s="260">
        <v>0.947368421052632</v>
      </c>
      <c r="L1257" s="260">
        <v>0.861111111111111</v>
      </c>
      <c r="M1257" s="261">
        <v>0.925</v>
      </c>
      <c r="N1257" s="261">
        <v>0.916573971078977</v>
      </c>
      <c r="O1257" s="262">
        <v>0.9</v>
      </c>
      <c r="P1257" s="263">
        <v>0.975741239892183</v>
      </c>
      <c r="Q1257" s="260">
        <v>0.988787666433076</v>
      </c>
      <c r="R1257" s="260">
        <v>0.99011939069576</v>
      </c>
      <c r="S1257" s="260">
        <v>0.986384555158783</v>
      </c>
      <c r="T1257" s="262">
        <v>0.9</v>
      </c>
      <c r="U1257" s="260">
        <v>0.917340521114106</v>
      </c>
      <c r="V1257" s="260">
        <v>0.935529081990189</v>
      </c>
      <c r="W1257" s="260">
        <v>0.928365582544257</v>
      </c>
      <c r="X1257" s="260">
        <v>0.938262646323066</v>
      </c>
      <c r="Y1257" s="262">
        <v>0.92</v>
      </c>
      <c r="Z1257" s="262">
        <v>0.929068150208623</v>
      </c>
      <c r="AA1257" s="262">
        <v>0.907467532467532</v>
      </c>
      <c r="AB1257" s="262">
        <v>0.934152765583846</v>
      </c>
      <c r="AC1257" s="262">
        <v>0.928313992633372</v>
      </c>
      <c r="AD1257" s="262">
        <v>0.92</v>
      </c>
      <c r="AE1257" s="260">
        <v>1</v>
      </c>
      <c r="AF1257" s="260">
        <v>1</v>
      </c>
      <c r="AG1257" s="260">
        <v>1</v>
      </c>
      <c r="AH1257" s="260">
        <v>0.99832144355854</v>
      </c>
      <c r="AI1257" s="262">
        <v>0.92</v>
      </c>
      <c r="AJ1257" s="260">
        <v>0.955786026200873</v>
      </c>
      <c r="AK1257" s="260">
        <v>0.95007342143906</v>
      </c>
      <c r="AL1257" s="260">
        <v>0.967208520179372</v>
      </c>
      <c r="AM1257" s="260">
        <v>0.964327123753575</v>
      </c>
      <c r="AN1257" s="259">
        <v>0.99</v>
      </c>
      <c r="AO1257" s="264">
        <v>1</v>
      </c>
      <c r="AP1257" s="264">
        <v>1</v>
      </c>
      <c r="AQ1257" s="264">
        <v>1</v>
      </c>
      <c r="AR1257" s="265">
        <v>1</v>
      </c>
      <c r="AS1257" s="286">
        <v>0.0721861525408278</v>
      </c>
      <c r="AT1257" s="267">
        <v>0</v>
      </c>
      <c r="AU1257" s="268">
        <v>0</v>
      </c>
      <c r="AV1257" s="268">
        <v>0</v>
      </c>
      <c r="AW1257" s="268">
        <v>0.0483091787439614</v>
      </c>
      <c r="AX1257" s="224"/>
      <c r="AY1257" s="222"/>
    </row>
    <row r="1258" ht="15" spans="1:51">
      <c r="A1258" s="220"/>
      <c r="B1258" s="224"/>
      <c r="C1258" s="283" t="s">
        <v>1085</v>
      </c>
      <c r="D1258" s="111" t="s">
        <v>25</v>
      </c>
      <c r="E1258" s="111" t="s">
        <v>1086</v>
      </c>
      <c r="F1258" s="307" t="s">
        <v>1296</v>
      </c>
      <c r="G1258" s="307" t="s">
        <v>1296</v>
      </c>
      <c r="H1258" s="307" t="s">
        <v>1296</v>
      </c>
      <c r="I1258" s="307" t="s">
        <v>1296</v>
      </c>
      <c r="J1258" s="259">
        <v>0.9</v>
      </c>
      <c r="K1258" s="260">
        <v>1</v>
      </c>
      <c r="L1258" s="260">
        <v>1</v>
      </c>
      <c r="M1258" s="261">
        <v>0.961538461538462</v>
      </c>
      <c r="N1258" s="261">
        <v>0.982142857142857</v>
      </c>
      <c r="O1258" s="262">
        <v>0.9</v>
      </c>
      <c r="P1258" s="263">
        <v>0.993670886075949</v>
      </c>
      <c r="Q1258" s="260">
        <v>0.994480220791168</v>
      </c>
      <c r="R1258" s="260">
        <v>0.941309255079007</v>
      </c>
      <c r="S1258" s="260">
        <v>0.971317452600875</v>
      </c>
      <c r="T1258" s="262">
        <v>0.9</v>
      </c>
      <c r="U1258" s="260">
        <v>0.972957422324511</v>
      </c>
      <c r="V1258" s="260">
        <v>0.987120515179393</v>
      </c>
      <c r="W1258" s="260">
        <v>0.91196388261851</v>
      </c>
      <c r="X1258" s="260">
        <v>0.968170304224343</v>
      </c>
      <c r="Y1258" s="262">
        <v>0.92</v>
      </c>
      <c r="Z1258" s="262">
        <v>0.982727272727273</v>
      </c>
      <c r="AA1258" s="262">
        <v>0.970689655172414</v>
      </c>
      <c r="AB1258" s="262">
        <v>0.978549540347293</v>
      </c>
      <c r="AC1258" s="262">
        <v>0.928072419561153</v>
      </c>
      <c r="AD1258" s="262">
        <v>0.92</v>
      </c>
      <c r="AE1258" s="260">
        <v>0.998073217726397</v>
      </c>
      <c r="AF1258" s="260">
        <v>0.996719160104987</v>
      </c>
      <c r="AG1258" s="260">
        <v>0.997148288973384</v>
      </c>
      <c r="AH1258" s="260">
        <v>0.997881682329379</v>
      </c>
      <c r="AI1258" s="262">
        <v>0.92</v>
      </c>
      <c r="AJ1258" s="260">
        <v>0.983086680761099</v>
      </c>
      <c r="AK1258" s="260">
        <v>0.98620275944811</v>
      </c>
      <c r="AL1258" s="260">
        <v>0.987277353689567</v>
      </c>
      <c r="AM1258" s="260">
        <v>0.970612492215508</v>
      </c>
      <c r="AN1258" s="259">
        <v>0.99</v>
      </c>
      <c r="AO1258" s="264">
        <v>1</v>
      </c>
      <c r="AP1258" s="264">
        <v>1</v>
      </c>
      <c r="AQ1258" s="264">
        <v>1</v>
      </c>
      <c r="AR1258" s="265">
        <v>1</v>
      </c>
      <c r="AS1258" s="286">
        <v>0.0721861525408278</v>
      </c>
      <c r="AT1258" s="267">
        <v>0</v>
      </c>
      <c r="AU1258" s="268">
        <v>0</v>
      </c>
      <c r="AV1258" s="268">
        <v>0</v>
      </c>
      <c r="AW1258" s="268">
        <v>0.0446428571428571</v>
      </c>
      <c r="AX1258" s="224"/>
      <c r="AY1258" s="222"/>
    </row>
    <row r="1259" ht="15" spans="1:51">
      <c r="A1259" s="220"/>
      <c r="B1259" s="224"/>
      <c r="C1259" s="283" t="s">
        <v>1085</v>
      </c>
      <c r="D1259" s="111" t="s">
        <v>25</v>
      </c>
      <c r="E1259" s="111" t="s">
        <v>1086</v>
      </c>
      <c r="F1259" s="307" t="s">
        <v>1297</v>
      </c>
      <c r="G1259" s="307" t="s">
        <v>1297</v>
      </c>
      <c r="H1259" s="307" t="s">
        <v>1297</v>
      </c>
      <c r="I1259" s="307" t="s">
        <v>1297</v>
      </c>
      <c r="J1259" s="259">
        <v>0.9</v>
      </c>
      <c r="K1259" s="260">
        <v>0.972972972972973</v>
      </c>
      <c r="L1259" s="260">
        <v>0.971428571428571</v>
      </c>
      <c r="M1259" s="261">
        <v>0.941176470588235</v>
      </c>
      <c r="N1259" s="261">
        <v>0.921911421911422</v>
      </c>
      <c r="O1259" s="262">
        <v>0.9</v>
      </c>
      <c r="P1259" s="263">
        <v>0.987505577867024</v>
      </c>
      <c r="Q1259" s="260">
        <v>0.984540276647681</v>
      </c>
      <c r="R1259" s="260">
        <v>0.98999165971643</v>
      </c>
      <c r="S1259" s="260">
        <v>0.970802215403616</v>
      </c>
      <c r="T1259" s="262">
        <v>0.9</v>
      </c>
      <c r="U1259" s="260">
        <v>0.846497099509148</v>
      </c>
      <c r="V1259" s="260">
        <v>0.855166802278275</v>
      </c>
      <c r="W1259" s="260">
        <v>0.847789824854045</v>
      </c>
      <c r="X1259" s="260">
        <v>0.872961654991412</v>
      </c>
      <c r="Y1259" s="262">
        <v>0.92</v>
      </c>
      <c r="Z1259" s="262">
        <v>0.839072382290935</v>
      </c>
      <c r="AA1259" s="262">
        <v>0.838660578386606</v>
      </c>
      <c r="AB1259" s="262">
        <v>0.887600356824264</v>
      </c>
      <c r="AC1259" s="262">
        <v>0.86355640841129</v>
      </c>
      <c r="AD1259" s="262">
        <v>0.92</v>
      </c>
      <c r="AE1259" s="260">
        <v>0.995951417004049</v>
      </c>
      <c r="AF1259" s="260">
        <v>1</v>
      </c>
      <c r="AG1259" s="260">
        <v>0.98443579766537</v>
      </c>
      <c r="AH1259" s="260">
        <v>0.992032520325203</v>
      </c>
      <c r="AI1259" s="262">
        <v>0.92</v>
      </c>
      <c r="AJ1259" s="260">
        <v>0.902565502183406</v>
      </c>
      <c r="AK1259" s="260">
        <v>0.912997347480106</v>
      </c>
      <c r="AL1259" s="260">
        <v>0.921590909090909</v>
      </c>
      <c r="AM1259" s="260">
        <v>0.930592430631475</v>
      </c>
      <c r="AN1259" s="259">
        <v>0.99</v>
      </c>
      <c r="AO1259" s="264">
        <v>1</v>
      </c>
      <c r="AP1259" s="264">
        <v>1</v>
      </c>
      <c r="AQ1259" s="264">
        <v>1</v>
      </c>
      <c r="AR1259" s="265">
        <v>1</v>
      </c>
      <c r="AS1259" s="286">
        <v>0.0721861525408278</v>
      </c>
      <c r="AT1259" s="267">
        <v>0</v>
      </c>
      <c r="AU1259" s="268">
        <v>0</v>
      </c>
      <c r="AV1259" s="268">
        <v>0</v>
      </c>
      <c r="AW1259" s="268">
        <v>0.0441176470588235</v>
      </c>
      <c r="AX1259" s="224"/>
      <c r="AY1259" s="222"/>
    </row>
    <row r="1260" ht="15" spans="1:51">
      <c r="A1260" s="220"/>
      <c r="B1260" s="224"/>
      <c r="C1260" s="283" t="s">
        <v>1085</v>
      </c>
      <c r="D1260" s="111" t="s">
        <v>25</v>
      </c>
      <c r="E1260" s="111" t="s">
        <v>1086</v>
      </c>
      <c r="F1260" s="307" t="s">
        <v>1298</v>
      </c>
      <c r="G1260" s="307" t="s">
        <v>1298</v>
      </c>
      <c r="H1260" s="307" t="s">
        <v>1298</v>
      </c>
      <c r="I1260" s="307" t="s">
        <v>1298</v>
      </c>
      <c r="J1260" s="259">
        <v>0.9</v>
      </c>
      <c r="K1260" s="260">
        <v>1</v>
      </c>
      <c r="L1260" s="260">
        <v>1</v>
      </c>
      <c r="M1260" s="261">
        <v>0.962962962962963</v>
      </c>
      <c r="N1260" s="261">
        <v>0.981366459627329</v>
      </c>
      <c r="O1260" s="262">
        <v>0.9</v>
      </c>
      <c r="P1260" s="263">
        <v>0.987347294938918</v>
      </c>
      <c r="Q1260" s="260">
        <v>0.976248976248976</v>
      </c>
      <c r="R1260" s="260">
        <v>0.982629107981221</v>
      </c>
      <c r="S1260" s="260">
        <v>0.984487340598669</v>
      </c>
      <c r="T1260" s="262">
        <v>0.9</v>
      </c>
      <c r="U1260" s="260">
        <v>0.947643979057592</v>
      </c>
      <c r="V1260" s="260">
        <v>0.943488943488944</v>
      </c>
      <c r="W1260" s="260">
        <v>0.946478873239437</v>
      </c>
      <c r="X1260" s="260">
        <v>0.957788261469685</v>
      </c>
      <c r="Y1260" s="262">
        <v>0.92</v>
      </c>
      <c r="Z1260" s="262" t="s">
        <v>33</v>
      </c>
      <c r="AA1260" s="262" t="s">
        <v>33</v>
      </c>
      <c r="AB1260" s="262" t="s">
        <v>33</v>
      </c>
      <c r="AC1260" s="262" t="s">
        <v>33</v>
      </c>
      <c r="AD1260" s="262">
        <v>0.92</v>
      </c>
      <c r="AE1260" s="260">
        <v>1</v>
      </c>
      <c r="AF1260" s="260">
        <v>1</v>
      </c>
      <c r="AG1260" s="260">
        <v>0.985915492957746</v>
      </c>
      <c r="AH1260" s="260">
        <v>0.999014616521596</v>
      </c>
      <c r="AI1260" s="262">
        <v>0.92</v>
      </c>
      <c r="AJ1260" s="260">
        <v>0.963787085514834</v>
      </c>
      <c r="AK1260" s="260">
        <v>0.960687960687961</v>
      </c>
      <c r="AL1260" s="260">
        <v>0.967605633802817</v>
      </c>
      <c r="AM1260" s="260">
        <v>0.977173935436023</v>
      </c>
      <c r="AN1260" s="259">
        <v>0.99</v>
      </c>
      <c r="AO1260" s="264">
        <v>1</v>
      </c>
      <c r="AP1260" s="264">
        <v>1</v>
      </c>
      <c r="AQ1260" s="264">
        <v>1</v>
      </c>
      <c r="AR1260" s="265">
        <v>1</v>
      </c>
      <c r="AS1260" s="286">
        <v>0.0721861525408278</v>
      </c>
      <c r="AT1260" s="267">
        <v>0</v>
      </c>
      <c r="AU1260" s="268">
        <v>0</v>
      </c>
      <c r="AV1260" s="268">
        <v>0.142857142857143</v>
      </c>
      <c r="AW1260" s="268">
        <v>0.0701754385964912</v>
      </c>
      <c r="AX1260" s="224"/>
      <c r="AY1260" s="222"/>
    </row>
    <row r="1261" ht="15" spans="1:51">
      <c r="A1261" s="220"/>
      <c r="B1261" s="224"/>
      <c r="C1261" s="283" t="s">
        <v>1085</v>
      </c>
      <c r="D1261" s="111" t="s">
        <v>25</v>
      </c>
      <c r="E1261" s="111" t="s">
        <v>1086</v>
      </c>
      <c r="F1261" s="307" t="s">
        <v>1299</v>
      </c>
      <c r="G1261" s="307" t="s">
        <v>1299</v>
      </c>
      <c r="H1261" s="307" t="s">
        <v>1299</v>
      </c>
      <c r="I1261" s="307" t="s">
        <v>1299</v>
      </c>
      <c r="J1261" s="259">
        <v>0.9</v>
      </c>
      <c r="K1261" s="260">
        <v>1</v>
      </c>
      <c r="L1261" s="260">
        <v>1</v>
      </c>
      <c r="M1261" s="261">
        <v>1</v>
      </c>
      <c r="N1261" s="261">
        <v>0.979865771812081</v>
      </c>
      <c r="O1261" s="262">
        <v>0.9</v>
      </c>
      <c r="P1261" s="263">
        <v>0.979776847977685</v>
      </c>
      <c r="Q1261" s="260">
        <v>0.989473684210526</v>
      </c>
      <c r="R1261" s="260">
        <v>0.978436657681941</v>
      </c>
      <c r="S1261" s="260">
        <v>0.979768059242699</v>
      </c>
      <c r="T1261" s="262">
        <v>0.9</v>
      </c>
      <c r="U1261" s="260">
        <v>0.905857740585774</v>
      </c>
      <c r="V1261" s="260">
        <v>0.970760233918129</v>
      </c>
      <c r="W1261" s="260">
        <v>0.973045822102426</v>
      </c>
      <c r="X1261" s="260">
        <v>0.930473662148945</v>
      </c>
      <c r="Y1261" s="262">
        <v>0.92</v>
      </c>
      <c r="Z1261" s="262" t="s">
        <v>33</v>
      </c>
      <c r="AA1261" s="262" t="s">
        <v>33</v>
      </c>
      <c r="AB1261" s="262" t="s">
        <v>33</v>
      </c>
      <c r="AC1261" s="262" t="s">
        <v>33</v>
      </c>
      <c r="AD1261" s="262">
        <v>0.92</v>
      </c>
      <c r="AE1261" s="260">
        <v>1</v>
      </c>
      <c r="AF1261" s="260">
        <v>1</v>
      </c>
      <c r="AG1261" s="260">
        <v>0.990384615384615</v>
      </c>
      <c r="AH1261" s="260">
        <v>0.995592948717949</v>
      </c>
      <c r="AI1261" s="262">
        <v>0.92</v>
      </c>
      <c r="AJ1261" s="260">
        <v>0.974198047419805</v>
      </c>
      <c r="AK1261" s="260">
        <v>0.978947368421053</v>
      </c>
      <c r="AL1261" s="260">
        <v>0.983153638814016</v>
      </c>
      <c r="AM1261" s="260">
        <v>0.982478692189465</v>
      </c>
      <c r="AN1261" s="259">
        <v>0.99</v>
      </c>
      <c r="AO1261" s="264">
        <v>1</v>
      </c>
      <c r="AP1261" s="264">
        <v>1</v>
      </c>
      <c r="AQ1261" s="264">
        <v>1</v>
      </c>
      <c r="AR1261" s="265">
        <v>1</v>
      </c>
      <c r="AS1261" s="286">
        <v>0.0721861525408278</v>
      </c>
      <c r="AT1261" s="267">
        <v>0</v>
      </c>
      <c r="AU1261" s="268">
        <v>0</v>
      </c>
      <c r="AV1261" s="268">
        <v>0</v>
      </c>
      <c r="AW1261" s="268">
        <v>0.111111111111111</v>
      </c>
      <c r="AX1261" s="224"/>
      <c r="AY1261" s="222"/>
    </row>
    <row r="1262" ht="15" spans="1:51">
      <c r="A1262" s="220"/>
      <c r="B1262" s="224"/>
      <c r="C1262" s="283" t="s">
        <v>1085</v>
      </c>
      <c r="D1262" s="111" t="s">
        <v>25</v>
      </c>
      <c r="E1262" s="111" t="s">
        <v>1086</v>
      </c>
      <c r="F1262" s="307" t="s">
        <v>1300</v>
      </c>
      <c r="G1262" s="307" t="s">
        <v>1300</v>
      </c>
      <c r="H1262" s="307" t="s">
        <v>1300</v>
      </c>
      <c r="I1262" s="307" t="s">
        <v>1300</v>
      </c>
      <c r="J1262" s="259">
        <v>0.9</v>
      </c>
      <c r="K1262" s="260">
        <v>1</v>
      </c>
      <c r="L1262" s="260">
        <v>1</v>
      </c>
      <c r="M1262" s="261">
        <v>1</v>
      </c>
      <c r="N1262" s="261">
        <v>0.974358974358974</v>
      </c>
      <c r="O1262" s="262">
        <v>0.9</v>
      </c>
      <c r="P1262" s="263">
        <v>0.963083604777416</v>
      </c>
      <c r="Q1262" s="260">
        <v>0.939334637964775</v>
      </c>
      <c r="R1262" s="260">
        <v>0.959955506117909</v>
      </c>
      <c r="S1262" s="260">
        <v>0.962221768429651</v>
      </c>
      <c r="T1262" s="262">
        <v>0.9</v>
      </c>
      <c r="U1262" s="260">
        <v>0.86970684039088</v>
      </c>
      <c r="V1262" s="260">
        <v>0.941291585127202</v>
      </c>
      <c r="W1262" s="260">
        <v>0.919911012235818</v>
      </c>
      <c r="X1262" s="260">
        <v>0.883244843781907</v>
      </c>
      <c r="Y1262" s="262">
        <v>0.92</v>
      </c>
      <c r="Z1262" s="262" t="s">
        <v>33</v>
      </c>
      <c r="AA1262" s="262" t="s">
        <v>33</v>
      </c>
      <c r="AB1262" s="262" t="s">
        <v>33</v>
      </c>
      <c r="AC1262" s="262">
        <v>1</v>
      </c>
      <c r="AD1262" s="262">
        <v>0.92</v>
      </c>
      <c r="AE1262" s="260">
        <v>0.999469777306469</v>
      </c>
      <c r="AF1262" s="260">
        <v>0.994579945799458</v>
      </c>
      <c r="AG1262" s="260">
        <v>0.957068062827225</v>
      </c>
      <c r="AH1262" s="260">
        <v>0.996404648276157</v>
      </c>
      <c r="AI1262" s="262">
        <v>0.92</v>
      </c>
      <c r="AJ1262" s="260">
        <v>0.925081433224756</v>
      </c>
      <c r="AK1262" s="260">
        <v>0.954990215264188</v>
      </c>
      <c r="AL1262" s="260">
        <v>0.943270300333704</v>
      </c>
      <c r="AM1262" s="260">
        <v>0.947943247933041</v>
      </c>
      <c r="AN1262" s="259">
        <v>0.99</v>
      </c>
      <c r="AO1262" s="264">
        <v>1</v>
      </c>
      <c r="AP1262" s="264">
        <v>1</v>
      </c>
      <c r="AQ1262" s="264">
        <v>1</v>
      </c>
      <c r="AR1262" s="265">
        <v>1</v>
      </c>
      <c r="AS1262" s="286">
        <v>0.0721861525408278</v>
      </c>
      <c r="AT1262" s="267">
        <v>0</v>
      </c>
      <c r="AU1262" s="268">
        <v>1</v>
      </c>
      <c r="AV1262" s="268">
        <v>0</v>
      </c>
      <c r="AW1262" s="268">
        <v>0.0952380952380952</v>
      </c>
      <c r="AX1262" s="224"/>
      <c r="AY1262" s="222"/>
    </row>
    <row r="1263" ht="15" spans="1:51">
      <c r="A1263" s="220"/>
      <c r="B1263" s="224"/>
      <c r="C1263" s="283" t="s">
        <v>1085</v>
      </c>
      <c r="D1263" s="111" t="s">
        <v>25</v>
      </c>
      <c r="E1263" s="111" t="s">
        <v>1086</v>
      </c>
      <c r="F1263" s="307" t="s">
        <v>1301</v>
      </c>
      <c r="G1263" s="307" t="s">
        <v>1301</v>
      </c>
      <c r="H1263" s="307" t="s">
        <v>1301</v>
      </c>
      <c r="I1263" s="307" t="s">
        <v>1301</v>
      </c>
      <c r="J1263" s="259">
        <v>0.9</v>
      </c>
      <c r="K1263" s="260">
        <v>0.966101694915254</v>
      </c>
      <c r="L1263" s="260">
        <v>0.964285714285714</v>
      </c>
      <c r="M1263" s="261">
        <v>1</v>
      </c>
      <c r="N1263" s="261">
        <v>0.972665148063781</v>
      </c>
      <c r="O1263" s="262">
        <v>0.9</v>
      </c>
      <c r="P1263" s="263">
        <v>0.98258064516129</v>
      </c>
      <c r="Q1263" s="260">
        <v>0.985583224115334</v>
      </c>
      <c r="R1263" s="260">
        <v>0.986290638464552</v>
      </c>
      <c r="S1263" s="260">
        <v>0.988149734837361</v>
      </c>
      <c r="T1263" s="262">
        <v>0.9</v>
      </c>
      <c r="U1263" s="260">
        <v>0.909677419354839</v>
      </c>
      <c r="V1263" s="260">
        <v>0.920707732634338</v>
      </c>
      <c r="W1263" s="260">
        <v>0.920877399138269</v>
      </c>
      <c r="X1263" s="260">
        <v>0.928311078097739</v>
      </c>
      <c r="Y1263" s="262">
        <v>0.92</v>
      </c>
      <c r="Z1263" s="262">
        <v>0.948993754337266</v>
      </c>
      <c r="AA1263" s="262">
        <v>0.950904392764858</v>
      </c>
      <c r="AB1263" s="262">
        <v>0.94794952681388</v>
      </c>
      <c r="AC1263" s="262">
        <v>0.963343887042536</v>
      </c>
      <c r="AD1263" s="262">
        <v>0.92</v>
      </c>
      <c r="AE1263" s="260">
        <v>0.99921568627451</v>
      </c>
      <c r="AF1263" s="260">
        <v>0.999457994579946</v>
      </c>
      <c r="AG1263" s="260">
        <v>0.99702380952381</v>
      </c>
      <c r="AH1263" s="260">
        <v>0.998990782479984</v>
      </c>
      <c r="AI1263" s="262">
        <v>0.92</v>
      </c>
      <c r="AJ1263" s="260">
        <v>0.958047802105967</v>
      </c>
      <c r="AK1263" s="260">
        <v>0.962149667726091</v>
      </c>
      <c r="AL1263" s="260">
        <v>0.967809473959696</v>
      </c>
      <c r="AM1263" s="260">
        <v>0.97446530702319</v>
      </c>
      <c r="AN1263" s="259">
        <v>0.99</v>
      </c>
      <c r="AO1263" s="264">
        <v>1</v>
      </c>
      <c r="AP1263" s="264">
        <v>1</v>
      </c>
      <c r="AQ1263" s="264">
        <v>1</v>
      </c>
      <c r="AR1263" s="265">
        <v>1</v>
      </c>
      <c r="AS1263" s="286">
        <v>0.0721861525408278</v>
      </c>
      <c r="AT1263" s="267">
        <v>0</v>
      </c>
      <c r="AU1263" s="268">
        <v>0</v>
      </c>
      <c r="AV1263" s="268">
        <v>0.0625</v>
      </c>
      <c r="AW1263" s="268">
        <v>0.0621468926553672</v>
      </c>
      <c r="AX1263" s="224"/>
      <c r="AY1263" s="222"/>
    </row>
    <row r="1264" ht="15" spans="1:51">
      <c r="A1264" s="220"/>
      <c r="B1264" s="224"/>
      <c r="C1264" s="283" t="s">
        <v>1085</v>
      </c>
      <c r="D1264" s="111" t="s">
        <v>25</v>
      </c>
      <c r="E1264" s="111" t="s">
        <v>1086</v>
      </c>
      <c r="F1264" s="307" t="s">
        <v>1302</v>
      </c>
      <c r="G1264" s="307" t="s">
        <v>1302</v>
      </c>
      <c r="H1264" s="307" t="s">
        <v>1302</v>
      </c>
      <c r="I1264" s="307" t="s">
        <v>1302</v>
      </c>
      <c r="J1264" s="259">
        <v>0.9</v>
      </c>
      <c r="K1264" s="260">
        <v>0.981481481481482</v>
      </c>
      <c r="L1264" s="260">
        <v>1</v>
      </c>
      <c r="M1264" s="261">
        <v>0.925925925925926</v>
      </c>
      <c r="N1264" s="261">
        <v>0.983914209115281</v>
      </c>
      <c r="O1264" s="262">
        <v>0.9</v>
      </c>
      <c r="P1264" s="263">
        <v>0.985799207397622</v>
      </c>
      <c r="Q1264" s="260">
        <v>0.981039325842697</v>
      </c>
      <c r="R1264" s="260">
        <v>0.98988326848249</v>
      </c>
      <c r="S1264" s="260">
        <v>0.987881086548187</v>
      </c>
      <c r="T1264" s="262">
        <v>0.9</v>
      </c>
      <c r="U1264" s="260">
        <v>0.947159841479524</v>
      </c>
      <c r="V1264" s="260">
        <v>0.946629213483146</v>
      </c>
      <c r="W1264" s="260">
        <v>0.94863813229572</v>
      </c>
      <c r="X1264" s="260">
        <v>0.951090882820402</v>
      </c>
      <c r="Y1264" s="262">
        <v>0.92</v>
      </c>
      <c r="Z1264" s="262">
        <v>0.968277388417558</v>
      </c>
      <c r="AA1264" s="262">
        <v>0.971511627906977</v>
      </c>
      <c r="AB1264" s="262">
        <v>0.970843183609141</v>
      </c>
      <c r="AC1264" s="262">
        <v>0.971622315832734</v>
      </c>
      <c r="AD1264" s="262">
        <v>0.92</v>
      </c>
      <c r="AE1264" s="260">
        <v>0.997654646731164</v>
      </c>
      <c r="AF1264" s="260">
        <v>0.998538439052909</v>
      </c>
      <c r="AG1264" s="260">
        <v>0.998046239010094</v>
      </c>
      <c r="AH1264" s="260">
        <v>0.997392137598098</v>
      </c>
      <c r="AI1264" s="262">
        <v>0.92</v>
      </c>
      <c r="AJ1264" s="260">
        <v>0.971946332113609</v>
      </c>
      <c r="AK1264" s="260">
        <v>0.977417302798982</v>
      </c>
      <c r="AL1264" s="260">
        <v>0.982547538421464</v>
      </c>
      <c r="AM1264" s="260">
        <v>0.979325855655835</v>
      </c>
      <c r="AN1264" s="259">
        <v>0.99</v>
      </c>
      <c r="AO1264" s="264">
        <v>1</v>
      </c>
      <c r="AP1264" s="264">
        <v>1</v>
      </c>
      <c r="AQ1264" s="264">
        <v>1</v>
      </c>
      <c r="AR1264" s="265">
        <v>1</v>
      </c>
      <c r="AS1264" s="286">
        <v>0.0721861525408278</v>
      </c>
      <c r="AT1264" s="267">
        <v>0</v>
      </c>
      <c r="AU1264" s="268">
        <v>0.0952380952380952</v>
      </c>
      <c r="AV1264" s="268">
        <v>0.0869565217391304</v>
      </c>
      <c r="AW1264" s="268">
        <v>0.0515267175572519</v>
      </c>
      <c r="AX1264" s="224"/>
      <c r="AY1264" s="222"/>
    </row>
    <row r="1265" ht="15" spans="1:51">
      <c r="A1265" s="220"/>
      <c r="B1265" s="224"/>
      <c r="C1265" s="283" t="s">
        <v>1085</v>
      </c>
      <c r="D1265" s="111" t="s">
        <v>25</v>
      </c>
      <c r="E1265" s="111" t="s">
        <v>1086</v>
      </c>
      <c r="F1265" s="307" t="s">
        <v>1303</v>
      </c>
      <c r="G1265" s="307" t="s">
        <v>1303</v>
      </c>
      <c r="H1265" s="307" t="s">
        <v>1303</v>
      </c>
      <c r="I1265" s="307" t="s">
        <v>1303</v>
      </c>
      <c r="J1265" s="259">
        <v>0.9</v>
      </c>
      <c r="K1265" s="260">
        <v>1</v>
      </c>
      <c r="L1265" s="260">
        <v>1</v>
      </c>
      <c r="M1265" s="261">
        <v>1</v>
      </c>
      <c r="N1265" s="261">
        <v>0.968852459016393</v>
      </c>
      <c r="O1265" s="262">
        <v>0.9</v>
      </c>
      <c r="P1265" s="263">
        <v>0.993259318001586</v>
      </c>
      <c r="Q1265" s="260">
        <v>0.996368917937545</v>
      </c>
      <c r="R1265" s="260">
        <v>0.992227979274611</v>
      </c>
      <c r="S1265" s="260">
        <v>0.991018644838563</v>
      </c>
      <c r="T1265" s="262">
        <v>0.9</v>
      </c>
      <c r="U1265" s="260">
        <v>0.925852498017447</v>
      </c>
      <c r="V1265" s="260">
        <v>0.922294843863471</v>
      </c>
      <c r="W1265" s="260">
        <v>0.932210708117444</v>
      </c>
      <c r="X1265" s="260">
        <v>0.922540548734273</v>
      </c>
      <c r="Y1265" s="262">
        <v>0.92</v>
      </c>
      <c r="Z1265" s="262">
        <v>0</v>
      </c>
      <c r="AA1265" s="262">
        <v>0</v>
      </c>
      <c r="AB1265" s="262" t="s">
        <v>33</v>
      </c>
      <c r="AC1265" s="262">
        <v>0.25</v>
      </c>
      <c r="AD1265" s="262">
        <v>0.92</v>
      </c>
      <c r="AE1265" s="260">
        <v>1</v>
      </c>
      <c r="AF1265" s="260">
        <v>1</v>
      </c>
      <c r="AG1265" s="260">
        <v>1</v>
      </c>
      <c r="AH1265" s="260">
        <v>0.999733921240687</v>
      </c>
      <c r="AI1265" s="262">
        <v>0.92</v>
      </c>
      <c r="AJ1265" s="260">
        <v>0.971462544589774</v>
      </c>
      <c r="AK1265" s="260">
        <v>0.973149492017417</v>
      </c>
      <c r="AL1265" s="260">
        <v>0.979706390328152</v>
      </c>
      <c r="AM1265" s="260">
        <v>0.980333459643804</v>
      </c>
      <c r="AN1265" s="259">
        <v>0.99</v>
      </c>
      <c r="AO1265" s="264">
        <v>1</v>
      </c>
      <c r="AP1265" s="264">
        <v>1</v>
      </c>
      <c r="AQ1265" s="264">
        <v>1</v>
      </c>
      <c r="AR1265" s="265">
        <v>1</v>
      </c>
      <c r="AS1265" s="286">
        <v>0.0721861525408278</v>
      </c>
      <c r="AT1265" s="267">
        <v>0</v>
      </c>
      <c r="AU1265" s="268">
        <v>0.166666666666667</v>
      </c>
      <c r="AV1265" s="268">
        <v>0.25</v>
      </c>
      <c r="AW1265" s="268">
        <v>0.0555555555555556</v>
      </c>
      <c r="AX1265" s="224"/>
      <c r="AY1265" s="222"/>
    </row>
    <row r="1266" ht="15" spans="1:51">
      <c r="A1266" s="220"/>
      <c r="B1266" s="224"/>
      <c r="C1266" s="283" t="s">
        <v>1085</v>
      </c>
      <c r="D1266" s="111" t="s">
        <v>25</v>
      </c>
      <c r="E1266" s="111" t="s">
        <v>1086</v>
      </c>
      <c r="F1266" s="307" t="s">
        <v>1304</v>
      </c>
      <c r="G1266" s="307" t="s">
        <v>1304</v>
      </c>
      <c r="H1266" s="307" t="s">
        <v>1304</v>
      </c>
      <c r="I1266" s="307" t="s">
        <v>1304</v>
      </c>
      <c r="J1266" s="259">
        <v>0.9</v>
      </c>
      <c r="K1266" s="260">
        <v>1</v>
      </c>
      <c r="L1266" s="260">
        <v>1</v>
      </c>
      <c r="M1266" s="261">
        <v>1</v>
      </c>
      <c r="N1266" s="261">
        <v>0.992805755395683</v>
      </c>
      <c r="O1266" s="262">
        <v>0.9</v>
      </c>
      <c r="P1266" s="263">
        <v>0.992860785313616</v>
      </c>
      <c r="Q1266" s="260">
        <v>0.993613624268228</v>
      </c>
      <c r="R1266" s="260">
        <v>0.992075586711369</v>
      </c>
      <c r="S1266" s="260">
        <v>0.992504302377462</v>
      </c>
      <c r="T1266" s="262">
        <v>0.9</v>
      </c>
      <c r="U1266" s="260">
        <v>0.970168281489036</v>
      </c>
      <c r="V1266" s="260">
        <v>0.977647684938797</v>
      </c>
      <c r="W1266" s="260">
        <v>0.977750685766535</v>
      </c>
      <c r="X1266" s="260">
        <v>0.975282044744726</v>
      </c>
      <c r="Y1266" s="262">
        <v>0.92</v>
      </c>
      <c r="Z1266" s="262" t="s">
        <v>33</v>
      </c>
      <c r="AA1266" s="262" t="s">
        <v>33</v>
      </c>
      <c r="AB1266" s="262" t="s">
        <v>33</v>
      </c>
      <c r="AC1266" s="262" t="s">
        <v>33</v>
      </c>
      <c r="AD1266" s="262">
        <v>0.92</v>
      </c>
      <c r="AE1266" s="260">
        <v>1</v>
      </c>
      <c r="AF1266" s="260">
        <v>0.997402597402597</v>
      </c>
      <c r="AG1266" s="260">
        <v>1</v>
      </c>
      <c r="AH1266" s="260">
        <v>0.997558931759391</v>
      </c>
      <c r="AI1266" s="262">
        <v>0.92</v>
      </c>
      <c r="AJ1266" s="260">
        <v>0.978327383987761</v>
      </c>
      <c r="AK1266" s="260">
        <v>0.980840872804683</v>
      </c>
      <c r="AL1266" s="260">
        <v>0.985979884181652</v>
      </c>
      <c r="AM1266" s="260">
        <v>0.987060998151571</v>
      </c>
      <c r="AN1266" s="259">
        <v>0.99</v>
      </c>
      <c r="AO1266" s="264">
        <v>1</v>
      </c>
      <c r="AP1266" s="264">
        <v>1</v>
      </c>
      <c r="AQ1266" s="264">
        <v>1</v>
      </c>
      <c r="AR1266" s="265">
        <v>1</v>
      </c>
      <c r="AS1266" s="286">
        <v>0.0721861525408278</v>
      </c>
      <c r="AT1266" s="267">
        <v>0</v>
      </c>
      <c r="AU1266" s="268">
        <v>0.166666666666667</v>
      </c>
      <c r="AV1266" s="268">
        <v>0</v>
      </c>
      <c r="AW1266" s="268">
        <v>0.0562913907284768</v>
      </c>
      <c r="AX1266" s="224"/>
      <c r="AY1266" s="222"/>
    </row>
    <row r="1267" ht="15" spans="1:51">
      <c r="A1267" s="220"/>
      <c r="B1267" s="224"/>
      <c r="C1267" s="283" t="s">
        <v>1085</v>
      </c>
      <c r="D1267" s="111" t="s">
        <v>25</v>
      </c>
      <c r="E1267" s="111" t="s">
        <v>1086</v>
      </c>
      <c r="F1267" s="307" t="s">
        <v>1305</v>
      </c>
      <c r="G1267" s="307" t="s">
        <v>1305</v>
      </c>
      <c r="H1267" s="307" t="s">
        <v>1305</v>
      </c>
      <c r="I1267" s="307" t="s">
        <v>1305</v>
      </c>
      <c r="J1267" s="259">
        <v>0.9</v>
      </c>
      <c r="K1267" s="260">
        <v>0.956521739130435</v>
      </c>
      <c r="L1267" s="260">
        <v>0.956521739130435</v>
      </c>
      <c r="M1267" s="261">
        <v>0.909090909090909</v>
      </c>
      <c r="N1267" s="261">
        <v>0.893058161350844</v>
      </c>
      <c r="O1267" s="262">
        <v>0.9</v>
      </c>
      <c r="P1267" s="263">
        <v>0.986076986076986</v>
      </c>
      <c r="Q1267" s="260">
        <v>0.960388639760837</v>
      </c>
      <c r="R1267" s="260">
        <v>0.903419593345656</v>
      </c>
      <c r="S1267" s="260">
        <v>0.960471987945913</v>
      </c>
      <c r="T1267" s="262">
        <v>0.9</v>
      </c>
      <c r="U1267" s="260">
        <v>0.783783783783784</v>
      </c>
      <c r="V1267" s="260">
        <v>0.883408071748879</v>
      </c>
      <c r="W1267" s="260">
        <v>0.785120147874307</v>
      </c>
      <c r="X1267" s="260">
        <v>0.820186681799503</v>
      </c>
      <c r="Y1267" s="262">
        <v>0.92</v>
      </c>
      <c r="Z1267" s="262" t="s">
        <v>33</v>
      </c>
      <c r="AA1267" s="262" t="s">
        <v>33</v>
      </c>
      <c r="AB1267" s="262" t="s">
        <v>33</v>
      </c>
      <c r="AC1267" s="262">
        <v>1</v>
      </c>
      <c r="AD1267" s="262">
        <v>0.92</v>
      </c>
      <c r="AE1267" s="260">
        <v>0.999163179916318</v>
      </c>
      <c r="AF1267" s="260">
        <v>0.995238095238095</v>
      </c>
      <c r="AG1267" s="260">
        <v>0.991489361702128</v>
      </c>
      <c r="AH1267" s="260">
        <v>0.997919951689201</v>
      </c>
      <c r="AI1267" s="262">
        <v>0.92</v>
      </c>
      <c r="AJ1267" s="260">
        <v>0.961097461097461</v>
      </c>
      <c r="AK1267" s="260">
        <v>0.928998505231689</v>
      </c>
      <c r="AL1267" s="260">
        <v>0.955175600739372</v>
      </c>
      <c r="AM1267" s="260">
        <v>0.958401001819712</v>
      </c>
      <c r="AN1267" s="259">
        <v>0.99</v>
      </c>
      <c r="AO1267" s="264">
        <v>1</v>
      </c>
      <c r="AP1267" s="264">
        <v>1</v>
      </c>
      <c r="AQ1267" s="264">
        <v>1</v>
      </c>
      <c r="AR1267" s="265">
        <v>1</v>
      </c>
      <c r="AS1267" s="286">
        <v>0.0721861525408278</v>
      </c>
      <c r="AT1267" s="267">
        <v>0.3</v>
      </c>
      <c r="AU1267" s="268">
        <v>0</v>
      </c>
      <c r="AV1267" s="268">
        <v>0.0588235294117647</v>
      </c>
      <c r="AW1267" s="268">
        <v>0.0280373831775701</v>
      </c>
      <c r="AX1267" s="224"/>
      <c r="AY1267" s="222"/>
    </row>
    <row r="1268" ht="15" spans="1:51">
      <c r="A1268" s="220"/>
      <c r="B1268" s="224"/>
      <c r="C1268" s="283" t="s">
        <v>1085</v>
      </c>
      <c r="D1268" s="111" t="s">
        <v>25</v>
      </c>
      <c r="E1268" s="111" t="s">
        <v>1086</v>
      </c>
      <c r="F1268" s="307" t="s">
        <v>1306</v>
      </c>
      <c r="G1268" s="307" t="s">
        <v>1306</v>
      </c>
      <c r="H1268" s="307" t="s">
        <v>1306</v>
      </c>
      <c r="I1268" s="307" t="s">
        <v>1306</v>
      </c>
      <c r="J1268" s="259">
        <v>0.9</v>
      </c>
      <c r="K1268" s="260">
        <v>0.966666666666667</v>
      </c>
      <c r="L1268" s="260">
        <v>0.892857142857143</v>
      </c>
      <c r="M1268" s="261">
        <v>0.966666666666667</v>
      </c>
      <c r="N1268" s="261">
        <v>0.90279823269514</v>
      </c>
      <c r="O1268" s="262">
        <v>0.9</v>
      </c>
      <c r="P1268" s="263">
        <v>0.985537190082645</v>
      </c>
      <c r="Q1268" s="260">
        <v>0.987416728349371</v>
      </c>
      <c r="R1268" s="260">
        <v>0.975609756097561</v>
      </c>
      <c r="S1268" s="260">
        <v>0.923458998610768</v>
      </c>
      <c r="T1268" s="262">
        <v>0.9</v>
      </c>
      <c r="U1268" s="260">
        <v>0.788842975206612</v>
      </c>
      <c r="V1268" s="260">
        <v>0.806809770540341</v>
      </c>
      <c r="W1268" s="260">
        <v>0.804878048780488</v>
      </c>
      <c r="X1268" s="260">
        <v>0.753306563647782</v>
      </c>
      <c r="Y1268" s="262">
        <v>0.92</v>
      </c>
      <c r="Z1268" s="262">
        <v>0</v>
      </c>
      <c r="AA1268" s="262">
        <v>0</v>
      </c>
      <c r="AB1268" s="262">
        <v>1</v>
      </c>
      <c r="AC1268" s="262">
        <v>0.555555555555556</v>
      </c>
      <c r="AD1268" s="262">
        <v>0.92</v>
      </c>
      <c r="AE1268" s="260">
        <v>0.996671105193076</v>
      </c>
      <c r="AF1268" s="260">
        <v>0.997357119259993</v>
      </c>
      <c r="AG1268" s="260">
        <v>0.996491228070175</v>
      </c>
      <c r="AH1268" s="260">
        <v>0.993738489871087</v>
      </c>
      <c r="AI1268" s="262">
        <v>0.92</v>
      </c>
      <c r="AJ1268" s="260">
        <v>0.90710156895128</v>
      </c>
      <c r="AK1268" s="260">
        <v>0.893491124260355</v>
      </c>
      <c r="AL1268" s="260">
        <v>0.899368231046931</v>
      </c>
      <c r="AM1268" s="260">
        <v>0.897404673110587</v>
      </c>
      <c r="AN1268" s="259">
        <v>0.99</v>
      </c>
      <c r="AO1268" s="264">
        <v>1</v>
      </c>
      <c r="AP1268" s="264">
        <v>1</v>
      </c>
      <c r="AQ1268" s="264">
        <v>1</v>
      </c>
      <c r="AR1268" s="265">
        <v>1</v>
      </c>
      <c r="AS1268" s="286">
        <v>0.0721861525408278</v>
      </c>
      <c r="AT1268" s="267">
        <v>0</v>
      </c>
      <c r="AU1268" s="268">
        <v>0.125</v>
      </c>
      <c r="AV1268" s="268">
        <v>0.1</v>
      </c>
      <c r="AW1268" s="268">
        <v>0.0396039603960396</v>
      </c>
      <c r="AX1268" s="224"/>
      <c r="AY1268" s="222"/>
    </row>
    <row r="1269" ht="15" spans="1:51">
      <c r="A1269" s="220"/>
      <c r="B1269" s="224"/>
      <c r="C1269" s="283" t="s">
        <v>1085</v>
      </c>
      <c r="D1269" s="111" t="s">
        <v>25</v>
      </c>
      <c r="E1269" s="111" t="s">
        <v>1086</v>
      </c>
      <c r="F1269" s="307" t="s">
        <v>1307</v>
      </c>
      <c r="G1269" s="307" t="s">
        <v>1307</v>
      </c>
      <c r="H1269" s="307" t="s">
        <v>1307</v>
      </c>
      <c r="I1269" s="307" t="s">
        <v>1307</v>
      </c>
      <c r="J1269" s="259">
        <v>0.9</v>
      </c>
      <c r="K1269" s="260">
        <v>0.869565217391304</v>
      </c>
      <c r="L1269" s="260">
        <v>0.9</v>
      </c>
      <c r="M1269" s="261">
        <v>0.954545454545455</v>
      </c>
      <c r="N1269" s="261">
        <v>0.967010309278351</v>
      </c>
      <c r="O1269" s="262">
        <v>0.9</v>
      </c>
      <c r="P1269" s="263">
        <v>0.982407916437603</v>
      </c>
      <c r="Q1269" s="260">
        <v>0.988752556237219</v>
      </c>
      <c r="R1269" s="260">
        <v>0.989777510523151</v>
      </c>
      <c r="S1269" s="260">
        <v>0.969287814857435</v>
      </c>
      <c r="T1269" s="262">
        <v>0.9</v>
      </c>
      <c r="U1269" s="260">
        <v>0.902693787795492</v>
      </c>
      <c r="V1269" s="260">
        <v>0.940695296523517</v>
      </c>
      <c r="W1269" s="260">
        <v>0.942273000601323</v>
      </c>
      <c r="X1269" s="260">
        <v>0.900370796573328</v>
      </c>
      <c r="Y1269" s="262">
        <v>0.92</v>
      </c>
      <c r="Z1269" s="262" t="s">
        <v>33</v>
      </c>
      <c r="AA1269" s="262" t="s">
        <v>33</v>
      </c>
      <c r="AB1269" s="262" t="s">
        <v>33</v>
      </c>
      <c r="AC1269" s="262" t="s">
        <v>33</v>
      </c>
      <c r="AD1269" s="262">
        <v>0.92</v>
      </c>
      <c r="AE1269" s="260">
        <v>0.99618320610687</v>
      </c>
      <c r="AF1269" s="260">
        <v>1</v>
      </c>
      <c r="AG1269" s="260">
        <v>1</v>
      </c>
      <c r="AH1269" s="260">
        <v>0.998808578236696</v>
      </c>
      <c r="AI1269" s="262">
        <v>0.92</v>
      </c>
      <c r="AJ1269" s="260">
        <v>0.964815832875206</v>
      </c>
      <c r="AK1269" s="260">
        <v>0.961145194274029</v>
      </c>
      <c r="AL1269" s="260">
        <v>0.97294046903187</v>
      </c>
      <c r="AM1269" s="260">
        <v>0.974964838255977</v>
      </c>
      <c r="AN1269" s="259">
        <v>0.99</v>
      </c>
      <c r="AO1269" s="264">
        <v>1</v>
      </c>
      <c r="AP1269" s="264">
        <v>1</v>
      </c>
      <c r="AQ1269" s="264">
        <v>1</v>
      </c>
      <c r="AR1269" s="265">
        <v>1</v>
      </c>
      <c r="AS1269" s="286">
        <v>0.0721861525408278</v>
      </c>
      <c r="AT1269" s="267">
        <v>0</v>
      </c>
      <c r="AU1269" s="268">
        <v>0</v>
      </c>
      <c r="AV1269" s="268">
        <v>0</v>
      </c>
      <c r="AW1269" s="268">
        <v>0.03125</v>
      </c>
      <c r="AX1269" s="224"/>
      <c r="AY1269" s="222"/>
    </row>
    <row r="1270" ht="15" spans="1:51">
      <c r="A1270" s="220"/>
      <c r="B1270" s="224"/>
      <c r="C1270" s="283" t="s">
        <v>1085</v>
      </c>
      <c r="D1270" s="111" t="s">
        <v>25</v>
      </c>
      <c r="E1270" s="111" t="s">
        <v>1086</v>
      </c>
      <c r="F1270" s="307" t="s">
        <v>1308</v>
      </c>
      <c r="G1270" s="307" t="s">
        <v>1308</v>
      </c>
      <c r="H1270" s="307" t="s">
        <v>1308</v>
      </c>
      <c r="I1270" s="307" t="s">
        <v>1308</v>
      </c>
      <c r="J1270" s="259">
        <v>0.9</v>
      </c>
      <c r="K1270" s="260">
        <v>0.96551724137931</v>
      </c>
      <c r="L1270" s="260">
        <v>0.909090909090909</v>
      </c>
      <c r="M1270" s="261">
        <v>0.96</v>
      </c>
      <c r="N1270" s="261">
        <v>0.923076923076923</v>
      </c>
      <c r="O1270" s="262">
        <v>0.9</v>
      </c>
      <c r="P1270" s="263">
        <v>0.976027397260274</v>
      </c>
      <c r="Q1270" s="260">
        <v>0.988877654196158</v>
      </c>
      <c r="R1270" s="260">
        <v>0.990803188228081</v>
      </c>
      <c r="S1270" s="260">
        <v>0.873873639252044</v>
      </c>
      <c r="T1270" s="262">
        <v>0.9</v>
      </c>
      <c r="U1270" s="260">
        <v>0.845890410958904</v>
      </c>
      <c r="V1270" s="260">
        <v>0.848331648129424</v>
      </c>
      <c r="W1270" s="260">
        <v>0.848559166155733</v>
      </c>
      <c r="X1270" s="260">
        <v>0.843299130163029</v>
      </c>
      <c r="Y1270" s="262">
        <v>0.92</v>
      </c>
      <c r="Z1270" s="262" t="s">
        <v>33</v>
      </c>
      <c r="AA1270" s="262" t="s">
        <v>33</v>
      </c>
      <c r="AB1270" s="262" t="s">
        <v>33</v>
      </c>
      <c r="AC1270" s="262" t="s">
        <v>33</v>
      </c>
      <c r="AD1270" s="262">
        <v>0.92</v>
      </c>
      <c r="AE1270" s="260">
        <v>1</v>
      </c>
      <c r="AF1270" s="260">
        <v>1</v>
      </c>
      <c r="AG1270" s="260">
        <v>1</v>
      </c>
      <c r="AH1270" s="260">
        <v>0.998313659359191</v>
      </c>
      <c r="AI1270" s="262">
        <v>0.92</v>
      </c>
      <c r="AJ1270" s="260">
        <v>0.937785388127854</v>
      </c>
      <c r="AK1270" s="260">
        <v>0.932254802831143</v>
      </c>
      <c r="AL1270" s="260">
        <v>0.961986511342734</v>
      </c>
      <c r="AM1270" s="260">
        <v>0.964061564103232</v>
      </c>
      <c r="AN1270" s="259">
        <v>0.99</v>
      </c>
      <c r="AO1270" s="264">
        <v>1</v>
      </c>
      <c r="AP1270" s="264">
        <v>1</v>
      </c>
      <c r="AQ1270" s="264">
        <v>1</v>
      </c>
      <c r="AR1270" s="265">
        <v>1</v>
      </c>
      <c r="AS1270" s="286">
        <v>0.0721861525408278</v>
      </c>
      <c r="AT1270" s="267">
        <v>0.1</v>
      </c>
      <c r="AU1270" s="268">
        <v>0</v>
      </c>
      <c r="AV1270" s="268">
        <v>0</v>
      </c>
      <c r="AW1270" s="268">
        <v>0.0614525139664804</v>
      </c>
      <c r="AX1270" s="224"/>
      <c r="AY1270" s="222"/>
    </row>
    <row r="1271" ht="15" spans="1:51">
      <c r="A1271" s="220"/>
      <c r="B1271" s="224"/>
      <c r="C1271" s="283" t="s">
        <v>1085</v>
      </c>
      <c r="D1271" s="111" t="s">
        <v>25</v>
      </c>
      <c r="E1271" s="111" t="s">
        <v>1086</v>
      </c>
      <c r="F1271" s="307" t="s">
        <v>1309</v>
      </c>
      <c r="G1271" s="307" t="s">
        <v>1309</v>
      </c>
      <c r="H1271" s="307" t="s">
        <v>1309</v>
      </c>
      <c r="I1271" s="307" t="s">
        <v>1309</v>
      </c>
      <c r="J1271" s="259">
        <v>0.9</v>
      </c>
      <c r="K1271" s="260">
        <v>0.962962962962963</v>
      </c>
      <c r="L1271" s="260">
        <v>1</v>
      </c>
      <c r="M1271" s="261">
        <v>0.96</v>
      </c>
      <c r="N1271" s="261">
        <v>0.970940170940171</v>
      </c>
      <c r="O1271" s="262">
        <v>0.9</v>
      </c>
      <c r="P1271" s="263">
        <v>0.988008342022941</v>
      </c>
      <c r="Q1271" s="260">
        <v>0.987254901960784</v>
      </c>
      <c r="R1271" s="260">
        <v>0.984856679286101</v>
      </c>
      <c r="S1271" s="260">
        <v>0.980960165396543</v>
      </c>
      <c r="T1271" s="262">
        <v>0.9</v>
      </c>
      <c r="U1271" s="260">
        <v>0.951511991657977</v>
      </c>
      <c r="V1271" s="260">
        <v>0.958823529411765</v>
      </c>
      <c r="W1271" s="260">
        <v>0.946457544618713</v>
      </c>
      <c r="X1271" s="260">
        <v>0.957593095655937</v>
      </c>
      <c r="Y1271" s="262">
        <v>0.92</v>
      </c>
      <c r="Z1271" s="262" t="s">
        <v>33</v>
      </c>
      <c r="AA1271" s="262" t="s">
        <v>33</v>
      </c>
      <c r="AB1271" s="262" t="s">
        <v>33</v>
      </c>
      <c r="AC1271" s="262" t="s">
        <v>33</v>
      </c>
      <c r="AD1271" s="262">
        <v>0.92</v>
      </c>
      <c r="AE1271" s="260">
        <v>1</v>
      </c>
      <c r="AF1271" s="260">
        <v>1</v>
      </c>
      <c r="AG1271" s="260">
        <v>1</v>
      </c>
      <c r="AH1271" s="260">
        <v>0.999594155844156</v>
      </c>
      <c r="AI1271" s="262">
        <v>0.92</v>
      </c>
      <c r="AJ1271" s="260">
        <v>0.97288842544317</v>
      </c>
      <c r="AK1271" s="260">
        <v>0.967647058823529</v>
      </c>
      <c r="AL1271" s="260">
        <v>0.975662520281233</v>
      </c>
      <c r="AM1271" s="260">
        <v>0.981080366372575</v>
      </c>
      <c r="AN1271" s="259">
        <v>0.99</v>
      </c>
      <c r="AO1271" s="264">
        <v>1</v>
      </c>
      <c r="AP1271" s="264">
        <v>1</v>
      </c>
      <c r="AQ1271" s="264">
        <v>1</v>
      </c>
      <c r="AR1271" s="265">
        <v>1</v>
      </c>
      <c r="AS1271" s="286">
        <v>0.0721861525408278</v>
      </c>
      <c r="AT1271" s="267">
        <v>0.142857142857143</v>
      </c>
      <c r="AU1271" s="268">
        <v>0</v>
      </c>
      <c r="AV1271" s="268">
        <v>0</v>
      </c>
      <c r="AW1271" s="268">
        <v>0.0364963503649635</v>
      </c>
      <c r="AX1271" s="224"/>
      <c r="AY1271" s="222"/>
    </row>
    <row r="1272" ht="15" spans="1:51">
      <c r="A1272" s="220"/>
      <c r="B1272" s="224"/>
      <c r="C1272" s="283" t="s">
        <v>1085</v>
      </c>
      <c r="D1272" s="111" t="s">
        <v>25</v>
      </c>
      <c r="E1272" s="111" t="s">
        <v>1086</v>
      </c>
      <c r="F1272" s="307" t="s">
        <v>1310</v>
      </c>
      <c r="G1272" s="307" t="s">
        <v>1310</v>
      </c>
      <c r="H1272" s="307" t="s">
        <v>1310</v>
      </c>
      <c r="I1272" s="307" t="s">
        <v>1310</v>
      </c>
      <c r="J1272" s="259">
        <v>0.9</v>
      </c>
      <c r="K1272" s="260">
        <v>0.910714285714286</v>
      </c>
      <c r="L1272" s="260">
        <v>0.92</v>
      </c>
      <c r="M1272" s="261">
        <v>0.897959183673469</v>
      </c>
      <c r="N1272" s="261">
        <v>0.935054121565362</v>
      </c>
      <c r="O1272" s="262">
        <v>0.9</v>
      </c>
      <c r="P1272" s="263">
        <v>0.988384010932696</v>
      </c>
      <c r="Q1272" s="260">
        <v>0.986842105263158</v>
      </c>
      <c r="R1272" s="260">
        <v>0.987168874172185</v>
      </c>
      <c r="S1272" s="260">
        <v>0.982478824675811</v>
      </c>
      <c r="T1272" s="262">
        <v>0.9</v>
      </c>
      <c r="U1272" s="260">
        <v>0.911513495046122</v>
      </c>
      <c r="V1272" s="260">
        <v>0.925438596491228</v>
      </c>
      <c r="W1272" s="260">
        <v>0.937086092715232</v>
      </c>
      <c r="X1272" s="260">
        <v>0.929484296529495</v>
      </c>
      <c r="Y1272" s="262">
        <v>0.92</v>
      </c>
      <c r="Z1272" s="262">
        <v>0.938790560471976</v>
      </c>
      <c r="AA1272" s="262">
        <v>0.918121613485852</v>
      </c>
      <c r="AB1272" s="262">
        <v>0.906174819566961</v>
      </c>
      <c r="AC1272" s="262">
        <v>0.942596035921984</v>
      </c>
      <c r="AD1272" s="262">
        <v>0.92</v>
      </c>
      <c r="AE1272" s="260">
        <v>1</v>
      </c>
      <c r="AF1272" s="260">
        <v>0.993924665856622</v>
      </c>
      <c r="AG1272" s="260">
        <v>1</v>
      </c>
      <c r="AH1272" s="260">
        <v>0.998289693366454</v>
      </c>
      <c r="AI1272" s="262">
        <v>0.92</v>
      </c>
      <c r="AJ1272" s="260">
        <v>0.954247206951587</v>
      </c>
      <c r="AK1272" s="260">
        <v>0.942574257425743</v>
      </c>
      <c r="AL1272" s="260">
        <v>0.954408954408954</v>
      </c>
      <c r="AM1272" s="260">
        <v>0.961297524080792</v>
      </c>
      <c r="AN1272" s="259">
        <v>0.99</v>
      </c>
      <c r="AO1272" s="264">
        <v>1</v>
      </c>
      <c r="AP1272" s="264">
        <v>1</v>
      </c>
      <c r="AQ1272" s="264">
        <v>1</v>
      </c>
      <c r="AR1272" s="265">
        <v>1</v>
      </c>
      <c r="AS1272" s="286">
        <v>0.0721861525408278</v>
      </c>
      <c r="AT1272" s="267">
        <v>0.0416666666666667</v>
      </c>
      <c r="AU1272" s="268">
        <v>0.125</v>
      </c>
      <c r="AV1272" s="268">
        <v>0</v>
      </c>
      <c r="AW1272" s="268">
        <v>0.0791855203619909</v>
      </c>
      <c r="AX1272" s="224"/>
      <c r="AY1272" s="222"/>
    </row>
    <row r="1273" ht="15" spans="1:51">
      <c r="A1273" s="220"/>
      <c r="B1273" s="224"/>
      <c r="C1273" s="283" t="s">
        <v>1085</v>
      </c>
      <c r="D1273" s="111" t="s">
        <v>25</v>
      </c>
      <c r="E1273" s="111" t="s">
        <v>1086</v>
      </c>
      <c r="F1273" s="307" t="s">
        <v>1311</v>
      </c>
      <c r="G1273" s="307" t="s">
        <v>1311</v>
      </c>
      <c r="H1273" s="307" t="s">
        <v>1311</v>
      </c>
      <c r="I1273" s="307" t="s">
        <v>1311</v>
      </c>
      <c r="J1273" s="259">
        <v>0.9</v>
      </c>
      <c r="K1273" s="260">
        <v>0.939759036144578</v>
      </c>
      <c r="L1273" s="260">
        <v>0.956521739130435</v>
      </c>
      <c r="M1273" s="261">
        <v>0.960526315789474</v>
      </c>
      <c r="N1273" s="261">
        <v>0.953307392996109</v>
      </c>
      <c r="O1273" s="262">
        <v>0.9</v>
      </c>
      <c r="P1273" s="263">
        <v>0.983068783068783</v>
      </c>
      <c r="Q1273" s="260">
        <v>0.982555398396983</v>
      </c>
      <c r="R1273" s="260">
        <v>0.984697986577181</v>
      </c>
      <c r="S1273" s="260">
        <v>0.983298243963256</v>
      </c>
      <c r="T1273" s="262">
        <v>0.9</v>
      </c>
      <c r="U1273" s="260">
        <v>0.947724867724868</v>
      </c>
      <c r="V1273" s="260">
        <v>0.93022159358793</v>
      </c>
      <c r="W1273" s="260">
        <v>0.947919463087248</v>
      </c>
      <c r="X1273" s="260">
        <v>0.945519342280143</v>
      </c>
      <c r="Y1273" s="262">
        <v>0.92</v>
      </c>
      <c r="Z1273" s="262">
        <v>0.949417307215472</v>
      </c>
      <c r="AA1273" s="262">
        <v>0.957938613111027</v>
      </c>
      <c r="AB1273" s="262">
        <v>0.964625131995776</v>
      </c>
      <c r="AC1273" s="262">
        <v>0.960603300939383</v>
      </c>
      <c r="AD1273" s="262">
        <v>0.92</v>
      </c>
      <c r="AE1273" s="260">
        <v>1</v>
      </c>
      <c r="AF1273" s="260">
        <v>0.995462478184991</v>
      </c>
      <c r="AG1273" s="260">
        <v>0.979037496309418</v>
      </c>
      <c r="AH1273" s="260">
        <v>0.99098882806748</v>
      </c>
      <c r="AI1273" s="262">
        <v>0.92</v>
      </c>
      <c r="AJ1273" s="260">
        <v>0.963009475967576</v>
      </c>
      <c r="AK1273" s="260">
        <v>0.961772736819996</v>
      </c>
      <c r="AL1273" s="260">
        <v>0.97793201637302</v>
      </c>
      <c r="AM1273" s="260">
        <v>0.972479841150689</v>
      </c>
      <c r="AN1273" s="259">
        <v>0.99</v>
      </c>
      <c r="AO1273" s="264">
        <v>1</v>
      </c>
      <c r="AP1273" s="264">
        <v>1</v>
      </c>
      <c r="AQ1273" s="264">
        <v>1</v>
      </c>
      <c r="AR1273" s="265">
        <v>1</v>
      </c>
      <c r="AS1273" s="286">
        <v>0.0721861525408278</v>
      </c>
      <c r="AT1273" s="267">
        <v>0.0294117647058824</v>
      </c>
      <c r="AU1273" s="268">
        <v>0</v>
      </c>
      <c r="AV1273" s="268">
        <v>0.2</v>
      </c>
      <c r="AW1273" s="268">
        <v>0.0582010582010582</v>
      </c>
      <c r="AX1273" s="224"/>
      <c r="AY1273" s="222"/>
    </row>
    <row r="1274" ht="15" spans="1:51">
      <c r="A1274" s="220"/>
      <c r="B1274" s="224"/>
      <c r="C1274" s="283" t="s">
        <v>1085</v>
      </c>
      <c r="D1274" s="111" t="s">
        <v>25</v>
      </c>
      <c r="E1274" s="111" t="s">
        <v>1086</v>
      </c>
      <c r="F1274" s="307" t="s">
        <v>1312</v>
      </c>
      <c r="G1274" s="307" t="s">
        <v>1312</v>
      </c>
      <c r="H1274" s="307" t="s">
        <v>1312</v>
      </c>
      <c r="I1274" s="307" t="s">
        <v>1312</v>
      </c>
      <c r="J1274" s="259">
        <v>0.9</v>
      </c>
      <c r="K1274" s="260">
        <v>0.896551724137931</v>
      </c>
      <c r="L1274" s="260">
        <v>0.964285714285714</v>
      </c>
      <c r="M1274" s="261">
        <v>0.928571428571429</v>
      </c>
      <c r="N1274" s="261">
        <v>0.955022488755622</v>
      </c>
      <c r="O1274" s="262">
        <v>0.9</v>
      </c>
      <c r="P1274" s="263">
        <v>0.948295672156262</v>
      </c>
      <c r="Q1274" s="260">
        <v>0.94478527607362</v>
      </c>
      <c r="R1274" s="260">
        <v>0.907317073170732</v>
      </c>
      <c r="S1274" s="260">
        <v>0.970845115796256</v>
      </c>
      <c r="T1274" s="262">
        <v>0.9</v>
      </c>
      <c r="U1274" s="260">
        <v>0.634622749904251</v>
      </c>
      <c r="V1274" s="260">
        <v>0.689843217450579</v>
      </c>
      <c r="W1274" s="260">
        <v>0.66869918699187</v>
      </c>
      <c r="X1274" s="260">
        <v>0.725113648566417</v>
      </c>
      <c r="Y1274" s="262">
        <v>0.92</v>
      </c>
      <c r="Z1274" s="262" t="s">
        <v>33</v>
      </c>
      <c r="AA1274" s="262" t="s">
        <v>33</v>
      </c>
      <c r="AB1274" s="262" t="s">
        <v>33</v>
      </c>
      <c r="AC1274" s="262" t="s">
        <v>33</v>
      </c>
      <c r="AD1274" s="262">
        <v>0.92</v>
      </c>
      <c r="AE1274" s="260">
        <v>1</v>
      </c>
      <c r="AF1274" s="260">
        <v>1</v>
      </c>
      <c r="AG1274" s="260">
        <v>1</v>
      </c>
      <c r="AH1274" s="260">
        <v>0.998481268984138</v>
      </c>
      <c r="AI1274" s="262">
        <v>0.92</v>
      </c>
      <c r="AJ1274" s="260">
        <v>0.93757181156645</v>
      </c>
      <c r="AK1274" s="260">
        <v>0.897750511247444</v>
      </c>
      <c r="AL1274" s="260">
        <v>0.875609756097561</v>
      </c>
      <c r="AM1274" s="260">
        <v>0.945878226008519</v>
      </c>
      <c r="AN1274" s="259">
        <v>0.99</v>
      </c>
      <c r="AO1274" s="264">
        <v>1</v>
      </c>
      <c r="AP1274" s="264">
        <v>1</v>
      </c>
      <c r="AQ1274" s="264">
        <v>1</v>
      </c>
      <c r="AR1274" s="265">
        <v>1</v>
      </c>
      <c r="AS1274" s="286">
        <v>0.0721861525408278</v>
      </c>
      <c r="AT1274" s="267">
        <v>0</v>
      </c>
      <c r="AU1274" s="268">
        <v>0.142857142857143</v>
      </c>
      <c r="AV1274" s="268">
        <v>0</v>
      </c>
      <c r="AW1274" s="268">
        <v>0.0484581497797357</v>
      </c>
      <c r="AX1274" s="224"/>
      <c r="AY1274" s="222"/>
    </row>
    <row r="1275" ht="15" spans="1:51">
      <c r="A1275" s="220"/>
      <c r="B1275" s="224"/>
      <c r="C1275" s="283" t="s">
        <v>1085</v>
      </c>
      <c r="D1275" s="111" t="s">
        <v>25</v>
      </c>
      <c r="E1275" s="111" t="s">
        <v>1086</v>
      </c>
      <c r="F1275" s="307" t="s">
        <v>1313</v>
      </c>
      <c r="G1275" s="307" t="s">
        <v>1313</v>
      </c>
      <c r="H1275" s="307" t="s">
        <v>1313</v>
      </c>
      <c r="I1275" s="307" t="s">
        <v>1313</v>
      </c>
      <c r="J1275" s="259">
        <v>0.9</v>
      </c>
      <c r="K1275" s="260">
        <v>0.943396226415094</v>
      </c>
      <c r="L1275" s="260">
        <v>0.847826086956522</v>
      </c>
      <c r="M1275" s="261">
        <v>0.9</v>
      </c>
      <c r="N1275" s="261">
        <v>0.879568106312292</v>
      </c>
      <c r="O1275" s="262">
        <v>0.9</v>
      </c>
      <c r="P1275" s="263">
        <v>0.981409295352324</v>
      </c>
      <c r="Q1275" s="260">
        <v>0.979804161566707</v>
      </c>
      <c r="R1275" s="260">
        <v>0.985299264963248</v>
      </c>
      <c r="S1275" s="260">
        <v>0.976846394773179</v>
      </c>
      <c r="T1275" s="262">
        <v>0.9</v>
      </c>
      <c r="U1275" s="260">
        <v>0.814692653673163</v>
      </c>
      <c r="V1275" s="260">
        <v>0.810281517747858</v>
      </c>
      <c r="W1275" s="260">
        <v>0.824291214560728</v>
      </c>
      <c r="X1275" s="260">
        <v>0.830582965682147</v>
      </c>
      <c r="Y1275" s="262">
        <v>0.92</v>
      </c>
      <c r="Z1275" s="262">
        <v>0.898771988051776</v>
      </c>
      <c r="AA1275" s="262">
        <v>0.912168792934249</v>
      </c>
      <c r="AB1275" s="262">
        <v>0.92</v>
      </c>
      <c r="AC1275" s="262">
        <v>0.923846972457207</v>
      </c>
      <c r="AD1275" s="262">
        <v>0.92</v>
      </c>
      <c r="AE1275" s="260">
        <v>0.997412008281574</v>
      </c>
      <c r="AF1275" s="260">
        <v>0.997518610421836</v>
      </c>
      <c r="AG1275" s="260">
        <v>0.999293785310734</v>
      </c>
      <c r="AH1275" s="260">
        <v>0.995091681289896</v>
      </c>
      <c r="AI1275" s="262">
        <v>0.92</v>
      </c>
      <c r="AJ1275" s="260">
        <v>0.92643352236925</v>
      </c>
      <c r="AK1275" s="260">
        <v>0.92975769126055</v>
      </c>
      <c r="AL1275" s="260">
        <v>0.949964763918252</v>
      </c>
      <c r="AM1275" s="260">
        <v>0.946856033229129</v>
      </c>
      <c r="AN1275" s="259">
        <v>0.99</v>
      </c>
      <c r="AO1275" s="264">
        <v>1</v>
      </c>
      <c r="AP1275" s="264">
        <v>1</v>
      </c>
      <c r="AQ1275" s="264">
        <v>1</v>
      </c>
      <c r="AR1275" s="265">
        <v>1</v>
      </c>
      <c r="AS1275" s="286">
        <v>0.0721861525408278</v>
      </c>
      <c r="AT1275" s="267">
        <v>0.2</v>
      </c>
      <c r="AU1275" s="268">
        <v>0.0689655172413793</v>
      </c>
      <c r="AV1275" s="268">
        <v>0.181818181818182</v>
      </c>
      <c r="AW1275" s="268">
        <v>0.067032967032967</v>
      </c>
      <c r="AX1275" s="224"/>
      <c r="AY1275" s="222"/>
    </row>
    <row r="1276" ht="15" spans="1:51">
      <c r="A1276" s="220"/>
      <c r="B1276" s="224"/>
      <c r="C1276" s="283" t="s">
        <v>1085</v>
      </c>
      <c r="D1276" s="111" t="s">
        <v>25</v>
      </c>
      <c r="E1276" s="111" t="s">
        <v>1086</v>
      </c>
      <c r="F1276" s="307" t="s">
        <v>1314</v>
      </c>
      <c r="G1276" s="307" t="s">
        <v>1314</v>
      </c>
      <c r="H1276" s="307" t="s">
        <v>1314</v>
      </c>
      <c r="I1276" s="307" t="s">
        <v>1314</v>
      </c>
      <c r="J1276" s="259">
        <v>0.9</v>
      </c>
      <c r="K1276" s="260">
        <v>1</v>
      </c>
      <c r="L1276" s="260">
        <v>0.96875</v>
      </c>
      <c r="M1276" s="261">
        <v>1</v>
      </c>
      <c r="N1276" s="261">
        <v>0.977602108036891</v>
      </c>
      <c r="O1276" s="262">
        <v>0.9</v>
      </c>
      <c r="P1276" s="263">
        <v>0.99127114020731</v>
      </c>
      <c r="Q1276" s="260">
        <v>0.988929889298893</v>
      </c>
      <c r="R1276" s="260">
        <v>0.993848257006152</v>
      </c>
      <c r="S1276" s="260">
        <v>0.995098039215686</v>
      </c>
      <c r="T1276" s="262">
        <v>0.9</v>
      </c>
      <c r="U1276" s="260">
        <v>0.968903436988543</v>
      </c>
      <c r="V1276" s="260">
        <v>0.981549815498155</v>
      </c>
      <c r="W1276" s="260">
        <v>0.969241285030759</v>
      </c>
      <c r="X1276" s="260">
        <v>0.970842882607588</v>
      </c>
      <c r="Y1276" s="262">
        <v>0.92</v>
      </c>
      <c r="Z1276" s="262">
        <v>0.974874371859296</v>
      </c>
      <c r="AA1276" s="262">
        <v>0.980108499095841</v>
      </c>
      <c r="AB1276" s="262">
        <v>0.975138121546961</v>
      </c>
      <c r="AC1276" s="262">
        <v>0.983867310246526</v>
      </c>
      <c r="AD1276" s="262">
        <v>0.92</v>
      </c>
      <c r="AE1276" s="260">
        <v>1</v>
      </c>
      <c r="AF1276" s="260">
        <v>1</v>
      </c>
      <c r="AG1276" s="260">
        <v>0.996927803379416</v>
      </c>
      <c r="AH1276" s="260">
        <v>0.997404493470679</v>
      </c>
      <c r="AI1276" s="262">
        <v>0.92</v>
      </c>
      <c r="AJ1276" s="260">
        <v>0.983065693430657</v>
      </c>
      <c r="AK1276" s="260">
        <v>0.985930171964565</v>
      </c>
      <c r="AL1276" s="260">
        <v>0.987654320987654</v>
      </c>
      <c r="AM1276" s="260">
        <v>0.989131307293423</v>
      </c>
      <c r="AN1276" s="259">
        <v>0.99</v>
      </c>
      <c r="AO1276" s="264">
        <v>1</v>
      </c>
      <c r="AP1276" s="264">
        <v>1</v>
      </c>
      <c r="AQ1276" s="264">
        <v>1</v>
      </c>
      <c r="AR1276" s="265">
        <v>1</v>
      </c>
      <c r="AS1276" s="286">
        <v>0.0721861525408278</v>
      </c>
      <c r="AT1276" s="267">
        <v>0.0909090909090909</v>
      </c>
      <c r="AU1276" s="268">
        <v>0</v>
      </c>
      <c r="AV1276" s="268">
        <v>0</v>
      </c>
      <c r="AW1276" s="268">
        <v>0.0511363636363636</v>
      </c>
      <c r="AX1276" s="224"/>
      <c r="AY1276" s="222"/>
    </row>
    <row r="1277" ht="15" spans="1:51">
      <c r="A1277" s="220"/>
      <c r="B1277" s="224"/>
      <c r="C1277" s="283" t="s">
        <v>1085</v>
      </c>
      <c r="D1277" s="111" t="s">
        <v>25</v>
      </c>
      <c r="E1277" s="111" t="s">
        <v>1086</v>
      </c>
      <c r="F1277" s="307" t="s">
        <v>1315</v>
      </c>
      <c r="G1277" s="307" t="s">
        <v>1315</v>
      </c>
      <c r="H1277" s="307" t="s">
        <v>1315</v>
      </c>
      <c r="I1277" s="307" t="s">
        <v>1315</v>
      </c>
      <c r="J1277" s="259">
        <v>0.9</v>
      </c>
      <c r="K1277" s="260">
        <v>0.968253968253968</v>
      </c>
      <c r="L1277" s="260">
        <v>0.912280701754386</v>
      </c>
      <c r="M1277" s="261">
        <v>0.966101694915254</v>
      </c>
      <c r="N1277" s="261">
        <v>0.946915351506456</v>
      </c>
      <c r="O1277" s="262">
        <v>0.9</v>
      </c>
      <c r="P1277" s="263">
        <v>0.945635910224439</v>
      </c>
      <c r="Q1277" s="260">
        <v>0.98758769562871</v>
      </c>
      <c r="R1277" s="260">
        <v>0.985611510791367</v>
      </c>
      <c r="S1277" s="260">
        <v>0.964404613281018</v>
      </c>
      <c r="T1277" s="262">
        <v>0.9</v>
      </c>
      <c r="U1277" s="260">
        <v>0.939401496259352</v>
      </c>
      <c r="V1277" s="260">
        <v>0.950350782514841</v>
      </c>
      <c r="W1277" s="260">
        <v>0.930559899906162</v>
      </c>
      <c r="X1277" s="260">
        <v>0.936285000891742</v>
      </c>
      <c r="Y1277" s="262">
        <v>0.92</v>
      </c>
      <c r="Z1277" s="262">
        <v>0.965249767297549</v>
      </c>
      <c r="AA1277" s="262">
        <v>0.968014215904043</v>
      </c>
      <c r="AB1277" s="262">
        <v>0.962135319677219</v>
      </c>
      <c r="AC1277" s="262">
        <v>0.963274219163579</v>
      </c>
      <c r="AD1277" s="262">
        <v>0.92</v>
      </c>
      <c r="AE1277" s="260">
        <v>0.996649916247906</v>
      </c>
      <c r="AF1277" s="260">
        <v>0.993827160493827</v>
      </c>
      <c r="AG1277" s="260">
        <v>0.995102040816327</v>
      </c>
      <c r="AH1277" s="260">
        <v>0.994932907947828</v>
      </c>
      <c r="AI1277" s="262">
        <v>0.92</v>
      </c>
      <c r="AJ1277" s="260">
        <v>0.974146274021844</v>
      </c>
      <c r="AK1277" s="260">
        <v>0.975639464068209</v>
      </c>
      <c r="AL1277" s="260">
        <v>0.976705490848586</v>
      </c>
      <c r="AM1277" s="260">
        <v>0.975786564792272</v>
      </c>
      <c r="AN1277" s="259">
        <v>0.99</v>
      </c>
      <c r="AO1277" s="264">
        <v>1</v>
      </c>
      <c r="AP1277" s="264">
        <v>1</v>
      </c>
      <c r="AQ1277" s="264">
        <v>1</v>
      </c>
      <c r="AR1277" s="265">
        <v>1</v>
      </c>
      <c r="AS1277" s="286">
        <v>0.0721861525408278</v>
      </c>
      <c r="AT1277" s="267">
        <v>0.0588235294117647</v>
      </c>
      <c r="AU1277" s="268">
        <v>0.0666666666666667</v>
      </c>
      <c r="AV1277" s="268">
        <v>0.166666666666667</v>
      </c>
      <c r="AW1277" s="268">
        <v>0.0758426966292135</v>
      </c>
      <c r="AX1277" s="224"/>
      <c r="AY1277" s="222"/>
    </row>
    <row r="1278" ht="15" spans="1:51">
      <c r="A1278" s="220"/>
      <c r="B1278" s="224"/>
      <c r="C1278" s="283" t="s">
        <v>1085</v>
      </c>
      <c r="D1278" s="111" t="s">
        <v>25</v>
      </c>
      <c r="E1278" s="111" t="s">
        <v>1086</v>
      </c>
      <c r="F1278" s="307" t="s">
        <v>1316</v>
      </c>
      <c r="G1278" s="307" t="s">
        <v>1316</v>
      </c>
      <c r="H1278" s="307" t="s">
        <v>1316</v>
      </c>
      <c r="I1278" s="307" t="s">
        <v>1316</v>
      </c>
      <c r="J1278" s="259">
        <v>0.9</v>
      </c>
      <c r="K1278" s="260">
        <v>1</v>
      </c>
      <c r="L1278" s="260">
        <v>0.896551724137931</v>
      </c>
      <c r="M1278" s="261">
        <v>0.935483870967742</v>
      </c>
      <c r="N1278" s="261">
        <v>0.96195652173913</v>
      </c>
      <c r="O1278" s="262">
        <v>0.9</v>
      </c>
      <c r="P1278" s="263">
        <v>0.994280266920877</v>
      </c>
      <c r="Q1278" s="260">
        <v>0.970397779833488</v>
      </c>
      <c r="R1278" s="260">
        <v>0.99097065462754</v>
      </c>
      <c r="S1278" s="260">
        <v>0.989557934909361</v>
      </c>
      <c r="T1278" s="262">
        <v>0.9</v>
      </c>
      <c r="U1278" s="260">
        <v>0.947092469018113</v>
      </c>
      <c r="V1278" s="260">
        <v>0.945420906567993</v>
      </c>
      <c r="W1278" s="260">
        <v>0.947516930022573</v>
      </c>
      <c r="X1278" s="260">
        <v>0.955687480122973</v>
      </c>
      <c r="Y1278" s="262">
        <v>0.92</v>
      </c>
      <c r="Z1278" s="262">
        <v>0.969125214408233</v>
      </c>
      <c r="AA1278" s="262">
        <v>0.968804159445407</v>
      </c>
      <c r="AB1278" s="262">
        <v>0.962424242424242</v>
      </c>
      <c r="AC1278" s="262">
        <v>0.96874180005248</v>
      </c>
      <c r="AD1278" s="262">
        <v>0.92</v>
      </c>
      <c r="AE1278" s="260">
        <v>0.998852553069421</v>
      </c>
      <c r="AF1278" s="260">
        <v>0.995887594242632</v>
      </c>
      <c r="AG1278" s="260">
        <v>0.999398677089597</v>
      </c>
      <c r="AH1278" s="260">
        <v>0.994962019368817</v>
      </c>
      <c r="AI1278" s="262">
        <v>0.92</v>
      </c>
      <c r="AJ1278" s="260">
        <v>0.976091476091476</v>
      </c>
      <c r="AK1278" s="260">
        <v>0.978523489932886</v>
      </c>
      <c r="AL1278" s="260">
        <v>0.979206777050443</v>
      </c>
      <c r="AM1278" s="260">
        <v>0.980211371864968</v>
      </c>
      <c r="AN1278" s="259">
        <v>0.99</v>
      </c>
      <c r="AO1278" s="264">
        <v>1</v>
      </c>
      <c r="AP1278" s="264">
        <v>1</v>
      </c>
      <c r="AQ1278" s="264">
        <v>1</v>
      </c>
      <c r="AR1278" s="265">
        <v>1</v>
      </c>
      <c r="AS1278" s="286">
        <v>0.0721861525408278</v>
      </c>
      <c r="AT1278" s="267">
        <v>0</v>
      </c>
      <c r="AU1278" s="268">
        <v>0.142857142857143</v>
      </c>
      <c r="AV1278" s="268">
        <v>0</v>
      </c>
      <c r="AW1278" s="268">
        <v>0.0324675324675325</v>
      </c>
      <c r="AX1278" s="224"/>
      <c r="AY1278" s="222"/>
    </row>
    <row r="1279" ht="15" spans="1:51">
      <c r="A1279" s="220"/>
      <c r="B1279" s="224"/>
      <c r="C1279" s="283" t="s">
        <v>1085</v>
      </c>
      <c r="D1279" s="111" t="s">
        <v>25</v>
      </c>
      <c r="E1279" s="111" t="s">
        <v>1086</v>
      </c>
      <c r="F1279" s="307" t="s">
        <v>1317</v>
      </c>
      <c r="G1279" s="307" t="s">
        <v>1317</v>
      </c>
      <c r="H1279" s="307" t="s">
        <v>1317</v>
      </c>
      <c r="I1279" s="307" t="s">
        <v>1317</v>
      </c>
      <c r="J1279" s="259">
        <v>0.9</v>
      </c>
      <c r="K1279" s="260">
        <v>1</v>
      </c>
      <c r="L1279" s="260">
        <v>0.964285714285714</v>
      </c>
      <c r="M1279" s="261">
        <v>1</v>
      </c>
      <c r="N1279" s="261">
        <v>0.980169971671388</v>
      </c>
      <c r="O1279" s="262">
        <v>0.9</v>
      </c>
      <c r="P1279" s="263">
        <v>0.996696035242291</v>
      </c>
      <c r="Q1279" s="260">
        <v>0.990371389270977</v>
      </c>
      <c r="R1279" s="260">
        <v>0.994241053064582</v>
      </c>
      <c r="S1279" s="260">
        <v>0.991396502562919</v>
      </c>
      <c r="T1279" s="262">
        <v>0.9</v>
      </c>
      <c r="U1279" s="260">
        <v>0.955212922173275</v>
      </c>
      <c r="V1279" s="260">
        <v>0.963548830811554</v>
      </c>
      <c r="W1279" s="260">
        <v>0.955162484574249</v>
      </c>
      <c r="X1279" s="260">
        <v>0.957031958202166</v>
      </c>
      <c r="Y1279" s="262">
        <v>0.92</v>
      </c>
      <c r="Z1279" s="262">
        <v>0</v>
      </c>
      <c r="AA1279" s="262">
        <v>1</v>
      </c>
      <c r="AB1279" s="262" t="s">
        <v>33</v>
      </c>
      <c r="AC1279" s="262">
        <v>0.75</v>
      </c>
      <c r="AD1279" s="262">
        <v>0.92</v>
      </c>
      <c r="AE1279" s="260">
        <v>0.999403697078116</v>
      </c>
      <c r="AF1279" s="260">
        <v>0.998124413879337</v>
      </c>
      <c r="AG1279" s="260">
        <v>1</v>
      </c>
      <c r="AH1279" s="260">
        <v>0.998878169172089</v>
      </c>
      <c r="AI1279" s="262">
        <v>0.92</v>
      </c>
      <c r="AJ1279" s="260">
        <v>0.96697247706422</v>
      </c>
      <c r="AK1279" s="260">
        <v>0.968384879725086</v>
      </c>
      <c r="AL1279" s="260">
        <v>0.97778691896339</v>
      </c>
      <c r="AM1279" s="260">
        <v>0.979218510522586</v>
      </c>
      <c r="AN1279" s="259">
        <v>0.99</v>
      </c>
      <c r="AO1279" s="264">
        <v>1</v>
      </c>
      <c r="AP1279" s="264">
        <v>1</v>
      </c>
      <c r="AQ1279" s="264">
        <v>1</v>
      </c>
      <c r="AR1279" s="265">
        <v>1</v>
      </c>
      <c r="AS1279" s="286">
        <v>0.0721861525408278</v>
      </c>
      <c r="AT1279" s="267">
        <v>0.125</v>
      </c>
      <c r="AU1279" s="268">
        <v>0.222222222222222</v>
      </c>
      <c r="AV1279" s="268">
        <v>0</v>
      </c>
      <c r="AW1279" s="268">
        <v>0.0546448087431694</v>
      </c>
      <c r="AX1279" s="224"/>
      <c r="AY1279" s="222"/>
    </row>
    <row r="1280" ht="15" spans="1:51">
      <c r="A1280" s="220"/>
      <c r="B1280" s="224"/>
      <c r="C1280" s="283" t="s">
        <v>1085</v>
      </c>
      <c r="D1280" s="111" t="s">
        <v>25</v>
      </c>
      <c r="E1280" s="111" t="s">
        <v>1086</v>
      </c>
      <c r="F1280" s="307" t="s">
        <v>1318</v>
      </c>
      <c r="G1280" s="307" t="s">
        <v>1318</v>
      </c>
      <c r="H1280" s="307" t="s">
        <v>1318</v>
      </c>
      <c r="I1280" s="307" t="s">
        <v>1318</v>
      </c>
      <c r="J1280" s="259">
        <v>0.9</v>
      </c>
      <c r="K1280" s="260">
        <v>0.825</v>
      </c>
      <c r="L1280" s="260">
        <v>0.970588235294118</v>
      </c>
      <c r="M1280" s="261">
        <v>0.897435897435897</v>
      </c>
      <c r="N1280" s="261">
        <v>0.948453608247423</v>
      </c>
      <c r="O1280" s="262">
        <v>0.9</v>
      </c>
      <c r="P1280" s="263">
        <v>0.972711571675302</v>
      </c>
      <c r="Q1280" s="260">
        <v>0.960463531015678</v>
      </c>
      <c r="R1280" s="260">
        <v>0.958933107535986</v>
      </c>
      <c r="S1280" s="260">
        <v>0.966435298975559</v>
      </c>
      <c r="T1280" s="262">
        <v>0.9</v>
      </c>
      <c r="U1280" s="260">
        <v>0.930224525043178</v>
      </c>
      <c r="V1280" s="260">
        <v>0.950920245398773</v>
      </c>
      <c r="W1280" s="260">
        <v>0.948348856900931</v>
      </c>
      <c r="X1280" s="260">
        <v>0.94854199028649</v>
      </c>
      <c r="Y1280" s="262">
        <v>0.92</v>
      </c>
      <c r="Z1280" s="262">
        <v>0.938961553705906</v>
      </c>
      <c r="AA1280" s="262">
        <v>0.953827460510328</v>
      </c>
      <c r="AB1280" s="262">
        <v>0.962406015037594</v>
      </c>
      <c r="AC1280" s="262">
        <v>0.953891608617827</v>
      </c>
      <c r="AD1280" s="262">
        <v>0.92</v>
      </c>
      <c r="AE1280" s="260">
        <v>0.99546485260771</v>
      </c>
      <c r="AF1280" s="260">
        <v>0.98853711790393</v>
      </c>
      <c r="AG1280" s="260">
        <v>0.998702983138781</v>
      </c>
      <c r="AH1280" s="260">
        <v>0.996688056303043</v>
      </c>
      <c r="AI1280" s="262">
        <v>0.92</v>
      </c>
      <c r="AJ1280" s="260">
        <v>0.959210040605389</v>
      </c>
      <c r="AK1280" s="260">
        <v>0.967555412785095</v>
      </c>
      <c r="AL1280" s="260">
        <v>0.97247191011236</v>
      </c>
      <c r="AM1280" s="260">
        <v>0.970122697493598</v>
      </c>
      <c r="AN1280" s="259">
        <v>0.99</v>
      </c>
      <c r="AO1280" s="264">
        <v>1</v>
      </c>
      <c r="AP1280" s="264">
        <v>1</v>
      </c>
      <c r="AQ1280" s="264">
        <v>1</v>
      </c>
      <c r="AR1280" s="265">
        <v>1</v>
      </c>
      <c r="AS1280" s="286">
        <v>0.0721861525408278</v>
      </c>
      <c r="AT1280" s="267">
        <v>0</v>
      </c>
      <c r="AU1280" s="268">
        <v>0</v>
      </c>
      <c r="AV1280" s="268">
        <v>0.0833333333333333</v>
      </c>
      <c r="AW1280" s="268">
        <v>0.0336134453781513</v>
      </c>
      <c r="AX1280" s="224"/>
      <c r="AY1280" s="222"/>
    </row>
    <row r="1281" ht="15" spans="1:51">
      <c r="A1281" s="220"/>
      <c r="B1281" s="224"/>
      <c r="C1281" s="283" t="s">
        <v>1085</v>
      </c>
      <c r="D1281" s="111" t="s">
        <v>25</v>
      </c>
      <c r="E1281" s="111" t="s">
        <v>1086</v>
      </c>
      <c r="F1281" s="307" t="s">
        <v>1319</v>
      </c>
      <c r="G1281" s="307" t="s">
        <v>1319</v>
      </c>
      <c r="H1281" s="307" t="s">
        <v>1319</v>
      </c>
      <c r="I1281" s="307" t="s">
        <v>1319</v>
      </c>
      <c r="J1281" s="259">
        <v>0.9</v>
      </c>
      <c r="K1281" s="260">
        <v>0.88</v>
      </c>
      <c r="L1281" s="260">
        <v>0.88</v>
      </c>
      <c r="M1281" s="261">
        <v>1</v>
      </c>
      <c r="N1281" s="261">
        <v>0.907918968692449</v>
      </c>
      <c r="O1281" s="262">
        <v>0.9</v>
      </c>
      <c r="P1281" s="263">
        <v>0.978891820580475</v>
      </c>
      <c r="Q1281" s="260">
        <v>0.979139504563233</v>
      </c>
      <c r="R1281" s="260">
        <v>0.971362229102167</v>
      </c>
      <c r="S1281" s="260">
        <v>0.969773939547879</v>
      </c>
      <c r="T1281" s="262">
        <v>0.9</v>
      </c>
      <c r="U1281" s="260">
        <v>0.930079155672823</v>
      </c>
      <c r="V1281" s="260">
        <v>0.919165580182529</v>
      </c>
      <c r="W1281" s="260">
        <v>0.871517027863777</v>
      </c>
      <c r="X1281" s="260">
        <v>0.903479806959614</v>
      </c>
      <c r="Y1281" s="262">
        <v>0.92</v>
      </c>
      <c r="Z1281" s="262">
        <v>0.949394155381326</v>
      </c>
      <c r="AA1281" s="262">
        <v>0.921465968586387</v>
      </c>
      <c r="AB1281" s="262">
        <v>0.868381240544629</v>
      </c>
      <c r="AC1281" s="262">
        <v>0.949845822342757</v>
      </c>
      <c r="AD1281" s="262">
        <v>0.92</v>
      </c>
      <c r="AE1281" s="260">
        <v>0.998591549295775</v>
      </c>
      <c r="AF1281" s="260">
        <v>0.989955357142857</v>
      </c>
      <c r="AG1281" s="260">
        <v>0.995738636363636</v>
      </c>
      <c r="AH1281" s="260">
        <v>0.997963918746153</v>
      </c>
      <c r="AI1281" s="262">
        <v>0.92</v>
      </c>
      <c r="AJ1281" s="260">
        <v>0.963001027749229</v>
      </c>
      <c r="AK1281" s="260">
        <v>0.9465737514518</v>
      </c>
      <c r="AL1281" s="260">
        <v>0.933435739887353</v>
      </c>
      <c r="AM1281" s="260">
        <v>0.963535931879909</v>
      </c>
      <c r="AN1281" s="259">
        <v>0.99</v>
      </c>
      <c r="AO1281" s="264">
        <v>1</v>
      </c>
      <c r="AP1281" s="264">
        <v>1</v>
      </c>
      <c r="AQ1281" s="264">
        <v>1</v>
      </c>
      <c r="AR1281" s="265">
        <v>1</v>
      </c>
      <c r="AS1281" s="286">
        <v>0.0721861525408278</v>
      </c>
      <c r="AT1281" s="267">
        <v>0.166666666666667</v>
      </c>
      <c r="AU1281" s="268">
        <v>0</v>
      </c>
      <c r="AV1281" s="268">
        <v>0</v>
      </c>
      <c r="AW1281" s="268">
        <v>0.0432098765432099</v>
      </c>
      <c r="AX1281" s="224"/>
      <c r="AY1281" s="222"/>
    </row>
    <row r="1282" ht="15" spans="1:51">
      <c r="A1282" s="220"/>
      <c r="B1282" s="224"/>
      <c r="C1282" s="283" t="s">
        <v>1085</v>
      </c>
      <c r="D1282" s="111" t="s">
        <v>25</v>
      </c>
      <c r="E1282" s="111" t="s">
        <v>1086</v>
      </c>
      <c r="F1282" s="307" t="s">
        <v>1320</v>
      </c>
      <c r="G1282" s="307" t="s">
        <v>1320</v>
      </c>
      <c r="H1282" s="307" t="s">
        <v>1320</v>
      </c>
      <c r="I1282" s="307" t="s">
        <v>1320</v>
      </c>
      <c r="J1282" s="259">
        <v>0.9</v>
      </c>
      <c r="K1282" s="260">
        <v>1</v>
      </c>
      <c r="L1282" s="260">
        <v>0.974358974358974</v>
      </c>
      <c r="M1282" s="261">
        <v>0.978260869565217</v>
      </c>
      <c r="N1282" s="261">
        <v>0.978661493695441</v>
      </c>
      <c r="O1282" s="262">
        <v>0.9</v>
      </c>
      <c r="P1282" s="263">
        <v>0.99009900990099</v>
      </c>
      <c r="Q1282" s="260">
        <v>0.991971901655795</v>
      </c>
      <c r="R1282" s="260">
        <v>0.992759918911092</v>
      </c>
      <c r="S1282" s="260">
        <v>0.979066220604152</v>
      </c>
      <c r="T1282" s="262">
        <v>0.9</v>
      </c>
      <c r="U1282" s="260">
        <v>0.846133261974846</v>
      </c>
      <c r="V1282" s="260">
        <v>0.905669844455595</v>
      </c>
      <c r="W1282" s="260">
        <v>0.877208224732117</v>
      </c>
      <c r="X1282" s="260">
        <v>0.865172685230739</v>
      </c>
      <c r="Y1282" s="262">
        <v>0.92</v>
      </c>
      <c r="Z1282" s="262" t="s">
        <v>33</v>
      </c>
      <c r="AA1282" s="262" t="s">
        <v>33</v>
      </c>
      <c r="AB1282" s="262" t="s">
        <v>33</v>
      </c>
      <c r="AC1282" s="262" t="s">
        <v>33</v>
      </c>
      <c r="AD1282" s="262">
        <v>0.92</v>
      </c>
      <c r="AE1282" s="260">
        <v>0.996644295302013</v>
      </c>
      <c r="AF1282" s="260">
        <v>1</v>
      </c>
      <c r="AG1282" s="260">
        <v>0.988304093567251</v>
      </c>
      <c r="AH1282" s="260">
        <v>0.998343928628666</v>
      </c>
      <c r="AI1282" s="262">
        <v>0.92</v>
      </c>
      <c r="AJ1282" s="260">
        <v>0.956649719025957</v>
      </c>
      <c r="AK1282" s="260">
        <v>0.962870045158053</v>
      </c>
      <c r="AL1282" s="260">
        <v>0.971039675644367</v>
      </c>
      <c r="AM1282" s="260">
        <v>0.970764046049395</v>
      </c>
      <c r="AN1282" s="259">
        <v>0.99</v>
      </c>
      <c r="AO1282" s="264">
        <v>1</v>
      </c>
      <c r="AP1282" s="264">
        <v>1</v>
      </c>
      <c r="AQ1282" s="264">
        <v>1</v>
      </c>
      <c r="AR1282" s="265">
        <v>1</v>
      </c>
      <c r="AS1282" s="286">
        <v>0.0721861525408278</v>
      </c>
      <c r="AT1282" s="267">
        <v>0</v>
      </c>
      <c r="AU1282" s="268">
        <v>0.0769230769230769</v>
      </c>
      <c r="AV1282" s="268">
        <v>0.0909090909090909</v>
      </c>
      <c r="AW1282" s="268">
        <v>0.0337078651685393</v>
      </c>
      <c r="AX1282" s="224"/>
      <c r="AY1282" s="222"/>
    </row>
    <row r="1283" ht="15" spans="1:51">
      <c r="A1283" s="220"/>
      <c r="B1283" s="224"/>
      <c r="C1283" s="283" t="s">
        <v>1085</v>
      </c>
      <c r="D1283" s="111" t="s">
        <v>25</v>
      </c>
      <c r="E1283" s="111" t="s">
        <v>1086</v>
      </c>
      <c r="F1283" s="307" t="s">
        <v>1321</v>
      </c>
      <c r="G1283" s="307" t="s">
        <v>1321</v>
      </c>
      <c r="H1283" s="307" t="s">
        <v>1321</v>
      </c>
      <c r="I1283" s="307" t="s">
        <v>1321</v>
      </c>
      <c r="J1283" s="259">
        <v>0.9</v>
      </c>
      <c r="K1283" s="260">
        <v>1</v>
      </c>
      <c r="L1283" s="260">
        <v>1</v>
      </c>
      <c r="M1283" s="261">
        <v>1</v>
      </c>
      <c r="N1283" s="261">
        <v>0.966265060240964</v>
      </c>
      <c r="O1283" s="262">
        <v>0.9</v>
      </c>
      <c r="P1283" s="263">
        <v>0.989672977624785</v>
      </c>
      <c r="Q1283" s="260">
        <v>0.871287128712871</v>
      </c>
      <c r="R1283" s="260">
        <v>0.986473429951691</v>
      </c>
      <c r="S1283" s="260">
        <v>0.973533222283916</v>
      </c>
      <c r="T1283" s="262">
        <v>0.9</v>
      </c>
      <c r="U1283" s="260">
        <v>0.953528399311532</v>
      </c>
      <c r="V1283" s="260">
        <v>0.947194719471947</v>
      </c>
      <c r="W1283" s="260">
        <v>0.956521739130435</v>
      </c>
      <c r="X1283" s="260">
        <v>0.952295021284472</v>
      </c>
      <c r="Y1283" s="262">
        <v>0.92</v>
      </c>
      <c r="Z1283" s="262">
        <v>0.958783120706575</v>
      </c>
      <c r="AA1283" s="262">
        <v>0.952638700947226</v>
      </c>
      <c r="AB1283" s="262">
        <v>0.961620469083156</v>
      </c>
      <c r="AC1283" s="262">
        <v>0.969012090186254</v>
      </c>
      <c r="AD1283" s="262">
        <v>0.92</v>
      </c>
      <c r="AE1283" s="260">
        <v>1</v>
      </c>
      <c r="AF1283" s="260">
        <v>1</v>
      </c>
      <c r="AG1283" s="260">
        <v>1</v>
      </c>
      <c r="AH1283" s="260">
        <v>0.999602438377949</v>
      </c>
      <c r="AI1283" s="262">
        <v>0.92</v>
      </c>
      <c r="AJ1283" s="260">
        <v>0.969280146721687</v>
      </c>
      <c r="AK1283" s="260">
        <v>0.966542750929368</v>
      </c>
      <c r="AL1283" s="260">
        <v>0.978058510638298</v>
      </c>
      <c r="AM1283" s="260">
        <v>0.980040020010005</v>
      </c>
      <c r="AN1283" s="259">
        <v>0.99</v>
      </c>
      <c r="AO1283" s="264">
        <v>1</v>
      </c>
      <c r="AP1283" s="264">
        <v>1</v>
      </c>
      <c r="AQ1283" s="264">
        <v>1</v>
      </c>
      <c r="AR1283" s="265">
        <v>1</v>
      </c>
      <c r="AS1283" s="286">
        <v>0.0721861525408278</v>
      </c>
      <c r="AT1283" s="267">
        <v>0.166666666666667</v>
      </c>
      <c r="AU1283" s="268">
        <v>0</v>
      </c>
      <c r="AV1283" s="268">
        <v>0</v>
      </c>
      <c r="AW1283" s="268">
        <v>0.0381679389312977</v>
      </c>
      <c r="AX1283" s="224"/>
      <c r="AY1283" s="222"/>
    </row>
    <row r="1284" ht="15" spans="1:51">
      <c r="A1284" s="220"/>
      <c r="B1284" s="224"/>
      <c r="C1284" s="283" t="s">
        <v>1085</v>
      </c>
      <c r="D1284" s="111" t="s">
        <v>125</v>
      </c>
      <c r="E1284" s="111" t="s">
        <v>1086</v>
      </c>
      <c r="F1284" s="307" t="s">
        <v>1322</v>
      </c>
      <c r="G1284" s="307" t="s">
        <v>1322</v>
      </c>
      <c r="H1284" s="307" t="s">
        <v>1322</v>
      </c>
      <c r="I1284" s="307" t="s">
        <v>1322</v>
      </c>
      <c r="J1284" s="259">
        <v>0.9</v>
      </c>
      <c r="K1284" s="260" t="s">
        <v>33</v>
      </c>
      <c r="L1284" s="260" t="s">
        <v>33</v>
      </c>
      <c r="M1284" s="261" t="s">
        <v>33</v>
      </c>
      <c r="N1284" s="261" t="s">
        <v>33</v>
      </c>
      <c r="O1284" s="262">
        <v>0.9</v>
      </c>
      <c r="P1284" s="263" t="s">
        <v>33</v>
      </c>
      <c r="Q1284" s="260" t="s">
        <v>33</v>
      </c>
      <c r="R1284" s="260" t="s">
        <v>33</v>
      </c>
      <c r="S1284" s="260">
        <v>0</v>
      </c>
      <c r="T1284" s="262">
        <v>0.9</v>
      </c>
      <c r="U1284" s="260" t="s">
        <v>33</v>
      </c>
      <c r="V1284" s="260" t="s">
        <v>33</v>
      </c>
      <c r="W1284" s="260" t="s">
        <v>33</v>
      </c>
      <c r="X1284" s="260">
        <v>0.857142857142857</v>
      </c>
      <c r="Y1284" s="262">
        <v>0.92</v>
      </c>
      <c r="Z1284" s="262" t="s">
        <v>33</v>
      </c>
      <c r="AA1284" s="262" t="s">
        <v>33</v>
      </c>
      <c r="AB1284" s="262" t="s">
        <v>33</v>
      </c>
      <c r="AC1284" s="262" t="s">
        <v>33</v>
      </c>
      <c r="AD1284" s="262">
        <v>0.92</v>
      </c>
      <c r="AE1284" s="260">
        <v>1</v>
      </c>
      <c r="AF1284" s="260">
        <v>0.994485294117647</v>
      </c>
      <c r="AG1284" s="260">
        <v>1</v>
      </c>
      <c r="AH1284" s="260">
        <v>0.994842944210033</v>
      </c>
      <c r="AI1284" s="262">
        <v>0.92</v>
      </c>
      <c r="AJ1284" s="260" t="s">
        <v>33</v>
      </c>
      <c r="AK1284" s="260" t="s">
        <v>33</v>
      </c>
      <c r="AL1284" s="260" t="s">
        <v>33</v>
      </c>
      <c r="AM1284" s="260">
        <v>0.888888888888889</v>
      </c>
      <c r="AN1284" s="259">
        <v>0.99</v>
      </c>
      <c r="AO1284" s="264">
        <v>1</v>
      </c>
      <c r="AP1284" s="264">
        <v>1</v>
      </c>
      <c r="AQ1284" s="264">
        <v>1</v>
      </c>
      <c r="AR1284" s="265">
        <v>1</v>
      </c>
      <c r="AS1284" s="286">
        <v>0.0721861525408278</v>
      </c>
      <c r="AT1284" s="267" t="s">
        <v>33</v>
      </c>
      <c r="AU1284" s="268" t="s">
        <v>33</v>
      </c>
      <c r="AV1284" s="268" t="s">
        <v>33</v>
      </c>
      <c r="AW1284" s="268" t="s">
        <v>33</v>
      </c>
      <c r="AX1284" s="224"/>
      <c r="AY1284" s="222"/>
    </row>
    <row r="1285" ht="15" spans="1:51">
      <c r="A1285" s="220"/>
      <c r="B1285" s="224"/>
      <c r="C1285" s="283" t="s">
        <v>1085</v>
      </c>
      <c r="D1285" s="111" t="s">
        <v>25</v>
      </c>
      <c r="E1285" s="111" t="s">
        <v>1086</v>
      </c>
      <c r="F1285" s="307" t="s">
        <v>1323</v>
      </c>
      <c r="G1285" s="307" t="s">
        <v>1323</v>
      </c>
      <c r="H1285" s="307" t="s">
        <v>1323</v>
      </c>
      <c r="I1285" s="307" t="s">
        <v>1323</v>
      </c>
      <c r="J1285" s="259">
        <v>0.9</v>
      </c>
      <c r="K1285" s="260">
        <v>1</v>
      </c>
      <c r="L1285" s="260">
        <v>0.928571428571429</v>
      </c>
      <c r="M1285" s="261">
        <v>0.907407407407407</v>
      </c>
      <c r="N1285" s="261">
        <v>0.938860971524288</v>
      </c>
      <c r="O1285" s="262">
        <v>0.9</v>
      </c>
      <c r="P1285" s="263">
        <v>0.987219343696028</v>
      </c>
      <c r="Q1285" s="260">
        <v>0.985392574558734</v>
      </c>
      <c r="R1285" s="260">
        <v>0.989026063100137</v>
      </c>
      <c r="S1285" s="260">
        <v>0.986075757575758</v>
      </c>
      <c r="T1285" s="262">
        <v>0.9</v>
      </c>
      <c r="U1285" s="260">
        <v>0.955440414507772</v>
      </c>
      <c r="V1285" s="260">
        <v>0.950091296409008</v>
      </c>
      <c r="W1285" s="260">
        <v>0.963648834019204</v>
      </c>
      <c r="X1285" s="260">
        <v>0.960666666666667</v>
      </c>
      <c r="Y1285" s="262">
        <v>0.92</v>
      </c>
      <c r="Z1285" s="262">
        <v>0.954412624196376</v>
      </c>
      <c r="AA1285" s="262">
        <v>0.934405940594059</v>
      </c>
      <c r="AB1285" s="262">
        <v>0.884117246080436</v>
      </c>
      <c r="AC1285" s="262">
        <v>0.957278335328239</v>
      </c>
      <c r="AD1285" s="262">
        <v>0.92</v>
      </c>
      <c r="AE1285" s="260">
        <v>0.974910394265233</v>
      </c>
      <c r="AF1285" s="260">
        <v>0.984884645982498</v>
      </c>
      <c r="AG1285" s="260">
        <v>0.998263888888889</v>
      </c>
      <c r="AH1285" s="260">
        <v>0.992037528547621</v>
      </c>
      <c r="AI1285" s="262">
        <v>0.92</v>
      </c>
      <c r="AJ1285" s="260">
        <v>0.967867998263135</v>
      </c>
      <c r="AK1285" s="260">
        <v>0.962872297021624</v>
      </c>
      <c r="AL1285" s="260">
        <v>0.950718685831622</v>
      </c>
      <c r="AM1285" s="260">
        <v>0.975687435972858</v>
      </c>
      <c r="AN1285" s="259">
        <v>0.99</v>
      </c>
      <c r="AO1285" s="264">
        <v>1</v>
      </c>
      <c r="AP1285" s="264">
        <v>1</v>
      </c>
      <c r="AQ1285" s="264">
        <v>1</v>
      </c>
      <c r="AR1285" s="265">
        <v>1</v>
      </c>
      <c r="AS1285" s="286">
        <v>0.0721861525408278</v>
      </c>
      <c r="AT1285" s="267">
        <v>0</v>
      </c>
      <c r="AU1285" s="268">
        <v>0</v>
      </c>
      <c r="AV1285" s="268">
        <v>0.222222222222222</v>
      </c>
      <c r="AW1285" s="268">
        <v>0.0449438202247191</v>
      </c>
      <c r="AX1285" s="224"/>
      <c r="AY1285" s="222"/>
    </row>
    <row r="1286" ht="15" spans="1:51">
      <c r="A1286" s="220"/>
      <c r="B1286" s="224"/>
      <c r="C1286" s="283" t="s">
        <v>1085</v>
      </c>
      <c r="D1286" s="111" t="s">
        <v>25</v>
      </c>
      <c r="E1286" s="111" t="s">
        <v>1086</v>
      </c>
      <c r="F1286" s="307" t="s">
        <v>1324</v>
      </c>
      <c r="G1286" s="307" t="s">
        <v>1324</v>
      </c>
      <c r="H1286" s="307" t="s">
        <v>1324</v>
      </c>
      <c r="I1286" s="307" t="s">
        <v>1324</v>
      </c>
      <c r="J1286" s="259">
        <v>0.9</v>
      </c>
      <c r="K1286" s="260">
        <v>0.882352941176471</v>
      </c>
      <c r="L1286" s="260">
        <v>0.826923076923077</v>
      </c>
      <c r="M1286" s="261">
        <v>0.887096774193548</v>
      </c>
      <c r="N1286" s="261">
        <v>0.900072411296162</v>
      </c>
      <c r="O1286" s="262">
        <v>0.9</v>
      </c>
      <c r="P1286" s="263">
        <v>0.98932831136221</v>
      </c>
      <c r="Q1286" s="260">
        <v>0.981827359919233</v>
      </c>
      <c r="R1286" s="260">
        <v>0.988753213367609</v>
      </c>
      <c r="S1286" s="260">
        <v>0.986646924581613</v>
      </c>
      <c r="T1286" s="262">
        <v>0.9</v>
      </c>
      <c r="U1286" s="260">
        <v>0.935028248587571</v>
      </c>
      <c r="V1286" s="260">
        <v>0.928319030792529</v>
      </c>
      <c r="W1286" s="260">
        <v>0.94987146529563</v>
      </c>
      <c r="X1286" s="260">
        <v>0.943395457509237</v>
      </c>
      <c r="Y1286" s="262">
        <v>0.92</v>
      </c>
      <c r="Z1286" s="262">
        <v>0.956669912366115</v>
      </c>
      <c r="AA1286" s="262">
        <v>0.928934010152284</v>
      </c>
      <c r="AB1286" s="262">
        <v>0.951951951951952</v>
      </c>
      <c r="AC1286" s="262">
        <v>0.961232182530767</v>
      </c>
      <c r="AD1286" s="262">
        <v>0.92</v>
      </c>
      <c r="AE1286" s="260">
        <v>0.991167496386703</v>
      </c>
      <c r="AF1286" s="260">
        <v>0.962038481539262</v>
      </c>
      <c r="AG1286" s="260">
        <v>0.964078474716773</v>
      </c>
      <c r="AH1286" s="260">
        <v>0.94514049741466</v>
      </c>
      <c r="AI1286" s="262">
        <v>0.92</v>
      </c>
      <c r="AJ1286" s="260">
        <v>0.969656488549618</v>
      </c>
      <c r="AK1286" s="260">
        <v>0.959541469993257</v>
      </c>
      <c r="AL1286" s="260">
        <v>0.974476987447699</v>
      </c>
      <c r="AM1286" s="260">
        <v>0.976681590683192</v>
      </c>
      <c r="AN1286" s="259">
        <v>0.99</v>
      </c>
      <c r="AO1286" s="264">
        <v>1</v>
      </c>
      <c r="AP1286" s="264">
        <v>1</v>
      </c>
      <c r="AQ1286" s="264">
        <v>1</v>
      </c>
      <c r="AR1286" s="265">
        <v>1</v>
      </c>
      <c r="AS1286" s="286">
        <v>0.0721861525408278</v>
      </c>
      <c r="AT1286" s="267">
        <v>0</v>
      </c>
      <c r="AU1286" s="268">
        <v>0.133333333333333</v>
      </c>
      <c r="AV1286" s="268">
        <v>0</v>
      </c>
      <c r="AW1286" s="268">
        <v>0.0615640599001664</v>
      </c>
      <c r="AX1286" s="224"/>
      <c r="AY1286" s="222"/>
    </row>
    <row r="1287" ht="15" spans="1:51">
      <c r="A1287" s="220"/>
      <c r="B1287" s="224"/>
      <c r="C1287" s="283" t="s">
        <v>1085</v>
      </c>
      <c r="D1287" s="111" t="s">
        <v>25</v>
      </c>
      <c r="E1287" s="111" t="s">
        <v>1086</v>
      </c>
      <c r="F1287" s="307" t="s">
        <v>1325</v>
      </c>
      <c r="G1287" s="307" t="s">
        <v>1325</v>
      </c>
      <c r="H1287" s="307" t="s">
        <v>1325</v>
      </c>
      <c r="I1287" s="307" t="s">
        <v>1325</v>
      </c>
      <c r="J1287" s="259">
        <v>0.9</v>
      </c>
      <c r="K1287" s="260">
        <v>0.931623931623932</v>
      </c>
      <c r="L1287" s="260">
        <v>0.891304347826087</v>
      </c>
      <c r="M1287" s="261">
        <v>0.925233644859813</v>
      </c>
      <c r="N1287" s="261">
        <v>0.910235580828595</v>
      </c>
      <c r="O1287" s="262">
        <v>0.9</v>
      </c>
      <c r="P1287" s="263">
        <v>0.989726655659512</v>
      </c>
      <c r="Q1287" s="260">
        <v>0.984657347425844</v>
      </c>
      <c r="R1287" s="260">
        <v>0.991749524011001</v>
      </c>
      <c r="S1287" s="260">
        <v>0.986386281054241</v>
      </c>
      <c r="T1287" s="262">
        <v>0.9</v>
      </c>
      <c r="U1287" s="260">
        <v>0.952302329847734</v>
      </c>
      <c r="V1287" s="260">
        <v>0.949880668257757</v>
      </c>
      <c r="W1287" s="260">
        <v>0.945419928072773</v>
      </c>
      <c r="X1287" s="260">
        <v>0.948915670574308</v>
      </c>
      <c r="Y1287" s="262">
        <v>0.92</v>
      </c>
      <c r="Z1287" s="262">
        <v>0.969450101832994</v>
      </c>
      <c r="AA1287" s="262">
        <v>0.95225102319236</v>
      </c>
      <c r="AB1287" s="262">
        <v>0.969463294262801</v>
      </c>
      <c r="AC1287" s="262">
        <v>0.972544423338587</v>
      </c>
      <c r="AD1287" s="262">
        <v>0.92</v>
      </c>
      <c r="AE1287" s="260">
        <v>0.993725490196078</v>
      </c>
      <c r="AF1287" s="260">
        <v>0.982741116751269</v>
      </c>
      <c r="AG1287" s="260">
        <v>0.979786422578185</v>
      </c>
      <c r="AH1287" s="260">
        <v>0.962698897716213</v>
      </c>
      <c r="AI1287" s="262">
        <v>0.92</v>
      </c>
      <c r="AJ1287" s="260">
        <v>0.979319901929432</v>
      </c>
      <c r="AK1287" s="260">
        <v>0.974994316890202</v>
      </c>
      <c r="AL1287" s="260">
        <v>0.98268724124953</v>
      </c>
      <c r="AM1287" s="260">
        <v>0.982817851874161</v>
      </c>
      <c r="AN1287" s="259">
        <v>0.99</v>
      </c>
      <c r="AO1287" s="264">
        <v>1</v>
      </c>
      <c r="AP1287" s="264">
        <v>1</v>
      </c>
      <c r="AQ1287" s="264">
        <v>1</v>
      </c>
      <c r="AR1287" s="265">
        <v>1</v>
      </c>
      <c r="AS1287" s="286">
        <v>0.0721861525408278</v>
      </c>
      <c r="AT1287" s="267">
        <v>0.128205128205128</v>
      </c>
      <c r="AU1287" s="268">
        <v>0.075</v>
      </c>
      <c r="AV1287" s="268">
        <v>0.102040816326531</v>
      </c>
      <c r="AW1287" s="268">
        <v>0.0726714431934493</v>
      </c>
      <c r="AX1287" s="224"/>
      <c r="AY1287" s="222"/>
    </row>
    <row r="1288" ht="15" spans="1:51">
      <c r="A1288" s="220"/>
      <c r="B1288" s="224"/>
      <c r="C1288" s="283" t="s">
        <v>1085</v>
      </c>
      <c r="D1288" s="111" t="s">
        <v>25</v>
      </c>
      <c r="E1288" s="111" t="s">
        <v>1086</v>
      </c>
      <c r="F1288" s="307" t="s">
        <v>1326</v>
      </c>
      <c r="G1288" s="307" t="s">
        <v>1326</v>
      </c>
      <c r="H1288" s="307" t="s">
        <v>1326</v>
      </c>
      <c r="I1288" s="307" t="s">
        <v>1326</v>
      </c>
      <c r="J1288" s="259">
        <v>0.9</v>
      </c>
      <c r="K1288" s="260">
        <v>1</v>
      </c>
      <c r="L1288" s="260">
        <v>0.983606557377049</v>
      </c>
      <c r="M1288" s="261">
        <v>0.971830985915493</v>
      </c>
      <c r="N1288" s="261">
        <v>0.979362101313321</v>
      </c>
      <c r="O1288" s="262">
        <v>0.9</v>
      </c>
      <c r="P1288" s="263">
        <v>0.964402047463937</v>
      </c>
      <c r="Q1288" s="260">
        <v>0.969942196531792</v>
      </c>
      <c r="R1288" s="260">
        <v>0.969146553869122</v>
      </c>
      <c r="S1288" s="260">
        <v>0.970725833514282</v>
      </c>
      <c r="T1288" s="262">
        <v>0.9</v>
      </c>
      <c r="U1288" s="260">
        <v>0.949511400651466</v>
      </c>
      <c r="V1288" s="260">
        <v>0.958381502890173</v>
      </c>
      <c r="W1288" s="260">
        <v>0.950236377208261</v>
      </c>
      <c r="X1288" s="260">
        <v>0.948725794034624</v>
      </c>
      <c r="Y1288" s="262">
        <v>0.92</v>
      </c>
      <c r="Z1288" s="262">
        <v>0.949571183533448</v>
      </c>
      <c r="AA1288" s="262">
        <v>0.951650038372985</v>
      </c>
      <c r="AB1288" s="262">
        <v>0.961569910057236</v>
      </c>
      <c r="AC1288" s="262">
        <v>0.95320484087853</v>
      </c>
      <c r="AD1288" s="262">
        <v>0.92</v>
      </c>
      <c r="AE1288" s="260">
        <v>0.998455001931248</v>
      </c>
      <c r="AF1288" s="260">
        <v>0.994175352544451</v>
      </c>
      <c r="AG1288" s="260">
        <v>0.997132616487455</v>
      </c>
      <c r="AH1288" s="260">
        <v>0.975658743565529</v>
      </c>
      <c r="AI1288" s="262">
        <v>0.92</v>
      </c>
      <c r="AJ1288" s="260">
        <v>0.967558574795508</v>
      </c>
      <c r="AK1288" s="260">
        <v>0.975371985633658</v>
      </c>
      <c r="AL1288" s="260">
        <v>0.976952822892498</v>
      </c>
      <c r="AM1288" s="260">
        <v>0.973889408724324</v>
      </c>
      <c r="AN1288" s="259">
        <v>0.99</v>
      </c>
      <c r="AO1288" s="264">
        <v>1</v>
      </c>
      <c r="AP1288" s="264">
        <v>1</v>
      </c>
      <c r="AQ1288" s="264">
        <v>1</v>
      </c>
      <c r="AR1288" s="265">
        <v>1</v>
      </c>
      <c r="AS1288" s="286">
        <v>0.0721861525408278</v>
      </c>
      <c r="AT1288" s="267">
        <v>0.0434782608695652</v>
      </c>
      <c r="AU1288" s="268">
        <v>0.130434782608696</v>
      </c>
      <c r="AV1288" s="268">
        <v>0.157894736842105</v>
      </c>
      <c r="AW1288" s="268">
        <v>0.103942652329749</v>
      </c>
      <c r="AX1288" s="224"/>
      <c r="AY1288" s="222"/>
    </row>
    <row r="1289" ht="15" spans="1:51">
      <c r="A1289" s="220"/>
      <c r="B1289" s="224"/>
      <c r="C1289" s="283" t="s">
        <v>1085</v>
      </c>
      <c r="D1289" s="111" t="s">
        <v>25</v>
      </c>
      <c r="E1289" s="111" t="s">
        <v>1086</v>
      </c>
      <c r="F1289" s="307" t="s">
        <v>1327</v>
      </c>
      <c r="G1289" s="307" t="s">
        <v>1327</v>
      </c>
      <c r="H1289" s="307" t="s">
        <v>1327</v>
      </c>
      <c r="I1289" s="307" t="s">
        <v>1327</v>
      </c>
      <c r="J1289" s="259">
        <v>0.9</v>
      </c>
      <c r="K1289" s="260">
        <v>1</v>
      </c>
      <c r="L1289" s="260">
        <v>1</v>
      </c>
      <c r="M1289" s="261">
        <v>0.96875</v>
      </c>
      <c r="N1289" s="261">
        <v>0.976470588235294</v>
      </c>
      <c r="O1289" s="262">
        <v>0.9</v>
      </c>
      <c r="P1289" s="263">
        <v>0.973791496796738</v>
      </c>
      <c r="Q1289" s="260">
        <v>0.984574111334675</v>
      </c>
      <c r="R1289" s="260">
        <v>0.988366682177757</v>
      </c>
      <c r="S1289" s="260">
        <v>0.979423776968836</v>
      </c>
      <c r="T1289" s="262">
        <v>0.9</v>
      </c>
      <c r="U1289" s="260">
        <v>0.928945835760047</v>
      </c>
      <c r="V1289" s="260">
        <v>0.94299128101945</v>
      </c>
      <c r="W1289" s="260">
        <v>0.948813401582131</v>
      </c>
      <c r="X1289" s="260">
        <v>0.94424220900293</v>
      </c>
      <c r="Y1289" s="262">
        <v>0.92</v>
      </c>
      <c r="Z1289" s="262">
        <v>0</v>
      </c>
      <c r="AA1289" s="262" t="s">
        <v>33</v>
      </c>
      <c r="AB1289" s="262" t="s">
        <v>33</v>
      </c>
      <c r="AC1289" s="262">
        <v>0</v>
      </c>
      <c r="AD1289" s="262">
        <v>0.92</v>
      </c>
      <c r="AE1289" s="260">
        <v>1</v>
      </c>
      <c r="AF1289" s="260">
        <v>1</v>
      </c>
      <c r="AG1289" s="260">
        <v>1</v>
      </c>
      <c r="AH1289" s="260">
        <v>0.996929375639713</v>
      </c>
      <c r="AI1289" s="262">
        <v>0.92</v>
      </c>
      <c r="AJ1289" s="260">
        <v>0.974388824214203</v>
      </c>
      <c r="AK1289" s="260">
        <v>0.980549966465459</v>
      </c>
      <c r="AL1289" s="260">
        <v>0.985109353187529</v>
      </c>
      <c r="AM1289" s="260">
        <v>0.981066743613078</v>
      </c>
      <c r="AN1289" s="259">
        <v>0.99</v>
      </c>
      <c r="AO1289" s="264">
        <v>1</v>
      </c>
      <c r="AP1289" s="264">
        <v>1</v>
      </c>
      <c r="AQ1289" s="264">
        <v>1</v>
      </c>
      <c r="AR1289" s="265">
        <v>1</v>
      </c>
      <c r="AS1289" s="286">
        <v>0.0721861525408278</v>
      </c>
      <c r="AT1289" s="267">
        <v>0</v>
      </c>
      <c r="AU1289" s="268">
        <v>0</v>
      </c>
      <c r="AV1289" s="268">
        <v>0</v>
      </c>
      <c r="AW1289" s="268">
        <v>0.0606060606060606</v>
      </c>
      <c r="AX1289" s="224"/>
      <c r="AY1289" s="222"/>
    </row>
    <row r="1290" ht="15" spans="1:51">
      <c r="A1290" s="220"/>
      <c r="B1290" s="224"/>
      <c r="C1290" s="283" t="s">
        <v>1085</v>
      </c>
      <c r="D1290" s="111" t="s">
        <v>25</v>
      </c>
      <c r="E1290" s="111" t="s">
        <v>1086</v>
      </c>
      <c r="F1290" s="307" t="s">
        <v>1328</v>
      </c>
      <c r="G1290" s="307" t="s">
        <v>1328</v>
      </c>
      <c r="H1290" s="307" t="s">
        <v>1328</v>
      </c>
      <c r="I1290" s="307" t="s">
        <v>1328</v>
      </c>
      <c r="J1290" s="259">
        <v>0.9</v>
      </c>
      <c r="K1290" s="260">
        <v>0.925925925925926</v>
      </c>
      <c r="L1290" s="260">
        <v>0.958333333333333</v>
      </c>
      <c r="M1290" s="261">
        <v>1</v>
      </c>
      <c r="N1290" s="261">
        <v>0.984375</v>
      </c>
      <c r="O1290" s="262">
        <v>0.9</v>
      </c>
      <c r="P1290" s="263">
        <v>0.984439834024896</v>
      </c>
      <c r="Q1290" s="260">
        <v>0.991379310344828</v>
      </c>
      <c r="R1290" s="260">
        <v>0.989775051124744</v>
      </c>
      <c r="S1290" s="260">
        <v>0.987667754805948</v>
      </c>
      <c r="T1290" s="262">
        <v>0.9</v>
      </c>
      <c r="U1290" s="260">
        <v>0.925311203319502</v>
      </c>
      <c r="V1290" s="260">
        <v>0.929310344827586</v>
      </c>
      <c r="W1290" s="260">
        <v>0.926380368098159</v>
      </c>
      <c r="X1290" s="260">
        <v>0.929678998911861</v>
      </c>
      <c r="Y1290" s="262">
        <v>0.92</v>
      </c>
      <c r="Z1290" s="262">
        <v>0.956381260096931</v>
      </c>
      <c r="AA1290" s="262">
        <v>0.926829268292683</v>
      </c>
      <c r="AB1290" s="262">
        <v>0.949152542372881</v>
      </c>
      <c r="AC1290" s="262">
        <v>0.938953725618216</v>
      </c>
      <c r="AD1290" s="262">
        <v>0.92</v>
      </c>
      <c r="AE1290" s="260">
        <v>1</v>
      </c>
      <c r="AF1290" s="260">
        <v>1</v>
      </c>
      <c r="AG1290" s="260">
        <v>1</v>
      </c>
      <c r="AH1290" s="260">
        <v>0.997674959311788</v>
      </c>
      <c r="AI1290" s="262">
        <v>0.92</v>
      </c>
      <c r="AJ1290" s="260">
        <v>0.969677826910929</v>
      </c>
      <c r="AK1290" s="260">
        <v>0.962555066079295</v>
      </c>
      <c r="AL1290" s="260">
        <v>0.969516235917826</v>
      </c>
      <c r="AM1290" s="260">
        <v>0.96502579347731</v>
      </c>
      <c r="AN1290" s="259">
        <v>0.99</v>
      </c>
      <c r="AO1290" s="264">
        <v>1</v>
      </c>
      <c r="AP1290" s="264">
        <v>1</v>
      </c>
      <c r="AQ1290" s="264">
        <v>1</v>
      </c>
      <c r="AR1290" s="265">
        <v>1</v>
      </c>
      <c r="AS1290" s="286">
        <v>0.0721861525408278</v>
      </c>
      <c r="AT1290" s="267">
        <v>0</v>
      </c>
      <c r="AU1290" s="268">
        <v>0</v>
      </c>
      <c r="AV1290" s="268">
        <v>0</v>
      </c>
      <c r="AW1290" s="268">
        <v>0.0776699029126214</v>
      </c>
      <c r="AX1290" s="224"/>
      <c r="AY1290" s="222"/>
    </row>
    <row r="1291" ht="15" spans="1:51">
      <c r="A1291" s="220"/>
      <c r="B1291" s="224"/>
      <c r="C1291" s="283" t="s">
        <v>1085</v>
      </c>
      <c r="D1291" s="111" t="s">
        <v>25</v>
      </c>
      <c r="E1291" s="111" t="s">
        <v>1086</v>
      </c>
      <c r="F1291" s="307" t="s">
        <v>1329</v>
      </c>
      <c r="G1291" s="307" t="s">
        <v>1329</v>
      </c>
      <c r="H1291" s="307" t="s">
        <v>1329</v>
      </c>
      <c r="I1291" s="307" t="s">
        <v>1329</v>
      </c>
      <c r="J1291" s="259">
        <v>0.9</v>
      </c>
      <c r="K1291" s="260">
        <v>0.947368421052632</v>
      </c>
      <c r="L1291" s="260">
        <v>0.894736842105263</v>
      </c>
      <c r="M1291" s="261">
        <v>0.842105263157895</v>
      </c>
      <c r="N1291" s="261">
        <v>0.947126436781609</v>
      </c>
      <c r="O1291" s="262">
        <v>0.9</v>
      </c>
      <c r="P1291" s="263">
        <v>0.985948477751756</v>
      </c>
      <c r="Q1291" s="260">
        <v>0.977687626774848</v>
      </c>
      <c r="R1291" s="260">
        <v>0.998809523809524</v>
      </c>
      <c r="S1291" s="260">
        <v>0.982020547945205</v>
      </c>
      <c r="T1291" s="262">
        <v>0.9</v>
      </c>
      <c r="U1291" s="260">
        <v>0.934426229508197</v>
      </c>
      <c r="V1291" s="260">
        <v>0.959432048681542</v>
      </c>
      <c r="W1291" s="260">
        <v>0.938095238095238</v>
      </c>
      <c r="X1291" s="260">
        <v>0.928349743150685</v>
      </c>
      <c r="Y1291" s="262">
        <v>0.92</v>
      </c>
      <c r="Z1291" s="262">
        <v>0.961977186311787</v>
      </c>
      <c r="AA1291" s="262">
        <v>0.91497975708502</v>
      </c>
      <c r="AB1291" s="262">
        <v>0.955882352941177</v>
      </c>
      <c r="AC1291" s="262">
        <v>0.930483985045974</v>
      </c>
      <c r="AD1291" s="262">
        <v>0.92</v>
      </c>
      <c r="AE1291" s="260">
        <v>1</v>
      </c>
      <c r="AF1291" s="260">
        <v>1</v>
      </c>
      <c r="AG1291" s="260">
        <v>1</v>
      </c>
      <c r="AH1291" s="260">
        <v>0.997671324018629</v>
      </c>
      <c r="AI1291" s="262">
        <v>0.92</v>
      </c>
      <c r="AJ1291" s="260">
        <v>0.971014492753623</v>
      </c>
      <c r="AK1291" s="260">
        <v>0.960810810810811</v>
      </c>
      <c r="AL1291" s="260">
        <v>0.97471098265896</v>
      </c>
      <c r="AM1291" s="260">
        <v>0.961346066393815</v>
      </c>
      <c r="AN1291" s="259">
        <v>0.99</v>
      </c>
      <c r="AO1291" s="264">
        <v>1</v>
      </c>
      <c r="AP1291" s="264">
        <v>1</v>
      </c>
      <c r="AQ1291" s="264">
        <v>1</v>
      </c>
      <c r="AR1291" s="265">
        <v>1</v>
      </c>
      <c r="AS1291" s="286">
        <v>0.0721861525408278</v>
      </c>
      <c r="AT1291" s="267">
        <v>0</v>
      </c>
      <c r="AU1291" s="268">
        <v>0</v>
      </c>
      <c r="AV1291" s="268">
        <v>0</v>
      </c>
      <c r="AW1291" s="268">
        <v>0</v>
      </c>
      <c r="AX1291" s="224"/>
      <c r="AY1291" s="222"/>
    </row>
    <row r="1292" ht="15" spans="1:51">
      <c r="A1292" s="220"/>
      <c r="B1292" s="224"/>
      <c r="C1292" s="283" t="s">
        <v>1085</v>
      </c>
      <c r="D1292" s="111" t="s">
        <v>25</v>
      </c>
      <c r="E1292" s="111" t="s">
        <v>1086</v>
      </c>
      <c r="F1292" s="307" t="s">
        <v>1330</v>
      </c>
      <c r="G1292" s="307" t="s">
        <v>1330</v>
      </c>
      <c r="H1292" s="307" t="s">
        <v>1330</v>
      </c>
      <c r="I1292" s="307" t="s">
        <v>1330</v>
      </c>
      <c r="J1292" s="259">
        <v>0.9</v>
      </c>
      <c r="K1292" s="260">
        <v>0.912280701754386</v>
      </c>
      <c r="L1292" s="260">
        <v>0.880952380952381</v>
      </c>
      <c r="M1292" s="261">
        <v>0.961538461538462</v>
      </c>
      <c r="N1292" s="261">
        <v>0.924874791318865</v>
      </c>
      <c r="O1292" s="262">
        <v>0.9</v>
      </c>
      <c r="P1292" s="263">
        <v>0.963570127504554</v>
      </c>
      <c r="Q1292" s="260">
        <v>0.98958904109589</v>
      </c>
      <c r="R1292" s="260">
        <v>0.990687219010918</v>
      </c>
      <c r="S1292" s="260">
        <v>0.97920726834261</v>
      </c>
      <c r="T1292" s="262">
        <v>0.9</v>
      </c>
      <c r="U1292" s="260">
        <v>0.945658773527626</v>
      </c>
      <c r="V1292" s="260">
        <v>0.92986301369863</v>
      </c>
      <c r="W1292" s="260">
        <v>0.944123314065511</v>
      </c>
      <c r="X1292" s="260">
        <v>0.948866424575523</v>
      </c>
      <c r="Y1292" s="262">
        <v>0.92</v>
      </c>
      <c r="Z1292" s="262">
        <v>0.949144008056395</v>
      </c>
      <c r="AA1292" s="262">
        <v>0.958333333333333</v>
      </c>
      <c r="AB1292" s="262">
        <v>0.950800915331808</v>
      </c>
      <c r="AC1292" s="262">
        <v>0.959749529040304</v>
      </c>
      <c r="AD1292" s="262">
        <v>0.92</v>
      </c>
      <c r="AE1292" s="260">
        <v>0.993268511593119</v>
      </c>
      <c r="AF1292" s="260">
        <v>0.997777777777778</v>
      </c>
      <c r="AG1292" s="260">
        <v>0.99597747385358</v>
      </c>
      <c r="AH1292" s="260">
        <v>0.99409228115567</v>
      </c>
      <c r="AI1292" s="262">
        <v>0.92</v>
      </c>
      <c r="AJ1292" s="260">
        <v>0.965909090909091</v>
      </c>
      <c r="AK1292" s="260">
        <v>0.967274079583488</v>
      </c>
      <c r="AL1292" s="260">
        <v>0.975955610357583</v>
      </c>
      <c r="AM1292" s="260">
        <v>0.977756579007714</v>
      </c>
      <c r="AN1292" s="259">
        <v>0.99</v>
      </c>
      <c r="AO1292" s="264">
        <v>1</v>
      </c>
      <c r="AP1292" s="264">
        <v>1</v>
      </c>
      <c r="AQ1292" s="264">
        <v>1</v>
      </c>
      <c r="AR1292" s="265">
        <v>1</v>
      </c>
      <c r="AS1292" s="286">
        <v>0.0721861525408278</v>
      </c>
      <c r="AT1292" s="267">
        <v>0</v>
      </c>
      <c r="AU1292" s="268">
        <v>0</v>
      </c>
      <c r="AV1292" s="268">
        <v>0.0833333333333333</v>
      </c>
      <c r="AW1292" s="268">
        <v>0.039344262295082</v>
      </c>
      <c r="AX1292" s="224"/>
      <c r="AY1292" s="222"/>
    </row>
    <row r="1293" ht="15" spans="1:51">
      <c r="A1293" s="220"/>
      <c r="B1293" s="224"/>
      <c r="C1293" s="283" t="s">
        <v>1085</v>
      </c>
      <c r="D1293" s="111" t="s">
        <v>25</v>
      </c>
      <c r="E1293" s="111" t="s">
        <v>1086</v>
      </c>
      <c r="F1293" s="307" t="s">
        <v>1331</v>
      </c>
      <c r="G1293" s="307" t="s">
        <v>1331</v>
      </c>
      <c r="H1293" s="307" t="s">
        <v>1331</v>
      </c>
      <c r="I1293" s="307" t="s">
        <v>1331</v>
      </c>
      <c r="J1293" s="259">
        <v>0.9</v>
      </c>
      <c r="K1293" s="260">
        <v>0.972222222222222</v>
      </c>
      <c r="L1293" s="260">
        <v>0.96969696969697</v>
      </c>
      <c r="M1293" s="261">
        <v>0.885714285714286</v>
      </c>
      <c r="N1293" s="261">
        <v>0.92080378250591</v>
      </c>
      <c r="O1293" s="262">
        <v>0.9</v>
      </c>
      <c r="P1293" s="263">
        <v>0.991321118611379</v>
      </c>
      <c r="Q1293" s="260">
        <v>0.963709677419355</v>
      </c>
      <c r="R1293" s="260">
        <v>0.97363184079602</v>
      </c>
      <c r="S1293" s="260">
        <v>0.98335195050696</v>
      </c>
      <c r="T1293" s="262">
        <v>0.9</v>
      </c>
      <c r="U1293" s="260">
        <v>0.961427193828351</v>
      </c>
      <c r="V1293" s="260">
        <v>0.945967741935484</v>
      </c>
      <c r="W1293" s="260">
        <v>0.949751243781095</v>
      </c>
      <c r="X1293" s="260">
        <v>0.964276507991064</v>
      </c>
      <c r="Y1293" s="262">
        <v>0.92</v>
      </c>
      <c r="Z1293" s="262">
        <v>0.967213114754098</v>
      </c>
      <c r="AA1293" s="262">
        <v>0.944078947368421</v>
      </c>
      <c r="AB1293" s="262">
        <v>0.972149695387293</v>
      </c>
      <c r="AC1293" s="262">
        <v>0.957741116751269</v>
      </c>
      <c r="AD1293" s="262">
        <v>0.92</v>
      </c>
      <c r="AE1293" s="260">
        <v>0.980891719745223</v>
      </c>
      <c r="AF1293" s="260">
        <v>0.96551724137931</v>
      </c>
      <c r="AG1293" s="260">
        <v>0.996563573883162</v>
      </c>
      <c r="AH1293" s="260">
        <v>0.993263034563562</v>
      </c>
      <c r="AI1293" s="262">
        <v>0.92</v>
      </c>
      <c r="AJ1293" s="260">
        <v>0.977459016393443</v>
      </c>
      <c r="AK1293" s="260">
        <v>0.966991341991342</v>
      </c>
      <c r="AL1293" s="260">
        <v>0.986075949367089</v>
      </c>
      <c r="AM1293" s="260">
        <v>0.978887385141392</v>
      </c>
      <c r="AN1293" s="259">
        <v>0.99</v>
      </c>
      <c r="AO1293" s="264">
        <v>1</v>
      </c>
      <c r="AP1293" s="264">
        <v>1</v>
      </c>
      <c r="AQ1293" s="264">
        <v>1</v>
      </c>
      <c r="AR1293" s="265">
        <v>1</v>
      </c>
      <c r="AS1293" s="286">
        <v>0.0721861525408278</v>
      </c>
      <c r="AT1293" s="267">
        <v>0</v>
      </c>
      <c r="AU1293" s="268">
        <v>0</v>
      </c>
      <c r="AV1293" s="268">
        <v>0.142857142857143</v>
      </c>
      <c r="AW1293" s="268">
        <v>0.0476190476190476</v>
      </c>
      <c r="AX1293" s="224"/>
      <c r="AY1293" s="222"/>
    </row>
    <row r="1294" ht="15" spans="1:51">
      <c r="A1294" s="220"/>
      <c r="B1294" s="224"/>
      <c r="C1294" s="283" t="s">
        <v>1085</v>
      </c>
      <c r="D1294" s="111" t="s">
        <v>25</v>
      </c>
      <c r="E1294" s="111" t="s">
        <v>1086</v>
      </c>
      <c r="F1294" s="307" t="s">
        <v>1332</v>
      </c>
      <c r="G1294" s="307" t="s">
        <v>1332</v>
      </c>
      <c r="H1294" s="307" t="s">
        <v>1332</v>
      </c>
      <c r="I1294" s="307" t="s">
        <v>1332</v>
      </c>
      <c r="J1294" s="259">
        <v>0.9</v>
      </c>
      <c r="K1294" s="260">
        <v>0.944444444444444</v>
      </c>
      <c r="L1294" s="260">
        <v>0.955555555555556</v>
      </c>
      <c r="M1294" s="261">
        <v>0.929824561403509</v>
      </c>
      <c r="N1294" s="261">
        <v>0.967715231788079</v>
      </c>
      <c r="O1294" s="262">
        <v>0.9</v>
      </c>
      <c r="P1294" s="263">
        <v>0.990705128205128</v>
      </c>
      <c r="Q1294" s="260">
        <v>0.990469466996117</v>
      </c>
      <c r="R1294" s="260">
        <v>0.992769882822239</v>
      </c>
      <c r="S1294" s="260">
        <v>0.990345499009052</v>
      </c>
      <c r="T1294" s="262">
        <v>0.9</v>
      </c>
      <c r="U1294" s="260">
        <v>0.873397435897436</v>
      </c>
      <c r="V1294" s="260">
        <v>0.899752912107307</v>
      </c>
      <c r="W1294" s="260">
        <v>0.885564697083022</v>
      </c>
      <c r="X1294" s="260">
        <v>0.893951159583222</v>
      </c>
      <c r="Y1294" s="262">
        <v>0.92</v>
      </c>
      <c r="Z1294" s="262" t="s">
        <v>33</v>
      </c>
      <c r="AA1294" s="262">
        <v>0</v>
      </c>
      <c r="AB1294" s="262" t="s">
        <v>33</v>
      </c>
      <c r="AC1294" s="262">
        <v>0</v>
      </c>
      <c r="AD1294" s="262">
        <v>0.92</v>
      </c>
      <c r="AE1294" s="260">
        <v>1</v>
      </c>
      <c r="AF1294" s="260">
        <v>0.99601593625498</v>
      </c>
      <c r="AG1294" s="260">
        <v>1</v>
      </c>
      <c r="AH1294" s="260">
        <v>0.997073884418434</v>
      </c>
      <c r="AI1294" s="262">
        <v>0.92</v>
      </c>
      <c r="AJ1294" s="260">
        <v>0.950961538461538</v>
      </c>
      <c r="AK1294" s="260">
        <v>0.956951305575159</v>
      </c>
      <c r="AL1294" s="260">
        <v>0.975317875841436</v>
      </c>
      <c r="AM1294" s="260">
        <v>0.974154816128322</v>
      </c>
      <c r="AN1294" s="259">
        <v>0.99</v>
      </c>
      <c r="AO1294" s="264">
        <v>1</v>
      </c>
      <c r="AP1294" s="264">
        <v>1</v>
      </c>
      <c r="AQ1294" s="264">
        <v>1</v>
      </c>
      <c r="AR1294" s="265">
        <v>1</v>
      </c>
      <c r="AS1294" s="286">
        <v>0.0721861525408278</v>
      </c>
      <c r="AT1294" s="267">
        <v>0.181818181818182</v>
      </c>
      <c r="AU1294" s="268">
        <v>0</v>
      </c>
      <c r="AV1294" s="268">
        <v>0.25</v>
      </c>
      <c r="AW1294" s="268">
        <v>0.0512820512820513</v>
      </c>
      <c r="AX1294" s="224"/>
      <c r="AY1294" s="222"/>
    </row>
    <row r="1295" ht="15" spans="1:51">
      <c r="A1295" s="220"/>
      <c r="B1295" s="224"/>
      <c r="C1295" s="283" t="s">
        <v>1085</v>
      </c>
      <c r="D1295" s="111" t="s">
        <v>125</v>
      </c>
      <c r="E1295" s="111" t="s">
        <v>1086</v>
      </c>
      <c r="F1295" s="307" t="s">
        <v>1333</v>
      </c>
      <c r="G1295" s="307" t="s">
        <v>1333</v>
      </c>
      <c r="H1295" s="307" t="s">
        <v>1333</v>
      </c>
      <c r="I1295" s="307" t="s">
        <v>1333</v>
      </c>
      <c r="J1295" s="259">
        <v>0.9</v>
      </c>
      <c r="K1295" s="260" t="s">
        <v>33</v>
      </c>
      <c r="L1295" s="260" t="s">
        <v>33</v>
      </c>
      <c r="M1295" s="261" t="s">
        <v>33</v>
      </c>
      <c r="N1295" s="261" t="s">
        <v>33</v>
      </c>
      <c r="O1295" s="262">
        <v>0.9</v>
      </c>
      <c r="P1295" s="263" t="s">
        <v>33</v>
      </c>
      <c r="Q1295" s="260" t="s">
        <v>33</v>
      </c>
      <c r="R1295" s="260" t="s">
        <v>33</v>
      </c>
      <c r="S1295" s="260">
        <v>1</v>
      </c>
      <c r="T1295" s="262">
        <v>0.9</v>
      </c>
      <c r="U1295" s="260" t="s">
        <v>33</v>
      </c>
      <c r="V1295" s="260" t="s">
        <v>33</v>
      </c>
      <c r="W1295" s="260" t="s">
        <v>33</v>
      </c>
      <c r="X1295" s="260">
        <v>1</v>
      </c>
      <c r="Y1295" s="262">
        <v>0.92</v>
      </c>
      <c r="Z1295" s="262" t="s">
        <v>33</v>
      </c>
      <c r="AA1295" s="262" t="s">
        <v>33</v>
      </c>
      <c r="AB1295" s="262" t="s">
        <v>33</v>
      </c>
      <c r="AC1295" s="262">
        <v>1</v>
      </c>
      <c r="AD1295" s="262">
        <v>0.92</v>
      </c>
      <c r="AE1295" s="260">
        <v>0.998278829604131</v>
      </c>
      <c r="AF1295" s="260">
        <v>0.994675186368477</v>
      </c>
      <c r="AG1295" s="260">
        <v>0.970760233918129</v>
      </c>
      <c r="AH1295" s="260">
        <v>0.98757180156658</v>
      </c>
      <c r="AI1295" s="262">
        <v>0.92</v>
      </c>
      <c r="AJ1295" s="260" t="s">
        <v>33</v>
      </c>
      <c r="AK1295" s="260" t="s">
        <v>33</v>
      </c>
      <c r="AL1295" s="260" t="s">
        <v>33</v>
      </c>
      <c r="AM1295" s="260">
        <v>1</v>
      </c>
      <c r="AN1295" s="259">
        <v>0.99</v>
      </c>
      <c r="AO1295" s="264">
        <v>1</v>
      </c>
      <c r="AP1295" s="264">
        <v>1</v>
      </c>
      <c r="AQ1295" s="264">
        <v>1</v>
      </c>
      <c r="AR1295" s="265">
        <v>1</v>
      </c>
      <c r="AS1295" s="286">
        <v>0.0721861525408278</v>
      </c>
      <c r="AT1295" s="267" t="s">
        <v>33</v>
      </c>
      <c r="AU1295" s="268" t="s">
        <v>33</v>
      </c>
      <c r="AV1295" s="268" t="s">
        <v>33</v>
      </c>
      <c r="AW1295" s="268">
        <v>0</v>
      </c>
      <c r="AX1295" s="224"/>
      <c r="AY1295" s="222"/>
    </row>
    <row r="1296" ht="15" spans="1:51">
      <c r="A1296" s="220"/>
      <c r="B1296" s="224"/>
      <c r="C1296" s="283" t="s">
        <v>1085</v>
      </c>
      <c r="D1296" s="111" t="s">
        <v>25</v>
      </c>
      <c r="E1296" s="111" t="s">
        <v>1086</v>
      </c>
      <c r="F1296" s="307" t="s">
        <v>1334</v>
      </c>
      <c r="G1296" s="307" t="s">
        <v>1334</v>
      </c>
      <c r="H1296" s="307" t="s">
        <v>1334</v>
      </c>
      <c r="I1296" s="307" t="s">
        <v>1334</v>
      </c>
      <c r="J1296" s="259">
        <v>0.9</v>
      </c>
      <c r="K1296" s="260">
        <v>0.961538461538462</v>
      </c>
      <c r="L1296" s="260">
        <v>1</v>
      </c>
      <c r="M1296" s="261">
        <v>0.916666666666667</v>
      </c>
      <c r="N1296" s="261">
        <v>0.963730569948187</v>
      </c>
      <c r="O1296" s="262">
        <v>0.9</v>
      </c>
      <c r="P1296" s="263">
        <v>1</v>
      </c>
      <c r="Q1296" s="260">
        <v>0.997315436241611</v>
      </c>
      <c r="R1296" s="260">
        <v>0.99548532731377</v>
      </c>
      <c r="S1296" s="260">
        <v>0.994612948512847</v>
      </c>
      <c r="T1296" s="262">
        <v>0.9</v>
      </c>
      <c r="U1296" s="260">
        <v>0.959541984732824</v>
      </c>
      <c r="V1296" s="260">
        <v>0.963758389261745</v>
      </c>
      <c r="W1296" s="260">
        <v>0.971407072987208</v>
      </c>
      <c r="X1296" s="260">
        <v>0.96493519213817</v>
      </c>
      <c r="Y1296" s="262">
        <v>0.92</v>
      </c>
      <c r="Z1296" s="262">
        <v>0.962695547533093</v>
      </c>
      <c r="AA1296" s="262">
        <v>0.953038674033149</v>
      </c>
      <c r="AB1296" s="262">
        <v>0.963265306122449</v>
      </c>
      <c r="AC1296" s="262">
        <v>0.965528781793842</v>
      </c>
      <c r="AD1296" s="262">
        <v>0.92</v>
      </c>
      <c r="AE1296" s="260">
        <v>0.993939393939394</v>
      </c>
      <c r="AF1296" s="260">
        <v>0.996699669966997</v>
      </c>
      <c r="AG1296" s="260">
        <v>0.991228070175439</v>
      </c>
      <c r="AH1296" s="260">
        <v>0.990322580645161</v>
      </c>
      <c r="AI1296" s="262">
        <v>0.92</v>
      </c>
      <c r="AJ1296" s="260">
        <v>0.97711349836525</v>
      </c>
      <c r="AK1296" s="260">
        <v>0.975609756097561</v>
      </c>
      <c r="AL1296" s="260">
        <v>0.979661016949153</v>
      </c>
      <c r="AM1296" s="260">
        <v>0.983038946791004</v>
      </c>
      <c r="AN1296" s="259">
        <v>0.99</v>
      </c>
      <c r="AO1296" s="264">
        <v>1</v>
      </c>
      <c r="AP1296" s="264">
        <v>1</v>
      </c>
      <c r="AQ1296" s="264">
        <v>1</v>
      </c>
      <c r="AR1296" s="265">
        <v>1</v>
      </c>
      <c r="AS1296" s="286">
        <v>0.0721861525408278</v>
      </c>
      <c r="AT1296" s="267">
        <v>0</v>
      </c>
      <c r="AU1296" s="268">
        <v>0</v>
      </c>
      <c r="AV1296" s="268">
        <v>0.166666666666667</v>
      </c>
      <c r="AW1296" s="268">
        <v>0.0617283950617284</v>
      </c>
      <c r="AX1296" s="224"/>
      <c r="AY1296" s="222"/>
    </row>
    <row r="1297" ht="15" spans="1:51">
      <c r="A1297" s="220"/>
      <c r="B1297" s="224"/>
      <c r="C1297" s="283" t="s">
        <v>1085</v>
      </c>
      <c r="D1297" s="111" t="s">
        <v>25</v>
      </c>
      <c r="E1297" s="111" t="s">
        <v>1086</v>
      </c>
      <c r="F1297" s="307" t="s">
        <v>1335</v>
      </c>
      <c r="G1297" s="307" t="s">
        <v>1335</v>
      </c>
      <c r="H1297" s="307" t="s">
        <v>1335</v>
      </c>
      <c r="I1297" s="307" t="s">
        <v>1335</v>
      </c>
      <c r="J1297" s="259">
        <v>0.9</v>
      </c>
      <c r="K1297" s="260">
        <v>0.894736842105263</v>
      </c>
      <c r="L1297" s="260">
        <v>0.912280701754386</v>
      </c>
      <c r="M1297" s="261">
        <v>0.910714285714286</v>
      </c>
      <c r="N1297" s="261">
        <v>0.929798356982823</v>
      </c>
      <c r="O1297" s="262">
        <v>0.9</v>
      </c>
      <c r="P1297" s="263">
        <v>0.984378589478521</v>
      </c>
      <c r="Q1297" s="260">
        <v>0.987620357634113</v>
      </c>
      <c r="R1297" s="260">
        <v>0.984436527282955</v>
      </c>
      <c r="S1297" s="260">
        <v>0.980183380286619</v>
      </c>
      <c r="T1297" s="262">
        <v>0.9</v>
      </c>
      <c r="U1297" s="260">
        <v>0.937054904663451</v>
      </c>
      <c r="V1297" s="260">
        <v>0.958734525447043</v>
      </c>
      <c r="W1297" s="260">
        <v>0.936808550534408</v>
      </c>
      <c r="X1297" s="260">
        <v>0.932238534357557</v>
      </c>
      <c r="Y1297" s="262">
        <v>0.92</v>
      </c>
      <c r="Z1297" s="262" t="s">
        <v>33</v>
      </c>
      <c r="AA1297" s="262" t="s">
        <v>33</v>
      </c>
      <c r="AB1297" s="262" t="s">
        <v>33</v>
      </c>
      <c r="AC1297" s="262">
        <v>0</v>
      </c>
      <c r="AD1297" s="262">
        <v>0.92</v>
      </c>
      <c r="AE1297" s="260">
        <v>0.998994974874372</v>
      </c>
      <c r="AF1297" s="260">
        <v>0.9957805907173</v>
      </c>
      <c r="AG1297" s="260">
        <v>0.992994746059545</v>
      </c>
      <c r="AH1297" s="260">
        <v>0.994335296497775</v>
      </c>
      <c r="AI1297" s="262">
        <v>0.92</v>
      </c>
      <c r="AJ1297" s="260">
        <v>0.973121984838043</v>
      </c>
      <c r="AK1297" s="260">
        <v>0.978266850068776</v>
      </c>
      <c r="AL1297" s="260">
        <v>0.987624226514157</v>
      </c>
      <c r="AM1297" s="260">
        <v>0.98156605424322</v>
      </c>
      <c r="AN1297" s="259">
        <v>0.99</v>
      </c>
      <c r="AO1297" s="264">
        <v>1</v>
      </c>
      <c r="AP1297" s="264">
        <v>1</v>
      </c>
      <c r="AQ1297" s="264">
        <v>1</v>
      </c>
      <c r="AR1297" s="265">
        <v>1</v>
      </c>
      <c r="AS1297" s="286">
        <v>0.0721861525408278</v>
      </c>
      <c r="AT1297" s="267">
        <v>0</v>
      </c>
      <c r="AU1297" s="268">
        <v>0.0476190476190476</v>
      </c>
      <c r="AV1297" s="268">
        <v>0.181818181818182</v>
      </c>
      <c r="AW1297" s="268">
        <v>0.0501002004008016</v>
      </c>
      <c r="AX1297" s="224"/>
      <c r="AY1297" s="222"/>
    </row>
    <row r="1298" ht="15" spans="1:51">
      <c r="A1298" s="220"/>
      <c r="B1298" s="224"/>
      <c r="C1298" s="283" t="s">
        <v>1085</v>
      </c>
      <c r="D1298" s="111" t="s">
        <v>25</v>
      </c>
      <c r="E1298" s="111" t="s">
        <v>1086</v>
      </c>
      <c r="F1298" s="307" t="s">
        <v>1336</v>
      </c>
      <c r="G1298" s="307" t="s">
        <v>1336</v>
      </c>
      <c r="H1298" s="307" t="s">
        <v>1336</v>
      </c>
      <c r="I1298" s="307" t="s">
        <v>1336</v>
      </c>
      <c r="J1298" s="259">
        <v>0.9</v>
      </c>
      <c r="K1298" s="260">
        <v>0.914893617021277</v>
      </c>
      <c r="L1298" s="260">
        <v>0.863636363636364</v>
      </c>
      <c r="M1298" s="261">
        <v>0.891304347826087</v>
      </c>
      <c r="N1298" s="261">
        <v>0.928638497652582</v>
      </c>
      <c r="O1298" s="262">
        <v>0.9</v>
      </c>
      <c r="P1298" s="263">
        <v>0.988958990536278</v>
      </c>
      <c r="Q1298" s="260">
        <v>0.987068965517241</v>
      </c>
      <c r="R1298" s="260">
        <v>0.993297241557102</v>
      </c>
      <c r="S1298" s="260">
        <v>0.99003360028295</v>
      </c>
      <c r="T1298" s="262">
        <v>0.9</v>
      </c>
      <c r="U1298" s="260">
        <v>0.927444794952681</v>
      </c>
      <c r="V1298" s="260">
        <v>0.924373040752351</v>
      </c>
      <c r="W1298" s="260">
        <v>0.936323794792472</v>
      </c>
      <c r="X1298" s="260">
        <v>0.942639516964353</v>
      </c>
      <c r="Y1298" s="262">
        <v>0.92</v>
      </c>
      <c r="Z1298" s="262" t="s">
        <v>33</v>
      </c>
      <c r="AA1298" s="262" t="s">
        <v>33</v>
      </c>
      <c r="AB1298" s="262" t="s">
        <v>33</v>
      </c>
      <c r="AC1298" s="262" t="s">
        <v>33</v>
      </c>
      <c r="AD1298" s="262">
        <v>0.92</v>
      </c>
      <c r="AE1298" s="260">
        <v>0.995698924731183</v>
      </c>
      <c r="AF1298" s="260">
        <v>0.0125260960334029</v>
      </c>
      <c r="AG1298" s="260">
        <v>1</v>
      </c>
      <c r="AH1298" s="260">
        <v>0.947282031476296</v>
      </c>
      <c r="AI1298" s="262">
        <v>0.92</v>
      </c>
      <c r="AJ1298" s="260">
        <v>0.961198738170347</v>
      </c>
      <c r="AK1298" s="260">
        <v>0.963166144200627</v>
      </c>
      <c r="AL1298" s="260">
        <v>0.977571539056458</v>
      </c>
      <c r="AM1298" s="260">
        <v>0.980446398120429</v>
      </c>
      <c r="AN1298" s="259">
        <v>0.99</v>
      </c>
      <c r="AO1298" s="264">
        <v>1</v>
      </c>
      <c r="AP1298" s="264">
        <v>1</v>
      </c>
      <c r="AQ1298" s="264">
        <v>1</v>
      </c>
      <c r="AR1298" s="265">
        <v>1</v>
      </c>
      <c r="AS1298" s="286">
        <v>0.0721861525408278</v>
      </c>
      <c r="AT1298" s="267">
        <v>0</v>
      </c>
      <c r="AU1298" s="268">
        <v>0</v>
      </c>
      <c r="AV1298" s="268">
        <v>0</v>
      </c>
      <c r="AW1298" s="268">
        <v>0.0353982300884956</v>
      </c>
      <c r="AX1298" s="224"/>
      <c r="AY1298" s="222"/>
    </row>
    <row r="1299" ht="15" spans="1:51">
      <c r="A1299" s="220"/>
      <c r="B1299" s="224"/>
      <c r="C1299" s="283" t="s">
        <v>1085</v>
      </c>
      <c r="D1299" s="111" t="s">
        <v>25</v>
      </c>
      <c r="E1299" s="111" t="s">
        <v>1086</v>
      </c>
      <c r="F1299" s="307" t="s">
        <v>1337</v>
      </c>
      <c r="G1299" s="307" t="s">
        <v>1337</v>
      </c>
      <c r="H1299" s="307" t="s">
        <v>1337</v>
      </c>
      <c r="I1299" s="307" t="s">
        <v>1337</v>
      </c>
      <c r="J1299" s="259">
        <v>0.9</v>
      </c>
      <c r="K1299" s="260">
        <v>0.972222222222222</v>
      </c>
      <c r="L1299" s="260">
        <v>0.970588235294118</v>
      </c>
      <c r="M1299" s="261">
        <v>0.911764705882353</v>
      </c>
      <c r="N1299" s="261">
        <v>0.957124842370744</v>
      </c>
      <c r="O1299" s="262">
        <v>0.9</v>
      </c>
      <c r="P1299" s="263">
        <v>0.975278121137206</v>
      </c>
      <c r="Q1299" s="260">
        <v>0.983563690698543</v>
      </c>
      <c r="R1299" s="260">
        <v>0.984848484848485</v>
      </c>
      <c r="S1299" s="260">
        <v>0.984112660303258</v>
      </c>
      <c r="T1299" s="262">
        <v>0.9</v>
      </c>
      <c r="U1299" s="260">
        <v>0.950865265760198</v>
      </c>
      <c r="V1299" s="260">
        <v>0.964512514008218</v>
      </c>
      <c r="W1299" s="260">
        <v>0.925548589341693</v>
      </c>
      <c r="X1299" s="260">
        <v>0.950228142198045</v>
      </c>
      <c r="Y1299" s="262">
        <v>0.92</v>
      </c>
      <c r="Z1299" s="262" t="s">
        <v>33</v>
      </c>
      <c r="AA1299" s="262" t="s">
        <v>33</v>
      </c>
      <c r="AB1299" s="262" t="s">
        <v>33</v>
      </c>
      <c r="AC1299" s="262">
        <v>0</v>
      </c>
      <c r="AD1299" s="262">
        <v>0.92</v>
      </c>
      <c r="AE1299" s="260">
        <v>1</v>
      </c>
      <c r="AF1299" s="260">
        <v>0.991416309012876</v>
      </c>
      <c r="AG1299" s="260">
        <v>1</v>
      </c>
      <c r="AH1299" s="260">
        <v>0.995664739884393</v>
      </c>
      <c r="AI1299" s="262">
        <v>0.92</v>
      </c>
      <c r="AJ1299" s="260">
        <v>0.969715698393078</v>
      </c>
      <c r="AK1299" s="260">
        <v>0.976092641016063</v>
      </c>
      <c r="AL1299" s="260">
        <v>0.984326018808777</v>
      </c>
      <c r="AM1299" s="260">
        <v>0.983451957295374</v>
      </c>
      <c r="AN1299" s="259">
        <v>0.99</v>
      </c>
      <c r="AO1299" s="264">
        <v>1</v>
      </c>
      <c r="AP1299" s="264">
        <v>1</v>
      </c>
      <c r="AQ1299" s="264">
        <v>1</v>
      </c>
      <c r="AR1299" s="265">
        <v>1</v>
      </c>
      <c r="AS1299" s="286">
        <v>0.0721861525408278</v>
      </c>
      <c r="AT1299" s="267">
        <v>0.166666666666667</v>
      </c>
      <c r="AU1299" s="268">
        <v>0</v>
      </c>
      <c r="AV1299" s="268">
        <v>0</v>
      </c>
      <c r="AW1299" s="268">
        <v>0.0509803921568627</v>
      </c>
      <c r="AX1299" s="224"/>
      <c r="AY1299" s="222"/>
    </row>
    <row r="1300" ht="15" spans="1:51">
      <c r="A1300" s="220"/>
      <c r="B1300" s="224"/>
      <c r="C1300" s="283" t="s">
        <v>1085</v>
      </c>
      <c r="D1300" s="111" t="s">
        <v>25</v>
      </c>
      <c r="E1300" s="111" t="s">
        <v>1086</v>
      </c>
      <c r="F1300" s="307" t="s">
        <v>1338</v>
      </c>
      <c r="G1300" s="307" t="s">
        <v>1338</v>
      </c>
      <c r="H1300" s="307" t="s">
        <v>1338</v>
      </c>
      <c r="I1300" s="307" t="s">
        <v>1338</v>
      </c>
      <c r="J1300" s="259">
        <v>0.9</v>
      </c>
      <c r="K1300" s="260">
        <v>0.961538461538462</v>
      </c>
      <c r="L1300" s="260">
        <v>1</v>
      </c>
      <c r="M1300" s="261">
        <v>0.958333333333333</v>
      </c>
      <c r="N1300" s="261">
        <v>0.942434210526316</v>
      </c>
      <c r="O1300" s="262">
        <v>0.9</v>
      </c>
      <c r="P1300" s="263">
        <v>0.982851543361097</v>
      </c>
      <c r="Q1300" s="260">
        <v>0.979942693409742</v>
      </c>
      <c r="R1300" s="260">
        <v>0.969399764613574</v>
      </c>
      <c r="S1300" s="260">
        <v>0.981396755775702</v>
      </c>
      <c r="T1300" s="262">
        <v>0.9</v>
      </c>
      <c r="U1300" s="260">
        <v>0.914257716805488</v>
      </c>
      <c r="V1300" s="260">
        <v>0.937535816618911</v>
      </c>
      <c r="W1300" s="260">
        <v>0.855629658689682</v>
      </c>
      <c r="X1300" s="260">
        <v>0.924566113358793</v>
      </c>
      <c r="Y1300" s="262">
        <v>0.92</v>
      </c>
      <c r="Z1300" s="262" t="s">
        <v>33</v>
      </c>
      <c r="AA1300" s="262" t="s">
        <v>33</v>
      </c>
      <c r="AB1300" s="262" t="s">
        <v>33</v>
      </c>
      <c r="AC1300" s="262" t="s">
        <v>33</v>
      </c>
      <c r="AD1300" s="262">
        <v>0.92</v>
      </c>
      <c r="AE1300" s="260">
        <v>1</v>
      </c>
      <c r="AF1300" s="260">
        <v>0.996153846153846</v>
      </c>
      <c r="AG1300" s="260">
        <v>0.993220338983051</v>
      </c>
      <c r="AH1300" s="260">
        <v>0.989811435523114</v>
      </c>
      <c r="AI1300" s="262">
        <v>0.92</v>
      </c>
      <c r="AJ1300" s="260">
        <v>0.935325820676139</v>
      </c>
      <c r="AK1300" s="260">
        <v>0.954727793696275</v>
      </c>
      <c r="AL1300" s="260">
        <v>0.963122793252256</v>
      </c>
      <c r="AM1300" s="260">
        <v>0.968313986463493</v>
      </c>
      <c r="AN1300" s="259">
        <v>0.99</v>
      </c>
      <c r="AO1300" s="264">
        <v>1</v>
      </c>
      <c r="AP1300" s="264">
        <v>1</v>
      </c>
      <c r="AQ1300" s="264">
        <v>1</v>
      </c>
      <c r="AR1300" s="265">
        <v>1</v>
      </c>
      <c r="AS1300" s="286">
        <v>0.0721861525408278</v>
      </c>
      <c r="AT1300" s="267">
        <v>0</v>
      </c>
      <c r="AU1300" s="268">
        <v>0</v>
      </c>
      <c r="AV1300" s="268">
        <v>0</v>
      </c>
      <c r="AW1300" s="268">
        <v>0.0368098159509202</v>
      </c>
      <c r="AX1300" s="224"/>
      <c r="AY1300" s="222"/>
    </row>
    <row r="1301" ht="15" spans="1:51">
      <c r="A1301" s="220"/>
      <c r="B1301" s="224"/>
      <c r="C1301" s="283" t="s">
        <v>1085</v>
      </c>
      <c r="D1301" s="111" t="s">
        <v>25</v>
      </c>
      <c r="E1301" s="111" t="s">
        <v>1086</v>
      </c>
      <c r="F1301" s="307" t="s">
        <v>1339</v>
      </c>
      <c r="G1301" s="307" t="s">
        <v>1339</v>
      </c>
      <c r="H1301" s="307" t="s">
        <v>1339</v>
      </c>
      <c r="I1301" s="307" t="s">
        <v>1339</v>
      </c>
      <c r="J1301" s="259">
        <v>0.9</v>
      </c>
      <c r="K1301" s="260">
        <v>0.95</v>
      </c>
      <c r="L1301" s="260">
        <v>1</v>
      </c>
      <c r="M1301" s="261">
        <v>0.952380952380952</v>
      </c>
      <c r="N1301" s="261">
        <v>0.955366631243358</v>
      </c>
      <c r="O1301" s="262">
        <v>0.9</v>
      </c>
      <c r="P1301" s="263">
        <v>0.985438537080935</v>
      </c>
      <c r="Q1301" s="260">
        <v>0.986541598694943</v>
      </c>
      <c r="R1301" s="260">
        <v>0.953494771601541</v>
      </c>
      <c r="S1301" s="260">
        <v>0.965101479423559</v>
      </c>
      <c r="T1301" s="262">
        <v>0.9</v>
      </c>
      <c r="U1301" s="260">
        <v>0.923806298679309</v>
      </c>
      <c r="V1301" s="260">
        <v>0.947389885807504</v>
      </c>
      <c r="W1301" s="260">
        <v>0.90588882773803</v>
      </c>
      <c r="X1301" s="260">
        <v>0.931585213975831</v>
      </c>
      <c r="Y1301" s="262">
        <v>0.92</v>
      </c>
      <c r="Z1301" s="262" t="s">
        <v>33</v>
      </c>
      <c r="AA1301" s="262" t="s">
        <v>33</v>
      </c>
      <c r="AB1301" s="262" t="s">
        <v>33</v>
      </c>
      <c r="AC1301" s="262" t="s">
        <v>33</v>
      </c>
      <c r="AD1301" s="262">
        <v>0.92</v>
      </c>
      <c r="AE1301" s="260">
        <v>0.988826815642458</v>
      </c>
      <c r="AF1301" s="260">
        <v>1</v>
      </c>
      <c r="AG1301" s="260">
        <v>0.996101364522417</v>
      </c>
      <c r="AH1301" s="260">
        <v>0.990156269226037</v>
      </c>
      <c r="AI1301" s="262">
        <v>0.92</v>
      </c>
      <c r="AJ1301" s="260">
        <v>0.963765662038605</v>
      </c>
      <c r="AK1301" s="260">
        <v>0.962887438825449</v>
      </c>
      <c r="AL1301" s="260">
        <v>0.97220693450743</v>
      </c>
      <c r="AM1301" s="260">
        <v>0.97046627160629</v>
      </c>
      <c r="AN1301" s="259">
        <v>0.99</v>
      </c>
      <c r="AO1301" s="264">
        <v>1</v>
      </c>
      <c r="AP1301" s="264">
        <v>1</v>
      </c>
      <c r="AQ1301" s="264">
        <v>1</v>
      </c>
      <c r="AR1301" s="265">
        <v>1</v>
      </c>
      <c r="AS1301" s="286">
        <v>0.0721861525408278</v>
      </c>
      <c r="AT1301" s="267">
        <v>0</v>
      </c>
      <c r="AU1301" s="268">
        <v>0.142857142857143</v>
      </c>
      <c r="AV1301" s="268">
        <v>0.166666666666667</v>
      </c>
      <c r="AW1301" s="268">
        <v>0.0695187165775401</v>
      </c>
      <c r="AX1301" s="224"/>
      <c r="AY1301" s="222"/>
    </row>
    <row r="1302" ht="15" spans="1:51">
      <c r="A1302" s="220"/>
      <c r="B1302" s="224"/>
      <c r="C1302" s="283" t="s">
        <v>1085</v>
      </c>
      <c r="D1302" s="111" t="s">
        <v>25</v>
      </c>
      <c r="E1302" s="111" t="s">
        <v>1086</v>
      </c>
      <c r="F1302" s="307" t="s">
        <v>1340</v>
      </c>
      <c r="G1302" s="307" t="s">
        <v>1340</v>
      </c>
      <c r="H1302" s="307" t="s">
        <v>1340</v>
      </c>
      <c r="I1302" s="307" t="s">
        <v>1340</v>
      </c>
      <c r="J1302" s="259">
        <v>0.9</v>
      </c>
      <c r="K1302" s="260">
        <v>0.92</v>
      </c>
      <c r="L1302" s="260">
        <v>0.91304347826087</v>
      </c>
      <c r="M1302" s="261">
        <v>0.888888888888889</v>
      </c>
      <c r="N1302" s="261">
        <v>0.945518453427065</v>
      </c>
      <c r="O1302" s="262">
        <v>0.9</v>
      </c>
      <c r="P1302" s="263">
        <v>0.985113268608414</v>
      </c>
      <c r="Q1302" s="260">
        <v>0.986882716049383</v>
      </c>
      <c r="R1302" s="260">
        <v>0.987596899224806</v>
      </c>
      <c r="S1302" s="260">
        <v>0.985257862888164</v>
      </c>
      <c r="T1302" s="262">
        <v>0.9</v>
      </c>
      <c r="U1302" s="260">
        <v>0.933333333333333</v>
      </c>
      <c r="V1302" s="260">
        <v>0.938271604938272</v>
      </c>
      <c r="W1302" s="260">
        <v>0.968992248062015</v>
      </c>
      <c r="X1302" s="260">
        <v>0.947605647832258</v>
      </c>
      <c r="Y1302" s="262">
        <v>0.92</v>
      </c>
      <c r="Z1302" s="262" t="s">
        <v>33</v>
      </c>
      <c r="AA1302" s="262" t="s">
        <v>33</v>
      </c>
      <c r="AB1302" s="262" t="s">
        <v>33</v>
      </c>
      <c r="AC1302" s="262" t="s">
        <v>33</v>
      </c>
      <c r="AD1302" s="262">
        <v>0.92</v>
      </c>
      <c r="AE1302" s="260">
        <v>1</v>
      </c>
      <c r="AF1302" s="260">
        <v>1</v>
      </c>
      <c r="AG1302" s="260">
        <v>0.995515695067265</v>
      </c>
      <c r="AH1302" s="260">
        <v>0.990429557088805</v>
      </c>
      <c r="AI1302" s="262">
        <v>0.92</v>
      </c>
      <c r="AJ1302" s="260">
        <v>0.960517799352751</v>
      </c>
      <c r="AK1302" s="260">
        <v>0.97608024691358</v>
      </c>
      <c r="AL1302" s="260">
        <v>0.984496124031008</v>
      </c>
      <c r="AM1302" s="260">
        <v>0.98241900540379</v>
      </c>
      <c r="AN1302" s="259">
        <v>0.99</v>
      </c>
      <c r="AO1302" s="264">
        <v>1</v>
      </c>
      <c r="AP1302" s="264">
        <v>1</v>
      </c>
      <c r="AQ1302" s="264">
        <v>1</v>
      </c>
      <c r="AR1302" s="265">
        <v>1</v>
      </c>
      <c r="AS1302" s="286">
        <v>0.0721861525408278</v>
      </c>
      <c r="AT1302" s="267">
        <v>0</v>
      </c>
      <c r="AU1302" s="268">
        <v>0.333333333333333</v>
      </c>
      <c r="AV1302" s="268">
        <v>0.125</v>
      </c>
      <c r="AW1302" s="268">
        <v>0.0538461538461538</v>
      </c>
      <c r="AX1302" s="224"/>
      <c r="AY1302" s="222"/>
    </row>
    <row r="1303" ht="15" spans="1:51">
      <c r="A1303" s="220"/>
      <c r="B1303" s="224"/>
      <c r="C1303" s="283" t="s">
        <v>1085</v>
      </c>
      <c r="D1303" s="111" t="s">
        <v>25</v>
      </c>
      <c r="E1303" s="111" t="s">
        <v>1086</v>
      </c>
      <c r="F1303" s="307" t="s">
        <v>1341</v>
      </c>
      <c r="G1303" s="307" t="s">
        <v>1341</v>
      </c>
      <c r="H1303" s="307" t="s">
        <v>1341</v>
      </c>
      <c r="I1303" s="307" t="s">
        <v>1341</v>
      </c>
      <c r="J1303" s="259">
        <v>0.9</v>
      </c>
      <c r="K1303" s="260">
        <v>1</v>
      </c>
      <c r="L1303" s="260">
        <v>1</v>
      </c>
      <c r="M1303" s="261">
        <v>1</v>
      </c>
      <c r="N1303" s="261">
        <v>0.992337164750958</v>
      </c>
      <c r="O1303" s="262">
        <v>0.9</v>
      </c>
      <c r="P1303" s="263">
        <v>0.993736951983299</v>
      </c>
      <c r="Q1303" s="260">
        <v>0.993970714900947</v>
      </c>
      <c r="R1303" s="260">
        <v>0.996466431095406</v>
      </c>
      <c r="S1303" s="260">
        <v>0.990656348523932</v>
      </c>
      <c r="T1303" s="262">
        <v>0.9</v>
      </c>
      <c r="U1303" s="260">
        <v>0.963117606123869</v>
      </c>
      <c r="V1303" s="260">
        <v>0.963824289405685</v>
      </c>
      <c r="W1303" s="260">
        <v>0.960541813898704</v>
      </c>
      <c r="X1303" s="260">
        <v>0.966179421037547</v>
      </c>
      <c r="Y1303" s="262">
        <v>0.92</v>
      </c>
      <c r="Z1303" s="262" t="s">
        <v>33</v>
      </c>
      <c r="AA1303" s="262" t="s">
        <v>33</v>
      </c>
      <c r="AB1303" s="262" t="s">
        <v>33</v>
      </c>
      <c r="AC1303" s="262" t="s">
        <v>33</v>
      </c>
      <c r="AD1303" s="262">
        <v>0.92</v>
      </c>
      <c r="AE1303" s="260">
        <v>1</v>
      </c>
      <c r="AF1303" s="260">
        <v>1</v>
      </c>
      <c r="AG1303" s="260">
        <v>1</v>
      </c>
      <c r="AH1303" s="260">
        <v>0.998363041105857</v>
      </c>
      <c r="AI1303" s="262">
        <v>0.92</v>
      </c>
      <c r="AJ1303" s="260">
        <v>0.973556019485038</v>
      </c>
      <c r="AK1303" s="260">
        <v>0.979328165374677</v>
      </c>
      <c r="AL1303" s="260">
        <v>0.988221436984688</v>
      </c>
      <c r="AM1303" s="260">
        <v>0.983892232731442</v>
      </c>
      <c r="AN1303" s="259">
        <v>0.99</v>
      </c>
      <c r="AO1303" s="264">
        <v>1</v>
      </c>
      <c r="AP1303" s="264">
        <v>1</v>
      </c>
      <c r="AQ1303" s="264">
        <v>1</v>
      </c>
      <c r="AR1303" s="265">
        <v>1</v>
      </c>
      <c r="AS1303" s="286">
        <v>0.0721861525408278</v>
      </c>
      <c r="AT1303" s="267">
        <v>0</v>
      </c>
      <c r="AU1303" s="268">
        <v>0</v>
      </c>
      <c r="AV1303" s="268">
        <v>0</v>
      </c>
      <c r="AW1303" s="268">
        <v>0.0133333333333333</v>
      </c>
      <c r="AX1303" s="224"/>
      <c r="AY1303" s="222"/>
    </row>
    <row r="1304" ht="15" spans="1:51">
      <c r="A1304" s="220"/>
      <c r="B1304" s="224"/>
      <c r="C1304" s="283" t="s">
        <v>1085</v>
      </c>
      <c r="D1304" s="111" t="s">
        <v>25</v>
      </c>
      <c r="E1304" s="111" t="s">
        <v>1086</v>
      </c>
      <c r="F1304" s="307" t="s">
        <v>1342</v>
      </c>
      <c r="G1304" s="307" t="s">
        <v>1342</v>
      </c>
      <c r="H1304" s="307" t="s">
        <v>1342</v>
      </c>
      <c r="I1304" s="307" t="s">
        <v>1342</v>
      </c>
      <c r="J1304" s="259">
        <v>0.9</v>
      </c>
      <c r="K1304" s="260">
        <v>0.91304347826087</v>
      </c>
      <c r="L1304" s="260">
        <v>0.961538461538462</v>
      </c>
      <c r="M1304" s="261">
        <v>0.96</v>
      </c>
      <c r="N1304" s="261">
        <v>0.946459412780656</v>
      </c>
      <c r="O1304" s="262">
        <v>0.9</v>
      </c>
      <c r="P1304" s="263">
        <v>0.964939024390244</v>
      </c>
      <c r="Q1304" s="260">
        <v>0.993006993006993</v>
      </c>
      <c r="R1304" s="260">
        <v>0.993038493038493</v>
      </c>
      <c r="S1304" s="260">
        <v>0.979605276286644</v>
      </c>
      <c r="T1304" s="262">
        <v>0.9</v>
      </c>
      <c r="U1304" s="260">
        <v>0.740345528455285</v>
      </c>
      <c r="V1304" s="260">
        <v>0.801864801864802</v>
      </c>
      <c r="W1304" s="260">
        <v>0.782964782964783</v>
      </c>
      <c r="X1304" s="260">
        <v>0.805052782822135</v>
      </c>
      <c r="Y1304" s="262">
        <v>0.92</v>
      </c>
      <c r="Z1304" s="262" t="s">
        <v>33</v>
      </c>
      <c r="AA1304" s="262" t="s">
        <v>33</v>
      </c>
      <c r="AB1304" s="262" t="s">
        <v>33</v>
      </c>
      <c r="AC1304" s="262" t="s">
        <v>33</v>
      </c>
      <c r="AD1304" s="262">
        <v>0.92</v>
      </c>
      <c r="AE1304" s="260">
        <v>1</v>
      </c>
      <c r="AF1304" s="260">
        <v>0</v>
      </c>
      <c r="AG1304" s="260">
        <v>1</v>
      </c>
      <c r="AH1304" s="260">
        <v>0.965485074626866</v>
      </c>
      <c r="AI1304" s="262">
        <v>0.92</v>
      </c>
      <c r="AJ1304" s="260">
        <v>0.953760162601626</v>
      </c>
      <c r="AK1304" s="260">
        <v>0.95979020979021</v>
      </c>
      <c r="AL1304" s="260">
        <v>0.974201474201474</v>
      </c>
      <c r="AM1304" s="260">
        <v>0.97567400371176</v>
      </c>
      <c r="AN1304" s="259">
        <v>0.99</v>
      </c>
      <c r="AO1304" s="264">
        <v>1</v>
      </c>
      <c r="AP1304" s="264">
        <v>1</v>
      </c>
      <c r="AQ1304" s="264">
        <v>1</v>
      </c>
      <c r="AR1304" s="265">
        <v>1</v>
      </c>
      <c r="AS1304" s="286">
        <v>0.0721861525408278</v>
      </c>
      <c r="AT1304" s="267">
        <v>0</v>
      </c>
      <c r="AU1304" s="268">
        <v>0</v>
      </c>
      <c r="AV1304" s="268">
        <v>0.2</v>
      </c>
      <c r="AW1304" s="268">
        <v>0.0434782608695652</v>
      </c>
      <c r="AX1304" s="224"/>
      <c r="AY1304" s="222"/>
    </row>
    <row r="1305" ht="15" spans="1:51">
      <c r="A1305" s="220"/>
      <c r="B1305" s="224"/>
      <c r="C1305" s="283" t="s">
        <v>1085</v>
      </c>
      <c r="D1305" s="111" t="s">
        <v>25</v>
      </c>
      <c r="E1305" s="111" t="s">
        <v>1086</v>
      </c>
      <c r="F1305" s="307" t="s">
        <v>1343</v>
      </c>
      <c r="G1305" s="307" t="s">
        <v>1343</v>
      </c>
      <c r="H1305" s="307" t="s">
        <v>1343</v>
      </c>
      <c r="I1305" s="307" t="s">
        <v>1343</v>
      </c>
      <c r="J1305" s="259">
        <v>0.9</v>
      </c>
      <c r="K1305" s="260">
        <v>0.821428571428571</v>
      </c>
      <c r="L1305" s="260">
        <v>1</v>
      </c>
      <c r="M1305" s="261">
        <v>0.888888888888889</v>
      </c>
      <c r="N1305" s="261">
        <v>0.904761904761905</v>
      </c>
      <c r="O1305" s="262">
        <v>0.9</v>
      </c>
      <c r="P1305" s="263">
        <v>0.974964234620887</v>
      </c>
      <c r="Q1305" s="260">
        <v>0.986910994764398</v>
      </c>
      <c r="R1305" s="260">
        <v>0.977372262773723</v>
      </c>
      <c r="S1305" s="260">
        <v>0.975643977550727</v>
      </c>
      <c r="T1305" s="262">
        <v>0.9</v>
      </c>
      <c r="U1305" s="260">
        <v>0.939914163090129</v>
      </c>
      <c r="V1305" s="260">
        <v>0.924083769633508</v>
      </c>
      <c r="W1305" s="260">
        <v>0.932116788321168</v>
      </c>
      <c r="X1305" s="260">
        <v>0.932652180169809</v>
      </c>
      <c r="Y1305" s="262">
        <v>0.92</v>
      </c>
      <c r="Z1305" s="262">
        <v>0.949367088607595</v>
      </c>
      <c r="AA1305" s="262">
        <v>0.954604409857328</v>
      </c>
      <c r="AB1305" s="262">
        <v>0.964473684210526</v>
      </c>
      <c r="AC1305" s="262">
        <v>0.966912489647829</v>
      </c>
      <c r="AD1305" s="262">
        <v>0.92</v>
      </c>
      <c r="AE1305" s="260">
        <v>0.996162046908316</v>
      </c>
      <c r="AF1305" s="260">
        <v>0.998484389208851</v>
      </c>
      <c r="AG1305" s="260">
        <v>0.962582538517975</v>
      </c>
      <c r="AH1305" s="260">
        <v>0.991025142560912</v>
      </c>
      <c r="AI1305" s="262">
        <v>0.92</v>
      </c>
      <c r="AJ1305" s="260">
        <v>0.960598321780372</v>
      </c>
      <c r="AK1305" s="260">
        <v>0.968078175895766</v>
      </c>
      <c r="AL1305" s="260">
        <v>0.97981220657277</v>
      </c>
      <c r="AM1305" s="260">
        <v>0.975564334085779</v>
      </c>
      <c r="AN1305" s="259">
        <v>0.99</v>
      </c>
      <c r="AO1305" s="264">
        <v>1</v>
      </c>
      <c r="AP1305" s="264">
        <v>1</v>
      </c>
      <c r="AQ1305" s="264">
        <v>1</v>
      </c>
      <c r="AR1305" s="265">
        <v>1</v>
      </c>
      <c r="AS1305" s="286">
        <v>0.0721861525408278</v>
      </c>
      <c r="AT1305" s="267">
        <v>0.111111111111111</v>
      </c>
      <c r="AU1305" s="268">
        <v>0</v>
      </c>
      <c r="AV1305" s="268">
        <v>0</v>
      </c>
      <c r="AW1305" s="268">
        <v>0.0746268656716418</v>
      </c>
      <c r="AX1305" s="224"/>
      <c r="AY1305" s="222"/>
    </row>
    <row r="1306" ht="15" spans="1:51">
      <c r="A1306" s="220"/>
      <c r="B1306" s="224"/>
      <c r="C1306" s="283" t="s">
        <v>1085</v>
      </c>
      <c r="D1306" s="111" t="s">
        <v>25</v>
      </c>
      <c r="E1306" s="111" t="s">
        <v>1086</v>
      </c>
      <c r="F1306" s="307" t="s">
        <v>1344</v>
      </c>
      <c r="G1306" s="307" t="s">
        <v>1344</v>
      </c>
      <c r="H1306" s="307" t="s">
        <v>1344</v>
      </c>
      <c r="I1306" s="307" t="s">
        <v>1344</v>
      </c>
      <c r="J1306" s="259">
        <v>0.9</v>
      </c>
      <c r="K1306" s="260">
        <v>0.918918918918919</v>
      </c>
      <c r="L1306" s="260">
        <v>0.931034482758621</v>
      </c>
      <c r="M1306" s="261">
        <v>1</v>
      </c>
      <c r="N1306" s="261">
        <v>0.932530120481928</v>
      </c>
      <c r="O1306" s="262">
        <v>0.9</v>
      </c>
      <c r="P1306" s="263">
        <v>0.931404072883173</v>
      </c>
      <c r="Q1306" s="260">
        <v>0.985915492957746</v>
      </c>
      <c r="R1306" s="260">
        <v>0.914363143631436</v>
      </c>
      <c r="S1306" s="260">
        <v>0.939122788869349</v>
      </c>
      <c r="T1306" s="262">
        <v>0.9</v>
      </c>
      <c r="U1306" s="260">
        <v>0.958199356913183</v>
      </c>
      <c r="V1306" s="260">
        <v>0.963545981772991</v>
      </c>
      <c r="W1306" s="260">
        <v>0.939837398373984</v>
      </c>
      <c r="X1306" s="260">
        <v>0.959811730629978</v>
      </c>
      <c r="Y1306" s="262">
        <v>0.92</v>
      </c>
      <c r="Z1306" s="262">
        <v>0.970166379804934</v>
      </c>
      <c r="AA1306" s="262">
        <v>0.978070175438597</v>
      </c>
      <c r="AB1306" s="262">
        <v>0.980110497237569</v>
      </c>
      <c r="AC1306" s="262">
        <v>0.978482446206115</v>
      </c>
      <c r="AD1306" s="262">
        <v>0.92</v>
      </c>
      <c r="AE1306" s="260">
        <v>0.996696035242291</v>
      </c>
      <c r="AF1306" s="260">
        <v>1</v>
      </c>
      <c r="AG1306" s="260">
        <v>0.994279176201373</v>
      </c>
      <c r="AH1306" s="260">
        <v>0.997197433439044</v>
      </c>
      <c r="AI1306" s="262">
        <v>0.92</v>
      </c>
      <c r="AJ1306" s="260">
        <v>0.980912863070539</v>
      </c>
      <c r="AK1306" s="260">
        <v>0.986786219915054</v>
      </c>
      <c r="AL1306" s="260">
        <v>0.988363636363636</v>
      </c>
      <c r="AM1306" s="260">
        <v>0.985796555733983</v>
      </c>
      <c r="AN1306" s="259">
        <v>0.99</v>
      </c>
      <c r="AO1306" s="264">
        <v>1</v>
      </c>
      <c r="AP1306" s="264">
        <v>1</v>
      </c>
      <c r="AQ1306" s="264">
        <v>1</v>
      </c>
      <c r="AR1306" s="265">
        <v>1</v>
      </c>
      <c r="AS1306" s="286">
        <v>0.0721861525408278</v>
      </c>
      <c r="AT1306" s="267">
        <v>0.0689655172413793</v>
      </c>
      <c r="AU1306" s="268">
        <v>0.0306122448979592</v>
      </c>
      <c r="AV1306" s="268">
        <v>0.0833333333333333</v>
      </c>
      <c r="AW1306" s="268">
        <v>0.0248212031973075</v>
      </c>
      <c r="AX1306" s="224"/>
      <c r="AY1306" s="222"/>
    </row>
    <row r="1307" ht="15" spans="1:51">
      <c r="A1307" s="220"/>
      <c r="B1307" s="224"/>
      <c r="C1307" s="283" t="s">
        <v>1085</v>
      </c>
      <c r="D1307" s="111" t="s">
        <v>25</v>
      </c>
      <c r="E1307" s="111" t="s">
        <v>1086</v>
      </c>
      <c r="F1307" s="307" t="s">
        <v>1345</v>
      </c>
      <c r="G1307" s="307" t="s">
        <v>1345</v>
      </c>
      <c r="H1307" s="307" t="s">
        <v>1345</v>
      </c>
      <c r="I1307" s="307" t="s">
        <v>1345</v>
      </c>
      <c r="J1307" s="259">
        <v>0.9</v>
      </c>
      <c r="K1307" s="260">
        <v>0.943396226415094</v>
      </c>
      <c r="L1307" s="260">
        <v>0.92156862745098</v>
      </c>
      <c r="M1307" s="261">
        <v>0.830188679245283</v>
      </c>
      <c r="N1307" s="261">
        <v>0.925078864353312</v>
      </c>
      <c r="O1307" s="262">
        <v>0.9</v>
      </c>
      <c r="P1307" s="263">
        <v>0.951979780960404</v>
      </c>
      <c r="Q1307" s="260">
        <v>0.962264150943396</v>
      </c>
      <c r="R1307" s="260">
        <v>0.934955545156762</v>
      </c>
      <c r="S1307" s="260">
        <v>0.941056595414775</v>
      </c>
      <c r="T1307" s="262">
        <v>0.9</v>
      </c>
      <c r="U1307" s="260">
        <v>0.885846672283067</v>
      </c>
      <c r="V1307" s="260">
        <v>0.894479385045423</v>
      </c>
      <c r="W1307" s="260">
        <v>0.908750584932148</v>
      </c>
      <c r="X1307" s="260">
        <v>0.895337246649684</v>
      </c>
      <c r="Y1307" s="262">
        <v>0.92</v>
      </c>
      <c r="Z1307" s="262">
        <v>0.940667490729295</v>
      </c>
      <c r="AA1307" s="262">
        <v>0.961794019933555</v>
      </c>
      <c r="AB1307" s="262">
        <v>0.964889466840052</v>
      </c>
      <c r="AC1307" s="262">
        <v>0.962908263733279</v>
      </c>
      <c r="AD1307" s="262">
        <v>0.92</v>
      </c>
      <c r="AE1307" s="260">
        <v>0.999376752882518</v>
      </c>
      <c r="AF1307" s="260">
        <v>0.991040462427746</v>
      </c>
      <c r="AG1307" s="260">
        <v>0.998515769944341</v>
      </c>
      <c r="AH1307" s="260">
        <v>0.992620023111671</v>
      </c>
      <c r="AI1307" s="262">
        <v>0.92</v>
      </c>
      <c r="AJ1307" s="260">
        <v>0.955793226381462</v>
      </c>
      <c r="AK1307" s="260">
        <v>0.969725054062404</v>
      </c>
      <c r="AL1307" s="260">
        <v>0.97687074829932</v>
      </c>
      <c r="AM1307" s="260">
        <v>0.971469206153964</v>
      </c>
      <c r="AN1307" s="259">
        <v>0.99</v>
      </c>
      <c r="AO1307" s="264">
        <v>1</v>
      </c>
      <c r="AP1307" s="264">
        <v>1</v>
      </c>
      <c r="AQ1307" s="264">
        <v>1</v>
      </c>
      <c r="AR1307" s="265">
        <v>1</v>
      </c>
      <c r="AS1307" s="286">
        <v>0.0721861525408278</v>
      </c>
      <c r="AT1307" s="267">
        <v>0.0208333333333333</v>
      </c>
      <c r="AU1307" s="268">
        <v>0.0263157894736842</v>
      </c>
      <c r="AV1307" s="268">
        <v>0.142857142857143</v>
      </c>
      <c r="AW1307" s="268">
        <v>0.030953885028427</v>
      </c>
      <c r="AX1307" s="224"/>
      <c r="AY1307" s="222"/>
    </row>
    <row r="1308" ht="15" spans="1:51">
      <c r="A1308" s="220"/>
      <c r="B1308" s="224"/>
      <c r="C1308" s="283" t="s">
        <v>1085</v>
      </c>
      <c r="D1308" s="111" t="s">
        <v>25</v>
      </c>
      <c r="E1308" s="111" t="s">
        <v>1086</v>
      </c>
      <c r="F1308" s="307" t="s">
        <v>1346</v>
      </c>
      <c r="G1308" s="307" t="s">
        <v>1346</v>
      </c>
      <c r="H1308" s="307" t="s">
        <v>1346</v>
      </c>
      <c r="I1308" s="307" t="s">
        <v>1346</v>
      </c>
      <c r="J1308" s="259">
        <v>0.9</v>
      </c>
      <c r="K1308" s="260">
        <v>0.829787234042553</v>
      </c>
      <c r="L1308" s="260">
        <v>0.878048780487805</v>
      </c>
      <c r="M1308" s="261">
        <v>0.86046511627907</v>
      </c>
      <c r="N1308" s="261">
        <v>0.90863453815261</v>
      </c>
      <c r="O1308" s="262">
        <v>0.9</v>
      </c>
      <c r="P1308" s="263">
        <v>0.977307890665291</v>
      </c>
      <c r="Q1308" s="260">
        <v>0.976873265494912</v>
      </c>
      <c r="R1308" s="260">
        <v>0.981746423285644</v>
      </c>
      <c r="S1308" s="260">
        <v>0.977425528782451</v>
      </c>
      <c r="T1308" s="262">
        <v>0.9</v>
      </c>
      <c r="U1308" s="260">
        <v>0.893243940175348</v>
      </c>
      <c r="V1308" s="260">
        <v>0.896392229417206</v>
      </c>
      <c r="W1308" s="260">
        <v>0.89146521953626</v>
      </c>
      <c r="X1308" s="260">
        <v>0.907346518133189</v>
      </c>
      <c r="Y1308" s="262">
        <v>0.92</v>
      </c>
      <c r="Z1308" s="262">
        <v>0.935483870967742</v>
      </c>
      <c r="AA1308" s="262">
        <v>0.936831875607386</v>
      </c>
      <c r="AB1308" s="262">
        <v>0.936129647283127</v>
      </c>
      <c r="AC1308" s="262">
        <v>0.948079312766762</v>
      </c>
      <c r="AD1308" s="262">
        <v>0.92</v>
      </c>
      <c r="AE1308" s="260">
        <v>0.997837837837838</v>
      </c>
      <c r="AF1308" s="260">
        <v>1</v>
      </c>
      <c r="AG1308" s="260">
        <v>0.941379310344828</v>
      </c>
      <c r="AH1308" s="260">
        <v>0.985656007369391</v>
      </c>
      <c r="AI1308" s="262">
        <v>0.92</v>
      </c>
      <c r="AJ1308" s="260">
        <v>0.951932367149758</v>
      </c>
      <c r="AK1308" s="260">
        <v>0.95594504973946</v>
      </c>
      <c r="AL1308" s="260">
        <v>0.962613784135241</v>
      </c>
      <c r="AM1308" s="260">
        <v>0.964103882746207</v>
      </c>
      <c r="AN1308" s="259">
        <v>0.99</v>
      </c>
      <c r="AO1308" s="264">
        <v>1</v>
      </c>
      <c r="AP1308" s="264">
        <v>1</v>
      </c>
      <c r="AQ1308" s="264">
        <v>1</v>
      </c>
      <c r="AR1308" s="265">
        <v>1</v>
      </c>
      <c r="AS1308" s="286">
        <v>0.0721861525408278</v>
      </c>
      <c r="AT1308" s="267">
        <v>0</v>
      </c>
      <c r="AU1308" s="268">
        <v>0.2</v>
      </c>
      <c r="AV1308" s="268">
        <v>0.1</v>
      </c>
      <c r="AW1308" s="268">
        <v>0.102040816326531</v>
      </c>
      <c r="AX1308" s="224"/>
      <c r="AY1308" s="222"/>
    </row>
    <row r="1309" ht="15" spans="1:51">
      <c r="A1309" s="220"/>
      <c r="B1309" s="224"/>
      <c r="C1309" s="283" t="s">
        <v>1085</v>
      </c>
      <c r="D1309" s="111" t="s">
        <v>25</v>
      </c>
      <c r="E1309" s="111" t="s">
        <v>1086</v>
      </c>
      <c r="F1309" s="307" t="s">
        <v>1347</v>
      </c>
      <c r="G1309" s="307" t="s">
        <v>1347</v>
      </c>
      <c r="H1309" s="307" t="s">
        <v>1347</v>
      </c>
      <c r="I1309" s="307" t="s">
        <v>1347</v>
      </c>
      <c r="J1309" s="259">
        <v>0.9</v>
      </c>
      <c r="K1309" s="260">
        <v>0.888888888888889</v>
      </c>
      <c r="L1309" s="260">
        <v>0.857142857142857</v>
      </c>
      <c r="M1309" s="261">
        <v>0.941176470588235</v>
      </c>
      <c r="N1309" s="261">
        <v>0.912698412698413</v>
      </c>
      <c r="O1309" s="262">
        <v>0.9</v>
      </c>
      <c r="P1309" s="263">
        <v>0.967272727272727</v>
      </c>
      <c r="Q1309" s="260">
        <v>0.999076638965836</v>
      </c>
      <c r="R1309" s="260">
        <v>0.997740963855422</v>
      </c>
      <c r="S1309" s="260">
        <v>0.995825918136224</v>
      </c>
      <c r="T1309" s="262">
        <v>0.9</v>
      </c>
      <c r="U1309" s="260">
        <v>0.928727272727273</v>
      </c>
      <c r="V1309" s="260">
        <v>0.896583564173592</v>
      </c>
      <c r="W1309" s="260">
        <v>0.944277108433735</v>
      </c>
      <c r="X1309" s="260">
        <v>0.929008251092056</v>
      </c>
      <c r="Y1309" s="262">
        <v>0.92</v>
      </c>
      <c r="Z1309" s="262" t="s">
        <v>33</v>
      </c>
      <c r="AA1309" s="262" t="s">
        <v>33</v>
      </c>
      <c r="AB1309" s="262" t="s">
        <v>33</v>
      </c>
      <c r="AC1309" s="262" t="s">
        <v>33</v>
      </c>
      <c r="AD1309" s="262">
        <v>0.92</v>
      </c>
      <c r="AE1309" s="260">
        <v>1</v>
      </c>
      <c r="AF1309" s="260">
        <v>1</v>
      </c>
      <c r="AG1309" s="260">
        <v>1</v>
      </c>
      <c r="AH1309" s="260">
        <v>0.998939554612937</v>
      </c>
      <c r="AI1309" s="262">
        <v>0.92</v>
      </c>
      <c r="AJ1309" s="260">
        <v>0.954909090909091</v>
      </c>
      <c r="AK1309" s="260">
        <v>0.976915974145891</v>
      </c>
      <c r="AL1309" s="260">
        <v>0.988704819277108</v>
      </c>
      <c r="AM1309" s="260">
        <v>0.985309820417408</v>
      </c>
      <c r="AN1309" s="259">
        <v>0.99</v>
      </c>
      <c r="AO1309" s="264">
        <v>1</v>
      </c>
      <c r="AP1309" s="264">
        <v>1</v>
      </c>
      <c r="AQ1309" s="264">
        <v>1</v>
      </c>
      <c r="AR1309" s="265">
        <v>1</v>
      </c>
      <c r="AS1309" s="286">
        <v>0.0721861525408278</v>
      </c>
      <c r="AT1309" s="267">
        <v>0.0645161290322581</v>
      </c>
      <c r="AU1309" s="268">
        <v>0.0146341463414634</v>
      </c>
      <c r="AV1309" s="268">
        <v>0</v>
      </c>
      <c r="AW1309" s="268">
        <v>0.0306528662420382</v>
      </c>
      <c r="AX1309" s="224"/>
      <c r="AY1309" s="222"/>
    </row>
    <row r="1310" ht="15" spans="1:51">
      <c r="A1310" s="220"/>
      <c r="B1310" s="224"/>
      <c r="C1310" s="283" t="s">
        <v>1085</v>
      </c>
      <c r="D1310" s="111" t="s">
        <v>25</v>
      </c>
      <c r="E1310" s="111" t="s">
        <v>1086</v>
      </c>
      <c r="F1310" s="307" t="s">
        <v>1348</v>
      </c>
      <c r="G1310" s="307" t="s">
        <v>1348</v>
      </c>
      <c r="H1310" s="307" t="s">
        <v>1348</v>
      </c>
      <c r="I1310" s="307" t="s">
        <v>1348</v>
      </c>
      <c r="J1310" s="259">
        <v>0.9</v>
      </c>
      <c r="K1310" s="260">
        <v>0.954545454545455</v>
      </c>
      <c r="L1310" s="260">
        <v>0.864406779661017</v>
      </c>
      <c r="M1310" s="261">
        <v>0.830769230769231</v>
      </c>
      <c r="N1310" s="261">
        <v>0.908205841446453</v>
      </c>
      <c r="O1310" s="262">
        <v>0.9</v>
      </c>
      <c r="P1310" s="263">
        <v>0.974392646093237</v>
      </c>
      <c r="Q1310" s="260">
        <v>0.981743227326266</v>
      </c>
      <c r="R1310" s="260">
        <v>0.943389830508475</v>
      </c>
      <c r="S1310" s="260">
        <v>0.972052707891844</v>
      </c>
      <c r="T1310" s="262">
        <v>0.9</v>
      </c>
      <c r="U1310" s="260">
        <v>0.902495075508864</v>
      </c>
      <c r="V1310" s="260">
        <v>0.921672555948174</v>
      </c>
      <c r="W1310" s="260">
        <v>0.926779661016949</v>
      </c>
      <c r="X1310" s="260">
        <v>0.926578607734102</v>
      </c>
      <c r="Y1310" s="262">
        <v>0.92</v>
      </c>
      <c r="Z1310" s="262">
        <v>0.959130716834252</v>
      </c>
      <c r="AA1310" s="262">
        <v>0.961335676625659</v>
      </c>
      <c r="AB1310" s="262">
        <v>0.963825873697118</v>
      </c>
      <c r="AC1310" s="262">
        <v>0.971153509539646</v>
      </c>
      <c r="AD1310" s="262">
        <v>0.92</v>
      </c>
      <c r="AE1310" s="260">
        <v>0.99213630406291</v>
      </c>
      <c r="AF1310" s="260">
        <v>0.986283474853037</v>
      </c>
      <c r="AG1310" s="260">
        <v>0.994629430719656</v>
      </c>
      <c r="AH1310" s="260">
        <v>0.975618793537869</v>
      </c>
      <c r="AI1310" s="262">
        <v>0.92</v>
      </c>
      <c r="AJ1310" s="260">
        <v>0.970799347471452</v>
      </c>
      <c r="AK1310" s="260">
        <v>0.972988843217851</v>
      </c>
      <c r="AL1310" s="260">
        <v>0.97969875573019</v>
      </c>
      <c r="AM1310" s="260">
        <v>0.979832185096836</v>
      </c>
      <c r="AN1310" s="259">
        <v>0.99</v>
      </c>
      <c r="AO1310" s="264">
        <v>1</v>
      </c>
      <c r="AP1310" s="264">
        <v>1</v>
      </c>
      <c r="AQ1310" s="264">
        <v>1</v>
      </c>
      <c r="AR1310" s="265">
        <v>1</v>
      </c>
      <c r="AS1310" s="286">
        <v>0.0721861525408278</v>
      </c>
      <c r="AT1310" s="267">
        <v>0</v>
      </c>
      <c r="AU1310" s="268">
        <v>0</v>
      </c>
      <c r="AV1310" s="268">
        <v>0.6</v>
      </c>
      <c r="AW1310" s="268">
        <v>0.0794979079497908</v>
      </c>
      <c r="AX1310" s="224"/>
      <c r="AY1310" s="222"/>
    </row>
    <row r="1311" ht="15" spans="1:51">
      <c r="A1311" s="220"/>
      <c r="B1311" s="224"/>
      <c r="C1311" s="283" t="s">
        <v>1085</v>
      </c>
      <c r="D1311" s="111" t="s">
        <v>25</v>
      </c>
      <c r="E1311" s="111" t="s">
        <v>1086</v>
      </c>
      <c r="F1311" s="307" t="s">
        <v>1349</v>
      </c>
      <c r="G1311" s="307" t="s">
        <v>1349</v>
      </c>
      <c r="H1311" s="307" t="s">
        <v>1349</v>
      </c>
      <c r="I1311" s="307" t="s">
        <v>1349</v>
      </c>
      <c r="J1311" s="259">
        <v>0.9</v>
      </c>
      <c r="K1311" s="260">
        <v>0.882352941176471</v>
      </c>
      <c r="L1311" s="260">
        <v>0.928571428571429</v>
      </c>
      <c r="M1311" s="261">
        <v>0.870967741935484</v>
      </c>
      <c r="N1311" s="261">
        <v>0.920220082530949</v>
      </c>
      <c r="O1311" s="262">
        <v>0.9</v>
      </c>
      <c r="P1311" s="263">
        <v>0.982352941176471</v>
      </c>
      <c r="Q1311" s="260">
        <v>0.985616438356164</v>
      </c>
      <c r="R1311" s="260">
        <v>0.988183807439825</v>
      </c>
      <c r="S1311" s="260">
        <v>0.976599095461153</v>
      </c>
      <c r="T1311" s="262">
        <v>0.9</v>
      </c>
      <c r="U1311" s="260">
        <v>0.92843137254902</v>
      </c>
      <c r="V1311" s="260">
        <v>0.958904109589041</v>
      </c>
      <c r="W1311" s="260">
        <v>0.902407002188184</v>
      </c>
      <c r="X1311" s="260">
        <v>0.927818607656275</v>
      </c>
      <c r="Y1311" s="262">
        <v>0.92</v>
      </c>
      <c r="Z1311" s="262" t="s">
        <v>33</v>
      </c>
      <c r="AA1311" s="262" t="s">
        <v>33</v>
      </c>
      <c r="AB1311" s="262" t="s">
        <v>33</v>
      </c>
      <c r="AC1311" s="262" t="s">
        <v>33</v>
      </c>
      <c r="AD1311" s="262">
        <v>0.92</v>
      </c>
      <c r="AE1311" s="260">
        <v>0.985074626865672</v>
      </c>
      <c r="AF1311" s="260">
        <v>0.995053586150041</v>
      </c>
      <c r="AG1311" s="260">
        <v>0.927083333333333</v>
      </c>
      <c r="AH1311" s="260">
        <v>0.989639431707442</v>
      </c>
      <c r="AI1311" s="262">
        <v>0.92</v>
      </c>
      <c r="AJ1311" s="260">
        <v>0.967647058823529</v>
      </c>
      <c r="AK1311" s="260">
        <v>0.975342465753425</v>
      </c>
      <c r="AL1311" s="260">
        <v>0.98074398249453</v>
      </c>
      <c r="AM1311" s="260">
        <v>0.980879502503634</v>
      </c>
      <c r="AN1311" s="259">
        <v>0.99</v>
      </c>
      <c r="AO1311" s="264">
        <v>1</v>
      </c>
      <c r="AP1311" s="264">
        <v>1</v>
      </c>
      <c r="AQ1311" s="264">
        <v>1</v>
      </c>
      <c r="AR1311" s="265">
        <v>1</v>
      </c>
      <c r="AS1311" s="286">
        <v>0.0721861525408278</v>
      </c>
      <c r="AT1311" s="267">
        <v>0</v>
      </c>
      <c r="AU1311" s="268">
        <v>0</v>
      </c>
      <c r="AV1311" s="268">
        <v>0</v>
      </c>
      <c r="AW1311" s="268">
        <v>0.0212765957446809</v>
      </c>
      <c r="AX1311" s="224"/>
      <c r="AY1311" s="222"/>
    </row>
    <row r="1312" ht="15" spans="1:51">
      <c r="A1312" s="220"/>
      <c r="B1312" s="224"/>
      <c r="C1312" s="283" t="s">
        <v>1085</v>
      </c>
      <c r="D1312" s="111" t="s">
        <v>25</v>
      </c>
      <c r="E1312" s="111" t="s">
        <v>1086</v>
      </c>
      <c r="F1312" s="307" t="s">
        <v>1350</v>
      </c>
      <c r="G1312" s="307" t="s">
        <v>1350</v>
      </c>
      <c r="H1312" s="307" t="s">
        <v>1350</v>
      </c>
      <c r="I1312" s="307" t="s">
        <v>1350</v>
      </c>
      <c r="J1312" s="259">
        <v>0.9</v>
      </c>
      <c r="K1312" s="260">
        <v>1</v>
      </c>
      <c r="L1312" s="260">
        <v>0.964285714285714</v>
      </c>
      <c r="M1312" s="261">
        <v>0.96551724137931</v>
      </c>
      <c r="N1312" s="261">
        <v>0.963343108504399</v>
      </c>
      <c r="O1312" s="262">
        <v>0.9</v>
      </c>
      <c r="P1312" s="263">
        <v>0.991130820399113</v>
      </c>
      <c r="Q1312" s="260">
        <v>0.98996138996139</v>
      </c>
      <c r="R1312" s="260">
        <v>0.988856589147287</v>
      </c>
      <c r="S1312" s="260">
        <v>0.985911766651234</v>
      </c>
      <c r="T1312" s="262">
        <v>0.9</v>
      </c>
      <c r="U1312" s="260">
        <v>0.950110864745011</v>
      </c>
      <c r="V1312" s="260">
        <v>0.961389961389961</v>
      </c>
      <c r="W1312" s="260">
        <v>0.929748062015504</v>
      </c>
      <c r="X1312" s="260">
        <v>0.955883325616774</v>
      </c>
      <c r="Y1312" s="262">
        <v>0.92</v>
      </c>
      <c r="Z1312" s="262">
        <v>0</v>
      </c>
      <c r="AA1312" s="262" t="s">
        <v>33</v>
      </c>
      <c r="AB1312" s="262" t="s">
        <v>33</v>
      </c>
      <c r="AC1312" s="262">
        <v>0</v>
      </c>
      <c r="AD1312" s="262">
        <v>0.92</v>
      </c>
      <c r="AE1312" s="260">
        <v>1</v>
      </c>
      <c r="AF1312" s="260">
        <v>1</v>
      </c>
      <c r="AG1312" s="260">
        <v>1</v>
      </c>
      <c r="AH1312" s="260">
        <v>0.999440402909905</v>
      </c>
      <c r="AI1312" s="262">
        <v>0.92</v>
      </c>
      <c r="AJ1312" s="260">
        <v>0.965116279069767</v>
      </c>
      <c r="AK1312" s="260">
        <v>0.968339768339768</v>
      </c>
      <c r="AL1312" s="260">
        <v>0.973352713178295</v>
      </c>
      <c r="AM1312" s="260">
        <v>0.97570760955824</v>
      </c>
      <c r="AN1312" s="259">
        <v>0.99</v>
      </c>
      <c r="AO1312" s="264">
        <v>1</v>
      </c>
      <c r="AP1312" s="264">
        <v>1</v>
      </c>
      <c r="AQ1312" s="264">
        <v>1</v>
      </c>
      <c r="AR1312" s="265">
        <v>1</v>
      </c>
      <c r="AS1312" s="286">
        <v>0.0721861525408278</v>
      </c>
      <c r="AT1312" s="267">
        <v>0</v>
      </c>
      <c r="AU1312" s="268">
        <v>0.333333333333333</v>
      </c>
      <c r="AV1312" s="268">
        <v>0</v>
      </c>
      <c r="AW1312" s="268">
        <v>0.0917431192660551</v>
      </c>
      <c r="AX1312" s="224"/>
      <c r="AY1312" s="222"/>
    </row>
    <row r="1313" ht="15" spans="1:51">
      <c r="A1313" s="220"/>
      <c r="B1313" s="224"/>
      <c r="C1313" s="283" t="s">
        <v>1085</v>
      </c>
      <c r="D1313" s="111" t="s">
        <v>25</v>
      </c>
      <c r="E1313" s="111" t="s">
        <v>1086</v>
      </c>
      <c r="F1313" s="307" t="s">
        <v>1351</v>
      </c>
      <c r="G1313" s="307" t="s">
        <v>1351</v>
      </c>
      <c r="H1313" s="307" t="s">
        <v>1351</v>
      </c>
      <c r="I1313" s="307" t="s">
        <v>1351</v>
      </c>
      <c r="J1313" s="259">
        <v>0.9</v>
      </c>
      <c r="K1313" s="260">
        <v>1</v>
      </c>
      <c r="L1313" s="260">
        <v>1</v>
      </c>
      <c r="M1313" s="261">
        <v>1</v>
      </c>
      <c r="N1313" s="261">
        <v>0.987220447284345</v>
      </c>
      <c r="O1313" s="262">
        <v>0.9</v>
      </c>
      <c r="P1313" s="263">
        <v>0.992820512820513</v>
      </c>
      <c r="Q1313" s="260">
        <v>0.989274447949527</v>
      </c>
      <c r="R1313" s="260">
        <v>0.988175009854158</v>
      </c>
      <c r="S1313" s="260">
        <v>0.942259347968091</v>
      </c>
      <c r="T1313" s="262">
        <v>0.9</v>
      </c>
      <c r="U1313" s="260">
        <v>0.965641025641026</v>
      </c>
      <c r="V1313" s="260">
        <v>0.958359621451104</v>
      </c>
      <c r="W1313" s="260">
        <v>0.97162002364998</v>
      </c>
      <c r="X1313" s="260">
        <v>0.962608127635147</v>
      </c>
      <c r="Y1313" s="262">
        <v>0.92</v>
      </c>
      <c r="Z1313" s="262" t="s">
        <v>33</v>
      </c>
      <c r="AA1313" s="262" t="s">
        <v>33</v>
      </c>
      <c r="AB1313" s="262" t="s">
        <v>33</v>
      </c>
      <c r="AC1313" s="262" t="s">
        <v>33</v>
      </c>
      <c r="AD1313" s="262">
        <v>0.92</v>
      </c>
      <c r="AE1313" s="260">
        <v>0.994459833795014</v>
      </c>
      <c r="AF1313" s="260">
        <v>0.997542997542998</v>
      </c>
      <c r="AG1313" s="260">
        <v>0.989795918367347</v>
      </c>
      <c r="AH1313" s="260">
        <v>0.964168451106353</v>
      </c>
      <c r="AI1313" s="262">
        <v>0.92</v>
      </c>
      <c r="AJ1313" s="260">
        <v>0.98</v>
      </c>
      <c r="AK1313" s="260">
        <v>0.978548895899054</v>
      </c>
      <c r="AL1313" s="260">
        <v>0.983839180134016</v>
      </c>
      <c r="AM1313" s="260">
        <v>0.985213484035709</v>
      </c>
      <c r="AN1313" s="259">
        <v>0.99</v>
      </c>
      <c r="AO1313" s="264">
        <v>1</v>
      </c>
      <c r="AP1313" s="264">
        <v>1</v>
      </c>
      <c r="AQ1313" s="264">
        <v>1</v>
      </c>
      <c r="AR1313" s="265">
        <v>1</v>
      </c>
      <c r="AS1313" s="286">
        <v>0.0721861525408278</v>
      </c>
      <c r="AT1313" s="267">
        <v>0</v>
      </c>
      <c r="AU1313" s="268">
        <v>0</v>
      </c>
      <c r="AV1313" s="268">
        <v>0</v>
      </c>
      <c r="AW1313" s="268">
        <v>0.0271739130434783</v>
      </c>
      <c r="AX1313" s="224"/>
      <c r="AY1313" s="222"/>
    </row>
    <row r="1314" ht="15" spans="1:51">
      <c r="A1314" s="220"/>
      <c r="B1314" s="224"/>
      <c r="C1314" s="283" t="s">
        <v>1085</v>
      </c>
      <c r="D1314" s="111" t="s">
        <v>25</v>
      </c>
      <c r="E1314" s="111" t="s">
        <v>1086</v>
      </c>
      <c r="F1314" s="307" t="s">
        <v>1352</v>
      </c>
      <c r="G1314" s="307" t="s">
        <v>1352</v>
      </c>
      <c r="H1314" s="307" t="s">
        <v>1352</v>
      </c>
      <c r="I1314" s="307" t="s">
        <v>1352</v>
      </c>
      <c r="J1314" s="259">
        <v>0.9</v>
      </c>
      <c r="K1314" s="260">
        <v>0.68</v>
      </c>
      <c r="L1314" s="260">
        <v>0.6</v>
      </c>
      <c r="M1314" s="261">
        <v>0.821428571428571</v>
      </c>
      <c r="N1314" s="261">
        <v>0.702479338842975</v>
      </c>
      <c r="O1314" s="262">
        <v>0.9</v>
      </c>
      <c r="P1314" s="263">
        <v>0.915145005370569</v>
      </c>
      <c r="Q1314" s="260">
        <v>0.92952380952381</v>
      </c>
      <c r="R1314" s="260">
        <v>0.945091514143095</v>
      </c>
      <c r="S1314" s="260">
        <v>0.880591511576006</v>
      </c>
      <c r="T1314" s="262">
        <v>0.9</v>
      </c>
      <c r="U1314" s="260">
        <v>0.887755102040816</v>
      </c>
      <c r="V1314" s="260">
        <v>0.914920634920635</v>
      </c>
      <c r="W1314" s="260">
        <v>0.920133111480865</v>
      </c>
      <c r="X1314" s="260">
        <v>0.896427254555687</v>
      </c>
      <c r="Y1314" s="262">
        <v>0.92</v>
      </c>
      <c r="Z1314" s="262">
        <v>1</v>
      </c>
      <c r="AA1314" s="262">
        <v>1</v>
      </c>
      <c r="AB1314" s="262">
        <v>1</v>
      </c>
      <c r="AC1314" s="262">
        <v>0.894736842105263</v>
      </c>
      <c r="AD1314" s="262">
        <v>0.92</v>
      </c>
      <c r="AE1314" s="260">
        <v>0.9987929993965</v>
      </c>
      <c r="AF1314" s="260">
        <v>0.98929802285507</v>
      </c>
      <c r="AG1314" s="260">
        <v>0.722222222222222</v>
      </c>
      <c r="AH1314" s="260">
        <v>0.979640343442532</v>
      </c>
      <c r="AI1314" s="262">
        <v>0.92</v>
      </c>
      <c r="AJ1314" s="260">
        <v>0.938436830835118</v>
      </c>
      <c r="AK1314" s="260">
        <v>0.94233206590621</v>
      </c>
      <c r="AL1314" s="260">
        <v>0.959717607973422</v>
      </c>
      <c r="AM1314" s="260">
        <v>0.949978681344238</v>
      </c>
      <c r="AN1314" s="259">
        <v>0.99</v>
      </c>
      <c r="AO1314" s="264">
        <v>1</v>
      </c>
      <c r="AP1314" s="264">
        <v>1</v>
      </c>
      <c r="AQ1314" s="264">
        <v>1</v>
      </c>
      <c r="AR1314" s="265">
        <v>1</v>
      </c>
      <c r="AS1314" s="286">
        <v>0.0721861525408278</v>
      </c>
      <c r="AT1314" s="267">
        <v>0.0909090909090909</v>
      </c>
      <c r="AU1314" s="268">
        <v>0</v>
      </c>
      <c r="AV1314" s="268">
        <v>0</v>
      </c>
      <c r="AW1314" s="268">
        <v>0.0579710144927536</v>
      </c>
      <c r="AX1314" s="224"/>
      <c r="AY1314" s="222"/>
    </row>
    <row r="1315" ht="15" spans="1:51">
      <c r="A1315" s="220"/>
      <c r="B1315" s="224"/>
      <c r="C1315" s="283" t="s">
        <v>1085</v>
      </c>
      <c r="D1315" s="111" t="s">
        <v>25</v>
      </c>
      <c r="E1315" s="111" t="s">
        <v>1086</v>
      </c>
      <c r="F1315" s="307" t="s">
        <v>1353</v>
      </c>
      <c r="G1315" s="307" t="s">
        <v>1353</v>
      </c>
      <c r="H1315" s="307" t="s">
        <v>1353</v>
      </c>
      <c r="I1315" s="307" t="s">
        <v>1353</v>
      </c>
      <c r="J1315" s="259">
        <v>0.9</v>
      </c>
      <c r="K1315" s="260">
        <v>0.907407407407407</v>
      </c>
      <c r="L1315" s="260">
        <v>0.891304347826087</v>
      </c>
      <c r="M1315" s="261">
        <v>0.907407407407407</v>
      </c>
      <c r="N1315" s="261">
        <v>0.935483870967742</v>
      </c>
      <c r="O1315" s="262">
        <v>0.9</v>
      </c>
      <c r="P1315" s="263">
        <v>0.980284775465498</v>
      </c>
      <c r="Q1315" s="260">
        <v>0.976933514246947</v>
      </c>
      <c r="R1315" s="260">
        <v>0.964194373401535</v>
      </c>
      <c r="S1315" s="260">
        <v>0.967898460932705</v>
      </c>
      <c r="T1315" s="262">
        <v>0.9</v>
      </c>
      <c r="U1315" s="260">
        <v>0.898138006571741</v>
      </c>
      <c r="V1315" s="260">
        <v>0.840796019900497</v>
      </c>
      <c r="W1315" s="260">
        <v>0.90613810741688</v>
      </c>
      <c r="X1315" s="260">
        <v>0.90598834987435</v>
      </c>
      <c r="Y1315" s="262">
        <v>0.92</v>
      </c>
      <c r="Z1315" s="262">
        <v>0.920679886685552</v>
      </c>
      <c r="AA1315" s="262">
        <v>0.887817703768624</v>
      </c>
      <c r="AB1315" s="262">
        <v>0.940031562335613</v>
      </c>
      <c r="AC1315" s="262">
        <v>0.93834252096169</v>
      </c>
      <c r="AD1315" s="262">
        <v>0.92</v>
      </c>
      <c r="AE1315" s="260">
        <v>0.997780244173141</v>
      </c>
      <c r="AF1315" s="260">
        <v>0.989626556016598</v>
      </c>
      <c r="AG1315" s="260">
        <v>0.994791666666667</v>
      </c>
      <c r="AH1315" s="260">
        <v>0.98564659336615</v>
      </c>
      <c r="AI1315" s="262">
        <v>0.92</v>
      </c>
      <c r="AJ1315" s="260">
        <v>0.947256694970607</v>
      </c>
      <c r="AK1315" s="260">
        <v>0.93436754176611</v>
      </c>
      <c r="AL1315" s="260">
        <v>0.963689554293581</v>
      </c>
      <c r="AM1315" s="260">
        <v>0.963258625614737</v>
      </c>
      <c r="AN1315" s="259">
        <v>0.99</v>
      </c>
      <c r="AO1315" s="264">
        <v>1</v>
      </c>
      <c r="AP1315" s="264">
        <v>1</v>
      </c>
      <c r="AQ1315" s="264">
        <v>1</v>
      </c>
      <c r="AR1315" s="265">
        <v>0.999650593990217</v>
      </c>
      <c r="AS1315" s="286">
        <v>0.0721861525408278</v>
      </c>
      <c r="AT1315" s="267">
        <v>0.179487179487179</v>
      </c>
      <c r="AU1315" s="268">
        <v>0.0625</v>
      </c>
      <c r="AV1315" s="268">
        <v>0.210526315789474</v>
      </c>
      <c r="AW1315" s="268">
        <v>0.0553814002089864</v>
      </c>
      <c r="AX1315" s="224"/>
      <c r="AY1315" s="222"/>
    </row>
    <row r="1316" ht="15" spans="1:51">
      <c r="A1316" s="220"/>
      <c r="B1316" s="224"/>
      <c r="C1316" s="283" t="s">
        <v>1085</v>
      </c>
      <c r="D1316" s="111" t="s">
        <v>25</v>
      </c>
      <c r="E1316" s="111" t="s">
        <v>1086</v>
      </c>
      <c r="F1316" s="307" t="s">
        <v>1354</v>
      </c>
      <c r="G1316" s="307" t="s">
        <v>1354</v>
      </c>
      <c r="H1316" s="307" t="s">
        <v>1354</v>
      </c>
      <c r="I1316" s="307" t="s">
        <v>1354</v>
      </c>
      <c r="J1316" s="259">
        <v>0.9</v>
      </c>
      <c r="K1316" s="260">
        <v>0.977272727272727</v>
      </c>
      <c r="L1316" s="260">
        <v>0.975</v>
      </c>
      <c r="M1316" s="261">
        <v>1</v>
      </c>
      <c r="N1316" s="261">
        <v>0.95281124497992</v>
      </c>
      <c r="O1316" s="262">
        <v>0.9</v>
      </c>
      <c r="P1316" s="263">
        <v>0.978943338437979</v>
      </c>
      <c r="Q1316" s="260">
        <v>0.971468016566958</v>
      </c>
      <c r="R1316" s="260">
        <v>0.985991722381407</v>
      </c>
      <c r="S1316" s="260">
        <v>0.944548624337074</v>
      </c>
      <c r="T1316" s="262">
        <v>0.9</v>
      </c>
      <c r="U1316" s="260">
        <v>0.934915773353752</v>
      </c>
      <c r="V1316" s="260">
        <v>0.924988495167971</v>
      </c>
      <c r="W1316" s="260">
        <v>0.951607768226679</v>
      </c>
      <c r="X1316" s="260">
        <v>0.928931407307568</v>
      </c>
      <c r="Y1316" s="262">
        <v>0.92</v>
      </c>
      <c r="Z1316" s="262" t="s">
        <v>33</v>
      </c>
      <c r="AA1316" s="262" t="s">
        <v>33</v>
      </c>
      <c r="AB1316" s="262" t="s">
        <v>33</v>
      </c>
      <c r="AC1316" s="262" t="s">
        <v>33</v>
      </c>
      <c r="AD1316" s="262">
        <v>0.92</v>
      </c>
      <c r="AE1316" s="260">
        <v>0.990147783251232</v>
      </c>
      <c r="AF1316" s="260">
        <v>0.996732026143791</v>
      </c>
      <c r="AG1316" s="260">
        <v>1</v>
      </c>
      <c r="AH1316" s="260">
        <v>0.996239086635326</v>
      </c>
      <c r="AI1316" s="262">
        <v>0.92</v>
      </c>
      <c r="AJ1316" s="260">
        <v>0.950612557427259</v>
      </c>
      <c r="AK1316" s="260">
        <v>0.952139898757478</v>
      </c>
      <c r="AL1316" s="260">
        <v>0.974212034383954</v>
      </c>
      <c r="AM1316" s="260">
        <v>0.969366676921725</v>
      </c>
      <c r="AN1316" s="259">
        <v>0.99</v>
      </c>
      <c r="AO1316" s="264">
        <v>1</v>
      </c>
      <c r="AP1316" s="264">
        <v>1</v>
      </c>
      <c r="AQ1316" s="264">
        <v>1</v>
      </c>
      <c r="AR1316" s="265">
        <v>1</v>
      </c>
      <c r="AS1316" s="286">
        <v>0.0721861525408278</v>
      </c>
      <c r="AT1316" s="267">
        <v>0.0625</v>
      </c>
      <c r="AU1316" s="268">
        <v>0.0833333333333333</v>
      </c>
      <c r="AV1316" s="268">
        <v>0</v>
      </c>
      <c r="AW1316" s="268">
        <v>0.0495495495495496</v>
      </c>
      <c r="AX1316" s="224"/>
      <c r="AY1316" s="222"/>
    </row>
    <row r="1317" ht="15" spans="1:51">
      <c r="A1317" s="220"/>
      <c r="B1317" s="224"/>
      <c r="C1317" s="283" t="s">
        <v>1085</v>
      </c>
      <c r="D1317" s="111" t="s">
        <v>25</v>
      </c>
      <c r="E1317" s="111" t="s">
        <v>1086</v>
      </c>
      <c r="F1317" s="307" t="s">
        <v>1355</v>
      </c>
      <c r="G1317" s="307" t="s">
        <v>1355</v>
      </c>
      <c r="H1317" s="307" t="s">
        <v>1355</v>
      </c>
      <c r="I1317" s="307" t="s">
        <v>1355</v>
      </c>
      <c r="J1317" s="259">
        <v>0.9</v>
      </c>
      <c r="K1317" s="260">
        <v>0.942857142857143</v>
      </c>
      <c r="L1317" s="260">
        <v>1</v>
      </c>
      <c r="M1317" s="261">
        <v>0.96969696969697</v>
      </c>
      <c r="N1317" s="261">
        <v>0.959697732997481</v>
      </c>
      <c r="O1317" s="262">
        <v>0.9</v>
      </c>
      <c r="P1317" s="263">
        <v>0.980474934036939</v>
      </c>
      <c r="Q1317" s="260">
        <v>0.990825688073395</v>
      </c>
      <c r="R1317" s="260">
        <v>0.990221088435374</v>
      </c>
      <c r="S1317" s="260">
        <v>0.987130961392884</v>
      </c>
      <c r="T1317" s="262">
        <v>0.9</v>
      </c>
      <c r="U1317" s="260">
        <v>0.944591029023747</v>
      </c>
      <c r="V1317" s="260">
        <v>0.935779816513762</v>
      </c>
      <c r="W1317" s="260">
        <v>0.960034013605442</v>
      </c>
      <c r="X1317" s="260">
        <v>0.958882824016893</v>
      </c>
      <c r="Y1317" s="262">
        <v>0.92</v>
      </c>
      <c r="Z1317" s="262" t="s">
        <v>33</v>
      </c>
      <c r="AA1317" s="262" t="s">
        <v>33</v>
      </c>
      <c r="AB1317" s="262" t="s">
        <v>33</v>
      </c>
      <c r="AC1317" s="262" t="s">
        <v>33</v>
      </c>
      <c r="AD1317" s="262">
        <v>0.92</v>
      </c>
      <c r="AE1317" s="260">
        <v>0.997354497354497</v>
      </c>
      <c r="AF1317" s="260">
        <v>1</v>
      </c>
      <c r="AG1317" s="260">
        <v>1</v>
      </c>
      <c r="AH1317" s="260">
        <v>0.998692810457516</v>
      </c>
      <c r="AI1317" s="262">
        <v>0.92</v>
      </c>
      <c r="AJ1317" s="260">
        <v>0.958311345646438</v>
      </c>
      <c r="AK1317" s="260">
        <v>0.962597035991531</v>
      </c>
      <c r="AL1317" s="260">
        <v>0.978741496598639</v>
      </c>
      <c r="AM1317" s="260">
        <v>0.980537073190167</v>
      </c>
      <c r="AN1317" s="259">
        <v>0.99</v>
      </c>
      <c r="AO1317" s="264">
        <v>1</v>
      </c>
      <c r="AP1317" s="264">
        <v>1</v>
      </c>
      <c r="AQ1317" s="264">
        <v>1</v>
      </c>
      <c r="AR1317" s="265">
        <v>1</v>
      </c>
      <c r="AS1317" s="286">
        <v>0.0721861525408278</v>
      </c>
      <c r="AT1317" s="267">
        <v>0</v>
      </c>
      <c r="AU1317" s="268">
        <v>0.125</v>
      </c>
      <c r="AV1317" s="268">
        <v>0</v>
      </c>
      <c r="AW1317" s="268">
        <v>0.065989847715736</v>
      </c>
      <c r="AX1317" s="224"/>
      <c r="AY1317" s="222"/>
    </row>
    <row r="1318" ht="15" spans="1:51">
      <c r="A1318" s="220"/>
      <c r="B1318" s="224"/>
      <c r="C1318" s="283" t="s">
        <v>1085</v>
      </c>
      <c r="D1318" s="111" t="s">
        <v>25</v>
      </c>
      <c r="E1318" s="111" t="s">
        <v>1086</v>
      </c>
      <c r="F1318" s="307" t="s">
        <v>1356</v>
      </c>
      <c r="G1318" s="307" t="s">
        <v>1356</v>
      </c>
      <c r="H1318" s="307" t="s">
        <v>1356</v>
      </c>
      <c r="I1318" s="307" t="s">
        <v>1356</v>
      </c>
      <c r="J1318" s="259">
        <v>0.9</v>
      </c>
      <c r="K1318" s="260">
        <v>0.971428571428571</v>
      </c>
      <c r="L1318" s="260">
        <v>1</v>
      </c>
      <c r="M1318" s="261">
        <v>0.944444444444444</v>
      </c>
      <c r="N1318" s="261">
        <v>0.951749095295537</v>
      </c>
      <c r="O1318" s="262">
        <v>0.9</v>
      </c>
      <c r="P1318" s="263">
        <v>0.984260820685779</v>
      </c>
      <c r="Q1318" s="260">
        <v>0.986092715231788</v>
      </c>
      <c r="R1318" s="260">
        <v>0.986341059602649</v>
      </c>
      <c r="S1318" s="260">
        <v>0.987669365499009</v>
      </c>
      <c r="T1318" s="262">
        <v>0.9</v>
      </c>
      <c r="U1318" s="260">
        <v>0.92804946599213</v>
      </c>
      <c r="V1318" s="260">
        <v>0.939735099337748</v>
      </c>
      <c r="W1318" s="260">
        <v>0.933360927152318</v>
      </c>
      <c r="X1318" s="260">
        <v>0.952577660277594</v>
      </c>
      <c r="Y1318" s="262">
        <v>0.92</v>
      </c>
      <c r="Z1318" s="262" t="s">
        <v>33</v>
      </c>
      <c r="AA1318" s="262" t="s">
        <v>33</v>
      </c>
      <c r="AB1318" s="262" t="s">
        <v>33</v>
      </c>
      <c r="AC1318" s="262" t="s">
        <v>33</v>
      </c>
      <c r="AD1318" s="262">
        <v>0.92</v>
      </c>
      <c r="AE1318" s="260">
        <v>1</v>
      </c>
      <c r="AF1318" s="260">
        <v>1</v>
      </c>
      <c r="AG1318" s="260">
        <v>1</v>
      </c>
      <c r="AH1318" s="260">
        <v>0.999257168325657</v>
      </c>
      <c r="AI1318" s="262">
        <v>0.92</v>
      </c>
      <c r="AJ1318" s="260">
        <v>0.960112359550562</v>
      </c>
      <c r="AK1318" s="260">
        <v>0.964900662251656</v>
      </c>
      <c r="AL1318" s="260">
        <v>0.973096026490066</v>
      </c>
      <c r="AM1318" s="260">
        <v>0.978499731504812</v>
      </c>
      <c r="AN1318" s="259">
        <v>0.99</v>
      </c>
      <c r="AO1318" s="264">
        <v>1</v>
      </c>
      <c r="AP1318" s="264">
        <v>1</v>
      </c>
      <c r="AQ1318" s="264">
        <v>1</v>
      </c>
      <c r="AR1318" s="265">
        <v>1</v>
      </c>
      <c r="AS1318" s="286">
        <v>0.0721861525408278</v>
      </c>
      <c r="AT1318" s="267">
        <v>0.333333333333333</v>
      </c>
      <c r="AU1318" s="268">
        <v>0.166666666666667</v>
      </c>
      <c r="AV1318" s="268">
        <v>0</v>
      </c>
      <c r="AW1318" s="268">
        <v>0.0620689655172414</v>
      </c>
      <c r="AX1318" s="224"/>
      <c r="AY1318" s="222"/>
    </row>
    <row r="1319" ht="15" spans="1:51">
      <c r="A1319" s="220"/>
      <c r="B1319" s="224"/>
      <c r="C1319" s="283" t="s">
        <v>1085</v>
      </c>
      <c r="D1319" s="111" t="s">
        <v>25</v>
      </c>
      <c r="E1319" s="111" t="s">
        <v>1086</v>
      </c>
      <c r="F1319" s="307" t="s">
        <v>1357</v>
      </c>
      <c r="G1319" s="307" t="s">
        <v>1357</v>
      </c>
      <c r="H1319" s="307" t="s">
        <v>1357</v>
      </c>
      <c r="I1319" s="307" t="s">
        <v>1357</v>
      </c>
      <c r="J1319" s="259">
        <v>0.9</v>
      </c>
      <c r="K1319" s="260">
        <v>0.896551724137931</v>
      </c>
      <c r="L1319" s="260">
        <v>0.92156862745098</v>
      </c>
      <c r="M1319" s="261">
        <v>0.925925925925926</v>
      </c>
      <c r="N1319" s="261">
        <v>0.891065830721003</v>
      </c>
      <c r="O1319" s="262">
        <v>0.9</v>
      </c>
      <c r="P1319" s="263">
        <v>0.984420080784766</v>
      </c>
      <c r="Q1319" s="260">
        <v>0.983606557377049</v>
      </c>
      <c r="R1319" s="260">
        <v>0.973186119873817</v>
      </c>
      <c r="S1319" s="260">
        <v>0.974366982950813</v>
      </c>
      <c r="T1319" s="262">
        <v>0.9</v>
      </c>
      <c r="U1319" s="260">
        <v>0.893537218695903</v>
      </c>
      <c r="V1319" s="260">
        <v>0.916986396930589</v>
      </c>
      <c r="W1319" s="260">
        <v>0.922036953582695</v>
      </c>
      <c r="X1319" s="260">
        <v>0.916628073538757</v>
      </c>
      <c r="Y1319" s="262">
        <v>0.92</v>
      </c>
      <c r="Z1319" s="262" t="s">
        <v>33</v>
      </c>
      <c r="AA1319" s="262" t="s">
        <v>33</v>
      </c>
      <c r="AB1319" s="262" t="s">
        <v>33</v>
      </c>
      <c r="AC1319" s="262" t="s">
        <v>33</v>
      </c>
      <c r="AD1319" s="262">
        <v>0.92</v>
      </c>
      <c r="AE1319" s="260">
        <v>0.991379310344828</v>
      </c>
      <c r="AF1319" s="260">
        <v>0.995744680851064</v>
      </c>
      <c r="AG1319" s="260">
        <v>1</v>
      </c>
      <c r="AH1319" s="260">
        <v>0.989635573386827</v>
      </c>
      <c r="AI1319" s="262">
        <v>0.92</v>
      </c>
      <c r="AJ1319" s="260">
        <v>0.944893248701673</v>
      </c>
      <c r="AK1319" s="260">
        <v>0.946634112312522</v>
      </c>
      <c r="AL1319" s="260">
        <v>0.964849031095088</v>
      </c>
      <c r="AM1319" s="260">
        <v>0.962767905223479</v>
      </c>
      <c r="AN1319" s="259">
        <v>0.99</v>
      </c>
      <c r="AO1319" s="264">
        <v>1</v>
      </c>
      <c r="AP1319" s="264">
        <v>1</v>
      </c>
      <c r="AQ1319" s="264">
        <v>1</v>
      </c>
      <c r="AR1319" s="265">
        <v>1</v>
      </c>
      <c r="AS1319" s="286">
        <v>0.0721861525408278</v>
      </c>
      <c r="AT1319" s="267">
        <v>0.0714285714285714</v>
      </c>
      <c r="AU1319" s="268">
        <v>0.0769230769230769</v>
      </c>
      <c r="AV1319" s="268">
        <v>0</v>
      </c>
      <c r="AW1319" s="268">
        <v>0.0641975308641975</v>
      </c>
      <c r="AX1319" s="224"/>
      <c r="AY1319" s="222"/>
    </row>
    <row r="1320" ht="15" spans="1:51">
      <c r="A1320" s="220"/>
      <c r="B1320" s="224"/>
      <c r="C1320" s="283" t="s">
        <v>1085</v>
      </c>
      <c r="D1320" s="111" t="s">
        <v>25</v>
      </c>
      <c r="E1320" s="111" t="s">
        <v>1086</v>
      </c>
      <c r="F1320" s="307" t="s">
        <v>1358</v>
      </c>
      <c r="G1320" s="307" t="s">
        <v>1358</v>
      </c>
      <c r="H1320" s="307" t="s">
        <v>1358</v>
      </c>
      <c r="I1320" s="307" t="s">
        <v>1358</v>
      </c>
      <c r="J1320" s="259">
        <v>0.9</v>
      </c>
      <c r="K1320" s="260">
        <v>0.945054945054945</v>
      </c>
      <c r="L1320" s="260">
        <v>0.947368421052632</v>
      </c>
      <c r="M1320" s="261">
        <v>0.978494623655914</v>
      </c>
      <c r="N1320" s="261">
        <v>0.965635738831615</v>
      </c>
      <c r="O1320" s="262">
        <v>0.9</v>
      </c>
      <c r="P1320" s="263">
        <v>0.990138951142985</v>
      </c>
      <c r="Q1320" s="260">
        <v>0.992292870905588</v>
      </c>
      <c r="R1320" s="260">
        <v>0.970241661673657</v>
      </c>
      <c r="S1320" s="260">
        <v>0.923231182036436</v>
      </c>
      <c r="T1320" s="262">
        <v>0.9</v>
      </c>
      <c r="U1320" s="260">
        <v>0.932765575974899</v>
      </c>
      <c r="V1320" s="260">
        <v>0.929094412331407</v>
      </c>
      <c r="W1320" s="260">
        <v>0.936688635909726</v>
      </c>
      <c r="X1320" s="260">
        <v>0.930555947841642</v>
      </c>
      <c r="Y1320" s="262">
        <v>0.92</v>
      </c>
      <c r="Z1320" s="262">
        <v>0.941215989250924</v>
      </c>
      <c r="AA1320" s="262">
        <v>0.93285055957867</v>
      </c>
      <c r="AB1320" s="262">
        <v>0.939211136890951</v>
      </c>
      <c r="AC1320" s="262">
        <v>0.924149640397566</v>
      </c>
      <c r="AD1320" s="262">
        <v>0.92</v>
      </c>
      <c r="AE1320" s="260">
        <v>0.99025069637883</v>
      </c>
      <c r="AF1320" s="260">
        <v>0.995904995904996</v>
      </c>
      <c r="AG1320" s="260">
        <v>0.98813056379822</v>
      </c>
      <c r="AH1320" s="260">
        <v>0.963775816661276</v>
      </c>
      <c r="AI1320" s="262">
        <v>0.92</v>
      </c>
      <c r="AJ1320" s="260">
        <v>0.965452345745396</v>
      </c>
      <c r="AK1320" s="260">
        <v>0.959163830821585</v>
      </c>
      <c r="AL1320" s="260">
        <v>0.973610723261659</v>
      </c>
      <c r="AM1320" s="260">
        <v>0.96396691714156</v>
      </c>
      <c r="AN1320" s="259">
        <v>0.99</v>
      </c>
      <c r="AO1320" s="264">
        <v>1</v>
      </c>
      <c r="AP1320" s="264">
        <v>1</v>
      </c>
      <c r="AQ1320" s="264">
        <v>1</v>
      </c>
      <c r="AR1320" s="265">
        <v>1</v>
      </c>
      <c r="AS1320" s="286">
        <v>0.0721861525408278</v>
      </c>
      <c r="AT1320" s="267">
        <v>0.0263157894736842</v>
      </c>
      <c r="AU1320" s="268">
        <v>0.03125</v>
      </c>
      <c r="AV1320" s="268">
        <v>0.0571428571428571</v>
      </c>
      <c r="AW1320" s="268">
        <v>0.038563829787234</v>
      </c>
      <c r="AX1320" s="224"/>
      <c r="AY1320" s="222"/>
    </row>
    <row r="1321" ht="15" spans="1:51">
      <c r="A1321" s="220"/>
      <c r="B1321" s="224"/>
      <c r="C1321" s="283" t="s">
        <v>1085</v>
      </c>
      <c r="D1321" s="111" t="s">
        <v>25</v>
      </c>
      <c r="E1321" s="111" t="s">
        <v>1086</v>
      </c>
      <c r="F1321" s="307" t="s">
        <v>1359</v>
      </c>
      <c r="G1321" s="307" t="s">
        <v>1359</v>
      </c>
      <c r="H1321" s="307" t="s">
        <v>1359</v>
      </c>
      <c r="I1321" s="307" t="s">
        <v>1359</v>
      </c>
      <c r="J1321" s="259">
        <v>0.9</v>
      </c>
      <c r="K1321" s="260">
        <v>1</v>
      </c>
      <c r="L1321" s="260">
        <v>1</v>
      </c>
      <c r="M1321" s="261">
        <v>1</v>
      </c>
      <c r="N1321" s="261">
        <v>0.992840095465394</v>
      </c>
      <c r="O1321" s="262">
        <v>0.9</v>
      </c>
      <c r="P1321" s="263">
        <v>0.992795389048991</v>
      </c>
      <c r="Q1321" s="260">
        <v>0.997267759562842</v>
      </c>
      <c r="R1321" s="260">
        <v>0.993932708218423</v>
      </c>
      <c r="S1321" s="260">
        <v>0.990221950609739</v>
      </c>
      <c r="T1321" s="262">
        <v>0.9</v>
      </c>
      <c r="U1321" s="260">
        <v>0.961815561959654</v>
      </c>
      <c r="V1321" s="260">
        <v>0.961748633879781</v>
      </c>
      <c r="W1321" s="260">
        <v>0.968008825151682</v>
      </c>
      <c r="X1321" s="260">
        <v>0.966304619572766</v>
      </c>
      <c r="Y1321" s="262">
        <v>0.92</v>
      </c>
      <c r="Z1321" s="262" t="s">
        <v>33</v>
      </c>
      <c r="AA1321" s="262" t="s">
        <v>33</v>
      </c>
      <c r="AB1321" s="262" t="s">
        <v>33</v>
      </c>
      <c r="AC1321" s="262" t="s">
        <v>33</v>
      </c>
      <c r="AD1321" s="262">
        <v>0.92</v>
      </c>
      <c r="AE1321" s="260">
        <v>1</v>
      </c>
      <c r="AF1321" s="260">
        <v>1</v>
      </c>
      <c r="AG1321" s="260">
        <v>1</v>
      </c>
      <c r="AH1321" s="260">
        <v>0.999315302978432</v>
      </c>
      <c r="AI1321" s="262">
        <v>0.92</v>
      </c>
      <c r="AJ1321" s="260">
        <v>0.988480921526278</v>
      </c>
      <c r="AK1321" s="260">
        <v>0.988181818181818</v>
      </c>
      <c r="AL1321" s="260">
        <v>0.994487320837927</v>
      </c>
      <c r="AM1321" s="260">
        <v>0.992113520868623</v>
      </c>
      <c r="AN1321" s="259">
        <v>0.99</v>
      </c>
      <c r="AO1321" s="264">
        <v>1</v>
      </c>
      <c r="AP1321" s="264">
        <v>1</v>
      </c>
      <c r="AQ1321" s="264">
        <v>1</v>
      </c>
      <c r="AR1321" s="265">
        <v>1</v>
      </c>
      <c r="AS1321" s="286">
        <v>0.0721861525408278</v>
      </c>
      <c r="AT1321" s="267">
        <v>0.142857142857143</v>
      </c>
      <c r="AU1321" s="268">
        <v>0.333333333333333</v>
      </c>
      <c r="AV1321" s="268">
        <v>0</v>
      </c>
      <c r="AW1321" s="268">
        <v>0.0344827586206897</v>
      </c>
      <c r="AX1321" s="224"/>
      <c r="AY1321" s="222"/>
    </row>
    <row r="1322" ht="15" spans="1:51">
      <c r="A1322" s="220"/>
      <c r="B1322" s="224"/>
      <c r="C1322" s="283" t="s">
        <v>1085</v>
      </c>
      <c r="D1322" s="111" t="s">
        <v>25</v>
      </c>
      <c r="E1322" s="111" t="s">
        <v>1086</v>
      </c>
      <c r="F1322" s="307" t="s">
        <v>1360</v>
      </c>
      <c r="G1322" s="307" t="s">
        <v>1360</v>
      </c>
      <c r="H1322" s="307" t="s">
        <v>1360</v>
      </c>
      <c r="I1322" s="307" t="s">
        <v>1360</v>
      </c>
      <c r="J1322" s="259">
        <v>0.9</v>
      </c>
      <c r="K1322" s="260">
        <v>1</v>
      </c>
      <c r="L1322" s="260">
        <v>1</v>
      </c>
      <c r="M1322" s="261">
        <v>0.966666666666667</v>
      </c>
      <c r="N1322" s="261">
        <v>0.983458646616541</v>
      </c>
      <c r="O1322" s="262">
        <v>0.9</v>
      </c>
      <c r="P1322" s="263">
        <v>0.988177339901478</v>
      </c>
      <c r="Q1322" s="260">
        <v>0.990870359099209</v>
      </c>
      <c r="R1322" s="260">
        <v>0.986790986790987</v>
      </c>
      <c r="S1322" s="260">
        <v>0.940585758467787</v>
      </c>
      <c r="T1322" s="262">
        <v>0.9</v>
      </c>
      <c r="U1322" s="260">
        <v>0.97192118226601</v>
      </c>
      <c r="V1322" s="260">
        <v>0.972002434570907</v>
      </c>
      <c r="W1322" s="260">
        <v>0.974747474747475</v>
      </c>
      <c r="X1322" s="260">
        <v>0.975928755076946</v>
      </c>
      <c r="Y1322" s="262">
        <v>0.92</v>
      </c>
      <c r="Z1322" s="262" t="s">
        <v>33</v>
      </c>
      <c r="AA1322" s="262" t="s">
        <v>33</v>
      </c>
      <c r="AB1322" s="262" t="s">
        <v>33</v>
      </c>
      <c r="AC1322" s="262">
        <v>1</v>
      </c>
      <c r="AD1322" s="262">
        <v>0.92</v>
      </c>
      <c r="AE1322" s="260">
        <v>0.997400346620451</v>
      </c>
      <c r="AF1322" s="260">
        <v>0.999099909990999</v>
      </c>
      <c r="AG1322" s="260">
        <v>1</v>
      </c>
      <c r="AH1322" s="260">
        <v>0.99228599867286</v>
      </c>
      <c r="AI1322" s="262">
        <v>0.92</v>
      </c>
      <c r="AJ1322" s="260">
        <v>0.985221674876847</v>
      </c>
      <c r="AK1322" s="260">
        <v>0.985392574558734</v>
      </c>
      <c r="AL1322" s="260">
        <v>0.989510489510489</v>
      </c>
      <c r="AM1322" s="260">
        <v>0.991429902189101</v>
      </c>
      <c r="AN1322" s="259">
        <v>0.99</v>
      </c>
      <c r="AO1322" s="264">
        <v>1</v>
      </c>
      <c r="AP1322" s="264">
        <v>1</v>
      </c>
      <c r="AQ1322" s="264">
        <v>1</v>
      </c>
      <c r="AR1322" s="265">
        <v>1</v>
      </c>
      <c r="AS1322" s="286">
        <v>0.0721861525408278</v>
      </c>
      <c r="AT1322" s="267">
        <v>0.0666666666666667</v>
      </c>
      <c r="AU1322" s="268">
        <v>0.25</v>
      </c>
      <c r="AV1322" s="268">
        <v>0.125</v>
      </c>
      <c r="AW1322" s="268">
        <v>0.0447154471544715</v>
      </c>
      <c r="AX1322" s="224"/>
      <c r="AY1322" s="222"/>
    </row>
    <row r="1323" ht="15" spans="1:51">
      <c r="A1323" s="220"/>
      <c r="B1323" s="224"/>
      <c r="C1323" s="283" t="s">
        <v>1085</v>
      </c>
      <c r="D1323" s="111" t="s">
        <v>25</v>
      </c>
      <c r="E1323" s="111" t="s">
        <v>1086</v>
      </c>
      <c r="F1323" s="307" t="s">
        <v>1361</v>
      </c>
      <c r="G1323" s="307" t="s">
        <v>1361</v>
      </c>
      <c r="H1323" s="307" t="s">
        <v>1361</v>
      </c>
      <c r="I1323" s="307" t="s">
        <v>1361</v>
      </c>
      <c r="J1323" s="259">
        <v>0.9</v>
      </c>
      <c r="K1323" s="260">
        <v>0.957446808510638</v>
      </c>
      <c r="L1323" s="260">
        <v>0.930232558139535</v>
      </c>
      <c r="M1323" s="261">
        <v>0.958333333333333</v>
      </c>
      <c r="N1323" s="261">
        <v>0.967682363804247</v>
      </c>
      <c r="O1323" s="262">
        <v>0.9</v>
      </c>
      <c r="P1323" s="263">
        <v>0.98962962962963</v>
      </c>
      <c r="Q1323" s="260">
        <v>0.99348109517601</v>
      </c>
      <c r="R1323" s="260">
        <v>0.994473531122746</v>
      </c>
      <c r="S1323" s="260">
        <v>0.983723638608652</v>
      </c>
      <c r="T1323" s="262">
        <v>0.9</v>
      </c>
      <c r="U1323" s="260">
        <v>0.967037037037037</v>
      </c>
      <c r="V1323" s="260">
        <v>0.948717948717949</v>
      </c>
      <c r="W1323" s="260">
        <v>0.968586387434555</v>
      </c>
      <c r="X1323" s="260">
        <v>0.961189296889251</v>
      </c>
      <c r="Y1323" s="262">
        <v>0.92</v>
      </c>
      <c r="Z1323" s="262" t="s">
        <v>33</v>
      </c>
      <c r="AA1323" s="262" t="s">
        <v>33</v>
      </c>
      <c r="AB1323" s="262" t="s">
        <v>33</v>
      </c>
      <c r="AC1323" s="262" t="s">
        <v>33</v>
      </c>
      <c r="AD1323" s="262">
        <v>0.92</v>
      </c>
      <c r="AE1323" s="260">
        <v>0.999384236453202</v>
      </c>
      <c r="AF1323" s="260">
        <v>0.999541073887104</v>
      </c>
      <c r="AG1323" s="260">
        <v>0.998299319727891</v>
      </c>
      <c r="AH1323" s="260">
        <v>0.992826268569976</v>
      </c>
      <c r="AI1323" s="262">
        <v>0.92</v>
      </c>
      <c r="AJ1323" s="260">
        <v>0.974444444444444</v>
      </c>
      <c r="AK1323" s="260">
        <v>0.975662755323772</v>
      </c>
      <c r="AL1323" s="260">
        <v>0.983129726585224</v>
      </c>
      <c r="AM1323" s="260">
        <v>0.983457043034138</v>
      </c>
      <c r="AN1323" s="259">
        <v>0.99</v>
      </c>
      <c r="AO1323" s="264">
        <v>1</v>
      </c>
      <c r="AP1323" s="264">
        <v>1</v>
      </c>
      <c r="AQ1323" s="264">
        <v>1</v>
      </c>
      <c r="AR1323" s="265">
        <v>1</v>
      </c>
      <c r="AS1323" s="286">
        <v>0.0721861525408278</v>
      </c>
      <c r="AT1323" s="267">
        <v>0.0555555555555556</v>
      </c>
      <c r="AU1323" s="268">
        <v>0.25</v>
      </c>
      <c r="AV1323" s="268">
        <v>0</v>
      </c>
      <c r="AW1323" s="268">
        <v>0.0470588235294118</v>
      </c>
      <c r="AX1323" s="224"/>
      <c r="AY1323" s="222"/>
    </row>
    <row r="1324" ht="15" spans="1:51">
      <c r="A1324" s="220"/>
      <c r="B1324" s="224"/>
      <c r="C1324" s="283" t="s">
        <v>1085</v>
      </c>
      <c r="D1324" s="111" t="s">
        <v>25</v>
      </c>
      <c r="E1324" s="111" t="s">
        <v>1086</v>
      </c>
      <c r="F1324" s="307" t="s">
        <v>1362</v>
      </c>
      <c r="G1324" s="307" t="s">
        <v>1362</v>
      </c>
      <c r="H1324" s="307" t="s">
        <v>1362</v>
      </c>
      <c r="I1324" s="307" t="s">
        <v>1362</v>
      </c>
      <c r="J1324" s="259">
        <v>0.9</v>
      </c>
      <c r="K1324" s="260">
        <v>0.956521739130435</v>
      </c>
      <c r="L1324" s="260">
        <v>0.948717948717949</v>
      </c>
      <c r="M1324" s="261">
        <v>0.953488372093023</v>
      </c>
      <c r="N1324" s="261">
        <v>0.953966699314398</v>
      </c>
      <c r="O1324" s="262">
        <v>0.9</v>
      </c>
      <c r="P1324" s="263">
        <v>0.994457124225628</v>
      </c>
      <c r="Q1324" s="260">
        <v>0.994446817599317</v>
      </c>
      <c r="R1324" s="260">
        <v>0.997102212855637</v>
      </c>
      <c r="S1324" s="260">
        <v>0.993315721570314</v>
      </c>
      <c r="T1324" s="262">
        <v>0.9</v>
      </c>
      <c r="U1324" s="260">
        <v>0.957939354417998</v>
      </c>
      <c r="V1324" s="260">
        <v>0.970098248611704</v>
      </c>
      <c r="W1324" s="260">
        <v>0.976554267650158</v>
      </c>
      <c r="X1324" s="260">
        <v>0.973631504577011</v>
      </c>
      <c r="Y1324" s="262">
        <v>0.92</v>
      </c>
      <c r="Z1324" s="262" t="s">
        <v>33</v>
      </c>
      <c r="AA1324" s="262" t="s">
        <v>33</v>
      </c>
      <c r="AB1324" s="262" t="s">
        <v>33</v>
      </c>
      <c r="AC1324" s="262">
        <v>1</v>
      </c>
      <c r="AD1324" s="262">
        <v>0.92</v>
      </c>
      <c r="AE1324" s="260">
        <v>1</v>
      </c>
      <c r="AF1324" s="260">
        <v>1</v>
      </c>
      <c r="AG1324" s="260">
        <v>1</v>
      </c>
      <c r="AH1324" s="260">
        <v>0.958609271523179</v>
      </c>
      <c r="AI1324" s="262">
        <v>0.92</v>
      </c>
      <c r="AJ1324" s="260">
        <v>0.988262145418976</v>
      </c>
      <c r="AK1324" s="260">
        <v>0.987612131567706</v>
      </c>
      <c r="AL1324" s="260">
        <v>0.994467860906217</v>
      </c>
      <c r="AM1324" s="260">
        <v>0.993303516575332</v>
      </c>
      <c r="AN1324" s="259">
        <v>0.99</v>
      </c>
      <c r="AO1324" s="264">
        <v>1</v>
      </c>
      <c r="AP1324" s="264">
        <v>1</v>
      </c>
      <c r="AQ1324" s="264">
        <v>1</v>
      </c>
      <c r="AR1324" s="265">
        <v>1</v>
      </c>
      <c r="AS1324" s="286">
        <v>0.0721861525408278</v>
      </c>
      <c r="AT1324" s="267">
        <v>0.0909090909090909</v>
      </c>
      <c r="AU1324" s="268">
        <v>0.125</v>
      </c>
      <c r="AV1324" s="268">
        <v>0</v>
      </c>
      <c r="AW1324" s="268">
        <v>0.0534124629080119</v>
      </c>
      <c r="AX1324" s="224"/>
      <c r="AY1324" s="222"/>
    </row>
    <row r="1325" ht="15" spans="1:51">
      <c r="A1325" s="220"/>
      <c r="B1325" s="224"/>
      <c r="C1325" s="283" t="s">
        <v>1085</v>
      </c>
      <c r="D1325" s="111" t="s">
        <v>25</v>
      </c>
      <c r="E1325" s="111" t="s">
        <v>1086</v>
      </c>
      <c r="F1325" s="307" t="s">
        <v>1363</v>
      </c>
      <c r="G1325" s="307" t="s">
        <v>1363</v>
      </c>
      <c r="H1325" s="307" t="s">
        <v>1363</v>
      </c>
      <c r="I1325" s="307" t="s">
        <v>1363</v>
      </c>
      <c r="J1325" s="259">
        <v>0.9</v>
      </c>
      <c r="K1325" s="260">
        <v>0.918604651162791</v>
      </c>
      <c r="L1325" s="260">
        <v>0.905405405405405</v>
      </c>
      <c r="M1325" s="261">
        <v>0.951807228915663</v>
      </c>
      <c r="N1325" s="261">
        <v>0.965424095083738</v>
      </c>
      <c r="O1325" s="262">
        <v>0.9</v>
      </c>
      <c r="P1325" s="263">
        <v>0.96404152950114</v>
      </c>
      <c r="Q1325" s="260">
        <v>0.977592267135325</v>
      </c>
      <c r="R1325" s="260">
        <v>0.966020524515393</v>
      </c>
      <c r="S1325" s="260">
        <v>0.963574412422465</v>
      </c>
      <c r="T1325" s="262">
        <v>0.9</v>
      </c>
      <c r="U1325" s="260">
        <v>0.926816915674854</v>
      </c>
      <c r="V1325" s="260">
        <v>0.931898066783831</v>
      </c>
      <c r="W1325" s="260">
        <v>0.934321550741163</v>
      </c>
      <c r="X1325" s="260">
        <v>0.92726486349635</v>
      </c>
      <c r="Y1325" s="262">
        <v>0.92</v>
      </c>
      <c r="Z1325" s="262">
        <v>0.914949419258149</v>
      </c>
      <c r="AA1325" s="262">
        <v>0.924778761061947</v>
      </c>
      <c r="AB1325" s="262">
        <v>0.947475777664457</v>
      </c>
      <c r="AC1325" s="262">
        <v>0.925635965387868</v>
      </c>
      <c r="AD1325" s="262">
        <v>0.92</v>
      </c>
      <c r="AE1325" s="260">
        <v>1</v>
      </c>
      <c r="AF1325" s="260">
        <v>0.999436936936937</v>
      </c>
      <c r="AG1325" s="260">
        <v>0.996606334841629</v>
      </c>
      <c r="AH1325" s="260">
        <v>0.9979033477693</v>
      </c>
      <c r="AI1325" s="262">
        <v>0.92</v>
      </c>
      <c r="AJ1325" s="260">
        <v>0.950135992747054</v>
      </c>
      <c r="AK1325" s="260">
        <v>0.956773127753304</v>
      </c>
      <c r="AL1325" s="260">
        <v>0.973999369681689</v>
      </c>
      <c r="AM1325" s="260">
        <v>0.961698141327258</v>
      </c>
      <c r="AN1325" s="259">
        <v>0.99</v>
      </c>
      <c r="AO1325" s="264">
        <v>1</v>
      </c>
      <c r="AP1325" s="264">
        <v>1</v>
      </c>
      <c r="AQ1325" s="264">
        <v>1</v>
      </c>
      <c r="AR1325" s="265">
        <v>1</v>
      </c>
      <c r="AS1325" s="286">
        <v>0.0721861525408278</v>
      </c>
      <c r="AT1325" s="267">
        <v>0</v>
      </c>
      <c r="AU1325" s="268">
        <v>0.125</v>
      </c>
      <c r="AV1325" s="268">
        <v>0</v>
      </c>
      <c r="AW1325" s="268">
        <v>0.0481481481481481</v>
      </c>
      <c r="AX1325" s="224"/>
      <c r="AY1325" s="222"/>
    </row>
    <row r="1326" ht="15" spans="1:51">
      <c r="A1326" s="220"/>
      <c r="B1326" s="224"/>
      <c r="C1326" s="283" t="s">
        <v>1085</v>
      </c>
      <c r="D1326" s="111" t="s">
        <v>25</v>
      </c>
      <c r="E1326" s="111" t="s">
        <v>1086</v>
      </c>
      <c r="F1326" s="307" t="s">
        <v>1364</v>
      </c>
      <c r="G1326" s="307" t="s">
        <v>1364</v>
      </c>
      <c r="H1326" s="307" t="s">
        <v>1364</v>
      </c>
      <c r="I1326" s="307" t="s">
        <v>1364</v>
      </c>
      <c r="J1326" s="259">
        <v>0.9</v>
      </c>
      <c r="K1326" s="260">
        <v>0.951219512195122</v>
      </c>
      <c r="L1326" s="260">
        <v>0.926829268292683</v>
      </c>
      <c r="M1326" s="261">
        <v>0.928571428571429</v>
      </c>
      <c r="N1326" s="261">
        <v>0.9358841778697</v>
      </c>
      <c r="O1326" s="262">
        <v>0.9</v>
      </c>
      <c r="P1326" s="263">
        <v>0.987740805604203</v>
      </c>
      <c r="Q1326" s="260">
        <v>0.985466479137365</v>
      </c>
      <c r="R1326" s="260">
        <v>0.962695199537305</v>
      </c>
      <c r="S1326" s="260">
        <v>0.962297667940938</v>
      </c>
      <c r="T1326" s="262">
        <v>0.9</v>
      </c>
      <c r="U1326" s="260">
        <v>0.908931698774081</v>
      </c>
      <c r="V1326" s="260">
        <v>0.941397093295827</v>
      </c>
      <c r="W1326" s="260">
        <v>0.912377096587623</v>
      </c>
      <c r="X1326" s="260">
        <v>0.911052055651086</v>
      </c>
      <c r="Y1326" s="262">
        <v>0.92</v>
      </c>
      <c r="Z1326" s="262" t="s">
        <v>33</v>
      </c>
      <c r="AA1326" s="262" t="s">
        <v>33</v>
      </c>
      <c r="AB1326" s="262" t="s">
        <v>33</v>
      </c>
      <c r="AC1326" s="262" t="s">
        <v>33</v>
      </c>
      <c r="AD1326" s="262">
        <v>0.92</v>
      </c>
      <c r="AE1326" s="260">
        <v>0.990654205607477</v>
      </c>
      <c r="AF1326" s="260">
        <v>0.987730061349693</v>
      </c>
      <c r="AG1326" s="260">
        <v>1</v>
      </c>
      <c r="AH1326" s="260">
        <v>0.982770503101309</v>
      </c>
      <c r="AI1326" s="262">
        <v>0.92</v>
      </c>
      <c r="AJ1326" s="260">
        <v>0.963222416812609</v>
      </c>
      <c r="AK1326" s="260">
        <v>0.973277074542897</v>
      </c>
      <c r="AL1326" s="260">
        <v>0.9786003470214</v>
      </c>
      <c r="AM1326" s="260">
        <v>0.972714482641011</v>
      </c>
      <c r="AN1326" s="259">
        <v>0.99</v>
      </c>
      <c r="AO1326" s="264">
        <v>1</v>
      </c>
      <c r="AP1326" s="264">
        <v>1</v>
      </c>
      <c r="AQ1326" s="264">
        <v>1</v>
      </c>
      <c r="AR1326" s="265">
        <v>1</v>
      </c>
      <c r="AS1326" s="286">
        <v>0.0721861525408278</v>
      </c>
      <c r="AT1326" s="267">
        <v>0.166666666666667</v>
      </c>
      <c r="AU1326" s="268">
        <v>0</v>
      </c>
      <c r="AV1326" s="268">
        <v>0.25</v>
      </c>
      <c r="AW1326" s="268">
        <v>0.0909090909090909</v>
      </c>
      <c r="AX1326" s="224"/>
      <c r="AY1326" s="222"/>
    </row>
    <row r="1327" ht="15" spans="1:51">
      <c r="A1327" s="220"/>
      <c r="B1327" s="224"/>
      <c r="C1327" s="283" t="s">
        <v>1085</v>
      </c>
      <c r="D1327" s="111" t="s">
        <v>25</v>
      </c>
      <c r="E1327" s="111" t="s">
        <v>1086</v>
      </c>
      <c r="F1327" s="307" t="s">
        <v>1365</v>
      </c>
      <c r="G1327" s="307" t="s">
        <v>1365</v>
      </c>
      <c r="H1327" s="307" t="s">
        <v>1365</v>
      </c>
      <c r="I1327" s="307" t="s">
        <v>1365</v>
      </c>
      <c r="J1327" s="259">
        <v>0.9</v>
      </c>
      <c r="K1327" s="260">
        <v>1</v>
      </c>
      <c r="L1327" s="260">
        <v>1</v>
      </c>
      <c r="M1327" s="261">
        <v>1</v>
      </c>
      <c r="N1327" s="261">
        <v>0.98140770252324</v>
      </c>
      <c r="O1327" s="262">
        <v>0.9</v>
      </c>
      <c r="P1327" s="263">
        <v>0.990530303030303</v>
      </c>
      <c r="Q1327" s="260">
        <v>0.986997635933806</v>
      </c>
      <c r="R1327" s="260">
        <v>0.992661259173426</v>
      </c>
      <c r="S1327" s="260">
        <v>0.98897099988803</v>
      </c>
      <c r="T1327" s="262">
        <v>0.9</v>
      </c>
      <c r="U1327" s="260">
        <v>0.953125</v>
      </c>
      <c r="V1327" s="260">
        <v>0.969267139479905</v>
      </c>
      <c r="W1327" s="260">
        <v>0.970645036693704</v>
      </c>
      <c r="X1327" s="260">
        <v>0.968181987832643</v>
      </c>
      <c r="Y1327" s="262">
        <v>0.92</v>
      </c>
      <c r="Z1327" s="262" t="s">
        <v>33</v>
      </c>
      <c r="AA1327" s="262" t="s">
        <v>33</v>
      </c>
      <c r="AB1327" s="262" t="s">
        <v>33</v>
      </c>
      <c r="AC1327" s="262">
        <v>1</v>
      </c>
      <c r="AD1327" s="262">
        <v>0.92</v>
      </c>
      <c r="AE1327" s="260">
        <v>0.999251497005988</v>
      </c>
      <c r="AF1327" s="260">
        <v>0.9971870604782</v>
      </c>
      <c r="AG1327" s="260">
        <v>0.999317871759891</v>
      </c>
      <c r="AH1327" s="260">
        <v>0.999212869582329</v>
      </c>
      <c r="AI1327" s="262">
        <v>0.92</v>
      </c>
      <c r="AJ1327" s="260">
        <v>0.971590909090909</v>
      </c>
      <c r="AK1327" s="260">
        <v>0.978132387706856</v>
      </c>
      <c r="AL1327" s="260">
        <v>0.983391270760912</v>
      </c>
      <c r="AM1327" s="260">
        <v>0.982066880644921</v>
      </c>
      <c r="AN1327" s="259">
        <v>0.99</v>
      </c>
      <c r="AO1327" s="264">
        <v>1</v>
      </c>
      <c r="AP1327" s="264">
        <v>1</v>
      </c>
      <c r="AQ1327" s="264">
        <v>1</v>
      </c>
      <c r="AR1327" s="265">
        <v>1</v>
      </c>
      <c r="AS1327" s="286">
        <v>0.0721861525408278</v>
      </c>
      <c r="AT1327" s="267">
        <v>0</v>
      </c>
      <c r="AU1327" s="268">
        <v>0</v>
      </c>
      <c r="AV1327" s="268">
        <v>0</v>
      </c>
      <c r="AW1327" s="268">
        <v>0.0407239819004525</v>
      </c>
      <c r="AX1327" s="224"/>
      <c r="AY1327" s="222"/>
    </row>
    <row r="1328" ht="15" spans="1:51">
      <c r="A1328" s="220"/>
      <c r="B1328" s="224"/>
      <c r="C1328" s="283" t="s">
        <v>1085</v>
      </c>
      <c r="D1328" s="111" t="s">
        <v>25</v>
      </c>
      <c r="E1328" s="111" t="s">
        <v>1086</v>
      </c>
      <c r="F1328" s="307" t="s">
        <v>1366</v>
      </c>
      <c r="G1328" s="307" t="s">
        <v>1366</v>
      </c>
      <c r="H1328" s="307" t="s">
        <v>1366</v>
      </c>
      <c r="I1328" s="307" t="s">
        <v>1366</v>
      </c>
      <c r="J1328" s="259">
        <v>0.9</v>
      </c>
      <c r="K1328" s="260">
        <v>0.954545454545455</v>
      </c>
      <c r="L1328" s="260">
        <v>0.944444444444444</v>
      </c>
      <c r="M1328" s="261">
        <v>0.956521739130435</v>
      </c>
      <c r="N1328" s="261">
        <v>0.935294117647059</v>
      </c>
      <c r="O1328" s="262">
        <v>0.9</v>
      </c>
      <c r="P1328" s="263">
        <v>0.976719576719577</v>
      </c>
      <c r="Q1328" s="260">
        <v>0.970387243735763</v>
      </c>
      <c r="R1328" s="260">
        <v>0.925333333333333</v>
      </c>
      <c r="S1328" s="260">
        <v>0.967634690327836</v>
      </c>
      <c r="T1328" s="262">
        <v>0.9</v>
      </c>
      <c r="U1328" s="260">
        <v>0.963492063492064</v>
      </c>
      <c r="V1328" s="260">
        <v>0.960516324981017</v>
      </c>
      <c r="W1328" s="260">
        <v>0.915111111111111</v>
      </c>
      <c r="X1328" s="260">
        <v>0.942821286245844</v>
      </c>
      <c r="Y1328" s="262">
        <v>0.92</v>
      </c>
      <c r="Z1328" s="262" t="s">
        <v>33</v>
      </c>
      <c r="AA1328" s="262" t="s">
        <v>33</v>
      </c>
      <c r="AB1328" s="262" t="s">
        <v>33</v>
      </c>
      <c r="AC1328" s="262">
        <v>1</v>
      </c>
      <c r="AD1328" s="262">
        <v>0.92</v>
      </c>
      <c r="AE1328" s="260">
        <v>0.996478873239437</v>
      </c>
      <c r="AF1328" s="260">
        <v>0.984126984126984</v>
      </c>
      <c r="AG1328" s="260">
        <v>0.845454545454545</v>
      </c>
      <c r="AH1328" s="260">
        <v>0.986793953858393</v>
      </c>
      <c r="AI1328" s="262">
        <v>0.92</v>
      </c>
      <c r="AJ1328" s="260">
        <v>0.97989417989418</v>
      </c>
      <c r="AK1328" s="260">
        <v>0.975702353834472</v>
      </c>
      <c r="AL1328" s="260">
        <v>0.933333333333333</v>
      </c>
      <c r="AM1328" s="260">
        <v>0.973515036766325</v>
      </c>
      <c r="AN1328" s="259">
        <v>0.99</v>
      </c>
      <c r="AO1328" s="264">
        <v>1</v>
      </c>
      <c r="AP1328" s="264">
        <v>1</v>
      </c>
      <c r="AQ1328" s="264">
        <v>1</v>
      </c>
      <c r="AR1328" s="265">
        <v>1</v>
      </c>
      <c r="AS1328" s="286">
        <v>0.0721861525408278</v>
      </c>
      <c r="AT1328" s="267">
        <v>0</v>
      </c>
      <c r="AU1328" s="268">
        <v>0.5</v>
      </c>
      <c r="AV1328" s="268">
        <v>0.2</v>
      </c>
      <c r="AW1328" s="268">
        <v>0.0515463917525773</v>
      </c>
      <c r="AX1328" s="224"/>
      <c r="AY1328" s="222"/>
    </row>
    <row r="1329" ht="15" spans="1:51">
      <c r="A1329" s="220"/>
      <c r="B1329" s="224"/>
      <c r="C1329" s="283" t="s">
        <v>1085</v>
      </c>
      <c r="D1329" s="111" t="s">
        <v>25</v>
      </c>
      <c r="E1329" s="111" t="s">
        <v>1086</v>
      </c>
      <c r="F1329" s="307" t="s">
        <v>1367</v>
      </c>
      <c r="G1329" s="307" t="s">
        <v>1367</v>
      </c>
      <c r="H1329" s="307" t="s">
        <v>1367</v>
      </c>
      <c r="I1329" s="307" t="s">
        <v>1367</v>
      </c>
      <c r="J1329" s="259">
        <v>0.9</v>
      </c>
      <c r="K1329" s="260">
        <v>0.914285714285714</v>
      </c>
      <c r="L1329" s="260">
        <v>0.891891891891892</v>
      </c>
      <c r="M1329" s="261">
        <v>0.916666666666667</v>
      </c>
      <c r="N1329" s="261">
        <v>0.877358490566038</v>
      </c>
      <c r="O1329" s="262">
        <v>0.9</v>
      </c>
      <c r="P1329" s="263">
        <v>0.967571144937128</v>
      </c>
      <c r="Q1329" s="260">
        <v>0.9569151227919</v>
      </c>
      <c r="R1329" s="260">
        <v>0.935631564772421</v>
      </c>
      <c r="S1329" s="260">
        <v>0.910162638857995</v>
      </c>
      <c r="T1329" s="262">
        <v>0.9</v>
      </c>
      <c r="U1329" s="260">
        <v>0.93084050297816</v>
      </c>
      <c r="V1329" s="260">
        <v>0.93106419646704</v>
      </c>
      <c r="W1329" s="260">
        <v>0.863452733638567</v>
      </c>
      <c r="X1329" s="260">
        <v>0.86788700328418</v>
      </c>
      <c r="Y1329" s="262">
        <v>0.92</v>
      </c>
      <c r="Z1329" s="262" t="s">
        <v>33</v>
      </c>
      <c r="AA1329" s="262" t="s">
        <v>33</v>
      </c>
      <c r="AB1329" s="262" t="s">
        <v>33</v>
      </c>
      <c r="AC1329" s="262" t="s">
        <v>33</v>
      </c>
      <c r="AD1329" s="262">
        <v>0.92</v>
      </c>
      <c r="AE1329" s="260">
        <v>0.981927710843373</v>
      </c>
      <c r="AF1329" s="260">
        <v>1</v>
      </c>
      <c r="AG1329" s="260">
        <v>0.440860215053763</v>
      </c>
      <c r="AH1329" s="260">
        <v>0.957093574816731</v>
      </c>
      <c r="AI1329" s="262">
        <v>0.92</v>
      </c>
      <c r="AJ1329" s="260">
        <v>0.970218398411648</v>
      </c>
      <c r="AK1329" s="260">
        <v>0.970271434726411</v>
      </c>
      <c r="AL1329" s="260">
        <v>0.972259628332884</v>
      </c>
      <c r="AM1329" s="260">
        <v>0.968244206890235</v>
      </c>
      <c r="AN1329" s="259">
        <v>0.99</v>
      </c>
      <c r="AO1329" s="264">
        <v>1</v>
      </c>
      <c r="AP1329" s="264">
        <v>1</v>
      </c>
      <c r="AQ1329" s="264">
        <v>1</v>
      </c>
      <c r="AR1329" s="265">
        <v>1</v>
      </c>
      <c r="AS1329" s="286">
        <v>0.0721861525408278</v>
      </c>
      <c r="AT1329" s="267">
        <v>0.285714285714286</v>
      </c>
      <c r="AU1329" s="268">
        <v>0.153846153846154</v>
      </c>
      <c r="AV1329" s="268">
        <v>0</v>
      </c>
      <c r="AW1329" s="268">
        <v>0.0625</v>
      </c>
      <c r="AX1329" s="224"/>
      <c r="AY1329" s="222"/>
    </row>
    <row r="1330" ht="15" spans="1:51">
      <c r="A1330" s="220"/>
      <c r="B1330" s="224"/>
      <c r="C1330" s="283" t="s">
        <v>1085</v>
      </c>
      <c r="D1330" s="111" t="s">
        <v>25</v>
      </c>
      <c r="E1330" s="111" t="s">
        <v>1086</v>
      </c>
      <c r="F1330" s="307" t="s">
        <v>1368</v>
      </c>
      <c r="G1330" s="307" t="s">
        <v>1368</v>
      </c>
      <c r="H1330" s="307" t="s">
        <v>1368</v>
      </c>
      <c r="I1330" s="307" t="s">
        <v>1368</v>
      </c>
      <c r="J1330" s="259">
        <v>0.9</v>
      </c>
      <c r="K1330" s="260" t="s">
        <v>33</v>
      </c>
      <c r="L1330" s="260" t="s">
        <v>33</v>
      </c>
      <c r="M1330" s="261" t="s">
        <v>33</v>
      </c>
      <c r="N1330" s="261" t="s">
        <v>33</v>
      </c>
      <c r="O1330" s="262">
        <v>0.9</v>
      </c>
      <c r="P1330" s="263">
        <v>0</v>
      </c>
      <c r="Q1330" s="260">
        <v>0</v>
      </c>
      <c r="R1330" s="260">
        <v>0</v>
      </c>
      <c r="S1330" s="260">
        <v>0</v>
      </c>
      <c r="T1330" s="262">
        <v>0.9</v>
      </c>
      <c r="U1330" s="260">
        <v>1</v>
      </c>
      <c r="V1330" s="260">
        <v>1</v>
      </c>
      <c r="W1330" s="260">
        <v>1</v>
      </c>
      <c r="X1330" s="260">
        <v>1</v>
      </c>
      <c r="Y1330" s="262">
        <v>0.92</v>
      </c>
      <c r="Z1330" s="262" t="s">
        <v>33</v>
      </c>
      <c r="AA1330" s="262">
        <v>1</v>
      </c>
      <c r="AB1330" s="262">
        <v>1</v>
      </c>
      <c r="AC1330" s="262">
        <v>1</v>
      </c>
      <c r="AD1330" s="262">
        <v>0.92</v>
      </c>
      <c r="AE1330" s="260">
        <v>0.997032640949555</v>
      </c>
      <c r="AF1330" s="260">
        <v>1</v>
      </c>
      <c r="AG1330" s="260">
        <v>1</v>
      </c>
      <c r="AH1330" s="260">
        <v>0.994637111190561</v>
      </c>
      <c r="AI1330" s="262">
        <v>0.92</v>
      </c>
      <c r="AJ1330" s="260">
        <v>1</v>
      </c>
      <c r="AK1330" s="260">
        <v>1</v>
      </c>
      <c r="AL1330" s="260">
        <v>1</v>
      </c>
      <c r="AM1330" s="260">
        <v>1</v>
      </c>
      <c r="AN1330" s="259">
        <v>0.99</v>
      </c>
      <c r="AO1330" s="264" t="s">
        <v>33</v>
      </c>
      <c r="AP1330" s="264" t="s">
        <v>33</v>
      </c>
      <c r="AQ1330" s="264" t="s">
        <v>33</v>
      </c>
      <c r="AR1330" s="265">
        <v>1</v>
      </c>
      <c r="AS1330" s="286">
        <v>0.0721861525408278</v>
      </c>
      <c r="AT1330" s="267" t="s">
        <v>33</v>
      </c>
      <c r="AU1330" s="268" t="s">
        <v>33</v>
      </c>
      <c r="AV1330" s="268" t="s">
        <v>33</v>
      </c>
      <c r="AW1330" s="268" t="s">
        <v>33</v>
      </c>
      <c r="AX1330" s="224"/>
      <c r="AY1330" s="222"/>
    </row>
    <row r="1331" ht="15" spans="1:51">
      <c r="A1331" s="220"/>
      <c r="B1331" s="224"/>
      <c r="C1331" s="283" t="s">
        <v>1085</v>
      </c>
      <c r="D1331" s="111" t="s">
        <v>25</v>
      </c>
      <c r="E1331" s="111" t="s">
        <v>1086</v>
      </c>
      <c r="F1331" s="307" t="s">
        <v>1369</v>
      </c>
      <c r="G1331" s="307" t="s">
        <v>1369</v>
      </c>
      <c r="H1331" s="307" t="s">
        <v>1369</v>
      </c>
      <c r="I1331" s="307" t="s">
        <v>1369</v>
      </c>
      <c r="J1331" s="259">
        <v>0.9</v>
      </c>
      <c r="K1331" s="260">
        <v>0.906976744186046</v>
      </c>
      <c r="L1331" s="260">
        <v>0.914285714285714</v>
      </c>
      <c r="M1331" s="261">
        <v>0.80952380952381</v>
      </c>
      <c r="N1331" s="261">
        <v>0.928723404255319</v>
      </c>
      <c r="O1331" s="262">
        <v>0.9</v>
      </c>
      <c r="P1331" s="263">
        <v>0.938775510204082</v>
      </c>
      <c r="Q1331" s="260">
        <v>0.968215158924205</v>
      </c>
      <c r="R1331" s="260">
        <v>0.963839862247094</v>
      </c>
      <c r="S1331" s="260">
        <v>0.968651348651349</v>
      </c>
      <c r="T1331" s="262">
        <v>0.9</v>
      </c>
      <c r="U1331" s="260">
        <v>0.949866903283052</v>
      </c>
      <c r="V1331" s="260">
        <v>0.949470252648737</v>
      </c>
      <c r="W1331" s="260">
        <v>0.947051226861817</v>
      </c>
      <c r="X1331" s="260">
        <v>0.948151848151848</v>
      </c>
      <c r="Y1331" s="262">
        <v>0.92</v>
      </c>
      <c r="Z1331" s="262">
        <v>0.961645746164575</v>
      </c>
      <c r="AA1331" s="262">
        <v>0.967430639324487</v>
      </c>
      <c r="AB1331" s="262">
        <v>0.965201465201465</v>
      </c>
      <c r="AC1331" s="262">
        <v>0.957704527402701</v>
      </c>
      <c r="AD1331" s="262">
        <v>0.92</v>
      </c>
      <c r="AE1331" s="260">
        <v>0.991093117408907</v>
      </c>
      <c r="AF1331" s="260">
        <v>0.991525423728814</v>
      </c>
      <c r="AG1331" s="260">
        <v>0.967889908256881</v>
      </c>
      <c r="AH1331" s="260">
        <v>0.992031009766344</v>
      </c>
      <c r="AI1331" s="262">
        <v>0.92</v>
      </c>
      <c r="AJ1331" s="260">
        <v>0.975332068311195</v>
      </c>
      <c r="AK1331" s="260">
        <v>0.974221789883268</v>
      </c>
      <c r="AL1331" s="260">
        <v>0.978629976580796</v>
      </c>
      <c r="AM1331" s="260">
        <v>0.976117697092127</v>
      </c>
      <c r="AN1331" s="259">
        <v>0.99</v>
      </c>
      <c r="AO1331" s="264">
        <v>1</v>
      </c>
      <c r="AP1331" s="264">
        <v>1</v>
      </c>
      <c r="AQ1331" s="264">
        <v>1</v>
      </c>
      <c r="AR1331" s="265">
        <v>1</v>
      </c>
      <c r="AS1331" s="286">
        <v>0.0721861525408278</v>
      </c>
      <c r="AT1331" s="267">
        <v>0</v>
      </c>
      <c r="AU1331" s="268">
        <v>0</v>
      </c>
      <c r="AV1331" s="268">
        <v>0.25</v>
      </c>
      <c r="AW1331" s="268">
        <v>0.023489932885906</v>
      </c>
      <c r="AX1331" s="224"/>
      <c r="AY1331" s="222"/>
    </row>
    <row r="1332" ht="15" spans="1:51">
      <c r="A1332" s="220"/>
      <c r="B1332" s="224"/>
      <c r="C1332" s="283" t="s">
        <v>1085</v>
      </c>
      <c r="D1332" s="111" t="s">
        <v>25</v>
      </c>
      <c r="E1332" s="111" t="s">
        <v>1086</v>
      </c>
      <c r="F1332" s="307" t="s">
        <v>1370</v>
      </c>
      <c r="G1332" s="307" t="s">
        <v>1370</v>
      </c>
      <c r="H1332" s="307" t="s">
        <v>1370</v>
      </c>
      <c r="I1332" s="307" t="s">
        <v>1370</v>
      </c>
      <c r="J1332" s="259">
        <v>0.9</v>
      </c>
      <c r="K1332" s="260">
        <v>1</v>
      </c>
      <c r="L1332" s="260">
        <v>0.945945945945946</v>
      </c>
      <c r="M1332" s="261">
        <v>0.970588235294118</v>
      </c>
      <c r="N1332" s="261">
        <v>0.964971751412429</v>
      </c>
      <c r="O1332" s="262">
        <v>0.9</v>
      </c>
      <c r="P1332" s="263">
        <v>0.950807635829662</v>
      </c>
      <c r="Q1332" s="260">
        <v>0.964441671865253</v>
      </c>
      <c r="R1332" s="260">
        <v>0.965661252900232</v>
      </c>
      <c r="S1332" s="260">
        <v>0.951671550111201</v>
      </c>
      <c r="T1332" s="262">
        <v>0.9</v>
      </c>
      <c r="U1332" s="260">
        <v>0.927679882525698</v>
      </c>
      <c r="V1332" s="260">
        <v>0.932626325639426</v>
      </c>
      <c r="W1332" s="260">
        <v>0.941531322505801</v>
      </c>
      <c r="X1332" s="260">
        <v>0.931090479048258</v>
      </c>
      <c r="Y1332" s="262">
        <v>0.92</v>
      </c>
      <c r="Z1332" s="262">
        <v>0.95761527713088</v>
      </c>
      <c r="AA1332" s="262">
        <v>0.960535588442565</v>
      </c>
      <c r="AB1332" s="262">
        <v>0.938202247191011</v>
      </c>
      <c r="AC1332" s="262">
        <v>0.95837821203262</v>
      </c>
      <c r="AD1332" s="262">
        <v>0.92</v>
      </c>
      <c r="AE1332" s="260">
        <v>0.994516129032258</v>
      </c>
      <c r="AF1332" s="260">
        <v>0.994797311944505</v>
      </c>
      <c r="AG1332" s="260">
        <v>0.963882063882064</v>
      </c>
      <c r="AH1332" s="260">
        <v>0.990297109207709</v>
      </c>
      <c r="AI1332" s="262">
        <v>0.92</v>
      </c>
      <c r="AJ1332" s="260">
        <v>0.964696223316913</v>
      </c>
      <c r="AK1332" s="260">
        <v>0.967902051621443</v>
      </c>
      <c r="AL1332" s="260">
        <v>0.966801116971765</v>
      </c>
      <c r="AM1332" s="260">
        <v>0.969692217622214</v>
      </c>
      <c r="AN1332" s="259">
        <v>0.99</v>
      </c>
      <c r="AO1332" s="264">
        <v>1</v>
      </c>
      <c r="AP1332" s="264">
        <v>1</v>
      </c>
      <c r="AQ1332" s="264">
        <v>1</v>
      </c>
      <c r="AR1332" s="265">
        <v>1</v>
      </c>
      <c r="AS1332" s="286">
        <v>0.0721861525408278</v>
      </c>
      <c r="AT1332" s="267">
        <v>0.0333333333333333</v>
      </c>
      <c r="AU1332" s="268">
        <v>0</v>
      </c>
      <c r="AV1332" s="268">
        <v>0.1</v>
      </c>
      <c r="AW1332" s="268">
        <v>0.0754437869822485</v>
      </c>
      <c r="AX1332" s="224"/>
      <c r="AY1332" s="222"/>
    </row>
    <row r="1333" ht="15" spans="1:51">
      <c r="A1333" s="220"/>
      <c r="B1333" s="224"/>
      <c r="C1333" s="283" t="s">
        <v>1085</v>
      </c>
      <c r="D1333" s="111" t="s">
        <v>25</v>
      </c>
      <c r="E1333" s="111" t="s">
        <v>1086</v>
      </c>
      <c r="F1333" s="307" t="s">
        <v>1371</v>
      </c>
      <c r="G1333" s="307" t="s">
        <v>1371</v>
      </c>
      <c r="H1333" s="307" t="s">
        <v>1371</v>
      </c>
      <c r="I1333" s="307" t="s">
        <v>1371</v>
      </c>
      <c r="J1333" s="259">
        <v>0.9</v>
      </c>
      <c r="K1333" s="260">
        <v>0.970588235294118</v>
      </c>
      <c r="L1333" s="260">
        <v>0.857142857142857</v>
      </c>
      <c r="M1333" s="261">
        <v>0.931034482758621</v>
      </c>
      <c r="N1333" s="261">
        <v>0.875</v>
      </c>
      <c r="O1333" s="262">
        <v>0.9</v>
      </c>
      <c r="P1333" s="263">
        <v>0.942596810933941</v>
      </c>
      <c r="Q1333" s="260">
        <v>0.954545454545455</v>
      </c>
      <c r="R1333" s="260">
        <v>0.958287596048299</v>
      </c>
      <c r="S1333" s="260">
        <v>0.944855834224491</v>
      </c>
      <c r="T1333" s="262">
        <v>0.9</v>
      </c>
      <c r="U1333" s="260">
        <v>0.914350797266515</v>
      </c>
      <c r="V1333" s="260">
        <v>0.941761363636364</v>
      </c>
      <c r="W1333" s="260">
        <v>0.937980241492865</v>
      </c>
      <c r="X1333" s="260">
        <v>0.934323359092835</v>
      </c>
      <c r="Y1333" s="262">
        <v>0.92</v>
      </c>
      <c r="Z1333" s="262">
        <v>0.945873526259378</v>
      </c>
      <c r="AA1333" s="262">
        <v>0.956006768189509</v>
      </c>
      <c r="AB1333" s="262">
        <v>0.945142857142857</v>
      </c>
      <c r="AC1333" s="262">
        <v>0.959211102994887</v>
      </c>
      <c r="AD1333" s="262">
        <v>0.92</v>
      </c>
      <c r="AE1333" s="260">
        <v>0.998160637645616</v>
      </c>
      <c r="AF1333" s="260">
        <v>0.999250655676283</v>
      </c>
      <c r="AG1333" s="260">
        <v>0.997557997557998</v>
      </c>
      <c r="AH1333" s="260">
        <v>0.994813875763513</v>
      </c>
      <c r="AI1333" s="262">
        <v>0.92</v>
      </c>
      <c r="AJ1333" s="260">
        <v>0.957399655257326</v>
      </c>
      <c r="AK1333" s="260">
        <v>0.96988416988417</v>
      </c>
      <c r="AL1333" s="260">
        <v>0.970337411939192</v>
      </c>
      <c r="AM1333" s="260">
        <v>0.97079568917161</v>
      </c>
      <c r="AN1333" s="259">
        <v>0.99</v>
      </c>
      <c r="AO1333" s="264">
        <v>1</v>
      </c>
      <c r="AP1333" s="264">
        <v>1</v>
      </c>
      <c r="AQ1333" s="264">
        <v>1</v>
      </c>
      <c r="AR1333" s="265">
        <v>1</v>
      </c>
      <c r="AS1333" s="286">
        <v>0.0721861525408278</v>
      </c>
      <c r="AT1333" s="267">
        <v>0.148148148148148</v>
      </c>
      <c r="AU1333" s="268">
        <v>0.0294117647058824</v>
      </c>
      <c r="AV1333" s="268">
        <v>0.25</v>
      </c>
      <c r="AW1333" s="268">
        <v>0.0779944289693593</v>
      </c>
      <c r="AX1333" s="224"/>
      <c r="AY1333" s="222"/>
    </row>
    <row r="1334" ht="15" spans="1:51">
      <c r="A1334" s="220"/>
      <c r="B1334" s="224"/>
      <c r="C1334" s="283" t="s">
        <v>1085</v>
      </c>
      <c r="D1334" s="111" t="s">
        <v>125</v>
      </c>
      <c r="E1334" s="111" t="s">
        <v>1086</v>
      </c>
      <c r="F1334" s="307" t="s">
        <v>1372</v>
      </c>
      <c r="G1334" s="307" t="s">
        <v>1372</v>
      </c>
      <c r="H1334" s="307" t="s">
        <v>1372</v>
      </c>
      <c r="I1334" s="307" t="s">
        <v>1372</v>
      </c>
      <c r="J1334" s="259">
        <v>0.9</v>
      </c>
      <c r="K1334" s="260" t="s">
        <v>33</v>
      </c>
      <c r="L1334" s="260" t="s">
        <v>33</v>
      </c>
      <c r="M1334" s="261" t="s">
        <v>33</v>
      </c>
      <c r="N1334" s="261" t="s">
        <v>33</v>
      </c>
      <c r="O1334" s="262">
        <v>0.9</v>
      </c>
      <c r="P1334" s="263">
        <v>0.25</v>
      </c>
      <c r="Q1334" s="260">
        <v>0.4</v>
      </c>
      <c r="R1334" s="260">
        <v>0.5</v>
      </c>
      <c r="S1334" s="260">
        <v>0.563636363636364</v>
      </c>
      <c r="T1334" s="262">
        <v>0.9</v>
      </c>
      <c r="U1334" s="260">
        <v>1</v>
      </c>
      <c r="V1334" s="260">
        <v>1</v>
      </c>
      <c r="W1334" s="260">
        <v>1</v>
      </c>
      <c r="X1334" s="260">
        <v>1</v>
      </c>
      <c r="Y1334" s="262">
        <v>0.92</v>
      </c>
      <c r="Z1334" s="262" t="s">
        <v>33</v>
      </c>
      <c r="AA1334" s="262" t="s">
        <v>33</v>
      </c>
      <c r="AB1334" s="262">
        <v>1</v>
      </c>
      <c r="AC1334" s="262">
        <v>1</v>
      </c>
      <c r="AD1334" s="262">
        <v>0.92</v>
      </c>
      <c r="AE1334" s="260">
        <v>1</v>
      </c>
      <c r="AF1334" s="260">
        <v>1</v>
      </c>
      <c r="AG1334" s="260">
        <v>0.999257884972171</v>
      </c>
      <c r="AH1334" s="260">
        <v>0.973182708327244</v>
      </c>
      <c r="AI1334" s="262">
        <v>0.92</v>
      </c>
      <c r="AJ1334" s="260">
        <v>1</v>
      </c>
      <c r="AK1334" s="260">
        <v>1</v>
      </c>
      <c r="AL1334" s="260">
        <v>1</v>
      </c>
      <c r="AM1334" s="260">
        <v>1</v>
      </c>
      <c r="AN1334" s="259">
        <v>0.99</v>
      </c>
      <c r="AO1334" s="264">
        <v>1</v>
      </c>
      <c r="AP1334" s="264">
        <v>1</v>
      </c>
      <c r="AQ1334" s="264">
        <v>1</v>
      </c>
      <c r="AR1334" s="265">
        <v>1</v>
      </c>
      <c r="AS1334" s="286">
        <v>0.0721861525408278</v>
      </c>
      <c r="AT1334" s="267" t="s">
        <v>33</v>
      </c>
      <c r="AU1334" s="268" t="s">
        <v>33</v>
      </c>
      <c r="AV1334" s="268" t="s">
        <v>33</v>
      </c>
      <c r="AW1334" s="268" t="s">
        <v>33</v>
      </c>
      <c r="AX1334" s="224"/>
      <c r="AY1334" s="222"/>
    </row>
    <row r="1335" ht="15" spans="1:51">
      <c r="A1335" s="220"/>
      <c r="B1335" s="224"/>
      <c r="C1335" s="283" t="s">
        <v>1085</v>
      </c>
      <c r="D1335" s="111" t="s">
        <v>25</v>
      </c>
      <c r="E1335" s="111" t="s">
        <v>1086</v>
      </c>
      <c r="F1335" s="307" t="s">
        <v>1373</v>
      </c>
      <c r="G1335" s="307" t="s">
        <v>1373</v>
      </c>
      <c r="H1335" s="307" t="s">
        <v>1373</v>
      </c>
      <c r="I1335" s="307" t="s">
        <v>1373</v>
      </c>
      <c r="J1335" s="259">
        <v>0.9</v>
      </c>
      <c r="K1335" s="260">
        <v>0.785714285714286</v>
      </c>
      <c r="L1335" s="260">
        <v>0.916666666666667</v>
      </c>
      <c r="M1335" s="261">
        <v>0.846153846153846</v>
      </c>
      <c r="N1335" s="261">
        <v>0.876254180602007</v>
      </c>
      <c r="O1335" s="262">
        <v>0.9</v>
      </c>
      <c r="P1335" s="263">
        <v>0.955826351865956</v>
      </c>
      <c r="Q1335" s="260">
        <v>0.910112359550562</v>
      </c>
      <c r="R1335" s="260">
        <v>0.972754793138244</v>
      </c>
      <c r="S1335" s="260">
        <v>0.945611095959793</v>
      </c>
      <c r="T1335" s="262">
        <v>0.9</v>
      </c>
      <c r="U1335" s="260">
        <v>0.91012947448591</v>
      </c>
      <c r="V1335" s="260">
        <v>0.936329588014981</v>
      </c>
      <c r="W1335" s="260">
        <v>0.952573158425832</v>
      </c>
      <c r="X1335" s="260">
        <v>0.887754704484357</v>
      </c>
      <c r="Y1335" s="262">
        <v>0.92</v>
      </c>
      <c r="Z1335" s="262">
        <v>0.948744769874477</v>
      </c>
      <c r="AA1335" s="262">
        <v>0.910924369747899</v>
      </c>
      <c r="AB1335" s="262">
        <v>0.9875</v>
      </c>
      <c r="AC1335" s="262">
        <v>0.939030931521545</v>
      </c>
      <c r="AD1335" s="262">
        <v>0.92</v>
      </c>
      <c r="AE1335" s="260">
        <v>0.985952822687517</v>
      </c>
      <c r="AF1335" s="260">
        <v>0.990367775831874</v>
      </c>
      <c r="AG1335" s="260">
        <v>0.994155844155844</v>
      </c>
      <c r="AH1335" s="260">
        <v>0.992773798838679</v>
      </c>
      <c r="AI1335" s="262">
        <v>0.92</v>
      </c>
      <c r="AJ1335" s="260">
        <v>0.954605553107096</v>
      </c>
      <c r="AK1335" s="260">
        <v>0.944842406876791</v>
      </c>
      <c r="AL1335" s="260">
        <v>0.981970379909852</v>
      </c>
      <c r="AM1335" s="260">
        <v>0.962686391368872</v>
      </c>
      <c r="AN1335" s="259">
        <v>0.99</v>
      </c>
      <c r="AO1335" s="264">
        <v>1</v>
      </c>
      <c r="AP1335" s="264">
        <v>1</v>
      </c>
      <c r="AQ1335" s="264">
        <v>1</v>
      </c>
      <c r="AR1335" s="265">
        <v>1</v>
      </c>
      <c r="AS1335" s="286">
        <v>0.0721861525408278</v>
      </c>
      <c r="AT1335" s="267">
        <v>0</v>
      </c>
      <c r="AU1335" s="268">
        <v>0</v>
      </c>
      <c r="AV1335" s="268">
        <v>0.25</v>
      </c>
      <c r="AW1335" s="268">
        <v>0.0558659217877095</v>
      </c>
      <c r="AX1335" s="224"/>
      <c r="AY1335" s="222"/>
    </row>
    <row r="1336" ht="15" spans="1:51">
      <c r="A1336" s="220"/>
      <c r="B1336" s="224"/>
      <c r="C1336" s="283" t="s">
        <v>1085</v>
      </c>
      <c r="D1336" s="111" t="s">
        <v>25</v>
      </c>
      <c r="E1336" s="111" t="s">
        <v>1086</v>
      </c>
      <c r="F1336" s="307" t="s">
        <v>1374</v>
      </c>
      <c r="G1336" s="307" t="s">
        <v>1374</v>
      </c>
      <c r="H1336" s="307" t="s">
        <v>1374</v>
      </c>
      <c r="I1336" s="307" t="s">
        <v>1374</v>
      </c>
      <c r="J1336" s="259">
        <v>0.9</v>
      </c>
      <c r="K1336" s="260">
        <v>0.9375</v>
      </c>
      <c r="L1336" s="260">
        <v>0.96</v>
      </c>
      <c r="M1336" s="261">
        <v>0.928571428571429</v>
      </c>
      <c r="N1336" s="261">
        <v>0.947772657450077</v>
      </c>
      <c r="O1336" s="262">
        <v>0.9</v>
      </c>
      <c r="P1336" s="263">
        <v>0.972056802565277</v>
      </c>
      <c r="Q1336" s="260">
        <v>0.94811320754717</v>
      </c>
      <c r="R1336" s="260">
        <v>0.96969696969697</v>
      </c>
      <c r="S1336" s="260">
        <v>0.944166022739817</v>
      </c>
      <c r="T1336" s="262">
        <v>0.9</v>
      </c>
      <c r="U1336" s="260">
        <v>0.943197434722858</v>
      </c>
      <c r="V1336" s="260">
        <v>0.929245283018868</v>
      </c>
      <c r="W1336" s="260">
        <v>0.952214452214452</v>
      </c>
      <c r="X1336" s="260">
        <v>0.930058505353792</v>
      </c>
      <c r="Y1336" s="262">
        <v>0.92</v>
      </c>
      <c r="Z1336" s="262">
        <v>0.945276497695853</v>
      </c>
      <c r="AA1336" s="262">
        <v>0.921052631578947</v>
      </c>
      <c r="AB1336" s="262">
        <v>0.952655889145496</v>
      </c>
      <c r="AC1336" s="262">
        <v>0.957078539269635</v>
      </c>
      <c r="AD1336" s="262">
        <v>0.92</v>
      </c>
      <c r="AE1336" s="260">
        <v>0.980651340996169</v>
      </c>
      <c r="AF1336" s="260">
        <v>0.985273687135315</v>
      </c>
      <c r="AG1336" s="260">
        <v>0.986496737976028</v>
      </c>
      <c r="AH1336" s="260">
        <v>0.936601501769707</v>
      </c>
      <c r="AI1336" s="262">
        <v>0.92</v>
      </c>
      <c r="AJ1336" s="260">
        <v>0.965042102577188</v>
      </c>
      <c r="AK1336" s="260">
        <v>0.944219523166892</v>
      </c>
      <c r="AL1336" s="260">
        <v>0.970189701897019</v>
      </c>
      <c r="AM1336" s="260">
        <v>0.972771784562716</v>
      </c>
      <c r="AN1336" s="259">
        <v>0.99</v>
      </c>
      <c r="AO1336" s="264">
        <v>1</v>
      </c>
      <c r="AP1336" s="264">
        <v>1</v>
      </c>
      <c r="AQ1336" s="264">
        <v>1</v>
      </c>
      <c r="AR1336" s="265">
        <v>1</v>
      </c>
      <c r="AS1336" s="286">
        <v>0.0721861525408278</v>
      </c>
      <c r="AT1336" s="267">
        <v>0</v>
      </c>
      <c r="AU1336" s="268">
        <v>0.1875</v>
      </c>
      <c r="AV1336" s="268">
        <v>0.2</v>
      </c>
      <c r="AW1336" s="268">
        <v>0.0656063618290258</v>
      </c>
      <c r="AX1336" s="224"/>
      <c r="AY1336" s="222"/>
    </row>
    <row r="1337" ht="15" spans="1:51">
      <c r="A1337" s="220"/>
      <c r="B1337" s="224"/>
      <c r="C1337" s="283" t="s">
        <v>1085</v>
      </c>
      <c r="D1337" s="111" t="s">
        <v>125</v>
      </c>
      <c r="E1337" s="111" t="s">
        <v>1086</v>
      </c>
      <c r="F1337" s="307" t="s">
        <v>1375</v>
      </c>
      <c r="G1337" s="307" t="s">
        <v>1375</v>
      </c>
      <c r="H1337" s="307" t="s">
        <v>1375</v>
      </c>
      <c r="I1337" s="307" t="s">
        <v>1375</v>
      </c>
      <c r="J1337" s="259">
        <v>0.9</v>
      </c>
      <c r="K1337" s="260" t="s">
        <v>33</v>
      </c>
      <c r="L1337" s="260" t="s">
        <v>33</v>
      </c>
      <c r="M1337" s="261" t="s">
        <v>33</v>
      </c>
      <c r="N1337" s="261" t="s">
        <v>33</v>
      </c>
      <c r="O1337" s="262">
        <v>0.9</v>
      </c>
      <c r="P1337" s="263">
        <v>0.996587030716723</v>
      </c>
      <c r="Q1337" s="260">
        <v>1</v>
      </c>
      <c r="R1337" s="260">
        <v>1</v>
      </c>
      <c r="S1337" s="260">
        <v>0.997064866451424</v>
      </c>
      <c r="T1337" s="262">
        <v>0.9</v>
      </c>
      <c r="U1337" s="260">
        <v>1</v>
      </c>
      <c r="V1337" s="260">
        <v>1</v>
      </c>
      <c r="W1337" s="260">
        <v>1</v>
      </c>
      <c r="X1337" s="260">
        <v>0.999706486645142</v>
      </c>
      <c r="Y1337" s="262">
        <v>0.92</v>
      </c>
      <c r="Z1337" s="262">
        <v>1</v>
      </c>
      <c r="AA1337" s="262">
        <v>1</v>
      </c>
      <c r="AB1337" s="262">
        <v>1</v>
      </c>
      <c r="AC1337" s="262">
        <v>1</v>
      </c>
      <c r="AD1337" s="262">
        <v>0.92</v>
      </c>
      <c r="AE1337" s="260">
        <v>0.998687807545107</v>
      </c>
      <c r="AF1337" s="260">
        <v>0.998856358645929</v>
      </c>
      <c r="AG1337" s="260">
        <v>0.994681809987381</v>
      </c>
      <c r="AH1337" s="260">
        <v>0.993339410965785</v>
      </c>
      <c r="AI1337" s="262">
        <v>0.92</v>
      </c>
      <c r="AJ1337" s="260">
        <v>1</v>
      </c>
      <c r="AK1337" s="260">
        <v>1</v>
      </c>
      <c r="AL1337" s="260">
        <v>1</v>
      </c>
      <c r="AM1337" s="260">
        <v>1</v>
      </c>
      <c r="AN1337" s="259">
        <v>0.99</v>
      </c>
      <c r="AO1337" s="264">
        <v>1</v>
      </c>
      <c r="AP1337" s="264">
        <v>1</v>
      </c>
      <c r="AQ1337" s="264">
        <v>1</v>
      </c>
      <c r="AR1337" s="265">
        <v>1</v>
      </c>
      <c r="AS1337" s="286">
        <v>0.0721861525408278</v>
      </c>
      <c r="AT1337" s="267" t="s">
        <v>33</v>
      </c>
      <c r="AU1337" s="268" t="s">
        <v>33</v>
      </c>
      <c r="AV1337" s="268" t="s">
        <v>33</v>
      </c>
      <c r="AW1337" s="268">
        <v>0</v>
      </c>
      <c r="AX1337" s="224"/>
      <c r="AY1337" s="222"/>
    </row>
    <row r="1338" ht="15" spans="1:51">
      <c r="A1338" s="220"/>
      <c r="B1338" s="224"/>
      <c r="C1338" s="283" t="s">
        <v>1085</v>
      </c>
      <c r="D1338" s="111" t="s">
        <v>25</v>
      </c>
      <c r="E1338" s="111" t="s">
        <v>1086</v>
      </c>
      <c r="F1338" s="307" t="s">
        <v>1376</v>
      </c>
      <c r="G1338" s="307" t="s">
        <v>1376</v>
      </c>
      <c r="H1338" s="307" t="s">
        <v>1376</v>
      </c>
      <c r="I1338" s="307" t="s">
        <v>1376</v>
      </c>
      <c r="J1338" s="259">
        <v>0.9</v>
      </c>
      <c r="K1338" s="260">
        <v>0.96</v>
      </c>
      <c r="L1338" s="260">
        <v>0.944444444444444</v>
      </c>
      <c r="M1338" s="261">
        <v>0.909090909090909</v>
      </c>
      <c r="N1338" s="261">
        <v>0.947069943289225</v>
      </c>
      <c r="O1338" s="262">
        <v>0.9</v>
      </c>
      <c r="P1338" s="263">
        <v>0.946377638334284</v>
      </c>
      <c r="Q1338" s="260">
        <v>0.936427850655903</v>
      </c>
      <c r="R1338" s="260">
        <v>0.963984674329502</v>
      </c>
      <c r="S1338" s="260">
        <v>0.96219626795543</v>
      </c>
      <c r="T1338" s="262">
        <v>0.9</v>
      </c>
      <c r="U1338" s="260">
        <v>0.908727895037079</v>
      </c>
      <c r="V1338" s="260">
        <v>0.895055499495459</v>
      </c>
      <c r="W1338" s="260">
        <v>0.92183908045977</v>
      </c>
      <c r="X1338" s="260">
        <v>0.914780507450665</v>
      </c>
      <c r="Y1338" s="262">
        <v>0.92</v>
      </c>
      <c r="Z1338" s="262">
        <v>0.952205882352941</v>
      </c>
      <c r="AA1338" s="262">
        <v>0.904642409033877</v>
      </c>
      <c r="AB1338" s="262">
        <v>0.947658402203857</v>
      </c>
      <c r="AC1338" s="262">
        <v>0.960088081475365</v>
      </c>
      <c r="AD1338" s="262">
        <v>0.92</v>
      </c>
      <c r="AE1338" s="260">
        <v>0.997527812113721</v>
      </c>
      <c r="AF1338" s="260">
        <v>0.999245567710298</v>
      </c>
      <c r="AG1338" s="260">
        <v>0.998211091234347</v>
      </c>
      <c r="AH1338" s="260">
        <v>0.997676247051629</v>
      </c>
      <c r="AI1338" s="262">
        <v>0.92</v>
      </c>
      <c r="AJ1338" s="260">
        <v>0.96113074204947</v>
      </c>
      <c r="AK1338" s="260">
        <v>0.925055928411633</v>
      </c>
      <c r="AL1338" s="260">
        <v>0.962580009847366</v>
      </c>
      <c r="AM1338" s="260">
        <v>0.972973404170456</v>
      </c>
      <c r="AN1338" s="259">
        <v>0.99</v>
      </c>
      <c r="AO1338" s="264">
        <v>1</v>
      </c>
      <c r="AP1338" s="264">
        <v>1</v>
      </c>
      <c r="AQ1338" s="264">
        <v>1</v>
      </c>
      <c r="AR1338" s="265">
        <v>1</v>
      </c>
      <c r="AS1338" s="286">
        <v>0.0721861525408278</v>
      </c>
      <c r="AT1338" s="267">
        <v>0.0476190476190476</v>
      </c>
      <c r="AU1338" s="268">
        <v>0.15</v>
      </c>
      <c r="AV1338" s="268">
        <v>0.0476190476190476</v>
      </c>
      <c r="AW1338" s="268">
        <v>0.0620985010706638</v>
      </c>
      <c r="AX1338" s="224"/>
      <c r="AY1338" s="222"/>
    </row>
    <row r="1339" ht="15" spans="1:51">
      <c r="A1339" s="220"/>
      <c r="B1339" s="224"/>
      <c r="C1339" s="283" t="s">
        <v>1085</v>
      </c>
      <c r="D1339" s="111" t="s">
        <v>25</v>
      </c>
      <c r="E1339" s="111" t="s">
        <v>1086</v>
      </c>
      <c r="F1339" s="307" t="s">
        <v>1377</v>
      </c>
      <c r="G1339" s="307" t="s">
        <v>1377</v>
      </c>
      <c r="H1339" s="307" t="s">
        <v>1377</v>
      </c>
      <c r="I1339" s="307" t="s">
        <v>1377</v>
      </c>
      <c r="J1339" s="259">
        <v>0.9</v>
      </c>
      <c r="K1339" s="260">
        <v>0.976744186046512</v>
      </c>
      <c r="L1339" s="260">
        <v>1</v>
      </c>
      <c r="M1339" s="261">
        <v>1</v>
      </c>
      <c r="N1339" s="261">
        <v>0.940435280641466</v>
      </c>
      <c r="O1339" s="262">
        <v>0.9</v>
      </c>
      <c r="P1339" s="263">
        <v>0.963051568314726</v>
      </c>
      <c r="Q1339" s="260">
        <v>0.969917958067457</v>
      </c>
      <c r="R1339" s="260">
        <v>0.972886193364253</v>
      </c>
      <c r="S1339" s="260">
        <v>0.937816854840685</v>
      </c>
      <c r="T1339" s="262">
        <v>0.9</v>
      </c>
      <c r="U1339" s="260">
        <v>0.929824561403509</v>
      </c>
      <c r="V1339" s="260">
        <v>0.943482224247949</v>
      </c>
      <c r="W1339" s="260">
        <v>0.95290759900107</v>
      </c>
      <c r="X1339" s="260">
        <v>0.928987778893488</v>
      </c>
      <c r="Y1339" s="262">
        <v>0.92</v>
      </c>
      <c r="Z1339" s="262">
        <v>0.947098428983649</v>
      </c>
      <c r="AA1339" s="262">
        <v>0.956546275395034</v>
      </c>
      <c r="AB1339" s="262">
        <v>0.958466453674121</v>
      </c>
      <c r="AC1339" s="262">
        <v>0.960955377574371</v>
      </c>
      <c r="AD1339" s="262">
        <v>0.92</v>
      </c>
      <c r="AE1339" s="260">
        <v>1</v>
      </c>
      <c r="AF1339" s="260">
        <v>1</v>
      </c>
      <c r="AG1339" s="260">
        <v>0.998315080033698</v>
      </c>
      <c r="AH1339" s="260">
        <v>0.998905514898066</v>
      </c>
      <c r="AI1339" s="262">
        <v>0.92</v>
      </c>
      <c r="AJ1339" s="260">
        <v>0.96265077750327</v>
      </c>
      <c r="AK1339" s="260">
        <v>0.965960665658094</v>
      </c>
      <c r="AL1339" s="260">
        <v>0.974358974358974</v>
      </c>
      <c r="AM1339" s="260">
        <v>0.973069404780072</v>
      </c>
      <c r="AN1339" s="259">
        <v>0.99</v>
      </c>
      <c r="AO1339" s="264">
        <v>1</v>
      </c>
      <c r="AP1339" s="264">
        <v>1</v>
      </c>
      <c r="AQ1339" s="264">
        <v>1</v>
      </c>
      <c r="AR1339" s="265">
        <v>1</v>
      </c>
      <c r="AS1339" s="286">
        <v>0.0721861525408278</v>
      </c>
      <c r="AT1339" s="267">
        <v>0.0344827586206897</v>
      </c>
      <c r="AU1339" s="268">
        <v>0.0303030303030303</v>
      </c>
      <c r="AV1339" s="268">
        <v>0</v>
      </c>
      <c r="AW1339" s="268">
        <v>0.0767772511848341</v>
      </c>
      <c r="AX1339" s="224"/>
      <c r="AY1339" s="222"/>
    </row>
    <row r="1340" ht="15" spans="1:51">
      <c r="A1340" s="220"/>
      <c r="B1340" s="224"/>
      <c r="C1340" s="283" t="s">
        <v>1085</v>
      </c>
      <c r="D1340" s="111" t="s">
        <v>25</v>
      </c>
      <c r="E1340" s="111" t="s">
        <v>1086</v>
      </c>
      <c r="F1340" s="307" t="s">
        <v>1378</v>
      </c>
      <c r="G1340" s="307" t="s">
        <v>1378</v>
      </c>
      <c r="H1340" s="307" t="s">
        <v>1378</v>
      </c>
      <c r="I1340" s="307" t="s">
        <v>1378</v>
      </c>
      <c r="J1340" s="259">
        <v>0.9</v>
      </c>
      <c r="K1340" s="260">
        <v>1</v>
      </c>
      <c r="L1340" s="260">
        <v>1</v>
      </c>
      <c r="M1340" s="261">
        <v>0.954545454545455</v>
      </c>
      <c r="N1340" s="261">
        <v>0.988483685220729</v>
      </c>
      <c r="O1340" s="262">
        <v>0.9</v>
      </c>
      <c r="P1340" s="263">
        <v>0.96742671009772</v>
      </c>
      <c r="Q1340" s="260">
        <v>0.980519480519481</v>
      </c>
      <c r="R1340" s="260">
        <v>0.982932505818464</v>
      </c>
      <c r="S1340" s="260">
        <v>0.981509833941821</v>
      </c>
      <c r="T1340" s="262">
        <v>0.9</v>
      </c>
      <c r="U1340" s="260">
        <v>0.911400651465798</v>
      </c>
      <c r="V1340" s="260">
        <v>0.942640692640693</v>
      </c>
      <c r="W1340" s="260">
        <v>0.938712179984484</v>
      </c>
      <c r="X1340" s="260">
        <v>0.923301142386056</v>
      </c>
      <c r="Y1340" s="262">
        <v>0.92</v>
      </c>
      <c r="Z1340" s="262">
        <v>0.935703479576399</v>
      </c>
      <c r="AA1340" s="262">
        <v>0.970959595959596</v>
      </c>
      <c r="AB1340" s="262">
        <v>0.961476725521669</v>
      </c>
      <c r="AC1340" s="262">
        <v>0.954155440414508</v>
      </c>
      <c r="AD1340" s="262">
        <v>0.92</v>
      </c>
      <c r="AE1340" s="260">
        <v>0.999618320610687</v>
      </c>
      <c r="AF1340" s="260">
        <v>1</v>
      </c>
      <c r="AG1340" s="260">
        <v>0.998159226875288</v>
      </c>
      <c r="AH1340" s="260">
        <v>0.99941660433807</v>
      </c>
      <c r="AI1340" s="262">
        <v>0.92</v>
      </c>
      <c r="AJ1340" s="260">
        <v>0.944016794961512</v>
      </c>
      <c r="AK1340" s="260">
        <v>0.972610722610723</v>
      </c>
      <c r="AL1340" s="260">
        <v>0.971234309623431</v>
      </c>
      <c r="AM1340" s="260">
        <v>0.964287558301637</v>
      </c>
      <c r="AN1340" s="259">
        <v>0.99</v>
      </c>
      <c r="AO1340" s="264">
        <v>1</v>
      </c>
      <c r="AP1340" s="264">
        <v>1</v>
      </c>
      <c r="AQ1340" s="264">
        <v>1</v>
      </c>
      <c r="AR1340" s="265">
        <v>1</v>
      </c>
      <c r="AS1340" s="286">
        <v>0.0721861525408278</v>
      </c>
      <c r="AT1340" s="267">
        <v>0.0384615384615385</v>
      </c>
      <c r="AU1340" s="268">
        <v>0</v>
      </c>
      <c r="AV1340" s="268">
        <v>0.0666666666666667</v>
      </c>
      <c r="AW1340" s="268">
        <v>0.0740740740740741</v>
      </c>
      <c r="AX1340" s="224"/>
      <c r="AY1340" s="222"/>
    </row>
    <row r="1341" ht="15" spans="1:51">
      <c r="A1341" s="220"/>
      <c r="B1341" s="224"/>
      <c r="C1341" s="283" t="s">
        <v>1085</v>
      </c>
      <c r="D1341" s="111" t="s">
        <v>25</v>
      </c>
      <c r="E1341" s="111" t="s">
        <v>1086</v>
      </c>
      <c r="F1341" s="307" t="s">
        <v>1379</v>
      </c>
      <c r="G1341" s="307" t="s">
        <v>1379</v>
      </c>
      <c r="H1341" s="307" t="s">
        <v>1379</v>
      </c>
      <c r="I1341" s="307" t="s">
        <v>1379</v>
      </c>
      <c r="J1341" s="259">
        <v>0.9</v>
      </c>
      <c r="K1341" s="260">
        <v>0.925925925925926</v>
      </c>
      <c r="L1341" s="260">
        <v>0.958333333333333</v>
      </c>
      <c r="M1341" s="261">
        <v>0.923076923076923</v>
      </c>
      <c r="N1341" s="261">
        <v>0.955197132616487</v>
      </c>
      <c r="O1341" s="262">
        <v>0.9</v>
      </c>
      <c r="P1341" s="263">
        <v>0.950941915227629</v>
      </c>
      <c r="Q1341" s="260">
        <v>0.97423887587822</v>
      </c>
      <c r="R1341" s="260">
        <v>0.973650658733532</v>
      </c>
      <c r="S1341" s="260">
        <v>0.971359757055343</v>
      </c>
      <c r="T1341" s="262">
        <v>0.9</v>
      </c>
      <c r="U1341" s="260">
        <v>0.933281004709576</v>
      </c>
      <c r="V1341" s="260">
        <v>0.951405152224824</v>
      </c>
      <c r="W1341" s="260">
        <v>0.945176370590735</v>
      </c>
      <c r="X1341" s="260">
        <v>0.953557777894131</v>
      </c>
      <c r="Y1341" s="262">
        <v>0.92</v>
      </c>
      <c r="Z1341" s="262">
        <v>0</v>
      </c>
      <c r="AA1341" s="262">
        <v>0</v>
      </c>
      <c r="AB1341" s="262" t="s">
        <v>33</v>
      </c>
      <c r="AC1341" s="262">
        <v>0</v>
      </c>
      <c r="AD1341" s="262">
        <v>0.92</v>
      </c>
      <c r="AE1341" s="260">
        <v>0.990299823633157</v>
      </c>
      <c r="AF1341" s="260">
        <v>0.998423955870764</v>
      </c>
      <c r="AG1341" s="260">
        <v>0.985807860262009</v>
      </c>
      <c r="AH1341" s="260">
        <v>0.992479262672811</v>
      </c>
      <c r="AI1341" s="262">
        <v>0.92</v>
      </c>
      <c r="AJ1341" s="260">
        <v>0.973333333333333</v>
      </c>
      <c r="AK1341" s="260">
        <v>0.974253949678174</v>
      </c>
      <c r="AL1341" s="260">
        <v>0.980450488737782</v>
      </c>
      <c r="AM1341" s="260">
        <v>0.984713109032528</v>
      </c>
      <c r="AN1341" s="259">
        <v>0.99</v>
      </c>
      <c r="AO1341" s="264">
        <v>1</v>
      </c>
      <c r="AP1341" s="264">
        <v>1</v>
      </c>
      <c r="AQ1341" s="264">
        <v>1</v>
      </c>
      <c r="AR1341" s="265">
        <v>1</v>
      </c>
      <c r="AS1341" s="286">
        <v>0.0721861525408278</v>
      </c>
      <c r="AT1341" s="267">
        <v>0</v>
      </c>
      <c r="AU1341" s="268">
        <v>0.1</v>
      </c>
      <c r="AV1341" s="268">
        <v>0.0833333333333333</v>
      </c>
      <c r="AW1341" s="268">
        <v>0.0638297872340425</v>
      </c>
      <c r="AX1341" s="224"/>
      <c r="AY1341" s="222"/>
    </row>
    <row r="1342" ht="15" spans="1:51">
      <c r="A1342" s="220"/>
      <c r="B1342" s="224"/>
      <c r="C1342" s="283" t="s">
        <v>1085</v>
      </c>
      <c r="D1342" s="111" t="s">
        <v>25</v>
      </c>
      <c r="E1342" s="111" t="s">
        <v>1086</v>
      </c>
      <c r="F1342" s="307" t="s">
        <v>1380</v>
      </c>
      <c r="G1342" s="307" t="s">
        <v>1380</v>
      </c>
      <c r="H1342" s="307" t="s">
        <v>1380</v>
      </c>
      <c r="I1342" s="307" t="s">
        <v>1380</v>
      </c>
      <c r="J1342" s="259">
        <v>0.9</v>
      </c>
      <c r="K1342" s="260">
        <v>1</v>
      </c>
      <c r="L1342" s="260">
        <v>1</v>
      </c>
      <c r="M1342" s="261">
        <v>0.75</v>
      </c>
      <c r="N1342" s="261">
        <v>0.953051643192488</v>
      </c>
      <c r="O1342" s="262">
        <v>0.9</v>
      </c>
      <c r="P1342" s="263">
        <v>0.898536585365854</v>
      </c>
      <c r="Q1342" s="260">
        <v>0.965722801788376</v>
      </c>
      <c r="R1342" s="260">
        <v>0.944223107569721</v>
      </c>
      <c r="S1342" s="260">
        <v>0.96170397949809</v>
      </c>
      <c r="T1342" s="262">
        <v>0.9</v>
      </c>
      <c r="U1342" s="260">
        <v>0.937560975609756</v>
      </c>
      <c r="V1342" s="260">
        <v>0.940387481371088</v>
      </c>
      <c r="W1342" s="260">
        <v>0.952191235059761</v>
      </c>
      <c r="X1342" s="260">
        <v>0.938010734490595</v>
      </c>
      <c r="Y1342" s="262">
        <v>0.92</v>
      </c>
      <c r="Z1342" s="262">
        <v>0.945187165775401</v>
      </c>
      <c r="AA1342" s="262">
        <v>0.943738656987296</v>
      </c>
      <c r="AB1342" s="262">
        <v>0.990384615384615</v>
      </c>
      <c r="AC1342" s="262">
        <v>0.952431664891729</v>
      </c>
      <c r="AD1342" s="262">
        <v>0.92</v>
      </c>
      <c r="AE1342" s="260">
        <v>0.999154691462384</v>
      </c>
      <c r="AF1342" s="260">
        <v>0.996792587312901</v>
      </c>
      <c r="AG1342" s="260">
        <v>0.998794696665327</v>
      </c>
      <c r="AH1342" s="260">
        <v>0.949224722579193</v>
      </c>
      <c r="AI1342" s="262">
        <v>0.92</v>
      </c>
      <c r="AJ1342" s="260">
        <v>0.961082910321489</v>
      </c>
      <c r="AK1342" s="260">
        <v>0.955846279640229</v>
      </c>
      <c r="AL1342" s="260">
        <v>0.986313088109495</v>
      </c>
      <c r="AM1342" s="260">
        <v>0.965774109120193</v>
      </c>
      <c r="AN1342" s="259">
        <v>0.99</v>
      </c>
      <c r="AO1342" s="264">
        <v>1</v>
      </c>
      <c r="AP1342" s="264">
        <v>1</v>
      </c>
      <c r="AQ1342" s="264">
        <v>1</v>
      </c>
      <c r="AR1342" s="265">
        <v>1</v>
      </c>
      <c r="AS1342" s="286">
        <v>0.0721861525408278</v>
      </c>
      <c r="AT1342" s="267">
        <v>0</v>
      </c>
      <c r="AU1342" s="268">
        <v>0</v>
      </c>
      <c r="AV1342" s="268">
        <v>0</v>
      </c>
      <c r="AW1342" s="268">
        <v>0.0627450980392157</v>
      </c>
      <c r="AX1342" s="224"/>
      <c r="AY1342" s="222"/>
    </row>
    <row r="1343" ht="15" spans="1:51">
      <c r="A1343" s="220"/>
      <c r="B1343" s="224"/>
      <c r="C1343" s="283" t="s">
        <v>1085</v>
      </c>
      <c r="D1343" s="111" t="s">
        <v>25</v>
      </c>
      <c r="E1343" s="111" t="s">
        <v>1086</v>
      </c>
      <c r="F1343" s="307" t="s">
        <v>1381</v>
      </c>
      <c r="G1343" s="307" t="s">
        <v>1381</v>
      </c>
      <c r="H1343" s="307" t="s">
        <v>1381</v>
      </c>
      <c r="I1343" s="307" t="s">
        <v>1381</v>
      </c>
      <c r="J1343" s="259">
        <v>0.9</v>
      </c>
      <c r="K1343" s="260">
        <v>0.903225806451613</v>
      </c>
      <c r="L1343" s="260">
        <v>0.933333333333333</v>
      </c>
      <c r="M1343" s="261">
        <v>0.966666666666667</v>
      </c>
      <c r="N1343" s="261">
        <v>0.950276243093923</v>
      </c>
      <c r="O1343" s="262">
        <v>0.9</v>
      </c>
      <c r="P1343" s="263">
        <v>0.968402314196707</v>
      </c>
      <c r="Q1343" s="260">
        <v>0.961854899027674</v>
      </c>
      <c r="R1343" s="260">
        <v>0.964678633468442</v>
      </c>
      <c r="S1343" s="260">
        <v>0.965328920148945</v>
      </c>
      <c r="T1343" s="262">
        <v>0.9</v>
      </c>
      <c r="U1343" s="260">
        <v>0.93813974187806</v>
      </c>
      <c r="V1343" s="260">
        <v>0.929693343305909</v>
      </c>
      <c r="W1343" s="260">
        <v>0.943833236826867</v>
      </c>
      <c r="X1343" s="260">
        <v>0.940711625982623</v>
      </c>
      <c r="Y1343" s="262">
        <v>0.92</v>
      </c>
      <c r="Z1343" s="262">
        <v>0.945403899721448</v>
      </c>
      <c r="AA1343" s="262">
        <v>0.932249322493225</v>
      </c>
      <c r="AB1343" s="262">
        <v>0.948294829482948</v>
      </c>
      <c r="AC1343" s="262">
        <v>0.956383822363204</v>
      </c>
      <c r="AD1343" s="262">
        <v>0.92</v>
      </c>
      <c r="AE1343" s="260">
        <v>1</v>
      </c>
      <c r="AF1343" s="260">
        <v>1</v>
      </c>
      <c r="AG1343" s="260">
        <v>1</v>
      </c>
      <c r="AH1343" s="260">
        <v>0.999002389015778</v>
      </c>
      <c r="AI1343" s="262">
        <v>0.92</v>
      </c>
      <c r="AJ1343" s="260">
        <v>0.963879267689263</v>
      </c>
      <c r="AK1343" s="260">
        <v>0.953355155482815</v>
      </c>
      <c r="AL1343" s="260">
        <v>0.972317026924535</v>
      </c>
      <c r="AM1343" s="260">
        <v>0.972098361047686</v>
      </c>
      <c r="AN1343" s="259">
        <v>0.99</v>
      </c>
      <c r="AO1343" s="264">
        <v>1</v>
      </c>
      <c r="AP1343" s="264">
        <v>1</v>
      </c>
      <c r="AQ1343" s="264">
        <v>1</v>
      </c>
      <c r="AR1343" s="265">
        <v>1</v>
      </c>
      <c r="AS1343" s="286">
        <v>0.0721861525408278</v>
      </c>
      <c r="AT1343" s="267">
        <v>0</v>
      </c>
      <c r="AU1343" s="268">
        <v>0</v>
      </c>
      <c r="AV1343" s="268">
        <v>0.2</v>
      </c>
      <c r="AW1343" s="268">
        <v>0.0641592920353982</v>
      </c>
      <c r="AX1343" s="224"/>
      <c r="AY1343" s="222"/>
    </row>
    <row r="1344" ht="15" spans="1:51">
      <c r="A1344" s="220"/>
      <c r="B1344" s="224"/>
      <c r="C1344" s="283" t="s">
        <v>1085</v>
      </c>
      <c r="D1344" s="111" t="s">
        <v>25</v>
      </c>
      <c r="E1344" s="111" t="s">
        <v>1086</v>
      </c>
      <c r="F1344" s="307" t="s">
        <v>1382</v>
      </c>
      <c r="G1344" s="307" t="s">
        <v>1382</v>
      </c>
      <c r="H1344" s="307" t="s">
        <v>1382</v>
      </c>
      <c r="I1344" s="307" t="s">
        <v>1382</v>
      </c>
      <c r="J1344" s="259">
        <v>0.9</v>
      </c>
      <c r="K1344" s="260">
        <v>0.911111111111111</v>
      </c>
      <c r="L1344" s="260">
        <v>0.948717948717949</v>
      </c>
      <c r="M1344" s="261">
        <v>0.783783783783784</v>
      </c>
      <c r="N1344" s="261">
        <v>0.927551020408163</v>
      </c>
      <c r="O1344" s="262">
        <v>0.9</v>
      </c>
      <c r="P1344" s="263">
        <v>0.958578052550232</v>
      </c>
      <c r="Q1344" s="260">
        <v>0.97131353799698</v>
      </c>
      <c r="R1344" s="260">
        <v>0.977867203219316</v>
      </c>
      <c r="S1344" s="260">
        <v>0.974533520593883</v>
      </c>
      <c r="T1344" s="262">
        <v>0.9</v>
      </c>
      <c r="U1344" s="260">
        <v>0.939721792890263</v>
      </c>
      <c r="V1344" s="260">
        <v>0.935078007045798</v>
      </c>
      <c r="W1344" s="260">
        <v>0.942454728370221</v>
      </c>
      <c r="X1344" s="260">
        <v>0.9435352116713</v>
      </c>
      <c r="Y1344" s="262">
        <v>0.92</v>
      </c>
      <c r="Z1344" s="262">
        <v>0.934469696969697</v>
      </c>
      <c r="AA1344" s="262">
        <v>0.944346807264206</v>
      </c>
      <c r="AB1344" s="262">
        <v>0.941717791411043</v>
      </c>
      <c r="AC1344" s="262">
        <v>0.951278300817865</v>
      </c>
      <c r="AD1344" s="262">
        <v>0.92</v>
      </c>
      <c r="AE1344" s="260">
        <v>0.985721085197525</v>
      </c>
      <c r="AF1344" s="260">
        <v>0.956374417619653</v>
      </c>
      <c r="AG1344" s="260">
        <v>0.998453209590101</v>
      </c>
      <c r="AH1344" s="260">
        <v>0.992272505218279</v>
      </c>
      <c r="AI1344" s="262">
        <v>0.92</v>
      </c>
      <c r="AJ1344" s="260">
        <v>0.957276595744681</v>
      </c>
      <c r="AK1344" s="260">
        <v>0.961559285327558</v>
      </c>
      <c r="AL1344" s="260">
        <v>0.965690155713909</v>
      </c>
      <c r="AM1344" s="260">
        <v>0.969651896862086</v>
      </c>
      <c r="AN1344" s="259">
        <v>0.99</v>
      </c>
      <c r="AO1344" s="264">
        <v>1</v>
      </c>
      <c r="AP1344" s="264">
        <v>1</v>
      </c>
      <c r="AQ1344" s="264">
        <v>1</v>
      </c>
      <c r="AR1344" s="265">
        <v>1</v>
      </c>
      <c r="AS1344" s="286">
        <v>0.0721861525408278</v>
      </c>
      <c r="AT1344" s="267">
        <v>0.0638297872340425</v>
      </c>
      <c r="AU1344" s="268">
        <v>0.0714285714285714</v>
      </c>
      <c r="AV1344" s="268">
        <v>0</v>
      </c>
      <c r="AW1344" s="268">
        <v>0.0579345088161209</v>
      </c>
      <c r="AX1344" s="224"/>
      <c r="AY1344" s="222"/>
    </row>
    <row r="1345" ht="15" spans="1:51">
      <c r="A1345" s="220"/>
      <c r="B1345" s="224"/>
      <c r="C1345" s="283" t="s">
        <v>1085</v>
      </c>
      <c r="D1345" s="111" t="s">
        <v>25</v>
      </c>
      <c r="E1345" s="111" t="s">
        <v>1086</v>
      </c>
      <c r="F1345" s="307" t="s">
        <v>1383</v>
      </c>
      <c r="G1345" s="307" t="s">
        <v>1383</v>
      </c>
      <c r="H1345" s="307" t="s">
        <v>1383</v>
      </c>
      <c r="I1345" s="307" t="s">
        <v>1383</v>
      </c>
      <c r="J1345" s="259">
        <v>0.9</v>
      </c>
      <c r="K1345" s="260">
        <v>1</v>
      </c>
      <c r="L1345" s="260">
        <v>1</v>
      </c>
      <c r="M1345" s="261">
        <v>1</v>
      </c>
      <c r="N1345" s="261">
        <v>1</v>
      </c>
      <c r="O1345" s="262">
        <v>0.9</v>
      </c>
      <c r="P1345" s="263">
        <v>0.983333333333333</v>
      </c>
      <c r="Q1345" s="260">
        <v>0.990361445783133</v>
      </c>
      <c r="R1345" s="260">
        <v>0.985330073349633</v>
      </c>
      <c r="S1345" s="260">
        <v>0.986096222964878</v>
      </c>
      <c r="T1345" s="262">
        <v>0.9</v>
      </c>
      <c r="U1345" s="260">
        <v>0.965277777777778</v>
      </c>
      <c r="V1345" s="260">
        <v>0.979518072289157</v>
      </c>
      <c r="W1345" s="260">
        <v>0.965770171149144</v>
      </c>
      <c r="X1345" s="260">
        <v>0.972886058389558</v>
      </c>
      <c r="Y1345" s="262">
        <v>0.92</v>
      </c>
      <c r="Z1345" s="262">
        <v>0.961203483768804</v>
      </c>
      <c r="AA1345" s="262">
        <v>0.973007712082262</v>
      </c>
      <c r="AB1345" s="262">
        <v>0.986301369863014</v>
      </c>
      <c r="AC1345" s="262">
        <v>0.981473072382163</v>
      </c>
      <c r="AD1345" s="262">
        <v>0.92</v>
      </c>
      <c r="AE1345" s="260">
        <v>0.999455485978764</v>
      </c>
      <c r="AF1345" s="260">
        <v>0.996785550283178</v>
      </c>
      <c r="AG1345" s="260">
        <v>1</v>
      </c>
      <c r="AH1345" s="260">
        <v>0.999007171600883</v>
      </c>
      <c r="AI1345" s="262">
        <v>0.92</v>
      </c>
      <c r="AJ1345" s="260">
        <v>0.975952645209027</v>
      </c>
      <c r="AK1345" s="260">
        <v>0.982587064676617</v>
      </c>
      <c r="AL1345" s="260">
        <v>0.986747653230259</v>
      </c>
      <c r="AM1345" s="260">
        <v>0.986457868925546</v>
      </c>
      <c r="AN1345" s="259">
        <v>0.99</v>
      </c>
      <c r="AO1345" s="264">
        <v>1</v>
      </c>
      <c r="AP1345" s="264">
        <v>1</v>
      </c>
      <c r="AQ1345" s="264">
        <v>1</v>
      </c>
      <c r="AR1345" s="265">
        <v>1</v>
      </c>
      <c r="AS1345" s="286">
        <v>0.0721861525408278</v>
      </c>
      <c r="AT1345" s="267">
        <v>0</v>
      </c>
      <c r="AU1345" s="268">
        <v>0.2</v>
      </c>
      <c r="AV1345" s="268">
        <v>0.136363636363636</v>
      </c>
      <c r="AW1345" s="268">
        <v>0.0568807339449541</v>
      </c>
      <c r="AX1345" s="224"/>
      <c r="AY1345" s="222"/>
    </row>
    <row r="1346" ht="15" spans="1:51">
      <c r="A1346" s="220"/>
      <c r="B1346" s="224"/>
      <c r="C1346" s="283" t="s">
        <v>1085</v>
      </c>
      <c r="D1346" s="111" t="s">
        <v>25</v>
      </c>
      <c r="E1346" s="111" t="s">
        <v>1086</v>
      </c>
      <c r="F1346" s="307" t="s">
        <v>1384</v>
      </c>
      <c r="G1346" s="307" t="s">
        <v>1384</v>
      </c>
      <c r="H1346" s="307" t="s">
        <v>1384</v>
      </c>
      <c r="I1346" s="307" t="s">
        <v>1384</v>
      </c>
      <c r="J1346" s="259">
        <v>0.9</v>
      </c>
      <c r="K1346" s="260">
        <v>0.91304347826087</v>
      </c>
      <c r="L1346" s="260">
        <v>1</v>
      </c>
      <c r="M1346" s="261">
        <v>1</v>
      </c>
      <c r="N1346" s="261">
        <v>0.948148148148148</v>
      </c>
      <c r="O1346" s="262">
        <v>0.9</v>
      </c>
      <c r="P1346" s="263">
        <v>0.931555555555556</v>
      </c>
      <c r="Q1346" s="260">
        <v>0.966842501883949</v>
      </c>
      <c r="R1346" s="260">
        <v>0.973365617433414</v>
      </c>
      <c r="S1346" s="260">
        <v>0.961518773230064</v>
      </c>
      <c r="T1346" s="262">
        <v>0.9</v>
      </c>
      <c r="U1346" s="260">
        <v>0.916888888888889</v>
      </c>
      <c r="V1346" s="260">
        <v>0.93896006028636</v>
      </c>
      <c r="W1346" s="260">
        <v>0.957021791767555</v>
      </c>
      <c r="X1346" s="260">
        <v>0.939351450001113</v>
      </c>
      <c r="Y1346" s="262">
        <v>0.92</v>
      </c>
      <c r="Z1346" s="262">
        <v>0.94471811713191</v>
      </c>
      <c r="AA1346" s="262">
        <v>0.933557611438183</v>
      </c>
      <c r="AB1346" s="262">
        <v>0.952885747938751</v>
      </c>
      <c r="AC1346" s="262">
        <v>0.958958502847844</v>
      </c>
      <c r="AD1346" s="262">
        <v>0.92</v>
      </c>
      <c r="AE1346" s="260">
        <v>0.998271889400922</v>
      </c>
      <c r="AF1346" s="260">
        <v>0.995942290351668</v>
      </c>
      <c r="AG1346" s="260">
        <v>0.999089253187614</v>
      </c>
      <c r="AH1346" s="260">
        <v>0.997583758874081</v>
      </c>
      <c r="AI1346" s="262">
        <v>0.92</v>
      </c>
      <c r="AJ1346" s="260">
        <v>0.957577243746935</v>
      </c>
      <c r="AK1346" s="260">
        <v>0.955484896661367</v>
      </c>
      <c r="AL1346" s="260">
        <v>0.973210715713715</v>
      </c>
      <c r="AM1346" s="260">
        <v>0.97345916438664</v>
      </c>
      <c r="AN1346" s="259">
        <v>0.99</v>
      </c>
      <c r="AO1346" s="264">
        <v>1</v>
      </c>
      <c r="AP1346" s="264">
        <v>1</v>
      </c>
      <c r="AQ1346" s="264">
        <v>1</v>
      </c>
      <c r="AR1346" s="265">
        <v>1</v>
      </c>
      <c r="AS1346" s="286">
        <v>0.0721861525408278</v>
      </c>
      <c r="AT1346" s="267">
        <v>0</v>
      </c>
      <c r="AU1346" s="268">
        <v>0.1</v>
      </c>
      <c r="AV1346" s="268">
        <v>0.117647058823529</v>
      </c>
      <c r="AW1346" s="268">
        <v>0.0712742980561555</v>
      </c>
      <c r="AX1346" s="224"/>
      <c r="AY1346" s="222"/>
    </row>
    <row r="1347" ht="15" spans="1:51">
      <c r="A1347" s="220"/>
      <c r="B1347" s="224"/>
      <c r="C1347" s="283" t="s">
        <v>1085</v>
      </c>
      <c r="D1347" s="111" t="s">
        <v>25</v>
      </c>
      <c r="E1347" s="111" t="s">
        <v>1086</v>
      </c>
      <c r="F1347" s="307" t="s">
        <v>1385</v>
      </c>
      <c r="G1347" s="307" t="s">
        <v>1385</v>
      </c>
      <c r="H1347" s="307" t="s">
        <v>1385</v>
      </c>
      <c r="I1347" s="307" t="s">
        <v>1385</v>
      </c>
      <c r="J1347" s="259">
        <v>0.9</v>
      </c>
      <c r="K1347" s="260">
        <v>0.909090909090909</v>
      </c>
      <c r="L1347" s="260">
        <v>1</v>
      </c>
      <c r="M1347" s="261">
        <v>1</v>
      </c>
      <c r="N1347" s="261">
        <v>0.938530734632684</v>
      </c>
      <c r="O1347" s="262">
        <v>0.9</v>
      </c>
      <c r="P1347" s="263">
        <v>0.979896611143021</v>
      </c>
      <c r="Q1347" s="260">
        <v>0.991810737033667</v>
      </c>
      <c r="R1347" s="260">
        <v>0.985507246376812</v>
      </c>
      <c r="S1347" s="260">
        <v>0.9753884572697</v>
      </c>
      <c r="T1347" s="262">
        <v>0.9</v>
      </c>
      <c r="U1347" s="260">
        <v>0.92992533026996</v>
      </c>
      <c r="V1347" s="260">
        <v>0.943585077343039</v>
      </c>
      <c r="W1347" s="260">
        <v>0.950724637681159</v>
      </c>
      <c r="X1347" s="260">
        <v>0.934239733629301</v>
      </c>
      <c r="Y1347" s="262">
        <v>0.92</v>
      </c>
      <c r="Z1347" s="262">
        <v>0.943422913719943</v>
      </c>
      <c r="AA1347" s="262">
        <v>0.957918050941307</v>
      </c>
      <c r="AB1347" s="262">
        <v>0.958512160228898</v>
      </c>
      <c r="AC1347" s="262">
        <v>0.950146176334821</v>
      </c>
      <c r="AD1347" s="262">
        <v>0.92</v>
      </c>
      <c r="AE1347" s="260">
        <v>0.999458581483487</v>
      </c>
      <c r="AF1347" s="260">
        <v>0.999493414387031</v>
      </c>
      <c r="AG1347" s="260">
        <v>1</v>
      </c>
      <c r="AH1347" s="260">
        <v>0.99978853880313</v>
      </c>
      <c r="AI1347" s="262">
        <v>0.92</v>
      </c>
      <c r="AJ1347" s="260">
        <v>0.954992076069731</v>
      </c>
      <c r="AK1347" s="260">
        <v>0.968031968031968</v>
      </c>
      <c r="AL1347" s="260">
        <v>0.973544973544973</v>
      </c>
      <c r="AM1347" s="260">
        <v>0.967551622418879</v>
      </c>
      <c r="AN1347" s="259">
        <v>0.99</v>
      </c>
      <c r="AO1347" s="264">
        <v>1</v>
      </c>
      <c r="AP1347" s="264">
        <v>1</v>
      </c>
      <c r="AQ1347" s="264">
        <v>1</v>
      </c>
      <c r="AR1347" s="265">
        <v>1</v>
      </c>
      <c r="AS1347" s="286">
        <v>0.0721861525408278</v>
      </c>
      <c r="AT1347" s="267">
        <v>0.153846153846154</v>
      </c>
      <c r="AU1347" s="268">
        <v>0.105263157894737</v>
      </c>
      <c r="AV1347" s="268">
        <v>0.0555555555555556</v>
      </c>
      <c r="AW1347" s="268">
        <v>0.0787589498806683</v>
      </c>
      <c r="AX1347" s="224"/>
      <c r="AY1347" s="222"/>
    </row>
    <row r="1348" ht="15" spans="1:51">
      <c r="A1348" s="220"/>
      <c r="B1348" s="224"/>
      <c r="C1348" s="283" t="s">
        <v>1085</v>
      </c>
      <c r="D1348" s="111" t="s">
        <v>25</v>
      </c>
      <c r="E1348" s="111" t="s">
        <v>1086</v>
      </c>
      <c r="F1348" s="307" t="s">
        <v>1386</v>
      </c>
      <c r="G1348" s="307" t="s">
        <v>1386</v>
      </c>
      <c r="H1348" s="307" t="s">
        <v>1386</v>
      </c>
      <c r="I1348" s="307" t="s">
        <v>1386</v>
      </c>
      <c r="J1348" s="259">
        <v>0.9</v>
      </c>
      <c r="K1348" s="260">
        <v>0.941176470588235</v>
      </c>
      <c r="L1348" s="260">
        <v>0.941176470588235</v>
      </c>
      <c r="M1348" s="261">
        <v>0.842105263157895</v>
      </c>
      <c r="N1348" s="261">
        <v>0.941176470588235</v>
      </c>
      <c r="O1348" s="262">
        <v>0.9</v>
      </c>
      <c r="P1348" s="263">
        <v>0.970944309927361</v>
      </c>
      <c r="Q1348" s="260">
        <v>0.989347536617843</v>
      </c>
      <c r="R1348" s="260">
        <v>0.933875890132248</v>
      </c>
      <c r="S1348" s="260">
        <v>0.931643081761006</v>
      </c>
      <c r="T1348" s="262">
        <v>0.9</v>
      </c>
      <c r="U1348" s="260">
        <v>0.927360774818402</v>
      </c>
      <c r="V1348" s="260">
        <v>0.948069241011984</v>
      </c>
      <c r="W1348" s="260">
        <v>0.92472024415056</v>
      </c>
      <c r="X1348" s="260">
        <v>0.919693396226415</v>
      </c>
      <c r="Y1348" s="262">
        <v>0.92</v>
      </c>
      <c r="Z1348" s="262">
        <v>0.933734939759036</v>
      </c>
      <c r="AA1348" s="262">
        <v>0.945945945945946</v>
      </c>
      <c r="AB1348" s="262">
        <v>0.941834451901566</v>
      </c>
      <c r="AC1348" s="262">
        <v>0.941927782751418</v>
      </c>
      <c r="AD1348" s="262">
        <v>0.92</v>
      </c>
      <c r="AE1348" s="260">
        <v>1</v>
      </c>
      <c r="AF1348" s="260">
        <v>0.995341614906832</v>
      </c>
      <c r="AG1348" s="260">
        <v>0.998461538461539</v>
      </c>
      <c r="AH1348" s="260">
        <v>0.996928682977616</v>
      </c>
      <c r="AI1348" s="262">
        <v>0.92</v>
      </c>
      <c r="AJ1348" s="260">
        <v>0.955704697986577</v>
      </c>
      <c r="AK1348" s="260">
        <v>0.966690803765387</v>
      </c>
      <c r="AL1348" s="260">
        <v>0.962962962962963</v>
      </c>
      <c r="AM1348" s="260">
        <v>0.963551911273313</v>
      </c>
      <c r="AN1348" s="259">
        <v>0.99</v>
      </c>
      <c r="AO1348" s="264">
        <v>1</v>
      </c>
      <c r="AP1348" s="264">
        <v>1</v>
      </c>
      <c r="AQ1348" s="264">
        <v>1</v>
      </c>
      <c r="AR1348" s="265">
        <v>1</v>
      </c>
      <c r="AS1348" s="286">
        <v>0.0721861525408278</v>
      </c>
      <c r="AT1348" s="267">
        <v>0</v>
      </c>
      <c r="AU1348" s="268">
        <v>0.111111111111111</v>
      </c>
      <c r="AV1348" s="268">
        <v>0</v>
      </c>
      <c r="AW1348" s="268">
        <v>0.07</v>
      </c>
      <c r="AX1348" s="224"/>
      <c r="AY1348" s="222"/>
    </row>
    <row r="1349" ht="15" spans="1:51">
      <c r="A1349" s="220"/>
      <c r="B1349" s="224"/>
      <c r="C1349" s="283" t="s">
        <v>1085</v>
      </c>
      <c r="D1349" s="111" t="s">
        <v>25</v>
      </c>
      <c r="E1349" s="111" t="s">
        <v>1086</v>
      </c>
      <c r="F1349" s="307" t="s">
        <v>1387</v>
      </c>
      <c r="G1349" s="307" t="s">
        <v>1387</v>
      </c>
      <c r="H1349" s="307" t="s">
        <v>1387</v>
      </c>
      <c r="I1349" s="307" t="s">
        <v>1387</v>
      </c>
      <c r="J1349" s="259">
        <v>0.9</v>
      </c>
      <c r="K1349" s="260">
        <v>1</v>
      </c>
      <c r="L1349" s="260">
        <v>0.923076923076923</v>
      </c>
      <c r="M1349" s="261">
        <v>0.928571428571429</v>
      </c>
      <c r="N1349" s="261">
        <v>0.975384615384615</v>
      </c>
      <c r="O1349" s="262">
        <v>0.9</v>
      </c>
      <c r="P1349" s="263">
        <v>0.951346655082537</v>
      </c>
      <c r="Q1349" s="260">
        <v>0.991701244813278</v>
      </c>
      <c r="R1349" s="260">
        <v>0.987485779294653</v>
      </c>
      <c r="S1349" s="260">
        <v>0.992784519514595</v>
      </c>
      <c r="T1349" s="262">
        <v>0.9</v>
      </c>
      <c r="U1349" s="260">
        <v>0.923544743701129</v>
      </c>
      <c r="V1349" s="260">
        <v>0.969571230982019</v>
      </c>
      <c r="W1349" s="260">
        <v>0.976109215017065</v>
      </c>
      <c r="X1349" s="260">
        <v>0.958224007871433</v>
      </c>
      <c r="Y1349" s="262">
        <v>0.92</v>
      </c>
      <c r="Z1349" s="262">
        <v>0.974248927038627</v>
      </c>
      <c r="AA1349" s="262">
        <v>0.979667282809612</v>
      </c>
      <c r="AB1349" s="262">
        <v>0.966216216216216</v>
      </c>
      <c r="AC1349" s="262">
        <v>0.978129085938429</v>
      </c>
      <c r="AD1349" s="262">
        <v>0.92</v>
      </c>
      <c r="AE1349" s="260">
        <v>1</v>
      </c>
      <c r="AF1349" s="260">
        <v>1</v>
      </c>
      <c r="AG1349" s="260">
        <v>1</v>
      </c>
      <c r="AH1349" s="260">
        <v>0.997124183006536</v>
      </c>
      <c r="AI1349" s="262">
        <v>0.92</v>
      </c>
      <c r="AJ1349" s="260">
        <v>0.983197311569851</v>
      </c>
      <c r="AK1349" s="260">
        <v>0.985759493670886</v>
      </c>
      <c r="AL1349" s="260">
        <v>0.983371126228269</v>
      </c>
      <c r="AM1349" s="260">
        <v>0.986340919015964</v>
      </c>
      <c r="AN1349" s="259">
        <v>0.99</v>
      </c>
      <c r="AO1349" s="264">
        <v>1</v>
      </c>
      <c r="AP1349" s="264">
        <v>1</v>
      </c>
      <c r="AQ1349" s="264">
        <v>1</v>
      </c>
      <c r="AR1349" s="265">
        <v>1</v>
      </c>
      <c r="AS1349" s="286">
        <v>0.0721861525408278</v>
      </c>
      <c r="AT1349" s="267">
        <v>0</v>
      </c>
      <c r="AU1349" s="268">
        <v>0.333333333333333</v>
      </c>
      <c r="AV1349" s="268">
        <v>0</v>
      </c>
      <c r="AW1349" s="268">
        <v>0.0357142857142857</v>
      </c>
      <c r="AX1349" s="224"/>
      <c r="AY1349" s="222"/>
    </row>
    <row r="1350" ht="15" spans="1:51">
      <c r="A1350" s="220"/>
      <c r="B1350" s="224"/>
      <c r="C1350" s="283" t="s">
        <v>1085</v>
      </c>
      <c r="D1350" s="111" t="s">
        <v>25</v>
      </c>
      <c r="E1350" s="111" t="s">
        <v>1086</v>
      </c>
      <c r="F1350" s="307" t="s">
        <v>1388</v>
      </c>
      <c r="G1350" s="307" t="s">
        <v>1388</v>
      </c>
      <c r="H1350" s="307" t="s">
        <v>1388</v>
      </c>
      <c r="I1350" s="307" t="s">
        <v>1388</v>
      </c>
      <c r="J1350" s="259">
        <v>0.9</v>
      </c>
      <c r="K1350" s="260">
        <v>0.892857142857143</v>
      </c>
      <c r="L1350" s="260">
        <v>0.904761904761905</v>
      </c>
      <c r="M1350" s="261">
        <v>0.904761904761905</v>
      </c>
      <c r="N1350" s="261">
        <v>0.932743362831858</v>
      </c>
      <c r="O1350" s="262">
        <v>0.9</v>
      </c>
      <c r="P1350" s="263">
        <v>0.980923076923077</v>
      </c>
      <c r="Q1350" s="260">
        <v>0.97843137254902</v>
      </c>
      <c r="R1350" s="260">
        <v>0.990580847723705</v>
      </c>
      <c r="S1350" s="260">
        <v>0.983611959973635</v>
      </c>
      <c r="T1350" s="262">
        <v>0.9</v>
      </c>
      <c r="U1350" s="260">
        <v>0.929230769230769</v>
      </c>
      <c r="V1350" s="260">
        <v>0.932352941176471</v>
      </c>
      <c r="W1350" s="260">
        <v>0.894819466248038</v>
      </c>
      <c r="X1350" s="260">
        <v>0.937923182934867</v>
      </c>
      <c r="Y1350" s="262">
        <v>0.92</v>
      </c>
      <c r="Z1350" s="262">
        <v>0.941493456505004</v>
      </c>
      <c r="AA1350" s="262">
        <v>0.949771689497717</v>
      </c>
      <c r="AB1350" s="262">
        <v>0.947873799725652</v>
      </c>
      <c r="AC1350" s="262">
        <v>0.958063692098093</v>
      </c>
      <c r="AD1350" s="262">
        <v>0.92</v>
      </c>
      <c r="AE1350" s="260">
        <v>0.994049702485124</v>
      </c>
      <c r="AF1350" s="260">
        <v>0.998071824536033</v>
      </c>
      <c r="AG1350" s="260">
        <v>0.950520833333333</v>
      </c>
      <c r="AH1350" s="260">
        <v>0.995621488387759</v>
      </c>
      <c r="AI1350" s="262">
        <v>0.92</v>
      </c>
      <c r="AJ1350" s="260">
        <v>0.956908344733242</v>
      </c>
      <c r="AK1350" s="260">
        <v>0.962552742616034</v>
      </c>
      <c r="AL1350" s="260">
        <v>0.969545681477783</v>
      </c>
      <c r="AM1350" s="260">
        <v>0.974086250241733</v>
      </c>
      <c r="AN1350" s="259">
        <v>0.99</v>
      </c>
      <c r="AO1350" s="264">
        <v>1</v>
      </c>
      <c r="AP1350" s="264">
        <v>1</v>
      </c>
      <c r="AQ1350" s="264">
        <v>1</v>
      </c>
      <c r="AR1350" s="265">
        <v>1</v>
      </c>
      <c r="AS1350" s="286">
        <v>0.0721861525408278</v>
      </c>
      <c r="AT1350" s="267">
        <v>0</v>
      </c>
      <c r="AU1350" s="268">
        <v>0.0833333333333333</v>
      </c>
      <c r="AV1350" s="268">
        <v>0</v>
      </c>
      <c r="AW1350" s="268">
        <v>0.0529801324503311</v>
      </c>
      <c r="AX1350" s="224"/>
      <c r="AY1350" s="222"/>
    </row>
    <row r="1351" ht="15" spans="1:51">
      <c r="A1351" s="220"/>
      <c r="B1351" s="224"/>
      <c r="C1351" s="283" t="s">
        <v>1085</v>
      </c>
      <c r="D1351" s="111" t="s">
        <v>25</v>
      </c>
      <c r="E1351" s="111" t="s">
        <v>1086</v>
      </c>
      <c r="F1351" s="307" t="s">
        <v>1389</v>
      </c>
      <c r="G1351" s="307" t="s">
        <v>1389</v>
      </c>
      <c r="H1351" s="307" t="s">
        <v>1389</v>
      </c>
      <c r="I1351" s="307" t="s">
        <v>1389</v>
      </c>
      <c r="J1351" s="259">
        <v>0.9</v>
      </c>
      <c r="K1351" s="260">
        <v>0.96</v>
      </c>
      <c r="L1351" s="260">
        <v>0.842105263157895</v>
      </c>
      <c r="M1351" s="261">
        <v>0.80952380952381</v>
      </c>
      <c r="N1351" s="261">
        <v>0.843010752688172</v>
      </c>
      <c r="O1351" s="262">
        <v>0.9</v>
      </c>
      <c r="P1351" s="263">
        <v>0.983249581239531</v>
      </c>
      <c r="Q1351" s="260">
        <v>0.990837696335079</v>
      </c>
      <c r="R1351" s="260">
        <v>0.986761710794297</v>
      </c>
      <c r="S1351" s="260">
        <v>0.951855686524371</v>
      </c>
      <c r="T1351" s="262">
        <v>0.9</v>
      </c>
      <c r="U1351" s="260">
        <v>0.934673366834171</v>
      </c>
      <c r="V1351" s="260">
        <v>0.922774869109948</v>
      </c>
      <c r="W1351" s="260">
        <v>0.945010183299389</v>
      </c>
      <c r="X1351" s="260">
        <v>0.923781459063396</v>
      </c>
      <c r="Y1351" s="262">
        <v>0.92</v>
      </c>
      <c r="Z1351" s="262">
        <v>0.937024972855592</v>
      </c>
      <c r="AA1351" s="262">
        <v>0.914473684210526</v>
      </c>
      <c r="AB1351" s="262">
        <v>0.907488986784141</v>
      </c>
      <c r="AC1351" s="262">
        <v>0.921480041175798</v>
      </c>
      <c r="AD1351" s="262">
        <v>0.92</v>
      </c>
      <c r="AE1351" s="260">
        <v>0.991348032375105</v>
      </c>
      <c r="AF1351" s="260">
        <v>0.989917695473251</v>
      </c>
      <c r="AG1351" s="260">
        <v>0.998330550918197</v>
      </c>
      <c r="AH1351" s="260">
        <v>0.992023716150645</v>
      </c>
      <c r="AI1351" s="262">
        <v>0.92</v>
      </c>
      <c r="AJ1351" s="260">
        <v>0.95839243498818</v>
      </c>
      <c r="AK1351" s="260">
        <v>0.938046647230321</v>
      </c>
      <c r="AL1351" s="260">
        <v>0.953375086986778</v>
      </c>
      <c r="AM1351" s="260">
        <v>0.951619718309859</v>
      </c>
      <c r="AN1351" s="259">
        <v>0.99</v>
      </c>
      <c r="AO1351" s="264">
        <v>1</v>
      </c>
      <c r="AP1351" s="264">
        <v>1</v>
      </c>
      <c r="AQ1351" s="264">
        <v>1</v>
      </c>
      <c r="AR1351" s="265">
        <v>1</v>
      </c>
      <c r="AS1351" s="286">
        <v>0.0721861525408278</v>
      </c>
      <c r="AT1351" s="267">
        <v>0.1875</v>
      </c>
      <c r="AU1351" s="268">
        <v>0</v>
      </c>
      <c r="AV1351" s="268">
        <v>0.1</v>
      </c>
      <c r="AW1351" s="268">
        <v>0.0659722222222222</v>
      </c>
      <c r="AX1351" s="224"/>
      <c r="AY1351" s="222"/>
    </row>
    <row r="1352" ht="15" spans="1:51">
      <c r="A1352" s="220"/>
      <c r="B1352" s="224"/>
      <c r="C1352" s="283" t="s">
        <v>1085</v>
      </c>
      <c r="D1352" s="111" t="s">
        <v>25</v>
      </c>
      <c r="E1352" s="111" t="s">
        <v>1086</v>
      </c>
      <c r="F1352" s="307" t="s">
        <v>1390</v>
      </c>
      <c r="G1352" s="307" t="s">
        <v>1390</v>
      </c>
      <c r="H1352" s="307" t="s">
        <v>1390</v>
      </c>
      <c r="I1352" s="307" t="s">
        <v>1390</v>
      </c>
      <c r="J1352" s="259">
        <v>0.9</v>
      </c>
      <c r="K1352" s="260">
        <v>0.857142857142857</v>
      </c>
      <c r="L1352" s="260">
        <v>1</v>
      </c>
      <c r="M1352" s="261">
        <v>1</v>
      </c>
      <c r="N1352" s="261">
        <v>0.953488372093023</v>
      </c>
      <c r="O1352" s="262">
        <v>0.9</v>
      </c>
      <c r="P1352" s="263">
        <v>0.996023856858847</v>
      </c>
      <c r="Q1352" s="260">
        <v>0.984662576687117</v>
      </c>
      <c r="R1352" s="260">
        <v>0.992788461538462</v>
      </c>
      <c r="S1352" s="260">
        <v>0.989769820971867</v>
      </c>
      <c r="T1352" s="262">
        <v>0.9</v>
      </c>
      <c r="U1352" s="260">
        <v>0.940357852882704</v>
      </c>
      <c r="V1352" s="260">
        <v>0.920245398773006</v>
      </c>
      <c r="W1352" s="260">
        <v>0.901442307692308</v>
      </c>
      <c r="X1352" s="260">
        <v>0.932773109243697</v>
      </c>
      <c r="Y1352" s="262">
        <v>0.92</v>
      </c>
      <c r="Z1352" s="262">
        <v>0.95414847161572</v>
      </c>
      <c r="AA1352" s="262">
        <v>0.98046875</v>
      </c>
      <c r="AB1352" s="262">
        <v>0.952830188679245</v>
      </c>
      <c r="AC1352" s="262">
        <v>0.965222929936306</v>
      </c>
      <c r="AD1352" s="262">
        <v>0.92</v>
      </c>
      <c r="AE1352" s="260">
        <v>1</v>
      </c>
      <c r="AF1352" s="260">
        <v>1</v>
      </c>
      <c r="AG1352" s="260">
        <v>1</v>
      </c>
      <c r="AH1352" s="260">
        <v>0.980127339378738</v>
      </c>
      <c r="AI1352" s="262">
        <v>0.92</v>
      </c>
      <c r="AJ1352" s="260">
        <v>0.971904266389178</v>
      </c>
      <c r="AK1352" s="260">
        <v>0.982817869415808</v>
      </c>
      <c r="AL1352" s="260">
        <v>0.964968152866242</v>
      </c>
      <c r="AM1352" s="260">
        <v>0.975585106382979</v>
      </c>
      <c r="AN1352" s="259">
        <v>0.99</v>
      </c>
      <c r="AO1352" s="264">
        <v>1</v>
      </c>
      <c r="AP1352" s="264">
        <v>1</v>
      </c>
      <c r="AQ1352" s="264">
        <v>1</v>
      </c>
      <c r="AR1352" s="265">
        <v>1</v>
      </c>
      <c r="AS1352" s="286">
        <v>0.0721861525408278</v>
      </c>
      <c r="AT1352" s="267">
        <v>0</v>
      </c>
      <c r="AU1352" s="268">
        <v>0</v>
      </c>
      <c r="AV1352" s="268">
        <v>0</v>
      </c>
      <c r="AW1352" s="268">
        <v>0.0266666666666667</v>
      </c>
      <c r="AX1352" s="224"/>
      <c r="AY1352" s="222"/>
    </row>
    <row r="1353" ht="15" spans="1:51">
      <c r="A1353" s="220"/>
      <c r="B1353" s="224"/>
      <c r="C1353" s="283" t="s">
        <v>1085</v>
      </c>
      <c r="D1353" s="111" t="s">
        <v>25</v>
      </c>
      <c r="E1353" s="111" t="s">
        <v>1086</v>
      </c>
      <c r="F1353" s="307" t="s">
        <v>1391</v>
      </c>
      <c r="G1353" s="307" t="s">
        <v>1391</v>
      </c>
      <c r="H1353" s="307" t="s">
        <v>1391</v>
      </c>
      <c r="I1353" s="307" t="s">
        <v>1391</v>
      </c>
      <c r="J1353" s="259">
        <v>0.9</v>
      </c>
      <c r="K1353" s="260">
        <v>0.956521739130435</v>
      </c>
      <c r="L1353" s="260">
        <v>0.95</v>
      </c>
      <c r="M1353" s="261">
        <v>0.954545454545455</v>
      </c>
      <c r="N1353" s="261">
        <v>0.930962343096234</v>
      </c>
      <c r="O1353" s="262">
        <v>0.9</v>
      </c>
      <c r="P1353" s="263">
        <v>0.974828375286041</v>
      </c>
      <c r="Q1353" s="260">
        <v>0.986249045072574</v>
      </c>
      <c r="R1353" s="260">
        <v>0.984802431610942</v>
      </c>
      <c r="S1353" s="260">
        <v>0.929072621814785</v>
      </c>
      <c r="T1353" s="262">
        <v>0.9</v>
      </c>
      <c r="U1353" s="260">
        <v>0.895194508009153</v>
      </c>
      <c r="V1353" s="260">
        <v>0.948815889992361</v>
      </c>
      <c r="W1353" s="260">
        <v>0.94468085106383</v>
      </c>
      <c r="X1353" s="260">
        <v>0.938500640844611</v>
      </c>
      <c r="Y1353" s="262">
        <v>0.92</v>
      </c>
      <c r="Z1353" s="262">
        <v>0.946206115515289</v>
      </c>
      <c r="AA1353" s="262">
        <v>0.953211009174312</v>
      </c>
      <c r="AB1353" s="262">
        <v>0.930261519302615</v>
      </c>
      <c r="AC1353" s="262">
        <v>0.958811311711136</v>
      </c>
      <c r="AD1353" s="262">
        <v>0.92</v>
      </c>
      <c r="AE1353" s="260">
        <v>0.998987854251012</v>
      </c>
      <c r="AF1353" s="260">
        <v>0.999065711616319</v>
      </c>
      <c r="AG1353" s="260">
        <v>0.987654320987654</v>
      </c>
      <c r="AH1353" s="260">
        <v>0.998063820400961</v>
      </c>
      <c r="AI1353" s="262">
        <v>0.92</v>
      </c>
      <c r="AJ1353" s="260">
        <v>0.960263224500127</v>
      </c>
      <c r="AK1353" s="260">
        <v>0.964151729887453</v>
      </c>
      <c r="AL1353" s="260">
        <v>0.963658636178032</v>
      </c>
      <c r="AM1353" s="260">
        <v>0.973154362416107</v>
      </c>
      <c r="AN1353" s="259">
        <v>0.99</v>
      </c>
      <c r="AO1353" s="264">
        <v>1</v>
      </c>
      <c r="AP1353" s="264">
        <v>1</v>
      </c>
      <c r="AQ1353" s="264">
        <v>1</v>
      </c>
      <c r="AR1353" s="265">
        <v>1</v>
      </c>
      <c r="AS1353" s="286">
        <v>0.0721861525408278</v>
      </c>
      <c r="AT1353" s="267">
        <v>0.166666666666667</v>
      </c>
      <c r="AU1353" s="268">
        <v>0.157894736842105</v>
      </c>
      <c r="AV1353" s="268">
        <v>0.161290322580645</v>
      </c>
      <c r="AW1353" s="268">
        <v>0.0775681341719078</v>
      </c>
      <c r="AX1353" s="224"/>
      <c r="AY1353" s="222"/>
    </row>
    <row r="1354" ht="15" spans="1:51">
      <c r="A1354" s="220"/>
      <c r="B1354" s="224"/>
      <c r="C1354" s="283" t="s">
        <v>1085</v>
      </c>
      <c r="D1354" s="111" t="s">
        <v>25</v>
      </c>
      <c r="E1354" s="111" t="s">
        <v>1086</v>
      </c>
      <c r="F1354" s="307" t="s">
        <v>1392</v>
      </c>
      <c r="G1354" s="307" t="s">
        <v>1392</v>
      </c>
      <c r="H1354" s="307" t="s">
        <v>1392</v>
      </c>
      <c r="I1354" s="307" t="s">
        <v>1392</v>
      </c>
      <c r="J1354" s="259">
        <v>0.9</v>
      </c>
      <c r="K1354" s="260">
        <v>1</v>
      </c>
      <c r="L1354" s="260">
        <v>1</v>
      </c>
      <c r="M1354" s="261">
        <v>0.977777777777778</v>
      </c>
      <c r="N1354" s="261">
        <v>0.985207100591716</v>
      </c>
      <c r="O1354" s="262">
        <v>0.9</v>
      </c>
      <c r="P1354" s="263">
        <v>0.995317725752508</v>
      </c>
      <c r="Q1354" s="260">
        <v>0.968716861081654</v>
      </c>
      <c r="R1354" s="260">
        <v>0.993453985367732</v>
      </c>
      <c r="S1354" s="260">
        <v>0.92489610428439</v>
      </c>
      <c r="T1354" s="262">
        <v>0.9</v>
      </c>
      <c r="U1354" s="260">
        <v>0.923745819397993</v>
      </c>
      <c r="V1354" s="260">
        <v>0.912513255567338</v>
      </c>
      <c r="W1354" s="260">
        <v>0.93107431651906</v>
      </c>
      <c r="X1354" s="260">
        <v>0.912473465482704</v>
      </c>
      <c r="Y1354" s="262">
        <v>0.92</v>
      </c>
      <c r="Z1354" s="262">
        <v>0.945242070116861</v>
      </c>
      <c r="AA1354" s="262">
        <v>0.962984054669704</v>
      </c>
      <c r="AB1354" s="262">
        <v>0.959134615384615</v>
      </c>
      <c r="AC1354" s="262">
        <v>0.963777070966958</v>
      </c>
      <c r="AD1354" s="262">
        <v>0.92</v>
      </c>
      <c r="AE1354" s="260">
        <v>0.997864261983863</v>
      </c>
      <c r="AF1354" s="260">
        <v>0.995747827694583</v>
      </c>
      <c r="AG1354" s="260">
        <v>0.997211155378486</v>
      </c>
      <c r="AH1354" s="260">
        <v>0.988626396399001</v>
      </c>
      <c r="AI1354" s="262">
        <v>0.92</v>
      </c>
      <c r="AJ1354" s="260">
        <v>0.959899749373434</v>
      </c>
      <c r="AK1354" s="260">
        <v>0.970345963756178</v>
      </c>
      <c r="AL1354" s="260">
        <v>0.976072821846554</v>
      </c>
      <c r="AM1354" s="260">
        <v>0.976784593020755</v>
      </c>
      <c r="AN1354" s="259">
        <v>0.99</v>
      </c>
      <c r="AO1354" s="264">
        <v>1</v>
      </c>
      <c r="AP1354" s="264">
        <v>1</v>
      </c>
      <c r="AQ1354" s="264">
        <v>1</v>
      </c>
      <c r="AR1354" s="265">
        <v>1</v>
      </c>
      <c r="AS1354" s="286">
        <v>0.0721861525408278</v>
      </c>
      <c r="AT1354" s="267">
        <v>0.0441176470588235</v>
      </c>
      <c r="AU1354" s="268">
        <v>0.0425531914893617</v>
      </c>
      <c r="AV1354" s="268">
        <v>0</v>
      </c>
      <c r="AW1354" s="268">
        <v>0.0376884422110553</v>
      </c>
      <c r="AX1354" s="224"/>
      <c r="AY1354" s="222"/>
    </row>
    <row r="1355" ht="15" spans="1:51">
      <c r="A1355" s="220"/>
      <c r="B1355" s="224"/>
      <c r="C1355" s="283" t="s">
        <v>1085</v>
      </c>
      <c r="D1355" s="111" t="s">
        <v>25</v>
      </c>
      <c r="E1355" s="111" t="s">
        <v>1086</v>
      </c>
      <c r="F1355" s="307" t="s">
        <v>1393</v>
      </c>
      <c r="G1355" s="307" t="s">
        <v>1393</v>
      </c>
      <c r="H1355" s="307" t="s">
        <v>1393</v>
      </c>
      <c r="I1355" s="307" t="s">
        <v>1393</v>
      </c>
      <c r="J1355" s="259">
        <v>0.9</v>
      </c>
      <c r="K1355" s="260">
        <v>0.987341772151899</v>
      </c>
      <c r="L1355" s="260">
        <v>0.985074626865672</v>
      </c>
      <c r="M1355" s="261">
        <v>0.957142857142857</v>
      </c>
      <c r="N1355" s="261">
        <v>0.969176052163604</v>
      </c>
      <c r="O1355" s="262">
        <v>0.9</v>
      </c>
      <c r="P1355" s="263">
        <v>0.987483236477425</v>
      </c>
      <c r="Q1355" s="260">
        <v>0.968136346795109</v>
      </c>
      <c r="R1355" s="260">
        <v>0.99059003051882</v>
      </c>
      <c r="S1355" s="260">
        <v>0.983026694955508</v>
      </c>
      <c r="T1355" s="262">
        <v>0.9</v>
      </c>
      <c r="U1355" s="260">
        <v>0.933616450603487</v>
      </c>
      <c r="V1355" s="260">
        <v>0.919229344201556</v>
      </c>
      <c r="W1355" s="260">
        <v>0.931078331637843</v>
      </c>
      <c r="X1355" s="260">
        <v>0.935590107349821</v>
      </c>
      <c r="Y1355" s="262">
        <v>0.92</v>
      </c>
      <c r="Z1355" s="262">
        <v>0.960697674418605</v>
      </c>
      <c r="AA1355" s="262">
        <v>0.969710082215491</v>
      </c>
      <c r="AB1355" s="262">
        <v>0.962406015037594</v>
      </c>
      <c r="AC1355" s="262">
        <v>0.96403878410997</v>
      </c>
      <c r="AD1355" s="262">
        <v>0.92</v>
      </c>
      <c r="AE1355" s="260">
        <v>0.993265993265993</v>
      </c>
      <c r="AF1355" s="260">
        <v>0.996336996336996</v>
      </c>
      <c r="AG1355" s="260">
        <v>0.903703703703704</v>
      </c>
      <c r="AH1355" s="260">
        <v>0.989030170388174</v>
      </c>
      <c r="AI1355" s="262">
        <v>0.92</v>
      </c>
      <c r="AJ1355" s="260">
        <v>0.969344729344729</v>
      </c>
      <c r="AK1355" s="260">
        <v>0.973253493013972</v>
      </c>
      <c r="AL1355" s="260">
        <v>0.976210561835667</v>
      </c>
      <c r="AM1355" s="260">
        <v>0.975338684055522</v>
      </c>
      <c r="AN1355" s="259">
        <v>0.99</v>
      </c>
      <c r="AO1355" s="264">
        <v>1</v>
      </c>
      <c r="AP1355" s="264">
        <v>1</v>
      </c>
      <c r="AQ1355" s="264">
        <v>1</v>
      </c>
      <c r="AR1355" s="265">
        <v>1</v>
      </c>
      <c r="AS1355" s="286">
        <v>0.0721861525408278</v>
      </c>
      <c r="AT1355" s="267">
        <v>0.025</v>
      </c>
      <c r="AU1355" s="268">
        <v>0.21875</v>
      </c>
      <c r="AV1355" s="268">
        <v>0.025</v>
      </c>
      <c r="AW1355" s="268">
        <v>0.0388726919339164</v>
      </c>
      <c r="AX1355" s="224"/>
      <c r="AY1355" s="222"/>
    </row>
    <row r="1356" ht="15" spans="1:51">
      <c r="A1356" s="220"/>
      <c r="B1356" s="224"/>
      <c r="C1356" s="283" t="s">
        <v>1085</v>
      </c>
      <c r="D1356" s="111" t="s">
        <v>25</v>
      </c>
      <c r="E1356" s="111" t="s">
        <v>1086</v>
      </c>
      <c r="F1356" s="307" t="s">
        <v>1394</v>
      </c>
      <c r="G1356" s="307" t="s">
        <v>1394</v>
      </c>
      <c r="H1356" s="307" t="s">
        <v>1394</v>
      </c>
      <c r="I1356" s="307" t="s">
        <v>1394</v>
      </c>
      <c r="J1356" s="259">
        <v>0.9</v>
      </c>
      <c r="K1356" s="260">
        <v>0.954545454545455</v>
      </c>
      <c r="L1356" s="260">
        <v>1</v>
      </c>
      <c r="M1356" s="261">
        <v>1</v>
      </c>
      <c r="N1356" s="261">
        <v>0.991452991452991</v>
      </c>
      <c r="O1356" s="262">
        <v>0.9</v>
      </c>
      <c r="P1356" s="263">
        <v>0.992220650636492</v>
      </c>
      <c r="Q1356" s="260">
        <v>0.995381062355658</v>
      </c>
      <c r="R1356" s="260">
        <v>0.996779388083736</v>
      </c>
      <c r="S1356" s="260">
        <v>0.977372896061079</v>
      </c>
      <c r="T1356" s="262">
        <v>0.9</v>
      </c>
      <c r="U1356" s="260">
        <v>0.920792079207921</v>
      </c>
      <c r="V1356" s="260">
        <v>0.931870669745958</v>
      </c>
      <c r="W1356" s="260">
        <v>0.908212560386473</v>
      </c>
      <c r="X1356" s="260">
        <v>0.921499219156689</v>
      </c>
      <c r="Y1356" s="262">
        <v>0.92</v>
      </c>
      <c r="Z1356" s="262">
        <v>0.966597077244259</v>
      </c>
      <c r="AA1356" s="262">
        <v>0.958512160228898</v>
      </c>
      <c r="AB1356" s="262">
        <v>0.967084639498433</v>
      </c>
      <c r="AC1356" s="262">
        <v>0.966934381408066</v>
      </c>
      <c r="AD1356" s="262">
        <v>0.92</v>
      </c>
      <c r="AE1356" s="260">
        <v>0.996078431372549</v>
      </c>
      <c r="AF1356" s="260">
        <v>0.980409617097061</v>
      </c>
      <c r="AG1356" s="260">
        <v>0.900584795321637</v>
      </c>
      <c r="AH1356" s="260">
        <v>0.973872602811308</v>
      </c>
      <c r="AI1356" s="262">
        <v>0.92</v>
      </c>
      <c r="AJ1356" s="260">
        <v>0.976850227990179</v>
      </c>
      <c r="AK1356" s="260">
        <v>0.971246006389776</v>
      </c>
      <c r="AL1356" s="260">
        <v>0.980851063829787</v>
      </c>
      <c r="AM1356" s="260">
        <v>0.978918142651987</v>
      </c>
      <c r="AN1356" s="259">
        <v>0.99</v>
      </c>
      <c r="AO1356" s="264">
        <v>1</v>
      </c>
      <c r="AP1356" s="264">
        <v>1</v>
      </c>
      <c r="AQ1356" s="264">
        <v>1</v>
      </c>
      <c r="AR1356" s="265">
        <v>1</v>
      </c>
      <c r="AS1356" s="286">
        <v>0.0721861525408278</v>
      </c>
      <c r="AT1356" s="267">
        <v>0</v>
      </c>
      <c r="AU1356" s="268">
        <v>0.1</v>
      </c>
      <c r="AV1356" s="268">
        <v>0.125</v>
      </c>
      <c r="AW1356" s="268">
        <v>0.032520325203252</v>
      </c>
      <c r="AX1356" s="224"/>
      <c r="AY1356" s="222"/>
    </row>
    <row r="1357" ht="15" spans="1:51">
      <c r="A1357" s="220"/>
      <c r="B1357" s="224"/>
      <c r="C1357" s="283" t="s">
        <v>1085</v>
      </c>
      <c r="D1357" s="111" t="s">
        <v>25</v>
      </c>
      <c r="E1357" s="111" t="s">
        <v>1086</v>
      </c>
      <c r="F1357" s="307" t="s">
        <v>1395</v>
      </c>
      <c r="G1357" s="307" t="s">
        <v>1395</v>
      </c>
      <c r="H1357" s="307" t="s">
        <v>1395</v>
      </c>
      <c r="I1357" s="307" t="s">
        <v>1395</v>
      </c>
      <c r="J1357" s="259">
        <v>0.9</v>
      </c>
      <c r="K1357" s="260">
        <v>0.916666666666667</v>
      </c>
      <c r="L1357" s="260">
        <v>0.875</v>
      </c>
      <c r="M1357" s="261">
        <v>0.882352941176471</v>
      </c>
      <c r="N1357" s="261">
        <v>0.921939194741167</v>
      </c>
      <c r="O1357" s="262">
        <v>0.9</v>
      </c>
      <c r="P1357" s="263">
        <v>0.951931091969992</v>
      </c>
      <c r="Q1357" s="260">
        <v>0.96691018478728</v>
      </c>
      <c r="R1357" s="260">
        <v>0.951779181908879</v>
      </c>
      <c r="S1357" s="260">
        <v>0.902694476770209</v>
      </c>
      <c r="T1357" s="262">
        <v>0.9</v>
      </c>
      <c r="U1357" s="260">
        <v>0.896360100027786</v>
      </c>
      <c r="V1357" s="260">
        <v>0.898581865062312</v>
      </c>
      <c r="W1357" s="260">
        <v>0.894579314931826</v>
      </c>
      <c r="X1357" s="260">
        <v>0.902349194981905</v>
      </c>
      <c r="Y1357" s="262">
        <v>0.92</v>
      </c>
      <c r="Z1357" s="262">
        <v>0.934977578475336</v>
      </c>
      <c r="AA1357" s="262">
        <v>0.919232710752145</v>
      </c>
      <c r="AB1357" s="262">
        <v>0.926747311827957</v>
      </c>
      <c r="AC1357" s="262">
        <v>0.938123406248374</v>
      </c>
      <c r="AD1357" s="262">
        <v>0.92</v>
      </c>
      <c r="AE1357" s="260">
        <v>0.990592141671278</v>
      </c>
      <c r="AF1357" s="260">
        <v>0.993039443155452</v>
      </c>
      <c r="AG1357" s="260">
        <v>0.994703389830508</v>
      </c>
      <c r="AH1357" s="260">
        <v>0.977217308152044</v>
      </c>
      <c r="AI1357" s="262">
        <v>0.92</v>
      </c>
      <c r="AJ1357" s="260">
        <v>0.952002232454304</v>
      </c>
      <c r="AK1357" s="260">
        <v>0.945450324976787</v>
      </c>
      <c r="AL1357" s="260">
        <v>0.958398220244716</v>
      </c>
      <c r="AM1357" s="260">
        <v>0.959896059537568</v>
      </c>
      <c r="AN1357" s="259">
        <v>0.99</v>
      </c>
      <c r="AO1357" s="264">
        <v>1</v>
      </c>
      <c r="AP1357" s="264">
        <v>1</v>
      </c>
      <c r="AQ1357" s="264">
        <v>1</v>
      </c>
      <c r="AR1357" s="265">
        <v>1</v>
      </c>
      <c r="AS1357" s="286">
        <v>0.0721861525408278</v>
      </c>
      <c r="AT1357" s="267">
        <v>0.0285714285714286</v>
      </c>
      <c r="AU1357" s="268">
        <v>0.159090909090909</v>
      </c>
      <c r="AV1357" s="268">
        <v>0.0588235294117647</v>
      </c>
      <c r="AW1357" s="268">
        <v>0.0509770603228547</v>
      </c>
      <c r="AX1357" s="224"/>
      <c r="AY1357" s="222"/>
    </row>
    <row r="1358" ht="15" spans="1:51">
      <c r="A1358" s="220"/>
      <c r="B1358" s="224"/>
      <c r="C1358" s="283" t="s">
        <v>1085</v>
      </c>
      <c r="D1358" s="111" t="s">
        <v>25</v>
      </c>
      <c r="E1358" s="111" t="s">
        <v>1086</v>
      </c>
      <c r="F1358" s="307" t="s">
        <v>1396</v>
      </c>
      <c r="G1358" s="307" t="s">
        <v>1396</v>
      </c>
      <c r="H1358" s="307" t="s">
        <v>1396</v>
      </c>
      <c r="I1358" s="307" t="s">
        <v>1396</v>
      </c>
      <c r="J1358" s="259">
        <v>0.9</v>
      </c>
      <c r="K1358" s="260">
        <v>0.918918918918919</v>
      </c>
      <c r="L1358" s="260">
        <v>0.833333333333333</v>
      </c>
      <c r="M1358" s="261">
        <v>0.904109589041096</v>
      </c>
      <c r="N1358" s="261">
        <v>0.918549346016647</v>
      </c>
      <c r="O1358" s="262">
        <v>0.9</v>
      </c>
      <c r="P1358" s="263">
        <v>0.891844853306813</v>
      </c>
      <c r="Q1358" s="260">
        <v>0.926232593150169</v>
      </c>
      <c r="R1358" s="260">
        <v>0.901083238312429</v>
      </c>
      <c r="S1358" s="260">
        <v>0.937505896782715</v>
      </c>
      <c r="T1358" s="262">
        <v>0.9</v>
      </c>
      <c r="U1358" s="260">
        <v>0.701889607160617</v>
      </c>
      <c r="V1358" s="260">
        <v>0.754234098607452</v>
      </c>
      <c r="W1358" s="260">
        <v>0.643101482326112</v>
      </c>
      <c r="X1358" s="260">
        <v>0.725834984432494</v>
      </c>
      <c r="Y1358" s="262">
        <v>0.92</v>
      </c>
      <c r="Z1358" s="262">
        <v>0.86626746506986</v>
      </c>
      <c r="AA1358" s="262">
        <v>0.883333333333333</v>
      </c>
      <c r="AB1358" s="262">
        <v>0.768058690744921</v>
      </c>
      <c r="AC1358" s="262">
        <v>0.878499507006484</v>
      </c>
      <c r="AD1358" s="262">
        <v>0.92</v>
      </c>
      <c r="AE1358" s="260">
        <v>0.999322493224932</v>
      </c>
      <c r="AF1358" s="260">
        <v>0.992814371257485</v>
      </c>
      <c r="AG1358" s="260">
        <v>0.930785123966942</v>
      </c>
      <c r="AH1358" s="260">
        <v>0.987155090390105</v>
      </c>
      <c r="AI1358" s="262">
        <v>0.92</v>
      </c>
      <c r="AJ1358" s="260">
        <v>0.906849315068493</v>
      </c>
      <c r="AK1358" s="260">
        <v>0.915715175420386</v>
      </c>
      <c r="AL1358" s="260">
        <v>0.882575757575758</v>
      </c>
      <c r="AM1358" s="260">
        <v>0.92355042376791</v>
      </c>
      <c r="AN1358" s="259">
        <v>0.99</v>
      </c>
      <c r="AO1358" s="264">
        <v>1</v>
      </c>
      <c r="AP1358" s="264">
        <v>1</v>
      </c>
      <c r="AQ1358" s="264">
        <v>1</v>
      </c>
      <c r="AR1358" s="265">
        <v>1</v>
      </c>
      <c r="AS1358" s="286">
        <v>0.0721861525408278</v>
      </c>
      <c r="AT1358" s="267">
        <v>0.0555555555555556</v>
      </c>
      <c r="AU1358" s="268">
        <v>-0.0384615384615385</v>
      </c>
      <c r="AV1358" s="268">
        <v>0.0333333333333333</v>
      </c>
      <c r="AW1358" s="268">
        <v>0.0409356725146199</v>
      </c>
      <c r="AX1358" s="224"/>
      <c r="AY1358" s="222"/>
    </row>
    <row r="1359" ht="15" spans="1:51">
      <c r="A1359" s="220"/>
      <c r="B1359" s="224"/>
      <c r="C1359" s="283" t="s">
        <v>1085</v>
      </c>
      <c r="D1359" s="111" t="s">
        <v>25</v>
      </c>
      <c r="E1359" s="111" t="s">
        <v>1086</v>
      </c>
      <c r="F1359" s="307" t="s">
        <v>1397</v>
      </c>
      <c r="G1359" s="307" t="s">
        <v>1397</v>
      </c>
      <c r="H1359" s="307" t="s">
        <v>1397</v>
      </c>
      <c r="I1359" s="307" t="s">
        <v>1397</v>
      </c>
      <c r="J1359" s="259">
        <v>0.9</v>
      </c>
      <c r="K1359" s="260">
        <v>1</v>
      </c>
      <c r="L1359" s="260">
        <v>1</v>
      </c>
      <c r="M1359" s="261">
        <v>1</v>
      </c>
      <c r="N1359" s="261">
        <v>0.99642431466031</v>
      </c>
      <c r="O1359" s="262">
        <v>0.9</v>
      </c>
      <c r="P1359" s="263">
        <v>0.985725614591594</v>
      </c>
      <c r="Q1359" s="260">
        <v>0.991525423728814</v>
      </c>
      <c r="R1359" s="260">
        <v>0.991969768540387</v>
      </c>
      <c r="S1359" s="260">
        <v>0.982655559139989</v>
      </c>
      <c r="T1359" s="262">
        <v>0.9</v>
      </c>
      <c r="U1359" s="260">
        <v>0.933782712133228</v>
      </c>
      <c r="V1359" s="260">
        <v>0.936440677966102</v>
      </c>
      <c r="W1359" s="260">
        <v>0.945205479452055</v>
      </c>
      <c r="X1359" s="260">
        <v>0.928914359451202</v>
      </c>
      <c r="Y1359" s="262">
        <v>0.92</v>
      </c>
      <c r="Z1359" s="262">
        <v>0.954179041154009</v>
      </c>
      <c r="AA1359" s="262">
        <v>0.958600999286224</v>
      </c>
      <c r="AB1359" s="262">
        <v>0.948374760994264</v>
      </c>
      <c r="AC1359" s="262">
        <v>0.963019991922456</v>
      </c>
      <c r="AD1359" s="262">
        <v>0.92</v>
      </c>
      <c r="AE1359" s="260">
        <v>0.996722846441948</v>
      </c>
      <c r="AF1359" s="260">
        <v>0.99375900144023</v>
      </c>
      <c r="AG1359" s="260">
        <v>0.97787610619469</v>
      </c>
      <c r="AH1359" s="260">
        <v>0.986620693719978</v>
      </c>
      <c r="AI1359" s="262">
        <v>0.92</v>
      </c>
      <c r="AJ1359" s="260">
        <v>0.968026234884198</v>
      </c>
      <c r="AK1359" s="260">
        <v>0.973149967256058</v>
      </c>
      <c r="AL1359" s="260">
        <v>0.968700600695542</v>
      </c>
      <c r="AM1359" s="260">
        <v>0.976212913918045</v>
      </c>
      <c r="AN1359" s="259">
        <v>0.99</v>
      </c>
      <c r="AO1359" s="264">
        <v>1</v>
      </c>
      <c r="AP1359" s="264">
        <v>1</v>
      </c>
      <c r="AQ1359" s="264">
        <v>1</v>
      </c>
      <c r="AR1359" s="265">
        <v>1</v>
      </c>
      <c r="AS1359" s="286">
        <v>0.0721861525408278</v>
      </c>
      <c r="AT1359" s="267">
        <v>0</v>
      </c>
      <c r="AU1359" s="268">
        <v>0.04</v>
      </c>
      <c r="AV1359" s="268">
        <v>0</v>
      </c>
      <c r="AW1359" s="268">
        <v>0.0326086956521739</v>
      </c>
      <c r="AX1359" s="224"/>
      <c r="AY1359" s="222"/>
    </row>
    <row r="1360" ht="15" spans="1:51">
      <c r="A1360" s="220"/>
      <c r="B1360" s="224"/>
      <c r="C1360" s="283" t="s">
        <v>1085</v>
      </c>
      <c r="D1360" s="111" t="s">
        <v>25</v>
      </c>
      <c r="E1360" s="111" t="s">
        <v>1086</v>
      </c>
      <c r="F1360" s="307" t="s">
        <v>1398</v>
      </c>
      <c r="G1360" s="307" t="s">
        <v>1398</v>
      </c>
      <c r="H1360" s="307" t="s">
        <v>1398</v>
      </c>
      <c r="I1360" s="307" t="s">
        <v>1398</v>
      </c>
      <c r="J1360" s="259">
        <v>0.9</v>
      </c>
      <c r="K1360" s="260">
        <v>1</v>
      </c>
      <c r="L1360" s="260">
        <v>1</v>
      </c>
      <c r="M1360" s="261">
        <v>1</v>
      </c>
      <c r="N1360" s="261">
        <v>0.996212121212121</v>
      </c>
      <c r="O1360" s="262">
        <v>0.9</v>
      </c>
      <c r="P1360" s="263">
        <v>0.996571428571429</v>
      </c>
      <c r="Q1360" s="260">
        <v>0.994779582366589</v>
      </c>
      <c r="R1360" s="260">
        <v>0.994337979094077</v>
      </c>
      <c r="S1360" s="260">
        <v>0.994943200028489</v>
      </c>
      <c r="T1360" s="262">
        <v>0.9</v>
      </c>
      <c r="U1360" s="260">
        <v>0.932190476190476</v>
      </c>
      <c r="V1360" s="260">
        <v>0.919373549883991</v>
      </c>
      <c r="W1360" s="260">
        <v>0.910714285714286</v>
      </c>
      <c r="X1360" s="260">
        <v>0.924628752537303</v>
      </c>
      <c r="Y1360" s="262">
        <v>0.92</v>
      </c>
      <c r="Z1360" s="262">
        <v>0.973343206219919</v>
      </c>
      <c r="AA1360" s="262">
        <v>0.973424449506454</v>
      </c>
      <c r="AB1360" s="262">
        <v>0.981023102310231</v>
      </c>
      <c r="AC1360" s="262">
        <v>0.980572316694094</v>
      </c>
      <c r="AD1360" s="262">
        <v>0.92</v>
      </c>
      <c r="AE1360" s="260">
        <v>0.999286224125625</v>
      </c>
      <c r="AF1360" s="260">
        <v>0.991792929292929</v>
      </c>
      <c r="AG1360" s="260">
        <v>0.991316931982634</v>
      </c>
      <c r="AH1360" s="260">
        <v>0.994038641097465</v>
      </c>
      <c r="AI1360" s="262">
        <v>0.92</v>
      </c>
      <c r="AJ1360" s="260">
        <v>0.979534359744649</v>
      </c>
      <c r="AK1360" s="260">
        <v>0.982242683327853</v>
      </c>
      <c r="AL1360" s="260">
        <v>0.988027366020525</v>
      </c>
      <c r="AM1360" s="260">
        <v>0.986848821498274</v>
      </c>
      <c r="AN1360" s="259">
        <v>0.99</v>
      </c>
      <c r="AO1360" s="264">
        <v>1</v>
      </c>
      <c r="AP1360" s="264">
        <v>1</v>
      </c>
      <c r="AQ1360" s="264">
        <v>1</v>
      </c>
      <c r="AR1360" s="265">
        <v>1</v>
      </c>
      <c r="AS1360" s="286">
        <v>0.0721861525408278</v>
      </c>
      <c r="AT1360" s="267">
        <v>0</v>
      </c>
      <c r="AU1360" s="268">
        <v>0.0833333333333333</v>
      </c>
      <c r="AV1360" s="268">
        <v>0</v>
      </c>
      <c r="AW1360" s="268">
        <v>0.046189376443418</v>
      </c>
      <c r="AX1360" s="224"/>
      <c r="AY1360" s="222"/>
    </row>
    <row r="1361" ht="15" spans="1:51">
      <c r="A1361" s="220"/>
      <c r="B1361" s="224"/>
      <c r="C1361" s="283" t="s">
        <v>1085</v>
      </c>
      <c r="D1361" s="111" t="s">
        <v>25</v>
      </c>
      <c r="E1361" s="111" t="s">
        <v>1086</v>
      </c>
      <c r="F1361" s="307" t="s">
        <v>1399</v>
      </c>
      <c r="G1361" s="307" t="s">
        <v>1399</v>
      </c>
      <c r="H1361" s="307" t="s">
        <v>1399</v>
      </c>
      <c r="I1361" s="307" t="s">
        <v>1399</v>
      </c>
      <c r="J1361" s="259">
        <v>0.9</v>
      </c>
      <c r="K1361" s="260">
        <v>1</v>
      </c>
      <c r="L1361" s="260">
        <v>0.923076923076923</v>
      </c>
      <c r="M1361" s="261">
        <v>0.925925925925926</v>
      </c>
      <c r="N1361" s="261">
        <v>0.973049645390071</v>
      </c>
      <c r="O1361" s="262">
        <v>0.9</v>
      </c>
      <c r="P1361" s="263">
        <v>0.998423955870764</v>
      </c>
      <c r="Q1361" s="260">
        <v>1</v>
      </c>
      <c r="R1361" s="260">
        <v>0.998062015503876</v>
      </c>
      <c r="S1361" s="260">
        <v>0.993093530624988</v>
      </c>
      <c r="T1361" s="262">
        <v>0.9</v>
      </c>
      <c r="U1361" s="260">
        <v>0.958234830575256</v>
      </c>
      <c r="V1361" s="260">
        <v>0.960575719649562</v>
      </c>
      <c r="W1361" s="260">
        <v>0.958817829457364</v>
      </c>
      <c r="X1361" s="260">
        <v>0.952373744063275</v>
      </c>
      <c r="Y1361" s="262">
        <v>0.92</v>
      </c>
      <c r="Z1361" s="262">
        <v>0.968568665377176</v>
      </c>
      <c r="AA1361" s="262">
        <v>0.976480129764801</v>
      </c>
      <c r="AB1361" s="262">
        <v>0.987523992322457</v>
      </c>
      <c r="AC1361" s="262">
        <v>0.976599231616561</v>
      </c>
      <c r="AD1361" s="262">
        <v>0.92</v>
      </c>
      <c r="AE1361" s="260">
        <v>1</v>
      </c>
      <c r="AF1361" s="260">
        <v>1</v>
      </c>
      <c r="AG1361" s="260">
        <v>1</v>
      </c>
      <c r="AH1361" s="260">
        <v>0.999903869262197</v>
      </c>
      <c r="AI1361" s="262">
        <v>0.92</v>
      </c>
      <c r="AJ1361" s="260">
        <v>0.979379205556762</v>
      </c>
      <c r="AK1361" s="260">
        <v>0.985870717061109</v>
      </c>
      <c r="AL1361" s="260">
        <v>0.991951062459755</v>
      </c>
      <c r="AM1361" s="260">
        <v>0.985112571606199</v>
      </c>
      <c r="AN1361" s="259">
        <v>0.99</v>
      </c>
      <c r="AO1361" s="264">
        <v>1</v>
      </c>
      <c r="AP1361" s="264">
        <v>1</v>
      </c>
      <c r="AQ1361" s="264">
        <v>1</v>
      </c>
      <c r="AR1361" s="265">
        <v>1</v>
      </c>
      <c r="AS1361" s="286">
        <v>0.0721861525408278</v>
      </c>
      <c r="AT1361" s="267">
        <v>0.0434782608695652</v>
      </c>
      <c r="AU1361" s="268">
        <v>0</v>
      </c>
      <c r="AV1361" s="268">
        <v>0.285714285714286</v>
      </c>
      <c r="AW1361" s="268">
        <v>0.0775862068965517</v>
      </c>
      <c r="AX1361" s="224"/>
      <c r="AY1361" s="222"/>
    </row>
    <row r="1362" ht="15" spans="1:51">
      <c r="A1362" s="220"/>
      <c r="B1362" s="224"/>
      <c r="C1362" s="283" t="s">
        <v>1085</v>
      </c>
      <c r="D1362" s="111" t="s">
        <v>25</v>
      </c>
      <c r="E1362" s="111" t="s">
        <v>1086</v>
      </c>
      <c r="F1362" s="307" t="s">
        <v>1400</v>
      </c>
      <c r="G1362" s="307" t="s">
        <v>1400</v>
      </c>
      <c r="H1362" s="307" t="s">
        <v>1400</v>
      </c>
      <c r="I1362" s="307" t="s">
        <v>1400</v>
      </c>
      <c r="J1362" s="259">
        <v>0.9</v>
      </c>
      <c r="K1362" s="260">
        <v>0.973684210526316</v>
      </c>
      <c r="L1362" s="260">
        <v>1</v>
      </c>
      <c r="M1362" s="261">
        <v>1</v>
      </c>
      <c r="N1362" s="261">
        <v>0.956195244055069</v>
      </c>
      <c r="O1362" s="262">
        <v>0.9</v>
      </c>
      <c r="P1362" s="263">
        <v>0.973475609756098</v>
      </c>
      <c r="Q1362" s="260">
        <v>0.951982378854626</v>
      </c>
      <c r="R1362" s="260">
        <v>0.980368098159509</v>
      </c>
      <c r="S1362" s="260">
        <v>0.97757712187331</v>
      </c>
      <c r="T1362" s="262">
        <v>0.9</v>
      </c>
      <c r="U1362" s="260">
        <v>0.955487804878049</v>
      </c>
      <c r="V1362" s="260">
        <v>0.948458149779736</v>
      </c>
      <c r="W1362" s="260">
        <v>0.962576687116564</v>
      </c>
      <c r="X1362" s="260">
        <v>0.957153816165097</v>
      </c>
      <c r="Y1362" s="262">
        <v>0.92</v>
      </c>
      <c r="Z1362" s="262" t="s">
        <v>33</v>
      </c>
      <c r="AA1362" s="262">
        <v>0</v>
      </c>
      <c r="AB1362" s="262" t="s">
        <v>33</v>
      </c>
      <c r="AC1362" s="262">
        <v>0.5</v>
      </c>
      <c r="AD1362" s="262">
        <v>0.92</v>
      </c>
      <c r="AE1362" s="260">
        <v>0.996774193548387</v>
      </c>
      <c r="AF1362" s="260">
        <v>0.998727735368957</v>
      </c>
      <c r="AG1362" s="260">
        <v>0.979094076655052</v>
      </c>
      <c r="AH1362" s="260">
        <v>0.997881310128635</v>
      </c>
      <c r="AI1362" s="262">
        <v>0.92</v>
      </c>
      <c r="AJ1362" s="260">
        <v>0.979573170731707</v>
      </c>
      <c r="AK1362" s="260">
        <v>0.980625275209159</v>
      </c>
      <c r="AL1362" s="260">
        <v>0.986196319018405</v>
      </c>
      <c r="AM1362" s="260">
        <v>0.985965971252877</v>
      </c>
      <c r="AN1362" s="259">
        <v>0.99</v>
      </c>
      <c r="AO1362" s="264">
        <v>1</v>
      </c>
      <c r="AP1362" s="264">
        <v>1</v>
      </c>
      <c r="AQ1362" s="264">
        <v>1</v>
      </c>
      <c r="AR1362" s="265">
        <v>1</v>
      </c>
      <c r="AS1362" s="286">
        <v>0.0721861525408278</v>
      </c>
      <c r="AT1362" s="267">
        <v>0</v>
      </c>
      <c r="AU1362" s="268">
        <v>0.125</v>
      </c>
      <c r="AV1362" s="268">
        <v>0.0769230769230769</v>
      </c>
      <c r="AW1362" s="268">
        <v>0.074792243767313</v>
      </c>
      <c r="AX1362" s="224"/>
      <c r="AY1362" s="222"/>
    </row>
    <row r="1363" ht="15" spans="1:51">
      <c r="A1363" s="220"/>
      <c r="B1363" s="224"/>
      <c r="C1363" s="283" t="s">
        <v>1085</v>
      </c>
      <c r="D1363" s="111" t="s">
        <v>25</v>
      </c>
      <c r="E1363" s="111" t="s">
        <v>1086</v>
      </c>
      <c r="F1363" s="307" t="s">
        <v>1401</v>
      </c>
      <c r="G1363" s="307" t="s">
        <v>1401</v>
      </c>
      <c r="H1363" s="307" t="s">
        <v>1401</v>
      </c>
      <c r="I1363" s="307" t="s">
        <v>1401</v>
      </c>
      <c r="J1363" s="259">
        <v>0.9</v>
      </c>
      <c r="K1363" s="260">
        <v>1</v>
      </c>
      <c r="L1363" s="260">
        <v>1</v>
      </c>
      <c r="M1363" s="261">
        <v>1</v>
      </c>
      <c r="N1363" s="261">
        <v>0.983850931677019</v>
      </c>
      <c r="O1363" s="262">
        <v>0.9</v>
      </c>
      <c r="P1363" s="263">
        <v>0.986754966887417</v>
      </c>
      <c r="Q1363" s="260">
        <v>0.989068441064639</v>
      </c>
      <c r="R1363" s="260">
        <v>0.992356264539714</v>
      </c>
      <c r="S1363" s="260">
        <v>0.990392192100861</v>
      </c>
      <c r="T1363" s="262">
        <v>0.9</v>
      </c>
      <c r="U1363" s="260">
        <v>0.956291390728477</v>
      </c>
      <c r="V1363" s="260">
        <v>0.944866920152091</v>
      </c>
      <c r="W1363" s="260">
        <v>0.96078431372549</v>
      </c>
      <c r="X1363" s="260">
        <v>0.953039246858454</v>
      </c>
      <c r="Y1363" s="262">
        <v>0.92</v>
      </c>
      <c r="Z1363" s="262">
        <v>0</v>
      </c>
      <c r="AA1363" s="262" t="s">
        <v>33</v>
      </c>
      <c r="AB1363" s="262" t="s">
        <v>33</v>
      </c>
      <c r="AC1363" s="262">
        <v>0.25</v>
      </c>
      <c r="AD1363" s="262">
        <v>0.92</v>
      </c>
      <c r="AE1363" s="260">
        <v>1</v>
      </c>
      <c r="AF1363" s="260">
        <v>1</v>
      </c>
      <c r="AG1363" s="260">
        <v>0.998857795545403</v>
      </c>
      <c r="AH1363" s="260">
        <v>0.999008614042431</v>
      </c>
      <c r="AI1363" s="262">
        <v>0.92</v>
      </c>
      <c r="AJ1363" s="260">
        <v>0.980813761164406</v>
      </c>
      <c r="AK1363" s="260">
        <v>0.981463878326996</v>
      </c>
      <c r="AL1363" s="260">
        <v>0.98670654702559</v>
      </c>
      <c r="AM1363" s="260">
        <v>0.989079649442924</v>
      </c>
      <c r="AN1363" s="259">
        <v>0.99</v>
      </c>
      <c r="AO1363" s="264">
        <v>1</v>
      </c>
      <c r="AP1363" s="264">
        <v>1</v>
      </c>
      <c r="AQ1363" s="264">
        <v>1</v>
      </c>
      <c r="AR1363" s="265">
        <v>1</v>
      </c>
      <c r="AS1363" s="286">
        <v>0.0721861525408278</v>
      </c>
      <c r="AT1363" s="267">
        <v>0.142857142857143</v>
      </c>
      <c r="AU1363" s="268">
        <v>0.0625</v>
      </c>
      <c r="AV1363" s="268">
        <v>0.210526315789474</v>
      </c>
      <c r="AW1363" s="268">
        <v>0.0345744680851064</v>
      </c>
      <c r="AX1363" s="224"/>
      <c r="AY1363" s="222"/>
    </row>
    <row r="1364" ht="15" spans="1:51">
      <c r="A1364" s="220"/>
      <c r="B1364" s="224"/>
      <c r="C1364" s="283" t="s">
        <v>1085</v>
      </c>
      <c r="D1364" s="111" t="s">
        <v>25</v>
      </c>
      <c r="E1364" s="111" t="s">
        <v>1086</v>
      </c>
      <c r="F1364" s="307" t="s">
        <v>1402</v>
      </c>
      <c r="G1364" s="307" t="s">
        <v>1402</v>
      </c>
      <c r="H1364" s="307" t="s">
        <v>1402</v>
      </c>
      <c r="I1364" s="307" t="s">
        <v>1402</v>
      </c>
      <c r="J1364" s="259">
        <v>0.9</v>
      </c>
      <c r="K1364" s="260">
        <v>0.923076923076923</v>
      </c>
      <c r="L1364" s="260">
        <v>0.885714285714286</v>
      </c>
      <c r="M1364" s="261">
        <v>0.861111111111111</v>
      </c>
      <c r="N1364" s="261">
        <v>0.919526627218935</v>
      </c>
      <c r="O1364" s="262">
        <v>0.9</v>
      </c>
      <c r="P1364" s="263">
        <v>0.970029004189494</v>
      </c>
      <c r="Q1364" s="260">
        <v>0.954567192730751</v>
      </c>
      <c r="R1364" s="260">
        <v>0.963834868645513</v>
      </c>
      <c r="S1364" s="260">
        <v>0.95832496485238</v>
      </c>
      <c r="T1364" s="262">
        <v>0.9</v>
      </c>
      <c r="U1364" s="260">
        <v>0.922010957138253</v>
      </c>
      <c r="V1364" s="260">
        <v>0.879961740793879</v>
      </c>
      <c r="W1364" s="260">
        <v>0.926305015353122</v>
      </c>
      <c r="X1364" s="260">
        <v>0.921111525550168</v>
      </c>
      <c r="Y1364" s="262">
        <v>0.92</v>
      </c>
      <c r="Z1364" s="262">
        <v>0</v>
      </c>
      <c r="AA1364" s="262" t="s">
        <v>33</v>
      </c>
      <c r="AB1364" s="262" t="s">
        <v>33</v>
      </c>
      <c r="AC1364" s="262">
        <v>0</v>
      </c>
      <c r="AD1364" s="262">
        <v>0.92</v>
      </c>
      <c r="AE1364" s="260">
        <v>0.996447602131439</v>
      </c>
      <c r="AF1364" s="260">
        <v>0.985163204747775</v>
      </c>
      <c r="AG1364" s="260">
        <v>0.995359628770302</v>
      </c>
      <c r="AH1364" s="260">
        <v>0.992606755895475</v>
      </c>
      <c r="AI1364" s="262">
        <v>0.92</v>
      </c>
      <c r="AJ1364" s="260">
        <v>0.959755312298777</v>
      </c>
      <c r="AK1364" s="260">
        <v>0.933046389287422</v>
      </c>
      <c r="AL1364" s="260">
        <v>0.964858410098942</v>
      </c>
      <c r="AM1364" s="260">
        <v>0.967321761583704</v>
      </c>
      <c r="AN1364" s="259">
        <v>0.99</v>
      </c>
      <c r="AO1364" s="264">
        <v>1</v>
      </c>
      <c r="AP1364" s="264">
        <v>1</v>
      </c>
      <c r="AQ1364" s="264">
        <v>1</v>
      </c>
      <c r="AR1364" s="265">
        <v>1</v>
      </c>
      <c r="AS1364" s="286">
        <v>0.0721861525408278</v>
      </c>
      <c r="AT1364" s="267">
        <v>0.133333333333333</v>
      </c>
      <c r="AU1364" s="268">
        <v>0</v>
      </c>
      <c r="AV1364" s="268">
        <v>0.125</v>
      </c>
      <c r="AW1364" s="268">
        <v>0.0328947368421053</v>
      </c>
      <c r="AX1364" s="224"/>
      <c r="AY1364" s="222"/>
    </row>
    <row r="1365" ht="15" spans="1:51">
      <c r="A1365" s="220"/>
      <c r="B1365" s="224"/>
      <c r="C1365" s="283" t="s">
        <v>1085</v>
      </c>
      <c r="D1365" s="111" t="s">
        <v>25</v>
      </c>
      <c r="E1365" s="111" t="s">
        <v>1086</v>
      </c>
      <c r="F1365" s="307" t="s">
        <v>1403</v>
      </c>
      <c r="G1365" s="307" t="s">
        <v>1403</v>
      </c>
      <c r="H1365" s="307" t="s">
        <v>1403</v>
      </c>
      <c r="I1365" s="307" t="s">
        <v>1403</v>
      </c>
      <c r="J1365" s="259">
        <v>0.9</v>
      </c>
      <c r="K1365" s="260">
        <v>1</v>
      </c>
      <c r="L1365" s="260">
        <v>0.956521739130435</v>
      </c>
      <c r="M1365" s="261">
        <v>0.954545454545455</v>
      </c>
      <c r="N1365" s="261">
        <v>0.992753623188406</v>
      </c>
      <c r="O1365" s="262">
        <v>0.9</v>
      </c>
      <c r="P1365" s="263">
        <v>0.99735274652548</v>
      </c>
      <c r="Q1365" s="260">
        <v>0.998988877654196</v>
      </c>
      <c r="R1365" s="260">
        <v>0.994331983805668</v>
      </c>
      <c r="S1365" s="260">
        <v>0.991097481093313</v>
      </c>
      <c r="T1365" s="262">
        <v>0.9</v>
      </c>
      <c r="U1365" s="260">
        <v>0.962938451356717</v>
      </c>
      <c r="V1365" s="260">
        <v>0.958543983822042</v>
      </c>
      <c r="W1365" s="260">
        <v>0.953846153846154</v>
      </c>
      <c r="X1365" s="260">
        <v>0.94774608467814</v>
      </c>
      <c r="Y1365" s="262">
        <v>0.92</v>
      </c>
      <c r="Z1365" s="262">
        <v>0.977272727272727</v>
      </c>
      <c r="AA1365" s="262">
        <v>0.979665071770335</v>
      </c>
      <c r="AB1365" s="262">
        <v>0.984347826086956</v>
      </c>
      <c r="AC1365" s="262">
        <v>0.983819628647215</v>
      </c>
      <c r="AD1365" s="262">
        <v>0.92</v>
      </c>
      <c r="AE1365" s="260">
        <v>0.99625468164794</v>
      </c>
      <c r="AF1365" s="260">
        <v>1</v>
      </c>
      <c r="AG1365" s="260">
        <v>0.99625468164794</v>
      </c>
      <c r="AH1365" s="260">
        <v>0.988202983584046</v>
      </c>
      <c r="AI1365" s="262">
        <v>0.92</v>
      </c>
      <c r="AJ1365" s="260">
        <v>0.98443868099296</v>
      </c>
      <c r="AK1365" s="260">
        <v>0.984657534246575</v>
      </c>
      <c r="AL1365" s="260">
        <v>0.99060773480663</v>
      </c>
      <c r="AM1365" s="260">
        <v>0.989004732590827</v>
      </c>
      <c r="AN1365" s="259">
        <v>0.99</v>
      </c>
      <c r="AO1365" s="264">
        <v>1</v>
      </c>
      <c r="AP1365" s="264">
        <v>1</v>
      </c>
      <c r="AQ1365" s="264">
        <v>1</v>
      </c>
      <c r="AR1365" s="265">
        <v>1</v>
      </c>
      <c r="AS1365" s="286">
        <v>0.0721861525408278</v>
      </c>
      <c r="AT1365" s="267">
        <v>0</v>
      </c>
      <c r="AU1365" s="268">
        <v>0.153846153846154</v>
      </c>
      <c r="AV1365" s="268">
        <v>0</v>
      </c>
      <c r="AW1365" s="268">
        <v>0.0789473684210526</v>
      </c>
      <c r="AX1365" s="224"/>
      <c r="AY1365" s="222"/>
    </row>
    <row r="1366" ht="15" spans="1:51">
      <c r="A1366" s="220"/>
      <c r="B1366" s="224"/>
      <c r="C1366" s="283" t="s">
        <v>1085</v>
      </c>
      <c r="D1366" s="111" t="s">
        <v>25</v>
      </c>
      <c r="E1366" s="111" t="s">
        <v>1086</v>
      </c>
      <c r="F1366" s="307" t="s">
        <v>1404</v>
      </c>
      <c r="G1366" s="307" t="s">
        <v>1404</v>
      </c>
      <c r="H1366" s="307" t="s">
        <v>1404</v>
      </c>
      <c r="I1366" s="307" t="s">
        <v>1404</v>
      </c>
      <c r="J1366" s="259">
        <v>0.9</v>
      </c>
      <c r="K1366" s="260">
        <v>0.973684210526316</v>
      </c>
      <c r="L1366" s="260">
        <v>1</v>
      </c>
      <c r="M1366" s="261">
        <v>0.864864864864865</v>
      </c>
      <c r="N1366" s="261">
        <v>0.984409799554566</v>
      </c>
      <c r="O1366" s="262">
        <v>0.9</v>
      </c>
      <c r="P1366" s="263">
        <v>0.982568480967627</v>
      </c>
      <c r="Q1366" s="260">
        <v>0.998781230956734</v>
      </c>
      <c r="R1366" s="260">
        <v>0.991502683363149</v>
      </c>
      <c r="S1366" s="260">
        <v>0.977549855578809</v>
      </c>
      <c r="T1366" s="262">
        <v>0.9</v>
      </c>
      <c r="U1366" s="260">
        <v>0.931696905016009</v>
      </c>
      <c r="V1366" s="260">
        <v>0.94576477757465</v>
      </c>
      <c r="W1366" s="260">
        <v>0.944543828264758</v>
      </c>
      <c r="X1366" s="260">
        <v>0.927772108549389</v>
      </c>
      <c r="Y1366" s="262">
        <v>0.92</v>
      </c>
      <c r="Z1366" s="262">
        <v>0.94710114261532</v>
      </c>
      <c r="AA1366" s="262">
        <v>0.969739619985925</v>
      </c>
      <c r="AB1366" s="262">
        <v>0.959363957597173</v>
      </c>
      <c r="AC1366" s="262">
        <v>0.961758797708504</v>
      </c>
      <c r="AD1366" s="262">
        <v>0.92</v>
      </c>
      <c r="AE1366" s="260">
        <v>1</v>
      </c>
      <c r="AF1366" s="260">
        <v>0.999090909090909</v>
      </c>
      <c r="AG1366" s="260">
        <v>1</v>
      </c>
      <c r="AH1366" s="260">
        <v>0.999354838709677</v>
      </c>
      <c r="AI1366" s="262">
        <v>0.92</v>
      </c>
      <c r="AJ1366" s="260">
        <v>0.96366447622729</v>
      </c>
      <c r="AK1366" s="260">
        <v>0.973546701502286</v>
      </c>
      <c r="AL1366" s="260">
        <v>0.973871733966746</v>
      </c>
      <c r="AM1366" s="260">
        <v>0.975505379850016</v>
      </c>
      <c r="AN1366" s="259">
        <v>0.99</v>
      </c>
      <c r="AO1366" s="264">
        <v>1</v>
      </c>
      <c r="AP1366" s="264">
        <v>1</v>
      </c>
      <c r="AQ1366" s="264">
        <v>1</v>
      </c>
      <c r="AR1366" s="265">
        <v>1</v>
      </c>
      <c r="AS1366" s="286">
        <v>0.0721861525408278</v>
      </c>
      <c r="AT1366" s="267">
        <v>0</v>
      </c>
      <c r="AU1366" s="268">
        <v>0.0476190476190476</v>
      </c>
      <c r="AV1366" s="268">
        <v>0</v>
      </c>
      <c r="AW1366" s="268">
        <v>0.0515463917525773</v>
      </c>
      <c r="AX1366" s="224"/>
      <c r="AY1366" s="222"/>
    </row>
    <row r="1367" ht="15" spans="1:51">
      <c r="A1367" s="220"/>
      <c r="B1367" s="224"/>
      <c r="C1367" s="283" t="s">
        <v>1085</v>
      </c>
      <c r="D1367" s="111" t="s">
        <v>25</v>
      </c>
      <c r="E1367" s="111" t="s">
        <v>1086</v>
      </c>
      <c r="F1367" s="307" t="s">
        <v>1405</v>
      </c>
      <c r="G1367" s="307" t="s">
        <v>1405</v>
      </c>
      <c r="H1367" s="307" t="s">
        <v>1405</v>
      </c>
      <c r="I1367" s="307" t="s">
        <v>1405</v>
      </c>
      <c r="J1367" s="259">
        <v>0.9</v>
      </c>
      <c r="K1367" s="260">
        <v>1</v>
      </c>
      <c r="L1367" s="260">
        <v>0.941176470588235</v>
      </c>
      <c r="M1367" s="261">
        <v>0.933333333333333</v>
      </c>
      <c r="N1367" s="261">
        <v>0.982587064676617</v>
      </c>
      <c r="O1367" s="262">
        <v>0.9</v>
      </c>
      <c r="P1367" s="263">
        <v>0.979206049149338</v>
      </c>
      <c r="Q1367" s="260">
        <v>0.993131868131868</v>
      </c>
      <c r="R1367" s="260">
        <v>0.990249187432286</v>
      </c>
      <c r="S1367" s="260">
        <v>0.986735383575532</v>
      </c>
      <c r="T1367" s="262">
        <v>0.9</v>
      </c>
      <c r="U1367" s="260">
        <v>0.901701323251418</v>
      </c>
      <c r="V1367" s="260">
        <v>0.90521978021978</v>
      </c>
      <c r="W1367" s="260">
        <v>0.907908992416035</v>
      </c>
      <c r="X1367" s="260">
        <v>0.916525853328827</v>
      </c>
      <c r="Y1367" s="262">
        <v>0.92</v>
      </c>
      <c r="Z1367" s="262">
        <v>0.940382452193476</v>
      </c>
      <c r="AA1367" s="262">
        <v>0.900505902192243</v>
      </c>
      <c r="AB1367" s="262">
        <v>0.905797101449275</v>
      </c>
      <c r="AC1367" s="262">
        <v>0.942792792792793</v>
      </c>
      <c r="AD1367" s="262">
        <v>0.92</v>
      </c>
      <c r="AE1367" s="260">
        <v>0.998796630565584</v>
      </c>
      <c r="AF1367" s="260">
        <v>0.993933265925177</v>
      </c>
      <c r="AG1367" s="260">
        <v>1</v>
      </c>
      <c r="AH1367" s="260">
        <v>0.997467012252592</v>
      </c>
      <c r="AI1367" s="262">
        <v>0.92</v>
      </c>
      <c r="AJ1367" s="260">
        <v>0.94917864476386</v>
      </c>
      <c r="AK1367" s="260">
        <v>0.927327781983346</v>
      </c>
      <c r="AL1367" s="260">
        <v>0.952879581151832</v>
      </c>
      <c r="AM1367" s="260">
        <v>0.963022467038992</v>
      </c>
      <c r="AN1367" s="259">
        <v>0.99</v>
      </c>
      <c r="AO1367" s="264">
        <v>1</v>
      </c>
      <c r="AP1367" s="264">
        <v>1</v>
      </c>
      <c r="AQ1367" s="264">
        <v>1</v>
      </c>
      <c r="AR1367" s="265">
        <v>1</v>
      </c>
      <c r="AS1367" s="286">
        <v>0.0721861525408278</v>
      </c>
      <c r="AT1367" s="267">
        <v>0.25</v>
      </c>
      <c r="AU1367" s="268">
        <v>0.222222222222222</v>
      </c>
      <c r="AV1367" s="268">
        <v>0.125</v>
      </c>
      <c r="AW1367" s="268">
        <v>0.0873362445414847</v>
      </c>
      <c r="AX1367" s="224"/>
      <c r="AY1367" s="222"/>
    </row>
    <row r="1368" ht="15" spans="1:51">
      <c r="A1368" s="220"/>
      <c r="B1368" s="224"/>
      <c r="C1368" s="283" t="s">
        <v>1085</v>
      </c>
      <c r="D1368" s="111" t="s">
        <v>25</v>
      </c>
      <c r="E1368" s="111" t="s">
        <v>1086</v>
      </c>
      <c r="F1368" s="307" t="s">
        <v>1406</v>
      </c>
      <c r="G1368" s="307" t="s">
        <v>1406</v>
      </c>
      <c r="H1368" s="307" t="s">
        <v>1406</v>
      </c>
      <c r="I1368" s="307" t="s">
        <v>1406</v>
      </c>
      <c r="J1368" s="259">
        <v>0.9</v>
      </c>
      <c r="K1368" s="260">
        <v>0.931818181818182</v>
      </c>
      <c r="L1368" s="260">
        <v>0.948717948717949</v>
      </c>
      <c r="M1368" s="261">
        <v>0.785714285714286</v>
      </c>
      <c r="N1368" s="261">
        <v>0.948186528497409</v>
      </c>
      <c r="O1368" s="262">
        <v>0.9</v>
      </c>
      <c r="P1368" s="263">
        <v>0.915527950310559</v>
      </c>
      <c r="Q1368" s="260">
        <v>0.972871842843779</v>
      </c>
      <c r="R1368" s="260">
        <v>0.957074721780604</v>
      </c>
      <c r="S1368" s="260">
        <v>0.97682740504463</v>
      </c>
      <c r="T1368" s="262">
        <v>0.9</v>
      </c>
      <c r="U1368" s="260">
        <v>0.89472049689441</v>
      </c>
      <c r="V1368" s="260">
        <v>0.898971000935454</v>
      </c>
      <c r="W1368" s="260">
        <v>0.917329093799682</v>
      </c>
      <c r="X1368" s="260">
        <v>0.914171603184389</v>
      </c>
      <c r="Y1368" s="262">
        <v>0.92</v>
      </c>
      <c r="Z1368" s="262">
        <v>0</v>
      </c>
      <c r="AA1368" s="262">
        <v>0</v>
      </c>
      <c r="AB1368" s="262" t="s">
        <v>33</v>
      </c>
      <c r="AC1368" s="262">
        <v>0</v>
      </c>
      <c r="AD1368" s="262">
        <v>0.92</v>
      </c>
      <c r="AE1368" s="260">
        <v>1</v>
      </c>
      <c r="AF1368" s="260">
        <v>1</v>
      </c>
      <c r="AG1368" s="260">
        <v>1</v>
      </c>
      <c r="AH1368" s="260">
        <v>0.999939646327479</v>
      </c>
      <c r="AI1368" s="262">
        <v>0.92</v>
      </c>
      <c r="AJ1368" s="260">
        <v>0.963365414467557</v>
      </c>
      <c r="AK1368" s="260">
        <v>0.953249181860683</v>
      </c>
      <c r="AL1368" s="260">
        <v>0.972019077901431</v>
      </c>
      <c r="AM1368" s="260">
        <v>0.975206722328692</v>
      </c>
      <c r="AN1368" s="259">
        <v>0.99</v>
      </c>
      <c r="AO1368" s="264">
        <v>1</v>
      </c>
      <c r="AP1368" s="264">
        <v>1</v>
      </c>
      <c r="AQ1368" s="264">
        <v>1</v>
      </c>
      <c r="AR1368" s="265">
        <v>1</v>
      </c>
      <c r="AS1368" s="286">
        <v>0.0721861525408278</v>
      </c>
      <c r="AT1368" s="267">
        <v>0.111111111111111</v>
      </c>
      <c r="AU1368" s="268">
        <v>0</v>
      </c>
      <c r="AV1368" s="268">
        <v>0</v>
      </c>
      <c r="AW1368" s="268">
        <v>0.0700934579439252</v>
      </c>
      <c r="AX1368" s="224"/>
      <c r="AY1368" s="222"/>
    </row>
    <row r="1369" ht="15" spans="1:51">
      <c r="A1369" s="220"/>
      <c r="B1369" s="224"/>
      <c r="C1369" s="283" t="s">
        <v>1085</v>
      </c>
      <c r="D1369" s="111" t="s">
        <v>25</v>
      </c>
      <c r="E1369" s="111" t="s">
        <v>1086</v>
      </c>
      <c r="F1369" s="307" t="s">
        <v>1407</v>
      </c>
      <c r="G1369" s="307" t="s">
        <v>1407</v>
      </c>
      <c r="H1369" s="307" t="s">
        <v>1407</v>
      </c>
      <c r="I1369" s="307" t="s">
        <v>1407</v>
      </c>
      <c r="J1369" s="259">
        <v>0.9</v>
      </c>
      <c r="K1369" s="260">
        <v>0.95</v>
      </c>
      <c r="L1369" s="260">
        <v>0.852941176470588</v>
      </c>
      <c r="M1369" s="261">
        <v>0.861111111111111</v>
      </c>
      <c r="N1369" s="261">
        <v>0.926056338028169</v>
      </c>
      <c r="O1369" s="262">
        <v>0.9</v>
      </c>
      <c r="P1369" s="263">
        <v>0.994516450648056</v>
      </c>
      <c r="Q1369" s="260">
        <v>0.9703125</v>
      </c>
      <c r="R1369" s="260">
        <v>0.992433795712484</v>
      </c>
      <c r="S1369" s="260">
        <v>0.985091771146467</v>
      </c>
      <c r="T1369" s="262">
        <v>0.9</v>
      </c>
      <c r="U1369" s="260">
        <v>0.915752741774676</v>
      </c>
      <c r="V1369" s="260">
        <v>0.9015625</v>
      </c>
      <c r="W1369" s="260">
        <v>0.958385876418663</v>
      </c>
      <c r="X1369" s="260">
        <v>0.899846029767578</v>
      </c>
      <c r="Y1369" s="262">
        <v>0.92</v>
      </c>
      <c r="Z1369" s="262">
        <v>0.962275449101796</v>
      </c>
      <c r="AA1369" s="262">
        <v>0.962524654832347</v>
      </c>
      <c r="AB1369" s="262">
        <v>0.951837769328264</v>
      </c>
      <c r="AC1369" s="262">
        <v>0.958796622097115</v>
      </c>
      <c r="AD1369" s="262">
        <v>0.92</v>
      </c>
      <c r="AE1369" s="260">
        <v>0.993421052631579</v>
      </c>
      <c r="AF1369" s="260">
        <v>0.992407809110629</v>
      </c>
      <c r="AG1369" s="260">
        <v>0.99737532808399</v>
      </c>
      <c r="AH1369" s="260">
        <v>0.988378407733246</v>
      </c>
      <c r="AI1369" s="262">
        <v>0.92</v>
      </c>
      <c r="AJ1369" s="260">
        <v>0.96926842534675</v>
      </c>
      <c r="AK1369" s="260">
        <v>0.969921534437663</v>
      </c>
      <c r="AL1369" s="260">
        <v>0.968</v>
      </c>
      <c r="AM1369" s="260">
        <v>0.968704480883774</v>
      </c>
      <c r="AN1369" s="259">
        <v>0.99</v>
      </c>
      <c r="AO1369" s="264">
        <v>1</v>
      </c>
      <c r="AP1369" s="264">
        <v>1</v>
      </c>
      <c r="AQ1369" s="264">
        <v>1</v>
      </c>
      <c r="AR1369" s="265">
        <v>1</v>
      </c>
      <c r="AS1369" s="286">
        <v>0.0721861525408278</v>
      </c>
      <c r="AT1369" s="267">
        <v>0.181818181818182</v>
      </c>
      <c r="AU1369" s="268">
        <v>0.125</v>
      </c>
      <c r="AV1369" s="268">
        <v>0.0769230769230769</v>
      </c>
      <c r="AW1369" s="268">
        <v>0.0632911392405063</v>
      </c>
      <c r="AX1369" s="224"/>
      <c r="AY1369" s="222"/>
    </row>
    <row r="1370" ht="15" spans="1:51">
      <c r="A1370" s="220"/>
      <c r="B1370" s="224"/>
      <c r="C1370" s="283" t="s">
        <v>1085</v>
      </c>
      <c r="D1370" s="111" t="s">
        <v>25</v>
      </c>
      <c r="E1370" s="111" t="s">
        <v>1086</v>
      </c>
      <c r="F1370" s="307" t="s">
        <v>1408</v>
      </c>
      <c r="G1370" s="307" t="s">
        <v>1408</v>
      </c>
      <c r="H1370" s="307" t="s">
        <v>1408</v>
      </c>
      <c r="I1370" s="307" t="s">
        <v>1408</v>
      </c>
      <c r="J1370" s="259">
        <v>0.9</v>
      </c>
      <c r="K1370" s="260">
        <v>0.959183673469388</v>
      </c>
      <c r="L1370" s="260">
        <v>0.936170212765957</v>
      </c>
      <c r="M1370" s="261">
        <v>0.897959183673469</v>
      </c>
      <c r="N1370" s="261">
        <v>0.949443016281063</v>
      </c>
      <c r="O1370" s="262">
        <v>0.9</v>
      </c>
      <c r="P1370" s="263">
        <v>0.92941998602376</v>
      </c>
      <c r="Q1370" s="260">
        <v>0.91359918200409</v>
      </c>
      <c r="R1370" s="260">
        <v>0.916604338070307</v>
      </c>
      <c r="S1370" s="260">
        <v>0.933713460410116</v>
      </c>
      <c r="T1370" s="262">
        <v>0.9</v>
      </c>
      <c r="U1370" s="260">
        <v>0.891334730957372</v>
      </c>
      <c r="V1370" s="260">
        <v>0.907975460122699</v>
      </c>
      <c r="W1370" s="260">
        <v>0.893044128646223</v>
      </c>
      <c r="X1370" s="260">
        <v>0.896132031473318</v>
      </c>
      <c r="Y1370" s="262">
        <v>0.92</v>
      </c>
      <c r="Z1370" s="262" t="s">
        <v>33</v>
      </c>
      <c r="AA1370" s="262">
        <v>1</v>
      </c>
      <c r="AB1370" s="262" t="s">
        <v>33</v>
      </c>
      <c r="AC1370" s="262">
        <v>1</v>
      </c>
      <c r="AD1370" s="262">
        <v>0.92</v>
      </c>
      <c r="AE1370" s="260">
        <v>0.986440677966102</v>
      </c>
      <c r="AF1370" s="260">
        <v>0.992277992277992</v>
      </c>
      <c r="AG1370" s="260">
        <v>0.987951807228916</v>
      </c>
      <c r="AH1370" s="260">
        <v>0.99426653614879</v>
      </c>
      <c r="AI1370" s="262">
        <v>0.92</v>
      </c>
      <c r="AJ1370" s="260">
        <v>0.947938504542278</v>
      </c>
      <c r="AK1370" s="260">
        <v>0.955544200306592</v>
      </c>
      <c r="AL1370" s="260">
        <v>0.954749439042633</v>
      </c>
      <c r="AM1370" s="260">
        <v>0.959771325409959</v>
      </c>
      <c r="AN1370" s="259">
        <v>0.99</v>
      </c>
      <c r="AO1370" s="264">
        <v>1</v>
      </c>
      <c r="AP1370" s="264">
        <v>1</v>
      </c>
      <c r="AQ1370" s="264">
        <v>1</v>
      </c>
      <c r="AR1370" s="265">
        <v>1</v>
      </c>
      <c r="AS1370" s="286">
        <v>0.0721861525408278</v>
      </c>
      <c r="AT1370" s="267">
        <v>0</v>
      </c>
      <c r="AU1370" s="268">
        <v>0.111111111111111</v>
      </c>
      <c r="AV1370" s="268">
        <v>0</v>
      </c>
      <c r="AW1370" s="268">
        <v>0.0418006430868167</v>
      </c>
      <c r="AX1370" s="224"/>
      <c r="AY1370" s="222"/>
    </row>
    <row r="1371" ht="15" spans="1:51">
      <c r="A1371" s="220"/>
      <c r="B1371" s="224"/>
      <c r="C1371" s="283" t="s">
        <v>1085</v>
      </c>
      <c r="D1371" s="111" t="s">
        <v>25</v>
      </c>
      <c r="E1371" s="111" t="s">
        <v>1086</v>
      </c>
      <c r="F1371" s="307" t="s">
        <v>1409</v>
      </c>
      <c r="G1371" s="307" t="s">
        <v>1409</v>
      </c>
      <c r="H1371" s="307" t="s">
        <v>1409</v>
      </c>
      <c r="I1371" s="307" t="s">
        <v>1409</v>
      </c>
      <c r="J1371" s="259">
        <v>0.9</v>
      </c>
      <c r="K1371" s="260">
        <v>0.95</v>
      </c>
      <c r="L1371" s="260">
        <v>0.882352941176471</v>
      </c>
      <c r="M1371" s="261">
        <v>0.918918918918919</v>
      </c>
      <c r="N1371" s="261">
        <v>0.947735191637631</v>
      </c>
      <c r="O1371" s="262">
        <v>0.9</v>
      </c>
      <c r="P1371" s="263">
        <v>0.919115105426892</v>
      </c>
      <c r="Q1371" s="260">
        <v>0.940786115364982</v>
      </c>
      <c r="R1371" s="260">
        <v>0.937728937728938</v>
      </c>
      <c r="S1371" s="260">
        <v>0.938753842740785</v>
      </c>
      <c r="T1371" s="262">
        <v>0.9</v>
      </c>
      <c r="U1371" s="260">
        <v>0.900449360525406</v>
      </c>
      <c r="V1371" s="260">
        <v>0.898928024502297</v>
      </c>
      <c r="W1371" s="260">
        <v>0.892307692307692</v>
      </c>
      <c r="X1371" s="260">
        <v>0.89536652616233</v>
      </c>
      <c r="Y1371" s="262">
        <v>0.92</v>
      </c>
      <c r="Z1371" s="262">
        <v>0</v>
      </c>
      <c r="AA1371" s="262" t="s">
        <v>33</v>
      </c>
      <c r="AB1371" s="262" t="s">
        <v>33</v>
      </c>
      <c r="AC1371" s="262">
        <v>0</v>
      </c>
      <c r="AD1371" s="262">
        <v>0.92</v>
      </c>
      <c r="AE1371" s="260">
        <v>0.993630573248408</v>
      </c>
      <c r="AF1371" s="260">
        <v>0.995</v>
      </c>
      <c r="AG1371" s="260">
        <v>0.987654320987654</v>
      </c>
      <c r="AH1371" s="260">
        <v>0.963775510204082</v>
      </c>
      <c r="AI1371" s="262">
        <v>0.92</v>
      </c>
      <c r="AJ1371" s="260">
        <v>0.952677029360967</v>
      </c>
      <c r="AK1371" s="260">
        <v>0.961204696273609</v>
      </c>
      <c r="AL1371" s="260">
        <v>0.964835164835165</v>
      </c>
      <c r="AM1371" s="260">
        <v>0.962493463689806</v>
      </c>
      <c r="AN1371" s="259">
        <v>0.99</v>
      </c>
      <c r="AO1371" s="264">
        <v>1</v>
      </c>
      <c r="AP1371" s="264">
        <v>1</v>
      </c>
      <c r="AQ1371" s="264">
        <v>1</v>
      </c>
      <c r="AR1371" s="265">
        <v>1</v>
      </c>
      <c r="AS1371" s="286">
        <v>0.0721861525408278</v>
      </c>
      <c r="AT1371" s="267">
        <v>0</v>
      </c>
      <c r="AU1371" s="268">
        <v>0.125</v>
      </c>
      <c r="AV1371" s="268">
        <v>0.1</v>
      </c>
      <c r="AW1371" s="268">
        <v>0.0368852459016393</v>
      </c>
      <c r="AX1371" s="224"/>
      <c r="AY1371" s="222"/>
    </row>
    <row r="1372" ht="15" spans="1:51">
      <c r="A1372" s="220"/>
      <c r="B1372" s="224"/>
      <c r="C1372" s="283" t="s">
        <v>1085</v>
      </c>
      <c r="D1372" s="111" t="s">
        <v>25</v>
      </c>
      <c r="E1372" s="111" t="s">
        <v>1086</v>
      </c>
      <c r="F1372" s="307" t="s">
        <v>1410</v>
      </c>
      <c r="G1372" s="307" t="s">
        <v>1410</v>
      </c>
      <c r="H1372" s="307" t="s">
        <v>1410</v>
      </c>
      <c r="I1372" s="307" t="s">
        <v>1410</v>
      </c>
      <c r="J1372" s="259">
        <v>0.9</v>
      </c>
      <c r="K1372" s="260">
        <v>1</v>
      </c>
      <c r="L1372" s="260">
        <v>1</v>
      </c>
      <c r="M1372" s="261">
        <v>0.931034482758621</v>
      </c>
      <c r="N1372" s="261">
        <v>0.990502035278155</v>
      </c>
      <c r="O1372" s="262">
        <v>0.9</v>
      </c>
      <c r="P1372" s="263">
        <v>0.991019133151113</v>
      </c>
      <c r="Q1372" s="260">
        <v>0.991836734693878</v>
      </c>
      <c r="R1372" s="260">
        <v>0.992168178070899</v>
      </c>
      <c r="S1372" s="260">
        <v>0.986093725886932</v>
      </c>
      <c r="T1372" s="262">
        <v>0.9</v>
      </c>
      <c r="U1372" s="260">
        <v>0.931276844982429</v>
      </c>
      <c r="V1372" s="260">
        <v>0.938192419825073</v>
      </c>
      <c r="W1372" s="260">
        <v>0.919208573784007</v>
      </c>
      <c r="X1372" s="260">
        <v>0.90478231794098</v>
      </c>
      <c r="Y1372" s="262">
        <v>0.92</v>
      </c>
      <c r="Z1372" s="262" t="s">
        <v>33</v>
      </c>
      <c r="AA1372" s="262" t="s">
        <v>33</v>
      </c>
      <c r="AB1372" s="262" t="s">
        <v>33</v>
      </c>
      <c r="AC1372" s="262">
        <v>1</v>
      </c>
      <c r="AD1372" s="262">
        <v>0.92</v>
      </c>
      <c r="AE1372" s="260">
        <v>1</v>
      </c>
      <c r="AF1372" s="260">
        <v>1</v>
      </c>
      <c r="AG1372" s="260">
        <v>1</v>
      </c>
      <c r="AH1372" s="260">
        <v>0.998078155028828</v>
      </c>
      <c r="AI1372" s="262">
        <v>0.92</v>
      </c>
      <c r="AJ1372" s="260">
        <v>0.967590784849668</v>
      </c>
      <c r="AK1372" s="260">
        <v>0.966763848396501</v>
      </c>
      <c r="AL1372" s="260">
        <v>0.97320692497939</v>
      </c>
      <c r="AM1372" s="260">
        <v>0.971176268861454</v>
      </c>
      <c r="AN1372" s="259">
        <v>0.99</v>
      </c>
      <c r="AO1372" s="264">
        <v>1</v>
      </c>
      <c r="AP1372" s="264">
        <v>1</v>
      </c>
      <c r="AQ1372" s="264">
        <v>1</v>
      </c>
      <c r="AR1372" s="265">
        <v>1</v>
      </c>
      <c r="AS1372" s="286">
        <v>0.0721861525408278</v>
      </c>
      <c r="AT1372" s="267">
        <v>0</v>
      </c>
      <c r="AU1372" s="268">
        <v>0</v>
      </c>
      <c r="AV1372" s="268">
        <v>0</v>
      </c>
      <c r="AW1372" s="268">
        <v>0.0506912442396313</v>
      </c>
      <c r="AX1372" s="224"/>
      <c r="AY1372" s="222"/>
    </row>
    <row r="1373" ht="15" spans="1:51">
      <c r="A1373" s="220"/>
      <c r="B1373" s="224"/>
      <c r="C1373" s="283" t="s">
        <v>1085</v>
      </c>
      <c r="D1373" s="111" t="s">
        <v>25</v>
      </c>
      <c r="E1373" s="111" t="s">
        <v>1086</v>
      </c>
      <c r="F1373" s="307" t="s">
        <v>1411</v>
      </c>
      <c r="G1373" s="307" t="s">
        <v>1411</v>
      </c>
      <c r="H1373" s="307" t="s">
        <v>1411</v>
      </c>
      <c r="I1373" s="307" t="s">
        <v>1411</v>
      </c>
      <c r="J1373" s="259">
        <v>0.9</v>
      </c>
      <c r="K1373" s="260">
        <v>1</v>
      </c>
      <c r="L1373" s="260">
        <v>1</v>
      </c>
      <c r="M1373" s="261">
        <v>1</v>
      </c>
      <c r="N1373" s="261">
        <v>0.984344422700587</v>
      </c>
      <c r="O1373" s="262">
        <v>0.9</v>
      </c>
      <c r="P1373" s="263">
        <v>0.963944076526858</v>
      </c>
      <c r="Q1373" s="260">
        <v>0.971084337349398</v>
      </c>
      <c r="R1373" s="260">
        <v>0.974499089253188</v>
      </c>
      <c r="S1373" s="260">
        <v>0.968952367247086</v>
      </c>
      <c r="T1373" s="262">
        <v>0.9</v>
      </c>
      <c r="U1373" s="260">
        <v>0.937454010301692</v>
      </c>
      <c r="V1373" s="260">
        <v>0.931325301204819</v>
      </c>
      <c r="W1373" s="260">
        <v>0.941712204007286</v>
      </c>
      <c r="X1373" s="260">
        <v>0.948949489135127</v>
      </c>
      <c r="Y1373" s="262">
        <v>0.92</v>
      </c>
      <c r="Z1373" s="262">
        <v>0.955133735979293</v>
      </c>
      <c r="AA1373" s="262">
        <v>0.953410981697171</v>
      </c>
      <c r="AB1373" s="262">
        <v>0.964041095890411</v>
      </c>
      <c r="AC1373" s="262">
        <v>0.962320635903789</v>
      </c>
      <c r="AD1373" s="262">
        <v>0.92</v>
      </c>
      <c r="AE1373" s="260">
        <v>1</v>
      </c>
      <c r="AF1373" s="260">
        <v>1</v>
      </c>
      <c r="AG1373" s="260">
        <v>1</v>
      </c>
      <c r="AH1373" s="260">
        <v>0.99948250879735</v>
      </c>
      <c r="AI1373" s="262">
        <v>0.92</v>
      </c>
      <c r="AJ1373" s="260">
        <v>0.967434471803018</v>
      </c>
      <c r="AK1373" s="260">
        <v>0.972067039106145</v>
      </c>
      <c r="AL1373" s="260">
        <v>0.978002378121284</v>
      </c>
      <c r="AM1373" s="260">
        <v>0.978759035889174</v>
      </c>
      <c r="AN1373" s="259">
        <v>0.99</v>
      </c>
      <c r="AO1373" s="264">
        <v>1</v>
      </c>
      <c r="AP1373" s="264">
        <v>1</v>
      </c>
      <c r="AQ1373" s="264">
        <v>1</v>
      </c>
      <c r="AR1373" s="265">
        <v>1</v>
      </c>
      <c r="AS1373" s="286">
        <v>0.0721861525408278</v>
      </c>
      <c r="AT1373" s="267">
        <v>0</v>
      </c>
      <c r="AU1373" s="268">
        <v>0</v>
      </c>
      <c r="AV1373" s="268">
        <v>0</v>
      </c>
      <c r="AW1373" s="268">
        <v>0.0340136054421769</v>
      </c>
      <c r="AX1373" s="224"/>
      <c r="AY1373" s="222"/>
    </row>
    <row r="1374" ht="15" spans="1:51">
      <c r="A1374" s="220"/>
      <c r="B1374" s="224"/>
      <c r="C1374" s="283" t="s">
        <v>1085</v>
      </c>
      <c r="D1374" s="111" t="s">
        <v>25</v>
      </c>
      <c r="E1374" s="111" t="s">
        <v>1086</v>
      </c>
      <c r="F1374" s="307" t="s">
        <v>1412</v>
      </c>
      <c r="G1374" s="307" t="s">
        <v>1412</v>
      </c>
      <c r="H1374" s="307" t="s">
        <v>1412</v>
      </c>
      <c r="I1374" s="307" t="s">
        <v>1412</v>
      </c>
      <c r="J1374" s="259">
        <v>0.9</v>
      </c>
      <c r="K1374" s="260">
        <v>1</v>
      </c>
      <c r="L1374" s="260">
        <v>1</v>
      </c>
      <c r="M1374" s="261">
        <v>1</v>
      </c>
      <c r="N1374" s="261">
        <v>0.952112676056338</v>
      </c>
      <c r="O1374" s="262">
        <v>0.9</v>
      </c>
      <c r="P1374" s="263">
        <v>0.981203007518797</v>
      </c>
      <c r="Q1374" s="260">
        <v>0.980769230769231</v>
      </c>
      <c r="R1374" s="260">
        <v>0.983796296296296</v>
      </c>
      <c r="S1374" s="260">
        <v>0.980295041806465</v>
      </c>
      <c r="T1374" s="262">
        <v>0.9</v>
      </c>
      <c r="U1374" s="260">
        <v>0.926065162907268</v>
      </c>
      <c r="V1374" s="260">
        <v>0.934615384615385</v>
      </c>
      <c r="W1374" s="260">
        <v>0.9375</v>
      </c>
      <c r="X1374" s="260">
        <v>0.939180912818874</v>
      </c>
      <c r="Y1374" s="262">
        <v>0.92</v>
      </c>
      <c r="Z1374" s="262">
        <v>0.939346811819596</v>
      </c>
      <c r="AA1374" s="262">
        <v>0.938297872340425</v>
      </c>
      <c r="AB1374" s="262">
        <v>0.96742671009772</v>
      </c>
      <c r="AC1374" s="262">
        <v>0.958776486107676</v>
      </c>
      <c r="AD1374" s="262">
        <v>0.92</v>
      </c>
      <c r="AE1374" s="260">
        <v>1</v>
      </c>
      <c r="AF1374" s="260">
        <v>1</v>
      </c>
      <c r="AG1374" s="260">
        <v>0.992307692307692</v>
      </c>
      <c r="AH1374" s="260">
        <v>0.999858587286997</v>
      </c>
      <c r="AI1374" s="262">
        <v>0.92</v>
      </c>
      <c r="AJ1374" s="260">
        <v>0.958362248438584</v>
      </c>
      <c r="AK1374" s="260">
        <v>0.955555555555556</v>
      </c>
      <c r="AL1374" s="260">
        <v>0.974380871050384</v>
      </c>
      <c r="AM1374" s="260">
        <v>0.97460368812682</v>
      </c>
      <c r="AN1374" s="259">
        <v>0.99</v>
      </c>
      <c r="AO1374" s="264">
        <v>1</v>
      </c>
      <c r="AP1374" s="264">
        <v>1</v>
      </c>
      <c r="AQ1374" s="264">
        <v>1</v>
      </c>
      <c r="AR1374" s="265">
        <v>1</v>
      </c>
      <c r="AS1374" s="286">
        <v>0.0721861525408278</v>
      </c>
      <c r="AT1374" s="267">
        <v>0</v>
      </c>
      <c r="AU1374" s="268">
        <v>0.25</v>
      </c>
      <c r="AV1374" s="268">
        <v>0</v>
      </c>
      <c r="AW1374" s="268">
        <v>0.0638297872340425</v>
      </c>
      <c r="AX1374" s="224"/>
      <c r="AY1374" s="222"/>
    </row>
    <row r="1375" ht="15" spans="1:51">
      <c r="A1375" s="220"/>
      <c r="B1375" s="224"/>
      <c r="C1375" s="283" t="s">
        <v>1085</v>
      </c>
      <c r="D1375" s="111" t="s">
        <v>25</v>
      </c>
      <c r="E1375" s="111" t="s">
        <v>1086</v>
      </c>
      <c r="F1375" s="307" t="s">
        <v>1413</v>
      </c>
      <c r="G1375" s="307" t="s">
        <v>1413</v>
      </c>
      <c r="H1375" s="307" t="s">
        <v>1413</v>
      </c>
      <c r="I1375" s="307" t="s">
        <v>1413</v>
      </c>
      <c r="J1375" s="259">
        <v>0.9</v>
      </c>
      <c r="K1375" s="260">
        <v>1</v>
      </c>
      <c r="L1375" s="260">
        <v>0.9</v>
      </c>
      <c r="M1375" s="261">
        <v>1</v>
      </c>
      <c r="N1375" s="261">
        <v>0.968</v>
      </c>
      <c r="O1375" s="262">
        <v>0.9</v>
      </c>
      <c r="P1375" s="263">
        <v>0.936755468919212</v>
      </c>
      <c r="Q1375" s="260">
        <v>0.920385232744783</v>
      </c>
      <c r="R1375" s="260">
        <v>0.953770197486535</v>
      </c>
      <c r="S1375" s="260">
        <v>0.942628172577116</v>
      </c>
      <c r="T1375" s="262">
        <v>0.9</v>
      </c>
      <c r="U1375" s="260">
        <v>0.915962746372103</v>
      </c>
      <c r="V1375" s="260">
        <v>0.912359550561798</v>
      </c>
      <c r="W1375" s="260">
        <v>0.928635547576302</v>
      </c>
      <c r="X1375" s="260">
        <v>0.92180849590531</v>
      </c>
      <c r="Y1375" s="262">
        <v>0.92</v>
      </c>
      <c r="Z1375" s="262">
        <v>0</v>
      </c>
      <c r="AA1375" s="262">
        <v>0</v>
      </c>
      <c r="AB1375" s="262" t="s">
        <v>33</v>
      </c>
      <c r="AC1375" s="262">
        <v>0.877614252517428</v>
      </c>
      <c r="AD1375" s="262">
        <v>0.92</v>
      </c>
      <c r="AE1375" s="260">
        <v>0.994350282485876</v>
      </c>
      <c r="AF1375" s="260">
        <v>0.991547807712626</v>
      </c>
      <c r="AG1375" s="260">
        <v>0.995871180842279</v>
      </c>
      <c r="AH1375" s="260">
        <v>0.994239013933548</v>
      </c>
      <c r="AI1375" s="262">
        <v>0.92</v>
      </c>
      <c r="AJ1375" s="260">
        <v>0.975102836111712</v>
      </c>
      <c r="AK1375" s="260">
        <v>0.969833119383825</v>
      </c>
      <c r="AL1375" s="260">
        <v>0.975314183123878</v>
      </c>
      <c r="AM1375" s="260">
        <v>0.979233955584752</v>
      </c>
      <c r="AN1375" s="259">
        <v>0.99</v>
      </c>
      <c r="AO1375" s="264">
        <v>1</v>
      </c>
      <c r="AP1375" s="264">
        <v>1</v>
      </c>
      <c r="AQ1375" s="264">
        <v>1</v>
      </c>
      <c r="AR1375" s="265">
        <v>1</v>
      </c>
      <c r="AS1375" s="286">
        <v>0.0721861525408278</v>
      </c>
      <c r="AT1375" s="267">
        <v>0</v>
      </c>
      <c r="AU1375" s="268">
        <v>0</v>
      </c>
      <c r="AV1375" s="268">
        <v>0</v>
      </c>
      <c r="AW1375" s="268">
        <v>0.0303030303030303</v>
      </c>
      <c r="AX1375" s="224"/>
      <c r="AY1375" s="222"/>
    </row>
    <row r="1376" ht="15" spans="1:51">
      <c r="A1376" s="220"/>
      <c r="B1376" s="224"/>
      <c r="C1376" s="283" t="s">
        <v>1085</v>
      </c>
      <c r="D1376" s="111" t="s">
        <v>25</v>
      </c>
      <c r="E1376" s="111" t="s">
        <v>1086</v>
      </c>
      <c r="F1376" s="307" t="s">
        <v>1414</v>
      </c>
      <c r="G1376" s="307" t="s">
        <v>1414</v>
      </c>
      <c r="H1376" s="307" t="s">
        <v>1414</v>
      </c>
      <c r="I1376" s="307" t="s">
        <v>1414</v>
      </c>
      <c r="J1376" s="259">
        <v>0.9</v>
      </c>
      <c r="K1376" s="260">
        <v>0.945945945945946</v>
      </c>
      <c r="L1376" s="260">
        <v>0.936507936507937</v>
      </c>
      <c r="M1376" s="261">
        <v>0.939393939393939</v>
      </c>
      <c r="N1376" s="261">
        <v>0.957541191381496</v>
      </c>
      <c r="O1376" s="262">
        <v>0.9</v>
      </c>
      <c r="P1376" s="263">
        <v>0.964593735814798</v>
      </c>
      <c r="Q1376" s="260">
        <v>0.981359223300971</v>
      </c>
      <c r="R1376" s="260">
        <v>0.976239366383104</v>
      </c>
      <c r="S1376" s="260">
        <v>0.974232789015648</v>
      </c>
      <c r="T1376" s="262">
        <v>0.9</v>
      </c>
      <c r="U1376" s="260">
        <v>0.909668633681344</v>
      </c>
      <c r="V1376" s="260">
        <v>0.921165048543689</v>
      </c>
      <c r="W1376" s="260">
        <v>0.914051041361103</v>
      </c>
      <c r="X1376" s="260">
        <v>0.922485326856912</v>
      </c>
      <c r="Y1376" s="262">
        <v>0.92</v>
      </c>
      <c r="Z1376" s="262">
        <v>0.925</v>
      </c>
      <c r="AA1376" s="262">
        <v>0.917530631479736</v>
      </c>
      <c r="AB1376" s="262">
        <v>0.929893438025799</v>
      </c>
      <c r="AC1376" s="262">
        <v>0.938849430699696</v>
      </c>
      <c r="AD1376" s="262">
        <v>0.92</v>
      </c>
      <c r="AE1376" s="260">
        <v>0.998338180307437</v>
      </c>
      <c r="AF1376" s="260">
        <v>0.998244382022472</v>
      </c>
      <c r="AG1376" s="260">
        <v>0.994652406417112</v>
      </c>
      <c r="AH1376" s="260">
        <v>0.995574784171951</v>
      </c>
      <c r="AI1376" s="262">
        <v>0.92</v>
      </c>
      <c r="AJ1376" s="260">
        <v>0.943824499112351</v>
      </c>
      <c r="AK1376" s="260">
        <v>0.946348733233979</v>
      </c>
      <c r="AL1376" s="260">
        <v>0.954545454545455</v>
      </c>
      <c r="AM1376" s="260">
        <v>0.960034310766592</v>
      </c>
      <c r="AN1376" s="259">
        <v>0.99</v>
      </c>
      <c r="AO1376" s="264">
        <v>1</v>
      </c>
      <c r="AP1376" s="264">
        <v>1</v>
      </c>
      <c r="AQ1376" s="264">
        <v>1</v>
      </c>
      <c r="AR1376" s="265">
        <v>1</v>
      </c>
      <c r="AS1376" s="286">
        <v>0.0721861525408278</v>
      </c>
      <c r="AT1376" s="267">
        <v>0.0779220779220779</v>
      </c>
      <c r="AU1376" s="268">
        <v>0.105263157894737</v>
      </c>
      <c r="AV1376" s="268">
        <v>0.116883116883117</v>
      </c>
      <c r="AW1376" s="268">
        <v>0.0480397570403092</v>
      </c>
      <c r="AX1376" s="224"/>
      <c r="AY1376" s="222"/>
    </row>
    <row r="1377" ht="15" spans="1:51">
      <c r="A1377" s="220"/>
      <c r="B1377" s="224"/>
      <c r="C1377" s="283" t="s">
        <v>1085</v>
      </c>
      <c r="D1377" s="111" t="s">
        <v>25</v>
      </c>
      <c r="E1377" s="111" t="s">
        <v>1086</v>
      </c>
      <c r="F1377" s="307" t="s">
        <v>1415</v>
      </c>
      <c r="G1377" s="307" t="s">
        <v>1415</v>
      </c>
      <c r="H1377" s="307" t="s">
        <v>1415</v>
      </c>
      <c r="I1377" s="307" t="s">
        <v>1415</v>
      </c>
      <c r="J1377" s="259">
        <v>0.9</v>
      </c>
      <c r="K1377" s="260">
        <v>0.938461538461538</v>
      </c>
      <c r="L1377" s="260">
        <v>0.949152542372881</v>
      </c>
      <c r="M1377" s="261">
        <v>0.966101694915254</v>
      </c>
      <c r="N1377" s="261">
        <v>0.941338854382333</v>
      </c>
      <c r="O1377" s="262">
        <v>0.9</v>
      </c>
      <c r="P1377" s="263">
        <v>0.919914953933381</v>
      </c>
      <c r="Q1377" s="260">
        <v>0.935163996948894</v>
      </c>
      <c r="R1377" s="260">
        <v>0.92109303039607</v>
      </c>
      <c r="S1377" s="260">
        <v>0.904525984991668</v>
      </c>
      <c r="T1377" s="262">
        <v>0.9</v>
      </c>
      <c r="U1377" s="260">
        <v>0.904559414127097</v>
      </c>
      <c r="V1377" s="260">
        <v>0.894355453852021</v>
      </c>
      <c r="W1377" s="260">
        <v>0.860607921400061</v>
      </c>
      <c r="X1377" s="260">
        <v>0.857968842613821</v>
      </c>
      <c r="Y1377" s="262">
        <v>0.92</v>
      </c>
      <c r="Z1377" s="262">
        <v>0.914044289044289</v>
      </c>
      <c r="AA1377" s="262">
        <v>0.911267605633803</v>
      </c>
      <c r="AB1377" s="262">
        <v>0.855611601513241</v>
      </c>
      <c r="AC1377" s="262">
        <v>0.897936672722554</v>
      </c>
      <c r="AD1377" s="262">
        <v>0.92</v>
      </c>
      <c r="AE1377" s="260">
        <v>0.98580352072686</v>
      </c>
      <c r="AF1377" s="260">
        <v>0.995583489043656</v>
      </c>
      <c r="AG1377" s="260">
        <v>0.992097701149425</v>
      </c>
      <c r="AH1377" s="260">
        <v>0.994817577288963</v>
      </c>
      <c r="AI1377" s="262">
        <v>0.92</v>
      </c>
      <c r="AJ1377" s="260">
        <v>0.940117416829746</v>
      </c>
      <c r="AK1377" s="260">
        <v>0.942141805175678</v>
      </c>
      <c r="AL1377" s="260">
        <v>0.927141382868937</v>
      </c>
      <c r="AM1377" s="260">
        <v>0.937487176432434</v>
      </c>
      <c r="AN1377" s="259">
        <v>0.99</v>
      </c>
      <c r="AO1377" s="264">
        <v>1</v>
      </c>
      <c r="AP1377" s="264">
        <v>1</v>
      </c>
      <c r="AQ1377" s="264">
        <v>1</v>
      </c>
      <c r="AR1377" s="265">
        <v>1</v>
      </c>
      <c r="AS1377" s="286">
        <v>0.0721861525408278</v>
      </c>
      <c r="AT1377" s="267">
        <v>0.0909090909090909</v>
      </c>
      <c r="AU1377" s="268">
        <v>0.04</v>
      </c>
      <c r="AV1377" s="268">
        <v>0.172413793103448</v>
      </c>
      <c r="AW1377" s="268">
        <v>0.106927710843373</v>
      </c>
      <c r="AX1377" s="224"/>
      <c r="AY1377" s="222"/>
    </row>
    <row r="1378" ht="15" spans="1:51">
      <c r="A1378" s="220"/>
      <c r="B1378" s="224"/>
      <c r="C1378" s="283" t="s">
        <v>1085</v>
      </c>
      <c r="D1378" s="111" t="s">
        <v>25</v>
      </c>
      <c r="E1378" s="111" t="s">
        <v>1086</v>
      </c>
      <c r="F1378" s="307" t="s">
        <v>1416</v>
      </c>
      <c r="G1378" s="307" t="s">
        <v>1416</v>
      </c>
      <c r="H1378" s="307" t="s">
        <v>1416</v>
      </c>
      <c r="I1378" s="307" t="s">
        <v>1416</v>
      </c>
      <c r="J1378" s="259">
        <v>0.9</v>
      </c>
      <c r="K1378" s="260">
        <v>0.916666666666667</v>
      </c>
      <c r="L1378" s="260">
        <v>0.909090909090909</v>
      </c>
      <c r="M1378" s="261">
        <v>0.930232558139535</v>
      </c>
      <c r="N1378" s="261">
        <v>0.883225208526413</v>
      </c>
      <c r="O1378" s="262">
        <v>0.9</v>
      </c>
      <c r="P1378" s="263">
        <v>0.957238851557728</v>
      </c>
      <c r="Q1378" s="260">
        <v>0.967311541027352</v>
      </c>
      <c r="R1378" s="260">
        <v>0.964638783269962</v>
      </c>
      <c r="S1378" s="260">
        <v>0.954235090076718</v>
      </c>
      <c r="T1378" s="262">
        <v>0.9</v>
      </c>
      <c r="U1378" s="260">
        <v>0.941967012828344</v>
      </c>
      <c r="V1378" s="260">
        <v>0.945296864576384</v>
      </c>
      <c r="W1378" s="260">
        <v>0.953231939163498</v>
      </c>
      <c r="X1378" s="260">
        <v>0.964953672598866</v>
      </c>
      <c r="Y1378" s="262">
        <v>0.92</v>
      </c>
      <c r="Z1378" s="262">
        <v>0.954375467464473</v>
      </c>
      <c r="AA1378" s="262">
        <v>0.947744774477448</v>
      </c>
      <c r="AB1378" s="262">
        <v>0.959003215434084</v>
      </c>
      <c r="AC1378" s="262">
        <v>0.967077350625289</v>
      </c>
      <c r="AD1378" s="262">
        <v>0.92</v>
      </c>
      <c r="AE1378" s="260">
        <v>0.992317541613316</v>
      </c>
      <c r="AF1378" s="260">
        <v>0.962142857142857</v>
      </c>
      <c r="AG1378" s="260">
        <v>0.996354799513973</v>
      </c>
      <c r="AH1378" s="260">
        <v>0.990842145015106</v>
      </c>
      <c r="AI1378" s="262">
        <v>0.92</v>
      </c>
      <c r="AJ1378" s="260">
        <v>0.964694014794889</v>
      </c>
      <c r="AK1378" s="260">
        <v>0.958697618329816</v>
      </c>
      <c r="AL1378" s="260">
        <v>0.975219411461022</v>
      </c>
      <c r="AM1378" s="260">
        <v>0.977496948738812</v>
      </c>
      <c r="AN1378" s="259">
        <v>0.99</v>
      </c>
      <c r="AO1378" s="264">
        <v>1</v>
      </c>
      <c r="AP1378" s="264">
        <v>1</v>
      </c>
      <c r="AQ1378" s="264">
        <v>1</v>
      </c>
      <c r="AR1378" s="265">
        <v>1</v>
      </c>
      <c r="AS1378" s="286">
        <v>0.0721861525408278</v>
      </c>
      <c r="AT1378" s="267">
        <v>0</v>
      </c>
      <c r="AU1378" s="268">
        <v>0</v>
      </c>
      <c r="AV1378" s="268">
        <v>0.1</v>
      </c>
      <c r="AW1378" s="268">
        <v>0.042654028436019</v>
      </c>
      <c r="AX1378" s="224"/>
      <c r="AY1378" s="222"/>
    </row>
    <row r="1379" ht="15" spans="1:51">
      <c r="A1379" s="220"/>
      <c r="B1379" s="224"/>
      <c r="C1379" s="283" t="s">
        <v>1085</v>
      </c>
      <c r="D1379" s="111" t="s">
        <v>25</v>
      </c>
      <c r="E1379" s="111" t="s">
        <v>1086</v>
      </c>
      <c r="F1379" s="307" t="s">
        <v>1417</v>
      </c>
      <c r="G1379" s="307" t="s">
        <v>1417</v>
      </c>
      <c r="H1379" s="307" t="s">
        <v>1417</v>
      </c>
      <c r="I1379" s="307" t="s">
        <v>1417</v>
      </c>
      <c r="J1379" s="259">
        <v>0.9</v>
      </c>
      <c r="K1379" s="260">
        <v>0.921052631578947</v>
      </c>
      <c r="L1379" s="260">
        <v>0.90625</v>
      </c>
      <c r="M1379" s="261">
        <v>0.9375</v>
      </c>
      <c r="N1379" s="261">
        <v>0.947903430749682</v>
      </c>
      <c r="O1379" s="262">
        <v>0.9</v>
      </c>
      <c r="P1379" s="263">
        <v>0.981113801452784</v>
      </c>
      <c r="Q1379" s="260">
        <v>0.966209081309398</v>
      </c>
      <c r="R1379" s="260">
        <v>0.986549707602339</v>
      </c>
      <c r="S1379" s="260">
        <v>0.981032316191289</v>
      </c>
      <c r="T1379" s="262">
        <v>0.9</v>
      </c>
      <c r="U1379" s="260">
        <v>0.968038740920097</v>
      </c>
      <c r="V1379" s="260">
        <v>0.953537486800422</v>
      </c>
      <c r="W1379" s="260">
        <v>0.975438596491228</v>
      </c>
      <c r="X1379" s="260">
        <v>0.96851364487754</v>
      </c>
      <c r="Y1379" s="262">
        <v>0.92</v>
      </c>
      <c r="Z1379" s="262">
        <v>0.984491315136476</v>
      </c>
      <c r="AA1379" s="262">
        <v>0.97304347826087</v>
      </c>
      <c r="AB1379" s="262">
        <v>0.987046632124352</v>
      </c>
      <c r="AC1379" s="262">
        <v>0.979158080659405</v>
      </c>
      <c r="AD1379" s="262">
        <v>0.92</v>
      </c>
      <c r="AE1379" s="260">
        <v>0.971332209106239</v>
      </c>
      <c r="AF1379" s="260">
        <v>0.996402877697842</v>
      </c>
      <c r="AG1379" s="260">
        <v>0.996978851963746</v>
      </c>
      <c r="AH1379" s="260">
        <v>0.996434625051143</v>
      </c>
      <c r="AI1379" s="262">
        <v>0.92</v>
      </c>
      <c r="AJ1379" s="260">
        <v>0.985042153929834</v>
      </c>
      <c r="AK1379" s="260">
        <v>0.975679542203147</v>
      </c>
      <c r="AL1379" s="260">
        <v>0.991539081385979</v>
      </c>
      <c r="AM1379" s="260">
        <v>0.986264313478307</v>
      </c>
      <c r="AN1379" s="259">
        <v>0.99</v>
      </c>
      <c r="AO1379" s="264">
        <v>1</v>
      </c>
      <c r="AP1379" s="264">
        <v>1</v>
      </c>
      <c r="AQ1379" s="264">
        <v>1</v>
      </c>
      <c r="AR1379" s="265">
        <v>1</v>
      </c>
      <c r="AS1379" s="286">
        <v>0.0721861525408278</v>
      </c>
      <c r="AT1379" s="267">
        <v>0</v>
      </c>
      <c r="AU1379" s="268">
        <v>0</v>
      </c>
      <c r="AV1379" s="268">
        <v>0</v>
      </c>
      <c r="AW1379" s="268">
        <v>0.0144404332129964</v>
      </c>
      <c r="AX1379" s="224"/>
      <c r="AY1379" s="222"/>
    </row>
    <row r="1380" ht="15" spans="1:51">
      <c r="A1380" s="220"/>
      <c r="B1380" s="224"/>
      <c r="C1380" s="283" t="s">
        <v>1085</v>
      </c>
      <c r="D1380" s="111" t="s">
        <v>25</v>
      </c>
      <c r="E1380" s="111" t="s">
        <v>1086</v>
      </c>
      <c r="F1380" s="307" t="s">
        <v>1418</v>
      </c>
      <c r="G1380" s="307" t="s">
        <v>1418</v>
      </c>
      <c r="H1380" s="307" t="s">
        <v>1418</v>
      </c>
      <c r="I1380" s="307" t="s">
        <v>1418</v>
      </c>
      <c r="J1380" s="259">
        <v>0.9</v>
      </c>
      <c r="K1380" s="260">
        <v>0.871794871794872</v>
      </c>
      <c r="L1380" s="260">
        <v>0.914285714285714</v>
      </c>
      <c r="M1380" s="261">
        <v>0.911764705882353</v>
      </c>
      <c r="N1380" s="261">
        <v>0.908982035928144</v>
      </c>
      <c r="O1380" s="262">
        <v>0.9</v>
      </c>
      <c r="P1380" s="263">
        <v>0.972589792060491</v>
      </c>
      <c r="Q1380" s="260">
        <v>0.97198275862069</v>
      </c>
      <c r="R1380" s="260">
        <v>0.984</v>
      </c>
      <c r="S1380" s="260">
        <v>0.965349471935446</v>
      </c>
      <c r="T1380" s="262">
        <v>0.9</v>
      </c>
      <c r="U1380" s="260">
        <v>0.945179584120983</v>
      </c>
      <c r="V1380" s="260">
        <v>0.950431034482759</v>
      </c>
      <c r="W1380" s="260">
        <v>0.958769230769231</v>
      </c>
      <c r="X1380" s="260">
        <v>0.946434080930343</v>
      </c>
      <c r="Y1380" s="262">
        <v>0.92</v>
      </c>
      <c r="Z1380" s="262">
        <v>0.972732661529342</v>
      </c>
      <c r="AA1380" s="262">
        <v>0.973309608540925</v>
      </c>
      <c r="AB1380" s="262">
        <v>0.985221674876847</v>
      </c>
      <c r="AC1380" s="262">
        <v>0.976012169435993</v>
      </c>
      <c r="AD1380" s="262">
        <v>0.92</v>
      </c>
      <c r="AE1380" s="260">
        <v>0.997876857749469</v>
      </c>
      <c r="AF1380" s="260">
        <v>0.998043052837573</v>
      </c>
      <c r="AG1380" s="260">
        <v>0.988505747126437</v>
      </c>
      <c r="AH1380" s="260">
        <v>0.997770897832817</v>
      </c>
      <c r="AI1380" s="262">
        <v>0.92</v>
      </c>
      <c r="AJ1380" s="260">
        <v>0.979489876413358</v>
      </c>
      <c r="AK1380" s="260">
        <v>0.978567949342426</v>
      </c>
      <c r="AL1380" s="260">
        <v>0.990151826015593</v>
      </c>
      <c r="AM1380" s="260">
        <v>0.983843916245185</v>
      </c>
      <c r="AN1380" s="259">
        <v>0.99</v>
      </c>
      <c r="AO1380" s="264">
        <v>1</v>
      </c>
      <c r="AP1380" s="264">
        <v>1</v>
      </c>
      <c r="AQ1380" s="264">
        <v>1</v>
      </c>
      <c r="AR1380" s="265">
        <v>1</v>
      </c>
      <c r="AS1380" s="286">
        <v>0.0721861525408278</v>
      </c>
      <c r="AT1380" s="267">
        <v>0.0769230769230769</v>
      </c>
      <c r="AU1380" s="268">
        <v>0.0769230769230769</v>
      </c>
      <c r="AV1380" s="268">
        <v>0.111111111111111</v>
      </c>
      <c r="AW1380" s="268">
        <v>0.0158730158730159</v>
      </c>
      <c r="AX1380" s="224"/>
      <c r="AY1380" s="222"/>
    </row>
    <row r="1381" ht="15" spans="1:51">
      <c r="A1381" s="220"/>
      <c r="B1381" s="224"/>
      <c r="C1381" s="283" t="s">
        <v>1085</v>
      </c>
      <c r="D1381" s="111" t="s">
        <v>25</v>
      </c>
      <c r="E1381" s="111" t="s">
        <v>1086</v>
      </c>
      <c r="F1381" s="307" t="s">
        <v>1419</v>
      </c>
      <c r="G1381" s="307" t="s">
        <v>1419</v>
      </c>
      <c r="H1381" s="307" t="s">
        <v>1419</v>
      </c>
      <c r="I1381" s="307" t="s">
        <v>1419</v>
      </c>
      <c r="J1381" s="259">
        <v>0.9</v>
      </c>
      <c r="K1381" s="260">
        <v>0.933333333333333</v>
      </c>
      <c r="L1381" s="260">
        <v>0.96551724137931</v>
      </c>
      <c r="M1381" s="261">
        <v>0.96551724137931</v>
      </c>
      <c r="N1381" s="261">
        <v>0.950509461426492</v>
      </c>
      <c r="O1381" s="262">
        <v>0.9</v>
      </c>
      <c r="P1381" s="263">
        <v>0.977724262492474</v>
      </c>
      <c r="Q1381" s="260">
        <v>0.979050279329609</v>
      </c>
      <c r="R1381" s="260">
        <v>0.97700296735905</v>
      </c>
      <c r="S1381" s="260">
        <v>0.976315141061969</v>
      </c>
      <c r="T1381" s="262">
        <v>0.9</v>
      </c>
      <c r="U1381" s="260">
        <v>0.942805538832029</v>
      </c>
      <c r="V1381" s="260">
        <v>0.952513966480447</v>
      </c>
      <c r="W1381" s="260">
        <v>0.947329376854599</v>
      </c>
      <c r="X1381" s="260">
        <v>0.955032647529876</v>
      </c>
      <c r="Y1381" s="262">
        <v>0.92</v>
      </c>
      <c r="Z1381" s="262">
        <v>0.956120092378753</v>
      </c>
      <c r="AA1381" s="262">
        <v>0.925842696629213</v>
      </c>
      <c r="AB1381" s="262">
        <v>0.971223021582734</v>
      </c>
      <c r="AC1381" s="262">
        <v>0.953661436955771</v>
      </c>
      <c r="AD1381" s="262">
        <v>0.92</v>
      </c>
      <c r="AE1381" s="260">
        <v>1</v>
      </c>
      <c r="AF1381" s="260">
        <v>1</v>
      </c>
      <c r="AG1381" s="260">
        <v>1</v>
      </c>
      <c r="AH1381" s="260">
        <v>0.994424733907755</v>
      </c>
      <c r="AI1381" s="262">
        <v>0.92</v>
      </c>
      <c r="AJ1381" s="260">
        <v>0.966891891891892</v>
      </c>
      <c r="AK1381" s="260">
        <v>0.951432129514321</v>
      </c>
      <c r="AL1381" s="260">
        <v>0.982142857142857</v>
      </c>
      <c r="AM1381" s="260">
        <v>0.971455902700671</v>
      </c>
      <c r="AN1381" s="259">
        <v>0.99</v>
      </c>
      <c r="AO1381" s="264">
        <v>1</v>
      </c>
      <c r="AP1381" s="264">
        <v>1</v>
      </c>
      <c r="AQ1381" s="264">
        <v>1</v>
      </c>
      <c r="AR1381" s="265">
        <v>1</v>
      </c>
      <c r="AS1381" s="286">
        <v>0.0721861525408278</v>
      </c>
      <c r="AT1381" s="267">
        <v>0</v>
      </c>
      <c r="AU1381" s="268">
        <v>0.125</v>
      </c>
      <c r="AV1381" s="268">
        <v>0</v>
      </c>
      <c r="AW1381" s="268">
        <v>0.0324675324675325</v>
      </c>
      <c r="AX1381" s="224"/>
      <c r="AY1381" s="222"/>
    </row>
    <row r="1382" ht="15" spans="1:51">
      <c r="A1382" s="220"/>
      <c r="B1382" s="224"/>
      <c r="C1382" s="283" t="s">
        <v>1085</v>
      </c>
      <c r="D1382" s="111" t="s">
        <v>25</v>
      </c>
      <c r="E1382" s="111" t="s">
        <v>1086</v>
      </c>
      <c r="F1382" s="307" t="s">
        <v>1420</v>
      </c>
      <c r="G1382" s="307" t="s">
        <v>1420</v>
      </c>
      <c r="H1382" s="307" t="s">
        <v>1420</v>
      </c>
      <c r="I1382" s="307" t="s">
        <v>1420</v>
      </c>
      <c r="J1382" s="259">
        <v>0.9</v>
      </c>
      <c r="K1382" s="260">
        <v>0.954545454545455</v>
      </c>
      <c r="L1382" s="260">
        <v>1</v>
      </c>
      <c r="M1382" s="261">
        <v>1</v>
      </c>
      <c r="N1382" s="261">
        <v>0.977130977130977</v>
      </c>
      <c r="O1382" s="262">
        <v>0.9</v>
      </c>
      <c r="P1382" s="263">
        <v>0.994575045207957</v>
      </c>
      <c r="Q1382" s="260">
        <v>0.994791666666667</v>
      </c>
      <c r="R1382" s="260">
        <v>0.990470139771283</v>
      </c>
      <c r="S1382" s="260">
        <v>0.989937376224375</v>
      </c>
      <c r="T1382" s="262">
        <v>0.9</v>
      </c>
      <c r="U1382" s="260">
        <v>0.924653405666064</v>
      </c>
      <c r="V1382" s="260">
        <v>0.947916666666667</v>
      </c>
      <c r="W1382" s="260">
        <v>0.941550190597205</v>
      </c>
      <c r="X1382" s="260">
        <v>0.937483273564203</v>
      </c>
      <c r="Y1382" s="262">
        <v>0.92</v>
      </c>
      <c r="Z1382" s="262" t="s">
        <v>33</v>
      </c>
      <c r="AA1382" s="262" t="s">
        <v>33</v>
      </c>
      <c r="AB1382" s="262" t="s">
        <v>33</v>
      </c>
      <c r="AC1382" s="262" t="s">
        <v>33</v>
      </c>
      <c r="AD1382" s="262">
        <v>0.92</v>
      </c>
      <c r="AE1382" s="260">
        <v>0.994082840236686</v>
      </c>
      <c r="AF1382" s="260">
        <v>1</v>
      </c>
      <c r="AG1382" s="260">
        <v>1</v>
      </c>
      <c r="AH1382" s="260">
        <v>0.998986535398871</v>
      </c>
      <c r="AI1382" s="262">
        <v>0.92</v>
      </c>
      <c r="AJ1382" s="260">
        <v>0.938517179023508</v>
      </c>
      <c r="AK1382" s="260">
        <v>0.961458333333333</v>
      </c>
      <c r="AL1382" s="260">
        <v>0.958068614993647</v>
      </c>
      <c r="AM1382" s="260">
        <v>0.964486431515281</v>
      </c>
      <c r="AN1382" s="259">
        <v>0.99</v>
      </c>
      <c r="AO1382" s="264">
        <v>1</v>
      </c>
      <c r="AP1382" s="264">
        <v>1</v>
      </c>
      <c r="AQ1382" s="264">
        <v>1</v>
      </c>
      <c r="AR1382" s="265">
        <v>1</v>
      </c>
      <c r="AS1382" s="286">
        <v>0.0721861525408278</v>
      </c>
      <c r="AT1382" s="267">
        <v>0</v>
      </c>
      <c r="AU1382" s="268">
        <v>0</v>
      </c>
      <c r="AV1382" s="268">
        <v>0</v>
      </c>
      <c r="AW1382" s="268">
        <v>0.0344827586206897</v>
      </c>
      <c r="AX1382" s="224"/>
      <c r="AY1382" s="222"/>
    </row>
    <row r="1383" ht="15" spans="1:51">
      <c r="A1383" s="220"/>
      <c r="B1383" s="224"/>
      <c r="C1383" s="283" t="s">
        <v>1085</v>
      </c>
      <c r="D1383" s="111" t="s">
        <v>25</v>
      </c>
      <c r="E1383" s="111" t="s">
        <v>1086</v>
      </c>
      <c r="F1383" s="307" t="s">
        <v>1421</v>
      </c>
      <c r="G1383" s="307" t="s">
        <v>1421</v>
      </c>
      <c r="H1383" s="307" t="s">
        <v>1421</v>
      </c>
      <c r="I1383" s="307" t="s">
        <v>1421</v>
      </c>
      <c r="J1383" s="259">
        <v>0.9</v>
      </c>
      <c r="K1383" s="260">
        <v>0.9</v>
      </c>
      <c r="L1383" s="260">
        <v>0.933333333333333</v>
      </c>
      <c r="M1383" s="261">
        <v>0.823529411764706</v>
      </c>
      <c r="N1383" s="261">
        <v>0.890070921985816</v>
      </c>
      <c r="O1383" s="262">
        <v>0.9</v>
      </c>
      <c r="P1383" s="263">
        <v>0.959524857017158</v>
      </c>
      <c r="Q1383" s="260">
        <v>0.985294117647059</v>
      </c>
      <c r="R1383" s="260">
        <v>0.982429718875502</v>
      </c>
      <c r="S1383" s="260">
        <v>0.976446777278591</v>
      </c>
      <c r="T1383" s="262">
        <v>0.9</v>
      </c>
      <c r="U1383" s="260">
        <v>0.879014518257809</v>
      </c>
      <c r="V1383" s="260">
        <v>0.869377162629758</v>
      </c>
      <c r="W1383" s="260">
        <v>0.865461847389558</v>
      </c>
      <c r="X1383" s="260">
        <v>0.894221787287042</v>
      </c>
      <c r="Y1383" s="262">
        <v>0.92</v>
      </c>
      <c r="Z1383" s="262">
        <v>0.922950819672131</v>
      </c>
      <c r="AA1383" s="262">
        <v>0.911470361816782</v>
      </c>
      <c r="AB1383" s="262">
        <v>0.915778251599147</v>
      </c>
      <c r="AC1383" s="262">
        <v>0.93219295427776</v>
      </c>
      <c r="AD1383" s="262">
        <v>0.92</v>
      </c>
      <c r="AE1383" s="260">
        <v>0.998626373626374</v>
      </c>
      <c r="AF1383" s="260">
        <v>0.999460916442048</v>
      </c>
      <c r="AG1383" s="260">
        <v>0.997138769670958</v>
      </c>
      <c r="AH1383" s="260">
        <v>0.998528575728188</v>
      </c>
      <c r="AI1383" s="262">
        <v>0.92</v>
      </c>
      <c r="AJ1383" s="260">
        <v>0.940043870338776</v>
      </c>
      <c r="AK1383" s="260">
        <v>0.927494908350305</v>
      </c>
      <c r="AL1383" s="260">
        <v>0.945051194539249</v>
      </c>
      <c r="AM1383" s="260">
        <v>0.951567643736106</v>
      </c>
      <c r="AN1383" s="259">
        <v>0.99</v>
      </c>
      <c r="AO1383" s="264">
        <v>1</v>
      </c>
      <c r="AP1383" s="264">
        <v>1</v>
      </c>
      <c r="AQ1383" s="264">
        <v>1</v>
      </c>
      <c r="AR1383" s="265">
        <v>1</v>
      </c>
      <c r="AS1383" s="286">
        <v>0.0721861525408278</v>
      </c>
      <c r="AT1383" s="267">
        <v>0.0555555555555556</v>
      </c>
      <c r="AU1383" s="268">
        <v>0</v>
      </c>
      <c r="AV1383" s="268">
        <v>0</v>
      </c>
      <c r="AW1383" s="268">
        <v>0.031700288184438</v>
      </c>
      <c r="AX1383" s="224"/>
      <c r="AY1383" s="222"/>
    </row>
    <row r="1384" ht="15" spans="1:51">
      <c r="A1384" s="220"/>
      <c r="B1384" s="224"/>
      <c r="C1384" s="283" t="s">
        <v>1085</v>
      </c>
      <c r="D1384" s="111" t="s">
        <v>25</v>
      </c>
      <c r="E1384" s="111" t="s">
        <v>1086</v>
      </c>
      <c r="F1384" s="307" t="s">
        <v>1422</v>
      </c>
      <c r="G1384" s="307" t="s">
        <v>1422</v>
      </c>
      <c r="H1384" s="307" t="s">
        <v>1422</v>
      </c>
      <c r="I1384" s="307" t="s">
        <v>1422</v>
      </c>
      <c r="J1384" s="259">
        <v>0.9</v>
      </c>
      <c r="K1384" s="260">
        <v>0.866666666666667</v>
      </c>
      <c r="L1384" s="260">
        <v>0.9</v>
      </c>
      <c r="M1384" s="261">
        <v>0.878048780487805</v>
      </c>
      <c r="N1384" s="261">
        <v>0.899696048632219</v>
      </c>
      <c r="O1384" s="262">
        <v>0.9</v>
      </c>
      <c r="P1384" s="263">
        <v>0.990245664739884</v>
      </c>
      <c r="Q1384" s="260">
        <v>0.988461538461539</v>
      </c>
      <c r="R1384" s="260">
        <v>0.984472049689441</v>
      </c>
      <c r="S1384" s="260">
        <v>0.98927959697733</v>
      </c>
      <c r="T1384" s="262">
        <v>0.9</v>
      </c>
      <c r="U1384" s="260">
        <v>0.941112716763006</v>
      </c>
      <c r="V1384" s="260">
        <v>0.949230769230769</v>
      </c>
      <c r="W1384" s="260">
        <v>0.948535936113576</v>
      </c>
      <c r="X1384" s="260">
        <v>0.956836272040302</v>
      </c>
      <c r="Y1384" s="262">
        <v>0.92</v>
      </c>
      <c r="Z1384" s="262">
        <v>0.943002977456401</v>
      </c>
      <c r="AA1384" s="262">
        <v>0.956140350877193</v>
      </c>
      <c r="AB1384" s="262">
        <v>0.974160206718346</v>
      </c>
      <c r="AC1384" s="262">
        <v>0.969753973621914</v>
      </c>
      <c r="AD1384" s="262">
        <v>0.92</v>
      </c>
      <c r="AE1384" s="260">
        <v>0.988553113553114</v>
      </c>
      <c r="AF1384" s="260">
        <v>0.996684749849307</v>
      </c>
      <c r="AG1384" s="260">
        <v>0.998931623931624</v>
      </c>
      <c r="AH1384" s="260">
        <v>0.9967983991996</v>
      </c>
      <c r="AI1384" s="262">
        <v>0.92</v>
      </c>
      <c r="AJ1384" s="260">
        <v>0.9564453125</v>
      </c>
      <c r="AK1384" s="260">
        <v>0.962016574585635</v>
      </c>
      <c r="AL1384" s="260">
        <v>0.982723279648609</v>
      </c>
      <c r="AM1384" s="260">
        <v>0.978018690817569</v>
      </c>
      <c r="AN1384" s="259">
        <v>0.99</v>
      </c>
      <c r="AO1384" s="264">
        <v>1</v>
      </c>
      <c r="AP1384" s="264">
        <v>1</v>
      </c>
      <c r="AQ1384" s="264">
        <v>1</v>
      </c>
      <c r="AR1384" s="265">
        <v>1</v>
      </c>
      <c r="AS1384" s="286">
        <v>0.0721861525408278</v>
      </c>
      <c r="AT1384" s="267">
        <v>0.103448275862069</v>
      </c>
      <c r="AU1384" s="268">
        <v>0.222222222222222</v>
      </c>
      <c r="AV1384" s="268">
        <v>0.04</v>
      </c>
      <c r="AW1384" s="268">
        <v>0.0725190839694656</v>
      </c>
      <c r="AX1384" s="224"/>
      <c r="AY1384" s="222"/>
    </row>
    <row r="1385" ht="15" spans="1:51">
      <c r="A1385" s="220"/>
      <c r="B1385" s="224"/>
      <c r="C1385" s="283" t="s">
        <v>1085</v>
      </c>
      <c r="D1385" s="111" t="s">
        <v>25</v>
      </c>
      <c r="E1385" s="111" t="s">
        <v>1086</v>
      </c>
      <c r="F1385" s="307" t="s">
        <v>1423</v>
      </c>
      <c r="G1385" s="307" t="s">
        <v>1423</v>
      </c>
      <c r="H1385" s="307" t="s">
        <v>1423</v>
      </c>
      <c r="I1385" s="307" t="s">
        <v>1423</v>
      </c>
      <c r="J1385" s="259">
        <v>0.9</v>
      </c>
      <c r="K1385" s="260">
        <v>0.962962962962963</v>
      </c>
      <c r="L1385" s="260">
        <v>0.875</v>
      </c>
      <c r="M1385" s="261">
        <v>1</v>
      </c>
      <c r="N1385" s="261">
        <v>0.880718954248366</v>
      </c>
      <c r="O1385" s="262">
        <v>0.9</v>
      </c>
      <c r="P1385" s="263">
        <v>0.994993742177722</v>
      </c>
      <c r="Q1385" s="260">
        <v>0.984962406015038</v>
      </c>
      <c r="R1385" s="260">
        <v>0.988104678826328</v>
      </c>
      <c r="S1385" s="260">
        <v>0.984409950518539</v>
      </c>
      <c r="T1385" s="262">
        <v>0.9</v>
      </c>
      <c r="U1385" s="260">
        <v>0.960575719649562</v>
      </c>
      <c r="V1385" s="260">
        <v>0.956140350877193</v>
      </c>
      <c r="W1385" s="260">
        <v>0.962727993655829</v>
      </c>
      <c r="X1385" s="260">
        <v>0.962312749949163</v>
      </c>
      <c r="Y1385" s="262">
        <v>0.92</v>
      </c>
      <c r="Z1385" s="262">
        <v>0.965596330275229</v>
      </c>
      <c r="AA1385" s="262">
        <v>0.958566629339306</v>
      </c>
      <c r="AB1385" s="262">
        <v>0.974006116207951</v>
      </c>
      <c r="AC1385" s="262">
        <v>0.97543078271028</v>
      </c>
      <c r="AD1385" s="262">
        <v>0.92</v>
      </c>
      <c r="AE1385" s="260">
        <v>0.994452149791956</v>
      </c>
      <c r="AF1385" s="260">
        <v>0.977482088024565</v>
      </c>
      <c r="AG1385" s="260">
        <v>0.969957081545064</v>
      </c>
      <c r="AH1385" s="260">
        <v>0.989887505983724</v>
      </c>
      <c r="AI1385" s="262">
        <v>0.92</v>
      </c>
      <c r="AJ1385" s="260">
        <v>0.978664831383345</v>
      </c>
      <c r="AK1385" s="260">
        <v>0.975162625665287</v>
      </c>
      <c r="AL1385" s="260">
        <v>0.984334203655353</v>
      </c>
      <c r="AM1385" s="260">
        <v>0.983726978771264</v>
      </c>
      <c r="AN1385" s="259">
        <v>0.99</v>
      </c>
      <c r="AO1385" s="264">
        <v>1</v>
      </c>
      <c r="AP1385" s="264">
        <v>1</v>
      </c>
      <c r="AQ1385" s="264">
        <v>1</v>
      </c>
      <c r="AR1385" s="265">
        <v>1</v>
      </c>
      <c r="AS1385" s="286">
        <v>0.0721861525408278</v>
      </c>
      <c r="AT1385" s="267">
        <v>0.111111111111111</v>
      </c>
      <c r="AU1385" s="268">
        <v>0</v>
      </c>
      <c r="AV1385" s="268">
        <v>0</v>
      </c>
      <c r="AW1385" s="268">
        <v>0.0454545454545455</v>
      </c>
      <c r="AX1385" s="224"/>
      <c r="AY1385" s="222"/>
    </row>
    <row r="1386" ht="15" spans="1:51">
      <c r="A1386" s="220"/>
      <c r="B1386" s="224"/>
      <c r="C1386" s="283" t="s">
        <v>1085</v>
      </c>
      <c r="D1386" s="111" t="s">
        <v>25</v>
      </c>
      <c r="E1386" s="111" t="s">
        <v>1086</v>
      </c>
      <c r="F1386" s="307" t="s">
        <v>1424</v>
      </c>
      <c r="G1386" s="307" t="s">
        <v>1424</v>
      </c>
      <c r="H1386" s="307" t="s">
        <v>1424</v>
      </c>
      <c r="I1386" s="307" t="s">
        <v>1424</v>
      </c>
      <c r="J1386" s="259">
        <v>0.9</v>
      </c>
      <c r="K1386" s="260">
        <v>1</v>
      </c>
      <c r="L1386" s="260">
        <v>0.946428571428571</v>
      </c>
      <c r="M1386" s="261">
        <v>0.963636363636364</v>
      </c>
      <c r="N1386" s="261">
        <v>0.963432835820896</v>
      </c>
      <c r="O1386" s="262">
        <v>0.9</v>
      </c>
      <c r="P1386" s="263">
        <v>0.988180318856515</v>
      </c>
      <c r="Q1386" s="260">
        <v>0.984070796460177</v>
      </c>
      <c r="R1386" s="260">
        <v>0.982479784366577</v>
      </c>
      <c r="S1386" s="260">
        <v>0.983089016952946</v>
      </c>
      <c r="T1386" s="262">
        <v>0.9</v>
      </c>
      <c r="U1386" s="260">
        <v>0.966190214403518</v>
      </c>
      <c r="V1386" s="260">
        <v>0.965191740412979</v>
      </c>
      <c r="W1386" s="260">
        <v>0.963274932614555</v>
      </c>
      <c r="X1386" s="260">
        <v>0.969507077714989</v>
      </c>
      <c r="Y1386" s="262">
        <v>0.92</v>
      </c>
      <c r="Z1386" s="262">
        <v>0.959940209267564</v>
      </c>
      <c r="AA1386" s="262">
        <v>0.969949144706426</v>
      </c>
      <c r="AB1386" s="262">
        <v>0.963302752293578</v>
      </c>
      <c r="AC1386" s="262">
        <v>0.969778566700764</v>
      </c>
      <c r="AD1386" s="262">
        <v>0.92</v>
      </c>
      <c r="AE1386" s="260">
        <v>0.995660260384377</v>
      </c>
      <c r="AF1386" s="260">
        <v>0.99294532627866</v>
      </c>
      <c r="AG1386" s="260">
        <v>0.993920972644377</v>
      </c>
      <c r="AH1386" s="260">
        <v>0.991639531813782</v>
      </c>
      <c r="AI1386" s="262">
        <v>0.92</v>
      </c>
      <c r="AJ1386" s="260">
        <v>0.9733638837176</v>
      </c>
      <c r="AK1386" s="260">
        <v>0.975894245723173</v>
      </c>
      <c r="AL1386" s="260">
        <v>0.981085892300846</v>
      </c>
      <c r="AM1386" s="260">
        <v>0.98096756658815</v>
      </c>
      <c r="AN1386" s="259">
        <v>0.99</v>
      </c>
      <c r="AO1386" s="264">
        <v>1</v>
      </c>
      <c r="AP1386" s="264">
        <v>1</v>
      </c>
      <c r="AQ1386" s="264">
        <v>1</v>
      </c>
      <c r="AR1386" s="265">
        <v>1</v>
      </c>
      <c r="AS1386" s="286">
        <v>0.0721861525408278</v>
      </c>
      <c r="AT1386" s="267">
        <v>0.0571428571428571</v>
      </c>
      <c r="AU1386" s="268">
        <v>0.032258064516129</v>
      </c>
      <c r="AV1386" s="268">
        <v>0.125</v>
      </c>
      <c r="AW1386" s="268">
        <v>0.0402985074626866</v>
      </c>
      <c r="AX1386" s="224"/>
      <c r="AY1386" s="222"/>
    </row>
    <row r="1387" ht="15" spans="1:51">
      <c r="A1387" s="220"/>
      <c r="B1387" s="224"/>
      <c r="C1387" s="283" t="s">
        <v>1085</v>
      </c>
      <c r="D1387" s="111" t="s">
        <v>25</v>
      </c>
      <c r="E1387" s="111" t="s">
        <v>1086</v>
      </c>
      <c r="F1387" s="307" t="s">
        <v>1425</v>
      </c>
      <c r="G1387" s="307" t="s">
        <v>1425</v>
      </c>
      <c r="H1387" s="307" t="s">
        <v>1425</v>
      </c>
      <c r="I1387" s="307" t="s">
        <v>1425</v>
      </c>
      <c r="J1387" s="259">
        <v>0.9</v>
      </c>
      <c r="K1387" s="260">
        <v>0.973684210526316</v>
      </c>
      <c r="L1387" s="260">
        <v>0.942857142857143</v>
      </c>
      <c r="M1387" s="261">
        <v>0.944444444444444</v>
      </c>
      <c r="N1387" s="261">
        <v>0.917139614074915</v>
      </c>
      <c r="O1387" s="262">
        <v>0.9</v>
      </c>
      <c r="P1387" s="263">
        <v>0.994288224956063</v>
      </c>
      <c r="Q1387" s="260">
        <v>0.989256198347107</v>
      </c>
      <c r="R1387" s="260">
        <v>0.884699453551913</v>
      </c>
      <c r="S1387" s="260">
        <v>0.985043849253378</v>
      </c>
      <c r="T1387" s="262">
        <v>0.9</v>
      </c>
      <c r="U1387" s="260">
        <v>0.97231985940246</v>
      </c>
      <c r="V1387" s="260">
        <v>0.967768595041322</v>
      </c>
      <c r="W1387" s="260">
        <v>0.880327868852459</v>
      </c>
      <c r="X1387" s="260">
        <v>0.974188196255037</v>
      </c>
      <c r="Y1387" s="262">
        <v>0.92</v>
      </c>
      <c r="Z1387" s="262">
        <v>0.969807391983342</v>
      </c>
      <c r="AA1387" s="262">
        <v>0.977203647416413</v>
      </c>
      <c r="AB1387" s="262">
        <v>0.984342379958246</v>
      </c>
      <c r="AC1387" s="262">
        <v>0.97965980120914</v>
      </c>
      <c r="AD1387" s="262">
        <v>0.92</v>
      </c>
      <c r="AE1387" s="260">
        <v>0.982930298719772</v>
      </c>
      <c r="AF1387" s="260">
        <v>0.994911804613297</v>
      </c>
      <c r="AG1387" s="260">
        <v>0.676041666666667</v>
      </c>
      <c r="AH1387" s="260">
        <v>0.978624268990331</v>
      </c>
      <c r="AI1387" s="262">
        <v>0.92</v>
      </c>
      <c r="AJ1387" s="260">
        <v>0.977131967603621</v>
      </c>
      <c r="AK1387" s="260">
        <v>0.978243670886076</v>
      </c>
      <c r="AL1387" s="260">
        <v>0.986011477761836</v>
      </c>
      <c r="AM1387" s="260">
        <v>0.985584853632715</v>
      </c>
      <c r="AN1387" s="259">
        <v>0.99</v>
      </c>
      <c r="AO1387" s="264">
        <v>1</v>
      </c>
      <c r="AP1387" s="264">
        <v>1</v>
      </c>
      <c r="AQ1387" s="264">
        <v>1</v>
      </c>
      <c r="AR1387" s="265">
        <v>1</v>
      </c>
      <c r="AS1387" s="286">
        <v>0.0721861525408278</v>
      </c>
      <c r="AT1387" s="267">
        <v>0</v>
      </c>
      <c r="AU1387" s="268">
        <v>0.0555555555555556</v>
      </c>
      <c r="AV1387" s="268">
        <v>0.473684210526316</v>
      </c>
      <c r="AW1387" s="268">
        <v>0.0662557781201849</v>
      </c>
      <c r="AX1387" s="224"/>
      <c r="AY1387" s="222"/>
    </row>
    <row r="1388" ht="15" spans="1:51">
      <c r="A1388" s="220"/>
      <c r="B1388" s="224"/>
      <c r="C1388" s="283" t="s">
        <v>1085</v>
      </c>
      <c r="D1388" s="111" t="s">
        <v>25</v>
      </c>
      <c r="E1388" s="111" t="s">
        <v>1086</v>
      </c>
      <c r="F1388" s="307" t="s">
        <v>1426</v>
      </c>
      <c r="G1388" s="307" t="s">
        <v>1426</v>
      </c>
      <c r="H1388" s="307" t="s">
        <v>1426</v>
      </c>
      <c r="I1388" s="307" t="s">
        <v>1426</v>
      </c>
      <c r="J1388" s="259">
        <v>0.9</v>
      </c>
      <c r="K1388" s="260">
        <v>0.951219512195122</v>
      </c>
      <c r="L1388" s="260">
        <v>0.909090909090909</v>
      </c>
      <c r="M1388" s="261">
        <v>0.948717948717949</v>
      </c>
      <c r="N1388" s="261">
        <v>0.92707182320442</v>
      </c>
      <c r="O1388" s="262">
        <v>0.9</v>
      </c>
      <c r="P1388" s="263">
        <v>0.986727498963086</v>
      </c>
      <c r="Q1388" s="260">
        <v>0.987641606591143</v>
      </c>
      <c r="R1388" s="260">
        <v>0.989183342347215</v>
      </c>
      <c r="S1388" s="260">
        <v>0.985044747998116</v>
      </c>
      <c r="T1388" s="262">
        <v>0.9</v>
      </c>
      <c r="U1388" s="260">
        <v>0.921194525093322</v>
      </c>
      <c r="V1388" s="260">
        <v>0.907312049433574</v>
      </c>
      <c r="W1388" s="260">
        <v>0.949702541914548</v>
      </c>
      <c r="X1388" s="260">
        <v>0.938059349976448</v>
      </c>
      <c r="Y1388" s="262">
        <v>0.92</v>
      </c>
      <c r="Z1388" s="262">
        <v>0.931391905231984</v>
      </c>
      <c r="AA1388" s="262">
        <v>0.944142746314973</v>
      </c>
      <c r="AB1388" s="262">
        <v>0.953041622198506</v>
      </c>
      <c r="AC1388" s="262">
        <v>0.951555098869702</v>
      </c>
      <c r="AD1388" s="262">
        <v>0.92</v>
      </c>
      <c r="AE1388" s="260">
        <v>1</v>
      </c>
      <c r="AF1388" s="260">
        <v>0.995098039215686</v>
      </c>
      <c r="AG1388" s="260">
        <v>0.996415770609319</v>
      </c>
      <c r="AH1388" s="260">
        <v>0.998830067271132</v>
      </c>
      <c r="AI1388" s="262">
        <v>0.92</v>
      </c>
      <c r="AJ1388" s="260">
        <v>0.947261663286004</v>
      </c>
      <c r="AK1388" s="260">
        <v>0.950884955752212</v>
      </c>
      <c r="AL1388" s="260">
        <v>0.974515434314429</v>
      </c>
      <c r="AM1388" s="260">
        <v>0.966915558793177</v>
      </c>
      <c r="AN1388" s="259">
        <v>0.99</v>
      </c>
      <c r="AO1388" s="264">
        <v>1</v>
      </c>
      <c r="AP1388" s="264">
        <v>1</v>
      </c>
      <c r="AQ1388" s="264">
        <v>1</v>
      </c>
      <c r="AR1388" s="265">
        <v>1</v>
      </c>
      <c r="AS1388" s="286">
        <v>0.0721861525408278</v>
      </c>
      <c r="AT1388" s="267">
        <v>0</v>
      </c>
      <c r="AU1388" s="268">
        <v>0</v>
      </c>
      <c r="AV1388" s="268">
        <v>0</v>
      </c>
      <c r="AW1388" s="268">
        <v>0.0498220640569395</v>
      </c>
      <c r="AX1388" s="224"/>
      <c r="AY1388" s="222"/>
    </row>
    <row r="1389" ht="15" spans="1:51">
      <c r="A1389" s="220"/>
      <c r="B1389" s="224"/>
      <c r="C1389" s="283" t="s">
        <v>1085</v>
      </c>
      <c r="D1389" s="111" t="s">
        <v>25</v>
      </c>
      <c r="E1389" s="111" t="s">
        <v>1086</v>
      </c>
      <c r="F1389" s="307" t="s">
        <v>1427</v>
      </c>
      <c r="G1389" s="307" t="s">
        <v>1427</v>
      </c>
      <c r="H1389" s="307" t="s">
        <v>1427</v>
      </c>
      <c r="I1389" s="307" t="s">
        <v>1427</v>
      </c>
      <c r="J1389" s="259">
        <v>0.9</v>
      </c>
      <c r="K1389" s="260">
        <v>0.963636363636364</v>
      </c>
      <c r="L1389" s="260">
        <v>0.9375</v>
      </c>
      <c r="M1389" s="261">
        <v>1</v>
      </c>
      <c r="N1389" s="261">
        <v>0.954470198675497</v>
      </c>
      <c r="O1389" s="262">
        <v>0.9</v>
      </c>
      <c r="P1389" s="263">
        <v>0.968197177499503</v>
      </c>
      <c r="Q1389" s="260">
        <v>0.968461538461538</v>
      </c>
      <c r="R1389" s="260">
        <v>0.969662408759124</v>
      </c>
      <c r="S1389" s="260">
        <v>0.976330233613064</v>
      </c>
      <c r="T1389" s="262">
        <v>0.9</v>
      </c>
      <c r="U1389" s="260">
        <v>0.820711588153449</v>
      </c>
      <c r="V1389" s="260">
        <v>0.896153846153846</v>
      </c>
      <c r="W1389" s="260">
        <v>0.85720802919708</v>
      </c>
      <c r="X1389" s="260">
        <v>0.813535949194829</v>
      </c>
      <c r="Y1389" s="262">
        <v>0.92</v>
      </c>
      <c r="Z1389" s="262" t="s">
        <v>33</v>
      </c>
      <c r="AA1389" s="262" t="s">
        <v>33</v>
      </c>
      <c r="AB1389" s="262" t="s">
        <v>33</v>
      </c>
      <c r="AC1389" s="262" t="s">
        <v>33</v>
      </c>
      <c r="AD1389" s="262">
        <v>0.92</v>
      </c>
      <c r="AE1389" s="260">
        <v>1</v>
      </c>
      <c r="AF1389" s="260">
        <v>0.993975903614458</v>
      </c>
      <c r="AG1389" s="260">
        <v>0.979141104294479</v>
      </c>
      <c r="AH1389" s="260">
        <v>0.997357635893011</v>
      </c>
      <c r="AI1389" s="262">
        <v>0.92</v>
      </c>
      <c r="AJ1389" s="260">
        <v>0.954491255961844</v>
      </c>
      <c r="AK1389" s="260">
        <v>0.941153846153846</v>
      </c>
      <c r="AL1389" s="260">
        <v>0.972171532846715</v>
      </c>
      <c r="AM1389" s="260">
        <v>0.960408615027308</v>
      </c>
      <c r="AN1389" s="259">
        <v>0.99</v>
      </c>
      <c r="AO1389" s="264">
        <v>1</v>
      </c>
      <c r="AP1389" s="264">
        <v>1</v>
      </c>
      <c r="AQ1389" s="264">
        <v>1</v>
      </c>
      <c r="AR1389" s="265">
        <v>1</v>
      </c>
      <c r="AS1389" s="286">
        <v>0.0721861525408278</v>
      </c>
      <c r="AT1389" s="267">
        <v>0</v>
      </c>
      <c r="AU1389" s="268">
        <v>0.153846153846154</v>
      </c>
      <c r="AV1389" s="268">
        <v>0.0526315789473684</v>
      </c>
      <c r="AW1389" s="268">
        <v>0.0409638554216867</v>
      </c>
      <c r="AX1389" s="224"/>
      <c r="AY1389" s="222"/>
    </row>
    <row r="1390" ht="15" spans="1:51">
      <c r="A1390" s="220"/>
      <c r="B1390" s="224"/>
      <c r="C1390" s="283" t="s">
        <v>1085</v>
      </c>
      <c r="D1390" s="111" t="s">
        <v>25</v>
      </c>
      <c r="E1390" s="111" t="s">
        <v>1086</v>
      </c>
      <c r="F1390" s="307" t="s">
        <v>1428</v>
      </c>
      <c r="G1390" s="307" t="s">
        <v>1428</v>
      </c>
      <c r="H1390" s="307" t="s">
        <v>1428</v>
      </c>
      <c r="I1390" s="307" t="s">
        <v>1428</v>
      </c>
      <c r="J1390" s="259">
        <v>0.9</v>
      </c>
      <c r="K1390" s="260">
        <v>0.945945945945946</v>
      </c>
      <c r="L1390" s="260">
        <v>0.947368421052632</v>
      </c>
      <c r="M1390" s="261">
        <v>0.918918918918919</v>
      </c>
      <c r="N1390" s="261">
        <v>0.908256880733945</v>
      </c>
      <c r="O1390" s="262">
        <v>0.9</v>
      </c>
      <c r="P1390" s="263">
        <v>0.988903115663679</v>
      </c>
      <c r="Q1390" s="260">
        <v>0.986123959296947</v>
      </c>
      <c r="R1390" s="260">
        <v>0.992042440318302</v>
      </c>
      <c r="S1390" s="260">
        <v>0.981886890800104</v>
      </c>
      <c r="T1390" s="262">
        <v>0.9</v>
      </c>
      <c r="U1390" s="260">
        <v>0.944515578318395</v>
      </c>
      <c r="V1390" s="260">
        <v>0.948196114708603</v>
      </c>
      <c r="W1390" s="260">
        <v>0.949071618037135</v>
      </c>
      <c r="X1390" s="260">
        <v>0.95163322039788</v>
      </c>
      <c r="Y1390" s="262">
        <v>0.92</v>
      </c>
      <c r="Z1390" s="262">
        <v>0.959459459459459</v>
      </c>
      <c r="AA1390" s="262">
        <v>0.966266866566717</v>
      </c>
      <c r="AB1390" s="262">
        <v>0.966101694915254</v>
      </c>
      <c r="AC1390" s="262">
        <v>0.960528492755678</v>
      </c>
      <c r="AD1390" s="262">
        <v>0.92</v>
      </c>
      <c r="AE1390" s="260">
        <v>0.997984683595324</v>
      </c>
      <c r="AF1390" s="260">
        <v>0.999319110304131</v>
      </c>
      <c r="AG1390" s="260">
        <v>0.992063492063492</v>
      </c>
      <c r="AH1390" s="260">
        <v>0.986809353675263</v>
      </c>
      <c r="AI1390" s="262">
        <v>0.92</v>
      </c>
      <c r="AJ1390" s="260">
        <v>0.967844202898551</v>
      </c>
      <c r="AK1390" s="260">
        <v>0.970612582781457</v>
      </c>
      <c r="AL1390" s="260">
        <v>0.969257950530035</v>
      </c>
      <c r="AM1390" s="260">
        <v>0.971457996174783</v>
      </c>
      <c r="AN1390" s="259">
        <v>0.99</v>
      </c>
      <c r="AO1390" s="264">
        <v>1</v>
      </c>
      <c r="AP1390" s="264">
        <v>1</v>
      </c>
      <c r="AQ1390" s="264">
        <v>1</v>
      </c>
      <c r="AR1390" s="265">
        <v>1</v>
      </c>
      <c r="AS1390" s="286">
        <v>0.0721861525408278</v>
      </c>
      <c r="AT1390" s="267">
        <v>0.0952380952380952</v>
      </c>
      <c r="AU1390" s="268">
        <v>0</v>
      </c>
      <c r="AV1390" s="268">
        <v>0.0952380952380952</v>
      </c>
      <c r="AW1390" s="268">
        <v>0.0440613026819923</v>
      </c>
      <c r="AX1390" s="224"/>
      <c r="AY1390" s="222"/>
    </row>
    <row r="1391" ht="15" spans="1:51">
      <c r="A1391" s="220"/>
      <c r="B1391" s="224"/>
      <c r="C1391" s="283" t="s">
        <v>1085</v>
      </c>
      <c r="D1391" s="111" t="s">
        <v>25</v>
      </c>
      <c r="E1391" s="111" t="s">
        <v>1086</v>
      </c>
      <c r="F1391" s="307" t="s">
        <v>1429</v>
      </c>
      <c r="G1391" s="307" t="s">
        <v>1429</v>
      </c>
      <c r="H1391" s="307" t="s">
        <v>1429</v>
      </c>
      <c r="I1391" s="307" t="s">
        <v>1429</v>
      </c>
      <c r="J1391" s="259">
        <v>0.9</v>
      </c>
      <c r="K1391" s="260">
        <v>0.948717948717949</v>
      </c>
      <c r="L1391" s="260">
        <v>0.903225806451613</v>
      </c>
      <c r="M1391" s="261">
        <v>0.952380952380952</v>
      </c>
      <c r="N1391" s="261">
        <v>0.955828220858896</v>
      </c>
      <c r="O1391" s="262">
        <v>0.9</v>
      </c>
      <c r="P1391" s="263">
        <v>0.973032714412025</v>
      </c>
      <c r="Q1391" s="260">
        <v>0.974719101123595</v>
      </c>
      <c r="R1391" s="260">
        <v>0.960426606792029</v>
      </c>
      <c r="S1391" s="260">
        <v>0.978592295591905</v>
      </c>
      <c r="T1391" s="262">
        <v>0.9</v>
      </c>
      <c r="U1391" s="260">
        <v>0.962864721485411</v>
      </c>
      <c r="V1391" s="260">
        <v>0.939138576779026</v>
      </c>
      <c r="W1391" s="260">
        <v>0.952006735896716</v>
      </c>
      <c r="X1391" s="260">
        <v>0.961099480774462</v>
      </c>
      <c r="Y1391" s="262">
        <v>0.92</v>
      </c>
      <c r="Z1391" s="262">
        <v>0.947883533153903</v>
      </c>
      <c r="AA1391" s="262">
        <v>0.928066037735849</v>
      </c>
      <c r="AB1391" s="262">
        <v>0.955121436114044</v>
      </c>
      <c r="AC1391" s="262">
        <v>0.959545615544199</v>
      </c>
      <c r="AD1391" s="262">
        <v>0.92</v>
      </c>
      <c r="AE1391" s="260">
        <v>0.997849462365591</v>
      </c>
      <c r="AF1391" s="260">
        <v>0.994393833216538</v>
      </c>
      <c r="AG1391" s="260">
        <v>0.988405797101449</v>
      </c>
      <c r="AH1391" s="260">
        <v>0.995587097948228</v>
      </c>
      <c r="AI1391" s="262">
        <v>0.92</v>
      </c>
      <c r="AJ1391" s="260">
        <v>0.966670537684357</v>
      </c>
      <c r="AK1391" s="260">
        <v>0.95042735042735</v>
      </c>
      <c r="AL1391" s="260">
        <v>0.976177386842587</v>
      </c>
      <c r="AM1391" s="260">
        <v>0.974727564984079</v>
      </c>
      <c r="AN1391" s="259">
        <v>0.99</v>
      </c>
      <c r="AO1391" s="264">
        <v>1</v>
      </c>
      <c r="AP1391" s="264">
        <v>1</v>
      </c>
      <c r="AQ1391" s="264">
        <v>1</v>
      </c>
      <c r="AR1391" s="265">
        <v>1</v>
      </c>
      <c r="AS1391" s="286">
        <v>0.0721861525408278</v>
      </c>
      <c r="AT1391" s="267">
        <v>0</v>
      </c>
      <c r="AU1391" s="268">
        <v>0</v>
      </c>
      <c r="AV1391" s="268">
        <v>0</v>
      </c>
      <c r="AW1391" s="268">
        <v>0.043010752688172</v>
      </c>
      <c r="AX1391" s="224"/>
      <c r="AY1391" s="222"/>
    </row>
    <row r="1392" ht="15" spans="1:51">
      <c r="A1392" s="220"/>
      <c r="B1392" s="224"/>
      <c r="C1392" s="283" t="s">
        <v>1085</v>
      </c>
      <c r="D1392" s="111" t="s">
        <v>25</v>
      </c>
      <c r="E1392" s="111" t="s">
        <v>1086</v>
      </c>
      <c r="F1392" s="307" t="s">
        <v>1430</v>
      </c>
      <c r="G1392" s="307" t="s">
        <v>1430</v>
      </c>
      <c r="H1392" s="307" t="s">
        <v>1430</v>
      </c>
      <c r="I1392" s="307" t="s">
        <v>1430</v>
      </c>
      <c r="J1392" s="259">
        <v>0.9</v>
      </c>
      <c r="K1392" s="260">
        <v>1</v>
      </c>
      <c r="L1392" s="260">
        <v>0.75</v>
      </c>
      <c r="M1392" s="261">
        <v>1</v>
      </c>
      <c r="N1392" s="261">
        <v>0.907216494845361</v>
      </c>
      <c r="O1392" s="262">
        <v>0.9</v>
      </c>
      <c r="P1392" s="263">
        <v>0.976152623211447</v>
      </c>
      <c r="Q1392" s="260">
        <v>0.978193146417445</v>
      </c>
      <c r="R1392" s="260">
        <v>0.997373029772329</v>
      </c>
      <c r="S1392" s="260">
        <v>0.969514047076689</v>
      </c>
      <c r="T1392" s="262">
        <v>0.9</v>
      </c>
      <c r="U1392" s="260">
        <v>0.678060413354531</v>
      </c>
      <c r="V1392" s="260">
        <v>0.783489096573209</v>
      </c>
      <c r="W1392" s="260">
        <v>0.782837127845884</v>
      </c>
      <c r="X1392" s="260">
        <v>0.733561123766135</v>
      </c>
      <c r="Y1392" s="262">
        <v>0.92</v>
      </c>
      <c r="Z1392" s="262" t="s">
        <v>33</v>
      </c>
      <c r="AA1392" s="262" t="s">
        <v>33</v>
      </c>
      <c r="AB1392" s="262" t="s">
        <v>33</v>
      </c>
      <c r="AC1392" s="262">
        <v>1</v>
      </c>
      <c r="AD1392" s="262">
        <v>0.92</v>
      </c>
      <c r="AE1392" s="260">
        <v>1</v>
      </c>
      <c r="AF1392" s="260" t="s">
        <v>33</v>
      </c>
      <c r="AG1392" s="260">
        <v>0.976190476190476</v>
      </c>
      <c r="AH1392" s="260">
        <v>0.921465968586387</v>
      </c>
      <c r="AI1392" s="262">
        <v>0.92</v>
      </c>
      <c r="AJ1392" s="260">
        <v>0.861685214626391</v>
      </c>
      <c r="AK1392" s="260">
        <v>0.848909657320872</v>
      </c>
      <c r="AL1392" s="260">
        <v>0.838879159369527</v>
      </c>
      <c r="AM1392" s="260">
        <v>0.872176454956152</v>
      </c>
      <c r="AN1392" s="259">
        <v>0.99</v>
      </c>
      <c r="AO1392" s="264">
        <v>1</v>
      </c>
      <c r="AP1392" s="264" t="s">
        <v>33</v>
      </c>
      <c r="AQ1392" s="264">
        <v>1</v>
      </c>
      <c r="AR1392" s="265">
        <v>1</v>
      </c>
      <c r="AS1392" s="286">
        <v>0.0721861525408278</v>
      </c>
      <c r="AT1392" s="267">
        <v>0</v>
      </c>
      <c r="AU1392" s="268">
        <v>0</v>
      </c>
      <c r="AV1392" s="268">
        <v>0</v>
      </c>
      <c r="AW1392" s="268">
        <v>0.0608108108108108</v>
      </c>
      <c r="AX1392" s="224"/>
      <c r="AY1392" s="222"/>
    </row>
    <row r="1393" ht="15" spans="1:51">
      <c r="A1393" s="220"/>
      <c r="B1393" s="224"/>
      <c r="C1393" s="283" t="s">
        <v>1085</v>
      </c>
      <c r="D1393" s="111" t="s">
        <v>25</v>
      </c>
      <c r="E1393" s="111" t="s">
        <v>1086</v>
      </c>
      <c r="F1393" s="307" t="s">
        <v>1431</v>
      </c>
      <c r="G1393" s="307" t="s">
        <v>1431</v>
      </c>
      <c r="H1393" s="307" t="s">
        <v>1431</v>
      </c>
      <c r="I1393" s="307" t="s">
        <v>1431</v>
      </c>
      <c r="J1393" s="259">
        <v>0.9</v>
      </c>
      <c r="K1393" s="260">
        <v>0.972972972972973</v>
      </c>
      <c r="L1393" s="260">
        <v>1</v>
      </c>
      <c r="M1393" s="261">
        <v>0.96969696969697</v>
      </c>
      <c r="N1393" s="261">
        <v>0.978021978021978</v>
      </c>
      <c r="O1393" s="262">
        <v>0.9</v>
      </c>
      <c r="P1393" s="263">
        <v>0.985332182916307</v>
      </c>
      <c r="Q1393" s="260">
        <v>0.991689750692521</v>
      </c>
      <c r="R1393" s="260">
        <v>0.984757757212847</v>
      </c>
      <c r="S1393" s="260">
        <v>0.985190226958012</v>
      </c>
      <c r="T1393" s="262">
        <v>0.9</v>
      </c>
      <c r="U1393" s="260">
        <v>0.950388265746333</v>
      </c>
      <c r="V1393" s="260">
        <v>0.954755309325946</v>
      </c>
      <c r="W1393" s="260">
        <v>0.954273271638541</v>
      </c>
      <c r="X1393" s="260">
        <v>0.958222827234961</v>
      </c>
      <c r="Y1393" s="262">
        <v>0.92</v>
      </c>
      <c r="Z1393" s="262">
        <v>0.95427135678392</v>
      </c>
      <c r="AA1393" s="262">
        <v>0.973097617217525</v>
      </c>
      <c r="AB1393" s="262">
        <v>0.97311271975181</v>
      </c>
      <c r="AC1393" s="262">
        <v>0.966618105093942</v>
      </c>
      <c r="AD1393" s="262">
        <v>0.92</v>
      </c>
      <c r="AE1393" s="260">
        <v>0.997002141327623</v>
      </c>
      <c r="AF1393" s="260">
        <v>0.995433789954338</v>
      </c>
      <c r="AG1393" s="260">
        <v>0.996632996632997</v>
      </c>
      <c r="AH1393" s="260">
        <v>0.996752976438265</v>
      </c>
      <c r="AI1393" s="262">
        <v>0.92</v>
      </c>
      <c r="AJ1393" s="260">
        <v>0.971680594243268</v>
      </c>
      <c r="AK1393" s="260">
        <v>0.977768456375839</v>
      </c>
      <c r="AL1393" s="260">
        <v>0.985378031383737</v>
      </c>
      <c r="AM1393" s="260">
        <v>0.977845989590284</v>
      </c>
      <c r="AN1393" s="259">
        <v>0.99</v>
      </c>
      <c r="AO1393" s="264">
        <v>1</v>
      </c>
      <c r="AP1393" s="264">
        <v>1</v>
      </c>
      <c r="AQ1393" s="264">
        <v>1</v>
      </c>
      <c r="AR1393" s="265">
        <v>1</v>
      </c>
      <c r="AS1393" s="286">
        <v>0.0721861525408278</v>
      </c>
      <c r="AT1393" s="267">
        <v>0.0952380952380952</v>
      </c>
      <c r="AU1393" s="268">
        <v>0.117647058823529</v>
      </c>
      <c r="AV1393" s="268">
        <v>0</v>
      </c>
      <c r="AW1393" s="268">
        <v>0.0540540540540541</v>
      </c>
      <c r="AX1393" s="224"/>
      <c r="AY1393" s="222"/>
    </row>
    <row r="1394" ht="15" spans="1:51">
      <c r="A1394" s="220"/>
      <c r="B1394" s="224"/>
      <c r="C1394" s="283" t="s">
        <v>1085</v>
      </c>
      <c r="D1394" s="111" t="s">
        <v>25</v>
      </c>
      <c r="E1394" s="111" t="s">
        <v>1086</v>
      </c>
      <c r="F1394" s="307" t="s">
        <v>1432</v>
      </c>
      <c r="G1394" s="307" t="s">
        <v>1432</v>
      </c>
      <c r="H1394" s="307" t="s">
        <v>1432</v>
      </c>
      <c r="I1394" s="307" t="s">
        <v>1432</v>
      </c>
      <c r="J1394" s="259">
        <v>0.9</v>
      </c>
      <c r="K1394" s="260">
        <v>0.926829268292683</v>
      </c>
      <c r="L1394" s="260">
        <v>1</v>
      </c>
      <c r="M1394" s="261">
        <v>0.921052631578947</v>
      </c>
      <c r="N1394" s="261">
        <v>0.937293729372937</v>
      </c>
      <c r="O1394" s="262">
        <v>0.9</v>
      </c>
      <c r="P1394" s="263">
        <v>0.989455925769717</v>
      </c>
      <c r="Q1394" s="260">
        <v>0.992988606485539</v>
      </c>
      <c r="R1394" s="260">
        <v>0.991587802313354</v>
      </c>
      <c r="S1394" s="260">
        <v>0.989225406310833</v>
      </c>
      <c r="T1394" s="262">
        <v>0.9</v>
      </c>
      <c r="U1394" s="260">
        <v>0.925347954449599</v>
      </c>
      <c r="V1394" s="260">
        <v>0.921998247151621</v>
      </c>
      <c r="W1394" s="260">
        <v>0.943743427970557</v>
      </c>
      <c r="X1394" s="260">
        <v>0.943229661822627</v>
      </c>
      <c r="Y1394" s="262">
        <v>0.92</v>
      </c>
      <c r="Z1394" s="262">
        <v>0.938496583143508</v>
      </c>
      <c r="AA1394" s="262">
        <v>0.938381588715664</v>
      </c>
      <c r="AB1394" s="262">
        <v>0.964097148891235</v>
      </c>
      <c r="AC1394" s="262">
        <v>0.962473522048912</v>
      </c>
      <c r="AD1394" s="262">
        <v>0.92</v>
      </c>
      <c r="AE1394" s="260">
        <v>1</v>
      </c>
      <c r="AF1394" s="260">
        <v>0.999053926206244</v>
      </c>
      <c r="AG1394" s="260">
        <v>0.984615384615385</v>
      </c>
      <c r="AH1394" s="260">
        <v>0.998171961674231</v>
      </c>
      <c r="AI1394" s="262">
        <v>0.92</v>
      </c>
      <c r="AJ1394" s="260">
        <v>0.948751642575558</v>
      </c>
      <c r="AK1394" s="260">
        <v>0.946163117717959</v>
      </c>
      <c r="AL1394" s="260">
        <v>0.976131976131976</v>
      </c>
      <c r="AM1394" s="260">
        <v>0.97201516477107</v>
      </c>
      <c r="AN1394" s="259">
        <v>0.99</v>
      </c>
      <c r="AO1394" s="264">
        <v>1</v>
      </c>
      <c r="AP1394" s="264">
        <v>1</v>
      </c>
      <c r="AQ1394" s="264">
        <v>1</v>
      </c>
      <c r="AR1394" s="265">
        <v>1</v>
      </c>
      <c r="AS1394" s="286">
        <v>0.0721861525408278</v>
      </c>
      <c r="AT1394" s="267">
        <v>0</v>
      </c>
      <c r="AU1394" s="268">
        <v>0.0909090909090909</v>
      </c>
      <c r="AV1394" s="268">
        <v>0.142857142857143</v>
      </c>
      <c r="AW1394" s="268">
        <v>0.0625</v>
      </c>
      <c r="AX1394" s="224"/>
      <c r="AY1394" s="222"/>
    </row>
    <row r="1395" ht="15" spans="1:51">
      <c r="A1395" s="220"/>
      <c r="B1395" s="224"/>
      <c r="C1395" s="283" t="s">
        <v>1085</v>
      </c>
      <c r="D1395" s="111" t="s">
        <v>25</v>
      </c>
      <c r="E1395" s="111" t="s">
        <v>1086</v>
      </c>
      <c r="F1395" s="307" t="s">
        <v>1433</v>
      </c>
      <c r="G1395" s="307" t="s">
        <v>1433</v>
      </c>
      <c r="H1395" s="307" t="s">
        <v>1433</v>
      </c>
      <c r="I1395" s="307" t="s">
        <v>1433</v>
      </c>
      <c r="J1395" s="259">
        <v>0.9</v>
      </c>
      <c r="K1395" s="260">
        <v>1</v>
      </c>
      <c r="L1395" s="260">
        <v>1</v>
      </c>
      <c r="M1395" s="261">
        <v>1</v>
      </c>
      <c r="N1395" s="261">
        <v>0.985157699443414</v>
      </c>
      <c r="O1395" s="262">
        <v>0.9</v>
      </c>
      <c r="P1395" s="263">
        <v>0.988428604489701</v>
      </c>
      <c r="Q1395" s="260">
        <v>0.993354009747452</v>
      </c>
      <c r="R1395" s="260">
        <v>0.991117690599556</v>
      </c>
      <c r="S1395" s="260">
        <v>0.984189077004352</v>
      </c>
      <c r="T1395" s="262">
        <v>0.9</v>
      </c>
      <c r="U1395" s="260">
        <v>0.943068734089331</v>
      </c>
      <c r="V1395" s="260">
        <v>0.95303500221533</v>
      </c>
      <c r="W1395" s="260">
        <v>0.95780903034789</v>
      </c>
      <c r="X1395" s="260">
        <v>0.948567331639456</v>
      </c>
      <c r="Y1395" s="262">
        <v>0.92</v>
      </c>
      <c r="Z1395" s="262">
        <v>0.950121654501217</v>
      </c>
      <c r="AA1395" s="262">
        <v>0.961215932914046</v>
      </c>
      <c r="AB1395" s="262">
        <v>0.949447077409163</v>
      </c>
      <c r="AC1395" s="262">
        <v>0.959795287933976</v>
      </c>
      <c r="AD1395" s="262">
        <v>0.92</v>
      </c>
      <c r="AE1395" s="260">
        <v>0.97693767333236</v>
      </c>
      <c r="AF1395" s="260">
        <v>0.991301196085538</v>
      </c>
      <c r="AG1395" s="260">
        <v>0.990867023867511</v>
      </c>
      <c r="AH1395" s="260">
        <v>0.968393399556687</v>
      </c>
      <c r="AI1395" s="262">
        <v>0.92</v>
      </c>
      <c r="AJ1395" s="260">
        <v>0.980556095664009</v>
      </c>
      <c r="AK1395" s="260">
        <v>0.977244389027431</v>
      </c>
      <c r="AL1395" s="260">
        <v>0.979910044977511</v>
      </c>
      <c r="AM1395" s="260">
        <v>0.983209803340251</v>
      </c>
      <c r="AN1395" s="259">
        <v>0.99</v>
      </c>
      <c r="AO1395" s="264">
        <v>1</v>
      </c>
      <c r="AP1395" s="264">
        <v>1</v>
      </c>
      <c r="AQ1395" s="264">
        <v>1</v>
      </c>
      <c r="AR1395" s="265">
        <v>1</v>
      </c>
      <c r="AS1395" s="286">
        <v>0.0721861525408278</v>
      </c>
      <c r="AT1395" s="267">
        <v>0.0555555555555556</v>
      </c>
      <c r="AU1395" s="268">
        <v>0.0769230769230769</v>
      </c>
      <c r="AV1395" s="268">
        <v>0</v>
      </c>
      <c r="AW1395" s="268">
        <v>0.0611111111111111</v>
      </c>
      <c r="AX1395" s="224"/>
      <c r="AY1395" s="222"/>
    </row>
    <row r="1396" ht="15" spans="1:51">
      <c r="A1396" s="220"/>
      <c r="B1396" s="224"/>
      <c r="C1396" s="283" t="s">
        <v>1085</v>
      </c>
      <c r="D1396" s="111" t="s">
        <v>25</v>
      </c>
      <c r="E1396" s="111" t="s">
        <v>1086</v>
      </c>
      <c r="F1396" s="307" t="s">
        <v>1434</v>
      </c>
      <c r="G1396" s="307" t="s">
        <v>1434</v>
      </c>
      <c r="H1396" s="307" t="s">
        <v>1434</v>
      </c>
      <c r="I1396" s="307" t="s">
        <v>1434</v>
      </c>
      <c r="J1396" s="259">
        <v>0.9</v>
      </c>
      <c r="K1396" s="260">
        <v>1</v>
      </c>
      <c r="L1396" s="260">
        <v>1</v>
      </c>
      <c r="M1396" s="261">
        <v>1</v>
      </c>
      <c r="N1396" s="261">
        <v>0.995098039215686</v>
      </c>
      <c r="O1396" s="262">
        <v>0.9</v>
      </c>
      <c r="P1396" s="263">
        <v>0.998405103668262</v>
      </c>
      <c r="Q1396" s="260">
        <v>0.998119122257053</v>
      </c>
      <c r="R1396" s="260">
        <v>0.996357960457856</v>
      </c>
      <c r="S1396" s="260">
        <v>0.994713276150402</v>
      </c>
      <c r="T1396" s="262">
        <v>0.9</v>
      </c>
      <c r="U1396" s="260">
        <v>0.939712918660287</v>
      </c>
      <c r="V1396" s="260">
        <v>0.971786833855799</v>
      </c>
      <c r="W1396" s="260">
        <v>0.965660770031218</v>
      </c>
      <c r="X1396" s="260">
        <v>0.956717196238154</v>
      </c>
      <c r="Y1396" s="262">
        <v>0.92</v>
      </c>
      <c r="Z1396" s="262">
        <v>0.970645792563601</v>
      </c>
      <c r="AA1396" s="262">
        <v>0.979472140762463</v>
      </c>
      <c r="AB1396" s="262">
        <v>0.96551724137931</v>
      </c>
      <c r="AC1396" s="262">
        <v>0.970912326329478</v>
      </c>
      <c r="AD1396" s="262">
        <v>0.92</v>
      </c>
      <c r="AE1396" s="260">
        <v>1</v>
      </c>
      <c r="AF1396" s="260">
        <v>0.999725425590335</v>
      </c>
      <c r="AG1396" s="260">
        <v>0.999515269025691</v>
      </c>
      <c r="AH1396" s="260">
        <v>0.9991742723732</v>
      </c>
      <c r="AI1396" s="262">
        <v>0.92</v>
      </c>
      <c r="AJ1396" s="260">
        <v>0.981897970378497</v>
      </c>
      <c r="AK1396" s="260">
        <v>0.989455184534271</v>
      </c>
      <c r="AL1396" s="260">
        <v>0.985150615188799</v>
      </c>
      <c r="AM1396" s="260">
        <v>0.986457428477849</v>
      </c>
      <c r="AN1396" s="259">
        <v>0.99</v>
      </c>
      <c r="AO1396" s="264">
        <v>1</v>
      </c>
      <c r="AP1396" s="264">
        <v>1</v>
      </c>
      <c r="AQ1396" s="264">
        <v>1</v>
      </c>
      <c r="AR1396" s="265">
        <v>1</v>
      </c>
      <c r="AS1396" s="286">
        <v>0.0721861525408278</v>
      </c>
      <c r="AT1396" s="267">
        <v>0.0384615384615385</v>
      </c>
      <c r="AU1396" s="268">
        <v>0.166666666666667</v>
      </c>
      <c r="AV1396" s="268">
        <v>0.0952380952380952</v>
      </c>
      <c r="AW1396" s="268">
        <v>0.0498614958448753</v>
      </c>
      <c r="AX1396" s="224"/>
      <c r="AY1396" s="222"/>
    </row>
    <row r="1397" ht="15" spans="1:51">
      <c r="A1397" s="220"/>
      <c r="B1397" s="224"/>
      <c r="C1397" s="283" t="s">
        <v>1085</v>
      </c>
      <c r="D1397" s="111" t="s">
        <v>25</v>
      </c>
      <c r="E1397" s="111" t="s">
        <v>1086</v>
      </c>
      <c r="F1397" s="307" t="s">
        <v>1435</v>
      </c>
      <c r="G1397" s="307" t="s">
        <v>1435</v>
      </c>
      <c r="H1397" s="307" t="s">
        <v>1435</v>
      </c>
      <c r="I1397" s="307" t="s">
        <v>1435</v>
      </c>
      <c r="J1397" s="259">
        <v>0.9</v>
      </c>
      <c r="K1397" s="260" t="s">
        <v>33</v>
      </c>
      <c r="L1397" s="260" t="s">
        <v>33</v>
      </c>
      <c r="M1397" s="261" t="s">
        <v>33</v>
      </c>
      <c r="N1397" s="261">
        <v>0.941176470588235</v>
      </c>
      <c r="O1397" s="262">
        <v>0.9</v>
      </c>
      <c r="P1397" s="263">
        <v>0</v>
      </c>
      <c r="Q1397" s="260">
        <v>0</v>
      </c>
      <c r="R1397" s="260">
        <v>0</v>
      </c>
      <c r="S1397" s="260">
        <v>0.780729166666667</v>
      </c>
      <c r="T1397" s="262">
        <v>0.9</v>
      </c>
      <c r="U1397" s="260">
        <v>1</v>
      </c>
      <c r="V1397" s="260">
        <v>1</v>
      </c>
      <c r="W1397" s="260">
        <v>1</v>
      </c>
      <c r="X1397" s="260">
        <v>0.9625</v>
      </c>
      <c r="Y1397" s="262">
        <v>0.92</v>
      </c>
      <c r="Z1397" s="262">
        <v>1</v>
      </c>
      <c r="AA1397" s="262">
        <v>1</v>
      </c>
      <c r="AB1397" s="262">
        <v>1</v>
      </c>
      <c r="AC1397" s="262">
        <v>0.998861047835991</v>
      </c>
      <c r="AD1397" s="262">
        <v>0.92</v>
      </c>
      <c r="AE1397" s="260" t="s">
        <v>33</v>
      </c>
      <c r="AF1397" s="260" t="s">
        <v>33</v>
      </c>
      <c r="AG1397" s="260" t="s">
        <v>33</v>
      </c>
      <c r="AH1397" s="260">
        <v>0.948163173315303</v>
      </c>
      <c r="AI1397" s="262">
        <v>0.92</v>
      </c>
      <c r="AJ1397" s="260">
        <v>1</v>
      </c>
      <c r="AK1397" s="260">
        <v>1</v>
      </c>
      <c r="AL1397" s="260">
        <v>1</v>
      </c>
      <c r="AM1397" s="260">
        <v>0.999288002847989</v>
      </c>
      <c r="AN1397" s="259">
        <v>0.99</v>
      </c>
      <c r="AO1397" s="264" t="s">
        <v>33</v>
      </c>
      <c r="AP1397" s="264" t="s">
        <v>33</v>
      </c>
      <c r="AQ1397" s="264" t="s">
        <v>33</v>
      </c>
      <c r="AR1397" s="265">
        <v>1</v>
      </c>
      <c r="AS1397" s="286">
        <v>0.0721861525408278</v>
      </c>
      <c r="AT1397" s="267" t="s">
        <v>33</v>
      </c>
      <c r="AU1397" s="268" t="s">
        <v>33</v>
      </c>
      <c r="AV1397" s="268" t="s">
        <v>33</v>
      </c>
      <c r="AW1397" s="268">
        <v>0</v>
      </c>
      <c r="AX1397" s="224"/>
      <c r="AY1397" s="222"/>
    </row>
    <row r="1398" ht="15" spans="1:51">
      <c r="A1398" s="220"/>
      <c r="B1398" s="224"/>
      <c r="C1398" s="283" t="s">
        <v>1085</v>
      </c>
      <c r="D1398" s="111" t="s">
        <v>25</v>
      </c>
      <c r="E1398" s="111" t="s">
        <v>1086</v>
      </c>
      <c r="F1398" s="307" t="s">
        <v>1436</v>
      </c>
      <c r="G1398" s="307" t="s">
        <v>1436</v>
      </c>
      <c r="H1398" s="307" t="s">
        <v>1436</v>
      </c>
      <c r="I1398" s="307" t="s">
        <v>1436</v>
      </c>
      <c r="J1398" s="259">
        <v>0.9</v>
      </c>
      <c r="K1398" s="260">
        <v>0.971428571428571</v>
      </c>
      <c r="L1398" s="260">
        <v>1</v>
      </c>
      <c r="M1398" s="261">
        <v>1</v>
      </c>
      <c r="N1398" s="261">
        <v>0.967857142857143</v>
      </c>
      <c r="O1398" s="262">
        <v>0.9</v>
      </c>
      <c r="P1398" s="263">
        <v>0.997210043842168</v>
      </c>
      <c r="Q1398" s="260">
        <v>1</v>
      </c>
      <c r="R1398" s="260">
        <v>1</v>
      </c>
      <c r="S1398" s="260">
        <v>0.990397834225164</v>
      </c>
      <c r="T1398" s="262">
        <v>0.9</v>
      </c>
      <c r="U1398" s="260">
        <v>0.939418094858509</v>
      </c>
      <c r="V1398" s="260">
        <v>0.963282937365011</v>
      </c>
      <c r="W1398" s="260">
        <v>0.968460111317254</v>
      </c>
      <c r="X1398" s="260">
        <v>0.952623675472177</v>
      </c>
      <c r="Y1398" s="262">
        <v>0.92</v>
      </c>
      <c r="Z1398" s="262">
        <v>0.959692898272553</v>
      </c>
      <c r="AA1398" s="262">
        <v>0.956521739130435</v>
      </c>
      <c r="AB1398" s="262">
        <v>0.959697732997481</v>
      </c>
      <c r="AC1398" s="262">
        <v>0.962584243551011</v>
      </c>
      <c r="AD1398" s="262">
        <v>0.92</v>
      </c>
      <c r="AE1398" s="260">
        <v>0.992565055762082</v>
      </c>
      <c r="AF1398" s="260">
        <v>0.990362109321217</v>
      </c>
      <c r="AG1398" s="260">
        <v>0.996447270007479</v>
      </c>
      <c r="AH1398" s="260">
        <v>0.991673232002972</v>
      </c>
      <c r="AI1398" s="262">
        <v>0.92</v>
      </c>
      <c r="AJ1398" s="260">
        <v>0.976567656765677</v>
      </c>
      <c r="AK1398" s="260">
        <v>0.977307890665291</v>
      </c>
      <c r="AL1398" s="260">
        <v>0.988083416087388</v>
      </c>
      <c r="AM1398" s="260">
        <v>0.983751993620415</v>
      </c>
      <c r="AN1398" s="259">
        <v>0.99</v>
      </c>
      <c r="AO1398" s="264">
        <v>1</v>
      </c>
      <c r="AP1398" s="264">
        <v>1</v>
      </c>
      <c r="AQ1398" s="264">
        <v>1</v>
      </c>
      <c r="AR1398" s="265">
        <v>1</v>
      </c>
      <c r="AS1398" s="286">
        <v>0.0721861525408278</v>
      </c>
      <c r="AT1398" s="267">
        <v>0</v>
      </c>
      <c r="AU1398" s="268">
        <v>0.166666666666667</v>
      </c>
      <c r="AV1398" s="268">
        <v>0</v>
      </c>
      <c r="AW1398" s="268">
        <v>0.0546218487394958</v>
      </c>
      <c r="AX1398" s="224"/>
      <c r="AY1398" s="222"/>
    </row>
    <row r="1399" ht="15" spans="1:51">
      <c r="A1399" s="220"/>
      <c r="B1399" s="224"/>
      <c r="C1399" s="283" t="s">
        <v>1085</v>
      </c>
      <c r="D1399" s="111" t="s">
        <v>25</v>
      </c>
      <c r="E1399" s="111" t="s">
        <v>1086</v>
      </c>
      <c r="F1399" s="307" t="s">
        <v>1437</v>
      </c>
      <c r="G1399" s="307" t="s">
        <v>1437</v>
      </c>
      <c r="H1399" s="307" t="s">
        <v>1437</v>
      </c>
      <c r="I1399" s="307" t="s">
        <v>1437</v>
      </c>
      <c r="J1399" s="259">
        <v>0.9</v>
      </c>
      <c r="K1399" s="260">
        <v>0.944444444444444</v>
      </c>
      <c r="L1399" s="260">
        <v>0.894736842105263</v>
      </c>
      <c r="M1399" s="261">
        <v>0.867647058823529</v>
      </c>
      <c r="N1399" s="261">
        <v>0.923655913978495</v>
      </c>
      <c r="O1399" s="262">
        <v>0.9</v>
      </c>
      <c r="P1399" s="263">
        <v>0.981946624803768</v>
      </c>
      <c r="Q1399" s="260">
        <v>0.980798771121352</v>
      </c>
      <c r="R1399" s="260">
        <v>0.975398633257403</v>
      </c>
      <c r="S1399" s="260">
        <v>0.967957096178434</v>
      </c>
      <c r="T1399" s="262">
        <v>0.9</v>
      </c>
      <c r="U1399" s="260">
        <v>0.929618001046572</v>
      </c>
      <c r="V1399" s="260">
        <v>0.907834101382488</v>
      </c>
      <c r="W1399" s="260">
        <v>0.889066059225513</v>
      </c>
      <c r="X1399" s="260">
        <v>0.917886063361273</v>
      </c>
      <c r="Y1399" s="262">
        <v>0.92</v>
      </c>
      <c r="Z1399" s="262">
        <v>0.911452184179457</v>
      </c>
      <c r="AA1399" s="262">
        <v>0.891799544419134</v>
      </c>
      <c r="AB1399" s="262">
        <v>0.8414517669532</v>
      </c>
      <c r="AC1399" s="262">
        <v>0.91287546109257</v>
      </c>
      <c r="AD1399" s="262">
        <v>0.92</v>
      </c>
      <c r="AE1399" s="260">
        <v>0.976577499040061</v>
      </c>
      <c r="AF1399" s="260">
        <v>0.874798619102417</v>
      </c>
      <c r="AG1399" s="260">
        <v>0.949925149700599</v>
      </c>
      <c r="AH1399" s="260">
        <v>0.926786975121485</v>
      </c>
      <c r="AI1399" s="262">
        <v>0.92</v>
      </c>
      <c r="AJ1399" s="260">
        <v>0.961983294067252</v>
      </c>
      <c r="AK1399" s="260">
        <v>0.941342756183746</v>
      </c>
      <c r="AL1399" s="260">
        <v>0.939856538532279</v>
      </c>
      <c r="AM1399" s="260">
        <v>0.96048231724871</v>
      </c>
      <c r="AN1399" s="259">
        <v>0.99</v>
      </c>
      <c r="AO1399" s="264">
        <v>1</v>
      </c>
      <c r="AP1399" s="264">
        <v>1</v>
      </c>
      <c r="AQ1399" s="264">
        <v>1</v>
      </c>
      <c r="AR1399" s="265">
        <v>1</v>
      </c>
      <c r="AS1399" s="286">
        <v>0.0721861525408278</v>
      </c>
      <c r="AT1399" s="267">
        <v>0.0588235294117647</v>
      </c>
      <c r="AU1399" s="268">
        <v>0.0869565217391304</v>
      </c>
      <c r="AV1399" s="268">
        <v>0.0816326530612245</v>
      </c>
      <c r="AW1399" s="268">
        <v>0.048440065681445</v>
      </c>
      <c r="AX1399" s="224"/>
      <c r="AY1399" s="222"/>
    </row>
    <row r="1400" ht="15" spans="1:51">
      <c r="A1400" s="220"/>
      <c r="B1400" s="224"/>
      <c r="C1400" s="283" t="s">
        <v>1085</v>
      </c>
      <c r="D1400" s="111" t="s">
        <v>25</v>
      </c>
      <c r="E1400" s="111" t="s">
        <v>1086</v>
      </c>
      <c r="F1400" s="307" t="s">
        <v>1438</v>
      </c>
      <c r="G1400" s="307" t="s">
        <v>1438</v>
      </c>
      <c r="H1400" s="307" t="s">
        <v>1438</v>
      </c>
      <c r="I1400" s="307" t="s">
        <v>1438</v>
      </c>
      <c r="J1400" s="259">
        <v>0.9</v>
      </c>
      <c r="K1400" s="260">
        <v>1</v>
      </c>
      <c r="L1400" s="260">
        <v>1</v>
      </c>
      <c r="M1400" s="261">
        <v>0.956521739130435</v>
      </c>
      <c r="N1400" s="261">
        <v>0.983516483516483</v>
      </c>
      <c r="O1400" s="262">
        <v>0.9</v>
      </c>
      <c r="P1400" s="263">
        <v>0.988630490956072</v>
      </c>
      <c r="Q1400" s="260">
        <v>0.993908629441624</v>
      </c>
      <c r="R1400" s="260">
        <v>0.98406374501992</v>
      </c>
      <c r="S1400" s="260">
        <v>0.984222660481653</v>
      </c>
      <c r="T1400" s="262">
        <v>0.9</v>
      </c>
      <c r="U1400" s="260">
        <v>0.952454780361757</v>
      </c>
      <c r="V1400" s="260">
        <v>0.932994923857868</v>
      </c>
      <c r="W1400" s="260">
        <v>0.957768924302789</v>
      </c>
      <c r="X1400" s="260">
        <v>0.946084830976917</v>
      </c>
      <c r="Y1400" s="262">
        <v>0.92</v>
      </c>
      <c r="Z1400" s="262">
        <v>0.919902912621359</v>
      </c>
      <c r="AA1400" s="262">
        <v>0.942231075697211</v>
      </c>
      <c r="AB1400" s="262">
        <v>0.948553054662379</v>
      </c>
      <c r="AC1400" s="262">
        <v>0.950569968553459</v>
      </c>
      <c r="AD1400" s="262">
        <v>0.92</v>
      </c>
      <c r="AE1400" s="260">
        <v>0.9980609906575</v>
      </c>
      <c r="AF1400" s="260">
        <v>0.996222749838118</v>
      </c>
      <c r="AG1400" s="260">
        <v>0.998661759785882</v>
      </c>
      <c r="AH1400" s="260">
        <v>0.994568266010564</v>
      </c>
      <c r="AI1400" s="262">
        <v>0.92</v>
      </c>
      <c r="AJ1400" s="260">
        <v>0.968896463570516</v>
      </c>
      <c r="AK1400" s="260">
        <v>0.962314939434724</v>
      </c>
      <c r="AL1400" s="260">
        <v>0.978927203065134</v>
      </c>
      <c r="AM1400" s="260">
        <v>0.978841822591823</v>
      </c>
      <c r="AN1400" s="259">
        <v>0.99</v>
      </c>
      <c r="AO1400" s="264">
        <v>1</v>
      </c>
      <c r="AP1400" s="264">
        <v>1</v>
      </c>
      <c r="AQ1400" s="264">
        <v>1</v>
      </c>
      <c r="AR1400" s="265">
        <v>1</v>
      </c>
      <c r="AS1400" s="286">
        <v>0.0721861525408278</v>
      </c>
      <c r="AT1400" s="267">
        <v>0</v>
      </c>
      <c r="AU1400" s="268">
        <v>0</v>
      </c>
      <c r="AV1400" s="268">
        <v>0</v>
      </c>
      <c r="AW1400" s="268">
        <v>0.0384615384615385</v>
      </c>
      <c r="AX1400" s="224"/>
      <c r="AY1400" s="222"/>
    </row>
    <row r="1401" ht="15" spans="1:51">
      <c r="A1401" s="220"/>
      <c r="B1401" s="224"/>
      <c r="C1401" s="283" t="s">
        <v>1085</v>
      </c>
      <c r="D1401" s="111" t="s">
        <v>25</v>
      </c>
      <c r="E1401" s="111" t="s">
        <v>1086</v>
      </c>
      <c r="F1401" s="307" t="s">
        <v>1439</v>
      </c>
      <c r="G1401" s="307" t="s">
        <v>1439</v>
      </c>
      <c r="H1401" s="307" t="s">
        <v>1439</v>
      </c>
      <c r="I1401" s="307" t="s">
        <v>1439</v>
      </c>
      <c r="J1401" s="259">
        <v>0.9</v>
      </c>
      <c r="K1401" s="260">
        <v>0.984615384615385</v>
      </c>
      <c r="L1401" s="260">
        <v>1</v>
      </c>
      <c r="M1401" s="261">
        <v>1</v>
      </c>
      <c r="N1401" s="261">
        <v>0.981186685962373</v>
      </c>
      <c r="O1401" s="262">
        <v>0.9</v>
      </c>
      <c r="P1401" s="263">
        <v>0.946951987052688</v>
      </c>
      <c r="Q1401" s="260">
        <v>0.987531172069825</v>
      </c>
      <c r="R1401" s="260">
        <v>0.986032689450223</v>
      </c>
      <c r="S1401" s="260">
        <v>0.977127227916203</v>
      </c>
      <c r="T1401" s="262">
        <v>0.9</v>
      </c>
      <c r="U1401" s="260">
        <v>0.923035425283222</v>
      </c>
      <c r="V1401" s="260">
        <v>0.952618453865337</v>
      </c>
      <c r="W1401" s="260">
        <v>0.940564635958395</v>
      </c>
      <c r="X1401" s="260">
        <v>0.936651538376765</v>
      </c>
      <c r="Y1401" s="262">
        <v>0.92</v>
      </c>
      <c r="Z1401" s="262">
        <v>0.964881474978051</v>
      </c>
      <c r="AA1401" s="262">
        <v>0.93900481540931</v>
      </c>
      <c r="AB1401" s="262">
        <v>0.945695364238411</v>
      </c>
      <c r="AC1401" s="262">
        <v>0.947866477174252</v>
      </c>
      <c r="AD1401" s="262">
        <v>0.92</v>
      </c>
      <c r="AE1401" s="260">
        <v>0.998428290766208</v>
      </c>
      <c r="AF1401" s="260">
        <v>0.983385024368631</v>
      </c>
      <c r="AG1401" s="260">
        <v>0.976062732150227</v>
      </c>
      <c r="AH1401" s="260">
        <v>0.779040254031343</v>
      </c>
      <c r="AI1401" s="262">
        <v>0.92</v>
      </c>
      <c r="AJ1401" s="260">
        <v>0.972690643187584</v>
      </c>
      <c r="AK1401" s="260">
        <v>0.966666666666667</v>
      </c>
      <c r="AL1401" s="260">
        <v>0.974757281553398</v>
      </c>
      <c r="AM1401" s="260">
        <v>0.976109984223575</v>
      </c>
      <c r="AN1401" s="259">
        <v>0.99</v>
      </c>
      <c r="AO1401" s="264">
        <v>1</v>
      </c>
      <c r="AP1401" s="264">
        <v>1</v>
      </c>
      <c r="AQ1401" s="264">
        <v>1</v>
      </c>
      <c r="AR1401" s="265">
        <v>1</v>
      </c>
      <c r="AS1401" s="286">
        <v>0.0721861525408278</v>
      </c>
      <c r="AT1401" s="267">
        <v>0.0652173913043478</v>
      </c>
      <c r="AU1401" s="268">
        <v>0.0909090909090909</v>
      </c>
      <c r="AV1401" s="268">
        <v>0.0263157894736842</v>
      </c>
      <c r="AW1401" s="268">
        <v>0.0456226880394575</v>
      </c>
      <c r="AX1401" s="224"/>
      <c r="AY1401" s="222"/>
    </row>
    <row r="1402" ht="15" spans="1:51">
      <c r="A1402" s="220"/>
      <c r="B1402" s="224"/>
      <c r="C1402" s="283" t="s">
        <v>1085</v>
      </c>
      <c r="D1402" s="111" t="s">
        <v>25</v>
      </c>
      <c r="E1402" s="111" t="s">
        <v>1086</v>
      </c>
      <c r="F1402" s="307" t="s">
        <v>1440</v>
      </c>
      <c r="G1402" s="307" t="s">
        <v>1440</v>
      </c>
      <c r="H1402" s="307" t="s">
        <v>1440</v>
      </c>
      <c r="I1402" s="307" t="s">
        <v>1440</v>
      </c>
      <c r="J1402" s="259">
        <v>0.9</v>
      </c>
      <c r="K1402" s="260">
        <v>0.959677419354839</v>
      </c>
      <c r="L1402" s="260">
        <v>0.923076923076923</v>
      </c>
      <c r="M1402" s="261">
        <v>0.895238095238095</v>
      </c>
      <c r="N1402" s="261">
        <v>0.947058823529412</v>
      </c>
      <c r="O1402" s="262">
        <v>0.9</v>
      </c>
      <c r="P1402" s="263">
        <v>0.843223229075319</v>
      </c>
      <c r="Q1402" s="260">
        <v>0.942961608775137</v>
      </c>
      <c r="R1402" s="260">
        <v>0.933238411643727</v>
      </c>
      <c r="S1402" s="260">
        <v>0.909910246621567</v>
      </c>
      <c r="T1402" s="262">
        <v>0.9</v>
      </c>
      <c r="U1402" s="260">
        <v>0.910942219623892</v>
      </c>
      <c r="V1402" s="260">
        <v>0.916087751371115</v>
      </c>
      <c r="W1402" s="260">
        <v>0.907293149818067</v>
      </c>
      <c r="X1402" s="260">
        <v>0.922655119573284</v>
      </c>
      <c r="Y1402" s="262">
        <v>0.92</v>
      </c>
      <c r="Z1402" s="262">
        <v>0.927792915531335</v>
      </c>
      <c r="AA1402" s="262">
        <v>0.889280988089987</v>
      </c>
      <c r="AB1402" s="262">
        <v>0.902737752161383</v>
      </c>
      <c r="AC1402" s="262">
        <v>0.906562847608454</v>
      </c>
      <c r="AD1402" s="262">
        <v>0.92</v>
      </c>
      <c r="AE1402" s="260">
        <v>0.916503715291357</v>
      </c>
      <c r="AF1402" s="260">
        <v>0.702324418895276</v>
      </c>
      <c r="AG1402" s="260">
        <v>0.579777999894787</v>
      </c>
      <c r="AH1402" s="260">
        <v>0.802326229279844</v>
      </c>
      <c r="AI1402" s="262">
        <v>0.92</v>
      </c>
      <c r="AJ1402" s="260">
        <v>0.954115193325846</v>
      </c>
      <c r="AK1402" s="260">
        <v>0.937960449786739</v>
      </c>
      <c r="AL1402" s="260">
        <v>0.945662041239787</v>
      </c>
      <c r="AM1402" s="260">
        <v>0.956612848252269</v>
      </c>
      <c r="AN1402" s="259">
        <v>0.99</v>
      </c>
      <c r="AO1402" s="264">
        <v>1</v>
      </c>
      <c r="AP1402" s="264">
        <v>1</v>
      </c>
      <c r="AQ1402" s="264">
        <v>1</v>
      </c>
      <c r="AR1402" s="265">
        <v>1</v>
      </c>
      <c r="AS1402" s="286">
        <v>0.0721861525408278</v>
      </c>
      <c r="AT1402" s="267">
        <v>0.0655737704918033</v>
      </c>
      <c r="AU1402" s="268">
        <v>0.0172413793103448</v>
      </c>
      <c r="AV1402" s="268">
        <v>0.116279069767442</v>
      </c>
      <c r="AW1402" s="268">
        <v>0.0435315757204169</v>
      </c>
      <c r="AX1402" s="224"/>
      <c r="AY1402" s="222"/>
    </row>
    <row r="1403" ht="15" spans="1:51">
      <c r="A1403" s="220"/>
      <c r="B1403" s="224"/>
      <c r="C1403" s="283" t="s">
        <v>1085</v>
      </c>
      <c r="D1403" s="111" t="s">
        <v>25</v>
      </c>
      <c r="E1403" s="111" t="s">
        <v>1086</v>
      </c>
      <c r="F1403" s="307" t="s">
        <v>1441</v>
      </c>
      <c r="G1403" s="307" t="s">
        <v>1441</v>
      </c>
      <c r="H1403" s="307" t="s">
        <v>1441</v>
      </c>
      <c r="I1403" s="307" t="s">
        <v>1441</v>
      </c>
      <c r="J1403" s="259">
        <v>0.9</v>
      </c>
      <c r="K1403" s="260">
        <v>0.962025316455696</v>
      </c>
      <c r="L1403" s="260">
        <v>0.924242424242424</v>
      </c>
      <c r="M1403" s="261">
        <v>0.952380952380952</v>
      </c>
      <c r="N1403" s="261">
        <v>0.932926829268293</v>
      </c>
      <c r="O1403" s="262">
        <v>0.9</v>
      </c>
      <c r="P1403" s="263">
        <v>0.968804664723032</v>
      </c>
      <c r="Q1403" s="260">
        <v>0.921486448728695</v>
      </c>
      <c r="R1403" s="260">
        <v>0.960436893203883</v>
      </c>
      <c r="S1403" s="260">
        <v>0.957241127315477</v>
      </c>
      <c r="T1403" s="262">
        <v>0.9</v>
      </c>
      <c r="U1403" s="260">
        <v>0.938046647230321</v>
      </c>
      <c r="V1403" s="260">
        <v>0.920648225761386</v>
      </c>
      <c r="W1403" s="260">
        <v>0.938592233009709</v>
      </c>
      <c r="X1403" s="260">
        <v>0.929701649032504</v>
      </c>
      <c r="Y1403" s="262">
        <v>0.92</v>
      </c>
      <c r="Z1403" s="262">
        <v>0.918248175182482</v>
      </c>
      <c r="AA1403" s="262">
        <v>0.919919246298789</v>
      </c>
      <c r="AB1403" s="262">
        <v>0.756906077348066</v>
      </c>
      <c r="AC1403" s="262">
        <v>0.885564697083022</v>
      </c>
      <c r="AD1403" s="262">
        <v>0.92</v>
      </c>
      <c r="AE1403" s="260">
        <v>0.996548947428966</v>
      </c>
      <c r="AF1403" s="260">
        <v>0.98849252013809</v>
      </c>
      <c r="AG1403" s="260">
        <v>0.823696287025449</v>
      </c>
      <c r="AH1403" s="260">
        <v>0.950766459650637</v>
      </c>
      <c r="AI1403" s="262">
        <v>0.92</v>
      </c>
      <c r="AJ1403" s="260">
        <v>0.959305150631681</v>
      </c>
      <c r="AK1403" s="260">
        <v>0.952550415183867</v>
      </c>
      <c r="AL1403" s="260">
        <v>0.928585637557191</v>
      </c>
      <c r="AM1403" s="260">
        <v>0.95657958317906</v>
      </c>
      <c r="AN1403" s="259">
        <v>0.99</v>
      </c>
      <c r="AO1403" s="264">
        <v>1</v>
      </c>
      <c r="AP1403" s="264">
        <v>1</v>
      </c>
      <c r="AQ1403" s="264">
        <v>1</v>
      </c>
      <c r="AR1403" s="265">
        <v>0.999817584823057</v>
      </c>
      <c r="AS1403" s="286">
        <v>0.0721861525408278</v>
      </c>
      <c r="AT1403" s="267">
        <v>0.027027027027027</v>
      </c>
      <c r="AU1403" s="268">
        <v>0.111111111111111</v>
      </c>
      <c r="AV1403" s="268">
        <v>0.072463768115942</v>
      </c>
      <c r="AW1403" s="268">
        <v>0.0620725933719095</v>
      </c>
      <c r="AX1403" s="224"/>
      <c r="AY1403" s="222"/>
    </row>
    <row r="1404" ht="15" spans="1:51">
      <c r="A1404" s="220"/>
      <c r="B1404" s="224"/>
      <c r="C1404" s="283" t="s">
        <v>1085</v>
      </c>
      <c r="D1404" s="111" t="s">
        <v>25</v>
      </c>
      <c r="E1404" s="111" t="s">
        <v>1086</v>
      </c>
      <c r="F1404" s="307" t="s">
        <v>1442</v>
      </c>
      <c r="G1404" s="307" t="s">
        <v>1442</v>
      </c>
      <c r="H1404" s="307" t="s">
        <v>1442</v>
      </c>
      <c r="I1404" s="307" t="s">
        <v>1442</v>
      </c>
      <c r="J1404" s="259">
        <v>0.9</v>
      </c>
      <c r="K1404" s="260">
        <v>0.947368421052632</v>
      </c>
      <c r="L1404" s="260">
        <v>0.936507936507937</v>
      </c>
      <c r="M1404" s="261">
        <v>0.933333333333333</v>
      </c>
      <c r="N1404" s="261">
        <v>0.937696664568911</v>
      </c>
      <c r="O1404" s="262">
        <v>0.9</v>
      </c>
      <c r="P1404" s="263">
        <v>0.965655593002728</v>
      </c>
      <c r="Q1404" s="260">
        <v>0.972010178117048</v>
      </c>
      <c r="R1404" s="260">
        <v>0.95996880686249</v>
      </c>
      <c r="S1404" s="260">
        <v>0.957203448755389</v>
      </c>
      <c r="T1404" s="262">
        <v>0.9</v>
      </c>
      <c r="U1404" s="260">
        <v>0.945594607607126</v>
      </c>
      <c r="V1404" s="260">
        <v>0.930979643765903</v>
      </c>
      <c r="W1404" s="260">
        <v>0.934494411229529</v>
      </c>
      <c r="X1404" s="260">
        <v>0.93446669447921</v>
      </c>
      <c r="Y1404" s="262">
        <v>0.92</v>
      </c>
      <c r="Z1404" s="262">
        <v>0.92406015037594</v>
      </c>
      <c r="AA1404" s="262">
        <v>0.90929041697147</v>
      </c>
      <c r="AB1404" s="262">
        <v>0.895577395577396</v>
      </c>
      <c r="AC1404" s="262">
        <v>0.927435356366729</v>
      </c>
      <c r="AD1404" s="262">
        <v>0.92</v>
      </c>
      <c r="AE1404" s="260">
        <v>0.998003549245785</v>
      </c>
      <c r="AF1404" s="260">
        <v>0.997912987638465</v>
      </c>
      <c r="AG1404" s="260">
        <v>0.985592075641603</v>
      </c>
      <c r="AH1404" s="260">
        <v>0.996341474884084</v>
      </c>
      <c r="AI1404" s="262">
        <v>0.92</v>
      </c>
      <c r="AJ1404" s="260">
        <v>0.96720010580611</v>
      </c>
      <c r="AK1404" s="260">
        <v>0.952275249722531</v>
      </c>
      <c r="AL1404" s="260">
        <v>0.959699892818864</v>
      </c>
      <c r="AM1404" s="260">
        <v>0.96864719064388</v>
      </c>
      <c r="AN1404" s="259">
        <v>0.99</v>
      </c>
      <c r="AO1404" s="264">
        <v>1</v>
      </c>
      <c r="AP1404" s="264">
        <v>1</v>
      </c>
      <c r="AQ1404" s="264">
        <v>1</v>
      </c>
      <c r="AR1404" s="265">
        <v>1</v>
      </c>
      <c r="AS1404" s="286">
        <v>0.0721861525408278</v>
      </c>
      <c r="AT1404" s="267">
        <v>0.0227272727272727</v>
      </c>
      <c r="AU1404" s="268">
        <v>0.171428571428571</v>
      </c>
      <c r="AV1404" s="268">
        <v>0.0909090909090909</v>
      </c>
      <c r="AW1404" s="268">
        <v>0.0666666666666667</v>
      </c>
      <c r="AX1404" s="224"/>
      <c r="AY1404" s="222"/>
    </row>
    <row r="1405" ht="15" spans="1:51">
      <c r="A1405" s="220"/>
      <c r="B1405" s="224"/>
      <c r="C1405" s="283" t="s">
        <v>1085</v>
      </c>
      <c r="D1405" s="111" t="s">
        <v>25</v>
      </c>
      <c r="E1405" s="111" t="s">
        <v>1086</v>
      </c>
      <c r="F1405" s="307" t="s">
        <v>1443</v>
      </c>
      <c r="G1405" s="307" t="s">
        <v>1443</v>
      </c>
      <c r="H1405" s="307" t="s">
        <v>1443</v>
      </c>
      <c r="I1405" s="307" t="s">
        <v>1443</v>
      </c>
      <c r="J1405" s="259">
        <v>0.9</v>
      </c>
      <c r="K1405" s="260">
        <v>1</v>
      </c>
      <c r="L1405" s="260">
        <v>1</v>
      </c>
      <c r="M1405" s="261">
        <v>1</v>
      </c>
      <c r="N1405" s="261">
        <v>0.984732824427481</v>
      </c>
      <c r="O1405" s="262">
        <v>0.9</v>
      </c>
      <c r="P1405" s="263">
        <v>0.971234309623431</v>
      </c>
      <c r="Q1405" s="260">
        <v>0.974038461538462</v>
      </c>
      <c r="R1405" s="260">
        <v>0.977692307692308</v>
      </c>
      <c r="S1405" s="260">
        <v>0.981139456257509</v>
      </c>
      <c r="T1405" s="262">
        <v>0.9</v>
      </c>
      <c r="U1405" s="260">
        <v>0.938284518828452</v>
      </c>
      <c r="V1405" s="260">
        <v>0.927884615384615</v>
      </c>
      <c r="W1405" s="260">
        <v>0.945384615384615</v>
      </c>
      <c r="X1405" s="260">
        <v>0.947330185252452</v>
      </c>
      <c r="Y1405" s="262">
        <v>0.92</v>
      </c>
      <c r="Z1405" s="262">
        <v>0.925373134328358</v>
      </c>
      <c r="AA1405" s="262">
        <v>0.954128440366973</v>
      </c>
      <c r="AB1405" s="262">
        <v>0.976430976430976</v>
      </c>
      <c r="AC1405" s="262">
        <v>0.95246335504886</v>
      </c>
      <c r="AD1405" s="262">
        <v>0.92</v>
      </c>
      <c r="AE1405" s="260">
        <v>1</v>
      </c>
      <c r="AF1405" s="260">
        <v>0.99949354266903</v>
      </c>
      <c r="AG1405" s="260">
        <v>0.99920445505171</v>
      </c>
      <c r="AH1405" s="260">
        <v>0.999561211057481</v>
      </c>
      <c r="AI1405" s="262">
        <v>0.92</v>
      </c>
      <c r="AJ1405" s="260">
        <v>0.961538461538462</v>
      </c>
      <c r="AK1405" s="260">
        <v>0.961382113821138</v>
      </c>
      <c r="AL1405" s="260">
        <v>0.981852315394243</v>
      </c>
      <c r="AM1405" s="260">
        <v>0.976920042083114</v>
      </c>
      <c r="AN1405" s="259">
        <v>0.99</v>
      </c>
      <c r="AO1405" s="264">
        <v>1</v>
      </c>
      <c r="AP1405" s="264">
        <v>1</v>
      </c>
      <c r="AQ1405" s="264">
        <v>1</v>
      </c>
      <c r="AR1405" s="265">
        <v>1</v>
      </c>
      <c r="AS1405" s="286">
        <v>0.0721861525408278</v>
      </c>
      <c r="AT1405" s="267">
        <v>0.0476190476190476</v>
      </c>
      <c r="AU1405" s="268">
        <v>0.0588235294117647</v>
      </c>
      <c r="AV1405" s="268">
        <v>0</v>
      </c>
      <c r="AW1405" s="268">
        <v>0.0568862275449102</v>
      </c>
      <c r="AX1405" s="224"/>
      <c r="AY1405" s="222"/>
    </row>
    <row r="1406" ht="15" spans="1:51">
      <c r="A1406" s="220"/>
      <c r="B1406" s="224"/>
      <c r="C1406" s="283" t="s">
        <v>1085</v>
      </c>
      <c r="D1406" s="111" t="s">
        <v>25</v>
      </c>
      <c r="E1406" s="111" t="s">
        <v>1086</v>
      </c>
      <c r="F1406" s="307" t="s">
        <v>1444</v>
      </c>
      <c r="G1406" s="307" t="s">
        <v>1444</v>
      </c>
      <c r="H1406" s="307" t="s">
        <v>1444</v>
      </c>
      <c r="I1406" s="307" t="s">
        <v>1444</v>
      </c>
      <c r="J1406" s="259">
        <v>0.9</v>
      </c>
      <c r="K1406" s="260">
        <v>1</v>
      </c>
      <c r="L1406" s="260">
        <v>1</v>
      </c>
      <c r="M1406" s="261">
        <v>0.925925925925926</v>
      </c>
      <c r="N1406" s="261">
        <v>0.981900452488688</v>
      </c>
      <c r="O1406" s="262">
        <v>0.9</v>
      </c>
      <c r="P1406" s="263">
        <v>0.991071428571429</v>
      </c>
      <c r="Q1406" s="260">
        <v>0.994713656387665</v>
      </c>
      <c r="R1406" s="260">
        <v>0.968855788761002</v>
      </c>
      <c r="S1406" s="260">
        <v>0.988602805463271</v>
      </c>
      <c r="T1406" s="262">
        <v>0.9</v>
      </c>
      <c r="U1406" s="260">
        <v>0.950446428571429</v>
      </c>
      <c r="V1406" s="260">
        <v>0.949779735682819</v>
      </c>
      <c r="W1406" s="260">
        <v>0.937034529451591</v>
      </c>
      <c r="X1406" s="260">
        <v>0.946036360280546</v>
      </c>
      <c r="Y1406" s="262">
        <v>0.92</v>
      </c>
      <c r="Z1406" s="262">
        <v>0.954233409610984</v>
      </c>
      <c r="AA1406" s="262">
        <v>0.962756052141527</v>
      </c>
      <c r="AB1406" s="262">
        <v>0.973421926910299</v>
      </c>
      <c r="AC1406" s="262">
        <v>0.963572469358018</v>
      </c>
      <c r="AD1406" s="262">
        <v>0.92</v>
      </c>
      <c r="AE1406" s="260">
        <v>1</v>
      </c>
      <c r="AF1406" s="260">
        <v>1</v>
      </c>
      <c r="AG1406" s="260">
        <v>1</v>
      </c>
      <c r="AH1406" s="260">
        <v>0.985407725321888</v>
      </c>
      <c r="AI1406" s="262">
        <v>0.92</v>
      </c>
      <c r="AJ1406" s="260">
        <v>0.977960403436683</v>
      </c>
      <c r="AK1406" s="260">
        <v>0.974251497005988</v>
      </c>
      <c r="AL1406" s="260">
        <v>0.982564679415073</v>
      </c>
      <c r="AM1406" s="260">
        <v>0.981730926541964</v>
      </c>
      <c r="AN1406" s="259">
        <v>0.99</v>
      </c>
      <c r="AO1406" s="264">
        <v>1</v>
      </c>
      <c r="AP1406" s="264">
        <v>1</v>
      </c>
      <c r="AQ1406" s="264">
        <v>1</v>
      </c>
      <c r="AR1406" s="265">
        <v>1</v>
      </c>
      <c r="AS1406" s="286">
        <v>0.0721861525408278</v>
      </c>
      <c r="AT1406" s="267">
        <v>0.153846153846154</v>
      </c>
      <c r="AU1406" s="268">
        <v>0</v>
      </c>
      <c r="AV1406" s="268">
        <v>0.111111111111111</v>
      </c>
      <c r="AW1406" s="268">
        <v>0.0712074303405573</v>
      </c>
      <c r="AX1406" s="224"/>
      <c r="AY1406" s="222"/>
    </row>
    <row r="1407" ht="15" spans="1:51">
      <c r="A1407" s="220"/>
      <c r="B1407" s="224"/>
      <c r="C1407" s="283" t="s">
        <v>1085</v>
      </c>
      <c r="D1407" s="111" t="s">
        <v>25</v>
      </c>
      <c r="E1407" s="111" t="s">
        <v>1086</v>
      </c>
      <c r="F1407" s="307" t="s">
        <v>1445</v>
      </c>
      <c r="G1407" s="307" t="s">
        <v>1445</v>
      </c>
      <c r="H1407" s="307" t="s">
        <v>1445</v>
      </c>
      <c r="I1407" s="307" t="s">
        <v>1445</v>
      </c>
      <c r="J1407" s="259">
        <v>0.9</v>
      </c>
      <c r="K1407" s="260">
        <v>0.893617021276596</v>
      </c>
      <c r="L1407" s="260">
        <v>0.975609756097561</v>
      </c>
      <c r="M1407" s="261">
        <v>0.974358974358974</v>
      </c>
      <c r="N1407" s="261">
        <v>0.943304007820137</v>
      </c>
      <c r="O1407" s="262">
        <v>0.9</v>
      </c>
      <c r="P1407" s="263">
        <v>0.984013361966118</v>
      </c>
      <c r="Q1407" s="260">
        <v>0.968329718004338</v>
      </c>
      <c r="R1407" s="260">
        <v>0.96975153042852</v>
      </c>
      <c r="S1407" s="260">
        <v>0.966636885768985</v>
      </c>
      <c r="T1407" s="262">
        <v>0.9</v>
      </c>
      <c r="U1407" s="260">
        <v>0.959675495108566</v>
      </c>
      <c r="V1407" s="260">
        <v>0.953145336225596</v>
      </c>
      <c r="W1407" s="260">
        <v>0.953186892329852</v>
      </c>
      <c r="X1407" s="260">
        <v>0.956068921506062</v>
      </c>
      <c r="Y1407" s="262">
        <v>0.92</v>
      </c>
      <c r="Z1407" s="262">
        <v>0.936758893280632</v>
      </c>
      <c r="AA1407" s="262">
        <v>0.932682926829268</v>
      </c>
      <c r="AB1407" s="262">
        <v>0.852348993288591</v>
      </c>
      <c r="AC1407" s="262">
        <v>0.921642863989265</v>
      </c>
      <c r="AD1407" s="262">
        <v>0.92</v>
      </c>
      <c r="AE1407" s="260">
        <v>0.998981462619678</v>
      </c>
      <c r="AF1407" s="260">
        <v>0.990977928145642</v>
      </c>
      <c r="AG1407" s="260">
        <v>0.74370709382151</v>
      </c>
      <c r="AH1407" s="260">
        <v>0.92682739754046</v>
      </c>
      <c r="AI1407" s="262">
        <v>0.92</v>
      </c>
      <c r="AJ1407" s="260">
        <v>0.970528865563181</v>
      </c>
      <c r="AK1407" s="260">
        <v>0.960984393757503</v>
      </c>
      <c r="AL1407" s="260">
        <v>0.955272511848341</v>
      </c>
      <c r="AM1407" s="260">
        <v>0.967610072391539</v>
      </c>
      <c r="AN1407" s="259">
        <v>0.99</v>
      </c>
      <c r="AO1407" s="264">
        <v>1</v>
      </c>
      <c r="AP1407" s="264">
        <v>1</v>
      </c>
      <c r="AQ1407" s="264">
        <v>1</v>
      </c>
      <c r="AR1407" s="265">
        <v>1</v>
      </c>
      <c r="AS1407" s="286">
        <v>0.0721861525408278</v>
      </c>
      <c r="AT1407" s="267">
        <v>0.115384615384615</v>
      </c>
      <c r="AU1407" s="268">
        <v>0.230769230769231</v>
      </c>
      <c r="AV1407" s="268">
        <v>0.166666666666667</v>
      </c>
      <c r="AW1407" s="268">
        <v>0.0529172320217096</v>
      </c>
      <c r="AX1407" s="224"/>
      <c r="AY1407" s="222"/>
    </row>
    <row r="1408" ht="15" spans="1:51">
      <c r="A1408" s="220"/>
      <c r="B1408" s="224"/>
      <c r="C1408" s="283" t="s">
        <v>1085</v>
      </c>
      <c r="D1408" s="111" t="s">
        <v>125</v>
      </c>
      <c r="E1408" s="111" t="s">
        <v>1086</v>
      </c>
      <c r="F1408" s="307" t="s">
        <v>1446</v>
      </c>
      <c r="G1408" s="307" t="s">
        <v>1446</v>
      </c>
      <c r="H1408" s="307" t="s">
        <v>1446</v>
      </c>
      <c r="I1408" s="307" t="s">
        <v>1446</v>
      </c>
      <c r="J1408" s="259">
        <v>0.9</v>
      </c>
      <c r="K1408" s="260" t="s">
        <v>33</v>
      </c>
      <c r="L1408" s="260" t="s">
        <v>33</v>
      </c>
      <c r="M1408" s="261" t="s">
        <v>33</v>
      </c>
      <c r="N1408" s="261" t="s">
        <v>33</v>
      </c>
      <c r="O1408" s="262">
        <v>0.9</v>
      </c>
      <c r="P1408" s="263" t="s">
        <v>33</v>
      </c>
      <c r="Q1408" s="260" t="s">
        <v>33</v>
      </c>
      <c r="R1408" s="260" t="s">
        <v>33</v>
      </c>
      <c r="S1408" s="260" t="s">
        <v>33</v>
      </c>
      <c r="T1408" s="262">
        <v>0.9</v>
      </c>
      <c r="U1408" s="260" t="s">
        <v>33</v>
      </c>
      <c r="V1408" s="260" t="s">
        <v>33</v>
      </c>
      <c r="W1408" s="260" t="s">
        <v>33</v>
      </c>
      <c r="X1408" s="260" t="s">
        <v>33</v>
      </c>
      <c r="Y1408" s="262">
        <v>0.92</v>
      </c>
      <c r="Z1408" s="262" t="s">
        <v>33</v>
      </c>
      <c r="AA1408" s="262" t="s">
        <v>33</v>
      </c>
      <c r="AB1408" s="262" t="s">
        <v>33</v>
      </c>
      <c r="AC1408" s="262" t="s">
        <v>33</v>
      </c>
      <c r="AD1408" s="262">
        <v>0.92</v>
      </c>
      <c r="AE1408" s="260">
        <v>1</v>
      </c>
      <c r="AF1408" s="260">
        <v>1</v>
      </c>
      <c r="AG1408" s="260">
        <v>1</v>
      </c>
      <c r="AH1408" s="260">
        <v>0.996897163120567</v>
      </c>
      <c r="AI1408" s="262">
        <v>0.92</v>
      </c>
      <c r="AJ1408" s="260" t="s">
        <v>33</v>
      </c>
      <c r="AK1408" s="260" t="s">
        <v>33</v>
      </c>
      <c r="AL1408" s="260" t="s">
        <v>33</v>
      </c>
      <c r="AM1408" s="260" t="s">
        <v>33</v>
      </c>
      <c r="AN1408" s="259">
        <v>0.99</v>
      </c>
      <c r="AO1408" s="264">
        <v>1</v>
      </c>
      <c r="AP1408" s="264">
        <v>1</v>
      </c>
      <c r="AQ1408" s="264">
        <v>1</v>
      </c>
      <c r="AR1408" s="265">
        <v>1</v>
      </c>
      <c r="AS1408" s="286">
        <v>0.0721861525408278</v>
      </c>
      <c r="AT1408" s="267" t="s">
        <v>33</v>
      </c>
      <c r="AU1408" s="268" t="s">
        <v>33</v>
      </c>
      <c r="AV1408" s="268" t="s">
        <v>33</v>
      </c>
      <c r="AW1408" s="268" t="s">
        <v>33</v>
      </c>
      <c r="AX1408" s="224"/>
      <c r="AY1408" s="222"/>
    </row>
    <row r="1409" ht="15" spans="1:51">
      <c r="A1409" s="220"/>
      <c r="B1409" s="224"/>
      <c r="C1409" s="283" t="s">
        <v>1085</v>
      </c>
      <c r="D1409" s="111" t="s">
        <v>25</v>
      </c>
      <c r="E1409" s="111" t="s">
        <v>1086</v>
      </c>
      <c r="F1409" s="307" t="s">
        <v>1447</v>
      </c>
      <c r="G1409" s="307" t="s">
        <v>1447</v>
      </c>
      <c r="H1409" s="307" t="s">
        <v>1447</v>
      </c>
      <c r="I1409" s="307" t="s">
        <v>1447</v>
      </c>
      <c r="J1409" s="259">
        <v>0.9</v>
      </c>
      <c r="K1409" s="260">
        <v>0.888888888888889</v>
      </c>
      <c r="L1409" s="260">
        <v>0.92156862745098</v>
      </c>
      <c r="M1409" s="261">
        <v>0.912280701754386</v>
      </c>
      <c r="N1409" s="261">
        <v>0.922276197085357</v>
      </c>
      <c r="O1409" s="262">
        <v>0.9</v>
      </c>
      <c r="P1409" s="263">
        <v>0.975181131493757</v>
      </c>
      <c r="Q1409" s="260">
        <v>0.971029760337108</v>
      </c>
      <c r="R1409" s="260">
        <v>0.977399756986634</v>
      </c>
      <c r="S1409" s="260">
        <v>0.957170310493705</v>
      </c>
      <c r="T1409" s="262">
        <v>0.9</v>
      </c>
      <c r="U1409" s="260">
        <v>0.929859719438878</v>
      </c>
      <c r="V1409" s="260">
        <v>0.918883328943903</v>
      </c>
      <c r="W1409" s="260">
        <v>0.922964763061968</v>
      </c>
      <c r="X1409" s="260">
        <v>0.919588766039589</v>
      </c>
      <c r="Y1409" s="262">
        <v>0.92</v>
      </c>
      <c r="Z1409" s="262">
        <v>0.922244759972955</v>
      </c>
      <c r="AA1409" s="262">
        <v>0.947751322751323</v>
      </c>
      <c r="AB1409" s="262">
        <v>0.898305084745763</v>
      </c>
      <c r="AC1409" s="262">
        <v>0.931093528578177</v>
      </c>
      <c r="AD1409" s="262">
        <v>0.92</v>
      </c>
      <c r="AE1409" s="260">
        <v>0.971736320551486</v>
      </c>
      <c r="AF1409" s="260">
        <v>0.975530832999476</v>
      </c>
      <c r="AG1409" s="260">
        <v>0.988370547581074</v>
      </c>
      <c r="AH1409" s="260">
        <v>0.971373416146192</v>
      </c>
      <c r="AI1409" s="262">
        <v>0.92</v>
      </c>
      <c r="AJ1409" s="260">
        <v>0.960336387598845</v>
      </c>
      <c r="AK1409" s="260">
        <v>0.964588434733471</v>
      </c>
      <c r="AL1409" s="260">
        <v>0.957234915055653</v>
      </c>
      <c r="AM1409" s="260">
        <v>0.96480103483224</v>
      </c>
      <c r="AN1409" s="259">
        <v>0.99</v>
      </c>
      <c r="AO1409" s="264">
        <v>1</v>
      </c>
      <c r="AP1409" s="264">
        <v>1</v>
      </c>
      <c r="AQ1409" s="264">
        <v>1</v>
      </c>
      <c r="AR1409" s="265">
        <v>1</v>
      </c>
      <c r="AS1409" s="286">
        <v>0.0721861525408278</v>
      </c>
      <c r="AT1409" s="267">
        <v>0.0166666666666667</v>
      </c>
      <c r="AU1409" s="268">
        <v>0.0487804878048781</v>
      </c>
      <c r="AV1409" s="268">
        <v>0.046875</v>
      </c>
      <c r="AW1409" s="268">
        <v>0.0532150776053215</v>
      </c>
      <c r="AX1409" s="224"/>
      <c r="AY1409" s="222"/>
    </row>
    <row r="1410" ht="15" spans="1:51">
      <c r="A1410" s="220"/>
      <c r="B1410" s="224"/>
      <c r="C1410" s="283" t="s">
        <v>1085</v>
      </c>
      <c r="D1410" s="111" t="s">
        <v>25</v>
      </c>
      <c r="E1410" s="111" t="s">
        <v>1086</v>
      </c>
      <c r="F1410" s="307" t="s">
        <v>1448</v>
      </c>
      <c r="G1410" s="307" t="s">
        <v>1448</v>
      </c>
      <c r="H1410" s="307" t="s">
        <v>1448</v>
      </c>
      <c r="I1410" s="307" t="s">
        <v>1448</v>
      </c>
      <c r="J1410" s="259">
        <v>0.9</v>
      </c>
      <c r="K1410" s="260">
        <v>0.964912280701754</v>
      </c>
      <c r="L1410" s="260">
        <v>0.958333333333333</v>
      </c>
      <c r="M1410" s="261">
        <v>0.931818181818182</v>
      </c>
      <c r="N1410" s="261">
        <v>0.936115843270869</v>
      </c>
      <c r="O1410" s="262">
        <v>0.9</v>
      </c>
      <c r="P1410" s="263">
        <v>0.992505764796311</v>
      </c>
      <c r="Q1410" s="260">
        <v>0.993484224965706</v>
      </c>
      <c r="R1410" s="260">
        <v>0.992926613616269</v>
      </c>
      <c r="S1410" s="260">
        <v>0.983940316298078</v>
      </c>
      <c r="T1410" s="262">
        <v>0.9</v>
      </c>
      <c r="U1410" s="260">
        <v>0.921214450422752</v>
      </c>
      <c r="V1410" s="260">
        <v>0.918724279835391</v>
      </c>
      <c r="W1410" s="260">
        <v>0.943118184497495</v>
      </c>
      <c r="X1410" s="260">
        <v>0.93814520763713</v>
      </c>
      <c r="Y1410" s="262">
        <v>0.92</v>
      </c>
      <c r="Z1410" s="262">
        <v>0.904899135446686</v>
      </c>
      <c r="AA1410" s="262">
        <v>0.921516754850088</v>
      </c>
      <c r="AB1410" s="262">
        <v>0.891891891891892</v>
      </c>
      <c r="AC1410" s="262">
        <v>0.919197286140516</v>
      </c>
      <c r="AD1410" s="262">
        <v>0.92</v>
      </c>
      <c r="AE1410" s="260">
        <v>0.997209464566014</v>
      </c>
      <c r="AF1410" s="260">
        <v>0.95889253404911</v>
      </c>
      <c r="AG1410" s="260">
        <v>0.995181923907626</v>
      </c>
      <c r="AH1410" s="260">
        <v>0.963757750246534</v>
      </c>
      <c r="AI1410" s="262">
        <v>0.92</v>
      </c>
      <c r="AJ1410" s="260">
        <v>0.95118437900128</v>
      </c>
      <c r="AK1410" s="260">
        <v>0.943731490621915</v>
      </c>
      <c r="AL1410" s="260">
        <v>0.956731931351221</v>
      </c>
      <c r="AM1410" s="260">
        <v>0.961995089063462</v>
      </c>
      <c r="AN1410" s="259">
        <v>0.99</v>
      </c>
      <c r="AO1410" s="264">
        <v>1</v>
      </c>
      <c r="AP1410" s="264">
        <v>1</v>
      </c>
      <c r="AQ1410" s="264">
        <v>1</v>
      </c>
      <c r="AR1410" s="265">
        <v>1</v>
      </c>
      <c r="AS1410" s="286">
        <v>0.0721861525408278</v>
      </c>
      <c r="AT1410" s="267">
        <v>0.113207547169811</v>
      </c>
      <c r="AU1410" s="268">
        <v>0.113636363636364</v>
      </c>
      <c r="AV1410" s="268">
        <v>0.024390243902439</v>
      </c>
      <c r="AW1410" s="268">
        <v>0.0711538461538462</v>
      </c>
      <c r="AX1410" s="224"/>
      <c r="AY1410" s="222"/>
    </row>
    <row r="1411" ht="15" spans="1:51">
      <c r="A1411" s="220"/>
      <c r="B1411" s="224"/>
      <c r="C1411" s="283" t="s">
        <v>1085</v>
      </c>
      <c r="D1411" s="111" t="s">
        <v>25</v>
      </c>
      <c r="E1411" s="111" t="s">
        <v>1086</v>
      </c>
      <c r="F1411" s="307" t="s">
        <v>1449</v>
      </c>
      <c r="G1411" s="307" t="s">
        <v>1449</v>
      </c>
      <c r="H1411" s="307" t="s">
        <v>1449</v>
      </c>
      <c r="I1411" s="307" t="s">
        <v>1449</v>
      </c>
      <c r="J1411" s="259">
        <v>0.9</v>
      </c>
      <c r="K1411" s="260">
        <v>0.951612903225806</v>
      </c>
      <c r="L1411" s="260">
        <v>0.912280701754386</v>
      </c>
      <c r="M1411" s="261">
        <v>0.894736842105263</v>
      </c>
      <c r="N1411" s="261">
        <v>0.919389978213508</v>
      </c>
      <c r="O1411" s="262">
        <v>0.9</v>
      </c>
      <c r="P1411" s="263">
        <v>0.961423779351472</v>
      </c>
      <c r="Q1411" s="260">
        <v>0.953835709436524</v>
      </c>
      <c r="R1411" s="260">
        <v>0.975646879756469</v>
      </c>
      <c r="S1411" s="260">
        <v>0.947617869687825</v>
      </c>
      <c r="T1411" s="262">
        <v>0.9</v>
      </c>
      <c r="U1411" s="260">
        <v>0.914088706671636</v>
      </c>
      <c r="V1411" s="260">
        <v>0.930753564154786</v>
      </c>
      <c r="W1411" s="260">
        <v>0.936986301369863</v>
      </c>
      <c r="X1411" s="260">
        <v>0.912689853064859</v>
      </c>
      <c r="Y1411" s="262">
        <v>0.92</v>
      </c>
      <c r="Z1411" s="262">
        <v>0.916234887737478</v>
      </c>
      <c r="AA1411" s="262">
        <v>0.935587761674718</v>
      </c>
      <c r="AB1411" s="262">
        <v>0.943421052631579</v>
      </c>
      <c r="AC1411" s="262">
        <v>0.922554643816716</v>
      </c>
      <c r="AD1411" s="262">
        <v>0.92</v>
      </c>
      <c r="AE1411" s="260">
        <v>0.998052752699593</v>
      </c>
      <c r="AF1411" s="260">
        <v>0.997536566589684</v>
      </c>
      <c r="AG1411" s="260">
        <v>0.997901804448175</v>
      </c>
      <c r="AH1411" s="260">
        <v>0.968092273892347</v>
      </c>
      <c r="AI1411" s="262">
        <v>0.92</v>
      </c>
      <c r="AJ1411" s="260">
        <v>0.965216058841557</v>
      </c>
      <c r="AK1411" s="260">
        <v>0.964200477326969</v>
      </c>
      <c r="AL1411" s="260">
        <v>0.972078082530269</v>
      </c>
      <c r="AM1411" s="260">
        <v>0.965033660349197</v>
      </c>
      <c r="AN1411" s="259">
        <v>0.99</v>
      </c>
      <c r="AO1411" s="264">
        <v>1</v>
      </c>
      <c r="AP1411" s="264">
        <v>1</v>
      </c>
      <c r="AQ1411" s="264">
        <v>1</v>
      </c>
      <c r="AR1411" s="265">
        <v>1</v>
      </c>
      <c r="AS1411" s="286">
        <v>0.0721861525408278</v>
      </c>
      <c r="AT1411" s="267">
        <v>0.0967741935483871</v>
      </c>
      <c r="AU1411" s="268">
        <v>0.137931034482759</v>
      </c>
      <c r="AV1411" s="268">
        <v>0.0714285714285714</v>
      </c>
      <c r="AW1411" s="268">
        <v>0.0794078061911171</v>
      </c>
      <c r="AX1411" s="224"/>
      <c r="AY1411" s="222"/>
    </row>
    <row r="1412" ht="15" spans="1:51">
      <c r="A1412" s="220"/>
      <c r="B1412" s="224"/>
      <c r="C1412" s="283" t="s">
        <v>1085</v>
      </c>
      <c r="D1412" s="111" t="s">
        <v>25</v>
      </c>
      <c r="E1412" s="111" t="s">
        <v>1086</v>
      </c>
      <c r="F1412" s="307" t="s">
        <v>1450</v>
      </c>
      <c r="G1412" s="307" t="s">
        <v>1450</v>
      </c>
      <c r="H1412" s="307" t="s">
        <v>1450</v>
      </c>
      <c r="I1412" s="307" t="s">
        <v>1450</v>
      </c>
      <c r="J1412" s="259">
        <v>0.9</v>
      </c>
      <c r="K1412" s="260">
        <v>0.933333333333333</v>
      </c>
      <c r="L1412" s="260">
        <v>0.982142857142857</v>
      </c>
      <c r="M1412" s="261">
        <v>0.909090909090909</v>
      </c>
      <c r="N1412" s="261">
        <v>0.94170403587444</v>
      </c>
      <c r="O1412" s="262">
        <v>0.9</v>
      </c>
      <c r="P1412" s="263">
        <v>0.94407158836689</v>
      </c>
      <c r="Q1412" s="260">
        <v>0.966833095577746</v>
      </c>
      <c r="R1412" s="260">
        <v>0.976982892690513</v>
      </c>
      <c r="S1412" s="260">
        <v>0.964176027817976</v>
      </c>
      <c r="T1412" s="262">
        <v>0.9</v>
      </c>
      <c r="U1412" s="260">
        <v>0.910141685309471</v>
      </c>
      <c r="V1412" s="260">
        <v>0.949358059914408</v>
      </c>
      <c r="W1412" s="260">
        <v>0.94307931570762</v>
      </c>
      <c r="X1412" s="260">
        <v>0.932547655981594</v>
      </c>
      <c r="Y1412" s="262">
        <v>0.92</v>
      </c>
      <c r="Z1412" s="262">
        <v>0.915084915084915</v>
      </c>
      <c r="AA1412" s="262">
        <v>0.913692946058091</v>
      </c>
      <c r="AB1412" s="262">
        <v>0.912532637075718</v>
      </c>
      <c r="AC1412" s="262">
        <v>0.923247509866566</v>
      </c>
      <c r="AD1412" s="262">
        <v>0.92</v>
      </c>
      <c r="AE1412" s="260">
        <v>0.986148670931997</v>
      </c>
      <c r="AF1412" s="260">
        <v>0.852173025913079</v>
      </c>
      <c r="AG1412" s="260">
        <v>0.932257512687461</v>
      </c>
      <c r="AH1412" s="260">
        <v>0.921804870605644</v>
      </c>
      <c r="AI1412" s="262">
        <v>0.92</v>
      </c>
      <c r="AJ1412" s="260">
        <v>0.957737627651218</v>
      </c>
      <c r="AK1412" s="260">
        <v>0.954091816367265</v>
      </c>
      <c r="AL1412" s="260">
        <v>0.963846346974642</v>
      </c>
      <c r="AM1412" s="260">
        <v>0.966285723601624</v>
      </c>
      <c r="AN1412" s="259">
        <v>0.99</v>
      </c>
      <c r="AO1412" s="264">
        <v>1</v>
      </c>
      <c r="AP1412" s="264">
        <v>1</v>
      </c>
      <c r="AQ1412" s="264">
        <v>1</v>
      </c>
      <c r="AR1412" s="265">
        <v>1</v>
      </c>
      <c r="AS1412" s="286">
        <v>0.0721861525408278</v>
      </c>
      <c r="AT1412" s="267">
        <v>0.107142857142857</v>
      </c>
      <c r="AU1412" s="268">
        <v>0.12</v>
      </c>
      <c r="AV1412" s="268">
        <v>0.0909090909090909</v>
      </c>
      <c r="AW1412" s="268">
        <v>0.089126559714795</v>
      </c>
      <c r="AX1412" s="224"/>
      <c r="AY1412" s="222"/>
    </row>
    <row r="1413" ht="15" spans="1:51">
      <c r="A1413" s="220"/>
      <c r="B1413" s="224"/>
      <c r="C1413" s="283" t="s">
        <v>1085</v>
      </c>
      <c r="D1413" s="111" t="s">
        <v>25</v>
      </c>
      <c r="E1413" s="111" t="s">
        <v>1086</v>
      </c>
      <c r="F1413" s="307" t="s">
        <v>1451</v>
      </c>
      <c r="G1413" s="307" t="s">
        <v>1451</v>
      </c>
      <c r="H1413" s="307" t="s">
        <v>1451</v>
      </c>
      <c r="I1413" s="307" t="s">
        <v>1451</v>
      </c>
      <c r="J1413" s="259">
        <v>0.9</v>
      </c>
      <c r="K1413" s="260">
        <v>1</v>
      </c>
      <c r="L1413" s="260">
        <v>0.9</v>
      </c>
      <c r="M1413" s="261">
        <v>0.918367346938776</v>
      </c>
      <c r="N1413" s="261">
        <v>0.940095846645367</v>
      </c>
      <c r="O1413" s="262">
        <v>0.9</v>
      </c>
      <c r="P1413" s="263">
        <v>0.982139104853961</v>
      </c>
      <c r="Q1413" s="260">
        <v>0.986486486486487</v>
      </c>
      <c r="R1413" s="260">
        <v>0.975296442687747</v>
      </c>
      <c r="S1413" s="260">
        <v>0.981750149212616</v>
      </c>
      <c r="T1413" s="262">
        <v>0.9</v>
      </c>
      <c r="U1413" s="260">
        <v>0.947888211809204</v>
      </c>
      <c r="V1413" s="260">
        <v>0.946740858505564</v>
      </c>
      <c r="W1413" s="260">
        <v>0.940052700922266</v>
      </c>
      <c r="X1413" s="260">
        <v>0.953755566778385</v>
      </c>
      <c r="Y1413" s="262">
        <v>0.92</v>
      </c>
      <c r="Z1413" s="262">
        <v>0.953068592057762</v>
      </c>
      <c r="AA1413" s="262">
        <v>0.932142857142857</v>
      </c>
      <c r="AB1413" s="262">
        <v>0.956716417910448</v>
      </c>
      <c r="AC1413" s="262">
        <v>0.936565605946713</v>
      </c>
      <c r="AD1413" s="262">
        <v>0.92</v>
      </c>
      <c r="AE1413" s="260">
        <v>0.99246256074581</v>
      </c>
      <c r="AF1413" s="260">
        <v>0.993025641025641</v>
      </c>
      <c r="AG1413" s="260">
        <v>0.964333222480878</v>
      </c>
      <c r="AH1413" s="260">
        <v>0.974668880703806</v>
      </c>
      <c r="AI1413" s="262">
        <v>0.92</v>
      </c>
      <c r="AJ1413" s="260">
        <v>0.969319925004261</v>
      </c>
      <c r="AK1413" s="260">
        <v>0.962840627580512</v>
      </c>
      <c r="AL1413" s="260">
        <v>0.971413160733549</v>
      </c>
      <c r="AM1413" s="260">
        <v>0.971552546767253</v>
      </c>
      <c r="AN1413" s="259">
        <v>0.99</v>
      </c>
      <c r="AO1413" s="264">
        <v>1</v>
      </c>
      <c r="AP1413" s="264">
        <v>1</v>
      </c>
      <c r="AQ1413" s="264">
        <v>1</v>
      </c>
      <c r="AR1413" s="265">
        <v>1</v>
      </c>
      <c r="AS1413" s="286">
        <v>0.0721861525408278</v>
      </c>
      <c r="AT1413" s="267">
        <v>0.0816326530612245</v>
      </c>
      <c r="AU1413" s="268">
        <v>0</v>
      </c>
      <c r="AV1413" s="268">
        <v>0.1875</v>
      </c>
      <c r="AW1413" s="268">
        <v>0.0646992054483541</v>
      </c>
      <c r="AX1413" s="224"/>
      <c r="AY1413" s="222"/>
    </row>
    <row r="1414" ht="15" spans="1:51">
      <c r="A1414" s="220"/>
      <c r="B1414" s="224"/>
      <c r="C1414" s="283" t="s">
        <v>1085</v>
      </c>
      <c r="D1414" s="111" t="s">
        <v>1452</v>
      </c>
      <c r="E1414" s="111" t="s">
        <v>1086</v>
      </c>
      <c r="F1414" s="307" t="s">
        <v>1453</v>
      </c>
      <c r="G1414" s="307" t="s">
        <v>1453</v>
      </c>
      <c r="H1414" s="307" t="s">
        <v>1453</v>
      </c>
      <c r="I1414" s="307" t="s">
        <v>1453</v>
      </c>
      <c r="J1414" s="259">
        <v>0.9</v>
      </c>
      <c r="K1414" s="260" t="s">
        <v>33</v>
      </c>
      <c r="L1414" s="260" t="s">
        <v>33</v>
      </c>
      <c r="M1414" s="261" t="s">
        <v>33</v>
      </c>
      <c r="N1414" s="261" t="s">
        <v>33</v>
      </c>
      <c r="O1414" s="262">
        <v>0.9</v>
      </c>
      <c r="P1414" s="263" t="s">
        <v>33</v>
      </c>
      <c r="Q1414" s="260" t="s">
        <v>33</v>
      </c>
      <c r="R1414" s="260" t="s">
        <v>33</v>
      </c>
      <c r="S1414" s="260" t="s">
        <v>33</v>
      </c>
      <c r="T1414" s="262">
        <v>0.9</v>
      </c>
      <c r="U1414" s="260" t="s">
        <v>33</v>
      </c>
      <c r="V1414" s="260" t="s">
        <v>33</v>
      </c>
      <c r="W1414" s="260" t="s">
        <v>33</v>
      </c>
      <c r="X1414" s="260" t="s">
        <v>33</v>
      </c>
      <c r="Y1414" s="262">
        <v>0.92</v>
      </c>
      <c r="Z1414" s="262" t="s">
        <v>33</v>
      </c>
      <c r="AA1414" s="262" t="s">
        <v>33</v>
      </c>
      <c r="AB1414" s="262" t="s">
        <v>33</v>
      </c>
      <c r="AC1414" s="262" t="s">
        <v>33</v>
      </c>
      <c r="AD1414" s="262">
        <v>0.92</v>
      </c>
      <c r="AE1414" s="260" t="s">
        <v>33</v>
      </c>
      <c r="AF1414" s="260" t="s">
        <v>33</v>
      </c>
      <c r="AG1414" s="260" t="s">
        <v>33</v>
      </c>
      <c r="AH1414" s="260" t="s">
        <v>33</v>
      </c>
      <c r="AI1414" s="262">
        <v>0.92</v>
      </c>
      <c r="AJ1414" s="260" t="s">
        <v>33</v>
      </c>
      <c r="AK1414" s="260" t="s">
        <v>33</v>
      </c>
      <c r="AL1414" s="260" t="s">
        <v>33</v>
      </c>
      <c r="AM1414" s="260" t="s">
        <v>33</v>
      </c>
      <c r="AN1414" s="259">
        <v>0.99</v>
      </c>
      <c r="AO1414" s="264" t="s">
        <v>33</v>
      </c>
      <c r="AP1414" s="264" t="s">
        <v>33</v>
      </c>
      <c r="AQ1414" s="264" t="s">
        <v>33</v>
      </c>
      <c r="AR1414" s="265" t="s">
        <v>33</v>
      </c>
      <c r="AS1414" s="286">
        <v>0.0721861525408278</v>
      </c>
      <c r="AT1414" s="267" t="s">
        <v>33</v>
      </c>
      <c r="AU1414" s="268" t="s">
        <v>33</v>
      </c>
      <c r="AV1414" s="268" t="s">
        <v>33</v>
      </c>
      <c r="AW1414" s="268" t="s">
        <v>33</v>
      </c>
      <c r="AX1414" s="224"/>
      <c r="AY1414" s="222"/>
    </row>
    <row r="1415" ht="15" spans="1:51">
      <c r="A1415" s="220"/>
      <c r="B1415" s="224"/>
      <c r="C1415" s="283" t="s">
        <v>1085</v>
      </c>
      <c r="D1415" s="111" t="s">
        <v>25</v>
      </c>
      <c r="E1415" s="111" t="s">
        <v>1086</v>
      </c>
      <c r="F1415" s="307" t="s">
        <v>1454</v>
      </c>
      <c r="G1415" s="307" t="s">
        <v>1454</v>
      </c>
      <c r="H1415" s="307" t="s">
        <v>1454</v>
      </c>
      <c r="I1415" s="307" t="s">
        <v>1454</v>
      </c>
      <c r="J1415" s="259">
        <v>0.9</v>
      </c>
      <c r="K1415" s="260" t="s">
        <v>33</v>
      </c>
      <c r="L1415" s="260" t="s">
        <v>33</v>
      </c>
      <c r="M1415" s="261" t="s">
        <v>33</v>
      </c>
      <c r="N1415" s="261" t="s">
        <v>33</v>
      </c>
      <c r="O1415" s="262">
        <v>0.9</v>
      </c>
      <c r="P1415" s="263" t="s">
        <v>33</v>
      </c>
      <c r="Q1415" s="260" t="s">
        <v>33</v>
      </c>
      <c r="R1415" s="260" t="s">
        <v>33</v>
      </c>
      <c r="S1415" s="260" t="s">
        <v>33</v>
      </c>
      <c r="T1415" s="262">
        <v>0.9</v>
      </c>
      <c r="U1415" s="260" t="s">
        <v>33</v>
      </c>
      <c r="V1415" s="260" t="s">
        <v>33</v>
      </c>
      <c r="W1415" s="260" t="s">
        <v>33</v>
      </c>
      <c r="X1415" s="260" t="s">
        <v>33</v>
      </c>
      <c r="Y1415" s="262">
        <v>0.92</v>
      </c>
      <c r="Z1415" s="262" t="s">
        <v>33</v>
      </c>
      <c r="AA1415" s="262" t="s">
        <v>33</v>
      </c>
      <c r="AB1415" s="262" t="s">
        <v>33</v>
      </c>
      <c r="AC1415" s="262" t="s">
        <v>33</v>
      </c>
      <c r="AD1415" s="262">
        <v>0.92</v>
      </c>
      <c r="AE1415" s="260" t="s">
        <v>33</v>
      </c>
      <c r="AF1415" s="260" t="s">
        <v>33</v>
      </c>
      <c r="AG1415" s="260" t="s">
        <v>33</v>
      </c>
      <c r="AH1415" s="260" t="s">
        <v>33</v>
      </c>
      <c r="AI1415" s="262">
        <v>0.92</v>
      </c>
      <c r="AJ1415" s="260" t="s">
        <v>33</v>
      </c>
      <c r="AK1415" s="260" t="s">
        <v>33</v>
      </c>
      <c r="AL1415" s="260" t="s">
        <v>33</v>
      </c>
      <c r="AM1415" s="260" t="s">
        <v>33</v>
      </c>
      <c r="AN1415" s="259">
        <v>0.99</v>
      </c>
      <c r="AO1415" s="264" t="s">
        <v>33</v>
      </c>
      <c r="AP1415" s="264" t="s">
        <v>33</v>
      </c>
      <c r="AQ1415" s="264" t="s">
        <v>33</v>
      </c>
      <c r="AR1415" s="265" t="s">
        <v>33</v>
      </c>
      <c r="AS1415" s="286">
        <v>0.0721861525408278</v>
      </c>
      <c r="AT1415" s="267" t="s">
        <v>33</v>
      </c>
      <c r="AU1415" s="268" t="s">
        <v>33</v>
      </c>
      <c r="AV1415" s="268" t="s">
        <v>33</v>
      </c>
      <c r="AW1415" s="268" t="s">
        <v>33</v>
      </c>
      <c r="AX1415" s="224"/>
      <c r="AY1415" s="222"/>
    </row>
    <row r="1416" ht="15" spans="1:51">
      <c r="A1416" s="220"/>
      <c r="B1416" s="224"/>
      <c r="C1416" s="283" t="s">
        <v>1455</v>
      </c>
      <c r="D1416" s="111" t="s">
        <v>125</v>
      </c>
      <c r="E1416" s="111" t="s">
        <v>1456</v>
      </c>
      <c r="F1416" s="311" t="s">
        <v>1457</v>
      </c>
      <c r="G1416" s="311" t="s">
        <v>1457</v>
      </c>
      <c r="H1416" s="311" t="s">
        <v>1457</v>
      </c>
      <c r="I1416" s="311" t="s">
        <v>1457</v>
      </c>
      <c r="J1416" s="259">
        <v>0.9</v>
      </c>
      <c r="K1416" s="260" t="s">
        <v>33</v>
      </c>
      <c r="L1416" s="260" t="s">
        <v>33</v>
      </c>
      <c r="M1416" s="261" t="s">
        <v>33</v>
      </c>
      <c r="N1416" s="261" t="s">
        <v>33</v>
      </c>
      <c r="O1416" s="262">
        <v>0.9</v>
      </c>
      <c r="P1416" s="263">
        <v>0</v>
      </c>
      <c r="Q1416" s="260">
        <v>0</v>
      </c>
      <c r="R1416" s="260">
        <v>0</v>
      </c>
      <c r="S1416" s="260">
        <v>0</v>
      </c>
      <c r="T1416" s="262">
        <v>0.9</v>
      </c>
      <c r="U1416" s="260">
        <v>0</v>
      </c>
      <c r="V1416" s="260">
        <v>1</v>
      </c>
      <c r="W1416" s="260">
        <v>1</v>
      </c>
      <c r="X1416" s="260">
        <v>0.666666666666667</v>
      </c>
      <c r="Y1416" s="262">
        <v>0.92</v>
      </c>
      <c r="Z1416" s="262" t="s">
        <v>33</v>
      </c>
      <c r="AA1416" s="262" t="s">
        <v>33</v>
      </c>
      <c r="AB1416" s="262" t="s">
        <v>33</v>
      </c>
      <c r="AC1416" s="262">
        <v>1</v>
      </c>
      <c r="AD1416" s="262">
        <v>0.92</v>
      </c>
      <c r="AE1416" s="260">
        <v>0.999031795825104</v>
      </c>
      <c r="AF1416" s="260">
        <v>0.834060574948665</v>
      </c>
      <c r="AG1416" s="260">
        <v>0.762831615120275</v>
      </c>
      <c r="AH1416" s="260">
        <v>0.907318873746844</v>
      </c>
      <c r="AI1416" s="262">
        <v>0.92</v>
      </c>
      <c r="AJ1416" s="260">
        <v>0</v>
      </c>
      <c r="AK1416" s="260">
        <v>1</v>
      </c>
      <c r="AL1416" s="260">
        <v>0.5</v>
      </c>
      <c r="AM1416" s="260">
        <v>0.736842105263158</v>
      </c>
      <c r="AN1416" s="259">
        <v>0.99</v>
      </c>
      <c r="AO1416" s="264" t="s">
        <v>33</v>
      </c>
      <c r="AP1416" s="264">
        <v>1</v>
      </c>
      <c r="AQ1416" s="264">
        <v>1</v>
      </c>
      <c r="AR1416" s="265">
        <v>1</v>
      </c>
      <c r="AS1416" s="286">
        <v>0.110069253262963</v>
      </c>
      <c r="AT1416" s="267" t="s">
        <v>33</v>
      </c>
      <c r="AU1416" s="268" t="s">
        <v>33</v>
      </c>
      <c r="AV1416" s="268" t="s">
        <v>33</v>
      </c>
      <c r="AW1416" s="268" t="s">
        <v>33</v>
      </c>
      <c r="AX1416" s="224"/>
      <c r="AY1416" s="222"/>
    </row>
    <row r="1417" ht="15" spans="1:51">
      <c r="A1417" s="220"/>
      <c r="B1417" s="224"/>
      <c r="C1417" s="283" t="s">
        <v>1455</v>
      </c>
      <c r="D1417" s="111" t="s">
        <v>125</v>
      </c>
      <c r="E1417" s="111" t="s">
        <v>1456</v>
      </c>
      <c r="F1417" s="312" t="s">
        <v>1458</v>
      </c>
      <c r="G1417" s="312" t="s">
        <v>1458</v>
      </c>
      <c r="H1417" s="312" t="s">
        <v>1458</v>
      </c>
      <c r="I1417" s="312" t="s">
        <v>1458</v>
      </c>
      <c r="J1417" s="259">
        <v>0.9</v>
      </c>
      <c r="K1417" s="260" t="s">
        <v>33</v>
      </c>
      <c r="L1417" s="260" t="s">
        <v>33</v>
      </c>
      <c r="M1417" s="261" t="s">
        <v>33</v>
      </c>
      <c r="N1417" s="261" t="s">
        <v>33</v>
      </c>
      <c r="O1417" s="262">
        <v>0.9</v>
      </c>
      <c r="P1417" s="263" t="s">
        <v>33</v>
      </c>
      <c r="Q1417" s="260" t="s">
        <v>33</v>
      </c>
      <c r="R1417" s="260" t="s">
        <v>33</v>
      </c>
      <c r="S1417" s="260">
        <v>0</v>
      </c>
      <c r="T1417" s="262">
        <v>0.9</v>
      </c>
      <c r="U1417" s="260" t="s">
        <v>33</v>
      </c>
      <c r="V1417" s="260" t="s">
        <v>33</v>
      </c>
      <c r="W1417" s="260" t="s">
        <v>33</v>
      </c>
      <c r="X1417" s="260">
        <v>1</v>
      </c>
      <c r="Y1417" s="262">
        <v>0.92</v>
      </c>
      <c r="Z1417" s="262" t="s">
        <v>33</v>
      </c>
      <c r="AA1417" s="262" t="s">
        <v>33</v>
      </c>
      <c r="AB1417" s="262" t="s">
        <v>33</v>
      </c>
      <c r="AC1417" s="262" t="s">
        <v>33</v>
      </c>
      <c r="AD1417" s="262">
        <v>0.92</v>
      </c>
      <c r="AE1417" s="260">
        <v>0.891156462585034</v>
      </c>
      <c r="AF1417" s="260">
        <v>0.857843137254902</v>
      </c>
      <c r="AG1417" s="260">
        <v>0.96875</v>
      </c>
      <c r="AH1417" s="260">
        <v>0.984192607003891</v>
      </c>
      <c r="AI1417" s="262">
        <v>0.92</v>
      </c>
      <c r="AJ1417" s="260" t="s">
        <v>33</v>
      </c>
      <c r="AK1417" s="260" t="s">
        <v>33</v>
      </c>
      <c r="AL1417" s="260" t="s">
        <v>33</v>
      </c>
      <c r="AM1417" s="260">
        <v>1</v>
      </c>
      <c r="AN1417" s="259">
        <v>0.99</v>
      </c>
      <c r="AO1417" s="264" t="s">
        <v>33</v>
      </c>
      <c r="AP1417" s="264" t="s">
        <v>33</v>
      </c>
      <c r="AQ1417" s="264" t="s">
        <v>33</v>
      </c>
      <c r="AR1417" s="265">
        <v>1</v>
      </c>
      <c r="AS1417" s="286">
        <v>0.110069253262963</v>
      </c>
      <c r="AT1417" s="267" t="s">
        <v>33</v>
      </c>
      <c r="AU1417" s="268" t="s">
        <v>33</v>
      </c>
      <c r="AV1417" s="268" t="s">
        <v>33</v>
      </c>
      <c r="AW1417" s="268" t="s">
        <v>33</v>
      </c>
      <c r="AX1417" s="224"/>
      <c r="AY1417" s="222"/>
    </row>
    <row r="1418" ht="15" spans="1:51">
      <c r="A1418" s="220"/>
      <c r="B1418" s="224"/>
      <c r="C1418" s="283" t="s">
        <v>1455</v>
      </c>
      <c r="D1418" s="111" t="s">
        <v>125</v>
      </c>
      <c r="E1418" s="111" t="s">
        <v>1456</v>
      </c>
      <c r="F1418" s="311" t="s">
        <v>1459</v>
      </c>
      <c r="G1418" s="311" t="s">
        <v>1459</v>
      </c>
      <c r="H1418" s="311" t="s">
        <v>1459</v>
      </c>
      <c r="I1418" s="311" t="s">
        <v>1459</v>
      </c>
      <c r="J1418" s="259">
        <v>0.9</v>
      </c>
      <c r="K1418" s="260" t="s">
        <v>33</v>
      </c>
      <c r="L1418" s="260" t="s">
        <v>33</v>
      </c>
      <c r="M1418" s="261" t="s">
        <v>33</v>
      </c>
      <c r="N1418" s="261" t="s">
        <v>33</v>
      </c>
      <c r="O1418" s="262">
        <v>0.9</v>
      </c>
      <c r="P1418" s="263" t="s">
        <v>33</v>
      </c>
      <c r="Q1418" s="260" t="s">
        <v>33</v>
      </c>
      <c r="R1418" s="260" t="s">
        <v>33</v>
      </c>
      <c r="S1418" s="260" t="s">
        <v>33</v>
      </c>
      <c r="T1418" s="262">
        <v>0.9</v>
      </c>
      <c r="U1418" s="260" t="s">
        <v>33</v>
      </c>
      <c r="V1418" s="260" t="s">
        <v>33</v>
      </c>
      <c r="W1418" s="260" t="s">
        <v>33</v>
      </c>
      <c r="X1418" s="260" t="s">
        <v>33</v>
      </c>
      <c r="Y1418" s="262">
        <v>0.92</v>
      </c>
      <c r="Z1418" s="262" t="s">
        <v>33</v>
      </c>
      <c r="AA1418" s="262" t="s">
        <v>33</v>
      </c>
      <c r="AB1418" s="262" t="s">
        <v>33</v>
      </c>
      <c r="AC1418" s="262" t="s">
        <v>33</v>
      </c>
      <c r="AD1418" s="262">
        <v>0.92</v>
      </c>
      <c r="AE1418" s="260">
        <v>0.326797385620915</v>
      </c>
      <c r="AF1418" s="260">
        <v>1</v>
      </c>
      <c r="AG1418" s="260">
        <v>0.990825688073395</v>
      </c>
      <c r="AH1418" s="260">
        <v>0.939226519337017</v>
      </c>
      <c r="AI1418" s="262">
        <v>0.92</v>
      </c>
      <c r="AJ1418" s="260" t="s">
        <v>33</v>
      </c>
      <c r="AK1418" s="260" t="s">
        <v>33</v>
      </c>
      <c r="AL1418" s="260" t="s">
        <v>33</v>
      </c>
      <c r="AM1418" s="260" t="s">
        <v>33</v>
      </c>
      <c r="AN1418" s="259">
        <v>0.99</v>
      </c>
      <c r="AO1418" s="264" t="s">
        <v>33</v>
      </c>
      <c r="AP1418" s="264" t="s">
        <v>33</v>
      </c>
      <c r="AQ1418" s="264" t="s">
        <v>33</v>
      </c>
      <c r="AR1418" s="265">
        <v>1</v>
      </c>
      <c r="AS1418" s="286">
        <v>0.110069253262963</v>
      </c>
      <c r="AT1418" s="267" t="s">
        <v>33</v>
      </c>
      <c r="AU1418" s="268" t="s">
        <v>33</v>
      </c>
      <c r="AV1418" s="268" t="s">
        <v>33</v>
      </c>
      <c r="AW1418" s="268" t="s">
        <v>33</v>
      </c>
      <c r="AX1418" s="224"/>
      <c r="AY1418" s="222"/>
    </row>
    <row r="1419" ht="15" spans="1:51">
      <c r="A1419" s="220"/>
      <c r="B1419" s="224"/>
      <c r="C1419" s="283" t="s">
        <v>1455</v>
      </c>
      <c r="D1419" s="111" t="s">
        <v>125</v>
      </c>
      <c r="E1419" s="111" t="s">
        <v>1456</v>
      </c>
      <c r="F1419" s="312" t="s">
        <v>1460</v>
      </c>
      <c r="G1419" s="312" t="s">
        <v>1460</v>
      </c>
      <c r="H1419" s="312" t="s">
        <v>1460</v>
      </c>
      <c r="I1419" s="312" t="s">
        <v>1460</v>
      </c>
      <c r="J1419" s="259">
        <v>0.9</v>
      </c>
      <c r="K1419" s="260" t="s">
        <v>33</v>
      </c>
      <c r="L1419" s="260" t="s">
        <v>33</v>
      </c>
      <c r="M1419" s="261" t="s">
        <v>33</v>
      </c>
      <c r="N1419" s="261" t="s">
        <v>33</v>
      </c>
      <c r="O1419" s="262">
        <v>0.9</v>
      </c>
      <c r="P1419" s="263">
        <v>0</v>
      </c>
      <c r="Q1419" s="260">
        <v>0</v>
      </c>
      <c r="R1419" s="260">
        <v>0</v>
      </c>
      <c r="S1419" s="260">
        <v>0</v>
      </c>
      <c r="T1419" s="262">
        <v>0.9</v>
      </c>
      <c r="U1419" s="260">
        <v>0.75</v>
      </c>
      <c r="V1419" s="260">
        <v>1</v>
      </c>
      <c r="W1419" s="260">
        <v>1</v>
      </c>
      <c r="X1419" s="260">
        <v>0.993333333333333</v>
      </c>
      <c r="Y1419" s="262">
        <v>0.92</v>
      </c>
      <c r="Z1419" s="262" t="s">
        <v>33</v>
      </c>
      <c r="AA1419" s="262" t="s">
        <v>33</v>
      </c>
      <c r="AB1419" s="262" t="s">
        <v>33</v>
      </c>
      <c r="AC1419" s="262">
        <v>1</v>
      </c>
      <c r="AD1419" s="262">
        <v>0.92</v>
      </c>
      <c r="AE1419" s="260">
        <v>0.999492127983748</v>
      </c>
      <c r="AF1419" s="260">
        <v>0.999149659863946</v>
      </c>
      <c r="AG1419" s="260">
        <v>0.996115427302997</v>
      </c>
      <c r="AH1419" s="260">
        <v>0.985081540620444</v>
      </c>
      <c r="AI1419" s="262">
        <v>0.92</v>
      </c>
      <c r="AJ1419" s="260">
        <v>0.833333333333333</v>
      </c>
      <c r="AK1419" s="260">
        <v>1</v>
      </c>
      <c r="AL1419" s="260">
        <v>1</v>
      </c>
      <c r="AM1419" s="260">
        <v>0.994818652849741</v>
      </c>
      <c r="AN1419" s="259">
        <v>0.99</v>
      </c>
      <c r="AO1419" s="264">
        <v>1</v>
      </c>
      <c r="AP1419" s="264">
        <v>1</v>
      </c>
      <c r="AQ1419" s="264">
        <v>1</v>
      </c>
      <c r="AR1419" s="265">
        <v>1</v>
      </c>
      <c r="AS1419" s="286">
        <v>0.110069253262963</v>
      </c>
      <c r="AT1419" s="267" t="s">
        <v>33</v>
      </c>
      <c r="AU1419" s="268" t="s">
        <v>33</v>
      </c>
      <c r="AV1419" s="268" t="s">
        <v>33</v>
      </c>
      <c r="AW1419" s="268" t="s">
        <v>33</v>
      </c>
      <c r="AX1419" s="224"/>
      <c r="AY1419" s="222"/>
    </row>
    <row r="1420" ht="15" spans="1:51">
      <c r="A1420" s="220"/>
      <c r="B1420" s="224"/>
      <c r="C1420" s="283" t="s">
        <v>1455</v>
      </c>
      <c r="D1420" s="111" t="s">
        <v>125</v>
      </c>
      <c r="E1420" s="111" t="s">
        <v>1456</v>
      </c>
      <c r="F1420" s="312" t="s">
        <v>1461</v>
      </c>
      <c r="G1420" s="312" t="s">
        <v>1461</v>
      </c>
      <c r="H1420" s="312" t="s">
        <v>1461</v>
      </c>
      <c r="I1420" s="312" t="s">
        <v>1461</v>
      </c>
      <c r="J1420" s="259">
        <v>0.9</v>
      </c>
      <c r="K1420" s="260" t="s">
        <v>33</v>
      </c>
      <c r="L1420" s="260" t="s">
        <v>33</v>
      </c>
      <c r="M1420" s="261" t="s">
        <v>33</v>
      </c>
      <c r="N1420" s="261" t="s">
        <v>33</v>
      </c>
      <c r="O1420" s="262">
        <v>0.9</v>
      </c>
      <c r="P1420" s="263" t="s">
        <v>33</v>
      </c>
      <c r="Q1420" s="260" t="s">
        <v>33</v>
      </c>
      <c r="R1420" s="260">
        <v>0</v>
      </c>
      <c r="S1420" s="260">
        <v>0</v>
      </c>
      <c r="T1420" s="262">
        <v>0.9</v>
      </c>
      <c r="U1420" s="260" t="s">
        <v>33</v>
      </c>
      <c r="V1420" s="260" t="s">
        <v>33</v>
      </c>
      <c r="W1420" s="260">
        <v>0</v>
      </c>
      <c r="X1420" s="260">
        <v>0.5</v>
      </c>
      <c r="Y1420" s="262">
        <v>0.92</v>
      </c>
      <c r="Z1420" s="262" t="s">
        <v>33</v>
      </c>
      <c r="AA1420" s="262" t="s">
        <v>33</v>
      </c>
      <c r="AB1420" s="262" t="s">
        <v>33</v>
      </c>
      <c r="AC1420" s="262">
        <v>1</v>
      </c>
      <c r="AD1420" s="262">
        <v>0.92</v>
      </c>
      <c r="AE1420" s="260">
        <v>0.953658536585366</v>
      </c>
      <c r="AF1420" s="260">
        <v>0.879492600422833</v>
      </c>
      <c r="AG1420" s="260">
        <v>0.839357429718876</v>
      </c>
      <c r="AH1420" s="260">
        <v>0.951199815413013</v>
      </c>
      <c r="AI1420" s="262">
        <v>0.92</v>
      </c>
      <c r="AJ1420" s="260" t="s">
        <v>33</v>
      </c>
      <c r="AK1420" s="260" t="s">
        <v>33</v>
      </c>
      <c r="AL1420" s="260">
        <v>1</v>
      </c>
      <c r="AM1420" s="260">
        <v>1</v>
      </c>
      <c r="AN1420" s="259">
        <v>0.99</v>
      </c>
      <c r="AO1420" s="264">
        <v>1</v>
      </c>
      <c r="AP1420" s="264">
        <v>1</v>
      </c>
      <c r="AQ1420" s="264">
        <v>1</v>
      </c>
      <c r="AR1420" s="265">
        <v>1</v>
      </c>
      <c r="AS1420" s="286">
        <v>0.110069253262963</v>
      </c>
      <c r="AT1420" s="267" t="s">
        <v>33</v>
      </c>
      <c r="AU1420" s="268" t="s">
        <v>33</v>
      </c>
      <c r="AV1420" s="268" t="s">
        <v>33</v>
      </c>
      <c r="AW1420" s="268" t="s">
        <v>33</v>
      </c>
      <c r="AX1420" s="224"/>
      <c r="AY1420" s="222"/>
    </row>
    <row r="1421" ht="15" spans="1:51">
      <c r="A1421" s="220"/>
      <c r="B1421" s="224"/>
      <c r="C1421" s="283" t="s">
        <v>1455</v>
      </c>
      <c r="D1421" s="111" t="s">
        <v>125</v>
      </c>
      <c r="E1421" s="111" t="s">
        <v>1456</v>
      </c>
      <c r="F1421" s="312" t="s">
        <v>1462</v>
      </c>
      <c r="G1421" s="312" t="s">
        <v>1462</v>
      </c>
      <c r="H1421" s="312" t="s">
        <v>1462</v>
      </c>
      <c r="I1421" s="312" t="s">
        <v>1462</v>
      </c>
      <c r="J1421" s="259">
        <v>0.9</v>
      </c>
      <c r="K1421" s="260" t="s">
        <v>33</v>
      </c>
      <c r="L1421" s="260" t="s">
        <v>33</v>
      </c>
      <c r="M1421" s="261" t="s">
        <v>33</v>
      </c>
      <c r="N1421" s="261" t="s">
        <v>33</v>
      </c>
      <c r="O1421" s="262">
        <v>0.9</v>
      </c>
      <c r="P1421" s="263">
        <v>0</v>
      </c>
      <c r="Q1421" s="260" t="s">
        <v>33</v>
      </c>
      <c r="R1421" s="260" t="s">
        <v>33</v>
      </c>
      <c r="S1421" s="260">
        <v>0</v>
      </c>
      <c r="T1421" s="262">
        <v>0.9</v>
      </c>
      <c r="U1421" s="260">
        <v>1</v>
      </c>
      <c r="V1421" s="260" t="s">
        <v>33</v>
      </c>
      <c r="W1421" s="260" t="s">
        <v>33</v>
      </c>
      <c r="X1421" s="260">
        <v>1</v>
      </c>
      <c r="Y1421" s="262">
        <v>0.92</v>
      </c>
      <c r="Z1421" s="262" t="s">
        <v>33</v>
      </c>
      <c r="AA1421" s="262" t="s">
        <v>33</v>
      </c>
      <c r="AB1421" s="262" t="s">
        <v>33</v>
      </c>
      <c r="AC1421" s="262" t="s">
        <v>33</v>
      </c>
      <c r="AD1421" s="262">
        <v>0.92</v>
      </c>
      <c r="AE1421" s="260">
        <v>0.99875</v>
      </c>
      <c r="AF1421" s="260">
        <v>0.697641172265904</v>
      </c>
      <c r="AG1421" s="260">
        <v>0.707656612529002</v>
      </c>
      <c r="AH1421" s="260">
        <v>0.960643170982519</v>
      </c>
      <c r="AI1421" s="262">
        <v>0.92</v>
      </c>
      <c r="AJ1421" s="260">
        <v>1</v>
      </c>
      <c r="AK1421" s="260" t="s">
        <v>33</v>
      </c>
      <c r="AL1421" s="260" t="s">
        <v>33</v>
      </c>
      <c r="AM1421" s="260">
        <v>1</v>
      </c>
      <c r="AN1421" s="259">
        <v>0.99</v>
      </c>
      <c r="AO1421" s="264">
        <v>1</v>
      </c>
      <c r="AP1421" s="264">
        <v>1</v>
      </c>
      <c r="AQ1421" s="264">
        <v>1</v>
      </c>
      <c r="AR1421" s="265">
        <v>1</v>
      </c>
      <c r="AS1421" s="286">
        <v>0.110069253262963</v>
      </c>
      <c r="AT1421" s="267" t="s">
        <v>33</v>
      </c>
      <c r="AU1421" s="268" t="s">
        <v>33</v>
      </c>
      <c r="AV1421" s="268" t="s">
        <v>33</v>
      </c>
      <c r="AW1421" s="268" t="s">
        <v>33</v>
      </c>
      <c r="AX1421" s="224"/>
      <c r="AY1421" s="222"/>
    </row>
    <row r="1422" ht="15" spans="1:51">
      <c r="A1422" s="220"/>
      <c r="B1422" s="224"/>
      <c r="C1422" s="283" t="s">
        <v>1455</v>
      </c>
      <c r="D1422" s="111" t="s">
        <v>125</v>
      </c>
      <c r="E1422" s="111" t="s">
        <v>1456</v>
      </c>
      <c r="F1422" s="312" t="s">
        <v>1463</v>
      </c>
      <c r="G1422" s="312" t="s">
        <v>1463</v>
      </c>
      <c r="H1422" s="312" t="s">
        <v>1463</v>
      </c>
      <c r="I1422" s="312" t="s">
        <v>1463</v>
      </c>
      <c r="J1422" s="259">
        <v>0.9</v>
      </c>
      <c r="K1422" s="260" t="s">
        <v>33</v>
      </c>
      <c r="L1422" s="260" t="s">
        <v>33</v>
      </c>
      <c r="M1422" s="261" t="s">
        <v>33</v>
      </c>
      <c r="N1422" s="261" t="s">
        <v>33</v>
      </c>
      <c r="O1422" s="262">
        <v>0.9</v>
      </c>
      <c r="P1422" s="263" t="s">
        <v>33</v>
      </c>
      <c r="Q1422" s="260" t="s">
        <v>33</v>
      </c>
      <c r="R1422" s="260">
        <v>0</v>
      </c>
      <c r="S1422" s="260">
        <v>0</v>
      </c>
      <c r="T1422" s="262">
        <v>0.9</v>
      </c>
      <c r="U1422" s="260" t="s">
        <v>33</v>
      </c>
      <c r="V1422" s="260" t="s">
        <v>33</v>
      </c>
      <c r="W1422" s="260">
        <v>1</v>
      </c>
      <c r="X1422" s="260">
        <v>1</v>
      </c>
      <c r="Y1422" s="262">
        <v>0.92</v>
      </c>
      <c r="Z1422" s="262" t="s">
        <v>33</v>
      </c>
      <c r="AA1422" s="262" t="s">
        <v>33</v>
      </c>
      <c r="AB1422" s="262" t="s">
        <v>33</v>
      </c>
      <c r="AC1422" s="262" t="s">
        <v>33</v>
      </c>
      <c r="AD1422" s="262">
        <v>0.92</v>
      </c>
      <c r="AE1422" s="260">
        <v>0.994535519125683</v>
      </c>
      <c r="AF1422" s="260">
        <v>0.981670061099796</v>
      </c>
      <c r="AG1422" s="260">
        <v>0.988593155893536</v>
      </c>
      <c r="AH1422" s="260">
        <v>0.977424271289769</v>
      </c>
      <c r="AI1422" s="262">
        <v>0.92</v>
      </c>
      <c r="AJ1422" s="260" t="s">
        <v>33</v>
      </c>
      <c r="AK1422" s="260" t="s">
        <v>33</v>
      </c>
      <c r="AL1422" s="260">
        <v>1</v>
      </c>
      <c r="AM1422" s="260">
        <v>1</v>
      </c>
      <c r="AN1422" s="259">
        <v>0.99</v>
      </c>
      <c r="AO1422" s="264">
        <v>1</v>
      </c>
      <c r="AP1422" s="264">
        <v>1</v>
      </c>
      <c r="AQ1422" s="264">
        <v>1</v>
      </c>
      <c r="AR1422" s="265">
        <v>1</v>
      </c>
      <c r="AS1422" s="286">
        <v>0.110069253262963</v>
      </c>
      <c r="AT1422" s="267" t="s">
        <v>33</v>
      </c>
      <c r="AU1422" s="268" t="s">
        <v>33</v>
      </c>
      <c r="AV1422" s="268" t="s">
        <v>33</v>
      </c>
      <c r="AW1422" s="268" t="s">
        <v>33</v>
      </c>
      <c r="AX1422" s="224"/>
      <c r="AY1422" s="222"/>
    </row>
    <row r="1423" ht="15" spans="1:51">
      <c r="A1423" s="220"/>
      <c r="B1423" s="224"/>
      <c r="C1423" s="283" t="s">
        <v>1455</v>
      </c>
      <c r="D1423" s="111" t="s">
        <v>125</v>
      </c>
      <c r="E1423" s="111" t="s">
        <v>1456</v>
      </c>
      <c r="F1423" s="312" t="s">
        <v>1464</v>
      </c>
      <c r="G1423" s="312" t="s">
        <v>1464</v>
      </c>
      <c r="H1423" s="312" t="s">
        <v>1464</v>
      </c>
      <c r="I1423" s="312" t="s">
        <v>1464</v>
      </c>
      <c r="J1423" s="259">
        <v>0.9</v>
      </c>
      <c r="K1423" s="260" t="s">
        <v>33</v>
      </c>
      <c r="L1423" s="260" t="s">
        <v>33</v>
      </c>
      <c r="M1423" s="261" t="s">
        <v>33</v>
      </c>
      <c r="N1423" s="261" t="s">
        <v>33</v>
      </c>
      <c r="O1423" s="262">
        <v>0.9</v>
      </c>
      <c r="P1423" s="263" t="s">
        <v>33</v>
      </c>
      <c r="Q1423" s="260" t="s">
        <v>33</v>
      </c>
      <c r="R1423" s="260" t="s">
        <v>33</v>
      </c>
      <c r="S1423" s="260">
        <v>0</v>
      </c>
      <c r="T1423" s="262">
        <v>0.9</v>
      </c>
      <c r="U1423" s="260" t="s">
        <v>33</v>
      </c>
      <c r="V1423" s="260" t="s">
        <v>33</v>
      </c>
      <c r="W1423" s="260" t="s">
        <v>33</v>
      </c>
      <c r="X1423" s="260">
        <v>1</v>
      </c>
      <c r="Y1423" s="262">
        <v>0.92</v>
      </c>
      <c r="Z1423" s="262" t="s">
        <v>33</v>
      </c>
      <c r="AA1423" s="262" t="s">
        <v>33</v>
      </c>
      <c r="AB1423" s="262" t="s">
        <v>33</v>
      </c>
      <c r="AC1423" s="262" t="s">
        <v>33</v>
      </c>
      <c r="AD1423" s="262">
        <v>0.92</v>
      </c>
      <c r="AE1423" s="260">
        <v>0.970822281167109</v>
      </c>
      <c r="AF1423" s="260">
        <v>0.985981308411215</v>
      </c>
      <c r="AG1423" s="260">
        <v>0.995169082125604</v>
      </c>
      <c r="AH1423" s="260">
        <v>0.988869995362498</v>
      </c>
      <c r="AI1423" s="262">
        <v>0.92</v>
      </c>
      <c r="AJ1423" s="260" t="s">
        <v>33</v>
      </c>
      <c r="AK1423" s="260" t="s">
        <v>33</v>
      </c>
      <c r="AL1423" s="260" t="s">
        <v>33</v>
      </c>
      <c r="AM1423" s="260">
        <v>1</v>
      </c>
      <c r="AN1423" s="259">
        <v>0.99</v>
      </c>
      <c r="AO1423" s="264" t="s">
        <v>33</v>
      </c>
      <c r="AP1423" s="264" t="s">
        <v>33</v>
      </c>
      <c r="AQ1423" s="264" t="s">
        <v>33</v>
      </c>
      <c r="AR1423" s="265">
        <v>1</v>
      </c>
      <c r="AS1423" s="286">
        <v>0.110069253262963</v>
      </c>
      <c r="AT1423" s="267" t="s">
        <v>33</v>
      </c>
      <c r="AU1423" s="268" t="s">
        <v>33</v>
      </c>
      <c r="AV1423" s="268" t="s">
        <v>33</v>
      </c>
      <c r="AW1423" s="268" t="s">
        <v>33</v>
      </c>
      <c r="AX1423" s="224"/>
      <c r="AY1423" s="222"/>
    </row>
    <row r="1424" ht="15" spans="1:51">
      <c r="A1424" s="220"/>
      <c r="B1424" s="224"/>
      <c r="C1424" s="283" t="s">
        <v>1455</v>
      </c>
      <c r="D1424" s="111" t="s">
        <v>125</v>
      </c>
      <c r="E1424" s="111" t="s">
        <v>1456</v>
      </c>
      <c r="F1424" s="311" t="s">
        <v>1465</v>
      </c>
      <c r="G1424" s="311" t="s">
        <v>1465</v>
      </c>
      <c r="H1424" s="311" t="s">
        <v>1465</v>
      </c>
      <c r="I1424" s="311" t="s">
        <v>1465</v>
      </c>
      <c r="J1424" s="259">
        <v>0.9</v>
      </c>
      <c r="K1424" s="260" t="s">
        <v>33</v>
      </c>
      <c r="L1424" s="260" t="s">
        <v>33</v>
      </c>
      <c r="M1424" s="261" t="s">
        <v>33</v>
      </c>
      <c r="N1424" s="261" t="s">
        <v>33</v>
      </c>
      <c r="O1424" s="262">
        <v>0.9</v>
      </c>
      <c r="P1424" s="263">
        <v>0</v>
      </c>
      <c r="Q1424" s="260" t="s">
        <v>33</v>
      </c>
      <c r="R1424" s="260">
        <v>0</v>
      </c>
      <c r="S1424" s="260">
        <v>0</v>
      </c>
      <c r="T1424" s="262">
        <v>0.9</v>
      </c>
      <c r="U1424" s="260">
        <v>1</v>
      </c>
      <c r="V1424" s="260" t="s">
        <v>33</v>
      </c>
      <c r="W1424" s="260">
        <v>1</v>
      </c>
      <c r="X1424" s="260">
        <v>0.909090909090909</v>
      </c>
      <c r="Y1424" s="262">
        <v>0.92</v>
      </c>
      <c r="Z1424" s="262" t="s">
        <v>33</v>
      </c>
      <c r="AA1424" s="262" t="s">
        <v>33</v>
      </c>
      <c r="AB1424" s="262" t="s">
        <v>33</v>
      </c>
      <c r="AC1424" s="262" t="s">
        <v>33</v>
      </c>
      <c r="AD1424" s="262">
        <v>0.92</v>
      </c>
      <c r="AE1424" s="260">
        <v>0.940828402366864</v>
      </c>
      <c r="AF1424" s="260">
        <v>1</v>
      </c>
      <c r="AG1424" s="260">
        <v>1</v>
      </c>
      <c r="AH1424" s="260">
        <v>0.9895751889497</v>
      </c>
      <c r="AI1424" s="262">
        <v>0.92</v>
      </c>
      <c r="AJ1424" s="260">
        <v>1</v>
      </c>
      <c r="AK1424" s="260" t="s">
        <v>33</v>
      </c>
      <c r="AL1424" s="260">
        <v>1</v>
      </c>
      <c r="AM1424" s="260">
        <v>1</v>
      </c>
      <c r="AN1424" s="259">
        <v>0.99</v>
      </c>
      <c r="AO1424" s="264">
        <v>1</v>
      </c>
      <c r="AP1424" s="264" t="s">
        <v>33</v>
      </c>
      <c r="AQ1424" s="264" t="s">
        <v>33</v>
      </c>
      <c r="AR1424" s="265">
        <v>1</v>
      </c>
      <c r="AS1424" s="286">
        <v>0.110069253262963</v>
      </c>
      <c r="AT1424" s="267" t="s">
        <v>33</v>
      </c>
      <c r="AU1424" s="268" t="s">
        <v>33</v>
      </c>
      <c r="AV1424" s="268" t="s">
        <v>33</v>
      </c>
      <c r="AW1424" s="268" t="s">
        <v>33</v>
      </c>
      <c r="AX1424" s="224"/>
      <c r="AY1424" s="222"/>
    </row>
    <row r="1425" ht="15" spans="1:51">
      <c r="A1425" s="220"/>
      <c r="B1425" s="224"/>
      <c r="C1425" s="283" t="s">
        <v>1455</v>
      </c>
      <c r="D1425" s="111" t="s">
        <v>125</v>
      </c>
      <c r="E1425" s="111" t="s">
        <v>1456</v>
      </c>
      <c r="F1425" s="312" t="s">
        <v>1466</v>
      </c>
      <c r="G1425" s="312" t="s">
        <v>1466</v>
      </c>
      <c r="H1425" s="312" t="s">
        <v>1466</v>
      </c>
      <c r="I1425" s="312" t="s">
        <v>1466</v>
      </c>
      <c r="J1425" s="259">
        <v>0.9</v>
      </c>
      <c r="K1425" s="260" t="s">
        <v>33</v>
      </c>
      <c r="L1425" s="260" t="s">
        <v>33</v>
      </c>
      <c r="M1425" s="261" t="s">
        <v>33</v>
      </c>
      <c r="N1425" s="261" t="s">
        <v>33</v>
      </c>
      <c r="O1425" s="262">
        <v>0.9</v>
      </c>
      <c r="P1425" s="263" t="s">
        <v>33</v>
      </c>
      <c r="Q1425" s="260" t="s">
        <v>33</v>
      </c>
      <c r="R1425" s="260" t="s">
        <v>33</v>
      </c>
      <c r="S1425" s="260" t="s">
        <v>33</v>
      </c>
      <c r="T1425" s="262">
        <v>0.9</v>
      </c>
      <c r="U1425" s="260" t="s">
        <v>33</v>
      </c>
      <c r="V1425" s="260" t="s">
        <v>33</v>
      </c>
      <c r="W1425" s="260" t="s">
        <v>33</v>
      </c>
      <c r="X1425" s="260" t="s">
        <v>33</v>
      </c>
      <c r="Y1425" s="262">
        <v>0.92</v>
      </c>
      <c r="Z1425" s="262" t="s">
        <v>33</v>
      </c>
      <c r="AA1425" s="262" t="s">
        <v>33</v>
      </c>
      <c r="AB1425" s="262" t="s">
        <v>33</v>
      </c>
      <c r="AC1425" s="262" t="s">
        <v>33</v>
      </c>
      <c r="AD1425" s="262">
        <v>0.92</v>
      </c>
      <c r="AE1425" s="260">
        <v>0.964285714285714</v>
      </c>
      <c r="AF1425" s="260">
        <v>1</v>
      </c>
      <c r="AG1425" s="260">
        <v>1</v>
      </c>
      <c r="AH1425" s="260">
        <v>0.988524590163934</v>
      </c>
      <c r="AI1425" s="262">
        <v>0.92</v>
      </c>
      <c r="AJ1425" s="260" t="s">
        <v>33</v>
      </c>
      <c r="AK1425" s="260" t="s">
        <v>33</v>
      </c>
      <c r="AL1425" s="260" t="s">
        <v>33</v>
      </c>
      <c r="AM1425" s="260">
        <v>1</v>
      </c>
      <c r="AN1425" s="259">
        <v>0.99</v>
      </c>
      <c r="AO1425" s="264" t="s">
        <v>33</v>
      </c>
      <c r="AP1425" s="264" t="s">
        <v>33</v>
      </c>
      <c r="AQ1425" s="264" t="s">
        <v>33</v>
      </c>
      <c r="AR1425" s="265">
        <v>1</v>
      </c>
      <c r="AS1425" s="286">
        <v>0.110069253262963</v>
      </c>
      <c r="AT1425" s="267" t="s">
        <v>33</v>
      </c>
      <c r="AU1425" s="268" t="s">
        <v>33</v>
      </c>
      <c r="AV1425" s="268" t="s">
        <v>33</v>
      </c>
      <c r="AW1425" s="268" t="s">
        <v>33</v>
      </c>
      <c r="AX1425" s="224"/>
      <c r="AY1425" s="222"/>
    </row>
    <row r="1426" ht="15" spans="1:51">
      <c r="A1426" s="220"/>
      <c r="B1426" s="224"/>
      <c r="C1426" s="283" t="s">
        <v>1455</v>
      </c>
      <c r="D1426" s="111" t="s">
        <v>125</v>
      </c>
      <c r="E1426" s="111" t="s">
        <v>1456</v>
      </c>
      <c r="F1426" s="311" t="s">
        <v>1467</v>
      </c>
      <c r="G1426" s="311" t="s">
        <v>1467</v>
      </c>
      <c r="H1426" s="311" t="s">
        <v>1467</v>
      </c>
      <c r="I1426" s="311" t="s">
        <v>1467</v>
      </c>
      <c r="J1426" s="259">
        <v>0.9</v>
      </c>
      <c r="K1426" s="260" t="s">
        <v>33</v>
      </c>
      <c r="L1426" s="260" t="s">
        <v>33</v>
      </c>
      <c r="M1426" s="261" t="s">
        <v>33</v>
      </c>
      <c r="N1426" s="261" t="s">
        <v>33</v>
      </c>
      <c r="O1426" s="262">
        <v>0.9</v>
      </c>
      <c r="P1426" s="263">
        <v>0</v>
      </c>
      <c r="Q1426" s="260" t="s">
        <v>33</v>
      </c>
      <c r="R1426" s="260">
        <v>0</v>
      </c>
      <c r="S1426" s="260">
        <v>0</v>
      </c>
      <c r="T1426" s="262">
        <v>0.9</v>
      </c>
      <c r="U1426" s="260">
        <v>1</v>
      </c>
      <c r="V1426" s="260" t="s">
        <v>33</v>
      </c>
      <c r="W1426" s="260">
        <v>1</v>
      </c>
      <c r="X1426" s="260">
        <v>0.92156862745098</v>
      </c>
      <c r="Y1426" s="262">
        <v>0.92</v>
      </c>
      <c r="Z1426" s="262" t="s">
        <v>33</v>
      </c>
      <c r="AA1426" s="262" t="s">
        <v>33</v>
      </c>
      <c r="AB1426" s="262" t="s">
        <v>33</v>
      </c>
      <c r="AC1426" s="262">
        <v>0.5</v>
      </c>
      <c r="AD1426" s="262">
        <v>0.92</v>
      </c>
      <c r="AE1426" s="260">
        <v>0.992460958535272</v>
      </c>
      <c r="AF1426" s="260">
        <v>0.994905956112853</v>
      </c>
      <c r="AG1426" s="260">
        <v>0.984879725085911</v>
      </c>
      <c r="AH1426" s="260">
        <v>0.946186298005506</v>
      </c>
      <c r="AI1426" s="262">
        <v>0.92</v>
      </c>
      <c r="AJ1426" s="260">
        <v>1</v>
      </c>
      <c r="AK1426" s="260" t="s">
        <v>33</v>
      </c>
      <c r="AL1426" s="260">
        <v>1</v>
      </c>
      <c r="AM1426" s="260">
        <v>0.944444444444444</v>
      </c>
      <c r="AN1426" s="259">
        <v>0.99</v>
      </c>
      <c r="AO1426" s="264">
        <v>1</v>
      </c>
      <c r="AP1426" s="264" t="s">
        <v>33</v>
      </c>
      <c r="AQ1426" s="264">
        <v>1</v>
      </c>
      <c r="AR1426" s="265">
        <v>1</v>
      </c>
      <c r="AS1426" s="286">
        <v>0.110069253262963</v>
      </c>
      <c r="AT1426" s="267" t="s">
        <v>33</v>
      </c>
      <c r="AU1426" s="268" t="s">
        <v>33</v>
      </c>
      <c r="AV1426" s="268" t="s">
        <v>33</v>
      </c>
      <c r="AW1426" s="268" t="s">
        <v>33</v>
      </c>
      <c r="AX1426" s="224"/>
      <c r="AY1426" s="222"/>
    </row>
    <row r="1427" ht="15" spans="1:51">
      <c r="A1427" s="220"/>
      <c r="B1427" s="224"/>
      <c r="C1427" s="283" t="s">
        <v>1455</v>
      </c>
      <c r="D1427" s="111" t="s">
        <v>125</v>
      </c>
      <c r="E1427" s="111" t="s">
        <v>1456</v>
      </c>
      <c r="F1427" s="311" t="s">
        <v>1468</v>
      </c>
      <c r="G1427" s="311" t="s">
        <v>1468</v>
      </c>
      <c r="H1427" s="311" t="s">
        <v>1468</v>
      </c>
      <c r="I1427" s="311" t="s">
        <v>1468</v>
      </c>
      <c r="J1427" s="259">
        <v>0.9</v>
      </c>
      <c r="K1427" s="260" t="s">
        <v>33</v>
      </c>
      <c r="L1427" s="260" t="s">
        <v>33</v>
      </c>
      <c r="M1427" s="261" t="s">
        <v>33</v>
      </c>
      <c r="N1427" s="261" t="s">
        <v>33</v>
      </c>
      <c r="O1427" s="262">
        <v>0.9</v>
      </c>
      <c r="P1427" s="263" t="s">
        <v>33</v>
      </c>
      <c r="Q1427" s="260" t="s">
        <v>33</v>
      </c>
      <c r="R1427" s="260" t="s">
        <v>33</v>
      </c>
      <c r="S1427" s="260" t="s">
        <v>33</v>
      </c>
      <c r="T1427" s="262">
        <v>0.9</v>
      </c>
      <c r="U1427" s="260" t="s">
        <v>33</v>
      </c>
      <c r="V1427" s="260" t="s">
        <v>33</v>
      </c>
      <c r="W1427" s="260" t="s">
        <v>33</v>
      </c>
      <c r="X1427" s="260" t="s">
        <v>33</v>
      </c>
      <c r="Y1427" s="262">
        <v>0.92</v>
      </c>
      <c r="Z1427" s="262" t="s">
        <v>33</v>
      </c>
      <c r="AA1427" s="262" t="s">
        <v>33</v>
      </c>
      <c r="AB1427" s="262" t="s">
        <v>33</v>
      </c>
      <c r="AC1427" s="262" t="s">
        <v>33</v>
      </c>
      <c r="AD1427" s="262">
        <v>0.92</v>
      </c>
      <c r="AE1427" s="260">
        <v>1</v>
      </c>
      <c r="AF1427" s="260">
        <v>1</v>
      </c>
      <c r="AG1427" s="260">
        <v>1</v>
      </c>
      <c r="AH1427" s="260">
        <v>0.99632273415531</v>
      </c>
      <c r="AI1427" s="262">
        <v>0.92</v>
      </c>
      <c r="AJ1427" s="260" t="s">
        <v>33</v>
      </c>
      <c r="AK1427" s="260" t="s">
        <v>33</v>
      </c>
      <c r="AL1427" s="260" t="s">
        <v>33</v>
      </c>
      <c r="AM1427" s="260" t="s">
        <v>33</v>
      </c>
      <c r="AN1427" s="259">
        <v>0.99</v>
      </c>
      <c r="AO1427" s="264" t="s">
        <v>33</v>
      </c>
      <c r="AP1427" s="264">
        <v>1</v>
      </c>
      <c r="AQ1427" s="264">
        <v>1</v>
      </c>
      <c r="AR1427" s="265">
        <v>1</v>
      </c>
      <c r="AS1427" s="286">
        <v>0.110069253262963</v>
      </c>
      <c r="AT1427" s="267" t="s">
        <v>33</v>
      </c>
      <c r="AU1427" s="268" t="s">
        <v>33</v>
      </c>
      <c r="AV1427" s="268" t="s">
        <v>33</v>
      </c>
      <c r="AW1427" s="268" t="s">
        <v>33</v>
      </c>
      <c r="AX1427" s="224"/>
      <c r="AY1427" s="222"/>
    </row>
    <row r="1428" ht="15" spans="1:51">
      <c r="A1428" s="220"/>
      <c r="B1428" s="224"/>
      <c r="C1428" s="283" t="s">
        <v>1455</v>
      </c>
      <c r="D1428" s="111" t="s">
        <v>125</v>
      </c>
      <c r="E1428" s="111" t="s">
        <v>1456</v>
      </c>
      <c r="F1428" s="312" t="s">
        <v>1469</v>
      </c>
      <c r="G1428" s="312" t="s">
        <v>1469</v>
      </c>
      <c r="H1428" s="312" t="s">
        <v>1469</v>
      </c>
      <c r="I1428" s="312" t="s">
        <v>1469</v>
      </c>
      <c r="J1428" s="259">
        <v>0.9</v>
      </c>
      <c r="K1428" s="260" t="s">
        <v>33</v>
      </c>
      <c r="L1428" s="260" t="s">
        <v>33</v>
      </c>
      <c r="M1428" s="261" t="s">
        <v>33</v>
      </c>
      <c r="N1428" s="261" t="s">
        <v>33</v>
      </c>
      <c r="O1428" s="262">
        <v>0.9</v>
      </c>
      <c r="P1428" s="263" t="s">
        <v>33</v>
      </c>
      <c r="Q1428" s="260">
        <v>0</v>
      </c>
      <c r="R1428" s="260">
        <v>0</v>
      </c>
      <c r="S1428" s="260">
        <v>0</v>
      </c>
      <c r="T1428" s="262">
        <v>0.9</v>
      </c>
      <c r="U1428" s="260" t="s">
        <v>33</v>
      </c>
      <c r="V1428" s="260">
        <v>1</v>
      </c>
      <c r="W1428" s="260">
        <v>1</v>
      </c>
      <c r="X1428" s="260">
        <v>0.857142857142857</v>
      </c>
      <c r="Y1428" s="262">
        <v>0.92</v>
      </c>
      <c r="Z1428" s="262" t="s">
        <v>33</v>
      </c>
      <c r="AA1428" s="262" t="s">
        <v>33</v>
      </c>
      <c r="AB1428" s="262" t="s">
        <v>33</v>
      </c>
      <c r="AC1428" s="262">
        <v>1</v>
      </c>
      <c r="AD1428" s="262">
        <v>0.92</v>
      </c>
      <c r="AE1428" s="260">
        <v>1</v>
      </c>
      <c r="AF1428" s="260">
        <v>0.982926829268293</v>
      </c>
      <c r="AG1428" s="260">
        <v>0.984415584415584</v>
      </c>
      <c r="AH1428" s="260">
        <v>0.976437258153676</v>
      </c>
      <c r="AI1428" s="262">
        <v>0.92</v>
      </c>
      <c r="AJ1428" s="260" t="s">
        <v>33</v>
      </c>
      <c r="AK1428" s="260">
        <v>1</v>
      </c>
      <c r="AL1428" s="260">
        <v>1</v>
      </c>
      <c r="AM1428" s="260">
        <v>0.909090909090909</v>
      </c>
      <c r="AN1428" s="259">
        <v>0.99</v>
      </c>
      <c r="AO1428" s="264" t="s">
        <v>33</v>
      </c>
      <c r="AP1428" s="264" t="s">
        <v>33</v>
      </c>
      <c r="AQ1428" s="264" t="s">
        <v>33</v>
      </c>
      <c r="AR1428" s="265">
        <v>1</v>
      </c>
      <c r="AS1428" s="286">
        <v>0.110069253262963</v>
      </c>
      <c r="AT1428" s="267" t="s">
        <v>33</v>
      </c>
      <c r="AU1428" s="268" t="s">
        <v>33</v>
      </c>
      <c r="AV1428" s="268" t="s">
        <v>33</v>
      </c>
      <c r="AW1428" s="268" t="s">
        <v>33</v>
      </c>
      <c r="AX1428" s="224"/>
      <c r="AY1428" s="222"/>
    </row>
    <row r="1429" ht="15" spans="1:51">
      <c r="A1429" s="220"/>
      <c r="B1429" s="224"/>
      <c r="C1429" s="283" t="s">
        <v>1455</v>
      </c>
      <c r="D1429" s="111" t="s">
        <v>125</v>
      </c>
      <c r="E1429" s="111" t="s">
        <v>1456</v>
      </c>
      <c r="F1429" s="312" t="s">
        <v>1470</v>
      </c>
      <c r="G1429" s="312" t="s">
        <v>1470</v>
      </c>
      <c r="H1429" s="312" t="s">
        <v>1470</v>
      </c>
      <c r="I1429" s="312" t="s">
        <v>1470</v>
      </c>
      <c r="J1429" s="259">
        <v>0.9</v>
      </c>
      <c r="K1429" s="260" t="s">
        <v>33</v>
      </c>
      <c r="L1429" s="260" t="s">
        <v>33</v>
      </c>
      <c r="M1429" s="261" t="s">
        <v>33</v>
      </c>
      <c r="N1429" s="261" t="s">
        <v>33</v>
      </c>
      <c r="O1429" s="262">
        <v>0.9</v>
      </c>
      <c r="P1429" s="263">
        <v>0</v>
      </c>
      <c r="Q1429" s="260" t="s">
        <v>33</v>
      </c>
      <c r="R1429" s="260" t="s">
        <v>33</v>
      </c>
      <c r="S1429" s="260">
        <v>0</v>
      </c>
      <c r="T1429" s="262">
        <v>0.9</v>
      </c>
      <c r="U1429" s="260">
        <v>1</v>
      </c>
      <c r="V1429" s="260" t="s">
        <v>33</v>
      </c>
      <c r="W1429" s="260" t="s">
        <v>33</v>
      </c>
      <c r="X1429" s="260">
        <v>1</v>
      </c>
      <c r="Y1429" s="262">
        <v>0.92</v>
      </c>
      <c r="Z1429" s="262" t="s">
        <v>33</v>
      </c>
      <c r="AA1429" s="262" t="s">
        <v>33</v>
      </c>
      <c r="AB1429" s="262" t="s">
        <v>33</v>
      </c>
      <c r="AC1429" s="262" t="s">
        <v>33</v>
      </c>
      <c r="AD1429" s="262">
        <v>0.92</v>
      </c>
      <c r="AE1429" s="260">
        <v>0.988372093023256</v>
      </c>
      <c r="AF1429" s="260">
        <v>0.955223880597015</v>
      </c>
      <c r="AG1429" s="260" t="s">
        <v>33</v>
      </c>
      <c r="AH1429" s="260">
        <v>0.988070539419087</v>
      </c>
      <c r="AI1429" s="262">
        <v>0.92</v>
      </c>
      <c r="AJ1429" s="260">
        <v>1</v>
      </c>
      <c r="AK1429" s="260" t="s">
        <v>33</v>
      </c>
      <c r="AL1429" s="260" t="s">
        <v>33</v>
      </c>
      <c r="AM1429" s="260">
        <v>1</v>
      </c>
      <c r="AN1429" s="259">
        <v>0.99</v>
      </c>
      <c r="AO1429" s="264" t="s">
        <v>33</v>
      </c>
      <c r="AP1429" s="264">
        <v>1</v>
      </c>
      <c r="AQ1429" s="264">
        <v>1</v>
      </c>
      <c r="AR1429" s="265">
        <v>1</v>
      </c>
      <c r="AS1429" s="286">
        <v>0.110069253262963</v>
      </c>
      <c r="AT1429" s="267" t="s">
        <v>33</v>
      </c>
      <c r="AU1429" s="268" t="s">
        <v>33</v>
      </c>
      <c r="AV1429" s="268" t="s">
        <v>33</v>
      </c>
      <c r="AW1429" s="268" t="s">
        <v>33</v>
      </c>
      <c r="AX1429" s="224"/>
      <c r="AY1429" s="222"/>
    </row>
    <row r="1430" ht="15" spans="1:51">
      <c r="A1430" s="220"/>
      <c r="B1430" s="224"/>
      <c r="C1430" s="283" t="s">
        <v>1455</v>
      </c>
      <c r="D1430" s="111" t="s">
        <v>125</v>
      </c>
      <c r="E1430" s="111" t="s">
        <v>1456</v>
      </c>
      <c r="F1430" s="312" t="s">
        <v>1471</v>
      </c>
      <c r="G1430" s="312" t="s">
        <v>1471</v>
      </c>
      <c r="H1430" s="312" t="s">
        <v>1471</v>
      </c>
      <c r="I1430" s="312" t="s">
        <v>1471</v>
      </c>
      <c r="J1430" s="259">
        <v>0.9</v>
      </c>
      <c r="K1430" s="260" t="s">
        <v>33</v>
      </c>
      <c r="L1430" s="260" t="s">
        <v>33</v>
      </c>
      <c r="M1430" s="261" t="s">
        <v>33</v>
      </c>
      <c r="N1430" s="261" t="s">
        <v>33</v>
      </c>
      <c r="O1430" s="262">
        <v>0.9</v>
      </c>
      <c r="P1430" s="263" t="s">
        <v>33</v>
      </c>
      <c r="Q1430" s="260" t="s">
        <v>33</v>
      </c>
      <c r="R1430" s="260" t="s">
        <v>33</v>
      </c>
      <c r="S1430" s="260" t="s">
        <v>33</v>
      </c>
      <c r="T1430" s="262">
        <v>0.9</v>
      </c>
      <c r="U1430" s="260" t="s">
        <v>33</v>
      </c>
      <c r="V1430" s="260" t="s">
        <v>33</v>
      </c>
      <c r="W1430" s="260" t="s">
        <v>33</v>
      </c>
      <c r="X1430" s="260" t="s">
        <v>33</v>
      </c>
      <c r="Y1430" s="262">
        <v>0.92</v>
      </c>
      <c r="Z1430" s="262" t="s">
        <v>33</v>
      </c>
      <c r="AA1430" s="262" t="s">
        <v>33</v>
      </c>
      <c r="AB1430" s="262" t="s">
        <v>33</v>
      </c>
      <c r="AC1430" s="262" t="s">
        <v>33</v>
      </c>
      <c r="AD1430" s="262">
        <v>0.92</v>
      </c>
      <c r="AE1430" s="260">
        <v>1</v>
      </c>
      <c r="AF1430" s="260">
        <v>1</v>
      </c>
      <c r="AG1430" s="260">
        <v>1</v>
      </c>
      <c r="AH1430" s="260">
        <v>0.986134423119025</v>
      </c>
      <c r="AI1430" s="262">
        <v>0.92</v>
      </c>
      <c r="AJ1430" s="260" t="s">
        <v>33</v>
      </c>
      <c r="AK1430" s="260" t="s">
        <v>33</v>
      </c>
      <c r="AL1430" s="260" t="s">
        <v>33</v>
      </c>
      <c r="AM1430" s="260" t="s">
        <v>33</v>
      </c>
      <c r="AN1430" s="259">
        <v>0.99</v>
      </c>
      <c r="AO1430" s="264" t="s">
        <v>33</v>
      </c>
      <c r="AP1430" s="264">
        <v>1</v>
      </c>
      <c r="AQ1430" s="264" t="s">
        <v>33</v>
      </c>
      <c r="AR1430" s="265">
        <v>1</v>
      </c>
      <c r="AS1430" s="286">
        <v>0.110069253262963</v>
      </c>
      <c r="AT1430" s="267" t="s">
        <v>33</v>
      </c>
      <c r="AU1430" s="268" t="s">
        <v>33</v>
      </c>
      <c r="AV1430" s="268" t="s">
        <v>33</v>
      </c>
      <c r="AW1430" s="268" t="s">
        <v>33</v>
      </c>
      <c r="AX1430" s="224"/>
      <c r="AY1430" s="222"/>
    </row>
    <row r="1431" ht="15" spans="1:51">
      <c r="A1431" s="220"/>
      <c r="B1431" s="224"/>
      <c r="C1431" s="283" t="s">
        <v>1455</v>
      </c>
      <c r="D1431" s="111" t="s">
        <v>125</v>
      </c>
      <c r="E1431" s="111" t="s">
        <v>1456</v>
      </c>
      <c r="F1431" s="312" t="s">
        <v>1472</v>
      </c>
      <c r="G1431" s="312" t="s">
        <v>1472</v>
      </c>
      <c r="H1431" s="312" t="s">
        <v>1472</v>
      </c>
      <c r="I1431" s="312" t="s">
        <v>1472</v>
      </c>
      <c r="J1431" s="259">
        <v>0.9</v>
      </c>
      <c r="K1431" s="260" t="s">
        <v>33</v>
      </c>
      <c r="L1431" s="260" t="s">
        <v>33</v>
      </c>
      <c r="M1431" s="261" t="s">
        <v>33</v>
      </c>
      <c r="N1431" s="261" t="s">
        <v>33</v>
      </c>
      <c r="O1431" s="262">
        <v>0.9</v>
      </c>
      <c r="P1431" s="263" t="s">
        <v>33</v>
      </c>
      <c r="Q1431" s="260" t="s">
        <v>33</v>
      </c>
      <c r="R1431" s="260" t="s">
        <v>33</v>
      </c>
      <c r="S1431" s="260" t="s">
        <v>33</v>
      </c>
      <c r="T1431" s="262">
        <v>0.9</v>
      </c>
      <c r="U1431" s="260" t="s">
        <v>33</v>
      </c>
      <c r="V1431" s="260" t="s">
        <v>33</v>
      </c>
      <c r="W1431" s="260" t="s">
        <v>33</v>
      </c>
      <c r="X1431" s="260" t="s">
        <v>33</v>
      </c>
      <c r="Y1431" s="262">
        <v>0.92</v>
      </c>
      <c r="Z1431" s="262" t="s">
        <v>33</v>
      </c>
      <c r="AA1431" s="262" t="s">
        <v>33</v>
      </c>
      <c r="AB1431" s="262" t="s">
        <v>33</v>
      </c>
      <c r="AC1431" s="262" t="s">
        <v>33</v>
      </c>
      <c r="AD1431" s="262">
        <v>0.92</v>
      </c>
      <c r="AE1431" s="260">
        <v>1</v>
      </c>
      <c r="AF1431" s="260">
        <v>1</v>
      </c>
      <c r="AG1431" s="260">
        <v>1</v>
      </c>
      <c r="AH1431" s="260">
        <v>0.929970326409496</v>
      </c>
      <c r="AI1431" s="262">
        <v>0.92</v>
      </c>
      <c r="AJ1431" s="260" t="s">
        <v>33</v>
      </c>
      <c r="AK1431" s="260" t="s">
        <v>33</v>
      </c>
      <c r="AL1431" s="260" t="s">
        <v>33</v>
      </c>
      <c r="AM1431" s="260" t="s">
        <v>33</v>
      </c>
      <c r="AN1431" s="259">
        <v>0.99</v>
      </c>
      <c r="AO1431" s="264" t="s">
        <v>33</v>
      </c>
      <c r="AP1431" s="264">
        <v>1</v>
      </c>
      <c r="AQ1431" s="264" t="s">
        <v>33</v>
      </c>
      <c r="AR1431" s="265">
        <v>1</v>
      </c>
      <c r="AS1431" s="286">
        <v>0.110069253262963</v>
      </c>
      <c r="AT1431" s="267" t="s">
        <v>33</v>
      </c>
      <c r="AU1431" s="268" t="s">
        <v>33</v>
      </c>
      <c r="AV1431" s="268" t="s">
        <v>33</v>
      </c>
      <c r="AW1431" s="268" t="s">
        <v>33</v>
      </c>
      <c r="AX1431" s="224"/>
      <c r="AY1431" s="222"/>
    </row>
    <row r="1432" ht="15" spans="1:51">
      <c r="A1432" s="220"/>
      <c r="B1432" s="224"/>
      <c r="C1432" s="283" t="s">
        <v>1455</v>
      </c>
      <c r="D1432" s="111" t="s">
        <v>125</v>
      </c>
      <c r="E1432" s="111" t="s">
        <v>1456</v>
      </c>
      <c r="F1432" s="312" t="s">
        <v>1473</v>
      </c>
      <c r="G1432" s="312" t="s">
        <v>1473</v>
      </c>
      <c r="H1432" s="312" t="s">
        <v>1473</v>
      </c>
      <c r="I1432" s="312" t="s">
        <v>1473</v>
      </c>
      <c r="J1432" s="259">
        <v>0.9</v>
      </c>
      <c r="K1432" s="260" t="s">
        <v>33</v>
      </c>
      <c r="L1432" s="260" t="s">
        <v>33</v>
      </c>
      <c r="M1432" s="261" t="s">
        <v>33</v>
      </c>
      <c r="N1432" s="261" t="s">
        <v>33</v>
      </c>
      <c r="O1432" s="262">
        <v>0.9</v>
      </c>
      <c r="P1432" s="263">
        <v>0</v>
      </c>
      <c r="Q1432" s="260">
        <v>0</v>
      </c>
      <c r="R1432" s="260">
        <v>0</v>
      </c>
      <c r="S1432" s="260">
        <v>0</v>
      </c>
      <c r="T1432" s="262">
        <v>0.9</v>
      </c>
      <c r="U1432" s="260">
        <v>0.666666666666667</v>
      </c>
      <c r="V1432" s="260">
        <v>1</v>
      </c>
      <c r="W1432" s="260">
        <v>1</v>
      </c>
      <c r="X1432" s="260">
        <v>0.980392156862745</v>
      </c>
      <c r="Y1432" s="262">
        <v>0.92</v>
      </c>
      <c r="Z1432" s="262" t="s">
        <v>33</v>
      </c>
      <c r="AA1432" s="262" t="s">
        <v>33</v>
      </c>
      <c r="AB1432" s="262" t="s">
        <v>33</v>
      </c>
      <c r="AC1432" s="262">
        <v>1</v>
      </c>
      <c r="AD1432" s="262">
        <v>0.92</v>
      </c>
      <c r="AE1432" s="260">
        <v>0.981914091936699</v>
      </c>
      <c r="AF1432" s="260">
        <v>0.96326164874552</v>
      </c>
      <c r="AG1432" s="260">
        <v>0.99796126401631</v>
      </c>
      <c r="AH1432" s="260">
        <v>0.995189847507932</v>
      </c>
      <c r="AI1432" s="262">
        <v>0.92</v>
      </c>
      <c r="AJ1432" s="260">
        <v>0.666666666666667</v>
      </c>
      <c r="AK1432" s="260">
        <v>1</v>
      </c>
      <c r="AL1432" s="260">
        <v>1</v>
      </c>
      <c r="AM1432" s="260">
        <v>0.982758620689655</v>
      </c>
      <c r="AN1432" s="259">
        <v>0.99</v>
      </c>
      <c r="AO1432" s="264">
        <v>1</v>
      </c>
      <c r="AP1432" s="264">
        <v>1</v>
      </c>
      <c r="AQ1432" s="264" t="s">
        <v>33</v>
      </c>
      <c r="AR1432" s="265">
        <v>1</v>
      </c>
      <c r="AS1432" s="286">
        <v>0.110069253262963</v>
      </c>
      <c r="AT1432" s="267" t="s">
        <v>33</v>
      </c>
      <c r="AU1432" s="268" t="s">
        <v>33</v>
      </c>
      <c r="AV1432" s="268" t="s">
        <v>33</v>
      </c>
      <c r="AW1432" s="268" t="s">
        <v>33</v>
      </c>
      <c r="AX1432" s="224"/>
      <c r="AY1432" s="222"/>
    </row>
    <row r="1433" ht="15" spans="1:51">
      <c r="A1433" s="220"/>
      <c r="B1433" s="224"/>
      <c r="C1433" s="283" t="s">
        <v>1455</v>
      </c>
      <c r="D1433" s="111" t="s">
        <v>125</v>
      </c>
      <c r="E1433" s="111" t="s">
        <v>1456</v>
      </c>
      <c r="F1433" s="312" t="s">
        <v>1474</v>
      </c>
      <c r="G1433" s="312" t="s">
        <v>1474</v>
      </c>
      <c r="H1433" s="312" t="s">
        <v>1474</v>
      </c>
      <c r="I1433" s="312" t="s">
        <v>1474</v>
      </c>
      <c r="J1433" s="259">
        <v>0.9</v>
      </c>
      <c r="K1433" s="260" t="s">
        <v>33</v>
      </c>
      <c r="L1433" s="260" t="s">
        <v>33</v>
      </c>
      <c r="M1433" s="261" t="s">
        <v>33</v>
      </c>
      <c r="N1433" s="261" t="s">
        <v>33</v>
      </c>
      <c r="O1433" s="262">
        <v>0.9</v>
      </c>
      <c r="P1433" s="263" t="s">
        <v>33</v>
      </c>
      <c r="Q1433" s="260" t="s">
        <v>33</v>
      </c>
      <c r="R1433" s="260" t="s">
        <v>33</v>
      </c>
      <c r="S1433" s="260" t="s">
        <v>33</v>
      </c>
      <c r="T1433" s="262">
        <v>0.9</v>
      </c>
      <c r="U1433" s="260" t="s">
        <v>33</v>
      </c>
      <c r="V1433" s="260" t="s">
        <v>33</v>
      </c>
      <c r="W1433" s="260" t="s">
        <v>33</v>
      </c>
      <c r="X1433" s="260" t="s">
        <v>33</v>
      </c>
      <c r="Y1433" s="262">
        <v>0.92</v>
      </c>
      <c r="Z1433" s="262" t="s">
        <v>33</v>
      </c>
      <c r="AA1433" s="262" t="s">
        <v>33</v>
      </c>
      <c r="AB1433" s="262" t="s">
        <v>33</v>
      </c>
      <c r="AC1433" s="262" t="s">
        <v>33</v>
      </c>
      <c r="AD1433" s="262">
        <v>0.92</v>
      </c>
      <c r="AE1433" s="260">
        <v>0.99825479930192</v>
      </c>
      <c r="AF1433" s="260">
        <v>0.962913907284768</v>
      </c>
      <c r="AG1433" s="260">
        <v>0.926356589147287</v>
      </c>
      <c r="AH1433" s="260">
        <v>0.909235323850098</v>
      </c>
      <c r="AI1433" s="262">
        <v>0.92</v>
      </c>
      <c r="AJ1433" s="260" t="s">
        <v>33</v>
      </c>
      <c r="AK1433" s="260" t="s">
        <v>33</v>
      </c>
      <c r="AL1433" s="260" t="s">
        <v>33</v>
      </c>
      <c r="AM1433" s="260" t="s">
        <v>33</v>
      </c>
      <c r="AN1433" s="259">
        <v>0.99</v>
      </c>
      <c r="AO1433" s="264">
        <v>1</v>
      </c>
      <c r="AP1433" s="264">
        <v>1</v>
      </c>
      <c r="AQ1433" s="264" t="s">
        <v>33</v>
      </c>
      <c r="AR1433" s="265">
        <v>1</v>
      </c>
      <c r="AS1433" s="286">
        <v>0.110069253262963</v>
      </c>
      <c r="AT1433" s="267" t="s">
        <v>33</v>
      </c>
      <c r="AU1433" s="268" t="s">
        <v>33</v>
      </c>
      <c r="AV1433" s="268" t="s">
        <v>33</v>
      </c>
      <c r="AW1433" s="268" t="s">
        <v>33</v>
      </c>
      <c r="AX1433" s="224"/>
      <c r="AY1433" s="222"/>
    </row>
    <row r="1434" ht="15" spans="1:51">
      <c r="A1434" s="220"/>
      <c r="B1434" s="224"/>
      <c r="C1434" s="283" t="s">
        <v>1455</v>
      </c>
      <c r="D1434" s="111" t="s">
        <v>125</v>
      </c>
      <c r="E1434" s="111" t="s">
        <v>1456</v>
      </c>
      <c r="F1434" s="311" t="s">
        <v>1475</v>
      </c>
      <c r="G1434" s="311" t="s">
        <v>1475</v>
      </c>
      <c r="H1434" s="311" t="s">
        <v>1475</v>
      </c>
      <c r="I1434" s="311" t="s">
        <v>1475</v>
      </c>
      <c r="J1434" s="259">
        <v>0.9</v>
      </c>
      <c r="K1434" s="260" t="s">
        <v>33</v>
      </c>
      <c r="L1434" s="260" t="s">
        <v>33</v>
      </c>
      <c r="M1434" s="261" t="s">
        <v>33</v>
      </c>
      <c r="N1434" s="261" t="s">
        <v>33</v>
      </c>
      <c r="O1434" s="262">
        <v>0.9</v>
      </c>
      <c r="P1434" s="263" t="s">
        <v>33</v>
      </c>
      <c r="Q1434" s="260" t="s">
        <v>33</v>
      </c>
      <c r="R1434" s="260" t="s">
        <v>33</v>
      </c>
      <c r="S1434" s="260">
        <v>0</v>
      </c>
      <c r="T1434" s="262">
        <v>0.9</v>
      </c>
      <c r="U1434" s="260" t="s">
        <v>33</v>
      </c>
      <c r="V1434" s="260" t="s">
        <v>33</v>
      </c>
      <c r="W1434" s="260" t="s">
        <v>33</v>
      </c>
      <c r="X1434" s="260">
        <v>1</v>
      </c>
      <c r="Y1434" s="262">
        <v>0.92</v>
      </c>
      <c r="Z1434" s="262" t="s">
        <v>33</v>
      </c>
      <c r="AA1434" s="262" t="s">
        <v>33</v>
      </c>
      <c r="AB1434" s="262" t="s">
        <v>33</v>
      </c>
      <c r="AC1434" s="262" t="s">
        <v>33</v>
      </c>
      <c r="AD1434" s="262">
        <v>0.92</v>
      </c>
      <c r="AE1434" s="260">
        <v>1</v>
      </c>
      <c r="AF1434" s="260">
        <v>1</v>
      </c>
      <c r="AG1434" s="260">
        <v>0.985074626865672</v>
      </c>
      <c r="AH1434" s="260">
        <v>0.999164752557945</v>
      </c>
      <c r="AI1434" s="262">
        <v>0.92</v>
      </c>
      <c r="AJ1434" s="260" t="s">
        <v>33</v>
      </c>
      <c r="AK1434" s="260" t="s">
        <v>33</v>
      </c>
      <c r="AL1434" s="260" t="s">
        <v>33</v>
      </c>
      <c r="AM1434" s="260">
        <v>1</v>
      </c>
      <c r="AN1434" s="259">
        <v>0.99</v>
      </c>
      <c r="AO1434" s="264" t="s">
        <v>33</v>
      </c>
      <c r="AP1434" s="264" t="s">
        <v>33</v>
      </c>
      <c r="AQ1434" s="264">
        <v>1</v>
      </c>
      <c r="AR1434" s="265">
        <v>1</v>
      </c>
      <c r="AS1434" s="286">
        <v>0.110069253262963</v>
      </c>
      <c r="AT1434" s="267" t="s">
        <v>33</v>
      </c>
      <c r="AU1434" s="268" t="s">
        <v>33</v>
      </c>
      <c r="AV1434" s="268" t="s">
        <v>33</v>
      </c>
      <c r="AW1434" s="268" t="s">
        <v>33</v>
      </c>
      <c r="AX1434" s="224"/>
      <c r="AY1434" s="222"/>
    </row>
    <row r="1435" ht="15" spans="1:51">
      <c r="A1435" s="220"/>
      <c r="B1435" s="224"/>
      <c r="C1435" s="283" t="s">
        <v>1455</v>
      </c>
      <c r="D1435" s="111" t="s">
        <v>125</v>
      </c>
      <c r="E1435" s="111" t="s">
        <v>1456</v>
      </c>
      <c r="F1435" s="311" t="s">
        <v>1476</v>
      </c>
      <c r="G1435" s="311" t="s">
        <v>1476</v>
      </c>
      <c r="H1435" s="311" t="s">
        <v>1476</v>
      </c>
      <c r="I1435" s="311" t="s">
        <v>1476</v>
      </c>
      <c r="J1435" s="259">
        <v>0.9</v>
      </c>
      <c r="K1435" s="260" t="s">
        <v>33</v>
      </c>
      <c r="L1435" s="260" t="s">
        <v>33</v>
      </c>
      <c r="M1435" s="261" t="s">
        <v>33</v>
      </c>
      <c r="N1435" s="261" t="s">
        <v>33</v>
      </c>
      <c r="O1435" s="262">
        <v>0.9</v>
      </c>
      <c r="P1435" s="263" t="s">
        <v>33</v>
      </c>
      <c r="Q1435" s="260" t="s">
        <v>33</v>
      </c>
      <c r="R1435" s="260" t="s">
        <v>33</v>
      </c>
      <c r="S1435" s="260" t="s">
        <v>33</v>
      </c>
      <c r="T1435" s="262">
        <v>0.9</v>
      </c>
      <c r="U1435" s="260" t="s">
        <v>33</v>
      </c>
      <c r="V1435" s="260" t="s">
        <v>33</v>
      </c>
      <c r="W1435" s="260" t="s">
        <v>33</v>
      </c>
      <c r="X1435" s="260" t="s">
        <v>33</v>
      </c>
      <c r="Y1435" s="262">
        <v>0.92</v>
      </c>
      <c r="Z1435" s="262" t="s">
        <v>33</v>
      </c>
      <c r="AA1435" s="262" t="s">
        <v>33</v>
      </c>
      <c r="AB1435" s="262" t="s">
        <v>33</v>
      </c>
      <c r="AC1435" s="262" t="s">
        <v>33</v>
      </c>
      <c r="AD1435" s="262">
        <v>0.92</v>
      </c>
      <c r="AE1435" s="260">
        <v>0.25</v>
      </c>
      <c r="AF1435" s="260">
        <v>0.923076923076923</v>
      </c>
      <c r="AG1435" s="260">
        <v>1</v>
      </c>
      <c r="AH1435" s="260">
        <v>0.62396694214876</v>
      </c>
      <c r="AI1435" s="262">
        <v>0.92</v>
      </c>
      <c r="AJ1435" s="260" t="s">
        <v>33</v>
      </c>
      <c r="AK1435" s="260" t="s">
        <v>33</v>
      </c>
      <c r="AL1435" s="260" t="s">
        <v>33</v>
      </c>
      <c r="AM1435" s="260" t="s">
        <v>33</v>
      </c>
      <c r="AN1435" s="259">
        <v>0.99</v>
      </c>
      <c r="AO1435" s="264" t="s">
        <v>33</v>
      </c>
      <c r="AP1435" s="264">
        <v>1</v>
      </c>
      <c r="AQ1435" s="264" t="s">
        <v>33</v>
      </c>
      <c r="AR1435" s="265">
        <v>1</v>
      </c>
      <c r="AS1435" s="286">
        <v>0.110069253262963</v>
      </c>
      <c r="AT1435" s="267" t="s">
        <v>33</v>
      </c>
      <c r="AU1435" s="268" t="s">
        <v>33</v>
      </c>
      <c r="AV1435" s="268" t="s">
        <v>33</v>
      </c>
      <c r="AW1435" s="268" t="s">
        <v>33</v>
      </c>
      <c r="AX1435" s="224"/>
      <c r="AY1435" s="222"/>
    </row>
    <row r="1436" ht="15" spans="1:51">
      <c r="A1436" s="220"/>
      <c r="B1436" s="224"/>
      <c r="C1436" s="283" t="s">
        <v>1455</v>
      </c>
      <c r="D1436" s="111" t="s">
        <v>125</v>
      </c>
      <c r="E1436" s="111" t="s">
        <v>1456</v>
      </c>
      <c r="F1436" s="311" t="s">
        <v>1477</v>
      </c>
      <c r="G1436" s="311" t="s">
        <v>1477</v>
      </c>
      <c r="H1436" s="311" t="s">
        <v>1477</v>
      </c>
      <c r="I1436" s="311" t="s">
        <v>1477</v>
      </c>
      <c r="J1436" s="259">
        <v>0.9</v>
      </c>
      <c r="K1436" s="260" t="s">
        <v>33</v>
      </c>
      <c r="L1436" s="260" t="s">
        <v>33</v>
      </c>
      <c r="M1436" s="261" t="s">
        <v>33</v>
      </c>
      <c r="N1436" s="261" t="s">
        <v>33</v>
      </c>
      <c r="O1436" s="262">
        <v>0.9</v>
      </c>
      <c r="P1436" s="263" t="s">
        <v>33</v>
      </c>
      <c r="Q1436" s="260" t="s">
        <v>33</v>
      </c>
      <c r="R1436" s="260" t="s">
        <v>33</v>
      </c>
      <c r="S1436" s="260" t="s">
        <v>33</v>
      </c>
      <c r="T1436" s="262">
        <v>0.9</v>
      </c>
      <c r="U1436" s="260" t="s">
        <v>33</v>
      </c>
      <c r="V1436" s="260" t="s">
        <v>33</v>
      </c>
      <c r="W1436" s="260" t="s">
        <v>33</v>
      </c>
      <c r="X1436" s="260" t="s">
        <v>33</v>
      </c>
      <c r="Y1436" s="262">
        <v>0.92</v>
      </c>
      <c r="Z1436" s="262" t="s">
        <v>33</v>
      </c>
      <c r="AA1436" s="262" t="s">
        <v>33</v>
      </c>
      <c r="AB1436" s="262" t="s">
        <v>33</v>
      </c>
      <c r="AC1436" s="262" t="s">
        <v>33</v>
      </c>
      <c r="AD1436" s="262">
        <v>0.92</v>
      </c>
      <c r="AE1436" s="260" t="s">
        <v>33</v>
      </c>
      <c r="AF1436" s="260">
        <v>1</v>
      </c>
      <c r="AG1436" s="260">
        <v>1</v>
      </c>
      <c r="AH1436" s="260">
        <v>0.883561643835616</v>
      </c>
      <c r="AI1436" s="262">
        <v>0.92</v>
      </c>
      <c r="AJ1436" s="260" t="s">
        <v>33</v>
      </c>
      <c r="AK1436" s="260" t="s">
        <v>33</v>
      </c>
      <c r="AL1436" s="260" t="s">
        <v>33</v>
      </c>
      <c r="AM1436" s="260" t="s">
        <v>33</v>
      </c>
      <c r="AN1436" s="259">
        <v>0.99</v>
      </c>
      <c r="AO1436" s="264" t="s">
        <v>33</v>
      </c>
      <c r="AP1436" s="264" t="s">
        <v>33</v>
      </c>
      <c r="AQ1436" s="264" t="s">
        <v>33</v>
      </c>
      <c r="AR1436" s="265" t="s">
        <v>33</v>
      </c>
      <c r="AS1436" s="286">
        <v>0.110069253262963</v>
      </c>
      <c r="AT1436" s="267" t="s">
        <v>33</v>
      </c>
      <c r="AU1436" s="268" t="s">
        <v>33</v>
      </c>
      <c r="AV1436" s="268" t="s">
        <v>33</v>
      </c>
      <c r="AW1436" s="268" t="s">
        <v>33</v>
      </c>
      <c r="AX1436" s="224"/>
      <c r="AY1436" s="222"/>
    </row>
    <row r="1437" ht="15" spans="1:51">
      <c r="A1437" s="220"/>
      <c r="B1437" s="224"/>
      <c r="C1437" s="283" t="s">
        <v>1455</v>
      </c>
      <c r="D1437" s="111" t="s">
        <v>125</v>
      </c>
      <c r="E1437" s="111" t="s">
        <v>1456</v>
      </c>
      <c r="F1437" s="312" t="s">
        <v>1478</v>
      </c>
      <c r="G1437" s="312" t="s">
        <v>1478</v>
      </c>
      <c r="H1437" s="312" t="s">
        <v>1478</v>
      </c>
      <c r="I1437" s="312" t="s">
        <v>1478</v>
      </c>
      <c r="J1437" s="259">
        <v>0.9</v>
      </c>
      <c r="K1437" s="260" t="s">
        <v>33</v>
      </c>
      <c r="L1437" s="260" t="s">
        <v>33</v>
      </c>
      <c r="M1437" s="261" t="s">
        <v>33</v>
      </c>
      <c r="N1437" s="261" t="s">
        <v>33</v>
      </c>
      <c r="O1437" s="262">
        <v>0.9</v>
      </c>
      <c r="P1437" s="263">
        <v>0</v>
      </c>
      <c r="Q1437" s="260">
        <v>0</v>
      </c>
      <c r="R1437" s="260">
        <v>0</v>
      </c>
      <c r="S1437" s="260">
        <v>0</v>
      </c>
      <c r="T1437" s="262">
        <v>0.9</v>
      </c>
      <c r="U1437" s="260">
        <v>0.5</v>
      </c>
      <c r="V1437" s="260">
        <v>1</v>
      </c>
      <c r="W1437" s="260">
        <v>1</v>
      </c>
      <c r="X1437" s="260">
        <v>0.697674418604651</v>
      </c>
      <c r="Y1437" s="262">
        <v>0.92</v>
      </c>
      <c r="Z1437" s="262" t="s">
        <v>33</v>
      </c>
      <c r="AA1437" s="262" t="s">
        <v>33</v>
      </c>
      <c r="AB1437" s="262" t="s">
        <v>33</v>
      </c>
      <c r="AC1437" s="262">
        <v>0.857142857142857</v>
      </c>
      <c r="AD1437" s="262">
        <v>0.92</v>
      </c>
      <c r="AE1437" s="260">
        <v>0.995163240628779</v>
      </c>
      <c r="AF1437" s="260">
        <v>0.999536393138618</v>
      </c>
      <c r="AG1437" s="260">
        <v>0.99616122840691</v>
      </c>
      <c r="AH1437" s="260">
        <v>0.999264583135944</v>
      </c>
      <c r="AI1437" s="262">
        <v>0.92</v>
      </c>
      <c r="AJ1437" s="260">
        <v>0.5</v>
      </c>
      <c r="AK1437" s="260">
        <v>0.666666666666667</v>
      </c>
      <c r="AL1437" s="260">
        <v>1</v>
      </c>
      <c r="AM1437" s="260">
        <v>0.74390243902439</v>
      </c>
      <c r="AN1437" s="259">
        <v>0.99</v>
      </c>
      <c r="AO1437" s="264">
        <v>1</v>
      </c>
      <c r="AP1437" s="264">
        <v>1</v>
      </c>
      <c r="AQ1437" s="264">
        <v>1</v>
      </c>
      <c r="AR1437" s="265">
        <v>1</v>
      </c>
      <c r="AS1437" s="286">
        <v>0.110069253262963</v>
      </c>
      <c r="AT1437" s="267" t="s">
        <v>33</v>
      </c>
      <c r="AU1437" s="268" t="s">
        <v>33</v>
      </c>
      <c r="AV1437" s="268" t="s">
        <v>33</v>
      </c>
      <c r="AW1437" s="268" t="s">
        <v>33</v>
      </c>
      <c r="AX1437" s="224"/>
      <c r="AY1437" s="222"/>
    </row>
    <row r="1438" ht="15" spans="1:51">
      <c r="A1438" s="220"/>
      <c r="B1438" s="224"/>
      <c r="C1438" s="283" t="s">
        <v>1455</v>
      </c>
      <c r="D1438" s="111" t="s">
        <v>125</v>
      </c>
      <c r="E1438" s="111" t="s">
        <v>1456</v>
      </c>
      <c r="F1438" s="312" t="s">
        <v>1479</v>
      </c>
      <c r="G1438" s="312" t="s">
        <v>1479</v>
      </c>
      <c r="H1438" s="312" t="s">
        <v>1479</v>
      </c>
      <c r="I1438" s="312" t="s">
        <v>1479</v>
      </c>
      <c r="J1438" s="259">
        <v>0.9</v>
      </c>
      <c r="K1438" s="260" t="s">
        <v>33</v>
      </c>
      <c r="L1438" s="260" t="s">
        <v>33</v>
      </c>
      <c r="M1438" s="261" t="s">
        <v>33</v>
      </c>
      <c r="N1438" s="261" t="s">
        <v>33</v>
      </c>
      <c r="O1438" s="262">
        <v>0.9</v>
      </c>
      <c r="P1438" s="263" t="s">
        <v>33</v>
      </c>
      <c r="Q1438" s="260" t="s">
        <v>33</v>
      </c>
      <c r="R1438" s="260" t="s">
        <v>33</v>
      </c>
      <c r="S1438" s="260" t="s">
        <v>33</v>
      </c>
      <c r="T1438" s="262">
        <v>0.9</v>
      </c>
      <c r="U1438" s="260" t="s">
        <v>33</v>
      </c>
      <c r="V1438" s="260" t="s">
        <v>33</v>
      </c>
      <c r="W1438" s="260" t="s">
        <v>33</v>
      </c>
      <c r="X1438" s="260" t="s">
        <v>33</v>
      </c>
      <c r="Y1438" s="262">
        <v>0.92</v>
      </c>
      <c r="Z1438" s="262" t="s">
        <v>33</v>
      </c>
      <c r="AA1438" s="262" t="s">
        <v>33</v>
      </c>
      <c r="AB1438" s="262" t="s">
        <v>33</v>
      </c>
      <c r="AC1438" s="262" t="s">
        <v>33</v>
      </c>
      <c r="AD1438" s="262">
        <v>0.92</v>
      </c>
      <c r="AE1438" s="260">
        <v>0.988950276243094</v>
      </c>
      <c r="AF1438" s="260">
        <v>0.895424836601307</v>
      </c>
      <c r="AG1438" s="260">
        <v>1</v>
      </c>
      <c r="AH1438" s="260">
        <v>0.884221863220248</v>
      </c>
      <c r="AI1438" s="262">
        <v>0.92</v>
      </c>
      <c r="AJ1438" s="260" t="s">
        <v>33</v>
      </c>
      <c r="AK1438" s="260" t="s">
        <v>33</v>
      </c>
      <c r="AL1438" s="260" t="s">
        <v>33</v>
      </c>
      <c r="AM1438" s="260" t="s">
        <v>33</v>
      </c>
      <c r="AN1438" s="259">
        <v>0.99</v>
      </c>
      <c r="AO1438" s="264" t="s">
        <v>33</v>
      </c>
      <c r="AP1438" s="264">
        <v>1</v>
      </c>
      <c r="AQ1438" s="264">
        <v>1</v>
      </c>
      <c r="AR1438" s="265">
        <v>1</v>
      </c>
      <c r="AS1438" s="286">
        <v>0.110069253262963</v>
      </c>
      <c r="AT1438" s="267" t="s">
        <v>33</v>
      </c>
      <c r="AU1438" s="268" t="s">
        <v>33</v>
      </c>
      <c r="AV1438" s="268" t="s">
        <v>33</v>
      </c>
      <c r="AW1438" s="268" t="s">
        <v>33</v>
      </c>
      <c r="AX1438" s="224"/>
      <c r="AY1438" s="222"/>
    </row>
    <row r="1439" ht="15" spans="1:51">
      <c r="A1439" s="220"/>
      <c r="B1439" s="224"/>
      <c r="C1439" s="283" t="s">
        <v>1455</v>
      </c>
      <c r="D1439" s="111" t="s">
        <v>125</v>
      </c>
      <c r="E1439" s="111" t="s">
        <v>1456</v>
      </c>
      <c r="F1439" s="312" t="s">
        <v>1480</v>
      </c>
      <c r="G1439" s="312" t="s">
        <v>1480</v>
      </c>
      <c r="H1439" s="312" t="s">
        <v>1480</v>
      </c>
      <c r="I1439" s="312" t="s">
        <v>1480</v>
      </c>
      <c r="J1439" s="259">
        <v>0.9</v>
      </c>
      <c r="K1439" s="260" t="s">
        <v>33</v>
      </c>
      <c r="L1439" s="260" t="s">
        <v>33</v>
      </c>
      <c r="M1439" s="261" t="s">
        <v>33</v>
      </c>
      <c r="N1439" s="261" t="s">
        <v>33</v>
      </c>
      <c r="O1439" s="262">
        <v>0.9</v>
      </c>
      <c r="P1439" s="263" t="s">
        <v>33</v>
      </c>
      <c r="Q1439" s="260" t="s">
        <v>33</v>
      </c>
      <c r="R1439" s="260" t="s">
        <v>33</v>
      </c>
      <c r="S1439" s="260">
        <v>0</v>
      </c>
      <c r="T1439" s="262">
        <v>0.9</v>
      </c>
      <c r="U1439" s="260" t="s">
        <v>33</v>
      </c>
      <c r="V1439" s="260" t="s">
        <v>33</v>
      </c>
      <c r="W1439" s="260" t="s">
        <v>33</v>
      </c>
      <c r="X1439" s="260">
        <v>1</v>
      </c>
      <c r="Y1439" s="262">
        <v>0.92</v>
      </c>
      <c r="Z1439" s="262" t="s">
        <v>33</v>
      </c>
      <c r="AA1439" s="262" t="s">
        <v>33</v>
      </c>
      <c r="AB1439" s="262" t="s">
        <v>33</v>
      </c>
      <c r="AC1439" s="262" t="s">
        <v>33</v>
      </c>
      <c r="AD1439" s="262">
        <v>0.92</v>
      </c>
      <c r="AE1439" s="260">
        <v>1</v>
      </c>
      <c r="AF1439" s="260">
        <v>0.87374749498998</v>
      </c>
      <c r="AG1439" s="260">
        <v>0.996539792387543</v>
      </c>
      <c r="AH1439" s="260">
        <v>0.926108940473454</v>
      </c>
      <c r="AI1439" s="262">
        <v>0.92</v>
      </c>
      <c r="AJ1439" s="260" t="s">
        <v>33</v>
      </c>
      <c r="AK1439" s="260" t="s">
        <v>33</v>
      </c>
      <c r="AL1439" s="260" t="s">
        <v>33</v>
      </c>
      <c r="AM1439" s="260">
        <v>1</v>
      </c>
      <c r="AN1439" s="259">
        <v>0.99</v>
      </c>
      <c r="AO1439" s="264">
        <v>1</v>
      </c>
      <c r="AP1439" s="264">
        <v>1</v>
      </c>
      <c r="AQ1439" s="264">
        <v>1</v>
      </c>
      <c r="AR1439" s="265">
        <v>1</v>
      </c>
      <c r="AS1439" s="286">
        <v>0.110069253262963</v>
      </c>
      <c r="AT1439" s="267" t="s">
        <v>33</v>
      </c>
      <c r="AU1439" s="268" t="s">
        <v>33</v>
      </c>
      <c r="AV1439" s="268" t="s">
        <v>33</v>
      </c>
      <c r="AW1439" s="268" t="s">
        <v>33</v>
      </c>
      <c r="AX1439" s="224"/>
      <c r="AY1439" s="222"/>
    </row>
    <row r="1440" ht="15" spans="1:51">
      <c r="A1440" s="220"/>
      <c r="B1440" s="224"/>
      <c r="C1440" s="283" t="s">
        <v>1455</v>
      </c>
      <c r="D1440" s="111" t="s">
        <v>125</v>
      </c>
      <c r="E1440" s="111" t="s">
        <v>1456</v>
      </c>
      <c r="F1440" s="311" t="s">
        <v>1481</v>
      </c>
      <c r="G1440" s="311" t="s">
        <v>1481</v>
      </c>
      <c r="H1440" s="311" t="s">
        <v>1481</v>
      </c>
      <c r="I1440" s="311" t="s">
        <v>1481</v>
      </c>
      <c r="J1440" s="259">
        <v>0.9</v>
      </c>
      <c r="K1440" s="260" t="s">
        <v>33</v>
      </c>
      <c r="L1440" s="260" t="s">
        <v>33</v>
      </c>
      <c r="M1440" s="261" t="s">
        <v>33</v>
      </c>
      <c r="N1440" s="261" t="s">
        <v>33</v>
      </c>
      <c r="O1440" s="262">
        <v>0.9</v>
      </c>
      <c r="P1440" s="263" t="s">
        <v>33</v>
      </c>
      <c r="Q1440" s="260" t="s">
        <v>33</v>
      </c>
      <c r="R1440" s="260" t="s">
        <v>33</v>
      </c>
      <c r="S1440" s="260">
        <v>0</v>
      </c>
      <c r="T1440" s="262">
        <v>0.9</v>
      </c>
      <c r="U1440" s="260" t="s">
        <v>33</v>
      </c>
      <c r="V1440" s="260" t="s">
        <v>33</v>
      </c>
      <c r="W1440" s="260" t="s">
        <v>33</v>
      </c>
      <c r="X1440" s="260">
        <v>1</v>
      </c>
      <c r="Y1440" s="262">
        <v>0.92</v>
      </c>
      <c r="Z1440" s="262" t="s">
        <v>33</v>
      </c>
      <c r="AA1440" s="262" t="s">
        <v>33</v>
      </c>
      <c r="AB1440" s="262" t="s">
        <v>33</v>
      </c>
      <c r="AC1440" s="262" t="s">
        <v>33</v>
      </c>
      <c r="AD1440" s="262">
        <v>0.92</v>
      </c>
      <c r="AE1440" s="260">
        <v>0.560975609756098</v>
      </c>
      <c r="AF1440" s="260">
        <v>0.684684684684685</v>
      </c>
      <c r="AG1440" s="260" t="s">
        <v>33</v>
      </c>
      <c r="AH1440" s="260">
        <v>0.589116719242902</v>
      </c>
      <c r="AI1440" s="262">
        <v>0.92</v>
      </c>
      <c r="AJ1440" s="260" t="s">
        <v>33</v>
      </c>
      <c r="AK1440" s="260" t="s">
        <v>33</v>
      </c>
      <c r="AL1440" s="260" t="s">
        <v>33</v>
      </c>
      <c r="AM1440" s="260">
        <v>1</v>
      </c>
      <c r="AN1440" s="259">
        <v>0.99</v>
      </c>
      <c r="AO1440" s="264" t="s">
        <v>33</v>
      </c>
      <c r="AP1440" s="264" t="s">
        <v>33</v>
      </c>
      <c r="AQ1440" s="264" t="s">
        <v>33</v>
      </c>
      <c r="AR1440" s="265">
        <v>1</v>
      </c>
      <c r="AS1440" s="286">
        <v>0.110069253262963</v>
      </c>
      <c r="AT1440" s="267" t="s">
        <v>33</v>
      </c>
      <c r="AU1440" s="268" t="s">
        <v>33</v>
      </c>
      <c r="AV1440" s="268" t="s">
        <v>33</v>
      </c>
      <c r="AW1440" s="268" t="s">
        <v>33</v>
      </c>
      <c r="AX1440" s="224"/>
      <c r="AY1440" s="222"/>
    </row>
    <row r="1441" ht="15" spans="1:51">
      <c r="A1441" s="220"/>
      <c r="B1441" s="224"/>
      <c r="C1441" s="283" t="s">
        <v>1455</v>
      </c>
      <c r="D1441" s="111" t="s">
        <v>125</v>
      </c>
      <c r="E1441" s="111" t="s">
        <v>1456</v>
      </c>
      <c r="F1441" s="311" t="s">
        <v>1482</v>
      </c>
      <c r="G1441" s="311" t="s">
        <v>1482</v>
      </c>
      <c r="H1441" s="311" t="s">
        <v>1482</v>
      </c>
      <c r="I1441" s="311" t="s">
        <v>1482</v>
      </c>
      <c r="J1441" s="259">
        <v>0.9</v>
      </c>
      <c r="K1441" s="260" t="s">
        <v>33</v>
      </c>
      <c r="L1441" s="260" t="s">
        <v>33</v>
      </c>
      <c r="M1441" s="261" t="s">
        <v>33</v>
      </c>
      <c r="N1441" s="261" t="s">
        <v>33</v>
      </c>
      <c r="O1441" s="262">
        <v>0.9</v>
      </c>
      <c r="P1441" s="263" t="s">
        <v>33</v>
      </c>
      <c r="Q1441" s="260" t="s">
        <v>33</v>
      </c>
      <c r="R1441" s="260" t="s">
        <v>33</v>
      </c>
      <c r="S1441" s="260">
        <v>0.0833333333333333</v>
      </c>
      <c r="T1441" s="262">
        <v>0.9</v>
      </c>
      <c r="U1441" s="260" t="s">
        <v>33</v>
      </c>
      <c r="V1441" s="260" t="s">
        <v>33</v>
      </c>
      <c r="W1441" s="260" t="s">
        <v>33</v>
      </c>
      <c r="X1441" s="260">
        <v>0.875</v>
      </c>
      <c r="Y1441" s="262">
        <v>0.92</v>
      </c>
      <c r="Z1441" s="262" t="s">
        <v>33</v>
      </c>
      <c r="AA1441" s="262" t="s">
        <v>33</v>
      </c>
      <c r="AB1441" s="262" t="s">
        <v>33</v>
      </c>
      <c r="AC1441" s="262">
        <v>1</v>
      </c>
      <c r="AD1441" s="262">
        <v>0.92</v>
      </c>
      <c r="AE1441" s="260">
        <v>0.971084337349398</v>
      </c>
      <c r="AF1441" s="260">
        <v>0.948549534756431</v>
      </c>
      <c r="AG1441" s="260">
        <v>1</v>
      </c>
      <c r="AH1441" s="260">
        <v>0.765709572658384</v>
      </c>
      <c r="AI1441" s="262">
        <v>0.92</v>
      </c>
      <c r="AJ1441" s="260" t="s">
        <v>33</v>
      </c>
      <c r="AK1441" s="260">
        <v>1</v>
      </c>
      <c r="AL1441" s="260" t="s">
        <v>33</v>
      </c>
      <c r="AM1441" s="260">
        <v>0.9</v>
      </c>
      <c r="AN1441" s="259">
        <v>0.99</v>
      </c>
      <c r="AO1441" s="264">
        <v>1</v>
      </c>
      <c r="AP1441" s="264" t="s">
        <v>33</v>
      </c>
      <c r="AQ1441" s="264">
        <v>1</v>
      </c>
      <c r="AR1441" s="265">
        <v>1</v>
      </c>
      <c r="AS1441" s="286">
        <v>0.110069253262963</v>
      </c>
      <c r="AT1441" s="267" t="s">
        <v>33</v>
      </c>
      <c r="AU1441" s="268" t="s">
        <v>33</v>
      </c>
      <c r="AV1441" s="268" t="s">
        <v>33</v>
      </c>
      <c r="AW1441" s="268" t="s">
        <v>33</v>
      </c>
      <c r="AX1441" s="224"/>
      <c r="AY1441" s="222"/>
    </row>
    <row r="1442" ht="15" spans="1:51">
      <c r="A1442" s="220"/>
      <c r="B1442" s="224"/>
      <c r="C1442" s="283" t="s">
        <v>1455</v>
      </c>
      <c r="D1442" s="111" t="s">
        <v>125</v>
      </c>
      <c r="E1442" s="111" t="s">
        <v>1456</v>
      </c>
      <c r="F1442" s="311" t="s">
        <v>1483</v>
      </c>
      <c r="G1442" s="311" t="s">
        <v>1483</v>
      </c>
      <c r="H1442" s="311" t="s">
        <v>1483</v>
      </c>
      <c r="I1442" s="311" t="s">
        <v>1483</v>
      </c>
      <c r="J1442" s="259">
        <v>0.9</v>
      </c>
      <c r="K1442" s="260" t="s">
        <v>33</v>
      </c>
      <c r="L1442" s="260" t="s">
        <v>33</v>
      </c>
      <c r="M1442" s="261" t="s">
        <v>33</v>
      </c>
      <c r="N1442" s="261" t="s">
        <v>33</v>
      </c>
      <c r="O1442" s="262">
        <v>0.9</v>
      </c>
      <c r="P1442" s="263" t="s">
        <v>33</v>
      </c>
      <c r="Q1442" s="260" t="s">
        <v>33</v>
      </c>
      <c r="R1442" s="260" t="s">
        <v>33</v>
      </c>
      <c r="S1442" s="260" t="s">
        <v>33</v>
      </c>
      <c r="T1442" s="262">
        <v>0.9</v>
      </c>
      <c r="U1442" s="260" t="s">
        <v>33</v>
      </c>
      <c r="V1442" s="260" t="s">
        <v>33</v>
      </c>
      <c r="W1442" s="260" t="s">
        <v>33</v>
      </c>
      <c r="X1442" s="260" t="s">
        <v>33</v>
      </c>
      <c r="Y1442" s="262">
        <v>0.92</v>
      </c>
      <c r="Z1442" s="262" t="s">
        <v>33</v>
      </c>
      <c r="AA1442" s="262" t="s">
        <v>33</v>
      </c>
      <c r="AB1442" s="262" t="s">
        <v>33</v>
      </c>
      <c r="AC1442" s="262" t="s">
        <v>33</v>
      </c>
      <c r="AD1442" s="262">
        <v>0.92</v>
      </c>
      <c r="AE1442" s="260">
        <v>1</v>
      </c>
      <c r="AF1442" s="260">
        <v>1</v>
      </c>
      <c r="AG1442" s="260">
        <v>1</v>
      </c>
      <c r="AH1442" s="260">
        <v>0.967196819085487</v>
      </c>
      <c r="AI1442" s="262">
        <v>0.92</v>
      </c>
      <c r="AJ1442" s="260" t="s">
        <v>33</v>
      </c>
      <c r="AK1442" s="260" t="s">
        <v>33</v>
      </c>
      <c r="AL1442" s="260" t="s">
        <v>33</v>
      </c>
      <c r="AM1442" s="260">
        <v>1</v>
      </c>
      <c r="AN1442" s="259">
        <v>0.99</v>
      </c>
      <c r="AO1442" s="264" t="s">
        <v>33</v>
      </c>
      <c r="AP1442" s="264" t="s">
        <v>33</v>
      </c>
      <c r="AQ1442" s="264" t="s">
        <v>33</v>
      </c>
      <c r="AR1442" s="265">
        <v>1</v>
      </c>
      <c r="AS1442" s="286">
        <v>0.110069253262963</v>
      </c>
      <c r="AT1442" s="267" t="s">
        <v>33</v>
      </c>
      <c r="AU1442" s="268" t="s">
        <v>33</v>
      </c>
      <c r="AV1442" s="268" t="s">
        <v>33</v>
      </c>
      <c r="AW1442" s="268" t="s">
        <v>33</v>
      </c>
      <c r="AX1442" s="224"/>
      <c r="AY1442" s="222"/>
    </row>
    <row r="1443" ht="15" spans="1:51">
      <c r="A1443" s="220"/>
      <c r="B1443" s="224"/>
      <c r="C1443" s="283" t="s">
        <v>1455</v>
      </c>
      <c r="D1443" s="111" t="s">
        <v>125</v>
      </c>
      <c r="E1443" s="111" t="s">
        <v>1456</v>
      </c>
      <c r="F1443" s="311" t="s">
        <v>1484</v>
      </c>
      <c r="G1443" s="311" t="s">
        <v>1484</v>
      </c>
      <c r="H1443" s="311" t="s">
        <v>1484</v>
      </c>
      <c r="I1443" s="311" t="s">
        <v>1484</v>
      </c>
      <c r="J1443" s="259">
        <v>0.9</v>
      </c>
      <c r="K1443" s="260" t="s">
        <v>33</v>
      </c>
      <c r="L1443" s="260" t="s">
        <v>33</v>
      </c>
      <c r="M1443" s="261" t="s">
        <v>33</v>
      </c>
      <c r="N1443" s="261" t="s">
        <v>33</v>
      </c>
      <c r="O1443" s="262">
        <v>0.9</v>
      </c>
      <c r="P1443" s="263">
        <v>0</v>
      </c>
      <c r="Q1443" s="260">
        <v>0</v>
      </c>
      <c r="R1443" s="260" t="s">
        <v>33</v>
      </c>
      <c r="S1443" s="260">
        <v>0</v>
      </c>
      <c r="T1443" s="262">
        <v>0.9</v>
      </c>
      <c r="U1443" s="260">
        <v>0</v>
      </c>
      <c r="V1443" s="260">
        <v>0</v>
      </c>
      <c r="W1443" s="260" t="s">
        <v>33</v>
      </c>
      <c r="X1443" s="260">
        <v>0.5</v>
      </c>
      <c r="Y1443" s="262">
        <v>0.92</v>
      </c>
      <c r="Z1443" s="262" t="s">
        <v>33</v>
      </c>
      <c r="AA1443" s="262" t="s">
        <v>33</v>
      </c>
      <c r="AB1443" s="262" t="s">
        <v>33</v>
      </c>
      <c r="AC1443" s="262" t="s">
        <v>33</v>
      </c>
      <c r="AD1443" s="262">
        <v>0.92</v>
      </c>
      <c r="AE1443" s="260">
        <v>1</v>
      </c>
      <c r="AF1443" s="260">
        <v>0.973214285714286</v>
      </c>
      <c r="AG1443" s="260">
        <v>1</v>
      </c>
      <c r="AH1443" s="260">
        <v>0.983388704318937</v>
      </c>
      <c r="AI1443" s="262">
        <v>0.92</v>
      </c>
      <c r="AJ1443" s="260">
        <v>0</v>
      </c>
      <c r="AK1443" s="260">
        <v>0</v>
      </c>
      <c r="AL1443" s="260" t="s">
        <v>33</v>
      </c>
      <c r="AM1443" s="260">
        <v>0.6</v>
      </c>
      <c r="AN1443" s="259">
        <v>0.99</v>
      </c>
      <c r="AO1443" s="264" t="s">
        <v>33</v>
      </c>
      <c r="AP1443" s="264" t="s">
        <v>33</v>
      </c>
      <c r="AQ1443" s="264" t="s">
        <v>33</v>
      </c>
      <c r="AR1443" s="265">
        <v>1</v>
      </c>
      <c r="AS1443" s="286">
        <v>0.110069253262963</v>
      </c>
      <c r="AT1443" s="267" t="s">
        <v>33</v>
      </c>
      <c r="AU1443" s="268" t="s">
        <v>33</v>
      </c>
      <c r="AV1443" s="268" t="s">
        <v>33</v>
      </c>
      <c r="AW1443" s="268" t="s">
        <v>33</v>
      </c>
      <c r="AX1443" s="224"/>
      <c r="AY1443" s="222"/>
    </row>
    <row r="1444" ht="15" spans="1:51">
      <c r="A1444" s="220"/>
      <c r="B1444" s="224"/>
      <c r="C1444" s="283" t="s">
        <v>1455</v>
      </c>
      <c r="D1444" s="111" t="s">
        <v>125</v>
      </c>
      <c r="E1444" s="111" t="s">
        <v>1456</v>
      </c>
      <c r="F1444" s="311" t="s">
        <v>1485</v>
      </c>
      <c r="G1444" s="311" t="s">
        <v>1485</v>
      </c>
      <c r="H1444" s="311" t="s">
        <v>1485</v>
      </c>
      <c r="I1444" s="311" t="s">
        <v>1485</v>
      </c>
      <c r="J1444" s="259">
        <v>0.9</v>
      </c>
      <c r="K1444" s="260" t="s">
        <v>33</v>
      </c>
      <c r="L1444" s="260" t="s">
        <v>33</v>
      </c>
      <c r="M1444" s="261" t="s">
        <v>33</v>
      </c>
      <c r="N1444" s="261" t="s">
        <v>33</v>
      </c>
      <c r="O1444" s="262">
        <v>0.9</v>
      </c>
      <c r="P1444" s="263" t="s">
        <v>33</v>
      </c>
      <c r="Q1444" s="260" t="s">
        <v>33</v>
      </c>
      <c r="R1444" s="260" t="s">
        <v>33</v>
      </c>
      <c r="S1444" s="260" t="s">
        <v>33</v>
      </c>
      <c r="T1444" s="262">
        <v>0.9</v>
      </c>
      <c r="U1444" s="260" t="s">
        <v>33</v>
      </c>
      <c r="V1444" s="260" t="s">
        <v>33</v>
      </c>
      <c r="W1444" s="260" t="s">
        <v>33</v>
      </c>
      <c r="X1444" s="260" t="s">
        <v>33</v>
      </c>
      <c r="Y1444" s="262">
        <v>0.92</v>
      </c>
      <c r="Z1444" s="262" t="s">
        <v>33</v>
      </c>
      <c r="AA1444" s="262" t="s">
        <v>33</v>
      </c>
      <c r="AB1444" s="262" t="s">
        <v>33</v>
      </c>
      <c r="AC1444" s="262" t="s">
        <v>33</v>
      </c>
      <c r="AD1444" s="262">
        <v>0.92</v>
      </c>
      <c r="AE1444" s="260">
        <v>1</v>
      </c>
      <c r="AF1444" s="260">
        <v>1</v>
      </c>
      <c r="AG1444" s="260">
        <v>1</v>
      </c>
      <c r="AH1444" s="260">
        <v>0.997515527950311</v>
      </c>
      <c r="AI1444" s="262">
        <v>0.92</v>
      </c>
      <c r="AJ1444" s="260" t="s">
        <v>33</v>
      </c>
      <c r="AK1444" s="260" t="s">
        <v>33</v>
      </c>
      <c r="AL1444" s="260" t="s">
        <v>33</v>
      </c>
      <c r="AM1444" s="260" t="s">
        <v>33</v>
      </c>
      <c r="AN1444" s="259">
        <v>0.99</v>
      </c>
      <c r="AO1444" s="264" t="s">
        <v>33</v>
      </c>
      <c r="AP1444" s="264">
        <v>1</v>
      </c>
      <c r="AQ1444" s="264" t="s">
        <v>33</v>
      </c>
      <c r="AR1444" s="265">
        <v>1</v>
      </c>
      <c r="AS1444" s="286">
        <v>0.110069253262963</v>
      </c>
      <c r="AT1444" s="267" t="s">
        <v>33</v>
      </c>
      <c r="AU1444" s="268" t="s">
        <v>33</v>
      </c>
      <c r="AV1444" s="268" t="s">
        <v>33</v>
      </c>
      <c r="AW1444" s="268" t="s">
        <v>33</v>
      </c>
      <c r="AX1444" s="224"/>
      <c r="AY1444" s="222"/>
    </row>
    <row r="1445" ht="15" spans="1:51">
      <c r="A1445" s="220"/>
      <c r="B1445" s="224"/>
      <c r="C1445" s="283" t="s">
        <v>1455</v>
      </c>
      <c r="D1445" s="111" t="s">
        <v>125</v>
      </c>
      <c r="E1445" s="111" t="s">
        <v>1456</v>
      </c>
      <c r="F1445" s="311" t="s">
        <v>1486</v>
      </c>
      <c r="G1445" s="311" t="s">
        <v>1486</v>
      </c>
      <c r="H1445" s="311" t="s">
        <v>1486</v>
      </c>
      <c r="I1445" s="311" t="s">
        <v>1486</v>
      </c>
      <c r="J1445" s="259">
        <v>0.9</v>
      </c>
      <c r="K1445" s="260" t="s">
        <v>33</v>
      </c>
      <c r="L1445" s="260" t="s">
        <v>33</v>
      </c>
      <c r="M1445" s="261" t="s">
        <v>33</v>
      </c>
      <c r="N1445" s="261" t="s">
        <v>33</v>
      </c>
      <c r="O1445" s="262">
        <v>0.9</v>
      </c>
      <c r="P1445" s="263">
        <v>0</v>
      </c>
      <c r="Q1445" s="260">
        <v>0</v>
      </c>
      <c r="R1445" s="260">
        <v>0</v>
      </c>
      <c r="S1445" s="260">
        <v>0</v>
      </c>
      <c r="T1445" s="262">
        <v>0.9</v>
      </c>
      <c r="U1445" s="260">
        <v>0.909090909090909</v>
      </c>
      <c r="V1445" s="260">
        <v>1</v>
      </c>
      <c r="W1445" s="260">
        <v>1</v>
      </c>
      <c r="X1445" s="260">
        <v>0.981220657276995</v>
      </c>
      <c r="Y1445" s="262">
        <v>0.92</v>
      </c>
      <c r="Z1445" s="262" t="s">
        <v>33</v>
      </c>
      <c r="AA1445" s="262" t="s">
        <v>33</v>
      </c>
      <c r="AB1445" s="262">
        <v>1</v>
      </c>
      <c r="AC1445" s="262">
        <v>1</v>
      </c>
      <c r="AD1445" s="262">
        <v>0.92</v>
      </c>
      <c r="AE1445" s="260">
        <v>0.998120595144871</v>
      </c>
      <c r="AF1445" s="260">
        <v>0.997217875152147</v>
      </c>
      <c r="AG1445" s="260">
        <v>0.998067123528378</v>
      </c>
      <c r="AH1445" s="260">
        <v>0.978919318017873</v>
      </c>
      <c r="AI1445" s="262">
        <v>0.92</v>
      </c>
      <c r="AJ1445" s="260">
        <v>0.928571428571429</v>
      </c>
      <c r="AK1445" s="260">
        <v>1</v>
      </c>
      <c r="AL1445" s="260">
        <v>1</v>
      </c>
      <c r="AM1445" s="260">
        <v>0.99375</v>
      </c>
      <c r="AN1445" s="259">
        <v>0.99</v>
      </c>
      <c r="AO1445" s="264">
        <v>1</v>
      </c>
      <c r="AP1445" s="264">
        <v>1</v>
      </c>
      <c r="AQ1445" s="264">
        <v>1</v>
      </c>
      <c r="AR1445" s="265">
        <v>1</v>
      </c>
      <c r="AS1445" s="286">
        <v>0.110069253262963</v>
      </c>
      <c r="AT1445" s="267" t="s">
        <v>33</v>
      </c>
      <c r="AU1445" s="268" t="s">
        <v>33</v>
      </c>
      <c r="AV1445" s="268" t="s">
        <v>33</v>
      </c>
      <c r="AW1445" s="268" t="s">
        <v>33</v>
      </c>
      <c r="AX1445" s="224"/>
      <c r="AY1445" s="222"/>
    </row>
    <row r="1446" ht="15" spans="1:51">
      <c r="A1446" s="220"/>
      <c r="B1446" s="224"/>
      <c r="C1446" s="283" t="s">
        <v>1455</v>
      </c>
      <c r="D1446" s="111" t="s">
        <v>125</v>
      </c>
      <c r="E1446" s="111" t="s">
        <v>1456</v>
      </c>
      <c r="F1446" s="311" t="s">
        <v>1487</v>
      </c>
      <c r="G1446" s="311" t="s">
        <v>1487</v>
      </c>
      <c r="H1446" s="311" t="s">
        <v>1487</v>
      </c>
      <c r="I1446" s="311" t="s">
        <v>1487</v>
      </c>
      <c r="J1446" s="259">
        <v>0.9</v>
      </c>
      <c r="K1446" s="260" t="s">
        <v>33</v>
      </c>
      <c r="L1446" s="260" t="s">
        <v>33</v>
      </c>
      <c r="M1446" s="261" t="s">
        <v>33</v>
      </c>
      <c r="N1446" s="261" t="s">
        <v>33</v>
      </c>
      <c r="O1446" s="262">
        <v>0.9</v>
      </c>
      <c r="P1446" s="263" t="s">
        <v>33</v>
      </c>
      <c r="Q1446" s="260">
        <v>0</v>
      </c>
      <c r="R1446" s="260" t="s">
        <v>33</v>
      </c>
      <c r="S1446" s="260">
        <v>0</v>
      </c>
      <c r="T1446" s="262">
        <v>0.9</v>
      </c>
      <c r="U1446" s="260" t="s">
        <v>33</v>
      </c>
      <c r="V1446" s="260">
        <v>1</v>
      </c>
      <c r="W1446" s="260" t="s">
        <v>33</v>
      </c>
      <c r="X1446" s="260">
        <v>1</v>
      </c>
      <c r="Y1446" s="262">
        <v>0.92</v>
      </c>
      <c r="Z1446" s="262" t="s">
        <v>33</v>
      </c>
      <c r="AA1446" s="262" t="s">
        <v>33</v>
      </c>
      <c r="AB1446" s="262" t="s">
        <v>33</v>
      </c>
      <c r="AC1446" s="262" t="s">
        <v>33</v>
      </c>
      <c r="AD1446" s="262">
        <v>0.92</v>
      </c>
      <c r="AE1446" s="260">
        <v>1</v>
      </c>
      <c r="AF1446" s="260">
        <v>1</v>
      </c>
      <c r="AG1446" s="260">
        <v>1</v>
      </c>
      <c r="AH1446" s="260">
        <v>0.999923005851555</v>
      </c>
      <c r="AI1446" s="262">
        <v>0.92</v>
      </c>
      <c r="AJ1446" s="260" t="s">
        <v>33</v>
      </c>
      <c r="AK1446" s="260">
        <v>1</v>
      </c>
      <c r="AL1446" s="260" t="s">
        <v>33</v>
      </c>
      <c r="AM1446" s="260">
        <v>1</v>
      </c>
      <c r="AN1446" s="259">
        <v>0.99</v>
      </c>
      <c r="AO1446" s="264">
        <v>1</v>
      </c>
      <c r="AP1446" s="264">
        <v>1</v>
      </c>
      <c r="AQ1446" s="264" t="s">
        <v>33</v>
      </c>
      <c r="AR1446" s="265">
        <v>1</v>
      </c>
      <c r="AS1446" s="286">
        <v>0.110069253262963</v>
      </c>
      <c r="AT1446" s="267" t="s">
        <v>33</v>
      </c>
      <c r="AU1446" s="268" t="s">
        <v>33</v>
      </c>
      <c r="AV1446" s="268" t="s">
        <v>33</v>
      </c>
      <c r="AW1446" s="268" t="s">
        <v>33</v>
      </c>
      <c r="AX1446" s="224"/>
      <c r="AY1446" s="222"/>
    </row>
    <row r="1447" ht="15" spans="1:51">
      <c r="A1447" s="220"/>
      <c r="B1447" s="224"/>
      <c r="C1447" s="283" t="s">
        <v>1455</v>
      </c>
      <c r="D1447" s="111" t="s">
        <v>125</v>
      </c>
      <c r="E1447" s="111" t="s">
        <v>1456</v>
      </c>
      <c r="F1447" s="311" t="s">
        <v>1488</v>
      </c>
      <c r="G1447" s="311" t="s">
        <v>1488</v>
      </c>
      <c r="H1447" s="311" t="s">
        <v>1488</v>
      </c>
      <c r="I1447" s="311" t="s">
        <v>1488</v>
      </c>
      <c r="J1447" s="259">
        <v>0.9</v>
      </c>
      <c r="K1447" s="260" t="s">
        <v>33</v>
      </c>
      <c r="L1447" s="260" t="s">
        <v>33</v>
      </c>
      <c r="M1447" s="261" t="s">
        <v>33</v>
      </c>
      <c r="N1447" s="261" t="s">
        <v>33</v>
      </c>
      <c r="O1447" s="262">
        <v>0.9</v>
      </c>
      <c r="P1447" s="263" t="s">
        <v>33</v>
      </c>
      <c r="Q1447" s="260" t="s">
        <v>33</v>
      </c>
      <c r="R1447" s="260" t="s">
        <v>33</v>
      </c>
      <c r="S1447" s="260" t="s">
        <v>33</v>
      </c>
      <c r="T1447" s="262">
        <v>0.9</v>
      </c>
      <c r="U1447" s="260" t="s">
        <v>33</v>
      </c>
      <c r="V1447" s="260" t="s">
        <v>33</v>
      </c>
      <c r="W1447" s="260" t="s">
        <v>33</v>
      </c>
      <c r="X1447" s="260" t="s">
        <v>33</v>
      </c>
      <c r="Y1447" s="262">
        <v>0.92</v>
      </c>
      <c r="Z1447" s="262" t="s">
        <v>33</v>
      </c>
      <c r="AA1447" s="262" t="s">
        <v>33</v>
      </c>
      <c r="AB1447" s="262" t="s">
        <v>33</v>
      </c>
      <c r="AC1447" s="262" t="s">
        <v>33</v>
      </c>
      <c r="AD1447" s="262">
        <v>0.92</v>
      </c>
      <c r="AE1447" s="260">
        <v>0.98406374501992</v>
      </c>
      <c r="AF1447" s="260">
        <v>1</v>
      </c>
      <c r="AG1447" s="260">
        <v>1</v>
      </c>
      <c r="AH1447" s="260">
        <v>0.969831165236645</v>
      </c>
      <c r="AI1447" s="262">
        <v>0.92</v>
      </c>
      <c r="AJ1447" s="260" t="s">
        <v>33</v>
      </c>
      <c r="AK1447" s="260" t="s">
        <v>33</v>
      </c>
      <c r="AL1447" s="260" t="s">
        <v>33</v>
      </c>
      <c r="AM1447" s="260" t="s">
        <v>33</v>
      </c>
      <c r="AN1447" s="259">
        <v>0.99</v>
      </c>
      <c r="AO1447" s="264" t="s">
        <v>33</v>
      </c>
      <c r="AP1447" s="264" t="s">
        <v>33</v>
      </c>
      <c r="AQ1447" s="264" t="s">
        <v>33</v>
      </c>
      <c r="AR1447" s="265" t="s">
        <v>33</v>
      </c>
      <c r="AS1447" s="286">
        <v>0.110069253262963</v>
      </c>
      <c r="AT1447" s="267" t="s">
        <v>33</v>
      </c>
      <c r="AU1447" s="268" t="s">
        <v>33</v>
      </c>
      <c r="AV1447" s="268" t="s">
        <v>33</v>
      </c>
      <c r="AW1447" s="268" t="s">
        <v>33</v>
      </c>
      <c r="AX1447" s="224"/>
      <c r="AY1447" s="222"/>
    </row>
    <row r="1448" ht="15" spans="1:51">
      <c r="A1448" s="220"/>
      <c r="B1448" s="224"/>
      <c r="C1448" s="283" t="s">
        <v>1455</v>
      </c>
      <c r="D1448" s="111" t="s">
        <v>125</v>
      </c>
      <c r="E1448" s="111" t="s">
        <v>1456</v>
      </c>
      <c r="F1448" s="108" t="s">
        <v>1489</v>
      </c>
      <c r="G1448" s="108" t="s">
        <v>1489</v>
      </c>
      <c r="H1448" s="108" t="s">
        <v>1489</v>
      </c>
      <c r="I1448" s="108" t="s">
        <v>1489</v>
      </c>
      <c r="J1448" s="259">
        <v>0.9</v>
      </c>
      <c r="K1448" s="260" t="s">
        <v>33</v>
      </c>
      <c r="L1448" s="260" t="s">
        <v>33</v>
      </c>
      <c r="M1448" s="261" t="s">
        <v>33</v>
      </c>
      <c r="N1448" s="261" t="s">
        <v>33</v>
      </c>
      <c r="O1448" s="262">
        <v>0.9</v>
      </c>
      <c r="P1448" s="263" t="s">
        <v>33</v>
      </c>
      <c r="Q1448" s="260" t="s">
        <v>33</v>
      </c>
      <c r="R1448" s="260" t="s">
        <v>33</v>
      </c>
      <c r="S1448" s="260" t="s">
        <v>33</v>
      </c>
      <c r="T1448" s="262">
        <v>0.9</v>
      </c>
      <c r="U1448" s="260" t="s">
        <v>33</v>
      </c>
      <c r="V1448" s="260" t="s">
        <v>33</v>
      </c>
      <c r="W1448" s="260" t="s">
        <v>33</v>
      </c>
      <c r="X1448" s="260" t="s">
        <v>33</v>
      </c>
      <c r="Y1448" s="262">
        <v>0.92</v>
      </c>
      <c r="Z1448" s="262" t="s">
        <v>33</v>
      </c>
      <c r="AA1448" s="262" t="s">
        <v>33</v>
      </c>
      <c r="AB1448" s="262" t="s">
        <v>33</v>
      </c>
      <c r="AC1448" s="262" t="s">
        <v>33</v>
      </c>
      <c r="AD1448" s="262">
        <v>0.92</v>
      </c>
      <c r="AE1448" s="260">
        <v>0.973856209150327</v>
      </c>
      <c r="AF1448" s="260">
        <v>0.971830985915493</v>
      </c>
      <c r="AG1448" s="260">
        <v>0.995555555555556</v>
      </c>
      <c r="AH1448" s="260">
        <v>0.952627890679748</v>
      </c>
      <c r="AI1448" s="262">
        <v>0.92</v>
      </c>
      <c r="AJ1448" s="260" t="s">
        <v>33</v>
      </c>
      <c r="AK1448" s="260" t="s">
        <v>33</v>
      </c>
      <c r="AL1448" s="260" t="s">
        <v>33</v>
      </c>
      <c r="AM1448" s="260" t="s">
        <v>33</v>
      </c>
      <c r="AN1448" s="259">
        <v>0.99</v>
      </c>
      <c r="AO1448" s="264">
        <v>1</v>
      </c>
      <c r="AP1448" s="264">
        <v>1</v>
      </c>
      <c r="AQ1448" s="264">
        <v>1</v>
      </c>
      <c r="AR1448" s="265">
        <v>1</v>
      </c>
      <c r="AS1448" s="286">
        <v>0.110069253262963</v>
      </c>
      <c r="AT1448" s="267" t="s">
        <v>33</v>
      </c>
      <c r="AU1448" s="268" t="s">
        <v>33</v>
      </c>
      <c r="AV1448" s="268" t="s">
        <v>33</v>
      </c>
      <c r="AW1448" s="268" t="s">
        <v>33</v>
      </c>
      <c r="AX1448" s="224"/>
      <c r="AY1448" s="222"/>
    </row>
    <row r="1449" ht="15" spans="1:51">
      <c r="A1449" s="220"/>
      <c r="B1449" s="224"/>
      <c r="C1449" s="283" t="s">
        <v>1455</v>
      </c>
      <c r="D1449" s="111" t="s">
        <v>125</v>
      </c>
      <c r="E1449" s="111" t="s">
        <v>1456</v>
      </c>
      <c r="F1449" s="108" t="s">
        <v>1490</v>
      </c>
      <c r="G1449" s="108" t="s">
        <v>1490</v>
      </c>
      <c r="H1449" s="108" t="s">
        <v>1490</v>
      </c>
      <c r="I1449" s="108" t="s">
        <v>1490</v>
      </c>
      <c r="J1449" s="259">
        <v>0.9</v>
      </c>
      <c r="K1449" s="260" t="s">
        <v>33</v>
      </c>
      <c r="L1449" s="260" t="s">
        <v>33</v>
      </c>
      <c r="M1449" s="261" t="s">
        <v>33</v>
      </c>
      <c r="N1449" s="261" t="s">
        <v>33</v>
      </c>
      <c r="O1449" s="262">
        <v>0.9</v>
      </c>
      <c r="P1449" s="263" t="s">
        <v>33</v>
      </c>
      <c r="Q1449" s="260" t="s">
        <v>33</v>
      </c>
      <c r="R1449" s="260" t="s">
        <v>33</v>
      </c>
      <c r="S1449" s="260" t="s">
        <v>33</v>
      </c>
      <c r="T1449" s="262">
        <v>0.9</v>
      </c>
      <c r="U1449" s="260" t="s">
        <v>33</v>
      </c>
      <c r="V1449" s="260" t="s">
        <v>33</v>
      </c>
      <c r="W1449" s="260" t="s">
        <v>33</v>
      </c>
      <c r="X1449" s="260" t="s">
        <v>33</v>
      </c>
      <c r="Y1449" s="262">
        <v>0.92</v>
      </c>
      <c r="Z1449" s="262" t="s">
        <v>33</v>
      </c>
      <c r="AA1449" s="262" t="s">
        <v>33</v>
      </c>
      <c r="AB1449" s="262" t="s">
        <v>33</v>
      </c>
      <c r="AC1449" s="262" t="s">
        <v>33</v>
      </c>
      <c r="AD1449" s="262">
        <v>0.92</v>
      </c>
      <c r="AE1449" s="260">
        <v>1</v>
      </c>
      <c r="AF1449" s="260">
        <v>1</v>
      </c>
      <c r="AG1449" s="260">
        <v>1</v>
      </c>
      <c r="AH1449" s="260">
        <v>0.991553433712817</v>
      </c>
      <c r="AI1449" s="262">
        <v>0.92</v>
      </c>
      <c r="AJ1449" s="260" t="s">
        <v>33</v>
      </c>
      <c r="AK1449" s="260" t="s">
        <v>33</v>
      </c>
      <c r="AL1449" s="260" t="s">
        <v>33</v>
      </c>
      <c r="AM1449" s="260" t="s">
        <v>33</v>
      </c>
      <c r="AN1449" s="259">
        <v>0.99</v>
      </c>
      <c r="AO1449" s="264">
        <v>1</v>
      </c>
      <c r="AP1449" s="264">
        <v>1</v>
      </c>
      <c r="AQ1449" s="264">
        <v>1</v>
      </c>
      <c r="AR1449" s="265">
        <v>1</v>
      </c>
      <c r="AS1449" s="286">
        <v>0.110069253262963</v>
      </c>
      <c r="AT1449" s="267" t="s">
        <v>33</v>
      </c>
      <c r="AU1449" s="268" t="s">
        <v>33</v>
      </c>
      <c r="AV1449" s="268" t="s">
        <v>33</v>
      </c>
      <c r="AW1449" s="268" t="s">
        <v>33</v>
      </c>
      <c r="AX1449" s="224"/>
      <c r="AY1449" s="222"/>
    </row>
    <row r="1450" ht="15" spans="1:51">
      <c r="A1450" s="220"/>
      <c r="B1450" s="224"/>
      <c r="C1450" s="283" t="s">
        <v>1455</v>
      </c>
      <c r="D1450" s="111" t="s">
        <v>125</v>
      </c>
      <c r="E1450" s="111" t="s">
        <v>1456</v>
      </c>
      <c r="F1450" s="311" t="s">
        <v>1491</v>
      </c>
      <c r="G1450" s="311" t="s">
        <v>1491</v>
      </c>
      <c r="H1450" s="311" t="s">
        <v>1491</v>
      </c>
      <c r="I1450" s="311" t="s">
        <v>1491</v>
      </c>
      <c r="J1450" s="259">
        <v>0.9</v>
      </c>
      <c r="K1450" s="260" t="s">
        <v>33</v>
      </c>
      <c r="L1450" s="260" t="s">
        <v>33</v>
      </c>
      <c r="M1450" s="261" t="s">
        <v>33</v>
      </c>
      <c r="N1450" s="261" t="s">
        <v>33</v>
      </c>
      <c r="O1450" s="262">
        <v>0.9</v>
      </c>
      <c r="P1450" s="263">
        <v>0</v>
      </c>
      <c r="Q1450" s="260">
        <v>0</v>
      </c>
      <c r="R1450" s="260" t="s">
        <v>33</v>
      </c>
      <c r="S1450" s="260">
        <v>0</v>
      </c>
      <c r="T1450" s="262">
        <v>0.9</v>
      </c>
      <c r="U1450" s="260">
        <v>1</v>
      </c>
      <c r="V1450" s="260">
        <v>1</v>
      </c>
      <c r="W1450" s="260" t="s">
        <v>33</v>
      </c>
      <c r="X1450" s="260">
        <v>1</v>
      </c>
      <c r="Y1450" s="262">
        <v>0.92</v>
      </c>
      <c r="Z1450" s="262" t="s">
        <v>33</v>
      </c>
      <c r="AA1450" s="262" t="s">
        <v>33</v>
      </c>
      <c r="AB1450" s="262" t="s">
        <v>33</v>
      </c>
      <c r="AC1450" s="262">
        <v>1</v>
      </c>
      <c r="AD1450" s="262">
        <v>0.92</v>
      </c>
      <c r="AE1450" s="260">
        <v>1</v>
      </c>
      <c r="AF1450" s="260">
        <v>0.927402862985685</v>
      </c>
      <c r="AG1450" s="260">
        <v>1</v>
      </c>
      <c r="AH1450" s="260">
        <v>0.990610328638498</v>
      </c>
      <c r="AI1450" s="262">
        <v>0.92</v>
      </c>
      <c r="AJ1450" s="260">
        <v>0.666666666666667</v>
      </c>
      <c r="AK1450" s="260">
        <v>1</v>
      </c>
      <c r="AL1450" s="260" t="s">
        <v>33</v>
      </c>
      <c r="AM1450" s="260">
        <v>0.976744186046512</v>
      </c>
      <c r="AN1450" s="259">
        <v>0.99</v>
      </c>
      <c r="AO1450" s="264">
        <v>1</v>
      </c>
      <c r="AP1450" s="264">
        <v>1</v>
      </c>
      <c r="AQ1450" s="264">
        <v>1</v>
      </c>
      <c r="AR1450" s="265">
        <v>1</v>
      </c>
      <c r="AS1450" s="286">
        <v>0.110069253262963</v>
      </c>
      <c r="AT1450" s="267" t="s">
        <v>33</v>
      </c>
      <c r="AU1450" s="268" t="s">
        <v>33</v>
      </c>
      <c r="AV1450" s="268" t="s">
        <v>33</v>
      </c>
      <c r="AW1450" s="268" t="s">
        <v>33</v>
      </c>
      <c r="AX1450" s="224"/>
      <c r="AY1450" s="222"/>
    </row>
    <row r="1451" ht="15" spans="1:51">
      <c r="A1451" s="220"/>
      <c r="B1451" s="224"/>
      <c r="C1451" s="283" t="s">
        <v>1455</v>
      </c>
      <c r="D1451" s="111" t="s">
        <v>25</v>
      </c>
      <c r="E1451" s="111" t="s">
        <v>1456</v>
      </c>
      <c r="F1451" s="290" t="s">
        <v>1492</v>
      </c>
      <c r="G1451" s="290" t="s">
        <v>1492</v>
      </c>
      <c r="H1451" s="290" t="s">
        <v>1492</v>
      </c>
      <c r="I1451" s="290" t="s">
        <v>1492</v>
      </c>
      <c r="J1451" s="259">
        <v>0.9</v>
      </c>
      <c r="K1451" s="260">
        <v>1</v>
      </c>
      <c r="L1451" s="260">
        <v>1</v>
      </c>
      <c r="M1451" s="261">
        <v>1</v>
      </c>
      <c r="N1451" s="261">
        <v>1</v>
      </c>
      <c r="O1451" s="262">
        <v>0.9</v>
      </c>
      <c r="P1451" s="263">
        <v>1</v>
      </c>
      <c r="Q1451" s="260">
        <v>0.998601398601399</v>
      </c>
      <c r="R1451" s="260">
        <v>0.977946243969676</v>
      </c>
      <c r="S1451" s="260">
        <v>0.98823573349268</v>
      </c>
      <c r="T1451" s="262">
        <v>0.9</v>
      </c>
      <c r="U1451" s="260">
        <v>0.940758293838863</v>
      </c>
      <c r="V1451" s="260">
        <v>0.963636363636364</v>
      </c>
      <c r="W1451" s="260">
        <v>0.928325292901447</v>
      </c>
      <c r="X1451" s="260">
        <v>0.943046011353451</v>
      </c>
      <c r="Y1451" s="262">
        <v>0.92</v>
      </c>
      <c r="Z1451" s="262" t="s">
        <v>33</v>
      </c>
      <c r="AA1451" s="262" t="s">
        <v>33</v>
      </c>
      <c r="AB1451" s="262" t="s">
        <v>33</v>
      </c>
      <c r="AC1451" s="262" t="s">
        <v>33</v>
      </c>
      <c r="AD1451" s="262">
        <v>0.92</v>
      </c>
      <c r="AE1451" s="260">
        <v>1</v>
      </c>
      <c r="AF1451" s="260">
        <v>1</v>
      </c>
      <c r="AG1451" s="260">
        <v>1</v>
      </c>
      <c r="AH1451" s="260">
        <v>0.99163179916318</v>
      </c>
      <c r="AI1451" s="262">
        <v>0.92</v>
      </c>
      <c r="AJ1451" s="260">
        <v>0.962085308056872</v>
      </c>
      <c r="AK1451" s="260">
        <v>0.990909090909091</v>
      </c>
      <c r="AL1451" s="260">
        <v>0.987594762232943</v>
      </c>
      <c r="AM1451" s="260">
        <v>0.98711532715865</v>
      </c>
      <c r="AN1451" s="259">
        <v>0.99</v>
      </c>
      <c r="AO1451" s="264">
        <v>1</v>
      </c>
      <c r="AP1451" s="264">
        <v>1</v>
      </c>
      <c r="AQ1451" s="264">
        <v>1</v>
      </c>
      <c r="AR1451" s="265">
        <v>1</v>
      </c>
      <c r="AS1451" s="286">
        <v>0.110069253262963</v>
      </c>
      <c r="AT1451" s="267">
        <v>0</v>
      </c>
      <c r="AU1451" s="268">
        <v>0</v>
      </c>
      <c r="AV1451" s="268">
        <v>0</v>
      </c>
      <c r="AW1451" s="268">
        <v>0.0657894736842105</v>
      </c>
      <c r="AX1451" s="224"/>
      <c r="AY1451" s="222"/>
    </row>
    <row r="1452" ht="15" spans="1:51">
      <c r="A1452" s="220"/>
      <c r="B1452" s="224"/>
      <c r="C1452" s="283" t="s">
        <v>1455</v>
      </c>
      <c r="D1452" s="111" t="s">
        <v>25</v>
      </c>
      <c r="E1452" s="111" t="s">
        <v>1456</v>
      </c>
      <c r="F1452" s="290" t="s">
        <v>1493</v>
      </c>
      <c r="G1452" s="290" t="s">
        <v>1493</v>
      </c>
      <c r="H1452" s="290" t="s">
        <v>1493</v>
      </c>
      <c r="I1452" s="290" t="s">
        <v>1493</v>
      </c>
      <c r="J1452" s="259">
        <v>0.9</v>
      </c>
      <c r="K1452" s="260">
        <v>1</v>
      </c>
      <c r="L1452" s="260">
        <v>1</v>
      </c>
      <c r="M1452" s="261">
        <v>0.941176470588235</v>
      </c>
      <c r="N1452" s="261">
        <v>0.978007761966365</v>
      </c>
      <c r="O1452" s="262">
        <v>0.9</v>
      </c>
      <c r="P1452" s="263">
        <v>0.998690242305174</v>
      </c>
      <c r="Q1452" s="260">
        <v>0.999700059988002</v>
      </c>
      <c r="R1452" s="260">
        <v>0.998094784472493</v>
      </c>
      <c r="S1452" s="260">
        <v>0.998443648323251</v>
      </c>
      <c r="T1452" s="262">
        <v>0.9</v>
      </c>
      <c r="U1452" s="260">
        <v>0.962999345121153</v>
      </c>
      <c r="V1452" s="260">
        <v>0.959508098380324</v>
      </c>
      <c r="W1452" s="260">
        <v>0.925934746368183</v>
      </c>
      <c r="X1452" s="260">
        <v>0.961223351148176</v>
      </c>
      <c r="Y1452" s="262">
        <v>0.92</v>
      </c>
      <c r="Z1452" s="262" t="s">
        <v>33</v>
      </c>
      <c r="AA1452" s="262" t="s">
        <v>33</v>
      </c>
      <c r="AB1452" s="262" t="s">
        <v>33</v>
      </c>
      <c r="AC1452" s="262" t="s">
        <v>33</v>
      </c>
      <c r="AD1452" s="262">
        <v>0.92</v>
      </c>
      <c r="AE1452" s="260">
        <v>1</v>
      </c>
      <c r="AF1452" s="260">
        <v>1</v>
      </c>
      <c r="AG1452" s="260">
        <v>0.875</v>
      </c>
      <c r="AH1452" s="260">
        <v>0.883474576271186</v>
      </c>
      <c r="AI1452" s="262">
        <v>0.92</v>
      </c>
      <c r="AJ1452" s="260">
        <v>0.973804846103471</v>
      </c>
      <c r="AK1452" s="260">
        <v>0.984403119376125</v>
      </c>
      <c r="AL1452" s="260">
        <v>0.981424148606811</v>
      </c>
      <c r="AM1452" s="260">
        <v>0.986756328184648</v>
      </c>
      <c r="AN1452" s="259">
        <v>0.99</v>
      </c>
      <c r="AO1452" s="264">
        <v>1</v>
      </c>
      <c r="AP1452" s="264">
        <v>1</v>
      </c>
      <c r="AQ1452" s="264">
        <v>1</v>
      </c>
      <c r="AR1452" s="265">
        <v>1</v>
      </c>
      <c r="AS1452" s="286">
        <v>0.110069253262963</v>
      </c>
      <c r="AT1452" s="267">
        <v>0</v>
      </c>
      <c r="AU1452" s="268">
        <v>0.1</v>
      </c>
      <c r="AV1452" s="268">
        <v>0</v>
      </c>
      <c r="AW1452" s="268">
        <v>0.0282131661442006</v>
      </c>
      <c r="AX1452" s="224"/>
      <c r="AY1452" s="222"/>
    </row>
    <row r="1453" ht="15" spans="1:51">
      <c r="A1453" s="220"/>
      <c r="B1453" s="224"/>
      <c r="C1453" s="283" t="s">
        <v>1455</v>
      </c>
      <c r="D1453" s="111" t="s">
        <v>922</v>
      </c>
      <c r="E1453" s="111" t="s">
        <v>1456</v>
      </c>
      <c r="F1453" s="290" t="s">
        <v>1494</v>
      </c>
      <c r="G1453" s="290" t="s">
        <v>1494</v>
      </c>
      <c r="H1453" s="290" t="s">
        <v>1494</v>
      </c>
      <c r="I1453" s="290" t="s">
        <v>1494</v>
      </c>
      <c r="J1453" s="259">
        <v>0.9</v>
      </c>
      <c r="K1453" s="260" t="s">
        <v>33</v>
      </c>
      <c r="L1453" s="260" t="s">
        <v>33</v>
      </c>
      <c r="M1453" s="261" t="s">
        <v>33</v>
      </c>
      <c r="N1453" s="261" t="s">
        <v>33</v>
      </c>
      <c r="O1453" s="262">
        <v>0.9</v>
      </c>
      <c r="P1453" s="263" t="s">
        <v>33</v>
      </c>
      <c r="Q1453" s="260" t="s">
        <v>33</v>
      </c>
      <c r="R1453" s="260" t="s">
        <v>33</v>
      </c>
      <c r="S1453" s="260" t="s">
        <v>33</v>
      </c>
      <c r="T1453" s="262">
        <v>0.9</v>
      </c>
      <c r="U1453" s="260" t="s">
        <v>33</v>
      </c>
      <c r="V1453" s="260" t="s">
        <v>33</v>
      </c>
      <c r="W1453" s="260" t="s">
        <v>33</v>
      </c>
      <c r="X1453" s="260" t="s">
        <v>33</v>
      </c>
      <c r="Y1453" s="262">
        <v>0.92</v>
      </c>
      <c r="Z1453" s="262" t="s">
        <v>33</v>
      </c>
      <c r="AA1453" s="262" t="s">
        <v>33</v>
      </c>
      <c r="AB1453" s="262" t="s">
        <v>33</v>
      </c>
      <c r="AC1453" s="262" t="s">
        <v>33</v>
      </c>
      <c r="AD1453" s="262">
        <v>0.92</v>
      </c>
      <c r="AE1453" s="260" t="s">
        <v>33</v>
      </c>
      <c r="AF1453" s="260" t="s">
        <v>33</v>
      </c>
      <c r="AG1453" s="260" t="s">
        <v>33</v>
      </c>
      <c r="AH1453" s="260" t="s">
        <v>33</v>
      </c>
      <c r="AI1453" s="262">
        <v>0.92</v>
      </c>
      <c r="AJ1453" s="260" t="s">
        <v>33</v>
      </c>
      <c r="AK1453" s="260" t="s">
        <v>33</v>
      </c>
      <c r="AL1453" s="260" t="s">
        <v>33</v>
      </c>
      <c r="AM1453" s="260" t="s">
        <v>33</v>
      </c>
      <c r="AN1453" s="259">
        <v>0.99</v>
      </c>
      <c r="AO1453" s="264" t="s">
        <v>33</v>
      </c>
      <c r="AP1453" s="264" t="s">
        <v>33</v>
      </c>
      <c r="AQ1453" s="264" t="s">
        <v>33</v>
      </c>
      <c r="AR1453" s="265" t="s">
        <v>33</v>
      </c>
      <c r="AS1453" s="286">
        <v>0.110069253262963</v>
      </c>
      <c r="AT1453" s="267" t="s">
        <v>33</v>
      </c>
      <c r="AU1453" s="268" t="s">
        <v>33</v>
      </c>
      <c r="AV1453" s="268" t="s">
        <v>33</v>
      </c>
      <c r="AW1453" s="268" t="s">
        <v>33</v>
      </c>
      <c r="AX1453" s="224"/>
      <c r="AY1453" s="222"/>
    </row>
    <row r="1454" ht="15" spans="1:51">
      <c r="A1454" s="220"/>
      <c r="B1454" s="224"/>
      <c r="C1454" s="283" t="s">
        <v>1455</v>
      </c>
      <c r="D1454" s="111" t="s">
        <v>25</v>
      </c>
      <c r="E1454" s="111" t="s">
        <v>1456</v>
      </c>
      <c r="F1454" s="290" t="s">
        <v>1495</v>
      </c>
      <c r="G1454" s="290" t="s">
        <v>1495</v>
      </c>
      <c r="H1454" s="290" t="s">
        <v>1495</v>
      </c>
      <c r="I1454" s="290" t="s">
        <v>1495</v>
      </c>
      <c r="J1454" s="259">
        <v>0.9</v>
      </c>
      <c r="K1454" s="260">
        <v>1</v>
      </c>
      <c r="L1454" s="260">
        <v>1</v>
      </c>
      <c r="M1454" s="261">
        <v>0.875</v>
      </c>
      <c r="N1454" s="261">
        <v>0.957446808510638</v>
      </c>
      <c r="O1454" s="262">
        <v>0.9</v>
      </c>
      <c r="P1454" s="263">
        <v>0.978723404255319</v>
      </c>
      <c r="Q1454" s="260">
        <v>0.573770491803279</v>
      </c>
      <c r="R1454" s="260">
        <v>0.967441860465116</v>
      </c>
      <c r="S1454" s="260">
        <v>0.88518077075884</v>
      </c>
      <c r="T1454" s="262">
        <v>0.9</v>
      </c>
      <c r="U1454" s="260">
        <v>0.882978723404255</v>
      </c>
      <c r="V1454" s="260">
        <v>0.475409836065574</v>
      </c>
      <c r="W1454" s="260">
        <v>0.96046511627907</v>
      </c>
      <c r="X1454" s="260">
        <v>0.743345252284466</v>
      </c>
      <c r="Y1454" s="262">
        <v>0.92</v>
      </c>
      <c r="Z1454" s="262" t="s">
        <v>33</v>
      </c>
      <c r="AA1454" s="262" t="s">
        <v>33</v>
      </c>
      <c r="AB1454" s="262" t="s">
        <v>33</v>
      </c>
      <c r="AC1454" s="262" t="s">
        <v>33</v>
      </c>
      <c r="AD1454" s="262">
        <v>0.92</v>
      </c>
      <c r="AE1454" s="260">
        <v>0.909090909090909</v>
      </c>
      <c r="AF1454" s="260" t="s">
        <v>33</v>
      </c>
      <c r="AG1454" s="260">
        <v>1</v>
      </c>
      <c r="AH1454" s="260">
        <v>0.995918367346939</v>
      </c>
      <c r="AI1454" s="262">
        <v>0.92</v>
      </c>
      <c r="AJ1454" s="260">
        <v>0.904255319148936</v>
      </c>
      <c r="AK1454" s="260">
        <v>0.491803278688525</v>
      </c>
      <c r="AL1454" s="260">
        <v>0.970997679814385</v>
      </c>
      <c r="AM1454" s="260">
        <v>0.820881971465629</v>
      </c>
      <c r="AN1454" s="259">
        <v>0.99</v>
      </c>
      <c r="AO1454" s="264">
        <v>1</v>
      </c>
      <c r="AP1454" s="264" t="s">
        <v>33</v>
      </c>
      <c r="AQ1454" s="264" t="s">
        <v>33</v>
      </c>
      <c r="AR1454" s="265">
        <v>1</v>
      </c>
      <c r="AS1454" s="286">
        <v>0.110069253262963</v>
      </c>
      <c r="AT1454" s="267">
        <v>0.0175438596491228</v>
      </c>
      <c r="AU1454" s="268">
        <v>0</v>
      </c>
      <c r="AV1454" s="268">
        <v>0.0983606557377049</v>
      </c>
      <c r="AW1454" s="268">
        <v>0.0921658986175115</v>
      </c>
      <c r="AX1454" s="224"/>
      <c r="AY1454" s="222"/>
    </row>
    <row r="1455" ht="15" spans="1:51">
      <c r="A1455" s="220"/>
      <c r="B1455" s="224"/>
      <c r="C1455" s="283" t="s">
        <v>1455</v>
      </c>
      <c r="D1455" s="111" t="s">
        <v>25</v>
      </c>
      <c r="E1455" s="111" t="s">
        <v>1456</v>
      </c>
      <c r="F1455" s="290" t="s">
        <v>1496</v>
      </c>
      <c r="G1455" s="290" t="s">
        <v>1496</v>
      </c>
      <c r="H1455" s="290" t="s">
        <v>1496</v>
      </c>
      <c r="I1455" s="290" t="s">
        <v>1496</v>
      </c>
      <c r="J1455" s="259">
        <v>0.9</v>
      </c>
      <c r="K1455" s="260">
        <v>1</v>
      </c>
      <c r="L1455" s="260">
        <v>1</v>
      </c>
      <c r="M1455" s="261">
        <v>0.857142857142857</v>
      </c>
      <c r="N1455" s="261">
        <v>0.949044585987261</v>
      </c>
      <c r="O1455" s="262">
        <v>0.9</v>
      </c>
      <c r="P1455" s="263" t="s">
        <v>33</v>
      </c>
      <c r="Q1455" s="260" t="s">
        <v>33</v>
      </c>
      <c r="R1455" s="260" t="s">
        <v>33</v>
      </c>
      <c r="S1455" s="260" t="s">
        <v>33</v>
      </c>
      <c r="T1455" s="262">
        <v>0.9</v>
      </c>
      <c r="U1455" s="260" t="s">
        <v>33</v>
      </c>
      <c r="V1455" s="260" t="s">
        <v>33</v>
      </c>
      <c r="W1455" s="260" t="s">
        <v>33</v>
      </c>
      <c r="X1455" s="260" t="s">
        <v>33</v>
      </c>
      <c r="Y1455" s="262">
        <v>0.92</v>
      </c>
      <c r="Z1455" s="262" t="s">
        <v>33</v>
      </c>
      <c r="AA1455" s="262" t="s">
        <v>33</v>
      </c>
      <c r="AB1455" s="262" t="s">
        <v>33</v>
      </c>
      <c r="AC1455" s="262" t="s">
        <v>33</v>
      </c>
      <c r="AD1455" s="262">
        <v>0.92</v>
      </c>
      <c r="AE1455" s="260">
        <v>0</v>
      </c>
      <c r="AF1455" s="260">
        <v>0</v>
      </c>
      <c r="AG1455" s="260">
        <v>1</v>
      </c>
      <c r="AH1455" s="260">
        <v>0.0677966101694915</v>
      </c>
      <c r="AI1455" s="262">
        <v>0.92</v>
      </c>
      <c r="AJ1455" s="260">
        <v>0.791730474732006</v>
      </c>
      <c r="AK1455" s="260">
        <v>0.80672268907563</v>
      </c>
      <c r="AL1455" s="260">
        <v>0.918149466192171</v>
      </c>
      <c r="AM1455" s="260">
        <v>0.894804597701149</v>
      </c>
      <c r="AN1455" s="259">
        <v>0.99</v>
      </c>
      <c r="AO1455" s="264" t="s">
        <v>33</v>
      </c>
      <c r="AP1455" s="264" t="s">
        <v>33</v>
      </c>
      <c r="AQ1455" s="264" t="s">
        <v>33</v>
      </c>
      <c r="AR1455" s="265">
        <v>1</v>
      </c>
      <c r="AS1455" s="286">
        <v>0.110069253262963</v>
      </c>
      <c r="AT1455" s="267">
        <v>0</v>
      </c>
      <c r="AU1455" s="268">
        <v>0.166666666666667</v>
      </c>
      <c r="AV1455" s="268">
        <v>0.142857142857143</v>
      </c>
      <c r="AW1455" s="268">
        <v>0.0688073394495413</v>
      </c>
      <c r="AX1455" s="224"/>
      <c r="AY1455" s="222"/>
    </row>
    <row r="1456" ht="15" spans="1:51">
      <c r="A1456" s="220"/>
      <c r="B1456" s="224"/>
      <c r="C1456" s="283" t="s">
        <v>1455</v>
      </c>
      <c r="D1456" s="111" t="s">
        <v>25</v>
      </c>
      <c r="E1456" s="111" t="s">
        <v>1456</v>
      </c>
      <c r="F1456" s="290" t="s">
        <v>1497</v>
      </c>
      <c r="G1456" s="290" t="s">
        <v>1497</v>
      </c>
      <c r="H1456" s="290" t="s">
        <v>1497</v>
      </c>
      <c r="I1456" s="290" t="s">
        <v>1497</v>
      </c>
      <c r="J1456" s="259">
        <v>0.9</v>
      </c>
      <c r="K1456" s="260">
        <v>0.741935483870968</v>
      </c>
      <c r="L1456" s="260">
        <v>0.633333333333333</v>
      </c>
      <c r="M1456" s="261">
        <v>0.689655172413793</v>
      </c>
      <c r="N1456" s="261">
        <v>0.665573770491803</v>
      </c>
      <c r="O1456" s="262">
        <v>0.9</v>
      </c>
      <c r="P1456" s="263">
        <v>0.740461847389558</v>
      </c>
      <c r="Q1456" s="260">
        <v>0.640016570008285</v>
      </c>
      <c r="R1456" s="260">
        <v>0.522625356706074</v>
      </c>
      <c r="S1456" s="260">
        <v>0.662274572436281</v>
      </c>
      <c r="T1456" s="262">
        <v>0.9</v>
      </c>
      <c r="U1456" s="260">
        <v>0.632530120481928</v>
      </c>
      <c r="V1456" s="260">
        <v>0.524440762220381</v>
      </c>
      <c r="W1456" s="260">
        <v>0.375458622095393</v>
      </c>
      <c r="X1456" s="260">
        <v>0.51052549854706</v>
      </c>
      <c r="Y1456" s="262">
        <v>0.92</v>
      </c>
      <c r="Z1456" s="262" t="s">
        <v>33</v>
      </c>
      <c r="AA1456" s="262" t="s">
        <v>33</v>
      </c>
      <c r="AB1456" s="262" t="s">
        <v>33</v>
      </c>
      <c r="AC1456" s="262" t="s">
        <v>33</v>
      </c>
      <c r="AD1456" s="262">
        <v>0.92</v>
      </c>
      <c r="AE1456" s="260">
        <v>1</v>
      </c>
      <c r="AF1456" s="260">
        <v>1</v>
      </c>
      <c r="AG1456" s="260">
        <v>1</v>
      </c>
      <c r="AH1456" s="260">
        <v>0.986842105263158</v>
      </c>
      <c r="AI1456" s="262">
        <v>0.92</v>
      </c>
      <c r="AJ1456" s="260">
        <v>0.840863453815261</v>
      </c>
      <c r="AK1456" s="260">
        <v>0.793289146644573</v>
      </c>
      <c r="AL1456" s="260">
        <v>0.770892784345699</v>
      </c>
      <c r="AM1456" s="260">
        <v>0.820700516847452</v>
      </c>
      <c r="AN1456" s="259">
        <v>0.99</v>
      </c>
      <c r="AO1456" s="264">
        <v>1</v>
      </c>
      <c r="AP1456" s="264">
        <v>1</v>
      </c>
      <c r="AQ1456" s="264">
        <v>1</v>
      </c>
      <c r="AR1456" s="265">
        <v>1</v>
      </c>
      <c r="AS1456" s="286">
        <v>0.110069253262963</v>
      </c>
      <c r="AT1456" s="267">
        <v>0.0384615384615385</v>
      </c>
      <c r="AU1456" s="268">
        <v>0.153846153846154</v>
      </c>
      <c r="AV1456" s="268">
        <v>0.0487804878048781</v>
      </c>
      <c r="AW1456" s="268">
        <v>0.0739495798319328</v>
      </c>
      <c r="AX1456" s="224"/>
      <c r="AY1456" s="222"/>
    </row>
    <row r="1457" ht="15" spans="1:51">
      <c r="A1457" s="220"/>
      <c r="B1457" s="224"/>
      <c r="C1457" s="283" t="s">
        <v>1455</v>
      </c>
      <c r="D1457" s="111" t="s">
        <v>25</v>
      </c>
      <c r="E1457" s="111" t="s">
        <v>1456</v>
      </c>
      <c r="F1457" s="290" t="s">
        <v>1498</v>
      </c>
      <c r="G1457" s="290" t="s">
        <v>1498</v>
      </c>
      <c r="H1457" s="290" t="s">
        <v>1498</v>
      </c>
      <c r="I1457" s="290" t="s">
        <v>1498</v>
      </c>
      <c r="J1457" s="259">
        <v>0.9</v>
      </c>
      <c r="K1457" s="260">
        <v>0.642857142857143</v>
      </c>
      <c r="L1457" s="260">
        <v>0.571428571428571</v>
      </c>
      <c r="M1457" s="261">
        <v>0.692307692307692</v>
      </c>
      <c r="N1457" s="261">
        <v>0.718032786885246</v>
      </c>
      <c r="O1457" s="262">
        <v>0.9</v>
      </c>
      <c r="P1457" s="263">
        <v>0.998611111111111</v>
      </c>
      <c r="Q1457" s="260">
        <v>0.719653179190751</v>
      </c>
      <c r="R1457" s="260">
        <v>0.886036960985626</v>
      </c>
      <c r="S1457" s="260">
        <v>0.947583699439479</v>
      </c>
      <c r="T1457" s="262">
        <v>0.9</v>
      </c>
      <c r="U1457" s="260">
        <v>0.820833333333333</v>
      </c>
      <c r="V1457" s="260">
        <v>0.593448940269749</v>
      </c>
      <c r="W1457" s="260">
        <v>0.836755646817248</v>
      </c>
      <c r="X1457" s="260">
        <v>0.885926374791698</v>
      </c>
      <c r="Y1457" s="262">
        <v>0.92</v>
      </c>
      <c r="Z1457" s="262" t="s">
        <v>33</v>
      </c>
      <c r="AA1457" s="262" t="s">
        <v>33</v>
      </c>
      <c r="AB1457" s="262" t="s">
        <v>33</v>
      </c>
      <c r="AC1457" s="262" t="s">
        <v>33</v>
      </c>
      <c r="AD1457" s="262">
        <v>0.92</v>
      </c>
      <c r="AE1457" s="260">
        <v>0</v>
      </c>
      <c r="AF1457" s="260">
        <v>0</v>
      </c>
      <c r="AG1457" s="260">
        <v>0</v>
      </c>
      <c r="AH1457" s="260">
        <v>0.148936170212766</v>
      </c>
      <c r="AI1457" s="262">
        <v>0.92</v>
      </c>
      <c r="AJ1457" s="260">
        <v>0.888888888888889</v>
      </c>
      <c r="AK1457" s="260">
        <v>0.763233878729548</v>
      </c>
      <c r="AL1457" s="260">
        <v>0.880903490759754</v>
      </c>
      <c r="AM1457" s="260">
        <v>0.933498158332913</v>
      </c>
      <c r="AN1457" s="259">
        <v>0.99</v>
      </c>
      <c r="AO1457" s="264" t="s">
        <v>33</v>
      </c>
      <c r="AP1457" s="264">
        <v>1</v>
      </c>
      <c r="AQ1457" s="264">
        <v>1</v>
      </c>
      <c r="AR1457" s="265">
        <v>1</v>
      </c>
      <c r="AS1457" s="286">
        <v>0.110069253262963</v>
      </c>
      <c r="AT1457" s="267">
        <v>0.0555555555555556</v>
      </c>
      <c r="AU1457" s="268">
        <v>0</v>
      </c>
      <c r="AV1457" s="268">
        <v>0.08</v>
      </c>
      <c r="AW1457" s="268">
        <v>0.0683012259194396</v>
      </c>
      <c r="AX1457" s="224"/>
      <c r="AY1457" s="222"/>
    </row>
    <row r="1458" ht="15" spans="1:51">
      <c r="A1458" s="220"/>
      <c r="B1458" s="224"/>
      <c r="C1458" s="283" t="s">
        <v>1455</v>
      </c>
      <c r="D1458" s="111" t="s">
        <v>25</v>
      </c>
      <c r="E1458" s="111" t="s">
        <v>1456</v>
      </c>
      <c r="F1458" s="290" t="s">
        <v>1499</v>
      </c>
      <c r="G1458" s="290" t="s">
        <v>1499</v>
      </c>
      <c r="H1458" s="290" t="s">
        <v>1499</v>
      </c>
      <c r="I1458" s="290" t="s">
        <v>1499</v>
      </c>
      <c r="J1458" s="259">
        <v>0.9</v>
      </c>
      <c r="K1458" s="260">
        <v>0.933333333333333</v>
      </c>
      <c r="L1458" s="260">
        <v>1</v>
      </c>
      <c r="M1458" s="261">
        <v>1</v>
      </c>
      <c r="N1458" s="261">
        <v>0.970108695652174</v>
      </c>
      <c r="O1458" s="262">
        <v>0.9</v>
      </c>
      <c r="P1458" s="263">
        <v>0.9892578125</v>
      </c>
      <c r="Q1458" s="260">
        <v>0.979268292682927</v>
      </c>
      <c r="R1458" s="260">
        <v>0.988027366020525</v>
      </c>
      <c r="S1458" s="260">
        <v>0.972561750176429</v>
      </c>
      <c r="T1458" s="262">
        <v>0.9</v>
      </c>
      <c r="U1458" s="260">
        <v>0.5556640625</v>
      </c>
      <c r="V1458" s="260">
        <v>0.498170731707317</v>
      </c>
      <c r="W1458" s="260">
        <v>0.478335233751425</v>
      </c>
      <c r="X1458" s="260">
        <v>0.540352858151023</v>
      </c>
      <c r="Y1458" s="262">
        <v>0.92</v>
      </c>
      <c r="Z1458" s="262" t="s">
        <v>33</v>
      </c>
      <c r="AA1458" s="262" t="s">
        <v>33</v>
      </c>
      <c r="AB1458" s="262" t="s">
        <v>33</v>
      </c>
      <c r="AC1458" s="262" t="s">
        <v>33</v>
      </c>
      <c r="AD1458" s="262">
        <v>0.92</v>
      </c>
      <c r="AE1458" s="260">
        <v>0.953488372093023</v>
      </c>
      <c r="AF1458" s="260">
        <v>1</v>
      </c>
      <c r="AG1458" s="260">
        <v>1</v>
      </c>
      <c r="AH1458" s="260">
        <v>0.945132743362832</v>
      </c>
      <c r="AI1458" s="262">
        <v>0.92</v>
      </c>
      <c r="AJ1458" s="260">
        <v>0.8955078125</v>
      </c>
      <c r="AK1458" s="260">
        <v>0.91890243902439</v>
      </c>
      <c r="AL1458" s="260">
        <v>0.937286202964652</v>
      </c>
      <c r="AM1458" s="260">
        <v>0.929315455187015</v>
      </c>
      <c r="AN1458" s="259">
        <v>0.99</v>
      </c>
      <c r="AO1458" s="264">
        <v>1</v>
      </c>
      <c r="AP1458" s="264">
        <v>1</v>
      </c>
      <c r="AQ1458" s="264">
        <v>1</v>
      </c>
      <c r="AR1458" s="265">
        <v>1</v>
      </c>
      <c r="AS1458" s="286">
        <v>0.110069253262963</v>
      </c>
      <c r="AT1458" s="267">
        <v>0</v>
      </c>
      <c r="AU1458" s="268">
        <v>0</v>
      </c>
      <c r="AV1458" s="268">
        <v>0.333333333333333</v>
      </c>
      <c r="AW1458" s="268">
        <v>0.0963855421686747</v>
      </c>
      <c r="AX1458" s="224"/>
      <c r="AY1458" s="222"/>
    </row>
    <row r="1459" ht="15" spans="1:51">
      <c r="A1459" s="220"/>
      <c r="B1459" s="224"/>
      <c r="C1459" s="283" t="s">
        <v>1455</v>
      </c>
      <c r="D1459" s="111" t="s">
        <v>25</v>
      </c>
      <c r="E1459" s="111" t="s">
        <v>1456</v>
      </c>
      <c r="F1459" s="290" t="s">
        <v>1500</v>
      </c>
      <c r="G1459" s="290" t="s">
        <v>1500</v>
      </c>
      <c r="H1459" s="290" t="s">
        <v>1500</v>
      </c>
      <c r="I1459" s="290" t="s">
        <v>1500</v>
      </c>
      <c r="J1459" s="259">
        <v>0.9</v>
      </c>
      <c r="K1459" s="260">
        <v>1</v>
      </c>
      <c r="L1459" s="260">
        <v>1</v>
      </c>
      <c r="M1459" s="261">
        <v>1</v>
      </c>
      <c r="N1459" s="261">
        <v>0.981651376146789</v>
      </c>
      <c r="O1459" s="262">
        <v>0.9</v>
      </c>
      <c r="P1459" s="263" t="s">
        <v>33</v>
      </c>
      <c r="Q1459" s="260" t="s">
        <v>33</v>
      </c>
      <c r="R1459" s="260" t="s">
        <v>33</v>
      </c>
      <c r="S1459" s="260">
        <v>0</v>
      </c>
      <c r="T1459" s="262">
        <v>0.9</v>
      </c>
      <c r="U1459" s="260" t="s">
        <v>33</v>
      </c>
      <c r="V1459" s="260" t="s">
        <v>33</v>
      </c>
      <c r="W1459" s="260" t="s">
        <v>33</v>
      </c>
      <c r="X1459" s="260">
        <v>1</v>
      </c>
      <c r="Y1459" s="262">
        <v>0.92</v>
      </c>
      <c r="Z1459" s="262" t="s">
        <v>33</v>
      </c>
      <c r="AA1459" s="262">
        <v>1</v>
      </c>
      <c r="AB1459" s="262" t="s">
        <v>33</v>
      </c>
      <c r="AC1459" s="262">
        <v>1</v>
      </c>
      <c r="AD1459" s="262">
        <v>0.92</v>
      </c>
      <c r="AE1459" s="260">
        <v>0</v>
      </c>
      <c r="AF1459" s="260">
        <v>0.2</v>
      </c>
      <c r="AG1459" s="260">
        <v>0</v>
      </c>
      <c r="AH1459" s="260">
        <v>0.0408163265306122</v>
      </c>
      <c r="AI1459" s="262">
        <v>0.92</v>
      </c>
      <c r="AJ1459" s="260">
        <v>0.882470119521912</v>
      </c>
      <c r="AK1459" s="260">
        <v>0.997150997150997</v>
      </c>
      <c r="AL1459" s="260">
        <v>0.984810126582279</v>
      </c>
      <c r="AM1459" s="260">
        <v>0.982718651211802</v>
      </c>
      <c r="AN1459" s="259">
        <v>0.99</v>
      </c>
      <c r="AO1459" s="264">
        <v>1</v>
      </c>
      <c r="AP1459" s="264">
        <v>1</v>
      </c>
      <c r="AQ1459" s="264">
        <v>1</v>
      </c>
      <c r="AR1459" s="265">
        <v>1</v>
      </c>
      <c r="AS1459" s="286">
        <v>0.110069253262963</v>
      </c>
      <c r="AT1459" s="267">
        <v>0</v>
      </c>
      <c r="AU1459" s="268">
        <v>0.333333333333333</v>
      </c>
      <c r="AV1459" s="268">
        <v>0.666666666666667</v>
      </c>
      <c r="AW1459" s="268">
        <v>0.062015503875969</v>
      </c>
      <c r="AX1459" s="224"/>
      <c r="AY1459" s="222"/>
    </row>
    <row r="1460" ht="15" spans="1:51">
      <c r="A1460" s="220"/>
      <c r="B1460" s="224"/>
      <c r="C1460" s="283" t="s">
        <v>1455</v>
      </c>
      <c r="D1460" s="111" t="s">
        <v>25</v>
      </c>
      <c r="E1460" s="111" t="s">
        <v>1456</v>
      </c>
      <c r="F1460" s="290" t="s">
        <v>1501</v>
      </c>
      <c r="G1460" s="290" t="s">
        <v>1501</v>
      </c>
      <c r="H1460" s="290" t="s">
        <v>1501</v>
      </c>
      <c r="I1460" s="290" t="s">
        <v>1501</v>
      </c>
      <c r="J1460" s="259">
        <v>0.9</v>
      </c>
      <c r="K1460" s="260">
        <v>1</v>
      </c>
      <c r="L1460" s="260">
        <v>0.916666666666667</v>
      </c>
      <c r="M1460" s="261">
        <v>1</v>
      </c>
      <c r="N1460" s="261">
        <v>0.927007299270073</v>
      </c>
      <c r="O1460" s="262">
        <v>0.9</v>
      </c>
      <c r="P1460" s="263" t="s">
        <v>33</v>
      </c>
      <c r="Q1460" s="260" t="s">
        <v>33</v>
      </c>
      <c r="R1460" s="260" t="s">
        <v>33</v>
      </c>
      <c r="S1460" s="260" t="s">
        <v>33</v>
      </c>
      <c r="T1460" s="262">
        <v>0.9</v>
      </c>
      <c r="U1460" s="260" t="s">
        <v>33</v>
      </c>
      <c r="V1460" s="260" t="s">
        <v>33</v>
      </c>
      <c r="W1460" s="260" t="s">
        <v>33</v>
      </c>
      <c r="X1460" s="260" t="s">
        <v>33</v>
      </c>
      <c r="Y1460" s="262">
        <v>0.92</v>
      </c>
      <c r="Z1460" s="262" t="s">
        <v>33</v>
      </c>
      <c r="AA1460" s="262" t="s">
        <v>33</v>
      </c>
      <c r="AB1460" s="262" t="s">
        <v>33</v>
      </c>
      <c r="AC1460" s="262" t="s">
        <v>33</v>
      </c>
      <c r="AD1460" s="262">
        <v>0.92</v>
      </c>
      <c r="AE1460" s="260">
        <v>0.6</v>
      </c>
      <c r="AF1460" s="260">
        <v>0.285714285714286</v>
      </c>
      <c r="AG1460" s="260">
        <v>0.166666666666667</v>
      </c>
      <c r="AH1460" s="260">
        <v>0.140845070422535</v>
      </c>
      <c r="AI1460" s="262">
        <v>0.92</v>
      </c>
      <c r="AJ1460" s="260">
        <v>0.910216718266254</v>
      </c>
      <c r="AK1460" s="260">
        <v>0.940140845070423</v>
      </c>
      <c r="AL1460" s="260">
        <v>0.968109339407745</v>
      </c>
      <c r="AM1460" s="260">
        <v>0.964894920365658</v>
      </c>
      <c r="AN1460" s="259">
        <v>0.99</v>
      </c>
      <c r="AO1460" s="264" t="s">
        <v>33</v>
      </c>
      <c r="AP1460" s="264" t="s">
        <v>33</v>
      </c>
      <c r="AQ1460" s="264" t="s">
        <v>33</v>
      </c>
      <c r="AR1460" s="265">
        <v>1</v>
      </c>
      <c r="AS1460" s="286">
        <v>0.110069253262963</v>
      </c>
      <c r="AT1460" s="267">
        <v>0</v>
      </c>
      <c r="AU1460" s="268">
        <v>0</v>
      </c>
      <c r="AV1460" s="268">
        <v>0</v>
      </c>
      <c r="AW1460" s="268">
        <v>0.055</v>
      </c>
      <c r="AX1460" s="224"/>
      <c r="AY1460" s="222"/>
    </row>
    <row r="1461" ht="15" spans="1:51">
      <c r="A1461" s="220"/>
      <c r="B1461" s="224"/>
      <c r="C1461" s="283" t="s">
        <v>1455</v>
      </c>
      <c r="D1461" s="111" t="s">
        <v>25</v>
      </c>
      <c r="E1461" s="111" t="s">
        <v>1456</v>
      </c>
      <c r="F1461" s="290" t="s">
        <v>1502</v>
      </c>
      <c r="G1461" s="290" t="s">
        <v>1502</v>
      </c>
      <c r="H1461" s="290" t="s">
        <v>1502</v>
      </c>
      <c r="I1461" s="290" t="s">
        <v>1502</v>
      </c>
      <c r="J1461" s="259">
        <v>0.9</v>
      </c>
      <c r="K1461" s="260">
        <v>0.684210526315789</v>
      </c>
      <c r="L1461" s="260">
        <v>0.714285714285714</v>
      </c>
      <c r="M1461" s="261">
        <v>0.608695652173913</v>
      </c>
      <c r="N1461" s="261">
        <v>0.535714285714286</v>
      </c>
      <c r="O1461" s="262">
        <v>0.9</v>
      </c>
      <c r="P1461" s="263">
        <v>0.928198433420366</v>
      </c>
      <c r="Q1461" s="260">
        <v>0.960334029227557</v>
      </c>
      <c r="R1461" s="260">
        <v>0.902827429314267</v>
      </c>
      <c r="S1461" s="260">
        <v>0.923463388562266</v>
      </c>
      <c r="T1461" s="262">
        <v>0.9</v>
      </c>
      <c r="U1461" s="260">
        <v>0.748476936466493</v>
      </c>
      <c r="V1461" s="260">
        <v>0.814613778705637</v>
      </c>
      <c r="W1461" s="260">
        <v>0.74683132921677</v>
      </c>
      <c r="X1461" s="260">
        <v>0.770326028861571</v>
      </c>
      <c r="Y1461" s="262">
        <v>0.92</v>
      </c>
      <c r="Z1461" s="262" t="s">
        <v>33</v>
      </c>
      <c r="AA1461" s="262" t="s">
        <v>33</v>
      </c>
      <c r="AB1461" s="262" t="s">
        <v>33</v>
      </c>
      <c r="AC1461" s="262" t="s">
        <v>33</v>
      </c>
      <c r="AD1461" s="262">
        <v>0.92</v>
      </c>
      <c r="AE1461" s="260">
        <v>0.586206896551724</v>
      </c>
      <c r="AF1461" s="260">
        <v>0.975</v>
      </c>
      <c r="AG1461" s="260">
        <v>0.947368421052632</v>
      </c>
      <c r="AH1461" s="260">
        <v>0.827552986512524</v>
      </c>
      <c r="AI1461" s="262">
        <v>0.92</v>
      </c>
      <c r="AJ1461" s="260">
        <v>0.863794604003481</v>
      </c>
      <c r="AK1461" s="260">
        <v>0.930688935281837</v>
      </c>
      <c r="AL1461" s="260">
        <v>0.924276893077673</v>
      </c>
      <c r="AM1461" s="260">
        <v>0.910122928915019</v>
      </c>
      <c r="AN1461" s="259">
        <v>0.99</v>
      </c>
      <c r="AO1461" s="264" t="s">
        <v>33</v>
      </c>
      <c r="AP1461" s="264" t="s">
        <v>33</v>
      </c>
      <c r="AQ1461" s="264">
        <v>1</v>
      </c>
      <c r="AR1461" s="265">
        <v>1</v>
      </c>
      <c r="AS1461" s="286">
        <v>0.110069253262963</v>
      </c>
      <c r="AT1461" s="267">
        <v>0.0333333333333333</v>
      </c>
      <c r="AU1461" s="268">
        <v>0.05</v>
      </c>
      <c r="AV1461" s="268">
        <v>0.0357142857142857</v>
      </c>
      <c r="AW1461" s="268">
        <v>0.0764587525150905</v>
      </c>
      <c r="AX1461" s="224"/>
      <c r="AY1461" s="222"/>
    </row>
    <row r="1462" ht="15" spans="1:51">
      <c r="A1462" s="220"/>
      <c r="B1462" s="224"/>
      <c r="C1462" s="283" t="s">
        <v>1455</v>
      </c>
      <c r="D1462" s="111" t="s">
        <v>25</v>
      </c>
      <c r="E1462" s="111" t="s">
        <v>1456</v>
      </c>
      <c r="F1462" s="290" t="s">
        <v>1503</v>
      </c>
      <c r="G1462" s="290" t="s">
        <v>1503</v>
      </c>
      <c r="H1462" s="290" t="s">
        <v>1503</v>
      </c>
      <c r="I1462" s="290" t="s">
        <v>1503</v>
      </c>
      <c r="J1462" s="259">
        <v>0.9</v>
      </c>
      <c r="K1462" s="260">
        <v>0.961538461538462</v>
      </c>
      <c r="L1462" s="260">
        <v>1</v>
      </c>
      <c r="M1462" s="261">
        <v>1</v>
      </c>
      <c r="N1462" s="261">
        <v>0.99468085106383</v>
      </c>
      <c r="O1462" s="262">
        <v>0.9</v>
      </c>
      <c r="P1462" s="263">
        <v>0.961822660098522</v>
      </c>
      <c r="Q1462" s="260">
        <v>0.931972789115646</v>
      </c>
      <c r="R1462" s="260">
        <v>0.961611076148521</v>
      </c>
      <c r="S1462" s="260">
        <v>0.968768991829293</v>
      </c>
      <c r="T1462" s="262">
        <v>0.9</v>
      </c>
      <c r="U1462" s="260">
        <v>0.854679802955665</v>
      </c>
      <c r="V1462" s="260">
        <v>0.817687074829932</v>
      </c>
      <c r="W1462" s="260">
        <v>0.859660163624921</v>
      </c>
      <c r="X1462" s="260">
        <v>0.854244040786008</v>
      </c>
      <c r="Y1462" s="262">
        <v>0.92</v>
      </c>
      <c r="Z1462" s="262">
        <v>0.8936</v>
      </c>
      <c r="AA1462" s="262">
        <v>0.88135593220339</v>
      </c>
      <c r="AB1462" s="262">
        <v>0.914709517923362</v>
      </c>
      <c r="AC1462" s="262">
        <v>0.905522138302203</v>
      </c>
      <c r="AD1462" s="262">
        <v>0.92</v>
      </c>
      <c r="AE1462" s="260">
        <v>1</v>
      </c>
      <c r="AF1462" s="260">
        <v>0.966666666666667</v>
      </c>
      <c r="AG1462" s="260">
        <v>0.956521739130435</v>
      </c>
      <c r="AH1462" s="260">
        <v>0.9149377593361</v>
      </c>
      <c r="AI1462" s="262">
        <v>0.92</v>
      </c>
      <c r="AJ1462" s="260">
        <v>0.912221144519884</v>
      </c>
      <c r="AK1462" s="260">
        <v>0.924537731134433</v>
      </c>
      <c r="AL1462" s="260">
        <v>0.946205170975813</v>
      </c>
      <c r="AM1462" s="260">
        <v>0.933945486178233</v>
      </c>
      <c r="AN1462" s="259">
        <v>0.99</v>
      </c>
      <c r="AO1462" s="264">
        <v>1</v>
      </c>
      <c r="AP1462" s="264">
        <v>1</v>
      </c>
      <c r="AQ1462" s="264">
        <v>1</v>
      </c>
      <c r="AR1462" s="265">
        <v>1</v>
      </c>
      <c r="AS1462" s="286">
        <v>0.110069253262963</v>
      </c>
      <c r="AT1462" s="267">
        <v>0</v>
      </c>
      <c r="AU1462" s="268">
        <v>0</v>
      </c>
      <c r="AV1462" s="268">
        <v>0</v>
      </c>
      <c r="AW1462" s="268">
        <v>0.0549450549450549</v>
      </c>
      <c r="AX1462" s="224"/>
      <c r="AY1462" s="222"/>
    </row>
    <row r="1463" ht="15" spans="1:51">
      <c r="A1463" s="220"/>
      <c r="B1463" s="224"/>
      <c r="C1463" s="283" t="s">
        <v>1455</v>
      </c>
      <c r="D1463" s="111" t="s">
        <v>25</v>
      </c>
      <c r="E1463" s="111" t="s">
        <v>1456</v>
      </c>
      <c r="F1463" s="290" t="s">
        <v>1504</v>
      </c>
      <c r="G1463" s="290" t="s">
        <v>1504</v>
      </c>
      <c r="H1463" s="290" t="s">
        <v>1504</v>
      </c>
      <c r="I1463" s="290" t="s">
        <v>1504</v>
      </c>
      <c r="J1463" s="259">
        <v>0.9</v>
      </c>
      <c r="K1463" s="260">
        <v>0.766666666666667</v>
      </c>
      <c r="L1463" s="260">
        <v>0.807692307692308</v>
      </c>
      <c r="M1463" s="261">
        <v>0.925925925925926</v>
      </c>
      <c r="N1463" s="261">
        <v>0.824088748019017</v>
      </c>
      <c r="O1463" s="262">
        <v>0.9</v>
      </c>
      <c r="P1463" s="263">
        <v>0.903660886319846</v>
      </c>
      <c r="Q1463" s="260">
        <v>0.978260869565217</v>
      </c>
      <c r="R1463" s="260">
        <v>0.937101185050137</v>
      </c>
      <c r="S1463" s="260">
        <v>0.942535463434789</v>
      </c>
      <c r="T1463" s="262">
        <v>0.9</v>
      </c>
      <c r="U1463" s="260">
        <v>0.761078998073218</v>
      </c>
      <c r="V1463" s="260">
        <v>0.908695652173913</v>
      </c>
      <c r="W1463" s="260">
        <v>0.772105742935278</v>
      </c>
      <c r="X1463" s="260">
        <v>0.803298443740532</v>
      </c>
      <c r="Y1463" s="262">
        <v>0.92</v>
      </c>
      <c r="Z1463" s="262" t="s">
        <v>33</v>
      </c>
      <c r="AA1463" s="262" t="s">
        <v>33</v>
      </c>
      <c r="AB1463" s="262" t="s">
        <v>33</v>
      </c>
      <c r="AC1463" s="262" t="s">
        <v>33</v>
      </c>
      <c r="AD1463" s="262">
        <v>0.92</v>
      </c>
      <c r="AE1463" s="260">
        <v>1</v>
      </c>
      <c r="AF1463" s="260">
        <v>1</v>
      </c>
      <c r="AG1463" s="260">
        <v>1</v>
      </c>
      <c r="AH1463" s="260">
        <v>0.957317073170732</v>
      </c>
      <c r="AI1463" s="262">
        <v>0.92</v>
      </c>
      <c r="AJ1463" s="260">
        <v>0.84393063583815</v>
      </c>
      <c r="AK1463" s="260">
        <v>0.960869565217391</v>
      </c>
      <c r="AL1463" s="260">
        <v>0.938924339106655</v>
      </c>
      <c r="AM1463" s="260">
        <v>0.928214839042865</v>
      </c>
      <c r="AN1463" s="259">
        <v>0.99</v>
      </c>
      <c r="AO1463" s="264">
        <v>1</v>
      </c>
      <c r="AP1463" s="264" t="s">
        <v>33</v>
      </c>
      <c r="AQ1463" s="264">
        <v>1</v>
      </c>
      <c r="AR1463" s="265">
        <v>1</v>
      </c>
      <c r="AS1463" s="286">
        <v>0.110069253262963</v>
      </c>
      <c r="AT1463" s="267">
        <v>0.285714285714286</v>
      </c>
      <c r="AU1463" s="268">
        <v>0.2</v>
      </c>
      <c r="AV1463" s="268">
        <v>0.0952380952380952</v>
      </c>
      <c r="AW1463" s="268">
        <v>0.178391959798995</v>
      </c>
      <c r="AX1463" s="224"/>
      <c r="AY1463" s="222"/>
    </row>
    <row r="1464" ht="15" spans="1:51">
      <c r="A1464" s="220"/>
      <c r="B1464" s="224"/>
      <c r="C1464" s="283" t="s">
        <v>1455</v>
      </c>
      <c r="D1464" s="111" t="s">
        <v>25</v>
      </c>
      <c r="E1464" s="111" t="s">
        <v>1456</v>
      </c>
      <c r="F1464" s="290" t="s">
        <v>1505</v>
      </c>
      <c r="G1464" s="290" t="s">
        <v>1505</v>
      </c>
      <c r="H1464" s="290" t="s">
        <v>1505</v>
      </c>
      <c r="I1464" s="290" t="s">
        <v>1505</v>
      </c>
      <c r="J1464" s="259">
        <v>0.9</v>
      </c>
      <c r="K1464" s="260">
        <v>1</v>
      </c>
      <c r="L1464" s="260">
        <v>1</v>
      </c>
      <c r="M1464" s="261">
        <v>1</v>
      </c>
      <c r="N1464" s="261">
        <v>0.936893203883495</v>
      </c>
      <c r="O1464" s="262">
        <v>0.9</v>
      </c>
      <c r="P1464" s="263" t="s">
        <v>33</v>
      </c>
      <c r="Q1464" s="260" t="s">
        <v>33</v>
      </c>
      <c r="R1464" s="260">
        <v>1</v>
      </c>
      <c r="S1464" s="260">
        <v>0.8</v>
      </c>
      <c r="T1464" s="262">
        <v>0.9</v>
      </c>
      <c r="U1464" s="260" t="s">
        <v>33</v>
      </c>
      <c r="V1464" s="260" t="s">
        <v>33</v>
      </c>
      <c r="W1464" s="260">
        <v>0</v>
      </c>
      <c r="X1464" s="260">
        <v>0.1</v>
      </c>
      <c r="Y1464" s="262">
        <v>0.92</v>
      </c>
      <c r="Z1464" s="262" t="s">
        <v>33</v>
      </c>
      <c r="AA1464" s="262" t="s">
        <v>33</v>
      </c>
      <c r="AB1464" s="262" t="s">
        <v>33</v>
      </c>
      <c r="AC1464" s="262">
        <v>0</v>
      </c>
      <c r="AD1464" s="262">
        <v>0.92</v>
      </c>
      <c r="AE1464" s="260">
        <v>0.954545454545455</v>
      </c>
      <c r="AF1464" s="260">
        <v>1</v>
      </c>
      <c r="AG1464" s="260">
        <v>0.8</v>
      </c>
      <c r="AH1464" s="260">
        <v>0.701960784313725</v>
      </c>
      <c r="AI1464" s="262">
        <v>0.92</v>
      </c>
      <c r="AJ1464" s="260">
        <v>0.890965732087227</v>
      </c>
      <c r="AK1464" s="260">
        <v>0.863731656184486</v>
      </c>
      <c r="AL1464" s="260">
        <v>0.827794561933535</v>
      </c>
      <c r="AM1464" s="260">
        <v>0.396436525612472</v>
      </c>
      <c r="AN1464" s="259">
        <v>0.99</v>
      </c>
      <c r="AO1464" s="264">
        <v>1</v>
      </c>
      <c r="AP1464" s="264">
        <v>1</v>
      </c>
      <c r="AQ1464" s="264">
        <v>1</v>
      </c>
      <c r="AR1464" s="265">
        <v>1</v>
      </c>
      <c r="AS1464" s="286">
        <v>0.110069253262963</v>
      </c>
      <c r="AT1464" s="267">
        <v>0.2</v>
      </c>
      <c r="AU1464" s="268">
        <v>0.2</v>
      </c>
      <c r="AV1464" s="268">
        <v>0.0707964601769911</v>
      </c>
      <c r="AW1464" s="268">
        <v>0.12878093492209</v>
      </c>
      <c r="AX1464" s="224"/>
      <c r="AY1464" s="222"/>
    </row>
    <row r="1465" ht="15" spans="1:51">
      <c r="A1465" s="220"/>
      <c r="B1465" s="224"/>
      <c r="C1465" s="283" t="s">
        <v>1455</v>
      </c>
      <c r="D1465" s="111" t="s">
        <v>25</v>
      </c>
      <c r="E1465" s="111" t="s">
        <v>1456</v>
      </c>
      <c r="F1465" s="290" t="s">
        <v>1506</v>
      </c>
      <c r="G1465" s="290" t="s">
        <v>1506</v>
      </c>
      <c r="H1465" s="290" t="s">
        <v>1506</v>
      </c>
      <c r="I1465" s="290" t="s">
        <v>1506</v>
      </c>
      <c r="J1465" s="259">
        <v>0.9</v>
      </c>
      <c r="K1465" s="260">
        <v>1</v>
      </c>
      <c r="L1465" s="260">
        <v>1</v>
      </c>
      <c r="M1465" s="261">
        <v>1</v>
      </c>
      <c r="N1465" s="261">
        <v>0.938931297709924</v>
      </c>
      <c r="O1465" s="262">
        <v>0.9</v>
      </c>
      <c r="P1465" s="263">
        <v>0.998449612403101</v>
      </c>
      <c r="Q1465" s="260">
        <v>0.970588235294118</v>
      </c>
      <c r="R1465" s="260">
        <v>0.991150442477876</v>
      </c>
      <c r="S1465" s="260">
        <v>0.957913588538169</v>
      </c>
      <c r="T1465" s="262">
        <v>0.9</v>
      </c>
      <c r="U1465" s="260">
        <v>0.316279069767442</v>
      </c>
      <c r="V1465" s="260">
        <v>0.441176470588235</v>
      </c>
      <c r="W1465" s="260">
        <v>0.265486725663717</v>
      </c>
      <c r="X1465" s="260">
        <v>0.539511976718155</v>
      </c>
      <c r="Y1465" s="262">
        <v>0.92</v>
      </c>
      <c r="Z1465" s="262" t="s">
        <v>33</v>
      </c>
      <c r="AA1465" s="262">
        <v>1</v>
      </c>
      <c r="AB1465" s="262" t="s">
        <v>33</v>
      </c>
      <c r="AC1465" s="262">
        <v>1</v>
      </c>
      <c r="AD1465" s="262">
        <v>0.92</v>
      </c>
      <c r="AE1465" s="260" t="s">
        <v>33</v>
      </c>
      <c r="AF1465" s="260">
        <v>0</v>
      </c>
      <c r="AG1465" s="260">
        <v>0</v>
      </c>
      <c r="AH1465" s="260">
        <v>0.225806451612903</v>
      </c>
      <c r="AI1465" s="262">
        <v>0.92</v>
      </c>
      <c r="AJ1465" s="260">
        <v>0.365891472868217</v>
      </c>
      <c r="AK1465" s="260">
        <v>0.514563106796116</v>
      </c>
      <c r="AL1465" s="260">
        <v>0.327433628318584</v>
      </c>
      <c r="AM1465" s="260">
        <v>0.589497206703911</v>
      </c>
      <c r="AN1465" s="259">
        <v>0.99</v>
      </c>
      <c r="AO1465" s="264" t="s">
        <v>33</v>
      </c>
      <c r="AP1465" s="264">
        <v>1</v>
      </c>
      <c r="AQ1465" s="264" t="s">
        <v>33</v>
      </c>
      <c r="AR1465" s="265">
        <v>1</v>
      </c>
      <c r="AS1465" s="286">
        <v>0.110069253262963</v>
      </c>
      <c r="AT1465" s="267">
        <v>0.0178571428571429</v>
      </c>
      <c r="AU1465" s="268">
        <v>0.0377358490566038</v>
      </c>
      <c r="AV1465" s="268">
        <v>0.129032258064516</v>
      </c>
      <c r="AW1465" s="268">
        <v>0.0519366197183099</v>
      </c>
      <c r="AX1465" s="224"/>
      <c r="AY1465" s="222"/>
    </row>
    <row r="1466" ht="15" spans="1:51">
      <c r="A1466" s="220"/>
      <c r="B1466" s="224"/>
      <c r="C1466" s="283" t="s">
        <v>1455</v>
      </c>
      <c r="D1466" s="111" t="s">
        <v>25</v>
      </c>
      <c r="E1466" s="111" t="s">
        <v>1456</v>
      </c>
      <c r="F1466" s="290" t="s">
        <v>1507</v>
      </c>
      <c r="G1466" s="290" t="s">
        <v>1507</v>
      </c>
      <c r="H1466" s="290" t="s">
        <v>1507</v>
      </c>
      <c r="I1466" s="290" t="s">
        <v>1507</v>
      </c>
      <c r="J1466" s="259">
        <v>0.9</v>
      </c>
      <c r="K1466" s="260">
        <v>0.863636363636364</v>
      </c>
      <c r="L1466" s="260">
        <v>0.857142857142857</v>
      </c>
      <c r="M1466" s="261">
        <v>0.9</v>
      </c>
      <c r="N1466" s="261">
        <v>0.835789473684211</v>
      </c>
      <c r="O1466" s="262">
        <v>0.9</v>
      </c>
      <c r="P1466" s="263" t="s">
        <v>33</v>
      </c>
      <c r="Q1466" s="260">
        <v>0</v>
      </c>
      <c r="R1466" s="260" t="s">
        <v>33</v>
      </c>
      <c r="S1466" s="260">
        <v>0</v>
      </c>
      <c r="T1466" s="262">
        <v>0.9</v>
      </c>
      <c r="U1466" s="260" t="s">
        <v>33</v>
      </c>
      <c r="V1466" s="260">
        <v>0</v>
      </c>
      <c r="W1466" s="260" t="s">
        <v>33</v>
      </c>
      <c r="X1466" s="260">
        <v>0.5</v>
      </c>
      <c r="Y1466" s="262">
        <v>0.92</v>
      </c>
      <c r="Z1466" s="262" t="s">
        <v>33</v>
      </c>
      <c r="AA1466" s="262" t="s">
        <v>33</v>
      </c>
      <c r="AB1466" s="262" t="s">
        <v>33</v>
      </c>
      <c r="AC1466" s="262" t="s">
        <v>33</v>
      </c>
      <c r="AD1466" s="262">
        <v>0.92</v>
      </c>
      <c r="AE1466" s="260">
        <v>0</v>
      </c>
      <c r="AF1466" s="260">
        <v>0.166666666666667</v>
      </c>
      <c r="AG1466" s="260">
        <v>0</v>
      </c>
      <c r="AH1466" s="260">
        <v>0.179347826086957</v>
      </c>
      <c r="AI1466" s="262">
        <v>0.92</v>
      </c>
      <c r="AJ1466" s="260">
        <v>0.85353299017314</v>
      </c>
      <c r="AK1466" s="260">
        <v>0.883116883116883</v>
      </c>
      <c r="AL1466" s="260">
        <v>0.916243654822335</v>
      </c>
      <c r="AM1466" s="260">
        <v>0.929891435464415</v>
      </c>
      <c r="AN1466" s="259">
        <v>0.99</v>
      </c>
      <c r="AO1466" s="264">
        <v>1</v>
      </c>
      <c r="AP1466" s="264">
        <v>1</v>
      </c>
      <c r="AQ1466" s="264">
        <v>1</v>
      </c>
      <c r="AR1466" s="265">
        <v>1</v>
      </c>
      <c r="AS1466" s="286">
        <v>0.110069253262963</v>
      </c>
      <c r="AT1466" s="267">
        <v>0.115384615384615</v>
      </c>
      <c r="AU1466" s="268">
        <v>0.0434782608695652</v>
      </c>
      <c r="AV1466" s="268">
        <v>0.0526315789473684</v>
      </c>
      <c r="AW1466" s="268">
        <v>0.0728813559322034</v>
      </c>
      <c r="AX1466" s="224"/>
      <c r="AY1466" s="222"/>
    </row>
    <row r="1467" ht="15" spans="1:51">
      <c r="A1467" s="220"/>
      <c r="B1467" s="224"/>
      <c r="C1467" s="283" t="s">
        <v>1455</v>
      </c>
      <c r="D1467" s="111" t="s">
        <v>25</v>
      </c>
      <c r="E1467" s="111" t="s">
        <v>1456</v>
      </c>
      <c r="F1467" s="290" t="s">
        <v>1508</v>
      </c>
      <c r="G1467" s="290" t="s">
        <v>1508</v>
      </c>
      <c r="H1467" s="290" t="s">
        <v>1508</v>
      </c>
      <c r="I1467" s="290" t="s">
        <v>1508</v>
      </c>
      <c r="J1467" s="259">
        <v>0.9</v>
      </c>
      <c r="K1467" s="260">
        <v>0.666666666666667</v>
      </c>
      <c r="L1467" s="260">
        <v>0.764705882352941</v>
      </c>
      <c r="M1467" s="261">
        <v>0.75</v>
      </c>
      <c r="N1467" s="261">
        <v>0.758208955223881</v>
      </c>
      <c r="O1467" s="262">
        <v>0.9</v>
      </c>
      <c r="P1467" s="263" t="s">
        <v>33</v>
      </c>
      <c r="Q1467" s="260" t="s">
        <v>33</v>
      </c>
      <c r="R1467" s="260" t="s">
        <v>33</v>
      </c>
      <c r="S1467" s="260" t="s">
        <v>33</v>
      </c>
      <c r="T1467" s="262">
        <v>0.9</v>
      </c>
      <c r="U1467" s="260" t="s">
        <v>33</v>
      </c>
      <c r="V1467" s="260" t="s">
        <v>33</v>
      </c>
      <c r="W1467" s="260" t="s">
        <v>33</v>
      </c>
      <c r="X1467" s="260" t="s">
        <v>33</v>
      </c>
      <c r="Y1467" s="262">
        <v>0.92</v>
      </c>
      <c r="Z1467" s="262" t="s">
        <v>33</v>
      </c>
      <c r="AA1467" s="262" t="s">
        <v>33</v>
      </c>
      <c r="AB1467" s="262" t="s">
        <v>33</v>
      </c>
      <c r="AC1467" s="262" t="s">
        <v>33</v>
      </c>
      <c r="AD1467" s="262">
        <v>0.92</v>
      </c>
      <c r="AE1467" s="260">
        <v>0.285714285714286</v>
      </c>
      <c r="AF1467" s="260">
        <v>0.789473684210526</v>
      </c>
      <c r="AG1467" s="260">
        <v>0</v>
      </c>
      <c r="AH1467" s="260">
        <v>0.271889400921659</v>
      </c>
      <c r="AI1467" s="262">
        <v>0.92</v>
      </c>
      <c r="AJ1467" s="260">
        <v>0.914285714285714</v>
      </c>
      <c r="AK1467" s="260">
        <v>0.958076448828607</v>
      </c>
      <c r="AL1467" s="260">
        <v>0.905191873589165</v>
      </c>
      <c r="AM1467" s="260">
        <v>0.757583110895414</v>
      </c>
      <c r="AN1467" s="259">
        <v>0.99</v>
      </c>
      <c r="AO1467" s="264" t="s">
        <v>33</v>
      </c>
      <c r="AP1467" s="264" t="s">
        <v>33</v>
      </c>
      <c r="AQ1467" s="264" t="s">
        <v>33</v>
      </c>
      <c r="AR1467" s="265">
        <v>1</v>
      </c>
      <c r="AS1467" s="286">
        <v>0.110069253262963</v>
      </c>
      <c r="AT1467" s="267">
        <v>0.2</v>
      </c>
      <c r="AU1467" s="268">
        <v>0.125</v>
      </c>
      <c r="AV1467" s="268">
        <v>0.0672268907563025</v>
      </c>
      <c r="AW1467" s="268">
        <v>0.0952643171806167</v>
      </c>
      <c r="AX1467" s="224"/>
      <c r="AY1467" s="222"/>
    </row>
    <row r="1468" ht="15" spans="1:51">
      <c r="A1468" s="220"/>
      <c r="B1468" s="224"/>
      <c r="C1468" s="283" t="s">
        <v>1455</v>
      </c>
      <c r="D1468" s="111" t="s">
        <v>25</v>
      </c>
      <c r="E1468" s="111" t="s">
        <v>1456</v>
      </c>
      <c r="F1468" s="290" t="s">
        <v>1509</v>
      </c>
      <c r="G1468" s="290" t="s">
        <v>1509</v>
      </c>
      <c r="H1468" s="290" t="s">
        <v>1509</v>
      </c>
      <c r="I1468" s="290" t="s">
        <v>1509</v>
      </c>
      <c r="J1468" s="259">
        <v>0.9</v>
      </c>
      <c r="K1468" s="260">
        <v>1</v>
      </c>
      <c r="L1468" s="260">
        <v>0.916666666666667</v>
      </c>
      <c r="M1468" s="261">
        <v>1</v>
      </c>
      <c r="N1468" s="261">
        <v>0.948207171314741</v>
      </c>
      <c r="O1468" s="262">
        <v>0.9</v>
      </c>
      <c r="P1468" s="263" t="s">
        <v>33</v>
      </c>
      <c r="Q1468" s="260" t="s">
        <v>33</v>
      </c>
      <c r="R1468" s="260" t="s">
        <v>33</v>
      </c>
      <c r="S1468" s="260">
        <v>0.5</v>
      </c>
      <c r="T1468" s="262">
        <v>0.9</v>
      </c>
      <c r="U1468" s="260" t="s">
        <v>33</v>
      </c>
      <c r="V1468" s="260" t="s">
        <v>33</v>
      </c>
      <c r="W1468" s="260" t="s">
        <v>33</v>
      </c>
      <c r="X1468" s="260">
        <v>1</v>
      </c>
      <c r="Y1468" s="262">
        <v>0.92</v>
      </c>
      <c r="Z1468" s="262">
        <v>0</v>
      </c>
      <c r="AA1468" s="262" t="s">
        <v>33</v>
      </c>
      <c r="AB1468" s="262" t="s">
        <v>33</v>
      </c>
      <c r="AC1468" s="262">
        <v>0</v>
      </c>
      <c r="AD1468" s="262">
        <v>0.92</v>
      </c>
      <c r="AE1468" s="260">
        <v>0.285714285714286</v>
      </c>
      <c r="AF1468" s="260">
        <v>0.870967741935484</v>
      </c>
      <c r="AG1468" s="260">
        <v>0.9</v>
      </c>
      <c r="AH1468" s="260">
        <v>0.735159817351598</v>
      </c>
      <c r="AI1468" s="262">
        <v>0.92</v>
      </c>
      <c r="AJ1468" s="260">
        <v>0.786096256684492</v>
      </c>
      <c r="AK1468" s="260">
        <v>0.754901960784314</v>
      </c>
      <c r="AL1468" s="260">
        <v>0.640625</v>
      </c>
      <c r="AM1468" s="260">
        <v>0.749191414289915</v>
      </c>
      <c r="AN1468" s="259">
        <v>0.99</v>
      </c>
      <c r="AO1468" s="264">
        <v>1</v>
      </c>
      <c r="AP1468" s="264">
        <v>1</v>
      </c>
      <c r="AQ1468" s="264">
        <v>1</v>
      </c>
      <c r="AR1468" s="265">
        <v>1</v>
      </c>
      <c r="AS1468" s="286">
        <v>0.110069253262963</v>
      </c>
      <c r="AT1468" s="267">
        <v>0.181818181818182</v>
      </c>
      <c r="AU1468" s="268">
        <v>0.0151515151515152</v>
      </c>
      <c r="AV1468" s="268">
        <v>0.102564102564103</v>
      </c>
      <c r="AW1468" s="268">
        <v>0.109125117591722</v>
      </c>
      <c r="AX1468" s="224"/>
      <c r="AY1468" s="222"/>
    </row>
    <row r="1469" ht="15" spans="1:51">
      <c r="A1469" s="220"/>
      <c r="B1469" s="224"/>
      <c r="C1469" s="283" t="s">
        <v>1455</v>
      </c>
      <c r="D1469" s="111" t="s">
        <v>25</v>
      </c>
      <c r="E1469" s="111" t="s">
        <v>1456</v>
      </c>
      <c r="F1469" s="290" t="s">
        <v>1510</v>
      </c>
      <c r="G1469" s="290" t="s">
        <v>1510</v>
      </c>
      <c r="H1469" s="290" t="s">
        <v>1510</v>
      </c>
      <c r="I1469" s="290" t="s">
        <v>1510</v>
      </c>
      <c r="J1469" s="259">
        <v>0.9</v>
      </c>
      <c r="K1469" s="260">
        <v>0.923076923076923</v>
      </c>
      <c r="L1469" s="260">
        <v>1</v>
      </c>
      <c r="M1469" s="261">
        <v>1</v>
      </c>
      <c r="N1469" s="261">
        <v>0.966216216216216</v>
      </c>
      <c r="O1469" s="262">
        <v>0.9</v>
      </c>
      <c r="P1469" s="263">
        <v>1</v>
      </c>
      <c r="Q1469" s="260">
        <v>0.995121951219512</v>
      </c>
      <c r="R1469" s="260">
        <v>1</v>
      </c>
      <c r="S1469" s="260">
        <v>0.995406646852202</v>
      </c>
      <c r="T1469" s="262">
        <v>0.9</v>
      </c>
      <c r="U1469" s="260">
        <v>0.658627087198516</v>
      </c>
      <c r="V1469" s="260">
        <v>0.785365853658537</v>
      </c>
      <c r="W1469" s="260">
        <v>0.917808219178082</v>
      </c>
      <c r="X1469" s="260">
        <v>0.939926146086643</v>
      </c>
      <c r="Y1469" s="262">
        <v>0.92</v>
      </c>
      <c r="Z1469" s="262" t="s">
        <v>33</v>
      </c>
      <c r="AA1469" s="262" t="s">
        <v>33</v>
      </c>
      <c r="AB1469" s="262" t="s">
        <v>33</v>
      </c>
      <c r="AC1469" s="262" t="s">
        <v>33</v>
      </c>
      <c r="AD1469" s="262">
        <v>0.92</v>
      </c>
      <c r="AE1469" s="260">
        <v>0.928571428571429</v>
      </c>
      <c r="AF1469" s="260">
        <v>0.84</v>
      </c>
      <c r="AG1469" s="260">
        <v>0.886792452830189</v>
      </c>
      <c r="AH1469" s="260">
        <v>0.691629955947137</v>
      </c>
      <c r="AI1469" s="262">
        <v>0.92</v>
      </c>
      <c r="AJ1469" s="260">
        <v>0.703153988868275</v>
      </c>
      <c r="AK1469" s="260">
        <v>0.84390243902439</v>
      </c>
      <c r="AL1469" s="260">
        <v>0.958904109589041</v>
      </c>
      <c r="AM1469" s="260">
        <v>0.964790634849167</v>
      </c>
      <c r="AN1469" s="259">
        <v>0.99</v>
      </c>
      <c r="AO1469" s="264">
        <v>1</v>
      </c>
      <c r="AP1469" s="264">
        <v>1</v>
      </c>
      <c r="AQ1469" s="264">
        <v>1</v>
      </c>
      <c r="AR1469" s="265">
        <v>1</v>
      </c>
      <c r="AS1469" s="286">
        <v>0.110069253262963</v>
      </c>
      <c r="AT1469" s="267">
        <v>0.0454545454545455</v>
      </c>
      <c r="AU1469" s="268">
        <v>0.393939393939394</v>
      </c>
      <c r="AV1469" s="268">
        <v>0.0638297872340425</v>
      </c>
      <c r="AW1469" s="268">
        <v>0.0979706088173548</v>
      </c>
      <c r="AX1469" s="224"/>
      <c r="AY1469" s="222"/>
    </row>
    <row r="1470" ht="15" spans="1:51">
      <c r="A1470" s="220"/>
      <c r="B1470" s="224"/>
      <c r="C1470" s="283" t="s">
        <v>1455</v>
      </c>
      <c r="D1470" s="111" t="s">
        <v>25</v>
      </c>
      <c r="E1470" s="111" t="s">
        <v>1456</v>
      </c>
      <c r="F1470" s="290" t="s">
        <v>1511</v>
      </c>
      <c r="G1470" s="290" t="s">
        <v>1511</v>
      </c>
      <c r="H1470" s="290" t="s">
        <v>1511</v>
      </c>
      <c r="I1470" s="290" t="s">
        <v>1511</v>
      </c>
      <c r="J1470" s="259">
        <v>0.9</v>
      </c>
      <c r="K1470" s="260">
        <v>0.966666666666667</v>
      </c>
      <c r="L1470" s="260">
        <v>0.96969696969697</v>
      </c>
      <c r="M1470" s="261">
        <v>1</v>
      </c>
      <c r="N1470" s="261">
        <v>0.97752808988764</v>
      </c>
      <c r="O1470" s="262">
        <v>0.9</v>
      </c>
      <c r="P1470" s="263">
        <v>0.996828143021915</v>
      </c>
      <c r="Q1470" s="260">
        <v>0.998005129666572</v>
      </c>
      <c r="R1470" s="260">
        <v>0.997732940376332</v>
      </c>
      <c r="S1470" s="260">
        <v>0.995289789434078</v>
      </c>
      <c r="T1470" s="262">
        <v>0.9</v>
      </c>
      <c r="U1470" s="260">
        <v>0.939446366782007</v>
      </c>
      <c r="V1470" s="260">
        <v>0.940723852949558</v>
      </c>
      <c r="W1470" s="260">
        <v>0.87916572205849</v>
      </c>
      <c r="X1470" s="260">
        <v>0.924971083766496</v>
      </c>
      <c r="Y1470" s="262">
        <v>0.92</v>
      </c>
      <c r="Z1470" s="262" t="s">
        <v>33</v>
      </c>
      <c r="AA1470" s="262" t="s">
        <v>33</v>
      </c>
      <c r="AB1470" s="262" t="s">
        <v>33</v>
      </c>
      <c r="AC1470" s="262" t="s">
        <v>33</v>
      </c>
      <c r="AD1470" s="262">
        <v>0.92</v>
      </c>
      <c r="AE1470" s="260">
        <v>0.981481481481482</v>
      </c>
      <c r="AF1470" s="260">
        <v>1</v>
      </c>
      <c r="AG1470" s="260">
        <v>1</v>
      </c>
      <c r="AH1470" s="260">
        <v>0.997289972899729</v>
      </c>
      <c r="AI1470" s="262">
        <v>0.92</v>
      </c>
      <c r="AJ1470" s="260">
        <v>0.976643598615917</v>
      </c>
      <c r="AK1470" s="260">
        <v>0.984895981761186</v>
      </c>
      <c r="AL1470" s="260">
        <v>0.984810700521424</v>
      </c>
      <c r="AM1470" s="260">
        <v>0.983779038169428</v>
      </c>
      <c r="AN1470" s="259">
        <v>0.99</v>
      </c>
      <c r="AO1470" s="264">
        <v>1</v>
      </c>
      <c r="AP1470" s="264">
        <v>1</v>
      </c>
      <c r="AQ1470" s="264">
        <v>1</v>
      </c>
      <c r="AR1470" s="265">
        <v>1</v>
      </c>
      <c r="AS1470" s="286">
        <v>0.110069253262963</v>
      </c>
      <c r="AT1470" s="267">
        <v>0</v>
      </c>
      <c r="AU1470" s="268">
        <v>0.142857142857143</v>
      </c>
      <c r="AV1470" s="268">
        <v>0.153846153846154</v>
      </c>
      <c r="AW1470" s="268">
        <v>0.0607734806629834</v>
      </c>
      <c r="AX1470" s="224"/>
      <c r="AY1470" s="222"/>
    </row>
    <row r="1471" ht="15" spans="1:51">
      <c r="A1471" s="220"/>
      <c r="B1471" s="224"/>
      <c r="C1471" s="283" t="s">
        <v>1455</v>
      </c>
      <c r="D1471" s="111" t="s">
        <v>25</v>
      </c>
      <c r="E1471" s="111" t="s">
        <v>1456</v>
      </c>
      <c r="F1471" s="290" t="s">
        <v>1512</v>
      </c>
      <c r="G1471" s="290" t="s">
        <v>1512</v>
      </c>
      <c r="H1471" s="290" t="s">
        <v>1512</v>
      </c>
      <c r="I1471" s="290" t="s">
        <v>1512</v>
      </c>
      <c r="J1471" s="259">
        <v>0.9</v>
      </c>
      <c r="K1471" s="260">
        <v>0.363636363636364</v>
      </c>
      <c r="L1471" s="260">
        <v>0.6</v>
      </c>
      <c r="M1471" s="261">
        <v>0.583333333333333</v>
      </c>
      <c r="N1471" s="261">
        <v>0.48780487804878</v>
      </c>
      <c r="O1471" s="262">
        <v>0.9</v>
      </c>
      <c r="P1471" s="263">
        <v>0.903448275862069</v>
      </c>
      <c r="Q1471" s="260">
        <v>0.847826086956522</v>
      </c>
      <c r="R1471" s="260">
        <v>0.978125</v>
      </c>
      <c r="S1471" s="260">
        <v>0.856052344601963</v>
      </c>
      <c r="T1471" s="262">
        <v>0.9</v>
      </c>
      <c r="U1471" s="260">
        <v>0.879310344827586</v>
      </c>
      <c r="V1471" s="260">
        <v>0.949604743083004</v>
      </c>
      <c r="W1471" s="260">
        <v>0.940625</v>
      </c>
      <c r="X1471" s="260">
        <v>0.947527102444031</v>
      </c>
      <c r="Y1471" s="262">
        <v>0.92</v>
      </c>
      <c r="Z1471" s="262" t="s">
        <v>33</v>
      </c>
      <c r="AA1471" s="262" t="s">
        <v>33</v>
      </c>
      <c r="AB1471" s="262" t="s">
        <v>33</v>
      </c>
      <c r="AC1471" s="262" t="s">
        <v>33</v>
      </c>
      <c r="AD1471" s="262">
        <v>0.92</v>
      </c>
      <c r="AE1471" s="260">
        <v>0</v>
      </c>
      <c r="AF1471" s="260">
        <v>1</v>
      </c>
      <c r="AG1471" s="260">
        <v>0</v>
      </c>
      <c r="AH1471" s="260">
        <v>0.698795180722892</v>
      </c>
      <c r="AI1471" s="262">
        <v>0.92</v>
      </c>
      <c r="AJ1471" s="260">
        <v>0.893103448275862</v>
      </c>
      <c r="AK1471" s="260">
        <v>0.971343873517787</v>
      </c>
      <c r="AL1471" s="260">
        <v>0.96583850931677</v>
      </c>
      <c r="AM1471" s="260">
        <v>0.97014734144779</v>
      </c>
      <c r="AN1471" s="259">
        <v>0.99</v>
      </c>
      <c r="AO1471" s="264" t="s">
        <v>33</v>
      </c>
      <c r="AP1471" s="264" t="s">
        <v>33</v>
      </c>
      <c r="AQ1471" s="264">
        <v>1</v>
      </c>
      <c r="AR1471" s="265">
        <v>1</v>
      </c>
      <c r="AS1471" s="286">
        <v>0.110069253262963</v>
      </c>
      <c r="AT1471" s="267">
        <v>0</v>
      </c>
      <c r="AU1471" s="268">
        <v>0.181818181818182</v>
      </c>
      <c r="AV1471" s="268">
        <v>0.173913043478261</v>
      </c>
      <c r="AW1471" s="268">
        <v>0.203980099502488</v>
      </c>
      <c r="AX1471" s="224"/>
      <c r="AY1471" s="222"/>
    </row>
    <row r="1472" ht="15" spans="1:51">
      <c r="A1472" s="220"/>
      <c r="B1472" s="224"/>
      <c r="C1472" s="283" t="s">
        <v>1455</v>
      </c>
      <c r="D1472" s="111" t="s">
        <v>25</v>
      </c>
      <c r="E1472" s="111" t="s">
        <v>1456</v>
      </c>
      <c r="F1472" s="290" t="s">
        <v>1513</v>
      </c>
      <c r="G1472" s="290" t="s">
        <v>1513</v>
      </c>
      <c r="H1472" s="290" t="s">
        <v>1513</v>
      </c>
      <c r="I1472" s="290" t="s">
        <v>1513</v>
      </c>
      <c r="J1472" s="259">
        <v>0.9</v>
      </c>
      <c r="K1472" s="260">
        <v>0.71875</v>
      </c>
      <c r="L1472" s="260">
        <v>0.833333333333333</v>
      </c>
      <c r="M1472" s="261">
        <v>0.64</v>
      </c>
      <c r="N1472" s="261">
        <v>0.687888198757764</v>
      </c>
      <c r="O1472" s="262">
        <v>0.9</v>
      </c>
      <c r="P1472" s="263">
        <v>0.852193995381062</v>
      </c>
      <c r="Q1472" s="260">
        <v>0.972826086956522</v>
      </c>
      <c r="R1472" s="260">
        <v>0.895261845386534</v>
      </c>
      <c r="S1472" s="260">
        <v>0.893635321100917</v>
      </c>
      <c r="T1472" s="262">
        <v>0.9</v>
      </c>
      <c r="U1472" s="260">
        <v>0.715935334872979</v>
      </c>
      <c r="V1472" s="260">
        <v>0.891304347826087</v>
      </c>
      <c r="W1472" s="260">
        <v>0.70074812967581</v>
      </c>
      <c r="X1472" s="260">
        <v>0.737180537352556</v>
      </c>
      <c r="Y1472" s="262">
        <v>0.92</v>
      </c>
      <c r="Z1472" s="262" t="s">
        <v>33</v>
      </c>
      <c r="AA1472" s="262" t="s">
        <v>33</v>
      </c>
      <c r="AB1472" s="262" t="s">
        <v>33</v>
      </c>
      <c r="AC1472" s="262" t="s">
        <v>33</v>
      </c>
      <c r="AD1472" s="262">
        <v>0.92</v>
      </c>
      <c r="AE1472" s="260">
        <v>1</v>
      </c>
      <c r="AF1472" s="260">
        <v>1</v>
      </c>
      <c r="AG1472" s="260">
        <v>0.958333333333333</v>
      </c>
      <c r="AH1472" s="260">
        <v>0.799126637554585</v>
      </c>
      <c r="AI1472" s="262">
        <v>0.92</v>
      </c>
      <c r="AJ1472" s="260">
        <v>0.81986143187067</v>
      </c>
      <c r="AK1472" s="260">
        <v>0.934782608695652</v>
      </c>
      <c r="AL1472" s="260">
        <v>0.849127182044888</v>
      </c>
      <c r="AM1472" s="260">
        <v>0.868053564847045</v>
      </c>
      <c r="AN1472" s="259">
        <v>0.99</v>
      </c>
      <c r="AO1472" s="264">
        <v>1</v>
      </c>
      <c r="AP1472" s="264">
        <v>1</v>
      </c>
      <c r="AQ1472" s="264">
        <v>1</v>
      </c>
      <c r="AR1472" s="265">
        <v>1</v>
      </c>
      <c r="AS1472" s="286">
        <v>0.110069253262963</v>
      </c>
      <c r="AT1472" s="267">
        <v>0.0625</v>
      </c>
      <c r="AU1472" s="268">
        <v>0.129032258064516</v>
      </c>
      <c r="AV1472" s="268">
        <v>0.0208333333333333</v>
      </c>
      <c r="AW1472" s="268">
        <v>0.110108303249097</v>
      </c>
      <c r="AX1472" s="224"/>
      <c r="AY1472" s="222"/>
    </row>
    <row r="1473" ht="15" spans="1:51">
      <c r="A1473" s="220"/>
      <c r="B1473" s="224"/>
      <c r="C1473" s="283" t="s">
        <v>1455</v>
      </c>
      <c r="D1473" s="111" t="s">
        <v>25</v>
      </c>
      <c r="E1473" s="111" t="s">
        <v>1456</v>
      </c>
      <c r="F1473" s="290" t="s">
        <v>1514</v>
      </c>
      <c r="G1473" s="290" t="s">
        <v>1514</v>
      </c>
      <c r="H1473" s="290" t="s">
        <v>1514</v>
      </c>
      <c r="I1473" s="290" t="s">
        <v>1514</v>
      </c>
      <c r="J1473" s="259">
        <v>0.9</v>
      </c>
      <c r="K1473" s="260">
        <v>0.785714285714286</v>
      </c>
      <c r="L1473" s="260">
        <v>0.884615384615385</v>
      </c>
      <c r="M1473" s="261">
        <v>0.923076923076923</v>
      </c>
      <c r="N1473" s="261">
        <v>0.843971631205674</v>
      </c>
      <c r="O1473" s="262">
        <v>0.9</v>
      </c>
      <c r="P1473" s="263">
        <v>0.815748031496063</v>
      </c>
      <c r="Q1473" s="260">
        <v>0.966666666666667</v>
      </c>
      <c r="R1473" s="260">
        <v>0.825458052073288</v>
      </c>
      <c r="S1473" s="260">
        <v>0.912277105964337</v>
      </c>
      <c r="T1473" s="262">
        <v>0.9</v>
      </c>
      <c r="U1473" s="260">
        <v>0.710236220472441</v>
      </c>
      <c r="V1473" s="260">
        <v>0.844444444444444</v>
      </c>
      <c r="W1473" s="260">
        <v>0.713596914175506</v>
      </c>
      <c r="X1473" s="260">
        <v>0.792341326774612</v>
      </c>
      <c r="Y1473" s="262">
        <v>0.92</v>
      </c>
      <c r="Z1473" s="262" t="s">
        <v>33</v>
      </c>
      <c r="AA1473" s="262" t="s">
        <v>33</v>
      </c>
      <c r="AB1473" s="262" t="s">
        <v>33</v>
      </c>
      <c r="AC1473" s="262" t="s">
        <v>33</v>
      </c>
      <c r="AD1473" s="262">
        <v>0.92</v>
      </c>
      <c r="AE1473" s="260">
        <v>0.25</v>
      </c>
      <c r="AF1473" s="260">
        <v>1</v>
      </c>
      <c r="AG1473" s="260">
        <v>0.944444444444444</v>
      </c>
      <c r="AH1473" s="260">
        <v>0.848214285714286</v>
      </c>
      <c r="AI1473" s="262">
        <v>0.92</v>
      </c>
      <c r="AJ1473" s="260">
        <v>0.777952755905512</v>
      </c>
      <c r="AK1473" s="260">
        <v>0.918518518518519</v>
      </c>
      <c r="AL1473" s="260">
        <v>0.939247830279653</v>
      </c>
      <c r="AM1473" s="260">
        <v>0.922787965713895</v>
      </c>
      <c r="AN1473" s="259">
        <v>0.99</v>
      </c>
      <c r="AO1473" s="264">
        <v>1</v>
      </c>
      <c r="AP1473" s="264">
        <v>1</v>
      </c>
      <c r="AQ1473" s="264">
        <v>1</v>
      </c>
      <c r="AR1473" s="265">
        <v>1</v>
      </c>
      <c r="AS1473" s="286">
        <v>0.110069253262963</v>
      </c>
      <c r="AT1473" s="267">
        <v>0.0666666666666667</v>
      </c>
      <c r="AU1473" s="268">
        <v>0.0740740740740741</v>
      </c>
      <c r="AV1473" s="268">
        <v>0</v>
      </c>
      <c r="AW1473" s="268">
        <v>0.0863970588235294</v>
      </c>
      <c r="AX1473" s="224"/>
      <c r="AY1473" s="222"/>
    </row>
    <row r="1474" ht="15" spans="1:51">
      <c r="A1474" s="220"/>
      <c r="B1474" s="224"/>
      <c r="C1474" s="283" t="s">
        <v>1455</v>
      </c>
      <c r="D1474" s="111" t="s">
        <v>125</v>
      </c>
      <c r="E1474" s="111" t="s">
        <v>1456</v>
      </c>
      <c r="F1474" s="290" t="s">
        <v>1515</v>
      </c>
      <c r="G1474" s="290" t="s">
        <v>1515</v>
      </c>
      <c r="H1474" s="290" t="s">
        <v>1515</v>
      </c>
      <c r="I1474" s="290" t="s">
        <v>1515</v>
      </c>
      <c r="J1474" s="259">
        <v>0.9</v>
      </c>
      <c r="K1474" s="260" t="s">
        <v>33</v>
      </c>
      <c r="L1474" s="260" t="s">
        <v>33</v>
      </c>
      <c r="M1474" s="261" t="s">
        <v>33</v>
      </c>
      <c r="N1474" s="261" t="s">
        <v>33</v>
      </c>
      <c r="O1474" s="262">
        <v>0.9</v>
      </c>
      <c r="P1474" s="263" t="s">
        <v>33</v>
      </c>
      <c r="Q1474" s="260" t="s">
        <v>33</v>
      </c>
      <c r="R1474" s="260" t="s">
        <v>33</v>
      </c>
      <c r="S1474" s="260" t="s">
        <v>33</v>
      </c>
      <c r="T1474" s="262">
        <v>0.9</v>
      </c>
      <c r="U1474" s="260" t="s">
        <v>33</v>
      </c>
      <c r="V1474" s="260" t="s">
        <v>33</v>
      </c>
      <c r="W1474" s="260" t="s">
        <v>33</v>
      </c>
      <c r="X1474" s="260" t="s">
        <v>33</v>
      </c>
      <c r="Y1474" s="262">
        <v>0.92</v>
      </c>
      <c r="Z1474" s="262" t="s">
        <v>33</v>
      </c>
      <c r="AA1474" s="262" t="s">
        <v>33</v>
      </c>
      <c r="AB1474" s="262" t="s">
        <v>33</v>
      </c>
      <c r="AC1474" s="262" t="s">
        <v>33</v>
      </c>
      <c r="AD1474" s="262">
        <v>0.92</v>
      </c>
      <c r="AE1474" s="260">
        <v>1</v>
      </c>
      <c r="AF1474" s="260">
        <v>0.979626485568761</v>
      </c>
      <c r="AG1474" s="260">
        <v>1</v>
      </c>
      <c r="AH1474" s="260">
        <v>0.979771743408107</v>
      </c>
      <c r="AI1474" s="262">
        <v>0.92</v>
      </c>
      <c r="AJ1474" s="260" t="s">
        <v>33</v>
      </c>
      <c r="AK1474" s="260" t="s">
        <v>33</v>
      </c>
      <c r="AL1474" s="260" t="s">
        <v>33</v>
      </c>
      <c r="AM1474" s="260" t="s">
        <v>33</v>
      </c>
      <c r="AN1474" s="259">
        <v>0.99</v>
      </c>
      <c r="AO1474" s="264">
        <v>1</v>
      </c>
      <c r="AP1474" s="264">
        <v>1</v>
      </c>
      <c r="AQ1474" s="264">
        <v>1</v>
      </c>
      <c r="AR1474" s="265">
        <v>1</v>
      </c>
      <c r="AS1474" s="286">
        <v>0.110069253262963</v>
      </c>
      <c r="AT1474" s="267" t="s">
        <v>33</v>
      </c>
      <c r="AU1474" s="268" t="s">
        <v>33</v>
      </c>
      <c r="AV1474" s="268" t="s">
        <v>33</v>
      </c>
      <c r="AW1474" s="268" t="s">
        <v>33</v>
      </c>
      <c r="AX1474" s="224"/>
      <c r="AY1474" s="222"/>
    </row>
    <row r="1475" ht="15" spans="1:51">
      <c r="A1475" s="220"/>
      <c r="B1475" s="224"/>
      <c r="C1475" s="283" t="s">
        <v>1455</v>
      </c>
      <c r="D1475" s="111" t="s">
        <v>25</v>
      </c>
      <c r="E1475" s="111" t="s">
        <v>1456</v>
      </c>
      <c r="F1475" s="290" t="s">
        <v>1516</v>
      </c>
      <c r="G1475" s="290" t="s">
        <v>1516</v>
      </c>
      <c r="H1475" s="290" t="s">
        <v>1516</v>
      </c>
      <c r="I1475" s="290" t="s">
        <v>1516</v>
      </c>
      <c r="J1475" s="259">
        <v>0.9</v>
      </c>
      <c r="K1475" s="260">
        <v>0.961538461538462</v>
      </c>
      <c r="L1475" s="260">
        <v>0.961538461538462</v>
      </c>
      <c r="M1475" s="261">
        <v>1</v>
      </c>
      <c r="N1475" s="261">
        <v>0.990974729241877</v>
      </c>
      <c r="O1475" s="262">
        <v>0.9</v>
      </c>
      <c r="P1475" s="263">
        <v>0.977157360406091</v>
      </c>
      <c r="Q1475" s="260">
        <v>0.964813511611541</v>
      </c>
      <c r="R1475" s="260">
        <v>0.972169512966477</v>
      </c>
      <c r="S1475" s="260">
        <v>0.95980566914823</v>
      </c>
      <c r="T1475" s="262">
        <v>0.9</v>
      </c>
      <c r="U1475" s="260">
        <v>0.862944162436548</v>
      </c>
      <c r="V1475" s="260">
        <v>0.839549612948628</v>
      </c>
      <c r="W1475" s="260">
        <v>0.852624920936116</v>
      </c>
      <c r="X1475" s="260">
        <v>0.843731431966726</v>
      </c>
      <c r="Y1475" s="262">
        <v>0.92</v>
      </c>
      <c r="Z1475" s="262">
        <v>0.836378077839555</v>
      </c>
      <c r="AA1475" s="262">
        <v>0.796641791044776</v>
      </c>
      <c r="AB1475" s="262">
        <v>0.843672456575682</v>
      </c>
      <c r="AC1475" s="262">
        <v>0.838134559444497</v>
      </c>
      <c r="AD1475" s="262">
        <v>0.92</v>
      </c>
      <c r="AE1475" s="260">
        <v>0.517857142857143</v>
      </c>
      <c r="AF1475" s="260">
        <v>0.964285714285714</v>
      </c>
      <c r="AG1475" s="260">
        <v>0.941176470588235</v>
      </c>
      <c r="AH1475" s="260">
        <v>0.738414006179197</v>
      </c>
      <c r="AI1475" s="262">
        <v>0.92</v>
      </c>
      <c r="AJ1475" s="260">
        <v>0.872984855886663</v>
      </c>
      <c r="AK1475" s="260">
        <v>0.891215526046987</v>
      </c>
      <c r="AL1475" s="260">
        <v>0.916631755341433</v>
      </c>
      <c r="AM1475" s="260">
        <v>0.894265627816612</v>
      </c>
      <c r="AN1475" s="259">
        <v>0.99</v>
      </c>
      <c r="AO1475" s="264">
        <v>1</v>
      </c>
      <c r="AP1475" s="264">
        <v>1</v>
      </c>
      <c r="AQ1475" s="264">
        <v>1</v>
      </c>
      <c r="AR1475" s="265">
        <v>1</v>
      </c>
      <c r="AS1475" s="286">
        <v>0.110069253262963</v>
      </c>
      <c r="AT1475" s="267">
        <v>0.285714285714286</v>
      </c>
      <c r="AU1475" s="268">
        <v>0</v>
      </c>
      <c r="AV1475" s="268">
        <v>0.2</v>
      </c>
      <c r="AW1475" s="268">
        <v>0.0561224489795918</v>
      </c>
      <c r="AX1475" s="224"/>
      <c r="AY1475" s="222"/>
    </row>
    <row r="1476" ht="15" spans="1:51">
      <c r="A1476" s="220"/>
      <c r="B1476" s="224"/>
      <c r="C1476" s="283" t="s">
        <v>1455</v>
      </c>
      <c r="D1476" s="111" t="s">
        <v>25</v>
      </c>
      <c r="E1476" s="111" t="s">
        <v>1456</v>
      </c>
      <c r="F1476" s="290" t="s">
        <v>1517</v>
      </c>
      <c r="G1476" s="290" t="s">
        <v>1517</v>
      </c>
      <c r="H1476" s="290" t="s">
        <v>1517</v>
      </c>
      <c r="I1476" s="290" t="s">
        <v>1517</v>
      </c>
      <c r="J1476" s="259">
        <v>0.9</v>
      </c>
      <c r="K1476" s="260">
        <v>0.954545454545455</v>
      </c>
      <c r="L1476" s="260">
        <v>1</v>
      </c>
      <c r="M1476" s="261">
        <v>1</v>
      </c>
      <c r="N1476" s="261">
        <v>0.988929889298893</v>
      </c>
      <c r="O1476" s="262">
        <v>0.9</v>
      </c>
      <c r="P1476" s="263">
        <v>0.982456140350877</v>
      </c>
      <c r="Q1476" s="260">
        <v>0.977745872218234</v>
      </c>
      <c r="R1476" s="260">
        <v>0.941438574156588</v>
      </c>
      <c r="S1476" s="260">
        <v>0.968461911693353</v>
      </c>
      <c r="T1476" s="262">
        <v>0.9</v>
      </c>
      <c r="U1476" s="260">
        <v>0.917293233082707</v>
      </c>
      <c r="V1476" s="260">
        <v>0.898061737257717</v>
      </c>
      <c r="W1476" s="260">
        <v>0.880967536600891</v>
      </c>
      <c r="X1476" s="260">
        <v>0.892701185277604</v>
      </c>
      <c r="Y1476" s="262">
        <v>0.92</v>
      </c>
      <c r="Z1476" s="262">
        <v>0.910855499640546</v>
      </c>
      <c r="AA1476" s="262">
        <v>0.92573402417962</v>
      </c>
      <c r="AB1476" s="262">
        <v>0.943600867678959</v>
      </c>
      <c r="AC1476" s="262">
        <v>0.92952465967418</v>
      </c>
      <c r="AD1476" s="262">
        <v>0.92</v>
      </c>
      <c r="AE1476" s="260">
        <v>1</v>
      </c>
      <c r="AF1476" s="260">
        <v>0.985074626865672</v>
      </c>
      <c r="AG1476" s="260">
        <v>1</v>
      </c>
      <c r="AH1476" s="260">
        <v>0.958772770853308</v>
      </c>
      <c r="AI1476" s="262">
        <v>0.92</v>
      </c>
      <c r="AJ1476" s="260">
        <v>0.93238921882138</v>
      </c>
      <c r="AK1476" s="260">
        <v>0.954361054766734</v>
      </c>
      <c r="AL1476" s="260">
        <v>0.965904532691536</v>
      </c>
      <c r="AM1476" s="260">
        <v>0.954837199321095</v>
      </c>
      <c r="AN1476" s="259">
        <v>0.99</v>
      </c>
      <c r="AO1476" s="264">
        <v>1</v>
      </c>
      <c r="AP1476" s="264">
        <v>1</v>
      </c>
      <c r="AQ1476" s="264">
        <v>1</v>
      </c>
      <c r="AR1476" s="265">
        <v>1</v>
      </c>
      <c r="AS1476" s="286">
        <v>0.110069253262963</v>
      </c>
      <c r="AT1476" s="267">
        <v>0</v>
      </c>
      <c r="AU1476" s="268">
        <v>0</v>
      </c>
      <c r="AV1476" s="268">
        <v>0.125</v>
      </c>
      <c r="AW1476" s="268">
        <v>0.0396039603960396</v>
      </c>
      <c r="AX1476" s="224"/>
      <c r="AY1476" s="222"/>
    </row>
    <row r="1477" ht="15" spans="1:51">
      <c r="A1477" s="220"/>
      <c r="B1477" s="224"/>
      <c r="C1477" s="283" t="s">
        <v>1455</v>
      </c>
      <c r="D1477" s="111" t="s">
        <v>25</v>
      </c>
      <c r="E1477" s="111" t="s">
        <v>1456</v>
      </c>
      <c r="F1477" s="290" t="s">
        <v>1518</v>
      </c>
      <c r="G1477" s="290" t="s">
        <v>1518</v>
      </c>
      <c r="H1477" s="290" t="s">
        <v>1518</v>
      </c>
      <c r="I1477" s="290" t="s">
        <v>1518</v>
      </c>
      <c r="J1477" s="259">
        <v>0.9</v>
      </c>
      <c r="K1477" s="260">
        <v>0</v>
      </c>
      <c r="L1477" s="260">
        <v>0.166666666666667</v>
      </c>
      <c r="M1477" s="261">
        <v>0.666666666666667</v>
      </c>
      <c r="N1477" s="261">
        <v>0.160714285714286</v>
      </c>
      <c r="O1477" s="262">
        <v>0.9</v>
      </c>
      <c r="P1477" s="263">
        <v>1</v>
      </c>
      <c r="Q1477" s="260">
        <v>0.954545454545455</v>
      </c>
      <c r="R1477" s="260">
        <v>0.435897435897436</v>
      </c>
      <c r="S1477" s="260">
        <v>0.307923771313942</v>
      </c>
      <c r="T1477" s="262">
        <v>0.9</v>
      </c>
      <c r="U1477" s="260">
        <v>0.976190476190476</v>
      </c>
      <c r="V1477" s="260">
        <v>0.151515151515152</v>
      </c>
      <c r="W1477" s="260">
        <v>0.0769230769230769</v>
      </c>
      <c r="X1477" s="260">
        <v>0.0722166499498496</v>
      </c>
      <c r="Y1477" s="262">
        <v>0.92</v>
      </c>
      <c r="Z1477" s="262" t="s">
        <v>33</v>
      </c>
      <c r="AA1477" s="262" t="s">
        <v>33</v>
      </c>
      <c r="AB1477" s="262" t="s">
        <v>33</v>
      </c>
      <c r="AC1477" s="262" t="s">
        <v>33</v>
      </c>
      <c r="AD1477" s="262">
        <v>0.92</v>
      </c>
      <c r="AE1477" s="260">
        <v>0</v>
      </c>
      <c r="AF1477" s="260">
        <v>0</v>
      </c>
      <c r="AG1477" s="260" t="s">
        <v>33</v>
      </c>
      <c r="AH1477" s="260">
        <v>0.769230769230769</v>
      </c>
      <c r="AI1477" s="262">
        <v>0.92</v>
      </c>
      <c r="AJ1477" s="260">
        <v>0.976190476190476</v>
      </c>
      <c r="AK1477" s="260">
        <v>0.863636363636364</v>
      </c>
      <c r="AL1477" s="260">
        <v>0.179487179487179</v>
      </c>
      <c r="AM1477" s="260">
        <v>0.0904379806084921</v>
      </c>
      <c r="AN1477" s="259">
        <v>0.99</v>
      </c>
      <c r="AO1477" s="264" t="s">
        <v>33</v>
      </c>
      <c r="AP1477" s="264" t="s">
        <v>33</v>
      </c>
      <c r="AQ1477" s="264" t="s">
        <v>33</v>
      </c>
      <c r="AR1477" s="265">
        <v>1</v>
      </c>
      <c r="AS1477" s="286">
        <v>0.110069253262963</v>
      </c>
      <c r="AT1477" s="267">
        <v>0</v>
      </c>
      <c r="AU1477" s="268">
        <v>0.287671232876712</v>
      </c>
      <c r="AV1477" s="268">
        <v>0.0172413793103448</v>
      </c>
      <c r="AW1477" s="268">
        <v>0.103992571959146</v>
      </c>
      <c r="AX1477" s="224"/>
      <c r="AY1477" s="222"/>
    </row>
    <row r="1478" ht="15" spans="1:51">
      <c r="A1478" s="220"/>
      <c r="B1478" s="224"/>
      <c r="C1478" s="283" t="s">
        <v>1455</v>
      </c>
      <c r="D1478" s="111" t="s">
        <v>125</v>
      </c>
      <c r="E1478" s="111" t="s">
        <v>1456</v>
      </c>
      <c r="F1478" s="290" t="s">
        <v>1519</v>
      </c>
      <c r="G1478" s="290" t="s">
        <v>1519</v>
      </c>
      <c r="H1478" s="290" t="s">
        <v>1519</v>
      </c>
      <c r="I1478" s="290" t="s">
        <v>1519</v>
      </c>
      <c r="J1478" s="259">
        <v>0.9</v>
      </c>
      <c r="K1478" s="260" t="s">
        <v>33</v>
      </c>
      <c r="L1478" s="260" t="s">
        <v>33</v>
      </c>
      <c r="M1478" s="261" t="s">
        <v>33</v>
      </c>
      <c r="N1478" s="261" t="s">
        <v>33</v>
      </c>
      <c r="O1478" s="262">
        <v>0.9</v>
      </c>
      <c r="P1478" s="263" t="s">
        <v>33</v>
      </c>
      <c r="Q1478" s="260" t="s">
        <v>33</v>
      </c>
      <c r="R1478" s="260" t="s">
        <v>33</v>
      </c>
      <c r="S1478" s="260" t="s">
        <v>33</v>
      </c>
      <c r="T1478" s="262">
        <v>0.9</v>
      </c>
      <c r="U1478" s="260" t="s">
        <v>33</v>
      </c>
      <c r="V1478" s="260" t="s">
        <v>33</v>
      </c>
      <c r="W1478" s="260" t="s">
        <v>33</v>
      </c>
      <c r="X1478" s="260" t="s">
        <v>33</v>
      </c>
      <c r="Y1478" s="262">
        <v>0.92</v>
      </c>
      <c r="Z1478" s="262" t="s">
        <v>33</v>
      </c>
      <c r="AA1478" s="262" t="s">
        <v>33</v>
      </c>
      <c r="AB1478" s="262" t="s">
        <v>33</v>
      </c>
      <c r="AC1478" s="262" t="s">
        <v>33</v>
      </c>
      <c r="AD1478" s="262">
        <v>0.92</v>
      </c>
      <c r="AE1478" s="260">
        <v>1</v>
      </c>
      <c r="AF1478" s="260">
        <v>1</v>
      </c>
      <c r="AG1478" s="260">
        <v>0.810126582278481</v>
      </c>
      <c r="AH1478" s="260">
        <v>0.942176870748299</v>
      </c>
      <c r="AI1478" s="262">
        <v>0.92</v>
      </c>
      <c r="AJ1478" s="260" t="s">
        <v>33</v>
      </c>
      <c r="AK1478" s="260" t="s">
        <v>33</v>
      </c>
      <c r="AL1478" s="260" t="s">
        <v>33</v>
      </c>
      <c r="AM1478" s="260" t="s">
        <v>33</v>
      </c>
      <c r="AN1478" s="259">
        <v>0.99</v>
      </c>
      <c r="AO1478" s="264">
        <v>1</v>
      </c>
      <c r="AP1478" s="264">
        <v>1</v>
      </c>
      <c r="AQ1478" s="264">
        <v>1</v>
      </c>
      <c r="AR1478" s="265">
        <v>1</v>
      </c>
      <c r="AS1478" s="286">
        <v>0.110069253262963</v>
      </c>
      <c r="AT1478" s="267" t="s">
        <v>33</v>
      </c>
      <c r="AU1478" s="268" t="s">
        <v>33</v>
      </c>
      <c r="AV1478" s="268" t="s">
        <v>33</v>
      </c>
      <c r="AW1478" s="268" t="s">
        <v>33</v>
      </c>
      <c r="AX1478" s="224"/>
      <c r="AY1478" s="222"/>
    </row>
    <row r="1479" ht="15" spans="1:51">
      <c r="A1479" s="220"/>
      <c r="B1479" s="224"/>
      <c r="C1479" s="283" t="s">
        <v>1455</v>
      </c>
      <c r="D1479" s="111" t="s">
        <v>25</v>
      </c>
      <c r="E1479" s="111" t="s">
        <v>1456</v>
      </c>
      <c r="F1479" s="290" t="s">
        <v>1520</v>
      </c>
      <c r="G1479" s="290" t="s">
        <v>1520</v>
      </c>
      <c r="H1479" s="290" t="s">
        <v>1520</v>
      </c>
      <c r="I1479" s="290" t="s">
        <v>1520</v>
      </c>
      <c r="J1479" s="259">
        <v>0.9</v>
      </c>
      <c r="K1479" s="260">
        <v>0.740740740740741</v>
      </c>
      <c r="L1479" s="260">
        <v>0.807692307692308</v>
      </c>
      <c r="M1479" s="261">
        <v>0.793103448275862</v>
      </c>
      <c r="N1479" s="261">
        <v>0.780687397708674</v>
      </c>
      <c r="O1479" s="262">
        <v>0.9</v>
      </c>
      <c r="P1479" s="263">
        <v>0.870673952641166</v>
      </c>
      <c r="Q1479" s="260">
        <v>0.961702127659574</v>
      </c>
      <c r="R1479" s="260">
        <v>0.89041095890411</v>
      </c>
      <c r="S1479" s="260">
        <v>0.91509638293264</v>
      </c>
      <c r="T1479" s="262">
        <v>0.9</v>
      </c>
      <c r="U1479" s="260">
        <v>0.794171220400729</v>
      </c>
      <c r="V1479" s="260">
        <v>0.906382978723404</v>
      </c>
      <c r="W1479" s="260">
        <v>0.801369863013699</v>
      </c>
      <c r="X1479" s="260">
        <v>0.822720381199913</v>
      </c>
      <c r="Y1479" s="262">
        <v>0.92</v>
      </c>
      <c r="Z1479" s="262" t="s">
        <v>33</v>
      </c>
      <c r="AA1479" s="262" t="s">
        <v>33</v>
      </c>
      <c r="AB1479" s="262" t="s">
        <v>33</v>
      </c>
      <c r="AC1479" s="262" t="s">
        <v>33</v>
      </c>
      <c r="AD1479" s="262">
        <v>0.92</v>
      </c>
      <c r="AE1479" s="260">
        <v>1</v>
      </c>
      <c r="AF1479" s="260">
        <v>0.696969696969697</v>
      </c>
      <c r="AG1479" s="260">
        <v>1</v>
      </c>
      <c r="AH1479" s="260">
        <v>0.921389396709324</v>
      </c>
      <c r="AI1479" s="262">
        <v>0.92</v>
      </c>
      <c r="AJ1479" s="260">
        <v>0.850909090909091</v>
      </c>
      <c r="AK1479" s="260">
        <v>0.978723404255319</v>
      </c>
      <c r="AL1479" s="260">
        <v>0.970645792563601</v>
      </c>
      <c r="AM1479" s="260">
        <v>0.92300472872974</v>
      </c>
      <c r="AN1479" s="259">
        <v>0.99</v>
      </c>
      <c r="AO1479" s="264">
        <v>1</v>
      </c>
      <c r="AP1479" s="264">
        <v>1</v>
      </c>
      <c r="AQ1479" s="264">
        <v>1</v>
      </c>
      <c r="AR1479" s="265">
        <v>1</v>
      </c>
      <c r="AS1479" s="286">
        <v>0.110069253262963</v>
      </c>
      <c r="AT1479" s="267">
        <v>0.166666666666667</v>
      </c>
      <c r="AU1479" s="268">
        <v>0.142857142857143</v>
      </c>
      <c r="AV1479" s="268">
        <v>0.0555555555555556</v>
      </c>
      <c r="AW1479" s="268">
        <v>0.0805555555555556</v>
      </c>
      <c r="AX1479" s="224"/>
      <c r="AY1479" s="222"/>
    </row>
    <row r="1480" ht="15" spans="1:51">
      <c r="A1480" s="220"/>
      <c r="B1480" s="224"/>
      <c r="C1480" s="283" t="s">
        <v>1455</v>
      </c>
      <c r="D1480" s="111" t="s">
        <v>25</v>
      </c>
      <c r="E1480" s="111" t="s">
        <v>1456</v>
      </c>
      <c r="F1480" s="290" t="s">
        <v>1521</v>
      </c>
      <c r="G1480" s="290" t="s">
        <v>1521</v>
      </c>
      <c r="H1480" s="290" t="s">
        <v>1521</v>
      </c>
      <c r="I1480" s="290" t="s">
        <v>1521</v>
      </c>
      <c r="J1480" s="259">
        <v>0.9</v>
      </c>
      <c r="K1480" s="260">
        <v>1</v>
      </c>
      <c r="L1480" s="260">
        <v>1</v>
      </c>
      <c r="M1480" s="261">
        <v>1</v>
      </c>
      <c r="N1480" s="261">
        <v>0.993091537132988</v>
      </c>
      <c r="O1480" s="262">
        <v>0.9</v>
      </c>
      <c r="P1480" s="263">
        <v>0.992966002344666</v>
      </c>
      <c r="Q1480" s="260">
        <v>0.945339873861247</v>
      </c>
      <c r="R1480" s="260">
        <v>0.975978037062457</v>
      </c>
      <c r="S1480" s="260">
        <v>0.968351829017674</v>
      </c>
      <c r="T1480" s="262">
        <v>0.9</v>
      </c>
      <c r="U1480" s="260">
        <v>0.887456037514654</v>
      </c>
      <c r="V1480" s="260">
        <v>0.888577435178697</v>
      </c>
      <c r="W1480" s="260">
        <v>0.896362388469458</v>
      </c>
      <c r="X1480" s="260">
        <v>0.874674612960679</v>
      </c>
      <c r="Y1480" s="262">
        <v>0.92</v>
      </c>
      <c r="Z1480" s="262">
        <v>0.837159253945481</v>
      </c>
      <c r="AA1480" s="262">
        <v>0.851024208566108</v>
      </c>
      <c r="AB1480" s="262">
        <v>0.851449275362319</v>
      </c>
      <c r="AC1480" s="262">
        <v>0.866960390479893</v>
      </c>
      <c r="AD1480" s="262">
        <v>0.92</v>
      </c>
      <c r="AE1480" s="260">
        <v>0.953488372093023</v>
      </c>
      <c r="AF1480" s="260">
        <v>0.45625</v>
      </c>
      <c r="AG1480" s="260">
        <v>0.339130434782609</v>
      </c>
      <c r="AH1480" s="260">
        <v>0.288322717622081</v>
      </c>
      <c r="AI1480" s="262">
        <v>0.92</v>
      </c>
      <c r="AJ1480" s="260">
        <v>0.878059635068981</v>
      </c>
      <c r="AK1480" s="260">
        <v>0.925152749490835</v>
      </c>
      <c r="AL1480" s="260">
        <v>0.923851203501094</v>
      </c>
      <c r="AM1480" s="260">
        <v>0.915604882614759</v>
      </c>
      <c r="AN1480" s="259">
        <v>0.99</v>
      </c>
      <c r="AO1480" s="264">
        <v>1</v>
      </c>
      <c r="AP1480" s="264">
        <v>1</v>
      </c>
      <c r="AQ1480" s="264">
        <v>1</v>
      </c>
      <c r="AR1480" s="265">
        <v>1</v>
      </c>
      <c r="AS1480" s="286">
        <v>0.110069253262963</v>
      </c>
      <c r="AT1480" s="267">
        <v>0.142857142857143</v>
      </c>
      <c r="AU1480" s="268">
        <v>0</v>
      </c>
      <c r="AV1480" s="268">
        <v>0.0714285714285714</v>
      </c>
      <c r="AW1480" s="268">
        <v>0.043859649122807</v>
      </c>
      <c r="AX1480" s="224"/>
      <c r="AY1480" s="222"/>
    </row>
    <row r="1481" ht="15" spans="1:51">
      <c r="A1481" s="220"/>
      <c r="B1481" s="224"/>
      <c r="C1481" s="283" t="s">
        <v>1455</v>
      </c>
      <c r="D1481" s="111" t="s">
        <v>25</v>
      </c>
      <c r="E1481" s="111" t="s">
        <v>1456</v>
      </c>
      <c r="F1481" s="290" t="s">
        <v>1522</v>
      </c>
      <c r="G1481" s="290" t="s">
        <v>1522</v>
      </c>
      <c r="H1481" s="290" t="s">
        <v>1522</v>
      </c>
      <c r="I1481" s="290" t="s">
        <v>1522</v>
      </c>
      <c r="J1481" s="259">
        <v>0.9</v>
      </c>
      <c r="K1481" s="260">
        <v>1</v>
      </c>
      <c r="L1481" s="260">
        <v>1</v>
      </c>
      <c r="M1481" s="261">
        <v>0.875</v>
      </c>
      <c r="N1481" s="261">
        <v>0.84375</v>
      </c>
      <c r="O1481" s="262">
        <v>0.9</v>
      </c>
      <c r="P1481" s="263">
        <v>0.5</v>
      </c>
      <c r="Q1481" s="260">
        <v>1</v>
      </c>
      <c r="R1481" s="260" t="s">
        <v>33</v>
      </c>
      <c r="S1481" s="260">
        <v>0.434782608695652</v>
      </c>
      <c r="T1481" s="262">
        <v>0.9</v>
      </c>
      <c r="U1481" s="260">
        <v>0.5</v>
      </c>
      <c r="V1481" s="260">
        <v>1</v>
      </c>
      <c r="W1481" s="260" t="s">
        <v>33</v>
      </c>
      <c r="X1481" s="260">
        <v>0.608695652173913</v>
      </c>
      <c r="Y1481" s="262">
        <v>0.92</v>
      </c>
      <c r="Z1481" s="262" t="s">
        <v>33</v>
      </c>
      <c r="AA1481" s="262" t="s">
        <v>33</v>
      </c>
      <c r="AB1481" s="262" t="s">
        <v>33</v>
      </c>
      <c r="AC1481" s="262" t="s">
        <v>33</v>
      </c>
      <c r="AD1481" s="262">
        <v>0.92</v>
      </c>
      <c r="AE1481" s="260">
        <v>1</v>
      </c>
      <c r="AF1481" s="260">
        <v>0.909090909090909</v>
      </c>
      <c r="AG1481" s="260" t="s">
        <v>33</v>
      </c>
      <c r="AH1481" s="260">
        <v>0.949367088607595</v>
      </c>
      <c r="AI1481" s="262">
        <v>0.92</v>
      </c>
      <c r="AJ1481" s="260">
        <v>0.857142857142857</v>
      </c>
      <c r="AK1481" s="260">
        <v>1</v>
      </c>
      <c r="AL1481" s="260">
        <v>0.770800627943485</v>
      </c>
      <c r="AM1481" s="260">
        <v>0.889233266917571</v>
      </c>
      <c r="AN1481" s="259">
        <v>0.99</v>
      </c>
      <c r="AO1481" s="264" t="s">
        <v>33</v>
      </c>
      <c r="AP1481" s="264">
        <v>1</v>
      </c>
      <c r="AQ1481" s="264" t="s">
        <v>33</v>
      </c>
      <c r="AR1481" s="265">
        <v>1</v>
      </c>
      <c r="AS1481" s="286">
        <v>0.110069253262963</v>
      </c>
      <c r="AT1481" s="267">
        <v>0.421052631578947</v>
      </c>
      <c r="AU1481" s="268">
        <v>0.03125</v>
      </c>
      <c r="AV1481" s="268">
        <v>0.48780487804878</v>
      </c>
      <c r="AW1481" s="268">
        <v>0.105326152004788</v>
      </c>
      <c r="AX1481" s="224"/>
      <c r="AY1481" s="222"/>
    </row>
    <row r="1482" ht="15" spans="1:51">
      <c r="A1482" s="220"/>
      <c r="B1482" s="224"/>
      <c r="C1482" s="283" t="s">
        <v>1455</v>
      </c>
      <c r="D1482" s="111" t="s">
        <v>25</v>
      </c>
      <c r="E1482" s="111" t="s">
        <v>1456</v>
      </c>
      <c r="F1482" s="290" t="s">
        <v>1523</v>
      </c>
      <c r="G1482" s="290" t="s">
        <v>1523</v>
      </c>
      <c r="H1482" s="290" t="s">
        <v>1523</v>
      </c>
      <c r="I1482" s="290" t="s">
        <v>1523</v>
      </c>
      <c r="J1482" s="259">
        <v>0.9</v>
      </c>
      <c r="K1482" s="260">
        <v>1</v>
      </c>
      <c r="L1482" s="260">
        <v>1</v>
      </c>
      <c r="M1482" s="261">
        <v>0.941176470588235</v>
      </c>
      <c r="N1482" s="261">
        <v>0.957559681697613</v>
      </c>
      <c r="O1482" s="262">
        <v>0.9</v>
      </c>
      <c r="P1482" s="263" t="s">
        <v>33</v>
      </c>
      <c r="Q1482" s="260" t="s">
        <v>33</v>
      </c>
      <c r="R1482" s="260">
        <v>0</v>
      </c>
      <c r="S1482" s="260">
        <v>0.0769230769230769</v>
      </c>
      <c r="T1482" s="262">
        <v>0.9</v>
      </c>
      <c r="U1482" s="260" t="s">
        <v>33</v>
      </c>
      <c r="V1482" s="260" t="s">
        <v>33</v>
      </c>
      <c r="W1482" s="260">
        <v>0</v>
      </c>
      <c r="X1482" s="260">
        <v>0.230769230769231</v>
      </c>
      <c r="Y1482" s="262">
        <v>0.92</v>
      </c>
      <c r="Z1482" s="262" t="s">
        <v>33</v>
      </c>
      <c r="AA1482" s="262" t="s">
        <v>33</v>
      </c>
      <c r="AB1482" s="262">
        <v>0</v>
      </c>
      <c r="AC1482" s="262">
        <v>0</v>
      </c>
      <c r="AD1482" s="262">
        <v>0.92</v>
      </c>
      <c r="AE1482" s="260">
        <v>0.85</v>
      </c>
      <c r="AF1482" s="260">
        <v>1</v>
      </c>
      <c r="AG1482" s="260">
        <v>1</v>
      </c>
      <c r="AH1482" s="260">
        <v>0.844512195121951</v>
      </c>
      <c r="AI1482" s="262">
        <v>0.92</v>
      </c>
      <c r="AJ1482" s="260">
        <v>0.978378378378378</v>
      </c>
      <c r="AK1482" s="260">
        <v>1</v>
      </c>
      <c r="AL1482" s="260">
        <v>0.993742889647326</v>
      </c>
      <c r="AM1482" s="260">
        <v>0.877905840984567</v>
      </c>
      <c r="AN1482" s="259">
        <v>0.99</v>
      </c>
      <c r="AO1482" s="264">
        <v>1</v>
      </c>
      <c r="AP1482" s="264">
        <v>1</v>
      </c>
      <c r="AQ1482" s="264">
        <v>1</v>
      </c>
      <c r="AR1482" s="265">
        <v>1</v>
      </c>
      <c r="AS1482" s="286">
        <v>0.110069253262963</v>
      </c>
      <c r="AT1482" s="267">
        <v>0.0632911392405063</v>
      </c>
      <c r="AU1482" s="268">
        <v>0.0192307692307692</v>
      </c>
      <c r="AV1482" s="268">
        <v>0.267605633802817</v>
      </c>
      <c r="AW1482" s="268">
        <v>0.100609756097561</v>
      </c>
      <c r="AX1482" s="224"/>
      <c r="AY1482" s="222"/>
    </row>
    <row r="1483" ht="15" spans="1:51">
      <c r="A1483" s="220"/>
      <c r="B1483" s="224"/>
      <c r="C1483" s="283" t="s">
        <v>1455</v>
      </c>
      <c r="D1483" s="111" t="s">
        <v>25</v>
      </c>
      <c r="E1483" s="111" t="s">
        <v>1456</v>
      </c>
      <c r="F1483" s="290" t="s">
        <v>1524</v>
      </c>
      <c r="G1483" s="290" t="s">
        <v>1524</v>
      </c>
      <c r="H1483" s="290" t="s">
        <v>1524</v>
      </c>
      <c r="I1483" s="290" t="s">
        <v>1524</v>
      </c>
      <c r="J1483" s="259">
        <v>0.9</v>
      </c>
      <c r="K1483" s="260">
        <v>0.833333333333333</v>
      </c>
      <c r="L1483" s="260">
        <v>0.916666666666667</v>
      </c>
      <c r="M1483" s="261">
        <v>0.846153846153846</v>
      </c>
      <c r="N1483" s="261">
        <v>0.90272373540856</v>
      </c>
      <c r="O1483" s="262">
        <v>0.9</v>
      </c>
      <c r="P1483" s="263" t="s">
        <v>33</v>
      </c>
      <c r="Q1483" s="260" t="s">
        <v>33</v>
      </c>
      <c r="R1483" s="260" t="s">
        <v>33</v>
      </c>
      <c r="S1483" s="260" t="s">
        <v>33</v>
      </c>
      <c r="T1483" s="262">
        <v>0.9</v>
      </c>
      <c r="U1483" s="260" t="s">
        <v>33</v>
      </c>
      <c r="V1483" s="260" t="s">
        <v>33</v>
      </c>
      <c r="W1483" s="260" t="s">
        <v>33</v>
      </c>
      <c r="X1483" s="260" t="s">
        <v>33</v>
      </c>
      <c r="Y1483" s="262">
        <v>0.92</v>
      </c>
      <c r="Z1483" s="262" t="s">
        <v>33</v>
      </c>
      <c r="AA1483" s="262" t="s">
        <v>33</v>
      </c>
      <c r="AB1483" s="262" t="s">
        <v>33</v>
      </c>
      <c r="AC1483" s="262" t="s">
        <v>33</v>
      </c>
      <c r="AD1483" s="262">
        <v>0.92</v>
      </c>
      <c r="AE1483" s="260">
        <v>1</v>
      </c>
      <c r="AF1483" s="260">
        <v>0.68</v>
      </c>
      <c r="AG1483" s="260">
        <v>1</v>
      </c>
      <c r="AH1483" s="260">
        <v>0.688888888888889</v>
      </c>
      <c r="AI1483" s="262">
        <v>0.92</v>
      </c>
      <c r="AJ1483" s="260">
        <v>0.834710743801653</v>
      </c>
      <c r="AK1483" s="260">
        <v>0.76878612716763</v>
      </c>
      <c r="AL1483" s="260">
        <v>0.816842105263158</v>
      </c>
      <c r="AM1483" s="260">
        <v>0.910740258746077</v>
      </c>
      <c r="AN1483" s="259">
        <v>0.99</v>
      </c>
      <c r="AO1483" s="264">
        <v>1</v>
      </c>
      <c r="AP1483" s="264">
        <v>1</v>
      </c>
      <c r="AQ1483" s="264">
        <v>1</v>
      </c>
      <c r="AR1483" s="265">
        <v>1</v>
      </c>
      <c r="AS1483" s="286">
        <v>0.110069253262963</v>
      </c>
      <c r="AT1483" s="267">
        <v>0.136986301369863</v>
      </c>
      <c r="AU1483" s="268">
        <v>0.135593220338983</v>
      </c>
      <c r="AV1483" s="268">
        <v>0.027972027972028</v>
      </c>
      <c r="AW1483" s="268">
        <v>0.0985108820160367</v>
      </c>
      <c r="AX1483" s="224"/>
      <c r="AY1483" s="222"/>
    </row>
    <row r="1484" ht="15" spans="1:51">
      <c r="A1484" s="220"/>
      <c r="B1484" s="224"/>
      <c r="C1484" s="283" t="s">
        <v>1455</v>
      </c>
      <c r="D1484" s="111" t="s">
        <v>25</v>
      </c>
      <c r="E1484" s="111" t="s">
        <v>1456</v>
      </c>
      <c r="F1484" s="290" t="s">
        <v>1525</v>
      </c>
      <c r="G1484" s="290" t="s">
        <v>1525</v>
      </c>
      <c r="H1484" s="290" t="s">
        <v>1525</v>
      </c>
      <c r="I1484" s="290" t="s">
        <v>1525</v>
      </c>
      <c r="J1484" s="259">
        <v>0.9</v>
      </c>
      <c r="K1484" s="260" t="s">
        <v>33</v>
      </c>
      <c r="L1484" s="260" t="s">
        <v>33</v>
      </c>
      <c r="M1484" s="261" t="s">
        <v>33</v>
      </c>
      <c r="N1484" s="261" t="s">
        <v>33</v>
      </c>
      <c r="O1484" s="262">
        <v>0.9</v>
      </c>
      <c r="P1484" s="263" t="s">
        <v>33</v>
      </c>
      <c r="Q1484" s="260" t="s">
        <v>33</v>
      </c>
      <c r="R1484" s="260" t="s">
        <v>33</v>
      </c>
      <c r="S1484" s="260">
        <v>0</v>
      </c>
      <c r="T1484" s="262">
        <v>0.9</v>
      </c>
      <c r="U1484" s="260" t="s">
        <v>33</v>
      </c>
      <c r="V1484" s="260" t="s">
        <v>33</v>
      </c>
      <c r="W1484" s="260" t="s">
        <v>33</v>
      </c>
      <c r="X1484" s="260">
        <v>0</v>
      </c>
      <c r="Y1484" s="262">
        <v>0.92</v>
      </c>
      <c r="Z1484" s="262" t="s">
        <v>33</v>
      </c>
      <c r="AA1484" s="262" t="s">
        <v>33</v>
      </c>
      <c r="AB1484" s="262" t="s">
        <v>33</v>
      </c>
      <c r="AC1484" s="262">
        <v>0.0208333333333333</v>
      </c>
      <c r="AD1484" s="262">
        <v>0.92</v>
      </c>
      <c r="AE1484" s="260">
        <v>1</v>
      </c>
      <c r="AF1484" s="260">
        <v>0.967503692762186</v>
      </c>
      <c r="AG1484" s="260">
        <v>0</v>
      </c>
      <c r="AH1484" s="260">
        <v>0.888113367174281</v>
      </c>
      <c r="AI1484" s="262">
        <v>0.92</v>
      </c>
      <c r="AJ1484" s="260" t="s">
        <v>33</v>
      </c>
      <c r="AK1484" s="260" t="s">
        <v>33</v>
      </c>
      <c r="AL1484" s="260" t="s">
        <v>33</v>
      </c>
      <c r="AM1484" s="260">
        <v>0.0151515151515152</v>
      </c>
      <c r="AN1484" s="259">
        <v>0.99</v>
      </c>
      <c r="AO1484" s="264">
        <v>1</v>
      </c>
      <c r="AP1484" s="264">
        <v>1</v>
      </c>
      <c r="AQ1484" s="264">
        <v>1</v>
      </c>
      <c r="AR1484" s="265">
        <v>1</v>
      </c>
      <c r="AS1484" s="286">
        <v>0.110069253262963</v>
      </c>
      <c r="AT1484" s="267" t="s">
        <v>33</v>
      </c>
      <c r="AU1484" s="268" t="s">
        <v>33</v>
      </c>
      <c r="AV1484" s="268" t="s">
        <v>33</v>
      </c>
      <c r="AW1484" s="268" t="s">
        <v>33</v>
      </c>
      <c r="AX1484" s="224"/>
      <c r="AY1484" s="222"/>
    </row>
    <row r="1485" ht="15" spans="1:51">
      <c r="A1485" s="220"/>
      <c r="B1485" s="224"/>
      <c r="C1485" s="283" t="s">
        <v>1455</v>
      </c>
      <c r="D1485" s="111" t="s">
        <v>25</v>
      </c>
      <c r="E1485" s="111" t="s">
        <v>1456</v>
      </c>
      <c r="F1485" s="290" t="s">
        <v>1526</v>
      </c>
      <c r="G1485" s="290" t="s">
        <v>1526</v>
      </c>
      <c r="H1485" s="290" t="s">
        <v>1526</v>
      </c>
      <c r="I1485" s="290" t="s">
        <v>1526</v>
      </c>
      <c r="J1485" s="259">
        <v>0.9</v>
      </c>
      <c r="K1485" s="260">
        <v>0.633333333333333</v>
      </c>
      <c r="L1485" s="260">
        <v>0.645161290322581</v>
      </c>
      <c r="M1485" s="261">
        <v>0.65</v>
      </c>
      <c r="N1485" s="261">
        <v>0.640901771336554</v>
      </c>
      <c r="O1485" s="262">
        <v>0.9</v>
      </c>
      <c r="P1485" s="263">
        <v>0.803986710963455</v>
      </c>
      <c r="Q1485" s="260">
        <v>0.990147783251232</v>
      </c>
      <c r="R1485" s="260">
        <v>0.99639855942377</v>
      </c>
      <c r="S1485" s="260">
        <v>0.974586575875486</v>
      </c>
      <c r="T1485" s="262">
        <v>0.9</v>
      </c>
      <c r="U1485" s="260">
        <v>0.681063122923588</v>
      </c>
      <c r="V1485" s="260">
        <v>0.857142857142857</v>
      </c>
      <c r="W1485" s="260">
        <v>0.799519807923169</v>
      </c>
      <c r="X1485" s="260">
        <v>0.804353112840467</v>
      </c>
      <c r="Y1485" s="262">
        <v>0.92</v>
      </c>
      <c r="Z1485" s="262" t="s">
        <v>33</v>
      </c>
      <c r="AA1485" s="262" t="s">
        <v>33</v>
      </c>
      <c r="AB1485" s="262">
        <v>0</v>
      </c>
      <c r="AC1485" s="262">
        <v>0</v>
      </c>
      <c r="AD1485" s="262">
        <v>0.92</v>
      </c>
      <c r="AE1485" s="260">
        <v>1</v>
      </c>
      <c r="AF1485" s="260">
        <v>0.9</v>
      </c>
      <c r="AG1485" s="260">
        <v>0.952380952380952</v>
      </c>
      <c r="AH1485" s="260">
        <v>0.943529411764706</v>
      </c>
      <c r="AI1485" s="262">
        <v>0.92</v>
      </c>
      <c r="AJ1485" s="260">
        <v>0.827242524916943</v>
      </c>
      <c r="AK1485" s="260">
        <v>0.950738916256158</v>
      </c>
      <c r="AL1485" s="260">
        <v>0.936450839328537</v>
      </c>
      <c r="AM1485" s="260">
        <v>0.927775300936246</v>
      </c>
      <c r="AN1485" s="259">
        <v>0.99</v>
      </c>
      <c r="AO1485" s="264">
        <v>1</v>
      </c>
      <c r="AP1485" s="264">
        <v>1</v>
      </c>
      <c r="AQ1485" s="264">
        <v>1</v>
      </c>
      <c r="AR1485" s="265">
        <v>1</v>
      </c>
      <c r="AS1485" s="286">
        <v>0.110069253262963</v>
      </c>
      <c r="AT1485" s="267">
        <v>0.125</v>
      </c>
      <c r="AU1485" s="268">
        <v>0.0285714285714286</v>
      </c>
      <c r="AV1485" s="268">
        <v>0.103448275862069</v>
      </c>
      <c r="AW1485" s="268">
        <v>0.0699404761904762</v>
      </c>
      <c r="AX1485" s="224"/>
      <c r="AY1485" s="222"/>
    </row>
    <row r="1486" ht="15" spans="1:51">
      <c r="A1486" s="220"/>
      <c r="B1486" s="224"/>
      <c r="C1486" s="283" t="s">
        <v>1455</v>
      </c>
      <c r="D1486" s="111" t="s">
        <v>25</v>
      </c>
      <c r="E1486" s="111" t="s">
        <v>1456</v>
      </c>
      <c r="F1486" s="290" t="s">
        <v>1527</v>
      </c>
      <c r="G1486" s="290" t="s">
        <v>1527</v>
      </c>
      <c r="H1486" s="290" t="s">
        <v>1527</v>
      </c>
      <c r="I1486" s="290" t="s">
        <v>1527</v>
      </c>
      <c r="J1486" s="259">
        <v>0.9</v>
      </c>
      <c r="K1486" s="260">
        <v>0.967741935483871</v>
      </c>
      <c r="L1486" s="260">
        <v>0.8125</v>
      </c>
      <c r="M1486" s="261">
        <v>0.821428571428571</v>
      </c>
      <c r="N1486" s="261">
        <v>0.858841010401189</v>
      </c>
      <c r="O1486" s="262">
        <v>0.9</v>
      </c>
      <c r="P1486" s="263" t="s">
        <v>33</v>
      </c>
      <c r="Q1486" s="260">
        <v>0</v>
      </c>
      <c r="R1486" s="260" t="s">
        <v>33</v>
      </c>
      <c r="S1486" s="260">
        <v>0.25</v>
      </c>
      <c r="T1486" s="262">
        <v>0.9</v>
      </c>
      <c r="U1486" s="260" t="s">
        <v>33</v>
      </c>
      <c r="V1486" s="260">
        <v>0</v>
      </c>
      <c r="W1486" s="260" t="s">
        <v>33</v>
      </c>
      <c r="X1486" s="260">
        <v>0</v>
      </c>
      <c r="Y1486" s="262">
        <v>0.92</v>
      </c>
      <c r="Z1486" s="262" t="s">
        <v>33</v>
      </c>
      <c r="AA1486" s="262" t="s">
        <v>33</v>
      </c>
      <c r="AB1486" s="262" t="s">
        <v>33</v>
      </c>
      <c r="AC1486" s="262" t="s">
        <v>33</v>
      </c>
      <c r="AD1486" s="262">
        <v>0.92</v>
      </c>
      <c r="AE1486" s="260" t="s">
        <v>33</v>
      </c>
      <c r="AF1486" s="260">
        <v>1</v>
      </c>
      <c r="AG1486" s="260" t="s">
        <v>33</v>
      </c>
      <c r="AH1486" s="260">
        <v>0.571428571428571</v>
      </c>
      <c r="AI1486" s="262">
        <v>0.92</v>
      </c>
      <c r="AJ1486" s="260">
        <v>0.711844197138315</v>
      </c>
      <c r="AK1486" s="260">
        <v>0.786084701815039</v>
      </c>
      <c r="AL1486" s="260">
        <v>0.787806809184481</v>
      </c>
      <c r="AM1486" s="260">
        <v>0.809371034548806</v>
      </c>
      <c r="AN1486" s="259">
        <v>0.99</v>
      </c>
      <c r="AO1486" s="264" t="s">
        <v>33</v>
      </c>
      <c r="AP1486" s="264" t="s">
        <v>33</v>
      </c>
      <c r="AQ1486" s="264" t="s">
        <v>33</v>
      </c>
      <c r="AR1486" s="265">
        <v>1</v>
      </c>
      <c r="AS1486" s="286">
        <v>0.110069253262963</v>
      </c>
      <c r="AT1486" s="267">
        <v>0.0588235294117647</v>
      </c>
      <c r="AU1486" s="268">
        <v>0.232142857142857</v>
      </c>
      <c r="AV1486" s="268">
        <v>0.137931034482759</v>
      </c>
      <c r="AW1486" s="268">
        <v>0.166003976143141</v>
      </c>
      <c r="AX1486" s="224"/>
      <c r="AY1486" s="222"/>
    </row>
    <row r="1487" ht="15" spans="1:51">
      <c r="A1487" s="220"/>
      <c r="B1487" s="224"/>
      <c r="C1487" s="283" t="s">
        <v>1455</v>
      </c>
      <c r="D1487" s="111" t="s">
        <v>25</v>
      </c>
      <c r="E1487" s="111" t="s">
        <v>1456</v>
      </c>
      <c r="F1487" s="290" t="s">
        <v>1528</v>
      </c>
      <c r="G1487" s="290" t="s">
        <v>1528</v>
      </c>
      <c r="H1487" s="290" t="s">
        <v>1528</v>
      </c>
      <c r="I1487" s="290" t="s">
        <v>1528</v>
      </c>
      <c r="J1487" s="259">
        <v>0.9</v>
      </c>
      <c r="K1487" s="260">
        <v>1</v>
      </c>
      <c r="L1487" s="260">
        <v>1</v>
      </c>
      <c r="M1487" s="261">
        <v>1</v>
      </c>
      <c r="N1487" s="261">
        <v>0.967611336032389</v>
      </c>
      <c r="O1487" s="262">
        <v>0.9</v>
      </c>
      <c r="P1487" s="263">
        <v>0.998604326587578</v>
      </c>
      <c r="Q1487" s="260">
        <v>0.995584988962472</v>
      </c>
      <c r="R1487" s="260">
        <v>1</v>
      </c>
      <c r="S1487" s="260">
        <v>0.99543709309443</v>
      </c>
      <c r="T1487" s="262">
        <v>0.9</v>
      </c>
      <c r="U1487" s="260">
        <v>0.99023028611305</v>
      </c>
      <c r="V1487" s="260">
        <v>0.933774834437086</v>
      </c>
      <c r="W1487" s="260">
        <v>0.96</v>
      </c>
      <c r="X1487" s="260">
        <v>0.942295921206388</v>
      </c>
      <c r="Y1487" s="262">
        <v>0.92</v>
      </c>
      <c r="Z1487" s="262">
        <v>0</v>
      </c>
      <c r="AA1487" s="262" t="s">
        <v>33</v>
      </c>
      <c r="AB1487" s="262" t="s">
        <v>33</v>
      </c>
      <c r="AC1487" s="262">
        <v>0</v>
      </c>
      <c r="AD1487" s="262">
        <v>0.92</v>
      </c>
      <c r="AE1487" s="260">
        <v>0.962264150943396</v>
      </c>
      <c r="AF1487" s="260">
        <v>0.966101694915254</v>
      </c>
      <c r="AG1487" s="260" t="s">
        <v>33</v>
      </c>
      <c r="AH1487" s="260">
        <v>0.968627450980392</v>
      </c>
      <c r="AI1487" s="262">
        <v>0.92</v>
      </c>
      <c r="AJ1487" s="260">
        <v>0.99163179916318</v>
      </c>
      <c r="AK1487" s="260">
        <v>0.951434878587196</v>
      </c>
      <c r="AL1487" s="260">
        <v>1</v>
      </c>
      <c r="AM1487" s="260">
        <v>0.958113438142325</v>
      </c>
      <c r="AN1487" s="259">
        <v>0.99</v>
      </c>
      <c r="AO1487" s="264">
        <v>1</v>
      </c>
      <c r="AP1487" s="264">
        <v>1</v>
      </c>
      <c r="AQ1487" s="264">
        <v>1</v>
      </c>
      <c r="AR1487" s="265">
        <v>1</v>
      </c>
      <c r="AS1487" s="286">
        <v>0.110069253262963</v>
      </c>
      <c r="AT1487" s="267">
        <v>0.261538461538462</v>
      </c>
      <c r="AU1487" s="268">
        <v>0.0919540229885057</v>
      </c>
      <c r="AV1487" s="268">
        <v>0.0838323353293413</v>
      </c>
      <c r="AW1487" s="268">
        <v>0.0970387243735763</v>
      </c>
      <c r="AX1487" s="224"/>
      <c r="AY1487" s="222"/>
    </row>
    <row r="1488" ht="15" spans="1:51">
      <c r="A1488" s="220"/>
      <c r="B1488" s="224"/>
      <c r="C1488" s="283" t="s">
        <v>1455</v>
      </c>
      <c r="D1488" s="111" t="s">
        <v>25</v>
      </c>
      <c r="E1488" s="111" t="s">
        <v>1456</v>
      </c>
      <c r="F1488" s="290" t="s">
        <v>1529</v>
      </c>
      <c r="G1488" s="290" t="s">
        <v>1529</v>
      </c>
      <c r="H1488" s="290" t="s">
        <v>1529</v>
      </c>
      <c r="I1488" s="290" t="s">
        <v>1529</v>
      </c>
      <c r="J1488" s="259">
        <v>0.9</v>
      </c>
      <c r="K1488" s="260">
        <v>0.551724137931034</v>
      </c>
      <c r="L1488" s="260">
        <v>0.56</v>
      </c>
      <c r="M1488" s="261">
        <v>0.64</v>
      </c>
      <c r="N1488" s="261">
        <v>0.605217391304348</v>
      </c>
      <c r="O1488" s="262">
        <v>0.9</v>
      </c>
      <c r="P1488" s="263">
        <v>0.929347826086957</v>
      </c>
      <c r="Q1488" s="260">
        <v>0.938679245283019</v>
      </c>
      <c r="R1488" s="260">
        <v>0.868613138686131</v>
      </c>
      <c r="S1488" s="260">
        <v>0.925162488393686</v>
      </c>
      <c r="T1488" s="262">
        <v>0.9</v>
      </c>
      <c r="U1488" s="260">
        <v>0.773550724637681</v>
      </c>
      <c r="V1488" s="260">
        <v>0.891509433962264</v>
      </c>
      <c r="W1488" s="260">
        <v>0.795620437956204</v>
      </c>
      <c r="X1488" s="260">
        <v>0.798180129990715</v>
      </c>
      <c r="Y1488" s="262">
        <v>0.92</v>
      </c>
      <c r="Z1488" s="262" t="s">
        <v>33</v>
      </c>
      <c r="AA1488" s="262" t="s">
        <v>33</v>
      </c>
      <c r="AB1488" s="262" t="s">
        <v>33</v>
      </c>
      <c r="AC1488" s="262" t="s">
        <v>33</v>
      </c>
      <c r="AD1488" s="262">
        <v>0.92</v>
      </c>
      <c r="AE1488" s="260">
        <v>1</v>
      </c>
      <c r="AF1488" s="260">
        <v>1</v>
      </c>
      <c r="AG1488" s="260">
        <v>1</v>
      </c>
      <c r="AH1488" s="260">
        <v>0.93429158110883</v>
      </c>
      <c r="AI1488" s="262">
        <v>0.92</v>
      </c>
      <c r="AJ1488" s="260">
        <v>0.891304347826087</v>
      </c>
      <c r="AK1488" s="260">
        <v>0.938679245283019</v>
      </c>
      <c r="AL1488" s="260">
        <v>0.922836287799791</v>
      </c>
      <c r="AM1488" s="260">
        <v>0.923379758588672</v>
      </c>
      <c r="AN1488" s="259">
        <v>0.99</v>
      </c>
      <c r="AO1488" s="264">
        <v>1</v>
      </c>
      <c r="AP1488" s="264">
        <v>1</v>
      </c>
      <c r="AQ1488" s="264">
        <v>1</v>
      </c>
      <c r="AR1488" s="265">
        <v>1</v>
      </c>
      <c r="AS1488" s="286">
        <v>0.110069253262963</v>
      </c>
      <c r="AT1488" s="267">
        <v>0.181818181818182</v>
      </c>
      <c r="AU1488" s="268">
        <v>0.125</v>
      </c>
      <c r="AV1488" s="268">
        <v>0.0869565217391304</v>
      </c>
      <c r="AW1488" s="268">
        <v>0.0917225950782998</v>
      </c>
      <c r="AX1488" s="224"/>
      <c r="AY1488" s="222"/>
    </row>
    <row r="1489" ht="15" spans="1:51">
      <c r="A1489" s="220"/>
      <c r="B1489" s="224"/>
      <c r="C1489" s="283" t="s">
        <v>1455</v>
      </c>
      <c r="D1489" s="111" t="s">
        <v>25</v>
      </c>
      <c r="E1489" s="111" t="s">
        <v>1456</v>
      </c>
      <c r="F1489" s="290" t="s">
        <v>1530</v>
      </c>
      <c r="G1489" s="290" t="s">
        <v>1530</v>
      </c>
      <c r="H1489" s="290" t="s">
        <v>1530</v>
      </c>
      <c r="I1489" s="290" t="s">
        <v>1530</v>
      </c>
      <c r="J1489" s="259">
        <v>0.9</v>
      </c>
      <c r="K1489" s="260">
        <v>0.818181818181818</v>
      </c>
      <c r="L1489" s="260">
        <v>0.833333333333333</v>
      </c>
      <c r="M1489" s="261">
        <v>0.928571428571429</v>
      </c>
      <c r="N1489" s="261">
        <v>0.851063829787234</v>
      </c>
      <c r="O1489" s="262">
        <v>0.9</v>
      </c>
      <c r="P1489" s="263">
        <v>0</v>
      </c>
      <c r="Q1489" s="260" t="s">
        <v>33</v>
      </c>
      <c r="R1489" s="260" t="s">
        <v>33</v>
      </c>
      <c r="S1489" s="260">
        <v>0.444444444444444</v>
      </c>
      <c r="T1489" s="262">
        <v>0.9</v>
      </c>
      <c r="U1489" s="260">
        <v>0</v>
      </c>
      <c r="V1489" s="260" t="s">
        <v>33</v>
      </c>
      <c r="W1489" s="260" t="s">
        <v>33</v>
      </c>
      <c r="X1489" s="260">
        <v>0.333333333333333</v>
      </c>
      <c r="Y1489" s="262">
        <v>0.92</v>
      </c>
      <c r="Z1489" s="262" t="s">
        <v>33</v>
      </c>
      <c r="AA1489" s="262" t="s">
        <v>33</v>
      </c>
      <c r="AB1489" s="262" t="s">
        <v>33</v>
      </c>
      <c r="AC1489" s="262">
        <v>0</v>
      </c>
      <c r="AD1489" s="262">
        <v>0.92</v>
      </c>
      <c r="AE1489" s="260">
        <v>1</v>
      </c>
      <c r="AF1489" s="260">
        <v>0.571428571428571</v>
      </c>
      <c r="AG1489" s="260">
        <v>0.3</v>
      </c>
      <c r="AH1489" s="260">
        <v>0.509090909090909</v>
      </c>
      <c r="AI1489" s="262">
        <v>0.92</v>
      </c>
      <c r="AJ1489" s="260">
        <v>0.727626459143969</v>
      </c>
      <c r="AK1489" s="260">
        <v>0.695538057742782</v>
      </c>
      <c r="AL1489" s="260">
        <v>0.709302325581395</v>
      </c>
      <c r="AM1489" s="260">
        <v>0.58804310045186</v>
      </c>
      <c r="AN1489" s="259">
        <v>0.99</v>
      </c>
      <c r="AO1489" s="264">
        <v>1</v>
      </c>
      <c r="AP1489" s="264">
        <v>1</v>
      </c>
      <c r="AQ1489" s="264">
        <v>1</v>
      </c>
      <c r="AR1489" s="265">
        <v>1</v>
      </c>
      <c r="AS1489" s="286">
        <v>0.110069253262963</v>
      </c>
      <c r="AT1489" s="267">
        <v>0.152173913043478</v>
      </c>
      <c r="AU1489" s="268">
        <v>0.0941176470588235</v>
      </c>
      <c r="AV1489" s="268">
        <v>0.186813186813187</v>
      </c>
      <c r="AW1489" s="268">
        <v>0.0977175463623395</v>
      </c>
      <c r="AX1489" s="224"/>
      <c r="AY1489" s="222"/>
    </row>
    <row r="1490" ht="15" spans="1:51">
      <c r="A1490" s="220"/>
      <c r="B1490" s="224"/>
      <c r="C1490" s="283" t="s">
        <v>1455</v>
      </c>
      <c r="D1490" s="111" t="s">
        <v>25</v>
      </c>
      <c r="E1490" s="111" t="s">
        <v>1456</v>
      </c>
      <c r="F1490" s="290" t="s">
        <v>1531</v>
      </c>
      <c r="G1490" s="290" t="s">
        <v>1531</v>
      </c>
      <c r="H1490" s="290" t="s">
        <v>1531</v>
      </c>
      <c r="I1490" s="290" t="s">
        <v>1531</v>
      </c>
      <c r="J1490" s="259">
        <v>0.9</v>
      </c>
      <c r="K1490" s="260">
        <v>1</v>
      </c>
      <c r="L1490" s="260">
        <v>1</v>
      </c>
      <c r="M1490" s="261">
        <v>1</v>
      </c>
      <c r="N1490" s="261">
        <v>1</v>
      </c>
      <c r="O1490" s="262">
        <v>0.9</v>
      </c>
      <c r="P1490" s="263" t="s">
        <v>33</v>
      </c>
      <c r="Q1490" s="260" t="s">
        <v>33</v>
      </c>
      <c r="R1490" s="260" t="s">
        <v>33</v>
      </c>
      <c r="S1490" s="260">
        <v>1</v>
      </c>
      <c r="T1490" s="262">
        <v>0.9</v>
      </c>
      <c r="U1490" s="260" t="s">
        <v>33</v>
      </c>
      <c r="V1490" s="260" t="s">
        <v>33</v>
      </c>
      <c r="W1490" s="260" t="s">
        <v>33</v>
      </c>
      <c r="X1490" s="260">
        <v>1</v>
      </c>
      <c r="Y1490" s="262">
        <v>0.92</v>
      </c>
      <c r="Z1490" s="262" t="s">
        <v>33</v>
      </c>
      <c r="AA1490" s="262" t="s">
        <v>33</v>
      </c>
      <c r="AB1490" s="262" t="s">
        <v>33</v>
      </c>
      <c r="AC1490" s="262">
        <v>1</v>
      </c>
      <c r="AD1490" s="262">
        <v>0.92</v>
      </c>
      <c r="AE1490" s="260">
        <v>0.4375</v>
      </c>
      <c r="AF1490" s="260">
        <v>0.636363636363636</v>
      </c>
      <c r="AG1490" s="260">
        <v>1</v>
      </c>
      <c r="AH1490" s="260">
        <v>0.840909090909091</v>
      </c>
      <c r="AI1490" s="262">
        <v>0.92</v>
      </c>
      <c r="AJ1490" s="260">
        <v>0.641221374045801</v>
      </c>
      <c r="AK1490" s="260">
        <v>0.861111111111111</v>
      </c>
      <c r="AL1490" s="260">
        <v>0.988235294117647</v>
      </c>
      <c r="AM1490" s="260">
        <v>0.949661908339594</v>
      </c>
      <c r="AN1490" s="259">
        <v>0.99</v>
      </c>
      <c r="AO1490" s="264">
        <v>1</v>
      </c>
      <c r="AP1490" s="264">
        <v>1</v>
      </c>
      <c r="AQ1490" s="264">
        <v>1</v>
      </c>
      <c r="AR1490" s="265">
        <v>1</v>
      </c>
      <c r="AS1490" s="286">
        <v>0.110069253262963</v>
      </c>
      <c r="AT1490" s="267">
        <v>0.0303030303030303</v>
      </c>
      <c r="AU1490" s="268">
        <v>0.051948051948052</v>
      </c>
      <c r="AV1490" s="268">
        <v>0.0277777777777778</v>
      </c>
      <c r="AW1490" s="268">
        <v>0.0688651794374394</v>
      </c>
      <c r="AX1490" s="224"/>
      <c r="AY1490" s="222"/>
    </row>
    <row r="1491" ht="15" spans="1:51">
      <c r="A1491" s="220"/>
      <c r="B1491" s="224"/>
      <c r="C1491" s="283" t="s">
        <v>1455</v>
      </c>
      <c r="D1491" s="111" t="s">
        <v>25</v>
      </c>
      <c r="E1491" s="111" t="s">
        <v>1456</v>
      </c>
      <c r="F1491" s="290" t="s">
        <v>1532</v>
      </c>
      <c r="G1491" s="290" t="s">
        <v>1532</v>
      </c>
      <c r="H1491" s="290" t="s">
        <v>1532</v>
      </c>
      <c r="I1491" s="290" t="s">
        <v>1532</v>
      </c>
      <c r="J1491" s="259">
        <v>0.9</v>
      </c>
      <c r="K1491" s="260">
        <v>1</v>
      </c>
      <c r="L1491" s="260">
        <v>1</v>
      </c>
      <c r="M1491" s="261">
        <v>1</v>
      </c>
      <c r="N1491" s="261">
        <v>0.947674418604651</v>
      </c>
      <c r="O1491" s="262">
        <v>0.9</v>
      </c>
      <c r="P1491" s="263">
        <v>0.824561403508772</v>
      </c>
      <c r="Q1491" s="260">
        <v>1</v>
      </c>
      <c r="R1491" s="260">
        <v>0.998834498834499</v>
      </c>
      <c r="S1491" s="260">
        <v>0.821473472466683</v>
      </c>
      <c r="T1491" s="262">
        <v>0.9</v>
      </c>
      <c r="U1491" s="260">
        <v>0.824561403508772</v>
      </c>
      <c r="V1491" s="260">
        <v>0.6875</v>
      </c>
      <c r="W1491" s="260">
        <v>0.966200466200466</v>
      </c>
      <c r="X1491" s="260">
        <v>0.634397787276842</v>
      </c>
      <c r="Y1491" s="262">
        <v>0.92</v>
      </c>
      <c r="Z1491" s="262" t="s">
        <v>33</v>
      </c>
      <c r="AA1491" s="262" t="s">
        <v>33</v>
      </c>
      <c r="AB1491" s="262" t="s">
        <v>33</v>
      </c>
      <c r="AC1491" s="262" t="s">
        <v>33</v>
      </c>
      <c r="AD1491" s="262">
        <v>0.92</v>
      </c>
      <c r="AE1491" s="260">
        <v>0</v>
      </c>
      <c r="AF1491" s="260">
        <v>0.696428571428571</v>
      </c>
      <c r="AG1491" s="260">
        <v>1</v>
      </c>
      <c r="AH1491" s="260">
        <v>0.897872340425532</v>
      </c>
      <c r="AI1491" s="262">
        <v>0.92</v>
      </c>
      <c r="AJ1491" s="260">
        <v>0.842105263157895</v>
      </c>
      <c r="AK1491" s="260">
        <v>0.875</v>
      </c>
      <c r="AL1491" s="260">
        <v>0.98018648018648</v>
      </c>
      <c r="AM1491" s="260">
        <v>0.714555052790347</v>
      </c>
      <c r="AN1491" s="259">
        <v>0.99</v>
      </c>
      <c r="AO1491" s="264" t="s">
        <v>33</v>
      </c>
      <c r="AP1491" s="264" t="s">
        <v>33</v>
      </c>
      <c r="AQ1491" s="264">
        <v>1</v>
      </c>
      <c r="AR1491" s="265">
        <v>1</v>
      </c>
      <c r="AS1491" s="286">
        <v>0.110069253262963</v>
      </c>
      <c r="AT1491" s="267">
        <v>0.372881355932203</v>
      </c>
      <c r="AU1491" s="268">
        <v>0.0175438596491228</v>
      </c>
      <c r="AV1491" s="268">
        <v>0.238805970149254</v>
      </c>
      <c r="AW1491" s="268">
        <v>0.117797695262484</v>
      </c>
      <c r="AX1491" s="224"/>
      <c r="AY1491" s="222"/>
    </row>
    <row r="1492" ht="15" spans="1:51">
      <c r="A1492" s="220"/>
      <c r="B1492" s="224"/>
      <c r="C1492" s="283" t="s">
        <v>1455</v>
      </c>
      <c r="D1492" s="111" t="s">
        <v>25</v>
      </c>
      <c r="E1492" s="111" t="s">
        <v>1456</v>
      </c>
      <c r="F1492" s="290" t="s">
        <v>1533</v>
      </c>
      <c r="G1492" s="290" t="s">
        <v>1533</v>
      </c>
      <c r="H1492" s="290" t="s">
        <v>1533</v>
      </c>
      <c r="I1492" s="290" t="s">
        <v>1533</v>
      </c>
      <c r="J1492" s="259">
        <v>0.9</v>
      </c>
      <c r="K1492" s="260">
        <v>1</v>
      </c>
      <c r="L1492" s="260">
        <v>1</v>
      </c>
      <c r="M1492" s="261">
        <v>0.714285714285714</v>
      </c>
      <c r="N1492" s="261">
        <v>0.895161290322581</v>
      </c>
      <c r="O1492" s="262">
        <v>0.9</v>
      </c>
      <c r="P1492" s="263">
        <v>0</v>
      </c>
      <c r="Q1492" s="260" t="s">
        <v>33</v>
      </c>
      <c r="R1492" s="260">
        <v>0</v>
      </c>
      <c r="S1492" s="260">
        <v>0</v>
      </c>
      <c r="T1492" s="262">
        <v>0.9</v>
      </c>
      <c r="U1492" s="260">
        <v>0</v>
      </c>
      <c r="V1492" s="260" t="s">
        <v>33</v>
      </c>
      <c r="W1492" s="260">
        <v>0</v>
      </c>
      <c r="X1492" s="260">
        <v>0</v>
      </c>
      <c r="Y1492" s="262">
        <v>0.92</v>
      </c>
      <c r="Z1492" s="262">
        <v>0</v>
      </c>
      <c r="AA1492" s="262" t="s">
        <v>33</v>
      </c>
      <c r="AB1492" s="262" t="s">
        <v>33</v>
      </c>
      <c r="AC1492" s="262">
        <v>0</v>
      </c>
      <c r="AD1492" s="262">
        <v>0.92</v>
      </c>
      <c r="AE1492" s="260">
        <v>1</v>
      </c>
      <c r="AF1492" s="260">
        <v>0</v>
      </c>
      <c r="AG1492" s="260">
        <v>1</v>
      </c>
      <c r="AH1492" s="260">
        <v>0.898305084745763</v>
      </c>
      <c r="AI1492" s="262">
        <v>0.92</v>
      </c>
      <c r="AJ1492" s="260">
        <v>0.991860465116279</v>
      </c>
      <c r="AK1492" s="260">
        <v>0.25</v>
      </c>
      <c r="AL1492" s="260">
        <v>0.533333333333333</v>
      </c>
      <c r="AM1492" s="260">
        <v>0.352112676056338</v>
      </c>
      <c r="AN1492" s="259">
        <v>0.99</v>
      </c>
      <c r="AO1492" s="264" t="s">
        <v>33</v>
      </c>
      <c r="AP1492" s="264">
        <v>1</v>
      </c>
      <c r="AQ1492" s="264">
        <v>1</v>
      </c>
      <c r="AR1492" s="265">
        <v>1</v>
      </c>
      <c r="AS1492" s="286">
        <v>0.110069253262963</v>
      </c>
      <c r="AT1492" s="267">
        <v>0.294117647058824</v>
      </c>
      <c r="AU1492" s="268">
        <v>0.177570093457944</v>
      </c>
      <c r="AV1492" s="268">
        <v>0.0214067278287462</v>
      </c>
      <c r="AW1492" s="268">
        <v>0.0731969860064586</v>
      </c>
      <c r="AX1492" s="224"/>
      <c r="AY1492" s="222"/>
    </row>
    <row r="1493" ht="15" spans="1:51">
      <c r="A1493" s="220"/>
      <c r="B1493" s="224"/>
      <c r="C1493" s="283" t="s">
        <v>1455</v>
      </c>
      <c r="D1493" s="111" t="s">
        <v>25</v>
      </c>
      <c r="E1493" s="111" t="s">
        <v>1456</v>
      </c>
      <c r="F1493" s="290" t="s">
        <v>1534</v>
      </c>
      <c r="G1493" s="290" t="s">
        <v>1534</v>
      </c>
      <c r="H1493" s="290" t="s">
        <v>1534</v>
      </c>
      <c r="I1493" s="290" t="s">
        <v>1534</v>
      </c>
      <c r="J1493" s="259">
        <v>0.9</v>
      </c>
      <c r="K1493" s="260">
        <v>0.875</v>
      </c>
      <c r="L1493" s="260">
        <v>1</v>
      </c>
      <c r="M1493" s="261">
        <v>0.818181818181818</v>
      </c>
      <c r="N1493" s="261">
        <v>0.860335195530726</v>
      </c>
      <c r="O1493" s="262">
        <v>0.9</v>
      </c>
      <c r="P1493" s="263" t="s">
        <v>33</v>
      </c>
      <c r="Q1493" s="260" t="s">
        <v>33</v>
      </c>
      <c r="R1493" s="260" t="s">
        <v>33</v>
      </c>
      <c r="S1493" s="260" t="s">
        <v>33</v>
      </c>
      <c r="T1493" s="262">
        <v>0.9</v>
      </c>
      <c r="U1493" s="260" t="s">
        <v>33</v>
      </c>
      <c r="V1493" s="260" t="s">
        <v>33</v>
      </c>
      <c r="W1493" s="260" t="s">
        <v>33</v>
      </c>
      <c r="X1493" s="260" t="s">
        <v>33</v>
      </c>
      <c r="Y1493" s="262">
        <v>0.92</v>
      </c>
      <c r="Z1493" s="262" t="s">
        <v>33</v>
      </c>
      <c r="AA1493" s="262" t="s">
        <v>33</v>
      </c>
      <c r="AB1493" s="262" t="s">
        <v>33</v>
      </c>
      <c r="AC1493" s="262" t="s">
        <v>33</v>
      </c>
      <c r="AD1493" s="262">
        <v>0.92</v>
      </c>
      <c r="AE1493" s="260">
        <v>0</v>
      </c>
      <c r="AF1493" s="260">
        <v>0</v>
      </c>
      <c r="AG1493" s="260">
        <v>0</v>
      </c>
      <c r="AH1493" s="260">
        <v>0.241379310344828</v>
      </c>
      <c r="AI1493" s="262">
        <v>0.92</v>
      </c>
      <c r="AJ1493" s="260">
        <v>0.916201117318436</v>
      </c>
      <c r="AK1493" s="260">
        <v>0.906593406593407</v>
      </c>
      <c r="AL1493" s="260">
        <v>0.906937394247039</v>
      </c>
      <c r="AM1493" s="260">
        <v>0.884244872591672</v>
      </c>
      <c r="AN1493" s="259">
        <v>0.99</v>
      </c>
      <c r="AO1493" s="264" t="s">
        <v>33</v>
      </c>
      <c r="AP1493" s="264" t="s">
        <v>33</v>
      </c>
      <c r="AQ1493" s="264" t="s">
        <v>33</v>
      </c>
      <c r="AR1493" s="265">
        <v>1</v>
      </c>
      <c r="AS1493" s="286">
        <v>0.110069253262963</v>
      </c>
      <c r="AT1493" s="267">
        <v>0.028169014084507</v>
      </c>
      <c r="AU1493" s="268">
        <v>0.202127659574468</v>
      </c>
      <c r="AV1493" s="268">
        <v>0.0588235294117647</v>
      </c>
      <c r="AW1493" s="268">
        <v>0.0843806104129264</v>
      </c>
      <c r="AX1493" s="224"/>
      <c r="AY1493" s="222"/>
    </row>
    <row r="1494" ht="15" spans="1:51">
      <c r="A1494" s="220"/>
      <c r="B1494" s="224"/>
      <c r="C1494" s="283" t="s">
        <v>1455</v>
      </c>
      <c r="D1494" s="111" t="s">
        <v>25</v>
      </c>
      <c r="E1494" s="111" t="s">
        <v>1456</v>
      </c>
      <c r="F1494" s="290" t="s">
        <v>1535</v>
      </c>
      <c r="G1494" s="290" t="s">
        <v>1535</v>
      </c>
      <c r="H1494" s="290" t="s">
        <v>1535</v>
      </c>
      <c r="I1494" s="290" t="s">
        <v>1535</v>
      </c>
      <c r="J1494" s="259">
        <v>0.9</v>
      </c>
      <c r="K1494" s="260">
        <v>0.8</v>
      </c>
      <c r="L1494" s="260">
        <v>0.769230769230769</v>
      </c>
      <c r="M1494" s="261">
        <v>1</v>
      </c>
      <c r="N1494" s="261">
        <v>0.898305084745763</v>
      </c>
      <c r="O1494" s="262">
        <v>0.9</v>
      </c>
      <c r="P1494" s="263" t="s">
        <v>33</v>
      </c>
      <c r="Q1494" s="260" t="s">
        <v>33</v>
      </c>
      <c r="R1494" s="260" t="s">
        <v>33</v>
      </c>
      <c r="S1494" s="260" t="s">
        <v>33</v>
      </c>
      <c r="T1494" s="262">
        <v>0.9</v>
      </c>
      <c r="U1494" s="260" t="s">
        <v>33</v>
      </c>
      <c r="V1494" s="260" t="s">
        <v>33</v>
      </c>
      <c r="W1494" s="260" t="s">
        <v>33</v>
      </c>
      <c r="X1494" s="260" t="s">
        <v>33</v>
      </c>
      <c r="Y1494" s="262">
        <v>0.92</v>
      </c>
      <c r="Z1494" s="262" t="s">
        <v>33</v>
      </c>
      <c r="AA1494" s="262" t="s">
        <v>33</v>
      </c>
      <c r="AB1494" s="262" t="s">
        <v>33</v>
      </c>
      <c r="AC1494" s="262" t="s">
        <v>33</v>
      </c>
      <c r="AD1494" s="262">
        <v>0.92</v>
      </c>
      <c r="AE1494" s="260">
        <v>0.545454545454545</v>
      </c>
      <c r="AF1494" s="260">
        <v>0.904761904761905</v>
      </c>
      <c r="AG1494" s="260">
        <v>1</v>
      </c>
      <c r="AH1494" s="260">
        <v>0.901162790697674</v>
      </c>
      <c r="AI1494" s="262">
        <v>0.92</v>
      </c>
      <c r="AJ1494" s="260">
        <v>0.855907780979827</v>
      </c>
      <c r="AK1494" s="260">
        <v>0.829351535836177</v>
      </c>
      <c r="AL1494" s="260">
        <v>1</v>
      </c>
      <c r="AM1494" s="260">
        <v>0.943761943761944</v>
      </c>
      <c r="AN1494" s="259">
        <v>0.99</v>
      </c>
      <c r="AO1494" s="264">
        <v>1</v>
      </c>
      <c r="AP1494" s="264">
        <v>1</v>
      </c>
      <c r="AQ1494" s="264">
        <v>1</v>
      </c>
      <c r="AR1494" s="265">
        <v>1</v>
      </c>
      <c r="AS1494" s="286">
        <v>0.110069253262963</v>
      </c>
      <c r="AT1494" s="267">
        <v>0.027027027027027</v>
      </c>
      <c r="AU1494" s="268">
        <v>0.0434782608695652</v>
      </c>
      <c r="AV1494" s="268">
        <v>0.101449275362319</v>
      </c>
      <c r="AW1494" s="268">
        <v>0.0796387520525452</v>
      </c>
      <c r="AX1494" s="224"/>
      <c r="AY1494" s="222"/>
    </row>
    <row r="1495" ht="15" spans="1:51">
      <c r="A1495" s="220"/>
      <c r="B1495" s="224"/>
      <c r="C1495" s="283" t="s">
        <v>1455</v>
      </c>
      <c r="D1495" s="111" t="s">
        <v>25</v>
      </c>
      <c r="E1495" s="111" t="s">
        <v>1456</v>
      </c>
      <c r="F1495" s="290" t="s">
        <v>1536</v>
      </c>
      <c r="G1495" s="290" t="s">
        <v>1536</v>
      </c>
      <c r="H1495" s="290" t="s">
        <v>1536</v>
      </c>
      <c r="I1495" s="290" t="s">
        <v>1536</v>
      </c>
      <c r="J1495" s="259">
        <v>0.9</v>
      </c>
      <c r="K1495" s="260">
        <v>1</v>
      </c>
      <c r="L1495" s="260">
        <v>1</v>
      </c>
      <c r="M1495" s="261">
        <v>1</v>
      </c>
      <c r="N1495" s="261">
        <v>0.972027972027972</v>
      </c>
      <c r="O1495" s="262">
        <v>0.9</v>
      </c>
      <c r="P1495" s="263">
        <v>1</v>
      </c>
      <c r="Q1495" s="260">
        <v>1</v>
      </c>
      <c r="R1495" s="260">
        <v>1</v>
      </c>
      <c r="S1495" s="260">
        <v>0.901460604813824</v>
      </c>
      <c r="T1495" s="262">
        <v>0.9</v>
      </c>
      <c r="U1495" s="260">
        <v>0.978823529411765</v>
      </c>
      <c r="V1495" s="260">
        <v>1</v>
      </c>
      <c r="W1495" s="260">
        <v>0.764705882352941</v>
      </c>
      <c r="X1495" s="260">
        <v>0.785023657683604</v>
      </c>
      <c r="Y1495" s="262">
        <v>0.92</v>
      </c>
      <c r="Z1495" s="262" t="s">
        <v>33</v>
      </c>
      <c r="AA1495" s="262" t="s">
        <v>33</v>
      </c>
      <c r="AB1495" s="262" t="s">
        <v>33</v>
      </c>
      <c r="AC1495" s="262" t="s">
        <v>33</v>
      </c>
      <c r="AD1495" s="262">
        <v>0.92</v>
      </c>
      <c r="AE1495" s="260">
        <v>1</v>
      </c>
      <c r="AF1495" s="260">
        <v>1</v>
      </c>
      <c r="AG1495" s="260">
        <v>1</v>
      </c>
      <c r="AH1495" s="260">
        <v>1</v>
      </c>
      <c r="AI1495" s="262">
        <v>0.92</v>
      </c>
      <c r="AJ1495" s="260">
        <v>0.992941176470588</v>
      </c>
      <c r="AK1495" s="260">
        <v>1</v>
      </c>
      <c r="AL1495" s="260">
        <v>0.882352941176471</v>
      </c>
      <c r="AM1495" s="260">
        <v>0.837481999588562</v>
      </c>
      <c r="AN1495" s="259">
        <v>0.99</v>
      </c>
      <c r="AO1495" s="264" t="s">
        <v>33</v>
      </c>
      <c r="AP1495" s="264">
        <v>1</v>
      </c>
      <c r="AQ1495" s="264" t="s">
        <v>33</v>
      </c>
      <c r="AR1495" s="265">
        <v>1</v>
      </c>
      <c r="AS1495" s="286">
        <v>0.110069253262963</v>
      </c>
      <c r="AT1495" s="267">
        <v>0</v>
      </c>
      <c r="AU1495" s="268">
        <v>0.0357142857142857</v>
      </c>
      <c r="AV1495" s="268">
        <v>0.1875</v>
      </c>
      <c r="AW1495" s="268">
        <v>0.0400696864111498</v>
      </c>
      <c r="AX1495" s="224"/>
      <c r="AY1495" s="222"/>
    </row>
    <row r="1496" ht="15" spans="1:51">
      <c r="A1496" s="220"/>
      <c r="B1496" s="224"/>
      <c r="C1496" s="283" t="s">
        <v>1455</v>
      </c>
      <c r="D1496" s="111" t="s">
        <v>25</v>
      </c>
      <c r="E1496" s="111" t="s">
        <v>1456</v>
      </c>
      <c r="F1496" s="290" t="s">
        <v>1537</v>
      </c>
      <c r="G1496" s="290" t="s">
        <v>1537</v>
      </c>
      <c r="H1496" s="290" t="s">
        <v>1537</v>
      </c>
      <c r="I1496" s="290" t="s">
        <v>1537</v>
      </c>
      <c r="J1496" s="259">
        <v>0.9</v>
      </c>
      <c r="K1496" s="260">
        <v>0.866666666666667</v>
      </c>
      <c r="L1496" s="260">
        <v>0.857142857142857</v>
      </c>
      <c r="M1496" s="261">
        <v>0.866666666666667</v>
      </c>
      <c r="N1496" s="261">
        <v>0.866666666666667</v>
      </c>
      <c r="O1496" s="262">
        <v>0.9</v>
      </c>
      <c r="P1496" s="263" t="s">
        <v>33</v>
      </c>
      <c r="Q1496" s="260" t="s">
        <v>33</v>
      </c>
      <c r="R1496" s="260" t="s">
        <v>33</v>
      </c>
      <c r="S1496" s="260">
        <v>0</v>
      </c>
      <c r="T1496" s="262">
        <v>0.9</v>
      </c>
      <c r="U1496" s="260" t="s">
        <v>33</v>
      </c>
      <c r="V1496" s="260" t="s">
        <v>33</v>
      </c>
      <c r="W1496" s="260" t="s">
        <v>33</v>
      </c>
      <c r="X1496" s="260">
        <v>0</v>
      </c>
      <c r="Y1496" s="262">
        <v>0.92</v>
      </c>
      <c r="Z1496" s="262" t="s">
        <v>33</v>
      </c>
      <c r="AA1496" s="262" t="s">
        <v>33</v>
      </c>
      <c r="AB1496" s="262" t="s">
        <v>33</v>
      </c>
      <c r="AC1496" s="262" t="s">
        <v>33</v>
      </c>
      <c r="AD1496" s="262">
        <v>0.92</v>
      </c>
      <c r="AE1496" s="260">
        <v>0</v>
      </c>
      <c r="AF1496" s="260">
        <v>0</v>
      </c>
      <c r="AG1496" s="260">
        <v>0.333333333333333</v>
      </c>
      <c r="AH1496" s="260">
        <v>0.0985221674876847</v>
      </c>
      <c r="AI1496" s="262">
        <v>0.92</v>
      </c>
      <c r="AJ1496" s="260">
        <v>0.68592260235558</v>
      </c>
      <c r="AK1496" s="260">
        <v>0.647247119078105</v>
      </c>
      <c r="AL1496" s="260">
        <v>0.665366614664587</v>
      </c>
      <c r="AM1496" s="260">
        <v>0.708759285136427</v>
      </c>
      <c r="AN1496" s="259">
        <v>0.99</v>
      </c>
      <c r="AO1496" s="264">
        <v>1</v>
      </c>
      <c r="AP1496" s="264" t="s">
        <v>33</v>
      </c>
      <c r="AQ1496" s="264">
        <v>1</v>
      </c>
      <c r="AR1496" s="265">
        <v>1</v>
      </c>
      <c r="AS1496" s="286">
        <v>0.110069253262963</v>
      </c>
      <c r="AT1496" s="267">
        <v>0.166666666666667</v>
      </c>
      <c r="AU1496" s="268">
        <v>0</v>
      </c>
      <c r="AV1496" s="268">
        <v>0.0833333333333333</v>
      </c>
      <c r="AW1496" s="268">
        <v>0.0884353741496599</v>
      </c>
      <c r="AX1496" s="224"/>
      <c r="AY1496" s="222"/>
    </row>
    <row r="1497" ht="15" spans="1:51">
      <c r="A1497" s="220"/>
      <c r="B1497" s="224"/>
      <c r="C1497" s="283" t="s">
        <v>1455</v>
      </c>
      <c r="D1497" s="111" t="s">
        <v>25</v>
      </c>
      <c r="E1497" s="111" t="s">
        <v>1456</v>
      </c>
      <c r="F1497" s="290" t="s">
        <v>1538</v>
      </c>
      <c r="G1497" s="290" t="s">
        <v>1538</v>
      </c>
      <c r="H1497" s="290" t="s">
        <v>1538</v>
      </c>
      <c r="I1497" s="290" t="s">
        <v>1538</v>
      </c>
      <c r="J1497" s="259">
        <v>0.9</v>
      </c>
      <c r="K1497" s="260">
        <v>1</v>
      </c>
      <c r="L1497" s="260">
        <v>0.875</v>
      </c>
      <c r="M1497" s="261">
        <v>1</v>
      </c>
      <c r="N1497" s="261">
        <v>0.947222222222222</v>
      </c>
      <c r="O1497" s="262">
        <v>0.9</v>
      </c>
      <c r="P1497" s="263">
        <v>1</v>
      </c>
      <c r="Q1497" s="260">
        <v>0.901574803149606</v>
      </c>
      <c r="R1497" s="260">
        <v>0.858108108108108</v>
      </c>
      <c r="S1497" s="260">
        <v>0.826003824091778</v>
      </c>
      <c r="T1497" s="262">
        <v>0.9</v>
      </c>
      <c r="U1497" s="260">
        <v>1</v>
      </c>
      <c r="V1497" s="260">
        <v>0.899606299212598</v>
      </c>
      <c r="W1497" s="260">
        <v>0.824324324324324</v>
      </c>
      <c r="X1497" s="260">
        <v>0.77119184193754</v>
      </c>
      <c r="Y1497" s="262">
        <v>0.92</v>
      </c>
      <c r="Z1497" s="262" t="s">
        <v>33</v>
      </c>
      <c r="AA1497" s="262" t="s">
        <v>33</v>
      </c>
      <c r="AB1497" s="262" t="s">
        <v>33</v>
      </c>
      <c r="AC1497" s="262" t="s">
        <v>33</v>
      </c>
      <c r="AD1497" s="262">
        <v>0.92</v>
      </c>
      <c r="AE1497" s="260">
        <v>0.842105263157895</v>
      </c>
      <c r="AF1497" s="260">
        <v>0.887096774193548</v>
      </c>
      <c r="AG1497" s="260">
        <v>1</v>
      </c>
      <c r="AH1497" s="260">
        <v>0.975510204081633</v>
      </c>
      <c r="AI1497" s="262">
        <v>0.92</v>
      </c>
      <c r="AJ1497" s="260">
        <v>1</v>
      </c>
      <c r="AK1497" s="260">
        <v>0.901574803149606</v>
      </c>
      <c r="AL1497" s="260">
        <v>0.851351351351351</v>
      </c>
      <c r="AM1497" s="260">
        <v>0.814736976181378</v>
      </c>
      <c r="AN1497" s="259">
        <v>0.99</v>
      </c>
      <c r="AO1497" s="264" t="s">
        <v>33</v>
      </c>
      <c r="AP1497" s="264">
        <v>1</v>
      </c>
      <c r="AQ1497" s="264">
        <v>1</v>
      </c>
      <c r="AR1497" s="265">
        <v>1</v>
      </c>
      <c r="AS1497" s="286">
        <v>0.110069253262963</v>
      </c>
      <c r="AT1497" s="267">
        <v>0.0467289719626168</v>
      </c>
      <c r="AU1497" s="268">
        <v>0.180722891566265</v>
      </c>
      <c r="AV1497" s="268">
        <v>0.09</v>
      </c>
      <c r="AW1497" s="268">
        <v>0.113526570048309</v>
      </c>
      <c r="AX1497" s="224"/>
      <c r="AY1497" s="222"/>
    </row>
    <row r="1498" ht="15" spans="1:51">
      <c r="A1498" s="220"/>
      <c r="B1498" s="224"/>
      <c r="C1498" s="283" t="s">
        <v>1455</v>
      </c>
      <c r="D1498" s="111" t="s">
        <v>25</v>
      </c>
      <c r="E1498" s="111" t="s">
        <v>1456</v>
      </c>
      <c r="F1498" s="290" t="s">
        <v>1539</v>
      </c>
      <c r="G1498" s="290" t="s">
        <v>1539</v>
      </c>
      <c r="H1498" s="290" t="s">
        <v>1539</v>
      </c>
      <c r="I1498" s="290" t="s">
        <v>1539</v>
      </c>
      <c r="J1498" s="259">
        <v>0.9</v>
      </c>
      <c r="K1498" s="260">
        <v>0.75</v>
      </c>
      <c r="L1498" s="260">
        <v>0.8</v>
      </c>
      <c r="M1498" s="261">
        <v>0.769230769230769</v>
      </c>
      <c r="N1498" s="261">
        <v>0.734782608695652</v>
      </c>
      <c r="O1498" s="262">
        <v>0.9</v>
      </c>
      <c r="P1498" s="263" t="s">
        <v>33</v>
      </c>
      <c r="Q1498" s="260" t="s">
        <v>33</v>
      </c>
      <c r="R1498" s="260">
        <v>0</v>
      </c>
      <c r="S1498" s="260">
        <v>0</v>
      </c>
      <c r="T1498" s="262">
        <v>0.9</v>
      </c>
      <c r="U1498" s="260" t="s">
        <v>33</v>
      </c>
      <c r="V1498" s="260" t="s">
        <v>33</v>
      </c>
      <c r="W1498" s="260">
        <v>0</v>
      </c>
      <c r="X1498" s="260">
        <v>0</v>
      </c>
      <c r="Y1498" s="262">
        <v>0.92</v>
      </c>
      <c r="Z1498" s="262" t="s">
        <v>33</v>
      </c>
      <c r="AA1498" s="262" t="s">
        <v>33</v>
      </c>
      <c r="AB1498" s="262" t="s">
        <v>33</v>
      </c>
      <c r="AC1498" s="262" t="s">
        <v>33</v>
      </c>
      <c r="AD1498" s="262">
        <v>0.92</v>
      </c>
      <c r="AE1498" s="260">
        <v>0</v>
      </c>
      <c r="AF1498" s="260">
        <v>0.0833333333333333</v>
      </c>
      <c r="AG1498" s="260">
        <v>0</v>
      </c>
      <c r="AH1498" s="260">
        <v>0.187096774193548</v>
      </c>
      <c r="AI1498" s="262">
        <v>0.92</v>
      </c>
      <c r="AJ1498" s="260">
        <v>0.413612565445026</v>
      </c>
      <c r="AK1498" s="260">
        <v>0.45985401459854</v>
      </c>
      <c r="AL1498" s="260">
        <v>0.363636363636364</v>
      </c>
      <c r="AM1498" s="260">
        <v>0.303167028199566</v>
      </c>
      <c r="AN1498" s="259">
        <v>0.99</v>
      </c>
      <c r="AO1498" s="264" t="s">
        <v>33</v>
      </c>
      <c r="AP1498" s="264" t="s">
        <v>33</v>
      </c>
      <c r="AQ1498" s="264">
        <v>1</v>
      </c>
      <c r="AR1498" s="265">
        <v>1</v>
      </c>
      <c r="AS1498" s="286">
        <v>0.110069253262963</v>
      </c>
      <c r="AT1498" s="267">
        <v>0.0310077519379845</v>
      </c>
      <c r="AU1498" s="268">
        <v>0.0434782608695652</v>
      </c>
      <c r="AV1498" s="268">
        <v>0.0588235294117647</v>
      </c>
      <c r="AW1498" s="268">
        <v>0.0783466995681678</v>
      </c>
      <c r="AX1498" s="224"/>
      <c r="AY1498" s="222"/>
    </row>
    <row r="1499" ht="15" spans="1:51">
      <c r="A1499" s="220"/>
      <c r="B1499" s="224"/>
      <c r="C1499" s="283" t="s">
        <v>1455</v>
      </c>
      <c r="D1499" s="111" t="s">
        <v>25</v>
      </c>
      <c r="E1499" s="111" t="s">
        <v>1456</v>
      </c>
      <c r="F1499" s="290" t="s">
        <v>1540</v>
      </c>
      <c r="G1499" s="290" t="s">
        <v>1540</v>
      </c>
      <c r="H1499" s="290" t="s">
        <v>1540</v>
      </c>
      <c r="I1499" s="290" t="s">
        <v>1540</v>
      </c>
      <c r="J1499" s="259">
        <v>0.9</v>
      </c>
      <c r="K1499" s="260">
        <v>1</v>
      </c>
      <c r="L1499" s="260">
        <v>1</v>
      </c>
      <c r="M1499" s="261">
        <v>1</v>
      </c>
      <c r="N1499" s="261">
        <v>0.98641765704584</v>
      </c>
      <c r="O1499" s="262">
        <v>0.9</v>
      </c>
      <c r="P1499" s="263">
        <v>0.968847352024922</v>
      </c>
      <c r="Q1499" s="260">
        <v>0.956460674157303</v>
      </c>
      <c r="R1499" s="260">
        <v>0.962179487179487</v>
      </c>
      <c r="S1499" s="260">
        <v>0.937234042553192</v>
      </c>
      <c r="T1499" s="262">
        <v>0.9</v>
      </c>
      <c r="U1499" s="260">
        <v>0.833333333333333</v>
      </c>
      <c r="V1499" s="260">
        <v>0.867977528089888</v>
      </c>
      <c r="W1499" s="260">
        <v>0.823076923076923</v>
      </c>
      <c r="X1499" s="260">
        <v>0.80509904622157</v>
      </c>
      <c r="Y1499" s="262">
        <v>0.92</v>
      </c>
      <c r="Z1499" s="262">
        <v>0.822794117647059</v>
      </c>
      <c r="AA1499" s="262">
        <v>0.609032258064516</v>
      </c>
      <c r="AB1499" s="262">
        <v>0.885783718104496</v>
      </c>
      <c r="AC1499" s="262">
        <v>0.811584384791261</v>
      </c>
      <c r="AD1499" s="262">
        <v>0.92</v>
      </c>
      <c r="AE1499" s="260">
        <v>1</v>
      </c>
      <c r="AF1499" s="260">
        <v>1</v>
      </c>
      <c r="AG1499" s="260">
        <v>1</v>
      </c>
      <c r="AH1499" s="260">
        <v>0.950310559006211</v>
      </c>
      <c r="AI1499" s="262">
        <v>0.92</v>
      </c>
      <c r="AJ1499" s="260">
        <v>0.848151848151848</v>
      </c>
      <c r="AK1499" s="260">
        <v>0.821282401091405</v>
      </c>
      <c r="AL1499" s="260">
        <v>0.937473772555602</v>
      </c>
      <c r="AM1499" s="260">
        <v>0.87450618133218</v>
      </c>
      <c r="AN1499" s="259">
        <v>0.99</v>
      </c>
      <c r="AO1499" s="264">
        <v>1</v>
      </c>
      <c r="AP1499" s="264">
        <v>1</v>
      </c>
      <c r="AQ1499" s="264">
        <v>1</v>
      </c>
      <c r="AR1499" s="265">
        <v>1</v>
      </c>
      <c r="AS1499" s="286">
        <v>0.110069253262963</v>
      </c>
      <c r="AT1499" s="267">
        <v>0.2</v>
      </c>
      <c r="AU1499" s="268">
        <v>0.5</v>
      </c>
      <c r="AV1499" s="268">
        <v>0</v>
      </c>
      <c r="AW1499" s="268">
        <v>0.0942408376963351</v>
      </c>
      <c r="AX1499" s="224"/>
      <c r="AY1499" s="222"/>
    </row>
    <row r="1500" ht="15" spans="1:51">
      <c r="A1500" s="220"/>
      <c r="B1500" s="224"/>
      <c r="C1500" s="283" t="s">
        <v>1455</v>
      </c>
      <c r="D1500" s="111" t="s">
        <v>25</v>
      </c>
      <c r="E1500" s="111" t="s">
        <v>1456</v>
      </c>
      <c r="F1500" s="290" t="s">
        <v>1541</v>
      </c>
      <c r="G1500" s="290" t="s">
        <v>1541</v>
      </c>
      <c r="H1500" s="290" t="s">
        <v>1541</v>
      </c>
      <c r="I1500" s="290" t="s">
        <v>1541</v>
      </c>
      <c r="J1500" s="259">
        <v>0.9</v>
      </c>
      <c r="K1500" s="260">
        <v>1</v>
      </c>
      <c r="L1500" s="260">
        <v>1</v>
      </c>
      <c r="M1500" s="261">
        <v>1</v>
      </c>
      <c r="N1500" s="261">
        <v>0.976</v>
      </c>
      <c r="O1500" s="262">
        <v>0.9</v>
      </c>
      <c r="P1500" s="263">
        <v>0.983864461476402</v>
      </c>
      <c r="Q1500" s="260">
        <v>0.986661726565395</v>
      </c>
      <c r="R1500" s="260">
        <v>0.974245768947756</v>
      </c>
      <c r="S1500" s="260">
        <v>0.921947691144318</v>
      </c>
      <c r="T1500" s="262">
        <v>0.9</v>
      </c>
      <c r="U1500" s="260">
        <v>0.887454618797902</v>
      </c>
      <c r="V1500" s="260">
        <v>0.888847721378288</v>
      </c>
      <c r="W1500" s="260">
        <v>0.883002207505519</v>
      </c>
      <c r="X1500" s="260">
        <v>0.813877792572866</v>
      </c>
      <c r="Y1500" s="262">
        <v>0.92</v>
      </c>
      <c r="Z1500" s="262" t="s">
        <v>33</v>
      </c>
      <c r="AA1500" s="262" t="s">
        <v>33</v>
      </c>
      <c r="AB1500" s="262" t="s">
        <v>33</v>
      </c>
      <c r="AC1500" s="262" t="s">
        <v>33</v>
      </c>
      <c r="AD1500" s="262">
        <v>0.92</v>
      </c>
      <c r="AE1500" s="260">
        <v>0.984615384615385</v>
      </c>
      <c r="AF1500" s="260">
        <v>1</v>
      </c>
      <c r="AG1500" s="260">
        <v>0.938775510204082</v>
      </c>
      <c r="AH1500" s="260">
        <v>0.933799190879</v>
      </c>
      <c r="AI1500" s="262">
        <v>0.92</v>
      </c>
      <c r="AJ1500" s="260">
        <v>0.937878176684147</v>
      </c>
      <c r="AK1500" s="260">
        <v>0.968136346795109</v>
      </c>
      <c r="AL1500" s="260">
        <v>0.958057395143488</v>
      </c>
      <c r="AM1500" s="260">
        <v>0.937367460669724</v>
      </c>
      <c r="AN1500" s="259">
        <v>0.99</v>
      </c>
      <c r="AO1500" s="264">
        <v>1</v>
      </c>
      <c r="AP1500" s="264">
        <v>1</v>
      </c>
      <c r="AQ1500" s="264">
        <v>1</v>
      </c>
      <c r="AR1500" s="265">
        <v>1</v>
      </c>
      <c r="AS1500" s="286">
        <v>0.110069253262963</v>
      </c>
      <c r="AT1500" s="267">
        <v>0.0212765957446809</v>
      </c>
      <c r="AU1500" s="268">
        <v>0</v>
      </c>
      <c r="AV1500" s="268">
        <v>0.0416666666666667</v>
      </c>
      <c r="AW1500" s="268">
        <v>0.0300127713920817</v>
      </c>
      <c r="AX1500" s="224"/>
      <c r="AY1500" s="222"/>
    </row>
    <row r="1501" ht="15" spans="1:51">
      <c r="A1501" s="220"/>
      <c r="B1501" s="224"/>
      <c r="C1501" s="283" t="s">
        <v>1455</v>
      </c>
      <c r="D1501" s="111" t="s">
        <v>25</v>
      </c>
      <c r="E1501" s="111" t="s">
        <v>1456</v>
      </c>
      <c r="F1501" s="290" t="s">
        <v>1542</v>
      </c>
      <c r="G1501" s="290" t="s">
        <v>1542</v>
      </c>
      <c r="H1501" s="290" t="s">
        <v>1542</v>
      </c>
      <c r="I1501" s="290" t="s">
        <v>1542</v>
      </c>
      <c r="J1501" s="259">
        <v>0.9</v>
      </c>
      <c r="K1501" s="260">
        <v>1</v>
      </c>
      <c r="L1501" s="260">
        <v>0.961538461538462</v>
      </c>
      <c r="M1501" s="261">
        <v>1</v>
      </c>
      <c r="N1501" s="261">
        <v>0.98705501618123</v>
      </c>
      <c r="O1501" s="262">
        <v>0.9</v>
      </c>
      <c r="P1501" s="263">
        <v>0.975339087546239</v>
      </c>
      <c r="Q1501" s="260">
        <v>0.926005747126437</v>
      </c>
      <c r="R1501" s="260">
        <v>0.945167923235093</v>
      </c>
      <c r="S1501" s="260">
        <v>0.952321383895064</v>
      </c>
      <c r="T1501" s="262">
        <v>0.9</v>
      </c>
      <c r="U1501" s="260">
        <v>0.829839704069051</v>
      </c>
      <c r="V1501" s="260">
        <v>0.785201149425287</v>
      </c>
      <c r="W1501" s="260">
        <v>0.74503084304318</v>
      </c>
      <c r="X1501" s="260">
        <v>0.775438721898567</v>
      </c>
      <c r="Y1501" s="262">
        <v>0.92</v>
      </c>
      <c r="Z1501" s="262">
        <v>0.822875297855441</v>
      </c>
      <c r="AA1501" s="262">
        <v>0.882583170254403</v>
      </c>
      <c r="AB1501" s="262">
        <v>0.82780612244898</v>
      </c>
      <c r="AC1501" s="262">
        <v>0.817985125084517</v>
      </c>
      <c r="AD1501" s="262">
        <v>0.92</v>
      </c>
      <c r="AE1501" s="260">
        <v>1</v>
      </c>
      <c r="AF1501" s="260">
        <v>1</v>
      </c>
      <c r="AG1501" s="260">
        <v>0.923076923076923</v>
      </c>
      <c r="AH1501" s="260">
        <v>0.986432561851556</v>
      </c>
      <c r="AI1501" s="262">
        <v>0.92</v>
      </c>
      <c r="AJ1501" s="260">
        <v>0.869082125603865</v>
      </c>
      <c r="AK1501" s="260">
        <v>0.922228060956385</v>
      </c>
      <c r="AL1501" s="260">
        <v>0.900579580918413</v>
      </c>
      <c r="AM1501" s="260">
        <v>0.8797591994578</v>
      </c>
      <c r="AN1501" s="259">
        <v>0.99</v>
      </c>
      <c r="AO1501" s="264">
        <v>1</v>
      </c>
      <c r="AP1501" s="264">
        <v>1</v>
      </c>
      <c r="AQ1501" s="264">
        <v>1</v>
      </c>
      <c r="AR1501" s="265">
        <v>1</v>
      </c>
      <c r="AS1501" s="286">
        <v>0.110069253262963</v>
      </c>
      <c r="AT1501" s="267">
        <v>0</v>
      </c>
      <c r="AU1501" s="268">
        <v>0</v>
      </c>
      <c r="AV1501" s="268">
        <v>0.153846153846154</v>
      </c>
      <c r="AW1501" s="268">
        <v>0.0625</v>
      </c>
      <c r="AX1501" s="224"/>
      <c r="AY1501" s="222"/>
    </row>
    <row r="1502" ht="15" spans="1:51">
      <c r="A1502" s="220"/>
      <c r="B1502" s="224"/>
      <c r="C1502" s="283" t="s">
        <v>1455</v>
      </c>
      <c r="D1502" s="111" t="s">
        <v>25</v>
      </c>
      <c r="E1502" s="111" t="s">
        <v>1456</v>
      </c>
      <c r="F1502" s="290" t="s">
        <v>1543</v>
      </c>
      <c r="G1502" s="290" t="s">
        <v>1543</v>
      </c>
      <c r="H1502" s="290" t="s">
        <v>1543</v>
      </c>
      <c r="I1502" s="290" t="s">
        <v>1543</v>
      </c>
      <c r="J1502" s="259">
        <v>0.9</v>
      </c>
      <c r="K1502" s="260">
        <v>1</v>
      </c>
      <c r="L1502" s="260">
        <v>0.956521739130435</v>
      </c>
      <c r="M1502" s="261">
        <v>1</v>
      </c>
      <c r="N1502" s="261">
        <v>0.991323210412148</v>
      </c>
      <c r="O1502" s="262">
        <v>0.9</v>
      </c>
      <c r="P1502" s="263">
        <v>0.991077119184194</v>
      </c>
      <c r="Q1502" s="260">
        <v>0.941629955947137</v>
      </c>
      <c r="R1502" s="260">
        <v>0.913872452333991</v>
      </c>
      <c r="S1502" s="260">
        <v>0.916891016053445</v>
      </c>
      <c r="T1502" s="262">
        <v>0.9</v>
      </c>
      <c r="U1502" s="260">
        <v>0.882090503505418</v>
      </c>
      <c r="V1502" s="260">
        <v>0.900330396475771</v>
      </c>
      <c r="W1502" s="260">
        <v>0.895792241946088</v>
      </c>
      <c r="X1502" s="260">
        <v>0.864318476418387</v>
      </c>
      <c r="Y1502" s="262">
        <v>0.92</v>
      </c>
      <c r="Z1502" s="262" t="s">
        <v>33</v>
      </c>
      <c r="AA1502" s="262" t="s">
        <v>33</v>
      </c>
      <c r="AB1502" s="262" t="s">
        <v>33</v>
      </c>
      <c r="AC1502" s="262" t="s">
        <v>33</v>
      </c>
      <c r="AD1502" s="262">
        <v>0.92</v>
      </c>
      <c r="AE1502" s="260">
        <v>0.830508474576271</v>
      </c>
      <c r="AF1502" s="260">
        <v>1</v>
      </c>
      <c r="AG1502" s="260">
        <v>0.5625</v>
      </c>
      <c r="AH1502" s="260">
        <v>0.967150678409902</v>
      </c>
      <c r="AI1502" s="262">
        <v>0.92</v>
      </c>
      <c r="AJ1502" s="260">
        <v>0.912045889101338</v>
      </c>
      <c r="AK1502" s="260">
        <v>0.938876651982379</v>
      </c>
      <c r="AL1502" s="260">
        <v>0.951347797501644</v>
      </c>
      <c r="AM1502" s="260">
        <v>0.932944461062918</v>
      </c>
      <c r="AN1502" s="259">
        <v>0.99</v>
      </c>
      <c r="AO1502" s="264">
        <v>1</v>
      </c>
      <c r="AP1502" s="264">
        <v>1</v>
      </c>
      <c r="AQ1502" s="264">
        <v>1</v>
      </c>
      <c r="AR1502" s="265">
        <v>1</v>
      </c>
      <c r="AS1502" s="286">
        <v>0.110069253262963</v>
      </c>
      <c r="AT1502" s="267">
        <v>0</v>
      </c>
      <c r="AU1502" s="268">
        <v>0.0192307692307692</v>
      </c>
      <c r="AV1502" s="268">
        <v>0.0357142857142857</v>
      </c>
      <c r="AW1502" s="268">
        <v>0.0500424088210348</v>
      </c>
      <c r="AX1502" s="224"/>
      <c r="AY1502" s="222"/>
    </row>
    <row r="1503" ht="15" spans="1:51">
      <c r="A1503" s="220"/>
      <c r="B1503" s="224"/>
      <c r="C1503" s="283" t="s">
        <v>1455</v>
      </c>
      <c r="D1503" s="111" t="s">
        <v>25</v>
      </c>
      <c r="E1503" s="111" t="s">
        <v>1456</v>
      </c>
      <c r="F1503" s="290" t="s">
        <v>1544</v>
      </c>
      <c r="G1503" s="290" t="s">
        <v>1544</v>
      </c>
      <c r="H1503" s="290" t="s">
        <v>1544</v>
      </c>
      <c r="I1503" s="290" t="s">
        <v>1544</v>
      </c>
      <c r="J1503" s="259">
        <v>0.9</v>
      </c>
      <c r="K1503" s="260">
        <v>1</v>
      </c>
      <c r="L1503" s="260">
        <v>1</v>
      </c>
      <c r="M1503" s="261">
        <v>1</v>
      </c>
      <c r="N1503" s="261">
        <v>1</v>
      </c>
      <c r="O1503" s="262">
        <v>0.9</v>
      </c>
      <c r="P1503" s="263">
        <v>0.575170842824601</v>
      </c>
      <c r="Q1503" s="260">
        <v>0.757910228108904</v>
      </c>
      <c r="R1503" s="260">
        <v>0.681150159744409</v>
      </c>
      <c r="S1503" s="260">
        <v>0.711689729347931</v>
      </c>
      <c r="T1503" s="262">
        <v>0.9</v>
      </c>
      <c r="U1503" s="260">
        <v>0.969248291571754</v>
      </c>
      <c r="V1503" s="260">
        <v>0.893303899926416</v>
      </c>
      <c r="W1503" s="260">
        <v>0.912460063897764</v>
      </c>
      <c r="X1503" s="260">
        <v>0.891996018878223</v>
      </c>
      <c r="Y1503" s="262">
        <v>0.92</v>
      </c>
      <c r="Z1503" s="262" t="s">
        <v>33</v>
      </c>
      <c r="AA1503" s="262" t="s">
        <v>33</v>
      </c>
      <c r="AB1503" s="262" t="s">
        <v>33</v>
      </c>
      <c r="AC1503" s="262" t="s">
        <v>33</v>
      </c>
      <c r="AD1503" s="262">
        <v>0.92</v>
      </c>
      <c r="AE1503" s="260">
        <v>1</v>
      </c>
      <c r="AF1503" s="260">
        <v>1</v>
      </c>
      <c r="AG1503" s="260">
        <v>1</v>
      </c>
      <c r="AH1503" s="260">
        <v>0.997222222222222</v>
      </c>
      <c r="AI1503" s="262">
        <v>0.92</v>
      </c>
      <c r="AJ1503" s="260">
        <v>0.982915717539863</v>
      </c>
      <c r="AK1503" s="260">
        <v>0.983075791022811</v>
      </c>
      <c r="AL1503" s="260">
        <v>0.987859424920128</v>
      </c>
      <c r="AM1503" s="260">
        <v>0.981763893793945</v>
      </c>
      <c r="AN1503" s="259">
        <v>0.99</v>
      </c>
      <c r="AO1503" s="264">
        <v>1</v>
      </c>
      <c r="AP1503" s="264">
        <v>1</v>
      </c>
      <c r="AQ1503" s="264">
        <v>1</v>
      </c>
      <c r="AR1503" s="265">
        <v>1</v>
      </c>
      <c r="AS1503" s="286">
        <v>0.110069253262963</v>
      </c>
      <c r="AT1503" s="267">
        <v>0</v>
      </c>
      <c r="AU1503" s="268">
        <v>0</v>
      </c>
      <c r="AV1503" s="268">
        <v>0.05</v>
      </c>
      <c r="AW1503" s="268">
        <v>0.0391459074733096</v>
      </c>
      <c r="AX1503" s="224"/>
      <c r="AY1503" s="222"/>
    </row>
    <row r="1504" ht="15" spans="1:51">
      <c r="A1504" s="220"/>
      <c r="B1504" s="224"/>
      <c r="C1504" s="283" t="s">
        <v>1455</v>
      </c>
      <c r="D1504" s="111" t="s">
        <v>25</v>
      </c>
      <c r="E1504" s="111" t="s">
        <v>1456</v>
      </c>
      <c r="F1504" s="290" t="s">
        <v>1545</v>
      </c>
      <c r="G1504" s="290" t="s">
        <v>1545</v>
      </c>
      <c r="H1504" s="290" t="s">
        <v>1545</v>
      </c>
      <c r="I1504" s="290" t="s">
        <v>1545</v>
      </c>
      <c r="J1504" s="259">
        <v>0.9</v>
      </c>
      <c r="K1504" s="260">
        <v>0.961538461538462</v>
      </c>
      <c r="L1504" s="260">
        <v>1</v>
      </c>
      <c r="M1504" s="261">
        <v>1</v>
      </c>
      <c r="N1504" s="261">
        <v>0.986817325800377</v>
      </c>
      <c r="O1504" s="262">
        <v>0.9</v>
      </c>
      <c r="P1504" s="263">
        <v>0.979635584137192</v>
      </c>
      <c r="Q1504" s="260">
        <v>0.991216216216216</v>
      </c>
      <c r="R1504" s="260">
        <v>0.990147783251232</v>
      </c>
      <c r="S1504" s="260">
        <v>0.985502658900988</v>
      </c>
      <c r="T1504" s="262">
        <v>0.9</v>
      </c>
      <c r="U1504" s="260">
        <v>0.857449088960343</v>
      </c>
      <c r="V1504" s="260">
        <v>0.738513513513513</v>
      </c>
      <c r="W1504" s="260">
        <v>0.737684729064039</v>
      </c>
      <c r="X1504" s="260">
        <v>0.763674347936186</v>
      </c>
      <c r="Y1504" s="262">
        <v>0.92</v>
      </c>
      <c r="Z1504" s="262" t="s">
        <v>33</v>
      </c>
      <c r="AA1504" s="262" t="s">
        <v>33</v>
      </c>
      <c r="AB1504" s="262" t="s">
        <v>33</v>
      </c>
      <c r="AC1504" s="262" t="s">
        <v>33</v>
      </c>
      <c r="AD1504" s="262">
        <v>0.92</v>
      </c>
      <c r="AE1504" s="260">
        <v>1</v>
      </c>
      <c r="AF1504" s="260">
        <v>1</v>
      </c>
      <c r="AG1504" s="260">
        <v>1</v>
      </c>
      <c r="AH1504" s="260">
        <v>0.990498812351544</v>
      </c>
      <c r="AI1504" s="262">
        <v>0.92</v>
      </c>
      <c r="AJ1504" s="260">
        <v>0.914255091103966</v>
      </c>
      <c r="AK1504" s="260">
        <v>0.964189189189189</v>
      </c>
      <c r="AL1504" s="260">
        <v>0.964901477832512</v>
      </c>
      <c r="AM1504" s="260">
        <v>0.962712079007344</v>
      </c>
      <c r="AN1504" s="259">
        <v>0.99</v>
      </c>
      <c r="AO1504" s="264">
        <v>1</v>
      </c>
      <c r="AP1504" s="264">
        <v>1</v>
      </c>
      <c r="AQ1504" s="264">
        <v>1</v>
      </c>
      <c r="AR1504" s="265">
        <v>1</v>
      </c>
      <c r="AS1504" s="286">
        <v>0.110069253262963</v>
      </c>
      <c r="AT1504" s="267">
        <v>0</v>
      </c>
      <c r="AU1504" s="268">
        <v>0</v>
      </c>
      <c r="AV1504" s="268">
        <v>0.25</v>
      </c>
      <c r="AW1504" s="268">
        <v>0.0403225806451613</v>
      </c>
      <c r="AX1504" s="224"/>
      <c r="AY1504" s="222"/>
    </row>
    <row r="1505" ht="15" spans="1:51">
      <c r="A1505" s="220"/>
      <c r="B1505" s="224"/>
      <c r="C1505" s="283" t="s">
        <v>1455</v>
      </c>
      <c r="D1505" s="111" t="s">
        <v>25</v>
      </c>
      <c r="E1505" s="111" t="s">
        <v>1456</v>
      </c>
      <c r="F1505" s="290" t="s">
        <v>1546</v>
      </c>
      <c r="G1505" s="290" t="s">
        <v>1546</v>
      </c>
      <c r="H1505" s="290" t="s">
        <v>1546</v>
      </c>
      <c r="I1505" s="290" t="s">
        <v>1546</v>
      </c>
      <c r="J1505" s="259">
        <v>0.9</v>
      </c>
      <c r="K1505" s="260">
        <v>0.941176470588235</v>
      </c>
      <c r="L1505" s="260">
        <v>1</v>
      </c>
      <c r="M1505" s="261">
        <v>0.973684210526316</v>
      </c>
      <c r="N1505" s="261">
        <v>0.92485549132948</v>
      </c>
      <c r="O1505" s="262">
        <v>0.9</v>
      </c>
      <c r="P1505" s="263">
        <v>0.754027926960258</v>
      </c>
      <c r="Q1505" s="260">
        <v>0.808298319327731</v>
      </c>
      <c r="R1505" s="260">
        <v>0.816426301637741</v>
      </c>
      <c r="S1505" s="260">
        <v>0.771659147650125</v>
      </c>
      <c r="T1505" s="262">
        <v>0.9</v>
      </c>
      <c r="U1505" s="260">
        <v>0.73952738990333</v>
      </c>
      <c r="V1505" s="260">
        <v>0.792016806722689</v>
      </c>
      <c r="W1505" s="260">
        <v>0.816426301637741</v>
      </c>
      <c r="X1505" s="260">
        <v>0.775677806491174</v>
      </c>
      <c r="Y1505" s="262">
        <v>0.92</v>
      </c>
      <c r="Z1505" s="262" t="s">
        <v>33</v>
      </c>
      <c r="AA1505" s="262" t="s">
        <v>33</v>
      </c>
      <c r="AB1505" s="262" t="s">
        <v>33</v>
      </c>
      <c r="AC1505" s="262" t="s">
        <v>33</v>
      </c>
      <c r="AD1505" s="262">
        <v>0.92</v>
      </c>
      <c r="AE1505" s="260">
        <v>0.834090909090909</v>
      </c>
      <c r="AF1505" s="260">
        <v>0.311475409836066</v>
      </c>
      <c r="AG1505" s="260">
        <v>0.588014981273408</v>
      </c>
      <c r="AH1505" s="260">
        <v>0.709481643617551</v>
      </c>
      <c r="AI1505" s="262">
        <v>0.92</v>
      </c>
      <c r="AJ1505" s="260">
        <v>0.826799140708915</v>
      </c>
      <c r="AK1505" s="260">
        <v>0.900735294117647</v>
      </c>
      <c r="AL1505" s="260">
        <v>0.917624052798827</v>
      </c>
      <c r="AM1505" s="260">
        <v>0.92472023301141</v>
      </c>
      <c r="AN1505" s="259">
        <v>0.99</v>
      </c>
      <c r="AO1505" s="264">
        <v>1</v>
      </c>
      <c r="AP1505" s="264">
        <v>1</v>
      </c>
      <c r="AQ1505" s="264">
        <v>1</v>
      </c>
      <c r="AR1505" s="265">
        <v>1</v>
      </c>
      <c r="AS1505" s="286">
        <v>0.110069253262963</v>
      </c>
      <c r="AT1505" s="267">
        <v>0.0493827160493827</v>
      </c>
      <c r="AU1505" s="268">
        <v>0.0363636363636364</v>
      </c>
      <c r="AV1505" s="268">
        <v>0.0909090909090909</v>
      </c>
      <c r="AW1505" s="268">
        <v>0.0558836892321672</v>
      </c>
      <c r="AX1505" s="224"/>
      <c r="AY1505" s="222"/>
    </row>
    <row r="1506" ht="15" spans="1:51">
      <c r="A1506" s="220"/>
      <c r="B1506" s="224"/>
      <c r="C1506" s="283" t="s">
        <v>1455</v>
      </c>
      <c r="D1506" s="111" t="s">
        <v>25</v>
      </c>
      <c r="E1506" s="111" t="s">
        <v>1456</v>
      </c>
      <c r="F1506" s="290" t="s">
        <v>1547</v>
      </c>
      <c r="G1506" s="290" t="s">
        <v>1547</v>
      </c>
      <c r="H1506" s="290" t="s">
        <v>1547</v>
      </c>
      <c r="I1506" s="290" t="s">
        <v>1547</v>
      </c>
      <c r="J1506" s="259">
        <v>0.9</v>
      </c>
      <c r="K1506" s="260">
        <v>1</v>
      </c>
      <c r="L1506" s="260">
        <v>1</v>
      </c>
      <c r="M1506" s="261">
        <v>0.91304347826087</v>
      </c>
      <c r="N1506" s="261">
        <v>0.990439770554493</v>
      </c>
      <c r="O1506" s="262">
        <v>0.9</v>
      </c>
      <c r="P1506" s="263" t="s">
        <v>33</v>
      </c>
      <c r="Q1506" s="260" t="s">
        <v>33</v>
      </c>
      <c r="R1506" s="260" t="s">
        <v>33</v>
      </c>
      <c r="S1506" s="260">
        <v>0.454545454545455</v>
      </c>
      <c r="T1506" s="262">
        <v>0.9</v>
      </c>
      <c r="U1506" s="260" t="s">
        <v>33</v>
      </c>
      <c r="V1506" s="260" t="s">
        <v>33</v>
      </c>
      <c r="W1506" s="260" t="s">
        <v>33</v>
      </c>
      <c r="X1506" s="260">
        <v>0.363636363636364</v>
      </c>
      <c r="Y1506" s="262">
        <v>0.92</v>
      </c>
      <c r="Z1506" s="262" t="s">
        <v>33</v>
      </c>
      <c r="AA1506" s="262" t="s">
        <v>33</v>
      </c>
      <c r="AB1506" s="262" t="s">
        <v>33</v>
      </c>
      <c r="AC1506" s="262" t="s">
        <v>33</v>
      </c>
      <c r="AD1506" s="262">
        <v>0.92</v>
      </c>
      <c r="AE1506" s="260">
        <v>0</v>
      </c>
      <c r="AF1506" s="260">
        <v>0</v>
      </c>
      <c r="AG1506" s="260">
        <v>1</v>
      </c>
      <c r="AH1506" s="260">
        <v>0.732142857142857</v>
      </c>
      <c r="AI1506" s="262">
        <v>0.92</v>
      </c>
      <c r="AJ1506" s="260">
        <v>0.84367396593674</v>
      </c>
      <c r="AK1506" s="260">
        <v>0.818290496114764</v>
      </c>
      <c r="AL1506" s="260">
        <v>0.879825653798257</v>
      </c>
      <c r="AM1506" s="260">
        <v>0.86262839083487</v>
      </c>
      <c r="AN1506" s="259">
        <v>0.99</v>
      </c>
      <c r="AO1506" s="264">
        <v>1</v>
      </c>
      <c r="AP1506" s="264">
        <v>1</v>
      </c>
      <c r="AQ1506" s="264">
        <v>1</v>
      </c>
      <c r="AR1506" s="265">
        <v>1</v>
      </c>
      <c r="AS1506" s="286">
        <v>0.110069253262963</v>
      </c>
      <c r="AT1506" s="267">
        <v>0.0833333333333333</v>
      </c>
      <c r="AU1506" s="268">
        <v>0.2</v>
      </c>
      <c r="AV1506" s="268">
        <v>0.142857142857143</v>
      </c>
      <c r="AW1506" s="268">
        <v>0.0599250936329588</v>
      </c>
      <c r="AX1506" s="224"/>
      <c r="AY1506" s="222"/>
    </row>
    <row r="1507" ht="15" spans="1:51">
      <c r="A1507" s="220"/>
      <c r="B1507" s="224"/>
      <c r="C1507" s="283" t="s">
        <v>1455</v>
      </c>
      <c r="D1507" s="111" t="s">
        <v>25</v>
      </c>
      <c r="E1507" s="111" t="s">
        <v>1456</v>
      </c>
      <c r="F1507" s="290" t="s">
        <v>1548</v>
      </c>
      <c r="G1507" s="290" t="s">
        <v>1548</v>
      </c>
      <c r="H1507" s="290" t="s">
        <v>1548</v>
      </c>
      <c r="I1507" s="290" t="s">
        <v>1548</v>
      </c>
      <c r="J1507" s="259">
        <v>0.9</v>
      </c>
      <c r="K1507" s="260">
        <v>1</v>
      </c>
      <c r="L1507" s="260">
        <v>1</v>
      </c>
      <c r="M1507" s="261">
        <v>1</v>
      </c>
      <c r="N1507" s="261">
        <v>0.997747747747748</v>
      </c>
      <c r="O1507" s="262">
        <v>0.9</v>
      </c>
      <c r="P1507" s="263">
        <v>0.989733059548255</v>
      </c>
      <c r="Q1507" s="260">
        <v>0.991298943443132</v>
      </c>
      <c r="R1507" s="260">
        <v>0.993753903810119</v>
      </c>
      <c r="S1507" s="260">
        <v>0.994197516537078</v>
      </c>
      <c r="T1507" s="262">
        <v>0.9</v>
      </c>
      <c r="U1507" s="260">
        <v>0.960985626283368</v>
      </c>
      <c r="V1507" s="260">
        <v>0.960223741454319</v>
      </c>
      <c r="W1507" s="260">
        <v>0.961274203622736</v>
      </c>
      <c r="X1507" s="260">
        <v>0.964169664616456</v>
      </c>
      <c r="Y1507" s="262">
        <v>0.92</v>
      </c>
      <c r="Z1507" s="262" t="s">
        <v>33</v>
      </c>
      <c r="AA1507" s="262" t="s">
        <v>33</v>
      </c>
      <c r="AB1507" s="262" t="s">
        <v>33</v>
      </c>
      <c r="AC1507" s="262" t="s">
        <v>33</v>
      </c>
      <c r="AD1507" s="262">
        <v>0.92</v>
      </c>
      <c r="AE1507" s="260">
        <v>0.211538461538462</v>
      </c>
      <c r="AF1507" s="260">
        <v>1</v>
      </c>
      <c r="AG1507" s="260">
        <v>0.984615384615385</v>
      </c>
      <c r="AH1507" s="260">
        <v>0.96378146101903</v>
      </c>
      <c r="AI1507" s="262">
        <v>0.92</v>
      </c>
      <c r="AJ1507" s="260">
        <v>0.982203969883641</v>
      </c>
      <c r="AK1507" s="260">
        <v>0.984462399005594</v>
      </c>
      <c r="AL1507" s="260">
        <v>0.978138663335415</v>
      </c>
      <c r="AM1507" s="260">
        <v>0.987901821979807</v>
      </c>
      <c r="AN1507" s="259">
        <v>0.99</v>
      </c>
      <c r="AO1507" s="264">
        <v>1</v>
      </c>
      <c r="AP1507" s="264">
        <v>1</v>
      </c>
      <c r="AQ1507" s="264">
        <v>1</v>
      </c>
      <c r="AR1507" s="265">
        <v>1</v>
      </c>
      <c r="AS1507" s="286">
        <v>0.110069253262963</v>
      </c>
      <c r="AT1507" s="267">
        <v>0</v>
      </c>
      <c r="AU1507" s="268">
        <v>0.0337078651685393</v>
      </c>
      <c r="AV1507" s="268">
        <v>0.1</v>
      </c>
      <c r="AW1507" s="268">
        <v>0.0502463054187192</v>
      </c>
      <c r="AX1507" s="224"/>
      <c r="AY1507" s="222"/>
    </row>
    <row r="1508" ht="15" spans="1:51">
      <c r="A1508" s="220"/>
      <c r="B1508" s="224"/>
      <c r="C1508" s="283" t="s">
        <v>1455</v>
      </c>
      <c r="D1508" s="111" t="s">
        <v>25</v>
      </c>
      <c r="E1508" s="111" t="s">
        <v>1456</v>
      </c>
      <c r="F1508" s="290" t="s">
        <v>1549</v>
      </c>
      <c r="G1508" s="290" t="s">
        <v>1549</v>
      </c>
      <c r="H1508" s="290" t="s">
        <v>1549</v>
      </c>
      <c r="I1508" s="290" t="s">
        <v>1549</v>
      </c>
      <c r="J1508" s="259">
        <v>0.9</v>
      </c>
      <c r="K1508" s="260">
        <v>1</v>
      </c>
      <c r="L1508" s="260">
        <v>1</v>
      </c>
      <c r="M1508" s="261">
        <v>1</v>
      </c>
      <c r="N1508" s="261">
        <v>0.994962216624685</v>
      </c>
      <c r="O1508" s="262">
        <v>0.9</v>
      </c>
      <c r="P1508" s="263">
        <v>0.994223826714801</v>
      </c>
      <c r="Q1508" s="260">
        <v>0.991318502441671</v>
      </c>
      <c r="R1508" s="260">
        <v>0.954208460532054</v>
      </c>
      <c r="S1508" s="260">
        <v>0.975711080114015</v>
      </c>
      <c r="T1508" s="262">
        <v>0.9</v>
      </c>
      <c r="U1508" s="260">
        <v>0.884476534296029</v>
      </c>
      <c r="V1508" s="260">
        <v>0.944112859468258</v>
      </c>
      <c r="W1508" s="260">
        <v>0.90580026166594</v>
      </c>
      <c r="X1508" s="260">
        <v>0.917278185456971</v>
      </c>
      <c r="Y1508" s="262">
        <v>0.92</v>
      </c>
      <c r="Z1508" s="262" t="s">
        <v>33</v>
      </c>
      <c r="AA1508" s="262" t="s">
        <v>33</v>
      </c>
      <c r="AB1508" s="262" t="s">
        <v>33</v>
      </c>
      <c r="AC1508" s="262">
        <v>1</v>
      </c>
      <c r="AD1508" s="262">
        <v>0.92</v>
      </c>
      <c r="AE1508" s="260">
        <v>1</v>
      </c>
      <c r="AF1508" s="260">
        <v>1</v>
      </c>
      <c r="AG1508" s="260">
        <v>1</v>
      </c>
      <c r="AH1508" s="260">
        <v>0.996730957829356</v>
      </c>
      <c r="AI1508" s="262">
        <v>0.92</v>
      </c>
      <c r="AJ1508" s="260">
        <v>0.941558441558442</v>
      </c>
      <c r="AK1508" s="260">
        <v>0.969072164948454</v>
      </c>
      <c r="AL1508" s="260">
        <v>0.975577845617095</v>
      </c>
      <c r="AM1508" s="260">
        <v>0.970716624226992</v>
      </c>
      <c r="AN1508" s="259">
        <v>0.99</v>
      </c>
      <c r="AO1508" s="264">
        <v>1</v>
      </c>
      <c r="AP1508" s="264">
        <v>1</v>
      </c>
      <c r="AQ1508" s="264">
        <v>1</v>
      </c>
      <c r="AR1508" s="265">
        <v>1</v>
      </c>
      <c r="AS1508" s="286">
        <v>0.110069253262963</v>
      </c>
      <c r="AT1508" s="267">
        <v>0</v>
      </c>
      <c r="AU1508" s="268">
        <v>0</v>
      </c>
      <c r="AV1508" s="268">
        <v>0.1875</v>
      </c>
      <c r="AW1508" s="268">
        <v>0.0368550368550369</v>
      </c>
      <c r="AX1508" s="224"/>
      <c r="AY1508" s="222"/>
    </row>
    <row r="1509" ht="15" spans="1:51">
      <c r="A1509" s="220"/>
      <c r="B1509" s="224"/>
      <c r="C1509" s="283" t="s">
        <v>1455</v>
      </c>
      <c r="D1509" s="111" t="s">
        <v>25</v>
      </c>
      <c r="E1509" s="111" t="s">
        <v>1456</v>
      </c>
      <c r="F1509" s="290" t="s">
        <v>1550</v>
      </c>
      <c r="G1509" s="290" t="s">
        <v>1550</v>
      </c>
      <c r="H1509" s="290" t="s">
        <v>1550</v>
      </c>
      <c r="I1509" s="290" t="s">
        <v>1550</v>
      </c>
      <c r="J1509" s="259">
        <v>0.9</v>
      </c>
      <c r="K1509" s="260">
        <v>1</v>
      </c>
      <c r="L1509" s="260">
        <v>1</v>
      </c>
      <c r="M1509" s="261">
        <v>1</v>
      </c>
      <c r="N1509" s="261">
        <v>1</v>
      </c>
      <c r="O1509" s="262">
        <v>0.9</v>
      </c>
      <c r="P1509" s="263">
        <v>0.99954954954955</v>
      </c>
      <c r="Q1509" s="260">
        <v>0.999585406301824</v>
      </c>
      <c r="R1509" s="260">
        <v>0.997837370242215</v>
      </c>
      <c r="S1509" s="260">
        <v>0.998560395307667</v>
      </c>
      <c r="T1509" s="262">
        <v>0.9</v>
      </c>
      <c r="U1509" s="260">
        <v>0.988738738738739</v>
      </c>
      <c r="V1509" s="260">
        <v>0.990878938640133</v>
      </c>
      <c r="W1509" s="260">
        <v>0.98659169550173</v>
      </c>
      <c r="X1509" s="260">
        <v>0.988697157753438</v>
      </c>
      <c r="Y1509" s="262">
        <v>0.92</v>
      </c>
      <c r="Z1509" s="262" t="s">
        <v>33</v>
      </c>
      <c r="AA1509" s="262" t="s">
        <v>33</v>
      </c>
      <c r="AB1509" s="262" t="s">
        <v>33</v>
      </c>
      <c r="AC1509" s="262" t="s">
        <v>33</v>
      </c>
      <c r="AD1509" s="262">
        <v>0.92</v>
      </c>
      <c r="AE1509" s="260">
        <v>0.793103448275862</v>
      </c>
      <c r="AF1509" s="260">
        <v>1</v>
      </c>
      <c r="AG1509" s="260">
        <v>1</v>
      </c>
      <c r="AH1509" s="260">
        <v>0.925619834710744</v>
      </c>
      <c r="AI1509" s="262">
        <v>0.92</v>
      </c>
      <c r="AJ1509" s="260">
        <v>0.992792792792793</v>
      </c>
      <c r="AK1509" s="260">
        <v>0.993781094527363</v>
      </c>
      <c r="AL1509" s="260">
        <v>0.995242214532872</v>
      </c>
      <c r="AM1509" s="260">
        <v>0.994864112989514</v>
      </c>
      <c r="AN1509" s="259">
        <v>0.99</v>
      </c>
      <c r="AO1509" s="264">
        <v>1</v>
      </c>
      <c r="AP1509" s="264">
        <v>1</v>
      </c>
      <c r="AQ1509" s="264">
        <v>1</v>
      </c>
      <c r="AR1509" s="265">
        <v>1</v>
      </c>
      <c r="AS1509" s="286">
        <v>0.110069253262963</v>
      </c>
      <c r="AT1509" s="267">
        <v>0.0555555555555556</v>
      </c>
      <c r="AU1509" s="268">
        <v>0</v>
      </c>
      <c r="AV1509" s="268">
        <v>0.0833333333333333</v>
      </c>
      <c r="AW1509" s="268">
        <v>0.0386313465783664</v>
      </c>
      <c r="AX1509" s="224"/>
      <c r="AY1509" s="222"/>
    </row>
    <row r="1510" ht="15" spans="1:51">
      <c r="A1510" s="220"/>
      <c r="B1510" s="224"/>
      <c r="C1510" s="283" t="s">
        <v>1455</v>
      </c>
      <c r="D1510" s="111" t="s">
        <v>25</v>
      </c>
      <c r="E1510" s="111" t="s">
        <v>1456</v>
      </c>
      <c r="F1510" s="290" t="s">
        <v>1551</v>
      </c>
      <c r="G1510" s="290" t="s">
        <v>1551</v>
      </c>
      <c r="H1510" s="290" t="s">
        <v>1551</v>
      </c>
      <c r="I1510" s="290" t="s">
        <v>1551</v>
      </c>
      <c r="J1510" s="259">
        <v>0.9</v>
      </c>
      <c r="K1510" s="260">
        <v>1</v>
      </c>
      <c r="L1510" s="260">
        <v>0.977272727272727</v>
      </c>
      <c r="M1510" s="261">
        <v>1</v>
      </c>
      <c r="N1510" s="261">
        <v>0.987571701720841</v>
      </c>
      <c r="O1510" s="262">
        <v>0.9</v>
      </c>
      <c r="P1510" s="263">
        <v>0.967353492105967</v>
      </c>
      <c r="Q1510" s="260">
        <v>0.961095469669823</v>
      </c>
      <c r="R1510" s="260">
        <v>0.933285849952517</v>
      </c>
      <c r="S1510" s="260">
        <v>0.966652136006975</v>
      </c>
      <c r="T1510" s="262">
        <v>0.9</v>
      </c>
      <c r="U1510" s="260">
        <v>0.933369012576933</v>
      </c>
      <c r="V1510" s="260">
        <v>0.942155106219606</v>
      </c>
      <c r="W1510" s="260">
        <v>0.90360873694207</v>
      </c>
      <c r="X1510" s="260">
        <v>0.947013949433304</v>
      </c>
      <c r="Y1510" s="262">
        <v>0.92</v>
      </c>
      <c r="Z1510" s="262" t="s">
        <v>33</v>
      </c>
      <c r="AA1510" s="262" t="s">
        <v>33</v>
      </c>
      <c r="AB1510" s="262" t="s">
        <v>33</v>
      </c>
      <c r="AC1510" s="262" t="s">
        <v>33</v>
      </c>
      <c r="AD1510" s="262">
        <v>0.92</v>
      </c>
      <c r="AE1510" s="260">
        <v>0.988165680473373</v>
      </c>
      <c r="AF1510" s="260">
        <v>0.957264957264957</v>
      </c>
      <c r="AG1510" s="260">
        <v>0.915032679738562</v>
      </c>
      <c r="AH1510" s="260">
        <v>0.978912601626016</v>
      </c>
      <c r="AI1510" s="262">
        <v>0.92</v>
      </c>
      <c r="AJ1510" s="260">
        <v>0.975381321915975</v>
      </c>
      <c r="AK1510" s="260">
        <v>0.97568466854364</v>
      </c>
      <c r="AL1510" s="260">
        <v>0.97673314339981</v>
      </c>
      <c r="AM1510" s="260">
        <v>0.983457024225978</v>
      </c>
      <c r="AN1510" s="259">
        <v>0.99</v>
      </c>
      <c r="AO1510" s="264">
        <v>1</v>
      </c>
      <c r="AP1510" s="264">
        <v>1</v>
      </c>
      <c r="AQ1510" s="264">
        <v>1</v>
      </c>
      <c r="AR1510" s="265">
        <v>1</v>
      </c>
      <c r="AS1510" s="286">
        <v>0.110069253262963</v>
      </c>
      <c r="AT1510" s="267">
        <v>0.0597014925373134</v>
      </c>
      <c r="AU1510" s="268">
        <v>0.00943396226415094</v>
      </c>
      <c r="AV1510" s="268">
        <v>0.0740740740740741</v>
      </c>
      <c r="AW1510" s="268">
        <v>0.0241706161137441</v>
      </c>
      <c r="AX1510" s="224"/>
      <c r="AY1510" s="222"/>
    </row>
    <row r="1511" ht="15" spans="1:51">
      <c r="A1511" s="220"/>
      <c r="B1511" s="224"/>
      <c r="C1511" s="283" t="s">
        <v>1455</v>
      </c>
      <c r="D1511" s="111" t="s">
        <v>25</v>
      </c>
      <c r="E1511" s="111" t="s">
        <v>1456</v>
      </c>
      <c r="F1511" s="290" t="s">
        <v>1552</v>
      </c>
      <c r="G1511" s="290" t="s">
        <v>1552</v>
      </c>
      <c r="H1511" s="290" t="s">
        <v>1552</v>
      </c>
      <c r="I1511" s="290" t="s">
        <v>1552</v>
      </c>
      <c r="J1511" s="259">
        <v>0.9</v>
      </c>
      <c r="K1511" s="260">
        <v>0.935483870967742</v>
      </c>
      <c r="L1511" s="260">
        <v>1</v>
      </c>
      <c r="M1511" s="261">
        <v>1</v>
      </c>
      <c r="N1511" s="261">
        <v>0.989425981873112</v>
      </c>
      <c r="O1511" s="262">
        <v>0.9</v>
      </c>
      <c r="P1511" s="263">
        <v>0.985514743921366</v>
      </c>
      <c r="Q1511" s="260">
        <v>0.98745609633718</v>
      </c>
      <c r="R1511" s="260">
        <v>0.943150046598322</v>
      </c>
      <c r="S1511" s="260">
        <v>0.968801851366693</v>
      </c>
      <c r="T1511" s="262">
        <v>0.9</v>
      </c>
      <c r="U1511" s="260">
        <v>0.920848422141749</v>
      </c>
      <c r="V1511" s="260">
        <v>0.948820873055695</v>
      </c>
      <c r="W1511" s="260">
        <v>0.940354147250699</v>
      </c>
      <c r="X1511" s="260">
        <v>0.940791197275347</v>
      </c>
      <c r="Y1511" s="262">
        <v>0.92</v>
      </c>
      <c r="Z1511" s="262" t="s">
        <v>33</v>
      </c>
      <c r="AA1511" s="262" t="s">
        <v>33</v>
      </c>
      <c r="AB1511" s="262" t="s">
        <v>33</v>
      </c>
      <c r="AC1511" s="262" t="s">
        <v>33</v>
      </c>
      <c r="AD1511" s="262">
        <v>0.92</v>
      </c>
      <c r="AE1511" s="260">
        <v>0.957746478873239</v>
      </c>
      <c r="AF1511" s="260">
        <v>0.927710843373494</v>
      </c>
      <c r="AG1511" s="260">
        <v>1</v>
      </c>
      <c r="AH1511" s="260">
        <v>0.984069034185197</v>
      </c>
      <c r="AI1511" s="262">
        <v>0.92</v>
      </c>
      <c r="AJ1511" s="260">
        <v>0.964304190377651</v>
      </c>
      <c r="AK1511" s="260">
        <v>0.966884094330156</v>
      </c>
      <c r="AL1511" s="260">
        <v>0.977166821994408</v>
      </c>
      <c r="AM1511" s="260">
        <v>0.975460658457777</v>
      </c>
      <c r="AN1511" s="259">
        <v>0.99</v>
      </c>
      <c r="AO1511" s="264">
        <v>1</v>
      </c>
      <c r="AP1511" s="264">
        <v>1</v>
      </c>
      <c r="AQ1511" s="264">
        <v>1</v>
      </c>
      <c r="AR1511" s="265">
        <v>1</v>
      </c>
      <c r="AS1511" s="286">
        <v>0.110069253262963</v>
      </c>
      <c r="AT1511" s="267">
        <v>0.0612244897959184</v>
      </c>
      <c r="AU1511" s="268">
        <v>0.0204081632653061</v>
      </c>
      <c r="AV1511" s="268">
        <v>0</v>
      </c>
      <c r="AW1511" s="268">
        <v>0.0312</v>
      </c>
      <c r="AX1511" s="224"/>
      <c r="AY1511" s="222"/>
    </row>
    <row r="1512" ht="15" spans="1:51">
      <c r="A1512" s="220"/>
      <c r="B1512" s="224"/>
      <c r="C1512" s="283" t="s">
        <v>1455</v>
      </c>
      <c r="D1512" s="111" t="s">
        <v>25</v>
      </c>
      <c r="E1512" s="111" t="s">
        <v>1456</v>
      </c>
      <c r="F1512" s="290" t="s">
        <v>1553</v>
      </c>
      <c r="G1512" s="290" t="s">
        <v>1553</v>
      </c>
      <c r="H1512" s="290" t="s">
        <v>1553</v>
      </c>
      <c r="I1512" s="290" t="s">
        <v>1553</v>
      </c>
      <c r="J1512" s="259">
        <v>0.9</v>
      </c>
      <c r="K1512" s="260">
        <v>1</v>
      </c>
      <c r="L1512" s="260">
        <v>1</v>
      </c>
      <c r="M1512" s="261">
        <v>1</v>
      </c>
      <c r="N1512" s="261">
        <v>0.981927710843373</v>
      </c>
      <c r="O1512" s="262">
        <v>0.9</v>
      </c>
      <c r="P1512" s="263">
        <v>0.967986030267753</v>
      </c>
      <c r="Q1512" s="260">
        <v>0.97782585181179</v>
      </c>
      <c r="R1512" s="260">
        <v>0.997639653815893</v>
      </c>
      <c r="S1512" s="260">
        <v>0.970804669335315</v>
      </c>
      <c r="T1512" s="262">
        <v>0.9</v>
      </c>
      <c r="U1512" s="260">
        <v>0.764260768335274</v>
      </c>
      <c r="V1512" s="260">
        <v>0.840454299621417</v>
      </c>
      <c r="W1512" s="260">
        <v>0.867033831628639</v>
      </c>
      <c r="X1512" s="260">
        <v>0.780507682350967</v>
      </c>
      <c r="Y1512" s="262">
        <v>0.92</v>
      </c>
      <c r="Z1512" s="262" t="s">
        <v>33</v>
      </c>
      <c r="AA1512" s="262" t="s">
        <v>33</v>
      </c>
      <c r="AB1512" s="262" t="s">
        <v>33</v>
      </c>
      <c r="AC1512" s="262" t="s">
        <v>33</v>
      </c>
      <c r="AD1512" s="262">
        <v>0.92</v>
      </c>
      <c r="AE1512" s="260">
        <v>1</v>
      </c>
      <c r="AF1512" s="260">
        <v>0.909090909090909</v>
      </c>
      <c r="AG1512" s="260">
        <v>1</v>
      </c>
      <c r="AH1512" s="260">
        <v>0.97508896797153</v>
      </c>
      <c r="AI1512" s="262">
        <v>0.92</v>
      </c>
      <c r="AJ1512" s="260">
        <v>0.961583236321304</v>
      </c>
      <c r="AK1512" s="260">
        <v>0.978907517577069</v>
      </c>
      <c r="AL1512" s="260">
        <v>0.990820875950695</v>
      </c>
      <c r="AM1512" s="260">
        <v>0.969965723051847</v>
      </c>
      <c r="AN1512" s="259">
        <v>0.99</v>
      </c>
      <c r="AO1512" s="264">
        <v>1</v>
      </c>
      <c r="AP1512" s="264">
        <v>1</v>
      </c>
      <c r="AQ1512" s="264">
        <v>1</v>
      </c>
      <c r="AR1512" s="265">
        <v>1</v>
      </c>
      <c r="AS1512" s="286">
        <v>0.110069253262963</v>
      </c>
      <c r="AT1512" s="267">
        <v>0.00740740740740741</v>
      </c>
      <c r="AU1512" s="268">
        <v>0.0151515151515152</v>
      </c>
      <c r="AV1512" s="268">
        <v>0.0540540540540541</v>
      </c>
      <c r="AW1512" s="268">
        <v>0.0490506329113924</v>
      </c>
      <c r="AX1512" s="224"/>
      <c r="AY1512" s="222"/>
    </row>
    <row r="1513" ht="15" spans="1:51">
      <c r="A1513" s="220"/>
      <c r="B1513" s="224"/>
      <c r="C1513" s="283" t="s">
        <v>1455</v>
      </c>
      <c r="D1513" s="111" t="s">
        <v>25</v>
      </c>
      <c r="E1513" s="111" t="s">
        <v>1456</v>
      </c>
      <c r="F1513" s="290" t="s">
        <v>1554</v>
      </c>
      <c r="G1513" s="290" t="s">
        <v>1554</v>
      </c>
      <c r="H1513" s="290" t="s">
        <v>1554</v>
      </c>
      <c r="I1513" s="290" t="s">
        <v>1554</v>
      </c>
      <c r="J1513" s="259">
        <v>0.9</v>
      </c>
      <c r="K1513" s="260">
        <v>1</v>
      </c>
      <c r="L1513" s="260">
        <v>1</v>
      </c>
      <c r="M1513" s="261">
        <v>1</v>
      </c>
      <c r="N1513" s="261">
        <v>0.991803278688525</v>
      </c>
      <c r="O1513" s="262">
        <v>0.9</v>
      </c>
      <c r="P1513" s="263">
        <v>0.969979986657772</v>
      </c>
      <c r="Q1513" s="260">
        <v>0.933494558645707</v>
      </c>
      <c r="R1513" s="260">
        <v>0.995686999383857</v>
      </c>
      <c r="S1513" s="260">
        <v>0.984453911914906</v>
      </c>
      <c r="T1513" s="262">
        <v>0.9</v>
      </c>
      <c r="U1513" s="260">
        <v>0.917278185456971</v>
      </c>
      <c r="V1513" s="260">
        <v>0.900846432889964</v>
      </c>
      <c r="W1513" s="260">
        <v>0.824399260628466</v>
      </c>
      <c r="X1513" s="260">
        <v>0.90525632706035</v>
      </c>
      <c r="Y1513" s="262">
        <v>0.92</v>
      </c>
      <c r="Z1513" s="262" t="s">
        <v>33</v>
      </c>
      <c r="AA1513" s="262" t="s">
        <v>33</v>
      </c>
      <c r="AB1513" s="262" t="s">
        <v>33</v>
      </c>
      <c r="AC1513" s="262" t="s">
        <v>33</v>
      </c>
      <c r="AD1513" s="262">
        <v>0.92</v>
      </c>
      <c r="AE1513" s="260">
        <v>0.361702127659574</v>
      </c>
      <c r="AF1513" s="260">
        <v>0.854166666666667</v>
      </c>
      <c r="AG1513" s="260">
        <v>0.764705882352941</v>
      </c>
      <c r="AH1513" s="260">
        <v>0.743785850860421</v>
      </c>
      <c r="AI1513" s="262">
        <v>0.92</v>
      </c>
      <c r="AJ1513" s="260">
        <v>0.976651100733823</v>
      </c>
      <c r="AK1513" s="260">
        <v>0.977025392986699</v>
      </c>
      <c r="AL1513" s="260">
        <v>0.937769562538509</v>
      </c>
      <c r="AM1513" s="260">
        <v>0.973393900064893</v>
      </c>
      <c r="AN1513" s="259">
        <v>0.99</v>
      </c>
      <c r="AO1513" s="264">
        <v>1</v>
      </c>
      <c r="AP1513" s="264">
        <v>1</v>
      </c>
      <c r="AQ1513" s="264">
        <v>1</v>
      </c>
      <c r="AR1513" s="265">
        <v>1</v>
      </c>
      <c r="AS1513" s="286">
        <v>0.110069253262963</v>
      </c>
      <c r="AT1513" s="267">
        <v>0.0246913580246914</v>
      </c>
      <c r="AU1513" s="268">
        <v>0</v>
      </c>
      <c r="AV1513" s="268">
        <v>0.0232558139534884</v>
      </c>
      <c r="AW1513" s="268">
        <v>0.0413625304136253</v>
      </c>
      <c r="AX1513" s="224"/>
      <c r="AY1513" s="222"/>
    </row>
    <row r="1514" ht="15" spans="1:51">
      <c r="A1514" s="220"/>
      <c r="B1514" s="224"/>
      <c r="C1514" s="283" t="s">
        <v>1455</v>
      </c>
      <c r="D1514" s="111" t="s">
        <v>125</v>
      </c>
      <c r="E1514" s="111" t="s">
        <v>1456</v>
      </c>
      <c r="F1514" s="290" t="s">
        <v>1555</v>
      </c>
      <c r="G1514" s="290" t="s">
        <v>1555</v>
      </c>
      <c r="H1514" s="290" t="s">
        <v>1555</v>
      </c>
      <c r="I1514" s="290" t="s">
        <v>1555</v>
      </c>
      <c r="J1514" s="259">
        <v>0.9</v>
      </c>
      <c r="K1514" s="260" t="s">
        <v>33</v>
      </c>
      <c r="L1514" s="260" t="s">
        <v>33</v>
      </c>
      <c r="M1514" s="261" t="s">
        <v>33</v>
      </c>
      <c r="N1514" s="261" t="s">
        <v>33</v>
      </c>
      <c r="O1514" s="262">
        <v>0.9</v>
      </c>
      <c r="P1514" s="263" t="s">
        <v>33</v>
      </c>
      <c r="Q1514" s="260" t="s">
        <v>33</v>
      </c>
      <c r="R1514" s="260">
        <v>0</v>
      </c>
      <c r="S1514" s="260">
        <v>0</v>
      </c>
      <c r="T1514" s="262">
        <v>0.9</v>
      </c>
      <c r="U1514" s="260" t="s">
        <v>33</v>
      </c>
      <c r="V1514" s="260" t="s">
        <v>33</v>
      </c>
      <c r="W1514" s="260">
        <v>0</v>
      </c>
      <c r="X1514" s="260">
        <v>0</v>
      </c>
      <c r="Y1514" s="262">
        <v>0.92</v>
      </c>
      <c r="Z1514" s="262" t="s">
        <v>33</v>
      </c>
      <c r="AA1514" s="262" t="s">
        <v>33</v>
      </c>
      <c r="AB1514" s="262" t="s">
        <v>33</v>
      </c>
      <c r="AC1514" s="262" t="s">
        <v>33</v>
      </c>
      <c r="AD1514" s="262">
        <v>0.92</v>
      </c>
      <c r="AE1514" s="260">
        <v>1</v>
      </c>
      <c r="AF1514" s="260">
        <v>0.994047619047619</v>
      </c>
      <c r="AG1514" s="260">
        <v>1</v>
      </c>
      <c r="AH1514" s="260">
        <v>0.93644974029942</v>
      </c>
      <c r="AI1514" s="262">
        <v>0.92</v>
      </c>
      <c r="AJ1514" s="260" t="s">
        <v>33</v>
      </c>
      <c r="AK1514" s="260" t="s">
        <v>33</v>
      </c>
      <c r="AL1514" s="260">
        <v>0</v>
      </c>
      <c r="AM1514" s="260">
        <v>0</v>
      </c>
      <c r="AN1514" s="259">
        <v>0.99</v>
      </c>
      <c r="AO1514" s="264" t="s">
        <v>33</v>
      </c>
      <c r="AP1514" s="264" t="s">
        <v>33</v>
      </c>
      <c r="AQ1514" s="264">
        <v>1</v>
      </c>
      <c r="AR1514" s="265">
        <v>1</v>
      </c>
      <c r="AS1514" s="286">
        <v>0.110069253262963</v>
      </c>
      <c r="AT1514" s="267" t="s">
        <v>33</v>
      </c>
      <c r="AU1514" s="268" t="s">
        <v>33</v>
      </c>
      <c r="AV1514" s="268" t="s">
        <v>33</v>
      </c>
      <c r="AW1514" s="268" t="s">
        <v>33</v>
      </c>
      <c r="AX1514" s="224"/>
      <c r="AY1514" s="222"/>
    </row>
    <row r="1515" ht="15" spans="1:51">
      <c r="A1515" s="220"/>
      <c r="B1515" s="224"/>
      <c r="C1515" s="283" t="s">
        <v>1455</v>
      </c>
      <c r="D1515" s="111" t="s">
        <v>25</v>
      </c>
      <c r="E1515" s="111" t="s">
        <v>1456</v>
      </c>
      <c r="F1515" s="290" t="s">
        <v>1556</v>
      </c>
      <c r="G1515" s="290" t="s">
        <v>1556</v>
      </c>
      <c r="H1515" s="290" t="s">
        <v>1556</v>
      </c>
      <c r="I1515" s="290" t="s">
        <v>1556</v>
      </c>
      <c r="J1515" s="259">
        <v>0.9</v>
      </c>
      <c r="K1515" s="260">
        <v>1</v>
      </c>
      <c r="L1515" s="260">
        <v>1</v>
      </c>
      <c r="M1515" s="261">
        <v>1</v>
      </c>
      <c r="N1515" s="261">
        <v>0.989433237271854</v>
      </c>
      <c r="O1515" s="262">
        <v>0.9</v>
      </c>
      <c r="P1515" s="263">
        <v>0.996165317426502</v>
      </c>
      <c r="Q1515" s="260">
        <v>0.996055226824458</v>
      </c>
      <c r="R1515" s="260">
        <v>0.9953095684803</v>
      </c>
      <c r="S1515" s="260">
        <v>0.994988483408911</v>
      </c>
      <c r="T1515" s="262">
        <v>0.9</v>
      </c>
      <c r="U1515" s="260">
        <v>0.946527481891777</v>
      </c>
      <c r="V1515" s="260">
        <v>0.961735700197239</v>
      </c>
      <c r="W1515" s="260">
        <v>0.929455909943715</v>
      </c>
      <c r="X1515" s="260">
        <v>0.952359101705895</v>
      </c>
      <c r="Y1515" s="262">
        <v>0.92</v>
      </c>
      <c r="Z1515" s="262" t="s">
        <v>33</v>
      </c>
      <c r="AA1515" s="262" t="s">
        <v>33</v>
      </c>
      <c r="AB1515" s="262">
        <v>0</v>
      </c>
      <c r="AC1515" s="262">
        <v>0</v>
      </c>
      <c r="AD1515" s="262">
        <v>0.92</v>
      </c>
      <c r="AE1515" s="260">
        <v>0.99163179916318</v>
      </c>
      <c r="AF1515" s="260">
        <v>0.939393939393939</v>
      </c>
      <c r="AG1515" s="260">
        <v>0.992700729927007</v>
      </c>
      <c r="AH1515" s="260">
        <v>0.969993476842792</v>
      </c>
      <c r="AI1515" s="262">
        <v>0.92</v>
      </c>
      <c r="AJ1515" s="260">
        <v>0.967831273966766</v>
      </c>
      <c r="AK1515" s="260">
        <v>0.984023668639053</v>
      </c>
      <c r="AL1515" s="260">
        <v>0.982930031888951</v>
      </c>
      <c r="AM1515" s="260">
        <v>0.983211422710464</v>
      </c>
      <c r="AN1515" s="259">
        <v>0.99</v>
      </c>
      <c r="AO1515" s="264">
        <v>1</v>
      </c>
      <c r="AP1515" s="264">
        <v>1</v>
      </c>
      <c r="AQ1515" s="264">
        <v>1</v>
      </c>
      <c r="AR1515" s="265">
        <v>1</v>
      </c>
      <c r="AS1515" s="286">
        <v>0.110069253262963</v>
      </c>
      <c r="AT1515" s="267">
        <v>0.0108695652173913</v>
      </c>
      <c r="AU1515" s="268">
        <v>0.0479452054794521</v>
      </c>
      <c r="AV1515" s="268">
        <v>0.0416666666666667</v>
      </c>
      <c r="AW1515" s="268">
        <v>0.0417717970283151</v>
      </c>
      <c r="AX1515" s="224"/>
      <c r="AY1515" s="222"/>
    </row>
    <row r="1516" ht="15" spans="1:51">
      <c r="A1516" s="220"/>
      <c r="B1516" s="224"/>
      <c r="C1516" s="283" t="s">
        <v>1455</v>
      </c>
      <c r="D1516" s="111" t="s">
        <v>25</v>
      </c>
      <c r="E1516" s="111" t="s">
        <v>1456</v>
      </c>
      <c r="F1516" s="290" t="s">
        <v>1557</v>
      </c>
      <c r="G1516" s="290" t="s">
        <v>1557</v>
      </c>
      <c r="H1516" s="290" t="s">
        <v>1557</v>
      </c>
      <c r="I1516" s="290" t="s">
        <v>1557</v>
      </c>
      <c r="J1516" s="259">
        <v>0.9</v>
      </c>
      <c r="K1516" s="260">
        <v>0.962962962962963</v>
      </c>
      <c r="L1516" s="260">
        <v>1</v>
      </c>
      <c r="M1516" s="261">
        <v>1</v>
      </c>
      <c r="N1516" s="261">
        <v>0.980392156862745</v>
      </c>
      <c r="O1516" s="262">
        <v>0.9</v>
      </c>
      <c r="P1516" s="263">
        <v>0.980938416422287</v>
      </c>
      <c r="Q1516" s="260">
        <v>0.958353052531945</v>
      </c>
      <c r="R1516" s="260">
        <v>0.943034944949737</v>
      </c>
      <c r="S1516" s="260">
        <v>0.943697950198334</v>
      </c>
      <c r="T1516" s="262">
        <v>0.9</v>
      </c>
      <c r="U1516" s="260">
        <v>0.911534701857282</v>
      </c>
      <c r="V1516" s="260">
        <v>0.869853289162328</v>
      </c>
      <c r="W1516" s="260">
        <v>0.859741503111537</v>
      </c>
      <c r="X1516" s="260">
        <v>0.856347739403128</v>
      </c>
      <c r="Y1516" s="262">
        <v>0.92</v>
      </c>
      <c r="Z1516" s="262" t="s">
        <v>33</v>
      </c>
      <c r="AA1516" s="262" t="s">
        <v>33</v>
      </c>
      <c r="AB1516" s="262" t="s">
        <v>33</v>
      </c>
      <c r="AC1516" s="262" t="s">
        <v>33</v>
      </c>
      <c r="AD1516" s="262">
        <v>0.92</v>
      </c>
      <c r="AE1516" s="260">
        <v>1</v>
      </c>
      <c r="AF1516" s="260">
        <v>1</v>
      </c>
      <c r="AG1516" s="260">
        <v>1</v>
      </c>
      <c r="AH1516" s="260">
        <v>0.879292617725684</v>
      </c>
      <c r="AI1516" s="262">
        <v>0.92</v>
      </c>
      <c r="AJ1516" s="260">
        <v>0.94574780058651</v>
      </c>
      <c r="AK1516" s="260">
        <v>0.937056318031235</v>
      </c>
      <c r="AL1516" s="260">
        <v>0.939684059358545</v>
      </c>
      <c r="AM1516" s="260">
        <v>0.930219517767025</v>
      </c>
      <c r="AN1516" s="259">
        <v>0.99</v>
      </c>
      <c r="AO1516" s="264">
        <v>1</v>
      </c>
      <c r="AP1516" s="264">
        <v>1</v>
      </c>
      <c r="AQ1516" s="264">
        <v>1</v>
      </c>
      <c r="AR1516" s="265">
        <v>1</v>
      </c>
      <c r="AS1516" s="286">
        <v>0.110069253262963</v>
      </c>
      <c r="AT1516" s="267">
        <v>0.0615384615384615</v>
      </c>
      <c r="AU1516" s="268">
        <v>0.0136986301369863</v>
      </c>
      <c r="AV1516" s="268">
        <v>0.166666666666667</v>
      </c>
      <c r="AW1516" s="268">
        <v>0.0374904361132364</v>
      </c>
      <c r="AX1516" s="224"/>
      <c r="AY1516" s="222"/>
    </row>
    <row r="1517" ht="15" spans="1:51">
      <c r="A1517" s="220"/>
      <c r="B1517" s="224"/>
      <c r="C1517" s="283" t="s">
        <v>1455</v>
      </c>
      <c r="D1517" s="111" t="s">
        <v>25</v>
      </c>
      <c r="E1517" s="111" t="s">
        <v>1456</v>
      </c>
      <c r="F1517" s="290" t="s">
        <v>1558</v>
      </c>
      <c r="G1517" s="290" t="s">
        <v>1558</v>
      </c>
      <c r="H1517" s="290" t="s">
        <v>1558</v>
      </c>
      <c r="I1517" s="290" t="s">
        <v>1558</v>
      </c>
      <c r="J1517" s="259">
        <v>0.9</v>
      </c>
      <c r="K1517" s="260">
        <v>1</v>
      </c>
      <c r="L1517" s="260">
        <v>1</v>
      </c>
      <c r="M1517" s="261">
        <v>1</v>
      </c>
      <c r="N1517" s="261">
        <v>0.994939271255061</v>
      </c>
      <c r="O1517" s="262">
        <v>0.9</v>
      </c>
      <c r="P1517" s="263">
        <v>0.988895058300944</v>
      </c>
      <c r="Q1517" s="260">
        <v>0.996506114299975</v>
      </c>
      <c r="R1517" s="260">
        <v>0.987892838742916</v>
      </c>
      <c r="S1517" s="260">
        <v>0.996432162036242</v>
      </c>
      <c r="T1517" s="262">
        <v>0.9</v>
      </c>
      <c r="U1517" s="260">
        <v>0.961132704053304</v>
      </c>
      <c r="V1517" s="260">
        <v>0.9700524082855</v>
      </c>
      <c r="W1517" s="260">
        <v>0.965224111282844</v>
      </c>
      <c r="X1517" s="260">
        <v>0.971727029744244</v>
      </c>
      <c r="Y1517" s="262">
        <v>0.92</v>
      </c>
      <c r="Z1517" s="262" t="s">
        <v>33</v>
      </c>
      <c r="AA1517" s="262" t="s">
        <v>33</v>
      </c>
      <c r="AB1517" s="262" t="s">
        <v>33</v>
      </c>
      <c r="AC1517" s="262">
        <v>1</v>
      </c>
      <c r="AD1517" s="262">
        <v>0.92</v>
      </c>
      <c r="AE1517" s="260">
        <v>0.986842105263158</v>
      </c>
      <c r="AF1517" s="260">
        <v>1</v>
      </c>
      <c r="AG1517" s="260">
        <v>0.992</v>
      </c>
      <c r="AH1517" s="260">
        <v>0.961104140526976</v>
      </c>
      <c r="AI1517" s="262">
        <v>0.92</v>
      </c>
      <c r="AJ1517" s="260">
        <v>0.976957245974459</v>
      </c>
      <c r="AK1517" s="260">
        <v>0.985275767407038</v>
      </c>
      <c r="AL1517" s="260">
        <v>0.987638423899047</v>
      </c>
      <c r="AM1517" s="260">
        <v>0.988303806779869</v>
      </c>
      <c r="AN1517" s="259">
        <v>0.99</v>
      </c>
      <c r="AO1517" s="264">
        <v>1</v>
      </c>
      <c r="AP1517" s="264">
        <v>1</v>
      </c>
      <c r="AQ1517" s="264">
        <v>1</v>
      </c>
      <c r="AR1517" s="265">
        <v>1</v>
      </c>
      <c r="AS1517" s="286">
        <v>0.110069253262963</v>
      </c>
      <c r="AT1517" s="267">
        <v>0</v>
      </c>
      <c r="AU1517" s="268">
        <v>0</v>
      </c>
      <c r="AV1517" s="268">
        <v>0</v>
      </c>
      <c r="AW1517" s="268">
        <v>0.0493927125506073</v>
      </c>
      <c r="AX1517" s="224"/>
      <c r="AY1517" s="222"/>
    </row>
    <row r="1518" ht="15" spans="1:51">
      <c r="A1518" s="220"/>
      <c r="B1518" s="224"/>
      <c r="C1518" s="283" t="s">
        <v>1455</v>
      </c>
      <c r="D1518" s="111" t="s">
        <v>25</v>
      </c>
      <c r="E1518" s="111" t="s">
        <v>1456</v>
      </c>
      <c r="F1518" s="290" t="s">
        <v>1559</v>
      </c>
      <c r="G1518" s="290" t="s">
        <v>1559</v>
      </c>
      <c r="H1518" s="290" t="s">
        <v>1559</v>
      </c>
      <c r="I1518" s="290" t="s">
        <v>1559</v>
      </c>
      <c r="J1518" s="259">
        <v>0.9</v>
      </c>
      <c r="K1518" s="260">
        <v>1</v>
      </c>
      <c r="L1518" s="260">
        <v>0.977272727272727</v>
      </c>
      <c r="M1518" s="261">
        <v>0.976190476190476</v>
      </c>
      <c r="N1518" s="261">
        <v>0.956066945606695</v>
      </c>
      <c r="O1518" s="262">
        <v>0.9</v>
      </c>
      <c r="P1518" s="263">
        <v>0.96343001261034</v>
      </c>
      <c r="Q1518" s="260">
        <v>0.956625928588545</v>
      </c>
      <c r="R1518" s="260">
        <v>0.928949691085613</v>
      </c>
      <c r="S1518" s="260">
        <v>0.951912060690509</v>
      </c>
      <c r="T1518" s="262">
        <v>0.9</v>
      </c>
      <c r="U1518" s="260">
        <v>0.909962168978562</v>
      </c>
      <c r="V1518" s="260">
        <v>0.894080996884735</v>
      </c>
      <c r="W1518" s="260">
        <v>0.879523389232127</v>
      </c>
      <c r="X1518" s="260">
        <v>0.900490271971925</v>
      </c>
      <c r="Y1518" s="262">
        <v>0.92</v>
      </c>
      <c r="Z1518" s="262" t="s">
        <v>33</v>
      </c>
      <c r="AA1518" s="262" t="s">
        <v>33</v>
      </c>
      <c r="AB1518" s="262" t="s">
        <v>33</v>
      </c>
      <c r="AC1518" s="262">
        <v>1</v>
      </c>
      <c r="AD1518" s="262">
        <v>0.92</v>
      </c>
      <c r="AE1518" s="260">
        <v>0.925047438330171</v>
      </c>
      <c r="AF1518" s="260">
        <v>1</v>
      </c>
      <c r="AG1518" s="260">
        <v>1</v>
      </c>
      <c r="AH1518" s="260">
        <v>0.970976253298153</v>
      </c>
      <c r="AI1518" s="262">
        <v>0.92</v>
      </c>
      <c r="AJ1518" s="260">
        <v>0.958385876418663</v>
      </c>
      <c r="AK1518" s="260">
        <v>0.96117900790798</v>
      </c>
      <c r="AL1518" s="260">
        <v>0.964033539276258</v>
      </c>
      <c r="AM1518" s="260">
        <v>0.969944678391545</v>
      </c>
      <c r="AN1518" s="259">
        <v>0.99</v>
      </c>
      <c r="AO1518" s="264">
        <v>1</v>
      </c>
      <c r="AP1518" s="264">
        <v>1</v>
      </c>
      <c r="AQ1518" s="264">
        <v>1</v>
      </c>
      <c r="AR1518" s="265">
        <v>1</v>
      </c>
      <c r="AS1518" s="286">
        <v>0.110069253262963</v>
      </c>
      <c r="AT1518" s="267">
        <v>0.0106382978723404</v>
      </c>
      <c r="AU1518" s="268">
        <v>0.0149253731343284</v>
      </c>
      <c r="AV1518" s="268">
        <v>0.230769230769231</v>
      </c>
      <c r="AW1518" s="268">
        <v>0.0459347726228755</v>
      </c>
      <c r="AX1518" s="224"/>
      <c r="AY1518" s="222"/>
    </row>
    <row r="1519" ht="15" spans="1:51">
      <c r="A1519" s="220"/>
      <c r="B1519" s="224"/>
      <c r="C1519" s="283" t="s">
        <v>1455</v>
      </c>
      <c r="D1519" s="111" t="s">
        <v>25</v>
      </c>
      <c r="E1519" s="111" t="s">
        <v>1456</v>
      </c>
      <c r="F1519" s="290" t="s">
        <v>1560</v>
      </c>
      <c r="G1519" s="290" t="s">
        <v>1560</v>
      </c>
      <c r="H1519" s="290" t="s">
        <v>1560</v>
      </c>
      <c r="I1519" s="290" t="s">
        <v>1560</v>
      </c>
      <c r="J1519" s="259">
        <v>0.9</v>
      </c>
      <c r="K1519" s="260">
        <v>1</v>
      </c>
      <c r="L1519" s="260">
        <v>0.894736842105263</v>
      </c>
      <c r="M1519" s="261">
        <v>0.941176470588235</v>
      </c>
      <c r="N1519" s="261">
        <v>0.948717948717949</v>
      </c>
      <c r="O1519" s="262">
        <v>0.9</v>
      </c>
      <c r="P1519" s="263">
        <v>0.995654273297924</v>
      </c>
      <c r="Q1519" s="260">
        <v>0.998285469352765</v>
      </c>
      <c r="R1519" s="260">
        <v>0.997203355972833</v>
      </c>
      <c r="S1519" s="260">
        <v>0.993367376885602</v>
      </c>
      <c r="T1519" s="262">
        <v>0.9</v>
      </c>
      <c r="U1519" s="260">
        <v>0.939642684693385</v>
      </c>
      <c r="V1519" s="260">
        <v>0.955422203171882</v>
      </c>
      <c r="W1519" s="260">
        <v>0.939272872552936</v>
      </c>
      <c r="X1519" s="260">
        <v>0.945432490070631</v>
      </c>
      <c r="Y1519" s="262">
        <v>0.92</v>
      </c>
      <c r="Z1519" s="262">
        <v>0</v>
      </c>
      <c r="AA1519" s="262" t="s">
        <v>33</v>
      </c>
      <c r="AB1519" s="262" t="s">
        <v>33</v>
      </c>
      <c r="AC1519" s="262">
        <v>0</v>
      </c>
      <c r="AD1519" s="262">
        <v>0.92</v>
      </c>
      <c r="AE1519" s="260">
        <v>0.957627118644068</v>
      </c>
      <c r="AF1519" s="260">
        <v>0.955555555555556</v>
      </c>
      <c r="AG1519" s="260">
        <v>1</v>
      </c>
      <c r="AH1519" s="260">
        <v>0.974719101123595</v>
      </c>
      <c r="AI1519" s="262">
        <v>0.92</v>
      </c>
      <c r="AJ1519" s="260">
        <v>0.961872586872587</v>
      </c>
      <c r="AK1519" s="260">
        <v>0.9854264894985</v>
      </c>
      <c r="AL1519" s="260">
        <v>0.984818218138234</v>
      </c>
      <c r="AM1519" s="260">
        <v>0.982039794181519</v>
      </c>
      <c r="AN1519" s="259">
        <v>0.99</v>
      </c>
      <c r="AO1519" s="264">
        <v>1</v>
      </c>
      <c r="AP1519" s="264">
        <v>1</v>
      </c>
      <c r="AQ1519" s="264">
        <v>1</v>
      </c>
      <c r="AR1519" s="265">
        <v>1</v>
      </c>
      <c r="AS1519" s="286">
        <v>0.110069253262963</v>
      </c>
      <c r="AT1519" s="267">
        <v>0.0714285714285714</v>
      </c>
      <c r="AU1519" s="268">
        <v>0.0555555555555556</v>
      </c>
      <c r="AV1519" s="268">
        <v>0.0588235294117647</v>
      </c>
      <c r="AW1519" s="268">
        <v>0.0532544378698225</v>
      </c>
      <c r="AX1519" s="224"/>
      <c r="AY1519" s="222"/>
    </row>
    <row r="1520" ht="15" spans="1:51">
      <c r="A1520" s="220"/>
      <c r="B1520" s="224"/>
      <c r="C1520" s="283" t="s">
        <v>1455</v>
      </c>
      <c r="D1520" s="111" t="s">
        <v>25</v>
      </c>
      <c r="E1520" s="111" t="s">
        <v>1456</v>
      </c>
      <c r="F1520" s="290" t="s">
        <v>1561</v>
      </c>
      <c r="G1520" s="290" t="s">
        <v>1561</v>
      </c>
      <c r="H1520" s="290" t="s">
        <v>1561</v>
      </c>
      <c r="I1520" s="290" t="s">
        <v>1561</v>
      </c>
      <c r="J1520" s="259">
        <v>0.9</v>
      </c>
      <c r="K1520" s="260">
        <v>0.875</v>
      </c>
      <c r="L1520" s="260">
        <v>0.961538461538462</v>
      </c>
      <c r="M1520" s="261">
        <v>1</v>
      </c>
      <c r="N1520" s="261">
        <v>0.955436720142603</v>
      </c>
      <c r="O1520" s="262">
        <v>0.9</v>
      </c>
      <c r="P1520" s="263">
        <v>0.932021466905188</v>
      </c>
      <c r="Q1520" s="260">
        <v>0.941679235796883</v>
      </c>
      <c r="R1520" s="260">
        <v>0.913552704963748</v>
      </c>
      <c r="S1520" s="260">
        <v>0.935359358968095</v>
      </c>
      <c r="T1520" s="262">
        <v>0.9</v>
      </c>
      <c r="U1520" s="260">
        <v>0.884317233154442</v>
      </c>
      <c r="V1520" s="260">
        <v>0.863247863247863</v>
      </c>
      <c r="W1520" s="260">
        <v>0.86670384829894</v>
      </c>
      <c r="X1520" s="260">
        <v>0.895881174573704</v>
      </c>
      <c r="Y1520" s="262">
        <v>0.92</v>
      </c>
      <c r="Z1520" s="262" t="s">
        <v>33</v>
      </c>
      <c r="AA1520" s="262" t="s">
        <v>33</v>
      </c>
      <c r="AB1520" s="262" t="s">
        <v>33</v>
      </c>
      <c r="AC1520" s="262" t="s">
        <v>33</v>
      </c>
      <c r="AD1520" s="262">
        <v>0.92</v>
      </c>
      <c r="AE1520" s="260">
        <v>0.949748743718593</v>
      </c>
      <c r="AF1520" s="260">
        <v>0.91358024691358</v>
      </c>
      <c r="AG1520" s="260">
        <v>0.973333333333333</v>
      </c>
      <c r="AH1520" s="260">
        <v>0.976093860268172</v>
      </c>
      <c r="AI1520" s="262">
        <v>0.92</v>
      </c>
      <c r="AJ1520" s="260">
        <v>0.927251043530113</v>
      </c>
      <c r="AK1520" s="260">
        <v>0.911010558069382</v>
      </c>
      <c r="AL1520" s="260">
        <v>0.943112102621305</v>
      </c>
      <c r="AM1520" s="260">
        <v>0.94938193189036</v>
      </c>
      <c r="AN1520" s="259">
        <v>0.99</v>
      </c>
      <c r="AO1520" s="264">
        <v>1</v>
      </c>
      <c r="AP1520" s="264">
        <v>1</v>
      </c>
      <c r="AQ1520" s="264">
        <v>1</v>
      </c>
      <c r="AR1520" s="265">
        <v>1</v>
      </c>
      <c r="AS1520" s="286">
        <v>0.110069253262963</v>
      </c>
      <c r="AT1520" s="267">
        <v>0.0555555555555556</v>
      </c>
      <c r="AU1520" s="268">
        <v>0.06</v>
      </c>
      <c r="AV1520" s="268">
        <v>0</v>
      </c>
      <c r="AW1520" s="268">
        <v>0.0703336339044184</v>
      </c>
      <c r="AX1520" s="224"/>
      <c r="AY1520" s="222"/>
    </row>
    <row r="1521" ht="15" spans="1:51">
      <c r="A1521" s="220"/>
      <c r="B1521" s="224"/>
      <c r="C1521" s="283" t="s">
        <v>1455</v>
      </c>
      <c r="D1521" s="111" t="s">
        <v>25</v>
      </c>
      <c r="E1521" s="111" t="s">
        <v>1456</v>
      </c>
      <c r="F1521" s="290" t="s">
        <v>1562</v>
      </c>
      <c r="G1521" s="290" t="s">
        <v>1562</v>
      </c>
      <c r="H1521" s="290" t="s">
        <v>1562</v>
      </c>
      <c r="I1521" s="290" t="s">
        <v>1562</v>
      </c>
      <c r="J1521" s="259">
        <v>0.9</v>
      </c>
      <c r="K1521" s="260">
        <v>0.962962962962963</v>
      </c>
      <c r="L1521" s="260">
        <v>0.956521739130435</v>
      </c>
      <c r="M1521" s="261">
        <v>0.952380952380952</v>
      </c>
      <c r="N1521" s="261">
        <v>0.991349480968858</v>
      </c>
      <c r="O1521" s="262">
        <v>0.9</v>
      </c>
      <c r="P1521" s="263">
        <v>0.999479166666667</v>
      </c>
      <c r="Q1521" s="260">
        <v>0.996945010183299</v>
      </c>
      <c r="R1521" s="260">
        <v>0.996242367308596</v>
      </c>
      <c r="S1521" s="260">
        <v>0.994508792601321</v>
      </c>
      <c r="T1521" s="262">
        <v>0.9</v>
      </c>
      <c r="U1521" s="260">
        <v>0.916145833333333</v>
      </c>
      <c r="V1521" s="260">
        <v>0.935845213849287</v>
      </c>
      <c r="W1521" s="260">
        <v>0.914044152184124</v>
      </c>
      <c r="X1521" s="260">
        <v>0.936928925546342</v>
      </c>
      <c r="Y1521" s="262">
        <v>0.92</v>
      </c>
      <c r="Z1521" s="262" t="s">
        <v>33</v>
      </c>
      <c r="AA1521" s="262" t="s">
        <v>33</v>
      </c>
      <c r="AB1521" s="262" t="s">
        <v>33</v>
      </c>
      <c r="AC1521" s="262" t="s">
        <v>33</v>
      </c>
      <c r="AD1521" s="262">
        <v>0.92</v>
      </c>
      <c r="AE1521" s="260">
        <v>0.950980392156863</v>
      </c>
      <c r="AF1521" s="260">
        <v>0.8</v>
      </c>
      <c r="AG1521" s="260">
        <v>1</v>
      </c>
      <c r="AH1521" s="260">
        <v>0.916265640038499</v>
      </c>
      <c r="AI1521" s="262">
        <v>0.92</v>
      </c>
      <c r="AJ1521" s="260">
        <v>0.965625</v>
      </c>
      <c r="AK1521" s="260">
        <v>0.966904276985743</v>
      </c>
      <c r="AL1521" s="260">
        <v>0.953029591357445</v>
      </c>
      <c r="AM1521" s="260">
        <v>0.977990707187479</v>
      </c>
      <c r="AN1521" s="259">
        <v>0.99</v>
      </c>
      <c r="AO1521" s="264">
        <v>1</v>
      </c>
      <c r="AP1521" s="264">
        <v>1</v>
      </c>
      <c r="AQ1521" s="264">
        <v>1</v>
      </c>
      <c r="AR1521" s="265">
        <v>1</v>
      </c>
      <c r="AS1521" s="286">
        <v>0.110069253262963</v>
      </c>
      <c r="AT1521" s="267">
        <v>0</v>
      </c>
      <c r="AU1521" s="268">
        <v>0</v>
      </c>
      <c r="AV1521" s="268">
        <v>0.0588235294117647</v>
      </c>
      <c r="AW1521" s="268">
        <v>0.0545267489711934</v>
      </c>
      <c r="AX1521" s="224"/>
      <c r="AY1521" s="222"/>
    </row>
    <row r="1522" ht="15" spans="1:51">
      <c r="A1522" s="220"/>
      <c r="B1522" s="224"/>
      <c r="C1522" s="283" t="s">
        <v>1455</v>
      </c>
      <c r="D1522" s="111" t="s">
        <v>25</v>
      </c>
      <c r="E1522" s="111" t="s">
        <v>1456</v>
      </c>
      <c r="F1522" s="290" t="s">
        <v>1563</v>
      </c>
      <c r="G1522" s="290" t="s">
        <v>1563</v>
      </c>
      <c r="H1522" s="290" t="s">
        <v>1563</v>
      </c>
      <c r="I1522" s="290" t="s">
        <v>1563</v>
      </c>
      <c r="J1522" s="259">
        <v>0.9</v>
      </c>
      <c r="K1522" s="260">
        <v>1</v>
      </c>
      <c r="L1522" s="260">
        <v>0.96969696969697</v>
      </c>
      <c r="M1522" s="261">
        <v>1</v>
      </c>
      <c r="N1522" s="261">
        <v>0.979838709677419</v>
      </c>
      <c r="O1522" s="262">
        <v>0.9</v>
      </c>
      <c r="P1522" s="263">
        <v>0.992544731610338</v>
      </c>
      <c r="Q1522" s="260">
        <v>0.988657844990548</v>
      </c>
      <c r="R1522" s="260">
        <v>0.99140154772141</v>
      </c>
      <c r="S1522" s="260">
        <v>0.990161719376768</v>
      </c>
      <c r="T1522" s="262">
        <v>0.9</v>
      </c>
      <c r="U1522" s="260">
        <v>0.916003976143141</v>
      </c>
      <c r="V1522" s="260">
        <v>0.930056710775047</v>
      </c>
      <c r="W1522" s="260">
        <v>0.923043852106621</v>
      </c>
      <c r="X1522" s="260">
        <v>0.920639277118608</v>
      </c>
      <c r="Y1522" s="262">
        <v>0.92</v>
      </c>
      <c r="Z1522" s="262" t="s">
        <v>33</v>
      </c>
      <c r="AA1522" s="262" t="s">
        <v>33</v>
      </c>
      <c r="AB1522" s="262" t="s">
        <v>33</v>
      </c>
      <c r="AC1522" s="262" t="s">
        <v>33</v>
      </c>
      <c r="AD1522" s="262">
        <v>0.92</v>
      </c>
      <c r="AE1522" s="260">
        <v>1</v>
      </c>
      <c r="AF1522" s="260">
        <v>0.990445859872611</v>
      </c>
      <c r="AG1522" s="260">
        <v>0.9</v>
      </c>
      <c r="AH1522" s="260">
        <v>0.982735526119958</v>
      </c>
      <c r="AI1522" s="262">
        <v>0.92</v>
      </c>
      <c r="AJ1522" s="260">
        <v>0.945825049701789</v>
      </c>
      <c r="AK1522" s="260">
        <v>0.949432892249527</v>
      </c>
      <c r="AL1522" s="260">
        <v>0.948409286328461</v>
      </c>
      <c r="AM1522" s="260">
        <v>0.947747329307942</v>
      </c>
      <c r="AN1522" s="259">
        <v>0.99</v>
      </c>
      <c r="AO1522" s="264">
        <v>1</v>
      </c>
      <c r="AP1522" s="264">
        <v>1</v>
      </c>
      <c r="AQ1522" s="264">
        <v>1</v>
      </c>
      <c r="AR1522" s="265">
        <v>1</v>
      </c>
      <c r="AS1522" s="286">
        <v>0.110069253262963</v>
      </c>
      <c r="AT1522" s="267">
        <v>0</v>
      </c>
      <c r="AU1522" s="268">
        <v>0</v>
      </c>
      <c r="AV1522" s="268">
        <v>0.0833333333333333</v>
      </c>
      <c r="AW1522" s="268">
        <v>0.0490463215258856</v>
      </c>
      <c r="AX1522" s="224"/>
      <c r="AY1522" s="222"/>
    </row>
    <row r="1523" ht="15" spans="1:51">
      <c r="A1523" s="220"/>
      <c r="B1523" s="224"/>
      <c r="C1523" s="283" t="s">
        <v>1455</v>
      </c>
      <c r="D1523" s="111" t="s">
        <v>125</v>
      </c>
      <c r="E1523" s="111" t="s">
        <v>1456</v>
      </c>
      <c r="F1523" s="290" t="s">
        <v>1564</v>
      </c>
      <c r="G1523" s="290" t="s">
        <v>1564</v>
      </c>
      <c r="H1523" s="290" t="s">
        <v>1564</v>
      </c>
      <c r="I1523" s="290" t="s">
        <v>1564</v>
      </c>
      <c r="J1523" s="259">
        <v>0.9</v>
      </c>
      <c r="K1523" s="260" t="s">
        <v>33</v>
      </c>
      <c r="L1523" s="260" t="s">
        <v>33</v>
      </c>
      <c r="M1523" s="261" t="s">
        <v>33</v>
      </c>
      <c r="N1523" s="261" t="s">
        <v>33</v>
      </c>
      <c r="O1523" s="262">
        <v>0.9</v>
      </c>
      <c r="P1523" s="263" t="s">
        <v>33</v>
      </c>
      <c r="Q1523" s="260" t="s">
        <v>33</v>
      </c>
      <c r="R1523" s="260" t="s">
        <v>33</v>
      </c>
      <c r="S1523" s="260">
        <v>1</v>
      </c>
      <c r="T1523" s="262">
        <v>0.9</v>
      </c>
      <c r="U1523" s="260" t="s">
        <v>33</v>
      </c>
      <c r="V1523" s="260" t="s">
        <v>33</v>
      </c>
      <c r="W1523" s="260" t="s">
        <v>33</v>
      </c>
      <c r="X1523" s="260">
        <v>1</v>
      </c>
      <c r="Y1523" s="262">
        <v>0.92</v>
      </c>
      <c r="Z1523" s="262" t="s">
        <v>33</v>
      </c>
      <c r="AA1523" s="262" t="s">
        <v>33</v>
      </c>
      <c r="AB1523" s="262" t="s">
        <v>33</v>
      </c>
      <c r="AC1523" s="262" t="s">
        <v>33</v>
      </c>
      <c r="AD1523" s="262">
        <v>0.92</v>
      </c>
      <c r="AE1523" s="260">
        <v>1</v>
      </c>
      <c r="AF1523" s="260">
        <v>0.996904024767802</v>
      </c>
      <c r="AG1523" s="260">
        <v>0.996296296296296</v>
      </c>
      <c r="AH1523" s="260">
        <v>0.98755961020112</v>
      </c>
      <c r="AI1523" s="262">
        <v>0.92</v>
      </c>
      <c r="AJ1523" s="260" t="s">
        <v>33</v>
      </c>
      <c r="AK1523" s="260" t="s">
        <v>33</v>
      </c>
      <c r="AL1523" s="260" t="s">
        <v>33</v>
      </c>
      <c r="AM1523" s="260">
        <v>1</v>
      </c>
      <c r="AN1523" s="259">
        <v>0.99</v>
      </c>
      <c r="AO1523" s="264">
        <v>1</v>
      </c>
      <c r="AP1523" s="264">
        <v>1</v>
      </c>
      <c r="AQ1523" s="264">
        <v>1</v>
      </c>
      <c r="AR1523" s="265">
        <v>1</v>
      </c>
      <c r="AS1523" s="286">
        <v>0.110069253262963</v>
      </c>
      <c r="AT1523" s="267" t="s">
        <v>33</v>
      </c>
      <c r="AU1523" s="268" t="s">
        <v>33</v>
      </c>
      <c r="AV1523" s="268" t="s">
        <v>33</v>
      </c>
      <c r="AW1523" s="268" t="s">
        <v>33</v>
      </c>
      <c r="AX1523" s="224"/>
      <c r="AY1523" s="222"/>
    </row>
    <row r="1524" ht="15" spans="1:51">
      <c r="A1524" s="220"/>
      <c r="B1524" s="224"/>
      <c r="C1524" s="283" t="s">
        <v>1455</v>
      </c>
      <c r="D1524" s="111" t="s">
        <v>25</v>
      </c>
      <c r="E1524" s="111" t="s">
        <v>1456</v>
      </c>
      <c r="F1524" s="290" t="s">
        <v>1565</v>
      </c>
      <c r="G1524" s="290" t="s">
        <v>1565</v>
      </c>
      <c r="H1524" s="290" t="s">
        <v>1565</v>
      </c>
      <c r="I1524" s="290" t="s">
        <v>1565</v>
      </c>
      <c r="J1524" s="259">
        <v>0.9</v>
      </c>
      <c r="K1524" s="260">
        <v>0.973333333333333</v>
      </c>
      <c r="L1524" s="260">
        <v>0.92</v>
      </c>
      <c r="M1524" s="261">
        <v>0.985507246376812</v>
      </c>
      <c r="N1524" s="261">
        <v>0.96875</v>
      </c>
      <c r="O1524" s="262">
        <v>0.9</v>
      </c>
      <c r="P1524" s="263">
        <v>0.982291001914486</v>
      </c>
      <c r="Q1524" s="260">
        <v>0.985460889793545</v>
      </c>
      <c r="R1524" s="260">
        <v>0.911267995570321</v>
      </c>
      <c r="S1524" s="260">
        <v>0.971016087074689</v>
      </c>
      <c r="T1524" s="262">
        <v>0.9</v>
      </c>
      <c r="U1524" s="260">
        <v>0.913050414805361</v>
      </c>
      <c r="V1524" s="260">
        <v>0.92817679558011</v>
      </c>
      <c r="W1524" s="260">
        <v>0.862403100775194</v>
      </c>
      <c r="X1524" s="260">
        <v>0.912692352492008</v>
      </c>
      <c r="Y1524" s="262">
        <v>0.92</v>
      </c>
      <c r="Z1524" s="262" t="s">
        <v>33</v>
      </c>
      <c r="AA1524" s="262" t="s">
        <v>33</v>
      </c>
      <c r="AB1524" s="262" t="s">
        <v>33</v>
      </c>
      <c r="AC1524" s="262" t="s">
        <v>33</v>
      </c>
      <c r="AD1524" s="262">
        <v>0.92</v>
      </c>
      <c r="AE1524" s="260">
        <v>0.975694444444444</v>
      </c>
      <c r="AF1524" s="260">
        <v>0.994555353901996</v>
      </c>
      <c r="AG1524" s="260">
        <v>1</v>
      </c>
      <c r="AH1524" s="260">
        <v>0.988830486202365</v>
      </c>
      <c r="AI1524" s="262">
        <v>0.92</v>
      </c>
      <c r="AJ1524" s="260">
        <v>0.96282705807275</v>
      </c>
      <c r="AK1524" s="260">
        <v>0.969613259668508</v>
      </c>
      <c r="AL1524" s="260">
        <v>0.972314507198228</v>
      </c>
      <c r="AM1524" s="260">
        <v>0.971863979033876</v>
      </c>
      <c r="AN1524" s="259">
        <v>0.99</v>
      </c>
      <c r="AO1524" s="264">
        <v>1</v>
      </c>
      <c r="AP1524" s="264">
        <v>1</v>
      </c>
      <c r="AQ1524" s="264">
        <v>1</v>
      </c>
      <c r="AR1524" s="265">
        <v>1</v>
      </c>
      <c r="AS1524" s="286">
        <v>0.110069253262963</v>
      </c>
      <c r="AT1524" s="267">
        <v>0.0833333333333333</v>
      </c>
      <c r="AU1524" s="268">
        <v>0.0363636363636364</v>
      </c>
      <c r="AV1524" s="268">
        <v>0.0566037735849057</v>
      </c>
      <c r="AW1524" s="268">
        <v>0.0511838440111421</v>
      </c>
      <c r="AX1524" s="224"/>
      <c r="AY1524" s="222"/>
    </row>
    <row r="1525" ht="15" spans="1:51">
      <c r="A1525" s="220"/>
      <c r="B1525" s="224"/>
      <c r="C1525" s="283" t="s">
        <v>1455</v>
      </c>
      <c r="D1525" s="111" t="s">
        <v>25</v>
      </c>
      <c r="E1525" s="111" t="s">
        <v>1456</v>
      </c>
      <c r="F1525" s="290" t="s">
        <v>1566</v>
      </c>
      <c r="G1525" s="290" t="s">
        <v>1566</v>
      </c>
      <c r="H1525" s="290" t="s">
        <v>1566</v>
      </c>
      <c r="I1525" s="290" t="s">
        <v>1566</v>
      </c>
      <c r="J1525" s="259">
        <v>0.9</v>
      </c>
      <c r="K1525" s="260">
        <v>1</v>
      </c>
      <c r="L1525" s="260">
        <v>1</v>
      </c>
      <c r="M1525" s="261">
        <v>0.857142857142857</v>
      </c>
      <c r="N1525" s="261">
        <v>0.948012232415902</v>
      </c>
      <c r="O1525" s="262">
        <v>0.9</v>
      </c>
      <c r="P1525" s="263">
        <v>0.995812395309883</v>
      </c>
      <c r="Q1525" s="260">
        <v>0.997333333333333</v>
      </c>
      <c r="R1525" s="260">
        <v>0.997648902821317</v>
      </c>
      <c r="S1525" s="260">
        <v>0.996041926262552</v>
      </c>
      <c r="T1525" s="262">
        <v>0.9</v>
      </c>
      <c r="U1525" s="260">
        <v>0.957286432160804</v>
      </c>
      <c r="V1525" s="260">
        <v>0.958222222222222</v>
      </c>
      <c r="W1525" s="260">
        <v>0.973354231974922</v>
      </c>
      <c r="X1525" s="260">
        <v>0.961225536905373</v>
      </c>
      <c r="Y1525" s="262">
        <v>0.92</v>
      </c>
      <c r="Z1525" s="262" t="s">
        <v>33</v>
      </c>
      <c r="AA1525" s="262" t="s">
        <v>33</v>
      </c>
      <c r="AB1525" s="262" t="s">
        <v>33</v>
      </c>
      <c r="AC1525" s="262" t="s">
        <v>33</v>
      </c>
      <c r="AD1525" s="262">
        <v>0.92</v>
      </c>
      <c r="AE1525" s="260">
        <v>0.818181818181818</v>
      </c>
      <c r="AF1525" s="260">
        <v>1</v>
      </c>
      <c r="AG1525" s="260">
        <v>1</v>
      </c>
      <c r="AH1525" s="260">
        <v>0.987931034482759</v>
      </c>
      <c r="AI1525" s="262">
        <v>0.92</v>
      </c>
      <c r="AJ1525" s="260">
        <v>0.969849246231156</v>
      </c>
      <c r="AK1525" s="260">
        <v>0.985777777777778</v>
      </c>
      <c r="AL1525" s="260">
        <v>0.988244514106583</v>
      </c>
      <c r="AM1525" s="260">
        <v>0.986953016198783</v>
      </c>
      <c r="AN1525" s="259">
        <v>0.99</v>
      </c>
      <c r="AO1525" s="264">
        <v>1</v>
      </c>
      <c r="AP1525" s="264" t="s">
        <v>33</v>
      </c>
      <c r="AQ1525" s="264">
        <v>1</v>
      </c>
      <c r="AR1525" s="265">
        <v>1</v>
      </c>
      <c r="AS1525" s="286">
        <v>0.110069253262963</v>
      </c>
      <c r="AT1525" s="267">
        <v>0.0135135135135135</v>
      </c>
      <c r="AU1525" s="268">
        <v>0.037037037037037</v>
      </c>
      <c r="AV1525" s="268">
        <v>0.0625</v>
      </c>
      <c r="AW1525" s="268">
        <v>0.0392596747055524</v>
      </c>
      <c r="AX1525" s="224"/>
      <c r="AY1525" s="222"/>
    </row>
    <row r="1526" ht="15" spans="1:51">
      <c r="A1526" s="220"/>
      <c r="B1526" s="224"/>
      <c r="C1526" s="283" t="s">
        <v>1455</v>
      </c>
      <c r="D1526" s="111" t="s">
        <v>25</v>
      </c>
      <c r="E1526" s="111" t="s">
        <v>1456</v>
      </c>
      <c r="F1526" s="290" t="s">
        <v>1567</v>
      </c>
      <c r="G1526" s="290" t="s">
        <v>1567</v>
      </c>
      <c r="H1526" s="290" t="s">
        <v>1567</v>
      </c>
      <c r="I1526" s="290" t="s">
        <v>1567</v>
      </c>
      <c r="J1526" s="259">
        <v>0.9</v>
      </c>
      <c r="K1526" s="260">
        <v>1</v>
      </c>
      <c r="L1526" s="260">
        <v>1</v>
      </c>
      <c r="M1526" s="261">
        <v>0.923076923076923</v>
      </c>
      <c r="N1526" s="261">
        <v>0.9812734082397</v>
      </c>
      <c r="O1526" s="262">
        <v>0.9</v>
      </c>
      <c r="P1526" s="263">
        <v>0.995529061102832</v>
      </c>
      <c r="Q1526" s="260">
        <v>0.997808619430241</v>
      </c>
      <c r="R1526" s="260">
        <v>0.909830007390983</v>
      </c>
      <c r="S1526" s="260">
        <v>0.96125763671584</v>
      </c>
      <c r="T1526" s="262">
        <v>0.9</v>
      </c>
      <c r="U1526" s="260">
        <v>0.819672131147541</v>
      </c>
      <c r="V1526" s="260">
        <v>0.712929145361578</v>
      </c>
      <c r="W1526" s="260">
        <v>0.548410938654841</v>
      </c>
      <c r="X1526" s="260">
        <v>0.74924750409775</v>
      </c>
      <c r="Y1526" s="262">
        <v>0.92</v>
      </c>
      <c r="Z1526" s="262" t="s">
        <v>33</v>
      </c>
      <c r="AA1526" s="262" t="s">
        <v>33</v>
      </c>
      <c r="AB1526" s="262" t="s">
        <v>33</v>
      </c>
      <c r="AC1526" s="262" t="s">
        <v>33</v>
      </c>
      <c r="AD1526" s="262">
        <v>0.92</v>
      </c>
      <c r="AE1526" s="260">
        <v>0.779411764705882</v>
      </c>
      <c r="AF1526" s="260">
        <v>0.726415094339623</v>
      </c>
      <c r="AG1526" s="260">
        <v>0.941176470588235</v>
      </c>
      <c r="AH1526" s="260">
        <v>0.961251862891207</v>
      </c>
      <c r="AI1526" s="262">
        <v>0.92</v>
      </c>
      <c r="AJ1526" s="260">
        <v>0.868852459016393</v>
      </c>
      <c r="AK1526" s="260">
        <v>0.841490138787436</v>
      </c>
      <c r="AL1526" s="260">
        <v>0.750923872875092</v>
      </c>
      <c r="AM1526" s="260">
        <v>0.840232454179705</v>
      </c>
      <c r="AN1526" s="259">
        <v>0.99</v>
      </c>
      <c r="AO1526" s="264">
        <v>1</v>
      </c>
      <c r="AP1526" s="264">
        <v>1</v>
      </c>
      <c r="AQ1526" s="264">
        <v>1</v>
      </c>
      <c r="AR1526" s="265">
        <v>1</v>
      </c>
      <c r="AS1526" s="286">
        <v>0.110069253262963</v>
      </c>
      <c r="AT1526" s="267">
        <v>0</v>
      </c>
      <c r="AU1526" s="268">
        <v>0.263157894736842</v>
      </c>
      <c r="AV1526" s="268">
        <v>0</v>
      </c>
      <c r="AW1526" s="268">
        <v>0.032520325203252</v>
      </c>
      <c r="AX1526" s="224"/>
      <c r="AY1526" s="222"/>
    </row>
    <row r="1527" ht="15" spans="1:51">
      <c r="A1527" s="220"/>
      <c r="B1527" s="224"/>
      <c r="C1527" s="283" t="s">
        <v>1455</v>
      </c>
      <c r="D1527" s="111" t="s">
        <v>25</v>
      </c>
      <c r="E1527" s="111" t="s">
        <v>1456</v>
      </c>
      <c r="F1527" s="290" t="s">
        <v>1568</v>
      </c>
      <c r="G1527" s="290" t="s">
        <v>1568</v>
      </c>
      <c r="H1527" s="290" t="s">
        <v>1568</v>
      </c>
      <c r="I1527" s="290" t="s">
        <v>1568</v>
      </c>
      <c r="J1527" s="259">
        <v>0.9</v>
      </c>
      <c r="K1527" s="260">
        <v>1</v>
      </c>
      <c r="L1527" s="260">
        <v>1</v>
      </c>
      <c r="M1527" s="261">
        <v>1</v>
      </c>
      <c r="N1527" s="261">
        <v>1</v>
      </c>
      <c r="O1527" s="262">
        <v>0.9</v>
      </c>
      <c r="P1527" s="263">
        <v>0.952615109521681</v>
      </c>
      <c r="Q1527" s="260">
        <v>0.940324703817464</v>
      </c>
      <c r="R1527" s="260">
        <v>0.949915824915825</v>
      </c>
      <c r="S1527" s="260">
        <v>0.966053664143316</v>
      </c>
      <c r="T1527" s="262">
        <v>0.9</v>
      </c>
      <c r="U1527" s="260">
        <v>0.84175234689316</v>
      </c>
      <c r="V1527" s="260">
        <v>0.849495392716104</v>
      </c>
      <c r="W1527" s="260">
        <v>0.877525252525252</v>
      </c>
      <c r="X1527" s="260">
        <v>0.908208156632714</v>
      </c>
      <c r="Y1527" s="262">
        <v>0.92</v>
      </c>
      <c r="Z1527" s="262" t="s">
        <v>33</v>
      </c>
      <c r="AA1527" s="262" t="s">
        <v>33</v>
      </c>
      <c r="AB1527" s="262" t="s">
        <v>33</v>
      </c>
      <c r="AC1527" s="262">
        <v>1</v>
      </c>
      <c r="AD1527" s="262">
        <v>0.92</v>
      </c>
      <c r="AE1527" s="260">
        <v>1</v>
      </c>
      <c r="AF1527" s="260">
        <v>1</v>
      </c>
      <c r="AG1527" s="260">
        <v>1</v>
      </c>
      <c r="AH1527" s="260">
        <v>0.991000719942405</v>
      </c>
      <c r="AI1527" s="262">
        <v>0.92</v>
      </c>
      <c r="AJ1527" s="260">
        <v>0.949038891372374</v>
      </c>
      <c r="AK1527" s="260">
        <v>0.936814392277315</v>
      </c>
      <c r="AL1527" s="260">
        <v>0.924242424242424</v>
      </c>
      <c r="AM1527" s="260">
        <v>0.957414343182133</v>
      </c>
      <c r="AN1527" s="259">
        <v>0.99</v>
      </c>
      <c r="AO1527" s="264">
        <v>1</v>
      </c>
      <c r="AP1527" s="264">
        <v>1</v>
      </c>
      <c r="AQ1527" s="264">
        <v>1</v>
      </c>
      <c r="AR1527" s="265">
        <v>1</v>
      </c>
      <c r="AS1527" s="286">
        <v>0.110069253262963</v>
      </c>
      <c r="AT1527" s="267">
        <v>0.0467289719626168</v>
      </c>
      <c r="AU1527" s="268">
        <v>0</v>
      </c>
      <c r="AV1527" s="268">
        <v>0.170731707317073</v>
      </c>
      <c r="AW1527" s="268">
        <v>0.025830258302583</v>
      </c>
      <c r="AX1527" s="224"/>
      <c r="AY1527" s="222"/>
    </row>
    <row r="1528" ht="15" spans="1:51">
      <c r="A1528" s="220"/>
      <c r="B1528" s="224"/>
      <c r="C1528" s="283" t="s">
        <v>1455</v>
      </c>
      <c r="D1528" s="111" t="s">
        <v>25</v>
      </c>
      <c r="E1528" s="111" t="s">
        <v>1456</v>
      </c>
      <c r="F1528" s="290" t="s">
        <v>1569</v>
      </c>
      <c r="G1528" s="290" t="s">
        <v>1569</v>
      </c>
      <c r="H1528" s="290" t="s">
        <v>1569</v>
      </c>
      <c r="I1528" s="290" t="s">
        <v>1569</v>
      </c>
      <c r="J1528" s="259">
        <v>0.9</v>
      </c>
      <c r="K1528" s="260">
        <v>1</v>
      </c>
      <c r="L1528" s="260">
        <v>0.975609756097561</v>
      </c>
      <c r="M1528" s="261">
        <v>0.973684210526316</v>
      </c>
      <c r="N1528" s="261">
        <v>0.988505747126437</v>
      </c>
      <c r="O1528" s="262">
        <v>0.9</v>
      </c>
      <c r="P1528" s="263">
        <v>0.98180800447803</v>
      </c>
      <c r="Q1528" s="260">
        <v>0.98560411311054</v>
      </c>
      <c r="R1528" s="260">
        <v>0.984533468559838</v>
      </c>
      <c r="S1528" s="260">
        <v>0.980705004897506</v>
      </c>
      <c r="T1528" s="262">
        <v>0.9</v>
      </c>
      <c r="U1528" s="260">
        <v>0.954380072767982</v>
      </c>
      <c r="V1528" s="260">
        <v>0.956041131105398</v>
      </c>
      <c r="W1528" s="260">
        <v>0.95816430020284</v>
      </c>
      <c r="X1528" s="260">
        <v>0.950246055442133</v>
      </c>
      <c r="Y1528" s="262">
        <v>0.92</v>
      </c>
      <c r="Z1528" s="262" t="s">
        <v>33</v>
      </c>
      <c r="AA1528" s="262" t="s">
        <v>33</v>
      </c>
      <c r="AB1528" s="262" t="s">
        <v>33</v>
      </c>
      <c r="AC1528" s="262" t="s">
        <v>33</v>
      </c>
      <c r="AD1528" s="262">
        <v>0.92</v>
      </c>
      <c r="AE1528" s="260">
        <v>0.986363636363636</v>
      </c>
      <c r="AF1528" s="260">
        <v>1</v>
      </c>
      <c r="AG1528" s="260">
        <v>0.97244094488189</v>
      </c>
      <c r="AH1528" s="260">
        <v>0.976640475684859</v>
      </c>
      <c r="AI1528" s="262">
        <v>0.92</v>
      </c>
      <c r="AJ1528" s="260">
        <v>0.975930590540162</v>
      </c>
      <c r="AK1528" s="260">
        <v>0.987660668380463</v>
      </c>
      <c r="AL1528" s="260">
        <v>0.989604462474645</v>
      </c>
      <c r="AM1528" s="260">
        <v>0.984847233203913</v>
      </c>
      <c r="AN1528" s="259">
        <v>0.99</v>
      </c>
      <c r="AO1528" s="264">
        <v>1</v>
      </c>
      <c r="AP1528" s="264">
        <v>1</v>
      </c>
      <c r="AQ1528" s="264">
        <v>1</v>
      </c>
      <c r="AR1528" s="265">
        <v>1</v>
      </c>
      <c r="AS1528" s="286">
        <v>0.110069253262963</v>
      </c>
      <c r="AT1528" s="267">
        <v>-0.0285714285714286</v>
      </c>
      <c r="AU1528" s="268">
        <v>0.0666666666666667</v>
      </c>
      <c r="AV1528" s="268">
        <v>0.136363636363636</v>
      </c>
      <c r="AW1528" s="268">
        <v>0.0546541417591802</v>
      </c>
      <c r="AX1528" s="224"/>
      <c r="AY1528" s="222"/>
    </row>
    <row r="1529" ht="15" spans="1:51">
      <c r="A1529" s="220"/>
      <c r="B1529" s="224"/>
      <c r="C1529" s="283" t="s">
        <v>1455</v>
      </c>
      <c r="D1529" s="111" t="s">
        <v>25</v>
      </c>
      <c r="E1529" s="111" t="s">
        <v>1456</v>
      </c>
      <c r="F1529" s="290" t="s">
        <v>1570</v>
      </c>
      <c r="G1529" s="290" t="s">
        <v>1570</v>
      </c>
      <c r="H1529" s="290" t="s">
        <v>1570</v>
      </c>
      <c r="I1529" s="290" t="s">
        <v>1570</v>
      </c>
      <c r="J1529" s="259">
        <v>0.9</v>
      </c>
      <c r="K1529" s="260">
        <v>0.951219512195122</v>
      </c>
      <c r="L1529" s="260">
        <v>0.974358974358974</v>
      </c>
      <c r="M1529" s="261">
        <v>0.975</v>
      </c>
      <c r="N1529" s="261">
        <v>0.969483568075117</v>
      </c>
      <c r="O1529" s="262">
        <v>0.9</v>
      </c>
      <c r="P1529" s="263">
        <v>0.965841161400512</v>
      </c>
      <c r="Q1529" s="260">
        <v>0.968731563421829</v>
      </c>
      <c r="R1529" s="260">
        <v>0.86556272803817</v>
      </c>
      <c r="S1529" s="260">
        <v>0.892762968958045</v>
      </c>
      <c r="T1529" s="262">
        <v>0.9</v>
      </c>
      <c r="U1529" s="260">
        <v>0.608596641047538</v>
      </c>
      <c r="V1529" s="260">
        <v>0.526253687315634</v>
      </c>
      <c r="W1529" s="260">
        <v>0.567218635980915</v>
      </c>
      <c r="X1529" s="260">
        <v>0.567775370075451</v>
      </c>
      <c r="Y1529" s="262">
        <v>0.92</v>
      </c>
      <c r="Z1529" s="262" t="s">
        <v>33</v>
      </c>
      <c r="AA1529" s="262" t="s">
        <v>33</v>
      </c>
      <c r="AB1529" s="262" t="s">
        <v>33</v>
      </c>
      <c r="AC1529" s="262" t="s">
        <v>33</v>
      </c>
      <c r="AD1529" s="262">
        <v>0.92</v>
      </c>
      <c r="AE1529" s="260">
        <v>0.542307692307692</v>
      </c>
      <c r="AF1529" s="260">
        <v>0.688</v>
      </c>
      <c r="AG1529" s="260">
        <v>1</v>
      </c>
      <c r="AH1529" s="260">
        <v>0.930363687623344</v>
      </c>
      <c r="AI1529" s="262">
        <v>0.92</v>
      </c>
      <c r="AJ1529" s="260">
        <v>0.912610304582978</v>
      </c>
      <c r="AK1529" s="260">
        <v>0.913864306784661</v>
      </c>
      <c r="AL1529" s="260">
        <v>0.91973056413135</v>
      </c>
      <c r="AM1529" s="260">
        <v>0.920789494295486</v>
      </c>
      <c r="AN1529" s="259">
        <v>0.99</v>
      </c>
      <c r="AO1529" s="264">
        <v>1</v>
      </c>
      <c r="AP1529" s="264">
        <v>1</v>
      </c>
      <c r="AQ1529" s="264">
        <v>1</v>
      </c>
      <c r="AR1529" s="265">
        <v>1</v>
      </c>
      <c r="AS1529" s="286">
        <v>0.110069253262963</v>
      </c>
      <c r="AT1529" s="267">
        <v>0</v>
      </c>
      <c r="AU1529" s="268">
        <v>0</v>
      </c>
      <c r="AV1529" s="268">
        <v>0.107142857142857</v>
      </c>
      <c r="AW1529" s="268">
        <v>0.0543710021321962</v>
      </c>
      <c r="AX1529" s="224"/>
      <c r="AY1529" s="222"/>
    </row>
    <row r="1530" ht="15" spans="1:51">
      <c r="A1530" s="220"/>
      <c r="B1530" s="224"/>
      <c r="C1530" s="283" t="s">
        <v>1455</v>
      </c>
      <c r="D1530" s="111" t="s">
        <v>25</v>
      </c>
      <c r="E1530" s="111" t="s">
        <v>1456</v>
      </c>
      <c r="F1530" s="290" t="s">
        <v>1571</v>
      </c>
      <c r="G1530" s="290" t="s">
        <v>1571</v>
      </c>
      <c r="H1530" s="290" t="s">
        <v>1571</v>
      </c>
      <c r="I1530" s="290" t="s">
        <v>1571</v>
      </c>
      <c r="J1530" s="259">
        <v>0.9</v>
      </c>
      <c r="K1530" s="260">
        <v>1</v>
      </c>
      <c r="L1530" s="260">
        <v>1</v>
      </c>
      <c r="M1530" s="261">
        <v>1</v>
      </c>
      <c r="N1530" s="261">
        <v>0.986143187066975</v>
      </c>
      <c r="O1530" s="262">
        <v>0.9</v>
      </c>
      <c r="P1530" s="263">
        <v>0.979775280898876</v>
      </c>
      <c r="Q1530" s="260">
        <v>0.983063328424153</v>
      </c>
      <c r="R1530" s="260">
        <v>0.981542518127884</v>
      </c>
      <c r="S1530" s="260">
        <v>0.969196540486337</v>
      </c>
      <c r="T1530" s="262">
        <v>0.9</v>
      </c>
      <c r="U1530" s="260">
        <v>0.764794007490637</v>
      </c>
      <c r="V1530" s="260">
        <v>0.756259204712813</v>
      </c>
      <c r="W1530" s="260">
        <v>0.633487145682268</v>
      </c>
      <c r="X1530" s="260">
        <v>0.772718726497869</v>
      </c>
      <c r="Y1530" s="262">
        <v>0.92</v>
      </c>
      <c r="Z1530" s="262" t="s">
        <v>33</v>
      </c>
      <c r="AA1530" s="262" t="s">
        <v>33</v>
      </c>
      <c r="AB1530" s="262" t="s">
        <v>33</v>
      </c>
      <c r="AC1530" s="262" t="s">
        <v>33</v>
      </c>
      <c r="AD1530" s="262">
        <v>0.92</v>
      </c>
      <c r="AE1530" s="260">
        <v>1</v>
      </c>
      <c r="AF1530" s="260">
        <v>1</v>
      </c>
      <c r="AG1530" s="260">
        <v>1</v>
      </c>
      <c r="AH1530" s="260">
        <v>0.994200497100249</v>
      </c>
      <c r="AI1530" s="262">
        <v>0.92</v>
      </c>
      <c r="AJ1530" s="260">
        <v>0.934831460674157</v>
      </c>
      <c r="AK1530" s="260">
        <v>0.938880706921944</v>
      </c>
      <c r="AL1530" s="260">
        <v>0.937376400791035</v>
      </c>
      <c r="AM1530" s="260">
        <v>0.951522938079719</v>
      </c>
      <c r="AN1530" s="259">
        <v>0.99</v>
      </c>
      <c r="AO1530" s="264">
        <v>1</v>
      </c>
      <c r="AP1530" s="264">
        <v>1</v>
      </c>
      <c r="AQ1530" s="264">
        <v>1</v>
      </c>
      <c r="AR1530" s="265">
        <v>1</v>
      </c>
      <c r="AS1530" s="286">
        <v>0.110069253262963</v>
      </c>
      <c r="AT1530" s="267">
        <v>0.142857142857143</v>
      </c>
      <c r="AU1530" s="268">
        <v>0.166666666666667</v>
      </c>
      <c r="AV1530" s="268">
        <v>0</v>
      </c>
      <c r="AW1530" s="268">
        <v>0.0344827586206897</v>
      </c>
      <c r="AX1530" s="224"/>
      <c r="AY1530" s="222"/>
    </row>
    <row r="1531" ht="15" spans="1:51">
      <c r="A1531" s="220"/>
      <c r="B1531" s="224"/>
      <c r="C1531" s="283" t="s">
        <v>1455</v>
      </c>
      <c r="D1531" s="111" t="s">
        <v>25</v>
      </c>
      <c r="E1531" s="111" t="s">
        <v>1456</v>
      </c>
      <c r="F1531" s="290" t="s">
        <v>1572</v>
      </c>
      <c r="G1531" s="290" t="s">
        <v>1572</v>
      </c>
      <c r="H1531" s="290" t="s">
        <v>1572</v>
      </c>
      <c r="I1531" s="290" t="s">
        <v>1572</v>
      </c>
      <c r="J1531" s="259">
        <v>0.9</v>
      </c>
      <c r="K1531" s="260">
        <v>0.783783783783784</v>
      </c>
      <c r="L1531" s="260">
        <v>0.787878787878788</v>
      </c>
      <c r="M1531" s="261">
        <v>0.787878787878788</v>
      </c>
      <c r="N1531" s="261">
        <v>0.823907455012853</v>
      </c>
      <c r="O1531" s="262">
        <v>0.9</v>
      </c>
      <c r="P1531" s="263">
        <v>0.920578602620087</v>
      </c>
      <c r="Q1531" s="260">
        <v>0.883471738548085</v>
      </c>
      <c r="R1531" s="260">
        <v>0.828093812375249</v>
      </c>
      <c r="S1531" s="260">
        <v>0.894159457884332</v>
      </c>
      <c r="T1531" s="262">
        <v>0.9</v>
      </c>
      <c r="U1531" s="260">
        <v>0.846615720524017</v>
      </c>
      <c r="V1531" s="260">
        <v>0.824270024109296</v>
      </c>
      <c r="W1531" s="260">
        <v>0.806387225548902</v>
      </c>
      <c r="X1531" s="260">
        <v>0.843238981133369</v>
      </c>
      <c r="Y1531" s="262">
        <v>0.92</v>
      </c>
      <c r="Z1531" s="262">
        <v>0</v>
      </c>
      <c r="AA1531" s="262">
        <v>0</v>
      </c>
      <c r="AB1531" s="262">
        <v>0</v>
      </c>
      <c r="AC1531" s="262">
        <v>0.0862068965517241</v>
      </c>
      <c r="AD1531" s="262">
        <v>0.92</v>
      </c>
      <c r="AE1531" s="260">
        <v>0.769230769230769</v>
      </c>
      <c r="AF1531" s="260">
        <v>0.374193548387097</v>
      </c>
      <c r="AG1531" s="260">
        <v>0.0879478827361563</v>
      </c>
      <c r="AH1531" s="260">
        <v>0.718575213423609</v>
      </c>
      <c r="AI1531" s="262">
        <v>0.92</v>
      </c>
      <c r="AJ1531" s="260">
        <v>0.916030534351145</v>
      </c>
      <c r="AK1531" s="260">
        <v>0.908264241775876</v>
      </c>
      <c r="AL1531" s="260">
        <v>0.914540500371563</v>
      </c>
      <c r="AM1531" s="260">
        <v>0.933536606255781</v>
      </c>
      <c r="AN1531" s="259">
        <v>0.99</v>
      </c>
      <c r="AO1531" s="264" t="s">
        <v>33</v>
      </c>
      <c r="AP1531" s="264">
        <v>1</v>
      </c>
      <c r="AQ1531" s="264">
        <v>1</v>
      </c>
      <c r="AR1531" s="265">
        <v>1</v>
      </c>
      <c r="AS1531" s="286">
        <v>0.110069253262963</v>
      </c>
      <c r="AT1531" s="267">
        <v>0.0324324324324324</v>
      </c>
      <c r="AU1531" s="268">
        <v>0.078125</v>
      </c>
      <c r="AV1531" s="268">
        <v>0.113636363636364</v>
      </c>
      <c r="AW1531" s="268">
        <v>0.0956082394092499</v>
      </c>
      <c r="AX1531" s="224"/>
      <c r="AY1531" s="222"/>
    </row>
    <row r="1532" ht="15" spans="1:51">
      <c r="A1532" s="220"/>
      <c r="B1532" s="224"/>
      <c r="C1532" s="283" t="s">
        <v>1455</v>
      </c>
      <c r="D1532" s="111" t="s">
        <v>125</v>
      </c>
      <c r="E1532" s="111" t="s">
        <v>1456</v>
      </c>
      <c r="F1532" s="290" t="s">
        <v>1573</v>
      </c>
      <c r="G1532" s="290" t="s">
        <v>1573</v>
      </c>
      <c r="H1532" s="290" t="s">
        <v>1573</v>
      </c>
      <c r="I1532" s="290" t="s">
        <v>1573</v>
      </c>
      <c r="J1532" s="259">
        <v>0.9</v>
      </c>
      <c r="K1532" s="260" t="s">
        <v>33</v>
      </c>
      <c r="L1532" s="260" t="s">
        <v>33</v>
      </c>
      <c r="M1532" s="261" t="s">
        <v>33</v>
      </c>
      <c r="N1532" s="261" t="s">
        <v>33</v>
      </c>
      <c r="O1532" s="262">
        <v>0.9</v>
      </c>
      <c r="P1532" s="263">
        <v>0</v>
      </c>
      <c r="Q1532" s="260">
        <v>0.333333333333333</v>
      </c>
      <c r="R1532" s="260" t="s">
        <v>33</v>
      </c>
      <c r="S1532" s="260">
        <v>0.176470588235294</v>
      </c>
      <c r="T1532" s="262">
        <v>0.9</v>
      </c>
      <c r="U1532" s="260">
        <v>1</v>
      </c>
      <c r="V1532" s="260">
        <v>0.666666666666667</v>
      </c>
      <c r="W1532" s="260" t="s">
        <v>33</v>
      </c>
      <c r="X1532" s="260">
        <v>0.941176470588235</v>
      </c>
      <c r="Y1532" s="262">
        <v>0.92</v>
      </c>
      <c r="Z1532" s="262" t="s">
        <v>33</v>
      </c>
      <c r="AA1532" s="262" t="s">
        <v>33</v>
      </c>
      <c r="AB1532" s="262" t="s">
        <v>33</v>
      </c>
      <c r="AC1532" s="262">
        <v>0.5</v>
      </c>
      <c r="AD1532" s="262">
        <v>0.92</v>
      </c>
      <c r="AE1532" s="260">
        <v>0.967787114845938</v>
      </c>
      <c r="AF1532" s="260">
        <v>0.981878088962109</v>
      </c>
      <c r="AG1532" s="260">
        <v>0.958868894601542</v>
      </c>
      <c r="AH1532" s="260">
        <v>0.954022043099194</v>
      </c>
      <c r="AI1532" s="262">
        <v>0.92</v>
      </c>
      <c r="AJ1532" s="260">
        <v>1</v>
      </c>
      <c r="AK1532" s="260">
        <v>0.666666666666667</v>
      </c>
      <c r="AL1532" s="260" t="s">
        <v>33</v>
      </c>
      <c r="AM1532" s="260">
        <v>0.916666666666667</v>
      </c>
      <c r="AN1532" s="259">
        <v>0.99</v>
      </c>
      <c r="AO1532" s="264">
        <v>1</v>
      </c>
      <c r="AP1532" s="264">
        <v>1</v>
      </c>
      <c r="AQ1532" s="264">
        <v>1</v>
      </c>
      <c r="AR1532" s="265">
        <v>1</v>
      </c>
      <c r="AS1532" s="286">
        <v>0.110069253262963</v>
      </c>
      <c r="AT1532" s="267" t="s">
        <v>33</v>
      </c>
      <c r="AU1532" s="268" t="s">
        <v>33</v>
      </c>
      <c r="AV1532" s="268" t="s">
        <v>33</v>
      </c>
      <c r="AW1532" s="268" t="s">
        <v>33</v>
      </c>
      <c r="AX1532" s="224"/>
      <c r="AY1532" s="222"/>
    </row>
    <row r="1533" ht="15" spans="1:51">
      <c r="A1533" s="220"/>
      <c r="B1533" s="224"/>
      <c r="C1533" s="283" t="s">
        <v>1455</v>
      </c>
      <c r="D1533" s="111" t="s">
        <v>125</v>
      </c>
      <c r="E1533" s="111" t="s">
        <v>1456</v>
      </c>
      <c r="F1533" s="290" t="s">
        <v>1574</v>
      </c>
      <c r="G1533" s="290" t="s">
        <v>1574</v>
      </c>
      <c r="H1533" s="290" t="s">
        <v>1574</v>
      </c>
      <c r="I1533" s="290" t="s">
        <v>1574</v>
      </c>
      <c r="J1533" s="259">
        <v>0.9</v>
      </c>
      <c r="K1533" s="260" t="s">
        <v>33</v>
      </c>
      <c r="L1533" s="260" t="s">
        <v>33</v>
      </c>
      <c r="M1533" s="261" t="s">
        <v>33</v>
      </c>
      <c r="N1533" s="261" t="s">
        <v>33</v>
      </c>
      <c r="O1533" s="262">
        <v>0.9</v>
      </c>
      <c r="P1533" s="263">
        <v>0</v>
      </c>
      <c r="Q1533" s="260">
        <v>0</v>
      </c>
      <c r="R1533" s="260">
        <v>0</v>
      </c>
      <c r="S1533" s="260">
        <v>0</v>
      </c>
      <c r="T1533" s="262">
        <v>0.9</v>
      </c>
      <c r="U1533" s="260">
        <v>0.8</v>
      </c>
      <c r="V1533" s="260">
        <v>0.333333333333333</v>
      </c>
      <c r="W1533" s="260">
        <v>0</v>
      </c>
      <c r="X1533" s="260">
        <v>0.653846153846154</v>
      </c>
      <c r="Y1533" s="262">
        <v>0.92</v>
      </c>
      <c r="Z1533" s="262" t="s">
        <v>33</v>
      </c>
      <c r="AA1533" s="262" t="s">
        <v>33</v>
      </c>
      <c r="AB1533" s="262" t="s">
        <v>33</v>
      </c>
      <c r="AC1533" s="262" t="s">
        <v>33</v>
      </c>
      <c r="AD1533" s="262">
        <v>0.92</v>
      </c>
      <c r="AE1533" s="260">
        <v>1</v>
      </c>
      <c r="AF1533" s="260">
        <v>0.998769987699877</v>
      </c>
      <c r="AG1533" s="260">
        <v>0.994832041343669</v>
      </c>
      <c r="AH1533" s="260">
        <v>0.973015873015873</v>
      </c>
      <c r="AI1533" s="262">
        <v>0.92</v>
      </c>
      <c r="AJ1533" s="260">
        <v>0.75</v>
      </c>
      <c r="AK1533" s="260">
        <v>0.428571428571429</v>
      </c>
      <c r="AL1533" s="260">
        <v>0</v>
      </c>
      <c r="AM1533" s="260">
        <v>0.696969696969697</v>
      </c>
      <c r="AN1533" s="259">
        <v>0.99</v>
      </c>
      <c r="AO1533" s="264">
        <v>1</v>
      </c>
      <c r="AP1533" s="264">
        <v>1</v>
      </c>
      <c r="AQ1533" s="264">
        <v>1</v>
      </c>
      <c r="AR1533" s="265">
        <v>1</v>
      </c>
      <c r="AS1533" s="286">
        <v>0.110069253262963</v>
      </c>
      <c r="AT1533" s="267" t="s">
        <v>33</v>
      </c>
      <c r="AU1533" s="268" t="s">
        <v>33</v>
      </c>
      <c r="AV1533" s="268" t="s">
        <v>33</v>
      </c>
      <c r="AW1533" s="268" t="s">
        <v>33</v>
      </c>
      <c r="AX1533" s="224"/>
      <c r="AY1533" s="222"/>
    </row>
    <row r="1534" ht="15" spans="1:51">
      <c r="A1534" s="220"/>
      <c r="B1534" s="224"/>
      <c r="C1534" s="283" t="s">
        <v>1455</v>
      </c>
      <c r="D1534" s="111" t="s">
        <v>125</v>
      </c>
      <c r="E1534" s="111" t="s">
        <v>1456</v>
      </c>
      <c r="F1534" s="290" t="s">
        <v>1575</v>
      </c>
      <c r="G1534" s="290" t="s">
        <v>1575</v>
      </c>
      <c r="H1534" s="290" t="s">
        <v>1575</v>
      </c>
      <c r="I1534" s="290" t="s">
        <v>1575</v>
      </c>
      <c r="J1534" s="259">
        <v>0.9</v>
      </c>
      <c r="K1534" s="260" t="s">
        <v>33</v>
      </c>
      <c r="L1534" s="260" t="s">
        <v>33</v>
      </c>
      <c r="M1534" s="261" t="s">
        <v>33</v>
      </c>
      <c r="N1534" s="261" t="s">
        <v>33</v>
      </c>
      <c r="O1534" s="262">
        <v>0.9</v>
      </c>
      <c r="P1534" s="263" t="s">
        <v>33</v>
      </c>
      <c r="Q1534" s="260" t="s">
        <v>33</v>
      </c>
      <c r="R1534" s="260" t="s">
        <v>33</v>
      </c>
      <c r="S1534" s="260">
        <v>0</v>
      </c>
      <c r="T1534" s="262">
        <v>0.9</v>
      </c>
      <c r="U1534" s="260" t="s">
        <v>33</v>
      </c>
      <c r="V1534" s="260" t="s">
        <v>33</v>
      </c>
      <c r="W1534" s="260" t="s">
        <v>33</v>
      </c>
      <c r="X1534" s="260">
        <v>0.5</v>
      </c>
      <c r="Y1534" s="262">
        <v>0.92</v>
      </c>
      <c r="Z1534" s="262">
        <v>0</v>
      </c>
      <c r="AA1534" s="262" t="s">
        <v>33</v>
      </c>
      <c r="AB1534" s="262" t="s">
        <v>33</v>
      </c>
      <c r="AC1534" s="262">
        <v>0</v>
      </c>
      <c r="AD1534" s="262">
        <v>0.92</v>
      </c>
      <c r="AE1534" s="260">
        <v>0.985185185185185</v>
      </c>
      <c r="AF1534" s="260">
        <v>1</v>
      </c>
      <c r="AG1534" s="260">
        <v>0.987841945288754</v>
      </c>
      <c r="AH1534" s="260">
        <v>0.945746818486269</v>
      </c>
      <c r="AI1534" s="262">
        <v>0.92</v>
      </c>
      <c r="AJ1534" s="260">
        <v>0</v>
      </c>
      <c r="AK1534" s="260" t="s">
        <v>33</v>
      </c>
      <c r="AL1534" s="260" t="s">
        <v>33</v>
      </c>
      <c r="AM1534" s="260">
        <v>0.333333333333333</v>
      </c>
      <c r="AN1534" s="259">
        <v>0.99</v>
      </c>
      <c r="AO1534" s="264">
        <v>1</v>
      </c>
      <c r="AP1534" s="264">
        <v>1</v>
      </c>
      <c r="AQ1534" s="264">
        <v>1</v>
      </c>
      <c r="AR1534" s="265">
        <v>1</v>
      </c>
      <c r="AS1534" s="286">
        <v>0.110069253262963</v>
      </c>
      <c r="AT1534" s="267" t="s">
        <v>33</v>
      </c>
      <c r="AU1534" s="268" t="s">
        <v>33</v>
      </c>
      <c r="AV1534" s="268" t="s">
        <v>33</v>
      </c>
      <c r="AW1534" s="268" t="s">
        <v>33</v>
      </c>
      <c r="AX1534" s="224"/>
      <c r="AY1534" s="222"/>
    </row>
    <row r="1535" ht="15" spans="1:51">
      <c r="A1535" s="220"/>
      <c r="B1535" s="224"/>
      <c r="C1535" s="283" t="s">
        <v>1455</v>
      </c>
      <c r="D1535" s="111" t="s">
        <v>25</v>
      </c>
      <c r="E1535" s="111" t="s">
        <v>1456</v>
      </c>
      <c r="F1535" s="290" t="s">
        <v>1576</v>
      </c>
      <c r="G1535" s="290" t="s">
        <v>1576</v>
      </c>
      <c r="H1535" s="290" t="s">
        <v>1576</v>
      </c>
      <c r="I1535" s="290" t="s">
        <v>1576</v>
      </c>
      <c r="J1535" s="259">
        <v>0.9</v>
      </c>
      <c r="K1535" s="260">
        <v>0.972222222222222</v>
      </c>
      <c r="L1535" s="260">
        <v>0.967741935483871</v>
      </c>
      <c r="M1535" s="261">
        <v>0.973684210526316</v>
      </c>
      <c r="N1535" s="261">
        <v>0.927784577723378</v>
      </c>
      <c r="O1535" s="262">
        <v>0.9</v>
      </c>
      <c r="P1535" s="263">
        <v>0.868934599156118</v>
      </c>
      <c r="Q1535" s="260">
        <v>0.919389978213508</v>
      </c>
      <c r="R1535" s="260">
        <v>0.848458904109589</v>
      </c>
      <c r="S1535" s="260">
        <v>0.921951676929328</v>
      </c>
      <c r="T1535" s="262">
        <v>0.9</v>
      </c>
      <c r="U1535" s="260">
        <v>0.905590717299578</v>
      </c>
      <c r="V1535" s="260">
        <v>0.911643669813604</v>
      </c>
      <c r="W1535" s="260">
        <v>0.921446917808219</v>
      </c>
      <c r="X1535" s="260">
        <v>0.937569676700111</v>
      </c>
      <c r="Y1535" s="262">
        <v>0.92</v>
      </c>
      <c r="Z1535" s="262" t="s">
        <v>33</v>
      </c>
      <c r="AA1535" s="262">
        <v>0</v>
      </c>
      <c r="AB1535" s="262" t="s">
        <v>33</v>
      </c>
      <c r="AC1535" s="262">
        <v>0.2</v>
      </c>
      <c r="AD1535" s="262">
        <v>0.92</v>
      </c>
      <c r="AE1535" s="260">
        <v>1</v>
      </c>
      <c r="AF1535" s="260">
        <v>0.932038834951456</v>
      </c>
      <c r="AG1535" s="260">
        <v>1</v>
      </c>
      <c r="AH1535" s="260">
        <v>0.920690870637998</v>
      </c>
      <c r="AI1535" s="262">
        <v>0.92</v>
      </c>
      <c r="AJ1535" s="260">
        <v>0.957805907172996</v>
      </c>
      <c r="AK1535" s="260">
        <v>0.962003872216844</v>
      </c>
      <c r="AL1535" s="260">
        <v>0.976241438356164</v>
      </c>
      <c r="AM1535" s="260">
        <v>0.973006198885243</v>
      </c>
      <c r="AN1535" s="259">
        <v>0.99</v>
      </c>
      <c r="AO1535" s="264">
        <v>1</v>
      </c>
      <c r="AP1535" s="264">
        <v>1</v>
      </c>
      <c r="AQ1535" s="264" t="s">
        <v>33</v>
      </c>
      <c r="AR1535" s="265">
        <v>1</v>
      </c>
      <c r="AS1535" s="286">
        <v>0.110069253262963</v>
      </c>
      <c r="AT1535" s="267">
        <v>0.130434782608696</v>
      </c>
      <c r="AU1535" s="268">
        <v>0.107142857142857</v>
      </c>
      <c r="AV1535" s="268">
        <v>0.142857142857143</v>
      </c>
      <c r="AW1535" s="268">
        <v>0.0735068912710567</v>
      </c>
      <c r="AX1535" s="224"/>
      <c r="AY1535" s="222"/>
    </row>
    <row r="1536" ht="15" spans="1:51">
      <c r="A1536" s="220"/>
      <c r="B1536" s="224"/>
      <c r="C1536" s="283" t="s">
        <v>1455</v>
      </c>
      <c r="D1536" s="111" t="s">
        <v>25</v>
      </c>
      <c r="E1536" s="111" t="s">
        <v>1456</v>
      </c>
      <c r="F1536" s="290" t="s">
        <v>1577</v>
      </c>
      <c r="G1536" s="290" t="s">
        <v>1577</v>
      </c>
      <c r="H1536" s="290" t="s">
        <v>1577</v>
      </c>
      <c r="I1536" s="290" t="s">
        <v>1577</v>
      </c>
      <c r="J1536" s="259">
        <v>0.9</v>
      </c>
      <c r="K1536" s="260">
        <v>0.925925925925926</v>
      </c>
      <c r="L1536" s="260">
        <v>0.862068965517241</v>
      </c>
      <c r="M1536" s="261">
        <v>0.857142857142857</v>
      </c>
      <c r="N1536" s="261">
        <v>0.856304985337243</v>
      </c>
      <c r="O1536" s="262">
        <v>0.9</v>
      </c>
      <c r="P1536" s="263">
        <v>0.863373620599054</v>
      </c>
      <c r="Q1536" s="260">
        <v>0.890761548064919</v>
      </c>
      <c r="R1536" s="260">
        <v>0.820844099913867</v>
      </c>
      <c r="S1536" s="260">
        <v>0.8666233826462</v>
      </c>
      <c r="T1536" s="262">
        <v>0.9</v>
      </c>
      <c r="U1536" s="260">
        <v>0.826064109301104</v>
      </c>
      <c r="V1536" s="260">
        <v>0.862671660424469</v>
      </c>
      <c r="W1536" s="260">
        <v>0.825150732127476</v>
      </c>
      <c r="X1536" s="260">
        <v>0.858275750127533</v>
      </c>
      <c r="Y1536" s="262">
        <v>0.92</v>
      </c>
      <c r="Z1536" s="262">
        <v>0.915961646926114</v>
      </c>
      <c r="AA1536" s="262">
        <v>0.91101152368758</v>
      </c>
      <c r="AB1536" s="262">
        <v>0.901336073997944</v>
      </c>
      <c r="AC1536" s="262">
        <v>0.920800058612353</v>
      </c>
      <c r="AD1536" s="262">
        <v>0.92</v>
      </c>
      <c r="AE1536" s="260">
        <v>0.994520547945206</v>
      </c>
      <c r="AF1536" s="260">
        <v>0.957671957671958</v>
      </c>
      <c r="AG1536" s="260">
        <v>0.990654205607477</v>
      </c>
      <c r="AH1536" s="260">
        <v>0.94823867721064</v>
      </c>
      <c r="AI1536" s="262">
        <v>0.92</v>
      </c>
      <c r="AJ1536" s="260">
        <v>0.928998911860718</v>
      </c>
      <c r="AK1536" s="260">
        <v>0.939001264222503</v>
      </c>
      <c r="AL1536" s="260">
        <v>0.944704779756326</v>
      </c>
      <c r="AM1536" s="260">
        <v>0.948320567105952</v>
      </c>
      <c r="AN1536" s="259">
        <v>0.99</v>
      </c>
      <c r="AO1536" s="264">
        <v>1</v>
      </c>
      <c r="AP1536" s="264">
        <v>1</v>
      </c>
      <c r="AQ1536" s="264">
        <v>1</v>
      </c>
      <c r="AR1536" s="265">
        <v>1</v>
      </c>
      <c r="AS1536" s="286">
        <v>0.110069253262963</v>
      </c>
      <c r="AT1536" s="267">
        <v>0.0373134328358209</v>
      </c>
      <c r="AU1536" s="268">
        <v>0.0230769230769231</v>
      </c>
      <c r="AV1536" s="268">
        <v>0</v>
      </c>
      <c r="AW1536" s="268">
        <v>0.0475092250922509</v>
      </c>
      <c r="AX1536" s="224"/>
      <c r="AY1536" s="222"/>
    </row>
    <row r="1537" ht="15" spans="1:51">
      <c r="A1537" s="220"/>
      <c r="B1537" s="224"/>
      <c r="C1537" s="283" t="s">
        <v>1455</v>
      </c>
      <c r="D1537" s="111" t="s">
        <v>25</v>
      </c>
      <c r="E1537" s="111" t="s">
        <v>1456</v>
      </c>
      <c r="F1537" s="290" t="s">
        <v>1578</v>
      </c>
      <c r="G1537" s="290" t="s">
        <v>1578</v>
      </c>
      <c r="H1537" s="290" t="s">
        <v>1578</v>
      </c>
      <c r="I1537" s="290" t="s">
        <v>1578</v>
      </c>
      <c r="J1537" s="259">
        <v>0.9</v>
      </c>
      <c r="K1537" s="260">
        <v>1</v>
      </c>
      <c r="L1537" s="260">
        <v>1</v>
      </c>
      <c r="M1537" s="261">
        <v>1</v>
      </c>
      <c r="N1537" s="261">
        <v>1</v>
      </c>
      <c r="O1537" s="262">
        <v>0.9</v>
      </c>
      <c r="P1537" s="263">
        <v>1</v>
      </c>
      <c r="Q1537" s="260">
        <v>0.997490589711418</v>
      </c>
      <c r="R1537" s="260">
        <v>0.994326241134752</v>
      </c>
      <c r="S1537" s="260">
        <v>0.997340111124246</v>
      </c>
      <c r="T1537" s="262">
        <v>0.9</v>
      </c>
      <c r="U1537" s="260">
        <v>0.972144846796657</v>
      </c>
      <c r="V1537" s="260">
        <v>0.974278544542033</v>
      </c>
      <c r="W1537" s="260">
        <v>0.970921985815603</v>
      </c>
      <c r="X1537" s="260">
        <v>0.975085707530441</v>
      </c>
      <c r="Y1537" s="262">
        <v>0.92</v>
      </c>
      <c r="Z1537" s="262" t="s">
        <v>33</v>
      </c>
      <c r="AA1537" s="262" t="s">
        <v>33</v>
      </c>
      <c r="AB1537" s="262" t="s">
        <v>33</v>
      </c>
      <c r="AC1537" s="262" t="s">
        <v>33</v>
      </c>
      <c r="AD1537" s="262">
        <v>0.92</v>
      </c>
      <c r="AE1537" s="260">
        <v>0.994186046511628</v>
      </c>
      <c r="AF1537" s="260">
        <v>1</v>
      </c>
      <c r="AG1537" s="260">
        <v>1</v>
      </c>
      <c r="AH1537" s="260">
        <v>0.994968925717668</v>
      </c>
      <c r="AI1537" s="262">
        <v>0.92</v>
      </c>
      <c r="AJ1537" s="260">
        <v>0.988857938718663</v>
      </c>
      <c r="AK1537" s="260">
        <v>0.985570890840652</v>
      </c>
      <c r="AL1537" s="260">
        <v>0.990780141843972</v>
      </c>
      <c r="AM1537" s="260">
        <v>0.988030500059109</v>
      </c>
      <c r="AN1537" s="259">
        <v>0.99</v>
      </c>
      <c r="AO1537" s="264">
        <v>1</v>
      </c>
      <c r="AP1537" s="264">
        <v>1</v>
      </c>
      <c r="AQ1537" s="264">
        <v>1</v>
      </c>
      <c r="AR1537" s="265">
        <v>1</v>
      </c>
      <c r="AS1537" s="286">
        <v>0.110069253262963</v>
      </c>
      <c r="AT1537" s="267">
        <v>0</v>
      </c>
      <c r="AU1537" s="268">
        <v>0.2</v>
      </c>
      <c r="AV1537" s="268">
        <v>0</v>
      </c>
      <c r="AW1537" s="268">
        <v>0.0534223706176962</v>
      </c>
      <c r="AX1537" s="224"/>
      <c r="AY1537" s="222"/>
    </row>
    <row r="1538" ht="15" spans="1:51">
      <c r="A1538" s="220"/>
      <c r="B1538" s="224"/>
      <c r="C1538" s="283" t="s">
        <v>1455</v>
      </c>
      <c r="D1538" s="111" t="s">
        <v>25</v>
      </c>
      <c r="E1538" s="111" t="s">
        <v>1456</v>
      </c>
      <c r="F1538" s="290" t="s">
        <v>1579</v>
      </c>
      <c r="G1538" s="290" t="s">
        <v>1579</v>
      </c>
      <c r="H1538" s="290" t="s">
        <v>1579</v>
      </c>
      <c r="I1538" s="290" t="s">
        <v>1579</v>
      </c>
      <c r="J1538" s="259">
        <v>0.9</v>
      </c>
      <c r="K1538" s="260">
        <v>1</v>
      </c>
      <c r="L1538" s="260">
        <v>0.846153846153846</v>
      </c>
      <c r="M1538" s="261">
        <v>0.892857142857143</v>
      </c>
      <c r="N1538" s="261">
        <v>0.958263772954925</v>
      </c>
      <c r="O1538" s="262">
        <v>0.9</v>
      </c>
      <c r="P1538" s="263">
        <v>0.945</v>
      </c>
      <c r="Q1538" s="260">
        <v>0.959748892171344</v>
      </c>
      <c r="R1538" s="260">
        <v>0.964667458432304</v>
      </c>
      <c r="S1538" s="260">
        <v>0.97123451089048</v>
      </c>
      <c r="T1538" s="262">
        <v>0.9</v>
      </c>
      <c r="U1538" s="260">
        <v>0.749583333333333</v>
      </c>
      <c r="V1538" s="260">
        <v>0.770679468242245</v>
      </c>
      <c r="W1538" s="260">
        <v>0.703681710213777</v>
      </c>
      <c r="X1538" s="260">
        <v>0.829158008158239</v>
      </c>
      <c r="Y1538" s="262">
        <v>0.92</v>
      </c>
      <c r="Z1538" s="262" t="s">
        <v>33</v>
      </c>
      <c r="AA1538" s="262" t="s">
        <v>33</v>
      </c>
      <c r="AB1538" s="262" t="s">
        <v>33</v>
      </c>
      <c r="AC1538" s="262">
        <v>1</v>
      </c>
      <c r="AD1538" s="262">
        <v>0.92</v>
      </c>
      <c r="AE1538" s="260">
        <v>0.615384615384615</v>
      </c>
      <c r="AF1538" s="260">
        <v>0.894736842105263</v>
      </c>
      <c r="AG1538" s="260">
        <v>1</v>
      </c>
      <c r="AH1538" s="260">
        <v>0.942257217847769</v>
      </c>
      <c r="AI1538" s="262">
        <v>0.92</v>
      </c>
      <c r="AJ1538" s="260">
        <v>0.876666666666667</v>
      </c>
      <c r="AK1538" s="260">
        <v>0.895494830132939</v>
      </c>
      <c r="AL1538" s="260">
        <v>0.894299287410926</v>
      </c>
      <c r="AM1538" s="260">
        <v>0.941161757066169</v>
      </c>
      <c r="AN1538" s="259">
        <v>0.99</v>
      </c>
      <c r="AO1538" s="264">
        <v>1</v>
      </c>
      <c r="AP1538" s="264">
        <v>1</v>
      </c>
      <c r="AQ1538" s="264">
        <v>1</v>
      </c>
      <c r="AR1538" s="265">
        <v>1</v>
      </c>
      <c r="AS1538" s="286">
        <v>0.110069253262963</v>
      </c>
      <c r="AT1538" s="267">
        <v>0.0454545454545455</v>
      </c>
      <c r="AU1538" s="268">
        <v>0.0454545454545455</v>
      </c>
      <c r="AV1538" s="268">
        <v>0</v>
      </c>
      <c r="AW1538" s="268">
        <v>0.0358744394618834</v>
      </c>
      <c r="AX1538" s="224"/>
      <c r="AY1538" s="222"/>
    </row>
    <row r="1539" ht="15" spans="1:51">
      <c r="A1539" s="220"/>
      <c r="B1539" s="224"/>
      <c r="C1539" s="283" t="s">
        <v>1455</v>
      </c>
      <c r="D1539" s="111" t="s">
        <v>25</v>
      </c>
      <c r="E1539" s="111" t="s">
        <v>1456</v>
      </c>
      <c r="F1539" s="290" t="s">
        <v>1580</v>
      </c>
      <c r="G1539" s="290" t="s">
        <v>1580</v>
      </c>
      <c r="H1539" s="290" t="s">
        <v>1580</v>
      </c>
      <c r="I1539" s="290" t="s">
        <v>1580</v>
      </c>
      <c r="J1539" s="259">
        <v>0.9</v>
      </c>
      <c r="K1539" s="260">
        <v>0.961538461538462</v>
      </c>
      <c r="L1539" s="260">
        <v>1</v>
      </c>
      <c r="M1539" s="261">
        <v>1</v>
      </c>
      <c r="N1539" s="261">
        <v>0.979487179487179</v>
      </c>
      <c r="O1539" s="262">
        <v>0.9</v>
      </c>
      <c r="P1539" s="263">
        <v>0.967204843592331</v>
      </c>
      <c r="Q1539" s="260">
        <v>0.972170686456401</v>
      </c>
      <c r="R1539" s="260">
        <v>0.963219385547382</v>
      </c>
      <c r="S1539" s="260">
        <v>0.958343439243269</v>
      </c>
      <c r="T1539" s="262">
        <v>0.9</v>
      </c>
      <c r="U1539" s="260">
        <v>0.940464177598386</v>
      </c>
      <c r="V1539" s="260">
        <v>0.927643784786642</v>
      </c>
      <c r="W1539" s="260">
        <v>0.931631328429251</v>
      </c>
      <c r="X1539" s="260">
        <v>0.920870725200097</v>
      </c>
      <c r="Y1539" s="262">
        <v>0.92</v>
      </c>
      <c r="Z1539" s="262" t="s">
        <v>33</v>
      </c>
      <c r="AA1539" s="262" t="s">
        <v>33</v>
      </c>
      <c r="AB1539" s="262" t="s">
        <v>33</v>
      </c>
      <c r="AC1539" s="262" t="s">
        <v>33</v>
      </c>
      <c r="AD1539" s="262">
        <v>0.92</v>
      </c>
      <c r="AE1539" s="260">
        <v>1</v>
      </c>
      <c r="AF1539" s="260">
        <v>0.961165048543689</v>
      </c>
      <c r="AG1539" s="260">
        <v>1</v>
      </c>
      <c r="AH1539" s="260">
        <v>0.979453189726595</v>
      </c>
      <c r="AI1539" s="262">
        <v>0.92</v>
      </c>
      <c r="AJ1539" s="260">
        <v>0.966700302724521</v>
      </c>
      <c r="AK1539" s="260">
        <v>0.964749536178108</v>
      </c>
      <c r="AL1539" s="260">
        <v>0.978364344439636</v>
      </c>
      <c r="AM1539" s="260">
        <v>0.972754466812192</v>
      </c>
      <c r="AN1539" s="259">
        <v>0.99</v>
      </c>
      <c r="AO1539" s="264">
        <v>1</v>
      </c>
      <c r="AP1539" s="264">
        <v>1</v>
      </c>
      <c r="AQ1539" s="264">
        <v>1</v>
      </c>
      <c r="AR1539" s="265">
        <v>1</v>
      </c>
      <c r="AS1539" s="286">
        <v>0.110069253262963</v>
      </c>
      <c r="AT1539" s="267">
        <v>0</v>
      </c>
      <c r="AU1539" s="268">
        <v>0.0149253731343284</v>
      </c>
      <c r="AV1539" s="268">
        <v>0</v>
      </c>
      <c r="AW1539" s="268">
        <v>0.0244299674267101</v>
      </c>
      <c r="AX1539" s="224"/>
      <c r="AY1539" s="222"/>
    </row>
    <row r="1540" ht="15" spans="1:51">
      <c r="A1540" s="220"/>
      <c r="B1540" s="224"/>
      <c r="C1540" s="283" t="s">
        <v>1455</v>
      </c>
      <c r="D1540" s="111" t="s">
        <v>25</v>
      </c>
      <c r="E1540" s="111" t="s">
        <v>1456</v>
      </c>
      <c r="F1540" s="290" t="s">
        <v>1581</v>
      </c>
      <c r="G1540" s="290" t="s">
        <v>1581</v>
      </c>
      <c r="H1540" s="290" t="s">
        <v>1581</v>
      </c>
      <c r="I1540" s="290" t="s">
        <v>1581</v>
      </c>
      <c r="J1540" s="259">
        <v>0.9</v>
      </c>
      <c r="K1540" s="260">
        <v>1</v>
      </c>
      <c r="L1540" s="260">
        <v>1</v>
      </c>
      <c r="M1540" s="261">
        <v>1</v>
      </c>
      <c r="N1540" s="261">
        <v>1</v>
      </c>
      <c r="O1540" s="262">
        <v>0.9</v>
      </c>
      <c r="P1540" s="263">
        <v>0.976837060702875</v>
      </c>
      <c r="Q1540" s="260">
        <v>0.970172684458399</v>
      </c>
      <c r="R1540" s="260">
        <v>0.969334330590875</v>
      </c>
      <c r="S1540" s="260">
        <v>0.958426478929632</v>
      </c>
      <c r="T1540" s="262">
        <v>0.9</v>
      </c>
      <c r="U1540" s="260">
        <v>0.791533546325879</v>
      </c>
      <c r="V1540" s="260">
        <v>0.874411302982732</v>
      </c>
      <c r="W1540" s="260">
        <v>0.758414360508601</v>
      </c>
      <c r="X1540" s="260">
        <v>0.790297287377799</v>
      </c>
      <c r="Y1540" s="262">
        <v>0.92</v>
      </c>
      <c r="Z1540" s="262" t="s">
        <v>33</v>
      </c>
      <c r="AA1540" s="262" t="s">
        <v>33</v>
      </c>
      <c r="AB1540" s="262" t="s">
        <v>33</v>
      </c>
      <c r="AC1540" s="262" t="s">
        <v>33</v>
      </c>
      <c r="AD1540" s="262">
        <v>0.92</v>
      </c>
      <c r="AE1540" s="260">
        <v>0.990654205607477</v>
      </c>
      <c r="AF1540" s="260">
        <v>1</v>
      </c>
      <c r="AG1540" s="260">
        <v>1</v>
      </c>
      <c r="AH1540" s="260">
        <v>0.995327102803738</v>
      </c>
      <c r="AI1540" s="262">
        <v>0.92</v>
      </c>
      <c r="AJ1540" s="260">
        <v>0.920127795527157</v>
      </c>
      <c r="AK1540" s="260">
        <v>0.956043956043956</v>
      </c>
      <c r="AL1540" s="260">
        <v>0.946896035901271</v>
      </c>
      <c r="AM1540" s="260">
        <v>0.952120383036936</v>
      </c>
      <c r="AN1540" s="259">
        <v>0.99</v>
      </c>
      <c r="AO1540" s="264">
        <v>1</v>
      </c>
      <c r="AP1540" s="264">
        <v>1</v>
      </c>
      <c r="AQ1540" s="264">
        <v>1</v>
      </c>
      <c r="AR1540" s="265">
        <v>1</v>
      </c>
      <c r="AS1540" s="286">
        <v>0.110069253262963</v>
      </c>
      <c r="AT1540" s="267">
        <v>0</v>
      </c>
      <c r="AU1540" s="268">
        <v>0</v>
      </c>
      <c r="AV1540" s="268">
        <v>0</v>
      </c>
      <c r="AW1540" s="268">
        <v>0.0418410041841004</v>
      </c>
      <c r="AX1540" s="224"/>
      <c r="AY1540" s="222"/>
    </row>
    <row r="1541" ht="15" spans="1:51">
      <c r="A1541" s="220"/>
      <c r="B1541" s="224"/>
      <c r="C1541" s="283" t="s">
        <v>1455</v>
      </c>
      <c r="D1541" s="111" t="s">
        <v>25</v>
      </c>
      <c r="E1541" s="111" t="s">
        <v>1456</v>
      </c>
      <c r="F1541" s="290" t="s">
        <v>1582</v>
      </c>
      <c r="G1541" s="290" t="s">
        <v>1582</v>
      </c>
      <c r="H1541" s="290" t="s">
        <v>1582</v>
      </c>
      <c r="I1541" s="290" t="s">
        <v>1582</v>
      </c>
      <c r="J1541" s="259">
        <v>0.9</v>
      </c>
      <c r="K1541" s="260">
        <v>0.92</v>
      </c>
      <c r="L1541" s="260">
        <v>0.91304347826087</v>
      </c>
      <c r="M1541" s="261">
        <v>0.88</v>
      </c>
      <c r="N1541" s="261">
        <v>0.904255319148936</v>
      </c>
      <c r="O1541" s="262">
        <v>0.9</v>
      </c>
      <c r="P1541" s="263">
        <v>0.921485859012241</v>
      </c>
      <c r="Q1541" s="260">
        <v>0.83739837398374</v>
      </c>
      <c r="R1541" s="260">
        <v>0.934232715008432</v>
      </c>
      <c r="S1541" s="260">
        <v>0.854331279449076</v>
      </c>
      <c r="T1541" s="262">
        <v>0.9</v>
      </c>
      <c r="U1541" s="260">
        <v>0.616715913887716</v>
      </c>
      <c r="V1541" s="260">
        <v>0.551133932391956</v>
      </c>
      <c r="W1541" s="260">
        <v>0.663996627318718</v>
      </c>
      <c r="X1541" s="260">
        <v>0.640449438202247</v>
      </c>
      <c r="Y1541" s="262">
        <v>0.92</v>
      </c>
      <c r="Z1541" s="262" t="s">
        <v>33</v>
      </c>
      <c r="AA1541" s="262" t="s">
        <v>33</v>
      </c>
      <c r="AB1541" s="262" t="s">
        <v>33</v>
      </c>
      <c r="AC1541" s="262" t="s">
        <v>33</v>
      </c>
      <c r="AD1541" s="262">
        <v>0.92</v>
      </c>
      <c r="AE1541" s="260">
        <v>0.993421052631579</v>
      </c>
      <c r="AF1541" s="260">
        <v>1</v>
      </c>
      <c r="AG1541" s="260">
        <v>1</v>
      </c>
      <c r="AH1541" s="260">
        <v>0.994770482277745</v>
      </c>
      <c r="AI1541" s="262">
        <v>0.92</v>
      </c>
      <c r="AJ1541" s="260">
        <v>0.874630645842127</v>
      </c>
      <c r="AK1541" s="260">
        <v>0.83183568677792</v>
      </c>
      <c r="AL1541" s="260">
        <v>0.899662731871838</v>
      </c>
      <c r="AM1541" s="260">
        <v>0.900271837622327</v>
      </c>
      <c r="AN1541" s="259">
        <v>0.99</v>
      </c>
      <c r="AO1541" s="264">
        <v>1</v>
      </c>
      <c r="AP1541" s="264">
        <v>1</v>
      </c>
      <c r="AQ1541" s="264">
        <v>1</v>
      </c>
      <c r="AR1541" s="265">
        <v>1</v>
      </c>
      <c r="AS1541" s="286">
        <v>0.110069253262963</v>
      </c>
      <c r="AT1541" s="267">
        <v>0.018018018018018</v>
      </c>
      <c r="AU1541" s="268">
        <v>0.032258064516129</v>
      </c>
      <c r="AV1541" s="268">
        <v>0.0495867768595041</v>
      </c>
      <c r="AW1541" s="268">
        <v>0.0396110056925996</v>
      </c>
      <c r="AX1541" s="224"/>
      <c r="AY1541" s="222"/>
    </row>
    <row r="1542" ht="15" spans="1:51">
      <c r="A1542" s="220"/>
      <c r="B1542" s="224"/>
      <c r="C1542" s="283" t="s">
        <v>1455</v>
      </c>
      <c r="D1542" s="111" t="s">
        <v>25</v>
      </c>
      <c r="E1542" s="111" t="s">
        <v>1456</v>
      </c>
      <c r="F1542" s="290" t="s">
        <v>1583</v>
      </c>
      <c r="G1542" s="290" t="s">
        <v>1583</v>
      </c>
      <c r="H1542" s="290" t="s">
        <v>1583</v>
      </c>
      <c r="I1542" s="290" t="s">
        <v>1583</v>
      </c>
      <c r="J1542" s="259">
        <v>0.9</v>
      </c>
      <c r="K1542" s="260">
        <v>1</v>
      </c>
      <c r="L1542" s="260">
        <v>1</v>
      </c>
      <c r="M1542" s="261">
        <v>1</v>
      </c>
      <c r="N1542" s="261">
        <v>0.967254408060453</v>
      </c>
      <c r="O1542" s="262">
        <v>0.9</v>
      </c>
      <c r="P1542" s="263" t="s">
        <v>33</v>
      </c>
      <c r="Q1542" s="260">
        <v>0</v>
      </c>
      <c r="R1542" s="260" t="s">
        <v>33</v>
      </c>
      <c r="S1542" s="260">
        <v>0.375</v>
      </c>
      <c r="T1542" s="262">
        <v>0.9</v>
      </c>
      <c r="U1542" s="260" t="s">
        <v>33</v>
      </c>
      <c r="V1542" s="260">
        <v>0</v>
      </c>
      <c r="W1542" s="260" t="s">
        <v>33</v>
      </c>
      <c r="X1542" s="260">
        <v>0.125</v>
      </c>
      <c r="Y1542" s="262">
        <v>0.92</v>
      </c>
      <c r="Z1542" s="262" t="s">
        <v>33</v>
      </c>
      <c r="AA1542" s="262" t="s">
        <v>33</v>
      </c>
      <c r="AB1542" s="262" t="s">
        <v>33</v>
      </c>
      <c r="AC1542" s="262" t="s">
        <v>33</v>
      </c>
      <c r="AD1542" s="262">
        <v>0.92</v>
      </c>
      <c r="AE1542" s="260">
        <v>0.863636363636364</v>
      </c>
      <c r="AF1542" s="260">
        <v>0.555555555555556</v>
      </c>
      <c r="AG1542" s="260">
        <v>0.785714285714286</v>
      </c>
      <c r="AH1542" s="260">
        <v>0.731977818853974</v>
      </c>
      <c r="AI1542" s="262">
        <v>0.92</v>
      </c>
      <c r="AJ1542" s="260">
        <v>0.961367673179396</v>
      </c>
      <c r="AK1542" s="260">
        <v>0.982484076433121</v>
      </c>
      <c r="AL1542" s="260">
        <v>0.989506820566632</v>
      </c>
      <c r="AM1542" s="260">
        <v>0.977621290015985</v>
      </c>
      <c r="AN1542" s="259">
        <v>0.99</v>
      </c>
      <c r="AO1542" s="264">
        <v>1</v>
      </c>
      <c r="AP1542" s="264">
        <v>1</v>
      </c>
      <c r="AQ1542" s="264">
        <v>1</v>
      </c>
      <c r="AR1542" s="265">
        <v>1</v>
      </c>
      <c r="AS1542" s="286">
        <v>0.110069253262963</v>
      </c>
      <c r="AT1542" s="267">
        <v>0.368421052631579</v>
      </c>
      <c r="AU1542" s="268">
        <v>0</v>
      </c>
      <c r="AV1542" s="268">
        <v>0</v>
      </c>
      <c r="AW1542" s="268">
        <v>0.062200956937799</v>
      </c>
      <c r="AX1542" s="224"/>
      <c r="AY1542" s="222"/>
    </row>
    <row r="1543" ht="15" spans="1:51">
      <c r="A1543" s="220"/>
      <c r="B1543" s="224"/>
      <c r="C1543" s="283" t="s">
        <v>1455</v>
      </c>
      <c r="D1543" s="111" t="s">
        <v>25</v>
      </c>
      <c r="E1543" s="111" t="s">
        <v>1456</v>
      </c>
      <c r="F1543" s="290" t="s">
        <v>1584</v>
      </c>
      <c r="G1543" s="290" t="s">
        <v>1584</v>
      </c>
      <c r="H1543" s="290" t="s">
        <v>1584</v>
      </c>
      <c r="I1543" s="290" t="s">
        <v>1584</v>
      </c>
      <c r="J1543" s="259">
        <v>0.9</v>
      </c>
      <c r="K1543" s="260">
        <v>0.972972972972973</v>
      </c>
      <c r="L1543" s="260">
        <v>1</v>
      </c>
      <c r="M1543" s="261">
        <v>0.973684210526316</v>
      </c>
      <c r="N1543" s="261">
        <v>0.981927710843373</v>
      </c>
      <c r="O1543" s="262">
        <v>0.9</v>
      </c>
      <c r="P1543" s="263">
        <v>0.983553597650514</v>
      </c>
      <c r="Q1543" s="260">
        <v>0.970404097894138</v>
      </c>
      <c r="R1543" s="260">
        <v>0.983832494036576</v>
      </c>
      <c r="S1543" s="260">
        <v>0.985003671781394</v>
      </c>
      <c r="T1543" s="262">
        <v>0.9</v>
      </c>
      <c r="U1543" s="260">
        <v>0.861086637298091</v>
      </c>
      <c r="V1543" s="260">
        <v>0.891576550939101</v>
      </c>
      <c r="W1543" s="260">
        <v>0.871190034455341</v>
      </c>
      <c r="X1543" s="260">
        <v>0.892217111789639</v>
      </c>
      <c r="Y1543" s="262">
        <v>0.92</v>
      </c>
      <c r="Z1543" s="262" t="s">
        <v>33</v>
      </c>
      <c r="AA1543" s="262" t="s">
        <v>33</v>
      </c>
      <c r="AB1543" s="262" t="s">
        <v>33</v>
      </c>
      <c r="AC1543" s="262" t="s">
        <v>33</v>
      </c>
      <c r="AD1543" s="262">
        <v>0.92</v>
      </c>
      <c r="AE1543" s="260">
        <v>0.418772563176895</v>
      </c>
      <c r="AF1543" s="260">
        <v>0.997084548104956</v>
      </c>
      <c r="AG1543" s="260">
        <v>0.992957746478873</v>
      </c>
      <c r="AH1543" s="260">
        <v>0.924022698612863</v>
      </c>
      <c r="AI1543" s="262">
        <v>0.92</v>
      </c>
      <c r="AJ1543" s="260">
        <v>0.941850220264317</v>
      </c>
      <c r="AK1543" s="260">
        <v>0.94536141149687</v>
      </c>
      <c r="AL1543" s="260">
        <v>0.953882851842035</v>
      </c>
      <c r="AM1543" s="260">
        <v>0.966994318694201</v>
      </c>
      <c r="AN1543" s="259">
        <v>0.99</v>
      </c>
      <c r="AO1543" s="264">
        <v>1</v>
      </c>
      <c r="AP1543" s="264">
        <v>1</v>
      </c>
      <c r="AQ1543" s="264">
        <v>1</v>
      </c>
      <c r="AR1543" s="265">
        <v>1</v>
      </c>
      <c r="AS1543" s="286">
        <v>0.110069253262963</v>
      </c>
      <c r="AT1543" s="267">
        <v>0.0380952380952381</v>
      </c>
      <c r="AU1543" s="268">
        <v>0.0330578512396694</v>
      </c>
      <c r="AV1543" s="268">
        <v>0.0380952380952381</v>
      </c>
      <c r="AW1543" s="268">
        <v>0.0443196004993758</v>
      </c>
      <c r="AX1543" s="224"/>
      <c r="AY1543" s="222"/>
    </row>
    <row r="1544" ht="15" spans="1:51">
      <c r="A1544" s="220"/>
      <c r="B1544" s="224"/>
      <c r="C1544" s="283" t="s">
        <v>1455</v>
      </c>
      <c r="D1544" s="111" t="s">
        <v>922</v>
      </c>
      <c r="E1544" s="111" t="s">
        <v>1456</v>
      </c>
      <c r="F1544" s="290" t="s">
        <v>1585</v>
      </c>
      <c r="G1544" s="290" t="s">
        <v>1585</v>
      </c>
      <c r="H1544" s="290" t="s">
        <v>1585</v>
      </c>
      <c r="I1544" s="290" t="s">
        <v>1585</v>
      </c>
      <c r="J1544" s="259">
        <v>0.9</v>
      </c>
      <c r="K1544" s="260" t="s">
        <v>33</v>
      </c>
      <c r="L1544" s="260" t="s">
        <v>33</v>
      </c>
      <c r="M1544" s="261" t="s">
        <v>33</v>
      </c>
      <c r="N1544" s="261" t="s">
        <v>33</v>
      </c>
      <c r="O1544" s="262">
        <v>0.9</v>
      </c>
      <c r="P1544" s="263" t="s">
        <v>33</v>
      </c>
      <c r="Q1544" s="260" t="s">
        <v>33</v>
      </c>
      <c r="R1544" s="260" t="s">
        <v>33</v>
      </c>
      <c r="S1544" s="260" t="s">
        <v>33</v>
      </c>
      <c r="T1544" s="262">
        <v>0.9</v>
      </c>
      <c r="U1544" s="260" t="s">
        <v>33</v>
      </c>
      <c r="V1544" s="260" t="s">
        <v>33</v>
      </c>
      <c r="W1544" s="260" t="s">
        <v>33</v>
      </c>
      <c r="X1544" s="260" t="s">
        <v>33</v>
      </c>
      <c r="Y1544" s="262">
        <v>0.92</v>
      </c>
      <c r="Z1544" s="262" t="s">
        <v>33</v>
      </c>
      <c r="AA1544" s="262" t="s">
        <v>33</v>
      </c>
      <c r="AB1544" s="262" t="s">
        <v>33</v>
      </c>
      <c r="AC1544" s="262" t="s">
        <v>33</v>
      </c>
      <c r="AD1544" s="262">
        <v>0.92</v>
      </c>
      <c r="AE1544" s="260" t="s">
        <v>33</v>
      </c>
      <c r="AF1544" s="260" t="s">
        <v>33</v>
      </c>
      <c r="AG1544" s="260" t="s">
        <v>33</v>
      </c>
      <c r="AH1544" s="260" t="s">
        <v>33</v>
      </c>
      <c r="AI1544" s="262">
        <v>0.92</v>
      </c>
      <c r="AJ1544" s="260" t="s">
        <v>33</v>
      </c>
      <c r="AK1544" s="260" t="s">
        <v>33</v>
      </c>
      <c r="AL1544" s="260" t="s">
        <v>33</v>
      </c>
      <c r="AM1544" s="260" t="s">
        <v>33</v>
      </c>
      <c r="AN1544" s="259">
        <v>0.99</v>
      </c>
      <c r="AO1544" s="264" t="s">
        <v>33</v>
      </c>
      <c r="AP1544" s="264" t="s">
        <v>33</v>
      </c>
      <c r="AQ1544" s="264" t="s">
        <v>33</v>
      </c>
      <c r="AR1544" s="265" t="s">
        <v>33</v>
      </c>
      <c r="AS1544" s="286">
        <v>0.110069253262963</v>
      </c>
      <c r="AT1544" s="267" t="s">
        <v>33</v>
      </c>
      <c r="AU1544" s="268" t="s">
        <v>33</v>
      </c>
      <c r="AV1544" s="268" t="s">
        <v>33</v>
      </c>
      <c r="AW1544" s="268" t="s">
        <v>33</v>
      </c>
      <c r="AX1544" s="224"/>
      <c r="AY1544" s="222"/>
    </row>
    <row r="1545" ht="15" spans="1:51">
      <c r="A1545" s="220"/>
      <c r="B1545" s="224"/>
      <c r="C1545" s="283" t="s">
        <v>1455</v>
      </c>
      <c r="D1545" s="111" t="s">
        <v>25</v>
      </c>
      <c r="E1545" s="111" t="s">
        <v>1456</v>
      </c>
      <c r="F1545" s="290" t="s">
        <v>1586</v>
      </c>
      <c r="G1545" s="290" t="s">
        <v>1586</v>
      </c>
      <c r="H1545" s="290" t="s">
        <v>1586</v>
      </c>
      <c r="I1545" s="290" t="s">
        <v>1586</v>
      </c>
      <c r="J1545" s="259">
        <v>0.9</v>
      </c>
      <c r="K1545" s="260">
        <v>0.941176470588235</v>
      </c>
      <c r="L1545" s="260">
        <v>1</v>
      </c>
      <c r="M1545" s="261">
        <v>1</v>
      </c>
      <c r="N1545" s="261">
        <v>0.965753424657534</v>
      </c>
      <c r="O1545" s="262">
        <v>0.9</v>
      </c>
      <c r="P1545" s="263">
        <v>0.963585434173669</v>
      </c>
      <c r="Q1545" s="260">
        <v>0.967817437097718</v>
      </c>
      <c r="R1545" s="260">
        <v>0.943125345113197</v>
      </c>
      <c r="S1545" s="260">
        <v>0.964331550802139</v>
      </c>
      <c r="T1545" s="262">
        <v>0.9</v>
      </c>
      <c r="U1545" s="260">
        <v>0.646125116713352</v>
      </c>
      <c r="V1545" s="260">
        <v>0.589233469865418</v>
      </c>
      <c r="W1545" s="260">
        <v>0.479845389287686</v>
      </c>
      <c r="X1545" s="260">
        <v>0.543235294117647</v>
      </c>
      <c r="Y1545" s="262">
        <v>0.92</v>
      </c>
      <c r="Z1545" s="262" t="s">
        <v>33</v>
      </c>
      <c r="AA1545" s="262" t="s">
        <v>33</v>
      </c>
      <c r="AB1545" s="262" t="s">
        <v>33</v>
      </c>
      <c r="AC1545" s="262" t="s">
        <v>33</v>
      </c>
      <c r="AD1545" s="262">
        <v>0.92</v>
      </c>
      <c r="AE1545" s="260">
        <v>1</v>
      </c>
      <c r="AF1545" s="260">
        <v>1</v>
      </c>
      <c r="AG1545" s="260">
        <v>1</v>
      </c>
      <c r="AH1545" s="260">
        <v>0.995110024449878</v>
      </c>
      <c r="AI1545" s="262">
        <v>0.92</v>
      </c>
      <c r="AJ1545" s="260">
        <v>0.889822595704949</v>
      </c>
      <c r="AK1545" s="260">
        <v>0.895845523698069</v>
      </c>
      <c r="AL1545" s="260">
        <v>0.90944229707344</v>
      </c>
      <c r="AM1545" s="260">
        <v>0.906711229946524</v>
      </c>
      <c r="AN1545" s="259">
        <v>0.99</v>
      </c>
      <c r="AO1545" s="264">
        <v>1</v>
      </c>
      <c r="AP1545" s="264">
        <v>1</v>
      </c>
      <c r="AQ1545" s="264">
        <v>1</v>
      </c>
      <c r="AR1545" s="265">
        <v>1</v>
      </c>
      <c r="AS1545" s="286">
        <v>0.110069253262963</v>
      </c>
      <c r="AT1545" s="267">
        <v>0</v>
      </c>
      <c r="AU1545" s="268">
        <v>0</v>
      </c>
      <c r="AV1545" s="268">
        <v>0.1875</v>
      </c>
      <c r="AW1545" s="268">
        <v>0.0596330275229358</v>
      </c>
      <c r="AX1545" s="224"/>
      <c r="AY1545" s="222"/>
    </row>
    <row r="1546" ht="15" spans="1:51">
      <c r="A1546" s="220"/>
      <c r="B1546" s="224"/>
      <c r="C1546" s="283" t="s">
        <v>1455</v>
      </c>
      <c r="D1546" s="111" t="s">
        <v>25</v>
      </c>
      <c r="E1546" s="111" t="s">
        <v>1456</v>
      </c>
      <c r="F1546" s="290" t="s">
        <v>1587</v>
      </c>
      <c r="G1546" s="290" t="s">
        <v>1587</v>
      </c>
      <c r="H1546" s="290" t="s">
        <v>1587</v>
      </c>
      <c r="I1546" s="290" t="s">
        <v>1587</v>
      </c>
      <c r="J1546" s="259">
        <v>0.9</v>
      </c>
      <c r="K1546" s="260">
        <v>1</v>
      </c>
      <c r="L1546" s="260">
        <v>0.944444444444444</v>
      </c>
      <c r="M1546" s="261">
        <v>1</v>
      </c>
      <c r="N1546" s="261">
        <v>0.938095238095238</v>
      </c>
      <c r="O1546" s="262">
        <v>0.9</v>
      </c>
      <c r="P1546" s="263" t="s">
        <v>33</v>
      </c>
      <c r="Q1546" s="260" t="s">
        <v>33</v>
      </c>
      <c r="R1546" s="260" t="s">
        <v>33</v>
      </c>
      <c r="S1546" s="260" t="s">
        <v>33</v>
      </c>
      <c r="T1546" s="262">
        <v>0.9</v>
      </c>
      <c r="U1546" s="260" t="s">
        <v>33</v>
      </c>
      <c r="V1546" s="260" t="s">
        <v>33</v>
      </c>
      <c r="W1546" s="260" t="s">
        <v>33</v>
      </c>
      <c r="X1546" s="260" t="s">
        <v>33</v>
      </c>
      <c r="Y1546" s="262">
        <v>0.92</v>
      </c>
      <c r="Z1546" s="262" t="s">
        <v>33</v>
      </c>
      <c r="AA1546" s="262" t="s">
        <v>33</v>
      </c>
      <c r="AB1546" s="262" t="s">
        <v>33</v>
      </c>
      <c r="AC1546" s="262" t="s">
        <v>33</v>
      </c>
      <c r="AD1546" s="262">
        <v>0.92</v>
      </c>
      <c r="AE1546" s="260" t="s">
        <v>33</v>
      </c>
      <c r="AF1546" s="260">
        <v>1</v>
      </c>
      <c r="AG1546" s="260">
        <v>1</v>
      </c>
      <c r="AH1546" s="260">
        <v>0.293103448275862</v>
      </c>
      <c r="AI1546" s="262">
        <v>0.92</v>
      </c>
      <c r="AJ1546" s="260">
        <v>0.79225953329539</v>
      </c>
      <c r="AK1546" s="260">
        <v>0.840579710144927</v>
      </c>
      <c r="AL1546" s="260">
        <v>0.854887218045113</v>
      </c>
      <c r="AM1546" s="260">
        <v>0.899909763580581</v>
      </c>
      <c r="AN1546" s="259">
        <v>0.99</v>
      </c>
      <c r="AO1546" s="264" t="s">
        <v>33</v>
      </c>
      <c r="AP1546" s="264" t="s">
        <v>33</v>
      </c>
      <c r="AQ1546" s="264" t="s">
        <v>33</v>
      </c>
      <c r="AR1546" s="265" t="s">
        <v>33</v>
      </c>
      <c r="AS1546" s="286">
        <v>0.110069253262963</v>
      </c>
      <c r="AT1546" s="267">
        <v>0.0454545454545455</v>
      </c>
      <c r="AU1546" s="268">
        <v>0</v>
      </c>
      <c r="AV1546" s="268">
        <v>0.205128205128205</v>
      </c>
      <c r="AW1546" s="268">
        <v>0.102941176470588</v>
      </c>
      <c r="AX1546" s="224"/>
      <c r="AY1546" s="222"/>
    </row>
    <row r="1547" ht="15" spans="1:51">
      <c r="A1547" s="220"/>
      <c r="B1547" s="224"/>
      <c r="C1547" s="283" t="s">
        <v>1455</v>
      </c>
      <c r="D1547" s="111" t="s">
        <v>25</v>
      </c>
      <c r="E1547" s="111" t="s">
        <v>1456</v>
      </c>
      <c r="F1547" s="290" t="s">
        <v>1588</v>
      </c>
      <c r="G1547" s="290" t="s">
        <v>1588</v>
      </c>
      <c r="H1547" s="290" t="s">
        <v>1588</v>
      </c>
      <c r="I1547" s="290" t="s">
        <v>1588</v>
      </c>
      <c r="J1547" s="259">
        <v>0.9</v>
      </c>
      <c r="K1547" s="260">
        <v>0.891891891891892</v>
      </c>
      <c r="L1547" s="260">
        <v>0.972972972972973</v>
      </c>
      <c r="M1547" s="261">
        <v>0.972972972972973</v>
      </c>
      <c r="N1547" s="261">
        <v>0.954598370197904</v>
      </c>
      <c r="O1547" s="262">
        <v>0.9</v>
      </c>
      <c r="P1547" s="263">
        <v>0.996753246753247</v>
      </c>
      <c r="Q1547" s="260">
        <v>0.984182776801406</v>
      </c>
      <c r="R1547" s="260">
        <v>0.991772151898734</v>
      </c>
      <c r="S1547" s="260">
        <v>0.991224908333851</v>
      </c>
      <c r="T1547" s="262">
        <v>0.9</v>
      </c>
      <c r="U1547" s="260">
        <v>0.863365800865801</v>
      </c>
      <c r="V1547" s="260">
        <v>0.876726085864926</v>
      </c>
      <c r="W1547" s="260">
        <v>0.807383966244726</v>
      </c>
      <c r="X1547" s="260">
        <v>0.872947610465478</v>
      </c>
      <c r="Y1547" s="262">
        <v>0.92</v>
      </c>
      <c r="Z1547" s="262" t="s">
        <v>33</v>
      </c>
      <c r="AA1547" s="262" t="s">
        <v>33</v>
      </c>
      <c r="AB1547" s="262" t="s">
        <v>33</v>
      </c>
      <c r="AC1547" s="262" t="s">
        <v>33</v>
      </c>
      <c r="AD1547" s="262">
        <v>0.92</v>
      </c>
      <c r="AE1547" s="260">
        <v>0.815789473684211</v>
      </c>
      <c r="AF1547" s="260">
        <v>1</v>
      </c>
      <c r="AG1547" s="260">
        <v>0.891891891891892</v>
      </c>
      <c r="AH1547" s="260">
        <v>0.870014771048744</v>
      </c>
      <c r="AI1547" s="262">
        <v>0.92</v>
      </c>
      <c r="AJ1547" s="260">
        <v>0.94534632034632</v>
      </c>
      <c r="AK1547" s="260">
        <v>0.95079086115993</v>
      </c>
      <c r="AL1547" s="260">
        <v>0.942616033755274</v>
      </c>
      <c r="AM1547" s="260">
        <v>0.959581396505009</v>
      </c>
      <c r="AN1547" s="259">
        <v>0.99</v>
      </c>
      <c r="AO1547" s="264">
        <v>1</v>
      </c>
      <c r="AP1547" s="264">
        <v>1</v>
      </c>
      <c r="AQ1547" s="264">
        <v>1</v>
      </c>
      <c r="AR1547" s="265">
        <v>1</v>
      </c>
      <c r="AS1547" s="286">
        <v>0.110069253262963</v>
      </c>
      <c r="AT1547" s="267">
        <v>0.181818181818182</v>
      </c>
      <c r="AU1547" s="268">
        <v>0.1</v>
      </c>
      <c r="AV1547" s="268">
        <v>0.181818181818182</v>
      </c>
      <c r="AW1547" s="268">
        <v>0.0859375</v>
      </c>
      <c r="AX1547" s="224"/>
      <c r="AY1547" s="222"/>
    </row>
    <row r="1548" ht="15" spans="1:51">
      <c r="A1548" s="220"/>
      <c r="B1548" s="224"/>
      <c r="C1548" s="283" t="s">
        <v>1455</v>
      </c>
      <c r="D1548" s="111" t="s">
        <v>25</v>
      </c>
      <c r="E1548" s="111" t="s">
        <v>1456</v>
      </c>
      <c r="F1548" s="290" t="s">
        <v>1589</v>
      </c>
      <c r="G1548" s="290" t="s">
        <v>1589</v>
      </c>
      <c r="H1548" s="290" t="s">
        <v>1589</v>
      </c>
      <c r="I1548" s="290" t="s">
        <v>1589</v>
      </c>
      <c r="J1548" s="259">
        <v>0.9</v>
      </c>
      <c r="K1548" s="260">
        <v>1</v>
      </c>
      <c r="L1548" s="260">
        <v>0.92</v>
      </c>
      <c r="M1548" s="261">
        <v>0.875</v>
      </c>
      <c r="N1548" s="261">
        <v>0.92914653784219</v>
      </c>
      <c r="O1548" s="262">
        <v>0.9</v>
      </c>
      <c r="P1548" s="263">
        <v>0.821486928104575</v>
      </c>
      <c r="Q1548" s="260">
        <v>0.774244208873184</v>
      </c>
      <c r="R1548" s="260">
        <v>0.960406091370558</v>
      </c>
      <c r="S1548" s="260">
        <v>0.938489244622311</v>
      </c>
      <c r="T1548" s="262">
        <v>0.9</v>
      </c>
      <c r="U1548" s="260">
        <v>0.815767973856209</v>
      </c>
      <c r="V1548" s="260">
        <v>0.775422065174715</v>
      </c>
      <c r="W1548" s="260">
        <v>0.899830795262267</v>
      </c>
      <c r="X1548" s="260">
        <v>0.900070035017509</v>
      </c>
      <c r="Y1548" s="262">
        <v>0.92</v>
      </c>
      <c r="Z1548" s="262" t="s">
        <v>33</v>
      </c>
      <c r="AA1548" s="262" t="s">
        <v>33</v>
      </c>
      <c r="AB1548" s="262" t="s">
        <v>33</v>
      </c>
      <c r="AC1548" s="262" t="s">
        <v>33</v>
      </c>
      <c r="AD1548" s="262">
        <v>0.92</v>
      </c>
      <c r="AE1548" s="260">
        <v>1</v>
      </c>
      <c r="AF1548" s="260">
        <v>0.555555555555556</v>
      </c>
      <c r="AG1548" s="260">
        <v>1</v>
      </c>
      <c r="AH1548" s="260">
        <v>0.908921933085502</v>
      </c>
      <c r="AI1548" s="262">
        <v>0.92</v>
      </c>
      <c r="AJ1548" s="260">
        <v>0.941584967320261</v>
      </c>
      <c r="AK1548" s="260">
        <v>0.903023164507263</v>
      </c>
      <c r="AL1548" s="260">
        <v>0.947208121827411</v>
      </c>
      <c r="AM1548" s="260">
        <v>0.964842421210605</v>
      </c>
      <c r="AN1548" s="259">
        <v>0.99</v>
      </c>
      <c r="AO1548" s="264">
        <v>1</v>
      </c>
      <c r="AP1548" s="264">
        <v>1</v>
      </c>
      <c r="AQ1548" s="264">
        <v>1</v>
      </c>
      <c r="AR1548" s="265">
        <v>1</v>
      </c>
      <c r="AS1548" s="286">
        <v>0.110069253262963</v>
      </c>
      <c r="AT1548" s="267">
        <v>0.142857142857143</v>
      </c>
      <c r="AU1548" s="268">
        <v>0.0625</v>
      </c>
      <c r="AV1548" s="268">
        <v>0.0909090909090909</v>
      </c>
      <c r="AW1548" s="268">
        <v>0.0721649484536082</v>
      </c>
      <c r="AX1548" s="224"/>
      <c r="AY1548" s="222"/>
    </row>
    <row r="1549" ht="15" spans="1:51">
      <c r="A1549" s="220"/>
      <c r="B1549" s="224"/>
      <c r="C1549" s="283" t="s">
        <v>1455</v>
      </c>
      <c r="D1549" s="111" t="s">
        <v>25</v>
      </c>
      <c r="E1549" s="111" t="s">
        <v>1456</v>
      </c>
      <c r="F1549" s="290" t="s">
        <v>1590</v>
      </c>
      <c r="G1549" s="290" t="s">
        <v>1590</v>
      </c>
      <c r="H1549" s="290" t="s">
        <v>1590</v>
      </c>
      <c r="I1549" s="290" t="s">
        <v>1590</v>
      </c>
      <c r="J1549" s="259">
        <v>0.9</v>
      </c>
      <c r="K1549" s="260">
        <v>1</v>
      </c>
      <c r="L1549" s="260">
        <v>1</v>
      </c>
      <c r="M1549" s="261">
        <v>1</v>
      </c>
      <c r="N1549" s="261">
        <v>0.982954545454545</v>
      </c>
      <c r="O1549" s="262">
        <v>0.9</v>
      </c>
      <c r="P1549" s="263">
        <v>0.978954514596062</v>
      </c>
      <c r="Q1549" s="260">
        <v>0.974558303886926</v>
      </c>
      <c r="R1549" s="260">
        <v>0.928091397849462</v>
      </c>
      <c r="S1549" s="260">
        <v>0.94747618623698</v>
      </c>
      <c r="T1549" s="262">
        <v>0.9</v>
      </c>
      <c r="U1549" s="260">
        <v>0.683638832315003</v>
      </c>
      <c r="V1549" s="260">
        <v>0.670671378091873</v>
      </c>
      <c r="W1549" s="260">
        <v>0.532930107526882</v>
      </c>
      <c r="X1549" s="260">
        <v>0.632956467550966</v>
      </c>
      <c r="Y1549" s="262">
        <v>0.92</v>
      </c>
      <c r="Z1549" s="262" t="s">
        <v>33</v>
      </c>
      <c r="AA1549" s="262" t="s">
        <v>33</v>
      </c>
      <c r="AB1549" s="262" t="s">
        <v>33</v>
      </c>
      <c r="AC1549" s="262" t="s">
        <v>33</v>
      </c>
      <c r="AD1549" s="262">
        <v>0.92</v>
      </c>
      <c r="AE1549" s="260">
        <v>0.994318181818182</v>
      </c>
      <c r="AF1549" s="260">
        <v>1</v>
      </c>
      <c r="AG1549" s="260">
        <v>0.957446808510638</v>
      </c>
      <c r="AH1549" s="260">
        <v>0.991553261379634</v>
      </c>
      <c r="AI1549" s="262">
        <v>0.92</v>
      </c>
      <c r="AJ1549" s="260">
        <v>0.896130346232179</v>
      </c>
      <c r="AK1549" s="260">
        <v>0.897526501766785</v>
      </c>
      <c r="AL1549" s="260">
        <v>0.899193548387097</v>
      </c>
      <c r="AM1549" s="260">
        <v>0.891836553013443</v>
      </c>
      <c r="AN1549" s="259">
        <v>0.99</v>
      </c>
      <c r="AO1549" s="264">
        <v>1</v>
      </c>
      <c r="AP1549" s="264" t="s">
        <v>33</v>
      </c>
      <c r="AQ1549" s="264">
        <v>1</v>
      </c>
      <c r="AR1549" s="265">
        <v>1</v>
      </c>
      <c r="AS1549" s="286">
        <v>0.110069253262963</v>
      </c>
      <c r="AT1549" s="267">
        <v>0</v>
      </c>
      <c r="AU1549" s="268">
        <v>0.136363636363636</v>
      </c>
      <c r="AV1549" s="268">
        <v>0.0666666666666667</v>
      </c>
      <c r="AW1549" s="268">
        <v>0.0429799426934097</v>
      </c>
      <c r="AX1549" s="224"/>
      <c r="AY1549" s="222"/>
    </row>
    <row r="1550" ht="15" spans="1:51">
      <c r="A1550" s="220"/>
      <c r="B1550" s="224"/>
      <c r="C1550" s="283" t="s">
        <v>1455</v>
      </c>
      <c r="D1550" s="111" t="s">
        <v>25</v>
      </c>
      <c r="E1550" s="111" t="s">
        <v>1456</v>
      </c>
      <c r="F1550" s="290" t="s">
        <v>1591</v>
      </c>
      <c r="G1550" s="290" t="s">
        <v>1591</v>
      </c>
      <c r="H1550" s="290" t="s">
        <v>1591</v>
      </c>
      <c r="I1550" s="290" t="s">
        <v>1591</v>
      </c>
      <c r="J1550" s="259">
        <v>0.9</v>
      </c>
      <c r="K1550" s="260">
        <v>0.857142857142857</v>
      </c>
      <c r="L1550" s="260">
        <v>0.714285714285714</v>
      </c>
      <c r="M1550" s="261">
        <v>0.642857142857143</v>
      </c>
      <c r="N1550" s="261">
        <v>0.729537366548043</v>
      </c>
      <c r="O1550" s="262">
        <v>0.9</v>
      </c>
      <c r="P1550" s="263" t="s">
        <v>33</v>
      </c>
      <c r="Q1550" s="260" t="s">
        <v>33</v>
      </c>
      <c r="R1550" s="260" t="s">
        <v>33</v>
      </c>
      <c r="S1550" s="260" t="s">
        <v>33</v>
      </c>
      <c r="T1550" s="262">
        <v>0.9</v>
      </c>
      <c r="U1550" s="260" t="s">
        <v>33</v>
      </c>
      <c r="V1550" s="260" t="s">
        <v>33</v>
      </c>
      <c r="W1550" s="260" t="s">
        <v>33</v>
      </c>
      <c r="X1550" s="260" t="s">
        <v>33</v>
      </c>
      <c r="Y1550" s="262">
        <v>0.92</v>
      </c>
      <c r="Z1550" s="262" t="s">
        <v>33</v>
      </c>
      <c r="AA1550" s="262" t="s">
        <v>33</v>
      </c>
      <c r="AB1550" s="262" t="s">
        <v>33</v>
      </c>
      <c r="AC1550" s="262" t="s">
        <v>33</v>
      </c>
      <c r="AD1550" s="262">
        <v>0.92</v>
      </c>
      <c r="AE1550" s="260">
        <v>1</v>
      </c>
      <c r="AF1550" s="260">
        <v>1</v>
      </c>
      <c r="AG1550" s="260">
        <v>1</v>
      </c>
      <c r="AH1550" s="260">
        <v>0.857142857142857</v>
      </c>
      <c r="AI1550" s="262">
        <v>0.92</v>
      </c>
      <c r="AJ1550" s="260">
        <v>0.667587476979742</v>
      </c>
      <c r="AK1550" s="260">
        <v>0.738574040219378</v>
      </c>
      <c r="AL1550" s="260">
        <v>0.669988925802879</v>
      </c>
      <c r="AM1550" s="260">
        <v>0.581660231660232</v>
      </c>
      <c r="AN1550" s="259">
        <v>0.99</v>
      </c>
      <c r="AO1550" s="264">
        <v>1</v>
      </c>
      <c r="AP1550" s="264">
        <v>1</v>
      </c>
      <c r="AQ1550" s="264">
        <v>1</v>
      </c>
      <c r="AR1550" s="265">
        <v>1</v>
      </c>
      <c r="AS1550" s="286">
        <v>0.110069253262963</v>
      </c>
      <c r="AT1550" s="267">
        <v>0.176470588235294</v>
      </c>
      <c r="AU1550" s="268">
        <v>0</v>
      </c>
      <c r="AV1550" s="268">
        <v>0.333333333333333</v>
      </c>
      <c r="AW1550" s="268">
        <v>0.0483870967741935</v>
      </c>
      <c r="AX1550" s="224"/>
      <c r="AY1550" s="222"/>
    </row>
    <row r="1551" ht="15" spans="1:51">
      <c r="A1551" s="220"/>
      <c r="B1551" s="224"/>
      <c r="C1551" s="283" t="s">
        <v>1455</v>
      </c>
      <c r="D1551" s="111" t="s">
        <v>25</v>
      </c>
      <c r="E1551" s="111" t="s">
        <v>1456</v>
      </c>
      <c r="F1551" s="290" t="s">
        <v>1592</v>
      </c>
      <c r="G1551" s="290" t="s">
        <v>1592</v>
      </c>
      <c r="H1551" s="290" t="s">
        <v>1592</v>
      </c>
      <c r="I1551" s="290" t="s">
        <v>1592</v>
      </c>
      <c r="J1551" s="259">
        <v>0.9</v>
      </c>
      <c r="K1551" s="260">
        <v>0.9</v>
      </c>
      <c r="L1551" s="260">
        <v>0.9</v>
      </c>
      <c r="M1551" s="261">
        <v>1</v>
      </c>
      <c r="N1551" s="261">
        <v>0.927631578947368</v>
      </c>
      <c r="O1551" s="262">
        <v>0.9</v>
      </c>
      <c r="P1551" s="263" t="s">
        <v>33</v>
      </c>
      <c r="Q1551" s="260" t="s">
        <v>33</v>
      </c>
      <c r="R1551" s="260" t="s">
        <v>33</v>
      </c>
      <c r="S1551" s="260" t="s">
        <v>33</v>
      </c>
      <c r="T1551" s="262">
        <v>0.9</v>
      </c>
      <c r="U1551" s="260" t="s">
        <v>33</v>
      </c>
      <c r="V1551" s="260" t="s">
        <v>33</v>
      </c>
      <c r="W1551" s="260" t="s">
        <v>33</v>
      </c>
      <c r="X1551" s="260" t="s">
        <v>33</v>
      </c>
      <c r="Y1551" s="262">
        <v>0.92</v>
      </c>
      <c r="Z1551" s="262" t="s">
        <v>33</v>
      </c>
      <c r="AA1551" s="262" t="s">
        <v>33</v>
      </c>
      <c r="AB1551" s="262" t="s">
        <v>33</v>
      </c>
      <c r="AC1551" s="262" t="s">
        <v>33</v>
      </c>
      <c r="AD1551" s="262">
        <v>0.92</v>
      </c>
      <c r="AE1551" s="260">
        <v>0.142857142857143</v>
      </c>
      <c r="AF1551" s="260">
        <v>0</v>
      </c>
      <c r="AG1551" s="260">
        <v>0</v>
      </c>
      <c r="AH1551" s="260">
        <v>0.209459459459459</v>
      </c>
      <c r="AI1551" s="262">
        <v>0.92</v>
      </c>
      <c r="AJ1551" s="260">
        <v>0.751000444642063</v>
      </c>
      <c r="AK1551" s="260">
        <v>0.737152034261242</v>
      </c>
      <c r="AL1551" s="260">
        <v>0.784371327849589</v>
      </c>
      <c r="AM1551" s="260">
        <v>0.806006074846696</v>
      </c>
      <c r="AN1551" s="259">
        <v>0.99</v>
      </c>
      <c r="AO1551" s="264" t="s">
        <v>33</v>
      </c>
      <c r="AP1551" s="264" t="s">
        <v>33</v>
      </c>
      <c r="AQ1551" s="264" t="s">
        <v>33</v>
      </c>
      <c r="AR1551" s="265">
        <v>1</v>
      </c>
      <c r="AS1551" s="286">
        <v>0.110069253262963</v>
      </c>
      <c r="AT1551" s="267">
        <v>0</v>
      </c>
      <c r="AU1551" s="268">
        <v>0.032258064516129</v>
      </c>
      <c r="AV1551" s="268">
        <v>0.0740740740740741</v>
      </c>
      <c r="AW1551" s="268">
        <v>0.0634146341463415</v>
      </c>
      <c r="AX1551" s="224"/>
      <c r="AY1551" s="222"/>
    </row>
    <row r="1552" ht="15" spans="1:51">
      <c r="A1552" s="220"/>
      <c r="B1552" s="224"/>
      <c r="C1552" s="283" t="s">
        <v>1455</v>
      </c>
      <c r="D1552" s="111" t="s">
        <v>25</v>
      </c>
      <c r="E1552" s="111" t="s">
        <v>1456</v>
      </c>
      <c r="F1552" s="290" t="s">
        <v>1593</v>
      </c>
      <c r="G1552" s="290" t="s">
        <v>1593</v>
      </c>
      <c r="H1552" s="290" t="s">
        <v>1593</v>
      </c>
      <c r="I1552" s="290" t="s">
        <v>1593</v>
      </c>
      <c r="J1552" s="259">
        <v>0.9</v>
      </c>
      <c r="K1552" s="260">
        <v>1</v>
      </c>
      <c r="L1552" s="260">
        <v>1</v>
      </c>
      <c r="M1552" s="261">
        <v>1</v>
      </c>
      <c r="N1552" s="261">
        <v>0.996138996138996</v>
      </c>
      <c r="O1552" s="262">
        <v>0.9</v>
      </c>
      <c r="P1552" s="263">
        <v>0.642201834862385</v>
      </c>
      <c r="Q1552" s="260">
        <v>0.638545454545455</v>
      </c>
      <c r="R1552" s="260">
        <v>1</v>
      </c>
      <c r="S1552" s="260">
        <v>0.808063996563943</v>
      </c>
      <c r="T1552" s="262">
        <v>0.9</v>
      </c>
      <c r="U1552" s="260">
        <v>0.612385321100917</v>
      </c>
      <c r="V1552" s="260">
        <v>0.6</v>
      </c>
      <c r="W1552" s="260">
        <v>1</v>
      </c>
      <c r="X1552" s="260">
        <v>0.739128100504671</v>
      </c>
      <c r="Y1552" s="262">
        <v>0.92</v>
      </c>
      <c r="Z1552" s="262" t="s">
        <v>33</v>
      </c>
      <c r="AA1552" s="262" t="s">
        <v>33</v>
      </c>
      <c r="AB1552" s="262" t="s">
        <v>33</v>
      </c>
      <c r="AC1552" s="262" t="s">
        <v>33</v>
      </c>
      <c r="AD1552" s="262">
        <v>0.92</v>
      </c>
      <c r="AE1552" s="260">
        <v>0</v>
      </c>
      <c r="AF1552" s="260">
        <v>0.5</v>
      </c>
      <c r="AG1552" s="260">
        <v>0.0909090909090909</v>
      </c>
      <c r="AH1552" s="260">
        <v>0.128571428571429</v>
      </c>
      <c r="AI1552" s="262">
        <v>0.92</v>
      </c>
      <c r="AJ1552" s="260">
        <v>0.713302752293578</v>
      </c>
      <c r="AK1552" s="260">
        <v>0.745639534883721</v>
      </c>
      <c r="AL1552" s="260">
        <v>1</v>
      </c>
      <c r="AM1552" s="260">
        <v>0.831597595018252</v>
      </c>
      <c r="AN1552" s="259">
        <v>0.99</v>
      </c>
      <c r="AO1552" s="264" t="s">
        <v>33</v>
      </c>
      <c r="AP1552" s="264">
        <v>1</v>
      </c>
      <c r="AQ1552" s="264" t="s">
        <v>33</v>
      </c>
      <c r="AR1552" s="265">
        <v>1</v>
      </c>
      <c r="AS1552" s="286">
        <v>0.110069253262963</v>
      </c>
      <c r="AT1552" s="267">
        <v>0</v>
      </c>
      <c r="AU1552" s="268">
        <v>0.1</v>
      </c>
      <c r="AV1552" s="268">
        <v>0</v>
      </c>
      <c r="AW1552" s="268">
        <v>0.0555555555555556</v>
      </c>
      <c r="AX1552" s="224"/>
      <c r="AY1552" s="222"/>
    </row>
    <row r="1553" ht="15" spans="1:51">
      <c r="A1553" s="220"/>
      <c r="B1553" s="224"/>
      <c r="C1553" s="283" t="s">
        <v>1455</v>
      </c>
      <c r="D1553" s="111" t="s">
        <v>25</v>
      </c>
      <c r="E1553" s="111" t="s">
        <v>1456</v>
      </c>
      <c r="F1553" s="290" t="s">
        <v>1594</v>
      </c>
      <c r="G1553" s="290" t="s">
        <v>1594</v>
      </c>
      <c r="H1553" s="290" t="s">
        <v>1594</v>
      </c>
      <c r="I1553" s="290" t="s">
        <v>1594</v>
      </c>
      <c r="J1553" s="259">
        <v>0.9</v>
      </c>
      <c r="K1553" s="260">
        <v>1</v>
      </c>
      <c r="L1553" s="260">
        <v>0.916666666666667</v>
      </c>
      <c r="M1553" s="261">
        <v>1</v>
      </c>
      <c r="N1553" s="261">
        <v>0.886792452830189</v>
      </c>
      <c r="O1553" s="262">
        <v>0.9</v>
      </c>
      <c r="P1553" s="263">
        <v>0.989026063100137</v>
      </c>
      <c r="Q1553" s="260">
        <v>0.956649522409993</v>
      </c>
      <c r="R1553" s="260" t="s">
        <v>33</v>
      </c>
      <c r="S1553" s="260">
        <v>0.992204186245194</v>
      </c>
      <c r="T1553" s="262">
        <v>0.9</v>
      </c>
      <c r="U1553" s="260">
        <v>0.946502057613169</v>
      </c>
      <c r="V1553" s="260">
        <v>0.959588537839824</v>
      </c>
      <c r="W1553" s="260" t="s">
        <v>33</v>
      </c>
      <c r="X1553" s="260">
        <v>0.98280649295173</v>
      </c>
      <c r="Y1553" s="262">
        <v>0.92</v>
      </c>
      <c r="Z1553" s="262" t="s">
        <v>33</v>
      </c>
      <c r="AA1553" s="262" t="s">
        <v>33</v>
      </c>
      <c r="AB1553" s="262" t="s">
        <v>33</v>
      </c>
      <c r="AC1553" s="262" t="s">
        <v>33</v>
      </c>
      <c r="AD1553" s="262">
        <v>0.92</v>
      </c>
      <c r="AE1553" s="260">
        <v>0</v>
      </c>
      <c r="AF1553" s="260">
        <v>0.222222222222222</v>
      </c>
      <c r="AG1553" s="260">
        <v>0.25</v>
      </c>
      <c r="AH1553" s="260">
        <v>0.0441176470588235</v>
      </c>
      <c r="AI1553" s="262">
        <v>0.92</v>
      </c>
      <c r="AJ1553" s="260">
        <v>0.960219478737997</v>
      </c>
      <c r="AK1553" s="260">
        <v>0.979426891991183</v>
      </c>
      <c r="AL1553" s="260" t="s">
        <v>33</v>
      </c>
      <c r="AM1553" s="260">
        <v>0.992205434840639</v>
      </c>
      <c r="AN1553" s="259">
        <v>0.99</v>
      </c>
      <c r="AO1553" s="264">
        <v>1</v>
      </c>
      <c r="AP1553" s="264" t="s">
        <v>33</v>
      </c>
      <c r="AQ1553" s="264">
        <v>1</v>
      </c>
      <c r="AR1553" s="265">
        <v>1</v>
      </c>
      <c r="AS1553" s="286">
        <v>0.110069253262963</v>
      </c>
      <c r="AT1553" s="267">
        <v>0.0588235294117647</v>
      </c>
      <c r="AU1553" s="268">
        <v>0.166666666666667</v>
      </c>
      <c r="AV1553" s="268">
        <v>0</v>
      </c>
      <c r="AW1553" s="268">
        <v>0.0669144981412639</v>
      </c>
      <c r="AX1553" s="224"/>
      <c r="AY1553" s="222"/>
    </row>
    <row r="1554" ht="15" spans="1:51">
      <c r="A1554" s="220"/>
      <c r="B1554" s="224"/>
      <c r="C1554" s="283" t="s">
        <v>1455</v>
      </c>
      <c r="D1554" s="111" t="s">
        <v>25</v>
      </c>
      <c r="E1554" s="111" t="s">
        <v>1456</v>
      </c>
      <c r="F1554" s="290" t="s">
        <v>1595</v>
      </c>
      <c r="G1554" s="290" t="s">
        <v>1595</v>
      </c>
      <c r="H1554" s="290" t="s">
        <v>1595</v>
      </c>
      <c r="I1554" s="290" t="s">
        <v>1595</v>
      </c>
      <c r="J1554" s="259">
        <v>0.9</v>
      </c>
      <c r="K1554" s="260">
        <v>0.785714285714286</v>
      </c>
      <c r="L1554" s="260">
        <v>0.8</v>
      </c>
      <c r="M1554" s="261">
        <v>0.705882352941177</v>
      </c>
      <c r="N1554" s="261">
        <v>0.792452830188679</v>
      </c>
      <c r="O1554" s="262">
        <v>0.9</v>
      </c>
      <c r="P1554" s="263">
        <v>0</v>
      </c>
      <c r="Q1554" s="260">
        <v>0</v>
      </c>
      <c r="R1554" s="260" t="s">
        <v>33</v>
      </c>
      <c r="S1554" s="260">
        <v>0</v>
      </c>
      <c r="T1554" s="262">
        <v>0.9</v>
      </c>
      <c r="U1554" s="260">
        <v>0</v>
      </c>
      <c r="V1554" s="260">
        <v>0</v>
      </c>
      <c r="W1554" s="260" t="s">
        <v>33</v>
      </c>
      <c r="X1554" s="260">
        <v>0</v>
      </c>
      <c r="Y1554" s="262">
        <v>0.92</v>
      </c>
      <c r="Z1554" s="262" t="s">
        <v>33</v>
      </c>
      <c r="AA1554" s="262" t="s">
        <v>33</v>
      </c>
      <c r="AB1554" s="262" t="s">
        <v>33</v>
      </c>
      <c r="AC1554" s="262" t="s">
        <v>33</v>
      </c>
      <c r="AD1554" s="262">
        <v>0.92</v>
      </c>
      <c r="AE1554" s="260">
        <v>0</v>
      </c>
      <c r="AF1554" s="260">
        <v>0</v>
      </c>
      <c r="AG1554" s="260">
        <v>0</v>
      </c>
      <c r="AH1554" s="260">
        <v>0.939179632248939</v>
      </c>
      <c r="AI1554" s="262">
        <v>0.92</v>
      </c>
      <c r="AJ1554" s="260">
        <v>0.659244264507422</v>
      </c>
      <c r="AK1554" s="260">
        <v>0.689975247524752</v>
      </c>
      <c r="AL1554" s="260">
        <v>0.698388334612433</v>
      </c>
      <c r="AM1554" s="260">
        <v>0.714533853243531</v>
      </c>
      <c r="AN1554" s="259">
        <v>0.99</v>
      </c>
      <c r="AO1554" s="264">
        <v>1</v>
      </c>
      <c r="AP1554" s="264">
        <v>1</v>
      </c>
      <c r="AQ1554" s="264">
        <v>1</v>
      </c>
      <c r="AR1554" s="265">
        <v>1</v>
      </c>
      <c r="AS1554" s="286">
        <v>0.110069253262963</v>
      </c>
      <c r="AT1554" s="267">
        <v>0.1</v>
      </c>
      <c r="AU1554" s="268">
        <v>0.1875</v>
      </c>
      <c r="AV1554" s="268">
        <v>0</v>
      </c>
      <c r="AW1554" s="268">
        <v>0.0914127423822715</v>
      </c>
      <c r="AX1554" s="224"/>
      <c r="AY1554" s="222"/>
    </row>
    <row r="1555" ht="15" spans="1:51">
      <c r="A1555" s="220"/>
      <c r="B1555" s="224"/>
      <c r="C1555" s="283" t="s">
        <v>1455</v>
      </c>
      <c r="D1555" s="111" t="s">
        <v>25</v>
      </c>
      <c r="E1555" s="111" t="s">
        <v>1456</v>
      </c>
      <c r="F1555" s="290" t="s">
        <v>1596</v>
      </c>
      <c r="G1555" s="290" t="s">
        <v>1596</v>
      </c>
      <c r="H1555" s="290" t="s">
        <v>1596</v>
      </c>
      <c r="I1555" s="290" t="s">
        <v>1596</v>
      </c>
      <c r="J1555" s="259">
        <v>0.9</v>
      </c>
      <c r="K1555" s="260">
        <v>0.869565217391304</v>
      </c>
      <c r="L1555" s="260">
        <v>0.961538461538462</v>
      </c>
      <c r="M1555" s="261">
        <v>0.96</v>
      </c>
      <c r="N1555" s="261">
        <v>0.961471103327496</v>
      </c>
      <c r="O1555" s="262">
        <v>0.9</v>
      </c>
      <c r="P1555" s="263">
        <v>0.988328664799253</v>
      </c>
      <c r="Q1555" s="260">
        <v>0.97053726169844</v>
      </c>
      <c r="R1555" s="260">
        <v>0.978392721758908</v>
      </c>
      <c r="S1555" s="260">
        <v>0.991461798910643</v>
      </c>
      <c r="T1555" s="262">
        <v>0.9</v>
      </c>
      <c r="U1555" s="260">
        <v>0.951914098972922</v>
      </c>
      <c r="V1555" s="260">
        <v>0.932842287694974</v>
      </c>
      <c r="W1555" s="260">
        <v>0.947308567096285</v>
      </c>
      <c r="X1555" s="260">
        <v>0.95409139660575</v>
      </c>
      <c r="Y1555" s="262">
        <v>0.92</v>
      </c>
      <c r="Z1555" s="262" t="s">
        <v>33</v>
      </c>
      <c r="AA1555" s="262" t="s">
        <v>33</v>
      </c>
      <c r="AB1555" s="262" t="s">
        <v>33</v>
      </c>
      <c r="AC1555" s="262" t="s">
        <v>33</v>
      </c>
      <c r="AD1555" s="262">
        <v>0.92</v>
      </c>
      <c r="AE1555" s="260">
        <v>0.814814814814815</v>
      </c>
      <c r="AF1555" s="260">
        <v>0.953488372093023</v>
      </c>
      <c r="AG1555" s="260">
        <v>1</v>
      </c>
      <c r="AH1555" s="260">
        <v>0.921996879875195</v>
      </c>
      <c r="AI1555" s="262">
        <v>0.92</v>
      </c>
      <c r="AJ1555" s="260">
        <v>0.975723622782446</v>
      </c>
      <c r="AK1555" s="260">
        <v>0.984835355285962</v>
      </c>
      <c r="AL1555" s="260">
        <v>0.983320697498105</v>
      </c>
      <c r="AM1555" s="260">
        <v>0.985573384366259</v>
      </c>
      <c r="AN1555" s="259">
        <v>0.99</v>
      </c>
      <c r="AO1555" s="264">
        <v>1</v>
      </c>
      <c r="AP1555" s="264">
        <v>1</v>
      </c>
      <c r="AQ1555" s="264">
        <v>1</v>
      </c>
      <c r="AR1555" s="265">
        <v>1</v>
      </c>
      <c r="AS1555" s="286">
        <v>0.110069253262963</v>
      </c>
      <c r="AT1555" s="267">
        <v>0</v>
      </c>
      <c r="AU1555" s="268">
        <v>0.142857142857143</v>
      </c>
      <c r="AV1555" s="268">
        <v>0.0909090909090909</v>
      </c>
      <c r="AW1555" s="268">
        <v>0.0337078651685393</v>
      </c>
      <c r="AX1555" s="224"/>
      <c r="AY1555" s="222"/>
    </row>
    <row r="1556" ht="15" spans="1:51">
      <c r="A1556" s="220"/>
      <c r="B1556" s="224"/>
      <c r="C1556" s="283" t="s">
        <v>1455</v>
      </c>
      <c r="D1556" s="111" t="s">
        <v>25</v>
      </c>
      <c r="E1556" s="111" t="s">
        <v>1456</v>
      </c>
      <c r="F1556" s="290" t="s">
        <v>1597</v>
      </c>
      <c r="G1556" s="290" t="s">
        <v>1597</v>
      </c>
      <c r="H1556" s="290" t="s">
        <v>1597</v>
      </c>
      <c r="I1556" s="290" t="s">
        <v>1597</v>
      </c>
      <c r="J1556" s="259">
        <v>0.9</v>
      </c>
      <c r="K1556" s="260">
        <v>1</v>
      </c>
      <c r="L1556" s="260">
        <v>1</v>
      </c>
      <c r="M1556" s="261">
        <v>1</v>
      </c>
      <c r="N1556" s="261">
        <v>1</v>
      </c>
      <c r="O1556" s="262">
        <v>0.9</v>
      </c>
      <c r="P1556" s="263">
        <v>0.999298245614035</v>
      </c>
      <c r="Q1556" s="260">
        <v>0.998040496407577</v>
      </c>
      <c r="R1556" s="260">
        <v>0.999208860759494</v>
      </c>
      <c r="S1556" s="260">
        <v>0.997620739733646</v>
      </c>
      <c r="T1556" s="262">
        <v>0.9</v>
      </c>
      <c r="U1556" s="260">
        <v>0.96140350877193</v>
      </c>
      <c r="V1556" s="260">
        <v>0.949052906596995</v>
      </c>
      <c r="W1556" s="260">
        <v>0.886075949367089</v>
      </c>
      <c r="X1556" s="260">
        <v>0.957884003337144</v>
      </c>
      <c r="Y1556" s="262">
        <v>0.92</v>
      </c>
      <c r="Z1556" s="262" t="s">
        <v>33</v>
      </c>
      <c r="AA1556" s="262" t="s">
        <v>33</v>
      </c>
      <c r="AB1556" s="262" t="s">
        <v>33</v>
      </c>
      <c r="AC1556" s="262" t="s">
        <v>33</v>
      </c>
      <c r="AD1556" s="262">
        <v>0.92</v>
      </c>
      <c r="AE1556" s="260">
        <v>1</v>
      </c>
      <c r="AF1556" s="260">
        <v>0.987012987012987</v>
      </c>
      <c r="AG1556" s="260">
        <v>1</v>
      </c>
      <c r="AH1556" s="260">
        <v>0.956032719836401</v>
      </c>
      <c r="AI1556" s="262">
        <v>0.92</v>
      </c>
      <c r="AJ1556" s="260">
        <v>0.975438596491228</v>
      </c>
      <c r="AK1556" s="260">
        <v>0.986283474853037</v>
      </c>
      <c r="AL1556" s="260">
        <v>0.963607594936709</v>
      </c>
      <c r="AM1556" s="260">
        <v>0.982078299292402</v>
      </c>
      <c r="AN1556" s="259">
        <v>0.99</v>
      </c>
      <c r="AO1556" s="264">
        <v>1</v>
      </c>
      <c r="AP1556" s="264">
        <v>1</v>
      </c>
      <c r="AQ1556" s="264">
        <v>1</v>
      </c>
      <c r="AR1556" s="265">
        <v>1</v>
      </c>
      <c r="AS1556" s="286">
        <v>0.110069253262963</v>
      </c>
      <c r="AT1556" s="267">
        <v>0</v>
      </c>
      <c r="AU1556" s="268">
        <v>0</v>
      </c>
      <c r="AV1556" s="268">
        <v>0.111111111111111</v>
      </c>
      <c r="AW1556" s="268">
        <v>0.0339366515837104</v>
      </c>
      <c r="AX1556" s="224"/>
      <c r="AY1556" s="222"/>
    </row>
    <row r="1557" ht="15" spans="1:51">
      <c r="A1557" s="220"/>
      <c r="B1557" s="224"/>
      <c r="C1557" s="283" t="s">
        <v>1455</v>
      </c>
      <c r="D1557" s="111" t="s">
        <v>25</v>
      </c>
      <c r="E1557" s="111" t="s">
        <v>1456</v>
      </c>
      <c r="F1557" s="290" t="s">
        <v>1598</v>
      </c>
      <c r="G1557" s="290" t="s">
        <v>1598</v>
      </c>
      <c r="H1557" s="290" t="s">
        <v>1598</v>
      </c>
      <c r="I1557" s="290" t="s">
        <v>1598</v>
      </c>
      <c r="J1557" s="259">
        <v>0.9</v>
      </c>
      <c r="K1557" s="260">
        <v>0.777777777777778</v>
      </c>
      <c r="L1557" s="260">
        <v>0.875</v>
      </c>
      <c r="M1557" s="261">
        <v>1</v>
      </c>
      <c r="N1557" s="261">
        <v>0.826086956521739</v>
      </c>
      <c r="O1557" s="262">
        <v>0.9</v>
      </c>
      <c r="P1557" s="263">
        <v>0.997858672376874</v>
      </c>
      <c r="Q1557" s="260">
        <v>1</v>
      </c>
      <c r="R1557" s="260">
        <v>0.997518610421836</v>
      </c>
      <c r="S1557" s="260">
        <v>0.994705599229905</v>
      </c>
      <c r="T1557" s="262">
        <v>0.9</v>
      </c>
      <c r="U1557" s="260">
        <v>0.756959314775161</v>
      </c>
      <c r="V1557" s="260">
        <v>0.857566765578635</v>
      </c>
      <c r="W1557" s="260">
        <v>0.867659222497932</v>
      </c>
      <c r="X1557" s="260">
        <v>0.86469864698647</v>
      </c>
      <c r="Y1557" s="262">
        <v>0.92</v>
      </c>
      <c r="Z1557" s="262" t="s">
        <v>33</v>
      </c>
      <c r="AA1557" s="262" t="s">
        <v>33</v>
      </c>
      <c r="AB1557" s="262" t="s">
        <v>33</v>
      </c>
      <c r="AC1557" s="262" t="s">
        <v>33</v>
      </c>
      <c r="AD1557" s="262">
        <v>0.92</v>
      </c>
      <c r="AE1557" s="260">
        <v>0</v>
      </c>
      <c r="AF1557" s="260">
        <v>0</v>
      </c>
      <c r="AG1557" s="260">
        <v>1</v>
      </c>
      <c r="AH1557" s="260">
        <v>0.0294117647058824</v>
      </c>
      <c r="AI1557" s="262">
        <v>0.92</v>
      </c>
      <c r="AJ1557" s="260">
        <v>0.865096359743041</v>
      </c>
      <c r="AK1557" s="260">
        <v>0.925925925925926</v>
      </c>
      <c r="AL1557" s="260">
        <v>0.953680727874276</v>
      </c>
      <c r="AM1557" s="260">
        <v>0.938170178714324</v>
      </c>
      <c r="AN1557" s="259">
        <v>0.99</v>
      </c>
      <c r="AO1557" s="264" t="s">
        <v>33</v>
      </c>
      <c r="AP1557" s="264">
        <v>1</v>
      </c>
      <c r="AQ1557" s="264" t="s">
        <v>33</v>
      </c>
      <c r="AR1557" s="265">
        <v>1</v>
      </c>
      <c r="AS1557" s="286">
        <v>0.110069253262963</v>
      </c>
      <c r="AT1557" s="267">
        <v>0</v>
      </c>
      <c r="AU1557" s="268">
        <v>0.285714285714286</v>
      </c>
      <c r="AV1557" s="268">
        <v>0</v>
      </c>
      <c r="AW1557" s="268">
        <v>0.0452261306532663</v>
      </c>
      <c r="AX1557" s="224"/>
      <c r="AY1557" s="222"/>
    </row>
    <row r="1558" ht="15" spans="1:51">
      <c r="A1558" s="220"/>
      <c r="B1558" s="224"/>
      <c r="C1558" s="283" t="s">
        <v>1455</v>
      </c>
      <c r="D1558" s="111" t="s">
        <v>25</v>
      </c>
      <c r="E1558" s="111" t="s">
        <v>1456</v>
      </c>
      <c r="F1558" s="290" t="s">
        <v>1599</v>
      </c>
      <c r="G1558" s="290" t="s">
        <v>1599</v>
      </c>
      <c r="H1558" s="290" t="s">
        <v>1599</v>
      </c>
      <c r="I1558" s="290" t="s">
        <v>1599</v>
      </c>
      <c r="J1558" s="259">
        <v>0.9</v>
      </c>
      <c r="K1558" s="260">
        <v>0.95</v>
      </c>
      <c r="L1558" s="260">
        <v>0.888888888888889</v>
      </c>
      <c r="M1558" s="261">
        <v>1</v>
      </c>
      <c r="N1558" s="261">
        <v>0.976905311778291</v>
      </c>
      <c r="O1558" s="262">
        <v>0.9</v>
      </c>
      <c r="P1558" s="263" t="s">
        <v>33</v>
      </c>
      <c r="Q1558" s="260" t="s">
        <v>33</v>
      </c>
      <c r="R1558" s="260" t="s">
        <v>33</v>
      </c>
      <c r="S1558" s="260">
        <v>0</v>
      </c>
      <c r="T1558" s="262">
        <v>0.9</v>
      </c>
      <c r="U1558" s="260" t="s">
        <v>33</v>
      </c>
      <c r="V1558" s="260" t="s">
        <v>33</v>
      </c>
      <c r="W1558" s="260" t="s">
        <v>33</v>
      </c>
      <c r="X1558" s="260">
        <v>0.75</v>
      </c>
      <c r="Y1558" s="262">
        <v>0.92</v>
      </c>
      <c r="Z1558" s="262" t="s">
        <v>33</v>
      </c>
      <c r="AA1558" s="262" t="s">
        <v>33</v>
      </c>
      <c r="AB1558" s="262" t="s">
        <v>33</v>
      </c>
      <c r="AC1558" s="262">
        <v>1</v>
      </c>
      <c r="AD1558" s="262">
        <v>0.92</v>
      </c>
      <c r="AE1558" s="260">
        <v>0</v>
      </c>
      <c r="AF1558" s="260">
        <v>0.888888888888889</v>
      </c>
      <c r="AG1558" s="260">
        <v>0.4</v>
      </c>
      <c r="AH1558" s="260">
        <v>0.300715990453461</v>
      </c>
      <c r="AI1558" s="262">
        <v>0.92</v>
      </c>
      <c r="AJ1558" s="260">
        <v>0.912897822445561</v>
      </c>
      <c r="AK1558" s="260">
        <v>0.933279742765273</v>
      </c>
      <c r="AL1558" s="260">
        <v>0.909438775510204</v>
      </c>
      <c r="AM1558" s="260">
        <v>0.952465243205369</v>
      </c>
      <c r="AN1558" s="259">
        <v>0.99</v>
      </c>
      <c r="AO1558" s="264">
        <v>1</v>
      </c>
      <c r="AP1558" s="264">
        <v>1</v>
      </c>
      <c r="AQ1558" s="264">
        <v>1</v>
      </c>
      <c r="AR1558" s="265">
        <v>1</v>
      </c>
      <c r="AS1558" s="286">
        <v>0.110069253262963</v>
      </c>
      <c r="AT1558" s="267">
        <v>0.230769230769231</v>
      </c>
      <c r="AU1558" s="268">
        <v>0</v>
      </c>
      <c r="AV1558" s="268">
        <v>0.0769230769230769</v>
      </c>
      <c r="AW1558" s="268">
        <v>0.0902777777777778</v>
      </c>
      <c r="AX1558" s="224"/>
      <c r="AY1558" s="222"/>
    </row>
    <row r="1559" ht="15" spans="1:51">
      <c r="A1559" s="220"/>
      <c r="B1559" s="224"/>
      <c r="C1559" s="283" t="s">
        <v>1455</v>
      </c>
      <c r="D1559" s="111" t="s">
        <v>25</v>
      </c>
      <c r="E1559" s="111" t="s">
        <v>1456</v>
      </c>
      <c r="F1559" s="290" t="s">
        <v>1600</v>
      </c>
      <c r="G1559" s="290" t="s">
        <v>1600</v>
      </c>
      <c r="H1559" s="290" t="s">
        <v>1600</v>
      </c>
      <c r="I1559" s="290" t="s">
        <v>1600</v>
      </c>
      <c r="J1559" s="259">
        <v>0.9</v>
      </c>
      <c r="K1559" s="260">
        <v>1</v>
      </c>
      <c r="L1559" s="260">
        <v>1</v>
      </c>
      <c r="M1559" s="261">
        <v>1</v>
      </c>
      <c r="N1559" s="261">
        <v>0.996515679442509</v>
      </c>
      <c r="O1559" s="262">
        <v>0.9</v>
      </c>
      <c r="P1559" s="263">
        <v>0.989356779268857</v>
      </c>
      <c r="Q1559" s="260">
        <v>0.989033942558747</v>
      </c>
      <c r="R1559" s="260">
        <v>0.948787061994609</v>
      </c>
      <c r="S1559" s="260">
        <v>0.970896262815566</v>
      </c>
      <c r="T1559" s="262">
        <v>0.9</v>
      </c>
      <c r="U1559" s="260">
        <v>0.957889865802869</v>
      </c>
      <c r="V1559" s="260">
        <v>0.95509138381201</v>
      </c>
      <c r="W1559" s="260">
        <v>0.922911051212938</v>
      </c>
      <c r="X1559" s="260">
        <v>0.936126116194466</v>
      </c>
      <c r="Y1559" s="262">
        <v>0.92</v>
      </c>
      <c r="Z1559" s="262" t="s">
        <v>33</v>
      </c>
      <c r="AA1559" s="262" t="s">
        <v>33</v>
      </c>
      <c r="AB1559" s="262" t="s">
        <v>33</v>
      </c>
      <c r="AC1559" s="262" t="s">
        <v>33</v>
      </c>
      <c r="AD1559" s="262">
        <v>0.92</v>
      </c>
      <c r="AE1559" s="260">
        <v>0.6</v>
      </c>
      <c r="AF1559" s="260">
        <v>0</v>
      </c>
      <c r="AG1559" s="260">
        <v>0.956521739130435</v>
      </c>
      <c r="AH1559" s="260">
        <v>0.756410256410256</v>
      </c>
      <c r="AI1559" s="262">
        <v>0.92</v>
      </c>
      <c r="AJ1559" s="260">
        <v>0.972247918593895</v>
      </c>
      <c r="AK1559" s="260">
        <v>0.980699008868023</v>
      </c>
      <c r="AL1559" s="260">
        <v>0.97092084006462</v>
      </c>
      <c r="AM1559" s="260">
        <v>0.970520294797052</v>
      </c>
      <c r="AN1559" s="259">
        <v>0.99</v>
      </c>
      <c r="AO1559" s="264">
        <v>1</v>
      </c>
      <c r="AP1559" s="264">
        <v>1</v>
      </c>
      <c r="AQ1559" s="264">
        <v>1</v>
      </c>
      <c r="AR1559" s="265">
        <v>1</v>
      </c>
      <c r="AS1559" s="286">
        <v>0.110069253262963</v>
      </c>
      <c r="AT1559" s="267">
        <v>0.0625</v>
      </c>
      <c r="AU1559" s="268">
        <v>0</v>
      </c>
      <c r="AV1559" s="268">
        <v>0</v>
      </c>
      <c r="AW1559" s="268">
        <v>0.0371428571428571</v>
      </c>
      <c r="AX1559" s="224"/>
      <c r="AY1559" s="222"/>
    </row>
    <row r="1560" ht="15" spans="1:51">
      <c r="A1560" s="220"/>
      <c r="B1560" s="224"/>
      <c r="C1560" s="283" t="s">
        <v>1455</v>
      </c>
      <c r="D1560" s="111" t="s">
        <v>25</v>
      </c>
      <c r="E1560" s="111" t="s">
        <v>1456</v>
      </c>
      <c r="F1560" s="290" t="s">
        <v>1601</v>
      </c>
      <c r="G1560" s="290" t="s">
        <v>1601</v>
      </c>
      <c r="H1560" s="290" t="s">
        <v>1601</v>
      </c>
      <c r="I1560" s="290" t="s">
        <v>1601</v>
      </c>
      <c r="J1560" s="259">
        <v>0.9</v>
      </c>
      <c r="K1560" s="260">
        <v>1</v>
      </c>
      <c r="L1560" s="260">
        <v>1</v>
      </c>
      <c r="M1560" s="261">
        <v>1</v>
      </c>
      <c r="N1560" s="261">
        <v>0.975609756097561</v>
      </c>
      <c r="O1560" s="262">
        <v>0.9</v>
      </c>
      <c r="P1560" s="263">
        <v>0.981823599523242</v>
      </c>
      <c r="Q1560" s="260">
        <v>0.994674887892377</v>
      </c>
      <c r="R1560" s="260">
        <v>0.994326241134752</v>
      </c>
      <c r="S1560" s="260">
        <v>0.993656862319155</v>
      </c>
      <c r="T1560" s="262">
        <v>0.9</v>
      </c>
      <c r="U1560" s="260">
        <v>0.865017878426698</v>
      </c>
      <c r="V1560" s="260">
        <v>0.935257847533632</v>
      </c>
      <c r="W1560" s="260">
        <v>0.884397163120567</v>
      </c>
      <c r="X1560" s="260">
        <v>0.917756440891515</v>
      </c>
      <c r="Y1560" s="262">
        <v>0.92</v>
      </c>
      <c r="Z1560" s="262" t="s">
        <v>33</v>
      </c>
      <c r="AA1560" s="262" t="s">
        <v>33</v>
      </c>
      <c r="AB1560" s="262" t="s">
        <v>33</v>
      </c>
      <c r="AC1560" s="262" t="s">
        <v>33</v>
      </c>
      <c r="AD1560" s="262">
        <v>0.92</v>
      </c>
      <c r="AE1560" s="260">
        <v>0.461538461538462</v>
      </c>
      <c r="AF1560" s="260">
        <v>0.833333333333333</v>
      </c>
      <c r="AG1560" s="260">
        <v>0.0526315789473684</v>
      </c>
      <c r="AH1560" s="260">
        <v>0.591973244147157</v>
      </c>
      <c r="AI1560" s="262">
        <v>0.92</v>
      </c>
      <c r="AJ1560" s="260">
        <v>0.948748510131109</v>
      </c>
      <c r="AK1560" s="260">
        <v>0.973094170403587</v>
      </c>
      <c r="AL1560" s="260">
        <v>0.978250591016548</v>
      </c>
      <c r="AM1560" s="260">
        <v>0.97510535691011</v>
      </c>
      <c r="AN1560" s="259">
        <v>0.99</v>
      </c>
      <c r="AO1560" s="264">
        <v>1</v>
      </c>
      <c r="AP1560" s="264">
        <v>1</v>
      </c>
      <c r="AQ1560" s="264">
        <v>1</v>
      </c>
      <c r="AR1560" s="265">
        <v>1</v>
      </c>
      <c r="AS1560" s="286">
        <v>0.110069253262963</v>
      </c>
      <c r="AT1560" s="267">
        <v>0</v>
      </c>
      <c r="AU1560" s="268">
        <v>0</v>
      </c>
      <c r="AV1560" s="268">
        <v>0</v>
      </c>
      <c r="AW1560" s="268">
        <v>0.0657894736842105</v>
      </c>
      <c r="AX1560" s="224"/>
      <c r="AY1560" s="222"/>
    </row>
    <row r="1561" ht="15" spans="1:51">
      <c r="A1561" s="220"/>
      <c r="B1561" s="224"/>
      <c r="C1561" s="283" t="s">
        <v>1455</v>
      </c>
      <c r="D1561" s="111" t="s">
        <v>25</v>
      </c>
      <c r="E1561" s="111" t="s">
        <v>1456</v>
      </c>
      <c r="F1561" s="290" t="s">
        <v>1602</v>
      </c>
      <c r="G1561" s="290" t="s">
        <v>1602</v>
      </c>
      <c r="H1561" s="290" t="s">
        <v>1602</v>
      </c>
      <c r="I1561" s="290" t="s">
        <v>1602</v>
      </c>
      <c r="J1561" s="259">
        <v>0.9</v>
      </c>
      <c r="K1561" s="260">
        <v>0.954545454545455</v>
      </c>
      <c r="L1561" s="260">
        <v>0.96</v>
      </c>
      <c r="M1561" s="261">
        <v>0.961538461538462</v>
      </c>
      <c r="N1561" s="261">
        <v>0.945205479452055</v>
      </c>
      <c r="O1561" s="262">
        <v>0.9</v>
      </c>
      <c r="P1561" s="263">
        <v>0.859848484848485</v>
      </c>
      <c r="Q1561" s="260">
        <v>0.866141732283465</v>
      </c>
      <c r="R1561" s="260">
        <v>0.869698294709226</v>
      </c>
      <c r="S1561" s="260">
        <v>0.873737038756605</v>
      </c>
      <c r="T1561" s="262">
        <v>0.9</v>
      </c>
      <c r="U1561" s="260">
        <v>0.713541666666667</v>
      </c>
      <c r="V1561" s="260">
        <v>0.737095363079615</v>
      </c>
      <c r="W1561" s="260">
        <v>0.777874945343244</v>
      </c>
      <c r="X1561" s="260">
        <v>0.746855033052552</v>
      </c>
      <c r="Y1561" s="262">
        <v>0.92</v>
      </c>
      <c r="Z1561" s="262" t="s">
        <v>33</v>
      </c>
      <c r="AA1561" s="262" t="s">
        <v>33</v>
      </c>
      <c r="AB1561" s="262" t="s">
        <v>33</v>
      </c>
      <c r="AC1561" s="262" t="s">
        <v>33</v>
      </c>
      <c r="AD1561" s="262">
        <v>0.92</v>
      </c>
      <c r="AE1561" s="260">
        <v>0.975069252077562</v>
      </c>
      <c r="AF1561" s="260">
        <v>0.891743119266055</v>
      </c>
      <c r="AG1561" s="260">
        <v>1</v>
      </c>
      <c r="AH1561" s="260">
        <v>0.927379296642162</v>
      </c>
      <c r="AI1561" s="262">
        <v>0.92</v>
      </c>
      <c r="AJ1561" s="260">
        <v>0.851799242424242</v>
      </c>
      <c r="AK1561" s="260">
        <v>0.86920384951881</v>
      </c>
      <c r="AL1561" s="260">
        <v>0.912986445124617</v>
      </c>
      <c r="AM1561" s="260">
        <v>0.873582277641441</v>
      </c>
      <c r="AN1561" s="259">
        <v>0.99</v>
      </c>
      <c r="AO1561" s="264">
        <v>1</v>
      </c>
      <c r="AP1561" s="264">
        <v>1</v>
      </c>
      <c r="AQ1561" s="264">
        <v>1</v>
      </c>
      <c r="AR1561" s="265">
        <v>1</v>
      </c>
      <c r="AS1561" s="286">
        <v>0.110069253262963</v>
      </c>
      <c r="AT1561" s="267">
        <v>0.0571428571428571</v>
      </c>
      <c r="AU1561" s="268">
        <v>0.0857142857142857</v>
      </c>
      <c r="AV1561" s="268">
        <v>0.0555555555555556</v>
      </c>
      <c r="AW1561" s="268">
        <v>0.072632944228275</v>
      </c>
      <c r="AX1561" s="224"/>
      <c r="AY1561" s="222"/>
    </row>
    <row r="1562" ht="15" spans="1:51">
      <c r="A1562" s="220"/>
      <c r="B1562" s="224"/>
      <c r="C1562" s="283" t="s">
        <v>1455</v>
      </c>
      <c r="D1562" s="111" t="s">
        <v>25</v>
      </c>
      <c r="E1562" s="111" t="s">
        <v>1456</v>
      </c>
      <c r="F1562" s="290" t="s">
        <v>1603</v>
      </c>
      <c r="G1562" s="290" t="s">
        <v>1603</v>
      </c>
      <c r="H1562" s="290" t="s">
        <v>1603</v>
      </c>
      <c r="I1562" s="290" t="s">
        <v>1603</v>
      </c>
      <c r="J1562" s="259">
        <v>0.9</v>
      </c>
      <c r="K1562" s="260">
        <v>0.918918918918919</v>
      </c>
      <c r="L1562" s="260">
        <v>0.9</v>
      </c>
      <c r="M1562" s="261">
        <v>0.945945945945946</v>
      </c>
      <c r="N1562" s="261">
        <v>0.897526501766785</v>
      </c>
      <c r="O1562" s="262">
        <v>0.9</v>
      </c>
      <c r="P1562" s="263">
        <v>0</v>
      </c>
      <c r="Q1562" s="260" t="s">
        <v>33</v>
      </c>
      <c r="R1562" s="260" t="s">
        <v>33</v>
      </c>
      <c r="S1562" s="260">
        <v>0</v>
      </c>
      <c r="T1562" s="262">
        <v>0.9</v>
      </c>
      <c r="U1562" s="260">
        <v>0</v>
      </c>
      <c r="V1562" s="260" t="s">
        <v>33</v>
      </c>
      <c r="W1562" s="260" t="s">
        <v>33</v>
      </c>
      <c r="X1562" s="260">
        <v>0</v>
      </c>
      <c r="Y1562" s="262">
        <v>0.92</v>
      </c>
      <c r="Z1562" s="262" t="s">
        <v>33</v>
      </c>
      <c r="AA1562" s="262" t="s">
        <v>33</v>
      </c>
      <c r="AB1562" s="262" t="s">
        <v>33</v>
      </c>
      <c r="AC1562" s="262" t="s">
        <v>33</v>
      </c>
      <c r="AD1562" s="262">
        <v>0.92</v>
      </c>
      <c r="AE1562" s="260">
        <v>0.6</v>
      </c>
      <c r="AF1562" s="260">
        <v>0.25</v>
      </c>
      <c r="AG1562" s="260">
        <v>0.125</v>
      </c>
      <c r="AH1562" s="260">
        <v>0.535</v>
      </c>
      <c r="AI1562" s="262">
        <v>0.92</v>
      </c>
      <c r="AJ1562" s="260">
        <v>0.871681415929204</v>
      </c>
      <c r="AK1562" s="260">
        <v>0.8801261829653</v>
      </c>
      <c r="AL1562" s="260">
        <v>0.896373056994819</v>
      </c>
      <c r="AM1562" s="260">
        <v>0.909479229701349</v>
      </c>
      <c r="AN1562" s="259">
        <v>0.99</v>
      </c>
      <c r="AO1562" s="264" t="s">
        <v>33</v>
      </c>
      <c r="AP1562" s="264" t="s">
        <v>33</v>
      </c>
      <c r="AQ1562" s="264" t="s">
        <v>33</v>
      </c>
      <c r="AR1562" s="265">
        <v>1</v>
      </c>
      <c r="AS1562" s="286">
        <v>0.110069253262963</v>
      </c>
      <c r="AT1562" s="267">
        <v>0.0526315789473684</v>
      </c>
      <c r="AU1562" s="268">
        <v>-0.04</v>
      </c>
      <c r="AV1562" s="268">
        <v>0</v>
      </c>
      <c r="AW1562" s="268">
        <v>0.0671140939597315</v>
      </c>
      <c r="AX1562" s="224"/>
      <c r="AY1562" s="222"/>
    </row>
    <row r="1563" ht="15" spans="1:51">
      <c r="A1563" s="220"/>
      <c r="B1563" s="224"/>
      <c r="C1563" s="283" t="s">
        <v>1455</v>
      </c>
      <c r="D1563" s="111" t="s">
        <v>25</v>
      </c>
      <c r="E1563" s="111" t="s">
        <v>1456</v>
      </c>
      <c r="F1563" s="290" t="s">
        <v>1604</v>
      </c>
      <c r="G1563" s="290" t="s">
        <v>1604</v>
      </c>
      <c r="H1563" s="290" t="s">
        <v>1604</v>
      </c>
      <c r="I1563" s="290" t="s">
        <v>1604</v>
      </c>
      <c r="J1563" s="259">
        <v>0.9</v>
      </c>
      <c r="K1563" s="260">
        <v>0.875</v>
      </c>
      <c r="L1563" s="260">
        <v>1</v>
      </c>
      <c r="M1563" s="261">
        <v>1</v>
      </c>
      <c r="N1563" s="261">
        <v>0.987220447284345</v>
      </c>
      <c r="O1563" s="262">
        <v>0.9</v>
      </c>
      <c r="P1563" s="263">
        <v>1</v>
      </c>
      <c r="Q1563" s="260">
        <v>1</v>
      </c>
      <c r="R1563" s="260">
        <v>1</v>
      </c>
      <c r="S1563" s="260">
        <v>0.99317675454883</v>
      </c>
      <c r="T1563" s="262">
        <v>0.9</v>
      </c>
      <c r="U1563" s="260">
        <v>0.975280898876404</v>
      </c>
      <c r="V1563" s="260">
        <v>0.982324949014276</v>
      </c>
      <c r="W1563" s="260">
        <v>0.992857142857143</v>
      </c>
      <c r="X1563" s="260">
        <v>0.981108429261047</v>
      </c>
      <c r="Y1563" s="262">
        <v>0.92</v>
      </c>
      <c r="Z1563" s="262" t="s">
        <v>33</v>
      </c>
      <c r="AA1563" s="262" t="s">
        <v>33</v>
      </c>
      <c r="AB1563" s="262" t="s">
        <v>33</v>
      </c>
      <c r="AC1563" s="262" t="s">
        <v>33</v>
      </c>
      <c r="AD1563" s="262">
        <v>0.92</v>
      </c>
      <c r="AE1563" s="260">
        <v>0</v>
      </c>
      <c r="AF1563" s="260">
        <v>0</v>
      </c>
      <c r="AG1563" s="260">
        <v>0</v>
      </c>
      <c r="AH1563" s="260">
        <v>0.0153846153846154</v>
      </c>
      <c r="AI1563" s="262">
        <v>0.92</v>
      </c>
      <c r="AJ1563" s="260">
        <v>0.98876404494382</v>
      </c>
      <c r="AK1563" s="260">
        <v>0.984364377974167</v>
      </c>
      <c r="AL1563" s="260">
        <v>0.988151658767773</v>
      </c>
      <c r="AM1563" s="260">
        <v>0.988539878439196</v>
      </c>
      <c r="AN1563" s="259">
        <v>0.99</v>
      </c>
      <c r="AO1563" s="264" t="s">
        <v>33</v>
      </c>
      <c r="AP1563" s="264" t="s">
        <v>33</v>
      </c>
      <c r="AQ1563" s="264" t="s">
        <v>33</v>
      </c>
      <c r="AR1563" s="265" t="s">
        <v>33</v>
      </c>
      <c r="AS1563" s="286">
        <v>0.110069253262963</v>
      </c>
      <c r="AT1563" s="267">
        <v>0.2</v>
      </c>
      <c r="AU1563" s="268">
        <v>0.0588235294117647</v>
      </c>
      <c r="AV1563" s="268">
        <v>0.0526315789473684</v>
      </c>
      <c r="AW1563" s="268">
        <v>0.0618556701030928</v>
      </c>
      <c r="AX1563" s="224"/>
      <c r="AY1563" s="222"/>
    </row>
    <row r="1564" ht="15" spans="1:51">
      <c r="A1564" s="220"/>
      <c r="B1564" s="224"/>
      <c r="C1564" s="283" t="s">
        <v>1455</v>
      </c>
      <c r="D1564" s="111" t="s">
        <v>25</v>
      </c>
      <c r="E1564" s="111" t="s">
        <v>1456</v>
      </c>
      <c r="F1564" s="290" t="s">
        <v>1605</v>
      </c>
      <c r="G1564" s="290" t="s">
        <v>1605</v>
      </c>
      <c r="H1564" s="290" t="s">
        <v>1605</v>
      </c>
      <c r="I1564" s="290" t="s">
        <v>1605</v>
      </c>
      <c r="J1564" s="259">
        <v>0.9</v>
      </c>
      <c r="K1564" s="260">
        <v>1</v>
      </c>
      <c r="L1564" s="260">
        <v>0.897435897435897</v>
      </c>
      <c r="M1564" s="261">
        <v>0.973684210526316</v>
      </c>
      <c r="N1564" s="261">
        <v>0.949766355140187</v>
      </c>
      <c r="O1564" s="262">
        <v>0.9</v>
      </c>
      <c r="P1564" s="263">
        <v>0.996287128712871</v>
      </c>
      <c r="Q1564" s="260">
        <v>0.997130559540889</v>
      </c>
      <c r="R1564" s="260">
        <v>0.977978957670663</v>
      </c>
      <c r="S1564" s="260">
        <v>0.994083947489636</v>
      </c>
      <c r="T1564" s="262">
        <v>0.9</v>
      </c>
      <c r="U1564" s="260">
        <v>0.951113861386139</v>
      </c>
      <c r="V1564" s="260">
        <v>0.962123385939742</v>
      </c>
      <c r="W1564" s="260">
        <v>0.926596525568877</v>
      </c>
      <c r="X1564" s="260">
        <v>0.951620796867803</v>
      </c>
      <c r="Y1564" s="262">
        <v>0.92</v>
      </c>
      <c r="Z1564" s="262" t="s">
        <v>33</v>
      </c>
      <c r="AA1564" s="262" t="s">
        <v>33</v>
      </c>
      <c r="AB1564" s="262" t="s">
        <v>33</v>
      </c>
      <c r="AC1564" s="262" t="s">
        <v>33</v>
      </c>
      <c r="AD1564" s="262">
        <v>0.92</v>
      </c>
      <c r="AE1564" s="260">
        <v>0.986666666666667</v>
      </c>
      <c r="AF1564" s="260">
        <v>0.76</v>
      </c>
      <c r="AG1564" s="260">
        <v>1</v>
      </c>
      <c r="AH1564" s="260">
        <v>0.967091295116773</v>
      </c>
      <c r="AI1564" s="262">
        <v>0.92</v>
      </c>
      <c r="AJ1564" s="260">
        <v>0.968131188118812</v>
      </c>
      <c r="AK1564" s="260">
        <v>0.982783357245337</v>
      </c>
      <c r="AL1564" s="260">
        <v>0.98434059212136</v>
      </c>
      <c r="AM1564" s="260">
        <v>0.982366996775679</v>
      </c>
      <c r="AN1564" s="259">
        <v>0.99</v>
      </c>
      <c r="AO1564" s="264">
        <v>1</v>
      </c>
      <c r="AP1564" s="264">
        <v>1</v>
      </c>
      <c r="AQ1564" s="264">
        <v>1</v>
      </c>
      <c r="AR1564" s="265">
        <v>1</v>
      </c>
      <c r="AS1564" s="286">
        <v>0.110069253262963</v>
      </c>
      <c r="AT1564" s="267">
        <v>0.111111111111111</v>
      </c>
      <c r="AU1564" s="268">
        <v>0</v>
      </c>
      <c r="AV1564" s="268">
        <v>0.1875</v>
      </c>
      <c r="AW1564" s="268">
        <v>0.0580110497237569</v>
      </c>
      <c r="AX1564" s="224"/>
      <c r="AY1564" s="222"/>
    </row>
    <row r="1565" ht="15" spans="1:51">
      <c r="A1565" s="220"/>
      <c r="B1565" s="224"/>
      <c r="C1565" s="283" t="s">
        <v>1455</v>
      </c>
      <c r="D1565" s="111" t="s">
        <v>25</v>
      </c>
      <c r="E1565" s="111" t="s">
        <v>1456</v>
      </c>
      <c r="F1565" s="290" t="s">
        <v>1606</v>
      </c>
      <c r="G1565" s="290" t="s">
        <v>1606</v>
      </c>
      <c r="H1565" s="290" t="s">
        <v>1606</v>
      </c>
      <c r="I1565" s="290" t="s">
        <v>1606</v>
      </c>
      <c r="J1565" s="259">
        <v>0.9</v>
      </c>
      <c r="K1565" s="260">
        <v>0.875</v>
      </c>
      <c r="L1565" s="260">
        <v>0.909090909090909</v>
      </c>
      <c r="M1565" s="261">
        <v>0.733333333333333</v>
      </c>
      <c r="N1565" s="261">
        <v>0.750769230769231</v>
      </c>
      <c r="O1565" s="262">
        <v>0.9</v>
      </c>
      <c r="P1565" s="263" t="s">
        <v>33</v>
      </c>
      <c r="Q1565" s="260" t="s">
        <v>33</v>
      </c>
      <c r="R1565" s="260" t="s">
        <v>33</v>
      </c>
      <c r="S1565" s="260" t="s">
        <v>33</v>
      </c>
      <c r="T1565" s="262">
        <v>0.9</v>
      </c>
      <c r="U1565" s="260" t="s">
        <v>33</v>
      </c>
      <c r="V1565" s="260" t="s">
        <v>33</v>
      </c>
      <c r="W1565" s="260" t="s">
        <v>33</v>
      </c>
      <c r="X1565" s="260" t="s">
        <v>33</v>
      </c>
      <c r="Y1565" s="262">
        <v>0.92</v>
      </c>
      <c r="Z1565" s="262" t="s">
        <v>33</v>
      </c>
      <c r="AA1565" s="262" t="s">
        <v>33</v>
      </c>
      <c r="AB1565" s="262" t="s">
        <v>33</v>
      </c>
      <c r="AC1565" s="262" t="s">
        <v>33</v>
      </c>
      <c r="AD1565" s="262">
        <v>0.92</v>
      </c>
      <c r="AE1565" s="260">
        <v>0.111111111111111</v>
      </c>
      <c r="AF1565" s="260">
        <v>0</v>
      </c>
      <c r="AG1565" s="260">
        <v>0</v>
      </c>
      <c r="AH1565" s="260">
        <v>0.126506024096386</v>
      </c>
      <c r="AI1565" s="262">
        <v>0.92</v>
      </c>
      <c r="AJ1565" s="260">
        <v>0.728426395939086</v>
      </c>
      <c r="AK1565" s="260">
        <v>0.56929347826087</v>
      </c>
      <c r="AL1565" s="260">
        <v>0.746443514644351</v>
      </c>
      <c r="AM1565" s="260">
        <v>0.719814465864618</v>
      </c>
      <c r="AN1565" s="259">
        <v>0.99</v>
      </c>
      <c r="AO1565" s="264" t="s">
        <v>33</v>
      </c>
      <c r="AP1565" s="264" t="s">
        <v>33</v>
      </c>
      <c r="AQ1565" s="264" t="s">
        <v>33</v>
      </c>
      <c r="AR1565" s="265" t="s">
        <v>33</v>
      </c>
      <c r="AS1565" s="286">
        <v>0.110069253262963</v>
      </c>
      <c r="AT1565" s="267">
        <v>0.428571428571429</v>
      </c>
      <c r="AU1565" s="268">
        <v>0</v>
      </c>
      <c r="AV1565" s="268">
        <v>0.105263157894737</v>
      </c>
      <c r="AW1565" s="268">
        <v>0.0895522388059701</v>
      </c>
      <c r="AX1565" s="224"/>
      <c r="AY1565" s="222"/>
    </row>
    <row r="1566" ht="15" spans="1:51">
      <c r="A1566" s="220"/>
      <c r="B1566" s="224"/>
      <c r="C1566" s="283" t="s">
        <v>1455</v>
      </c>
      <c r="D1566" s="111" t="s">
        <v>25</v>
      </c>
      <c r="E1566" s="111" t="s">
        <v>1456</v>
      </c>
      <c r="F1566" s="290" t="s">
        <v>1607</v>
      </c>
      <c r="G1566" s="290" t="s">
        <v>1607</v>
      </c>
      <c r="H1566" s="290" t="s">
        <v>1607</v>
      </c>
      <c r="I1566" s="290" t="s">
        <v>1607</v>
      </c>
      <c r="J1566" s="259">
        <v>0.9</v>
      </c>
      <c r="K1566" s="260">
        <v>0.666666666666667</v>
      </c>
      <c r="L1566" s="260">
        <v>0.75</v>
      </c>
      <c r="M1566" s="261">
        <v>0.789473684210526</v>
      </c>
      <c r="N1566" s="261">
        <v>0.742647058823529</v>
      </c>
      <c r="O1566" s="262">
        <v>0.9</v>
      </c>
      <c r="P1566" s="263" t="s">
        <v>33</v>
      </c>
      <c r="Q1566" s="260" t="s">
        <v>33</v>
      </c>
      <c r="R1566" s="260" t="s">
        <v>33</v>
      </c>
      <c r="S1566" s="260">
        <v>0.5</v>
      </c>
      <c r="T1566" s="262">
        <v>0.9</v>
      </c>
      <c r="U1566" s="260" t="s">
        <v>33</v>
      </c>
      <c r="V1566" s="260" t="s">
        <v>33</v>
      </c>
      <c r="W1566" s="260" t="s">
        <v>33</v>
      </c>
      <c r="X1566" s="260">
        <v>1</v>
      </c>
      <c r="Y1566" s="262">
        <v>0.92</v>
      </c>
      <c r="Z1566" s="262" t="s">
        <v>33</v>
      </c>
      <c r="AA1566" s="262" t="s">
        <v>33</v>
      </c>
      <c r="AB1566" s="262" t="s">
        <v>33</v>
      </c>
      <c r="AC1566" s="262" t="s">
        <v>33</v>
      </c>
      <c r="AD1566" s="262">
        <v>0.92</v>
      </c>
      <c r="AE1566" s="260">
        <v>0</v>
      </c>
      <c r="AF1566" s="260">
        <v>0</v>
      </c>
      <c r="AG1566" s="260">
        <v>0</v>
      </c>
      <c r="AH1566" s="260">
        <v>0.101851851851852</v>
      </c>
      <c r="AI1566" s="262">
        <v>0.92</v>
      </c>
      <c r="AJ1566" s="260">
        <v>0.924486396446419</v>
      </c>
      <c r="AK1566" s="260">
        <v>0.958785249457701</v>
      </c>
      <c r="AL1566" s="260">
        <v>0.971739130434783</v>
      </c>
      <c r="AM1566" s="260">
        <v>0.9390625</v>
      </c>
      <c r="AN1566" s="259">
        <v>0.99</v>
      </c>
      <c r="AO1566" s="264">
        <v>1</v>
      </c>
      <c r="AP1566" s="264" t="s">
        <v>33</v>
      </c>
      <c r="AQ1566" s="264" t="s">
        <v>33</v>
      </c>
      <c r="AR1566" s="265">
        <v>1</v>
      </c>
      <c r="AS1566" s="286">
        <v>0.110069253262963</v>
      </c>
      <c r="AT1566" s="267">
        <v>0</v>
      </c>
      <c r="AU1566" s="268">
        <v>0.0952380952380952</v>
      </c>
      <c r="AV1566" s="268">
        <v>0.115384615384615</v>
      </c>
      <c r="AW1566" s="268">
        <v>0.0716783216783217</v>
      </c>
      <c r="AX1566" s="224"/>
      <c r="AY1566" s="222"/>
    </row>
    <row r="1567" ht="15" spans="1:51">
      <c r="A1567" s="220"/>
      <c r="B1567" s="224"/>
      <c r="C1567" s="283" t="s">
        <v>1455</v>
      </c>
      <c r="D1567" s="111" t="s">
        <v>25</v>
      </c>
      <c r="E1567" s="111" t="s">
        <v>1456</v>
      </c>
      <c r="F1567" s="290" t="s">
        <v>1608</v>
      </c>
      <c r="G1567" s="290" t="s">
        <v>1608</v>
      </c>
      <c r="H1567" s="290" t="s">
        <v>1608</v>
      </c>
      <c r="I1567" s="290" t="s">
        <v>1608</v>
      </c>
      <c r="J1567" s="259">
        <v>0.9</v>
      </c>
      <c r="K1567" s="260">
        <v>0.357142857142857</v>
      </c>
      <c r="L1567" s="260">
        <v>0.636363636363636</v>
      </c>
      <c r="M1567" s="261">
        <v>0.416666666666667</v>
      </c>
      <c r="N1567" s="261">
        <v>0.474885844748858</v>
      </c>
      <c r="O1567" s="262">
        <v>0.9</v>
      </c>
      <c r="P1567" s="263" t="s">
        <v>33</v>
      </c>
      <c r="Q1567" s="260" t="s">
        <v>33</v>
      </c>
      <c r="R1567" s="260" t="s">
        <v>33</v>
      </c>
      <c r="S1567" s="260">
        <v>0.333333333333333</v>
      </c>
      <c r="T1567" s="262">
        <v>0.9</v>
      </c>
      <c r="U1567" s="260" t="s">
        <v>33</v>
      </c>
      <c r="V1567" s="260" t="s">
        <v>33</v>
      </c>
      <c r="W1567" s="260" t="s">
        <v>33</v>
      </c>
      <c r="X1567" s="260">
        <v>0.5</v>
      </c>
      <c r="Y1567" s="262">
        <v>0.92</v>
      </c>
      <c r="Z1567" s="262" t="s">
        <v>33</v>
      </c>
      <c r="AA1567" s="262" t="s">
        <v>33</v>
      </c>
      <c r="AB1567" s="262" t="s">
        <v>33</v>
      </c>
      <c r="AC1567" s="262" t="s">
        <v>33</v>
      </c>
      <c r="AD1567" s="262">
        <v>0.92</v>
      </c>
      <c r="AE1567" s="260">
        <v>0.222222222222222</v>
      </c>
      <c r="AF1567" s="260">
        <v>0.375</v>
      </c>
      <c r="AG1567" s="260">
        <v>0.333333333333333</v>
      </c>
      <c r="AH1567" s="260">
        <v>0.121495327102804</v>
      </c>
      <c r="AI1567" s="262">
        <v>0.92</v>
      </c>
      <c r="AJ1567" s="260">
        <v>0.952853598014888</v>
      </c>
      <c r="AK1567" s="260">
        <v>0.929797191887676</v>
      </c>
      <c r="AL1567" s="260">
        <v>0.93030303030303</v>
      </c>
      <c r="AM1567" s="260">
        <v>0.922346533195937</v>
      </c>
      <c r="AN1567" s="259">
        <v>0.99</v>
      </c>
      <c r="AO1567" s="264" t="s">
        <v>33</v>
      </c>
      <c r="AP1567" s="264" t="s">
        <v>33</v>
      </c>
      <c r="AQ1567" s="264">
        <v>1</v>
      </c>
      <c r="AR1567" s="265">
        <v>1</v>
      </c>
      <c r="AS1567" s="286">
        <v>0.110069253262963</v>
      </c>
      <c r="AT1567" s="267">
        <v>0.125</v>
      </c>
      <c r="AU1567" s="268">
        <v>0</v>
      </c>
      <c r="AV1567" s="268">
        <v>0.142857142857143</v>
      </c>
      <c r="AW1567" s="268">
        <v>0.0864197530864197</v>
      </c>
      <c r="AX1567" s="224"/>
      <c r="AY1567" s="222"/>
    </row>
    <row r="1568" ht="15" spans="1:51">
      <c r="A1568" s="220"/>
      <c r="B1568" s="224"/>
      <c r="C1568" s="283" t="s">
        <v>1455</v>
      </c>
      <c r="D1568" s="111" t="s">
        <v>25</v>
      </c>
      <c r="E1568" s="111" t="s">
        <v>1456</v>
      </c>
      <c r="F1568" s="290" t="s">
        <v>1609</v>
      </c>
      <c r="G1568" s="290" t="s">
        <v>1609</v>
      </c>
      <c r="H1568" s="290" t="s">
        <v>1609</v>
      </c>
      <c r="I1568" s="290" t="s">
        <v>1609</v>
      </c>
      <c r="J1568" s="259">
        <v>0.9</v>
      </c>
      <c r="K1568" s="260">
        <v>0.857142857142857</v>
      </c>
      <c r="L1568" s="260">
        <v>1</v>
      </c>
      <c r="M1568" s="261">
        <v>0.928571428571429</v>
      </c>
      <c r="N1568" s="261">
        <v>0.888888888888889</v>
      </c>
      <c r="O1568" s="262">
        <v>0.9</v>
      </c>
      <c r="P1568" s="263" t="s">
        <v>33</v>
      </c>
      <c r="Q1568" s="260" t="s">
        <v>33</v>
      </c>
      <c r="R1568" s="260" t="s">
        <v>33</v>
      </c>
      <c r="S1568" s="260">
        <v>0</v>
      </c>
      <c r="T1568" s="262">
        <v>0.9</v>
      </c>
      <c r="U1568" s="260" t="s">
        <v>33</v>
      </c>
      <c r="V1568" s="260" t="s">
        <v>33</v>
      </c>
      <c r="W1568" s="260" t="s">
        <v>33</v>
      </c>
      <c r="X1568" s="260">
        <v>1</v>
      </c>
      <c r="Y1568" s="262">
        <v>0.92</v>
      </c>
      <c r="Z1568" s="262" t="s">
        <v>33</v>
      </c>
      <c r="AA1568" s="262">
        <v>1</v>
      </c>
      <c r="AB1568" s="262" t="s">
        <v>33</v>
      </c>
      <c r="AC1568" s="262">
        <v>1</v>
      </c>
      <c r="AD1568" s="262">
        <v>0.92</v>
      </c>
      <c r="AE1568" s="260">
        <v>0.8</v>
      </c>
      <c r="AF1568" s="260">
        <v>1</v>
      </c>
      <c r="AG1568" s="260">
        <v>1</v>
      </c>
      <c r="AH1568" s="260">
        <v>0.592592592592593</v>
      </c>
      <c r="AI1568" s="262">
        <v>0.92</v>
      </c>
      <c r="AJ1568" s="260">
        <v>0.877742946708464</v>
      </c>
      <c r="AK1568" s="260">
        <v>0.91747146619842</v>
      </c>
      <c r="AL1568" s="260">
        <v>0.931924882629108</v>
      </c>
      <c r="AM1568" s="260">
        <v>0.939479072425123</v>
      </c>
      <c r="AN1568" s="259">
        <v>0.99</v>
      </c>
      <c r="AO1568" s="264" t="s">
        <v>33</v>
      </c>
      <c r="AP1568" s="264" t="s">
        <v>33</v>
      </c>
      <c r="AQ1568" s="264" t="s">
        <v>33</v>
      </c>
      <c r="AR1568" s="265">
        <v>1</v>
      </c>
      <c r="AS1568" s="286">
        <v>0.110069253262963</v>
      </c>
      <c r="AT1568" s="267">
        <v>-0.0769230769230769</v>
      </c>
      <c r="AU1568" s="268">
        <v>0.208333333333333</v>
      </c>
      <c r="AV1568" s="268">
        <v>0.027027027027027</v>
      </c>
      <c r="AW1568" s="268">
        <v>0.0673316708229426</v>
      </c>
      <c r="AX1568" s="224"/>
      <c r="AY1568" s="222"/>
    </row>
    <row r="1569" ht="15" spans="1:51">
      <c r="A1569" s="220"/>
      <c r="B1569" s="224"/>
      <c r="C1569" s="283" t="s">
        <v>1455</v>
      </c>
      <c r="D1569" s="111" t="s">
        <v>25</v>
      </c>
      <c r="E1569" s="111" t="s">
        <v>1456</v>
      </c>
      <c r="F1569" s="290" t="s">
        <v>1610</v>
      </c>
      <c r="G1569" s="290" t="s">
        <v>1610</v>
      </c>
      <c r="H1569" s="290" t="s">
        <v>1610</v>
      </c>
      <c r="I1569" s="290" t="s">
        <v>1610</v>
      </c>
      <c r="J1569" s="259">
        <v>0.9</v>
      </c>
      <c r="K1569" s="260">
        <v>0.8</v>
      </c>
      <c r="L1569" s="260">
        <v>0.8</v>
      </c>
      <c r="M1569" s="261">
        <v>0.833333333333333</v>
      </c>
      <c r="N1569" s="261">
        <v>0.793689320388349</v>
      </c>
      <c r="O1569" s="262">
        <v>0.9</v>
      </c>
      <c r="P1569" s="263" t="s">
        <v>33</v>
      </c>
      <c r="Q1569" s="260" t="s">
        <v>33</v>
      </c>
      <c r="R1569" s="260" t="s">
        <v>33</v>
      </c>
      <c r="S1569" s="260">
        <v>0.666666666666667</v>
      </c>
      <c r="T1569" s="262">
        <v>0.9</v>
      </c>
      <c r="U1569" s="260" t="s">
        <v>33</v>
      </c>
      <c r="V1569" s="260" t="s">
        <v>33</v>
      </c>
      <c r="W1569" s="260" t="s">
        <v>33</v>
      </c>
      <c r="X1569" s="260">
        <v>0.666666666666667</v>
      </c>
      <c r="Y1569" s="262">
        <v>0.92</v>
      </c>
      <c r="Z1569" s="262" t="s">
        <v>33</v>
      </c>
      <c r="AA1569" s="262" t="s">
        <v>33</v>
      </c>
      <c r="AB1569" s="262" t="s">
        <v>33</v>
      </c>
      <c r="AC1569" s="262" t="s">
        <v>33</v>
      </c>
      <c r="AD1569" s="262">
        <v>0.92</v>
      </c>
      <c r="AE1569" s="260">
        <v>0.166666666666667</v>
      </c>
      <c r="AF1569" s="260">
        <v>0</v>
      </c>
      <c r="AG1569" s="260">
        <v>1</v>
      </c>
      <c r="AH1569" s="260">
        <v>0.0792079207920792</v>
      </c>
      <c r="AI1569" s="262">
        <v>0.92</v>
      </c>
      <c r="AJ1569" s="260">
        <v>0.963262307127112</v>
      </c>
      <c r="AK1569" s="260">
        <v>0.983629893238434</v>
      </c>
      <c r="AL1569" s="260">
        <v>0.978482446206115</v>
      </c>
      <c r="AM1569" s="260">
        <v>0.9831495599254</v>
      </c>
      <c r="AN1569" s="259">
        <v>0.99</v>
      </c>
      <c r="AO1569" s="264" t="s">
        <v>33</v>
      </c>
      <c r="AP1569" s="264" t="s">
        <v>33</v>
      </c>
      <c r="AQ1569" s="264" t="s">
        <v>33</v>
      </c>
      <c r="AR1569" s="265">
        <v>1</v>
      </c>
      <c r="AS1569" s="286">
        <v>0.110069253262963</v>
      </c>
      <c r="AT1569" s="267">
        <v>0</v>
      </c>
      <c r="AU1569" s="268">
        <v>0</v>
      </c>
      <c r="AV1569" s="268">
        <v>0</v>
      </c>
      <c r="AW1569" s="268">
        <v>0.0701298701298701</v>
      </c>
      <c r="AX1569" s="224"/>
      <c r="AY1569" s="222"/>
    </row>
    <row r="1570" ht="15" spans="1:51">
      <c r="A1570" s="220"/>
      <c r="B1570" s="224"/>
      <c r="C1570" s="283" t="s">
        <v>1455</v>
      </c>
      <c r="D1570" s="111" t="s">
        <v>25</v>
      </c>
      <c r="E1570" s="111" t="s">
        <v>1456</v>
      </c>
      <c r="F1570" s="290" t="s">
        <v>1611</v>
      </c>
      <c r="G1570" s="290" t="s">
        <v>1611</v>
      </c>
      <c r="H1570" s="290" t="s">
        <v>1611</v>
      </c>
      <c r="I1570" s="290" t="s">
        <v>1611</v>
      </c>
      <c r="J1570" s="259">
        <v>0.9</v>
      </c>
      <c r="K1570" s="260">
        <v>1</v>
      </c>
      <c r="L1570" s="260">
        <v>1</v>
      </c>
      <c r="M1570" s="261">
        <v>0.96875</v>
      </c>
      <c r="N1570" s="261">
        <v>0.983026874115983</v>
      </c>
      <c r="O1570" s="262">
        <v>0.9</v>
      </c>
      <c r="P1570" s="263">
        <v>0.996497373029772</v>
      </c>
      <c r="Q1570" s="260">
        <v>0.98378164556962</v>
      </c>
      <c r="R1570" s="260">
        <v>0.985749910936943</v>
      </c>
      <c r="S1570" s="260">
        <v>0.983527332217605</v>
      </c>
      <c r="T1570" s="262">
        <v>0.9</v>
      </c>
      <c r="U1570" s="260">
        <v>0.794512551079977</v>
      </c>
      <c r="V1570" s="260">
        <v>0.698575949367089</v>
      </c>
      <c r="W1570" s="260">
        <v>0.707873174207339</v>
      </c>
      <c r="X1570" s="260">
        <v>0.696214671204799</v>
      </c>
      <c r="Y1570" s="262">
        <v>0.92</v>
      </c>
      <c r="Z1570" s="262" t="s">
        <v>33</v>
      </c>
      <c r="AA1570" s="262" t="s">
        <v>33</v>
      </c>
      <c r="AB1570" s="262" t="s">
        <v>33</v>
      </c>
      <c r="AC1570" s="262" t="s">
        <v>33</v>
      </c>
      <c r="AD1570" s="262">
        <v>0.92</v>
      </c>
      <c r="AE1570" s="260">
        <v>0.76</v>
      </c>
      <c r="AF1570" s="260">
        <v>1</v>
      </c>
      <c r="AG1570" s="260">
        <v>1</v>
      </c>
      <c r="AH1570" s="260">
        <v>0.987152034261242</v>
      </c>
      <c r="AI1570" s="262">
        <v>0.92</v>
      </c>
      <c r="AJ1570" s="260">
        <v>0.886164623467601</v>
      </c>
      <c r="AK1570" s="260">
        <v>0.882911392405063</v>
      </c>
      <c r="AL1570" s="260">
        <v>0.926612041325258</v>
      </c>
      <c r="AM1570" s="260">
        <v>0.907408800300865</v>
      </c>
      <c r="AN1570" s="259">
        <v>0.99</v>
      </c>
      <c r="AO1570" s="264">
        <v>1</v>
      </c>
      <c r="AP1570" s="264">
        <v>1</v>
      </c>
      <c r="AQ1570" s="264">
        <v>1</v>
      </c>
      <c r="AR1570" s="265">
        <v>1</v>
      </c>
      <c r="AS1570" s="286">
        <v>0.110069253262963</v>
      </c>
      <c r="AT1570" s="267">
        <v>0.111111111111111</v>
      </c>
      <c r="AU1570" s="268">
        <v>0.117647058823529</v>
      </c>
      <c r="AV1570" s="268">
        <v>0.0625</v>
      </c>
      <c r="AW1570" s="268">
        <v>0.0683453237410072</v>
      </c>
      <c r="AX1570" s="224"/>
      <c r="AY1570" s="222"/>
    </row>
    <row r="1571" ht="15" spans="1:51">
      <c r="A1571" s="220"/>
      <c r="B1571" s="224"/>
      <c r="C1571" s="283" t="s">
        <v>1455</v>
      </c>
      <c r="D1571" s="111" t="s">
        <v>25</v>
      </c>
      <c r="E1571" s="111" t="s">
        <v>1456</v>
      </c>
      <c r="F1571" s="290" t="s">
        <v>1612</v>
      </c>
      <c r="G1571" s="290" t="s">
        <v>1612</v>
      </c>
      <c r="H1571" s="290" t="s">
        <v>1612</v>
      </c>
      <c r="I1571" s="290" t="s">
        <v>1612</v>
      </c>
      <c r="J1571" s="259">
        <v>0.9</v>
      </c>
      <c r="K1571" s="260">
        <v>0.976190476190476</v>
      </c>
      <c r="L1571" s="260">
        <v>1</v>
      </c>
      <c r="M1571" s="261">
        <v>0.951219512195122</v>
      </c>
      <c r="N1571" s="261">
        <v>0.977107180020812</v>
      </c>
      <c r="O1571" s="262">
        <v>0.9</v>
      </c>
      <c r="P1571" s="263">
        <v>0.944444444444444</v>
      </c>
      <c r="Q1571" s="260">
        <v>0.878884693581179</v>
      </c>
      <c r="R1571" s="260">
        <v>0.93433734939759</v>
      </c>
      <c r="S1571" s="260">
        <v>0.890572244827288</v>
      </c>
      <c r="T1571" s="262">
        <v>0.9</v>
      </c>
      <c r="U1571" s="260">
        <v>0.624716553287982</v>
      </c>
      <c r="V1571" s="260">
        <v>0.479523671216962</v>
      </c>
      <c r="W1571" s="260">
        <v>0.408734939759036</v>
      </c>
      <c r="X1571" s="260">
        <v>0.513000317432834</v>
      </c>
      <c r="Y1571" s="262">
        <v>0.92</v>
      </c>
      <c r="Z1571" s="262" t="s">
        <v>33</v>
      </c>
      <c r="AA1571" s="262">
        <v>0</v>
      </c>
      <c r="AB1571" s="262" t="s">
        <v>33</v>
      </c>
      <c r="AC1571" s="262">
        <v>0</v>
      </c>
      <c r="AD1571" s="262">
        <v>0.92</v>
      </c>
      <c r="AE1571" s="260">
        <v>1</v>
      </c>
      <c r="AF1571" s="260">
        <v>1</v>
      </c>
      <c r="AG1571" s="260">
        <v>1</v>
      </c>
      <c r="AH1571" s="260">
        <v>0.977457168620379</v>
      </c>
      <c r="AI1571" s="262">
        <v>0.92</v>
      </c>
      <c r="AJ1571" s="260">
        <v>0.880952380952381</v>
      </c>
      <c r="AK1571" s="260">
        <v>0.876306620209059</v>
      </c>
      <c r="AL1571" s="260">
        <v>0.923493975903614</v>
      </c>
      <c r="AM1571" s="260">
        <v>0.905853665574906</v>
      </c>
      <c r="AN1571" s="259">
        <v>0.99</v>
      </c>
      <c r="AO1571" s="264">
        <v>1</v>
      </c>
      <c r="AP1571" s="264">
        <v>1</v>
      </c>
      <c r="AQ1571" s="264">
        <v>1</v>
      </c>
      <c r="AR1571" s="265">
        <v>1</v>
      </c>
      <c r="AS1571" s="286">
        <v>0.110069253262963</v>
      </c>
      <c r="AT1571" s="267">
        <v>0.181818181818182</v>
      </c>
      <c r="AU1571" s="268">
        <v>0.117647058823529</v>
      </c>
      <c r="AV1571" s="268">
        <v>0</v>
      </c>
      <c r="AW1571" s="268">
        <v>0.0663265306122449</v>
      </c>
      <c r="AX1571" s="224"/>
      <c r="AY1571" s="222"/>
    </row>
    <row r="1572" ht="15" spans="1:51">
      <c r="A1572" s="220"/>
      <c r="B1572" s="224"/>
      <c r="C1572" s="283" t="s">
        <v>1455</v>
      </c>
      <c r="D1572" s="111" t="s">
        <v>25</v>
      </c>
      <c r="E1572" s="111" t="s">
        <v>1456</v>
      </c>
      <c r="F1572" s="290" t="s">
        <v>1613</v>
      </c>
      <c r="G1572" s="290" t="s">
        <v>1613</v>
      </c>
      <c r="H1572" s="290" t="s">
        <v>1613</v>
      </c>
      <c r="I1572" s="290" t="s">
        <v>1613</v>
      </c>
      <c r="J1572" s="259">
        <v>0.9</v>
      </c>
      <c r="K1572" s="260">
        <v>1</v>
      </c>
      <c r="L1572" s="260">
        <v>0.979591836734694</v>
      </c>
      <c r="M1572" s="261">
        <v>1</v>
      </c>
      <c r="N1572" s="261">
        <v>0.991533396048918</v>
      </c>
      <c r="O1572" s="262">
        <v>0.9</v>
      </c>
      <c r="P1572" s="263">
        <v>0.990318118948824</v>
      </c>
      <c r="Q1572" s="260">
        <v>0.988412826731339</v>
      </c>
      <c r="R1572" s="260">
        <v>0.978844169246646</v>
      </c>
      <c r="S1572" s="260">
        <v>0.979990614960715</v>
      </c>
      <c r="T1572" s="262">
        <v>0.9</v>
      </c>
      <c r="U1572" s="260">
        <v>0.878745965882895</v>
      </c>
      <c r="V1572" s="260">
        <v>0.827809215844786</v>
      </c>
      <c r="W1572" s="260">
        <v>0.821465428276574</v>
      </c>
      <c r="X1572" s="260">
        <v>0.775348630145227</v>
      </c>
      <c r="Y1572" s="262">
        <v>0.92</v>
      </c>
      <c r="Z1572" s="262" t="s">
        <v>33</v>
      </c>
      <c r="AA1572" s="262" t="s">
        <v>33</v>
      </c>
      <c r="AB1572" s="262" t="s">
        <v>33</v>
      </c>
      <c r="AC1572" s="262">
        <v>0.0714285714285714</v>
      </c>
      <c r="AD1572" s="262">
        <v>0.92</v>
      </c>
      <c r="AE1572" s="260">
        <v>0.972727272727273</v>
      </c>
      <c r="AF1572" s="260">
        <v>0.988636363636364</v>
      </c>
      <c r="AG1572" s="260">
        <v>1</v>
      </c>
      <c r="AH1572" s="260">
        <v>0.920364050056883</v>
      </c>
      <c r="AI1572" s="262">
        <v>0.92</v>
      </c>
      <c r="AJ1572" s="260">
        <v>0.921622867680959</v>
      </c>
      <c r="AK1572" s="260">
        <v>0.939369442198868</v>
      </c>
      <c r="AL1572" s="260">
        <v>0.955882352941177</v>
      </c>
      <c r="AM1572" s="260">
        <v>0.949076691729323</v>
      </c>
      <c r="AN1572" s="259">
        <v>0.99</v>
      </c>
      <c r="AO1572" s="264">
        <v>1</v>
      </c>
      <c r="AP1572" s="264">
        <v>1</v>
      </c>
      <c r="AQ1572" s="264">
        <v>1</v>
      </c>
      <c r="AR1572" s="265">
        <v>1</v>
      </c>
      <c r="AS1572" s="286">
        <v>0.110069253262963</v>
      </c>
      <c r="AT1572" s="267">
        <v>-0.05</v>
      </c>
      <c r="AU1572" s="268">
        <v>0</v>
      </c>
      <c r="AV1572" s="268">
        <v>0.0769230769230769</v>
      </c>
      <c r="AW1572" s="268">
        <v>0.0427553444180523</v>
      </c>
      <c r="AX1572" s="224"/>
      <c r="AY1572" s="222"/>
    </row>
    <row r="1573" ht="15" spans="1:51">
      <c r="A1573" s="220"/>
      <c r="B1573" s="224"/>
      <c r="C1573" s="283" t="s">
        <v>1455</v>
      </c>
      <c r="D1573" s="111" t="s">
        <v>25</v>
      </c>
      <c r="E1573" s="111" t="s">
        <v>1456</v>
      </c>
      <c r="F1573" s="290" t="s">
        <v>1614</v>
      </c>
      <c r="G1573" s="290" t="s">
        <v>1614</v>
      </c>
      <c r="H1573" s="290" t="s">
        <v>1614</v>
      </c>
      <c r="I1573" s="290" t="s">
        <v>1614</v>
      </c>
      <c r="J1573" s="259">
        <v>0.9</v>
      </c>
      <c r="K1573" s="260">
        <v>1</v>
      </c>
      <c r="L1573" s="260">
        <v>1</v>
      </c>
      <c r="M1573" s="261">
        <v>0.95</v>
      </c>
      <c r="N1573" s="261">
        <v>0.976846747519294</v>
      </c>
      <c r="O1573" s="262">
        <v>0.9</v>
      </c>
      <c r="P1573" s="263">
        <v>0.999446902654867</v>
      </c>
      <c r="Q1573" s="260">
        <v>0.996741037854099</v>
      </c>
      <c r="R1573" s="260">
        <v>0.989114507012769</v>
      </c>
      <c r="S1573" s="260">
        <v>0.995920251522108</v>
      </c>
      <c r="T1573" s="262">
        <v>0.9</v>
      </c>
      <c r="U1573" s="260">
        <v>0.950497787610619</v>
      </c>
      <c r="V1573" s="260">
        <v>0.938581098019554</v>
      </c>
      <c r="W1573" s="260">
        <v>0.912288046891354</v>
      </c>
      <c r="X1573" s="260">
        <v>0.950319393153009</v>
      </c>
      <c r="Y1573" s="262">
        <v>0.92</v>
      </c>
      <c r="Z1573" s="262" t="s">
        <v>33</v>
      </c>
      <c r="AA1573" s="262" t="s">
        <v>33</v>
      </c>
      <c r="AB1573" s="262" t="s">
        <v>33</v>
      </c>
      <c r="AC1573" s="262" t="s">
        <v>33</v>
      </c>
      <c r="AD1573" s="262">
        <v>0.92</v>
      </c>
      <c r="AE1573" s="260">
        <v>1</v>
      </c>
      <c r="AF1573" s="260">
        <v>1</v>
      </c>
      <c r="AG1573" s="260">
        <v>1</v>
      </c>
      <c r="AH1573" s="260">
        <v>0.99880810488677</v>
      </c>
      <c r="AI1573" s="262">
        <v>0.92</v>
      </c>
      <c r="AJ1573" s="260">
        <v>0.973182195189383</v>
      </c>
      <c r="AK1573" s="260">
        <v>0.984206568062171</v>
      </c>
      <c r="AL1573" s="260">
        <v>0.983462424115554</v>
      </c>
      <c r="AM1573" s="260">
        <v>0.987810963894503</v>
      </c>
      <c r="AN1573" s="259">
        <v>0.99</v>
      </c>
      <c r="AO1573" s="264">
        <v>1</v>
      </c>
      <c r="AP1573" s="264">
        <v>1</v>
      </c>
      <c r="AQ1573" s="264">
        <v>1</v>
      </c>
      <c r="AR1573" s="265">
        <v>1</v>
      </c>
      <c r="AS1573" s="286">
        <v>0.110069253262963</v>
      </c>
      <c r="AT1573" s="267">
        <v>0</v>
      </c>
      <c r="AU1573" s="268">
        <v>0.2</v>
      </c>
      <c r="AV1573" s="268">
        <v>0.0434782608695652</v>
      </c>
      <c r="AW1573" s="268">
        <v>0.0469613259668508</v>
      </c>
      <c r="AX1573" s="224"/>
      <c r="AY1573" s="222"/>
    </row>
    <row r="1574" ht="15" spans="1:51">
      <c r="A1574" s="220"/>
      <c r="B1574" s="224"/>
      <c r="C1574" s="283" t="s">
        <v>1455</v>
      </c>
      <c r="D1574" s="111" t="s">
        <v>25</v>
      </c>
      <c r="E1574" s="111" t="s">
        <v>1456</v>
      </c>
      <c r="F1574" s="290" t="s">
        <v>1615</v>
      </c>
      <c r="G1574" s="290" t="s">
        <v>1615</v>
      </c>
      <c r="H1574" s="290" t="s">
        <v>1615</v>
      </c>
      <c r="I1574" s="290" t="s">
        <v>1615</v>
      </c>
      <c r="J1574" s="259">
        <v>0.9</v>
      </c>
      <c r="K1574" s="260">
        <v>0.8</v>
      </c>
      <c r="L1574" s="260">
        <v>1</v>
      </c>
      <c r="M1574" s="261">
        <v>0.869565217391304</v>
      </c>
      <c r="N1574" s="261">
        <v>0.863799283154122</v>
      </c>
      <c r="O1574" s="262">
        <v>0.9</v>
      </c>
      <c r="P1574" s="263">
        <v>0.997307485191169</v>
      </c>
      <c r="Q1574" s="260">
        <v>0.987875848690592</v>
      </c>
      <c r="R1574" s="260">
        <v>0.979908675799087</v>
      </c>
      <c r="S1574" s="260">
        <v>0.989033689525898</v>
      </c>
      <c r="T1574" s="262">
        <v>0.9</v>
      </c>
      <c r="U1574" s="260">
        <v>0.742057081313947</v>
      </c>
      <c r="V1574" s="260">
        <v>0.74733268671193</v>
      </c>
      <c r="W1574" s="260">
        <v>0.60958904109589</v>
      </c>
      <c r="X1574" s="260">
        <v>0.72974420443243</v>
      </c>
      <c r="Y1574" s="262">
        <v>0.92</v>
      </c>
      <c r="Z1574" s="262" t="s">
        <v>33</v>
      </c>
      <c r="AA1574" s="262" t="s">
        <v>33</v>
      </c>
      <c r="AB1574" s="262" t="s">
        <v>33</v>
      </c>
      <c r="AC1574" s="262" t="s">
        <v>33</v>
      </c>
      <c r="AD1574" s="262">
        <v>0.92</v>
      </c>
      <c r="AE1574" s="260">
        <v>1</v>
      </c>
      <c r="AF1574" s="260">
        <v>1</v>
      </c>
      <c r="AG1574" s="260">
        <v>0.923076923076923</v>
      </c>
      <c r="AH1574" s="260">
        <v>0.988235294117647</v>
      </c>
      <c r="AI1574" s="262">
        <v>0.92</v>
      </c>
      <c r="AJ1574" s="260">
        <v>0.819063004846527</v>
      </c>
      <c r="AK1574" s="260">
        <v>0.829776915615907</v>
      </c>
      <c r="AL1574" s="260">
        <v>0.788584474885845</v>
      </c>
      <c r="AM1574" s="260">
        <v>0.815867996225549</v>
      </c>
      <c r="AN1574" s="259">
        <v>0.99</v>
      </c>
      <c r="AO1574" s="264">
        <v>1</v>
      </c>
      <c r="AP1574" s="264">
        <v>1</v>
      </c>
      <c r="AQ1574" s="264">
        <v>1</v>
      </c>
      <c r="AR1574" s="265">
        <v>1</v>
      </c>
      <c r="AS1574" s="286">
        <v>0.110069253262963</v>
      </c>
      <c r="AT1574" s="267">
        <v>0</v>
      </c>
      <c r="AU1574" s="268">
        <v>0.3125</v>
      </c>
      <c r="AV1574" s="268">
        <v>0</v>
      </c>
      <c r="AW1574" s="268">
        <v>0.0724381625441696</v>
      </c>
      <c r="AX1574" s="224"/>
      <c r="AY1574" s="222"/>
    </row>
    <row r="1575" ht="15" spans="1:51">
      <c r="A1575" s="220"/>
      <c r="B1575" s="224"/>
      <c r="C1575" s="283" t="s">
        <v>1455</v>
      </c>
      <c r="D1575" s="111" t="s">
        <v>25</v>
      </c>
      <c r="E1575" s="111" t="s">
        <v>1456</v>
      </c>
      <c r="F1575" s="290" t="s">
        <v>1616</v>
      </c>
      <c r="G1575" s="290" t="s">
        <v>1616</v>
      </c>
      <c r="H1575" s="290" t="s">
        <v>1616</v>
      </c>
      <c r="I1575" s="290" t="s">
        <v>1616</v>
      </c>
      <c r="J1575" s="259">
        <v>0.9</v>
      </c>
      <c r="K1575" s="260">
        <v>1</v>
      </c>
      <c r="L1575" s="260">
        <v>1</v>
      </c>
      <c r="M1575" s="261">
        <v>1</v>
      </c>
      <c r="N1575" s="261">
        <v>1</v>
      </c>
      <c r="O1575" s="262">
        <v>0.9</v>
      </c>
      <c r="P1575" s="263">
        <v>0.978171896316507</v>
      </c>
      <c r="Q1575" s="260">
        <v>0.977464788732394</v>
      </c>
      <c r="R1575" s="260">
        <v>0.951603145795523</v>
      </c>
      <c r="S1575" s="260">
        <v>0.96614190209187</v>
      </c>
      <c r="T1575" s="262">
        <v>0.9</v>
      </c>
      <c r="U1575" s="260">
        <v>0.854024556616644</v>
      </c>
      <c r="V1575" s="260">
        <v>0.845774647887324</v>
      </c>
      <c r="W1575" s="260">
        <v>0.836660617059891</v>
      </c>
      <c r="X1575" s="260">
        <v>0.855977284163612</v>
      </c>
      <c r="Y1575" s="262">
        <v>0.92</v>
      </c>
      <c r="Z1575" s="262">
        <v>0.843272171253823</v>
      </c>
      <c r="AA1575" s="262">
        <v>0.820097244732577</v>
      </c>
      <c r="AB1575" s="262">
        <v>0.942420681551116</v>
      </c>
      <c r="AC1575" s="262">
        <v>0.882156611039795</v>
      </c>
      <c r="AD1575" s="262">
        <v>0.92</v>
      </c>
      <c r="AE1575" s="260">
        <v>0.976190476190476</v>
      </c>
      <c r="AF1575" s="260">
        <v>1</v>
      </c>
      <c r="AG1575" s="260">
        <v>0.951219512195122</v>
      </c>
      <c r="AH1575" s="260">
        <v>0.933646112600536</v>
      </c>
      <c r="AI1575" s="262">
        <v>0.92</v>
      </c>
      <c r="AJ1575" s="260">
        <v>0.884860362567369</v>
      </c>
      <c r="AK1575" s="260">
        <v>0.925871379479627</v>
      </c>
      <c r="AL1575" s="260">
        <v>0.969648562300319</v>
      </c>
      <c r="AM1575" s="260">
        <v>0.924989744691657</v>
      </c>
      <c r="AN1575" s="259">
        <v>0.99</v>
      </c>
      <c r="AO1575" s="264">
        <v>1</v>
      </c>
      <c r="AP1575" s="264">
        <v>1</v>
      </c>
      <c r="AQ1575" s="264">
        <v>1</v>
      </c>
      <c r="AR1575" s="265">
        <v>1</v>
      </c>
      <c r="AS1575" s="286">
        <v>0.110069253262963</v>
      </c>
      <c r="AT1575" s="267">
        <v>0</v>
      </c>
      <c r="AU1575" s="268">
        <v>0.333333333333333</v>
      </c>
      <c r="AV1575" s="268">
        <v>0.142857142857143</v>
      </c>
      <c r="AW1575" s="268">
        <v>0.0769230769230769</v>
      </c>
      <c r="AX1575" s="224"/>
      <c r="AY1575" s="222"/>
    </row>
    <row r="1576" ht="15" spans="1:51">
      <c r="A1576" s="220"/>
      <c r="B1576" s="224"/>
      <c r="C1576" s="283" t="s">
        <v>1455</v>
      </c>
      <c r="D1576" s="111" t="s">
        <v>25</v>
      </c>
      <c r="E1576" s="111" t="s">
        <v>1456</v>
      </c>
      <c r="F1576" s="290" t="s">
        <v>1617</v>
      </c>
      <c r="G1576" s="290" t="s">
        <v>1617</v>
      </c>
      <c r="H1576" s="290" t="s">
        <v>1617</v>
      </c>
      <c r="I1576" s="290" t="s">
        <v>1617</v>
      </c>
      <c r="J1576" s="259">
        <v>0.9</v>
      </c>
      <c r="K1576" s="260">
        <v>0.884615384615385</v>
      </c>
      <c r="L1576" s="260">
        <v>0.7</v>
      </c>
      <c r="M1576" s="261">
        <v>0.896551724137931</v>
      </c>
      <c r="N1576" s="261">
        <v>0.747826086956522</v>
      </c>
      <c r="O1576" s="262">
        <v>0.9</v>
      </c>
      <c r="P1576" s="263">
        <v>1</v>
      </c>
      <c r="Q1576" s="260" t="s">
        <v>33</v>
      </c>
      <c r="R1576" s="260" t="s">
        <v>33</v>
      </c>
      <c r="S1576" s="260">
        <v>1</v>
      </c>
      <c r="T1576" s="262">
        <v>0.9</v>
      </c>
      <c r="U1576" s="260">
        <v>0</v>
      </c>
      <c r="V1576" s="260" t="s">
        <v>33</v>
      </c>
      <c r="W1576" s="260" t="s">
        <v>33</v>
      </c>
      <c r="X1576" s="260">
        <v>0</v>
      </c>
      <c r="Y1576" s="262">
        <v>0.92</v>
      </c>
      <c r="Z1576" s="262" t="s">
        <v>33</v>
      </c>
      <c r="AA1576" s="262" t="s">
        <v>33</v>
      </c>
      <c r="AB1576" s="262" t="s">
        <v>33</v>
      </c>
      <c r="AC1576" s="262" t="s">
        <v>33</v>
      </c>
      <c r="AD1576" s="262">
        <v>0.92</v>
      </c>
      <c r="AE1576" s="260">
        <v>0</v>
      </c>
      <c r="AF1576" s="260">
        <v>0</v>
      </c>
      <c r="AG1576" s="260">
        <v>0</v>
      </c>
      <c r="AH1576" s="260">
        <v>0.073943661971831</v>
      </c>
      <c r="AI1576" s="262">
        <v>0.92</v>
      </c>
      <c r="AJ1576" s="260">
        <v>0.895920701486847</v>
      </c>
      <c r="AK1576" s="260">
        <v>0.901655306718598</v>
      </c>
      <c r="AL1576" s="260">
        <v>0.929525564256103</v>
      </c>
      <c r="AM1576" s="260">
        <v>0.915738347740843</v>
      </c>
      <c r="AN1576" s="259">
        <v>0.99</v>
      </c>
      <c r="AO1576" s="264" t="s">
        <v>33</v>
      </c>
      <c r="AP1576" s="264">
        <v>1</v>
      </c>
      <c r="AQ1576" s="264" t="s">
        <v>33</v>
      </c>
      <c r="AR1576" s="265">
        <v>1</v>
      </c>
      <c r="AS1576" s="286">
        <v>0.110069253262963</v>
      </c>
      <c r="AT1576" s="267">
        <v>0.176470588235294</v>
      </c>
      <c r="AU1576" s="268">
        <v>0.0526315789473684</v>
      </c>
      <c r="AV1576" s="268">
        <v>0.05</v>
      </c>
      <c r="AW1576" s="268">
        <v>0.0913461538461538</v>
      </c>
      <c r="AX1576" s="224"/>
      <c r="AY1576" s="222"/>
    </row>
    <row r="1577" ht="15" spans="1:51">
      <c r="A1577" s="220"/>
      <c r="B1577" s="224"/>
      <c r="C1577" s="283" t="s">
        <v>1455</v>
      </c>
      <c r="D1577" s="111" t="s">
        <v>25</v>
      </c>
      <c r="E1577" s="111" t="s">
        <v>1456</v>
      </c>
      <c r="F1577" s="290" t="s">
        <v>1618</v>
      </c>
      <c r="G1577" s="290" t="s">
        <v>1618</v>
      </c>
      <c r="H1577" s="290" t="s">
        <v>1618</v>
      </c>
      <c r="I1577" s="290" t="s">
        <v>1618</v>
      </c>
      <c r="J1577" s="259">
        <v>0.9</v>
      </c>
      <c r="K1577" s="260">
        <v>1</v>
      </c>
      <c r="L1577" s="260">
        <v>1</v>
      </c>
      <c r="M1577" s="261">
        <v>1</v>
      </c>
      <c r="N1577" s="261">
        <v>0.9925</v>
      </c>
      <c r="O1577" s="262">
        <v>0.9</v>
      </c>
      <c r="P1577" s="263">
        <v>0.999399759903962</v>
      </c>
      <c r="Q1577" s="260">
        <v>0.996417910447761</v>
      </c>
      <c r="R1577" s="260">
        <v>0.999441652707984</v>
      </c>
      <c r="S1577" s="260">
        <v>0.992554275413434</v>
      </c>
      <c r="T1577" s="262">
        <v>0.9</v>
      </c>
      <c r="U1577" s="260">
        <v>0.947178871548619</v>
      </c>
      <c r="V1577" s="260">
        <v>0.937313432835821</v>
      </c>
      <c r="W1577" s="260">
        <v>0.881630374092686</v>
      </c>
      <c r="X1577" s="260">
        <v>0.909501789586436</v>
      </c>
      <c r="Y1577" s="262">
        <v>0.92</v>
      </c>
      <c r="Z1577" s="262" t="s">
        <v>33</v>
      </c>
      <c r="AA1577" s="262" t="s">
        <v>33</v>
      </c>
      <c r="AB1577" s="262" t="s">
        <v>33</v>
      </c>
      <c r="AC1577" s="262" t="s">
        <v>33</v>
      </c>
      <c r="AD1577" s="262">
        <v>0.92</v>
      </c>
      <c r="AE1577" s="260">
        <v>0.378378378378378</v>
      </c>
      <c r="AF1577" s="260">
        <v>0.43</v>
      </c>
      <c r="AG1577" s="260">
        <v>0.215686274509804</v>
      </c>
      <c r="AH1577" s="260">
        <v>0.341463414634146</v>
      </c>
      <c r="AI1577" s="262">
        <v>0.92</v>
      </c>
      <c r="AJ1577" s="260">
        <v>0.970588235294118</v>
      </c>
      <c r="AK1577" s="260">
        <v>0.983880597014925</v>
      </c>
      <c r="AL1577" s="260">
        <v>0.979899497487437</v>
      </c>
      <c r="AM1577" s="260">
        <v>0.977009692504637</v>
      </c>
      <c r="AN1577" s="259">
        <v>0.99</v>
      </c>
      <c r="AO1577" s="264" t="s">
        <v>33</v>
      </c>
      <c r="AP1577" s="264">
        <v>1</v>
      </c>
      <c r="AQ1577" s="264" t="s">
        <v>33</v>
      </c>
      <c r="AR1577" s="265">
        <v>1</v>
      </c>
      <c r="AS1577" s="286">
        <v>0.110069253262963</v>
      </c>
      <c r="AT1577" s="267">
        <v>0.5</v>
      </c>
      <c r="AU1577" s="268">
        <v>0</v>
      </c>
      <c r="AV1577" s="268">
        <v>0</v>
      </c>
      <c r="AW1577" s="268">
        <v>0.0366492146596859</v>
      </c>
      <c r="AX1577" s="224"/>
      <c r="AY1577" s="222"/>
    </row>
    <row r="1578" ht="15" spans="1:51">
      <c r="A1578" s="220"/>
      <c r="B1578" s="224"/>
      <c r="C1578" s="283" t="s">
        <v>1455</v>
      </c>
      <c r="D1578" s="111" t="s">
        <v>25</v>
      </c>
      <c r="E1578" s="111" t="s">
        <v>1456</v>
      </c>
      <c r="F1578" s="290" t="s">
        <v>1619</v>
      </c>
      <c r="G1578" s="290" t="s">
        <v>1619</v>
      </c>
      <c r="H1578" s="290" t="s">
        <v>1619</v>
      </c>
      <c r="I1578" s="290" t="s">
        <v>1619</v>
      </c>
      <c r="J1578" s="259">
        <v>0.9</v>
      </c>
      <c r="K1578" s="260">
        <v>0.926829268292683</v>
      </c>
      <c r="L1578" s="260">
        <v>0.95</v>
      </c>
      <c r="M1578" s="261">
        <v>0.926829268292683</v>
      </c>
      <c r="N1578" s="261">
        <v>0.938914027149321</v>
      </c>
      <c r="O1578" s="262">
        <v>0.9</v>
      </c>
      <c r="P1578" s="263">
        <v>0.99727047146402</v>
      </c>
      <c r="Q1578" s="260">
        <v>0.994805194805195</v>
      </c>
      <c r="R1578" s="260">
        <v>0.982726248591814</v>
      </c>
      <c r="S1578" s="260">
        <v>0.990228426395939</v>
      </c>
      <c r="T1578" s="262">
        <v>0.9</v>
      </c>
      <c r="U1578" s="260">
        <v>0.953846153846154</v>
      </c>
      <c r="V1578" s="260">
        <v>0.956080283353011</v>
      </c>
      <c r="W1578" s="260">
        <v>0.907247465264739</v>
      </c>
      <c r="X1578" s="260">
        <v>0.945004614674665</v>
      </c>
      <c r="Y1578" s="262">
        <v>0.92</v>
      </c>
      <c r="Z1578" s="262" t="s">
        <v>33</v>
      </c>
      <c r="AA1578" s="262" t="s">
        <v>33</v>
      </c>
      <c r="AB1578" s="262" t="s">
        <v>33</v>
      </c>
      <c r="AC1578" s="262" t="s">
        <v>33</v>
      </c>
      <c r="AD1578" s="262">
        <v>0.92</v>
      </c>
      <c r="AE1578" s="260">
        <v>0.890829694323144</v>
      </c>
      <c r="AF1578" s="260">
        <v>0.926421404682274</v>
      </c>
      <c r="AG1578" s="260">
        <v>0.958333333333333</v>
      </c>
      <c r="AH1578" s="260">
        <v>0.958677685950413</v>
      </c>
      <c r="AI1578" s="262">
        <v>0.92</v>
      </c>
      <c r="AJ1578" s="260">
        <v>0.968734491315136</v>
      </c>
      <c r="AK1578" s="260">
        <v>0.983471074380165</v>
      </c>
      <c r="AL1578" s="260">
        <v>0.977469019902366</v>
      </c>
      <c r="AM1578" s="260">
        <v>0.983456391324412</v>
      </c>
      <c r="AN1578" s="259">
        <v>0.99</v>
      </c>
      <c r="AO1578" s="264">
        <v>1</v>
      </c>
      <c r="AP1578" s="264">
        <v>1</v>
      </c>
      <c r="AQ1578" s="264">
        <v>1</v>
      </c>
      <c r="AR1578" s="265">
        <v>1</v>
      </c>
      <c r="AS1578" s="286">
        <v>0.110069253262963</v>
      </c>
      <c r="AT1578" s="267">
        <v>0.15</v>
      </c>
      <c r="AU1578" s="268">
        <v>0.0526315789473684</v>
      </c>
      <c r="AV1578" s="268">
        <v>0.0909090909090909</v>
      </c>
      <c r="AW1578" s="268">
        <v>0.0719424460431655</v>
      </c>
      <c r="AX1578" s="224"/>
      <c r="AY1578" s="222"/>
    </row>
    <row r="1579" ht="15" spans="1:51">
      <c r="A1579" s="220"/>
      <c r="B1579" s="224"/>
      <c r="C1579" s="283" t="s">
        <v>1455</v>
      </c>
      <c r="D1579" s="111" t="s">
        <v>25</v>
      </c>
      <c r="E1579" s="111" t="s">
        <v>1456</v>
      </c>
      <c r="F1579" s="290" t="s">
        <v>1620</v>
      </c>
      <c r="G1579" s="290" t="s">
        <v>1620</v>
      </c>
      <c r="H1579" s="290" t="s">
        <v>1620</v>
      </c>
      <c r="I1579" s="290" t="s">
        <v>1620</v>
      </c>
      <c r="J1579" s="259">
        <v>0.9</v>
      </c>
      <c r="K1579" s="260">
        <v>0.75</v>
      </c>
      <c r="L1579" s="260">
        <v>0.857142857142857</v>
      </c>
      <c r="M1579" s="261">
        <v>0.761904761904762</v>
      </c>
      <c r="N1579" s="261">
        <v>0.74364406779661</v>
      </c>
      <c r="O1579" s="262">
        <v>0.9</v>
      </c>
      <c r="P1579" s="263">
        <v>0.936925098554534</v>
      </c>
      <c r="Q1579" s="260">
        <v>0.963788300835655</v>
      </c>
      <c r="R1579" s="260">
        <v>0.087378640776699</v>
      </c>
      <c r="S1579" s="260">
        <v>0.986783632481099</v>
      </c>
      <c r="T1579" s="262">
        <v>0.9</v>
      </c>
      <c r="U1579" s="260">
        <v>0.918528252299606</v>
      </c>
      <c r="V1579" s="260">
        <v>0.953840031834461</v>
      </c>
      <c r="W1579" s="260">
        <v>0.330097087378641</v>
      </c>
      <c r="X1579" s="260">
        <v>0.965977953483003</v>
      </c>
      <c r="Y1579" s="262">
        <v>0.92</v>
      </c>
      <c r="Z1579" s="262" t="s">
        <v>33</v>
      </c>
      <c r="AA1579" s="262" t="s">
        <v>33</v>
      </c>
      <c r="AB1579" s="262" t="s">
        <v>33</v>
      </c>
      <c r="AC1579" s="262" t="s">
        <v>33</v>
      </c>
      <c r="AD1579" s="262">
        <v>0.92</v>
      </c>
      <c r="AE1579" s="260">
        <v>0</v>
      </c>
      <c r="AF1579" s="260">
        <v>0.25</v>
      </c>
      <c r="AG1579" s="260">
        <v>0</v>
      </c>
      <c r="AH1579" s="260">
        <v>0.0664335664335664</v>
      </c>
      <c r="AI1579" s="262">
        <v>0.92</v>
      </c>
      <c r="AJ1579" s="260">
        <v>0.954724409448819</v>
      </c>
      <c r="AK1579" s="260">
        <v>0.98408276959809</v>
      </c>
      <c r="AL1579" s="260">
        <v>0.509259259259259</v>
      </c>
      <c r="AM1579" s="260">
        <v>0.982927673318722</v>
      </c>
      <c r="AN1579" s="259">
        <v>0.99</v>
      </c>
      <c r="AO1579" s="264">
        <v>1</v>
      </c>
      <c r="AP1579" s="264">
        <v>1</v>
      </c>
      <c r="AQ1579" s="264">
        <v>1</v>
      </c>
      <c r="AR1579" s="265">
        <v>1</v>
      </c>
      <c r="AS1579" s="286">
        <v>0.110069253262963</v>
      </c>
      <c r="AT1579" s="267">
        <v>0.0571428571428571</v>
      </c>
      <c r="AU1579" s="268">
        <v>0.025</v>
      </c>
      <c r="AV1579" s="268">
        <v>0.0833333333333333</v>
      </c>
      <c r="AW1579" s="268">
        <v>0.076171875</v>
      </c>
      <c r="AX1579" s="224"/>
      <c r="AY1579" s="222"/>
    </row>
    <row r="1580" ht="15" spans="1:51">
      <c r="A1580" s="220"/>
      <c r="B1580" s="224"/>
      <c r="C1580" s="283" t="s">
        <v>1455</v>
      </c>
      <c r="D1580" s="111" t="s">
        <v>25</v>
      </c>
      <c r="E1580" s="111" t="s">
        <v>1456</v>
      </c>
      <c r="F1580" s="290" t="s">
        <v>1621</v>
      </c>
      <c r="G1580" s="290" t="s">
        <v>1621</v>
      </c>
      <c r="H1580" s="290" t="s">
        <v>1621</v>
      </c>
      <c r="I1580" s="290" t="s">
        <v>1621</v>
      </c>
      <c r="J1580" s="259">
        <v>0.9</v>
      </c>
      <c r="K1580" s="260">
        <v>0.772727272727273</v>
      </c>
      <c r="L1580" s="260">
        <v>0.8</v>
      </c>
      <c r="M1580" s="261">
        <v>0.772727272727273</v>
      </c>
      <c r="N1580" s="261">
        <v>0.71259842519685</v>
      </c>
      <c r="O1580" s="262">
        <v>0.9</v>
      </c>
      <c r="P1580" s="263" t="s">
        <v>33</v>
      </c>
      <c r="Q1580" s="260" t="s">
        <v>33</v>
      </c>
      <c r="R1580" s="260" t="s">
        <v>33</v>
      </c>
      <c r="S1580" s="260">
        <v>0.12</v>
      </c>
      <c r="T1580" s="262">
        <v>0.9</v>
      </c>
      <c r="U1580" s="260" t="s">
        <v>33</v>
      </c>
      <c r="V1580" s="260" t="s">
        <v>33</v>
      </c>
      <c r="W1580" s="260" t="s">
        <v>33</v>
      </c>
      <c r="X1580" s="260">
        <v>0.12</v>
      </c>
      <c r="Y1580" s="262">
        <v>0.92</v>
      </c>
      <c r="Z1580" s="262" t="s">
        <v>33</v>
      </c>
      <c r="AA1580" s="262" t="s">
        <v>33</v>
      </c>
      <c r="AB1580" s="262" t="s">
        <v>33</v>
      </c>
      <c r="AC1580" s="262" t="s">
        <v>33</v>
      </c>
      <c r="AD1580" s="262">
        <v>0.92</v>
      </c>
      <c r="AE1580" s="260">
        <v>1</v>
      </c>
      <c r="AF1580" s="260">
        <v>0.117647058823529</v>
      </c>
      <c r="AG1580" s="260">
        <v>0.111111111111111</v>
      </c>
      <c r="AH1580" s="260">
        <v>0.575107296137339</v>
      </c>
      <c r="AI1580" s="262">
        <v>0.92</v>
      </c>
      <c r="AJ1580" s="260">
        <v>0.798177083333333</v>
      </c>
      <c r="AK1580" s="260">
        <v>0.824670571010249</v>
      </c>
      <c r="AL1580" s="260">
        <v>0.829796640141468</v>
      </c>
      <c r="AM1580" s="260">
        <v>0.866087056877416</v>
      </c>
      <c r="AN1580" s="259">
        <v>0.99</v>
      </c>
      <c r="AO1580" s="264" t="s">
        <v>33</v>
      </c>
      <c r="AP1580" s="264" t="s">
        <v>33</v>
      </c>
      <c r="AQ1580" s="264" t="s">
        <v>33</v>
      </c>
      <c r="AR1580" s="265">
        <v>1</v>
      </c>
      <c r="AS1580" s="286">
        <v>0.110069253262963</v>
      </c>
      <c r="AT1580" s="267">
        <v>0</v>
      </c>
      <c r="AU1580" s="268">
        <v>0.09375</v>
      </c>
      <c r="AV1580" s="268">
        <v>0.0263157894736842</v>
      </c>
      <c r="AW1580" s="268">
        <v>0.0506912442396313</v>
      </c>
      <c r="AX1580" s="224"/>
      <c r="AY1580" s="222"/>
    </row>
    <row r="1581" ht="15" spans="1:51">
      <c r="A1581" s="220"/>
      <c r="B1581" s="224"/>
      <c r="C1581" s="283" t="s">
        <v>1455</v>
      </c>
      <c r="D1581" s="111" t="s">
        <v>25</v>
      </c>
      <c r="E1581" s="111" t="s">
        <v>1456</v>
      </c>
      <c r="F1581" s="290" t="s">
        <v>1622</v>
      </c>
      <c r="G1581" s="290" t="s">
        <v>1622</v>
      </c>
      <c r="H1581" s="290" t="s">
        <v>1622</v>
      </c>
      <c r="I1581" s="290" t="s">
        <v>1622</v>
      </c>
      <c r="J1581" s="259">
        <v>0.9</v>
      </c>
      <c r="K1581" s="260">
        <v>1</v>
      </c>
      <c r="L1581" s="260">
        <v>1</v>
      </c>
      <c r="M1581" s="261">
        <v>1</v>
      </c>
      <c r="N1581" s="261">
        <v>0.982597054886212</v>
      </c>
      <c r="O1581" s="262">
        <v>0.9</v>
      </c>
      <c r="P1581" s="263">
        <v>0.934589406327764</v>
      </c>
      <c r="Q1581" s="260">
        <v>0.944537253591714</v>
      </c>
      <c r="R1581" s="260">
        <v>0.970539280958722</v>
      </c>
      <c r="S1581" s="260">
        <v>0.985866138846126</v>
      </c>
      <c r="T1581" s="262">
        <v>0.9</v>
      </c>
      <c r="U1581" s="260">
        <v>0.924280127977248</v>
      </c>
      <c r="V1581" s="260">
        <v>0.931172736384898</v>
      </c>
      <c r="W1581" s="260">
        <v>0.92676431424767</v>
      </c>
      <c r="X1581" s="260">
        <v>0.92840700828385</v>
      </c>
      <c r="Y1581" s="262">
        <v>0.92</v>
      </c>
      <c r="Z1581" s="262" t="s">
        <v>33</v>
      </c>
      <c r="AA1581" s="262" t="s">
        <v>33</v>
      </c>
      <c r="AB1581" s="262" t="s">
        <v>33</v>
      </c>
      <c r="AC1581" s="262" t="s">
        <v>33</v>
      </c>
      <c r="AD1581" s="262">
        <v>0.92</v>
      </c>
      <c r="AE1581" s="260">
        <v>0.982456140350877</v>
      </c>
      <c r="AF1581" s="260">
        <v>0.998178506375228</v>
      </c>
      <c r="AG1581" s="260">
        <v>0.99623352165725</v>
      </c>
      <c r="AH1581" s="260">
        <v>0.983111779951509</v>
      </c>
      <c r="AI1581" s="262">
        <v>0.92</v>
      </c>
      <c r="AJ1581" s="260">
        <v>0.976537504443655</v>
      </c>
      <c r="AK1581" s="260">
        <v>0.981289675910458</v>
      </c>
      <c r="AL1581" s="260">
        <v>0.984187749667111</v>
      </c>
      <c r="AM1581" s="260">
        <v>0.977538303643428</v>
      </c>
      <c r="AN1581" s="259">
        <v>0.99</v>
      </c>
      <c r="AO1581" s="264">
        <v>1</v>
      </c>
      <c r="AP1581" s="264">
        <v>1</v>
      </c>
      <c r="AQ1581" s="264">
        <v>1</v>
      </c>
      <c r="AR1581" s="265">
        <v>1</v>
      </c>
      <c r="AS1581" s="286">
        <v>0.110069253262963</v>
      </c>
      <c r="AT1581" s="267">
        <v>0.0769230769230769</v>
      </c>
      <c r="AU1581" s="268">
        <v>0.0294117647058824</v>
      </c>
      <c r="AV1581" s="268">
        <v>0.179487179487179</v>
      </c>
      <c r="AW1581" s="268">
        <v>0.048481308411215</v>
      </c>
      <c r="AX1581" s="224"/>
      <c r="AY1581" s="222"/>
    </row>
    <row r="1582" ht="15" spans="1:51">
      <c r="A1582" s="220"/>
      <c r="B1582" s="224"/>
      <c r="C1582" s="283" t="s">
        <v>1455</v>
      </c>
      <c r="D1582" s="111" t="s">
        <v>25</v>
      </c>
      <c r="E1582" s="111" t="s">
        <v>1456</v>
      </c>
      <c r="F1582" s="290" t="s">
        <v>1623</v>
      </c>
      <c r="G1582" s="290" t="s">
        <v>1623</v>
      </c>
      <c r="H1582" s="290" t="s">
        <v>1623</v>
      </c>
      <c r="I1582" s="290" t="s">
        <v>1623</v>
      </c>
      <c r="J1582" s="259">
        <v>0.9</v>
      </c>
      <c r="K1582" s="260">
        <v>0.958333333333333</v>
      </c>
      <c r="L1582" s="260">
        <v>0.916666666666667</v>
      </c>
      <c r="M1582" s="261">
        <v>0.958333333333333</v>
      </c>
      <c r="N1582" s="261">
        <v>0.924770642201835</v>
      </c>
      <c r="O1582" s="262">
        <v>0.9</v>
      </c>
      <c r="P1582" s="263">
        <v>0.975882090218848</v>
      </c>
      <c r="Q1582" s="260">
        <v>0.987825356842989</v>
      </c>
      <c r="R1582" s="260">
        <v>0.986582478295186</v>
      </c>
      <c r="S1582" s="260">
        <v>0.973761901247325</v>
      </c>
      <c r="T1582" s="262">
        <v>0.9</v>
      </c>
      <c r="U1582" s="260">
        <v>0.885663242518982</v>
      </c>
      <c r="V1582" s="260">
        <v>0.910159529806885</v>
      </c>
      <c r="W1582" s="260">
        <v>0.878847671665351</v>
      </c>
      <c r="X1582" s="260">
        <v>0.869455310355008</v>
      </c>
      <c r="Y1582" s="262">
        <v>0.92</v>
      </c>
      <c r="Z1582" s="262" t="s">
        <v>33</v>
      </c>
      <c r="AA1582" s="262" t="s">
        <v>33</v>
      </c>
      <c r="AB1582" s="262" t="s">
        <v>33</v>
      </c>
      <c r="AC1582" s="262" t="s">
        <v>33</v>
      </c>
      <c r="AD1582" s="262">
        <v>0.92</v>
      </c>
      <c r="AE1582" s="260">
        <v>1</v>
      </c>
      <c r="AF1582" s="260">
        <v>0.997474747474748</v>
      </c>
      <c r="AG1582" s="260">
        <v>0.994520547945206</v>
      </c>
      <c r="AH1582" s="260">
        <v>0.867710694415825</v>
      </c>
      <c r="AI1582" s="262">
        <v>0.92</v>
      </c>
      <c r="AJ1582" s="260">
        <v>0.937472085752568</v>
      </c>
      <c r="AK1582" s="260">
        <v>0.963476070528967</v>
      </c>
      <c r="AL1582" s="260">
        <v>0.950276243093923</v>
      </c>
      <c r="AM1582" s="260">
        <v>0.944092846467517</v>
      </c>
      <c r="AN1582" s="259">
        <v>0.99</v>
      </c>
      <c r="AO1582" s="264">
        <v>1</v>
      </c>
      <c r="AP1582" s="264">
        <v>1</v>
      </c>
      <c r="AQ1582" s="264">
        <v>1</v>
      </c>
      <c r="AR1582" s="265">
        <v>1</v>
      </c>
      <c r="AS1582" s="286">
        <v>0.110069253262963</v>
      </c>
      <c r="AT1582" s="267">
        <v>0</v>
      </c>
      <c r="AU1582" s="268">
        <v>0.0833333333333333</v>
      </c>
      <c r="AV1582" s="268">
        <v>0</v>
      </c>
      <c r="AW1582" s="268">
        <v>0.0324074074074074</v>
      </c>
      <c r="AX1582" s="224"/>
      <c r="AY1582" s="222"/>
    </row>
    <row r="1583" ht="15" spans="1:51">
      <c r="A1583" s="220"/>
      <c r="B1583" s="224"/>
      <c r="C1583" s="283" t="s">
        <v>1455</v>
      </c>
      <c r="D1583" s="111" t="s">
        <v>25</v>
      </c>
      <c r="E1583" s="111" t="s">
        <v>1456</v>
      </c>
      <c r="F1583" s="290" t="s">
        <v>1624</v>
      </c>
      <c r="G1583" s="290" t="s">
        <v>1624</v>
      </c>
      <c r="H1583" s="290" t="s">
        <v>1624</v>
      </c>
      <c r="I1583" s="290" t="s">
        <v>1624</v>
      </c>
      <c r="J1583" s="259">
        <v>0.9</v>
      </c>
      <c r="K1583" s="260">
        <v>1</v>
      </c>
      <c r="L1583" s="260">
        <v>0.96</v>
      </c>
      <c r="M1583" s="261">
        <v>1</v>
      </c>
      <c r="N1583" s="261">
        <v>0.989889705882353</v>
      </c>
      <c r="O1583" s="262">
        <v>0.9</v>
      </c>
      <c r="P1583" s="263">
        <v>0.996102449888641</v>
      </c>
      <c r="Q1583" s="260">
        <v>0.959503592423253</v>
      </c>
      <c r="R1583" s="260">
        <v>0.949343912114739</v>
      </c>
      <c r="S1583" s="260">
        <v>0.969306172960122</v>
      </c>
      <c r="T1583" s="262">
        <v>0.9</v>
      </c>
      <c r="U1583" s="260">
        <v>0.869153674832962</v>
      </c>
      <c r="V1583" s="260">
        <v>0.859242325277596</v>
      </c>
      <c r="W1583" s="260">
        <v>0.772047604516326</v>
      </c>
      <c r="X1583" s="260">
        <v>0.827854037418788</v>
      </c>
      <c r="Y1583" s="262">
        <v>0.92</v>
      </c>
      <c r="Z1583" s="262">
        <v>0.869960043588812</v>
      </c>
      <c r="AA1583" s="262">
        <v>0.91876523151909</v>
      </c>
      <c r="AB1583" s="262">
        <v>0.894736842105263</v>
      </c>
      <c r="AC1583" s="262">
        <v>0.900123011847983</v>
      </c>
      <c r="AD1583" s="262">
        <v>0.92</v>
      </c>
      <c r="AE1583" s="260">
        <v>0.995901639344262</v>
      </c>
      <c r="AF1583" s="260">
        <v>0.99737532808399</v>
      </c>
      <c r="AG1583" s="260">
        <v>1</v>
      </c>
      <c r="AH1583" s="260">
        <v>0.949549976314543</v>
      </c>
      <c r="AI1583" s="262">
        <v>0.92</v>
      </c>
      <c r="AJ1583" s="260">
        <v>0.901296988349088</v>
      </c>
      <c r="AK1583" s="260">
        <v>0.950384346610762</v>
      </c>
      <c r="AL1583" s="260">
        <v>0.938873351977627</v>
      </c>
      <c r="AM1583" s="260">
        <v>0.9338765510009</v>
      </c>
      <c r="AN1583" s="259">
        <v>0.99</v>
      </c>
      <c r="AO1583" s="264">
        <v>1</v>
      </c>
      <c r="AP1583" s="264">
        <v>1</v>
      </c>
      <c r="AQ1583" s="264">
        <v>1</v>
      </c>
      <c r="AR1583" s="265">
        <v>1</v>
      </c>
      <c r="AS1583" s="286">
        <v>0.110069253262963</v>
      </c>
      <c r="AT1583" s="267">
        <v>0.5</v>
      </c>
      <c r="AU1583" s="268">
        <v>0.176470588235294</v>
      </c>
      <c r="AV1583" s="268">
        <v>0</v>
      </c>
      <c r="AW1583" s="268">
        <v>0.0578947368421053</v>
      </c>
      <c r="AX1583" s="224"/>
      <c r="AY1583" s="222"/>
    </row>
    <row r="1584" ht="15" spans="1:51">
      <c r="A1584" s="220"/>
      <c r="B1584" s="224"/>
      <c r="C1584" s="283" t="s">
        <v>1455</v>
      </c>
      <c r="D1584" s="111" t="s">
        <v>25</v>
      </c>
      <c r="E1584" s="111" t="s">
        <v>1456</v>
      </c>
      <c r="F1584" s="290" t="s">
        <v>1625</v>
      </c>
      <c r="G1584" s="290" t="s">
        <v>1625</v>
      </c>
      <c r="H1584" s="290" t="s">
        <v>1625</v>
      </c>
      <c r="I1584" s="290" t="s">
        <v>1625</v>
      </c>
      <c r="J1584" s="259">
        <v>0.9</v>
      </c>
      <c r="K1584" s="260">
        <v>0.916666666666667</v>
      </c>
      <c r="L1584" s="260">
        <v>1</v>
      </c>
      <c r="M1584" s="261">
        <v>1</v>
      </c>
      <c r="N1584" s="261">
        <v>0.967905405405405</v>
      </c>
      <c r="O1584" s="262">
        <v>0.9</v>
      </c>
      <c r="P1584" s="263">
        <v>0.970860927152318</v>
      </c>
      <c r="Q1584" s="260">
        <v>0.984826589595376</v>
      </c>
      <c r="R1584" s="260">
        <v>0.969979986657772</v>
      </c>
      <c r="S1584" s="260">
        <v>0.956818431962432</v>
      </c>
      <c r="T1584" s="262">
        <v>0.9</v>
      </c>
      <c r="U1584" s="260">
        <v>0.827814569536424</v>
      </c>
      <c r="V1584" s="260">
        <v>0.807080924855491</v>
      </c>
      <c r="W1584" s="260">
        <v>0.80653769179453</v>
      </c>
      <c r="X1584" s="260">
        <v>0.785302857981436</v>
      </c>
      <c r="Y1584" s="262">
        <v>0.92</v>
      </c>
      <c r="Z1584" s="262">
        <v>0.849258649093904</v>
      </c>
      <c r="AA1584" s="262">
        <v>0.902892561983471</v>
      </c>
      <c r="AB1584" s="262">
        <v>0.89811320754717</v>
      </c>
      <c r="AC1584" s="262">
        <v>0.889171016128274</v>
      </c>
      <c r="AD1584" s="262">
        <v>0.92</v>
      </c>
      <c r="AE1584" s="260">
        <v>1</v>
      </c>
      <c r="AF1584" s="260">
        <v>0.931506849315068</v>
      </c>
      <c r="AG1584" s="260">
        <v>0.972222222222222</v>
      </c>
      <c r="AH1584" s="260">
        <v>0.710296684118674</v>
      </c>
      <c r="AI1584" s="262">
        <v>0.92</v>
      </c>
      <c r="AJ1584" s="260">
        <v>0.874047739969528</v>
      </c>
      <c r="AK1584" s="260">
        <v>0.932012847965739</v>
      </c>
      <c r="AL1584" s="260">
        <v>0.941586748038361</v>
      </c>
      <c r="AM1584" s="260">
        <v>0.920887771503936</v>
      </c>
      <c r="AN1584" s="259">
        <v>0.99</v>
      </c>
      <c r="AO1584" s="264">
        <v>1</v>
      </c>
      <c r="AP1584" s="264">
        <v>1</v>
      </c>
      <c r="AQ1584" s="264">
        <v>1</v>
      </c>
      <c r="AR1584" s="265">
        <v>1</v>
      </c>
      <c r="AS1584" s="286">
        <v>0.110069253262963</v>
      </c>
      <c r="AT1584" s="267">
        <v>0</v>
      </c>
      <c r="AU1584" s="268">
        <v>0</v>
      </c>
      <c r="AV1584" s="268">
        <v>0.111111111111111</v>
      </c>
      <c r="AW1584" s="268">
        <v>0.046218487394958</v>
      </c>
      <c r="AX1584" s="224"/>
      <c r="AY1584" s="222"/>
    </row>
    <row r="1585" ht="15" spans="1:51">
      <c r="A1585" s="220"/>
      <c r="B1585" s="224"/>
      <c r="C1585" s="283" t="s">
        <v>1455</v>
      </c>
      <c r="D1585" s="111" t="s">
        <v>25</v>
      </c>
      <c r="E1585" s="111" t="s">
        <v>1456</v>
      </c>
      <c r="F1585" s="290" t="s">
        <v>1626</v>
      </c>
      <c r="G1585" s="290" t="s">
        <v>1626</v>
      </c>
      <c r="H1585" s="290" t="s">
        <v>1626</v>
      </c>
      <c r="I1585" s="290" t="s">
        <v>1626</v>
      </c>
      <c r="J1585" s="259">
        <v>0.9</v>
      </c>
      <c r="K1585" s="260">
        <v>0.96551724137931</v>
      </c>
      <c r="L1585" s="260">
        <v>0.970588235294118</v>
      </c>
      <c r="M1585" s="261">
        <v>0.96875</v>
      </c>
      <c r="N1585" s="261">
        <v>0.946058091286307</v>
      </c>
      <c r="O1585" s="262">
        <v>0.9</v>
      </c>
      <c r="P1585" s="263">
        <v>0.981892091648189</v>
      </c>
      <c r="Q1585" s="260">
        <v>0.966900702106319</v>
      </c>
      <c r="R1585" s="260">
        <v>0.851515151515152</v>
      </c>
      <c r="S1585" s="260">
        <v>0.912838925343568</v>
      </c>
      <c r="T1585" s="262">
        <v>0.9</v>
      </c>
      <c r="U1585" s="260">
        <v>0.838876570583888</v>
      </c>
      <c r="V1585" s="260">
        <v>0.730190571715145</v>
      </c>
      <c r="W1585" s="260">
        <v>0.705785123966942</v>
      </c>
      <c r="X1585" s="260">
        <v>0.723675250711898</v>
      </c>
      <c r="Y1585" s="262">
        <v>0.92</v>
      </c>
      <c r="Z1585" s="262" t="s">
        <v>33</v>
      </c>
      <c r="AA1585" s="262" t="s">
        <v>33</v>
      </c>
      <c r="AB1585" s="262" t="s">
        <v>33</v>
      </c>
      <c r="AC1585" s="262">
        <v>0</v>
      </c>
      <c r="AD1585" s="262">
        <v>0.92</v>
      </c>
      <c r="AE1585" s="260">
        <v>0.62962962962963</v>
      </c>
      <c r="AF1585" s="260">
        <v>1</v>
      </c>
      <c r="AG1585" s="260">
        <v>0.972972972972973</v>
      </c>
      <c r="AH1585" s="260">
        <v>0.939592430858806</v>
      </c>
      <c r="AI1585" s="262">
        <v>0.92</v>
      </c>
      <c r="AJ1585" s="260">
        <v>0.9490022172949</v>
      </c>
      <c r="AK1585" s="260">
        <v>0.970912738214644</v>
      </c>
      <c r="AL1585" s="260">
        <v>0.965840220385675</v>
      </c>
      <c r="AM1585" s="260">
        <v>0.957518919169878</v>
      </c>
      <c r="AN1585" s="259">
        <v>0.99</v>
      </c>
      <c r="AO1585" s="264">
        <v>1</v>
      </c>
      <c r="AP1585" s="264">
        <v>1</v>
      </c>
      <c r="AQ1585" s="264">
        <v>1</v>
      </c>
      <c r="AR1585" s="265">
        <v>1</v>
      </c>
      <c r="AS1585" s="286">
        <v>0.110069253262963</v>
      </c>
      <c r="AT1585" s="267">
        <v>0.0833333333333333</v>
      </c>
      <c r="AU1585" s="268">
        <v>0.111111111111111</v>
      </c>
      <c r="AV1585" s="268">
        <v>0.115384615384615</v>
      </c>
      <c r="AW1585" s="268">
        <v>0.0734463276836158</v>
      </c>
      <c r="AX1585" s="224"/>
      <c r="AY1585" s="222"/>
    </row>
    <row r="1586" ht="15" spans="1:51">
      <c r="A1586" s="220"/>
      <c r="B1586" s="224"/>
      <c r="C1586" s="283" t="s">
        <v>1455</v>
      </c>
      <c r="D1586" s="111" t="s">
        <v>25</v>
      </c>
      <c r="E1586" s="111" t="s">
        <v>1456</v>
      </c>
      <c r="F1586" s="290" t="s">
        <v>1627</v>
      </c>
      <c r="G1586" s="290" t="s">
        <v>1627</v>
      </c>
      <c r="H1586" s="290" t="s">
        <v>1627</v>
      </c>
      <c r="I1586" s="290" t="s">
        <v>1627</v>
      </c>
      <c r="J1586" s="259">
        <v>0.9</v>
      </c>
      <c r="K1586" s="260">
        <v>1</v>
      </c>
      <c r="L1586" s="260">
        <v>1</v>
      </c>
      <c r="M1586" s="261">
        <v>1</v>
      </c>
      <c r="N1586" s="261">
        <v>0.986332574031891</v>
      </c>
      <c r="O1586" s="262">
        <v>0.9</v>
      </c>
      <c r="P1586" s="263">
        <v>0.999253174010456</v>
      </c>
      <c r="Q1586" s="260">
        <v>1</v>
      </c>
      <c r="R1586" s="260">
        <v>1</v>
      </c>
      <c r="S1586" s="260">
        <v>0.998806137855964</v>
      </c>
      <c r="T1586" s="262">
        <v>0.9</v>
      </c>
      <c r="U1586" s="260">
        <v>0.958177744585512</v>
      </c>
      <c r="V1586" s="260">
        <v>0.962885154061625</v>
      </c>
      <c r="W1586" s="260">
        <v>0.967068273092369</v>
      </c>
      <c r="X1586" s="260">
        <v>0.945573931668949</v>
      </c>
      <c r="Y1586" s="262">
        <v>0.92</v>
      </c>
      <c r="Z1586" s="262" t="s">
        <v>33</v>
      </c>
      <c r="AA1586" s="262" t="s">
        <v>33</v>
      </c>
      <c r="AB1586" s="262" t="s">
        <v>33</v>
      </c>
      <c r="AC1586" s="262" t="s">
        <v>33</v>
      </c>
      <c r="AD1586" s="262">
        <v>0.92</v>
      </c>
      <c r="AE1586" s="260">
        <v>1</v>
      </c>
      <c r="AF1586" s="260">
        <v>1</v>
      </c>
      <c r="AG1586" s="260">
        <v>1</v>
      </c>
      <c r="AH1586" s="260">
        <v>0.998849913743531</v>
      </c>
      <c r="AI1586" s="262">
        <v>0.92</v>
      </c>
      <c r="AJ1586" s="260">
        <v>0.970873786407767</v>
      </c>
      <c r="AK1586" s="260">
        <v>0.978291316526611</v>
      </c>
      <c r="AL1586" s="260">
        <v>0.984738955823293</v>
      </c>
      <c r="AM1586" s="260">
        <v>0.970539695916289</v>
      </c>
      <c r="AN1586" s="259">
        <v>0.99</v>
      </c>
      <c r="AO1586" s="264">
        <v>1</v>
      </c>
      <c r="AP1586" s="264">
        <v>1</v>
      </c>
      <c r="AQ1586" s="264" t="s">
        <v>33</v>
      </c>
      <c r="AR1586" s="265">
        <v>1</v>
      </c>
      <c r="AS1586" s="286">
        <v>0.110069253262963</v>
      </c>
      <c r="AT1586" s="267">
        <v>0.0222222222222222</v>
      </c>
      <c r="AU1586" s="268">
        <v>0.0649350649350649</v>
      </c>
      <c r="AV1586" s="268">
        <v>0</v>
      </c>
      <c r="AW1586" s="268">
        <v>0.0374665477252453</v>
      </c>
      <c r="AX1586" s="224"/>
      <c r="AY1586" s="222"/>
    </row>
    <row r="1587" ht="15" spans="1:51">
      <c r="A1587" s="220"/>
      <c r="B1587" s="224"/>
      <c r="C1587" s="283" t="s">
        <v>1455</v>
      </c>
      <c r="D1587" s="111" t="s">
        <v>25</v>
      </c>
      <c r="E1587" s="111" t="s">
        <v>1456</v>
      </c>
      <c r="F1587" s="290" t="s">
        <v>1628</v>
      </c>
      <c r="G1587" s="290" t="s">
        <v>1628</v>
      </c>
      <c r="H1587" s="290" t="s">
        <v>1628</v>
      </c>
      <c r="I1587" s="290" t="s">
        <v>1628</v>
      </c>
      <c r="J1587" s="259">
        <v>0.9</v>
      </c>
      <c r="K1587" s="260">
        <v>1</v>
      </c>
      <c r="L1587" s="260">
        <v>1</v>
      </c>
      <c r="M1587" s="261">
        <v>1</v>
      </c>
      <c r="N1587" s="261">
        <v>0.92258064516129</v>
      </c>
      <c r="O1587" s="262">
        <v>0.9</v>
      </c>
      <c r="P1587" s="263">
        <v>0.7646229739253</v>
      </c>
      <c r="Q1587" s="260">
        <v>0.833802816901408</v>
      </c>
      <c r="R1587" s="260">
        <v>0.823042998897464</v>
      </c>
      <c r="S1587" s="260">
        <v>0.844289540775164</v>
      </c>
      <c r="T1587" s="262">
        <v>0.9</v>
      </c>
      <c r="U1587" s="260">
        <v>0.756166314305849</v>
      </c>
      <c r="V1587" s="260">
        <v>0.808450704225352</v>
      </c>
      <c r="W1587" s="260">
        <v>0.80981256890849</v>
      </c>
      <c r="X1587" s="260">
        <v>0.84412818278633</v>
      </c>
      <c r="Y1587" s="262">
        <v>0.92</v>
      </c>
      <c r="Z1587" s="262">
        <v>0.890536723163842</v>
      </c>
      <c r="AA1587" s="262">
        <v>0.896890343698854</v>
      </c>
      <c r="AB1587" s="262">
        <v>0.923547400611621</v>
      </c>
      <c r="AC1587" s="262">
        <v>0.934509763687972</v>
      </c>
      <c r="AD1587" s="262">
        <v>0.92</v>
      </c>
      <c r="AE1587" s="260">
        <v>0.991689750692521</v>
      </c>
      <c r="AF1587" s="260">
        <v>1</v>
      </c>
      <c r="AG1587" s="260">
        <v>0.888888888888889</v>
      </c>
      <c r="AH1587" s="260">
        <v>0.882666666666667</v>
      </c>
      <c r="AI1587" s="262">
        <v>0.92</v>
      </c>
      <c r="AJ1587" s="260">
        <v>0.888536155202822</v>
      </c>
      <c r="AK1587" s="260">
        <v>0.90074333187582</v>
      </c>
      <c r="AL1587" s="260">
        <v>0.932116554594941</v>
      </c>
      <c r="AM1587" s="260">
        <v>0.941676489631929</v>
      </c>
      <c r="AN1587" s="259">
        <v>0.99</v>
      </c>
      <c r="AO1587" s="264">
        <v>1</v>
      </c>
      <c r="AP1587" s="264">
        <v>1</v>
      </c>
      <c r="AQ1587" s="264" t="s">
        <v>33</v>
      </c>
      <c r="AR1587" s="265">
        <v>1</v>
      </c>
      <c r="AS1587" s="286">
        <v>0.110069253262963</v>
      </c>
      <c r="AT1587" s="267">
        <v>0.0566037735849057</v>
      </c>
      <c r="AU1587" s="268">
        <v>-0.0101010101010101</v>
      </c>
      <c r="AV1587" s="268">
        <v>0.228571428571429</v>
      </c>
      <c r="AW1587" s="268">
        <v>0.0763173834039976</v>
      </c>
      <c r="AX1587" s="224"/>
      <c r="AY1587" s="222"/>
    </row>
    <row r="1588" ht="15" spans="1:51">
      <c r="A1588" s="220"/>
      <c r="B1588" s="224"/>
      <c r="C1588" s="283" t="s">
        <v>1455</v>
      </c>
      <c r="D1588" s="111" t="s">
        <v>25</v>
      </c>
      <c r="E1588" s="111" t="s">
        <v>1456</v>
      </c>
      <c r="F1588" s="290" t="s">
        <v>1629</v>
      </c>
      <c r="G1588" s="290" t="s">
        <v>1629</v>
      </c>
      <c r="H1588" s="290" t="s">
        <v>1629</v>
      </c>
      <c r="I1588" s="290" t="s">
        <v>1629</v>
      </c>
      <c r="J1588" s="259">
        <v>0.9</v>
      </c>
      <c r="K1588" s="260">
        <v>0.977777777777778</v>
      </c>
      <c r="L1588" s="260">
        <v>0.914893617021277</v>
      </c>
      <c r="M1588" s="261">
        <v>0.957446808510638</v>
      </c>
      <c r="N1588" s="261">
        <v>0.932352941176471</v>
      </c>
      <c r="O1588" s="262">
        <v>0.9</v>
      </c>
      <c r="P1588" s="263">
        <v>0.970712277413308</v>
      </c>
      <c r="Q1588" s="260">
        <v>0.890846496557311</v>
      </c>
      <c r="R1588" s="260">
        <v>0.897032772364925</v>
      </c>
      <c r="S1588" s="260">
        <v>0.910259928276071</v>
      </c>
      <c r="T1588" s="262">
        <v>0.9</v>
      </c>
      <c r="U1588" s="260">
        <v>0.939784442361762</v>
      </c>
      <c r="V1588" s="260">
        <v>0.920210611583637</v>
      </c>
      <c r="W1588" s="260">
        <v>0.949069973427812</v>
      </c>
      <c r="X1588" s="260">
        <v>0.933697945743402</v>
      </c>
      <c r="Y1588" s="262">
        <v>0.92</v>
      </c>
      <c r="Z1588" s="262">
        <v>0</v>
      </c>
      <c r="AA1588" s="262">
        <v>0</v>
      </c>
      <c r="AB1588" s="262">
        <v>0.25</v>
      </c>
      <c r="AC1588" s="262">
        <v>0.0882352941176471</v>
      </c>
      <c r="AD1588" s="262">
        <v>0.92</v>
      </c>
      <c r="AE1588" s="260">
        <v>1</v>
      </c>
      <c r="AF1588" s="260">
        <v>0.995085995085995</v>
      </c>
      <c r="AG1588" s="260">
        <v>0.778566817301485</v>
      </c>
      <c r="AH1588" s="260">
        <v>0.855971666557356</v>
      </c>
      <c r="AI1588" s="262">
        <v>0.92</v>
      </c>
      <c r="AJ1588" s="260">
        <v>0.95572733661279</v>
      </c>
      <c r="AK1588" s="260">
        <v>0.96822505565675</v>
      </c>
      <c r="AL1588" s="260">
        <v>0.975226719752267</v>
      </c>
      <c r="AM1588" s="260">
        <v>0.96599572463631</v>
      </c>
      <c r="AN1588" s="259">
        <v>0.99</v>
      </c>
      <c r="AO1588" s="264">
        <v>1</v>
      </c>
      <c r="AP1588" s="264" t="s">
        <v>33</v>
      </c>
      <c r="AQ1588" s="264" t="s">
        <v>33</v>
      </c>
      <c r="AR1588" s="265">
        <v>1</v>
      </c>
      <c r="AS1588" s="286">
        <v>0.110069253262963</v>
      </c>
      <c r="AT1588" s="267">
        <v>0.0740740740740741</v>
      </c>
      <c r="AU1588" s="268">
        <v>0</v>
      </c>
      <c r="AV1588" s="268">
        <v>0.258064516129032</v>
      </c>
      <c r="AW1588" s="268">
        <v>0.0383779869659667</v>
      </c>
      <c r="AX1588" s="224"/>
      <c r="AY1588" s="222"/>
    </row>
    <row r="1589" ht="15" spans="1:51">
      <c r="A1589" s="220"/>
      <c r="B1589" s="224"/>
      <c r="C1589" s="283" t="s">
        <v>1455</v>
      </c>
      <c r="D1589" s="111" t="s">
        <v>25</v>
      </c>
      <c r="E1589" s="111" t="s">
        <v>1456</v>
      </c>
      <c r="F1589" s="290" t="s">
        <v>1630</v>
      </c>
      <c r="G1589" s="290" t="s">
        <v>1630</v>
      </c>
      <c r="H1589" s="290" t="s">
        <v>1630</v>
      </c>
      <c r="I1589" s="290" t="s">
        <v>1630</v>
      </c>
      <c r="J1589" s="259">
        <v>0.9</v>
      </c>
      <c r="K1589" s="260">
        <v>0.703703703703704</v>
      </c>
      <c r="L1589" s="260">
        <v>0.727272727272727</v>
      </c>
      <c r="M1589" s="261">
        <v>0.730769230769231</v>
      </c>
      <c r="N1589" s="261">
        <v>0.752122241086587</v>
      </c>
      <c r="O1589" s="262">
        <v>0.9</v>
      </c>
      <c r="P1589" s="263">
        <v>0.709001233045623</v>
      </c>
      <c r="Q1589" s="260">
        <v>0.810802919708029</v>
      </c>
      <c r="R1589" s="260">
        <v>0.931771369721936</v>
      </c>
      <c r="S1589" s="260">
        <v>0.823019442832269</v>
      </c>
      <c r="T1589" s="262">
        <v>0.9</v>
      </c>
      <c r="U1589" s="260">
        <v>0.587546239210851</v>
      </c>
      <c r="V1589" s="260">
        <v>0.549197080291971</v>
      </c>
      <c r="W1589" s="260">
        <v>0.574665293511843</v>
      </c>
      <c r="X1589" s="260">
        <v>0.635604082027471</v>
      </c>
      <c r="Y1589" s="262">
        <v>0.92</v>
      </c>
      <c r="Z1589" s="262">
        <v>0</v>
      </c>
      <c r="AA1589" s="262">
        <v>0.166666666666667</v>
      </c>
      <c r="AB1589" s="262" t="s">
        <v>33</v>
      </c>
      <c r="AC1589" s="262">
        <v>0.238095238095238</v>
      </c>
      <c r="AD1589" s="262">
        <v>0.92</v>
      </c>
      <c r="AE1589" s="260">
        <v>0.836065573770492</v>
      </c>
      <c r="AF1589" s="260">
        <v>0.96969696969697</v>
      </c>
      <c r="AG1589" s="260">
        <v>0.983606557377049</v>
      </c>
      <c r="AH1589" s="260">
        <v>0.973368841544607</v>
      </c>
      <c r="AI1589" s="262">
        <v>0.92</v>
      </c>
      <c r="AJ1589" s="260">
        <v>0.889676425269646</v>
      </c>
      <c r="AK1589" s="260">
        <v>0.83328475663072</v>
      </c>
      <c r="AL1589" s="260">
        <v>0.873583934088568</v>
      </c>
      <c r="AM1589" s="260">
        <v>0.901758839528559</v>
      </c>
      <c r="AN1589" s="259">
        <v>0.99</v>
      </c>
      <c r="AO1589" s="264">
        <v>1</v>
      </c>
      <c r="AP1589" s="264">
        <v>1</v>
      </c>
      <c r="AQ1589" s="264">
        <v>1</v>
      </c>
      <c r="AR1589" s="265">
        <v>1</v>
      </c>
      <c r="AS1589" s="286">
        <v>0.110069253262963</v>
      </c>
      <c r="AT1589" s="267">
        <v>0.038961038961039</v>
      </c>
      <c r="AU1589" s="268">
        <v>0.0135135135135135</v>
      </c>
      <c r="AV1589" s="268">
        <v>0.148148148148148</v>
      </c>
      <c r="AW1589" s="268">
        <v>0.0518134715025907</v>
      </c>
      <c r="AX1589" s="224"/>
      <c r="AY1589" s="222"/>
    </row>
    <row r="1590" ht="15" spans="1:51">
      <c r="A1590" s="220"/>
      <c r="B1590" s="224"/>
      <c r="C1590" s="283" t="s">
        <v>1455</v>
      </c>
      <c r="D1590" s="111" t="s">
        <v>125</v>
      </c>
      <c r="E1590" s="111" t="s">
        <v>1456</v>
      </c>
      <c r="F1590" s="290" t="s">
        <v>1631</v>
      </c>
      <c r="G1590" s="290" t="s">
        <v>1631</v>
      </c>
      <c r="H1590" s="290" t="s">
        <v>1631</v>
      </c>
      <c r="I1590" s="290" t="s">
        <v>1631</v>
      </c>
      <c r="J1590" s="259">
        <v>0.9</v>
      </c>
      <c r="K1590" s="260" t="s">
        <v>33</v>
      </c>
      <c r="L1590" s="260" t="s">
        <v>33</v>
      </c>
      <c r="M1590" s="261" t="s">
        <v>33</v>
      </c>
      <c r="N1590" s="261" t="s">
        <v>33</v>
      </c>
      <c r="O1590" s="262">
        <v>0.9</v>
      </c>
      <c r="P1590" s="263" t="s">
        <v>33</v>
      </c>
      <c r="Q1590" s="260" t="s">
        <v>33</v>
      </c>
      <c r="R1590" s="260">
        <v>0</v>
      </c>
      <c r="S1590" s="260">
        <v>0</v>
      </c>
      <c r="T1590" s="262">
        <v>0.9</v>
      </c>
      <c r="U1590" s="260" t="s">
        <v>33</v>
      </c>
      <c r="V1590" s="260" t="s">
        <v>33</v>
      </c>
      <c r="W1590" s="260">
        <v>1</v>
      </c>
      <c r="X1590" s="260">
        <v>1</v>
      </c>
      <c r="Y1590" s="262">
        <v>0.92</v>
      </c>
      <c r="Z1590" s="262" t="s">
        <v>33</v>
      </c>
      <c r="AA1590" s="262" t="s">
        <v>33</v>
      </c>
      <c r="AB1590" s="262" t="s">
        <v>33</v>
      </c>
      <c r="AC1590" s="262" t="s">
        <v>33</v>
      </c>
      <c r="AD1590" s="262">
        <v>0.92</v>
      </c>
      <c r="AE1590" s="260">
        <v>1</v>
      </c>
      <c r="AF1590" s="260">
        <v>0.274826789838337</v>
      </c>
      <c r="AG1590" s="260">
        <v>0.996296296296296</v>
      </c>
      <c r="AH1590" s="260">
        <v>0.775673614641586</v>
      </c>
      <c r="AI1590" s="262">
        <v>0.92</v>
      </c>
      <c r="AJ1590" s="260" t="s">
        <v>33</v>
      </c>
      <c r="AK1590" s="260" t="s">
        <v>33</v>
      </c>
      <c r="AL1590" s="260">
        <v>1</v>
      </c>
      <c r="AM1590" s="260">
        <v>1</v>
      </c>
      <c r="AN1590" s="259">
        <v>0.99</v>
      </c>
      <c r="AO1590" s="264">
        <v>1</v>
      </c>
      <c r="AP1590" s="264">
        <v>1</v>
      </c>
      <c r="AQ1590" s="264">
        <v>1</v>
      </c>
      <c r="AR1590" s="265">
        <v>1</v>
      </c>
      <c r="AS1590" s="286">
        <v>0.110069253262963</v>
      </c>
      <c r="AT1590" s="267" t="s">
        <v>33</v>
      </c>
      <c r="AU1590" s="268" t="s">
        <v>33</v>
      </c>
      <c r="AV1590" s="268" t="s">
        <v>33</v>
      </c>
      <c r="AW1590" s="268" t="s">
        <v>33</v>
      </c>
      <c r="AX1590" s="224"/>
      <c r="AY1590" s="222"/>
    </row>
    <row r="1591" ht="15" spans="1:51">
      <c r="A1591" s="220"/>
      <c r="B1591" s="224"/>
      <c r="C1591" s="283" t="s">
        <v>1455</v>
      </c>
      <c r="D1591" s="111" t="s">
        <v>125</v>
      </c>
      <c r="E1591" s="111" t="s">
        <v>1456</v>
      </c>
      <c r="F1591" s="290" t="s">
        <v>1632</v>
      </c>
      <c r="G1591" s="290" t="s">
        <v>1632</v>
      </c>
      <c r="H1591" s="290" t="s">
        <v>1632</v>
      </c>
      <c r="I1591" s="290" t="s">
        <v>1632</v>
      </c>
      <c r="J1591" s="259">
        <v>0.9</v>
      </c>
      <c r="K1591" s="260" t="s">
        <v>33</v>
      </c>
      <c r="L1591" s="260" t="s">
        <v>33</v>
      </c>
      <c r="M1591" s="261" t="s">
        <v>33</v>
      </c>
      <c r="N1591" s="261" t="s">
        <v>33</v>
      </c>
      <c r="O1591" s="262">
        <v>0.9</v>
      </c>
      <c r="P1591" s="263">
        <v>0</v>
      </c>
      <c r="Q1591" s="260" t="s">
        <v>33</v>
      </c>
      <c r="R1591" s="260" t="s">
        <v>33</v>
      </c>
      <c r="S1591" s="260">
        <v>0</v>
      </c>
      <c r="T1591" s="262">
        <v>0.9</v>
      </c>
      <c r="U1591" s="260">
        <v>1</v>
      </c>
      <c r="V1591" s="260" t="s">
        <v>33</v>
      </c>
      <c r="W1591" s="260" t="s">
        <v>33</v>
      </c>
      <c r="X1591" s="260">
        <v>0.75</v>
      </c>
      <c r="Y1591" s="262">
        <v>0.92</v>
      </c>
      <c r="Z1591" s="262" t="s">
        <v>33</v>
      </c>
      <c r="AA1591" s="262" t="s">
        <v>33</v>
      </c>
      <c r="AB1591" s="262" t="s">
        <v>33</v>
      </c>
      <c r="AC1591" s="262" t="s">
        <v>33</v>
      </c>
      <c r="AD1591" s="262">
        <v>0.92</v>
      </c>
      <c r="AE1591" s="260">
        <v>0.998531571218796</v>
      </c>
      <c r="AF1591" s="260">
        <v>0.946135831381733</v>
      </c>
      <c r="AG1591" s="260">
        <v>1</v>
      </c>
      <c r="AH1591" s="260">
        <v>0.959548397453047</v>
      </c>
      <c r="AI1591" s="262">
        <v>0.92</v>
      </c>
      <c r="AJ1591" s="260">
        <v>1</v>
      </c>
      <c r="AK1591" s="260" t="s">
        <v>33</v>
      </c>
      <c r="AL1591" s="260" t="s">
        <v>33</v>
      </c>
      <c r="AM1591" s="260">
        <v>0.727272727272727</v>
      </c>
      <c r="AN1591" s="259">
        <v>0.99</v>
      </c>
      <c r="AO1591" s="264">
        <v>1</v>
      </c>
      <c r="AP1591" s="264">
        <v>1</v>
      </c>
      <c r="AQ1591" s="264">
        <v>1</v>
      </c>
      <c r="AR1591" s="265">
        <v>1</v>
      </c>
      <c r="AS1591" s="286">
        <v>0.110069253262963</v>
      </c>
      <c r="AT1591" s="267" t="s">
        <v>33</v>
      </c>
      <c r="AU1591" s="268" t="s">
        <v>33</v>
      </c>
      <c r="AV1591" s="268" t="s">
        <v>33</v>
      </c>
      <c r="AW1591" s="268" t="s">
        <v>33</v>
      </c>
      <c r="AX1591" s="224"/>
      <c r="AY1591" s="222"/>
    </row>
    <row r="1592" ht="15" spans="1:51">
      <c r="A1592" s="220"/>
      <c r="B1592" s="224"/>
      <c r="C1592" s="283" t="s">
        <v>1455</v>
      </c>
      <c r="D1592" s="111" t="s">
        <v>125</v>
      </c>
      <c r="E1592" s="111" t="s">
        <v>1456</v>
      </c>
      <c r="F1592" s="290" t="s">
        <v>1633</v>
      </c>
      <c r="G1592" s="290" t="s">
        <v>1633</v>
      </c>
      <c r="H1592" s="290" t="s">
        <v>1633</v>
      </c>
      <c r="I1592" s="290" t="s">
        <v>1633</v>
      </c>
      <c r="J1592" s="259">
        <v>0.9</v>
      </c>
      <c r="K1592" s="260" t="s">
        <v>33</v>
      </c>
      <c r="L1592" s="260" t="s">
        <v>33</v>
      </c>
      <c r="M1592" s="261" t="s">
        <v>33</v>
      </c>
      <c r="N1592" s="261" t="s">
        <v>33</v>
      </c>
      <c r="O1592" s="262">
        <v>0.9</v>
      </c>
      <c r="P1592" s="263" t="s">
        <v>33</v>
      </c>
      <c r="Q1592" s="260">
        <v>0</v>
      </c>
      <c r="R1592" s="260">
        <v>0</v>
      </c>
      <c r="S1592" s="260">
        <v>0</v>
      </c>
      <c r="T1592" s="262">
        <v>0.9</v>
      </c>
      <c r="U1592" s="260" t="s">
        <v>33</v>
      </c>
      <c r="V1592" s="260">
        <v>1</v>
      </c>
      <c r="W1592" s="260">
        <v>1</v>
      </c>
      <c r="X1592" s="260">
        <v>1</v>
      </c>
      <c r="Y1592" s="262">
        <v>0.92</v>
      </c>
      <c r="Z1592" s="262" t="s">
        <v>33</v>
      </c>
      <c r="AA1592" s="262" t="s">
        <v>33</v>
      </c>
      <c r="AB1592" s="262" t="s">
        <v>33</v>
      </c>
      <c r="AC1592" s="262" t="s">
        <v>33</v>
      </c>
      <c r="AD1592" s="262">
        <v>0.92</v>
      </c>
      <c r="AE1592" s="260">
        <v>0.995327102803738</v>
      </c>
      <c r="AF1592" s="260">
        <v>0.788461538461538</v>
      </c>
      <c r="AG1592" s="260">
        <v>0.991869918699187</v>
      </c>
      <c r="AH1592" s="260">
        <v>0.859824442943957</v>
      </c>
      <c r="AI1592" s="262">
        <v>0.92</v>
      </c>
      <c r="AJ1592" s="260" t="s">
        <v>33</v>
      </c>
      <c r="AK1592" s="260">
        <v>1</v>
      </c>
      <c r="AL1592" s="260">
        <v>1</v>
      </c>
      <c r="AM1592" s="260">
        <v>1</v>
      </c>
      <c r="AN1592" s="259">
        <v>0.99</v>
      </c>
      <c r="AO1592" s="264">
        <v>1</v>
      </c>
      <c r="AP1592" s="264" t="s">
        <v>33</v>
      </c>
      <c r="AQ1592" s="264">
        <v>1</v>
      </c>
      <c r="AR1592" s="265">
        <v>1</v>
      </c>
      <c r="AS1592" s="286">
        <v>0.110069253262963</v>
      </c>
      <c r="AT1592" s="267" t="s">
        <v>33</v>
      </c>
      <c r="AU1592" s="268" t="s">
        <v>33</v>
      </c>
      <c r="AV1592" s="268" t="s">
        <v>33</v>
      </c>
      <c r="AW1592" s="268" t="s">
        <v>33</v>
      </c>
      <c r="AX1592" s="224"/>
      <c r="AY1592" s="222"/>
    </row>
    <row r="1593" ht="15" spans="1:51">
      <c r="A1593" s="220"/>
      <c r="B1593" s="224"/>
      <c r="C1593" s="283" t="s">
        <v>1455</v>
      </c>
      <c r="D1593" s="111" t="s">
        <v>125</v>
      </c>
      <c r="E1593" s="111" t="s">
        <v>1456</v>
      </c>
      <c r="F1593" s="290" t="s">
        <v>1634</v>
      </c>
      <c r="G1593" s="290" t="s">
        <v>1634</v>
      </c>
      <c r="H1593" s="290" t="s">
        <v>1634</v>
      </c>
      <c r="I1593" s="290" t="s">
        <v>1634</v>
      </c>
      <c r="J1593" s="259">
        <v>0.9</v>
      </c>
      <c r="K1593" s="260" t="s">
        <v>33</v>
      </c>
      <c r="L1593" s="260" t="s">
        <v>33</v>
      </c>
      <c r="M1593" s="261" t="s">
        <v>33</v>
      </c>
      <c r="N1593" s="261" t="s">
        <v>33</v>
      </c>
      <c r="O1593" s="262">
        <v>0.9</v>
      </c>
      <c r="P1593" s="263" t="s">
        <v>33</v>
      </c>
      <c r="Q1593" s="260" t="s">
        <v>33</v>
      </c>
      <c r="R1593" s="260" t="s">
        <v>33</v>
      </c>
      <c r="S1593" s="260" t="s">
        <v>33</v>
      </c>
      <c r="T1593" s="262">
        <v>0.9</v>
      </c>
      <c r="U1593" s="260" t="s">
        <v>33</v>
      </c>
      <c r="V1593" s="260" t="s">
        <v>33</v>
      </c>
      <c r="W1593" s="260" t="s">
        <v>33</v>
      </c>
      <c r="X1593" s="260" t="s">
        <v>33</v>
      </c>
      <c r="Y1593" s="262">
        <v>0.92</v>
      </c>
      <c r="Z1593" s="262" t="s">
        <v>33</v>
      </c>
      <c r="AA1593" s="262" t="s">
        <v>33</v>
      </c>
      <c r="AB1593" s="262" t="s">
        <v>33</v>
      </c>
      <c r="AC1593" s="262" t="s">
        <v>33</v>
      </c>
      <c r="AD1593" s="262">
        <v>0.92</v>
      </c>
      <c r="AE1593" s="260">
        <v>1</v>
      </c>
      <c r="AF1593" s="260">
        <v>1</v>
      </c>
      <c r="AG1593" s="260">
        <v>1</v>
      </c>
      <c r="AH1593" s="260">
        <v>0.923363904865537</v>
      </c>
      <c r="AI1593" s="262">
        <v>0.92</v>
      </c>
      <c r="AJ1593" s="260" t="s">
        <v>33</v>
      </c>
      <c r="AK1593" s="260" t="s">
        <v>33</v>
      </c>
      <c r="AL1593" s="260" t="s">
        <v>33</v>
      </c>
      <c r="AM1593" s="260" t="s">
        <v>33</v>
      </c>
      <c r="AN1593" s="259">
        <v>0.99</v>
      </c>
      <c r="AO1593" s="264" t="s">
        <v>33</v>
      </c>
      <c r="AP1593" s="264" t="s">
        <v>33</v>
      </c>
      <c r="AQ1593" s="264" t="s">
        <v>33</v>
      </c>
      <c r="AR1593" s="265">
        <v>1</v>
      </c>
      <c r="AS1593" s="286">
        <v>0.110069253262963</v>
      </c>
      <c r="AT1593" s="267" t="s">
        <v>33</v>
      </c>
      <c r="AU1593" s="268" t="s">
        <v>33</v>
      </c>
      <c r="AV1593" s="268" t="s">
        <v>33</v>
      </c>
      <c r="AW1593" s="268" t="s">
        <v>33</v>
      </c>
      <c r="AX1593" s="224"/>
      <c r="AY1593" s="222"/>
    </row>
    <row r="1594" ht="15" spans="1:51">
      <c r="A1594" s="220"/>
      <c r="B1594" s="224"/>
      <c r="C1594" s="283" t="s">
        <v>1455</v>
      </c>
      <c r="D1594" s="111" t="s">
        <v>25</v>
      </c>
      <c r="E1594" s="111" t="s">
        <v>1456</v>
      </c>
      <c r="F1594" s="290" t="s">
        <v>1635</v>
      </c>
      <c r="G1594" s="290" t="s">
        <v>1635</v>
      </c>
      <c r="H1594" s="290" t="s">
        <v>1635</v>
      </c>
      <c r="I1594" s="290" t="s">
        <v>1635</v>
      </c>
      <c r="J1594" s="259">
        <v>0.9</v>
      </c>
      <c r="K1594" s="260">
        <v>0.972222222222222</v>
      </c>
      <c r="L1594" s="260">
        <v>1</v>
      </c>
      <c r="M1594" s="261">
        <v>1</v>
      </c>
      <c r="N1594" s="261">
        <v>0.990686845168801</v>
      </c>
      <c r="O1594" s="262">
        <v>0.9</v>
      </c>
      <c r="P1594" s="263">
        <v>0.969857218402961</v>
      </c>
      <c r="Q1594" s="260">
        <v>0.947733465444637</v>
      </c>
      <c r="R1594" s="260">
        <v>0.89501817404319</v>
      </c>
      <c r="S1594" s="260">
        <v>0.945215813180566</v>
      </c>
      <c r="T1594" s="262">
        <v>0.9</v>
      </c>
      <c r="U1594" s="260">
        <v>0.961660497091486</v>
      </c>
      <c r="V1594" s="260">
        <v>0.961109734951697</v>
      </c>
      <c r="W1594" s="260">
        <v>0.951250801796023</v>
      </c>
      <c r="X1594" s="260">
        <v>0.969257007915337</v>
      </c>
      <c r="Y1594" s="262">
        <v>0.92</v>
      </c>
      <c r="Z1594" s="262" t="s">
        <v>33</v>
      </c>
      <c r="AA1594" s="262">
        <v>0</v>
      </c>
      <c r="AB1594" s="262">
        <v>0.5</v>
      </c>
      <c r="AC1594" s="262">
        <v>0.147286821705426</v>
      </c>
      <c r="AD1594" s="262">
        <v>0.92</v>
      </c>
      <c r="AE1594" s="260">
        <v>1</v>
      </c>
      <c r="AF1594" s="260">
        <v>0.983333333333333</v>
      </c>
      <c r="AG1594" s="260">
        <v>0.9375</v>
      </c>
      <c r="AH1594" s="260">
        <v>0.817944899478779</v>
      </c>
      <c r="AI1594" s="262">
        <v>0.92</v>
      </c>
      <c r="AJ1594" s="260">
        <v>0.97567424643046</v>
      </c>
      <c r="AK1594" s="260">
        <v>0.983164149541966</v>
      </c>
      <c r="AL1594" s="260">
        <v>0.98376415295877</v>
      </c>
      <c r="AM1594" s="260">
        <v>0.984944921776914</v>
      </c>
      <c r="AN1594" s="259">
        <v>0.99</v>
      </c>
      <c r="AO1594" s="264">
        <v>1</v>
      </c>
      <c r="AP1594" s="264">
        <v>1</v>
      </c>
      <c r="AQ1594" s="264">
        <v>1</v>
      </c>
      <c r="AR1594" s="265">
        <v>1</v>
      </c>
      <c r="AS1594" s="286">
        <v>0.110069253262963</v>
      </c>
      <c r="AT1594" s="267">
        <v>0.0269230769230769</v>
      </c>
      <c r="AU1594" s="268">
        <v>0.032258064516129</v>
      </c>
      <c r="AV1594" s="268">
        <v>0</v>
      </c>
      <c r="AW1594" s="268">
        <v>0.0457298606904906</v>
      </c>
      <c r="AX1594" s="224"/>
      <c r="AY1594" s="222"/>
    </row>
    <row r="1595" ht="15" spans="1:51">
      <c r="A1595" s="220"/>
      <c r="B1595" s="224"/>
      <c r="C1595" s="283" t="s">
        <v>1455</v>
      </c>
      <c r="D1595" s="111" t="s">
        <v>125</v>
      </c>
      <c r="E1595" s="111" t="s">
        <v>1456</v>
      </c>
      <c r="F1595" s="290" t="s">
        <v>1636</v>
      </c>
      <c r="G1595" s="290" t="s">
        <v>1636</v>
      </c>
      <c r="H1595" s="290" t="s">
        <v>1636</v>
      </c>
      <c r="I1595" s="290" t="s">
        <v>1636</v>
      </c>
      <c r="J1595" s="259">
        <v>0.9</v>
      </c>
      <c r="K1595" s="260" t="s">
        <v>33</v>
      </c>
      <c r="L1595" s="260" t="s">
        <v>33</v>
      </c>
      <c r="M1595" s="261" t="s">
        <v>33</v>
      </c>
      <c r="N1595" s="261" t="s">
        <v>33</v>
      </c>
      <c r="O1595" s="262">
        <v>0.9</v>
      </c>
      <c r="P1595" s="263" t="s">
        <v>33</v>
      </c>
      <c r="Q1595" s="260" t="s">
        <v>33</v>
      </c>
      <c r="R1595" s="260" t="s">
        <v>33</v>
      </c>
      <c r="S1595" s="260">
        <v>0</v>
      </c>
      <c r="T1595" s="262">
        <v>0.9</v>
      </c>
      <c r="U1595" s="260" t="s">
        <v>33</v>
      </c>
      <c r="V1595" s="260" t="s">
        <v>33</v>
      </c>
      <c r="W1595" s="260" t="s">
        <v>33</v>
      </c>
      <c r="X1595" s="260">
        <v>0</v>
      </c>
      <c r="Y1595" s="262">
        <v>0.92</v>
      </c>
      <c r="Z1595" s="262" t="s">
        <v>33</v>
      </c>
      <c r="AA1595" s="262" t="s">
        <v>33</v>
      </c>
      <c r="AB1595" s="262" t="s">
        <v>33</v>
      </c>
      <c r="AC1595" s="262" t="s">
        <v>33</v>
      </c>
      <c r="AD1595" s="262">
        <v>0.92</v>
      </c>
      <c r="AE1595" s="260">
        <v>1</v>
      </c>
      <c r="AF1595" s="260">
        <v>0.972972972972973</v>
      </c>
      <c r="AG1595" s="260">
        <v>1</v>
      </c>
      <c r="AH1595" s="260">
        <v>0.897534668721109</v>
      </c>
      <c r="AI1595" s="262">
        <v>0.92</v>
      </c>
      <c r="AJ1595" s="260" t="s">
        <v>33</v>
      </c>
      <c r="AK1595" s="260" t="s">
        <v>33</v>
      </c>
      <c r="AL1595" s="260" t="s">
        <v>33</v>
      </c>
      <c r="AM1595" s="260">
        <v>0</v>
      </c>
      <c r="AN1595" s="259">
        <v>0.99</v>
      </c>
      <c r="AO1595" s="264" t="s">
        <v>33</v>
      </c>
      <c r="AP1595" s="264">
        <v>1</v>
      </c>
      <c r="AQ1595" s="264" t="s">
        <v>33</v>
      </c>
      <c r="AR1595" s="265">
        <v>1</v>
      </c>
      <c r="AS1595" s="286">
        <v>0.110069253262963</v>
      </c>
      <c r="AT1595" s="267" t="s">
        <v>33</v>
      </c>
      <c r="AU1595" s="268" t="s">
        <v>33</v>
      </c>
      <c r="AV1595" s="268" t="s">
        <v>33</v>
      </c>
      <c r="AW1595" s="268" t="s">
        <v>33</v>
      </c>
      <c r="AX1595" s="224"/>
      <c r="AY1595" s="222"/>
    </row>
    <row r="1596" ht="15" spans="1:51">
      <c r="A1596" s="220"/>
      <c r="B1596" s="224"/>
      <c r="C1596" s="283" t="s">
        <v>1455</v>
      </c>
      <c r="D1596" s="111" t="s">
        <v>25</v>
      </c>
      <c r="E1596" s="111" t="s">
        <v>1456</v>
      </c>
      <c r="F1596" s="290" t="s">
        <v>1637</v>
      </c>
      <c r="G1596" s="290" t="s">
        <v>1637</v>
      </c>
      <c r="H1596" s="290" t="s">
        <v>1637</v>
      </c>
      <c r="I1596" s="290" t="s">
        <v>1637</v>
      </c>
      <c r="J1596" s="259">
        <v>0.9</v>
      </c>
      <c r="K1596" s="260">
        <v>0.959183673469388</v>
      </c>
      <c r="L1596" s="260">
        <v>0.936170212765957</v>
      </c>
      <c r="M1596" s="261">
        <v>1</v>
      </c>
      <c r="N1596" s="261">
        <v>0.967105263157895</v>
      </c>
      <c r="O1596" s="262">
        <v>0.9</v>
      </c>
      <c r="P1596" s="263">
        <v>0.989210789210789</v>
      </c>
      <c r="Q1596" s="260">
        <v>0.988522769344687</v>
      </c>
      <c r="R1596" s="260">
        <v>0.988544691836076</v>
      </c>
      <c r="S1596" s="260">
        <v>0.98913670526102</v>
      </c>
      <c r="T1596" s="262">
        <v>0.9</v>
      </c>
      <c r="U1596" s="260">
        <v>0.818781218781219</v>
      </c>
      <c r="V1596" s="260">
        <v>0.781377267678638</v>
      </c>
      <c r="W1596" s="260">
        <v>0.764278799612778</v>
      </c>
      <c r="X1596" s="260">
        <v>0.80299004671948</v>
      </c>
      <c r="Y1596" s="262">
        <v>0.92</v>
      </c>
      <c r="Z1596" s="262" t="s">
        <v>33</v>
      </c>
      <c r="AA1596" s="262">
        <v>0</v>
      </c>
      <c r="AB1596" s="262">
        <v>0</v>
      </c>
      <c r="AC1596" s="262">
        <v>0.122448979591837</v>
      </c>
      <c r="AD1596" s="262">
        <v>0.92</v>
      </c>
      <c r="AE1596" s="260">
        <v>0.871794871794872</v>
      </c>
      <c r="AF1596" s="260">
        <v>0.88</v>
      </c>
      <c r="AG1596" s="260">
        <v>1</v>
      </c>
      <c r="AH1596" s="260">
        <v>0.863985539990963</v>
      </c>
      <c r="AI1596" s="262">
        <v>0.92</v>
      </c>
      <c r="AJ1596" s="260">
        <v>0.928471528471528</v>
      </c>
      <c r="AK1596" s="260">
        <v>0.89990749306198</v>
      </c>
      <c r="AL1596" s="260">
        <v>0.915109536082474</v>
      </c>
      <c r="AM1596" s="260">
        <v>0.923102527257524</v>
      </c>
      <c r="AN1596" s="259">
        <v>0.99</v>
      </c>
      <c r="AO1596" s="264">
        <v>1</v>
      </c>
      <c r="AP1596" s="264">
        <v>1</v>
      </c>
      <c r="AQ1596" s="264">
        <v>1</v>
      </c>
      <c r="AR1596" s="265">
        <v>1</v>
      </c>
      <c r="AS1596" s="286">
        <v>0.110069253262963</v>
      </c>
      <c r="AT1596" s="267">
        <v>0.0220820189274448</v>
      </c>
      <c r="AU1596" s="268">
        <v>0.0463917525773196</v>
      </c>
      <c r="AV1596" s="268">
        <v>0.0199004975124378</v>
      </c>
      <c r="AW1596" s="268">
        <v>0.0241392956074397</v>
      </c>
      <c r="AX1596" s="224"/>
      <c r="AY1596" s="222"/>
    </row>
    <row r="1597" ht="15" spans="1:51">
      <c r="A1597" s="220"/>
      <c r="B1597" s="224"/>
      <c r="C1597" s="283" t="s">
        <v>1455</v>
      </c>
      <c r="D1597" s="111" t="s">
        <v>25</v>
      </c>
      <c r="E1597" s="111" t="s">
        <v>1456</v>
      </c>
      <c r="F1597" s="290" t="s">
        <v>1638</v>
      </c>
      <c r="G1597" s="290" t="s">
        <v>1638</v>
      </c>
      <c r="H1597" s="290" t="s">
        <v>1638</v>
      </c>
      <c r="I1597" s="290" t="s">
        <v>1638</v>
      </c>
      <c r="J1597" s="259">
        <v>0.9</v>
      </c>
      <c r="K1597" s="260">
        <v>0.970588235294118</v>
      </c>
      <c r="L1597" s="260">
        <v>0.9375</v>
      </c>
      <c r="M1597" s="261">
        <v>1</v>
      </c>
      <c r="N1597" s="261">
        <v>0.954007884362681</v>
      </c>
      <c r="O1597" s="262">
        <v>0.9</v>
      </c>
      <c r="P1597" s="263">
        <v>0.994501718213058</v>
      </c>
      <c r="Q1597" s="260">
        <v>0.99091343854615</v>
      </c>
      <c r="R1597" s="260">
        <v>0.93425888117599</v>
      </c>
      <c r="S1597" s="260">
        <v>0.968806852637962</v>
      </c>
      <c r="T1597" s="262">
        <v>0.9</v>
      </c>
      <c r="U1597" s="260">
        <v>0.725085910652921</v>
      </c>
      <c r="V1597" s="260">
        <v>0.678622668579627</v>
      </c>
      <c r="W1597" s="260">
        <v>0.607594936708861</v>
      </c>
      <c r="X1597" s="260">
        <v>0.65412750151607</v>
      </c>
      <c r="Y1597" s="262">
        <v>0.92</v>
      </c>
      <c r="Z1597" s="262">
        <v>0.902229845626072</v>
      </c>
      <c r="AA1597" s="262">
        <v>0.907319391634981</v>
      </c>
      <c r="AB1597" s="262">
        <v>0.91566265060241</v>
      </c>
      <c r="AC1597" s="262">
        <v>0.894973214645346</v>
      </c>
      <c r="AD1597" s="262">
        <v>0.92</v>
      </c>
      <c r="AE1597" s="260">
        <v>1</v>
      </c>
      <c r="AF1597" s="260">
        <v>0.985611510791367</v>
      </c>
      <c r="AG1597" s="260">
        <v>1</v>
      </c>
      <c r="AH1597" s="260">
        <v>0.993566176470588</v>
      </c>
      <c r="AI1597" s="262">
        <v>0.92</v>
      </c>
      <c r="AJ1597" s="260">
        <v>0.913857677902622</v>
      </c>
      <c r="AK1597" s="260">
        <v>0.925166825548141</v>
      </c>
      <c r="AL1597" s="260">
        <v>0.921774385881231</v>
      </c>
      <c r="AM1597" s="260">
        <v>0.910655033766639</v>
      </c>
      <c r="AN1597" s="259">
        <v>0.99</v>
      </c>
      <c r="AO1597" s="264" t="s">
        <v>33</v>
      </c>
      <c r="AP1597" s="264" t="s">
        <v>33</v>
      </c>
      <c r="AQ1597" s="264">
        <v>1</v>
      </c>
      <c r="AR1597" s="265">
        <v>1</v>
      </c>
      <c r="AS1597" s="286">
        <v>0.110069253262963</v>
      </c>
      <c r="AT1597" s="267">
        <v>0.0784313725490196</v>
      </c>
      <c r="AU1597" s="268">
        <v>0.03125</v>
      </c>
      <c r="AV1597" s="268">
        <v>0.0681818181818182</v>
      </c>
      <c r="AW1597" s="268">
        <v>0.03955174686882</v>
      </c>
      <c r="AX1597" s="224"/>
      <c r="AY1597" s="222"/>
    </row>
    <row r="1598" ht="15" spans="1:51">
      <c r="A1598" s="220"/>
      <c r="B1598" s="224"/>
      <c r="C1598" s="283" t="s">
        <v>1455</v>
      </c>
      <c r="D1598" s="111" t="s">
        <v>125</v>
      </c>
      <c r="E1598" s="111" t="s">
        <v>1456</v>
      </c>
      <c r="F1598" s="290" t="s">
        <v>1639</v>
      </c>
      <c r="G1598" s="290" t="s">
        <v>1639</v>
      </c>
      <c r="H1598" s="290" t="s">
        <v>1639</v>
      </c>
      <c r="I1598" s="290" t="s">
        <v>1639</v>
      </c>
      <c r="J1598" s="259">
        <v>0.9</v>
      </c>
      <c r="K1598" s="260" t="s">
        <v>33</v>
      </c>
      <c r="L1598" s="260" t="s">
        <v>33</v>
      </c>
      <c r="M1598" s="261" t="s">
        <v>33</v>
      </c>
      <c r="N1598" s="261" t="s">
        <v>33</v>
      </c>
      <c r="O1598" s="262">
        <v>0.9</v>
      </c>
      <c r="P1598" s="263" t="s">
        <v>33</v>
      </c>
      <c r="Q1598" s="260" t="s">
        <v>33</v>
      </c>
      <c r="R1598" s="260" t="s">
        <v>33</v>
      </c>
      <c r="S1598" s="260">
        <v>0</v>
      </c>
      <c r="T1598" s="262">
        <v>0.9</v>
      </c>
      <c r="U1598" s="260" t="s">
        <v>33</v>
      </c>
      <c r="V1598" s="260" t="s">
        <v>33</v>
      </c>
      <c r="W1598" s="260" t="s">
        <v>33</v>
      </c>
      <c r="X1598" s="260">
        <v>0</v>
      </c>
      <c r="Y1598" s="262">
        <v>0.92</v>
      </c>
      <c r="Z1598" s="262" t="s">
        <v>33</v>
      </c>
      <c r="AA1598" s="262" t="s">
        <v>33</v>
      </c>
      <c r="AB1598" s="262" t="s">
        <v>33</v>
      </c>
      <c r="AC1598" s="262" t="s">
        <v>33</v>
      </c>
      <c r="AD1598" s="262">
        <v>0.92</v>
      </c>
      <c r="AE1598" s="260">
        <v>0.944</v>
      </c>
      <c r="AF1598" s="260">
        <v>0.232704402515723</v>
      </c>
      <c r="AG1598" s="260">
        <v>1</v>
      </c>
      <c r="AH1598" s="260">
        <v>0.700996677740864</v>
      </c>
      <c r="AI1598" s="262">
        <v>0.92</v>
      </c>
      <c r="AJ1598" s="260" t="s">
        <v>33</v>
      </c>
      <c r="AK1598" s="260" t="s">
        <v>33</v>
      </c>
      <c r="AL1598" s="260" t="s">
        <v>33</v>
      </c>
      <c r="AM1598" s="260">
        <v>0</v>
      </c>
      <c r="AN1598" s="259">
        <v>0.99</v>
      </c>
      <c r="AO1598" s="264">
        <v>1</v>
      </c>
      <c r="AP1598" s="264">
        <v>1</v>
      </c>
      <c r="AQ1598" s="264">
        <v>1</v>
      </c>
      <c r="AR1598" s="265">
        <v>1</v>
      </c>
      <c r="AS1598" s="286">
        <v>0.110069253262963</v>
      </c>
      <c r="AT1598" s="267" t="s">
        <v>33</v>
      </c>
      <c r="AU1598" s="268" t="s">
        <v>33</v>
      </c>
      <c r="AV1598" s="268" t="s">
        <v>33</v>
      </c>
      <c r="AW1598" s="268" t="s">
        <v>33</v>
      </c>
      <c r="AX1598" s="224"/>
      <c r="AY1598" s="222"/>
    </row>
    <row r="1599" ht="15" spans="1:51">
      <c r="A1599" s="220"/>
      <c r="B1599" s="224"/>
      <c r="C1599" s="283" t="s">
        <v>1455</v>
      </c>
      <c r="D1599" s="111" t="s">
        <v>125</v>
      </c>
      <c r="E1599" s="111" t="s">
        <v>1456</v>
      </c>
      <c r="F1599" s="290" t="s">
        <v>1640</v>
      </c>
      <c r="G1599" s="290" t="s">
        <v>1640</v>
      </c>
      <c r="H1599" s="290" t="s">
        <v>1640</v>
      </c>
      <c r="I1599" s="290" t="s">
        <v>1640</v>
      </c>
      <c r="J1599" s="259">
        <v>0.9</v>
      </c>
      <c r="K1599" s="260" t="s">
        <v>33</v>
      </c>
      <c r="L1599" s="260" t="s">
        <v>33</v>
      </c>
      <c r="M1599" s="261" t="s">
        <v>33</v>
      </c>
      <c r="N1599" s="261" t="s">
        <v>33</v>
      </c>
      <c r="O1599" s="262">
        <v>0.9</v>
      </c>
      <c r="P1599" s="263">
        <v>0</v>
      </c>
      <c r="Q1599" s="260" t="s">
        <v>33</v>
      </c>
      <c r="R1599" s="260" t="s">
        <v>33</v>
      </c>
      <c r="S1599" s="260">
        <v>0.0833333333333333</v>
      </c>
      <c r="T1599" s="262">
        <v>0.9</v>
      </c>
      <c r="U1599" s="260">
        <v>1</v>
      </c>
      <c r="V1599" s="260" t="s">
        <v>33</v>
      </c>
      <c r="W1599" s="260" t="s">
        <v>33</v>
      </c>
      <c r="X1599" s="260">
        <v>0.916666666666667</v>
      </c>
      <c r="Y1599" s="262">
        <v>0.92</v>
      </c>
      <c r="Z1599" s="262" t="s">
        <v>33</v>
      </c>
      <c r="AA1599" s="262" t="s">
        <v>33</v>
      </c>
      <c r="AB1599" s="262" t="s">
        <v>33</v>
      </c>
      <c r="AC1599" s="262" t="s">
        <v>33</v>
      </c>
      <c r="AD1599" s="262">
        <v>0.92</v>
      </c>
      <c r="AE1599" s="260">
        <v>0.331210191082803</v>
      </c>
      <c r="AF1599" s="260">
        <v>0.503496503496504</v>
      </c>
      <c r="AG1599" s="260">
        <v>0.612021857923497</v>
      </c>
      <c r="AH1599" s="260">
        <v>0.523432669716829</v>
      </c>
      <c r="AI1599" s="262">
        <v>0.92</v>
      </c>
      <c r="AJ1599" s="260">
        <v>1</v>
      </c>
      <c r="AK1599" s="260" t="s">
        <v>33</v>
      </c>
      <c r="AL1599" s="260" t="s">
        <v>33</v>
      </c>
      <c r="AM1599" s="260">
        <v>1</v>
      </c>
      <c r="AN1599" s="259">
        <v>0.99</v>
      </c>
      <c r="AO1599" s="264">
        <v>1</v>
      </c>
      <c r="AP1599" s="264">
        <v>1</v>
      </c>
      <c r="AQ1599" s="264">
        <v>1</v>
      </c>
      <c r="AR1599" s="265">
        <v>1</v>
      </c>
      <c r="AS1599" s="286">
        <v>0.110069253262963</v>
      </c>
      <c r="AT1599" s="267" t="s">
        <v>33</v>
      </c>
      <c r="AU1599" s="268" t="s">
        <v>33</v>
      </c>
      <c r="AV1599" s="268" t="s">
        <v>33</v>
      </c>
      <c r="AW1599" s="268">
        <v>0.333333333333333</v>
      </c>
      <c r="AX1599" s="224"/>
      <c r="AY1599" s="222"/>
    </row>
    <row r="1600" ht="15" spans="1:51">
      <c r="A1600" s="220"/>
      <c r="B1600" s="224"/>
      <c r="C1600" s="283" t="s">
        <v>1455</v>
      </c>
      <c r="D1600" s="111" t="s">
        <v>25</v>
      </c>
      <c r="E1600" s="111" t="s">
        <v>1456</v>
      </c>
      <c r="F1600" s="290" t="s">
        <v>1641</v>
      </c>
      <c r="G1600" s="290" t="s">
        <v>1641</v>
      </c>
      <c r="H1600" s="290" t="s">
        <v>1641</v>
      </c>
      <c r="I1600" s="290" t="s">
        <v>1641</v>
      </c>
      <c r="J1600" s="259">
        <v>0.9</v>
      </c>
      <c r="K1600" s="260">
        <v>0.978723404255319</v>
      </c>
      <c r="L1600" s="260">
        <v>0.957446808510638</v>
      </c>
      <c r="M1600" s="261">
        <v>1</v>
      </c>
      <c r="N1600" s="261">
        <v>0.984601449275362</v>
      </c>
      <c r="O1600" s="262">
        <v>0.9</v>
      </c>
      <c r="P1600" s="263">
        <v>0.980113636363636</v>
      </c>
      <c r="Q1600" s="260">
        <v>0.95468509984639</v>
      </c>
      <c r="R1600" s="260">
        <v>0.977189109639441</v>
      </c>
      <c r="S1600" s="260">
        <v>0.977676016027476</v>
      </c>
      <c r="T1600" s="262">
        <v>0.9</v>
      </c>
      <c r="U1600" s="260">
        <v>0.889204545454545</v>
      </c>
      <c r="V1600" s="260">
        <v>0.875576036866359</v>
      </c>
      <c r="W1600" s="260">
        <v>0.863134657836645</v>
      </c>
      <c r="X1600" s="260">
        <v>0.877605306575979</v>
      </c>
      <c r="Y1600" s="262">
        <v>0.92</v>
      </c>
      <c r="Z1600" s="262">
        <v>0.936936936936937</v>
      </c>
      <c r="AA1600" s="262">
        <v>0.936967632027257</v>
      </c>
      <c r="AB1600" s="262">
        <v>0.954341987466428</v>
      </c>
      <c r="AC1600" s="262">
        <v>0.939390072731913</v>
      </c>
      <c r="AD1600" s="262">
        <v>0.92</v>
      </c>
      <c r="AE1600" s="260">
        <v>0.990654205607477</v>
      </c>
      <c r="AF1600" s="260">
        <v>0.985915492957746</v>
      </c>
      <c r="AG1600" s="260">
        <v>1</v>
      </c>
      <c r="AH1600" s="260">
        <v>0.995179561340082</v>
      </c>
      <c r="AI1600" s="262">
        <v>0.92</v>
      </c>
      <c r="AJ1600" s="260">
        <v>0.950812472551603</v>
      </c>
      <c r="AK1600" s="260">
        <v>0.951534733441034</v>
      </c>
      <c r="AL1600" s="260">
        <v>0.959628582963262</v>
      </c>
      <c r="AM1600" s="260">
        <v>0.951182778096096</v>
      </c>
      <c r="AN1600" s="259">
        <v>0.99</v>
      </c>
      <c r="AO1600" s="264">
        <v>1</v>
      </c>
      <c r="AP1600" s="264">
        <v>1</v>
      </c>
      <c r="AQ1600" s="264">
        <v>1</v>
      </c>
      <c r="AR1600" s="265">
        <v>1</v>
      </c>
      <c r="AS1600" s="286">
        <v>0.110069253262963</v>
      </c>
      <c r="AT1600" s="267">
        <v>0</v>
      </c>
      <c r="AU1600" s="268">
        <v>0.142857142857143</v>
      </c>
      <c r="AV1600" s="268">
        <v>-0.0434782608695652</v>
      </c>
      <c r="AW1600" s="268">
        <v>0.0308839190628328</v>
      </c>
      <c r="AX1600" s="224"/>
      <c r="AY1600" s="222"/>
    </row>
    <row r="1601" ht="15" spans="1:51">
      <c r="A1601" s="220"/>
      <c r="B1601" s="224"/>
      <c r="C1601" s="283" t="s">
        <v>1455</v>
      </c>
      <c r="D1601" s="111" t="s">
        <v>125</v>
      </c>
      <c r="E1601" s="111" t="s">
        <v>1456</v>
      </c>
      <c r="F1601" s="290" t="s">
        <v>1642</v>
      </c>
      <c r="G1601" s="290" t="s">
        <v>1642</v>
      </c>
      <c r="H1601" s="290" t="s">
        <v>1642</v>
      </c>
      <c r="I1601" s="290" t="s">
        <v>1642</v>
      </c>
      <c r="J1601" s="259">
        <v>0.9</v>
      </c>
      <c r="K1601" s="260" t="s">
        <v>33</v>
      </c>
      <c r="L1601" s="260" t="s">
        <v>33</v>
      </c>
      <c r="M1601" s="261" t="s">
        <v>33</v>
      </c>
      <c r="N1601" s="261" t="s">
        <v>33</v>
      </c>
      <c r="O1601" s="262">
        <v>0.9</v>
      </c>
      <c r="P1601" s="263">
        <v>0</v>
      </c>
      <c r="Q1601" s="260">
        <v>0</v>
      </c>
      <c r="R1601" s="260">
        <v>0</v>
      </c>
      <c r="S1601" s="260">
        <v>0</v>
      </c>
      <c r="T1601" s="262">
        <v>0.9</v>
      </c>
      <c r="U1601" s="260">
        <v>0.5</v>
      </c>
      <c r="V1601" s="260">
        <v>0</v>
      </c>
      <c r="W1601" s="260">
        <v>0</v>
      </c>
      <c r="X1601" s="260">
        <v>0.8</v>
      </c>
      <c r="Y1601" s="262">
        <v>0.92</v>
      </c>
      <c r="Z1601" s="262" t="s">
        <v>33</v>
      </c>
      <c r="AA1601" s="262" t="s">
        <v>33</v>
      </c>
      <c r="AB1601" s="262" t="s">
        <v>33</v>
      </c>
      <c r="AC1601" s="262">
        <v>1</v>
      </c>
      <c r="AD1601" s="262">
        <v>0.92</v>
      </c>
      <c r="AE1601" s="260">
        <v>0.971107544141252</v>
      </c>
      <c r="AF1601" s="260">
        <v>0.976060935799782</v>
      </c>
      <c r="AG1601" s="260">
        <v>0.908596300326442</v>
      </c>
      <c r="AH1601" s="260">
        <v>0.976631604111881</v>
      </c>
      <c r="AI1601" s="262">
        <v>0.92</v>
      </c>
      <c r="AJ1601" s="260">
        <v>0.5</v>
      </c>
      <c r="AK1601" s="260">
        <v>0</v>
      </c>
      <c r="AL1601" s="260">
        <v>0</v>
      </c>
      <c r="AM1601" s="260">
        <v>0.782608695652174</v>
      </c>
      <c r="AN1601" s="259">
        <v>0.99</v>
      </c>
      <c r="AO1601" s="264" t="s">
        <v>33</v>
      </c>
      <c r="AP1601" s="264">
        <v>1</v>
      </c>
      <c r="AQ1601" s="264">
        <v>1</v>
      </c>
      <c r="AR1601" s="265">
        <v>1</v>
      </c>
      <c r="AS1601" s="286">
        <v>0.110069253262963</v>
      </c>
      <c r="AT1601" s="267" t="s">
        <v>33</v>
      </c>
      <c r="AU1601" s="268" t="s">
        <v>33</v>
      </c>
      <c r="AV1601" s="268" t="s">
        <v>33</v>
      </c>
      <c r="AW1601" s="268" t="s">
        <v>33</v>
      </c>
      <c r="AX1601" s="224"/>
      <c r="AY1601" s="222"/>
    </row>
    <row r="1602" ht="15" spans="1:51">
      <c r="A1602" s="220"/>
      <c r="B1602" s="224"/>
      <c r="C1602" s="283" t="s">
        <v>1455</v>
      </c>
      <c r="D1602" s="111" t="s">
        <v>125</v>
      </c>
      <c r="E1602" s="111" t="s">
        <v>1456</v>
      </c>
      <c r="F1602" s="290" t="s">
        <v>1643</v>
      </c>
      <c r="G1602" s="290" t="s">
        <v>1643</v>
      </c>
      <c r="H1602" s="290" t="s">
        <v>1643</v>
      </c>
      <c r="I1602" s="290" t="s">
        <v>1643</v>
      </c>
      <c r="J1602" s="259">
        <v>0.9</v>
      </c>
      <c r="K1602" s="260" t="s">
        <v>33</v>
      </c>
      <c r="L1602" s="260" t="s">
        <v>33</v>
      </c>
      <c r="M1602" s="261" t="s">
        <v>33</v>
      </c>
      <c r="N1602" s="261" t="s">
        <v>33</v>
      </c>
      <c r="O1602" s="262">
        <v>0.9</v>
      </c>
      <c r="P1602" s="263">
        <v>0</v>
      </c>
      <c r="Q1602" s="260" t="s">
        <v>33</v>
      </c>
      <c r="R1602" s="260" t="s">
        <v>33</v>
      </c>
      <c r="S1602" s="260">
        <v>0</v>
      </c>
      <c r="T1602" s="262">
        <v>0.9</v>
      </c>
      <c r="U1602" s="260">
        <v>1</v>
      </c>
      <c r="V1602" s="260" t="s">
        <v>33</v>
      </c>
      <c r="W1602" s="260" t="s">
        <v>33</v>
      </c>
      <c r="X1602" s="260">
        <v>1</v>
      </c>
      <c r="Y1602" s="262">
        <v>0.92</v>
      </c>
      <c r="Z1602" s="262" t="s">
        <v>33</v>
      </c>
      <c r="AA1602" s="262" t="s">
        <v>33</v>
      </c>
      <c r="AB1602" s="262" t="s">
        <v>33</v>
      </c>
      <c r="AC1602" s="262" t="s">
        <v>33</v>
      </c>
      <c r="AD1602" s="262">
        <v>0.92</v>
      </c>
      <c r="AE1602" s="260">
        <v>0.922503725782414</v>
      </c>
      <c r="AF1602" s="260">
        <v>0.941176470588235</v>
      </c>
      <c r="AG1602" s="260">
        <v>1</v>
      </c>
      <c r="AH1602" s="260">
        <v>0.789271293981927</v>
      </c>
      <c r="AI1602" s="262">
        <v>0.92</v>
      </c>
      <c r="AJ1602" s="260">
        <v>1</v>
      </c>
      <c r="AK1602" s="260" t="s">
        <v>33</v>
      </c>
      <c r="AL1602" s="260" t="s">
        <v>33</v>
      </c>
      <c r="AM1602" s="260">
        <v>1</v>
      </c>
      <c r="AN1602" s="259">
        <v>0.99</v>
      </c>
      <c r="AO1602" s="264">
        <v>1</v>
      </c>
      <c r="AP1602" s="264">
        <v>1</v>
      </c>
      <c r="AQ1602" s="264">
        <v>1</v>
      </c>
      <c r="AR1602" s="265">
        <v>1</v>
      </c>
      <c r="AS1602" s="286">
        <v>0.110069253262963</v>
      </c>
      <c r="AT1602" s="267" t="s">
        <v>33</v>
      </c>
      <c r="AU1602" s="268" t="s">
        <v>33</v>
      </c>
      <c r="AV1602" s="268" t="s">
        <v>33</v>
      </c>
      <c r="AW1602" s="268" t="s">
        <v>33</v>
      </c>
      <c r="AX1602" s="224"/>
      <c r="AY1602" s="222"/>
    </row>
    <row r="1603" ht="15" spans="1:51">
      <c r="A1603" s="220"/>
      <c r="B1603" s="224"/>
      <c r="C1603" s="283" t="s">
        <v>1455</v>
      </c>
      <c r="D1603" s="111" t="s">
        <v>125</v>
      </c>
      <c r="E1603" s="111" t="s">
        <v>1456</v>
      </c>
      <c r="F1603" s="290" t="s">
        <v>1644</v>
      </c>
      <c r="G1603" s="290" t="s">
        <v>1644</v>
      </c>
      <c r="H1603" s="290" t="s">
        <v>1644</v>
      </c>
      <c r="I1603" s="290" t="s">
        <v>1644</v>
      </c>
      <c r="J1603" s="259">
        <v>0.9</v>
      </c>
      <c r="K1603" s="260" t="s">
        <v>33</v>
      </c>
      <c r="L1603" s="260" t="s">
        <v>33</v>
      </c>
      <c r="M1603" s="261" t="s">
        <v>33</v>
      </c>
      <c r="N1603" s="261" t="s">
        <v>33</v>
      </c>
      <c r="O1603" s="262">
        <v>0.9</v>
      </c>
      <c r="P1603" s="263" t="s">
        <v>33</v>
      </c>
      <c r="Q1603" s="260" t="s">
        <v>33</v>
      </c>
      <c r="R1603" s="260" t="s">
        <v>33</v>
      </c>
      <c r="S1603" s="260">
        <v>0</v>
      </c>
      <c r="T1603" s="262">
        <v>0.9</v>
      </c>
      <c r="U1603" s="260" t="s">
        <v>33</v>
      </c>
      <c r="V1603" s="260" t="s">
        <v>33</v>
      </c>
      <c r="W1603" s="260" t="s">
        <v>33</v>
      </c>
      <c r="X1603" s="260">
        <v>1</v>
      </c>
      <c r="Y1603" s="262">
        <v>0.92</v>
      </c>
      <c r="Z1603" s="262" t="s">
        <v>33</v>
      </c>
      <c r="AA1603" s="262" t="s">
        <v>33</v>
      </c>
      <c r="AB1603" s="262" t="s">
        <v>33</v>
      </c>
      <c r="AC1603" s="262" t="s">
        <v>33</v>
      </c>
      <c r="AD1603" s="262">
        <v>0.92</v>
      </c>
      <c r="AE1603" s="260">
        <v>0.976744186046512</v>
      </c>
      <c r="AF1603" s="260">
        <v>0.990990990990991</v>
      </c>
      <c r="AG1603" s="260">
        <v>0.186046511627907</v>
      </c>
      <c r="AH1603" s="260">
        <v>0.678670360110803</v>
      </c>
      <c r="AI1603" s="262">
        <v>0.92</v>
      </c>
      <c r="AJ1603" s="260" t="s">
        <v>33</v>
      </c>
      <c r="AK1603" s="260" t="s">
        <v>33</v>
      </c>
      <c r="AL1603" s="260" t="s">
        <v>33</v>
      </c>
      <c r="AM1603" s="260">
        <v>1</v>
      </c>
      <c r="AN1603" s="259">
        <v>0.99</v>
      </c>
      <c r="AO1603" s="264" t="s">
        <v>33</v>
      </c>
      <c r="AP1603" s="264">
        <v>1</v>
      </c>
      <c r="AQ1603" s="264">
        <v>1</v>
      </c>
      <c r="AR1603" s="265">
        <v>1</v>
      </c>
      <c r="AS1603" s="286">
        <v>0.110069253262963</v>
      </c>
      <c r="AT1603" s="267" t="s">
        <v>33</v>
      </c>
      <c r="AU1603" s="268" t="s">
        <v>33</v>
      </c>
      <c r="AV1603" s="268" t="s">
        <v>33</v>
      </c>
      <c r="AW1603" s="268" t="s">
        <v>33</v>
      </c>
      <c r="AX1603" s="224"/>
      <c r="AY1603" s="222"/>
    </row>
    <row r="1604" ht="15" spans="1:51">
      <c r="A1604" s="220"/>
      <c r="B1604" s="224"/>
      <c r="C1604" s="283" t="s">
        <v>1455</v>
      </c>
      <c r="D1604" s="111" t="s">
        <v>125</v>
      </c>
      <c r="E1604" s="111" t="s">
        <v>1456</v>
      </c>
      <c r="F1604" s="290" t="s">
        <v>1645</v>
      </c>
      <c r="G1604" s="290" t="s">
        <v>1645</v>
      </c>
      <c r="H1604" s="290" t="s">
        <v>1645</v>
      </c>
      <c r="I1604" s="290" t="s">
        <v>1645</v>
      </c>
      <c r="J1604" s="259">
        <v>0.9</v>
      </c>
      <c r="K1604" s="260" t="s">
        <v>33</v>
      </c>
      <c r="L1604" s="260" t="s">
        <v>33</v>
      </c>
      <c r="M1604" s="261" t="s">
        <v>33</v>
      </c>
      <c r="N1604" s="261" t="s">
        <v>33</v>
      </c>
      <c r="O1604" s="262">
        <v>0.9</v>
      </c>
      <c r="P1604" s="263" t="s">
        <v>33</v>
      </c>
      <c r="Q1604" s="260" t="s">
        <v>33</v>
      </c>
      <c r="R1604" s="260" t="s">
        <v>33</v>
      </c>
      <c r="S1604" s="260">
        <v>0</v>
      </c>
      <c r="T1604" s="262">
        <v>0.9</v>
      </c>
      <c r="U1604" s="260" t="s">
        <v>33</v>
      </c>
      <c r="V1604" s="260" t="s">
        <v>33</v>
      </c>
      <c r="W1604" s="260" t="s">
        <v>33</v>
      </c>
      <c r="X1604" s="260">
        <v>0.6</v>
      </c>
      <c r="Y1604" s="262">
        <v>0.92</v>
      </c>
      <c r="Z1604" s="262" t="s">
        <v>33</v>
      </c>
      <c r="AA1604" s="262" t="s">
        <v>33</v>
      </c>
      <c r="AB1604" s="262" t="s">
        <v>33</v>
      </c>
      <c r="AC1604" s="262" t="s">
        <v>33</v>
      </c>
      <c r="AD1604" s="262">
        <v>0.92</v>
      </c>
      <c r="AE1604" s="260">
        <v>0.694204685573366</v>
      </c>
      <c r="AF1604" s="260">
        <v>0.725443786982249</v>
      </c>
      <c r="AG1604" s="260">
        <v>1</v>
      </c>
      <c r="AH1604" s="260">
        <v>0.850029205607477</v>
      </c>
      <c r="AI1604" s="262">
        <v>0.92</v>
      </c>
      <c r="AJ1604" s="260" t="s">
        <v>33</v>
      </c>
      <c r="AK1604" s="260" t="s">
        <v>33</v>
      </c>
      <c r="AL1604" s="260" t="s">
        <v>33</v>
      </c>
      <c r="AM1604" s="260">
        <v>0.6</v>
      </c>
      <c r="AN1604" s="259">
        <v>0.99</v>
      </c>
      <c r="AO1604" s="264">
        <v>1</v>
      </c>
      <c r="AP1604" s="264">
        <v>1</v>
      </c>
      <c r="AQ1604" s="264">
        <v>1</v>
      </c>
      <c r="AR1604" s="265">
        <v>1</v>
      </c>
      <c r="AS1604" s="286">
        <v>0.110069253262963</v>
      </c>
      <c r="AT1604" s="267" t="s">
        <v>33</v>
      </c>
      <c r="AU1604" s="268" t="s">
        <v>33</v>
      </c>
      <c r="AV1604" s="268" t="s">
        <v>33</v>
      </c>
      <c r="AW1604" s="268" t="s">
        <v>33</v>
      </c>
      <c r="AX1604" s="224"/>
      <c r="AY1604" s="222"/>
    </row>
    <row r="1605" ht="15" spans="1:51">
      <c r="A1605" s="220"/>
      <c r="B1605" s="224"/>
      <c r="C1605" s="283" t="s">
        <v>1455</v>
      </c>
      <c r="D1605" s="111" t="s">
        <v>125</v>
      </c>
      <c r="E1605" s="111" t="s">
        <v>1456</v>
      </c>
      <c r="F1605" s="290" t="s">
        <v>1646</v>
      </c>
      <c r="G1605" s="290" t="s">
        <v>1646</v>
      </c>
      <c r="H1605" s="290" t="s">
        <v>1646</v>
      </c>
      <c r="I1605" s="290" t="s">
        <v>1646</v>
      </c>
      <c r="J1605" s="259">
        <v>0.9</v>
      </c>
      <c r="K1605" s="260" t="s">
        <v>33</v>
      </c>
      <c r="L1605" s="260" t="s">
        <v>33</v>
      </c>
      <c r="M1605" s="261" t="s">
        <v>33</v>
      </c>
      <c r="N1605" s="261" t="s">
        <v>33</v>
      </c>
      <c r="O1605" s="262">
        <v>0.9</v>
      </c>
      <c r="P1605" s="263" t="s">
        <v>33</v>
      </c>
      <c r="Q1605" s="260" t="s">
        <v>33</v>
      </c>
      <c r="R1605" s="260" t="s">
        <v>33</v>
      </c>
      <c r="S1605" s="260" t="s">
        <v>33</v>
      </c>
      <c r="T1605" s="262">
        <v>0.9</v>
      </c>
      <c r="U1605" s="260" t="s">
        <v>33</v>
      </c>
      <c r="V1605" s="260" t="s">
        <v>33</v>
      </c>
      <c r="W1605" s="260" t="s">
        <v>33</v>
      </c>
      <c r="X1605" s="260" t="s">
        <v>33</v>
      </c>
      <c r="Y1605" s="262">
        <v>0.92</v>
      </c>
      <c r="Z1605" s="262" t="s">
        <v>33</v>
      </c>
      <c r="AA1605" s="262" t="s">
        <v>33</v>
      </c>
      <c r="AB1605" s="262">
        <v>0</v>
      </c>
      <c r="AC1605" s="262">
        <v>0</v>
      </c>
      <c r="AD1605" s="262">
        <v>0.92</v>
      </c>
      <c r="AE1605" s="260">
        <v>0.994703389830508</v>
      </c>
      <c r="AF1605" s="260">
        <v>0.999037536092397</v>
      </c>
      <c r="AG1605" s="260">
        <v>1</v>
      </c>
      <c r="AH1605" s="260">
        <v>0.874719300319111</v>
      </c>
      <c r="AI1605" s="262">
        <v>0.92</v>
      </c>
      <c r="AJ1605" s="260" t="s">
        <v>33</v>
      </c>
      <c r="AK1605" s="260" t="s">
        <v>33</v>
      </c>
      <c r="AL1605" s="260">
        <v>0</v>
      </c>
      <c r="AM1605" s="260">
        <v>0</v>
      </c>
      <c r="AN1605" s="259">
        <v>0.99</v>
      </c>
      <c r="AO1605" s="264">
        <v>1</v>
      </c>
      <c r="AP1605" s="264">
        <v>1</v>
      </c>
      <c r="AQ1605" s="264">
        <v>1</v>
      </c>
      <c r="AR1605" s="265">
        <v>1</v>
      </c>
      <c r="AS1605" s="286">
        <v>0.110069253262963</v>
      </c>
      <c r="AT1605" s="267" t="s">
        <v>33</v>
      </c>
      <c r="AU1605" s="268" t="s">
        <v>33</v>
      </c>
      <c r="AV1605" s="268" t="s">
        <v>33</v>
      </c>
      <c r="AW1605" s="268" t="s">
        <v>33</v>
      </c>
      <c r="AX1605" s="224"/>
      <c r="AY1605" s="222"/>
    </row>
    <row r="1606" ht="15" spans="1:51">
      <c r="A1606" s="220"/>
      <c r="B1606" s="224"/>
      <c r="C1606" s="283" t="s">
        <v>1455</v>
      </c>
      <c r="D1606" s="111" t="s">
        <v>125</v>
      </c>
      <c r="E1606" s="111" t="s">
        <v>1456</v>
      </c>
      <c r="F1606" s="290" t="s">
        <v>1647</v>
      </c>
      <c r="G1606" s="290" t="s">
        <v>1647</v>
      </c>
      <c r="H1606" s="290" t="s">
        <v>1647</v>
      </c>
      <c r="I1606" s="290" t="s">
        <v>1647</v>
      </c>
      <c r="J1606" s="259">
        <v>0.9</v>
      </c>
      <c r="K1606" s="260" t="s">
        <v>33</v>
      </c>
      <c r="L1606" s="260" t="s">
        <v>33</v>
      </c>
      <c r="M1606" s="261" t="s">
        <v>33</v>
      </c>
      <c r="N1606" s="261" t="s">
        <v>33</v>
      </c>
      <c r="O1606" s="262">
        <v>0.9</v>
      </c>
      <c r="P1606" s="263" t="s">
        <v>33</v>
      </c>
      <c r="Q1606" s="260">
        <v>0</v>
      </c>
      <c r="R1606" s="260">
        <v>0</v>
      </c>
      <c r="S1606" s="260">
        <v>0</v>
      </c>
      <c r="T1606" s="262">
        <v>0.9</v>
      </c>
      <c r="U1606" s="260" t="s">
        <v>33</v>
      </c>
      <c r="V1606" s="260">
        <v>1</v>
      </c>
      <c r="W1606" s="260">
        <v>1</v>
      </c>
      <c r="X1606" s="260">
        <v>1</v>
      </c>
      <c r="Y1606" s="262">
        <v>0.92</v>
      </c>
      <c r="Z1606" s="262" t="s">
        <v>33</v>
      </c>
      <c r="AA1606" s="262">
        <v>1</v>
      </c>
      <c r="AB1606" s="262" t="s">
        <v>33</v>
      </c>
      <c r="AC1606" s="262">
        <v>1</v>
      </c>
      <c r="AD1606" s="262">
        <v>0.92</v>
      </c>
      <c r="AE1606" s="260">
        <v>1</v>
      </c>
      <c r="AF1606" s="260">
        <v>0.994186046511628</v>
      </c>
      <c r="AG1606" s="260">
        <v>1</v>
      </c>
      <c r="AH1606" s="260">
        <v>0.976707252514558</v>
      </c>
      <c r="AI1606" s="262">
        <v>0.92</v>
      </c>
      <c r="AJ1606" s="260" t="s">
        <v>33</v>
      </c>
      <c r="AK1606" s="260">
        <v>1</v>
      </c>
      <c r="AL1606" s="260">
        <v>1</v>
      </c>
      <c r="AM1606" s="260">
        <v>1</v>
      </c>
      <c r="AN1606" s="259">
        <v>0.99</v>
      </c>
      <c r="AO1606" s="264">
        <v>1</v>
      </c>
      <c r="AP1606" s="264" t="s">
        <v>33</v>
      </c>
      <c r="AQ1606" s="264" t="s">
        <v>33</v>
      </c>
      <c r="AR1606" s="265">
        <v>1</v>
      </c>
      <c r="AS1606" s="286">
        <v>0.110069253262963</v>
      </c>
      <c r="AT1606" s="267" t="s">
        <v>33</v>
      </c>
      <c r="AU1606" s="268" t="s">
        <v>33</v>
      </c>
      <c r="AV1606" s="268" t="s">
        <v>33</v>
      </c>
      <c r="AW1606" s="268" t="s">
        <v>33</v>
      </c>
      <c r="AX1606" s="224"/>
      <c r="AY1606" s="222"/>
    </row>
    <row r="1607" ht="15" spans="1:51">
      <c r="A1607" s="220"/>
      <c r="B1607" s="224"/>
      <c r="C1607" s="283" t="s">
        <v>1455</v>
      </c>
      <c r="D1607" s="111" t="s">
        <v>125</v>
      </c>
      <c r="E1607" s="111" t="s">
        <v>1456</v>
      </c>
      <c r="F1607" s="290" t="s">
        <v>1648</v>
      </c>
      <c r="G1607" s="290" t="s">
        <v>1648</v>
      </c>
      <c r="H1607" s="290" t="s">
        <v>1648</v>
      </c>
      <c r="I1607" s="290" t="s">
        <v>1648</v>
      </c>
      <c r="J1607" s="259">
        <v>0.9</v>
      </c>
      <c r="K1607" s="260" t="s">
        <v>33</v>
      </c>
      <c r="L1607" s="260" t="s">
        <v>33</v>
      </c>
      <c r="M1607" s="261" t="s">
        <v>33</v>
      </c>
      <c r="N1607" s="261" t="s">
        <v>33</v>
      </c>
      <c r="O1607" s="262">
        <v>0.9</v>
      </c>
      <c r="P1607" s="263" t="s">
        <v>33</v>
      </c>
      <c r="Q1607" s="260">
        <v>0</v>
      </c>
      <c r="R1607" s="260" t="s">
        <v>33</v>
      </c>
      <c r="S1607" s="260">
        <v>0</v>
      </c>
      <c r="T1607" s="262">
        <v>0.9</v>
      </c>
      <c r="U1607" s="260" t="s">
        <v>33</v>
      </c>
      <c r="V1607" s="260">
        <v>0</v>
      </c>
      <c r="W1607" s="260" t="s">
        <v>33</v>
      </c>
      <c r="X1607" s="260">
        <v>0.333333333333333</v>
      </c>
      <c r="Y1607" s="262">
        <v>0.92</v>
      </c>
      <c r="Z1607" s="262" t="s">
        <v>33</v>
      </c>
      <c r="AA1607" s="262" t="s">
        <v>33</v>
      </c>
      <c r="AB1607" s="262" t="s">
        <v>33</v>
      </c>
      <c r="AC1607" s="262" t="s">
        <v>33</v>
      </c>
      <c r="AD1607" s="262">
        <v>0.92</v>
      </c>
      <c r="AE1607" s="260">
        <v>1</v>
      </c>
      <c r="AF1607" s="260">
        <v>1</v>
      </c>
      <c r="AG1607" s="260">
        <v>1</v>
      </c>
      <c r="AH1607" s="260">
        <v>0.860929624789994</v>
      </c>
      <c r="AI1607" s="262">
        <v>0.92</v>
      </c>
      <c r="AJ1607" s="260" t="s">
        <v>33</v>
      </c>
      <c r="AK1607" s="260">
        <v>0</v>
      </c>
      <c r="AL1607" s="260" t="s">
        <v>33</v>
      </c>
      <c r="AM1607" s="260">
        <v>0.5</v>
      </c>
      <c r="AN1607" s="259">
        <v>0.99</v>
      </c>
      <c r="AO1607" s="264">
        <v>1</v>
      </c>
      <c r="AP1607" s="264">
        <v>1</v>
      </c>
      <c r="AQ1607" s="264">
        <v>1</v>
      </c>
      <c r="AR1607" s="265">
        <v>1</v>
      </c>
      <c r="AS1607" s="286">
        <v>0.110069253262963</v>
      </c>
      <c r="AT1607" s="267" t="s">
        <v>33</v>
      </c>
      <c r="AU1607" s="268" t="s">
        <v>33</v>
      </c>
      <c r="AV1607" s="268" t="s">
        <v>33</v>
      </c>
      <c r="AW1607" s="268" t="s">
        <v>33</v>
      </c>
      <c r="AX1607" s="224"/>
      <c r="AY1607" s="222"/>
    </row>
    <row r="1608" ht="15" spans="1:51">
      <c r="A1608" s="220"/>
      <c r="B1608" s="224"/>
      <c r="C1608" s="283" t="s">
        <v>1455</v>
      </c>
      <c r="D1608" s="111" t="s">
        <v>125</v>
      </c>
      <c r="E1608" s="111" t="s">
        <v>1456</v>
      </c>
      <c r="F1608" s="290" t="s">
        <v>1649</v>
      </c>
      <c r="G1608" s="290" t="s">
        <v>1649</v>
      </c>
      <c r="H1608" s="290" t="s">
        <v>1649</v>
      </c>
      <c r="I1608" s="290" t="s">
        <v>1649</v>
      </c>
      <c r="J1608" s="259">
        <v>0.9</v>
      </c>
      <c r="K1608" s="260" t="s">
        <v>33</v>
      </c>
      <c r="L1608" s="260" t="s">
        <v>33</v>
      </c>
      <c r="M1608" s="261" t="s">
        <v>33</v>
      </c>
      <c r="N1608" s="261" t="s">
        <v>33</v>
      </c>
      <c r="O1608" s="262">
        <v>0.9</v>
      </c>
      <c r="P1608" s="263" t="s">
        <v>33</v>
      </c>
      <c r="Q1608" s="260" t="s">
        <v>33</v>
      </c>
      <c r="R1608" s="260" t="s">
        <v>33</v>
      </c>
      <c r="S1608" s="260" t="s">
        <v>33</v>
      </c>
      <c r="T1608" s="262">
        <v>0.9</v>
      </c>
      <c r="U1608" s="260" t="s">
        <v>33</v>
      </c>
      <c r="V1608" s="260" t="s">
        <v>33</v>
      </c>
      <c r="W1608" s="260" t="s">
        <v>33</v>
      </c>
      <c r="X1608" s="260" t="s">
        <v>33</v>
      </c>
      <c r="Y1608" s="262">
        <v>0.92</v>
      </c>
      <c r="Z1608" s="262" t="s">
        <v>33</v>
      </c>
      <c r="AA1608" s="262" t="s">
        <v>33</v>
      </c>
      <c r="AB1608" s="262" t="s">
        <v>33</v>
      </c>
      <c r="AC1608" s="262" t="s">
        <v>33</v>
      </c>
      <c r="AD1608" s="262">
        <v>0.92</v>
      </c>
      <c r="AE1608" s="260">
        <v>0.993788819875776</v>
      </c>
      <c r="AF1608" s="260">
        <v>0.9921875</v>
      </c>
      <c r="AG1608" s="260">
        <v>0.596899224806202</v>
      </c>
      <c r="AH1608" s="260">
        <v>0.951494365507104</v>
      </c>
      <c r="AI1608" s="262">
        <v>0.92</v>
      </c>
      <c r="AJ1608" s="260" t="s">
        <v>33</v>
      </c>
      <c r="AK1608" s="260" t="s">
        <v>33</v>
      </c>
      <c r="AL1608" s="260" t="s">
        <v>33</v>
      </c>
      <c r="AM1608" s="260" t="s">
        <v>33</v>
      </c>
      <c r="AN1608" s="259">
        <v>0.99</v>
      </c>
      <c r="AO1608" s="264">
        <v>1</v>
      </c>
      <c r="AP1608" s="264">
        <v>1</v>
      </c>
      <c r="AQ1608" s="264">
        <v>1</v>
      </c>
      <c r="AR1608" s="265">
        <v>1</v>
      </c>
      <c r="AS1608" s="286">
        <v>0.110069253262963</v>
      </c>
      <c r="AT1608" s="267" t="s">
        <v>33</v>
      </c>
      <c r="AU1608" s="268" t="s">
        <v>33</v>
      </c>
      <c r="AV1608" s="268" t="s">
        <v>33</v>
      </c>
      <c r="AW1608" s="268" t="s">
        <v>33</v>
      </c>
      <c r="AX1608" s="224"/>
      <c r="AY1608" s="222"/>
    </row>
    <row r="1609" ht="15" spans="1:51">
      <c r="A1609" s="220"/>
      <c r="B1609" s="224"/>
      <c r="C1609" s="283" t="s">
        <v>1455</v>
      </c>
      <c r="D1609" s="111" t="s">
        <v>125</v>
      </c>
      <c r="E1609" s="111" t="s">
        <v>1456</v>
      </c>
      <c r="F1609" s="290" t="s">
        <v>1650</v>
      </c>
      <c r="G1609" s="290" t="s">
        <v>1650</v>
      </c>
      <c r="H1609" s="290" t="s">
        <v>1650</v>
      </c>
      <c r="I1609" s="290" t="s">
        <v>1650</v>
      </c>
      <c r="J1609" s="259">
        <v>0.9</v>
      </c>
      <c r="K1609" s="260" t="s">
        <v>33</v>
      </c>
      <c r="L1609" s="260" t="s">
        <v>33</v>
      </c>
      <c r="M1609" s="261" t="s">
        <v>33</v>
      </c>
      <c r="N1609" s="261" t="s">
        <v>33</v>
      </c>
      <c r="O1609" s="262">
        <v>0.9</v>
      </c>
      <c r="P1609" s="263">
        <v>0</v>
      </c>
      <c r="Q1609" s="260">
        <v>0</v>
      </c>
      <c r="R1609" s="260" t="s">
        <v>33</v>
      </c>
      <c r="S1609" s="260">
        <v>0</v>
      </c>
      <c r="T1609" s="262">
        <v>0.9</v>
      </c>
      <c r="U1609" s="260">
        <v>0</v>
      </c>
      <c r="V1609" s="260">
        <v>1</v>
      </c>
      <c r="W1609" s="260" t="s">
        <v>33</v>
      </c>
      <c r="X1609" s="260">
        <v>0.8</v>
      </c>
      <c r="Y1609" s="262">
        <v>0.92</v>
      </c>
      <c r="Z1609" s="262" t="s">
        <v>33</v>
      </c>
      <c r="AA1609" s="262" t="s">
        <v>33</v>
      </c>
      <c r="AB1609" s="262" t="s">
        <v>33</v>
      </c>
      <c r="AC1609" s="262" t="s">
        <v>33</v>
      </c>
      <c r="AD1609" s="262">
        <v>0.92</v>
      </c>
      <c r="AE1609" s="260">
        <v>0.968503937007874</v>
      </c>
      <c r="AF1609" s="260">
        <v>0.994082840236686</v>
      </c>
      <c r="AG1609" s="260">
        <v>0.872763419483101</v>
      </c>
      <c r="AH1609" s="260">
        <v>0.919317589212546</v>
      </c>
      <c r="AI1609" s="262">
        <v>0.92</v>
      </c>
      <c r="AJ1609" s="260">
        <v>0</v>
      </c>
      <c r="AK1609" s="260">
        <v>1</v>
      </c>
      <c r="AL1609" s="260" t="s">
        <v>33</v>
      </c>
      <c r="AM1609" s="260">
        <v>0.8</v>
      </c>
      <c r="AN1609" s="259">
        <v>0.99</v>
      </c>
      <c r="AO1609" s="264">
        <v>1</v>
      </c>
      <c r="AP1609" s="264">
        <v>1</v>
      </c>
      <c r="AQ1609" s="264">
        <v>1</v>
      </c>
      <c r="AR1609" s="265">
        <v>1</v>
      </c>
      <c r="AS1609" s="286">
        <v>0.110069253262963</v>
      </c>
      <c r="AT1609" s="267" t="s">
        <v>33</v>
      </c>
      <c r="AU1609" s="268" t="s">
        <v>33</v>
      </c>
      <c r="AV1609" s="268" t="s">
        <v>33</v>
      </c>
      <c r="AW1609" s="268" t="s">
        <v>33</v>
      </c>
      <c r="AX1609" s="224"/>
      <c r="AY1609" s="222"/>
    </row>
    <row r="1610" ht="15" spans="1:51">
      <c r="A1610" s="220"/>
      <c r="B1610" s="224"/>
      <c r="C1610" s="283" t="s">
        <v>1455</v>
      </c>
      <c r="D1610" s="111" t="s">
        <v>25</v>
      </c>
      <c r="E1610" s="111" t="s">
        <v>1456</v>
      </c>
      <c r="F1610" s="290" t="s">
        <v>1651</v>
      </c>
      <c r="G1610" s="290" t="s">
        <v>1651</v>
      </c>
      <c r="H1610" s="290" t="s">
        <v>1651</v>
      </c>
      <c r="I1610" s="290" t="s">
        <v>1651</v>
      </c>
      <c r="J1610" s="259">
        <v>0.9</v>
      </c>
      <c r="K1610" s="260">
        <v>0.953488372093023</v>
      </c>
      <c r="L1610" s="260">
        <v>1</v>
      </c>
      <c r="M1610" s="261">
        <v>0.9375</v>
      </c>
      <c r="N1610" s="261">
        <v>0.975708502024291</v>
      </c>
      <c r="O1610" s="262">
        <v>0.9</v>
      </c>
      <c r="P1610" s="263">
        <v>0.957811470006592</v>
      </c>
      <c r="Q1610" s="260">
        <v>0.946220192795535</v>
      </c>
      <c r="R1610" s="260">
        <v>0.927646270656543</v>
      </c>
      <c r="S1610" s="260">
        <v>0.936930320150659</v>
      </c>
      <c r="T1610" s="262">
        <v>0.9</v>
      </c>
      <c r="U1610" s="260">
        <v>0.673698088332235</v>
      </c>
      <c r="V1610" s="260">
        <v>0.694063926940639</v>
      </c>
      <c r="W1610" s="260">
        <v>0.684680661009379</v>
      </c>
      <c r="X1610" s="260">
        <v>0.676403013182674</v>
      </c>
      <c r="Y1610" s="262">
        <v>0.92</v>
      </c>
      <c r="Z1610" s="262">
        <v>0.89582284851535</v>
      </c>
      <c r="AA1610" s="262">
        <v>0.921533660276415</v>
      </c>
      <c r="AB1610" s="262">
        <v>0.920917173607862</v>
      </c>
      <c r="AC1610" s="262">
        <v>0.899042499580044</v>
      </c>
      <c r="AD1610" s="262">
        <v>0.92</v>
      </c>
      <c r="AE1610" s="260">
        <v>1</v>
      </c>
      <c r="AF1610" s="260">
        <v>0.666666666666667</v>
      </c>
      <c r="AG1610" s="260">
        <v>0.96078431372549</v>
      </c>
      <c r="AH1610" s="260">
        <v>0.993300423131171</v>
      </c>
      <c r="AI1610" s="262">
        <v>0.92</v>
      </c>
      <c r="AJ1610" s="260">
        <v>0.908131241084165</v>
      </c>
      <c r="AK1610" s="260">
        <v>0.936654804270463</v>
      </c>
      <c r="AL1610" s="260">
        <v>0.932830705962988</v>
      </c>
      <c r="AM1610" s="260">
        <v>0.923083409853269</v>
      </c>
      <c r="AN1610" s="259">
        <v>0.99</v>
      </c>
      <c r="AO1610" s="264">
        <v>1</v>
      </c>
      <c r="AP1610" s="264" t="s">
        <v>33</v>
      </c>
      <c r="AQ1610" s="264">
        <v>1</v>
      </c>
      <c r="AR1610" s="265">
        <v>1</v>
      </c>
      <c r="AS1610" s="286">
        <v>0.110069253262963</v>
      </c>
      <c r="AT1610" s="267">
        <v>0.0983606557377049</v>
      </c>
      <c r="AU1610" s="268">
        <v>0.107142857142857</v>
      </c>
      <c r="AV1610" s="268">
        <v>0.0294117647058824</v>
      </c>
      <c r="AW1610" s="268">
        <v>0.0568540745420088</v>
      </c>
      <c r="AX1610" s="224"/>
      <c r="AY1610" s="222"/>
    </row>
    <row r="1611" ht="15" spans="1:51">
      <c r="A1611" s="220"/>
      <c r="B1611" s="224"/>
      <c r="C1611" s="283" t="s">
        <v>1455</v>
      </c>
      <c r="D1611" s="111" t="s">
        <v>125</v>
      </c>
      <c r="E1611" s="111" t="s">
        <v>1456</v>
      </c>
      <c r="F1611" s="290" t="s">
        <v>1652</v>
      </c>
      <c r="G1611" s="290" t="s">
        <v>1652</v>
      </c>
      <c r="H1611" s="290" t="s">
        <v>1652</v>
      </c>
      <c r="I1611" s="290" t="s">
        <v>1652</v>
      </c>
      <c r="J1611" s="259">
        <v>0.9</v>
      </c>
      <c r="K1611" s="260" t="s">
        <v>33</v>
      </c>
      <c r="L1611" s="260" t="s">
        <v>33</v>
      </c>
      <c r="M1611" s="261" t="s">
        <v>33</v>
      </c>
      <c r="N1611" s="261" t="s">
        <v>33</v>
      </c>
      <c r="O1611" s="262">
        <v>0.9</v>
      </c>
      <c r="P1611" s="263">
        <v>0</v>
      </c>
      <c r="Q1611" s="260" t="s">
        <v>33</v>
      </c>
      <c r="R1611" s="260" t="s">
        <v>33</v>
      </c>
      <c r="S1611" s="260">
        <v>0</v>
      </c>
      <c r="T1611" s="262">
        <v>0.9</v>
      </c>
      <c r="U1611" s="260">
        <v>1</v>
      </c>
      <c r="V1611" s="260" t="s">
        <v>33</v>
      </c>
      <c r="W1611" s="260" t="s">
        <v>33</v>
      </c>
      <c r="X1611" s="260">
        <v>0.666666666666667</v>
      </c>
      <c r="Y1611" s="262">
        <v>0.92</v>
      </c>
      <c r="Z1611" s="262" t="s">
        <v>33</v>
      </c>
      <c r="AA1611" s="262" t="s">
        <v>33</v>
      </c>
      <c r="AB1611" s="262" t="s">
        <v>33</v>
      </c>
      <c r="AC1611" s="262" t="s">
        <v>33</v>
      </c>
      <c r="AD1611" s="262">
        <v>0.92</v>
      </c>
      <c r="AE1611" s="260">
        <v>0.995169082125604</v>
      </c>
      <c r="AF1611" s="260">
        <v>0.992481203007519</v>
      </c>
      <c r="AG1611" s="260">
        <v>0.98876404494382</v>
      </c>
      <c r="AH1611" s="260">
        <v>0.962437562437562</v>
      </c>
      <c r="AI1611" s="262">
        <v>0.92</v>
      </c>
      <c r="AJ1611" s="260">
        <v>1</v>
      </c>
      <c r="AK1611" s="260" t="s">
        <v>33</v>
      </c>
      <c r="AL1611" s="260" t="s">
        <v>33</v>
      </c>
      <c r="AM1611" s="260">
        <v>0.75</v>
      </c>
      <c r="AN1611" s="259">
        <v>0.99</v>
      </c>
      <c r="AO1611" s="264">
        <v>1</v>
      </c>
      <c r="AP1611" s="264">
        <v>1</v>
      </c>
      <c r="AQ1611" s="264">
        <v>1</v>
      </c>
      <c r="AR1611" s="265">
        <v>1</v>
      </c>
      <c r="AS1611" s="286">
        <v>0.110069253262963</v>
      </c>
      <c r="AT1611" s="267" t="s">
        <v>33</v>
      </c>
      <c r="AU1611" s="268" t="s">
        <v>33</v>
      </c>
      <c r="AV1611" s="268" t="s">
        <v>33</v>
      </c>
      <c r="AW1611" s="268" t="s">
        <v>33</v>
      </c>
      <c r="AX1611" s="224"/>
      <c r="AY1611" s="222"/>
    </row>
    <row r="1612" ht="15" spans="1:51">
      <c r="A1612" s="220"/>
      <c r="B1612" s="224"/>
      <c r="C1612" s="283" t="s">
        <v>1455</v>
      </c>
      <c r="D1612" s="111" t="s">
        <v>125</v>
      </c>
      <c r="E1612" s="111" t="s">
        <v>1456</v>
      </c>
      <c r="F1612" s="290" t="s">
        <v>1653</v>
      </c>
      <c r="G1612" s="290" t="s">
        <v>1653</v>
      </c>
      <c r="H1612" s="290" t="s">
        <v>1653</v>
      </c>
      <c r="I1612" s="290" t="s">
        <v>1653</v>
      </c>
      <c r="J1612" s="259">
        <v>0.9</v>
      </c>
      <c r="K1612" s="260" t="s">
        <v>33</v>
      </c>
      <c r="L1612" s="260" t="s">
        <v>33</v>
      </c>
      <c r="M1612" s="261" t="s">
        <v>33</v>
      </c>
      <c r="N1612" s="261" t="s">
        <v>33</v>
      </c>
      <c r="O1612" s="262">
        <v>0.9</v>
      </c>
      <c r="P1612" s="263" t="s">
        <v>33</v>
      </c>
      <c r="Q1612" s="260" t="s">
        <v>33</v>
      </c>
      <c r="R1612" s="260" t="s">
        <v>33</v>
      </c>
      <c r="S1612" s="260" t="s">
        <v>33</v>
      </c>
      <c r="T1612" s="262">
        <v>0.9</v>
      </c>
      <c r="U1612" s="260" t="s">
        <v>33</v>
      </c>
      <c r="V1612" s="260" t="s">
        <v>33</v>
      </c>
      <c r="W1612" s="260" t="s">
        <v>33</v>
      </c>
      <c r="X1612" s="260" t="s">
        <v>33</v>
      </c>
      <c r="Y1612" s="262">
        <v>0.92</v>
      </c>
      <c r="Z1612" s="262" t="s">
        <v>33</v>
      </c>
      <c r="AA1612" s="262" t="s">
        <v>33</v>
      </c>
      <c r="AB1612" s="262" t="s">
        <v>33</v>
      </c>
      <c r="AC1612" s="262" t="s">
        <v>33</v>
      </c>
      <c r="AD1612" s="262">
        <v>0.92</v>
      </c>
      <c r="AE1612" s="260">
        <v>1</v>
      </c>
      <c r="AF1612" s="260">
        <v>1</v>
      </c>
      <c r="AG1612" s="260">
        <v>1</v>
      </c>
      <c r="AH1612" s="260">
        <v>0.992163954189271</v>
      </c>
      <c r="AI1612" s="262">
        <v>0.92</v>
      </c>
      <c r="AJ1612" s="260" t="s">
        <v>33</v>
      </c>
      <c r="AK1612" s="260" t="s">
        <v>33</v>
      </c>
      <c r="AL1612" s="260" t="s">
        <v>33</v>
      </c>
      <c r="AM1612" s="260" t="s">
        <v>33</v>
      </c>
      <c r="AN1612" s="259">
        <v>0.99</v>
      </c>
      <c r="AO1612" s="264">
        <v>1</v>
      </c>
      <c r="AP1612" s="264">
        <v>1</v>
      </c>
      <c r="AQ1612" s="264">
        <v>1</v>
      </c>
      <c r="AR1612" s="265">
        <v>1</v>
      </c>
      <c r="AS1612" s="286">
        <v>0.110069253262963</v>
      </c>
      <c r="AT1612" s="267" t="s">
        <v>33</v>
      </c>
      <c r="AU1612" s="268" t="s">
        <v>33</v>
      </c>
      <c r="AV1612" s="268" t="s">
        <v>33</v>
      </c>
      <c r="AW1612" s="268" t="s">
        <v>33</v>
      </c>
      <c r="AX1612" s="224"/>
      <c r="AY1612" s="222"/>
    </row>
    <row r="1613" ht="15" spans="1:51">
      <c r="A1613" s="220"/>
      <c r="B1613" s="224"/>
      <c r="C1613" s="283" t="s">
        <v>1455</v>
      </c>
      <c r="D1613" s="111" t="s">
        <v>125</v>
      </c>
      <c r="E1613" s="111" t="s">
        <v>1456</v>
      </c>
      <c r="F1613" s="290" t="s">
        <v>1654</v>
      </c>
      <c r="G1613" s="290" t="s">
        <v>1654</v>
      </c>
      <c r="H1613" s="290" t="s">
        <v>1654</v>
      </c>
      <c r="I1613" s="290" t="s">
        <v>1654</v>
      </c>
      <c r="J1613" s="259">
        <v>0.9</v>
      </c>
      <c r="K1613" s="260" t="s">
        <v>33</v>
      </c>
      <c r="L1613" s="260" t="s">
        <v>33</v>
      </c>
      <c r="M1613" s="261" t="s">
        <v>33</v>
      </c>
      <c r="N1613" s="261" t="s">
        <v>33</v>
      </c>
      <c r="O1613" s="262">
        <v>0.9</v>
      </c>
      <c r="P1613" s="263">
        <v>0</v>
      </c>
      <c r="Q1613" s="260" t="s">
        <v>33</v>
      </c>
      <c r="R1613" s="260" t="s">
        <v>33</v>
      </c>
      <c r="S1613" s="260">
        <v>0</v>
      </c>
      <c r="T1613" s="262">
        <v>0.9</v>
      </c>
      <c r="U1613" s="260">
        <v>1</v>
      </c>
      <c r="V1613" s="260" t="s">
        <v>33</v>
      </c>
      <c r="W1613" s="260" t="s">
        <v>33</v>
      </c>
      <c r="X1613" s="260">
        <v>0.833333333333333</v>
      </c>
      <c r="Y1613" s="262">
        <v>0.92</v>
      </c>
      <c r="Z1613" s="262" t="s">
        <v>33</v>
      </c>
      <c r="AA1613" s="262" t="s">
        <v>33</v>
      </c>
      <c r="AB1613" s="262" t="s">
        <v>33</v>
      </c>
      <c r="AC1613" s="262" t="s">
        <v>33</v>
      </c>
      <c r="AD1613" s="262">
        <v>0.92</v>
      </c>
      <c r="AE1613" s="260">
        <v>0.997453310696095</v>
      </c>
      <c r="AF1613" s="260">
        <v>0.998639455782313</v>
      </c>
      <c r="AG1613" s="260">
        <v>0.996913580246914</v>
      </c>
      <c r="AH1613" s="260">
        <v>0.995527394707417</v>
      </c>
      <c r="AI1613" s="262">
        <v>0.92</v>
      </c>
      <c r="AJ1613" s="260">
        <v>1</v>
      </c>
      <c r="AK1613" s="260" t="s">
        <v>33</v>
      </c>
      <c r="AL1613" s="260" t="s">
        <v>33</v>
      </c>
      <c r="AM1613" s="260">
        <v>0.866666666666667</v>
      </c>
      <c r="AN1613" s="259">
        <v>0.99</v>
      </c>
      <c r="AO1613" s="264">
        <v>1</v>
      </c>
      <c r="AP1613" s="264">
        <v>1</v>
      </c>
      <c r="AQ1613" s="264">
        <v>1</v>
      </c>
      <c r="AR1613" s="265">
        <v>1</v>
      </c>
      <c r="AS1613" s="286">
        <v>0.110069253262963</v>
      </c>
      <c r="AT1613" s="267" t="s">
        <v>33</v>
      </c>
      <c r="AU1613" s="268" t="s">
        <v>33</v>
      </c>
      <c r="AV1613" s="268" t="s">
        <v>33</v>
      </c>
      <c r="AW1613" s="268" t="s">
        <v>33</v>
      </c>
      <c r="AX1613" s="224"/>
      <c r="AY1613" s="222"/>
    </row>
    <row r="1614" ht="15" spans="1:51">
      <c r="A1614" s="220"/>
      <c r="B1614" s="224"/>
      <c r="C1614" s="283" t="s">
        <v>1455</v>
      </c>
      <c r="D1614" s="111" t="s">
        <v>25</v>
      </c>
      <c r="E1614" s="111" t="s">
        <v>1456</v>
      </c>
      <c r="F1614" s="290" t="s">
        <v>1655</v>
      </c>
      <c r="G1614" s="290" t="s">
        <v>1655</v>
      </c>
      <c r="H1614" s="290" t="s">
        <v>1655</v>
      </c>
      <c r="I1614" s="290" t="s">
        <v>1655</v>
      </c>
      <c r="J1614" s="259">
        <v>0.9</v>
      </c>
      <c r="K1614" s="260">
        <v>1</v>
      </c>
      <c r="L1614" s="260">
        <v>1</v>
      </c>
      <c r="M1614" s="261">
        <v>1</v>
      </c>
      <c r="N1614" s="261">
        <v>0.95134443021767</v>
      </c>
      <c r="O1614" s="262">
        <v>0.9</v>
      </c>
      <c r="P1614" s="263">
        <v>0.852330293819656</v>
      </c>
      <c r="Q1614" s="260">
        <v>0.94050396640224</v>
      </c>
      <c r="R1614" s="260">
        <v>0.942774566473988</v>
      </c>
      <c r="S1614" s="260">
        <v>0.904702033783862</v>
      </c>
      <c r="T1614" s="262">
        <v>0.9</v>
      </c>
      <c r="U1614" s="260">
        <v>0.984549138804458</v>
      </c>
      <c r="V1614" s="260">
        <v>0.988800746616892</v>
      </c>
      <c r="W1614" s="260">
        <v>0.980635838150289</v>
      </c>
      <c r="X1614" s="260">
        <v>0.99080315253961</v>
      </c>
      <c r="Y1614" s="262">
        <v>0.92</v>
      </c>
      <c r="Z1614" s="262">
        <v>0.176470588235294</v>
      </c>
      <c r="AA1614" s="262">
        <v>0.666666666666667</v>
      </c>
      <c r="AB1614" s="262">
        <v>0.6</v>
      </c>
      <c r="AC1614" s="262">
        <v>0.5</v>
      </c>
      <c r="AD1614" s="262">
        <v>0.92</v>
      </c>
      <c r="AE1614" s="260">
        <v>0.854126679462572</v>
      </c>
      <c r="AF1614" s="260">
        <v>0.930232558139535</v>
      </c>
      <c r="AG1614" s="260">
        <v>0.994011976047904</v>
      </c>
      <c r="AH1614" s="260">
        <v>0.958025650991061</v>
      </c>
      <c r="AI1614" s="262">
        <v>0.92</v>
      </c>
      <c r="AJ1614" s="260">
        <v>0.989659520807062</v>
      </c>
      <c r="AK1614" s="260">
        <v>0.993709226467847</v>
      </c>
      <c r="AL1614" s="260">
        <v>0.991919191919192</v>
      </c>
      <c r="AM1614" s="260">
        <v>0.994505111524164</v>
      </c>
      <c r="AN1614" s="259">
        <v>0.99</v>
      </c>
      <c r="AO1614" s="264">
        <v>1</v>
      </c>
      <c r="AP1614" s="264">
        <v>1</v>
      </c>
      <c r="AQ1614" s="264">
        <v>1</v>
      </c>
      <c r="AR1614" s="265">
        <v>1</v>
      </c>
      <c r="AS1614" s="286">
        <v>0.110069253262963</v>
      </c>
      <c r="AT1614" s="267">
        <v>0.0336134453781513</v>
      </c>
      <c r="AU1614" s="268">
        <v>0.0833333333333333</v>
      </c>
      <c r="AV1614" s="268">
        <v>0</v>
      </c>
      <c r="AW1614" s="268">
        <v>0.0457963089542037</v>
      </c>
      <c r="AX1614" s="224"/>
      <c r="AY1614" s="222"/>
    </row>
    <row r="1615" ht="15" spans="1:51">
      <c r="A1615" s="220"/>
      <c r="B1615" s="224"/>
      <c r="C1615" s="283" t="s">
        <v>1455</v>
      </c>
      <c r="D1615" s="111" t="s">
        <v>125</v>
      </c>
      <c r="E1615" s="111" t="s">
        <v>1456</v>
      </c>
      <c r="F1615" s="290" t="s">
        <v>1656</v>
      </c>
      <c r="G1615" s="290" t="s">
        <v>1656</v>
      </c>
      <c r="H1615" s="290" t="s">
        <v>1656</v>
      </c>
      <c r="I1615" s="290" t="s">
        <v>1656</v>
      </c>
      <c r="J1615" s="259">
        <v>0.9</v>
      </c>
      <c r="K1615" s="260" t="s">
        <v>33</v>
      </c>
      <c r="L1615" s="260" t="s">
        <v>33</v>
      </c>
      <c r="M1615" s="261" t="s">
        <v>33</v>
      </c>
      <c r="N1615" s="261" t="s">
        <v>33</v>
      </c>
      <c r="O1615" s="262">
        <v>0.9</v>
      </c>
      <c r="P1615" s="263" t="s">
        <v>33</v>
      </c>
      <c r="Q1615" s="260" t="s">
        <v>33</v>
      </c>
      <c r="R1615" s="260" t="s">
        <v>33</v>
      </c>
      <c r="S1615" s="260">
        <v>0</v>
      </c>
      <c r="T1615" s="262">
        <v>0.9</v>
      </c>
      <c r="U1615" s="260" t="s">
        <v>33</v>
      </c>
      <c r="V1615" s="260" t="s">
        <v>33</v>
      </c>
      <c r="W1615" s="260" t="s">
        <v>33</v>
      </c>
      <c r="X1615" s="260">
        <v>1</v>
      </c>
      <c r="Y1615" s="262">
        <v>0.92</v>
      </c>
      <c r="Z1615" s="262" t="s">
        <v>33</v>
      </c>
      <c r="AA1615" s="262" t="s">
        <v>33</v>
      </c>
      <c r="AB1615" s="262" t="s">
        <v>33</v>
      </c>
      <c r="AC1615" s="262" t="s">
        <v>33</v>
      </c>
      <c r="AD1615" s="262">
        <v>0.92</v>
      </c>
      <c r="AE1615" s="260">
        <v>1</v>
      </c>
      <c r="AF1615" s="260">
        <v>1</v>
      </c>
      <c r="AG1615" s="260">
        <v>1</v>
      </c>
      <c r="AH1615" s="260">
        <v>0.854984281513031</v>
      </c>
      <c r="AI1615" s="262">
        <v>0.92</v>
      </c>
      <c r="AJ1615" s="260" t="s">
        <v>33</v>
      </c>
      <c r="AK1615" s="260" t="s">
        <v>33</v>
      </c>
      <c r="AL1615" s="260" t="s">
        <v>33</v>
      </c>
      <c r="AM1615" s="260">
        <v>1</v>
      </c>
      <c r="AN1615" s="259">
        <v>0.99</v>
      </c>
      <c r="AO1615" s="264">
        <v>1</v>
      </c>
      <c r="AP1615" s="264">
        <v>1</v>
      </c>
      <c r="AQ1615" s="264">
        <v>1</v>
      </c>
      <c r="AR1615" s="265">
        <v>1</v>
      </c>
      <c r="AS1615" s="286">
        <v>0.110069253262963</v>
      </c>
      <c r="AT1615" s="267" t="s">
        <v>33</v>
      </c>
      <c r="AU1615" s="268" t="s">
        <v>33</v>
      </c>
      <c r="AV1615" s="268" t="s">
        <v>33</v>
      </c>
      <c r="AW1615" s="268" t="s">
        <v>33</v>
      </c>
      <c r="AX1615" s="224"/>
      <c r="AY1615" s="222"/>
    </row>
    <row r="1616" ht="15" spans="1:51">
      <c r="A1616" s="220"/>
      <c r="B1616" s="224"/>
      <c r="C1616" s="283" t="s">
        <v>1455</v>
      </c>
      <c r="D1616" s="111" t="s">
        <v>125</v>
      </c>
      <c r="E1616" s="111" t="s">
        <v>1456</v>
      </c>
      <c r="F1616" s="290" t="s">
        <v>1657</v>
      </c>
      <c r="G1616" s="290" t="s">
        <v>1657</v>
      </c>
      <c r="H1616" s="290" t="s">
        <v>1657</v>
      </c>
      <c r="I1616" s="290" t="s">
        <v>1657</v>
      </c>
      <c r="J1616" s="259">
        <v>0.9</v>
      </c>
      <c r="K1616" s="260" t="s">
        <v>33</v>
      </c>
      <c r="L1616" s="260" t="s">
        <v>33</v>
      </c>
      <c r="M1616" s="261" t="s">
        <v>33</v>
      </c>
      <c r="N1616" s="261" t="s">
        <v>33</v>
      </c>
      <c r="O1616" s="262">
        <v>0.9</v>
      </c>
      <c r="P1616" s="263" t="s">
        <v>33</v>
      </c>
      <c r="Q1616" s="260" t="s">
        <v>33</v>
      </c>
      <c r="R1616" s="260">
        <v>0</v>
      </c>
      <c r="S1616" s="260">
        <v>0</v>
      </c>
      <c r="T1616" s="262">
        <v>0.9</v>
      </c>
      <c r="U1616" s="260" t="s">
        <v>33</v>
      </c>
      <c r="V1616" s="260" t="s">
        <v>33</v>
      </c>
      <c r="W1616" s="260">
        <v>1</v>
      </c>
      <c r="X1616" s="260">
        <v>1</v>
      </c>
      <c r="Y1616" s="262">
        <v>0.92</v>
      </c>
      <c r="Z1616" s="262">
        <v>1</v>
      </c>
      <c r="AA1616" s="262" t="s">
        <v>33</v>
      </c>
      <c r="AB1616" s="262" t="s">
        <v>33</v>
      </c>
      <c r="AC1616" s="262">
        <v>1</v>
      </c>
      <c r="AD1616" s="262">
        <v>0.92</v>
      </c>
      <c r="AE1616" s="260">
        <v>1</v>
      </c>
      <c r="AF1616" s="260">
        <v>1</v>
      </c>
      <c r="AG1616" s="260">
        <v>1</v>
      </c>
      <c r="AH1616" s="260">
        <v>0.982010960209674</v>
      </c>
      <c r="AI1616" s="262">
        <v>0.92</v>
      </c>
      <c r="AJ1616" s="260">
        <v>1</v>
      </c>
      <c r="AK1616" s="260">
        <v>1</v>
      </c>
      <c r="AL1616" s="260">
        <v>1</v>
      </c>
      <c r="AM1616" s="260">
        <v>1</v>
      </c>
      <c r="AN1616" s="259">
        <v>0.99</v>
      </c>
      <c r="AO1616" s="264">
        <v>1</v>
      </c>
      <c r="AP1616" s="264">
        <v>1</v>
      </c>
      <c r="AQ1616" s="264">
        <v>1</v>
      </c>
      <c r="AR1616" s="265">
        <v>1</v>
      </c>
      <c r="AS1616" s="286">
        <v>0.110069253262963</v>
      </c>
      <c r="AT1616" s="267" t="s">
        <v>33</v>
      </c>
      <c r="AU1616" s="268" t="s">
        <v>33</v>
      </c>
      <c r="AV1616" s="268" t="s">
        <v>33</v>
      </c>
      <c r="AW1616" s="268" t="s">
        <v>33</v>
      </c>
      <c r="AX1616" s="224"/>
      <c r="AY1616" s="222"/>
    </row>
    <row r="1617" ht="15" spans="1:51">
      <c r="A1617" s="220"/>
      <c r="B1617" s="224"/>
      <c r="C1617" s="283" t="s">
        <v>1455</v>
      </c>
      <c r="D1617" s="111" t="s">
        <v>125</v>
      </c>
      <c r="E1617" s="111" t="s">
        <v>1456</v>
      </c>
      <c r="F1617" s="290" t="s">
        <v>1658</v>
      </c>
      <c r="G1617" s="290" t="s">
        <v>1658</v>
      </c>
      <c r="H1617" s="290" t="s">
        <v>1658</v>
      </c>
      <c r="I1617" s="290" t="s">
        <v>1658</v>
      </c>
      <c r="J1617" s="259">
        <v>0.9</v>
      </c>
      <c r="K1617" s="260" t="s">
        <v>33</v>
      </c>
      <c r="L1617" s="260" t="s">
        <v>33</v>
      </c>
      <c r="M1617" s="261" t="s">
        <v>33</v>
      </c>
      <c r="N1617" s="261" t="s">
        <v>33</v>
      </c>
      <c r="O1617" s="262">
        <v>0.9</v>
      </c>
      <c r="P1617" s="263" t="s">
        <v>33</v>
      </c>
      <c r="Q1617" s="260">
        <v>0</v>
      </c>
      <c r="R1617" s="260">
        <v>0</v>
      </c>
      <c r="S1617" s="260">
        <v>0</v>
      </c>
      <c r="T1617" s="262">
        <v>0.9</v>
      </c>
      <c r="U1617" s="260" t="s">
        <v>33</v>
      </c>
      <c r="V1617" s="260">
        <v>1</v>
      </c>
      <c r="W1617" s="260">
        <v>1</v>
      </c>
      <c r="X1617" s="260">
        <v>1</v>
      </c>
      <c r="Y1617" s="262">
        <v>0.92</v>
      </c>
      <c r="Z1617" s="262" t="s">
        <v>33</v>
      </c>
      <c r="AA1617" s="262" t="s">
        <v>33</v>
      </c>
      <c r="AB1617" s="262" t="s">
        <v>33</v>
      </c>
      <c r="AC1617" s="262" t="s">
        <v>33</v>
      </c>
      <c r="AD1617" s="262">
        <v>0.92</v>
      </c>
      <c r="AE1617" s="260">
        <v>0.919431279620853</v>
      </c>
      <c r="AF1617" s="260">
        <v>0.56140350877193</v>
      </c>
      <c r="AG1617" s="260">
        <v>0.869198312236287</v>
      </c>
      <c r="AH1617" s="260">
        <v>0.925405020473562</v>
      </c>
      <c r="AI1617" s="262">
        <v>0.92</v>
      </c>
      <c r="AJ1617" s="260" t="s">
        <v>33</v>
      </c>
      <c r="AK1617" s="260">
        <v>1</v>
      </c>
      <c r="AL1617" s="260">
        <v>1</v>
      </c>
      <c r="AM1617" s="260">
        <v>1</v>
      </c>
      <c r="AN1617" s="259">
        <v>0.99</v>
      </c>
      <c r="AO1617" s="264">
        <v>1</v>
      </c>
      <c r="AP1617" s="264">
        <v>1</v>
      </c>
      <c r="AQ1617" s="264">
        <v>1</v>
      </c>
      <c r="AR1617" s="265">
        <v>1</v>
      </c>
      <c r="AS1617" s="286">
        <v>0.110069253262963</v>
      </c>
      <c r="AT1617" s="267" t="s">
        <v>33</v>
      </c>
      <c r="AU1617" s="268" t="s">
        <v>33</v>
      </c>
      <c r="AV1617" s="268" t="s">
        <v>33</v>
      </c>
      <c r="AW1617" s="268" t="s">
        <v>33</v>
      </c>
      <c r="AX1617" s="224"/>
      <c r="AY1617" s="222"/>
    </row>
    <row r="1618" ht="15" spans="1:51">
      <c r="A1618" s="220"/>
      <c r="B1618" s="224"/>
      <c r="C1618" s="283" t="s">
        <v>1455</v>
      </c>
      <c r="D1618" s="111" t="s">
        <v>125</v>
      </c>
      <c r="E1618" s="111" t="s">
        <v>1456</v>
      </c>
      <c r="F1618" s="290" t="s">
        <v>1659</v>
      </c>
      <c r="G1618" s="290" t="s">
        <v>1659</v>
      </c>
      <c r="H1618" s="290" t="s">
        <v>1659</v>
      </c>
      <c r="I1618" s="290" t="s">
        <v>1659</v>
      </c>
      <c r="J1618" s="259">
        <v>0.9</v>
      </c>
      <c r="K1618" s="260" t="s">
        <v>33</v>
      </c>
      <c r="L1618" s="260" t="s">
        <v>33</v>
      </c>
      <c r="M1618" s="261" t="s">
        <v>33</v>
      </c>
      <c r="N1618" s="261" t="s">
        <v>33</v>
      </c>
      <c r="O1618" s="262">
        <v>0.9</v>
      </c>
      <c r="P1618" s="263" t="s">
        <v>33</v>
      </c>
      <c r="Q1618" s="260">
        <v>0</v>
      </c>
      <c r="R1618" s="260" t="s">
        <v>33</v>
      </c>
      <c r="S1618" s="260">
        <v>0</v>
      </c>
      <c r="T1618" s="262">
        <v>0.9</v>
      </c>
      <c r="U1618" s="260" t="s">
        <v>33</v>
      </c>
      <c r="V1618" s="260">
        <v>1</v>
      </c>
      <c r="W1618" s="260" t="s">
        <v>33</v>
      </c>
      <c r="X1618" s="260">
        <v>1</v>
      </c>
      <c r="Y1618" s="262">
        <v>0.92</v>
      </c>
      <c r="Z1618" s="262" t="s">
        <v>33</v>
      </c>
      <c r="AA1618" s="262" t="s">
        <v>33</v>
      </c>
      <c r="AB1618" s="262" t="s">
        <v>33</v>
      </c>
      <c r="AC1618" s="262">
        <v>1</v>
      </c>
      <c r="AD1618" s="262">
        <v>0.92</v>
      </c>
      <c r="AE1618" s="260">
        <v>0.984347826086956</v>
      </c>
      <c r="AF1618" s="260">
        <v>0.997041420118343</v>
      </c>
      <c r="AG1618" s="260">
        <v>0.973988439306358</v>
      </c>
      <c r="AH1618" s="260">
        <v>0.985185715308094</v>
      </c>
      <c r="AI1618" s="262">
        <v>0.92</v>
      </c>
      <c r="AJ1618" s="260" t="s">
        <v>33</v>
      </c>
      <c r="AK1618" s="260">
        <v>1</v>
      </c>
      <c r="AL1618" s="260" t="s">
        <v>33</v>
      </c>
      <c r="AM1618" s="260">
        <v>1</v>
      </c>
      <c r="AN1618" s="259">
        <v>0.99</v>
      </c>
      <c r="AO1618" s="264">
        <v>1</v>
      </c>
      <c r="AP1618" s="264">
        <v>1</v>
      </c>
      <c r="AQ1618" s="264">
        <v>1</v>
      </c>
      <c r="AR1618" s="265">
        <v>1</v>
      </c>
      <c r="AS1618" s="286">
        <v>0.110069253262963</v>
      </c>
      <c r="AT1618" s="267" t="s">
        <v>33</v>
      </c>
      <c r="AU1618" s="268" t="s">
        <v>33</v>
      </c>
      <c r="AV1618" s="268" t="s">
        <v>33</v>
      </c>
      <c r="AW1618" s="268" t="s">
        <v>33</v>
      </c>
      <c r="AX1618" s="224"/>
      <c r="AY1618" s="222"/>
    </row>
    <row r="1619" ht="15" spans="1:51">
      <c r="A1619" s="220"/>
      <c r="B1619" s="224"/>
      <c r="C1619" s="283" t="s">
        <v>1455</v>
      </c>
      <c r="D1619" s="111" t="s">
        <v>125</v>
      </c>
      <c r="E1619" s="111" t="s">
        <v>1456</v>
      </c>
      <c r="F1619" s="290" t="s">
        <v>1660</v>
      </c>
      <c r="G1619" s="290" t="s">
        <v>1660</v>
      </c>
      <c r="H1619" s="290" t="s">
        <v>1660</v>
      </c>
      <c r="I1619" s="290" t="s">
        <v>1660</v>
      </c>
      <c r="J1619" s="259">
        <v>0.9</v>
      </c>
      <c r="K1619" s="260" t="s">
        <v>33</v>
      </c>
      <c r="L1619" s="260" t="s">
        <v>33</v>
      </c>
      <c r="M1619" s="261" t="s">
        <v>33</v>
      </c>
      <c r="N1619" s="261" t="s">
        <v>33</v>
      </c>
      <c r="O1619" s="262">
        <v>0.9</v>
      </c>
      <c r="P1619" s="263" t="s">
        <v>33</v>
      </c>
      <c r="Q1619" s="260">
        <v>0</v>
      </c>
      <c r="R1619" s="260">
        <v>0</v>
      </c>
      <c r="S1619" s="260">
        <v>0</v>
      </c>
      <c r="T1619" s="262">
        <v>0.9</v>
      </c>
      <c r="U1619" s="260" t="s">
        <v>33</v>
      </c>
      <c r="V1619" s="260">
        <v>1</v>
      </c>
      <c r="W1619" s="260">
        <v>1</v>
      </c>
      <c r="X1619" s="260">
        <v>0.666666666666667</v>
      </c>
      <c r="Y1619" s="262">
        <v>0.92</v>
      </c>
      <c r="Z1619" s="262" t="s">
        <v>33</v>
      </c>
      <c r="AA1619" s="262" t="s">
        <v>33</v>
      </c>
      <c r="AB1619" s="262" t="s">
        <v>33</v>
      </c>
      <c r="AC1619" s="262">
        <v>1</v>
      </c>
      <c r="AD1619" s="262">
        <v>0.92</v>
      </c>
      <c r="AE1619" s="260">
        <v>0.85</v>
      </c>
      <c r="AF1619" s="260">
        <v>0.863377609108159</v>
      </c>
      <c r="AG1619" s="260">
        <v>0.851063829787234</v>
      </c>
      <c r="AH1619" s="260">
        <v>0.890500229463056</v>
      </c>
      <c r="AI1619" s="262">
        <v>0.92</v>
      </c>
      <c r="AJ1619" s="260">
        <v>0</v>
      </c>
      <c r="AK1619" s="260">
        <v>1</v>
      </c>
      <c r="AL1619" s="260">
        <v>1</v>
      </c>
      <c r="AM1619" s="260">
        <v>0.692307692307692</v>
      </c>
      <c r="AN1619" s="259">
        <v>0.99</v>
      </c>
      <c r="AO1619" s="264">
        <v>1</v>
      </c>
      <c r="AP1619" s="264">
        <v>1</v>
      </c>
      <c r="AQ1619" s="264">
        <v>1</v>
      </c>
      <c r="AR1619" s="265">
        <v>1</v>
      </c>
      <c r="AS1619" s="286">
        <v>0.110069253262963</v>
      </c>
      <c r="AT1619" s="267" t="s">
        <v>33</v>
      </c>
      <c r="AU1619" s="268" t="s">
        <v>33</v>
      </c>
      <c r="AV1619" s="268" t="s">
        <v>33</v>
      </c>
      <c r="AW1619" s="268" t="s">
        <v>33</v>
      </c>
      <c r="AX1619" s="224"/>
      <c r="AY1619" s="222"/>
    </row>
    <row r="1620" ht="15" spans="1:51">
      <c r="A1620" s="220"/>
      <c r="B1620" s="224"/>
      <c r="C1620" s="283" t="s">
        <v>1455</v>
      </c>
      <c r="D1620" s="111" t="s">
        <v>25</v>
      </c>
      <c r="E1620" s="111" t="s">
        <v>1456</v>
      </c>
      <c r="F1620" s="290" t="s">
        <v>1661</v>
      </c>
      <c r="G1620" s="290" t="s">
        <v>1661</v>
      </c>
      <c r="H1620" s="290" t="s">
        <v>1661</v>
      </c>
      <c r="I1620" s="290" t="s">
        <v>1661</v>
      </c>
      <c r="J1620" s="259">
        <v>0.9</v>
      </c>
      <c r="K1620" s="260">
        <v>0.956521739130435</v>
      </c>
      <c r="L1620" s="260">
        <v>0.91304347826087</v>
      </c>
      <c r="M1620" s="261">
        <v>0.944444444444444</v>
      </c>
      <c r="N1620" s="261">
        <v>0.928571428571429</v>
      </c>
      <c r="O1620" s="262">
        <v>0.9</v>
      </c>
      <c r="P1620" s="263">
        <v>0.196269261962693</v>
      </c>
      <c r="Q1620" s="260">
        <v>0.272423025435074</v>
      </c>
      <c r="R1620" s="260">
        <v>0.205204460966543</v>
      </c>
      <c r="S1620" s="260">
        <v>0.790832455216017</v>
      </c>
      <c r="T1620" s="262">
        <v>0.9</v>
      </c>
      <c r="U1620" s="260">
        <v>0.533657745336578</v>
      </c>
      <c r="V1620" s="260">
        <v>0.548192771084337</v>
      </c>
      <c r="W1620" s="260">
        <v>0.467657992565056</v>
      </c>
      <c r="X1620" s="260">
        <v>0.525641025641026</v>
      </c>
      <c r="Y1620" s="262">
        <v>0.92</v>
      </c>
      <c r="Z1620" s="262">
        <v>0.713876967095851</v>
      </c>
      <c r="AA1620" s="262">
        <v>0.634306569343066</v>
      </c>
      <c r="AB1620" s="262">
        <v>0.675294117647059</v>
      </c>
      <c r="AC1620" s="262">
        <v>0.696911134731214</v>
      </c>
      <c r="AD1620" s="262">
        <v>0.92</v>
      </c>
      <c r="AE1620" s="260">
        <v>1</v>
      </c>
      <c r="AF1620" s="260">
        <v>1</v>
      </c>
      <c r="AG1620" s="260">
        <v>1</v>
      </c>
      <c r="AH1620" s="260">
        <v>0.995047052996533</v>
      </c>
      <c r="AI1620" s="262">
        <v>0.92</v>
      </c>
      <c r="AJ1620" s="260">
        <v>0.786879029199848</v>
      </c>
      <c r="AK1620" s="260">
        <v>0.720670391061452</v>
      </c>
      <c r="AL1620" s="260">
        <v>0.758416742493176</v>
      </c>
      <c r="AM1620" s="260">
        <v>0.757969592937715</v>
      </c>
      <c r="AN1620" s="259">
        <v>0.99</v>
      </c>
      <c r="AO1620" s="264">
        <v>1</v>
      </c>
      <c r="AP1620" s="264" t="s">
        <v>33</v>
      </c>
      <c r="AQ1620" s="264" t="s">
        <v>33</v>
      </c>
      <c r="AR1620" s="265">
        <v>1</v>
      </c>
      <c r="AS1620" s="286">
        <v>0.110069253262963</v>
      </c>
      <c r="AT1620" s="267">
        <v>0.0246913580246914</v>
      </c>
      <c r="AU1620" s="268">
        <v>0</v>
      </c>
      <c r="AV1620" s="268">
        <v>0.117647058823529</v>
      </c>
      <c r="AW1620" s="268">
        <v>0.119844357976654</v>
      </c>
      <c r="AX1620" s="224"/>
      <c r="AY1620" s="222"/>
    </row>
    <row r="1621" ht="15" spans="1:51">
      <c r="A1621" s="220"/>
      <c r="B1621" s="224"/>
      <c r="C1621" s="283" t="s">
        <v>1455</v>
      </c>
      <c r="D1621" s="111" t="s">
        <v>125</v>
      </c>
      <c r="E1621" s="111" t="s">
        <v>1456</v>
      </c>
      <c r="F1621" s="290" t="s">
        <v>1662</v>
      </c>
      <c r="G1621" s="290" t="s">
        <v>1662</v>
      </c>
      <c r="H1621" s="290" t="s">
        <v>1662</v>
      </c>
      <c r="I1621" s="290" t="s">
        <v>1662</v>
      </c>
      <c r="J1621" s="259">
        <v>0.9</v>
      </c>
      <c r="K1621" s="260" t="s">
        <v>33</v>
      </c>
      <c r="L1621" s="260" t="s">
        <v>33</v>
      </c>
      <c r="M1621" s="261" t="s">
        <v>33</v>
      </c>
      <c r="N1621" s="261" t="s">
        <v>33</v>
      </c>
      <c r="O1621" s="262">
        <v>0.9</v>
      </c>
      <c r="P1621" s="263" t="s">
        <v>33</v>
      </c>
      <c r="Q1621" s="260" t="s">
        <v>33</v>
      </c>
      <c r="R1621" s="260" t="s">
        <v>33</v>
      </c>
      <c r="S1621" s="260">
        <v>0</v>
      </c>
      <c r="T1621" s="262">
        <v>0.9</v>
      </c>
      <c r="U1621" s="260" t="s">
        <v>33</v>
      </c>
      <c r="V1621" s="260" t="s">
        <v>33</v>
      </c>
      <c r="W1621" s="260" t="s">
        <v>33</v>
      </c>
      <c r="X1621" s="260">
        <v>0.8</v>
      </c>
      <c r="Y1621" s="262">
        <v>0.92</v>
      </c>
      <c r="Z1621" s="262" t="s">
        <v>33</v>
      </c>
      <c r="AA1621" s="262" t="s">
        <v>33</v>
      </c>
      <c r="AB1621" s="262" t="s">
        <v>33</v>
      </c>
      <c r="AC1621" s="262">
        <v>1</v>
      </c>
      <c r="AD1621" s="262">
        <v>0.92</v>
      </c>
      <c r="AE1621" s="260">
        <v>0.994134897360704</v>
      </c>
      <c r="AF1621" s="260">
        <v>1</v>
      </c>
      <c r="AG1621" s="260">
        <v>1</v>
      </c>
      <c r="AH1621" s="260">
        <v>0.973493142791287</v>
      </c>
      <c r="AI1621" s="262">
        <v>0.92</v>
      </c>
      <c r="AJ1621" s="260" t="s">
        <v>33</v>
      </c>
      <c r="AK1621" s="260" t="s">
        <v>33</v>
      </c>
      <c r="AL1621" s="260" t="s">
        <v>33</v>
      </c>
      <c r="AM1621" s="260">
        <v>0.944444444444444</v>
      </c>
      <c r="AN1621" s="259">
        <v>0.99</v>
      </c>
      <c r="AO1621" s="264">
        <v>1</v>
      </c>
      <c r="AP1621" s="264">
        <v>1</v>
      </c>
      <c r="AQ1621" s="264">
        <v>1</v>
      </c>
      <c r="AR1621" s="265">
        <v>1</v>
      </c>
      <c r="AS1621" s="286">
        <v>0.110069253262963</v>
      </c>
      <c r="AT1621" s="267" t="s">
        <v>33</v>
      </c>
      <c r="AU1621" s="268" t="s">
        <v>33</v>
      </c>
      <c r="AV1621" s="268" t="s">
        <v>33</v>
      </c>
      <c r="AW1621" s="268" t="s">
        <v>33</v>
      </c>
      <c r="AX1621" s="224"/>
      <c r="AY1621" s="222"/>
    </row>
    <row r="1622" ht="15" spans="1:51">
      <c r="A1622" s="220"/>
      <c r="B1622" s="224"/>
      <c r="C1622" s="283" t="s">
        <v>1455</v>
      </c>
      <c r="D1622" s="111" t="s">
        <v>25</v>
      </c>
      <c r="E1622" s="111" t="s">
        <v>1456</v>
      </c>
      <c r="F1622" s="290" t="s">
        <v>1663</v>
      </c>
      <c r="G1622" s="290" t="s">
        <v>1663</v>
      </c>
      <c r="H1622" s="290" t="s">
        <v>1663</v>
      </c>
      <c r="I1622" s="290" t="s">
        <v>1663</v>
      </c>
      <c r="J1622" s="259">
        <v>0.9</v>
      </c>
      <c r="K1622" s="260">
        <v>1</v>
      </c>
      <c r="L1622" s="260">
        <v>1</v>
      </c>
      <c r="M1622" s="261">
        <v>1</v>
      </c>
      <c r="N1622" s="261">
        <v>0.96474358974359</v>
      </c>
      <c r="O1622" s="262">
        <v>0.9</v>
      </c>
      <c r="P1622" s="263">
        <v>0.953376205787781</v>
      </c>
      <c r="Q1622" s="260">
        <v>0.992537313432836</v>
      </c>
      <c r="R1622" s="260">
        <v>0.996996996996997</v>
      </c>
      <c r="S1622" s="260">
        <v>0.990882528954131</v>
      </c>
      <c r="T1622" s="262">
        <v>0.9</v>
      </c>
      <c r="U1622" s="260">
        <v>0.926848874598071</v>
      </c>
      <c r="V1622" s="260">
        <v>0.94195688225539</v>
      </c>
      <c r="W1622" s="260">
        <v>0.91966966966967</v>
      </c>
      <c r="X1622" s="260">
        <v>0.940190798042736</v>
      </c>
      <c r="Y1622" s="262">
        <v>0.92</v>
      </c>
      <c r="Z1622" s="262" t="s">
        <v>33</v>
      </c>
      <c r="AA1622" s="262" t="s">
        <v>33</v>
      </c>
      <c r="AB1622" s="262" t="s">
        <v>33</v>
      </c>
      <c r="AC1622" s="262" t="s">
        <v>33</v>
      </c>
      <c r="AD1622" s="262">
        <v>0.92</v>
      </c>
      <c r="AE1622" s="260">
        <v>0.660714285714286</v>
      </c>
      <c r="AF1622" s="260">
        <v>0.905882352941176</v>
      </c>
      <c r="AG1622" s="260">
        <v>1</v>
      </c>
      <c r="AH1622" s="260">
        <v>0.963671128107075</v>
      </c>
      <c r="AI1622" s="262">
        <v>0.92</v>
      </c>
      <c r="AJ1622" s="260">
        <v>0.95096463022508</v>
      </c>
      <c r="AK1622" s="260">
        <v>0.975953565505804</v>
      </c>
      <c r="AL1622" s="260">
        <v>0.958708708708709</v>
      </c>
      <c r="AM1622" s="260">
        <v>0.97961769986271</v>
      </c>
      <c r="AN1622" s="259">
        <v>0.99</v>
      </c>
      <c r="AO1622" s="264">
        <v>1</v>
      </c>
      <c r="AP1622" s="264" t="s">
        <v>33</v>
      </c>
      <c r="AQ1622" s="264" t="s">
        <v>33</v>
      </c>
      <c r="AR1622" s="265">
        <v>1</v>
      </c>
      <c r="AS1622" s="286">
        <v>0.110069253262963</v>
      </c>
      <c r="AT1622" s="267">
        <v>0.032967032967033</v>
      </c>
      <c r="AU1622" s="268">
        <v>0.00793650793650794</v>
      </c>
      <c r="AV1622" s="268">
        <v>0.0769230769230769</v>
      </c>
      <c r="AW1622" s="268">
        <v>0.0514256619144603</v>
      </c>
      <c r="AX1622" s="224"/>
      <c r="AY1622" s="222"/>
    </row>
    <row r="1623" ht="15" spans="1:51">
      <c r="A1623" s="220"/>
      <c r="B1623" s="224"/>
      <c r="C1623" s="283" t="s">
        <v>1455</v>
      </c>
      <c r="D1623" s="111" t="s">
        <v>25</v>
      </c>
      <c r="E1623" s="111" t="s">
        <v>1456</v>
      </c>
      <c r="F1623" s="290" t="s">
        <v>1664</v>
      </c>
      <c r="G1623" s="290" t="s">
        <v>1664</v>
      </c>
      <c r="H1623" s="290" t="s">
        <v>1664</v>
      </c>
      <c r="I1623" s="290" t="s">
        <v>1664</v>
      </c>
      <c r="J1623" s="259">
        <v>0.9</v>
      </c>
      <c r="K1623" s="260">
        <v>0.958333333333333</v>
      </c>
      <c r="L1623" s="260">
        <v>0.91304347826087</v>
      </c>
      <c r="M1623" s="261">
        <v>1</v>
      </c>
      <c r="N1623" s="261">
        <v>0.932692307692308</v>
      </c>
      <c r="O1623" s="262">
        <v>0.9</v>
      </c>
      <c r="P1623" s="263">
        <v>0.98410896708286</v>
      </c>
      <c r="Q1623" s="260">
        <v>0.980503655564582</v>
      </c>
      <c r="R1623" s="260">
        <v>0.976861894432393</v>
      </c>
      <c r="S1623" s="260">
        <v>0.943150401982904</v>
      </c>
      <c r="T1623" s="262">
        <v>0.9</v>
      </c>
      <c r="U1623" s="260">
        <v>0.711691259931896</v>
      </c>
      <c r="V1623" s="260">
        <v>0.689683184402924</v>
      </c>
      <c r="W1623" s="260">
        <v>0.637020968908171</v>
      </c>
      <c r="X1623" s="260">
        <v>0.659855731036893</v>
      </c>
      <c r="Y1623" s="262">
        <v>0.92</v>
      </c>
      <c r="Z1623" s="262">
        <v>0.932432432432432</v>
      </c>
      <c r="AA1623" s="262">
        <v>0.951713395638629</v>
      </c>
      <c r="AB1623" s="262">
        <v>0.943702290076336</v>
      </c>
      <c r="AC1623" s="262">
        <v>0.831801564795517</v>
      </c>
      <c r="AD1623" s="262">
        <v>0.92</v>
      </c>
      <c r="AE1623" s="260">
        <v>1</v>
      </c>
      <c r="AF1623" s="260">
        <v>1</v>
      </c>
      <c r="AG1623" s="260">
        <v>0.95</v>
      </c>
      <c r="AH1623" s="260">
        <v>0.966783216783217</v>
      </c>
      <c r="AI1623" s="262">
        <v>0.92</v>
      </c>
      <c r="AJ1623" s="260">
        <v>0.948878455920709</v>
      </c>
      <c r="AK1623" s="260">
        <v>0.961431411530815</v>
      </c>
      <c r="AL1623" s="260">
        <v>0.953536184210526</v>
      </c>
      <c r="AM1623" s="260">
        <v>0.879597176284741</v>
      </c>
      <c r="AN1623" s="259">
        <v>0.99</v>
      </c>
      <c r="AO1623" s="264">
        <v>1</v>
      </c>
      <c r="AP1623" s="264">
        <v>1</v>
      </c>
      <c r="AQ1623" s="264">
        <v>1</v>
      </c>
      <c r="AR1623" s="265">
        <v>1</v>
      </c>
      <c r="AS1623" s="286">
        <v>0.110069253262963</v>
      </c>
      <c r="AT1623" s="267">
        <v>0.0625</v>
      </c>
      <c r="AU1623" s="268">
        <v>0.111111111111111</v>
      </c>
      <c r="AV1623" s="268">
        <v>0.0909090909090909</v>
      </c>
      <c r="AW1623" s="268">
        <v>0.0801393728222996</v>
      </c>
      <c r="AX1623" s="224"/>
      <c r="AY1623" s="222"/>
    </row>
    <row r="1624" ht="15" spans="1:51">
      <c r="A1624" s="220"/>
      <c r="B1624" s="224"/>
      <c r="C1624" s="283" t="s">
        <v>1455</v>
      </c>
      <c r="D1624" s="111" t="s">
        <v>25</v>
      </c>
      <c r="E1624" s="111" t="s">
        <v>1456</v>
      </c>
      <c r="F1624" s="290" t="s">
        <v>1665</v>
      </c>
      <c r="G1624" s="290" t="s">
        <v>1665</v>
      </c>
      <c r="H1624" s="290" t="s">
        <v>1665</v>
      </c>
      <c r="I1624" s="290" t="s">
        <v>1665</v>
      </c>
      <c r="J1624" s="259">
        <v>0.9</v>
      </c>
      <c r="K1624" s="260">
        <v>1</v>
      </c>
      <c r="L1624" s="260">
        <v>1</v>
      </c>
      <c r="M1624" s="261">
        <v>1</v>
      </c>
      <c r="N1624" s="261">
        <v>0.997097242380261</v>
      </c>
      <c r="O1624" s="262">
        <v>0.9</v>
      </c>
      <c r="P1624" s="263">
        <v>0.958639092728486</v>
      </c>
      <c r="Q1624" s="260">
        <v>0.977886977886978</v>
      </c>
      <c r="R1624" s="260">
        <v>0.990218642117376</v>
      </c>
      <c r="S1624" s="260">
        <v>0.863745801504028</v>
      </c>
      <c r="T1624" s="262">
        <v>0.9</v>
      </c>
      <c r="U1624" s="260">
        <v>0.918612408272181</v>
      </c>
      <c r="V1624" s="260">
        <v>0.932022932022932</v>
      </c>
      <c r="W1624" s="260">
        <v>0.92692750287687</v>
      </c>
      <c r="X1624" s="260">
        <v>0.9017031774812</v>
      </c>
      <c r="Y1624" s="262">
        <v>0.92</v>
      </c>
      <c r="Z1624" s="262">
        <v>0.960923623445826</v>
      </c>
      <c r="AA1624" s="262">
        <v>0.786253143336127</v>
      </c>
      <c r="AB1624" s="262">
        <v>0.882758620689655</v>
      </c>
      <c r="AC1624" s="262">
        <v>0.808712299532373</v>
      </c>
      <c r="AD1624" s="262">
        <v>0.92</v>
      </c>
      <c r="AE1624" s="260">
        <v>1</v>
      </c>
      <c r="AF1624" s="260">
        <v>0.985611510791367</v>
      </c>
      <c r="AG1624" s="260">
        <v>0.863636363636364</v>
      </c>
      <c r="AH1624" s="260">
        <v>0.894720965309201</v>
      </c>
      <c r="AI1624" s="262">
        <v>0.92</v>
      </c>
      <c r="AJ1624" s="260">
        <v>0.963809523809524</v>
      </c>
      <c r="AK1624" s="260">
        <v>0.878624689312345</v>
      </c>
      <c r="AL1624" s="260">
        <v>0.933413317336533</v>
      </c>
      <c r="AM1624" s="260">
        <v>0.892574219644356</v>
      </c>
      <c r="AN1624" s="259">
        <v>0.99</v>
      </c>
      <c r="AO1624" s="264" t="s">
        <v>33</v>
      </c>
      <c r="AP1624" s="264" t="s">
        <v>33</v>
      </c>
      <c r="AQ1624" s="264" t="s">
        <v>33</v>
      </c>
      <c r="AR1624" s="265">
        <v>1</v>
      </c>
      <c r="AS1624" s="286">
        <v>0.110069253262963</v>
      </c>
      <c r="AT1624" s="267">
        <v>0.0404624277456647</v>
      </c>
      <c r="AU1624" s="268">
        <v>0.0642201834862385</v>
      </c>
      <c r="AV1624" s="268">
        <v>0.0352941176470588</v>
      </c>
      <c r="AW1624" s="268">
        <v>0.035110533159948</v>
      </c>
      <c r="AX1624" s="224"/>
      <c r="AY1624" s="222"/>
    </row>
    <row r="1625" ht="15" spans="1:51">
      <c r="A1625" s="220"/>
      <c r="B1625" s="224"/>
      <c r="C1625" s="283" t="s">
        <v>1455</v>
      </c>
      <c r="D1625" s="111" t="s">
        <v>25</v>
      </c>
      <c r="E1625" s="111" t="s">
        <v>1456</v>
      </c>
      <c r="F1625" s="290" t="s">
        <v>1666</v>
      </c>
      <c r="G1625" s="290" t="s">
        <v>1666</v>
      </c>
      <c r="H1625" s="290" t="s">
        <v>1666</v>
      </c>
      <c r="I1625" s="290" t="s">
        <v>1666</v>
      </c>
      <c r="J1625" s="259">
        <v>0.9</v>
      </c>
      <c r="K1625" s="260">
        <v>0.888888888888889</v>
      </c>
      <c r="L1625" s="260">
        <v>1</v>
      </c>
      <c r="M1625" s="261">
        <v>0.92</v>
      </c>
      <c r="N1625" s="261">
        <v>0.94017094017094</v>
      </c>
      <c r="O1625" s="262">
        <v>0.9</v>
      </c>
      <c r="P1625" s="263">
        <v>0.985146142788692</v>
      </c>
      <c r="Q1625" s="260">
        <v>0.977975434138077</v>
      </c>
      <c r="R1625" s="260">
        <v>0.964058405091726</v>
      </c>
      <c r="S1625" s="260">
        <v>0.97784616525463</v>
      </c>
      <c r="T1625" s="262">
        <v>0.9</v>
      </c>
      <c r="U1625" s="260">
        <v>0.927647340680402</v>
      </c>
      <c r="V1625" s="260">
        <v>0.950868276154172</v>
      </c>
      <c r="W1625" s="260">
        <v>0.894047173343317</v>
      </c>
      <c r="X1625" s="260">
        <v>0.937301866854526</v>
      </c>
      <c r="Y1625" s="262">
        <v>0.92</v>
      </c>
      <c r="Z1625" s="262">
        <v>1</v>
      </c>
      <c r="AA1625" s="262">
        <v>0</v>
      </c>
      <c r="AB1625" s="262">
        <v>0.4</v>
      </c>
      <c r="AC1625" s="262">
        <v>0.182926829268293</v>
      </c>
      <c r="AD1625" s="262">
        <v>0.92</v>
      </c>
      <c r="AE1625" s="260">
        <v>0.750692520775623</v>
      </c>
      <c r="AF1625" s="260">
        <v>0.95166163141994</v>
      </c>
      <c r="AG1625" s="260">
        <v>1</v>
      </c>
      <c r="AH1625" s="260">
        <v>0.905274115197779</v>
      </c>
      <c r="AI1625" s="262">
        <v>0.92</v>
      </c>
      <c r="AJ1625" s="260">
        <v>0.961704164672092</v>
      </c>
      <c r="AK1625" s="260">
        <v>0.973327688399661</v>
      </c>
      <c r="AL1625" s="260">
        <v>0.963378176382661</v>
      </c>
      <c r="AM1625" s="260">
        <v>0.973770916629646</v>
      </c>
      <c r="AN1625" s="259">
        <v>0.99</v>
      </c>
      <c r="AO1625" s="264" t="s">
        <v>33</v>
      </c>
      <c r="AP1625" s="264" t="s">
        <v>33</v>
      </c>
      <c r="AQ1625" s="264" t="s">
        <v>33</v>
      </c>
      <c r="AR1625" s="265">
        <v>1</v>
      </c>
      <c r="AS1625" s="286">
        <v>0.110069253262963</v>
      </c>
      <c r="AT1625" s="267">
        <v>0.021505376344086</v>
      </c>
      <c r="AU1625" s="268">
        <v>0.0380952380952381</v>
      </c>
      <c r="AV1625" s="268">
        <v>0.0588235294117647</v>
      </c>
      <c r="AW1625" s="268">
        <v>0.0286436394271272</v>
      </c>
      <c r="AX1625" s="224"/>
      <c r="AY1625" s="222"/>
    </row>
    <row r="1626" ht="15" spans="1:51">
      <c r="A1626" s="220"/>
      <c r="B1626" s="224"/>
      <c r="C1626" s="283" t="s">
        <v>1455</v>
      </c>
      <c r="D1626" s="111" t="s">
        <v>25</v>
      </c>
      <c r="E1626" s="111" t="s">
        <v>1456</v>
      </c>
      <c r="F1626" s="290" t="s">
        <v>1667</v>
      </c>
      <c r="G1626" s="290" t="s">
        <v>1667</v>
      </c>
      <c r="H1626" s="290" t="s">
        <v>1667</v>
      </c>
      <c r="I1626" s="290" t="s">
        <v>1667</v>
      </c>
      <c r="J1626" s="259">
        <v>0.9</v>
      </c>
      <c r="K1626" s="260">
        <v>0.878048780487805</v>
      </c>
      <c r="L1626" s="260">
        <v>0.951219512195122</v>
      </c>
      <c r="M1626" s="261">
        <v>0.80952380952381</v>
      </c>
      <c r="N1626" s="261">
        <v>0.899563318777293</v>
      </c>
      <c r="O1626" s="262">
        <v>0.9</v>
      </c>
      <c r="P1626" s="263">
        <v>0.975603070175439</v>
      </c>
      <c r="Q1626" s="260">
        <v>0.979875283446712</v>
      </c>
      <c r="R1626" s="260">
        <v>0.933525317974562</v>
      </c>
      <c r="S1626" s="260">
        <v>0.954283384776658</v>
      </c>
      <c r="T1626" s="262">
        <v>0.9</v>
      </c>
      <c r="U1626" s="260">
        <v>0.965460526315789</v>
      </c>
      <c r="V1626" s="260">
        <v>0.955215419501134</v>
      </c>
      <c r="W1626" s="260">
        <v>0.934965202783777</v>
      </c>
      <c r="X1626" s="260">
        <v>0.969658144546037</v>
      </c>
      <c r="Y1626" s="262">
        <v>0.92</v>
      </c>
      <c r="Z1626" s="262">
        <v>0</v>
      </c>
      <c r="AA1626" s="262" t="s">
        <v>33</v>
      </c>
      <c r="AB1626" s="262" t="s">
        <v>33</v>
      </c>
      <c r="AC1626" s="262">
        <v>0.0714285714285714</v>
      </c>
      <c r="AD1626" s="262">
        <v>0.92</v>
      </c>
      <c r="AE1626" s="260">
        <v>0.872053872053872</v>
      </c>
      <c r="AF1626" s="260">
        <v>0.160194174757282</v>
      </c>
      <c r="AG1626" s="260">
        <v>0.928571428571429</v>
      </c>
      <c r="AH1626" s="260">
        <v>0.82295719844358</v>
      </c>
      <c r="AI1626" s="262">
        <v>0.92</v>
      </c>
      <c r="AJ1626" s="260">
        <v>0.973713033953998</v>
      </c>
      <c r="AK1626" s="260">
        <v>0.977330688580334</v>
      </c>
      <c r="AL1626" s="260">
        <v>0.970009596928983</v>
      </c>
      <c r="AM1626" s="260">
        <v>0.985140501449849</v>
      </c>
      <c r="AN1626" s="259">
        <v>0.99</v>
      </c>
      <c r="AO1626" s="264" t="s">
        <v>33</v>
      </c>
      <c r="AP1626" s="264">
        <v>1</v>
      </c>
      <c r="AQ1626" s="264">
        <v>1</v>
      </c>
      <c r="AR1626" s="265">
        <v>1</v>
      </c>
      <c r="AS1626" s="286">
        <v>0.110069253262963</v>
      </c>
      <c r="AT1626" s="267">
        <v>0.03125</v>
      </c>
      <c r="AU1626" s="268">
        <v>0.0303030303030303</v>
      </c>
      <c r="AV1626" s="268">
        <v>0</v>
      </c>
      <c r="AW1626" s="268">
        <v>0.0503597122302158</v>
      </c>
      <c r="AX1626" s="224"/>
      <c r="AY1626" s="222"/>
    </row>
    <row r="1627" ht="15" spans="1:51">
      <c r="A1627" s="220"/>
      <c r="B1627" s="224"/>
      <c r="C1627" s="283" t="s">
        <v>1455</v>
      </c>
      <c r="D1627" s="111" t="s">
        <v>25</v>
      </c>
      <c r="E1627" s="111" t="s">
        <v>1456</v>
      </c>
      <c r="F1627" s="290" t="s">
        <v>1668</v>
      </c>
      <c r="G1627" s="290" t="s">
        <v>1668</v>
      </c>
      <c r="H1627" s="290" t="s">
        <v>1668</v>
      </c>
      <c r="I1627" s="290" t="s">
        <v>1668</v>
      </c>
      <c r="J1627" s="259">
        <v>0.9</v>
      </c>
      <c r="K1627" s="260">
        <v>1</v>
      </c>
      <c r="L1627" s="260">
        <v>1</v>
      </c>
      <c r="M1627" s="261">
        <v>1</v>
      </c>
      <c r="N1627" s="261">
        <v>0.989329268292683</v>
      </c>
      <c r="O1627" s="262">
        <v>0.9</v>
      </c>
      <c r="P1627" s="263">
        <v>0.959660297239915</v>
      </c>
      <c r="Q1627" s="260">
        <v>0.990228013029316</v>
      </c>
      <c r="R1627" s="260">
        <v>0.967252396166134</v>
      </c>
      <c r="S1627" s="260">
        <v>0.932485905382218</v>
      </c>
      <c r="T1627" s="262">
        <v>0.9</v>
      </c>
      <c r="U1627" s="260">
        <v>0.884288747346072</v>
      </c>
      <c r="V1627" s="260">
        <v>0.911237785016287</v>
      </c>
      <c r="W1627" s="260">
        <v>0.875399361022364</v>
      </c>
      <c r="X1627" s="260">
        <v>0.870924817032601</v>
      </c>
      <c r="Y1627" s="262">
        <v>0.92</v>
      </c>
      <c r="Z1627" s="262">
        <v>0.944444444444444</v>
      </c>
      <c r="AA1627" s="262">
        <v>0.937015503875969</v>
      </c>
      <c r="AB1627" s="262">
        <v>0.953961456102784</v>
      </c>
      <c r="AC1627" s="262">
        <v>0.924986940623368</v>
      </c>
      <c r="AD1627" s="262">
        <v>0.92</v>
      </c>
      <c r="AE1627" s="260">
        <v>0.836829836829837</v>
      </c>
      <c r="AF1627" s="260">
        <v>0.946524064171123</v>
      </c>
      <c r="AG1627" s="260">
        <v>0.982352941176471</v>
      </c>
      <c r="AH1627" s="260">
        <v>0.961752004935225</v>
      </c>
      <c r="AI1627" s="262">
        <v>0.92</v>
      </c>
      <c r="AJ1627" s="260">
        <v>0.955489614243323</v>
      </c>
      <c r="AK1627" s="260">
        <v>0.962848297213622</v>
      </c>
      <c r="AL1627" s="260">
        <v>0.96617915904936</v>
      </c>
      <c r="AM1627" s="260">
        <v>0.946681327120094</v>
      </c>
      <c r="AN1627" s="259">
        <v>0.99</v>
      </c>
      <c r="AO1627" s="264">
        <v>1</v>
      </c>
      <c r="AP1627" s="264">
        <v>1</v>
      </c>
      <c r="AQ1627" s="264">
        <v>1</v>
      </c>
      <c r="AR1627" s="265">
        <v>1</v>
      </c>
      <c r="AS1627" s="286">
        <v>0.110069253262963</v>
      </c>
      <c r="AT1627" s="267">
        <v>0.0434782608695652</v>
      </c>
      <c r="AU1627" s="268">
        <v>0.05</v>
      </c>
      <c r="AV1627" s="268">
        <v>0</v>
      </c>
      <c r="AW1627" s="268">
        <v>0.0554493307839388</v>
      </c>
      <c r="AX1627" s="224"/>
      <c r="AY1627" s="222"/>
    </row>
    <row r="1628" ht="15" spans="1:51">
      <c r="A1628" s="220"/>
      <c r="B1628" s="224"/>
      <c r="C1628" s="283" t="s">
        <v>1455</v>
      </c>
      <c r="D1628" s="111" t="s">
        <v>25</v>
      </c>
      <c r="E1628" s="111" t="s">
        <v>1456</v>
      </c>
      <c r="F1628" s="290" t="s">
        <v>1669</v>
      </c>
      <c r="G1628" s="290" t="s">
        <v>1669</v>
      </c>
      <c r="H1628" s="290" t="s">
        <v>1669</v>
      </c>
      <c r="I1628" s="290" t="s">
        <v>1669</v>
      </c>
      <c r="J1628" s="259">
        <v>0.9</v>
      </c>
      <c r="K1628" s="260">
        <v>1</v>
      </c>
      <c r="L1628" s="260">
        <v>1</v>
      </c>
      <c r="M1628" s="261">
        <v>1</v>
      </c>
      <c r="N1628" s="261">
        <v>0.991004497751124</v>
      </c>
      <c r="O1628" s="262">
        <v>0.9</v>
      </c>
      <c r="P1628" s="263">
        <v>0.869493392070485</v>
      </c>
      <c r="Q1628" s="260">
        <v>0.877629063097514</v>
      </c>
      <c r="R1628" s="260">
        <v>0.855855855855856</v>
      </c>
      <c r="S1628" s="260">
        <v>0.886027844205921</v>
      </c>
      <c r="T1628" s="262">
        <v>0.9</v>
      </c>
      <c r="U1628" s="260">
        <v>0.879955947136564</v>
      </c>
      <c r="V1628" s="260">
        <v>0.882409177820268</v>
      </c>
      <c r="W1628" s="260">
        <v>0.893120393120393</v>
      </c>
      <c r="X1628" s="260">
        <v>0.893165007507925</v>
      </c>
      <c r="Y1628" s="262">
        <v>0.92</v>
      </c>
      <c r="Z1628" s="262" t="s">
        <v>33</v>
      </c>
      <c r="AA1628" s="262">
        <v>0.6</v>
      </c>
      <c r="AB1628" s="262">
        <v>0</v>
      </c>
      <c r="AC1628" s="262">
        <v>0.5</v>
      </c>
      <c r="AD1628" s="262">
        <v>0.92</v>
      </c>
      <c r="AE1628" s="260">
        <v>0.198581560283688</v>
      </c>
      <c r="AF1628" s="260">
        <v>0.9875</v>
      </c>
      <c r="AG1628" s="260">
        <v>0.990950226244344</v>
      </c>
      <c r="AH1628" s="260">
        <v>0.943692710606722</v>
      </c>
      <c r="AI1628" s="262">
        <v>0.92</v>
      </c>
      <c r="AJ1628" s="260">
        <v>0.945484581497797</v>
      </c>
      <c r="AK1628" s="260">
        <v>0.952312827849308</v>
      </c>
      <c r="AL1628" s="260">
        <v>0.976258698321736</v>
      </c>
      <c r="AM1628" s="260">
        <v>0.962664050497011</v>
      </c>
      <c r="AN1628" s="259">
        <v>0.99</v>
      </c>
      <c r="AO1628" s="264">
        <v>1</v>
      </c>
      <c r="AP1628" s="264">
        <v>1</v>
      </c>
      <c r="AQ1628" s="264">
        <v>1</v>
      </c>
      <c r="AR1628" s="265">
        <v>1</v>
      </c>
      <c r="AS1628" s="286">
        <v>0.110069253262963</v>
      </c>
      <c r="AT1628" s="267">
        <v>0.0128205128205128</v>
      </c>
      <c r="AU1628" s="268">
        <v>-0.0555555555555556</v>
      </c>
      <c r="AV1628" s="268">
        <v>0.15</v>
      </c>
      <c r="AW1628" s="268">
        <v>0.0340479192938209</v>
      </c>
      <c r="AX1628" s="224"/>
      <c r="AY1628" s="222"/>
    </row>
    <row r="1629" ht="15" spans="1:51">
      <c r="A1629" s="220"/>
      <c r="B1629" s="224"/>
      <c r="C1629" s="283" t="s">
        <v>1455</v>
      </c>
      <c r="D1629" s="111" t="s">
        <v>25</v>
      </c>
      <c r="E1629" s="111" t="s">
        <v>1456</v>
      </c>
      <c r="F1629" s="290" t="s">
        <v>1670</v>
      </c>
      <c r="G1629" s="290" t="s">
        <v>1670</v>
      </c>
      <c r="H1629" s="290" t="s">
        <v>1670</v>
      </c>
      <c r="I1629" s="290" t="s">
        <v>1670</v>
      </c>
      <c r="J1629" s="259">
        <v>0.9</v>
      </c>
      <c r="K1629" s="260">
        <v>1</v>
      </c>
      <c r="L1629" s="260">
        <v>1</v>
      </c>
      <c r="M1629" s="261">
        <v>1</v>
      </c>
      <c r="N1629" s="261">
        <v>0.992351816443595</v>
      </c>
      <c r="O1629" s="262">
        <v>0.9</v>
      </c>
      <c r="P1629" s="263">
        <v>0.985454545454545</v>
      </c>
      <c r="Q1629" s="260">
        <v>0.998825601879037</v>
      </c>
      <c r="R1629" s="260">
        <v>0.996348143639683</v>
      </c>
      <c r="S1629" s="260">
        <v>0.995672383394775</v>
      </c>
      <c r="T1629" s="262">
        <v>0.9</v>
      </c>
      <c r="U1629" s="260">
        <v>0.934545454545455</v>
      </c>
      <c r="V1629" s="260">
        <v>0.951849677040517</v>
      </c>
      <c r="W1629" s="260">
        <v>0.949482653682288</v>
      </c>
      <c r="X1629" s="260">
        <v>0.946492493455148</v>
      </c>
      <c r="Y1629" s="262">
        <v>0.92</v>
      </c>
      <c r="Z1629" s="262" t="s">
        <v>33</v>
      </c>
      <c r="AA1629" s="262" t="s">
        <v>33</v>
      </c>
      <c r="AB1629" s="262" t="s">
        <v>33</v>
      </c>
      <c r="AC1629" s="262" t="s">
        <v>33</v>
      </c>
      <c r="AD1629" s="262">
        <v>0.92</v>
      </c>
      <c r="AE1629" s="260">
        <v>0.796296296296296</v>
      </c>
      <c r="AF1629" s="260">
        <v>0.928571428571429</v>
      </c>
      <c r="AG1629" s="260">
        <v>0.94</v>
      </c>
      <c r="AH1629" s="260">
        <v>0.964123006833713</v>
      </c>
      <c r="AI1629" s="262">
        <v>0.92</v>
      </c>
      <c r="AJ1629" s="260">
        <v>0.960606060606061</v>
      </c>
      <c r="AK1629" s="260">
        <v>0.971814445096888</v>
      </c>
      <c r="AL1629" s="260">
        <v>0.980523432744979</v>
      </c>
      <c r="AM1629" s="260">
        <v>0.979510605332051</v>
      </c>
      <c r="AN1629" s="259">
        <v>0.99</v>
      </c>
      <c r="AO1629" s="264">
        <v>1</v>
      </c>
      <c r="AP1629" s="264">
        <v>1</v>
      </c>
      <c r="AQ1629" s="264">
        <v>1</v>
      </c>
      <c r="AR1629" s="265">
        <v>1</v>
      </c>
      <c r="AS1629" s="286">
        <v>0.110069253262963</v>
      </c>
      <c r="AT1629" s="267">
        <v>0.0392156862745098</v>
      </c>
      <c r="AU1629" s="268">
        <v>0.0128205128205128</v>
      </c>
      <c r="AV1629" s="268">
        <v>0</v>
      </c>
      <c r="AW1629" s="268">
        <v>0.0437810945273632</v>
      </c>
      <c r="AX1629" s="224"/>
      <c r="AY1629" s="222"/>
    </row>
    <row r="1630" ht="15" spans="1:51">
      <c r="A1630" s="220"/>
      <c r="B1630" s="224"/>
      <c r="C1630" s="283" t="s">
        <v>1455</v>
      </c>
      <c r="D1630" s="111" t="s">
        <v>25</v>
      </c>
      <c r="E1630" s="111" t="s">
        <v>1456</v>
      </c>
      <c r="F1630" s="290" t="s">
        <v>1671</v>
      </c>
      <c r="G1630" s="290" t="s">
        <v>1671</v>
      </c>
      <c r="H1630" s="290" t="s">
        <v>1671</v>
      </c>
      <c r="I1630" s="290" t="s">
        <v>1671</v>
      </c>
      <c r="J1630" s="259">
        <v>0.9</v>
      </c>
      <c r="K1630" s="260">
        <v>0.88</v>
      </c>
      <c r="L1630" s="260">
        <v>0.978723404255319</v>
      </c>
      <c r="M1630" s="261">
        <v>0.979591836734694</v>
      </c>
      <c r="N1630" s="261">
        <v>0.959962756052142</v>
      </c>
      <c r="O1630" s="262">
        <v>0.9</v>
      </c>
      <c r="P1630" s="263">
        <v>0.957209048787135</v>
      </c>
      <c r="Q1630" s="260">
        <v>0.977498691784406</v>
      </c>
      <c r="R1630" s="260">
        <v>0.881216120669338</v>
      </c>
      <c r="S1630" s="260">
        <v>0.951651011352504</v>
      </c>
      <c r="T1630" s="262">
        <v>0.9</v>
      </c>
      <c r="U1630" s="260">
        <v>0.902425729081494</v>
      </c>
      <c r="V1630" s="260">
        <v>0.917582417582418</v>
      </c>
      <c r="W1630" s="260">
        <v>0.847042187131746</v>
      </c>
      <c r="X1630" s="260">
        <v>0.907877600414914</v>
      </c>
      <c r="Y1630" s="262">
        <v>0.92</v>
      </c>
      <c r="Z1630" s="262" t="s">
        <v>33</v>
      </c>
      <c r="AA1630" s="262" t="s">
        <v>33</v>
      </c>
      <c r="AB1630" s="262" t="s">
        <v>33</v>
      </c>
      <c r="AC1630" s="262">
        <v>1</v>
      </c>
      <c r="AD1630" s="262">
        <v>0.92</v>
      </c>
      <c r="AE1630" s="260">
        <v>0.963709677419355</v>
      </c>
      <c r="AF1630" s="260">
        <v>0.865313653136531</v>
      </c>
      <c r="AG1630" s="260">
        <v>0.869848156182213</v>
      </c>
      <c r="AH1630" s="260">
        <v>0.941165788995823</v>
      </c>
      <c r="AI1630" s="262">
        <v>0.92</v>
      </c>
      <c r="AJ1630" s="260">
        <v>0.952848187517035</v>
      </c>
      <c r="AK1630" s="260">
        <v>0.953689167974882</v>
      </c>
      <c r="AL1630" s="260">
        <v>0.953356890459364</v>
      </c>
      <c r="AM1630" s="260">
        <v>0.961569486056695</v>
      </c>
      <c r="AN1630" s="259">
        <v>0.99</v>
      </c>
      <c r="AO1630" s="264">
        <v>1</v>
      </c>
      <c r="AP1630" s="264">
        <v>1</v>
      </c>
      <c r="AQ1630" s="264">
        <v>1</v>
      </c>
      <c r="AR1630" s="265">
        <v>1</v>
      </c>
      <c r="AS1630" s="286">
        <v>0.110069253262963</v>
      </c>
      <c r="AT1630" s="267">
        <v>0.0689655172413793</v>
      </c>
      <c r="AU1630" s="268">
        <v>0.0559440559440559</v>
      </c>
      <c r="AV1630" s="268">
        <v>0.0819672131147541</v>
      </c>
      <c r="AW1630" s="268">
        <v>0.0365058670143416</v>
      </c>
      <c r="AX1630" s="224"/>
      <c r="AY1630" s="222"/>
    </row>
    <row r="1631" ht="15" spans="1:51">
      <c r="A1631" s="220"/>
      <c r="B1631" s="224"/>
      <c r="C1631" s="283" t="s">
        <v>1455</v>
      </c>
      <c r="D1631" s="111" t="s">
        <v>25</v>
      </c>
      <c r="E1631" s="111" t="s">
        <v>1456</v>
      </c>
      <c r="F1631" s="290" t="s">
        <v>1672</v>
      </c>
      <c r="G1631" s="290" t="s">
        <v>1672</v>
      </c>
      <c r="H1631" s="290" t="s">
        <v>1672</v>
      </c>
      <c r="I1631" s="290" t="s">
        <v>1672</v>
      </c>
      <c r="J1631" s="259">
        <v>0.9</v>
      </c>
      <c r="K1631" s="260">
        <v>1</v>
      </c>
      <c r="L1631" s="260">
        <v>0.96875</v>
      </c>
      <c r="M1631" s="261">
        <v>1</v>
      </c>
      <c r="N1631" s="261">
        <v>0.95900439238653</v>
      </c>
      <c r="O1631" s="262">
        <v>0.9</v>
      </c>
      <c r="P1631" s="263">
        <v>0.963506711409396</v>
      </c>
      <c r="Q1631" s="260">
        <v>0.969757262236371</v>
      </c>
      <c r="R1631" s="260">
        <v>0.932721712538226</v>
      </c>
      <c r="S1631" s="260">
        <v>0.965720597929695</v>
      </c>
      <c r="T1631" s="262">
        <v>0.9</v>
      </c>
      <c r="U1631" s="260">
        <v>0.873741610738255</v>
      </c>
      <c r="V1631" s="260">
        <v>0.8849980103462</v>
      </c>
      <c r="W1631" s="260">
        <v>0.884174311926605</v>
      </c>
      <c r="X1631" s="260">
        <v>0.885313663655638</v>
      </c>
      <c r="Y1631" s="262">
        <v>0.92</v>
      </c>
      <c r="Z1631" s="262" t="s">
        <v>33</v>
      </c>
      <c r="AA1631" s="262" t="s">
        <v>33</v>
      </c>
      <c r="AB1631" s="262" t="s">
        <v>33</v>
      </c>
      <c r="AC1631" s="262" t="s">
        <v>33</v>
      </c>
      <c r="AD1631" s="262">
        <v>0.92</v>
      </c>
      <c r="AE1631" s="260">
        <v>0.987096774193548</v>
      </c>
      <c r="AF1631" s="260">
        <v>1</v>
      </c>
      <c r="AG1631" s="260">
        <v>0.991803278688525</v>
      </c>
      <c r="AH1631" s="260">
        <v>0.947638806559968</v>
      </c>
      <c r="AI1631" s="262">
        <v>0.92</v>
      </c>
      <c r="AJ1631" s="260">
        <v>0.912751677852349</v>
      </c>
      <c r="AK1631" s="260">
        <v>0.921638822593477</v>
      </c>
      <c r="AL1631" s="260">
        <v>0.916666666666667</v>
      </c>
      <c r="AM1631" s="260">
        <v>0.937820695553022</v>
      </c>
      <c r="AN1631" s="259">
        <v>0.99</v>
      </c>
      <c r="AO1631" s="264">
        <v>1</v>
      </c>
      <c r="AP1631" s="264">
        <v>1</v>
      </c>
      <c r="AQ1631" s="264">
        <v>1</v>
      </c>
      <c r="AR1631" s="265">
        <v>1</v>
      </c>
      <c r="AS1631" s="286">
        <v>0.110069253262963</v>
      </c>
      <c r="AT1631" s="267">
        <v>0.0384615384615385</v>
      </c>
      <c r="AU1631" s="268">
        <v>0.0306122448979592</v>
      </c>
      <c r="AV1631" s="268">
        <v>0.142857142857143</v>
      </c>
      <c r="AW1631" s="268">
        <v>0.0521739130434783</v>
      </c>
      <c r="AX1631" s="224"/>
      <c r="AY1631" s="222"/>
    </row>
    <row r="1632" ht="15" spans="1:51">
      <c r="A1632" s="220"/>
      <c r="B1632" s="224"/>
      <c r="C1632" s="283" t="s">
        <v>1455</v>
      </c>
      <c r="D1632" s="111" t="s">
        <v>25</v>
      </c>
      <c r="E1632" s="111" t="s">
        <v>1456</v>
      </c>
      <c r="F1632" s="290" t="s">
        <v>1673</v>
      </c>
      <c r="G1632" s="290" t="s">
        <v>1673</v>
      </c>
      <c r="H1632" s="290" t="s">
        <v>1673</v>
      </c>
      <c r="I1632" s="290" t="s">
        <v>1673</v>
      </c>
      <c r="J1632" s="259">
        <v>0.9</v>
      </c>
      <c r="K1632" s="260">
        <v>0.96551724137931</v>
      </c>
      <c r="L1632" s="260">
        <v>0.888888888888889</v>
      </c>
      <c r="M1632" s="261">
        <v>0.964285714285714</v>
      </c>
      <c r="N1632" s="261">
        <v>0.926163723916533</v>
      </c>
      <c r="O1632" s="262">
        <v>0.9</v>
      </c>
      <c r="P1632" s="263">
        <v>0.974514563106796</v>
      </c>
      <c r="Q1632" s="260">
        <v>0.958005249343832</v>
      </c>
      <c r="R1632" s="260">
        <v>0.860696517412935</v>
      </c>
      <c r="S1632" s="260">
        <v>0.949771134605258</v>
      </c>
      <c r="T1632" s="262">
        <v>0.9</v>
      </c>
      <c r="U1632" s="260">
        <v>0.776699029126214</v>
      </c>
      <c r="V1632" s="260">
        <v>0.758530183727034</v>
      </c>
      <c r="W1632" s="260">
        <v>0.694029850746269</v>
      </c>
      <c r="X1632" s="260">
        <v>0.749098715923361</v>
      </c>
      <c r="Y1632" s="262">
        <v>0.92</v>
      </c>
      <c r="Z1632" s="262">
        <v>0.870116156282999</v>
      </c>
      <c r="AA1632" s="262">
        <v>0.883597883597884</v>
      </c>
      <c r="AB1632" s="262">
        <v>0.866285714285714</v>
      </c>
      <c r="AC1632" s="262">
        <v>0.885533878410103</v>
      </c>
      <c r="AD1632" s="262">
        <v>0.92</v>
      </c>
      <c r="AE1632" s="260">
        <v>0.927710843373494</v>
      </c>
      <c r="AF1632" s="260">
        <v>0.957142857142857</v>
      </c>
      <c r="AG1632" s="260">
        <v>0.994845360824742</v>
      </c>
      <c r="AH1632" s="260">
        <v>0.861455748552523</v>
      </c>
      <c r="AI1632" s="262">
        <v>0.92</v>
      </c>
      <c r="AJ1632" s="260">
        <v>0.893845285149633</v>
      </c>
      <c r="AK1632" s="260">
        <v>0.884578544061303</v>
      </c>
      <c r="AL1632" s="260">
        <v>0.88328530259366</v>
      </c>
      <c r="AM1632" s="260">
        <v>0.904522918142264</v>
      </c>
      <c r="AN1632" s="259">
        <v>0.99</v>
      </c>
      <c r="AO1632" s="264">
        <v>1</v>
      </c>
      <c r="AP1632" s="264">
        <v>1</v>
      </c>
      <c r="AQ1632" s="264" t="s">
        <v>33</v>
      </c>
      <c r="AR1632" s="265">
        <v>1</v>
      </c>
      <c r="AS1632" s="286">
        <v>0.110069253262963</v>
      </c>
      <c r="AT1632" s="267">
        <v>0.0404040404040404</v>
      </c>
      <c r="AU1632" s="268">
        <v>0.1</v>
      </c>
      <c r="AV1632" s="268">
        <v>0.25</v>
      </c>
      <c r="AW1632" s="268">
        <v>0.0509413067552602</v>
      </c>
      <c r="AX1632" s="224"/>
      <c r="AY1632" s="222"/>
    </row>
    <row r="1633" ht="15" spans="1:51">
      <c r="A1633" s="220"/>
      <c r="B1633" s="224"/>
      <c r="C1633" s="283" t="s">
        <v>1455</v>
      </c>
      <c r="D1633" s="111" t="s">
        <v>25</v>
      </c>
      <c r="E1633" s="111" t="s">
        <v>1456</v>
      </c>
      <c r="F1633" s="290" t="s">
        <v>1674</v>
      </c>
      <c r="G1633" s="290" t="s">
        <v>1674</v>
      </c>
      <c r="H1633" s="290" t="s">
        <v>1674</v>
      </c>
      <c r="I1633" s="290" t="s">
        <v>1674</v>
      </c>
      <c r="J1633" s="259">
        <v>0.9</v>
      </c>
      <c r="K1633" s="260">
        <v>0.909090909090909</v>
      </c>
      <c r="L1633" s="260">
        <v>0.944444444444444</v>
      </c>
      <c r="M1633" s="261">
        <v>0.96875</v>
      </c>
      <c r="N1633" s="261">
        <v>0.919689119170985</v>
      </c>
      <c r="O1633" s="262">
        <v>0.9</v>
      </c>
      <c r="P1633" s="263">
        <v>0.986217457886677</v>
      </c>
      <c r="Q1633" s="260">
        <v>0.983937823834197</v>
      </c>
      <c r="R1633" s="260">
        <v>0.98330241187384</v>
      </c>
      <c r="S1633" s="260">
        <v>0.893188427331197</v>
      </c>
      <c r="T1633" s="262">
        <v>0.9</v>
      </c>
      <c r="U1633" s="260">
        <v>0.693721286370597</v>
      </c>
      <c r="V1633" s="260">
        <v>0.694300518134715</v>
      </c>
      <c r="W1633" s="260">
        <v>0.637755102040816</v>
      </c>
      <c r="X1633" s="260">
        <v>0.661522786610346</v>
      </c>
      <c r="Y1633" s="262">
        <v>0.92</v>
      </c>
      <c r="Z1633" s="262">
        <v>0.814683244523387</v>
      </c>
      <c r="AA1633" s="262">
        <v>0.802298850574713</v>
      </c>
      <c r="AB1633" s="262">
        <v>0.784240150093809</v>
      </c>
      <c r="AC1633" s="262">
        <v>0.77937562573951</v>
      </c>
      <c r="AD1633" s="262">
        <v>0.92</v>
      </c>
      <c r="AE1633" s="260">
        <v>0.590200445434298</v>
      </c>
      <c r="AF1633" s="260">
        <v>0.99163179916318</v>
      </c>
      <c r="AG1633" s="260">
        <v>1</v>
      </c>
      <c r="AH1633" s="260">
        <v>0.905800694100149</v>
      </c>
      <c r="AI1633" s="262">
        <v>0.92</v>
      </c>
      <c r="AJ1633" s="260">
        <v>0.83906510851419</v>
      </c>
      <c r="AK1633" s="260">
        <v>0.858621628983928</v>
      </c>
      <c r="AL1633" s="260">
        <v>0.834176204418419</v>
      </c>
      <c r="AM1633" s="260">
        <v>0.83703419131771</v>
      </c>
      <c r="AN1633" s="259">
        <v>0.99</v>
      </c>
      <c r="AO1633" s="264" t="s">
        <v>33</v>
      </c>
      <c r="AP1633" s="264">
        <v>1</v>
      </c>
      <c r="AQ1633" s="264">
        <v>1</v>
      </c>
      <c r="AR1633" s="265">
        <v>1</v>
      </c>
      <c r="AS1633" s="286">
        <v>0.110069253262963</v>
      </c>
      <c r="AT1633" s="267">
        <v>0.0754716981132075</v>
      </c>
      <c r="AU1633" s="268">
        <v>0.0277777777777778</v>
      </c>
      <c r="AV1633" s="268">
        <v>0.0769230769230769</v>
      </c>
      <c r="AW1633" s="268">
        <v>0.0712230215827338</v>
      </c>
      <c r="AX1633" s="224"/>
      <c r="AY1633" s="222"/>
    </row>
    <row r="1634" ht="15" spans="1:51">
      <c r="A1634" s="220"/>
      <c r="B1634" s="224"/>
      <c r="C1634" s="283" t="s">
        <v>1455</v>
      </c>
      <c r="D1634" s="111" t="s">
        <v>25</v>
      </c>
      <c r="E1634" s="111" t="s">
        <v>1456</v>
      </c>
      <c r="F1634" s="290" t="s">
        <v>1675</v>
      </c>
      <c r="G1634" s="290" t="s">
        <v>1675</v>
      </c>
      <c r="H1634" s="290" t="s">
        <v>1675</v>
      </c>
      <c r="I1634" s="290" t="s">
        <v>1675</v>
      </c>
      <c r="J1634" s="259">
        <v>0.9</v>
      </c>
      <c r="K1634" s="260">
        <v>1</v>
      </c>
      <c r="L1634" s="260">
        <v>1</v>
      </c>
      <c r="M1634" s="261">
        <v>1</v>
      </c>
      <c r="N1634" s="261">
        <v>0.996483001172333</v>
      </c>
      <c r="O1634" s="262">
        <v>0.9</v>
      </c>
      <c r="P1634" s="263">
        <v>0.824146094014204</v>
      </c>
      <c r="Q1634" s="260">
        <v>0.973611537281375</v>
      </c>
      <c r="R1634" s="260">
        <v>0.908079470198676</v>
      </c>
      <c r="S1634" s="260">
        <v>0.887154336764063</v>
      </c>
      <c r="T1634" s="262">
        <v>0.9</v>
      </c>
      <c r="U1634" s="260">
        <v>0.928643895840379</v>
      </c>
      <c r="V1634" s="260">
        <v>0.910708806382326</v>
      </c>
      <c r="W1634" s="260">
        <v>0.887152317880795</v>
      </c>
      <c r="X1634" s="260">
        <v>0.879763302710046</v>
      </c>
      <c r="Y1634" s="262">
        <v>0.92</v>
      </c>
      <c r="Z1634" s="262">
        <v>0.75</v>
      </c>
      <c r="AA1634" s="262">
        <v>0.285714285714286</v>
      </c>
      <c r="AB1634" s="262">
        <v>0.25</v>
      </c>
      <c r="AC1634" s="262">
        <v>0.0573248407643312</v>
      </c>
      <c r="AD1634" s="262">
        <v>0.92</v>
      </c>
      <c r="AE1634" s="260">
        <v>1</v>
      </c>
      <c r="AF1634" s="260">
        <v>0.996078431372549</v>
      </c>
      <c r="AG1634" s="260">
        <v>1</v>
      </c>
      <c r="AH1634" s="260">
        <v>0.991725279271825</v>
      </c>
      <c r="AI1634" s="262">
        <v>0.92</v>
      </c>
      <c r="AJ1634" s="260">
        <v>0.97838568051334</v>
      </c>
      <c r="AK1634" s="260">
        <v>0.978567054500919</v>
      </c>
      <c r="AL1634" s="260">
        <v>0.968865435356201</v>
      </c>
      <c r="AM1634" s="260">
        <v>0.968789042351997</v>
      </c>
      <c r="AN1634" s="259">
        <v>0.99</v>
      </c>
      <c r="AO1634" s="264">
        <v>1</v>
      </c>
      <c r="AP1634" s="264">
        <v>1</v>
      </c>
      <c r="AQ1634" s="264">
        <v>1</v>
      </c>
      <c r="AR1634" s="265">
        <v>1</v>
      </c>
      <c r="AS1634" s="286">
        <v>0.110069253262963</v>
      </c>
      <c r="AT1634" s="267">
        <v>0.0222222222222222</v>
      </c>
      <c r="AU1634" s="268">
        <v>0</v>
      </c>
      <c r="AV1634" s="268">
        <v>0.0175438596491228</v>
      </c>
      <c r="AW1634" s="268">
        <v>0.0481832543443918</v>
      </c>
      <c r="AX1634" s="224"/>
      <c r="AY1634" s="222"/>
    </row>
    <row r="1635" ht="15" spans="1:51">
      <c r="A1635" s="220"/>
      <c r="B1635" s="224"/>
      <c r="C1635" s="283" t="s">
        <v>1455</v>
      </c>
      <c r="D1635" s="111" t="s">
        <v>25</v>
      </c>
      <c r="E1635" s="111" t="s">
        <v>1456</v>
      </c>
      <c r="F1635" s="290" t="s">
        <v>1676</v>
      </c>
      <c r="G1635" s="290" t="s">
        <v>1676</v>
      </c>
      <c r="H1635" s="290" t="s">
        <v>1676</v>
      </c>
      <c r="I1635" s="290" t="s">
        <v>1676</v>
      </c>
      <c r="J1635" s="259">
        <v>0.9</v>
      </c>
      <c r="K1635" s="260">
        <v>0.957446808510638</v>
      </c>
      <c r="L1635" s="260">
        <v>0.925</v>
      </c>
      <c r="M1635" s="261">
        <v>0.897959183673469</v>
      </c>
      <c r="N1635" s="261">
        <v>0.927624872579001</v>
      </c>
      <c r="O1635" s="262">
        <v>0.9</v>
      </c>
      <c r="P1635" s="263">
        <v>0.933748443337484</v>
      </c>
      <c r="Q1635" s="260">
        <v>0.92376790483127</v>
      </c>
      <c r="R1635" s="260">
        <v>0.928954111344048</v>
      </c>
      <c r="S1635" s="260">
        <v>0.927097400640632</v>
      </c>
      <c r="T1635" s="262">
        <v>0.9</v>
      </c>
      <c r="U1635" s="260">
        <v>0.805479452054795</v>
      </c>
      <c r="V1635" s="260">
        <v>0.809905316824472</v>
      </c>
      <c r="W1635" s="260">
        <v>0.80666200791987</v>
      </c>
      <c r="X1635" s="260">
        <v>0.811303697585911</v>
      </c>
      <c r="Y1635" s="262">
        <v>0.92</v>
      </c>
      <c r="Z1635" s="262" t="s">
        <v>33</v>
      </c>
      <c r="AA1635" s="262" t="s">
        <v>33</v>
      </c>
      <c r="AB1635" s="262" t="s">
        <v>33</v>
      </c>
      <c r="AC1635" s="262">
        <v>1</v>
      </c>
      <c r="AD1635" s="262">
        <v>0.92</v>
      </c>
      <c r="AE1635" s="260">
        <v>0.979166666666667</v>
      </c>
      <c r="AF1635" s="260">
        <v>0.975563909774436</v>
      </c>
      <c r="AG1635" s="260">
        <v>1</v>
      </c>
      <c r="AH1635" s="260">
        <v>0.96065178032589</v>
      </c>
      <c r="AI1635" s="262">
        <v>0.92</v>
      </c>
      <c r="AJ1635" s="260">
        <v>0.948443337484433</v>
      </c>
      <c r="AK1635" s="260">
        <v>0.934692886622967</v>
      </c>
      <c r="AL1635" s="260">
        <v>0.934078732820871</v>
      </c>
      <c r="AM1635" s="260">
        <v>0.927823660714286</v>
      </c>
      <c r="AN1635" s="259">
        <v>0.99</v>
      </c>
      <c r="AO1635" s="264">
        <v>1</v>
      </c>
      <c r="AP1635" s="264">
        <v>1</v>
      </c>
      <c r="AQ1635" s="264">
        <v>1</v>
      </c>
      <c r="AR1635" s="265">
        <v>1</v>
      </c>
      <c r="AS1635" s="286">
        <v>0.110069253262963</v>
      </c>
      <c r="AT1635" s="267">
        <v>0.0254237288135593</v>
      </c>
      <c r="AU1635" s="268">
        <v>0.0191387559808612</v>
      </c>
      <c r="AV1635" s="268">
        <v>0.0476190476190476</v>
      </c>
      <c r="AW1635" s="268">
        <v>0.0595794392523364</v>
      </c>
      <c r="AX1635" s="224"/>
      <c r="AY1635" s="222"/>
    </row>
    <row r="1636" ht="15" spans="1:51">
      <c r="A1636" s="220"/>
      <c r="B1636" s="224"/>
      <c r="C1636" s="283" t="s">
        <v>1455</v>
      </c>
      <c r="D1636" s="111" t="s">
        <v>25</v>
      </c>
      <c r="E1636" s="111" t="s">
        <v>1456</v>
      </c>
      <c r="F1636" s="290" t="s">
        <v>1677</v>
      </c>
      <c r="G1636" s="290" t="s">
        <v>1677</v>
      </c>
      <c r="H1636" s="290" t="s">
        <v>1677</v>
      </c>
      <c r="I1636" s="290" t="s">
        <v>1677</v>
      </c>
      <c r="J1636" s="259">
        <v>0.9</v>
      </c>
      <c r="K1636" s="260">
        <v>1</v>
      </c>
      <c r="L1636" s="260">
        <v>0.962962962962963</v>
      </c>
      <c r="M1636" s="261">
        <v>0.96</v>
      </c>
      <c r="N1636" s="261">
        <v>0.95993031358885</v>
      </c>
      <c r="O1636" s="262">
        <v>0.9</v>
      </c>
      <c r="P1636" s="263">
        <v>0.835174953959484</v>
      </c>
      <c r="Q1636" s="260">
        <v>0.819118252987227</v>
      </c>
      <c r="R1636" s="260">
        <v>0.854189336235038</v>
      </c>
      <c r="S1636" s="260">
        <v>0.867255266418835</v>
      </c>
      <c r="T1636" s="262">
        <v>0.9</v>
      </c>
      <c r="U1636" s="260">
        <v>0.913443830570902</v>
      </c>
      <c r="V1636" s="260">
        <v>0.890811701689328</v>
      </c>
      <c r="W1636" s="260">
        <v>0.872687704026115</v>
      </c>
      <c r="X1636" s="260">
        <v>0.886694547707559</v>
      </c>
      <c r="Y1636" s="262">
        <v>0.92</v>
      </c>
      <c r="Z1636" s="262" t="s">
        <v>33</v>
      </c>
      <c r="AA1636" s="262">
        <v>0.3</v>
      </c>
      <c r="AB1636" s="262">
        <v>0</v>
      </c>
      <c r="AC1636" s="262">
        <v>0.13855421686747</v>
      </c>
      <c r="AD1636" s="262">
        <v>0.92</v>
      </c>
      <c r="AE1636" s="260">
        <v>1</v>
      </c>
      <c r="AF1636" s="260">
        <v>1</v>
      </c>
      <c r="AG1636" s="260">
        <v>1</v>
      </c>
      <c r="AH1636" s="260">
        <v>0.993514915693904</v>
      </c>
      <c r="AI1636" s="262">
        <v>0.92</v>
      </c>
      <c r="AJ1636" s="260">
        <v>0.965009208103131</v>
      </c>
      <c r="AK1636" s="260">
        <v>0.959376282314321</v>
      </c>
      <c r="AL1636" s="260">
        <v>0.966726943942134</v>
      </c>
      <c r="AM1636" s="260">
        <v>0.964718785238735</v>
      </c>
      <c r="AN1636" s="259">
        <v>0.99</v>
      </c>
      <c r="AO1636" s="264">
        <v>1</v>
      </c>
      <c r="AP1636" s="264">
        <v>1</v>
      </c>
      <c r="AQ1636" s="264">
        <v>1</v>
      </c>
      <c r="AR1636" s="265">
        <v>1</v>
      </c>
      <c r="AS1636" s="286">
        <v>0.110069253262963</v>
      </c>
      <c r="AT1636" s="267">
        <v>0.0769230769230769</v>
      </c>
      <c r="AU1636" s="268">
        <v>0</v>
      </c>
      <c r="AV1636" s="268">
        <v>-0.0338983050847458</v>
      </c>
      <c r="AW1636" s="268">
        <v>0.0349264705882353</v>
      </c>
      <c r="AX1636" s="224"/>
      <c r="AY1636" s="222"/>
    </row>
    <row r="1637" ht="15" spans="1:51">
      <c r="A1637" s="220"/>
      <c r="B1637" s="224"/>
      <c r="C1637" s="283" t="s">
        <v>1455</v>
      </c>
      <c r="D1637" s="111" t="s">
        <v>25</v>
      </c>
      <c r="E1637" s="111" t="s">
        <v>1456</v>
      </c>
      <c r="F1637" s="290" t="s">
        <v>1678</v>
      </c>
      <c r="G1637" s="290" t="s">
        <v>1678</v>
      </c>
      <c r="H1637" s="290" t="s">
        <v>1678</v>
      </c>
      <c r="I1637" s="290" t="s">
        <v>1678</v>
      </c>
      <c r="J1637" s="259">
        <v>0.9</v>
      </c>
      <c r="K1637" s="260">
        <v>0.961538461538462</v>
      </c>
      <c r="L1637" s="260">
        <v>0.961538461538462</v>
      </c>
      <c r="M1637" s="261">
        <v>0.964285714285714</v>
      </c>
      <c r="N1637" s="261">
        <v>0.97029702970297</v>
      </c>
      <c r="O1637" s="262">
        <v>0.9</v>
      </c>
      <c r="P1637" s="263">
        <v>0.978260869565217</v>
      </c>
      <c r="Q1637" s="260">
        <v>0.98834304746045</v>
      </c>
      <c r="R1637" s="260">
        <v>0.990476190476191</v>
      </c>
      <c r="S1637" s="260">
        <v>0.981413727498902</v>
      </c>
      <c r="T1637" s="262">
        <v>0.9</v>
      </c>
      <c r="U1637" s="260">
        <v>0.874741200828157</v>
      </c>
      <c r="V1637" s="260">
        <v>0.796835970024979</v>
      </c>
      <c r="W1637" s="260">
        <v>0.86031746031746</v>
      </c>
      <c r="X1637" s="260">
        <v>0.851602517195961</v>
      </c>
      <c r="Y1637" s="262">
        <v>0.92</v>
      </c>
      <c r="Z1637" s="262">
        <v>0.888170055452865</v>
      </c>
      <c r="AA1637" s="262">
        <v>0.832227488151659</v>
      </c>
      <c r="AB1637" s="262">
        <v>0.858128078817734</v>
      </c>
      <c r="AC1637" s="262">
        <v>0.860365425158117</v>
      </c>
      <c r="AD1637" s="262">
        <v>0.92</v>
      </c>
      <c r="AE1637" s="260">
        <v>0.125</v>
      </c>
      <c r="AF1637" s="260">
        <v>0.2</v>
      </c>
      <c r="AG1637" s="260">
        <v>1</v>
      </c>
      <c r="AH1637" s="260">
        <v>0.805879090404881</v>
      </c>
      <c r="AI1637" s="262">
        <v>0.92</v>
      </c>
      <c r="AJ1637" s="260">
        <v>0.916544655929722</v>
      </c>
      <c r="AK1637" s="260">
        <v>0.873670212765957</v>
      </c>
      <c r="AL1637" s="260">
        <v>0.903863037752414</v>
      </c>
      <c r="AM1637" s="260">
        <v>0.903137374352726</v>
      </c>
      <c r="AN1637" s="259">
        <v>0.99</v>
      </c>
      <c r="AO1637" s="264" t="s">
        <v>33</v>
      </c>
      <c r="AP1637" s="264">
        <v>1</v>
      </c>
      <c r="AQ1637" s="264">
        <v>1</v>
      </c>
      <c r="AR1637" s="265">
        <v>1</v>
      </c>
      <c r="AS1637" s="286">
        <v>0.110069253262963</v>
      </c>
      <c r="AT1637" s="267">
        <v>0.0125</v>
      </c>
      <c r="AU1637" s="268">
        <v>0</v>
      </c>
      <c r="AV1637" s="268">
        <v>0</v>
      </c>
      <c r="AW1637" s="268">
        <v>0.0310701956271577</v>
      </c>
      <c r="AX1637" s="224"/>
      <c r="AY1637" s="222"/>
    </row>
    <row r="1638" ht="15" spans="1:51">
      <c r="A1638" s="220"/>
      <c r="B1638" s="224"/>
      <c r="C1638" s="283" t="s">
        <v>1455</v>
      </c>
      <c r="D1638" s="111" t="s">
        <v>25</v>
      </c>
      <c r="E1638" s="111" t="s">
        <v>1456</v>
      </c>
      <c r="F1638" s="290" t="s">
        <v>1679</v>
      </c>
      <c r="G1638" s="290" t="s">
        <v>1679</v>
      </c>
      <c r="H1638" s="290" t="s">
        <v>1679</v>
      </c>
      <c r="I1638" s="290" t="s">
        <v>1679</v>
      </c>
      <c r="J1638" s="259">
        <v>0.9</v>
      </c>
      <c r="K1638" s="260">
        <v>0.964285714285714</v>
      </c>
      <c r="L1638" s="260">
        <v>0.96551724137931</v>
      </c>
      <c r="M1638" s="261">
        <v>0.96875</v>
      </c>
      <c r="N1638" s="261">
        <v>0.957325746799431</v>
      </c>
      <c r="O1638" s="262">
        <v>0.9</v>
      </c>
      <c r="P1638" s="263">
        <v>0.973534971644612</v>
      </c>
      <c r="Q1638" s="260">
        <v>0.96875</v>
      </c>
      <c r="R1638" s="260">
        <v>0.882030178326475</v>
      </c>
      <c r="S1638" s="260">
        <v>0.973625654450262</v>
      </c>
      <c r="T1638" s="262">
        <v>0.9</v>
      </c>
      <c r="U1638" s="260">
        <v>0.688090737240076</v>
      </c>
      <c r="V1638" s="260">
        <v>0.72172619047619</v>
      </c>
      <c r="W1638" s="260">
        <v>0.732510288065844</v>
      </c>
      <c r="X1638" s="260">
        <v>0.743324607329843</v>
      </c>
      <c r="Y1638" s="262">
        <v>0.92</v>
      </c>
      <c r="Z1638" s="262">
        <v>0.761643835616438</v>
      </c>
      <c r="AA1638" s="262">
        <v>0.740641711229946</v>
      </c>
      <c r="AB1638" s="262">
        <v>0.76162215628091</v>
      </c>
      <c r="AC1638" s="262">
        <v>0.79077886905733</v>
      </c>
      <c r="AD1638" s="262">
        <v>0.92</v>
      </c>
      <c r="AE1638" s="260" t="s">
        <v>33</v>
      </c>
      <c r="AF1638" s="260">
        <v>1</v>
      </c>
      <c r="AG1638" s="260">
        <v>0.909090909090909</v>
      </c>
      <c r="AH1638" s="260">
        <v>0.831693989071038</v>
      </c>
      <c r="AI1638" s="262">
        <v>0.92</v>
      </c>
      <c r="AJ1638" s="260">
        <v>0.816535067347887</v>
      </c>
      <c r="AK1638" s="260">
        <v>0.806974858069749</v>
      </c>
      <c r="AL1638" s="260">
        <v>0.845406717927964</v>
      </c>
      <c r="AM1638" s="260">
        <v>0.836566725455614</v>
      </c>
      <c r="AN1638" s="259">
        <v>0.99</v>
      </c>
      <c r="AO1638" s="264" t="s">
        <v>33</v>
      </c>
      <c r="AP1638" s="264" t="s">
        <v>33</v>
      </c>
      <c r="AQ1638" s="264">
        <v>1</v>
      </c>
      <c r="AR1638" s="265">
        <v>1</v>
      </c>
      <c r="AS1638" s="286">
        <v>0.110069253262963</v>
      </c>
      <c r="AT1638" s="267">
        <v>0.102040816326531</v>
      </c>
      <c r="AU1638" s="268">
        <v>0.111111111111111</v>
      </c>
      <c r="AV1638" s="268">
        <v>0.2</v>
      </c>
      <c r="AW1638" s="268">
        <v>0.0465863453815261</v>
      </c>
      <c r="AX1638" s="224"/>
      <c r="AY1638" s="222"/>
    </row>
    <row r="1639" ht="15" spans="1:51">
      <c r="A1639" s="220"/>
      <c r="B1639" s="224"/>
      <c r="C1639" s="283" t="s">
        <v>1455</v>
      </c>
      <c r="D1639" s="111" t="s">
        <v>25</v>
      </c>
      <c r="E1639" s="111" t="s">
        <v>1456</v>
      </c>
      <c r="F1639" s="290" t="s">
        <v>1680</v>
      </c>
      <c r="G1639" s="290" t="s">
        <v>1680</v>
      </c>
      <c r="H1639" s="290" t="s">
        <v>1680</v>
      </c>
      <c r="I1639" s="290" t="s">
        <v>1680</v>
      </c>
      <c r="J1639" s="259">
        <v>0.9</v>
      </c>
      <c r="K1639" s="260">
        <v>1</v>
      </c>
      <c r="L1639" s="260">
        <v>1</v>
      </c>
      <c r="M1639" s="261">
        <v>0.966666666666667</v>
      </c>
      <c r="N1639" s="261">
        <v>0.958074534161491</v>
      </c>
      <c r="O1639" s="262">
        <v>0.9</v>
      </c>
      <c r="P1639" s="263">
        <v>0.804690503652441</v>
      </c>
      <c r="Q1639" s="260">
        <v>0.765743073047859</v>
      </c>
      <c r="R1639" s="260">
        <v>0.832704402515723</v>
      </c>
      <c r="S1639" s="260">
        <v>0.829919587316037</v>
      </c>
      <c r="T1639" s="262">
        <v>0.9</v>
      </c>
      <c r="U1639" s="260">
        <v>0.863514033064206</v>
      </c>
      <c r="V1639" s="260">
        <v>0.794170564951421</v>
      </c>
      <c r="W1639" s="260">
        <v>0.772327044025157</v>
      </c>
      <c r="X1639" s="260">
        <v>0.762320519716969</v>
      </c>
      <c r="Y1639" s="262">
        <v>0.92</v>
      </c>
      <c r="Z1639" s="262">
        <v>1</v>
      </c>
      <c r="AA1639" s="262">
        <v>0</v>
      </c>
      <c r="AB1639" s="262">
        <v>0.142857142857143</v>
      </c>
      <c r="AC1639" s="262">
        <v>0.0641711229946524</v>
      </c>
      <c r="AD1639" s="262">
        <v>0.92</v>
      </c>
      <c r="AE1639" s="260">
        <v>1</v>
      </c>
      <c r="AF1639" s="260">
        <v>0.7</v>
      </c>
      <c r="AG1639" s="260">
        <v>1</v>
      </c>
      <c r="AH1639" s="260">
        <v>0.949728260869565</v>
      </c>
      <c r="AI1639" s="262">
        <v>0.92</v>
      </c>
      <c r="AJ1639" s="260">
        <v>0.9369957741068</v>
      </c>
      <c r="AK1639" s="260">
        <v>0.917355371900826</v>
      </c>
      <c r="AL1639" s="260">
        <v>0.939127706306872</v>
      </c>
      <c r="AM1639" s="260">
        <v>0.914392980912041</v>
      </c>
      <c r="AN1639" s="259">
        <v>0.99</v>
      </c>
      <c r="AO1639" s="264">
        <v>1</v>
      </c>
      <c r="AP1639" s="264">
        <v>1</v>
      </c>
      <c r="AQ1639" s="264">
        <v>1</v>
      </c>
      <c r="AR1639" s="265">
        <v>1</v>
      </c>
      <c r="AS1639" s="286">
        <v>0.110069253262963</v>
      </c>
      <c r="AT1639" s="267">
        <v>0.0980392156862745</v>
      </c>
      <c r="AU1639" s="268">
        <v>0.108108108108108</v>
      </c>
      <c r="AV1639" s="268">
        <v>0</v>
      </c>
      <c r="AW1639" s="268">
        <v>0.0435114503816794</v>
      </c>
      <c r="AX1639" s="224"/>
      <c r="AY1639" s="222"/>
    </row>
    <row r="1640" ht="15" spans="1:51">
      <c r="A1640" s="220"/>
      <c r="B1640" s="224"/>
      <c r="C1640" s="283" t="s">
        <v>1455</v>
      </c>
      <c r="D1640" s="111" t="s">
        <v>25</v>
      </c>
      <c r="E1640" s="111" t="s">
        <v>1456</v>
      </c>
      <c r="F1640" s="290" t="s">
        <v>1681</v>
      </c>
      <c r="G1640" s="290" t="s">
        <v>1681</v>
      </c>
      <c r="H1640" s="290" t="s">
        <v>1681</v>
      </c>
      <c r="I1640" s="290" t="s">
        <v>1681</v>
      </c>
      <c r="J1640" s="259">
        <v>0.9</v>
      </c>
      <c r="K1640" s="260">
        <v>1</v>
      </c>
      <c r="L1640" s="260">
        <v>0.970588235294118</v>
      </c>
      <c r="M1640" s="261">
        <v>0.944444444444444</v>
      </c>
      <c r="N1640" s="261">
        <v>0.961117861482382</v>
      </c>
      <c r="O1640" s="262">
        <v>0.9</v>
      </c>
      <c r="P1640" s="263">
        <v>0.981927710843373</v>
      </c>
      <c r="Q1640" s="260">
        <v>0.982824427480916</v>
      </c>
      <c r="R1640" s="260">
        <v>0.971198156682028</v>
      </c>
      <c r="S1640" s="260">
        <v>0.961209762825407</v>
      </c>
      <c r="T1640" s="262">
        <v>0.9</v>
      </c>
      <c r="U1640" s="260">
        <v>0.766781411359725</v>
      </c>
      <c r="V1640" s="260">
        <v>0.71501272264631</v>
      </c>
      <c r="W1640" s="260">
        <v>0.695852534562212</v>
      </c>
      <c r="X1640" s="260">
        <v>0.648794424057336</v>
      </c>
      <c r="Y1640" s="262">
        <v>0.92</v>
      </c>
      <c r="Z1640" s="262">
        <v>0.872936109117014</v>
      </c>
      <c r="AA1640" s="262">
        <v>0.903599755948749</v>
      </c>
      <c r="AB1640" s="262">
        <v>0.872371283538796</v>
      </c>
      <c r="AC1640" s="262">
        <v>0.806909138313127</v>
      </c>
      <c r="AD1640" s="262">
        <v>0.92</v>
      </c>
      <c r="AE1640" s="260">
        <v>1</v>
      </c>
      <c r="AF1640" s="260">
        <v>1</v>
      </c>
      <c r="AG1640" s="260">
        <v>0.952380952380952</v>
      </c>
      <c r="AH1640" s="260">
        <v>0.952914798206278</v>
      </c>
      <c r="AI1640" s="262">
        <v>0.92</v>
      </c>
      <c r="AJ1640" s="260">
        <v>0.887715179968701</v>
      </c>
      <c r="AK1640" s="260">
        <v>0.918119551681196</v>
      </c>
      <c r="AL1640" s="260">
        <v>0.898267008985879</v>
      </c>
      <c r="AM1640" s="260">
        <v>0.845288272894121</v>
      </c>
      <c r="AN1640" s="259">
        <v>0.99</v>
      </c>
      <c r="AO1640" s="264">
        <v>1</v>
      </c>
      <c r="AP1640" s="264">
        <v>1</v>
      </c>
      <c r="AQ1640" s="264" t="s">
        <v>33</v>
      </c>
      <c r="AR1640" s="265">
        <v>1</v>
      </c>
      <c r="AS1640" s="286">
        <v>0.110069253262963</v>
      </c>
      <c r="AT1640" s="267">
        <v>0.0357142857142857</v>
      </c>
      <c r="AU1640" s="268">
        <v>0.16</v>
      </c>
      <c r="AV1640" s="268">
        <v>0.0833333333333333</v>
      </c>
      <c r="AW1640" s="268">
        <v>0.0677374301675978</v>
      </c>
      <c r="AX1640" s="224"/>
      <c r="AY1640" s="222"/>
    </row>
    <row r="1641" ht="15" spans="1:51">
      <c r="A1641" s="220"/>
      <c r="B1641" s="224"/>
      <c r="C1641" s="283" t="s">
        <v>1455</v>
      </c>
      <c r="D1641" s="111" t="s">
        <v>25</v>
      </c>
      <c r="E1641" s="111" t="s">
        <v>1456</v>
      </c>
      <c r="F1641" s="290" t="s">
        <v>1682</v>
      </c>
      <c r="G1641" s="290" t="s">
        <v>1682</v>
      </c>
      <c r="H1641" s="290" t="s">
        <v>1682</v>
      </c>
      <c r="I1641" s="290" t="s">
        <v>1682</v>
      </c>
      <c r="J1641" s="259">
        <v>0.9</v>
      </c>
      <c r="K1641" s="260">
        <v>0.944444444444444</v>
      </c>
      <c r="L1641" s="260">
        <v>1</v>
      </c>
      <c r="M1641" s="261">
        <v>0.945945945945946</v>
      </c>
      <c r="N1641" s="261">
        <v>0.923253150057274</v>
      </c>
      <c r="O1641" s="262">
        <v>0.9</v>
      </c>
      <c r="P1641" s="263">
        <v>0.846284604176785</v>
      </c>
      <c r="Q1641" s="260">
        <v>0.817507418397626</v>
      </c>
      <c r="R1641" s="260">
        <v>0.930287514769594</v>
      </c>
      <c r="S1641" s="260">
        <v>0.86625420954764</v>
      </c>
      <c r="T1641" s="262">
        <v>0.9</v>
      </c>
      <c r="U1641" s="260">
        <v>0.824186498300146</v>
      </c>
      <c r="V1641" s="260">
        <v>0.853539635438745</v>
      </c>
      <c r="W1641" s="260">
        <v>0.794604174871997</v>
      </c>
      <c r="X1641" s="260">
        <v>0.817179238896649</v>
      </c>
      <c r="Y1641" s="262">
        <v>0.92</v>
      </c>
      <c r="Z1641" s="262">
        <v>0</v>
      </c>
      <c r="AA1641" s="262">
        <v>0</v>
      </c>
      <c r="AB1641" s="262" t="s">
        <v>33</v>
      </c>
      <c r="AC1641" s="262">
        <v>0</v>
      </c>
      <c r="AD1641" s="262">
        <v>0.92</v>
      </c>
      <c r="AE1641" s="260">
        <v>0.992452830188679</v>
      </c>
      <c r="AF1641" s="260">
        <v>0.984126984126984</v>
      </c>
      <c r="AG1641" s="260">
        <v>0.925925925925926</v>
      </c>
      <c r="AH1641" s="260">
        <v>0.914880952380952</v>
      </c>
      <c r="AI1641" s="262">
        <v>0.92</v>
      </c>
      <c r="AJ1641" s="260">
        <v>0.924757281553398</v>
      </c>
      <c r="AK1641" s="260">
        <v>0.94385593220339</v>
      </c>
      <c r="AL1641" s="260">
        <v>0.949783379283182</v>
      </c>
      <c r="AM1641" s="260">
        <v>0.960121332602139</v>
      </c>
      <c r="AN1641" s="259">
        <v>0.99</v>
      </c>
      <c r="AO1641" s="264">
        <v>1</v>
      </c>
      <c r="AP1641" s="264">
        <v>1</v>
      </c>
      <c r="AQ1641" s="264">
        <v>1</v>
      </c>
      <c r="AR1641" s="265">
        <v>1</v>
      </c>
      <c r="AS1641" s="286">
        <v>0.110069253262963</v>
      </c>
      <c r="AT1641" s="267">
        <v>0.0714285714285714</v>
      </c>
      <c r="AU1641" s="268">
        <v>0</v>
      </c>
      <c r="AV1641" s="268">
        <v>0</v>
      </c>
      <c r="AW1641" s="268">
        <v>0.0368188512518409</v>
      </c>
      <c r="AX1641" s="224"/>
      <c r="AY1641" s="222"/>
    </row>
    <row r="1642" ht="15" spans="1:51">
      <c r="A1642" s="220"/>
      <c r="B1642" s="224"/>
      <c r="C1642" s="283" t="s">
        <v>1455</v>
      </c>
      <c r="D1642" s="111" t="s">
        <v>25</v>
      </c>
      <c r="E1642" s="111" t="s">
        <v>1456</v>
      </c>
      <c r="F1642" s="290" t="s">
        <v>1683</v>
      </c>
      <c r="G1642" s="290" t="s">
        <v>1683</v>
      </c>
      <c r="H1642" s="290" t="s">
        <v>1683</v>
      </c>
      <c r="I1642" s="290" t="s">
        <v>1683</v>
      </c>
      <c r="J1642" s="259">
        <v>0.9</v>
      </c>
      <c r="K1642" s="260">
        <v>0.948717948717949</v>
      </c>
      <c r="L1642" s="260">
        <v>0.952380952380952</v>
      </c>
      <c r="M1642" s="261">
        <v>0.973684210526316</v>
      </c>
      <c r="N1642" s="261">
        <v>0.939597315436242</v>
      </c>
      <c r="O1642" s="262">
        <v>0.9</v>
      </c>
      <c r="P1642" s="263">
        <v>0.943825234061525</v>
      </c>
      <c r="Q1642" s="260">
        <v>0.937839937839938</v>
      </c>
      <c r="R1642" s="260">
        <v>0.889263360616273</v>
      </c>
      <c r="S1642" s="260">
        <v>0.955768411022793</v>
      </c>
      <c r="T1642" s="262">
        <v>0.9</v>
      </c>
      <c r="U1642" s="260">
        <v>0.911948283548819</v>
      </c>
      <c r="V1642" s="260">
        <v>0.879176379176379</v>
      </c>
      <c r="W1642" s="260">
        <v>0.817204301075269</v>
      </c>
      <c r="X1642" s="260">
        <v>0.91269861170315</v>
      </c>
      <c r="Y1642" s="262">
        <v>0.92</v>
      </c>
      <c r="Z1642" s="262" t="s">
        <v>33</v>
      </c>
      <c r="AA1642" s="262" t="s">
        <v>33</v>
      </c>
      <c r="AB1642" s="262">
        <v>0</v>
      </c>
      <c r="AC1642" s="262">
        <v>0</v>
      </c>
      <c r="AD1642" s="262">
        <v>0.92</v>
      </c>
      <c r="AE1642" s="260">
        <v>1</v>
      </c>
      <c r="AF1642" s="260">
        <v>1</v>
      </c>
      <c r="AG1642" s="260">
        <v>1</v>
      </c>
      <c r="AH1642" s="260">
        <v>0.987146529562982</v>
      </c>
      <c r="AI1642" s="262">
        <v>0.92</v>
      </c>
      <c r="AJ1642" s="260">
        <v>0.95095853767276</v>
      </c>
      <c r="AK1642" s="260">
        <v>0.945221445221445</v>
      </c>
      <c r="AL1642" s="260">
        <v>0.938241899262111</v>
      </c>
      <c r="AM1642" s="260">
        <v>0.967319824524755</v>
      </c>
      <c r="AN1642" s="259">
        <v>0.99</v>
      </c>
      <c r="AO1642" s="264" t="s">
        <v>33</v>
      </c>
      <c r="AP1642" s="264">
        <v>1</v>
      </c>
      <c r="AQ1642" s="264" t="s">
        <v>33</v>
      </c>
      <c r="AR1642" s="265">
        <v>1</v>
      </c>
      <c r="AS1642" s="286">
        <v>0.110069253262963</v>
      </c>
      <c r="AT1642" s="267">
        <v>0.0535714285714286</v>
      </c>
      <c r="AU1642" s="268">
        <v>0.0102040816326531</v>
      </c>
      <c r="AV1642" s="268">
        <v>0.045045045045045</v>
      </c>
      <c r="AW1642" s="268">
        <v>0.0476545048399106</v>
      </c>
      <c r="AX1642" s="224"/>
      <c r="AY1642" s="222"/>
    </row>
    <row r="1643" ht="15" spans="1:51">
      <c r="A1643" s="220"/>
      <c r="B1643" s="224"/>
      <c r="C1643" s="283" t="s">
        <v>1455</v>
      </c>
      <c r="D1643" s="111" t="s">
        <v>25</v>
      </c>
      <c r="E1643" s="111" t="s">
        <v>1456</v>
      </c>
      <c r="F1643" s="290" t="s">
        <v>1684</v>
      </c>
      <c r="G1643" s="290" t="s">
        <v>1684</v>
      </c>
      <c r="H1643" s="290" t="s">
        <v>1684</v>
      </c>
      <c r="I1643" s="290" t="s">
        <v>1684</v>
      </c>
      <c r="J1643" s="259">
        <v>0.9</v>
      </c>
      <c r="K1643" s="260">
        <v>1</v>
      </c>
      <c r="L1643" s="260">
        <v>1</v>
      </c>
      <c r="M1643" s="261">
        <v>0.95</v>
      </c>
      <c r="N1643" s="261">
        <v>0.972972972972973</v>
      </c>
      <c r="O1643" s="262">
        <v>0.9</v>
      </c>
      <c r="P1643" s="263">
        <v>0.979406919275124</v>
      </c>
      <c r="Q1643" s="260">
        <v>0.979193758127438</v>
      </c>
      <c r="R1643" s="260">
        <v>0.977853492333901</v>
      </c>
      <c r="S1643" s="260">
        <v>0.972858565737052</v>
      </c>
      <c r="T1643" s="262">
        <v>0.9</v>
      </c>
      <c r="U1643" s="260">
        <v>0.911037891268534</v>
      </c>
      <c r="V1643" s="260">
        <v>0.924577373211964</v>
      </c>
      <c r="W1643" s="260">
        <v>0.900624645088018</v>
      </c>
      <c r="X1643" s="260">
        <v>0.884910358565737</v>
      </c>
      <c r="Y1643" s="262">
        <v>0.92</v>
      </c>
      <c r="Z1643" s="262">
        <v>0.94243641231593</v>
      </c>
      <c r="AA1643" s="262">
        <v>0.954954954954955</v>
      </c>
      <c r="AB1643" s="262">
        <v>0.937325905292479</v>
      </c>
      <c r="AC1643" s="262">
        <v>0.932584269662921</v>
      </c>
      <c r="AD1643" s="262">
        <v>0.92</v>
      </c>
      <c r="AE1643" s="260">
        <v>0.666666666666667</v>
      </c>
      <c r="AF1643" s="260">
        <v>1</v>
      </c>
      <c r="AG1643" s="260">
        <v>1</v>
      </c>
      <c r="AH1643" s="260">
        <v>0.984097633136095</v>
      </c>
      <c r="AI1643" s="262">
        <v>0.92</v>
      </c>
      <c r="AJ1643" s="260">
        <v>0.95642540620384</v>
      </c>
      <c r="AK1643" s="260">
        <v>0.96411804158283</v>
      </c>
      <c r="AL1643" s="260">
        <v>0.955896152643103</v>
      </c>
      <c r="AM1643" s="260">
        <v>0.948374639549803</v>
      </c>
      <c r="AN1643" s="259">
        <v>0.99</v>
      </c>
      <c r="AO1643" s="264">
        <v>1</v>
      </c>
      <c r="AP1643" s="264">
        <v>1</v>
      </c>
      <c r="AQ1643" s="264">
        <v>1</v>
      </c>
      <c r="AR1643" s="265">
        <v>1</v>
      </c>
      <c r="AS1643" s="286">
        <v>0.110069253262963</v>
      </c>
      <c r="AT1643" s="267">
        <v>0.0121951219512195</v>
      </c>
      <c r="AU1643" s="268">
        <v>0</v>
      </c>
      <c r="AV1643" s="268">
        <v>0.0655737704918033</v>
      </c>
      <c r="AW1643" s="268">
        <v>0.037117903930131</v>
      </c>
      <c r="AX1643" s="224"/>
      <c r="AY1643" s="222"/>
    </row>
    <row r="1644" ht="15" spans="1:51">
      <c r="A1644" s="220"/>
      <c r="B1644" s="224"/>
      <c r="C1644" s="283" t="s">
        <v>1455</v>
      </c>
      <c r="D1644" s="111" t="s">
        <v>25</v>
      </c>
      <c r="E1644" s="111" t="s">
        <v>1456</v>
      </c>
      <c r="F1644" s="290" t="s">
        <v>1685</v>
      </c>
      <c r="G1644" s="290" t="s">
        <v>1685</v>
      </c>
      <c r="H1644" s="290" t="s">
        <v>1685</v>
      </c>
      <c r="I1644" s="290" t="s">
        <v>1685</v>
      </c>
      <c r="J1644" s="259">
        <v>0.9</v>
      </c>
      <c r="K1644" s="260">
        <v>1</v>
      </c>
      <c r="L1644" s="260">
        <v>1</v>
      </c>
      <c r="M1644" s="261">
        <v>1</v>
      </c>
      <c r="N1644" s="261">
        <v>0.995375722543353</v>
      </c>
      <c r="O1644" s="262">
        <v>0.9</v>
      </c>
      <c r="P1644" s="263">
        <v>0.995622263914947</v>
      </c>
      <c r="Q1644" s="260">
        <v>0.991206030150754</v>
      </c>
      <c r="R1644" s="260">
        <v>0.994708994708995</v>
      </c>
      <c r="S1644" s="260">
        <v>0.984581372938042</v>
      </c>
      <c r="T1644" s="262">
        <v>0.9</v>
      </c>
      <c r="U1644" s="260">
        <v>0.944965603502189</v>
      </c>
      <c r="V1644" s="260">
        <v>0.946608040201005</v>
      </c>
      <c r="W1644" s="260">
        <v>0.930041152263374</v>
      </c>
      <c r="X1644" s="260">
        <v>0.927101638229125</v>
      </c>
      <c r="Y1644" s="262">
        <v>0.92</v>
      </c>
      <c r="Z1644" s="262">
        <v>0.938392186326071</v>
      </c>
      <c r="AA1644" s="262">
        <v>0.968360995850622</v>
      </c>
      <c r="AB1644" s="262">
        <v>0.965655409273039</v>
      </c>
      <c r="AC1644" s="262">
        <v>0.956479204674652</v>
      </c>
      <c r="AD1644" s="262">
        <v>0.92</v>
      </c>
      <c r="AE1644" s="260">
        <v>0.632398753894081</v>
      </c>
      <c r="AF1644" s="260">
        <v>0.992874109263658</v>
      </c>
      <c r="AG1644" s="260">
        <v>1</v>
      </c>
      <c r="AH1644" s="260">
        <v>0.945982142857143</v>
      </c>
      <c r="AI1644" s="262">
        <v>0.92</v>
      </c>
      <c r="AJ1644" s="260">
        <v>0.957352439440464</v>
      </c>
      <c r="AK1644" s="260">
        <v>0.972451008236296</v>
      </c>
      <c r="AL1644" s="260">
        <v>0.965787184691215</v>
      </c>
      <c r="AM1644" s="260">
        <v>0.963185821344565</v>
      </c>
      <c r="AN1644" s="259">
        <v>0.99</v>
      </c>
      <c r="AO1644" s="264">
        <v>1</v>
      </c>
      <c r="AP1644" s="264">
        <v>1</v>
      </c>
      <c r="AQ1644" s="264">
        <v>1</v>
      </c>
      <c r="AR1644" s="265">
        <v>1</v>
      </c>
      <c r="AS1644" s="286">
        <v>0.110069253262963</v>
      </c>
      <c r="AT1644" s="267">
        <v>0</v>
      </c>
      <c r="AU1644" s="268">
        <v>0</v>
      </c>
      <c r="AV1644" s="268">
        <v>0</v>
      </c>
      <c r="AW1644" s="268">
        <v>0.0532094594594595</v>
      </c>
      <c r="AX1644" s="224"/>
      <c r="AY1644" s="222"/>
    </row>
    <row r="1645" ht="15" spans="1:51">
      <c r="A1645" s="220"/>
      <c r="B1645" s="224"/>
      <c r="C1645" s="283" t="s">
        <v>1455</v>
      </c>
      <c r="D1645" s="111" t="s">
        <v>922</v>
      </c>
      <c r="E1645" s="111" t="s">
        <v>1456</v>
      </c>
      <c r="F1645" s="290" t="s">
        <v>1686</v>
      </c>
      <c r="G1645" s="290" t="s">
        <v>1686</v>
      </c>
      <c r="H1645" s="290" t="s">
        <v>1686</v>
      </c>
      <c r="I1645" s="290" t="s">
        <v>1686</v>
      </c>
      <c r="J1645" s="259">
        <v>0.9</v>
      </c>
      <c r="K1645" s="260" t="s">
        <v>33</v>
      </c>
      <c r="L1645" s="260" t="s">
        <v>33</v>
      </c>
      <c r="M1645" s="261" t="s">
        <v>33</v>
      </c>
      <c r="N1645" s="261" t="s">
        <v>33</v>
      </c>
      <c r="O1645" s="262">
        <v>0.9</v>
      </c>
      <c r="P1645" s="263" t="s">
        <v>33</v>
      </c>
      <c r="Q1645" s="260" t="s">
        <v>33</v>
      </c>
      <c r="R1645" s="260" t="s">
        <v>33</v>
      </c>
      <c r="S1645" s="260" t="s">
        <v>33</v>
      </c>
      <c r="T1645" s="262">
        <v>0.9</v>
      </c>
      <c r="U1645" s="260" t="s">
        <v>33</v>
      </c>
      <c r="V1645" s="260" t="s">
        <v>33</v>
      </c>
      <c r="W1645" s="260" t="s">
        <v>33</v>
      </c>
      <c r="X1645" s="260" t="s">
        <v>33</v>
      </c>
      <c r="Y1645" s="262">
        <v>0.92</v>
      </c>
      <c r="Z1645" s="262" t="s">
        <v>33</v>
      </c>
      <c r="AA1645" s="262" t="s">
        <v>33</v>
      </c>
      <c r="AB1645" s="262" t="s">
        <v>33</v>
      </c>
      <c r="AC1645" s="262" t="s">
        <v>33</v>
      </c>
      <c r="AD1645" s="262">
        <v>0.92</v>
      </c>
      <c r="AE1645" s="260" t="s">
        <v>33</v>
      </c>
      <c r="AF1645" s="260" t="s">
        <v>33</v>
      </c>
      <c r="AG1645" s="260" t="s">
        <v>33</v>
      </c>
      <c r="AH1645" s="260" t="s">
        <v>33</v>
      </c>
      <c r="AI1645" s="262">
        <v>0.92</v>
      </c>
      <c r="AJ1645" s="260" t="s">
        <v>33</v>
      </c>
      <c r="AK1645" s="260" t="s">
        <v>33</v>
      </c>
      <c r="AL1645" s="260" t="s">
        <v>33</v>
      </c>
      <c r="AM1645" s="260" t="s">
        <v>33</v>
      </c>
      <c r="AN1645" s="259">
        <v>0.99</v>
      </c>
      <c r="AO1645" s="264" t="s">
        <v>33</v>
      </c>
      <c r="AP1645" s="264" t="s">
        <v>33</v>
      </c>
      <c r="AQ1645" s="264" t="s">
        <v>33</v>
      </c>
      <c r="AR1645" s="265" t="s">
        <v>33</v>
      </c>
      <c r="AS1645" s="286">
        <v>0.110069253262963</v>
      </c>
      <c r="AT1645" s="267" t="s">
        <v>33</v>
      </c>
      <c r="AU1645" s="268" t="s">
        <v>33</v>
      </c>
      <c r="AV1645" s="268" t="s">
        <v>33</v>
      </c>
      <c r="AW1645" s="268" t="s">
        <v>33</v>
      </c>
      <c r="AX1645" s="224"/>
      <c r="AY1645" s="222"/>
    </row>
    <row r="1646" ht="15" spans="1:51">
      <c r="A1646" s="220"/>
      <c r="B1646" s="224"/>
      <c r="C1646" s="283" t="s">
        <v>1455</v>
      </c>
      <c r="D1646" s="111" t="s">
        <v>922</v>
      </c>
      <c r="E1646" s="111" t="s">
        <v>1456</v>
      </c>
      <c r="F1646" s="290" t="s">
        <v>1687</v>
      </c>
      <c r="G1646" s="290" t="s">
        <v>1687</v>
      </c>
      <c r="H1646" s="290" t="s">
        <v>1687</v>
      </c>
      <c r="I1646" s="290" t="s">
        <v>1687</v>
      </c>
      <c r="J1646" s="259">
        <v>0.9</v>
      </c>
      <c r="K1646" s="260" t="s">
        <v>33</v>
      </c>
      <c r="L1646" s="260" t="s">
        <v>33</v>
      </c>
      <c r="M1646" s="261" t="s">
        <v>33</v>
      </c>
      <c r="N1646" s="261" t="s">
        <v>33</v>
      </c>
      <c r="O1646" s="262">
        <v>0.9</v>
      </c>
      <c r="P1646" s="263" t="s">
        <v>33</v>
      </c>
      <c r="Q1646" s="260" t="s">
        <v>33</v>
      </c>
      <c r="R1646" s="260" t="s">
        <v>33</v>
      </c>
      <c r="S1646" s="260" t="s">
        <v>33</v>
      </c>
      <c r="T1646" s="262">
        <v>0.9</v>
      </c>
      <c r="U1646" s="260" t="s">
        <v>33</v>
      </c>
      <c r="V1646" s="260" t="s">
        <v>33</v>
      </c>
      <c r="W1646" s="260" t="s">
        <v>33</v>
      </c>
      <c r="X1646" s="260" t="s">
        <v>33</v>
      </c>
      <c r="Y1646" s="262">
        <v>0.92</v>
      </c>
      <c r="Z1646" s="262" t="s">
        <v>33</v>
      </c>
      <c r="AA1646" s="262" t="s">
        <v>33</v>
      </c>
      <c r="AB1646" s="262" t="s">
        <v>33</v>
      </c>
      <c r="AC1646" s="262" t="s">
        <v>33</v>
      </c>
      <c r="AD1646" s="262">
        <v>0.92</v>
      </c>
      <c r="AE1646" s="260" t="s">
        <v>33</v>
      </c>
      <c r="AF1646" s="260" t="s">
        <v>33</v>
      </c>
      <c r="AG1646" s="260" t="s">
        <v>33</v>
      </c>
      <c r="AH1646" s="260" t="s">
        <v>33</v>
      </c>
      <c r="AI1646" s="262">
        <v>0.92</v>
      </c>
      <c r="AJ1646" s="260" t="s">
        <v>33</v>
      </c>
      <c r="AK1646" s="260" t="s">
        <v>33</v>
      </c>
      <c r="AL1646" s="260" t="s">
        <v>33</v>
      </c>
      <c r="AM1646" s="260" t="s">
        <v>33</v>
      </c>
      <c r="AN1646" s="259">
        <v>0.99</v>
      </c>
      <c r="AO1646" s="264" t="s">
        <v>33</v>
      </c>
      <c r="AP1646" s="264" t="s">
        <v>33</v>
      </c>
      <c r="AQ1646" s="264" t="s">
        <v>33</v>
      </c>
      <c r="AR1646" s="265" t="s">
        <v>33</v>
      </c>
      <c r="AS1646" s="286">
        <v>0.110069253262963</v>
      </c>
      <c r="AT1646" s="267" t="s">
        <v>33</v>
      </c>
      <c r="AU1646" s="268" t="s">
        <v>33</v>
      </c>
      <c r="AV1646" s="268" t="s">
        <v>33</v>
      </c>
      <c r="AW1646" s="268" t="s">
        <v>33</v>
      </c>
      <c r="AX1646" s="224"/>
      <c r="AY1646" s="222"/>
    </row>
    <row r="1647" ht="15" spans="1:51">
      <c r="A1647" s="220"/>
      <c r="B1647" s="224"/>
      <c r="C1647" s="283" t="s">
        <v>1455</v>
      </c>
      <c r="D1647" s="111" t="s">
        <v>125</v>
      </c>
      <c r="E1647" s="111" t="s">
        <v>1456</v>
      </c>
      <c r="F1647" s="290" t="s">
        <v>1688</v>
      </c>
      <c r="G1647" s="290" t="s">
        <v>1688</v>
      </c>
      <c r="H1647" s="290" t="s">
        <v>1688</v>
      </c>
      <c r="I1647" s="290" t="s">
        <v>1688</v>
      </c>
      <c r="J1647" s="259">
        <v>0.9</v>
      </c>
      <c r="K1647" s="260" t="s">
        <v>33</v>
      </c>
      <c r="L1647" s="260" t="s">
        <v>33</v>
      </c>
      <c r="M1647" s="261" t="s">
        <v>33</v>
      </c>
      <c r="N1647" s="261" t="s">
        <v>33</v>
      </c>
      <c r="O1647" s="262">
        <v>0.9</v>
      </c>
      <c r="P1647" s="263" t="s">
        <v>33</v>
      </c>
      <c r="Q1647" s="260" t="s">
        <v>33</v>
      </c>
      <c r="R1647" s="260" t="s">
        <v>33</v>
      </c>
      <c r="S1647" s="260" t="s">
        <v>33</v>
      </c>
      <c r="T1647" s="262">
        <v>0.9</v>
      </c>
      <c r="U1647" s="260" t="s">
        <v>33</v>
      </c>
      <c r="V1647" s="260" t="s">
        <v>33</v>
      </c>
      <c r="W1647" s="260" t="s">
        <v>33</v>
      </c>
      <c r="X1647" s="260" t="s">
        <v>33</v>
      </c>
      <c r="Y1647" s="262">
        <v>0.92</v>
      </c>
      <c r="Z1647" s="262" t="s">
        <v>33</v>
      </c>
      <c r="AA1647" s="262" t="s">
        <v>33</v>
      </c>
      <c r="AB1647" s="262" t="s">
        <v>33</v>
      </c>
      <c r="AC1647" s="262" t="s">
        <v>33</v>
      </c>
      <c r="AD1647" s="262">
        <v>0.92</v>
      </c>
      <c r="AE1647" s="260" t="s">
        <v>33</v>
      </c>
      <c r="AF1647" s="260" t="s">
        <v>33</v>
      </c>
      <c r="AG1647" s="260" t="s">
        <v>33</v>
      </c>
      <c r="AH1647" s="260" t="s">
        <v>33</v>
      </c>
      <c r="AI1647" s="262">
        <v>0.92</v>
      </c>
      <c r="AJ1647" s="260" t="s">
        <v>33</v>
      </c>
      <c r="AK1647" s="260" t="s">
        <v>33</v>
      </c>
      <c r="AL1647" s="260" t="s">
        <v>33</v>
      </c>
      <c r="AM1647" s="260" t="s">
        <v>33</v>
      </c>
      <c r="AN1647" s="259">
        <v>0.99</v>
      </c>
      <c r="AO1647" s="264" t="s">
        <v>33</v>
      </c>
      <c r="AP1647" s="264" t="s">
        <v>33</v>
      </c>
      <c r="AQ1647" s="264" t="s">
        <v>33</v>
      </c>
      <c r="AR1647" s="265" t="s">
        <v>33</v>
      </c>
      <c r="AS1647" s="286">
        <v>0.110069253262963</v>
      </c>
      <c r="AT1647" s="267" t="s">
        <v>33</v>
      </c>
      <c r="AU1647" s="268" t="s">
        <v>33</v>
      </c>
      <c r="AV1647" s="268" t="s">
        <v>33</v>
      </c>
      <c r="AW1647" s="268" t="s">
        <v>33</v>
      </c>
      <c r="AX1647" s="224"/>
      <c r="AY1647" s="222"/>
    </row>
    <row r="1648" ht="15" spans="1:51">
      <c r="A1648" s="220"/>
      <c r="B1648" s="224"/>
      <c r="C1648" s="283" t="s">
        <v>1455</v>
      </c>
      <c r="D1648" s="111" t="s">
        <v>25</v>
      </c>
      <c r="E1648" s="111" t="s">
        <v>1456</v>
      </c>
      <c r="F1648" s="290" t="s">
        <v>1689</v>
      </c>
      <c r="G1648" s="290" t="s">
        <v>1689</v>
      </c>
      <c r="H1648" s="290" t="s">
        <v>1689</v>
      </c>
      <c r="I1648" s="290" t="s">
        <v>1689</v>
      </c>
      <c r="J1648" s="259">
        <v>0.9</v>
      </c>
      <c r="K1648" s="260">
        <v>0.925925925925926</v>
      </c>
      <c r="L1648" s="260">
        <v>0.875</v>
      </c>
      <c r="M1648" s="261">
        <v>1</v>
      </c>
      <c r="N1648" s="261">
        <v>0.94043321299639</v>
      </c>
      <c r="O1648" s="262">
        <v>0.9</v>
      </c>
      <c r="P1648" s="263">
        <v>0.990328820116054</v>
      </c>
      <c r="Q1648" s="260">
        <v>0.99211356466877</v>
      </c>
      <c r="R1648" s="260">
        <v>0.962307692307692</v>
      </c>
      <c r="S1648" s="260">
        <v>0.970083418352037</v>
      </c>
      <c r="T1648" s="262">
        <v>0.9</v>
      </c>
      <c r="U1648" s="260">
        <v>0.823984526112186</v>
      </c>
      <c r="V1648" s="260">
        <v>0.84384858044164</v>
      </c>
      <c r="W1648" s="260">
        <v>0.812307692307692</v>
      </c>
      <c r="X1648" s="260">
        <v>0.785752865630439</v>
      </c>
      <c r="Y1648" s="262">
        <v>0.92</v>
      </c>
      <c r="Z1648" s="262">
        <v>0.924749163879599</v>
      </c>
      <c r="AA1648" s="262">
        <v>0.931424265259985</v>
      </c>
      <c r="AB1648" s="262">
        <v>0.91279543602282</v>
      </c>
      <c r="AC1648" s="262">
        <v>0.923792048929664</v>
      </c>
      <c r="AD1648" s="262">
        <v>0.92</v>
      </c>
      <c r="AE1648" s="260">
        <v>0.919191919191919</v>
      </c>
      <c r="AF1648" s="260">
        <v>0.714285714285714</v>
      </c>
      <c r="AG1648" s="260">
        <v>1</v>
      </c>
      <c r="AH1648" s="260">
        <v>0.979282868525896</v>
      </c>
      <c r="AI1648" s="262">
        <v>0.92</v>
      </c>
      <c r="AJ1648" s="260">
        <v>0.937219730941704</v>
      </c>
      <c r="AK1648" s="260">
        <v>0.946820809248555</v>
      </c>
      <c r="AL1648" s="260">
        <v>0.932726553225168</v>
      </c>
      <c r="AM1648" s="260">
        <v>0.941793734195424</v>
      </c>
      <c r="AN1648" s="259">
        <v>0.99</v>
      </c>
      <c r="AO1648" s="264">
        <v>1</v>
      </c>
      <c r="AP1648" s="264">
        <v>1</v>
      </c>
      <c r="AQ1648" s="264">
        <v>1</v>
      </c>
      <c r="AR1648" s="265">
        <v>1</v>
      </c>
      <c r="AS1648" s="286">
        <v>0.110069253262963</v>
      </c>
      <c r="AT1648" s="267">
        <v>0</v>
      </c>
      <c r="AU1648" s="268">
        <v>0.0677966101694915</v>
      </c>
      <c r="AV1648" s="268">
        <v>0.170212765957447</v>
      </c>
      <c r="AW1648" s="268">
        <v>0.039888033589923</v>
      </c>
      <c r="AX1648" s="224"/>
      <c r="AY1648" s="222"/>
    </row>
    <row r="1649" ht="15" spans="1:51">
      <c r="A1649" s="220"/>
      <c r="B1649" s="224"/>
      <c r="C1649" s="283" t="s">
        <v>1455</v>
      </c>
      <c r="D1649" s="111" t="s">
        <v>125</v>
      </c>
      <c r="E1649" s="111" t="s">
        <v>1456</v>
      </c>
      <c r="F1649" s="290" t="s">
        <v>1690</v>
      </c>
      <c r="G1649" s="290" t="s">
        <v>1690</v>
      </c>
      <c r="H1649" s="290" t="s">
        <v>1690</v>
      </c>
      <c r="I1649" s="290" t="s">
        <v>1690</v>
      </c>
      <c r="J1649" s="259">
        <v>0.9</v>
      </c>
      <c r="K1649" s="260" t="s">
        <v>33</v>
      </c>
      <c r="L1649" s="260" t="s">
        <v>33</v>
      </c>
      <c r="M1649" s="261" t="s">
        <v>33</v>
      </c>
      <c r="N1649" s="261" t="s">
        <v>33</v>
      </c>
      <c r="O1649" s="262">
        <v>0.9</v>
      </c>
      <c r="P1649" s="263" t="s">
        <v>33</v>
      </c>
      <c r="Q1649" s="260" t="s">
        <v>33</v>
      </c>
      <c r="R1649" s="260" t="s">
        <v>33</v>
      </c>
      <c r="S1649" s="260" t="s">
        <v>33</v>
      </c>
      <c r="T1649" s="262">
        <v>0.9</v>
      </c>
      <c r="U1649" s="260" t="s">
        <v>33</v>
      </c>
      <c r="V1649" s="260" t="s">
        <v>33</v>
      </c>
      <c r="W1649" s="260" t="s">
        <v>33</v>
      </c>
      <c r="X1649" s="260" t="s">
        <v>33</v>
      </c>
      <c r="Y1649" s="262">
        <v>0.92</v>
      </c>
      <c r="Z1649" s="262" t="s">
        <v>33</v>
      </c>
      <c r="AA1649" s="262" t="s">
        <v>33</v>
      </c>
      <c r="AB1649" s="262" t="s">
        <v>33</v>
      </c>
      <c r="AC1649" s="262" t="s">
        <v>33</v>
      </c>
      <c r="AD1649" s="262">
        <v>0.92</v>
      </c>
      <c r="AE1649" s="260">
        <v>0.996840442338073</v>
      </c>
      <c r="AF1649" s="260">
        <v>0.996212121212121</v>
      </c>
      <c r="AG1649" s="260">
        <v>1</v>
      </c>
      <c r="AH1649" s="260">
        <v>0.995517640254482</v>
      </c>
      <c r="AI1649" s="262">
        <v>0.92</v>
      </c>
      <c r="AJ1649" s="260" t="s">
        <v>33</v>
      </c>
      <c r="AK1649" s="260" t="s">
        <v>33</v>
      </c>
      <c r="AL1649" s="260" t="s">
        <v>33</v>
      </c>
      <c r="AM1649" s="260" t="s">
        <v>33</v>
      </c>
      <c r="AN1649" s="259">
        <v>0.99</v>
      </c>
      <c r="AO1649" s="264">
        <v>1</v>
      </c>
      <c r="AP1649" s="264">
        <v>1</v>
      </c>
      <c r="AQ1649" s="264">
        <v>1</v>
      </c>
      <c r="AR1649" s="265">
        <v>1</v>
      </c>
      <c r="AS1649" s="286">
        <v>0.110069253262963</v>
      </c>
      <c r="AT1649" s="267" t="s">
        <v>33</v>
      </c>
      <c r="AU1649" s="268" t="s">
        <v>33</v>
      </c>
      <c r="AV1649" s="268" t="s">
        <v>33</v>
      </c>
      <c r="AW1649" s="268" t="s">
        <v>33</v>
      </c>
      <c r="AX1649" s="224"/>
      <c r="AY1649" s="222"/>
    </row>
    <row r="1650" ht="15" spans="1:51">
      <c r="A1650" s="220"/>
      <c r="B1650" s="224"/>
      <c r="C1650" s="283" t="s">
        <v>1455</v>
      </c>
      <c r="D1650" s="111" t="s">
        <v>25</v>
      </c>
      <c r="E1650" s="111" t="s">
        <v>1456</v>
      </c>
      <c r="F1650" s="290" t="s">
        <v>1691</v>
      </c>
      <c r="G1650" s="290" t="s">
        <v>1691</v>
      </c>
      <c r="H1650" s="290" t="s">
        <v>1691</v>
      </c>
      <c r="I1650" s="290" t="s">
        <v>1691</v>
      </c>
      <c r="J1650" s="259">
        <v>0.9</v>
      </c>
      <c r="K1650" s="260">
        <v>0.783783783783784</v>
      </c>
      <c r="L1650" s="260">
        <v>0.8125</v>
      </c>
      <c r="M1650" s="261">
        <v>0.771428571428571</v>
      </c>
      <c r="N1650" s="261">
        <v>0.79719387755102</v>
      </c>
      <c r="O1650" s="262">
        <v>0.9</v>
      </c>
      <c r="P1650" s="263">
        <v>0.954815024004518</v>
      </c>
      <c r="Q1650" s="260">
        <v>0.985328365160689</v>
      </c>
      <c r="R1650" s="260">
        <v>0.990403071017274</v>
      </c>
      <c r="S1650" s="260">
        <v>0.980872827886893</v>
      </c>
      <c r="T1650" s="262">
        <v>0.9</v>
      </c>
      <c r="U1650" s="260">
        <v>0.803445354419655</v>
      </c>
      <c r="V1650" s="260">
        <v>0.830693991616209</v>
      </c>
      <c r="W1650" s="260">
        <v>0.822350181275325</v>
      </c>
      <c r="X1650" s="260">
        <v>0.81517387385499</v>
      </c>
      <c r="Y1650" s="262">
        <v>0.92</v>
      </c>
      <c r="Z1650" s="262">
        <v>0</v>
      </c>
      <c r="AA1650" s="262">
        <v>0</v>
      </c>
      <c r="AB1650" s="262">
        <v>0</v>
      </c>
      <c r="AC1650" s="262">
        <v>0.173913043478261</v>
      </c>
      <c r="AD1650" s="262">
        <v>0.92</v>
      </c>
      <c r="AE1650" s="260">
        <v>0.3375</v>
      </c>
      <c r="AF1650" s="260">
        <v>0.3</v>
      </c>
      <c r="AG1650" s="260">
        <v>0.222222222222222</v>
      </c>
      <c r="AH1650" s="260">
        <v>0.712299000434594</v>
      </c>
      <c r="AI1650" s="262">
        <v>0.92</v>
      </c>
      <c r="AJ1650" s="260">
        <v>0.903835307388607</v>
      </c>
      <c r="AK1650" s="260">
        <v>0.881860465116279</v>
      </c>
      <c r="AL1650" s="260">
        <v>0.901513536559369</v>
      </c>
      <c r="AM1650" s="260">
        <v>0.902030637691486</v>
      </c>
      <c r="AN1650" s="259">
        <v>0.99</v>
      </c>
      <c r="AO1650" s="264">
        <v>1</v>
      </c>
      <c r="AP1650" s="264">
        <v>1</v>
      </c>
      <c r="AQ1650" s="264">
        <v>1</v>
      </c>
      <c r="AR1650" s="265">
        <v>1</v>
      </c>
      <c r="AS1650" s="286">
        <v>0.110069253262963</v>
      </c>
      <c r="AT1650" s="267">
        <v>0.0301507537688442</v>
      </c>
      <c r="AU1650" s="268">
        <v>0.0364963503649635</v>
      </c>
      <c r="AV1650" s="268">
        <v>0.157894736842105</v>
      </c>
      <c r="AW1650" s="268">
        <v>0.0672560783075466</v>
      </c>
      <c r="AX1650" s="224"/>
      <c r="AY1650" s="222"/>
    </row>
    <row r="1651" ht="15" spans="1:51">
      <c r="A1651" s="220"/>
      <c r="B1651" s="224"/>
      <c r="C1651" s="283" t="s">
        <v>1455</v>
      </c>
      <c r="D1651" s="111" t="s">
        <v>25</v>
      </c>
      <c r="E1651" s="111" t="s">
        <v>1456</v>
      </c>
      <c r="F1651" s="290" t="s">
        <v>1692</v>
      </c>
      <c r="G1651" s="290" t="s">
        <v>1692</v>
      </c>
      <c r="H1651" s="290" t="s">
        <v>1692</v>
      </c>
      <c r="I1651" s="290" t="s">
        <v>1692</v>
      </c>
      <c r="J1651" s="259">
        <v>0.9</v>
      </c>
      <c r="K1651" s="260">
        <v>1</v>
      </c>
      <c r="L1651" s="260">
        <v>0.975609756097561</v>
      </c>
      <c r="M1651" s="261">
        <v>0.976744186046512</v>
      </c>
      <c r="N1651" s="261">
        <v>0.9760348583878</v>
      </c>
      <c r="O1651" s="262">
        <v>0.9</v>
      </c>
      <c r="P1651" s="263">
        <v>0.95392077607114</v>
      </c>
      <c r="Q1651" s="260">
        <v>0.969271877087508</v>
      </c>
      <c r="R1651" s="260">
        <v>0.928861788617886</v>
      </c>
      <c r="S1651" s="260">
        <v>0.96336594130565</v>
      </c>
      <c r="T1651" s="262">
        <v>0.9</v>
      </c>
      <c r="U1651" s="260">
        <v>0.901374292643492</v>
      </c>
      <c r="V1651" s="260">
        <v>0.937875751503006</v>
      </c>
      <c r="W1651" s="260">
        <v>0.925474254742547</v>
      </c>
      <c r="X1651" s="260">
        <v>0.917415319092301</v>
      </c>
      <c r="Y1651" s="262">
        <v>0.92</v>
      </c>
      <c r="Z1651" s="262">
        <v>0.956217162872154</v>
      </c>
      <c r="AA1651" s="262">
        <v>0.965743440233236</v>
      </c>
      <c r="AB1651" s="262">
        <v>0.970980392156863</v>
      </c>
      <c r="AC1651" s="262">
        <v>0.967026061648366</v>
      </c>
      <c r="AD1651" s="262">
        <v>0.92</v>
      </c>
      <c r="AE1651" s="260">
        <v>1</v>
      </c>
      <c r="AF1651" s="260">
        <v>1</v>
      </c>
      <c r="AG1651" s="260">
        <v>1</v>
      </c>
      <c r="AH1651" s="260">
        <v>0.988095238095238</v>
      </c>
      <c r="AI1651" s="262">
        <v>0.92</v>
      </c>
      <c r="AJ1651" s="260">
        <v>0.959226565783943</v>
      </c>
      <c r="AK1651" s="260">
        <v>0.971767166260021</v>
      </c>
      <c r="AL1651" s="260">
        <v>0.975645219920029</v>
      </c>
      <c r="AM1651" s="260">
        <v>0.970820346176802</v>
      </c>
      <c r="AN1651" s="259">
        <v>0.99</v>
      </c>
      <c r="AO1651" s="264">
        <v>1</v>
      </c>
      <c r="AP1651" s="264">
        <v>1</v>
      </c>
      <c r="AQ1651" s="264">
        <v>1</v>
      </c>
      <c r="AR1651" s="265">
        <v>1</v>
      </c>
      <c r="AS1651" s="286">
        <v>0.110069253262963</v>
      </c>
      <c r="AT1651" s="267">
        <v>0.072289156626506</v>
      </c>
      <c r="AU1651" s="268">
        <v>0.294117647058824</v>
      </c>
      <c r="AV1651" s="268">
        <v>0</v>
      </c>
      <c r="AW1651" s="268">
        <v>0.0695742471443406</v>
      </c>
      <c r="AX1651" s="224"/>
      <c r="AY1651" s="222"/>
    </row>
    <row r="1652" ht="15" spans="1:51">
      <c r="A1652" s="220"/>
      <c r="B1652" s="224"/>
      <c r="C1652" s="283" t="s">
        <v>1455</v>
      </c>
      <c r="D1652" s="111" t="s">
        <v>125</v>
      </c>
      <c r="E1652" s="111" t="s">
        <v>1456</v>
      </c>
      <c r="F1652" s="290" t="s">
        <v>1693</v>
      </c>
      <c r="G1652" s="290" t="s">
        <v>1693</v>
      </c>
      <c r="H1652" s="290" t="s">
        <v>1693</v>
      </c>
      <c r="I1652" s="290" t="s">
        <v>1693</v>
      </c>
      <c r="J1652" s="259">
        <v>0.9</v>
      </c>
      <c r="K1652" s="260" t="s">
        <v>33</v>
      </c>
      <c r="L1652" s="260" t="s">
        <v>33</v>
      </c>
      <c r="M1652" s="261" t="s">
        <v>33</v>
      </c>
      <c r="N1652" s="261" t="s">
        <v>33</v>
      </c>
      <c r="O1652" s="262">
        <v>0.9</v>
      </c>
      <c r="P1652" s="263" t="s">
        <v>33</v>
      </c>
      <c r="Q1652" s="260" t="s">
        <v>33</v>
      </c>
      <c r="R1652" s="260" t="s">
        <v>33</v>
      </c>
      <c r="S1652" s="260" t="s">
        <v>33</v>
      </c>
      <c r="T1652" s="262">
        <v>0.9</v>
      </c>
      <c r="U1652" s="260" t="s">
        <v>33</v>
      </c>
      <c r="V1652" s="260" t="s">
        <v>33</v>
      </c>
      <c r="W1652" s="260" t="s">
        <v>33</v>
      </c>
      <c r="X1652" s="260" t="s">
        <v>33</v>
      </c>
      <c r="Y1652" s="262">
        <v>0.92</v>
      </c>
      <c r="Z1652" s="262" t="s">
        <v>33</v>
      </c>
      <c r="AA1652" s="262" t="s">
        <v>33</v>
      </c>
      <c r="AB1652" s="262" t="s">
        <v>33</v>
      </c>
      <c r="AC1652" s="262" t="s">
        <v>33</v>
      </c>
      <c r="AD1652" s="262">
        <v>0.92</v>
      </c>
      <c r="AE1652" s="260">
        <v>1</v>
      </c>
      <c r="AF1652" s="260">
        <v>1</v>
      </c>
      <c r="AG1652" s="260">
        <v>1</v>
      </c>
      <c r="AH1652" s="260">
        <v>0.999040214991842</v>
      </c>
      <c r="AI1652" s="262">
        <v>0.92</v>
      </c>
      <c r="AJ1652" s="260" t="s">
        <v>33</v>
      </c>
      <c r="AK1652" s="260" t="s">
        <v>33</v>
      </c>
      <c r="AL1652" s="260" t="s">
        <v>33</v>
      </c>
      <c r="AM1652" s="260" t="s">
        <v>33</v>
      </c>
      <c r="AN1652" s="259">
        <v>0.99</v>
      </c>
      <c r="AO1652" s="264">
        <v>1</v>
      </c>
      <c r="AP1652" s="264">
        <v>1</v>
      </c>
      <c r="AQ1652" s="264">
        <v>1</v>
      </c>
      <c r="AR1652" s="265">
        <v>1</v>
      </c>
      <c r="AS1652" s="286">
        <v>0.110069253262963</v>
      </c>
      <c r="AT1652" s="267" t="s">
        <v>33</v>
      </c>
      <c r="AU1652" s="268" t="s">
        <v>33</v>
      </c>
      <c r="AV1652" s="268" t="s">
        <v>33</v>
      </c>
      <c r="AW1652" s="268" t="s">
        <v>33</v>
      </c>
      <c r="AX1652" s="224"/>
      <c r="AY1652" s="222"/>
    </row>
    <row r="1653" ht="15" spans="1:51">
      <c r="A1653" s="220"/>
      <c r="B1653" s="224"/>
      <c r="C1653" s="283" t="s">
        <v>1455</v>
      </c>
      <c r="D1653" s="111" t="s">
        <v>125</v>
      </c>
      <c r="E1653" s="111" t="s">
        <v>1456</v>
      </c>
      <c r="F1653" s="290" t="s">
        <v>1694</v>
      </c>
      <c r="G1653" s="290" t="s">
        <v>1694</v>
      </c>
      <c r="H1653" s="290" t="s">
        <v>1694</v>
      </c>
      <c r="I1653" s="290" t="s">
        <v>1694</v>
      </c>
      <c r="J1653" s="259">
        <v>0.9</v>
      </c>
      <c r="K1653" s="260" t="s">
        <v>33</v>
      </c>
      <c r="L1653" s="260" t="s">
        <v>33</v>
      </c>
      <c r="M1653" s="261" t="s">
        <v>33</v>
      </c>
      <c r="N1653" s="261" t="s">
        <v>33</v>
      </c>
      <c r="O1653" s="262">
        <v>0.9</v>
      </c>
      <c r="P1653" s="263" t="s">
        <v>33</v>
      </c>
      <c r="Q1653" s="260" t="s">
        <v>33</v>
      </c>
      <c r="R1653" s="260" t="s">
        <v>33</v>
      </c>
      <c r="S1653" s="260" t="s">
        <v>33</v>
      </c>
      <c r="T1653" s="262">
        <v>0.9</v>
      </c>
      <c r="U1653" s="260" t="s">
        <v>33</v>
      </c>
      <c r="V1653" s="260" t="s">
        <v>33</v>
      </c>
      <c r="W1653" s="260" t="s">
        <v>33</v>
      </c>
      <c r="X1653" s="260" t="s">
        <v>33</v>
      </c>
      <c r="Y1653" s="262">
        <v>0.92</v>
      </c>
      <c r="Z1653" s="262" t="s">
        <v>33</v>
      </c>
      <c r="AA1653" s="262" t="s">
        <v>33</v>
      </c>
      <c r="AB1653" s="262" t="s">
        <v>33</v>
      </c>
      <c r="AC1653" s="262" t="s">
        <v>33</v>
      </c>
      <c r="AD1653" s="262">
        <v>0.92</v>
      </c>
      <c r="AE1653" s="260">
        <v>0.998558038932949</v>
      </c>
      <c r="AF1653" s="260">
        <v>0.997964721845319</v>
      </c>
      <c r="AG1653" s="260">
        <v>0.997940267765191</v>
      </c>
      <c r="AH1653" s="260">
        <v>0.998035244687604</v>
      </c>
      <c r="AI1653" s="262">
        <v>0.92</v>
      </c>
      <c r="AJ1653" s="260" t="s">
        <v>33</v>
      </c>
      <c r="AK1653" s="260" t="s">
        <v>33</v>
      </c>
      <c r="AL1653" s="260" t="s">
        <v>33</v>
      </c>
      <c r="AM1653" s="260" t="s">
        <v>33</v>
      </c>
      <c r="AN1653" s="259">
        <v>0.99</v>
      </c>
      <c r="AO1653" s="264">
        <v>1</v>
      </c>
      <c r="AP1653" s="264">
        <v>1</v>
      </c>
      <c r="AQ1653" s="264">
        <v>1</v>
      </c>
      <c r="AR1653" s="265">
        <v>1</v>
      </c>
      <c r="AS1653" s="286">
        <v>0.110069253262963</v>
      </c>
      <c r="AT1653" s="267" t="s">
        <v>33</v>
      </c>
      <c r="AU1653" s="268" t="s">
        <v>33</v>
      </c>
      <c r="AV1653" s="268" t="s">
        <v>33</v>
      </c>
      <c r="AW1653" s="268" t="s">
        <v>33</v>
      </c>
      <c r="AX1653" s="224"/>
      <c r="AY1653" s="222"/>
    </row>
    <row r="1654" ht="15" spans="1:51">
      <c r="A1654" s="220"/>
      <c r="B1654" s="224"/>
      <c r="C1654" s="283" t="s">
        <v>1455</v>
      </c>
      <c r="D1654" s="111" t="s">
        <v>25</v>
      </c>
      <c r="E1654" s="111" t="s">
        <v>1456</v>
      </c>
      <c r="F1654" s="290" t="s">
        <v>1695</v>
      </c>
      <c r="G1654" s="290" t="s">
        <v>1695</v>
      </c>
      <c r="H1654" s="290" t="s">
        <v>1695</v>
      </c>
      <c r="I1654" s="290" t="s">
        <v>1695</v>
      </c>
      <c r="J1654" s="259">
        <v>0.9</v>
      </c>
      <c r="K1654" s="260">
        <v>0.714285714285714</v>
      </c>
      <c r="L1654" s="260">
        <v>0.810810810810811</v>
      </c>
      <c r="M1654" s="261">
        <v>0.736842105263158</v>
      </c>
      <c r="N1654" s="261">
        <v>0.79467680608365</v>
      </c>
      <c r="O1654" s="262">
        <v>0.9</v>
      </c>
      <c r="P1654" s="263">
        <v>0.865176470588235</v>
      </c>
      <c r="Q1654" s="260">
        <v>0.868504292815183</v>
      </c>
      <c r="R1654" s="260">
        <v>0.821339950372208</v>
      </c>
      <c r="S1654" s="260">
        <v>0.894349423949476</v>
      </c>
      <c r="T1654" s="262">
        <v>0.9</v>
      </c>
      <c r="U1654" s="260">
        <v>0.732705882352941</v>
      </c>
      <c r="V1654" s="260">
        <v>0.75101671938545</v>
      </c>
      <c r="W1654" s="260">
        <v>0.591397849462366</v>
      </c>
      <c r="X1654" s="260">
        <v>0.744759502947611</v>
      </c>
      <c r="Y1654" s="262">
        <v>0.92</v>
      </c>
      <c r="Z1654" s="262">
        <v>1</v>
      </c>
      <c r="AA1654" s="262">
        <v>0</v>
      </c>
      <c r="AB1654" s="262">
        <v>0</v>
      </c>
      <c r="AC1654" s="262">
        <v>0.233333333333333</v>
      </c>
      <c r="AD1654" s="262">
        <v>0.92</v>
      </c>
      <c r="AE1654" s="260">
        <v>0.925925925925926</v>
      </c>
      <c r="AF1654" s="260">
        <v>0.970760233918129</v>
      </c>
      <c r="AG1654" s="260">
        <v>0.105058365758755</v>
      </c>
      <c r="AH1654" s="260">
        <v>0.827982560443916</v>
      </c>
      <c r="AI1654" s="262">
        <v>0.92</v>
      </c>
      <c r="AJ1654" s="260">
        <v>0.847094801223242</v>
      </c>
      <c r="AK1654" s="260">
        <v>0.877086152458277</v>
      </c>
      <c r="AL1654" s="260">
        <v>0.828406036799669</v>
      </c>
      <c r="AM1654" s="260">
        <v>0.893661721451889</v>
      </c>
      <c r="AN1654" s="259">
        <v>0.99</v>
      </c>
      <c r="AO1654" s="264">
        <v>1</v>
      </c>
      <c r="AP1654" s="264">
        <v>1</v>
      </c>
      <c r="AQ1654" s="264">
        <v>1</v>
      </c>
      <c r="AR1654" s="265">
        <v>1</v>
      </c>
      <c r="AS1654" s="286">
        <v>0.110069253262963</v>
      </c>
      <c r="AT1654" s="267">
        <v>0.0360824742268041</v>
      </c>
      <c r="AU1654" s="268">
        <v>0.0882352941176471</v>
      </c>
      <c r="AV1654" s="268">
        <v>0.0757575757575758</v>
      </c>
      <c r="AW1654" s="268">
        <v>0.100090171325518</v>
      </c>
      <c r="AX1654" s="224"/>
      <c r="AY1654" s="222"/>
    </row>
    <row r="1655" ht="15" spans="1:51">
      <c r="A1655" s="220"/>
      <c r="B1655" s="224"/>
      <c r="C1655" s="283" t="s">
        <v>1455</v>
      </c>
      <c r="D1655" s="111" t="s">
        <v>125</v>
      </c>
      <c r="E1655" s="111" t="s">
        <v>1456</v>
      </c>
      <c r="F1655" s="290" t="s">
        <v>1696</v>
      </c>
      <c r="G1655" s="290" t="s">
        <v>1696</v>
      </c>
      <c r="H1655" s="290" t="s">
        <v>1696</v>
      </c>
      <c r="I1655" s="290" t="s">
        <v>1696</v>
      </c>
      <c r="J1655" s="259">
        <v>0.9</v>
      </c>
      <c r="K1655" s="260" t="s">
        <v>33</v>
      </c>
      <c r="L1655" s="260" t="s">
        <v>33</v>
      </c>
      <c r="M1655" s="261" t="s">
        <v>33</v>
      </c>
      <c r="N1655" s="261" t="s">
        <v>33</v>
      </c>
      <c r="O1655" s="262">
        <v>0.9</v>
      </c>
      <c r="P1655" s="263">
        <v>0</v>
      </c>
      <c r="Q1655" s="260" t="s">
        <v>33</v>
      </c>
      <c r="R1655" s="260">
        <v>0</v>
      </c>
      <c r="S1655" s="260">
        <v>0</v>
      </c>
      <c r="T1655" s="262">
        <v>0.9</v>
      </c>
      <c r="U1655" s="260">
        <v>1</v>
      </c>
      <c r="V1655" s="260" t="s">
        <v>33</v>
      </c>
      <c r="W1655" s="260">
        <v>1</v>
      </c>
      <c r="X1655" s="260">
        <v>1</v>
      </c>
      <c r="Y1655" s="262">
        <v>0.92</v>
      </c>
      <c r="Z1655" s="262">
        <v>1</v>
      </c>
      <c r="AA1655" s="262" t="s">
        <v>33</v>
      </c>
      <c r="AB1655" s="262" t="s">
        <v>33</v>
      </c>
      <c r="AC1655" s="262">
        <v>1</v>
      </c>
      <c r="AD1655" s="262">
        <v>0.92</v>
      </c>
      <c r="AE1655" s="260">
        <v>0.924418604651163</v>
      </c>
      <c r="AF1655" s="260">
        <v>0.907834101382488</v>
      </c>
      <c r="AG1655" s="260">
        <v>1</v>
      </c>
      <c r="AH1655" s="260">
        <v>0.959630911188005</v>
      </c>
      <c r="AI1655" s="262">
        <v>0.92</v>
      </c>
      <c r="AJ1655" s="260">
        <v>1</v>
      </c>
      <c r="AK1655" s="260" t="s">
        <v>33</v>
      </c>
      <c r="AL1655" s="260">
        <v>1</v>
      </c>
      <c r="AM1655" s="260">
        <v>0.857142857142857</v>
      </c>
      <c r="AN1655" s="259">
        <v>0.99</v>
      </c>
      <c r="AO1655" s="264">
        <v>1</v>
      </c>
      <c r="AP1655" s="264">
        <v>1</v>
      </c>
      <c r="AQ1655" s="264">
        <v>1</v>
      </c>
      <c r="AR1655" s="265">
        <v>1</v>
      </c>
      <c r="AS1655" s="286">
        <v>0.110069253262963</v>
      </c>
      <c r="AT1655" s="267" t="s">
        <v>33</v>
      </c>
      <c r="AU1655" s="268" t="s">
        <v>33</v>
      </c>
      <c r="AV1655" s="268" t="s">
        <v>33</v>
      </c>
      <c r="AW1655" s="268" t="s">
        <v>33</v>
      </c>
      <c r="AX1655" s="224"/>
      <c r="AY1655" s="222"/>
    </row>
    <row r="1656" ht="15" spans="1:51">
      <c r="A1656" s="220"/>
      <c r="B1656" s="224"/>
      <c r="C1656" s="283" t="s">
        <v>1455</v>
      </c>
      <c r="D1656" s="111" t="s">
        <v>125</v>
      </c>
      <c r="E1656" s="111" t="s">
        <v>1456</v>
      </c>
      <c r="F1656" s="290" t="s">
        <v>1697</v>
      </c>
      <c r="G1656" s="290" t="s">
        <v>1697</v>
      </c>
      <c r="H1656" s="290" t="s">
        <v>1697</v>
      </c>
      <c r="I1656" s="290" t="s">
        <v>1697</v>
      </c>
      <c r="J1656" s="259">
        <v>0.9</v>
      </c>
      <c r="K1656" s="260" t="s">
        <v>33</v>
      </c>
      <c r="L1656" s="260" t="s">
        <v>33</v>
      </c>
      <c r="M1656" s="261" t="s">
        <v>33</v>
      </c>
      <c r="N1656" s="261" t="s">
        <v>33</v>
      </c>
      <c r="O1656" s="262">
        <v>0.9</v>
      </c>
      <c r="P1656" s="263" t="s">
        <v>33</v>
      </c>
      <c r="Q1656" s="260" t="s">
        <v>33</v>
      </c>
      <c r="R1656" s="260" t="s">
        <v>33</v>
      </c>
      <c r="S1656" s="260">
        <v>0</v>
      </c>
      <c r="T1656" s="262">
        <v>0.9</v>
      </c>
      <c r="U1656" s="260" t="s">
        <v>33</v>
      </c>
      <c r="V1656" s="260" t="s">
        <v>33</v>
      </c>
      <c r="W1656" s="260" t="s">
        <v>33</v>
      </c>
      <c r="X1656" s="260">
        <v>1</v>
      </c>
      <c r="Y1656" s="262">
        <v>0.92</v>
      </c>
      <c r="Z1656" s="262" t="s">
        <v>33</v>
      </c>
      <c r="AA1656" s="262" t="s">
        <v>33</v>
      </c>
      <c r="AB1656" s="262" t="s">
        <v>33</v>
      </c>
      <c r="AC1656" s="262" t="s">
        <v>33</v>
      </c>
      <c r="AD1656" s="262">
        <v>0.92</v>
      </c>
      <c r="AE1656" s="260">
        <v>1</v>
      </c>
      <c r="AF1656" s="260">
        <v>1</v>
      </c>
      <c r="AG1656" s="260">
        <v>1</v>
      </c>
      <c r="AH1656" s="260">
        <v>0.822892751721876</v>
      </c>
      <c r="AI1656" s="262">
        <v>0.92</v>
      </c>
      <c r="AJ1656" s="260" t="s">
        <v>33</v>
      </c>
      <c r="AK1656" s="260" t="s">
        <v>33</v>
      </c>
      <c r="AL1656" s="260" t="s">
        <v>33</v>
      </c>
      <c r="AM1656" s="260">
        <v>1</v>
      </c>
      <c r="AN1656" s="259">
        <v>0.99</v>
      </c>
      <c r="AO1656" s="264">
        <v>1</v>
      </c>
      <c r="AP1656" s="264">
        <v>1</v>
      </c>
      <c r="AQ1656" s="264">
        <v>1</v>
      </c>
      <c r="AR1656" s="265">
        <v>1</v>
      </c>
      <c r="AS1656" s="286">
        <v>0.110069253262963</v>
      </c>
      <c r="AT1656" s="267" t="s">
        <v>33</v>
      </c>
      <c r="AU1656" s="268" t="s">
        <v>33</v>
      </c>
      <c r="AV1656" s="268" t="s">
        <v>33</v>
      </c>
      <c r="AW1656" s="268" t="s">
        <v>33</v>
      </c>
      <c r="AX1656" s="224"/>
      <c r="AY1656" s="222"/>
    </row>
    <row r="1657" ht="15" spans="1:51">
      <c r="A1657" s="220"/>
      <c r="B1657" s="224"/>
      <c r="C1657" s="283" t="s">
        <v>1455</v>
      </c>
      <c r="D1657" s="111" t="s">
        <v>125</v>
      </c>
      <c r="E1657" s="111" t="s">
        <v>1456</v>
      </c>
      <c r="F1657" s="290" t="s">
        <v>1698</v>
      </c>
      <c r="G1657" s="290" t="s">
        <v>1698</v>
      </c>
      <c r="H1657" s="290" t="s">
        <v>1698</v>
      </c>
      <c r="I1657" s="290" t="s">
        <v>1698</v>
      </c>
      <c r="J1657" s="259">
        <v>0.9</v>
      </c>
      <c r="K1657" s="260" t="s">
        <v>33</v>
      </c>
      <c r="L1657" s="260" t="s">
        <v>33</v>
      </c>
      <c r="M1657" s="261" t="s">
        <v>33</v>
      </c>
      <c r="N1657" s="261" t="s">
        <v>33</v>
      </c>
      <c r="O1657" s="262">
        <v>0.9</v>
      </c>
      <c r="P1657" s="263">
        <v>0</v>
      </c>
      <c r="Q1657" s="260" t="s">
        <v>33</v>
      </c>
      <c r="R1657" s="260">
        <v>0</v>
      </c>
      <c r="S1657" s="260">
        <v>0</v>
      </c>
      <c r="T1657" s="262">
        <v>0.9</v>
      </c>
      <c r="U1657" s="260">
        <v>1</v>
      </c>
      <c r="V1657" s="260" t="s">
        <v>33</v>
      </c>
      <c r="W1657" s="260">
        <v>1</v>
      </c>
      <c r="X1657" s="260">
        <v>0.8</v>
      </c>
      <c r="Y1657" s="262">
        <v>0.92</v>
      </c>
      <c r="Z1657" s="262" t="s">
        <v>33</v>
      </c>
      <c r="AA1657" s="262" t="s">
        <v>33</v>
      </c>
      <c r="AB1657" s="262" t="s">
        <v>33</v>
      </c>
      <c r="AC1657" s="262">
        <v>0</v>
      </c>
      <c r="AD1657" s="262">
        <v>0.92</v>
      </c>
      <c r="AE1657" s="260">
        <v>1</v>
      </c>
      <c r="AF1657" s="260">
        <v>0.997566909975669</v>
      </c>
      <c r="AG1657" s="260">
        <v>0.151148730350665</v>
      </c>
      <c r="AH1657" s="260">
        <v>0.87371351442551</v>
      </c>
      <c r="AI1657" s="262">
        <v>0.92</v>
      </c>
      <c r="AJ1657" s="260">
        <v>1</v>
      </c>
      <c r="AK1657" s="260">
        <v>1</v>
      </c>
      <c r="AL1657" s="260">
        <v>1</v>
      </c>
      <c r="AM1657" s="260">
        <v>0.777777777777778</v>
      </c>
      <c r="AN1657" s="259">
        <v>0.99</v>
      </c>
      <c r="AO1657" s="264">
        <v>1</v>
      </c>
      <c r="AP1657" s="264">
        <v>1</v>
      </c>
      <c r="AQ1657" s="264">
        <v>1</v>
      </c>
      <c r="AR1657" s="265">
        <v>1</v>
      </c>
      <c r="AS1657" s="286">
        <v>0.110069253262963</v>
      </c>
      <c r="AT1657" s="267" t="s">
        <v>33</v>
      </c>
      <c r="AU1657" s="268" t="s">
        <v>33</v>
      </c>
      <c r="AV1657" s="268" t="s">
        <v>33</v>
      </c>
      <c r="AW1657" s="268" t="s">
        <v>33</v>
      </c>
      <c r="AX1657" s="224"/>
      <c r="AY1657" s="222"/>
    </row>
    <row r="1658" ht="15" spans="1:51">
      <c r="A1658" s="220"/>
      <c r="B1658" s="224"/>
      <c r="C1658" s="283" t="s">
        <v>1455</v>
      </c>
      <c r="D1658" s="111" t="s">
        <v>25</v>
      </c>
      <c r="E1658" s="111" t="s">
        <v>1456</v>
      </c>
      <c r="F1658" s="290" t="s">
        <v>1699</v>
      </c>
      <c r="G1658" s="290" t="s">
        <v>1699</v>
      </c>
      <c r="H1658" s="290" t="s">
        <v>1699</v>
      </c>
      <c r="I1658" s="290" t="s">
        <v>1699</v>
      </c>
      <c r="J1658" s="259">
        <v>0.9</v>
      </c>
      <c r="K1658" s="260">
        <v>1</v>
      </c>
      <c r="L1658" s="260">
        <v>1</v>
      </c>
      <c r="M1658" s="261">
        <v>1</v>
      </c>
      <c r="N1658" s="261">
        <v>0.959302325581395</v>
      </c>
      <c r="O1658" s="262">
        <v>0.9</v>
      </c>
      <c r="P1658" s="263" t="s">
        <v>33</v>
      </c>
      <c r="Q1658" s="260" t="s">
        <v>33</v>
      </c>
      <c r="R1658" s="260" t="s">
        <v>33</v>
      </c>
      <c r="S1658" s="260">
        <v>0</v>
      </c>
      <c r="T1658" s="262">
        <v>0.9</v>
      </c>
      <c r="U1658" s="260" t="s">
        <v>33</v>
      </c>
      <c r="V1658" s="260" t="s">
        <v>33</v>
      </c>
      <c r="W1658" s="260" t="s">
        <v>33</v>
      </c>
      <c r="X1658" s="260">
        <v>0</v>
      </c>
      <c r="Y1658" s="262">
        <v>0.92</v>
      </c>
      <c r="Z1658" s="262" t="s">
        <v>33</v>
      </c>
      <c r="AA1658" s="262" t="s">
        <v>33</v>
      </c>
      <c r="AB1658" s="262" t="s">
        <v>33</v>
      </c>
      <c r="AC1658" s="262" t="s">
        <v>33</v>
      </c>
      <c r="AD1658" s="262">
        <v>0.92</v>
      </c>
      <c r="AE1658" s="260">
        <v>1</v>
      </c>
      <c r="AF1658" s="260">
        <v>1</v>
      </c>
      <c r="AG1658" s="260">
        <v>1</v>
      </c>
      <c r="AH1658" s="260">
        <v>0.585365853658537</v>
      </c>
      <c r="AI1658" s="262">
        <v>0.92</v>
      </c>
      <c r="AJ1658" s="260">
        <v>0.52551724137931</v>
      </c>
      <c r="AK1658" s="260">
        <v>0.389177939646202</v>
      </c>
      <c r="AL1658" s="260">
        <v>0.396270396270396</v>
      </c>
      <c r="AM1658" s="260">
        <v>0.30100422832981</v>
      </c>
      <c r="AN1658" s="259">
        <v>0.99</v>
      </c>
      <c r="AO1658" s="264" t="s">
        <v>33</v>
      </c>
      <c r="AP1658" s="264" t="s">
        <v>33</v>
      </c>
      <c r="AQ1658" s="264" t="s">
        <v>33</v>
      </c>
      <c r="AR1658" s="265">
        <v>1</v>
      </c>
      <c r="AS1658" s="286">
        <v>0.110069253262963</v>
      </c>
      <c r="AT1658" s="267">
        <v>0.111111111111111</v>
      </c>
      <c r="AU1658" s="268">
        <v>0</v>
      </c>
      <c r="AV1658" s="268">
        <v>0.0555555555555556</v>
      </c>
      <c r="AW1658" s="268">
        <v>0.0526315789473684</v>
      </c>
      <c r="AX1658" s="224"/>
      <c r="AY1658" s="222"/>
    </row>
    <row r="1659" ht="15" spans="1:51">
      <c r="A1659" s="220"/>
      <c r="B1659" s="224"/>
      <c r="C1659" s="283" t="s">
        <v>1455</v>
      </c>
      <c r="D1659" s="111" t="s">
        <v>25</v>
      </c>
      <c r="E1659" s="111" t="s">
        <v>1456</v>
      </c>
      <c r="F1659" s="290" t="s">
        <v>1700</v>
      </c>
      <c r="G1659" s="290" t="s">
        <v>1700</v>
      </c>
      <c r="H1659" s="290" t="s">
        <v>1700</v>
      </c>
      <c r="I1659" s="290" t="s">
        <v>1700</v>
      </c>
      <c r="J1659" s="259">
        <v>0.9</v>
      </c>
      <c r="K1659" s="260">
        <v>1</v>
      </c>
      <c r="L1659" s="260">
        <v>1</v>
      </c>
      <c r="M1659" s="261">
        <v>0.866666666666667</v>
      </c>
      <c r="N1659" s="261">
        <v>0.98546511627907</v>
      </c>
      <c r="O1659" s="262">
        <v>0.9</v>
      </c>
      <c r="P1659" s="263">
        <v>0.988895058300944</v>
      </c>
      <c r="Q1659" s="260">
        <v>0.872311369067941</v>
      </c>
      <c r="R1659" s="260">
        <v>0.983720930232558</v>
      </c>
      <c r="S1659" s="260">
        <v>0.954393427717885</v>
      </c>
      <c r="T1659" s="262">
        <v>0.9</v>
      </c>
      <c r="U1659" s="260">
        <v>0.705163797890061</v>
      </c>
      <c r="V1659" s="260">
        <v>0.479685899624445</v>
      </c>
      <c r="W1659" s="260">
        <v>0.489036544850498</v>
      </c>
      <c r="X1659" s="260">
        <v>0.590791011819717</v>
      </c>
      <c r="Y1659" s="262">
        <v>0.92</v>
      </c>
      <c r="Z1659" s="262" t="s">
        <v>33</v>
      </c>
      <c r="AA1659" s="262" t="s">
        <v>33</v>
      </c>
      <c r="AB1659" s="262" t="s">
        <v>33</v>
      </c>
      <c r="AC1659" s="262">
        <v>1</v>
      </c>
      <c r="AD1659" s="262">
        <v>0.92</v>
      </c>
      <c r="AE1659" s="260">
        <v>1</v>
      </c>
      <c r="AF1659" s="260">
        <v>1</v>
      </c>
      <c r="AG1659" s="260">
        <v>1</v>
      </c>
      <c r="AH1659" s="260">
        <v>0.998239436619718</v>
      </c>
      <c r="AI1659" s="262">
        <v>0.92</v>
      </c>
      <c r="AJ1659" s="260">
        <v>0.878956135480289</v>
      </c>
      <c r="AK1659" s="260">
        <v>0.887674974393991</v>
      </c>
      <c r="AL1659" s="260">
        <v>0.934551495016611</v>
      </c>
      <c r="AM1659" s="260">
        <v>0.921760589677398</v>
      </c>
      <c r="AN1659" s="259">
        <v>0.99</v>
      </c>
      <c r="AO1659" s="264">
        <v>1</v>
      </c>
      <c r="AP1659" s="264">
        <v>1</v>
      </c>
      <c r="AQ1659" s="264">
        <v>1</v>
      </c>
      <c r="AR1659" s="265">
        <v>1</v>
      </c>
      <c r="AS1659" s="286">
        <v>0.110069253262963</v>
      </c>
      <c r="AT1659" s="267">
        <v>0</v>
      </c>
      <c r="AU1659" s="268">
        <v>0</v>
      </c>
      <c r="AV1659" s="268">
        <v>0</v>
      </c>
      <c r="AW1659" s="268">
        <v>0.0353260869565217</v>
      </c>
      <c r="AX1659" s="224"/>
      <c r="AY1659" s="222"/>
    </row>
    <row r="1660" ht="15" spans="1:51">
      <c r="A1660" s="220"/>
      <c r="B1660" s="224"/>
      <c r="C1660" s="283" t="s">
        <v>1455</v>
      </c>
      <c r="D1660" s="111" t="s">
        <v>922</v>
      </c>
      <c r="E1660" s="111" t="s">
        <v>1456</v>
      </c>
      <c r="F1660" s="290" t="s">
        <v>1701</v>
      </c>
      <c r="G1660" s="290" t="s">
        <v>1701</v>
      </c>
      <c r="H1660" s="290" t="s">
        <v>1701</v>
      </c>
      <c r="I1660" s="290" t="s">
        <v>1701</v>
      </c>
      <c r="J1660" s="259">
        <v>0.9</v>
      </c>
      <c r="K1660" s="260" t="s">
        <v>33</v>
      </c>
      <c r="L1660" s="260" t="s">
        <v>33</v>
      </c>
      <c r="M1660" s="261" t="s">
        <v>33</v>
      </c>
      <c r="N1660" s="261" t="s">
        <v>33</v>
      </c>
      <c r="O1660" s="262">
        <v>0.9</v>
      </c>
      <c r="P1660" s="263" t="s">
        <v>33</v>
      </c>
      <c r="Q1660" s="260" t="s">
        <v>33</v>
      </c>
      <c r="R1660" s="260" t="s">
        <v>33</v>
      </c>
      <c r="S1660" s="260" t="s">
        <v>33</v>
      </c>
      <c r="T1660" s="262">
        <v>0.9</v>
      </c>
      <c r="U1660" s="260" t="s">
        <v>33</v>
      </c>
      <c r="V1660" s="260" t="s">
        <v>33</v>
      </c>
      <c r="W1660" s="260" t="s">
        <v>33</v>
      </c>
      <c r="X1660" s="260" t="s">
        <v>33</v>
      </c>
      <c r="Y1660" s="262">
        <v>0.92</v>
      </c>
      <c r="Z1660" s="262" t="s">
        <v>33</v>
      </c>
      <c r="AA1660" s="262" t="s">
        <v>33</v>
      </c>
      <c r="AB1660" s="262" t="s">
        <v>33</v>
      </c>
      <c r="AC1660" s="262" t="s">
        <v>33</v>
      </c>
      <c r="AD1660" s="262">
        <v>0.92</v>
      </c>
      <c r="AE1660" s="260" t="s">
        <v>33</v>
      </c>
      <c r="AF1660" s="260" t="s">
        <v>33</v>
      </c>
      <c r="AG1660" s="260" t="s">
        <v>33</v>
      </c>
      <c r="AH1660" s="260" t="s">
        <v>33</v>
      </c>
      <c r="AI1660" s="262">
        <v>0.92</v>
      </c>
      <c r="AJ1660" s="260" t="s">
        <v>33</v>
      </c>
      <c r="AK1660" s="260" t="s">
        <v>33</v>
      </c>
      <c r="AL1660" s="260" t="s">
        <v>33</v>
      </c>
      <c r="AM1660" s="260" t="s">
        <v>33</v>
      </c>
      <c r="AN1660" s="259">
        <v>0.99</v>
      </c>
      <c r="AO1660" s="264" t="s">
        <v>33</v>
      </c>
      <c r="AP1660" s="264" t="s">
        <v>33</v>
      </c>
      <c r="AQ1660" s="264" t="s">
        <v>33</v>
      </c>
      <c r="AR1660" s="265" t="s">
        <v>33</v>
      </c>
      <c r="AS1660" s="286">
        <v>0.110069253262963</v>
      </c>
      <c r="AT1660" s="267" t="s">
        <v>33</v>
      </c>
      <c r="AU1660" s="268" t="s">
        <v>33</v>
      </c>
      <c r="AV1660" s="268" t="s">
        <v>33</v>
      </c>
      <c r="AW1660" s="268" t="s">
        <v>33</v>
      </c>
      <c r="AX1660" s="224"/>
      <c r="AY1660" s="222"/>
    </row>
    <row r="1661" ht="15" spans="1:51">
      <c r="A1661" s="220"/>
      <c r="B1661" s="224"/>
      <c r="C1661" s="283" t="s">
        <v>1455</v>
      </c>
      <c r="D1661" s="111" t="s">
        <v>922</v>
      </c>
      <c r="E1661" s="111" t="s">
        <v>1456</v>
      </c>
      <c r="F1661" s="290" t="s">
        <v>1702</v>
      </c>
      <c r="G1661" s="290" t="s">
        <v>1702</v>
      </c>
      <c r="H1661" s="290" t="s">
        <v>1702</v>
      </c>
      <c r="I1661" s="290" t="s">
        <v>1702</v>
      </c>
      <c r="J1661" s="259">
        <v>0.9</v>
      </c>
      <c r="K1661" s="260" t="s">
        <v>33</v>
      </c>
      <c r="L1661" s="260" t="s">
        <v>33</v>
      </c>
      <c r="M1661" s="261" t="s">
        <v>33</v>
      </c>
      <c r="N1661" s="261" t="s">
        <v>33</v>
      </c>
      <c r="O1661" s="262">
        <v>0.9</v>
      </c>
      <c r="P1661" s="263" t="s">
        <v>33</v>
      </c>
      <c r="Q1661" s="260" t="s">
        <v>33</v>
      </c>
      <c r="R1661" s="260" t="s">
        <v>33</v>
      </c>
      <c r="S1661" s="260" t="s">
        <v>33</v>
      </c>
      <c r="T1661" s="262">
        <v>0.9</v>
      </c>
      <c r="U1661" s="260" t="s">
        <v>33</v>
      </c>
      <c r="V1661" s="260" t="s">
        <v>33</v>
      </c>
      <c r="W1661" s="260" t="s">
        <v>33</v>
      </c>
      <c r="X1661" s="260" t="s">
        <v>33</v>
      </c>
      <c r="Y1661" s="262">
        <v>0.92</v>
      </c>
      <c r="Z1661" s="262" t="s">
        <v>33</v>
      </c>
      <c r="AA1661" s="262" t="s">
        <v>33</v>
      </c>
      <c r="AB1661" s="262" t="s">
        <v>33</v>
      </c>
      <c r="AC1661" s="262" t="s">
        <v>33</v>
      </c>
      <c r="AD1661" s="262">
        <v>0.92</v>
      </c>
      <c r="AE1661" s="260" t="s">
        <v>33</v>
      </c>
      <c r="AF1661" s="260" t="s">
        <v>33</v>
      </c>
      <c r="AG1661" s="260" t="s">
        <v>33</v>
      </c>
      <c r="AH1661" s="260" t="s">
        <v>33</v>
      </c>
      <c r="AI1661" s="262">
        <v>0.92</v>
      </c>
      <c r="AJ1661" s="260" t="s">
        <v>33</v>
      </c>
      <c r="AK1661" s="260" t="s">
        <v>33</v>
      </c>
      <c r="AL1661" s="260" t="s">
        <v>33</v>
      </c>
      <c r="AM1661" s="260" t="s">
        <v>33</v>
      </c>
      <c r="AN1661" s="259">
        <v>0.99</v>
      </c>
      <c r="AO1661" s="264" t="s">
        <v>33</v>
      </c>
      <c r="AP1661" s="264" t="s">
        <v>33</v>
      </c>
      <c r="AQ1661" s="264" t="s">
        <v>33</v>
      </c>
      <c r="AR1661" s="265" t="s">
        <v>33</v>
      </c>
      <c r="AS1661" s="286">
        <v>0.110069253262963</v>
      </c>
      <c r="AT1661" s="267" t="s">
        <v>33</v>
      </c>
      <c r="AU1661" s="268" t="s">
        <v>33</v>
      </c>
      <c r="AV1661" s="268" t="s">
        <v>33</v>
      </c>
      <c r="AW1661" s="268" t="s">
        <v>33</v>
      </c>
      <c r="AX1661" s="224"/>
      <c r="AY1661" s="222"/>
    </row>
    <row r="1662" ht="15" spans="1:51">
      <c r="A1662" s="220"/>
      <c r="B1662" s="224"/>
      <c r="C1662" s="283" t="s">
        <v>1455</v>
      </c>
      <c r="D1662" s="111" t="s">
        <v>125</v>
      </c>
      <c r="E1662" s="111" t="s">
        <v>1456</v>
      </c>
      <c r="F1662" s="290" t="s">
        <v>1703</v>
      </c>
      <c r="G1662" s="290" t="s">
        <v>1703</v>
      </c>
      <c r="H1662" s="290" t="s">
        <v>1703</v>
      </c>
      <c r="I1662" s="290" t="s">
        <v>1703</v>
      </c>
      <c r="J1662" s="259">
        <v>0.9</v>
      </c>
      <c r="K1662" s="260" t="s">
        <v>33</v>
      </c>
      <c r="L1662" s="260" t="s">
        <v>33</v>
      </c>
      <c r="M1662" s="261" t="s">
        <v>33</v>
      </c>
      <c r="N1662" s="261" t="s">
        <v>33</v>
      </c>
      <c r="O1662" s="262">
        <v>0.9</v>
      </c>
      <c r="P1662" s="263" t="s">
        <v>33</v>
      </c>
      <c r="Q1662" s="260" t="s">
        <v>33</v>
      </c>
      <c r="R1662" s="260" t="s">
        <v>33</v>
      </c>
      <c r="S1662" s="260">
        <v>0</v>
      </c>
      <c r="T1662" s="262">
        <v>0.9</v>
      </c>
      <c r="U1662" s="260" t="s">
        <v>33</v>
      </c>
      <c r="V1662" s="260" t="s">
        <v>33</v>
      </c>
      <c r="W1662" s="260" t="s">
        <v>33</v>
      </c>
      <c r="X1662" s="260">
        <v>0.466666666666667</v>
      </c>
      <c r="Y1662" s="262">
        <v>0.92</v>
      </c>
      <c r="Z1662" s="262" t="s">
        <v>33</v>
      </c>
      <c r="AA1662" s="262" t="s">
        <v>33</v>
      </c>
      <c r="AB1662" s="262" t="s">
        <v>33</v>
      </c>
      <c r="AC1662" s="262" t="s">
        <v>33</v>
      </c>
      <c r="AD1662" s="262">
        <v>0.92</v>
      </c>
      <c r="AE1662" s="260">
        <v>0.999388753056235</v>
      </c>
      <c r="AF1662" s="260">
        <v>0.986405655247417</v>
      </c>
      <c r="AG1662" s="260">
        <v>1</v>
      </c>
      <c r="AH1662" s="260">
        <v>0.973650557620818</v>
      </c>
      <c r="AI1662" s="262">
        <v>0.92</v>
      </c>
      <c r="AJ1662" s="260" t="s">
        <v>33</v>
      </c>
      <c r="AK1662" s="260" t="s">
        <v>33</v>
      </c>
      <c r="AL1662" s="260" t="s">
        <v>33</v>
      </c>
      <c r="AM1662" s="260">
        <v>0.71875</v>
      </c>
      <c r="AN1662" s="259">
        <v>0.99</v>
      </c>
      <c r="AO1662" s="264">
        <v>1</v>
      </c>
      <c r="AP1662" s="264">
        <v>1</v>
      </c>
      <c r="AQ1662" s="264">
        <v>1</v>
      </c>
      <c r="AR1662" s="265">
        <v>1</v>
      </c>
      <c r="AS1662" s="286">
        <v>0.110069253262963</v>
      </c>
      <c r="AT1662" s="267" t="s">
        <v>33</v>
      </c>
      <c r="AU1662" s="268" t="s">
        <v>33</v>
      </c>
      <c r="AV1662" s="268" t="s">
        <v>33</v>
      </c>
      <c r="AW1662" s="268" t="s">
        <v>33</v>
      </c>
      <c r="AX1662" s="224"/>
      <c r="AY1662" s="222"/>
    </row>
    <row r="1663" ht="15" spans="1:51">
      <c r="A1663" s="220"/>
      <c r="B1663" s="224"/>
      <c r="C1663" s="283" t="s">
        <v>1455</v>
      </c>
      <c r="D1663" s="111" t="s">
        <v>125</v>
      </c>
      <c r="E1663" s="111" t="s">
        <v>1456</v>
      </c>
      <c r="F1663" s="290" t="s">
        <v>1704</v>
      </c>
      <c r="G1663" s="290" t="s">
        <v>1704</v>
      </c>
      <c r="H1663" s="290" t="s">
        <v>1704</v>
      </c>
      <c r="I1663" s="290" t="s">
        <v>1704</v>
      </c>
      <c r="J1663" s="259">
        <v>0.9</v>
      </c>
      <c r="K1663" s="260" t="s">
        <v>33</v>
      </c>
      <c r="L1663" s="260" t="s">
        <v>33</v>
      </c>
      <c r="M1663" s="261" t="s">
        <v>33</v>
      </c>
      <c r="N1663" s="261" t="s">
        <v>33</v>
      </c>
      <c r="O1663" s="262">
        <v>0.9</v>
      </c>
      <c r="P1663" s="263" t="s">
        <v>33</v>
      </c>
      <c r="Q1663" s="260" t="s">
        <v>33</v>
      </c>
      <c r="R1663" s="260" t="s">
        <v>33</v>
      </c>
      <c r="S1663" s="260" t="s">
        <v>33</v>
      </c>
      <c r="T1663" s="262">
        <v>0.9</v>
      </c>
      <c r="U1663" s="260" t="s">
        <v>33</v>
      </c>
      <c r="V1663" s="260" t="s">
        <v>33</v>
      </c>
      <c r="W1663" s="260" t="s">
        <v>33</v>
      </c>
      <c r="X1663" s="260" t="s">
        <v>33</v>
      </c>
      <c r="Y1663" s="262">
        <v>0.92</v>
      </c>
      <c r="Z1663" s="262" t="s">
        <v>33</v>
      </c>
      <c r="AA1663" s="262" t="s">
        <v>33</v>
      </c>
      <c r="AB1663" s="262" t="s">
        <v>33</v>
      </c>
      <c r="AC1663" s="262" t="s">
        <v>33</v>
      </c>
      <c r="AD1663" s="262">
        <v>0.92</v>
      </c>
      <c r="AE1663" s="260">
        <v>0.739428571428571</v>
      </c>
      <c r="AF1663" s="260">
        <v>0.812435233160622</v>
      </c>
      <c r="AG1663" s="260">
        <v>0.998158379373849</v>
      </c>
      <c r="AH1663" s="260">
        <v>0.865088179112434</v>
      </c>
      <c r="AI1663" s="262">
        <v>0.92</v>
      </c>
      <c r="AJ1663" s="260" t="s">
        <v>33</v>
      </c>
      <c r="AK1663" s="260" t="s">
        <v>33</v>
      </c>
      <c r="AL1663" s="260" t="s">
        <v>33</v>
      </c>
      <c r="AM1663" s="260" t="s">
        <v>33</v>
      </c>
      <c r="AN1663" s="259">
        <v>0.99</v>
      </c>
      <c r="AO1663" s="264" t="s">
        <v>33</v>
      </c>
      <c r="AP1663" s="264" t="s">
        <v>33</v>
      </c>
      <c r="AQ1663" s="264">
        <v>1</v>
      </c>
      <c r="AR1663" s="265">
        <v>1</v>
      </c>
      <c r="AS1663" s="286">
        <v>0.110069253262963</v>
      </c>
      <c r="AT1663" s="267" t="s">
        <v>33</v>
      </c>
      <c r="AU1663" s="268" t="s">
        <v>33</v>
      </c>
      <c r="AV1663" s="268" t="s">
        <v>33</v>
      </c>
      <c r="AW1663" s="268" t="s">
        <v>33</v>
      </c>
      <c r="AX1663" s="224"/>
      <c r="AY1663" s="222"/>
    </row>
    <row r="1664" ht="15" spans="1:51">
      <c r="A1664" s="220"/>
      <c r="B1664" s="224"/>
      <c r="C1664" s="283" t="s">
        <v>1455</v>
      </c>
      <c r="D1664" s="111" t="s">
        <v>25</v>
      </c>
      <c r="E1664" s="111" t="s">
        <v>1456</v>
      </c>
      <c r="F1664" s="290" t="s">
        <v>1705</v>
      </c>
      <c r="G1664" s="290" t="s">
        <v>1705</v>
      </c>
      <c r="H1664" s="290" t="s">
        <v>1705</v>
      </c>
      <c r="I1664" s="290" t="s">
        <v>1705</v>
      </c>
      <c r="J1664" s="259">
        <v>0.9</v>
      </c>
      <c r="K1664" s="260" t="s">
        <v>33</v>
      </c>
      <c r="L1664" s="260" t="s">
        <v>33</v>
      </c>
      <c r="M1664" s="261" t="s">
        <v>33</v>
      </c>
      <c r="N1664" s="261" t="s">
        <v>33</v>
      </c>
      <c r="O1664" s="262">
        <v>0.9</v>
      </c>
      <c r="P1664" s="263">
        <v>0</v>
      </c>
      <c r="Q1664" s="260">
        <v>0</v>
      </c>
      <c r="R1664" s="260" t="s">
        <v>33</v>
      </c>
      <c r="S1664" s="260">
        <v>0</v>
      </c>
      <c r="T1664" s="262">
        <v>0.9</v>
      </c>
      <c r="U1664" s="260">
        <v>0.75</v>
      </c>
      <c r="V1664" s="260">
        <v>0</v>
      </c>
      <c r="W1664" s="260" t="s">
        <v>33</v>
      </c>
      <c r="X1664" s="260">
        <v>0.876106194690266</v>
      </c>
      <c r="Y1664" s="262">
        <v>0.92</v>
      </c>
      <c r="Z1664" s="262" t="s">
        <v>33</v>
      </c>
      <c r="AA1664" s="262">
        <v>0</v>
      </c>
      <c r="AB1664" s="262" t="s">
        <v>33</v>
      </c>
      <c r="AC1664" s="262">
        <v>0.878787878787879</v>
      </c>
      <c r="AD1664" s="262">
        <v>0.92</v>
      </c>
      <c r="AE1664" s="260">
        <v>0.990687679083095</v>
      </c>
      <c r="AF1664" s="260">
        <v>0.970475192173305</v>
      </c>
      <c r="AG1664" s="260">
        <v>0.982358003442341</v>
      </c>
      <c r="AH1664" s="260">
        <v>0.985804477949726</v>
      </c>
      <c r="AI1664" s="262">
        <v>0.92</v>
      </c>
      <c r="AJ1664" s="260">
        <v>0.857142857142857</v>
      </c>
      <c r="AK1664" s="260">
        <v>0.25</v>
      </c>
      <c r="AL1664" s="260">
        <v>1</v>
      </c>
      <c r="AM1664" s="260">
        <v>0.879310344827586</v>
      </c>
      <c r="AN1664" s="259">
        <v>0.99</v>
      </c>
      <c r="AO1664" s="264">
        <v>1</v>
      </c>
      <c r="AP1664" s="264">
        <v>1</v>
      </c>
      <c r="AQ1664" s="264">
        <v>1</v>
      </c>
      <c r="AR1664" s="265">
        <v>1</v>
      </c>
      <c r="AS1664" s="286">
        <v>0.110069253262963</v>
      </c>
      <c r="AT1664" s="267" t="s">
        <v>33</v>
      </c>
      <c r="AU1664" s="268" t="s">
        <v>33</v>
      </c>
      <c r="AV1664" s="268" t="s">
        <v>33</v>
      </c>
      <c r="AW1664" s="268" t="s">
        <v>33</v>
      </c>
      <c r="AX1664" s="224"/>
      <c r="AY1664" s="222"/>
    </row>
    <row r="1665" ht="15" spans="1:73">
      <c r="A1665" s="220"/>
      <c r="B1665" s="224"/>
      <c r="C1665" s="283" t="s">
        <v>1455</v>
      </c>
      <c r="D1665" s="111" t="s">
        <v>25</v>
      </c>
      <c r="E1665" s="111" t="s">
        <v>1456</v>
      </c>
      <c r="F1665" s="290" t="s">
        <v>1706</v>
      </c>
      <c r="G1665" s="290" t="s">
        <v>1706</v>
      </c>
      <c r="H1665" s="290" t="s">
        <v>1706</v>
      </c>
      <c r="I1665" s="290" t="s">
        <v>1706</v>
      </c>
      <c r="J1665" s="259">
        <v>0.9</v>
      </c>
      <c r="K1665" s="260">
        <v>0.941176470588235</v>
      </c>
      <c r="L1665" s="260">
        <v>1</v>
      </c>
      <c r="M1665" s="261">
        <v>1</v>
      </c>
      <c r="N1665" s="261">
        <v>0.986046511627907</v>
      </c>
      <c r="O1665" s="262">
        <v>0.9</v>
      </c>
      <c r="P1665" s="263">
        <v>0.952928870292887</v>
      </c>
      <c r="Q1665" s="260">
        <v>0.890482398956975</v>
      </c>
      <c r="R1665" s="260">
        <v>0.969534050179211</v>
      </c>
      <c r="S1665" s="260">
        <v>0.837923629913173</v>
      </c>
      <c r="T1665" s="262">
        <v>0.9</v>
      </c>
      <c r="U1665" s="260">
        <v>0.676778242677824</v>
      </c>
      <c r="V1665" s="260">
        <v>0.576923076923077</v>
      </c>
      <c r="W1665" s="260">
        <v>0.520908004778972</v>
      </c>
      <c r="X1665" s="260">
        <v>0.6545607319578</v>
      </c>
      <c r="Y1665" s="262">
        <v>0.92</v>
      </c>
      <c r="Z1665" s="262" t="s">
        <v>33</v>
      </c>
      <c r="AA1665" s="262" t="s">
        <v>33</v>
      </c>
      <c r="AB1665" s="262" t="s">
        <v>33</v>
      </c>
      <c r="AC1665" s="262" t="s">
        <v>33</v>
      </c>
      <c r="AD1665" s="262">
        <v>0.92</v>
      </c>
      <c r="AE1665" s="260">
        <v>1</v>
      </c>
      <c r="AF1665" s="260">
        <v>1</v>
      </c>
      <c r="AG1665" s="260">
        <v>1</v>
      </c>
      <c r="AH1665" s="260">
        <v>0.994459833795014</v>
      </c>
      <c r="AI1665" s="262">
        <v>0.92</v>
      </c>
      <c r="AJ1665" s="260">
        <v>0.844142259414226</v>
      </c>
      <c r="AK1665" s="260">
        <v>0.867014341590613</v>
      </c>
      <c r="AL1665" s="260">
        <v>0.925925925925926</v>
      </c>
      <c r="AM1665" s="260">
        <v>0.900600628637227</v>
      </c>
      <c r="AN1665" s="259">
        <v>0.99</v>
      </c>
      <c r="AO1665" s="264">
        <v>1</v>
      </c>
      <c r="AP1665" s="264">
        <v>1</v>
      </c>
      <c r="AQ1665" s="264">
        <v>1</v>
      </c>
      <c r="AR1665" s="265">
        <v>1</v>
      </c>
      <c r="AS1665" s="286">
        <v>0.110069253262963</v>
      </c>
      <c r="AT1665" s="267">
        <v>0</v>
      </c>
      <c r="AU1665" s="268">
        <v>0</v>
      </c>
      <c r="AV1665" s="268">
        <v>0</v>
      </c>
      <c r="AW1665" s="268">
        <v>0.0592105263157895</v>
      </c>
      <c r="AX1665" s="224"/>
      <c r="AY1665" s="222"/>
    </row>
    <row r="1666" ht="15" spans="1:73">
      <c r="A1666" s="220"/>
      <c r="B1666" s="224"/>
      <c r="C1666" s="283" t="s">
        <v>1455</v>
      </c>
      <c r="D1666" s="111" t="s">
        <v>25</v>
      </c>
      <c r="E1666" s="111" t="s">
        <v>1456</v>
      </c>
      <c r="F1666" s="290" t="s">
        <v>1707</v>
      </c>
      <c r="G1666" s="290" t="s">
        <v>1707</v>
      </c>
      <c r="H1666" s="290" t="s">
        <v>1707</v>
      </c>
      <c r="I1666" s="290" t="s">
        <v>1707</v>
      </c>
      <c r="J1666" s="259">
        <v>0.9</v>
      </c>
      <c r="K1666" s="260">
        <v>0.25</v>
      </c>
      <c r="L1666" s="260">
        <v>0.2</v>
      </c>
      <c r="M1666" s="261">
        <v>0.5</v>
      </c>
      <c r="N1666" s="261">
        <v>0.339449541284404</v>
      </c>
      <c r="O1666" s="262">
        <v>0.9</v>
      </c>
      <c r="P1666" s="263" t="s">
        <v>33</v>
      </c>
      <c r="Q1666" s="260" t="s">
        <v>33</v>
      </c>
      <c r="R1666" s="260" t="s">
        <v>33</v>
      </c>
      <c r="S1666" s="260" t="s">
        <v>33</v>
      </c>
      <c r="T1666" s="262">
        <v>0.9</v>
      </c>
      <c r="U1666" s="260" t="s">
        <v>33</v>
      </c>
      <c r="V1666" s="260" t="s">
        <v>33</v>
      </c>
      <c r="W1666" s="260" t="s">
        <v>33</v>
      </c>
      <c r="X1666" s="260" t="s">
        <v>33</v>
      </c>
      <c r="Y1666" s="262">
        <v>0.92</v>
      </c>
      <c r="Z1666" s="262" t="s">
        <v>33</v>
      </c>
      <c r="AA1666" s="262" t="s">
        <v>33</v>
      </c>
      <c r="AB1666" s="262" t="s">
        <v>33</v>
      </c>
      <c r="AC1666" s="262" t="s">
        <v>33</v>
      </c>
      <c r="AD1666" s="262">
        <v>0.92</v>
      </c>
      <c r="AE1666" s="260">
        <v>0</v>
      </c>
      <c r="AF1666" s="260">
        <v>0</v>
      </c>
      <c r="AG1666" s="260">
        <v>0</v>
      </c>
      <c r="AH1666" s="260">
        <v>0.333333333333333</v>
      </c>
      <c r="AI1666" s="262">
        <v>0.92</v>
      </c>
      <c r="AJ1666" s="260">
        <v>0.813471502590674</v>
      </c>
      <c r="AK1666" s="260">
        <v>0.771889400921659</v>
      </c>
      <c r="AL1666" s="260">
        <v>0.723549488054608</v>
      </c>
      <c r="AM1666" s="260">
        <v>0.780324290614281</v>
      </c>
      <c r="AN1666" s="259">
        <v>0.99</v>
      </c>
      <c r="AO1666" s="264" t="s">
        <v>33</v>
      </c>
      <c r="AP1666" s="264" t="s">
        <v>33</v>
      </c>
      <c r="AQ1666" s="264" t="s">
        <v>33</v>
      </c>
      <c r="AR1666" s="265" t="s">
        <v>33</v>
      </c>
      <c r="AS1666" s="286">
        <v>0.110069253262963</v>
      </c>
      <c r="AT1666" s="267">
        <v>0</v>
      </c>
      <c r="AU1666" s="268">
        <v>0</v>
      </c>
      <c r="AV1666" s="268">
        <v>0</v>
      </c>
      <c r="AW1666" s="268">
        <v>0.0705128205128205</v>
      </c>
      <c r="AX1666" s="224"/>
      <c r="AY1666" s="222"/>
    </row>
    <row r="1667" ht="15" spans="1:73">
      <c r="A1667" s="220"/>
      <c r="B1667" s="224"/>
      <c r="C1667" s="283" t="s">
        <v>1455</v>
      </c>
      <c r="D1667" s="111" t="s">
        <v>25</v>
      </c>
      <c r="E1667" s="111" t="s">
        <v>1456</v>
      </c>
      <c r="F1667" s="290" t="s">
        <v>1708</v>
      </c>
      <c r="G1667" s="290" t="s">
        <v>1708</v>
      </c>
      <c r="H1667" s="290" t="s">
        <v>1708</v>
      </c>
      <c r="I1667" s="290" t="s">
        <v>1708</v>
      </c>
      <c r="J1667" s="259">
        <v>0.9</v>
      </c>
      <c r="K1667" s="260">
        <v>1</v>
      </c>
      <c r="L1667" s="260">
        <v>1</v>
      </c>
      <c r="M1667" s="261">
        <v>1</v>
      </c>
      <c r="N1667" s="261">
        <v>0.997282608695652</v>
      </c>
      <c r="O1667" s="262">
        <v>0.9</v>
      </c>
      <c r="P1667" s="263">
        <v>0.968229954614221</v>
      </c>
      <c r="Q1667" s="260">
        <v>0.989922480620155</v>
      </c>
      <c r="R1667" s="260">
        <v>0.992776886035313</v>
      </c>
      <c r="S1667" s="260">
        <v>0.944272870770709</v>
      </c>
      <c r="T1667" s="262">
        <v>0.9</v>
      </c>
      <c r="U1667" s="260">
        <v>0.924357034795764</v>
      </c>
      <c r="V1667" s="260">
        <v>0.966666666666667</v>
      </c>
      <c r="W1667" s="260">
        <v>0.978731942215088</v>
      </c>
      <c r="X1667" s="260">
        <v>0.939537437375609</v>
      </c>
      <c r="Y1667" s="262">
        <v>0.92</v>
      </c>
      <c r="Z1667" s="262" t="s">
        <v>33</v>
      </c>
      <c r="AA1667" s="262" t="s">
        <v>33</v>
      </c>
      <c r="AB1667" s="262" t="s">
        <v>33</v>
      </c>
      <c r="AC1667" s="262" t="s">
        <v>33</v>
      </c>
      <c r="AD1667" s="262">
        <v>0.92</v>
      </c>
      <c r="AE1667" s="260">
        <v>0.94</v>
      </c>
      <c r="AF1667" s="260">
        <v>0.415929203539823</v>
      </c>
      <c r="AG1667" s="260">
        <v>0.275</v>
      </c>
      <c r="AH1667" s="260">
        <v>0.334461364918218</v>
      </c>
      <c r="AI1667" s="262">
        <v>0.92</v>
      </c>
      <c r="AJ1667" s="260">
        <v>0.96142208774584</v>
      </c>
      <c r="AK1667" s="260">
        <v>0.995348837209302</v>
      </c>
      <c r="AL1667" s="260">
        <v>0.993579454253612</v>
      </c>
      <c r="AM1667" s="260">
        <v>0.988538878594468</v>
      </c>
      <c r="AN1667" s="259">
        <v>0.99</v>
      </c>
      <c r="AO1667" s="264">
        <v>1</v>
      </c>
      <c r="AP1667" s="264">
        <v>1</v>
      </c>
      <c r="AQ1667" s="264">
        <v>1</v>
      </c>
      <c r="AR1667" s="265">
        <v>1</v>
      </c>
      <c r="AS1667" s="286">
        <v>0.110069253262963</v>
      </c>
      <c r="AT1667" s="267">
        <v>0.012987012987013</v>
      </c>
      <c r="AU1667" s="268">
        <v>0</v>
      </c>
      <c r="AV1667" s="268">
        <v>0.0869565217391304</v>
      </c>
      <c r="AW1667" s="268">
        <v>0.0473887814313346</v>
      </c>
      <c r="AX1667" s="224"/>
      <c r="AY1667" s="222"/>
    </row>
    <row r="1668" ht="15" spans="1:73">
      <c r="A1668" s="220"/>
      <c r="B1668" s="224"/>
      <c r="C1668" s="283" t="s">
        <v>1455</v>
      </c>
      <c r="D1668" s="111" t="s">
        <v>25</v>
      </c>
      <c r="E1668" s="111" t="s">
        <v>1456</v>
      </c>
      <c r="F1668" s="290" t="s">
        <v>1709</v>
      </c>
      <c r="G1668" s="290" t="s">
        <v>1709</v>
      </c>
      <c r="H1668" s="290" t="s">
        <v>1709</v>
      </c>
      <c r="I1668" s="290" t="s">
        <v>1709</v>
      </c>
      <c r="J1668" s="259">
        <v>0.9</v>
      </c>
      <c r="K1668" s="260">
        <v>0.958333333333333</v>
      </c>
      <c r="L1668" s="260">
        <v>0.954545454545455</v>
      </c>
      <c r="M1668" s="261">
        <v>1</v>
      </c>
      <c r="N1668" s="261">
        <v>0.969512195121951</v>
      </c>
      <c r="O1668" s="262">
        <v>0.9</v>
      </c>
      <c r="P1668" s="263">
        <v>0.973495058400719</v>
      </c>
      <c r="Q1668" s="260">
        <v>0.972185430463576</v>
      </c>
      <c r="R1668" s="260">
        <v>0.969909315746084</v>
      </c>
      <c r="S1668" s="260">
        <v>0.961986389699026</v>
      </c>
      <c r="T1668" s="262">
        <v>0.9</v>
      </c>
      <c r="U1668" s="260">
        <v>0.949685534591195</v>
      </c>
      <c r="V1668" s="260">
        <v>0.912582781456954</v>
      </c>
      <c r="W1668" s="260">
        <v>0.940643033800495</v>
      </c>
      <c r="X1668" s="260">
        <v>0.932107215840327</v>
      </c>
      <c r="Y1668" s="262">
        <v>0.92</v>
      </c>
      <c r="Z1668" s="262" t="s">
        <v>33</v>
      </c>
      <c r="AA1668" s="262" t="s">
        <v>33</v>
      </c>
      <c r="AB1668" s="262" t="s">
        <v>33</v>
      </c>
      <c r="AC1668" s="262" t="s">
        <v>33</v>
      </c>
      <c r="AD1668" s="262">
        <v>0.92</v>
      </c>
      <c r="AE1668" s="260">
        <v>0.757322175732218</v>
      </c>
      <c r="AF1668" s="260">
        <v>0.994871794871795</v>
      </c>
      <c r="AG1668" s="260">
        <v>0.987179487179487</v>
      </c>
      <c r="AH1668" s="260">
        <v>0.942602671944582</v>
      </c>
      <c r="AI1668" s="262">
        <v>0.92</v>
      </c>
      <c r="AJ1668" s="260">
        <v>0.969901168014376</v>
      </c>
      <c r="AK1668" s="260">
        <v>0.964238410596026</v>
      </c>
      <c r="AL1668" s="260">
        <v>0.958779884583677</v>
      </c>
      <c r="AM1668" s="260">
        <v>0.960538846123324</v>
      </c>
      <c r="AN1668" s="259">
        <v>0.99</v>
      </c>
      <c r="AO1668" s="264">
        <v>1</v>
      </c>
      <c r="AP1668" s="264">
        <v>1</v>
      </c>
      <c r="AQ1668" s="264">
        <v>1</v>
      </c>
      <c r="AR1668" s="265">
        <v>1</v>
      </c>
      <c r="AS1668" s="286">
        <v>0.110069253262963</v>
      </c>
      <c r="AT1668" s="267">
        <v>0.0238095238095238</v>
      </c>
      <c r="AU1668" s="268">
        <v>0.00884955752212389</v>
      </c>
      <c r="AV1668" s="268">
        <v>0.12</v>
      </c>
      <c r="AW1668" s="268">
        <v>0.0446428571428571</v>
      </c>
      <c r="AX1668" s="224"/>
      <c r="AY1668" s="222"/>
    </row>
    <row r="1669" ht="15" spans="1:73">
      <c r="A1669" s="220"/>
      <c r="B1669" s="224"/>
      <c r="C1669" s="283" t="s">
        <v>1455</v>
      </c>
      <c r="D1669" s="111" t="s">
        <v>25</v>
      </c>
      <c r="E1669" s="111" t="s">
        <v>1456</v>
      </c>
      <c r="F1669" s="290" t="s">
        <v>1710</v>
      </c>
      <c r="G1669" s="290" t="s">
        <v>1710</v>
      </c>
      <c r="H1669" s="290" t="s">
        <v>1710</v>
      </c>
      <c r="I1669" s="290" t="s">
        <v>1710</v>
      </c>
      <c r="J1669" s="259">
        <v>0.9</v>
      </c>
      <c r="K1669" s="260">
        <v>0.944444444444444</v>
      </c>
      <c r="L1669" s="260">
        <v>0.95</v>
      </c>
      <c r="M1669" s="261">
        <v>0.947368421052632</v>
      </c>
      <c r="N1669" s="261">
        <v>0.930555555555556</v>
      </c>
      <c r="O1669" s="262">
        <v>0.9</v>
      </c>
      <c r="P1669" s="263">
        <v>0.927246790299572</v>
      </c>
      <c r="Q1669" s="260">
        <v>0.938157894736842</v>
      </c>
      <c r="R1669" s="260">
        <v>0.927669902912621</v>
      </c>
      <c r="S1669" s="260">
        <v>0.902444780064187</v>
      </c>
      <c r="T1669" s="262">
        <v>0.9</v>
      </c>
      <c r="U1669" s="260">
        <v>0.691393247741322</v>
      </c>
      <c r="V1669" s="260">
        <v>0.697368421052632</v>
      </c>
      <c r="W1669" s="260">
        <v>0.670873786407767</v>
      </c>
      <c r="X1669" s="260">
        <v>0.642368321691523</v>
      </c>
      <c r="Y1669" s="262">
        <v>0.92</v>
      </c>
      <c r="Z1669" s="262">
        <v>0</v>
      </c>
      <c r="AA1669" s="262" t="s">
        <v>33</v>
      </c>
      <c r="AB1669" s="262" t="s">
        <v>33</v>
      </c>
      <c r="AC1669" s="262">
        <v>0</v>
      </c>
      <c r="AD1669" s="262">
        <v>0.92</v>
      </c>
      <c r="AE1669" s="260">
        <v>0.833333333333333</v>
      </c>
      <c r="AF1669" s="260">
        <v>0.642857142857143</v>
      </c>
      <c r="AG1669" s="260">
        <v>0</v>
      </c>
      <c r="AH1669" s="260">
        <v>0.552752293577982</v>
      </c>
      <c r="AI1669" s="262">
        <v>0.92</v>
      </c>
      <c r="AJ1669" s="260">
        <v>0.748574144486692</v>
      </c>
      <c r="AK1669" s="260">
        <v>0.767543859649123</v>
      </c>
      <c r="AL1669" s="260">
        <v>0.770873786407767</v>
      </c>
      <c r="AM1669" s="260">
        <v>0.732661585293909</v>
      </c>
      <c r="AN1669" s="259">
        <v>0.99</v>
      </c>
      <c r="AO1669" s="264">
        <v>1</v>
      </c>
      <c r="AP1669" s="264">
        <v>1</v>
      </c>
      <c r="AQ1669" s="264">
        <v>1</v>
      </c>
      <c r="AR1669" s="265">
        <v>1</v>
      </c>
      <c r="AS1669" s="286">
        <v>0.110069253262963</v>
      </c>
      <c r="AT1669" s="267">
        <v>0.105263157894737</v>
      </c>
      <c r="AU1669" s="268">
        <v>0.0967741935483871</v>
      </c>
      <c r="AV1669" s="268">
        <v>0.128205128205128</v>
      </c>
      <c r="AW1669" s="268">
        <v>0.089051094890511</v>
      </c>
      <c r="AX1669" s="224"/>
      <c r="AY1669" s="222"/>
    </row>
    <row r="1670" ht="15" spans="1:73">
      <c r="A1670" s="220"/>
      <c r="B1670" s="224"/>
      <c r="C1670" s="283" t="s">
        <v>1455</v>
      </c>
      <c r="D1670" s="111" t="s">
        <v>25</v>
      </c>
      <c r="E1670" s="111" t="s">
        <v>1456</v>
      </c>
      <c r="F1670" s="290" t="s">
        <v>1711</v>
      </c>
      <c r="G1670" s="290" t="s">
        <v>1711</v>
      </c>
      <c r="H1670" s="290" t="s">
        <v>1711</v>
      </c>
      <c r="I1670" s="290" t="s">
        <v>1711</v>
      </c>
      <c r="J1670" s="259">
        <v>0.9</v>
      </c>
      <c r="K1670" s="260">
        <v>0.8</v>
      </c>
      <c r="L1670" s="260">
        <v>0.8</v>
      </c>
      <c r="M1670" s="261">
        <v>0.833333333333333</v>
      </c>
      <c r="N1670" s="261">
        <v>0.796747967479675</v>
      </c>
      <c r="O1670" s="262">
        <v>0.9</v>
      </c>
      <c r="P1670" s="263">
        <v>0.994423791821561</v>
      </c>
      <c r="Q1670" s="260">
        <v>0.997601918465228</v>
      </c>
      <c r="R1670" s="260">
        <v>1</v>
      </c>
      <c r="S1670" s="260">
        <v>0.994895833333333</v>
      </c>
      <c r="T1670" s="262">
        <v>0.9</v>
      </c>
      <c r="U1670" s="260">
        <v>0.947955390334573</v>
      </c>
      <c r="V1670" s="260">
        <v>0.976019184652278</v>
      </c>
      <c r="W1670" s="260">
        <v>0.991896272285251</v>
      </c>
      <c r="X1670" s="260">
        <v>0.9690625</v>
      </c>
      <c r="Y1670" s="262">
        <v>0.92</v>
      </c>
      <c r="Z1670" s="262" t="s">
        <v>33</v>
      </c>
      <c r="AA1670" s="262" t="s">
        <v>33</v>
      </c>
      <c r="AB1670" s="262" t="s">
        <v>33</v>
      </c>
      <c r="AC1670" s="262" t="s">
        <v>33</v>
      </c>
      <c r="AD1670" s="262">
        <v>0.92</v>
      </c>
      <c r="AE1670" s="260">
        <v>0</v>
      </c>
      <c r="AF1670" s="260">
        <v>0</v>
      </c>
      <c r="AG1670" s="260">
        <v>1</v>
      </c>
      <c r="AH1670" s="260">
        <v>0.0526315789473684</v>
      </c>
      <c r="AI1670" s="262">
        <v>0.92</v>
      </c>
      <c r="AJ1670" s="260">
        <v>0.95910780669145</v>
      </c>
      <c r="AK1670" s="260">
        <v>0.988009592326139</v>
      </c>
      <c r="AL1670" s="260">
        <v>0.998381877022654</v>
      </c>
      <c r="AM1670" s="260">
        <v>0.988334548484533</v>
      </c>
      <c r="AN1670" s="259">
        <v>0.99</v>
      </c>
      <c r="AO1670" s="264" t="s">
        <v>33</v>
      </c>
      <c r="AP1670" s="264" t="s">
        <v>33</v>
      </c>
      <c r="AQ1670" s="264" t="s">
        <v>33</v>
      </c>
      <c r="AR1670" s="265">
        <v>1</v>
      </c>
      <c r="AS1670" s="286">
        <v>0.110069253262963</v>
      </c>
      <c r="AT1670" s="267">
        <v>0</v>
      </c>
      <c r="AU1670" s="268">
        <v>0.25</v>
      </c>
      <c r="AV1670" s="268">
        <v>0</v>
      </c>
      <c r="AW1670" s="268">
        <v>0.0666666666666667</v>
      </c>
      <c r="AX1670" s="224"/>
      <c r="AY1670" s="222"/>
    </row>
    <row r="1671" ht="15" spans="1:73">
      <c r="A1671" s="220"/>
      <c r="B1671" s="224"/>
      <c r="C1671" s="283" t="s">
        <v>1455</v>
      </c>
      <c r="D1671" s="111" t="s">
        <v>25</v>
      </c>
      <c r="E1671" s="111" t="s">
        <v>1456</v>
      </c>
      <c r="F1671" s="290" t="s">
        <v>1712</v>
      </c>
      <c r="G1671" s="290" t="s">
        <v>1712</v>
      </c>
      <c r="H1671" s="290" t="s">
        <v>1712</v>
      </c>
      <c r="I1671" s="290" t="s">
        <v>1712</v>
      </c>
      <c r="J1671" s="259">
        <v>0.9</v>
      </c>
      <c r="K1671" s="260">
        <v>1</v>
      </c>
      <c r="L1671" s="260">
        <v>1</v>
      </c>
      <c r="M1671" s="261">
        <v>0.928571428571429</v>
      </c>
      <c r="N1671" s="261">
        <v>0.915094339622642</v>
      </c>
      <c r="O1671" s="262">
        <v>0.9</v>
      </c>
      <c r="P1671" s="263" t="s">
        <v>33</v>
      </c>
      <c r="Q1671" s="260">
        <v>1</v>
      </c>
      <c r="R1671" s="260" t="s">
        <v>33</v>
      </c>
      <c r="S1671" s="260">
        <v>1</v>
      </c>
      <c r="T1671" s="262">
        <v>0.9</v>
      </c>
      <c r="U1671" s="260" t="s">
        <v>33</v>
      </c>
      <c r="V1671" s="260">
        <v>1</v>
      </c>
      <c r="W1671" s="260" t="s">
        <v>33</v>
      </c>
      <c r="X1671" s="260">
        <v>0.5</v>
      </c>
      <c r="Y1671" s="262">
        <v>0.92</v>
      </c>
      <c r="Z1671" s="262" t="s">
        <v>33</v>
      </c>
      <c r="AA1671" s="262" t="s">
        <v>33</v>
      </c>
      <c r="AB1671" s="262" t="s">
        <v>33</v>
      </c>
      <c r="AC1671" s="262" t="s">
        <v>33</v>
      </c>
      <c r="AD1671" s="262">
        <v>0.92</v>
      </c>
      <c r="AE1671" s="260">
        <v>0</v>
      </c>
      <c r="AF1671" s="260">
        <v>0</v>
      </c>
      <c r="AG1671" s="260">
        <v>0</v>
      </c>
      <c r="AH1671" s="260">
        <v>0.0545454545454545</v>
      </c>
      <c r="AI1671" s="262">
        <v>0.92</v>
      </c>
      <c r="AJ1671" s="260">
        <v>0.864265927977839</v>
      </c>
      <c r="AK1671" s="260">
        <v>0.862337662337662</v>
      </c>
      <c r="AL1671" s="260">
        <v>0.799831791421363</v>
      </c>
      <c r="AM1671" s="260">
        <v>0.888345461052129</v>
      </c>
      <c r="AN1671" s="259">
        <v>0.99</v>
      </c>
      <c r="AO1671" s="264">
        <v>1</v>
      </c>
      <c r="AP1671" s="264">
        <v>1</v>
      </c>
      <c r="AQ1671" s="264">
        <v>1</v>
      </c>
      <c r="AR1671" s="265">
        <v>1</v>
      </c>
      <c r="AS1671" s="286">
        <v>0.110069253262963</v>
      </c>
      <c r="AT1671" s="267">
        <v>0</v>
      </c>
      <c r="AU1671" s="268">
        <v>0.214285714285714</v>
      </c>
      <c r="AV1671" s="268">
        <v>0</v>
      </c>
      <c r="AW1671" s="268">
        <v>0.073943661971831</v>
      </c>
      <c r="AX1671" s="224"/>
      <c r="AY1671" s="222"/>
    </row>
    <row r="1672" ht="15" spans="1:73">
      <c r="A1672" s="220"/>
      <c r="B1672" s="224"/>
      <c r="C1672" s="283" t="s">
        <v>1455</v>
      </c>
      <c r="D1672" s="111" t="s">
        <v>25</v>
      </c>
      <c r="E1672" s="111" t="s">
        <v>1456</v>
      </c>
      <c r="F1672" s="290" t="s">
        <v>1713</v>
      </c>
      <c r="G1672" s="290" t="s">
        <v>1713</v>
      </c>
      <c r="H1672" s="290" t="s">
        <v>1713</v>
      </c>
      <c r="I1672" s="290" t="s">
        <v>1713</v>
      </c>
      <c r="J1672" s="259">
        <v>0.9</v>
      </c>
      <c r="K1672" s="260">
        <v>0.971428571428571</v>
      </c>
      <c r="L1672" s="260">
        <v>0.96875</v>
      </c>
      <c r="M1672" s="261">
        <v>1</v>
      </c>
      <c r="N1672" s="261">
        <v>0.963840399002494</v>
      </c>
      <c r="O1672" s="262">
        <v>0.9</v>
      </c>
      <c r="P1672" s="263">
        <v>0.85984496124031</v>
      </c>
      <c r="Q1672" s="260">
        <v>0.835512932287126</v>
      </c>
      <c r="R1672" s="260">
        <v>0.901369863013699</v>
      </c>
      <c r="S1672" s="260">
        <v>0.78211881391644</v>
      </c>
      <c r="T1672" s="262">
        <v>0.9</v>
      </c>
      <c r="U1672" s="260">
        <v>0.734263565891473</v>
      </c>
      <c r="V1672" s="260">
        <v>0.733798314443476</v>
      </c>
      <c r="W1672" s="260">
        <v>0.671232876712329</v>
      </c>
      <c r="X1672" s="260">
        <v>0.696991109512308</v>
      </c>
      <c r="Y1672" s="262">
        <v>0.92</v>
      </c>
      <c r="Z1672" s="262" t="s">
        <v>33</v>
      </c>
      <c r="AA1672" s="262" t="s">
        <v>33</v>
      </c>
      <c r="AB1672" s="262" t="s">
        <v>33</v>
      </c>
      <c r="AC1672" s="262" t="s">
        <v>33</v>
      </c>
      <c r="AD1672" s="262">
        <v>0.92</v>
      </c>
      <c r="AE1672" s="260">
        <v>1</v>
      </c>
      <c r="AF1672" s="260">
        <v>0.833333333333333</v>
      </c>
      <c r="AG1672" s="260">
        <v>0.961538461538462</v>
      </c>
      <c r="AH1672" s="260">
        <v>0.966971967804607</v>
      </c>
      <c r="AI1672" s="262">
        <v>0.92</v>
      </c>
      <c r="AJ1672" s="260">
        <v>0.904186046511628</v>
      </c>
      <c r="AK1672" s="260">
        <v>0.925021795989538</v>
      </c>
      <c r="AL1672" s="260">
        <v>0.921643835616438</v>
      </c>
      <c r="AM1672" s="260">
        <v>0.905056786063004</v>
      </c>
      <c r="AN1672" s="259">
        <v>0.99</v>
      </c>
      <c r="AO1672" s="264">
        <v>1</v>
      </c>
      <c r="AP1672" s="264" t="s">
        <v>33</v>
      </c>
      <c r="AQ1672" s="264">
        <v>1</v>
      </c>
      <c r="AR1672" s="265">
        <v>1</v>
      </c>
      <c r="AS1672" s="286">
        <v>0.110069253262963</v>
      </c>
      <c r="AT1672" s="267">
        <v>0.0481927710843374</v>
      </c>
      <c r="AU1672" s="268">
        <v>0</v>
      </c>
      <c r="AV1672" s="268">
        <v>0.0909090909090909</v>
      </c>
      <c r="AW1672" s="268">
        <v>0.0360576923076923</v>
      </c>
      <c r="AX1672" s="224"/>
      <c r="AY1672" s="222"/>
    </row>
    <row r="1673" ht="15" spans="1:73">
      <c r="A1673" s="220"/>
      <c r="B1673" s="224"/>
      <c r="C1673" s="283" t="s">
        <v>1455</v>
      </c>
      <c r="D1673" s="111" t="s">
        <v>25</v>
      </c>
      <c r="E1673" s="111" t="s">
        <v>1456</v>
      </c>
      <c r="F1673" s="290" t="s">
        <v>1714</v>
      </c>
      <c r="G1673" s="290" t="s">
        <v>1714</v>
      </c>
      <c r="H1673" s="290" t="s">
        <v>1714</v>
      </c>
      <c r="I1673" s="290" t="s">
        <v>1714</v>
      </c>
      <c r="J1673" s="259">
        <v>0.9</v>
      </c>
      <c r="K1673" s="260">
        <v>0.958333333333333</v>
      </c>
      <c r="L1673" s="260">
        <v>0.96</v>
      </c>
      <c r="M1673" s="261">
        <v>0.961538461538462</v>
      </c>
      <c r="N1673" s="261">
        <v>0.917414721723519</v>
      </c>
      <c r="O1673" s="262">
        <v>0.9</v>
      </c>
      <c r="P1673" s="263">
        <v>0.92418930762489</v>
      </c>
      <c r="Q1673" s="260">
        <v>0.974869606448554</v>
      </c>
      <c r="R1673" s="260">
        <v>0.970878136200717</v>
      </c>
      <c r="S1673" s="260">
        <v>0.923967420515153</v>
      </c>
      <c r="T1673" s="262">
        <v>0.9</v>
      </c>
      <c r="U1673" s="260">
        <v>0.572304995617879</v>
      </c>
      <c r="V1673" s="260">
        <v>0.620199146514936</v>
      </c>
      <c r="W1673" s="260">
        <v>0.637992831541219</v>
      </c>
      <c r="X1673" s="260">
        <v>0.62122214412701</v>
      </c>
      <c r="Y1673" s="262">
        <v>0.92</v>
      </c>
      <c r="Z1673" s="262" t="s">
        <v>33</v>
      </c>
      <c r="AA1673" s="262" t="s">
        <v>33</v>
      </c>
      <c r="AB1673" s="262" t="s">
        <v>33</v>
      </c>
      <c r="AC1673" s="262" t="s">
        <v>33</v>
      </c>
      <c r="AD1673" s="262">
        <v>0.92</v>
      </c>
      <c r="AE1673" s="260">
        <v>1</v>
      </c>
      <c r="AF1673" s="260">
        <v>0.857142857142857</v>
      </c>
      <c r="AG1673" s="260">
        <v>0.909090909090909</v>
      </c>
      <c r="AH1673" s="260">
        <v>0.263038548752834</v>
      </c>
      <c r="AI1673" s="262">
        <v>0.92</v>
      </c>
      <c r="AJ1673" s="260">
        <v>0.879491673970202</v>
      </c>
      <c r="AK1673" s="260">
        <v>0.9208155523945</v>
      </c>
      <c r="AL1673" s="260">
        <v>0.910394265232975</v>
      </c>
      <c r="AM1673" s="260">
        <v>0.913217844296523</v>
      </c>
      <c r="AN1673" s="259">
        <v>0.99</v>
      </c>
      <c r="AO1673" s="264">
        <v>1</v>
      </c>
      <c r="AP1673" s="264">
        <v>1</v>
      </c>
      <c r="AQ1673" s="264">
        <v>1</v>
      </c>
      <c r="AR1673" s="265">
        <v>1</v>
      </c>
      <c r="AS1673" s="286">
        <v>0.110069253262963</v>
      </c>
      <c r="AT1673" s="267">
        <v>0.0666666666666667</v>
      </c>
      <c r="AU1673" s="268">
        <v>0</v>
      </c>
      <c r="AV1673" s="268">
        <v>0.142857142857143</v>
      </c>
      <c r="AW1673" s="268">
        <v>0.0728744939271255</v>
      </c>
      <c r="AX1673" s="224"/>
      <c r="AY1673" s="222"/>
    </row>
    <row r="1674" ht="15" spans="1:73">
      <c r="A1674" s="220"/>
      <c r="B1674" s="224"/>
      <c r="C1674" s="283" t="s">
        <v>1455</v>
      </c>
      <c r="D1674" s="111" t="s">
        <v>25</v>
      </c>
      <c r="E1674" s="111" t="s">
        <v>1456</v>
      </c>
      <c r="F1674" s="290" t="s">
        <v>1715</v>
      </c>
      <c r="G1674" s="290" t="s">
        <v>1715</v>
      </c>
      <c r="H1674" s="290" t="s">
        <v>1715</v>
      </c>
      <c r="I1674" s="290" t="s">
        <v>1715</v>
      </c>
      <c r="J1674" s="259">
        <v>0.9</v>
      </c>
      <c r="K1674" s="260">
        <v>0.25</v>
      </c>
      <c r="L1674" s="260">
        <v>0.285714285714286</v>
      </c>
      <c r="M1674" s="261">
        <v>0.4</v>
      </c>
      <c r="N1674" s="261">
        <v>0.247663551401869</v>
      </c>
      <c r="O1674" s="262">
        <v>0.9</v>
      </c>
      <c r="P1674" s="263">
        <v>0.657894736842105</v>
      </c>
      <c r="Q1674" s="260">
        <v>0.988235294117647</v>
      </c>
      <c r="R1674" s="260">
        <v>0.974489795918367</v>
      </c>
      <c r="S1674" s="260">
        <v>0.912271805273834</v>
      </c>
      <c r="T1674" s="262">
        <v>0.9</v>
      </c>
      <c r="U1674" s="260">
        <v>0.657894736842105</v>
      </c>
      <c r="V1674" s="260">
        <v>0.685294117647059</v>
      </c>
      <c r="W1674" s="260">
        <v>0.406462585034014</v>
      </c>
      <c r="X1674" s="260">
        <v>0.731490872210953</v>
      </c>
      <c r="Y1674" s="262">
        <v>0.92</v>
      </c>
      <c r="Z1674" s="262" t="s">
        <v>33</v>
      </c>
      <c r="AA1674" s="262" t="s">
        <v>33</v>
      </c>
      <c r="AB1674" s="262" t="s">
        <v>33</v>
      </c>
      <c r="AC1674" s="262" t="s">
        <v>33</v>
      </c>
      <c r="AD1674" s="262">
        <v>0.92</v>
      </c>
      <c r="AE1674" s="260" t="s">
        <v>33</v>
      </c>
      <c r="AF1674" s="260">
        <v>0</v>
      </c>
      <c r="AG1674" s="260" t="s">
        <v>33</v>
      </c>
      <c r="AH1674" s="260">
        <v>0.32</v>
      </c>
      <c r="AI1674" s="262">
        <v>0.92</v>
      </c>
      <c r="AJ1674" s="260">
        <v>0.719512195121951</v>
      </c>
      <c r="AK1674" s="260">
        <v>0.78021978021978</v>
      </c>
      <c r="AL1674" s="260">
        <v>0.664418212478921</v>
      </c>
      <c r="AM1674" s="260">
        <v>0.854768629154899</v>
      </c>
      <c r="AN1674" s="259">
        <v>0.99</v>
      </c>
      <c r="AO1674" s="264" t="s">
        <v>33</v>
      </c>
      <c r="AP1674" s="264">
        <v>1</v>
      </c>
      <c r="AQ1674" s="264" t="s">
        <v>33</v>
      </c>
      <c r="AR1674" s="265">
        <v>1</v>
      </c>
      <c r="AS1674" s="286">
        <v>0.110069253262963</v>
      </c>
      <c r="AT1674" s="267">
        <v>0.0408163265306122</v>
      </c>
      <c r="AU1674" s="268">
        <v>0</v>
      </c>
      <c r="AV1674" s="268">
        <v>0.12</v>
      </c>
      <c r="AW1674" s="268">
        <v>0.0839243498817967</v>
      </c>
      <c r="AX1674" s="224"/>
      <c r="AY1674" s="222"/>
    </row>
    <row r="1675" ht="17.25" customHeight="1" spans="1:73">
      <c r="A1675" s="220"/>
      <c r="B1675" s="224"/>
      <c r="C1675" s="313" t="s">
        <v>1716</v>
      </c>
      <c r="D1675" s="314"/>
      <c r="E1675" s="314"/>
      <c r="F1675" s="314"/>
      <c r="G1675" s="314"/>
      <c r="H1675" s="314"/>
      <c r="I1675" s="314"/>
      <c r="J1675" s="315" t="s">
        <v>33</v>
      </c>
      <c r="K1675" s="316">
        <v>0.945118748491688</v>
      </c>
      <c r="L1675" s="316">
        <v>0.933290570878768</v>
      </c>
      <c r="M1675" s="316">
        <v>0.93654495737494</v>
      </c>
      <c r="N1675" s="316">
        <v>0.938019206041958</v>
      </c>
      <c r="O1675" s="315" t="s">
        <v>33</v>
      </c>
      <c r="P1675" s="317">
        <v>0.954073527950455</v>
      </c>
      <c r="Q1675" s="317">
        <v>0.958114953073875</v>
      </c>
      <c r="R1675" s="317">
        <v>0.955325130532795</v>
      </c>
      <c r="S1675" s="316">
        <v>0.952658591637074</v>
      </c>
      <c r="T1675" s="315" t="s">
        <v>33</v>
      </c>
      <c r="U1675" s="317">
        <v>0.89138272902933</v>
      </c>
      <c r="V1675" s="317">
        <v>0.902675363366917</v>
      </c>
      <c r="W1675" s="317">
        <v>0.894318067170826</v>
      </c>
      <c r="X1675" s="318">
        <v>0.893756806211338</v>
      </c>
      <c r="Y1675" s="315" t="s">
        <v>33</v>
      </c>
      <c r="Z1675" s="319">
        <v>0.933268646493739</v>
      </c>
      <c r="AA1675" s="319">
        <v>0.937344943644115</v>
      </c>
      <c r="AB1675" s="319">
        <v>0.929106004734356</v>
      </c>
      <c r="AC1675" s="319">
        <v>0.937274133304758</v>
      </c>
      <c r="AD1675" s="315" t="s">
        <v>33</v>
      </c>
      <c r="AE1675" s="317">
        <v>0.98901277828851</v>
      </c>
      <c r="AF1675" s="317">
        <v>0.972673969917157</v>
      </c>
      <c r="AG1675" s="317">
        <v>0.948379625528141</v>
      </c>
      <c r="AH1675" s="318">
        <v>0.972409518554263</v>
      </c>
      <c r="AI1675" s="315" t="s">
        <v>33</v>
      </c>
      <c r="AJ1675" s="317">
        <v>0.954826329794859</v>
      </c>
      <c r="AK1675" s="317">
        <v>0.952961741590212</v>
      </c>
      <c r="AL1675" s="317">
        <v>0.958472148370531</v>
      </c>
      <c r="AM1675" s="318">
        <v>0.9599294941995</v>
      </c>
      <c r="AN1675" s="315" t="s">
        <v>33</v>
      </c>
      <c r="AO1675" s="318">
        <v>0.995241614829761</v>
      </c>
      <c r="AP1675" s="318">
        <v>0.996109010547043</v>
      </c>
      <c r="AQ1675" s="318">
        <v>0.993502462721814</v>
      </c>
      <c r="AR1675" s="318">
        <v>0.993895107306063</v>
      </c>
      <c r="AS1675" s="315" t="s">
        <v>33</v>
      </c>
      <c r="AT1675" s="318">
        <v>0.0617988804389036</v>
      </c>
      <c r="AU1675" s="318">
        <v>0.0715784739919053</v>
      </c>
      <c r="AV1675" s="318">
        <v>0.0793886414866128</v>
      </c>
      <c r="AW1675" s="318">
        <v>0.0573334431183507</v>
      </c>
      <c r="AX1675" s="224"/>
      <c r="AY1675" s="222"/>
    </row>
    <row r="1676" ht="24" customHeight="1" spans="1:73">
      <c r="A1676" s="220"/>
      <c r="B1676" s="224"/>
      <c r="C1676" s="320"/>
      <c r="D1676" s="320"/>
      <c r="E1676" s="320"/>
      <c r="F1676" s="320"/>
      <c r="G1676" s="320"/>
      <c r="H1676" s="320"/>
      <c r="I1676" s="320"/>
      <c r="J1676" s="321"/>
      <c r="K1676" s="321"/>
      <c r="L1676" s="321"/>
      <c r="M1676" s="321"/>
      <c r="N1676" s="321"/>
      <c r="O1676" s="321"/>
      <c r="P1676" s="321"/>
      <c r="Q1676" s="321"/>
      <c r="R1676" s="321"/>
      <c r="S1676" s="321"/>
      <c r="T1676" s="321"/>
      <c r="U1676" s="322"/>
      <c r="V1676" s="321"/>
      <c r="W1676" s="321"/>
      <c r="X1676" s="321"/>
      <c r="Y1676" s="321"/>
      <c r="Z1676" s="321"/>
      <c r="AA1676" s="321"/>
      <c r="AB1676" s="321"/>
      <c r="AC1676" s="321"/>
      <c r="AD1676" s="321"/>
      <c r="AE1676" s="321"/>
      <c r="AF1676" s="321"/>
      <c r="AG1676" s="321"/>
      <c r="AH1676" s="321"/>
      <c r="AI1676" s="321"/>
      <c r="AJ1676" s="321"/>
      <c r="AK1676" s="321"/>
      <c r="AL1676" s="321"/>
      <c r="AM1676" s="321"/>
      <c r="AN1676" s="321"/>
      <c r="AO1676" s="321"/>
      <c r="AP1676" s="321"/>
      <c r="AQ1676" s="321"/>
      <c r="AR1676" s="321"/>
      <c r="AS1676" s="321"/>
      <c r="AT1676" s="321"/>
      <c r="AU1676" s="321"/>
      <c r="AV1676" s="321"/>
      <c r="AW1676" s="321"/>
      <c r="AX1676" s="224"/>
      <c r="AY1676" s="222"/>
    </row>
    <row r="1677" ht="10.5" customHeight="1" spans="1:73">
      <c r="A1677" s="222" t="s">
        <v>1717</v>
      </c>
      <c r="B1677" s="222"/>
      <c r="C1677" s="323"/>
      <c r="D1677" s="323"/>
      <c r="E1677" s="323"/>
      <c r="F1677" s="323"/>
      <c r="G1677" s="323"/>
      <c r="H1677" s="323"/>
      <c r="I1677" s="324"/>
      <c r="J1677" s="325"/>
      <c r="K1677" s="325"/>
      <c r="L1677" s="325"/>
      <c r="M1677" s="325"/>
      <c r="N1677" s="325"/>
      <c r="O1677" s="325"/>
      <c r="P1677" s="325"/>
      <c r="Q1677" s="325"/>
      <c r="R1677" s="325"/>
      <c r="S1677" s="325"/>
      <c r="T1677" s="325"/>
      <c r="U1677" s="325"/>
      <c r="V1677" s="325"/>
      <c r="W1677" s="325"/>
      <c r="X1677" s="325"/>
      <c r="Y1677" s="325"/>
      <c r="Z1677" s="325"/>
      <c r="AA1677" s="325"/>
      <c r="AB1677" s="325"/>
      <c r="AC1677" s="325"/>
      <c r="AD1677" s="325"/>
      <c r="AE1677" s="325"/>
      <c r="AF1677" s="325"/>
      <c r="AG1677" s="325"/>
      <c r="AH1677" s="325"/>
      <c r="AI1677" s="325"/>
      <c r="AJ1677" s="325"/>
      <c r="AK1677" s="325"/>
      <c r="AL1677" s="325"/>
      <c r="AM1677" s="325"/>
      <c r="AN1677" s="325"/>
      <c r="AO1677" s="325"/>
      <c r="AP1677" s="325"/>
      <c r="AQ1677" s="325"/>
      <c r="AR1677" s="325"/>
      <c r="AS1677" s="326"/>
      <c r="AT1677" s="325"/>
      <c r="AU1677" s="325"/>
      <c r="AV1677" s="325"/>
      <c r="AW1677" s="325"/>
      <c r="AX1677" s="222"/>
      <c r="AY1677" s="222"/>
    </row>
    <row r="1678" ht="409.5" hidden="1" customHeight="1" spans="1:73">
      <c r="C1678" s="327" t="s">
        <v>1718</v>
      </c>
      <c r="D1678" s="328"/>
      <c r="E1678" s="328"/>
      <c r="F1678" s="328"/>
      <c r="G1678" s="328"/>
      <c r="H1678" s="328"/>
      <c r="I1678" s="328"/>
      <c r="J1678" s="328"/>
      <c r="K1678" s="328"/>
      <c r="L1678" s="328"/>
      <c r="M1678" s="328"/>
      <c r="N1678" s="328"/>
      <c r="O1678" s="328"/>
      <c r="P1678" s="328"/>
      <c r="Q1678" s="328"/>
      <c r="R1678" s="328"/>
      <c r="S1678" s="328"/>
      <c r="T1678" s="328"/>
      <c r="U1678" s="328" t="s">
        <v>1719</v>
      </c>
      <c r="V1678" s="328"/>
      <c r="W1678" s="328"/>
      <c r="X1678" s="328"/>
      <c r="Y1678" s="328"/>
      <c r="Z1678" s="328"/>
      <c r="AA1678" s="328"/>
      <c r="AB1678" s="328"/>
      <c r="AC1678" s="328"/>
      <c r="AD1678" s="328"/>
      <c r="AE1678" s="328"/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BE1678" s="329" t="s">
        <v>1720</v>
      </c>
      <c r="BF1678" s="330"/>
      <c r="BG1678" s="330"/>
      <c r="BH1678" s="330"/>
      <c r="BI1678" s="330"/>
      <c r="BJ1678" s="330"/>
      <c r="BK1678" s="330"/>
      <c r="BL1678" s="330"/>
      <c r="BM1678" s="330"/>
      <c r="BN1678" s="330"/>
      <c r="BO1678" s="330"/>
      <c r="BP1678" s="330"/>
      <c r="BQ1678" s="330"/>
      <c r="BR1678" s="330"/>
      <c r="BS1678" s="330"/>
      <c r="BT1678" s="330"/>
      <c r="BU1678" s="331"/>
    </row>
    <row r="1679" ht="327" hidden="1" customHeight="1" spans="1:73">
      <c r="C1679" s="327"/>
      <c r="D1679" s="328"/>
      <c r="E1679" s="328"/>
      <c r="F1679" s="328"/>
      <c r="G1679" s="328"/>
      <c r="H1679" s="328"/>
      <c r="I1679" s="328"/>
      <c r="J1679" s="328"/>
      <c r="K1679" s="328"/>
      <c r="L1679" s="328"/>
      <c r="M1679" s="328"/>
      <c r="N1679" s="328"/>
      <c r="O1679" s="328"/>
      <c r="P1679" s="328"/>
      <c r="Q1679" s="328"/>
      <c r="R1679" s="328"/>
      <c r="S1679" s="328"/>
      <c r="T1679" s="328"/>
      <c r="U1679" s="328"/>
      <c r="V1679" s="328"/>
      <c r="W1679" s="328"/>
      <c r="X1679" s="328"/>
      <c r="Y1679" s="328"/>
      <c r="Z1679" s="328"/>
      <c r="AA1679" s="328"/>
      <c r="AB1679" s="328"/>
      <c r="AC1679" s="328"/>
      <c r="AD1679" s="328"/>
      <c r="AE1679" s="328"/>
      <c r="AF1679" s="328"/>
      <c r="AG1679" s="328"/>
      <c r="AH1679" s="328"/>
      <c r="AI1679" s="328"/>
      <c r="AJ1679" s="328"/>
      <c r="AK1679" s="328"/>
      <c r="AL1679" s="328"/>
      <c r="AM1679" s="328"/>
      <c r="AN1679" s="328"/>
      <c r="AO1679" s="328"/>
      <c r="AP1679" s="328"/>
      <c r="AQ1679" s="328"/>
      <c r="AR1679" s="328"/>
      <c r="AS1679" s="328"/>
      <c r="AT1679" s="328"/>
      <c r="AU1679" s="328"/>
      <c r="AV1679" s="328"/>
      <c r="AW1679" s="328"/>
      <c r="AX1679" s="328"/>
      <c r="BE1679" s="332"/>
      <c r="BF1679" s="333"/>
      <c r="BG1679" s="333"/>
      <c r="BH1679" s="333"/>
      <c r="BI1679" s="333"/>
      <c r="BJ1679" s="333"/>
      <c r="BK1679" s="333"/>
      <c r="BL1679" s="333"/>
      <c r="BM1679" s="333"/>
      <c r="BN1679" s="333"/>
      <c r="BO1679" s="333"/>
      <c r="BP1679" s="333"/>
      <c r="BQ1679" s="333"/>
      <c r="BR1679" s="333"/>
      <c r="BS1679" s="333"/>
      <c r="BT1679" s="333"/>
      <c r="BU1679" s="334"/>
    </row>
  </sheetData>
  <autoFilter xmlns:etc="http://www.wps.cn/officeDocument/2017/etCustomData" ref="C8:AW1675" etc:filterBottomFollowUsedRange="0">
    <extLst/>
  </autoFilter>
  <mergeCells count="25">
    <mergeCell ref="C4:S4"/>
    <mergeCell ref="U4:AW4"/>
    <mergeCell ref="J6:X6"/>
    <mergeCell ref="Y6:AC6"/>
    <mergeCell ref="AD6:AM6"/>
    <mergeCell ref="AN6:AW6"/>
    <mergeCell ref="J7:N7"/>
    <mergeCell ref="O7:S7"/>
    <mergeCell ref="T7:X7"/>
    <mergeCell ref="Y7:AC7"/>
    <mergeCell ref="AD7:AH7"/>
    <mergeCell ref="AI7:AM7"/>
    <mergeCell ref="AN7:AR7"/>
    <mergeCell ref="AS7:AW7"/>
    <mergeCell ref="C1675:I1675"/>
    <mergeCell ref="C6:C8"/>
    <mergeCell ref="D6:D8"/>
    <mergeCell ref="E6:E8"/>
    <mergeCell ref="F6:F8"/>
    <mergeCell ref="G6:G8"/>
    <mergeCell ref="I6:I8"/>
    <mergeCell ref="B1:AX2"/>
    <mergeCell ref="C1678:S1679"/>
    <mergeCell ref="U1678:AX1679"/>
    <mergeCell ref="BE1678:BU1679"/>
  </mergeCells>
  <conditionalFormatting sqref="F367">
    <cfRule type="duplicateValues" dxfId="0" priority="167"/>
  </conditionalFormatting>
  <conditionalFormatting sqref="G367">
    <cfRule type="duplicateValues" dxfId="0" priority="137"/>
  </conditionalFormatting>
  <conditionalFormatting sqref="H367">
    <cfRule type="duplicateValues" dxfId="0" priority="107"/>
  </conditionalFormatting>
  <conditionalFormatting sqref="I367">
    <cfRule type="duplicateValues" dxfId="0" priority="77"/>
  </conditionalFormatting>
  <conditionalFormatting sqref="F397">
    <cfRule type="duplicateValues" dxfId="0" priority="164"/>
  </conditionalFormatting>
  <conditionalFormatting sqref="G397">
    <cfRule type="duplicateValues" dxfId="0" priority="134"/>
  </conditionalFormatting>
  <conditionalFormatting sqref="H397">
    <cfRule type="duplicateValues" dxfId="0" priority="104"/>
  </conditionalFormatting>
  <conditionalFormatting sqref="I397">
    <cfRule type="duplicateValues" dxfId="0" priority="74"/>
  </conditionalFormatting>
  <conditionalFormatting sqref="F456">
    <cfRule type="duplicateValues" dxfId="0" priority="162"/>
  </conditionalFormatting>
  <conditionalFormatting sqref="G456">
    <cfRule type="duplicateValues" dxfId="0" priority="132"/>
  </conditionalFormatting>
  <conditionalFormatting sqref="H456">
    <cfRule type="duplicateValues" dxfId="0" priority="102"/>
  </conditionalFormatting>
  <conditionalFormatting sqref="I456">
    <cfRule type="duplicateValues" dxfId="0" priority="72"/>
  </conditionalFormatting>
  <conditionalFormatting sqref="F468">
    <cfRule type="duplicateValues" dxfId="0" priority="161"/>
  </conditionalFormatting>
  <conditionalFormatting sqref="G468">
    <cfRule type="duplicateValues" dxfId="0" priority="131"/>
  </conditionalFormatting>
  <conditionalFormatting sqref="H468">
    <cfRule type="duplicateValues" dxfId="0" priority="101"/>
  </conditionalFormatting>
  <conditionalFormatting sqref="I468">
    <cfRule type="duplicateValues" dxfId="0" priority="71"/>
  </conditionalFormatting>
  <conditionalFormatting sqref="F481">
    <cfRule type="duplicateValues" dxfId="0" priority="157"/>
  </conditionalFormatting>
  <conditionalFormatting sqref="G481">
    <cfRule type="duplicateValues" dxfId="0" priority="127"/>
  </conditionalFormatting>
  <conditionalFormatting sqref="H481">
    <cfRule type="duplicateValues" dxfId="0" priority="97"/>
  </conditionalFormatting>
  <conditionalFormatting sqref="I481">
    <cfRule type="duplicateValues" dxfId="0" priority="67"/>
  </conditionalFormatting>
  <conditionalFormatting sqref="F501">
    <cfRule type="duplicateValues" dxfId="0" priority="155"/>
  </conditionalFormatting>
  <conditionalFormatting sqref="G501">
    <cfRule type="duplicateValues" dxfId="0" priority="125"/>
  </conditionalFormatting>
  <conditionalFormatting sqref="H501">
    <cfRule type="duplicateValues" dxfId="0" priority="95"/>
  </conditionalFormatting>
  <conditionalFormatting sqref="I501">
    <cfRule type="duplicateValues" dxfId="0" priority="65"/>
  </conditionalFormatting>
  <conditionalFormatting sqref="F544">
    <cfRule type="duplicateValues" dxfId="0" priority="151"/>
  </conditionalFormatting>
  <conditionalFormatting sqref="G544">
    <cfRule type="duplicateValues" dxfId="0" priority="121"/>
  </conditionalFormatting>
  <conditionalFormatting sqref="H544">
    <cfRule type="duplicateValues" dxfId="0" priority="91"/>
  </conditionalFormatting>
  <conditionalFormatting sqref="I544">
    <cfRule type="duplicateValues" dxfId="0" priority="61"/>
  </conditionalFormatting>
  <conditionalFormatting sqref="F547">
    <cfRule type="duplicateValues" dxfId="0" priority="149"/>
  </conditionalFormatting>
  <conditionalFormatting sqref="G547">
    <cfRule type="duplicateValues" dxfId="0" priority="119"/>
  </conditionalFormatting>
  <conditionalFormatting sqref="H547">
    <cfRule type="duplicateValues" dxfId="0" priority="89"/>
  </conditionalFormatting>
  <conditionalFormatting sqref="I547">
    <cfRule type="duplicateValues" dxfId="0" priority="59"/>
  </conditionalFormatting>
  <conditionalFormatting sqref="F591">
    <cfRule type="duplicateValues" dxfId="0" priority="147"/>
  </conditionalFormatting>
  <conditionalFormatting sqref="G591">
    <cfRule type="duplicateValues" dxfId="0" priority="117"/>
  </conditionalFormatting>
  <conditionalFormatting sqref="H591">
    <cfRule type="duplicateValues" dxfId="0" priority="87"/>
  </conditionalFormatting>
  <conditionalFormatting sqref="I591">
    <cfRule type="duplicateValues" dxfId="0" priority="57"/>
  </conditionalFormatting>
  <conditionalFormatting sqref="F617">
    <cfRule type="duplicateValues" dxfId="0" priority="144"/>
  </conditionalFormatting>
  <conditionalFormatting sqref="G617">
    <cfRule type="duplicateValues" dxfId="0" priority="114"/>
  </conditionalFormatting>
  <conditionalFormatting sqref="H617">
    <cfRule type="duplicateValues" dxfId="0" priority="84"/>
  </conditionalFormatting>
  <conditionalFormatting sqref="I617">
    <cfRule type="duplicateValues" dxfId="0" priority="54"/>
  </conditionalFormatting>
  <conditionalFormatting sqref="F618">
    <cfRule type="duplicateValues" dxfId="0" priority="143"/>
  </conditionalFormatting>
  <conditionalFormatting sqref="G618">
    <cfRule type="duplicateValues" dxfId="0" priority="113"/>
  </conditionalFormatting>
  <conditionalFormatting sqref="H618">
    <cfRule type="duplicateValues" dxfId="0" priority="83"/>
  </conditionalFormatting>
  <conditionalFormatting sqref="I618">
    <cfRule type="duplicateValues" dxfId="0" priority="53"/>
  </conditionalFormatting>
  <conditionalFormatting sqref="F632">
    <cfRule type="duplicateValues" dxfId="0" priority="141"/>
  </conditionalFormatting>
  <conditionalFormatting sqref="G632">
    <cfRule type="duplicateValues" dxfId="0" priority="111"/>
  </conditionalFormatting>
  <conditionalFormatting sqref="H632">
    <cfRule type="duplicateValues" dxfId="0" priority="81"/>
  </conditionalFormatting>
  <conditionalFormatting sqref="I632">
    <cfRule type="duplicateValues" dxfId="0" priority="51"/>
  </conditionalFormatting>
  <conditionalFormatting sqref="F634">
    <cfRule type="duplicateValues" dxfId="0" priority="140"/>
  </conditionalFormatting>
  <conditionalFormatting sqref="G634">
    <cfRule type="duplicateValues" dxfId="0" priority="110"/>
  </conditionalFormatting>
  <conditionalFormatting sqref="H634">
    <cfRule type="duplicateValues" dxfId="0" priority="80"/>
  </conditionalFormatting>
  <conditionalFormatting sqref="I634">
    <cfRule type="duplicateValues" dxfId="0" priority="50"/>
  </conditionalFormatting>
  <conditionalFormatting sqref="F636">
    <cfRule type="duplicateValues" dxfId="0" priority="139"/>
  </conditionalFormatting>
  <conditionalFormatting sqref="G636">
    <cfRule type="duplicateValues" dxfId="0" priority="109"/>
  </conditionalFormatting>
  <conditionalFormatting sqref="H636">
    <cfRule type="duplicateValues" dxfId="0" priority="79"/>
  </conditionalFormatting>
  <conditionalFormatting sqref="I636">
    <cfRule type="duplicateValues" dxfId="0" priority="49"/>
  </conditionalFormatting>
  <conditionalFormatting sqref="J1677:AR1677">
    <cfRule type="cellIs" dxfId="1" priority="169" operator="greaterThan">
      <formula>0.97</formula>
    </cfRule>
  </conditionalFormatting>
  <conditionalFormatting sqref="F363:F367">
    <cfRule type="duplicateValues" dxfId="0" priority="165"/>
  </conditionalFormatting>
  <conditionalFormatting sqref="F365:F367">
    <cfRule type="duplicateValues" dxfId="0" priority="166"/>
  </conditionalFormatting>
  <conditionalFormatting sqref="F375:F379">
    <cfRule type="duplicateValues" dxfId="0" priority="168"/>
  </conditionalFormatting>
  <conditionalFormatting sqref="F465:F467">
    <cfRule type="duplicateValues" dxfId="0" priority="163"/>
  </conditionalFormatting>
  <conditionalFormatting sqref="F475:F476">
    <cfRule type="duplicateValues" dxfId="0" priority="160"/>
  </conditionalFormatting>
  <conditionalFormatting sqref="F477:F478">
    <cfRule type="duplicateValues" dxfId="0" priority="159"/>
  </conditionalFormatting>
  <conditionalFormatting sqref="F479:F480">
    <cfRule type="duplicateValues" dxfId="0" priority="158"/>
  </conditionalFormatting>
  <conditionalFormatting sqref="F510:F514">
    <cfRule type="duplicateValues" dxfId="0" priority="153"/>
  </conditionalFormatting>
  <conditionalFormatting sqref="F513:F514">
    <cfRule type="duplicateValues" dxfId="0" priority="154"/>
  </conditionalFormatting>
  <conditionalFormatting sqref="F532:F533">
    <cfRule type="duplicateValues" dxfId="0" priority="152"/>
  </conditionalFormatting>
  <conditionalFormatting sqref="F545:F546">
    <cfRule type="duplicateValues" dxfId="0" priority="150"/>
  </conditionalFormatting>
  <conditionalFormatting sqref="F580:F582">
    <cfRule type="duplicateValues" dxfId="0" priority="148"/>
  </conditionalFormatting>
  <conditionalFormatting sqref="F593:F596">
    <cfRule type="duplicateValues" dxfId="0" priority="146"/>
  </conditionalFormatting>
  <conditionalFormatting sqref="F597:F604">
    <cfRule type="duplicateValues" dxfId="0" priority="156"/>
  </conditionalFormatting>
  <conditionalFormatting sqref="F597:F600">
    <cfRule type="duplicateValues" dxfId="0" priority="145"/>
  </conditionalFormatting>
  <conditionalFormatting sqref="F619:F620">
    <cfRule type="duplicateValues" dxfId="0" priority="142"/>
  </conditionalFormatting>
  <conditionalFormatting sqref="F637:F892">
    <cfRule type="duplicateValues" dxfId="0" priority="46"/>
  </conditionalFormatting>
  <conditionalFormatting sqref="G363:G367">
    <cfRule type="duplicateValues" dxfId="0" priority="135"/>
  </conditionalFormatting>
  <conditionalFormatting sqref="G365:G367">
    <cfRule type="duplicateValues" dxfId="0" priority="136"/>
  </conditionalFormatting>
  <conditionalFormatting sqref="G375:G379">
    <cfRule type="duplicateValues" dxfId="0" priority="138"/>
  </conditionalFormatting>
  <conditionalFormatting sqref="G465:G467">
    <cfRule type="duplicateValues" dxfId="0" priority="133"/>
  </conditionalFormatting>
  <conditionalFormatting sqref="G475:G476">
    <cfRule type="duplicateValues" dxfId="0" priority="130"/>
  </conditionalFormatting>
  <conditionalFormatting sqref="G477:G478">
    <cfRule type="duplicateValues" dxfId="0" priority="129"/>
  </conditionalFormatting>
  <conditionalFormatting sqref="G479:G480">
    <cfRule type="duplicateValues" dxfId="0" priority="128"/>
  </conditionalFormatting>
  <conditionalFormatting sqref="G510:G514">
    <cfRule type="duplicateValues" dxfId="0" priority="123"/>
  </conditionalFormatting>
  <conditionalFormatting sqref="G513:G514">
    <cfRule type="duplicateValues" dxfId="0" priority="124"/>
  </conditionalFormatting>
  <conditionalFormatting sqref="G532:G533">
    <cfRule type="duplicateValues" dxfId="0" priority="122"/>
  </conditionalFormatting>
  <conditionalFormatting sqref="G545:G546">
    <cfRule type="duplicateValues" dxfId="0" priority="120"/>
  </conditionalFormatting>
  <conditionalFormatting sqref="G580:G582">
    <cfRule type="duplicateValues" dxfId="0" priority="118"/>
  </conditionalFormatting>
  <conditionalFormatting sqref="G593:G596">
    <cfRule type="duplicateValues" dxfId="0" priority="116"/>
  </conditionalFormatting>
  <conditionalFormatting sqref="G597:G604">
    <cfRule type="duplicateValues" dxfId="0" priority="126"/>
  </conditionalFormatting>
  <conditionalFormatting sqref="G597:G600">
    <cfRule type="duplicateValues" dxfId="0" priority="115"/>
  </conditionalFormatting>
  <conditionalFormatting sqref="G619:G620">
    <cfRule type="duplicateValues" dxfId="0" priority="112"/>
  </conditionalFormatting>
  <conditionalFormatting sqref="G637:G892">
    <cfRule type="duplicateValues" dxfId="0" priority="45"/>
  </conditionalFormatting>
  <conditionalFormatting sqref="H363:H367">
    <cfRule type="duplicateValues" dxfId="0" priority="105"/>
  </conditionalFormatting>
  <conditionalFormatting sqref="H365:H367">
    <cfRule type="duplicateValues" dxfId="0" priority="106"/>
  </conditionalFormatting>
  <conditionalFormatting sqref="H375:H379">
    <cfRule type="duplicateValues" dxfId="0" priority="108"/>
  </conditionalFormatting>
  <conditionalFormatting sqref="H465:H467">
    <cfRule type="duplicateValues" dxfId="0" priority="103"/>
  </conditionalFormatting>
  <conditionalFormatting sqref="H475:H476">
    <cfRule type="duplicateValues" dxfId="0" priority="100"/>
  </conditionalFormatting>
  <conditionalFormatting sqref="H477:H478">
    <cfRule type="duplicateValues" dxfId="0" priority="99"/>
  </conditionalFormatting>
  <conditionalFormatting sqref="H479:H480">
    <cfRule type="duplicateValues" dxfId="0" priority="98"/>
  </conditionalFormatting>
  <conditionalFormatting sqref="H510:H514">
    <cfRule type="duplicateValues" dxfId="0" priority="93"/>
  </conditionalFormatting>
  <conditionalFormatting sqref="H513:H514">
    <cfRule type="duplicateValues" dxfId="0" priority="94"/>
  </conditionalFormatting>
  <conditionalFormatting sqref="H532:H533">
    <cfRule type="duplicateValues" dxfId="0" priority="92"/>
  </conditionalFormatting>
  <conditionalFormatting sqref="H545:H546">
    <cfRule type="duplicateValues" dxfId="0" priority="90"/>
  </conditionalFormatting>
  <conditionalFormatting sqref="H580:H582">
    <cfRule type="duplicateValues" dxfId="0" priority="88"/>
  </conditionalFormatting>
  <conditionalFormatting sqref="H593:H596">
    <cfRule type="duplicateValues" dxfId="0" priority="86"/>
  </conditionalFormatting>
  <conditionalFormatting sqref="H597:H604">
    <cfRule type="duplicateValues" dxfId="0" priority="96"/>
  </conditionalFormatting>
  <conditionalFormatting sqref="H597:H600">
    <cfRule type="duplicateValues" dxfId="0" priority="85"/>
  </conditionalFormatting>
  <conditionalFormatting sqref="H619:H620">
    <cfRule type="duplicateValues" dxfId="0" priority="82"/>
  </conditionalFormatting>
  <conditionalFormatting sqref="H637:H892">
    <cfRule type="duplicateValues" dxfId="0" priority="44"/>
  </conditionalFormatting>
  <conditionalFormatting sqref="I363:I367">
    <cfRule type="duplicateValues" dxfId="0" priority="75"/>
  </conditionalFormatting>
  <conditionalFormatting sqref="I365:I367">
    <cfRule type="duplicateValues" dxfId="0" priority="76"/>
  </conditionalFormatting>
  <conditionalFormatting sqref="I375:I379">
    <cfRule type="duplicateValues" dxfId="0" priority="78"/>
  </conditionalFormatting>
  <conditionalFormatting sqref="I465:I467">
    <cfRule type="duplicateValues" dxfId="0" priority="73"/>
  </conditionalFormatting>
  <conditionalFormatting sqref="I475:I476">
    <cfRule type="duplicateValues" dxfId="0" priority="70"/>
  </conditionalFormatting>
  <conditionalFormatting sqref="I477:I478">
    <cfRule type="duplicateValues" dxfId="0" priority="69"/>
  </conditionalFormatting>
  <conditionalFormatting sqref="I479:I480">
    <cfRule type="duplicateValues" dxfId="0" priority="68"/>
  </conditionalFormatting>
  <conditionalFormatting sqref="I510:I514">
    <cfRule type="duplicateValues" dxfId="0" priority="63"/>
  </conditionalFormatting>
  <conditionalFormatting sqref="I513:I514">
    <cfRule type="duplicateValues" dxfId="0" priority="64"/>
  </conditionalFormatting>
  <conditionalFormatting sqref="I532:I533">
    <cfRule type="duplicateValues" dxfId="0" priority="62"/>
  </conditionalFormatting>
  <conditionalFormatting sqref="I545:I546">
    <cfRule type="duplicateValues" dxfId="0" priority="60"/>
  </conditionalFormatting>
  <conditionalFormatting sqref="I580:I582">
    <cfRule type="duplicateValues" dxfId="0" priority="58"/>
  </conditionalFormatting>
  <conditionalFormatting sqref="I593:I596">
    <cfRule type="duplicateValues" dxfId="0" priority="56"/>
  </conditionalFormatting>
  <conditionalFormatting sqref="I597:I604">
    <cfRule type="duplicateValues" dxfId="0" priority="66"/>
  </conditionalFormatting>
  <conditionalFormatting sqref="I597:I600">
    <cfRule type="duplicateValues" dxfId="0" priority="55"/>
  </conditionalFormatting>
  <conditionalFormatting sqref="I619:I620">
    <cfRule type="duplicateValues" dxfId="0" priority="52"/>
  </conditionalFormatting>
  <conditionalFormatting sqref="I637:I892">
    <cfRule type="duplicateValues" dxfId="0" priority="43"/>
  </conditionalFormatting>
  <conditionalFormatting sqref="J79:J186">
    <cfRule type="cellIs" dxfId="1" priority="41" operator="greaterThan">
      <formula>0.97</formula>
    </cfRule>
  </conditionalFormatting>
  <conditionalFormatting sqref="J187:J234">
    <cfRule type="cellIs" dxfId="1" priority="40" operator="greaterThan">
      <formula>0.97</formula>
    </cfRule>
  </conditionalFormatting>
  <conditionalFormatting sqref="J235:J322">
    <cfRule type="cellIs" dxfId="1" priority="39" operator="greaterThan">
      <formula>0.97</formula>
    </cfRule>
  </conditionalFormatting>
  <conditionalFormatting sqref="J323:J345">
    <cfRule type="cellIs" dxfId="1" priority="35" operator="greaterThan">
      <formula>0.96</formula>
    </cfRule>
    <cfRule type="cellIs" dxfId="1" priority="36" operator="greaterThan">
      <formula>0.97</formula>
    </cfRule>
  </conditionalFormatting>
  <conditionalFormatting sqref="J346:J636">
    <cfRule type="cellIs" dxfId="1" priority="48" operator="greaterThan">
      <formula>0.97</formula>
    </cfRule>
  </conditionalFormatting>
  <conditionalFormatting sqref="J637:J892">
    <cfRule type="cellIs" dxfId="1" priority="42" operator="greaterThan">
      <formula>0.97</formula>
    </cfRule>
  </conditionalFormatting>
  <conditionalFormatting sqref="J893:J1048">
    <cfRule type="cellIs" dxfId="1" priority="47" operator="greaterThan">
      <formula>0.97</formula>
    </cfRule>
  </conditionalFormatting>
  <conditionalFormatting sqref="J1049:J1415">
    <cfRule type="cellIs" dxfId="1" priority="38" operator="greaterThan">
      <formula>0.97</formula>
    </cfRule>
  </conditionalFormatting>
  <conditionalFormatting sqref="J1416:J1674">
    <cfRule type="cellIs" dxfId="1" priority="37" operator="greaterThan">
      <formula>0.97</formula>
    </cfRule>
  </conditionalFormatting>
  <conditionalFormatting sqref="O79:O1674">
    <cfRule type="cellIs" dxfId="1" priority="33" operator="greaterThan">
      <formula>0.96</formula>
    </cfRule>
    <cfRule type="cellIs" dxfId="1" priority="34" operator="greaterThan">
      <formula>0.97</formula>
    </cfRule>
  </conditionalFormatting>
  <conditionalFormatting sqref="Y9:Y1674">
    <cfRule type="cellIs" dxfId="1" priority="1" operator="greaterThan">
      <formula>0.96</formula>
    </cfRule>
    <cfRule type="cellIs" dxfId="1" priority="2" operator="greaterThan">
      <formula>0.97</formula>
    </cfRule>
  </conditionalFormatting>
  <conditionalFormatting sqref="AD9:AD78">
    <cfRule type="cellIs" dxfId="1" priority="31" operator="greaterThan">
      <formula>0.96</formula>
    </cfRule>
    <cfRule type="cellIs" dxfId="1" priority="32" operator="greaterThan">
      <formula>0.97</formula>
    </cfRule>
  </conditionalFormatting>
  <conditionalFormatting sqref="AD79:AD322">
    <cfRule type="cellIs" dxfId="1" priority="29" operator="greaterThan">
      <formula>0.96</formula>
    </cfRule>
    <cfRule type="cellIs" dxfId="1" priority="30" operator="greaterThan">
      <formula>0.97</formula>
    </cfRule>
  </conditionalFormatting>
  <conditionalFormatting sqref="AD323:AD345">
    <cfRule type="cellIs" dxfId="1" priority="13" operator="greaterThan">
      <formula>0.96</formula>
    </cfRule>
    <cfRule type="cellIs" dxfId="1" priority="14" operator="greaterThan">
      <formula>0.97</formula>
    </cfRule>
  </conditionalFormatting>
  <conditionalFormatting sqref="AD346:AD636">
    <cfRule type="cellIs" dxfId="1" priority="27" operator="greaterThan">
      <formula>0.96</formula>
    </cfRule>
    <cfRule type="cellIs" dxfId="1" priority="28" operator="greaterThan">
      <formula>0.97</formula>
    </cfRule>
  </conditionalFormatting>
  <conditionalFormatting sqref="AD637:AD892">
    <cfRule type="cellIs" dxfId="1" priority="25" operator="greaterThan">
      <formula>0.96</formula>
    </cfRule>
    <cfRule type="cellIs" dxfId="1" priority="26" operator="greaterThan">
      <formula>0.97</formula>
    </cfRule>
  </conditionalFormatting>
  <conditionalFormatting sqref="AD893:AD1048">
    <cfRule type="cellIs" dxfId="1" priority="23" operator="greaterThan">
      <formula>0.96</formula>
    </cfRule>
    <cfRule type="cellIs" dxfId="1" priority="24" operator="greaterThan">
      <formula>0.97</formula>
    </cfRule>
  </conditionalFormatting>
  <conditionalFormatting sqref="AD1049:AD1415">
    <cfRule type="cellIs" dxfId="1" priority="21" operator="greaterThan">
      <formula>0.96</formula>
    </cfRule>
    <cfRule type="cellIs" dxfId="1" priority="22" operator="greaterThan">
      <formula>0.97</formula>
    </cfRule>
  </conditionalFormatting>
  <conditionalFormatting sqref="AD1416:AD1674">
    <cfRule type="cellIs" dxfId="1" priority="19" operator="greaterThan">
      <formula>0.96</formula>
    </cfRule>
    <cfRule type="cellIs" dxfId="1" priority="20" operator="greaterThan">
      <formula>0.97</formula>
    </cfRule>
  </conditionalFormatting>
  <conditionalFormatting sqref="AI9:AI322">
    <cfRule type="cellIs" dxfId="1" priority="17" operator="greaterThan">
      <formula>0.96</formula>
    </cfRule>
    <cfRule type="cellIs" dxfId="1" priority="18" operator="greaterThan">
      <formula>0.97</formula>
    </cfRule>
  </conditionalFormatting>
  <conditionalFormatting sqref="AI323:AI345">
    <cfRule type="cellIs" dxfId="1" priority="15" operator="greaterThan">
      <formula>0.96</formula>
    </cfRule>
    <cfRule type="cellIs" dxfId="1" priority="16" operator="greaterThan">
      <formula>0.97</formula>
    </cfRule>
  </conditionalFormatting>
  <conditionalFormatting sqref="K9:N1674">
    <cfRule type="cellIs" dxfId="2" priority="11" operator="lessThan">
      <formula>0.9</formula>
    </cfRule>
    <cfRule type="cellIs" dxfId="1" priority="12" operator="greaterThan">
      <formula>0.9</formula>
    </cfRule>
  </conditionalFormatting>
  <conditionalFormatting sqref="P9:S1674">
    <cfRule type="cellIs" dxfId="2" priority="9" operator="lessThan">
      <formula>0.9</formula>
    </cfRule>
    <cfRule type="cellIs" dxfId="1" priority="10" operator="greaterThan">
      <formula>0.9</formula>
    </cfRule>
  </conditionalFormatting>
  <conditionalFormatting sqref="AE9:AH1674">
    <cfRule type="cellIs" dxfId="2" priority="7" operator="lessThan">
      <formula>0.92</formula>
    </cfRule>
    <cfRule type="cellIs" dxfId="1" priority="8" operator="greaterThan">
      <formula>0.92</formula>
    </cfRule>
  </conditionalFormatting>
  <conditionalFormatting sqref="AJ9:AM1674">
    <cfRule type="cellIs" dxfId="2" priority="5" operator="lessThan">
      <formula>0.92</formula>
    </cfRule>
    <cfRule type="cellIs" dxfId="1" priority="6" operator="greaterThan">
      <formula>0.92</formula>
    </cfRule>
  </conditionalFormatting>
  <conditionalFormatting sqref="AO9:AR1674">
    <cfRule type="cellIs" dxfId="2" priority="3" operator="lessThan">
      <formula>0.99</formula>
    </cfRule>
    <cfRule type="cellIs" dxfId="1" priority="4" operator="greaterThan">
      <formula>0.99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L1711"/>
  <sheetViews>
    <sheetView zoomScale="70" zoomScaleNormal="70" zoomScaleSheetLayoutView="50" topLeftCell="B1" workbookViewId="0">
      <pane ySplit="4" topLeftCell="A5" activePane="bottomLeft" state="frozen"/>
      <selection/>
      <selection pane="bottomLeft" activeCell="AF11" sqref="AF11"/>
    </sheetView>
  </sheetViews>
  <sheetFormatPr defaultColWidth="9.81904761904762" defaultRowHeight="16.5"/>
  <cols>
    <col min="1" max="1" width="21.5428571428571" style="87" customWidth="1"/>
    <col min="2" max="2" width="37" style="110" customWidth="1"/>
    <col min="3" max="3" width="30" style="110" customWidth="1"/>
    <col min="4" max="4" width="12.2761904761905" style="111" customWidth="1"/>
    <col min="5" max="5" width="10.5428571428571" style="111" customWidth="1"/>
    <col min="6" max="6" width="14.5333333333333" style="111" hidden="1" customWidth="1"/>
    <col min="7" max="7" width="14.7047619047619" style="111" hidden="1" customWidth="1"/>
    <col min="8" max="8" width="16.0285714285714" style="111" hidden="1" customWidth="1"/>
    <col min="9" max="9" width="15.5238095238095" style="111" hidden="1" customWidth="1"/>
    <col min="10" max="10" width="9.81904761904762" style="111" hidden="1" customWidth="1"/>
    <col min="11" max="13" width="10.5428571428571" style="110" customWidth="1"/>
    <col min="14" max="14" width="14.2190476190476" style="111" hidden="1" customWidth="1"/>
    <col min="15" max="15" width="24.3428571428571" style="111" hidden="1" customWidth="1"/>
    <col min="16" max="16" width="18.9142857142857" style="111" customWidth="1"/>
    <col min="17" max="18" width="14.2857142857143" style="111" hidden="1" customWidth="1"/>
    <col min="19" max="19" width="14.2857142857143" style="111" customWidth="1"/>
    <col min="20" max="20" width="10.4571428571429" style="111" customWidth="1"/>
    <col min="21" max="22" width="9.90476190476191" style="111" customWidth="1"/>
    <col min="23" max="23" width="13.2952380952381" style="110" customWidth="1"/>
    <col min="24" max="24" width="17.152380952381" style="110" hidden="1" customWidth="1"/>
    <col min="25" max="27" width="16.8857142857143" style="110" hidden="1" customWidth="1"/>
    <col min="28" max="28" width="16.8857142857143" style="110" customWidth="1"/>
    <col min="29" max="29" width="16.5619047619048" style="110" customWidth="1"/>
    <col min="30" max="30" width="13.2952380952381" style="110" customWidth="1"/>
    <col min="31" max="31" width="9.81904761904762" style="112" customWidth="1"/>
    <col min="32" max="32" width="11.4571428571429" style="113" customWidth="1"/>
    <col min="33" max="33" width="27.9238095238095" style="112" customWidth="1"/>
    <col min="34" max="34" width="9.81904761904762" style="112"/>
    <col min="35" max="35" width="9.81904761904762" style="87"/>
    <col min="36" max="36" width="11.4571428571429" style="87"/>
    <col min="37" max="37" width="11.3142857142857" style="87"/>
    <col min="38" max="16384" width="9.81904761904762" style="87"/>
  </cols>
  <sheetData>
    <row r="1" ht="54" customHeight="1" spans="1:38">
      <c r="A1" s="168" t="str">
        <f>CONCATENATE("网管-打卡准点率报表爪哇-巴厘",TEXT($T$3,"MM月DD日"),"
NM-Persentase Absensi Tepat Waktu Sprinter Agent Jawa-Bali ",TEXT($T$3,"DD MMM YYYY"))</f>
        <v>网管-打卡准点率报表爪哇-巴厘09月23日
NM-Persentase Absensi Tepat Waktu Sprinter Agent Jawa-Bali 23 Sep 2026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9"/>
      <c r="AG1" s="196"/>
      <c r="AH1" s="196"/>
    </row>
    <row r="2" ht="67" customHeight="1" spans="1:38">
      <c r="A2" s="118" t="s">
        <v>5</v>
      </c>
      <c r="B2" s="121" t="s">
        <v>1721</v>
      </c>
      <c r="C2" s="118" t="s">
        <v>1722</v>
      </c>
      <c r="D2" s="120" t="s">
        <v>1723</v>
      </c>
      <c r="E2" s="120" t="s">
        <v>1724</v>
      </c>
      <c r="F2" s="122" t="str">
        <f>"总人数"&amp;CHAR(10)&amp;"Total Orang"&amp;CHAR(10)&amp;TEXT($U$3,"dd/mm/yyyy")</f>
        <v>总人数
Total Orang
22/09/2026</v>
      </c>
      <c r="G2" s="122" t="str">
        <f>"打卡人数"&amp;CHAR(10)&amp;"Jumlah yang Absensi"&amp;CHAR(10)&amp;TEXT($U$3,"dd/mm/yyyy")</f>
        <v>打卡人数
Jumlah yang Absensi
22/09/2026</v>
      </c>
      <c r="H2" s="122" t="str">
        <f>"总人数"&amp;CHAR(10)&amp;"Total Orang"&amp;CHAR(10)&amp;TEXT($V$3,"dd/mm/yyyy")</f>
        <v>总人数
Total Orang
21/09/2026</v>
      </c>
      <c r="I2" s="122" t="str">
        <f>"打卡人数"&amp;CHAR(10)&amp;"Jumlah yang Absensi"&amp;CHAR(10)&amp;TEXT($V$3,"dd/mm/yyyy")</f>
        <v>打卡人数
Jumlah yang Absensi
21/09/2026</v>
      </c>
      <c r="J2" s="120" t="s">
        <v>1725</v>
      </c>
      <c r="K2" s="185" t="str">
        <f>CONCATENATE(TEXT($T$3,"DD日"),"打卡率
Persentase Absensi")</f>
        <v>23日打卡率
Persentase Absensi</v>
      </c>
      <c r="L2" s="186"/>
      <c r="M2" s="187"/>
      <c r="N2" s="120" t="s">
        <v>1726</v>
      </c>
      <c r="O2" s="120" t="s">
        <v>1727</v>
      </c>
      <c r="P2" s="120" t="s">
        <v>1728</v>
      </c>
      <c r="Q2" s="197" t="str">
        <f>"准点打卡人数"&amp;CHAR(10)&amp;"Jumlah Absensi Tepat Waktu"&amp;CHAR(10)&amp;TEXT($U$3,"dd/mm/yyyy")</f>
        <v>准点打卡人数
Jumlah Absensi Tepat Waktu
22/09/2026</v>
      </c>
      <c r="R2" s="197" t="str">
        <f>"准点打卡人数"&amp;CHAR(10)&amp;"Jumlah Absensi Tepat Waktu"&amp;CHAR(10)&amp;TEXT($V$3,"dd/mm/yyyy")</f>
        <v>准点打卡人数
Jumlah Absensi Tepat Waktu
21/09/2026</v>
      </c>
      <c r="S2" s="118" t="s">
        <v>1729</v>
      </c>
      <c r="T2" s="118" t="s">
        <v>1730</v>
      </c>
      <c r="U2" s="118"/>
      <c r="V2" s="118"/>
      <c r="W2" s="118" t="s">
        <v>1731</v>
      </c>
      <c r="X2" s="197" t="str">
        <f>"总人数"&amp;CHAR(10)&amp;"Total Orang Mingguan"&amp;CHAR(10)&amp;TEXT($AJ$6,"dd/mm/yyyy")&amp;" - "&amp;TEXT($AJ$5,"dd/mm/yyyy")</f>
        <v>总人数
Total Orang Mingguan
17/09/2026 - 23/09/2026</v>
      </c>
      <c r="Y2" s="197" t="str">
        <f>"准点打卡人数"&amp;CHAR(10)&amp;"Jumlah Absensi Tepat Waktu"&amp;CHAR(10)&amp;TEXT($AJ$6,"dd/mm/yyyy")&amp;" - "&amp;TEXT($AJ$5,"dd/mm/yyyy")</f>
        <v>准点打卡人数
Jumlah Absensi Tepat Waktu
17/09/2026 - 23/09/2026</v>
      </c>
      <c r="Z2" s="197" t="str">
        <f>"总人数"&amp;CHAR(10)&amp;"Total Orang Mingguan"&amp;CHAR(10)&amp;TEXT($AK$6,"dd/mm/yyyy")&amp;" - "&amp;TEXT($AK$5,"dd/mm/yyyy")</f>
        <v>总人数
Total Orang Mingguan
10/09/2026 - 16/09/2026</v>
      </c>
      <c r="AA2" s="197" t="str">
        <f>"准点打卡人数"&amp;CHAR(10)&amp;"Jumlah Absensi Tepat Waktu"&amp;CHAR(10)&amp;TEXT($AK$6,"dd/mm/yyyy")&amp;" - "&amp;TEXT($AK$5,"dd/mm/yyyy")</f>
        <v>准点打卡人数
Jumlah Absensi Tepat Waktu
10/09/2026 - 16/09/2026</v>
      </c>
      <c r="AB2" s="118" t="s">
        <v>1732</v>
      </c>
      <c r="AC2" s="118"/>
      <c r="AD2" s="118" t="s">
        <v>1733</v>
      </c>
      <c r="AG2" s="198"/>
      <c r="AH2" s="196"/>
    </row>
    <row r="3" ht="18" customHeight="1" spans="1:38">
      <c r="A3" s="123"/>
      <c r="B3" s="118"/>
      <c r="C3" s="124"/>
      <c r="D3" s="125"/>
      <c r="E3" s="125"/>
      <c r="F3" s="120"/>
      <c r="G3" s="120"/>
      <c r="H3" s="120"/>
      <c r="I3" s="120"/>
      <c r="J3" s="125"/>
      <c r="K3" s="126">
        <f>T3</f>
        <v>46288</v>
      </c>
      <c r="L3" s="126">
        <f>K3-1</f>
        <v>46287</v>
      </c>
      <c r="M3" s="126">
        <f>K3-2</f>
        <v>46286</v>
      </c>
      <c r="N3" s="125"/>
      <c r="O3" s="125"/>
      <c r="P3" s="125"/>
      <c r="Q3" s="199"/>
      <c r="R3" s="199"/>
      <c r="S3" s="124"/>
      <c r="T3" s="126">
        <f>'ALL DP DATA'!K8</f>
        <v>46288</v>
      </c>
      <c r="U3" s="126">
        <f>T3-1</f>
        <v>46287</v>
      </c>
      <c r="V3" s="126">
        <f>T3-2</f>
        <v>46286</v>
      </c>
      <c r="W3" s="124"/>
      <c r="X3" s="199"/>
      <c r="Y3" s="199"/>
      <c r="Z3" s="199"/>
      <c r="AA3" s="199"/>
      <c r="AB3" s="127" t="str">
        <f>TEXT(AJ6,"dd mmm")&amp;" - "&amp;TEXT(AJ5,"dd mmm")</f>
        <v>17 Sep - 23 Sep</v>
      </c>
      <c r="AC3" s="127" t="str">
        <f>TEXT(AK6,"dd mmm")&amp;" - "&amp;TEXT(AK5,"dd mmm")</f>
        <v>10 Sep - 16 Sep</v>
      </c>
      <c r="AD3" s="124"/>
      <c r="AG3" s="198"/>
      <c r="AH3" s="196"/>
    </row>
    <row r="4" ht="18" spans="1:38">
      <c r="A4" s="128"/>
      <c r="B4" s="128"/>
      <c r="C4" s="128"/>
      <c r="D4" s="129">
        <v>47314</v>
      </c>
      <c r="E4" s="129">
        <v>46386</v>
      </c>
      <c r="F4" s="130">
        <v>5933</v>
      </c>
      <c r="G4" s="130">
        <v>5755</v>
      </c>
      <c r="H4" s="130">
        <v>5055</v>
      </c>
      <c r="I4" s="130">
        <v>4823</v>
      </c>
      <c r="J4" s="132">
        <v>0.9</v>
      </c>
      <c r="K4" s="200">
        <v>0.980386354990066</v>
      </c>
      <c r="L4" s="200">
        <v>0.969998314512051</v>
      </c>
      <c r="M4" s="200">
        <v>0.954104846686449</v>
      </c>
      <c r="N4" s="129">
        <v>1012571</v>
      </c>
      <c r="O4" s="129">
        <v>949234</v>
      </c>
      <c r="P4" s="129">
        <v>44706</v>
      </c>
      <c r="Q4" s="133">
        <v>5470</v>
      </c>
      <c r="R4" s="133">
        <v>4682</v>
      </c>
      <c r="S4" s="134">
        <v>0.937449324541193</v>
      </c>
      <c r="T4" s="134">
        <v>0.944878894196221</v>
      </c>
      <c r="U4" s="134">
        <v>0.921961907972358</v>
      </c>
      <c r="V4" s="134">
        <v>0.926211671612265</v>
      </c>
      <c r="W4" s="135">
        <v>0.022916986223863</v>
      </c>
      <c r="X4" s="130">
        <v>39626</v>
      </c>
      <c r="Y4" s="201">
        <v>36820</v>
      </c>
      <c r="Z4" s="201">
        <v>40576</v>
      </c>
      <c r="AA4" s="201">
        <v>37926</v>
      </c>
      <c r="AB4" s="202">
        <v>0.929187906929794</v>
      </c>
      <c r="AC4" s="202">
        <v>0.934690457413249</v>
      </c>
      <c r="AD4" s="135">
        <v>-0.0055025504834556</v>
      </c>
      <c r="AE4" s="112">
        <v>5</v>
      </c>
      <c r="AF4" s="136"/>
      <c r="AG4" s="198"/>
      <c r="AH4" s="196"/>
    </row>
    <row r="5" s="108" customFormat="1" ht="19" customHeight="1" spans="1:38">
      <c r="B5" s="138"/>
      <c r="C5" s="138"/>
      <c r="D5" s="139"/>
      <c r="E5" s="139"/>
      <c r="F5" s="140"/>
      <c r="G5" s="140"/>
      <c r="H5" s="203"/>
      <c r="I5" s="203"/>
      <c r="J5" s="141"/>
      <c r="K5" s="188"/>
      <c r="L5" s="204"/>
      <c r="M5" s="137"/>
      <c r="N5" s="142"/>
      <c r="O5" s="142"/>
      <c r="P5" s="142"/>
      <c r="Q5" s="143"/>
      <c r="R5" s="143"/>
      <c r="S5" s="143"/>
      <c r="T5" s="143"/>
      <c r="U5" s="143"/>
      <c r="V5" s="143"/>
      <c r="W5" s="144"/>
      <c r="X5" s="144"/>
      <c r="Y5" s="143"/>
      <c r="Z5" s="143"/>
      <c r="AA5" s="143"/>
      <c r="AB5" s="143"/>
      <c r="AC5" s="143"/>
      <c r="AD5" s="144"/>
      <c r="AE5" s="146"/>
      <c r="AF5" s="147"/>
      <c r="AG5" s="146"/>
      <c r="AH5" s="146"/>
      <c r="AJ5" s="205">
        <f>K3</f>
        <v>46288</v>
      </c>
      <c r="AK5" s="205">
        <f>AJ6-1</f>
        <v>46281</v>
      </c>
    </row>
    <row r="6" spans="1:38">
      <c r="A6" s="87" t="s">
        <v>24</v>
      </c>
      <c r="B6" s="206" t="s">
        <v>1734</v>
      </c>
      <c r="C6" s="171" t="s">
        <v>1735</v>
      </c>
      <c r="D6" s="153">
        <v>0</v>
      </c>
      <c r="E6" s="153">
        <v>0</v>
      </c>
      <c r="F6" s="151">
        <v>0</v>
      </c>
      <c r="G6" s="151">
        <v>0</v>
      </c>
      <c r="H6" s="151">
        <v>0</v>
      </c>
      <c r="I6" s="151">
        <v>0</v>
      </c>
      <c r="J6" s="172">
        <v>0.9</v>
      </c>
      <c r="K6" s="154">
        <v>0</v>
      </c>
      <c r="L6" s="154">
        <v>0</v>
      </c>
      <c r="M6" s="154">
        <v>0</v>
      </c>
      <c r="N6" s="207">
        <v>0</v>
      </c>
      <c r="O6" s="153">
        <v>0</v>
      </c>
      <c r="P6" s="153">
        <v>0</v>
      </c>
      <c r="Q6" s="151">
        <v>0</v>
      </c>
      <c r="R6" s="151">
        <v>0</v>
      </c>
      <c r="S6" s="154">
        <v>0</v>
      </c>
      <c r="T6" s="154">
        <v>0</v>
      </c>
      <c r="U6" s="155">
        <v>0</v>
      </c>
      <c r="V6" s="155">
        <v>0</v>
      </c>
      <c r="W6" s="173">
        <v>0</v>
      </c>
      <c r="X6" s="158">
        <v>0</v>
      </c>
      <c r="Y6" s="208">
        <v>0</v>
      </c>
      <c r="Z6" s="208">
        <v>0</v>
      </c>
      <c r="AA6" s="208">
        <v>0</v>
      </c>
      <c r="AB6" s="209">
        <v>0</v>
      </c>
      <c r="AC6" s="155">
        <v>0</v>
      </c>
      <c r="AD6" s="173">
        <v>0</v>
      </c>
      <c r="AE6" s="159"/>
      <c r="AF6" s="161"/>
      <c r="AJ6" s="164">
        <f>K3-6</f>
        <v>46282</v>
      </c>
      <c r="AK6" s="164">
        <f>AJ5-13</f>
        <v>46275</v>
      </c>
    </row>
    <row r="7" spans="1:38">
      <c r="A7" s="87" t="s">
        <v>24</v>
      </c>
      <c r="B7" s="206" t="s">
        <v>1734</v>
      </c>
      <c r="C7" s="171" t="s">
        <v>28</v>
      </c>
      <c r="D7" s="153">
        <v>122</v>
      </c>
      <c r="E7" s="153">
        <v>118</v>
      </c>
      <c r="F7" s="151">
        <v>122</v>
      </c>
      <c r="G7" s="151">
        <v>115</v>
      </c>
      <c r="H7" s="151">
        <v>99</v>
      </c>
      <c r="I7" s="151">
        <v>91</v>
      </c>
      <c r="J7" s="172">
        <v>0.9</v>
      </c>
      <c r="K7" s="154">
        <v>0.967213114754098</v>
      </c>
      <c r="L7" s="154">
        <v>0.942622950819672</v>
      </c>
      <c r="M7" s="154">
        <v>0.919191919191919</v>
      </c>
      <c r="N7" s="207">
        <v>2647</v>
      </c>
      <c r="O7" s="153">
        <v>2327</v>
      </c>
      <c r="P7" s="153">
        <v>113</v>
      </c>
      <c r="Q7" s="151">
        <v>114</v>
      </c>
      <c r="R7" s="151">
        <v>84</v>
      </c>
      <c r="S7" s="154">
        <v>0.879108424631659</v>
      </c>
      <c r="T7" s="154">
        <v>0.926229508196721</v>
      </c>
      <c r="U7" s="155">
        <v>0.934426229508197</v>
      </c>
      <c r="V7" s="155">
        <v>0.848484848484849</v>
      </c>
      <c r="W7" s="173">
        <v>-0.00819672131147542</v>
      </c>
      <c r="X7" s="158">
        <v>812</v>
      </c>
      <c r="Y7" s="208">
        <v>720</v>
      </c>
      <c r="Z7" s="208">
        <v>815</v>
      </c>
      <c r="AA7" s="208">
        <v>716</v>
      </c>
      <c r="AB7" s="209">
        <v>0.886699507389163</v>
      </c>
      <c r="AC7" s="155">
        <v>0.878527607361963</v>
      </c>
      <c r="AD7" s="173">
        <v>0.00817190002719936</v>
      </c>
      <c r="AE7" s="159"/>
      <c r="AF7" s="161"/>
    </row>
    <row r="8" spans="1:38">
      <c r="A8" s="87" t="s">
        <v>24</v>
      </c>
      <c r="B8" s="206" t="s">
        <v>1734</v>
      </c>
      <c r="C8" s="171" t="s">
        <v>1736</v>
      </c>
      <c r="D8" s="153">
        <v>0</v>
      </c>
      <c r="E8" s="153">
        <v>0</v>
      </c>
      <c r="F8" s="151">
        <v>0</v>
      </c>
      <c r="G8" s="151">
        <v>0</v>
      </c>
      <c r="H8" s="151">
        <v>0</v>
      </c>
      <c r="I8" s="151">
        <v>0</v>
      </c>
      <c r="J8" s="172">
        <v>0.9</v>
      </c>
      <c r="K8" s="154">
        <v>0</v>
      </c>
      <c r="L8" s="154">
        <v>0</v>
      </c>
      <c r="M8" s="154">
        <v>0</v>
      </c>
      <c r="N8" s="207">
        <v>0</v>
      </c>
      <c r="O8" s="153">
        <v>0</v>
      </c>
      <c r="P8" s="153">
        <v>0</v>
      </c>
      <c r="Q8" s="151">
        <v>0</v>
      </c>
      <c r="R8" s="151">
        <v>0</v>
      </c>
      <c r="S8" s="154">
        <v>0</v>
      </c>
      <c r="T8" s="154">
        <v>0</v>
      </c>
      <c r="U8" s="155">
        <v>0</v>
      </c>
      <c r="V8" s="155">
        <v>0</v>
      </c>
      <c r="W8" s="173">
        <v>0</v>
      </c>
      <c r="X8" s="158">
        <v>0</v>
      </c>
      <c r="Y8" s="208">
        <v>0</v>
      </c>
      <c r="Z8" s="208">
        <v>0</v>
      </c>
      <c r="AA8" s="208">
        <v>0</v>
      </c>
      <c r="AB8" s="209">
        <v>0</v>
      </c>
      <c r="AC8" s="155">
        <v>0</v>
      </c>
      <c r="AD8" s="173">
        <v>0</v>
      </c>
      <c r="AE8" s="159"/>
      <c r="AF8" s="161"/>
      <c r="AJ8" s="210">
        <v>46266</v>
      </c>
    </row>
    <row r="9" spans="1:38">
      <c r="A9" s="87" t="s">
        <v>24</v>
      </c>
      <c r="B9" s="206" t="s">
        <v>1734</v>
      </c>
      <c r="C9" s="171" t="s">
        <v>31</v>
      </c>
      <c r="D9" s="153">
        <v>52</v>
      </c>
      <c r="E9" s="153">
        <v>52</v>
      </c>
      <c r="F9" s="151">
        <v>51</v>
      </c>
      <c r="G9" s="151">
        <v>51</v>
      </c>
      <c r="H9" s="151">
        <v>45</v>
      </c>
      <c r="I9" s="151">
        <v>43</v>
      </c>
      <c r="J9" s="172">
        <v>0.9</v>
      </c>
      <c r="K9" s="154">
        <v>1</v>
      </c>
      <c r="L9" s="154">
        <v>1</v>
      </c>
      <c r="M9" s="154">
        <v>0.955555555555556</v>
      </c>
      <c r="N9" s="207">
        <v>1200</v>
      </c>
      <c r="O9" s="153">
        <v>1066</v>
      </c>
      <c r="P9" s="153">
        <v>49</v>
      </c>
      <c r="Q9" s="151">
        <v>48</v>
      </c>
      <c r="R9" s="151">
        <v>43</v>
      </c>
      <c r="S9" s="154">
        <v>0.888333333333333</v>
      </c>
      <c r="T9" s="154">
        <v>0.942307692307692</v>
      </c>
      <c r="U9" s="155">
        <v>0.941176470588235</v>
      </c>
      <c r="V9" s="155">
        <v>0.955555555555556</v>
      </c>
      <c r="W9" s="173">
        <v>0.00113122171945701</v>
      </c>
      <c r="X9" s="158">
        <v>351</v>
      </c>
      <c r="Y9" s="208">
        <v>315</v>
      </c>
      <c r="Z9" s="208">
        <v>366</v>
      </c>
      <c r="AA9" s="208">
        <v>328</v>
      </c>
      <c r="AB9" s="209">
        <v>0.897435897435897</v>
      </c>
      <c r="AC9" s="155">
        <v>0.896174863387978</v>
      </c>
      <c r="AD9" s="173">
        <v>0.00126103404791933</v>
      </c>
      <c r="AE9" s="159"/>
      <c r="AF9" s="161"/>
    </row>
    <row r="10" spans="1:38">
      <c r="A10" s="87" t="s">
        <v>24</v>
      </c>
      <c r="B10" s="206" t="s">
        <v>1734</v>
      </c>
      <c r="C10" s="171" t="s">
        <v>35</v>
      </c>
      <c r="D10" s="153">
        <v>31</v>
      </c>
      <c r="E10" s="153">
        <v>30</v>
      </c>
      <c r="F10" s="151">
        <v>17</v>
      </c>
      <c r="G10" s="151">
        <v>17</v>
      </c>
      <c r="H10" s="151">
        <v>27</v>
      </c>
      <c r="I10" s="151">
        <v>27</v>
      </c>
      <c r="J10" s="172">
        <v>0.9</v>
      </c>
      <c r="K10" s="154">
        <v>0.967741935483871</v>
      </c>
      <c r="L10" s="154">
        <v>1</v>
      </c>
      <c r="M10" s="154">
        <v>1</v>
      </c>
      <c r="N10" s="207">
        <v>614</v>
      </c>
      <c r="O10" s="153">
        <v>590</v>
      </c>
      <c r="P10" s="153">
        <v>30</v>
      </c>
      <c r="Q10" s="151">
        <v>17</v>
      </c>
      <c r="R10" s="151">
        <v>27</v>
      </c>
      <c r="S10" s="154">
        <v>0.960912052117264</v>
      </c>
      <c r="T10" s="154">
        <v>0.967741935483871</v>
      </c>
      <c r="U10" s="155">
        <v>1</v>
      </c>
      <c r="V10" s="155">
        <v>1</v>
      </c>
      <c r="W10" s="173">
        <v>-0.032258064516129</v>
      </c>
      <c r="X10" s="158">
        <v>190</v>
      </c>
      <c r="Y10" s="208">
        <v>189</v>
      </c>
      <c r="Z10" s="208">
        <v>191</v>
      </c>
      <c r="AA10" s="208">
        <v>180</v>
      </c>
      <c r="AB10" s="209">
        <v>0.994736842105263</v>
      </c>
      <c r="AC10" s="155">
        <v>0.942408376963351</v>
      </c>
      <c r="AD10" s="173">
        <v>0.0523284651419124</v>
      </c>
      <c r="AE10" s="159"/>
      <c r="AF10" s="161"/>
    </row>
    <row r="11" spans="1:38">
      <c r="A11" s="87" t="s">
        <v>24</v>
      </c>
      <c r="B11" s="206" t="s">
        <v>1734</v>
      </c>
      <c r="C11" s="171" t="s">
        <v>32</v>
      </c>
      <c r="D11" s="153">
        <v>0</v>
      </c>
      <c r="E11" s="153">
        <v>0</v>
      </c>
      <c r="F11" s="151">
        <v>0</v>
      </c>
      <c r="G11" s="151">
        <v>0</v>
      </c>
      <c r="H11" s="151">
        <v>0</v>
      </c>
      <c r="I11" s="151">
        <v>0</v>
      </c>
      <c r="J11" s="172">
        <v>0.9</v>
      </c>
      <c r="K11" s="154">
        <v>0</v>
      </c>
      <c r="L11" s="154">
        <v>0</v>
      </c>
      <c r="M11" s="154">
        <v>0</v>
      </c>
      <c r="N11" s="207">
        <v>0</v>
      </c>
      <c r="O11" s="153">
        <v>0</v>
      </c>
      <c r="P11" s="153">
        <v>0</v>
      </c>
      <c r="Q11" s="151">
        <v>0</v>
      </c>
      <c r="R11" s="151">
        <v>0</v>
      </c>
      <c r="S11" s="154">
        <v>0</v>
      </c>
      <c r="T11" s="154">
        <v>0</v>
      </c>
      <c r="U11" s="155">
        <v>0</v>
      </c>
      <c r="V11" s="155">
        <v>0</v>
      </c>
      <c r="W11" s="173">
        <v>0</v>
      </c>
      <c r="X11" s="158">
        <v>0</v>
      </c>
      <c r="Y11" s="208">
        <v>0</v>
      </c>
      <c r="Z11" s="208">
        <v>0</v>
      </c>
      <c r="AA11" s="208">
        <v>0</v>
      </c>
      <c r="AB11" s="209">
        <v>0</v>
      </c>
      <c r="AC11" s="155">
        <v>0</v>
      </c>
      <c r="AD11" s="173">
        <v>0</v>
      </c>
      <c r="AE11" s="159"/>
      <c r="AF11" s="161"/>
    </row>
    <row r="12" spans="1:38">
      <c r="A12" s="87" t="s">
        <v>24</v>
      </c>
      <c r="B12" s="206" t="s">
        <v>1734</v>
      </c>
      <c r="C12" s="171" t="s">
        <v>27</v>
      </c>
      <c r="D12" s="153">
        <v>66</v>
      </c>
      <c r="E12" s="153">
        <v>63</v>
      </c>
      <c r="F12" s="151">
        <v>65</v>
      </c>
      <c r="G12" s="151">
        <v>60</v>
      </c>
      <c r="H12" s="151">
        <v>53</v>
      </c>
      <c r="I12" s="151">
        <v>52</v>
      </c>
      <c r="J12" s="172">
        <v>0.9</v>
      </c>
      <c r="K12" s="154">
        <v>0.954545454545455</v>
      </c>
      <c r="L12" s="154">
        <v>0.923076923076923</v>
      </c>
      <c r="M12" s="154">
        <v>0.981132075471698</v>
      </c>
      <c r="N12" s="207">
        <v>1375</v>
      </c>
      <c r="O12" s="153">
        <v>1245</v>
      </c>
      <c r="P12" s="153">
        <v>61</v>
      </c>
      <c r="Q12" s="151">
        <v>54</v>
      </c>
      <c r="R12" s="151">
        <v>52</v>
      </c>
      <c r="S12" s="154">
        <v>0.905454545454545</v>
      </c>
      <c r="T12" s="154">
        <v>0.924242424242424</v>
      </c>
      <c r="U12" s="155">
        <v>0.830769230769231</v>
      </c>
      <c r="V12" s="155">
        <v>0.981132075471698</v>
      </c>
      <c r="W12" s="173">
        <v>0.0934731934731934</v>
      </c>
      <c r="X12" s="158">
        <v>425</v>
      </c>
      <c r="Y12" s="208">
        <v>381</v>
      </c>
      <c r="Z12" s="208">
        <v>412</v>
      </c>
      <c r="AA12" s="208">
        <v>370</v>
      </c>
      <c r="AB12" s="209">
        <v>0.896470588235294</v>
      </c>
      <c r="AC12" s="155">
        <v>0.898058252427185</v>
      </c>
      <c r="AD12" s="173">
        <v>-0.00158766419189038</v>
      </c>
      <c r="AE12" s="159"/>
      <c r="AF12" s="161"/>
    </row>
    <row r="13" spans="1:38">
      <c r="A13" s="87" t="s">
        <v>24</v>
      </c>
      <c r="B13" s="206" t="s">
        <v>1734</v>
      </c>
      <c r="C13" s="171" t="s">
        <v>30</v>
      </c>
      <c r="D13" s="153">
        <v>121</v>
      </c>
      <c r="E13" s="153">
        <v>116</v>
      </c>
      <c r="F13" s="151">
        <v>115</v>
      </c>
      <c r="G13" s="151">
        <v>110</v>
      </c>
      <c r="H13" s="151">
        <v>97</v>
      </c>
      <c r="I13" s="151">
        <v>94</v>
      </c>
      <c r="J13" s="172">
        <v>0.9</v>
      </c>
      <c r="K13" s="154">
        <v>0.958677685950413</v>
      </c>
      <c r="L13" s="154">
        <v>0.956521739130435</v>
      </c>
      <c r="M13" s="154">
        <v>0.969072164948454</v>
      </c>
      <c r="N13" s="207">
        <v>2607</v>
      </c>
      <c r="O13" s="153">
        <v>2401</v>
      </c>
      <c r="P13" s="153">
        <v>110</v>
      </c>
      <c r="Q13" s="151">
        <v>109</v>
      </c>
      <c r="R13" s="151">
        <v>94</v>
      </c>
      <c r="S13" s="154">
        <v>0.920981971614883</v>
      </c>
      <c r="T13" s="154">
        <v>0.909090909090909</v>
      </c>
      <c r="U13" s="155">
        <v>0.947826086956522</v>
      </c>
      <c r="V13" s="155">
        <v>0.969072164948454</v>
      </c>
      <c r="W13" s="173">
        <v>-0.0387351778656126</v>
      </c>
      <c r="X13" s="158">
        <v>791</v>
      </c>
      <c r="Y13" s="208">
        <v>726</v>
      </c>
      <c r="Z13" s="208">
        <v>806</v>
      </c>
      <c r="AA13" s="208">
        <v>744</v>
      </c>
      <c r="AB13" s="209">
        <v>0.917825537294564</v>
      </c>
      <c r="AC13" s="155">
        <v>0.923076923076923</v>
      </c>
      <c r="AD13" s="173">
        <v>-0.00525138578235929</v>
      </c>
      <c r="AE13" s="159"/>
      <c r="AF13" s="161"/>
      <c r="AJ13" s="211"/>
      <c r="AK13" s="211"/>
      <c r="AL13" s="211"/>
    </row>
    <row r="14" spans="1:38">
      <c r="A14" s="87" t="s">
        <v>24</v>
      </c>
      <c r="B14" s="206" t="s">
        <v>1734</v>
      </c>
      <c r="C14" s="171" t="s">
        <v>1737</v>
      </c>
      <c r="D14" s="153">
        <v>85</v>
      </c>
      <c r="E14" s="153">
        <v>83</v>
      </c>
      <c r="F14" s="151">
        <v>85</v>
      </c>
      <c r="G14" s="151">
        <v>83</v>
      </c>
      <c r="H14" s="151">
        <v>81</v>
      </c>
      <c r="I14" s="151">
        <v>78</v>
      </c>
      <c r="J14" s="172">
        <v>0.9</v>
      </c>
      <c r="K14" s="154">
        <v>0.976470588235294</v>
      </c>
      <c r="L14" s="154">
        <v>0.976470588235294</v>
      </c>
      <c r="M14" s="154">
        <v>0.962962962962963</v>
      </c>
      <c r="N14" s="207">
        <v>1878</v>
      </c>
      <c r="O14" s="153">
        <v>1749</v>
      </c>
      <c r="P14" s="153">
        <v>83</v>
      </c>
      <c r="Q14" s="151">
        <v>75</v>
      </c>
      <c r="R14" s="151">
        <v>74</v>
      </c>
      <c r="S14" s="154">
        <v>0.931309904153355</v>
      </c>
      <c r="T14" s="154">
        <v>0.976470588235294</v>
      </c>
      <c r="U14" s="155">
        <v>0.976470588235294</v>
      </c>
      <c r="V14" s="155">
        <v>1.02469135802469</v>
      </c>
      <c r="W14" s="173">
        <v>0</v>
      </c>
      <c r="X14" s="158">
        <v>577</v>
      </c>
      <c r="Y14" s="208">
        <v>532</v>
      </c>
      <c r="Z14" s="208">
        <v>586</v>
      </c>
      <c r="AA14" s="208">
        <v>545</v>
      </c>
      <c r="AB14" s="209">
        <v>0.922010398613518</v>
      </c>
      <c r="AC14" s="155">
        <v>0.930034129692833</v>
      </c>
      <c r="AD14" s="173">
        <v>-0.00802373107931453</v>
      </c>
      <c r="AE14" s="159"/>
      <c r="AF14" s="161"/>
      <c r="AJ14" s="211"/>
      <c r="AK14" s="211"/>
      <c r="AL14" s="211"/>
    </row>
    <row r="15" spans="1:38">
      <c r="A15" s="87" t="s">
        <v>24</v>
      </c>
      <c r="B15" s="206" t="s">
        <v>1734</v>
      </c>
      <c r="C15" s="171" t="s">
        <v>34</v>
      </c>
      <c r="D15" s="153">
        <v>129</v>
      </c>
      <c r="E15" s="153">
        <v>126</v>
      </c>
      <c r="F15" s="151">
        <v>119</v>
      </c>
      <c r="G15" s="151">
        <v>119</v>
      </c>
      <c r="H15" s="151">
        <v>113</v>
      </c>
      <c r="I15" s="151">
        <v>112</v>
      </c>
      <c r="J15" s="172">
        <v>0.9</v>
      </c>
      <c r="K15" s="154">
        <v>0.976744186046512</v>
      </c>
      <c r="L15" s="154">
        <v>1</v>
      </c>
      <c r="M15" s="154">
        <v>0.991150442477876</v>
      </c>
      <c r="N15" s="207">
        <v>2800</v>
      </c>
      <c r="O15" s="153">
        <v>2768</v>
      </c>
      <c r="P15" s="153">
        <v>126</v>
      </c>
      <c r="Q15" s="151">
        <v>119</v>
      </c>
      <c r="R15" s="151">
        <v>111</v>
      </c>
      <c r="S15" s="154">
        <v>0.988571428571429</v>
      </c>
      <c r="T15" s="154">
        <v>0.976744186046512</v>
      </c>
      <c r="U15" s="155">
        <v>1</v>
      </c>
      <c r="V15" s="155">
        <v>0.982300884955752</v>
      </c>
      <c r="W15" s="173">
        <v>-0.0232558139534884</v>
      </c>
      <c r="X15" s="158">
        <v>848</v>
      </c>
      <c r="Y15" s="208">
        <v>838</v>
      </c>
      <c r="Z15" s="208">
        <v>864</v>
      </c>
      <c r="AA15" s="208">
        <v>853</v>
      </c>
      <c r="AB15" s="209">
        <v>0.988207547169811</v>
      </c>
      <c r="AC15" s="155">
        <v>0.987268518518518</v>
      </c>
      <c r="AD15" s="173">
        <v>0.000939028651292806</v>
      </c>
      <c r="AE15" s="159"/>
      <c r="AF15" s="161"/>
      <c r="AJ15" s="212"/>
      <c r="AK15" s="211"/>
      <c r="AL15" s="211"/>
    </row>
    <row r="16" spans="1:38">
      <c r="A16" s="87" t="s">
        <v>24</v>
      </c>
      <c r="B16" s="206" t="s">
        <v>1734</v>
      </c>
      <c r="C16" s="171" t="s">
        <v>29</v>
      </c>
      <c r="D16" s="153">
        <v>30</v>
      </c>
      <c r="E16" s="153">
        <v>28</v>
      </c>
      <c r="F16" s="151">
        <v>31</v>
      </c>
      <c r="G16" s="151">
        <v>31</v>
      </c>
      <c r="H16" s="151">
        <v>27</v>
      </c>
      <c r="I16" s="151">
        <v>25</v>
      </c>
      <c r="J16" s="172">
        <v>0.9</v>
      </c>
      <c r="K16" s="154">
        <v>0.933333333333333</v>
      </c>
      <c r="L16" s="154">
        <v>1</v>
      </c>
      <c r="M16" s="154">
        <v>0.925925925925926</v>
      </c>
      <c r="N16" s="207">
        <v>658</v>
      </c>
      <c r="O16" s="153">
        <v>613</v>
      </c>
      <c r="P16" s="153">
        <v>28</v>
      </c>
      <c r="Q16" s="151">
        <v>31</v>
      </c>
      <c r="R16" s="151">
        <v>25</v>
      </c>
      <c r="S16" s="154">
        <v>0.93161094224924</v>
      </c>
      <c r="T16" s="154">
        <v>0.933333333333333</v>
      </c>
      <c r="U16" s="155">
        <v>1</v>
      </c>
      <c r="V16" s="155">
        <v>0.925925925925926</v>
      </c>
      <c r="W16" s="173">
        <v>-0.0666666666666667</v>
      </c>
      <c r="X16" s="158">
        <v>196</v>
      </c>
      <c r="Y16" s="208">
        <v>184</v>
      </c>
      <c r="Z16" s="208">
        <v>206</v>
      </c>
      <c r="AA16" s="208">
        <v>188</v>
      </c>
      <c r="AB16" s="209">
        <v>0.938775510204082</v>
      </c>
      <c r="AC16" s="155">
        <v>0.912621359223301</v>
      </c>
      <c r="AD16" s="173">
        <v>0.0261541509807807</v>
      </c>
      <c r="AE16" s="159"/>
      <c r="AF16" s="161"/>
      <c r="AJ16" s="212"/>
      <c r="AK16" s="211"/>
      <c r="AL16" s="211"/>
    </row>
    <row r="17" spans="1:38">
      <c r="A17" s="87" t="s">
        <v>24</v>
      </c>
      <c r="B17" s="206" t="s">
        <v>1738</v>
      </c>
      <c r="C17" s="171" t="s">
        <v>1739</v>
      </c>
      <c r="D17" s="153">
        <v>0</v>
      </c>
      <c r="E17" s="153">
        <v>0</v>
      </c>
      <c r="F17" s="151">
        <v>0</v>
      </c>
      <c r="G17" s="151">
        <v>0</v>
      </c>
      <c r="H17" s="151">
        <v>0</v>
      </c>
      <c r="I17" s="151">
        <v>0</v>
      </c>
      <c r="J17" s="172">
        <v>0.9</v>
      </c>
      <c r="K17" s="154">
        <v>0</v>
      </c>
      <c r="L17" s="154">
        <v>0</v>
      </c>
      <c r="M17" s="154">
        <v>0</v>
      </c>
      <c r="N17" s="207">
        <v>0</v>
      </c>
      <c r="O17" s="153">
        <v>0</v>
      </c>
      <c r="P17" s="153">
        <v>0</v>
      </c>
      <c r="Q17" s="151">
        <v>0</v>
      </c>
      <c r="R17" s="151">
        <v>0</v>
      </c>
      <c r="S17" s="154">
        <v>0</v>
      </c>
      <c r="T17" s="154">
        <v>0</v>
      </c>
      <c r="U17" s="155">
        <v>0</v>
      </c>
      <c r="V17" s="155">
        <v>0</v>
      </c>
      <c r="W17" s="173">
        <v>0</v>
      </c>
      <c r="X17" s="158">
        <v>0</v>
      </c>
      <c r="Y17" s="208">
        <v>0</v>
      </c>
      <c r="Z17" s="208">
        <v>0</v>
      </c>
      <c r="AA17" s="208">
        <v>0</v>
      </c>
      <c r="AB17" s="209">
        <v>0</v>
      </c>
      <c r="AC17" s="155">
        <v>0</v>
      </c>
      <c r="AD17" s="173">
        <v>0</v>
      </c>
      <c r="AE17" s="159"/>
      <c r="AF17" s="161"/>
      <c r="AJ17" s="212"/>
      <c r="AK17" s="211"/>
      <c r="AL17" s="211"/>
    </row>
    <row r="18" spans="1:38">
      <c r="A18" s="87" t="s">
        <v>24</v>
      </c>
      <c r="B18" s="206" t="s">
        <v>1738</v>
      </c>
      <c r="C18" s="171" t="s">
        <v>38</v>
      </c>
      <c r="D18" s="153">
        <v>17</v>
      </c>
      <c r="E18" s="153">
        <v>15</v>
      </c>
      <c r="F18" s="151">
        <v>18</v>
      </c>
      <c r="G18" s="151">
        <v>17</v>
      </c>
      <c r="H18" s="151">
        <v>17</v>
      </c>
      <c r="I18" s="151">
        <v>17</v>
      </c>
      <c r="J18" s="172">
        <v>0.9</v>
      </c>
      <c r="K18" s="154">
        <v>0.882352941176471</v>
      </c>
      <c r="L18" s="154">
        <v>0.944444444444444</v>
      </c>
      <c r="M18" s="154">
        <v>1</v>
      </c>
      <c r="N18" s="207">
        <v>413</v>
      </c>
      <c r="O18" s="153">
        <v>333</v>
      </c>
      <c r="P18" s="153">
        <v>14</v>
      </c>
      <c r="Q18" s="151">
        <v>14</v>
      </c>
      <c r="R18" s="151">
        <v>16</v>
      </c>
      <c r="S18" s="154">
        <v>0.806295399515738</v>
      </c>
      <c r="T18" s="154">
        <v>0.823529411764706</v>
      </c>
      <c r="U18" s="155">
        <v>0.777777777777778</v>
      </c>
      <c r="V18" s="155">
        <v>0.941176470588235</v>
      </c>
      <c r="W18" s="173">
        <v>0.0457516339869281</v>
      </c>
      <c r="X18" s="158">
        <v>124</v>
      </c>
      <c r="Y18" s="208">
        <v>101</v>
      </c>
      <c r="Z18" s="208">
        <v>128</v>
      </c>
      <c r="AA18" s="208">
        <v>102</v>
      </c>
      <c r="AB18" s="209">
        <v>0.814516129032258</v>
      </c>
      <c r="AC18" s="155">
        <v>0.796875</v>
      </c>
      <c r="AD18" s="173">
        <v>0.0176411290322581</v>
      </c>
      <c r="AE18" s="159"/>
      <c r="AF18" s="161"/>
    </row>
    <row r="19" spans="1:38">
      <c r="A19" s="87" t="s">
        <v>24</v>
      </c>
      <c r="B19" s="206" t="s">
        <v>1738</v>
      </c>
      <c r="C19" s="171" t="s">
        <v>36</v>
      </c>
      <c r="D19" s="153">
        <v>99</v>
      </c>
      <c r="E19" s="153">
        <v>97</v>
      </c>
      <c r="F19" s="151">
        <v>101</v>
      </c>
      <c r="G19" s="151">
        <v>96</v>
      </c>
      <c r="H19" s="151">
        <v>85</v>
      </c>
      <c r="I19" s="151">
        <v>81</v>
      </c>
      <c r="J19" s="172">
        <v>0.9</v>
      </c>
      <c r="K19" s="154">
        <v>0.97979797979798</v>
      </c>
      <c r="L19" s="154">
        <v>0.95049504950495</v>
      </c>
      <c r="M19" s="154">
        <v>0.952941176470588</v>
      </c>
      <c r="N19" s="207">
        <v>2146</v>
      </c>
      <c r="O19" s="153">
        <v>1899</v>
      </c>
      <c r="P19" s="153">
        <v>93</v>
      </c>
      <c r="Q19" s="151">
        <v>96</v>
      </c>
      <c r="R19" s="151">
        <v>76</v>
      </c>
      <c r="S19" s="154">
        <v>0.884902143522833</v>
      </c>
      <c r="T19" s="154">
        <v>0.939393939393939</v>
      </c>
      <c r="U19" s="155">
        <v>0.95049504950495</v>
      </c>
      <c r="V19" s="155">
        <v>0.894117647058824</v>
      </c>
      <c r="W19" s="173">
        <v>-0.011101110111011</v>
      </c>
      <c r="X19" s="158">
        <v>644</v>
      </c>
      <c r="Y19" s="208">
        <v>577</v>
      </c>
      <c r="Z19" s="208">
        <v>651</v>
      </c>
      <c r="AA19" s="208">
        <v>577</v>
      </c>
      <c r="AB19" s="209">
        <v>0.895962732919255</v>
      </c>
      <c r="AC19" s="155">
        <v>0.886328725038402</v>
      </c>
      <c r="AD19" s="173">
        <v>0.00963400788085222</v>
      </c>
      <c r="AE19" s="159"/>
      <c r="AF19" s="161"/>
    </row>
    <row r="20" spans="1:38">
      <c r="A20" s="87" t="s">
        <v>24</v>
      </c>
      <c r="B20" s="206" t="s">
        <v>1738</v>
      </c>
      <c r="C20" s="171" t="s">
        <v>41</v>
      </c>
      <c r="D20" s="153">
        <v>45</v>
      </c>
      <c r="E20" s="153">
        <v>45</v>
      </c>
      <c r="F20" s="151">
        <v>45</v>
      </c>
      <c r="G20" s="151">
        <v>45</v>
      </c>
      <c r="H20" s="151">
        <v>43</v>
      </c>
      <c r="I20" s="151">
        <v>42</v>
      </c>
      <c r="J20" s="172">
        <v>0.9</v>
      </c>
      <c r="K20" s="154">
        <v>1</v>
      </c>
      <c r="L20" s="154">
        <v>1</v>
      </c>
      <c r="M20" s="154">
        <v>0.976744186046512</v>
      </c>
      <c r="N20" s="207">
        <v>1040</v>
      </c>
      <c r="O20" s="153">
        <v>942</v>
      </c>
      <c r="P20" s="153">
        <v>41</v>
      </c>
      <c r="Q20" s="151">
        <v>40</v>
      </c>
      <c r="R20" s="151">
        <v>40</v>
      </c>
      <c r="S20" s="154">
        <v>0.905769230769231</v>
      </c>
      <c r="T20" s="154">
        <v>0.911111111111111</v>
      </c>
      <c r="U20" s="155">
        <v>0.888888888888889</v>
      </c>
      <c r="V20" s="155">
        <v>0.930232558139535</v>
      </c>
      <c r="W20" s="173">
        <v>0.0222222222222223</v>
      </c>
      <c r="X20" s="158">
        <v>315</v>
      </c>
      <c r="Y20" s="208">
        <v>283</v>
      </c>
      <c r="Z20" s="208">
        <v>324</v>
      </c>
      <c r="AA20" s="208">
        <v>294</v>
      </c>
      <c r="AB20" s="209">
        <v>0.898412698412698</v>
      </c>
      <c r="AC20" s="155">
        <v>0.907407407407407</v>
      </c>
      <c r="AD20" s="173">
        <v>-0.008994708994709</v>
      </c>
      <c r="AE20" s="159"/>
      <c r="AF20" s="161"/>
    </row>
    <row r="21" spans="1:38">
      <c r="A21" s="87" t="s">
        <v>24</v>
      </c>
      <c r="B21" s="206" t="s">
        <v>1738</v>
      </c>
      <c r="C21" s="171" t="s">
        <v>39</v>
      </c>
      <c r="D21" s="153">
        <v>121</v>
      </c>
      <c r="E21" s="153">
        <v>112</v>
      </c>
      <c r="F21" s="151">
        <v>121</v>
      </c>
      <c r="G21" s="151">
        <v>114</v>
      </c>
      <c r="H21" s="151">
        <v>117</v>
      </c>
      <c r="I21" s="151">
        <v>113</v>
      </c>
      <c r="J21" s="172">
        <v>0.9</v>
      </c>
      <c r="K21" s="154">
        <v>0.925619834710744</v>
      </c>
      <c r="L21" s="154">
        <v>0.942148760330578</v>
      </c>
      <c r="M21" s="154">
        <v>0.965811965811966</v>
      </c>
      <c r="N21" s="207">
        <v>2808</v>
      </c>
      <c r="O21" s="153">
        <v>2635</v>
      </c>
      <c r="P21" s="153">
        <v>110</v>
      </c>
      <c r="Q21" s="151">
        <v>114</v>
      </c>
      <c r="R21" s="151">
        <v>113</v>
      </c>
      <c r="S21" s="154">
        <v>0.938390313390313</v>
      </c>
      <c r="T21" s="154">
        <v>0.909090909090909</v>
      </c>
      <c r="U21" s="155">
        <v>0.942148760330578</v>
      </c>
      <c r="V21" s="155">
        <v>0.965811965811966</v>
      </c>
      <c r="W21" s="173">
        <v>-0.0330578512396694</v>
      </c>
      <c r="X21" s="158">
        <v>835</v>
      </c>
      <c r="Y21" s="208">
        <v>777</v>
      </c>
      <c r="Z21" s="208">
        <v>843</v>
      </c>
      <c r="AA21" s="208">
        <v>789</v>
      </c>
      <c r="AB21" s="209">
        <v>0.930538922155689</v>
      </c>
      <c r="AC21" s="155">
        <v>0.935943060498221</v>
      </c>
      <c r="AD21" s="173">
        <v>-0.00540413834253195</v>
      </c>
      <c r="AE21" s="159"/>
      <c r="AF21" s="161"/>
    </row>
    <row r="22" spans="1:38">
      <c r="A22" s="87" t="s">
        <v>24</v>
      </c>
      <c r="B22" s="206" t="s">
        <v>1738</v>
      </c>
      <c r="C22" s="171" t="s">
        <v>37</v>
      </c>
      <c r="D22" s="153">
        <v>121</v>
      </c>
      <c r="E22" s="153">
        <v>118</v>
      </c>
      <c r="F22" s="151">
        <v>123</v>
      </c>
      <c r="G22" s="151">
        <v>122</v>
      </c>
      <c r="H22" s="151">
        <v>110</v>
      </c>
      <c r="I22" s="151">
        <v>109</v>
      </c>
      <c r="J22" s="172">
        <v>0.9</v>
      </c>
      <c r="K22" s="154">
        <v>0.975206611570248</v>
      </c>
      <c r="L22" s="154">
        <v>0.991869918699187</v>
      </c>
      <c r="M22" s="154">
        <v>0.990909090909091</v>
      </c>
      <c r="N22" s="207">
        <v>2703</v>
      </c>
      <c r="O22" s="153">
        <v>2655</v>
      </c>
      <c r="P22" s="153">
        <v>117</v>
      </c>
      <c r="Q22" s="151">
        <v>122</v>
      </c>
      <c r="R22" s="151">
        <v>109</v>
      </c>
      <c r="S22" s="154">
        <v>0.982241953385128</v>
      </c>
      <c r="T22" s="154">
        <v>0.966942148760331</v>
      </c>
      <c r="U22" s="155">
        <v>0.991869918699187</v>
      </c>
      <c r="V22" s="155">
        <v>0.990909090909091</v>
      </c>
      <c r="W22" s="173">
        <v>-0.0249277699388564</v>
      </c>
      <c r="X22" s="158">
        <v>814</v>
      </c>
      <c r="Y22" s="208">
        <v>793</v>
      </c>
      <c r="Z22" s="208">
        <v>830</v>
      </c>
      <c r="AA22" s="208">
        <v>819</v>
      </c>
      <c r="AB22" s="209">
        <v>0.974201474201474</v>
      </c>
      <c r="AC22" s="155">
        <v>0.986746987951807</v>
      </c>
      <c r="AD22" s="173">
        <v>-0.0125455137503331</v>
      </c>
      <c r="AE22" s="159"/>
      <c r="AF22" s="161"/>
    </row>
    <row r="23" spans="1:38">
      <c r="A23" s="87" t="s">
        <v>24</v>
      </c>
      <c r="B23" s="206" t="s">
        <v>1738</v>
      </c>
      <c r="C23" s="171" t="s">
        <v>40</v>
      </c>
      <c r="D23" s="153">
        <v>17</v>
      </c>
      <c r="E23" s="153">
        <v>16</v>
      </c>
      <c r="F23" s="151">
        <v>16</v>
      </c>
      <c r="G23" s="151">
        <v>16</v>
      </c>
      <c r="H23" s="151">
        <v>15</v>
      </c>
      <c r="I23" s="151">
        <v>14</v>
      </c>
      <c r="J23" s="172">
        <v>0.9</v>
      </c>
      <c r="K23" s="154">
        <v>0.941176470588235</v>
      </c>
      <c r="L23" s="154">
        <v>1</v>
      </c>
      <c r="M23" s="154">
        <v>0.933333333333333</v>
      </c>
      <c r="N23" s="207">
        <v>380</v>
      </c>
      <c r="O23" s="153">
        <v>351</v>
      </c>
      <c r="P23" s="153">
        <v>16</v>
      </c>
      <c r="Q23" s="151">
        <v>15</v>
      </c>
      <c r="R23" s="151">
        <v>13</v>
      </c>
      <c r="S23" s="154">
        <v>0.923684210526316</v>
      </c>
      <c r="T23" s="154">
        <v>0.941176470588235</v>
      </c>
      <c r="U23" s="155">
        <v>0.9375</v>
      </c>
      <c r="V23" s="155">
        <v>0.866666666666667</v>
      </c>
      <c r="W23" s="173">
        <v>0.00367647058823528</v>
      </c>
      <c r="X23" s="158">
        <v>113</v>
      </c>
      <c r="Y23" s="208">
        <v>105</v>
      </c>
      <c r="Z23" s="208">
        <v>118</v>
      </c>
      <c r="AA23" s="208">
        <v>112</v>
      </c>
      <c r="AB23" s="209">
        <v>0.929203539823009</v>
      </c>
      <c r="AC23" s="155">
        <v>0.949152542372881</v>
      </c>
      <c r="AD23" s="173">
        <v>-0.0199490025498725</v>
      </c>
      <c r="AE23" s="159"/>
      <c r="AF23" s="161"/>
    </row>
    <row r="24" spans="1:38">
      <c r="A24" s="87" t="s">
        <v>24</v>
      </c>
      <c r="B24" s="206" t="s">
        <v>1740</v>
      </c>
      <c r="C24" s="171" t="s">
        <v>1741</v>
      </c>
      <c r="D24" s="153">
        <v>0</v>
      </c>
      <c r="E24" s="153">
        <v>0</v>
      </c>
      <c r="F24" s="151">
        <v>0</v>
      </c>
      <c r="G24" s="151">
        <v>0</v>
      </c>
      <c r="H24" s="151">
        <v>0</v>
      </c>
      <c r="I24" s="151">
        <v>0</v>
      </c>
      <c r="J24" s="172">
        <v>0.9</v>
      </c>
      <c r="K24" s="154">
        <v>0</v>
      </c>
      <c r="L24" s="154">
        <v>0</v>
      </c>
      <c r="M24" s="154">
        <v>0</v>
      </c>
      <c r="N24" s="207">
        <v>0</v>
      </c>
      <c r="O24" s="153">
        <v>0</v>
      </c>
      <c r="P24" s="153">
        <v>0</v>
      </c>
      <c r="Q24" s="151">
        <v>0</v>
      </c>
      <c r="R24" s="151">
        <v>0</v>
      </c>
      <c r="S24" s="154">
        <v>0</v>
      </c>
      <c r="T24" s="154">
        <v>0</v>
      </c>
      <c r="U24" s="155">
        <v>0</v>
      </c>
      <c r="V24" s="155">
        <v>0</v>
      </c>
      <c r="W24" s="173">
        <v>0</v>
      </c>
      <c r="X24" s="158">
        <v>0</v>
      </c>
      <c r="Y24" s="208">
        <v>0</v>
      </c>
      <c r="Z24" s="208">
        <v>0</v>
      </c>
      <c r="AA24" s="208">
        <v>0</v>
      </c>
      <c r="AB24" s="209">
        <v>0</v>
      </c>
      <c r="AC24" s="155">
        <v>0</v>
      </c>
      <c r="AD24" s="173">
        <v>0</v>
      </c>
      <c r="AE24" s="159"/>
      <c r="AF24" s="161"/>
    </row>
    <row r="25" spans="1:38">
      <c r="A25" s="87" t="s">
        <v>24</v>
      </c>
      <c r="B25" s="206" t="s">
        <v>1740</v>
      </c>
      <c r="C25" s="171" t="s">
        <v>1742</v>
      </c>
      <c r="D25" s="153">
        <v>0</v>
      </c>
      <c r="E25" s="153">
        <v>0</v>
      </c>
      <c r="F25" s="151">
        <v>0</v>
      </c>
      <c r="G25" s="151">
        <v>0</v>
      </c>
      <c r="H25" s="151">
        <v>0</v>
      </c>
      <c r="I25" s="151">
        <v>0</v>
      </c>
      <c r="J25" s="172">
        <v>0.9</v>
      </c>
      <c r="K25" s="154">
        <v>0</v>
      </c>
      <c r="L25" s="154">
        <v>0</v>
      </c>
      <c r="M25" s="154">
        <v>0</v>
      </c>
      <c r="N25" s="207">
        <v>0</v>
      </c>
      <c r="O25" s="153">
        <v>0</v>
      </c>
      <c r="P25" s="153">
        <v>0</v>
      </c>
      <c r="Q25" s="151">
        <v>0</v>
      </c>
      <c r="R25" s="151">
        <v>0</v>
      </c>
      <c r="S25" s="154">
        <v>0</v>
      </c>
      <c r="T25" s="154">
        <v>0</v>
      </c>
      <c r="U25" s="155">
        <v>0</v>
      </c>
      <c r="V25" s="155">
        <v>0</v>
      </c>
      <c r="W25" s="173">
        <v>0</v>
      </c>
      <c r="X25" s="158">
        <v>0</v>
      </c>
      <c r="Y25" s="208">
        <v>0</v>
      </c>
      <c r="Z25" s="208">
        <v>0</v>
      </c>
      <c r="AA25" s="208">
        <v>0</v>
      </c>
      <c r="AB25" s="209">
        <v>0</v>
      </c>
      <c r="AC25" s="155">
        <v>0</v>
      </c>
      <c r="AD25" s="173">
        <v>0</v>
      </c>
      <c r="AE25" s="159"/>
      <c r="AF25" s="161"/>
    </row>
    <row r="26" spans="1:38">
      <c r="A26" s="87" t="s">
        <v>24</v>
      </c>
      <c r="B26" s="206" t="s">
        <v>1740</v>
      </c>
      <c r="C26" s="171" t="s">
        <v>1743</v>
      </c>
      <c r="D26" s="153">
        <v>0</v>
      </c>
      <c r="E26" s="153">
        <v>0</v>
      </c>
      <c r="F26" s="151">
        <v>0</v>
      </c>
      <c r="G26" s="151">
        <v>0</v>
      </c>
      <c r="H26" s="151">
        <v>0</v>
      </c>
      <c r="I26" s="151">
        <v>0</v>
      </c>
      <c r="J26" s="172">
        <v>0.9</v>
      </c>
      <c r="K26" s="154">
        <v>0</v>
      </c>
      <c r="L26" s="154">
        <v>0</v>
      </c>
      <c r="M26" s="154">
        <v>0</v>
      </c>
      <c r="N26" s="207">
        <v>0</v>
      </c>
      <c r="O26" s="153">
        <v>0</v>
      </c>
      <c r="P26" s="153">
        <v>0</v>
      </c>
      <c r="Q26" s="151">
        <v>0</v>
      </c>
      <c r="R26" s="151">
        <v>0</v>
      </c>
      <c r="S26" s="154">
        <v>0</v>
      </c>
      <c r="T26" s="154">
        <v>0</v>
      </c>
      <c r="U26" s="155">
        <v>0</v>
      </c>
      <c r="V26" s="155">
        <v>0</v>
      </c>
      <c r="W26" s="173">
        <v>0</v>
      </c>
      <c r="X26" s="158">
        <v>0</v>
      </c>
      <c r="Y26" s="208">
        <v>0</v>
      </c>
      <c r="Z26" s="208">
        <v>0</v>
      </c>
      <c r="AA26" s="208">
        <v>0</v>
      </c>
      <c r="AB26" s="209">
        <v>0</v>
      </c>
      <c r="AC26" s="155">
        <v>0</v>
      </c>
      <c r="AD26" s="173">
        <v>0</v>
      </c>
      <c r="AE26" s="159"/>
      <c r="AF26" s="161"/>
    </row>
    <row r="27" spans="1:38">
      <c r="A27" s="87" t="s">
        <v>24</v>
      </c>
      <c r="B27" s="206" t="s">
        <v>1740</v>
      </c>
      <c r="C27" s="171" t="s">
        <v>1744</v>
      </c>
      <c r="D27" s="153">
        <v>0</v>
      </c>
      <c r="E27" s="153">
        <v>0</v>
      </c>
      <c r="F27" s="151">
        <v>0</v>
      </c>
      <c r="G27" s="151">
        <v>0</v>
      </c>
      <c r="H27" s="151">
        <v>0</v>
      </c>
      <c r="I27" s="151">
        <v>0</v>
      </c>
      <c r="J27" s="172">
        <v>0.9</v>
      </c>
      <c r="K27" s="154">
        <v>0</v>
      </c>
      <c r="L27" s="154">
        <v>0</v>
      </c>
      <c r="M27" s="154">
        <v>0</v>
      </c>
      <c r="N27" s="207">
        <v>0</v>
      </c>
      <c r="O27" s="153">
        <v>0</v>
      </c>
      <c r="P27" s="153">
        <v>0</v>
      </c>
      <c r="Q27" s="151">
        <v>0</v>
      </c>
      <c r="R27" s="151">
        <v>0</v>
      </c>
      <c r="S27" s="154">
        <v>0</v>
      </c>
      <c r="T27" s="154">
        <v>0</v>
      </c>
      <c r="U27" s="155">
        <v>0</v>
      </c>
      <c r="V27" s="155">
        <v>0</v>
      </c>
      <c r="W27" s="173">
        <v>0</v>
      </c>
      <c r="X27" s="158">
        <v>0</v>
      </c>
      <c r="Y27" s="208">
        <v>0</v>
      </c>
      <c r="Z27" s="208">
        <v>0</v>
      </c>
      <c r="AA27" s="208">
        <v>0</v>
      </c>
      <c r="AB27" s="209">
        <v>0</v>
      </c>
      <c r="AC27" s="155">
        <v>0</v>
      </c>
      <c r="AD27" s="173">
        <v>0</v>
      </c>
      <c r="AE27" s="159"/>
      <c r="AF27" s="161"/>
    </row>
    <row r="28" spans="1:38">
      <c r="A28" s="87" t="s">
        <v>24</v>
      </c>
      <c r="B28" s="206" t="s">
        <v>1740</v>
      </c>
      <c r="C28" s="171" t="s">
        <v>48</v>
      </c>
      <c r="D28" s="153">
        <v>65</v>
      </c>
      <c r="E28" s="153">
        <v>65</v>
      </c>
      <c r="F28" s="151">
        <v>66</v>
      </c>
      <c r="G28" s="151">
        <v>66</v>
      </c>
      <c r="H28" s="151">
        <v>54</v>
      </c>
      <c r="I28" s="151">
        <v>52</v>
      </c>
      <c r="J28" s="172">
        <v>0.9</v>
      </c>
      <c r="K28" s="154">
        <v>1</v>
      </c>
      <c r="L28" s="154">
        <v>1</v>
      </c>
      <c r="M28" s="154">
        <v>0.962962962962963</v>
      </c>
      <c r="N28" s="207">
        <v>1464</v>
      </c>
      <c r="O28" s="153">
        <v>1347</v>
      </c>
      <c r="P28" s="153">
        <v>55</v>
      </c>
      <c r="Q28" s="151">
        <v>60</v>
      </c>
      <c r="R28" s="151">
        <v>49</v>
      </c>
      <c r="S28" s="154">
        <v>0.920081967213115</v>
      </c>
      <c r="T28" s="154">
        <v>0.846153846153846</v>
      </c>
      <c r="U28" s="155">
        <v>0.909090909090909</v>
      </c>
      <c r="V28" s="155">
        <v>0.907407407407407</v>
      </c>
      <c r="W28" s="173">
        <v>-0.0629370629370629</v>
      </c>
      <c r="X28" s="158">
        <v>440</v>
      </c>
      <c r="Y28" s="208">
        <v>385</v>
      </c>
      <c r="Z28" s="208">
        <v>455</v>
      </c>
      <c r="AA28" s="208">
        <v>422</v>
      </c>
      <c r="AB28" s="209">
        <v>0.875</v>
      </c>
      <c r="AC28" s="155">
        <v>0.927472527472528</v>
      </c>
      <c r="AD28" s="173">
        <v>-0.0524725274725275</v>
      </c>
      <c r="AE28" s="159"/>
      <c r="AF28" s="161"/>
    </row>
    <row r="29" spans="1:38">
      <c r="A29" s="87" t="s">
        <v>24</v>
      </c>
      <c r="B29" s="206" t="s">
        <v>1740</v>
      </c>
      <c r="C29" s="171" t="s">
        <v>47</v>
      </c>
      <c r="D29" s="153">
        <v>56</v>
      </c>
      <c r="E29" s="153">
        <v>56</v>
      </c>
      <c r="F29" s="151">
        <v>55</v>
      </c>
      <c r="G29" s="151">
        <v>55</v>
      </c>
      <c r="H29" s="151">
        <v>46</v>
      </c>
      <c r="I29" s="151">
        <v>46</v>
      </c>
      <c r="J29" s="172">
        <v>0.9</v>
      </c>
      <c r="K29" s="154">
        <v>1</v>
      </c>
      <c r="L29" s="154">
        <v>1</v>
      </c>
      <c r="M29" s="154">
        <v>1</v>
      </c>
      <c r="N29" s="207">
        <v>1242</v>
      </c>
      <c r="O29" s="153">
        <v>1219</v>
      </c>
      <c r="P29" s="153">
        <v>55</v>
      </c>
      <c r="Q29" s="151">
        <v>51</v>
      </c>
      <c r="R29" s="151">
        <v>46</v>
      </c>
      <c r="S29" s="154">
        <v>0.981481481481482</v>
      </c>
      <c r="T29" s="154">
        <v>0.982142857142857</v>
      </c>
      <c r="U29" s="155">
        <v>0.927272727272727</v>
      </c>
      <c r="V29" s="155">
        <v>1</v>
      </c>
      <c r="W29" s="173">
        <v>0.0548701298701298</v>
      </c>
      <c r="X29" s="158">
        <v>371</v>
      </c>
      <c r="Y29" s="208">
        <v>365</v>
      </c>
      <c r="Z29" s="208">
        <v>388</v>
      </c>
      <c r="AA29" s="208">
        <v>376</v>
      </c>
      <c r="AB29" s="209">
        <v>0.983827493261456</v>
      </c>
      <c r="AC29" s="155">
        <v>0.969072164948454</v>
      </c>
      <c r="AD29" s="173">
        <v>0.014755328313002</v>
      </c>
      <c r="AE29" s="159"/>
      <c r="AF29" s="161"/>
    </row>
    <row r="30" spans="1:38">
      <c r="A30" s="87" t="s">
        <v>24</v>
      </c>
      <c r="B30" s="206" t="s">
        <v>1740</v>
      </c>
      <c r="C30" s="171" t="s">
        <v>42</v>
      </c>
      <c r="D30" s="153">
        <v>156</v>
      </c>
      <c r="E30" s="153">
        <v>148</v>
      </c>
      <c r="F30" s="151">
        <v>157</v>
      </c>
      <c r="G30" s="151">
        <v>149</v>
      </c>
      <c r="H30" s="151">
        <v>117</v>
      </c>
      <c r="I30" s="151">
        <v>104</v>
      </c>
      <c r="J30" s="172">
        <v>0.9</v>
      </c>
      <c r="K30" s="154">
        <v>0.948717948717949</v>
      </c>
      <c r="L30" s="154">
        <v>0.949044585987261</v>
      </c>
      <c r="M30" s="154">
        <v>0.888888888888889</v>
      </c>
      <c r="N30" s="207">
        <v>3304</v>
      </c>
      <c r="O30" s="153">
        <v>2937</v>
      </c>
      <c r="P30" s="153">
        <v>142</v>
      </c>
      <c r="Q30" s="151">
        <v>140</v>
      </c>
      <c r="R30" s="151">
        <v>98</v>
      </c>
      <c r="S30" s="154">
        <v>0.888922518159806</v>
      </c>
      <c r="T30" s="154">
        <v>0.91025641025641</v>
      </c>
      <c r="U30" s="155">
        <v>0.89171974522293</v>
      </c>
      <c r="V30" s="155">
        <v>0.837606837606838</v>
      </c>
      <c r="W30" s="173">
        <v>0.0185366650334803</v>
      </c>
      <c r="X30" s="158">
        <v>995</v>
      </c>
      <c r="Y30" s="208">
        <v>866</v>
      </c>
      <c r="Z30" s="208">
        <v>1005</v>
      </c>
      <c r="AA30" s="208">
        <v>897</v>
      </c>
      <c r="AB30" s="209">
        <v>0.87035175879397</v>
      </c>
      <c r="AC30" s="155">
        <v>0.892537313432836</v>
      </c>
      <c r="AD30" s="173">
        <v>-0.022185554638866</v>
      </c>
      <c r="AE30" s="159"/>
      <c r="AF30" s="161"/>
    </row>
    <row r="31" spans="1:38">
      <c r="A31" s="87" t="s">
        <v>24</v>
      </c>
      <c r="B31" s="206" t="s">
        <v>1740</v>
      </c>
      <c r="C31" s="171" t="s">
        <v>43</v>
      </c>
      <c r="D31" s="153">
        <v>145</v>
      </c>
      <c r="E31" s="153">
        <v>137</v>
      </c>
      <c r="F31" s="151">
        <v>145</v>
      </c>
      <c r="G31" s="151">
        <v>136</v>
      </c>
      <c r="H31" s="151">
        <v>118</v>
      </c>
      <c r="I31" s="151">
        <v>110</v>
      </c>
      <c r="J31" s="172">
        <v>0.9</v>
      </c>
      <c r="K31" s="154">
        <v>0.944827586206897</v>
      </c>
      <c r="L31" s="154">
        <v>0.937931034482759</v>
      </c>
      <c r="M31" s="154">
        <v>0.932203389830508</v>
      </c>
      <c r="N31" s="207">
        <v>3276</v>
      </c>
      <c r="O31" s="153">
        <v>2915</v>
      </c>
      <c r="P31" s="153">
        <v>130</v>
      </c>
      <c r="Q31" s="151">
        <v>132</v>
      </c>
      <c r="R31" s="151">
        <v>106</v>
      </c>
      <c r="S31" s="154">
        <v>0.88980463980464</v>
      </c>
      <c r="T31" s="154">
        <v>0.896551724137931</v>
      </c>
      <c r="U31" s="155">
        <v>0.910344827586207</v>
      </c>
      <c r="V31" s="155">
        <v>0.898305084745763</v>
      </c>
      <c r="W31" s="173">
        <v>-0.0137931034482759</v>
      </c>
      <c r="X31" s="158">
        <v>974</v>
      </c>
      <c r="Y31" s="208">
        <v>887</v>
      </c>
      <c r="Z31" s="208">
        <v>994</v>
      </c>
      <c r="AA31" s="208">
        <v>889</v>
      </c>
      <c r="AB31" s="209">
        <v>0.910677618069815</v>
      </c>
      <c r="AC31" s="155">
        <v>0.894366197183099</v>
      </c>
      <c r="AD31" s="173">
        <v>0.0163114208867166</v>
      </c>
      <c r="AE31" s="159"/>
      <c r="AF31" s="161"/>
    </row>
    <row r="32" spans="1:38">
      <c r="A32" s="87" t="s">
        <v>24</v>
      </c>
      <c r="B32" s="206" t="s">
        <v>1740</v>
      </c>
      <c r="C32" s="171" t="s">
        <v>45</v>
      </c>
      <c r="D32" s="153">
        <v>111</v>
      </c>
      <c r="E32" s="153">
        <v>106</v>
      </c>
      <c r="F32" s="151">
        <v>106</v>
      </c>
      <c r="G32" s="151">
        <v>99</v>
      </c>
      <c r="H32" s="151">
        <v>90</v>
      </c>
      <c r="I32" s="151">
        <v>85</v>
      </c>
      <c r="J32" s="172">
        <v>0.9</v>
      </c>
      <c r="K32" s="154">
        <v>0.954954954954955</v>
      </c>
      <c r="L32" s="154">
        <v>0.933962264150943</v>
      </c>
      <c r="M32" s="154">
        <v>0.944444444444444</v>
      </c>
      <c r="N32" s="207">
        <v>2375</v>
      </c>
      <c r="O32" s="153">
        <v>2213</v>
      </c>
      <c r="P32" s="153">
        <v>103</v>
      </c>
      <c r="Q32" s="151">
        <v>99</v>
      </c>
      <c r="R32" s="151">
        <v>85</v>
      </c>
      <c r="S32" s="154">
        <v>0.931789473684211</v>
      </c>
      <c r="T32" s="154">
        <v>0.927927927927928</v>
      </c>
      <c r="U32" s="155">
        <v>0.933962264150943</v>
      </c>
      <c r="V32" s="155">
        <v>0.944444444444444</v>
      </c>
      <c r="W32" s="173">
        <v>-0.00603433622301552</v>
      </c>
      <c r="X32" s="158">
        <v>718</v>
      </c>
      <c r="Y32" s="208">
        <v>665</v>
      </c>
      <c r="Z32" s="208">
        <v>730</v>
      </c>
      <c r="AA32" s="208">
        <v>683</v>
      </c>
      <c r="AB32" s="209">
        <v>0.926183844011142</v>
      </c>
      <c r="AC32" s="155">
        <v>0.935616438356164</v>
      </c>
      <c r="AD32" s="173">
        <v>-0.0094325943450223</v>
      </c>
      <c r="AE32" s="159"/>
      <c r="AF32" s="161"/>
    </row>
    <row r="33" spans="1:32">
      <c r="A33" s="87" t="s">
        <v>24</v>
      </c>
      <c r="B33" s="206" t="s">
        <v>1740</v>
      </c>
      <c r="C33" s="171" t="s">
        <v>44</v>
      </c>
      <c r="D33" s="153">
        <v>112</v>
      </c>
      <c r="E33" s="153">
        <v>111</v>
      </c>
      <c r="F33" s="151">
        <v>107</v>
      </c>
      <c r="G33" s="151">
        <v>105</v>
      </c>
      <c r="H33" s="151">
        <v>83</v>
      </c>
      <c r="I33" s="151">
        <v>81</v>
      </c>
      <c r="J33" s="172">
        <v>0.9</v>
      </c>
      <c r="K33" s="154">
        <v>0.991071428571429</v>
      </c>
      <c r="L33" s="154">
        <v>0.981308411214953</v>
      </c>
      <c r="M33" s="154">
        <v>0.975903614457831</v>
      </c>
      <c r="N33" s="207">
        <v>2293</v>
      </c>
      <c r="O33" s="153">
        <v>2158</v>
      </c>
      <c r="P33" s="153">
        <v>107</v>
      </c>
      <c r="Q33" s="151">
        <v>102</v>
      </c>
      <c r="R33" s="151">
        <v>78</v>
      </c>
      <c r="S33" s="154">
        <v>0.941125163541212</v>
      </c>
      <c r="T33" s="154">
        <v>0.955357142857143</v>
      </c>
      <c r="U33" s="155">
        <v>0.953271028037383</v>
      </c>
      <c r="V33" s="155">
        <v>0.939759036144578</v>
      </c>
      <c r="W33" s="173">
        <v>0.00208611481975973</v>
      </c>
      <c r="X33" s="158">
        <v>688</v>
      </c>
      <c r="Y33" s="208">
        <v>651</v>
      </c>
      <c r="Z33" s="208">
        <v>700</v>
      </c>
      <c r="AA33" s="208">
        <v>656</v>
      </c>
      <c r="AB33" s="209">
        <v>0.946220930232558</v>
      </c>
      <c r="AC33" s="155">
        <v>0.937142857142857</v>
      </c>
      <c r="AD33" s="173">
        <v>0.00907807308970099</v>
      </c>
      <c r="AE33" s="159"/>
      <c r="AF33" s="161"/>
    </row>
    <row r="34" spans="1:32">
      <c r="A34" s="87" t="s">
        <v>24</v>
      </c>
      <c r="B34" s="206" t="s">
        <v>1740</v>
      </c>
      <c r="C34" s="171" t="s">
        <v>46</v>
      </c>
      <c r="D34" s="153">
        <v>103</v>
      </c>
      <c r="E34" s="153">
        <v>100</v>
      </c>
      <c r="F34" s="151">
        <v>103</v>
      </c>
      <c r="G34" s="151">
        <v>100</v>
      </c>
      <c r="H34" s="151">
        <v>80</v>
      </c>
      <c r="I34" s="151">
        <v>78</v>
      </c>
      <c r="J34" s="172">
        <v>0.9</v>
      </c>
      <c r="K34" s="154">
        <v>0.970873786407767</v>
      </c>
      <c r="L34" s="154">
        <v>0.970873786407767</v>
      </c>
      <c r="M34" s="154">
        <v>0.975</v>
      </c>
      <c r="N34" s="207">
        <v>2217</v>
      </c>
      <c r="O34" s="153">
        <v>2107</v>
      </c>
      <c r="P34" s="153">
        <v>99</v>
      </c>
      <c r="Q34" s="151">
        <v>94</v>
      </c>
      <c r="R34" s="151">
        <v>76</v>
      </c>
      <c r="S34" s="154">
        <v>0.950383400992332</v>
      </c>
      <c r="T34" s="154">
        <v>0.961165048543689</v>
      </c>
      <c r="U34" s="155">
        <v>0.912621359223301</v>
      </c>
      <c r="V34" s="155">
        <v>0.95</v>
      </c>
      <c r="W34" s="173">
        <v>0.0485436893203883</v>
      </c>
      <c r="X34" s="158">
        <v>662</v>
      </c>
      <c r="Y34" s="208">
        <v>630</v>
      </c>
      <c r="Z34" s="208">
        <v>668</v>
      </c>
      <c r="AA34" s="208">
        <v>630</v>
      </c>
      <c r="AB34" s="209">
        <v>0.95166163141994</v>
      </c>
      <c r="AC34" s="155">
        <v>0.94311377245509</v>
      </c>
      <c r="AD34" s="173">
        <v>0.00854785896484966</v>
      </c>
      <c r="AE34" s="159"/>
      <c r="AF34" s="161"/>
    </row>
    <row r="35" spans="1:32">
      <c r="A35" s="87" t="s">
        <v>24</v>
      </c>
      <c r="B35" s="206" t="s">
        <v>1745</v>
      </c>
      <c r="C35" s="171" t="s">
        <v>1746</v>
      </c>
      <c r="D35" s="153">
        <v>0</v>
      </c>
      <c r="E35" s="153">
        <v>0</v>
      </c>
      <c r="F35" s="151">
        <v>0</v>
      </c>
      <c r="G35" s="151">
        <v>0</v>
      </c>
      <c r="H35" s="151">
        <v>0</v>
      </c>
      <c r="I35" s="151">
        <v>0</v>
      </c>
      <c r="J35" s="172">
        <v>0.9</v>
      </c>
      <c r="K35" s="154">
        <v>0</v>
      </c>
      <c r="L35" s="154">
        <v>0</v>
      </c>
      <c r="M35" s="154">
        <v>0</v>
      </c>
      <c r="N35" s="207">
        <v>0</v>
      </c>
      <c r="O35" s="153">
        <v>0</v>
      </c>
      <c r="P35" s="153">
        <v>0</v>
      </c>
      <c r="Q35" s="151">
        <v>0</v>
      </c>
      <c r="R35" s="151">
        <v>0</v>
      </c>
      <c r="S35" s="154">
        <v>0</v>
      </c>
      <c r="T35" s="154">
        <v>0</v>
      </c>
      <c r="U35" s="155">
        <v>0</v>
      </c>
      <c r="V35" s="155">
        <v>0</v>
      </c>
      <c r="W35" s="173">
        <v>0</v>
      </c>
      <c r="X35" s="158">
        <v>0</v>
      </c>
      <c r="Y35" s="208">
        <v>0</v>
      </c>
      <c r="Z35" s="208">
        <v>0</v>
      </c>
      <c r="AA35" s="208">
        <v>0</v>
      </c>
      <c r="AB35" s="209">
        <v>0</v>
      </c>
      <c r="AC35" s="155">
        <v>0</v>
      </c>
      <c r="AD35" s="173">
        <v>0</v>
      </c>
      <c r="AE35" s="159"/>
      <c r="AF35" s="161"/>
    </row>
    <row r="36" spans="1:32">
      <c r="A36" s="87" t="s">
        <v>24</v>
      </c>
      <c r="B36" s="206" t="s">
        <v>1745</v>
      </c>
      <c r="C36" s="171" t="s">
        <v>1747</v>
      </c>
      <c r="D36" s="153">
        <v>0</v>
      </c>
      <c r="E36" s="153">
        <v>0</v>
      </c>
      <c r="F36" s="151">
        <v>0</v>
      </c>
      <c r="G36" s="151">
        <v>0</v>
      </c>
      <c r="H36" s="151">
        <v>0</v>
      </c>
      <c r="I36" s="151">
        <v>0</v>
      </c>
      <c r="J36" s="172">
        <v>0.9</v>
      </c>
      <c r="K36" s="154">
        <v>0</v>
      </c>
      <c r="L36" s="154">
        <v>0</v>
      </c>
      <c r="M36" s="154">
        <v>0</v>
      </c>
      <c r="N36" s="207">
        <v>0</v>
      </c>
      <c r="O36" s="153">
        <v>0</v>
      </c>
      <c r="P36" s="153">
        <v>0</v>
      </c>
      <c r="Q36" s="151">
        <v>0</v>
      </c>
      <c r="R36" s="151">
        <v>0</v>
      </c>
      <c r="S36" s="154">
        <v>0</v>
      </c>
      <c r="T36" s="154">
        <v>0</v>
      </c>
      <c r="U36" s="155">
        <v>0</v>
      </c>
      <c r="V36" s="155">
        <v>0</v>
      </c>
      <c r="W36" s="173">
        <v>0</v>
      </c>
      <c r="X36" s="158">
        <v>0</v>
      </c>
      <c r="Y36" s="208">
        <v>0</v>
      </c>
      <c r="Z36" s="208">
        <v>0</v>
      </c>
      <c r="AA36" s="208">
        <v>0</v>
      </c>
      <c r="AB36" s="209">
        <v>0</v>
      </c>
      <c r="AC36" s="155">
        <v>0</v>
      </c>
      <c r="AD36" s="173">
        <v>0</v>
      </c>
      <c r="AE36" s="159"/>
      <c r="AF36" s="161"/>
    </row>
    <row r="37" spans="1:32">
      <c r="A37" s="87" t="s">
        <v>24</v>
      </c>
      <c r="B37" s="206" t="s">
        <v>1745</v>
      </c>
      <c r="C37" s="171" t="s">
        <v>1748</v>
      </c>
      <c r="D37" s="153">
        <v>0</v>
      </c>
      <c r="E37" s="153">
        <v>0</v>
      </c>
      <c r="F37" s="151">
        <v>0</v>
      </c>
      <c r="G37" s="151">
        <v>0</v>
      </c>
      <c r="H37" s="151">
        <v>0</v>
      </c>
      <c r="I37" s="151">
        <v>0</v>
      </c>
      <c r="J37" s="172">
        <v>0.9</v>
      </c>
      <c r="K37" s="154">
        <v>0</v>
      </c>
      <c r="L37" s="154">
        <v>0</v>
      </c>
      <c r="M37" s="154">
        <v>0</v>
      </c>
      <c r="N37" s="207">
        <v>0</v>
      </c>
      <c r="O37" s="153">
        <v>0</v>
      </c>
      <c r="P37" s="153">
        <v>0</v>
      </c>
      <c r="Q37" s="151">
        <v>0</v>
      </c>
      <c r="R37" s="151">
        <v>0</v>
      </c>
      <c r="S37" s="154">
        <v>0</v>
      </c>
      <c r="T37" s="154">
        <v>0</v>
      </c>
      <c r="U37" s="155">
        <v>0</v>
      </c>
      <c r="V37" s="155">
        <v>0</v>
      </c>
      <c r="W37" s="173">
        <v>0</v>
      </c>
      <c r="X37" s="158">
        <v>0</v>
      </c>
      <c r="Y37" s="208">
        <v>0</v>
      </c>
      <c r="Z37" s="208">
        <v>0</v>
      </c>
      <c r="AA37" s="208">
        <v>0</v>
      </c>
      <c r="AB37" s="209">
        <v>0</v>
      </c>
      <c r="AC37" s="155">
        <v>0</v>
      </c>
      <c r="AD37" s="173">
        <v>0</v>
      </c>
      <c r="AE37" s="159"/>
      <c r="AF37" s="161"/>
    </row>
    <row r="38" spans="1:32">
      <c r="A38" s="87" t="s">
        <v>24</v>
      </c>
      <c r="B38" s="206" t="s">
        <v>1745</v>
      </c>
      <c r="C38" s="171" t="s">
        <v>1749</v>
      </c>
      <c r="D38" s="153">
        <v>0</v>
      </c>
      <c r="E38" s="153">
        <v>0</v>
      </c>
      <c r="F38" s="151">
        <v>0</v>
      </c>
      <c r="G38" s="151">
        <v>0</v>
      </c>
      <c r="H38" s="151">
        <v>0</v>
      </c>
      <c r="I38" s="151">
        <v>0</v>
      </c>
      <c r="J38" s="172">
        <v>0.9</v>
      </c>
      <c r="K38" s="154">
        <v>0</v>
      </c>
      <c r="L38" s="154">
        <v>0</v>
      </c>
      <c r="M38" s="154">
        <v>0</v>
      </c>
      <c r="N38" s="207">
        <v>0</v>
      </c>
      <c r="O38" s="153">
        <v>0</v>
      </c>
      <c r="P38" s="153">
        <v>0</v>
      </c>
      <c r="Q38" s="151">
        <v>0</v>
      </c>
      <c r="R38" s="151">
        <v>0</v>
      </c>
      <c r="S38" s="154">
        <v>0</v>
      </c>
      <c r="T38" s="154">
        <v>0</v>
      </c>
      <c r="U38" s="155">
        <v>0</v>
      </c>
      <c r="V38" s="155">
        <v>0</v>
      </c>
      <c r="W38" s="173">
        <v>0</v>
      </c>
      <c r="X38" s="158">
        <v>0</v>
      </c>
      <c r="Y38" s="208">
        <v>0</v>
      </c>
      <c r="Z38" s="208">
        <v>0</v>
      </c>
      <c r="AA38" s="208">
        <v>0</v>
      </c>
      <c r="AB38" s="209">
        <v>0</v>
      </c>
      <c r="AC38" s="155">
        <v>0</v>
      </c>
      <c r="AD38" s="173">
        <v>0</v>
      </c>
      <c r="AE38" s="159"/>
      <c r="AF38" s="161"/>
    </row>
    <row r="39" spans="1:32">
      <c r="A39" s="87" t="s">
        <v>24</v>
      </c>
      <c r="B39" s="206" t="s">
        <v>1745</v>
      </c>
      <c r="C39" s="171" t="s">
        <v>54</v>
      </c>
      <c r="D39" s="153">
        <v>94</v>
      </c>
      <c r="E39" s="153">
        <v>88</v>
      </c>
      <c r="F39" s="151">
        <v>90</v>
      </c>
      <c r="G39" s="151">
        <v>87</v>
      </c>
      <c r="H39" s="151">
        <v>76</v>
      </c>
      <c r="I39" s="151">
        <v>72</v>
      </c>
      <c r="J39" s="172">
        <v>0.9</v>
      </c>
      <c r="K39" s="154">
        <v>0.936170212765957</v>
      </c>
      <c r="L39" s="154">
        <v>0.966666666666667</v>
      </c>
      <c r="M39" s="154">
        <v>0.947368421052632</v>
      </c>
      <c r="N39" s="207">
        <v>2084</v>
      </c>
      <c r="O39" s="153">
        <v>1909</v>
      </c>
      <c r="P39" s="153">
        <v>85</v>
      </c>
      <c r="Q39" s="151">
        <v>79</v>
      </c>
      <c r="R39" s="151">
        <v>69</v>
      </c>
      <c r="S39" s="154">
        <v>0.916026871401152</v>
      </c>
      <c r="T39" s="154">
        <v>0.904255319148936</v>
      </c>
      <c r="U39" s="155">
        <v>0.877777777777778</v>
      </c>
      <c r="V39" s="155">
        <v>0.907894736842105</v>
      </c>
      <c r="W39" s="173">
        <v>0.0264775413711584</v>
      </c>
      <c r="X39" s="158">
        <v>629</v>
      </c>
      <c r="Y39" s="208">
        <v>575</v>
      </c>
      <c r="Z39" s="208">
        <v>635</v>
      </c>
      <c r="AA39" s="208">
        <v>582</v>
      </c>
      <c r="AB39" s="209">
        <v>0.914149443561208</v>
      </c>
      <c r="AC39" s="155">
        <v>0.916535433070866</v>
      </c>
      <c r="AD39" s="173">
        <v>-0.00238598950965785</v>
      </c>
      <c r="AE39" s="159"/>
      <c r="AF39" s="161"/>
    </row>
    <row r="40" spans="1:32">
      <c r="A40" s="87" t="s">
        <v>24</v>
      </c>
      <c r="B40" s="206" t="s">
        <v>1745</v>
      </c>
      <c r="C40" s="171" t="s">
        <v>51</v>
      </c>
      <c r="D40" s="153">
        <v>74</v>
      </c>
      <c r="E40" s="153">
        <v>72</v>
      </c>
      <c r="F40" s="151">
        <v>73</v>
      </c>
      <c r="G40" s="151">
        <v>71</v>
      </c>
      <c r="H40" s="151">
        <v>62</v>
      </c>
      <c r="I40" s="151">
        <v>59</v>
      </c>
      <c r="J40" s="172">
        <v>0.9</v>
      </c>
      <c r="K40" s="154">
        <v>0.972972972972973</v>
      </c>
      <c r="L40" s="154">
        <v>0.972602739726027</v>
      </c>
      <c r="M40" s="154">
        <v>0.951612903225806</v>
      </c>
      <c r="N40" s="207">
        <v>1594</v>
      </c>
      <c r="O40" s="153">
        <v>1505</v>
      </c>
      <c r="P40" s="153">
        <v>70</v>
      </c>
      <c r="Q40" s="151">
        <v>71</v>
      </c>
      <c r="R40" s="151">
        <v>59</v>
      </c>
      <c r="S40" s="154">
        <v>0.944165621079046</v>
      </c>
      <c r="T40" s="154">
        <v>0.945945945945946</v>
      </c>
      <c r="U40" s="155">
        <v>0.972602739726027</v>
      </c>
      <c r="V40" s="155">
        <v>0.951612903225806</v>
      </c>
      <c r="W40" s="173">
        <v>-0.0266567937800815</v>
      </c>
      <c r="X40" s="158">
        <v>483</v>
      </c>
      <c r="Y40" s="208">
        <v>454</v>
      </c>
      <c r="Z40" s="208">
        <v>486</v>
      </c>
      <c r="AA40" s="208">
        <v>455</v>
      </c>
      <c r="AB40" s="209">
        <v>0.939958592132505</v>
      </c>
      <c r="AC40" s="155">
        <v>0.936213991769547</v>
      </c>
      <c r="AD40" s="173">
        <v>0.00374460036295787</v>
      </c>
      <c r="AE40" s="159"/>
      <c r="AF40" s="161"/>
    </row>
    <row r="41" spans="1:32">
      <c r="A41" s="87" t="s">
        <v>24</v>
      </c>
      <c r="B41" s="206" t="s">
        <v>1745</v>
      </c>
      <c r="C41" s="171" t="s">
        <v>52</v>
      </c>
      <c r="D41" s="153">
        <v>64</v>
      </c>
      <c r="E41" s="153">
        <v>62</v>
      </c>
      <c r="F41" s="151">
        <v>65</v>
      </c>
      <c r="G41" s="151">
        <v>64</v>
      </c>
      <c r="H41" s="151">
        <v>56</v>
      </c>
      <c r="I41" s="151">
        <v>54</v>
      </c>
      <c r="J41" s="172">
        <v>0.9</v>
      </c>
      <c r="K41" s="154">
        <v>0.96875</v>
      </c>
      <c r="L41" s="154">
        <v>0.984615384615385</v>
      </c>
      <c r="M41" s="154">
        <v>0.964285714285714</v>
      </c>
      <c r="N41" s="207">
        <v>1562</v>
      </c>
      <c r="O41" s="153">
        <v>1453</v>
      </c>
      <c r="P41" s="153">
        <v>60</v>
      </c>
      <c r="Q41" s="151">
        <v>64</v>
      </c>
      <c r="R41" s="151">
        <v>53</v>
      </c>
      <c r="S41" s="154">
        <v>0.930217669654289</v>
      </c>
      <c r="T41" s="154">
        <v>0.9375</v>
      </c>
      <c r="U41" s="155">
        <v>0.984615384615385</v>
      </c>
      <c r="V41" s="155">
        <v>0.946428571428571</v>
      </c>
      <c r="W41" s="173">
        <v>-0.0471153846153847</v>
      </c>
      <c r="X41" s="158">
        <v>452</v>
      </c>
      <c r="Y41" s="208">
        <v>421</v>
      </c>
      <c r="Z41" s="208">
        <v>479</v>
      </c>
      <c r="AA41" s="208">
        <v>430</v>
      </c>
      <c r="AB41" s="209">
        <v>0.93141592920354</v>
      </c>
      <c r="AC41" s="155">
        <v>0.897703549060543</v>
      </c>
      <c r="AD41" s="173">
        <v>0.0337123801429969</v>
      </c>
      <c r="AE41" s="159"/>
      <c r="AF41" s="161"/>
    </row>
    <row r="42" spans="1:32">
      <c r="A42" s="87" t="s">
        <v>24</v>
      </c>
      <c r="B42" s="206" t="s">
        <v>1745</v>
      </c>
      <c r="C42" s="171" t="s">
        <v>50</v>
      </c>
      <c r="D42" s="153">
        <v>92</v>
      </c>
      <c r="E42" s="153">
        <v>92</v>
      </c>
      <c r="F42" s="151">
        <v>91</v>
      </c>
      <c r="G42" s="151">
        <v>90</v>
      </c>
      <c r="H42" s="151">
        <v>80</v>
      </c>
      <c r="I42" s="151">
        <v>78</v>
      </c>
      <c r="J42" s="172">
        <v>0.9</v>
      </c>
      <c r="K42" s="154">
        <v>1</v>
      </c>
      <c r="L42" s="154">
        <v>0.989010989010989</v>
      </c>
      <c r="M42" s="154">
        <v>0.975</v>
      </c>
      <c r="N42" s="207">
        <v>1957</v>
      </c>
      <c r="O42" s="153">
        <v>1900</v>
      </c>
      <c r="P42" s="153">
        <v>91</v>
      </c>
      <c r="Q42" s="151">
        <v>88</v>
      </c>
      <c r="R42" s="151">
        <v>75</v>
      </c>
      <c r="S42" s="154">
        <v>0.970873786407767</v>
      </c>
      <c r="T42" s="154">
        <v>0.989130434782609</v>
      </c>
      <c r="U42" s="155">
        <v>0.967032967032967</v>
      </c>
      <c r="V42" s="155">
        <v>0.9375</v>
      </c>
      <c r="W42" s="173">
        <v>0.0220974677496416</v>
      </c>
      <c r="X42" s="158">
        <v>582</v>
      </c>
      <c r="Y42" s="208">
        <v>565</v>
      </c>
      <c r="Z42" s="208">
        <v>588</v>
      </c>
      <c r="AA42" s="208">
        <v>575</v>
      </c>
      <c r="AB42" s="209">
        <v>0.970790378006873</v>
      </c>
      <c r="AC42" s="155">
        <v>0.977891156462585</v>
      </c>
      <c r="AD42" s="173">
        <v>-0.00710077845571222</v>
      </c>
      <c r="AE42" s="159"/>
      <c r="AF42" s="161"/>
    </row>
    <row r="43" spans="1:32">
      <c r="A43" s="87" t="s">
        <v>24</v>
      </c>
      <c r="B43" s="206" t="s">
        <v>1745</v>
      </c>
      <c r="C43" s="171" t="s">
        <v>53</v>
      </c>
      <c r="D43" s="153">
        <v>117</v>
      </c>
      <c r="E43" s="153">
        <v>117</v>
      </c>
      <c r="F43" s="151">
        <v>121</v>
      </c>
      <c r="G43" s="151">
        <v>119</v>
      </c>
      <c r="H43" s="151">
        <v>94</v>
      </c>
      <c r="I43" s="151">
        <v>93</v>
      </c>
      <c r="J43" s="172">
        <v>0.9</v>
      </c>
      <c r="K43" s="154">
        <v>1</v>
      </c>
      <c r="L43" s="154">
        <v>0.983471074380165</v>
      </c>
      <c r="M43" s="154">
        <v>0.98936170212766</v>
      </c>
      <c r="N43" s="207">
        <v>2661</v>
      </c>
      <c r="O43" s="153">
        <v>2604</v>
      </c>
      <c r="P43" s="153">
        <v>117</v>
      </c>
      <c r="Q43" s="151">
        <v>114</v>
      </c>
      <c r="R43" s="151">
        <v>92</v>
      </c>
      <c r="S43" s="154">
        <v>0.978579481397971</v>
      </c>
      <c r="T43" s="154">
        <v>1</v>
      </c>
      <c r="U43" s="155">
        <v>0.942148760330578</v>
      </c>
      <c r="V43" s="155">
        <v>0.978723404255319</v>
      </c>
      <c r="W43" s="173">
        <v>0.0578512396694215</v>
      </c>
      <c r="X43" s="158">
        <v>782</v>
      </c>
      <c r="Y43" s="208">
        <v>761</v>
      </c>
      <c r="Z43" s="208">
        <v>827</v>
      </c>
      <c r="AA43" s="208">
        <v>809</v>
      </c>
      <c r="AB43" s="209">
        <v>0.973145780051151</v>
      </c>
      <c r="AC43" s="155">
        <v>0.978234582829504</v>
      </c>
      <c r="AD43" s="173">
        <v>-0.00508880277835333</v>
      </c>
      <c r="AE43" s="159"/>
      <c r="AF43" s="161"/>
    </row>
    <row r="44" spans="1:32">
      <c r="A44" s="87" t="s">
        <v>24</v>
      </c>
      <c r="B44" s="206" t="s">
        <v>1745</v>
      </c>
      <c r="C44" s="171" t="s">
        <v>49</v>
      </c>
      <c r="D44" s="153">
        <v>68</v>
      </c>
      <c r="E44" s="153">
        <v>63</v>
      </c>
      <c r="F44" s="151">
        <v>64</v>
      </c>
      <c r="G44" s="151">
        <v>58</v>
      </c>
      <c r="H44" s="151">
        <v>61</v>
      </c>
      <c r="I44" s="151">
        <v>54</v>
      </c>
      <c r="J44" s="172">
        <v>0.9</v>
      </c>
      <c r="K44" s="154">
        <v>0.926470588235294</v>
      </c>
      <c r="L44" s="154">
        <v>0.90625</v>
      </c>
      <c r="M44" s="154">
        <v>0.885245901639344</v>
      </c>
      <c r="N44" s="207">
        <v>1524</v>
      </c>
      <c r="O44" s="153">
        <v>1382</v>
      </c>
      <c r="P44" s="153">
        <v>63</v>
      </c>
      <c r="Q44" s="151">
        <v>57</v>
      </c>
      <c r="R44" s="151">
        <v>54</v>
      </c>
      <c r="S44" s="154">
        <v>0.906824146981627</v>
      </c>
      <c r="T44" s="154">
        <v>0.926470588235294</v>
      </c>
      <c r="U44" s="155">
        <v>0.890625</v>
      </c>
      <c r="V44" s="155">
        <v>0.885245901639344</v>
      </c>
      <c r="W44" s="173">
        <v>0.0358455882352942</v>
      </c>
      <c r="X44" s="158">
        <v>457</v>
      </c>
      <c r="Y44" s="208">
        <v>416</v>
      </c>
      <c r="Z44" s="208">
        <v>473</v>
      </c>
      <c r="AA44" s="208">
        <v>431</v>
      </c>
      <c r="AB44" s="209">
        <v>0.910284463894967</v>
      </c>
      <c r="AC44" s="155">
        <v>0.911205073995772</v>
      </c>
      <c r="AD44" s="173">
        <v>-0.000920610100804464</v>
      </c>
      <c r="AE44" s="159"/>
      <c r="AF44" s="161"/>
    </row>
    <row r="45" spans="1:32">
      <c r="A45" s="87" t="s">
        <v>24</v>
      </c>
      <c r="B45" s="206" t="s">
        <v>1750</v>
      </c>
      <c r="C45" s="171" t="s">
        <v>1751</v>
      </c>
      <c r="D45" s="153">
        <v>88</v>
      </c>
      <c r="E45" s="153">
        <v>86</v>
      </c>
      <c r="F45" s="151">
        <v>84</v>
      </c>
      <c r="G45" s="151">
        <v>83</v>
      </c>
      <c r="H45" s="151">
        <v>69</v>
      </c>
      <c r="I45" s="151">
        <v>60</v>
      </c>
      <c r="J45" s="172">
        <v>0.9</v>
      </c>
      <c r="K45" s="154">
        <v>0.977272727272727</v>
      </c>
      <c r="L45" s="154">
        <v>0.988095238095238</v>
      </c>
      <c r="M45" s="154">
        <v>0.869565217391304</v>
      </c>
      <c r="N45" s="207">
        <v>1899</v>
      </c>
      <c r="O45" s="153">
        <v>1793</v>
      </c>
      <c r="P45" s="153">
        <v>85</v>
      </c>
      <c r="Q45" s="151">
        <v>83</v>
      </c>
      <c r="R45" s="151">
        <v>59</v>
      </c>
      <c r="S45" s="154">
        <v>0.944181147972617</v>
      </c>
      <c r="T45" s="154">
        <v>0.965909090909091</v>
      </c>
      <c r="U45" s="155">
        <v>1.01190476190476</v>
      </c>
      <c r="V45" s="155">
        <v>1.23188405797101</v>
      </c>
      <c r="W45" s="173">
        <v>-0.0459956709956709</v>
      </c>
      <c r="X45" s="158">
        <v>565</v>
      </c>
      <c r="Y45" s="208">
        <v>539</v>
      </c>
      <c r="Z45" s="208">
        <v>579</v>
      </c>
      <c r="AA45" s="208">
        <v>543</v>
      </c>
      <c r="AB45" s="209">
        <v>0.953982300884956</v>
      </c>
      <c r="AC45" s="155">
        <v>0.937823834196891</v>
      </c>
      <c r="AD45" s="173">
        <v>0.0161584666880645</v>
      </c>
      <c r="AE45" s="159"/>
      <c r="AF45" s="161"/>
    </row>
    <row r="46" spans="1:32">
      <c r="A46" s="87" t="s">
        <v>24</v>
      </c>
      <c r="B46" s="206" t="s">
        <v>1750</v>
      </c>
      <c r="C46" s="171" t="s">
        <v>1752</v>
      </c>
      <c r="D46" s="153">
        <v>0</v>
      </c>
      <c r="E46" s="153">
        <v>0</v>
      </c>
      <c r="F46" s="151">
        <v>0</v>
      </c>
      <c r="G46" s="151">
        <v>0</v>
      </c>
      <c r="H46" s="151">
        <v>0</v>
      </c>
      <c r="I46" s="151">
        <v>0</v>
      </c>
      <c r="J46" s="172">
        <v>0.9</v>
      </c>
      <c r="K46" s="154">
        <v>0</v>
      </c>
      <c r="L46" s="154">
        <v>0</v>
      </c>
      <c r="M46" s="154">
        <v>0</v>
      </c>
      <c r="N46" s="207">
        <v>0</v>
      </c>
      <c r="O46" s="153">
        <v>0</v>
      </c>
      <c r="P46" s="153">
        <v>0</v>
      </c>
      <c r="Q46" s="151">
        <v>0</v>
      </c>
      <c r="R46" s="151">
        <v>0</v>
      </c>
      <c r="S46" s="154">
        <v>0</v>
      </c>
      <c r="T46" s="154">
        <v>0</v>
      </c>
      <c r="U46" s="155">
        <v>0</v>
      </c>
      <c r="V46" s="155">
        <v>0</v>
      </c>
      <c r="W46" s="173">
        <v>0</v>
      </c>
      <c r="X46" s="158">
        <v>0</v>
      </c>
      <c r="Y46" s="208">
        <v>0</v>
      </c>
      <c r="Z46" s="208">
        <v>0</v>
      </c>
      <c r="AA46" s="208">
        <v>0</v>
      </c>
      <c r="AB46" s="209">
        <v>0</v>
      </c>
      <c r="AC46" s="155">
        <v>0</v>
      </c>
      <c r="AD46" s="173">
        <v>0</v>
      </c>
      <c r="AE46" s="159"/>
      <c r="AF46" s="161"/>
    </row>
    <row r="47" spans="1:32">
      <c r="A47" s="87" t="s">
        <v>24</v>
      </c>
      <c r="B47" s="206" t="s">
        <v>1750</v>
      </c>
      <c r="C47" s="171" t="s">
        <v>1753</v>
      </c>
      <c r="D47" s="153">
        <v>0</v>
      </c>
      <c r="E47" s="153">
        <v>0</v>
      </c>
      <c r="F47" s="151">
        <v>0</v>
      </c>
      <c r="G47" s="151">
        <v>0</v>
      </c>
      <c r="H47" s="151">
        <v>0</v>
      </c>
      <c r="I47" s="151">
        <v>0</v>
      </c>
      <c r="J47" s="172">
        <v>0.9</v>
      </c>
      <c r="K47" s="154">
        <v>0</v>
      </c>
      <c r="L47" s="154">
        <v>0</v>
      </c>
      <c r="M47" s="154">
        <v>0</v>
      </c>
      <c r="N47" s="207">
        <v>0</v>
      </c>
      <c r="O47" s="153">
        <v>0</v>
      </c>
      <c r="P47" s="153">
        <v>0</v>
      </c>
      <c r="Q47" s="151">
        <v>0</v>
      </c>
      <c r="R47" s="151">
        <v>0</v>
      </c>
      <c r="S47" s="154">
        <v>0</v>
      </c>
      <c r="T47" s="154">
        <v>0</v>
      </c>
      <c r="U47" s="155">
        <v>0</v>
      </c>
      <c r="V47" s="155">
        <v>0</v>
      </c>
      <c r="W47" s="173">
        <v>0</v>
      </c>
      <c r="X47" s="158">
        <v>0</v>
      </c>
      <c r="Y47" s="208">
        <v>0</v>
      </c>
      <c r="Z47" s="208">
        <v>0</v>
      </c>
      <c r="AA47" s="208">
        <v>0</v>
      </c>
      <c r="AB47" s="209">
        <v>0</v>
      </c>
      <c r="AC47" s="155">
        <v>0</v>
      </c>
      <c r="AD47" s="173">
        <v>0</v>
      </c>
      <c r="AE47" s="159"/>
      <c r="AF47" s="161"/>
    </row>
    <row r="48" spans="1:32">
      <c r="A48" s="87" t="s">
        <v>24</v>
      </c>
      <c r="B48" s="206" t="s">
        <v>1750</v>
      </c>
      <c r="C48" s="171" t="s">
        <v>1754</v>
      </c>
      <c r="D48" s="153">
        <v>0</v>
      </c>
      <c r="E48" s="153">
        <v>0</v>
      </c>
      <c r="F48" s="151">
        <v>0</v>
      </c>
      <c r="G48" s="151">
        <v>0</v>
      </c>
      <c r="H48" s="151">
        <v>0</v>
      </c>
      <c r="I48" s="151">
        <v>0</v>
      </c>
      <c r="J48" s="172">
        <v>0.9</v>
      </c>
      <c r="K48" s="154">
        <v>0</v>
      </c>
      <c r="L48" s="154">
        <v>0</v>
      </c>
      <c r="M48" s="154">
        <v>0</v>
      </c>
      <c r="N48" s="207">
        <v>0</v>
      </c>
      <c r="O48" s="153">
        <v>0</v>
      </c>
      <c r="P48" s="153">
        <v>0</v>
      </c>
      <c r="Q48" s="151">
        <v>0</v>
      </c>
      <c r="R48" s="151">
        <v>0</v>
      </c>
      <c r="S48" s="154">
        <v>0</v>
      </c>
      <c r="T48" s="154">
        <v>0</v>
      </c>
      <c r="U48" s="155">
        <v>0</v>
      </c>
      <c r="V48" s="155">
        <v>0</v>
      </c>
      <c r="W48" s="173">
        <v>0</v>
      </c>
      <c r="X48" s="158">
        <v>0</v>
      </c>
      <c r="Y48" s="208">
        <v>0</v>
      </c>
      <c r="Z48" s="208">
        <v>0</v>
      </c>
      <c r="AA48" s="208">
        <v>0</v>
      </c>
      <c r="AB48" s="209">
        <v>0</v>
      </c>
      <c r="AC48" s="155">
        <v>0</v>
      </c>
      <c r="AD48" s="173">
        <v>0</v>
      </c>
      <c r="AE48" s="159"/>
      <c r="AF48" s="161"/>
    </row>
    <row r="49" spans="1:32">
      <c r="A49" s="87" t="s">
        <v>24</v>
      </c>
      <c r="B49" s="206" t="s">
        <v>1750</v>
      </c>
      <c r="C49" s="171" t="s">
        <v>1755</v>
      </c>
      <c r="D49" s="153">
        <v>0</v>
      </c>
      <c r="E49" s="153">
        <v>0</v>
      </c>
      <c r="F49" s="151">
        <v>0</v>
      </c>
      <c r="G49" s="151">
        <v>0</v>
      </c>
      <c r="H49" s="151">
        <v>0</v>
      </c>
      <c r="I49" s="151">
        <v>0</v>
      </c>
      <c r="J49" s="172">
        <v>0.9</v>
      </c>
      <c r="K49" s="154">
        <v>0</v>
      </c>
      <c r="L49" s="154">
        <v>0</v>
      </c>
      <c r="M49" s="154">
        <v>0</v>
      </c>
      <c r="N49" s="207">
        <v>0</v>
      </c>
      <c r="O49" s="153">
        <v>0</v>
      </c>
      <c r="P49" s="153">
        <v>0</v>
      </c>
      <c r="Q49" s="151">
        <v>0</v>
      </c>
      <c r="R49" s="151">
        <v>0</v>
      </c>
      <c r="S49" s="154">
        <v>0</v>
      </c>
      <c r="T49" s="154">
        <v>0</v>
      </c>
      <c r="U49" s="155">
        <v>0</v>
      </c>
      <c r="V49" s="155">
        <v>0</v>
      </c>
      <c r="W49" s="173">
        <v>0</v>
      </c>
      <c r="X49" s="158">
        <v>0</v>
      </c>
      <c r="Y49" s="208">
        <v>0</v>
      </c>
      <c r="Z49" s="208">
        <v>0</v>
      </c>
      <c r="AA49" s="208">
        <v>0</v>
      </c>
      <c r="AB49" s="209">
        <v>0</v>
      </c>
      <c r="AC49" s="155">
        <v>0</v>
      </c>
      <c r="AD49" s="173">
        <v>0</v>
      </c>
      <c r="AE49" s="159"/>
      <c r="AF49" s="161"/>
    </row>
    <row r="50" spans="1:32">
      <c r="A50" s="87" t="s">
        <v>24</v>
      </c>
      <c r="B50" s="206" t="s">
        <v>1750</v>
      </c>
      <c r="C50" s="171" t="s">
        <v>1756</v>
      </c>
      <c r="D50" s="153">
        <v>0</v>
      </c>
      <c r="E50" s="153">
        <v>0</v>
      </c>
      <c r="F50" s="151">
        <v>0</v>
      </c>
      <c r="G50" s="151">
        <v>0</v>
      </c>
      <c r="H50" s="151">
        <v>0</v>
      </c>
      <c r="I50" s="151">
        <v>0</v>
      </c>
      <c r="J50" s="172">
        <v>0.9</v>
      </c>
      <c r="K50" s="154">
        <v>0</v>
      </c>
      <c r="L50" s="154">
        <v>0</v>
      </c>
      <c r="M50" s="154">
        <v>0</v>
      </c>
      <c r="N50" s="207">
        <v>0</v>
      </c>
      <c r="O50" s="153">
        <v>0</v>
      </c>
      <c r="P50" s="153">
        <v>0</v>
      </c>
      <c r="Q50" s="151">
        <v>0</v>
      </c>
      <c r="R50" s="151">
        <v>0</v>
      </c>
      <c r="S50" s="154">
        <v>0</v>
      </c>
      <c r="T50" s="154">
        <v>0</v>
      </c>
      <c r="U50" s="155">
        <v>0</v>
      </c>
      <c r="V50" s="155">
        <v>0</v>
      </c>
      <c r="W50" s="173">
        <v>0</v>
      </c>
      <c r="X50" s="158">
        <v>0</v>
      </c>
      <c r="Y50" s="208">
        <v>0</v>
      </c>
      <c r="Z50" s="208">
        <v>0</v>
      </c>
      <c r="AA50" s="208">
        <v>0</v>
      </c>
      <c r="AB50" s="209">
        <v>0</v>
      </c>
      <c r="AC50" s="155">
        <v>0</v>
      </c>
      <c r="AD50" s="173">
        <v>0</v>
      </c>
      <c r="AE50" s="159"/>
      <c r="AF50" s="161"/>
    </row>
    <row r="51" spans="1:32">
      <c r="A51" s="87" t="s">
        <v>24</v>
      </c>
      <c r="B51" s="206" t="s">
        <v>1750</v>
      </c>
      <c r="C51" s="171" t="s">
        <v>56</v>
      </c>
      <c r="D51" s="153">
        <v>0</v>
      </c>
      <c r="E51" s="153">
        <v>0</v>
      </c>
      <c r="F51" s="151">
        <v>0</v>
      </c>
      <c r="G51" s="151">
        <v>0</v>
      </c>
      <c r="H51" s="151">
        <v>0</v>
      </c>
      <c r="I51" s="151">
        <v>0</v>
      </c>
      <c r="J51" s="172">
        <v>0.9</v>
      </c>
      <c r="K51" s="154">
        <v>0</v>
      </c>
      <c r="L51" s="154">
        <v>0</v>
      </c>
      <c r="M51" s="154">
        <v>0</v>
      </c>
      <c r="N51" s="207">
        <v>0</v>
      </c>
      <c r="O51" s="153">
        <v>0</v>
      </c>
      <c r="P51" s="153">
        <v>0</v>
      </c>
      <c r="Q51" s="151">
        <v>0</v>
      </c>
      <c r="R51" s="151">
        <v>0</v>
      </c>
      <c r="S51" s="154">
        <v>0</v>
      </c>
      <c r="T51" s="154">
        <v>0</v>
      </c>
      <c r="U51" s="155">
        <v>0</v>
      </c>
      <c r="V51" s="155">
        <v>0</v>
      </c>
      <c r="W51" s="173">
        <v>0</v>
      </c>
      <c r="X51" s="158">
        <v>0</v>
      </c>
      <c r="Y51" s="208">
        <v>0</v>
      </c>
      <c r="Z51" s="208">
        <v>0</v>
      </c>
      <c r="AA51" s="208">
        <v>0</v>
      </c>
      <c r="AB51" s="209">
        <v>0</v>
      </c>
      <c r="AC51" s="155">
        <v>0</v>
      </c>
      <c r="AD51" s="173">
        <v>0</v>
      </c>
      <c r="AE51" s="159"/>
      <c r="AF51" s="161"/>
    </row>
    <row r="52" spans="1:32">
      <c r="A52" s="87" t="s">
        <v>24</v>
      </c>
      <c r="B52" s="206" t="s">
        <v>1750</v>
      </c>
      <c r="C52" s="171" t="s">
        <v>1757</v>
      </c>
      <c r="D52" s="153">
        <v>146</v>
      </c>
      <c r="E52" s="153">
        <v>143</v>
      </c>
      <c r="F52" s="151">
        <v>145</v>
      </c>
      <c r="G52" s="151">
        <v>142</v>
      </c>
      <c r="H52" s="151">
        <v>123</v>
      </c>
      <c r="I52" s="151">
        <v>118</v>
      </c>
      <c r="J52" s="172">
        <v>0.9</v>
      </c>
      <c r="K52" s="154">
        <v>0.979452054794521</v>
      </c>
      <c r="L52" s="154">
        <v>0.979310344827586</v>
      </c>
      <c r="M52" s="154">
        <v>0.959349593495935</v>
      </c>
      <c r="N52" s="207">
        <v>3127</v>
      </c>
      <c r="O52" s="153">
        <v>2953</v>
      </c>
      <c r="P52" s="153">
        <v>139</v>
      </c>
      <c r="Q52" s="151">
        <v>139</v>
      </c>
      <c r="R52" s="151">
        <v>118</v>
      </c>
      <c r="S52" s="154">
        <v>0.944355612408059</v>
      </c>
      <c r="T52" s="154">
        <v>0.952054794520548</v>
      </c>
      <c r="U52" s="155">
        <v>0.958620689655172</v>
      </c>
      <c r="V52" s="155">
        <v>0.959349593495935</v>
      </c>
      <c r="W52" s="173">
        <v>-0.00656589513462447</v>
      </c>
      <c r="X52" s="158">
        <v>956</v>
      </c>
      <c r="Y52" s="208">
        <v>912</v>
      </c>
      <c r="Z52" s="208">
        <v>958</v>
      </c>
      <c r="AA52" s="208">
        <v>902</v>
      </c>
      <c r="AB52" s="209">
        <v>0.95397489539749</v>
      </c>
      <c r="AC52" s="155">
        <v>0.941544885177453</v>
      </c>
      <c r="AD52" s="173">
        <v>0.0124300102200365</v>
      </c>
      <c r="AE52" s="159"/>
      <c r="AF52" s="161"/>
    </row>
    <row r="53" spans="1:32">
      <c r="A53" s="87" t="s">
        <v>24</v>
      </c>
      <c r="B53" s="206" t="s">
        <v>1750</v>
      </c>
      <c r="C53" s="171" t="s">
        <v>55</v>
      </c>
      <c r="D53" s="153">
        <v>160</v>
      </c>
      <c r="E53" s="153">
        <v>157</v>
      </c>
      <c r="F53" s="151">
        <v>154</v>
      </c>
      <c r="G53" s="151">
        <v>152</v>
      </c>
      <c r="H53" s="151">
        <v>135</v>
      </c>
      <c r="I53" s="151">
        <v>131</v>
      </c>
      <c r="J53" s="172">
        <v>0.9</v>
      </c>
      <c r="K53" s="154">
        <v>0.98125</v>
      </c>
      <c r="L53" s="154">
        <v>0.987012987012987</v>
      </c>
      <c r="M53" s="154">
        <v>0.97037037037037</v>
      </c>
      <c r="N53" s="207">
        <v>3552</v>
      </c>
      <c r="O53" s="153">
        <v>3364</v>
      </c>
      <c r="P53" s="153">
        <v>155</v>
      </c>
      <c r="Q53" s="151">
        <v>149</v>
      </c>
      <c r="R53" s="151">
        <v>128</v>
      </c>
      <c r="S53" s="154">
        <v>0.947072072072072</v>
      </c>
      <c r="T53" s="154">
        <v>0.96875</v>
      </c>
      <c r="U53" s="155">
        <v>0.967532467532468</v>
      </c>
      <c r="V53" s="155">
        <v>0.948148148148148</v>
      </c>
      <c r="W53" s="173">
        <v>0.00121753246753242</v>
      </c>
      <c r="X53" s="158">
        <v>1059</v>
      </c>
      <c r="Y53" s="208">
        <v>1013</v>
      </c>
      <c r="Z53" s="208">
        <v>1067</v>
      </c>
      <c r="AA53" s="208">
        <v>1019</v>
      </c>
      <c r="AB53" s="209">
        <v>0.956562795089707</v>
      </c>
      <c r="AC53" s="155">
        <v>0.955014058106842</v>
      </c>
      <c r="AD53" s="173">
        <v>0.00154873698286573</v>
      </c>
      <c r="AE53" s="159"/>
      <c r="AF53" s="161"/>
    </row>
    <row r="54" spans="1:32">
      <c r="A54" s="87" t="s">
        <v>24</v>
      </c>
      <c r="B54" s="206" t="s">
        <v>1750</v>
      </c>
      <c r="C54" s="171" t="s">
        <v>59</v>
      </c>
      <c r="D54" s="153">
        <v>0</v>
      </c>
      <c r="E54" s="153">
        <v>0</v>
      </c>
      <c r="F54" s="151">
        <v>0</v>
      </c>
      <c r="G54" s="151">
        <v>0</v>
      </c>
      <c r="H54" s="151">
        <v>0</v>
      </c>
      <c r="I54" s="151">
        <v>0</v>
      </c>
      <c r="J54" s="172">
        <v>0.9</v>
      </c>
      <c r="K54" s="154">
        <v>0</v>
      </c>
      <c r="L54" s="154">
        <v>0</v>
      </c>
      <c r="M54" s="154">
        <v>0</v>
      </c>
      <c r="N54" s="207">
        <v>0</v>
      </c>
      <c r="O54" s="153">
        <v>0</v>
      </c>
      <c r="P54" s="153">
        <v>0</v>
      </c>
      <c r="Q54" s="151">
        <v>0</v>
      </c>
      <c r="R54" s="151">
        <v>0</v>
      </c>
      <c r="S54" s="154">
        <v>0</v>
      </c>
      <c r="T54" s="154">
        <v>0</v>
      </c>
      <c r="U54" s="155">
        <v>0</v>
      </c>
      <c r="V54" s="155">
        <v>0</v>
      </c>
      <c r="W54" s="173">
        <v>0</v>
      </c>
      <c r="X54" s="158">
        <v>0</v>
      </c>
      <c r="Y54" s="208">
        <v>0</v>
      </c>
      <c r="Z54" s="208">
        <v>0</v>
      </c>
      <c r="AA54" s="208">
        <v>0</v>
      </c>
      <c r="AB54" s="209">
        <v>0</v>
      </c>
      <c r="AC54" s="155">
        <v>0</v>
      </c>
      <c r="AD54" s="173">
        <v>0</v>
      </c>
      <c r="AE54" s="159"/>
      <c r="AF54" s="161"/>
    </row>
    <row r="55" spans="1:32">
      <c r="A55" s="87" t="s">
        <v>24</v>
      </c>
      <c r="B55" s="206" t="s">
        <v>1750</v>
      </c>
      <c r="C55" s="171" t="s">
        <v>61</v>
      </c>
      <c r="D55" s="153">
        <v>145</v>
      </c>
      <c r="E55" s="153">
        <v>144</v>
      </c>
      <c r="F55" s="151">
        <v>142</v>
      </c>
      <c r="G55" s="151">
        <v>141</v>
      </c>
      <c r="H55" s="151">
        <v>104</v>
      </c>
      <c r="I55" s="151">
        <v>102</v>
      </c>
      <c r="J55" s="172">
        <v>0.9</v>
      </c>
      <c r="K55" s="154">
        <v>0.993103448275862</v>
      </c>
      <c r="L55" s="154">
        <v>0.992957746478873</v>
      </c>
      <c r="M55" s="154">
        <v>0.980769230769231</v>
      </c>
      <c r="N55" s="207">
        <v>3113</v>
      </c>
      <c r="O55" s="153">
        <v>3037</v>
      </c>
      <c r="P55" s="153">
        <v>144</v>
      </c>
      <c r="Q55" s="151">
        <v>140</v>
      </c>
      <c r="R55" s="151">
        <v>102</v>
      </c>
      <c r="S55" s="154">
        <v>0.975586251204626</v>
      </c>
      <c r="T55" s="154">
        <v>0.993103448275862</v>
      </c>
      <c r="U55" s="155">
        <v>0.985915492957746</v>
      </c>
      <c r="V55" s="155">
        <v>0.980769230769231</v>
      </c>
      <c r="W55" s="173">
        <v>0.00718795531811556</v>
      </c>
      <c r="X55" s="158">
        <v>916</v>
      </c>
      <c r="Y55" s="208">
        <v>899</v>
      </c>
      <c r="Z55" s="208">
        <v>955</v>
      </c>
      <c r="AA55" s="208">
        <v>937</v>
      </c>
      <c r="AB55" s="209">
        <v>0.981441048034934</v>
      </c>
      <c r="AC55" s="155">
        <v>0.981151832460733</v>
      </c>
      <c r="AD55" s="173">
        <v>0.000289215574201473</v>
      </c>
      <c r="AE55" s="159"/>
      <c r="AF55" s="161"/>
    </row>
    <row r="56" spans="1:32">
      <c r="A56" s="87" t="s">
        <v>24</v>
      </c>
      <c r="B56" s="206" t="s">
        <v>1750</v>
      </c>
      <c r="C56" s="171" t="s">
        <v>58</v>
      </c>
      <c r="D56" s="153">
        <v>60</v>
      </c>
      <c r="E56" s="153">
        <v>60</v>
      </c>
      <c r="F56" s="151">
        <v>58</v>
      </c>
      <c r="G56" s="151">
        <v>58</v>
      </c>
      <c r="H56" s="151">
        <v>52</v>
      </c>
      <c r="I56" s="151">
        <v>51</v>
      </c>
      <c r="J56" s="172">
        <v>0.9</v>
      </c>
      <c r="K56" s="154">
        <v>1</v>
      </c>
      <c r="L56" s="154">
        <v>1</v>
      </c>
      <c r="M56" s="154">
        <v>0.980769230769231</v>
      </c>
      <c r="N56" s="207">
        <v>1351</v>
      </c>
      <c r="O56" s="153">
        <v>1257</v>
      </c>
      <c r="P56" s="153">
        <v>56</v>
      </c>
      <c r="Q56" s="151">
        <v>41</v>
      </c>
      <c r="R56" s="151">
        <v>45</v>
      </c>
      <c r="S56" s="154">
        <v>0.930421909696521</v>
      </c>
      <c r="T56" s="154">
        <v>0.933333333333333</v>
      </c>
      <c r="U56" s="155">
        <v>0.706896551724138</v>
      </c>
      <c r="V56" s="155">
        <v>0.865384615384615</v>
      </c>
      <c r="W56" s="173">
        <v>0.226436781609195</v>
      </c>
      <c r="X56" s="158">
        <v>398</v>
      </c>
      <c r="Y56" s="208">
        <v>348</v>
      </c>
      <c r="Z56" s="208">
        <v>412</v>
      </c>
      <c r="AA56" s="208">
        <v>398</v>
      </c>
      <c r="AB56" s="209">
        <v>0.874371859296482</v>
      </c>
      <c r="AC56" s="155">
        <v>0.966019417475728</v>
      </c>
      <c r="AD56" s="173">
        <v>-0.0916475581792457</v>
      </c>
      <c r="AE56" s="159"/>
      <c r="AF56" s="161"/>
    </row>
    <row r="57" spans="1:32">
      <c r="A57" s="87" t="s">
        <v>24</v>
      </c>
      <c r="B57" s="206" t="s">
        <v>1750</v>
      </c>
      <c r="C57" s="171" t="s">
        <v>57</v>
      </c>
      <c r="D57" s="153">
        <v>70</v>
      </c>
      <c r="E57" s="153">
        <v>70</v>
      </c>
      <c r="F57" s="151">
        <v>64</v>
      </c>
      <c r="G57" s="151">
        <v>64</v>
      </c>
      <c r="H57" s="151">
        <v>64</v>
      </c>
      <c r="I57" s="151">
        <v>63</v>
      </c>
      <c r="J57" s="172">
        <v>0.9</v>
      </c>
      <c r="K57" s="154">
        <v>1</v>
      </c>
      <c r="L57" s="154">
        <v>1</v>
      </c>
      <c r="M57" s="154">
        <v>0.984375</v>
      </c>
      <c r="N57" s="207">
        <v>1483</v>
      </c>
      <c r="O57" s="153">
        <v>1448</v>
      </c>
      <c r="P57" s="153">
        <v>70</v>
      </c>
      <c r="Q57" s="151">
        <v>64</v>
      </c>
      <c r="R57" s="151">
        <v>63</v>
      </c>
      <c r="S57" s="154">
        <v>0.9763991908294</v>
      </c>
      <c r="T57" s="154">
        <v>1</v>
      </c>
      <c r="U57" s="155">
        <v>1</v>
      </c>
      <c r="V57" s="155">
        <v>0.984375</v>
      </c>
      <c r="W57" s="173">
        <v>0</v>
      </c>
      <c r="X57" s="158">
        <v>459</v>
      </c>
      <c r="Y57" s="208">
        <v>454</v>
      </c>
      <c r="Z57" s="208">
        <v>457</v>
      </c>
      <c r="AA57" s="208">
        <v>444</v>
      </c>
      <c r="AB57" s="209">
        <v>0.989106753812636</v>
      </c>
      <c r="AC57" s="155">
        <v>0.971553610503282</v>
      </c>
      <c r="AD57" s="173">
        <v>0.0175531433093539</v>
      </c>
      <c r="AE57" s="159"/>
      <c r="AF57" s="161"/>
    </row>
    <row r="58" spans="1:32">
      <c r="A58" s="87" t="s">
        <v>24</v>
      </c>
      <c r="B58" s="206" t="s">
        <v>1750</v>
      </c>
      <c r="C58" s="171" t="s">
        <v>60</v>
      </c>
      <c r="D58" s="153">
        <v>120</v>
      </c>
      <c r="E58" s="153">
        <v>118</v>
      </c>
      <c r="F58" s="151">
        <v>116</v>
      </c>
      <c r="G58" s="151">
        <v>115</v>
      </c>
      <c r="H58" s="151">
        <v>97</v>
      </c>
      <c r="I58" s="151">
        <v>97</v>
      </c>
      <c r="J58" s="172">
        <v>0.9</v>
      </c>
      <c r="K58" s="154">
        <v>0.983333333333333</v>
      </c>
      <c r="L58" s="154">
        <v>0.991379310344828</v>
      </c>
      <c r="M58" s="154">
        <v>1</v>
      </c>
      <c r="N58" s="207">
        <v>2718</v>
      </c>
      <c r="O58" s="153">
        <v>2617</v>
      </c>
      <c r="P58" s="153">
        <v>107</v>
      </c>
      <c r="Q58" s="151">
        <v>106</v>
      </c>
      <c r="R58" s="151">
        <v>94</v>
      </c>
      <c r="S58" s="154">
        <v>0.962840323767476</v>
      </c>
      <c r="T58" s="154">
        <v>0.891666666666667</v>
      </c>
      <c r="U58" s="155">
        <v>0.913793103448276</v>
      </c>
      <c r="V58" s="155">
        <v>0.969072164948454</v>
      </c>
      <c r="W58" s="173">
        <v>-0.0221264367816092</v>
      </c>
      <c r="X58" s="158">
        <v>788</v>
      </c>
      <c r="Y58" s="208">
        <v>745</v>
      </c>
      <c r="Z58" s="208">
        <v>888</v>
      </c>
      <c r="AA58" s="208">
        <v>877</v>
      </c>
      <c r="AB58" s="209">
        <v>0.945431472081218</v>
      </c>
      <c r="AC58" s="155">
        <v>0.987612612612613</v>
      </c>
      <c r="AD58" s="173">
        <v>-0.0421811405313943</v>
      </c>
      <c r="AE58" s="159"/>
      <c r="AF58" s="161"/>
    </row>
    <row r="59" spans="1:32">
      <c r="A59" s="87" t="s">
        <v>24</v>
      </c>
      <c r="B59" s="206" t="s">
        <v>1758</v>
      </c>
      <c r="C59" s="171" t="s">
        <v>1759</v>
      </c>
      <c r="D59" s="153">
        <v>0</v>
      </c>
      <c r="E59" s="153">
        <v>0</v>
      </c>
      <c r="F59" s="151">
        <v>0</v>
      </c>
      <c r="G59" s="151">
        <v>0</v>
      </c>
      <c r="H59" s="151">
        <v>0</v>
      </c>
      <c r="I59" s="151">
        <v>0</v>
      </c>
      <c r="J59" s="172">
        <v>0.9</v>
      </c>
      <c r="K59" s="154">
        <v>0</v>
      </c>
      <c r="L59" s="154">
        <v>0</v>
      </c>
      <c r="M59" s="154">
        <v>0</v>
      </c>
      <c r="N59" s="207">
        <v>0</v>
      </c>
      <c r="O59" s="153">
        <v>0</v>
      </c>
      <c r="P59" s="153">
        <v>0</v>
      </c>
      <c r="Q59" s="151">
        <v>0</v>
      </c>
      <c r="R59" s="151">
        <v>0</v>
      </c>
      <c r="S59" s="154">
        <v>0</v>
      </c>
      <c r="T59" s="154">
        <v>0</v>
      </c>
      <c r="U59" s="155">
        <v>0</v>
      </c>
      <c r="V59" s="155">
        <v>0</v>
      </c>
      <c r="W59" s="173">
        <v>0</v>
      </c>
      <c r="X59" s="158">
        <v>0</v>
      </c>
      <c r="Y59" s="208">
        <v>0</v>
      </c>
      <c r="Z59" s="208">
        <v>0</v>
      </c>
      <c r="AA59" s="208">
        <v>0</v>
      </c>
      <c r="AB59" s="209">
        <v>0</v>
      </c>
      <c r="AC59" s="155">
        <v>0</v>
      </c>
      <c r="AD59" s="173">
        <v>0</v>
      </c>
      <c r="AE59" s="159"/>
      <c r="AF59" s="161"/>
    </row>
    <row r="60" spans="1:32">
      <c r="A60" s="87" t="s">
        <v>24</v>
      </c>
      <c r="B60" s="206" t="s">
        <v>1758</v>
      </c>
      <c r="C60" s="171" t="s">
        <v>1760</v>
      </c>
      <c r="D60" s="153">
        <v>0</v>
      </c>
      <c r="E60" s="153">
        <v>0</v>
      </c>
      <c r="F60" s="151">
        <v>0</v>
      </c>
      <c r="G60" s="151">
        <v>0</v>
      </c>
      <c r="H60" s="151">
        <v>0</v>
      </c>
      <c r="I60" s="151">
        <v>0</v>
      </c>
      <c r="J60" s="172">
        <v>0.9</v>
      </c>
      <c r="K60" s="154">
        <v>0</v>
      </c>
      <c r="L60" s="154">
        <v>0</v>
      </c>
      <c r="M60" s="154">
        <v>0</v>
      </c>
      <c r="N60" s="207">
        <v>0</v>
      </c>
      <c r="O60" s="153">
        <v>0</v>
      </c>
      <c r="P60" s="153">
        <v>0</v>
      </c>
      <c r="Q60" s="151">
        <v>0</v>
      </c>
      <c r="R60" s="151">
        <v>0</v>
      </c>
      <c r="S60" s="154">
        <v>0</v>
      </c>
      <c r="T60" s="154">
        <v>0</v>
      </c>
      <c r="U60" s="155">
        <v>0</v>
      </c>
      <c r="V60" s="155">
        <v>0</v>
      </c>
      <c r="W60" s="173">
        <v>0</v>
      </c>
      <c r="X60" s="158">
        <v>0</v>
      </c>
      <c r="Y60" s="208">
        <v>0</v>
      </c>
      <c r="Z60" s="208">
        <v>0</v>
      </c>
      <c r="AA60" s="208">
        <v>0</v>
      </c>
      <c r="AB60" s="209">
        <v>0</v>
      </c>
      <c r="AC60" s="155">
        <v>0</v>
      </c>
      <c r="AD60" s="173">
        <v>0</v>
      </c>
      <c r="AE60" s="159"/>
      <c r="AF60" s="161"/>
    </row>
    <row r="61" spans="1:32">
      <c r="A61" s="87" t="s">
        <v>24</v>
      </c>
      <c r="B61" s="206" t="s">
        <v>1758</v>
      </c>
      <c r="C61" s="171" t="s">
        <v>1761</v>
      </c>
      <c r="D61" s="153">
        <v>0</v>
      </c>
      <c r="E61" s="153">
        <v>0</v>
      </c>
      <c r="F61" s="151">
        <v>0</v>
      </c>
      <c r="G61" s="151">
        <v>0</v>
      </c>
      <c r="H61" s="151">
        <v>0</v>
      </c>
      <c r="I61" s="151">
        <v>0</v>
      </c>
      <c r="J61" s="172">
        <v>0.9</v>
      </c>
      <c r="K61" s="154">
        <v>0</v>
      </c>
      <c r="L61" s="154">
        <v>0</v>
      </c>
      <c r="M61" s="154">
        <v>0</v>
      </c>
      <c r="N61" s="207">
        <v>0</v>
      </c>
      <c r="O61" s="153">
        <v>0</v>
      </c>
      <c r="P61" s="153">
        <v>0</v>
      </c>
      <c r="Q61" s="151">
        <v>0</v>
      </c>
      <c r="R61" s="151">
        <v>0</v>
      </c>
      <c r="S61" s="154">
        <v>0</v>
      </c>
      <c r="T61" s="154">
        <v>0</v>
      </c>
      <c r="U61" s="155">
        <v>0</v>
      </c>
      <c r="V61" s="155">
        <v>0</v>
      </c>
      <c r="W61" s="173">
        <v>0</v>
      </c>
      <c r="X61" s="158">
        <v>0</v>
      </c>
      <c r="Y61" s="208">
        <v>0</v>
      </c>
      <c r="Z61" s="208">
        <v>0</v>
      </c>
      <c r="AA61" s="208">
        <v>0</v>
      </c>
      <c r="AB61" s="209">
        <v>0</v>
      </c>
      <c r="AC61" s="155">
        <v>0</v>
      </c>
      <c r="AD61" s="173">
        <v>0</v>
      </c>
      <c r="AE61" s="159"/>
      <c r="AF61" s="161"/>
    </row>
    <row r="62" spans="1:32">
      <c r="A62" s="87" t="s">
        <v>24</v>
      </c>
      <c r="B62" s="206" t="s">
        <v>1758</v>
      </c>
      <c r="C62" s="171" t="s">
        <v>1762</v>
      </c>
      <c r="D62" s="153">
        <v>0</v>
      </c>
      <c r="E62" s="153">
        <v>0</v>
      </c>
      <c r="F62" s="151">
        <v>0</v>
      </c>
      <c r="G62" s="151">
        <v>0</v>
      </c>
      <c r="H62" s="151">
        <v>0</v>
      </c>
      <c r="I62" s="151">
        <v>0</v>
      </c>
      <c r="J62" s="172">
        <v>0.9</v>
      </c>
      <c r="K62" s="154">
        <v>0</v>
      </c>
      <c r="L62" s="154">
        <v>0</v>
      </c>
      <c r="M62" s="154">
        <v>0</v>
      </c>
      <c r="N62" s="207">
        <v>0</v>
      </c>
      <c r="O62" s="153">
        <v>0</v>
      </c>
      <c r="P62" s="153">
        <v>0</v>
      </c>
      <c r="Q62" s="151">
        <v>0</v>
      </c>
      <c r="R62" s="151">
        <v>0</v>
      </c>
      <c r="S62" s="154">
        <v>0</v>
      </c>
      <c r="T62" s="154">
        <v>0</v>
      </c>
      <c r="U62" s="155">
        <v>0</v>
      </c>
      <c r="V62" s="155">
        <v>0</v>
      </c>
      <c r="W62" s="173">
        <v>0</v>
      </c>
      <c r="X62" s="158">
        <v>0</v>
      </c>
      <c r="Y62" s="208">
        <v>0</v>
      </c>
      <c r="Z62" s="208">
        <v>0</v>
      </c>
      <c r="AA62" s="208">
        <v>0</v>
      </c>
      <c r="AB62" s="209">
        <v>0</v>
      </c>
      <c r="AC62" s="155">
        <v>0</v>
      </c>
      <c r="AD62" s="173">
        <v>0</v>
      </c>
      <c r="AE62" s="159"/>
      <c r="AF62" s="161"/>
    </row>
    <row r="63" spans="1:32">
      <c r="A63" s="87" t="s">
        <v>24</v>
      </c>
      <c r="B63" s="206" t="s">
        <v>1758</v>
      </c>
      <c r="C63" s="171" t="s">
        <v>62</v>
      </c>
      <c r="D63" s="153">
        <v>0</v>
      </c>
      <c r="E63" s="153">
        <v>0</v>
      </c>
      <c r="F63" s="151">
        <v>0</v>
      </c>
      <c r="G63" s="151">
        <v>0</v>
      </c>
      <c r="H63" s="151">
        <v>0</v>
      </c>
      <c r="I63" s="151">
        <v>0</v>
      </c>
      <c r="J63" s="172">
        <v>0.9</v>
      </c>
      <c r="K63" s="154">
        <v>0</v>
      </c>
      <c r="L63" s="154">
        <v>0</v>
      </c>
      <c r="M63" s="154">
        <v>0</v>
      </c>
      <c r="N63" s="207">
        <v>0</v>
      </c>
      <c r="O63" s="153">
        <v>0</v>
      </c>
      <c r="P63" s="153">
        <v>0</v>
      </c>
      <c r="Q63" s="151">
        <v>0</v>
      </c>
      <c r="R63" s="151">
        <v>0</v>
      </c>
      <c r="S63" s="154">
        <v>0</v>
      </c>
      <c r="T63" s="154">
        <v>0</v>
      </c>
      <c r="U63" s="155">
        <v>0</v>
      </c>
      <c r="V63" s="155">
        <v>0</v>
      </c>
      <c r="W63" s="173">
        <v>0</v>
      </c>
      <c r="X63" s="158">
        <v>0</v>
      </c>
      <c r="Y63" s="208">
        <v>0</v>
      </c>
      <c r="Z63" s="208">
        <v>0</v>
      </c>
      <c r="AA63" s="208">
        <v>0</v>
      </c>
      <c r="AB63" s="209">
        <v>0</v>
      </c>
      <c r="AC63" s="155">
        <v>0</v>
      </c>
      <c r="AD63" s="173">
        <v>0</v>
      </c>
      <c r="AE63" s="159"/>
      <c r="AF63" s="161"/>
    </row>
    <row r="64" spans="1:32">
      <c r="A64" s="87" t="s">
        <v>24</v>
      </c>
      <c r="B64" s="206" t="s">
        <v>1758</v>
      </c>
      <c r="C64" s="171" t="s">
        <v>1763</v>
      </c>
      <c r="D64" s="153">
        <v>0</v>
      </c>
      <c r="E64" s="153">
        <v>0</v>
      </c>
      <c r="F64" s="151">
        <v>0</v>
      </c>
      <c r="G64" s="151">
        <v>0</v>
      </c>
      <c r="H64" s="151">
        <v>0</v>
      </c>
      <c r="I64" s="151">
        <v>0</v>
      </c>
      <c r="J64" s="172">
        <v>0.9</v>
      </c>
      <c r="K64" s="154">
        <v>0</v>
      </c>
      <c r="L64" s="154">
        <v>0</v>
      </c>
      <c r="M64" s="154">
        <v>0</v>
      </c>
      <c r="N64" s="207">
        <v>0</v>
      </c>
      <c r="O64" s="153">
        <v>0</v>
      </c>
      <c r="P64" s="153">
        <v>0</v>
      </c>
      <c r="Q64" s="151">
        <v>0</v>
      </c>
      <c r="R64" s="151">
        <v>0</v>
      </c>
      <c r="S64" s="154">
        <v>0</v>
      </c>
      <c r="T64" s="154">
        <v>0</v>
      </c>
      <c r="U64" s="155">
        <v>0</v>
      </c>
      <c r="V64" s="155">
        <v>0</v>
      </c>
      <c r="W64" s="173">
        <v>0</v>
      </c>
      <c r="X64" s="158">
        <v>0</v>
      </c>
      <c r="Y64" s="208">
        <v>0</v>
      </c>
      <c r="Z64" s="208">
        <v>0</v>
      </c>
      <c r="AA64" s="208">
        <v>0</v>
      </c>
      <c r="AB64" s="209">
        <v>0</v>
      </c>
      <c r="AC64" s="155">
        <v>0</v>
      </c>
      <c r="AD64" s="173">
        <v>0</v>
      </c>
      <c r="AE64" s="159"/>
      <c r="AF64" s="161"/>
    </row>
    <row r="65" spans="1:32">
      <c r="A65" s="87" t="s">
        <v>24</v>
      </c>
      <c r="B65" s="206" t="s">
        <v>1758</v>
      </c>
      <c r="C65" s="171" t="s">
        <v>65</v>
      </c>
      <c r="D65" s="153">
        <v>128</v>
      </c>
      <c r="E65" s="153">
        <v>113</v>
      </c>
      <c r="F65" s="151">
        <v>130</v>
      </c>
      <c r="G65" s="151">
        <v>119</v>
      </c>
      <c r="H65" s="151">
        <v>103</v>
      </c>
      <c r="I65" s="151">
        <v>96</v>
      </c>
      <c r="J65" s="172">
        <v>0.9</v>
      </c>
      <c r="K65" s="154">
        <v>0.8828125</v>
      </c>
      <c r="L65" s="154">
        <v>0.915384615384615</v>
      </c>
      <c r="M65" s="154">
        <v>0.932038834951456</v>
      </c>
      <c r="N65" s="207">
        <v>2713</v>
      </c>
      <c r="O65" s="153">
        <v>2348</v>
      </c>
      <c r="P65" s="153">
        <v>106</v>
      </c>
      <c r="Q65" s="151">
        <v>108</v>
      </c>
      <c r="R65" s="151">
        <v>93</v>
      </c>
      <c r="S65" s="154">
        <v>0.865462587541467</v>
      </c>
      <c r="T65" s="154">
        <v>0.828125</v>
      </c>
      <c r="U65" s="155">
        <v>0.830769230769231</v>
      </c>
      <c r="V65" s="155">
        <v>0.902912621359223</v>
      </c>
      <c r="W65" s="173">
        <v>-0.00264423076923082</v>
      </c>
      <c r="X65" s="158">
        <v>821</v>
      </c>
      <c r="Y65" s="208">
        <v>708</v>
      </c>
      <c r="Z65" s="208">
        <v>820</v>
      </c>
      <c r="AA65" s="208">
        <v>739</v>
      </c>
      <c r="AB65" s="209">
        <v>0.862362971985384</v>
      </c>
      <c r="AC65" s="155">
        <v>0.901219512195122</v>
      </c>
      <c r="AD65" s="173">
        <v>-0.0388565402097383</v>
      </c>
      <c r="AE65" s="159"/>
      <c r="AF65" s="161"/>
    </row>
    <row r="66" spans="1:32">
      <c r="A66" s="87" t="s">
        <v>24</v>
      </c>
      <c r="B66" s="206" t="s">
        <v>1758</v>
      </c>
      <c r="C66" s="171" t="s">
        <v>63</v>
      </c>
      <c r="D66" s="153">
        <v>63</v>
      </c>
      <c r="E66" s="153">
        <v>54</v>
      </c>
      <c r="F66" s="151">
        <v>64</v>
      </c>
      <c r="G66" s="151">
        <v>58</v>
      </c>
      <c r="H66" s="151">
        <v>60</v>
      </c>
      <c r="I66" s="151">
        <v>57</v>
      </c>
      <c r="J66" s="172">
        <v>0.9</v>
      </c>
      <c r="K66" s="154">
        <v>0.857142857142857</v>
      </c>
      <c r="L66" s="154">
        <v>0.90625</v>
      </c>
      <c r="M66" s="154">
        <v>0.95</v>
      </c>
      <c r="N66" s="207">
        <v>1392</v>
      </c>
      <c r="O66" s="153">
        <v>1155</v>
      </c>
      <c r="P66" s="153">
        <v>50</v>
      </c>
      <c r="Q66" s="151">
        <v>52</v>
      </c>
      <c r="R66" s="151">
        <v>53</v>
      </c>
      <c r="S66" s="154">
        <v>0.829741379310345</v>
      </c>
      <c r="T66" s="154">
        <v>0.793650793650794</v>
      </c>
      <c r="U66" s="155">
        <v>0.8125</v>
      </c>
      <c r="V66" s="155">
        <v>0.883333333333333</v>
      </c>
      <c r="W66" s="173">
        <v>-0.0188492063492064</v>
      </c>
      <c r="X66" s="158">
        <v>414</v>
      </c>
      <c r="Y66" s="208">
        <v>335</v>
      </c>
      <c r="Z66" s="208">
        <v>432</v>
      </c>
      <c r="AA66" s="208">
        <v>354</v>
      </c>
      <c r="AB66" s="209">
        <v>0.809178743961353</v>
      </c>
      <c r="AC66" s="155">
        <v>0.819444444444444</v>
      </c>
      <c r="AD66" s="173">
        <v>-0.0102657004830917</v>
      </c>
      <c r="AE66" s="159"/>
      <c r="AF66" s="161"/>
    </row>
    <row r="67" spans="1:32">
      <c r="A67" s="87" t="s">
        <v>24</v>
      </c>
      <c r="B67" s="206" t="s">
        <v>1758</v>
      </c>
      <c r="C67" s="171" t="s">
        <v>1764</v>
      </c>
      <c r="D67" s="153">
        <v>95</v>
      </c>
      <c r="E67" s="153">
        <v>93</v>
      </c>
      <c r="F67" s="151">
        <v>93</v>
      </c>
      <c r="G67" s="151">
        <v>90</v>
      </c>
      <c r="H67" s="151">
        <v>78</v>
      </c>
      <c r="I67" s="151">
        <v>75</v>
      </c>
      <c r="J67" s="172">
        <v>0.9</v>
      </c>
      <c r="K67" s="154">
        <v>0.978947368421053</v>
      </c>
      <c r="L67" s="154">
        <v>0.967741935483871</v>
      </c>
      <c r="M67" s="154">
        <v>0.961538461538462</v>
      </c>
      <c r="N67" s="207">
        <v>1968</v>
      </c>
      <c r="O67" s="153">
        <v>1718</v>
      </c>
      <c r="P67" s="153">
        <v>83</v>
      </c>
      <c r="Q67" s="151">
        <v>81</v>
      </c>
      <c r="R67" s="151">
        <v>72</v>
      </c>
      <c r="S67" s="154">
        <v>0.872967479674797</v>
      </c>
      <c r="T67" s="154">
        <v>0.873684210526316</v>
      </c>
      <c r="U67" s="155">
        <v>0.870967741935484</v>
      </c>
      <c r="V67" s="155">
        <v>0.923076923076923</v>
      </c>
      <c r="W67" s="173">
        <v>0.00271646859083197</v>
      </c>
      <c r="X67" s="158">
        <v>596</v>
      </c>
      <c r="Y67" s="208">
        <v>530</v>
      </c>
      <c r="Z67" s="208">
        <v>595</v>
      </c>
      <c r="AA67" s="208">
        <v>505</v>
      </c>
      <c r="AB67" s="209">
        <v>0.889261744966443</v>
      </c>
      <c r="AC67" s="155">
        <v>0.848739495798319</v>
      </c>
      <c r="AD67" s="173">
        <v>0.0405222491681236</v>
      </c>
      <c r="AE67" s="159"/>
      <c r="AF67" s="161"/>
    </row>
    <row r="68" spans="1:32">
      <c r="A68" s="87" t="s">
        <v>24</v>
      </c>
      <c r="B68" s="206" t="s">
        <v>1758</v>
      </c>
      <c r="C68" s="171" t="s">
        <v>64</v>
      </c>
      <c r="D68" s="153">
        <v>60</v>
      </c>
      <c r="E68" s="153">
        <v>60</v>
      </c>
      <c r="F68" s="151">
        <v>64</v>
      </c>
      <c r="G68" s="151">
        <v>64</v>
      </c>
      <c r="H68" s="151">
        <v>59</v>
      </c>
      <c r="I68" s="151">
        <v>59</v>
      </c>
      <c r="J68" s="172">
        <v>0.9</v>
      </c>
      <c r="K68" s="154">
        <v>1</v>
      </c>
      <c r="L68" s="154">
        <v>1</v>
      </c>
      <c r="M68" s="154">
        <v>1</v>
      </c>
      <c r="N68" s="207">
        <v>1405</v>
      </c>
      <c r="O68" s="153">
        <v>1265</v>
      </c>
      <c r="P68" s="153">
        <v>53</v>
      </c>
      <c r="Q68" s="151">
        <v>58</v>
      </c>
      <c r="R68" s="151">
        <v>54</v>
      </c>
      <c r="S68" s="154">
        <v>0.900355871886121</v>
      </c>
      <c r="T68" s="154">
        <v>0.883333333333333</v>
      </c>
      <c r="U68" s="155">
        <v>0.90625</v>
      </c>
      <c r="V68" s="155">
        <v>0.915254237288136</v>
      </c>
      <c r="W68" s="173">
        <v>-0.0229166666666667</v>
      </c>
      <c r="X68" s="158">
        <v>424</v>
      </c>
      <c r="Y68" s="208">
        <v>373</v>
      </c>
      <c r="Z68" s="208">
        <v>417</v>
      </c>
      <c r="AA68" s="208">
        <v>377</v>
      </c>
      <c r="AB68" s="209">
        <v>0.879716981132076</v>
      </c>
      <c r="AC68" s="155">
        <v>0.904076738609113</v>
      </c>
      <c r="AD68" s="173">
        <v>-0.0243597574770372</v>
      </c>
      <c r="AE68" s="159"/>
      <c r="AF68" s="161"/>
    </row>
    <row r="69" spans="1:32">
      <c r="A69" s="87" t="s">
        <v>24</v>
      </c>
      <c r="B69" s="206" t="s">
        <v>1758</v>
      </c>
      <c r="C69" s="171" t="s">
        <v>67</v>
      </c>
      <c r="D69" s="153">
        <v>52</v>
      </c>
      <c r="E69" s="153">
        <v>51</v>
      </c>
      <c r="F69" s="151">
        <v>50</v>
      </c>
      <c r="G69" s="151">
        <v>50</v>
      </c>
      <c r="H69" s="151">
        <v>49</v>
      </c>
      <c r="I69" s="151">
        <v>49</v>
      </c>
      <c r="J69" s="172">
        <v>0.9</v>
      </c>
      <c r="K69" s="154">
        <v>0.980769230769231</v>
      </c>
      <c r="L69" s="154">
        <v>1</v>
      </c>
      <c r="M69" s="154">
        <v>1</v>
      </c>
      <c r="N69" s="207">
        <v>1161</v>
      </c>
      <c r="O69" s="153">
        <v>1119</v>
      </c>
      <c r="P69" s="153">
        <v>51</v>
      </c>
      <c r="Q69" s="151">
        <v>47</v>
      </c>
      <c r="R69" s="151">
        <v>48</v>
      </c>
      <c r="S69" s="154">
        <v>0.963824289405685</v>
      </c>
      <c r="T69" s="154">
        <v>0.980769230769231</v>
      </c>
      <c r="U69" s="155">
        <v>0.94</v>
      </c>
      <c r="V69" s="155">
        <v>0.979591836734694</v>
      </c>
      <c r="W69" s="173">
        <v>0.0407692307692308</v>
      </c>
      <c r="X69" s="158">
        <v>343</v>
      </c>
      <c r="Y69" s="208">
        <v>325</v>
      </c>
      <c r="Z69" s="208">
        <v>356</v>
      </c>
      <c r="AA69" s="208">
        <v>347</v>
      </c>
      <c r="AB69" s="209">
        <v>0.947521865889213</v>
      </c>
      <c r="AC69" s="155">
        <v>0.974719101123595</v>
      </c>
      <c r="AD69" s="173">
        <v>-0.0271972352343827</v>
      </c>
      <c r="AE69" s="159"/>
      <c r="AF69" s="161"/>
    </row>
    <row r="70" spans="1:32">
      <c r="A70" s="87" t="s">
        <v>24</v>
      </c>
      <c r="B70" s="206" t="s">
        <v>1758</v>
      </c>
      <c r="C70" s="171" t="s">
        <v>1765</v>
      </c>
      <c r="D70" s="153">
        <v>58</v>
      </c>
      <c r="E70" s="153">
        <v>56</v>
      </c>
      <c r="F70" s="151">
        <v>56</v>
      </c>
      <c r="G70" s="151">
        <v>52</v>
      </c>
      <c r="H70" s="151">
        <v>47</v>
      </c>
      <c r="I70" s="151">
        <v>44</v>
      </c>
      <c r="J70" s="172">
        <v>0.9</v>
      </c>
      <c r="K70" s="154">
        <v>0.96551724137931</v>
      </c>
      <c r="L70" s="154">
        <v>0.928571428571429</v>
      </c>
      <c r="M70" s="154">
        <v>0.936170212765957</v>
      </c>
      <c r="N70" s="207">
        <v>1234</v>
      </c>
      <c r="O70" s="153">
        <v>1143</v>
      </c>
      <c r="P70" s="153">
        <v>53</v>
      </c>
      <c r="Q70" s="151">
        <v>40</v>
      </c>
      <c r="R70" s="151">
        <v>44</v>
      </c>
      <c r="S70" s="154">
        <v>0.926256077795786</v>
      </c>
      <c r="T70" s="154">
        <v>0.913793103448276</v>
      </c>
      <c r="U70" s="155">
        <v>0.714285714285714</v>
      </c>
      <c r="V70" s="155">
        <v>0.936170212765957</v>
      </c>
      <c r="W70" s="173">
        <v>0.199507389162562</v>
      </c>
      <c r="X70" s="158">
        <v>368</v>
      </c>
      <c r="Y70" s="208">
        <v>335</v>
      </c>
      <c r="Z70" s="208">
        <v>386</v>
      </c>
      <c r="AA70" s="208">
        <v>358</v>
      </c>
      <c r="AB70" s="209">
        <v>0.910326086956522</v>
      </c>
      <c r="AC70" s="155">
        <v>0.927461139896373</v>
      </c>
      <c r="AD70" s="173">
        <v>-0.0171350529398513</v>
      </c>
      <c r="AE70" s="159"/>
      <c r="AF70" s="161"/>
    </row>
    <row r="71" spans="1:32">
      <c r="A71" s="87" t="s">
        <v>24</v>
      </c>
      <c r="B71" s="206" t="s">
        <v>1758</v>
      </c>
      <c r="C71" s="171" t="s">
        <v>66</v>
      </c>
      <c r="D71" s="153">
        <v>70</v>
      </c>
      <c r="E71" s="153">
        <v>62</v>
      </c>
      <c r="F71" s="151">
        <v>63</v>
      </c>
      <c r="G71" s="151">
        <v>57</v>
      </c>
      <c r="H71" s="151">
        <v>54</v>
      </c>
      <c r="I71" s="151">
        <v>48</v>
      </c>
      <c r="J71" s="172">
        <v>0.9</v>
      </c>
      <c r="K71" s="154">
        <v>0.885714285714286</v>
      </c>
      <c r="L71" s="154">
        <v>0.904761904761905</v>
      </c>
      <c r="M71" s="154">
        <v>0.888888888888889</v>
      </c>
      <c r="N71" s="207">
        <v>1531</v>
      </c>
      <c r="O71" s="153">
        <v>1446</v>
      </c>
      <c r="P71" s="153">
        <v>60</v>
      </c>
      <c r="Q71" s="151">
        <v>54</v>
      </c>
      <c r="R71" s="151">
        <v>47</v>
      </c>
      <c r="S71" s="154">
        <v>0.944480731548008</v>
      </c>
      <c r="T71" s="154">
        <v>0.857142857142857</v>
      </c>
      <c r="U71" s="155">
        <v>0.857142857142857</v>
      </c>
      <c r="V71" s="155">
        <v>0.87037037037037</v>
      </c>
      <c r="W71" s="173">
        <v>0</v>
      </c>
      <c r="X71" s="158">
        <v>458</v>
      </c>
      <c r="Y71" s="208">
        <v>416</v>
      </c>
      <c r="Z71" s="208">
        <v>477</v>
      </c>
      <c r="AA71" s="208">
        <v>451</v>
      </c>
      <c r="AB71" s="209">
        <v>0.908296943231441</v>
      </c>
      <c r="AC71" s="155">
        <v>0.945492662473795</v>
      </c>
      <c r="AD71" s="173">
        <v>-0.0371957192423535</v>
      </c>
      <c r="AE71" s="159"/>
      <c r="AF71" s="161"/>
    </row>
    <row r="72" spans="1:32">
      <c r="A72" s="87" t="s">
        <v>24</v>
      </c>
      <c r="B72" s="206" t="s">
        <v>1766</v>
      </c>
      <c r="C72" s="171" t="s">
        <v>1767</v>
      </c>
      <c r="D72" s="153">
        <v>0</v>
      </c>
      <c r="E72" s="153">
        <v>0</v>
      </c>
      <c r="F72" s="151">
        <v>0</v>
      </c>
      <c r="G72" s="151">
        <v>0</v>
      </c>
      <c r="H72" s="151">
        <v>0</v>
      </c>
      <c r="I72" s="151">
        <v>0</v>
      </c>
      <c r="J72" s="172">
        <v>0.9</v>
      </c>
      <c r="K72" s="154">
        <v>0</v>
      </c>
      <c r="L72" s="154">
        <v>0</v>
      </c>
      <c r="M72" s="154">
        <v>0</v>
      </c>
      <c r="N72" s="207">
        <v>0</v>
      </c>
      <c r="O72" s="153">
        <v>0</v>
      </c>
      <c r="P72" s="153">
        <v>0</v>
      </c>
      <c r="Q72" s="151">
        <v>0</v>
      </c>
      <c r="R72" s="151">
        <v>0</v>
      </c>
      <c r="S72" s="154">
        <v>0</v>
      </c>
      <c r="T72" s="154">
        <v>0</v>
      </c>
      <c r="U72" s="155">
        <v>0</v>
      </c>
      <c r="V72" s="155">
        <v>0</v>
      </c>
      <c r="W72" s="173">
        <v>0</v>
      </c>
      <c r="X72" s="158">
        <v>0</v>
      </c>
      <c r="Y72" s="208">
        <v>0</v>
      </c>
      <c r="Z72" s="208">
        <v>0</v>
      </c>
      <c r="AA72" s="208">
        <v>0</v>
      </c>
      <c r="AB72" s="209">
        <v>0</v>
      </c>
      <c r="AC72" s="155">
        <v>0</v>
      </c>
      <c r="AD72" s="173">
        <v>0</v>
      </c>
      <c r="AE72" s="159"/>
      <c r="AF72" s="161"/>
    </row>
    <row r="73" spans="1:32">
      <c r="A73" s="87" t="s">
        <v>24</v>
      </c>
      <c r="B73" s="206" t="s">
        <v>1766</v>
      </c>
      <c r="C73" s="171" t="s">
        <v>1768</v>
      </c>
      <c r="D73" s="153">
        <v>101</v>
      </c>
      <c r="E73" s="153">
        <v>99</v>
      </c>
      <c r="F73" s="151">
        <v>95</v>
      </c>
      <c r="G73" s="151">
        <v>91</v>
      </c>
      <c r="H73" s="151">
        <v>73</v>
      </c>
      <c r="I73" s="151">
        <v>66</v>
      </c>
      <c r="J73" s="172">
        <v>0.9</v>
      </c>
      <c r="K73" s="154">
        <v>0.98019801980198</v>
      </c>
      <c r="L73" s="154">
        <v>0.957894736842105</v>
      </c>
      <c r="M73" s="154">
        <v>0.904109589041096</v>
      </c>
      <c r="N73" s="207">
        <v>2067</v>
      </c>
      <c r="O73" s="153">
        <v>1954</v>
      </c>
      <c r="P73" s="153">
        <v>98</v>
      </c>
      <c r="Q73" s="151">
        <v>82</v>
      </c>
      <c r="R73" s="151">
        <v>66</v>
      </c>
      <c r="S73" s="154">
        <v>0.945331398161587</v>
      </c>
      <c r="T73" s="154">
        <v>0.97029702970297</v>
      </c>
      <c r="U73" s="155">
        <v>1.03157894736842</v>
      </c>
      <c r="V73" s="155">
        <v>1.34246575342466</v>
      </c>
      <c r="W73" s="173">
        <v>-0.0612819176654509</v>
      </c>
      <c r="X73" s="158">
        <v>602</v>
      </c>
      <c r="Y73" s="208">
        <v>555</v>
      </c>
      <c r="Z73" s="208">
        <v>637</v>
      </c>
      <c r="AA73" s="208">
        <v>599</v>
      </c>
      <c r="AB73" s="209">
        <v>0.921926910299003</v>
      </c>
      <c r="AC73" s="155">
        <v>0.940345368916798</v>
      </c>
      <c r="AD73" s="173">
        <v>-0.0184184586177942</v>
      </c>
      <c r="AE73" s="159"/>
      <c r="AF73" s="161"/>
    </row>
    <row r="74" spans="1:32">
      <c r="A74" s="87" t="s">
        <v>24</v>
      </c>
      <c r="B74" s="206" t="s">
        <v>1766</v>
      </c>
      <c r="C74" s="171" t="s">
        <v>1769</v>
      </c>
      <c r="D74" s="153">
        <v>0</v>
      </c>
      <c r="E74" s="153">
        <v>0</v>
      </c>
      <c r="F74" s="151">
        <v>0</v>
      </c>
      <c r="G74" s="151">
        <v>0</v>
      </c>
      <c r="H74" s="151">
        <v>0</v>
      </c>
      <c r="I74" s="151">
        <v>0</v>
      </c>
      <c r="J74" s="172">
        <v>0.9</v>
      </c>
      <c r="K74" s="154">
        <v>0</v>
      </c>
      <c r="L74" s="154">
        <v>0</v>
      </c>
      <c r="M74" s="154">
        <v>0</v>
      </c>
      <c r="N74" s="207">
        <v>0</v>
      </c>
      <c r="O74" s="153">
        <v>0</v>
      </c>
      <c r="P74" s="153">
        <v>0</v>
      </c>
      <c r="Q74" s="151">
        <v>0</v>
      </c>
      <c r="R74" s="151">
        <v>0</v>
      </c>
      <c r="S74" s="154">
        <v>0</v>
      </c>
      <c r="T74" s="154">
        <v>0</v>
      </c>
      <c r="U74" s="155">
        <v>0</v>
      </c>
      <c r="V74" s="155">
        <v>0</v>
      </c>
      <c r="W74" s="173">
        <v>0</v>
      </c>
      <c r="X74" s="158">
        <v>0</v>
      </c>
      <c r="Y74" s="208">
        <v>0</v>
      </c>
      <c r="Z74" s="208">
        <v>0</v>
      </c>
      <c r="AA74" s="208">
        <v>0</v>
      </c>
      <c r="AB74" s="209">
        <v>0</v>
      </c>
      <c r="AC74" s="155">
        <v>0</v>
      </c>
      <c r="AD74" s="173">
        <v>0</v>
      </c>
      <c r="AE74" s="159"/>
      <c r="AF74" s="161"/>
    </row>
    <row r="75" spans="1:32">
      <c r="A75" s="87" t="s">
        <v>24</v>
      </c>
      <c r="B75" s="206" t="s">
        <v>1766</v>
      </c>
      <c r="C75" s="171" t="s">
        <v>1770</v>
      </c>
      <c r="D75" s="153">
        <v>0</v>
      </c>
      <c r="E75" s="153">
        <v>0</v>
      </c>
      <c r="F75" s="151">
        <v>0</v>
      </c>
      <c r="G75" s="151">
        <v>0</v>
      </c>
      <c r="H75" s="151">
        <v>0</v>
      </c>
      <c r="I75" s="151">
        <v>0</v>
      </c>
      <c r="J75" s="172">
        <v>0.9</v>
      </c>
      <c r="K75" s="154">
        <v>0</v>
      </c>
      <c r="L75" s="154">
        <v>0</v>
      </c>
      <c r="M75" s="154">
        <v>0</v>
      </c>
      <c r="N75" s="207">
        <v>0</v>
      </c>
      <c r="O75" s="153">
        <v>0</v>
      </c>
      <c r="P75" s="153">
        <v>0</v>
      </c>
      <c r="Q75" s="151">
        <v>0</v>
      </c>
      <c r="R75" s="151">
        <v>0</v>
      </c>
      <c r="S75" s="154">
        <v>0</v>
      </c>
      <c r="T75" s="154">
        <v>0</v>
      </c>
      <c r="U75" s="155">
        <v>0</v>
      </c>
      <c r="V75" s="155">
        <v>0</v>
      </c>
      <c r="W75" s="173">
        <v>0</v>
      </c>
      <c r="X75" s="158">
        <v>0</v>
      </c>
      <c r="Y75" s="208">
        <v>0</v>
      </c>
      <c r="Z75" s="208">
        <v>0</v>
      </c>
      <c r="AA75" s="208">
        <v>0</v>
      </c>
      <c r="AB75" s="209">
        <v>0</v>
      </c>
      <c r="AC75" s="155">
        <v>0</v>
      </c>
      <c r="AD75" s="173">
        <v>0</v>
      </c>
      <c r="AE75" s="159"/>
      <c r="AF75" s="161"/>
    </row>
    <row r="76" spans="1:32">
      <c r="A76" s="87" t="s">
        <v>24</v>
      </c>
      <c r="B76" s="206" t="s">
        <v>1766</v>
      </c>
      <c r="C76" s="171" t="s">
        <v>72</v>
      </c>
      <c r="D76" s="153">
        <v>25</v>
      </c>
      <c r="E76" s="153">
        <v>25</v>
      </c>
      <c r="F76" s="151">
        <v>23</v>
      </c>
      <c r="G76" s="151">
        <v>23</v>
      </c>
      <c r="H76" s="151">
        <v>19</v>
      </c>
      <c r="I76" s="151">
        <v>19</v>
      </c>
      <c r="J76" s="172">
        <v>0.9</v>
      </c>
      <c r="K76" s="154">
        <v>1</v>
      </c>
      <c r="L76" s="154">
        <v>1</v>
      </c>
      <c r="M76" s="154">
        <v>1</v>
      </c>
      <c r="N76" s="207">
        <v>512</v>
      </c>
      <c r="O76" s="153">
        <v>476</v>
      </c>
      <c r="P76" s="153">
        <v>25</v>
      </c>
      <c r="Q76" s="151">
        <v>21</v>
      </c>
      <c r="R76" s="151">
        <v>16</v>
      </c>
      <c r="S76" s="154">
        <v>0.9296875</v>
      </c>
      <c r="T76" s="154">
        <v>1</v>
      </c>
      <c r="U76" s="155">
        <v>0.91304347826087</v>
      </c>
      <c r="V76" s="155">
        <v>0.842105263157895</v>
      </c>
      <c r="W76" s="173">
        <v>0.0869565217391305</v>
      </c>
      <c r="X76" s="158">
        <v>146</v>
      </c>
      <c r="Y76" s="208">
        <v>136</v>
      </c>
      <c r="Z76" s="208">
        <v>162</v>
      </c>
      <c r="AA76" s="208">
        <v>150</v>
      </c>
      <c r="AB76" s="209">
        <v>0.931506849315068</v>
      </c>
      <c r="AC76" s="155">
        <v>0.925925925925926</v>
      </c>
      <c r="AD76" s="173">
        <v>0.00558092338914251</v>
      </c>
      <c r="AE76" s="159"/>
      <c r="AF76" s="161"/>
    </row>
    <row r="77" spans="1:32">
      <c r="A77" s="87" t="s">
        <v>24</v>
      </c>
      <c r="B77" s="206" t="s">
        <v>1766</v>
      </c>
      <c r="C77" s="171" t="s">
        <v>68</v>
      </c>
      <c r="D77" s="153">
        <v>61</v>
      </c>
      <c r="E77" s="153">
        <v>60</v>
      </c>
      <c r="F77" s="151">
        <v>64</v>
      </c>
      <c r="G77" s="151">
        <v>63</v>
      </c>
      <c r="H77" s="151">
        <v>59</v>
      </c>
      <c r="I77" s="151">
        <v>58</v>
      </c>
      <c r="J77" s="172">
        <v>0.9</v>
      </c>
      <c r="K77" s="154">
        <v>0.983606557377049</v>
      </c>
      <c r="L77" s="154">
        <v>0.984375</v>
      </c>
      <c r="M77" s="154">
        <v>0.983050847457627</v>
      </c>
      <c r="N77" s="207">
        <v>1341</v>
      </c>
      <c r="O77" s="153">
        <v>1248</v>
      </c>
      <c r="P77" s="153">
        <v>59</v>
      </c>
      <c r="Q77" s="151">
        <v>59</v>
      </c>
      <c r="R77" s="151">
        <v>55</v>
      </c>
      <c r="S77" s="154">
        <v>0.930648769574944</v>
      </c>
      <c r="T77" s="154">
        <v>0.967213114754098</v>
      </c>
      <c r="U77" s="155">
        <v>0.921875</v>
      </c>
      <c r="V77" s="155">
        <v>0.932203389830508</v>
      </c>
      <c r="W77" s="173">
        <v>0.0453381147540983</v>
      </c>
      <c r="X77" s="158">
        <v>406</v>
      </c>
      <c r="Y77" s="208">
        <v>381</v>
      </c>
      <c r="Z77" s="208">
        <v>407</v>
      </c>
      <c r="AA77" s="208">
        <v>381</v>
      </c>
      <c r="AB77" s="209">
        <v>0.938423645320197</v>
      </c>
      <c r="AC77" s="155">
        <v>0.936117936117936</v>
      </c>
      <c r="AD77" s="173">
        <v>0.00230570920226092</v>
      </c>
      <c r="AE77" s="159"/>
      <c r="AF77" s="161"/>
    </row>
    <row r="78" spans="1:32">
      <c r="A78" s="87" t="s">
        <v>24</v>
      </c>
      <c r="B78" s="206" t="s">
        <v>1766</v>
      </c>
      <c r="C78" s="171" t="s">
        <v>71</v>
      </c>
      <c r="D78" s="153">
        <v>52</v>
      </c>
      <c r="E78" s="153">
        <v>52</v>
      </c>
      <c r="F78" s="151">
        <v>49</v>
      </c>
      <c r="G78" s="151">
        <v>48</v>
      </c>
      <c r="H78" s="151">
        <v>46</v>
      </c>
      <c r="I78" s="151">
        <v>41</v>
      </c>
      <c r="J78" s="172">
        <v>0.9</v>
      </c>
      <c r="K78" s="154">
        <v>1</v>
      </c>
      <c r="L78" s="154">
        <v>0.979591836734694</v>
      </c>
      <c r="M78" s="154">
        <v>0.891304347826087</v>
      </c>
      <c r="N78" s="207">
        <v>1113</v>
      </c>
      <c r="O78" s="153">
        <v>1040</v>
      </c>
      <c r="P78" s="153">
        <v>50</v>
      </c>
      <c r="Q78" s="151">
        <v>48</v>
      </c>
      <c r="R78" s="151">
        <v>40</v>
      </c>
      <c r="S78" s="154">
        <v>0.934411500449236</v>
      </c>
      <c r="T78" s="154">
        <v>0.961538461538462</v>
      </c>
      <c r="U78" s="155">
        <v>0.979591836734694</v>
      </c>
      <c r="V78" s="155">
        <v>0.869565217391304</v>
      </c>
      <c r="W78" s="173">
        <v>-0.0180533751962323</v>
      </c>
      <c r="X78" s="158">
        <v>340</v>
      </c>
      <c r="Y78" s="208">
        <v>316</v>
      </c>
      <c r="Z78" s="208">
        <v>343</v>
      </c>
      <c r="AA78" s="208">
        <v>321</v>
      </c>
      <c r="AB78" s="209">
        <v>0.929411764705882</v>
      </c>
      <c r="AC78" s="155">
        <v>0.935860058309038</v>
      </c>
      <c r="AD78" s="173">
        <v>-0.00644829360315546</v>
      </c>
      <c r="AE78" s="159"/>
      <c r="AF78" s="161"/>
    </row>
    <row r="79" spans="1:32">
      <c r="A79" s="87" t="s">
        <v>24</v>
      </c>
      <c r="B79" s="206" t="s">
        <v>1766</v>
      </c>
      <c r="C79" s="171" t="s">
        <v>70</v>
      </c>
      <c r="D79" s="153">
        <v>88</v>
      </c>
      <c r="E79" s="153">
        <v>88</v>
      </c>
      <c r="F79" s="151">
        <v>84</v>
      </c>
      <c r="G79" s="151">
        <v>83</v>
      </c>
      <c r="H79" s="151">
        <v>69</v>
      </c>
      <c r="I79" s="151">
        <v>68</v>
      </c>
      <c r="J79" s="172">
        <v>0.9</v>
      </c>
      <c r="K79" s="154">
        <v>1</v>
      </c>
      <c r="L79" s="154">
        <v>0.988095238095238</v>
      </c>
      <c r="M79" s="154">
        <v>0.985507246376812</v>
      </c>
      <c r="N79" s="207">
        <v>1870</v>
      </c>
      <c r="O79" s="153">
        <v>1826</v>
      </c>
      <c r="P79" s="153">
        <v>85</v>
      </c>
      <c r="Q79" s="151">
        <v>78</v>
      </c>
      <c r="R79" s="151">
        <v>67</v>
      </c>
      <c r="S79" s="154">
        <v>0.976470588235294</v>
      </c>
      <c r="T79" s="154">
        <v>0.965909090909091</v>
      </c>
      <c r="U79" s="155">
        <v>0.928571428571429</v>
      </c>
      <c r="V79" s="155">
        <v>0.971014492753623</v>
      </c>
      <c r="W79" s="173">
        <v>0.0373376623376623</v>
      </c>
      <c r="X79" s="158">
        <v>561</v>
      </c>
      <c r="Y79" s="208">
        <v>543</v>
      </c>
      <c r="Z79" s="208">
        <v>561</v>
      </c>
      <c r="AA79" s="208">
        <v>549</v>
      </c>
      <c r="AB79" s="209">
        <v>0.967914438502674</v>
      </c>
      <c r="AC79" s="155">
        <v>0.978609625668449</v>
      </c>
      <c r="AD79" s="173">
        <v>-0.0106951871657754</v>
      </c>
      <c r="AE79" s="159"/>
      <c r="AF79" s="161"/>
    </row>
    <row r="80" spans="1:32">
      <c r="A80" s="87" t="s">
        <v>24</v>
      </c>
      <c r="B80" s="206" t="s">
        <v>1766</v>
      </c>
      <c r="C80" s="171" t="s">
        <v>73</v>
      </c>
      <c r="D80" s="153">
        <v>0</v>
      </c>
      <c r="E80" s="153">
        <v>0</v>
      </c>
      <c r="F80" s="151">
        <v>0</v>
      </c>
      <c r="G80" s="151">
        <v>0</v>
      </c>
      <c r="H80" s="151">
        <v>0</v>
      </c>
      <c r="I80" s="151">
        <v>0</v>
      </c>
      <c r="J80" s="172">
        <v>0.9</v>
      </c>
      <c r="K80" s="154">
        <v>0</v>
      </c>
      <c r="L80" s="154">
        <v>0</v>
      </c>
      <c r="M80" s="154">
        <v>0</v>
      </c>
      <c r="N80" s="207">
        <v>0</v>
      </c>
      <c r="O80" s="153">
        <v>0</v>
      </c>
      <c r="P80" s="153">
        <v>0</v>
      </c>
      <c r="Q80" s="151">
        <v>0</v>
      </c>
      <c r="R80" s="151">
        <v>0</v>
      </c>
      <c r="S80" s="154">
        <v>0</v>
      </c>
      <c r="T80" s="154">
        <v>0</v>
      </c>
      <c r="U80" s="155">
        <v>0</v>
      </c>
      <c r="V80" s="155">
        <v>0</v>
      </c>
      <c r="W80" s="173">
        <v>0</v>
      </c>
      <c r="X80" s="158">
        <v>0</v>
      </c>
      <c r="Y80" s="208">
        <v>0</v>
      </c>
      <c r="Z80" s="208">
        <v>0</v>
      </c>
      <c r="AA80" s="208">
        <v>0</v>
      </c>
      <c r="AB80" s="209">
        <v>0</v>
      </c>
      <c r="AC80" s="155">
        <v>0</v>
      </c>
      <c r="AD80" s="173">
        <v>0</v>
      </c>
      <c r="AE80" s="159"/>
      <c r="AF80" s="161"/>
    </row>
    <row r="81" spans="1:32">
      <c r="A81" s="87" t="s">
        <v>24</v>
      </c>
      <c r="B81" s="206" t="s">
        <v>1766</v>
      </c>
      <c r="C81" s="171" t="s">
        <v>69</v>
      </c>
      <c r="D81" s="153">
        <v>102</v>
      </c>
      <c r="E81" s="153">
        <v>99</v>
      </c>
      <c r="F81" s="151">
        <v>98</v>
      </c>
      <c r="G81" s="151">
        <v>94</v>
      </c>
      <c r="H81" s="151">
        <v>79</v>
      </c>
      <c r="I81" s="151">
        <v>68</v>
      </c>
      <c r="J81" s="172">
        <v>0.9</v>
      </c>
      <c r="K81" s="154">
        <v>0.970588235294118</v>
      </c>
      <c r="L81" s="154">
        <v>0.959183673469388</v>
      </c>
      <c r="M81" s="154">
        <v>0.860759493670886</v>
      </c>
      <c r="N81" s="207">
        <v>2110</v>
      </c>
      <c r="O81" s="153">
        <v>1943</v>
      </c>
      <c r="P81" s="153">
        <v>97</v>
      </c>
      <c r="Q81" s="151">
        <v>94</v>
      </c>
      <c r="R81" s="151">
        <v>67</v>
      </c>
      <c r="S81" s="154">
        <v>0.92085308056872</v>
      </c>
      <c r="T81" s="154">
        <v>0.950980392156863</v>
      </c>
      <c r="U81" s="155">
        <v>0.959183673469388</v>
      </c>
      <c r="V81" s="155">
        <v>0.848101265822785</v>
      </c>
      <c r="W81" s="173">
        <v>-0.00820328131252501</v>
      </c>
      <c r="X81" s="158">
        <v>643</v>
      </c>
      <c r="Y81" s="208">
        <v>593</v>
      </c>
      <c r="Z81" s="208">
        <v>639</v>
      </c>
      <c r="AA81" s="208">
        <v>583</v>
      </c>
      <c r="AB81" s="209">
        <v>0.922239502332815</v>
      </c>
      <c r="AC81" s="155">
        <v>0.912363067292645</v>
      </c>
      <c r="AD81" s="173">
        <v>0.00987643504017022</v>
      </c>
      <c r="AE81" s="159"/>
      <c r="AF81" s="161"/>
    </row>
    <row r="82" spans="1:32">
      <c r="A82" s="87" t="s">
        <v>24</v>
      </c>
      <c r="B82" s="206" t="s">
        <v>1766</v>
      </c>
      <c r="C82" s="171" t="s">
        <v>75</v>
      </c>
      <c r="D82" s="153">
        <v>72</v>
      </c>
      <c r="E82" s="153">
        <v>72</v>
      </c>
      <c r="F82" s="151">
        <v>72</v>
      </c>
      <c r="G82" s="151">
        <v>71</v>
      </c>
      <c r="H82" s="151">
        <v>56</v>
      </c>
      <c r="I82" s="151">
        <v>56</v>
      </c>
      <c r="J82" s="172">
        <v>0.9</v>
      </c>
      <c r="K82" s="154">
        <v>1</v>
      </c>
      <c r="L82" s="154">
        <v>0.986111111111111</v>
      </c>
      <c r="M82" s="154">
        <v>1</v>
      </c>
      <c r="N82" s="207">
        <v>1581</v>
      </c>
      <c r="O82" s="153">
        <v>1524</v>
      </c>
      <c r="P82" s="153">
        <v>72</v>
      </c>
      <c r="Q82" s="151">
        <v>70</v>
      </c>
      <c r="R82" s="151">
        <v>56</v>
      </c>
      <c r="S82" s="154">
        <v>0.963946869070209</v>
      </c>
      <c r="T82" s="154">
        <v>1</v>
      </c>
      <c r="U82" s="155">
        <v>0.972222222222222</v>
      </c>
      <c r="V82" s="155">
        <v>1</v>
      </c>
      <c r="W82" s="173">
        <v>0.0277777777777778</v>
      </c>
      <c r="X82" s="158">
        <v>465</v>
      </c>
      <c r="Y82" s="208">
        <v>441</v>
      </c>
      <c r="Z82" s="208">
        <v>476</v>
      </c>
      <c r="AA82" s="208">
        <v>461</v>
      </c>
      <c r="AB82" s="209">
        <v>0.948387096774194</v>
      </c>
      <c r="AC82" s="155">
        <v>0.968487394957983</v>
      </c>
      <c r="AD82" s="173">
        <v>-0.0201002981837897</v>
      </c>
      <c r="AE82" s="159"/>
      <c r="AF82" s="161"/>
    </row>
    <row r="83" spans="1:32">
      <c r="A83" s="87" t="s">
        <v>24</v>
      </c>
      <c r="B83" s="206" t="s">
        <v>1766</v>
      </c>
      <c r="C83" s="171" t="s">
        <v>76</v>
      </c>
      <c r="D83" s="153">
        <v>30</v>
      </c>
      <c r="E83" s="153">
        <v>30</v>
      </c>
      <c r="F83" s="151">
        <v>31</v>
      </c>
      <c r="G83" s="151">
        <v>31</v>
      </c>
      <c r="H83" s="151">
        <v>25</v>
      </c>
      <c r="I83" s="151">
        <v>25</v>
      </c>
      <c r="J83" s="172">
        <v>0.9</v>
      </c>
      <c r="K83" s="154">
        <v>1</v>
      </c>
      <c r="L83" s="154">
        <v>1</v>
      </c>
      <c r="M83" s="154">
        <v>1</v>
      </c>
      <c r="N83" s="207">
        <v>697</v>
      </c>
      <c r="O83" s="153">
        <v>691</v>
      </c>
      <c r="P83" s="153">
        <v>30</v>
      </c>
      <c r="Q83" s="151">
        <v>31</v>
      </c>
      <c r="R83" s="151">
        <v>25</v>
      </c>
      <c r="S83" s="154">
        <v>0.991391678622669</v>
      </c>
      <c r="T83" s="154">
        <v>1</v>
      </c>
      <c r="U83" s="155">
        <v>1</v>
      </c>
      <c r="V83" s="155">
        <v>1</v>
      </c>
      <c r="W83" s="173">
        <v>0</v>
      </c>
      <c r="X83" s="158">
        <v>206</v>
      </c>
      <c r="Y83" s="208">
        <v>206</v>
      </c>
      <c r="Z83" s="208">
        <v>211</v>
      </c>
      <c r="AA83" s="208">
        <v>206</v>
      </c>
      <c r="AB83" s="209">
        <v>1</v>
      </c>
      <c r="AC83" s="155">
        <v>0.976303317535545</v>
      </c>
      <c r="AD83" s="173">
        <v>0.023696682464455</v>
      </c>
      <c r="AE83" s="159"/>
      <c r="AF83" s="161"/>
    </row>
    <row r="84" spans="1:32">
      <c r="A84" s="87" t="s">
        <v>24</v>
      </c>
      <c r="B84" s="206" t="s">
        <v>1766</v>
      </c>
      <c r="C84" s="171" t="s">
        <v>74</v>
      </c>
      <c r="D84" s="153">
        <v>86</v>
      </c>
      <c r="E84" s="153">
        <v>86</v>
      </c>
      <c r="F84" s="151">
        <v>86</v>
      </c>
      <c r="G84" s="151">
        <v>86</v>
      </c>
      <c r="H84" s="151">
        <v>69</v>
      </c>
      <c r="I84" s="151">
        <v>69</v>
      </c>
      <c r="J84" s="172">
        <v>0.9</v>
      </c>
      <c r="K84" s="154">
        <v>1</v>
      </c>
      <c r="L84" s="154">
        <v>1</v>
      </c>
      <c r="M84" s="154">
        <v>1</v>
      </c>
      <c r="N84" s="207">
        <v>1828</v>
      </c>
      <c r="O84" s="153">
        <v>1819</v>
      </c>
      <c r="P84" s="153">
        <v>86</v>
      </c>
      <c r="Q84" s="151">
        <v>86</v>
      </c>
      <c r="R84" s="151">
        <v>69</v>
      </c>
      <c r="S84" s="154">
        <v>0.99507658643326</v>
      </c>
      <c r="T84" s="154">
        <v>1</v>
      </c>
      <c r="U84" s="155">
        <v>1</v>
      </c>
      <c r="V84" s="155">
        <v>1</v>
      </c>
      <c r="W84" s="173">
        <v>0</v>
      </c>
      <c r="X84" s="158">
        <v>547</v>
      </c>
      <c r="Y84" s="208">
        <v>545</v>
      </c>
      <c r="Z84" s="208">
        <v>556</v>
      </c>
      <c r="AA84" s="208">
        <v>556</v>
      </c>
      <c r="AB84" s="209">
        <v>0.996343692870201</v>
      </c>
      <c r="AC84" s="155">
        <v>1</v>
      </c>
      <c r="AD84" s="173">
        <v>-0.00365630712979892</v>
      </c>
      <c r="AE84" s="159"/>
      <c r="AF84" s="161"/>
    </row>
    <row r="85" spans="1:32">
      <c r="A85" s="87" t="s">
        <v>24</v>
      </c>
      <c r="B85" s="206" t="s">
        <v>1771</v>
      </c>
      <c r="C85" s="171" t="s">
        <v>1772</v>
      </c>
      <c r="D85" s="153">
        <v>0</v>
      </c>
      <c r="E85" s="153">
        <v>0</v>
      </c>
      <c r="F85" s="151">
        <v>0</v>
      </c>
      <c r="G85" s="151">
        <v>0</v>
      </c>
      <c r="H85" s="151">
        <v>0</v>
      </c>
      <c r="I85" s="151">
        <v>0</v>
      </c>
      <c r="J85" s="172">
        <v>0.9</v>
      </c>
      <c r="K85" s="154">
        <v>0</v>
      </c>
      <c r="L85" s="154">
        <v>0</v>
      </c>
      <c r="M85" s="154">
        <v>0</v>
      </c>
      <c r="N85" s="207">
        <v>0</v>
      </c>
      <c r="O85" s="153">
        <v>0</v>
      </c>
      <c r="P85" s="153">
        <v>0</v>
      </c>
      <c r="Q85" s="151">
        <v>0</v>
      </c>
      <c r="R85" s="151">
        <v>0</v>
      </c>
      <c r="S85" s="154">
        <v>0</v>
      </c>
      <c r="T85" s="154">
        <v>0</v>
      </c>
      <c r="U85" s="155">
        <v>0</v>
      </c>
      <c r="V85" s="155">
        <v>0</v>
      </c>
      <c r="W85" s="173">
        <v>0</v>
      </c>
      <c r="X85" s="158">
        <v>0</v>
      </c>
      <c r="Y85" s="208">
        <v>0</v>
      </c>
      <c r="Z85" s="208">
        <v>0</v>
      </c>
      <c r="AA85" s="208">
        <v>0</v>
      </c>
      <c r="AB85" s="209">
        <v>0</v>
      </c>
      <c r="AC85" s="155">
        <v>0</v>
      </c>
      <c r="AD85" s="173">
        <v>0</v>
      </c>
      <c r="AE85" s="159"/>
      <c r="AF85" s="161"/>
    </row>
    <row r="86" spans="1:32">
      <c r="A86" s="87" t="s">
        <v>24</v>
      </c>
      <c r="B86" s="206" t="s">
        <v>1771</v>
      </c>
      <c r="C86" s="171" t="s">
        <v>1773</v>
      </c>
      <c r="D86" s="153">
        <v>0</v>
      </c>
      <c r="E86" s="153">
        <v>0</v>
      </c>
      <c r="F86" s="151">
        <v>0</v>
      </c>
      <c r="G86" s="151">
        <v>0</v>
      </c>
      <c r="H86" s="151">
        <v>0</v>
      </c>
      <c r="I86" s="151">
        <v>0</v>
      </c>
      <c r="J86" s="172">
        <v>0.9</v>
      </c>
      <c r="K86" s="154">
        <v>0</v>
      </c>
      <c r="L86" s="154">
        <v>0</v>
      </c>
      <c r="M86" s="154">
        <v>0</v>
      </c>
      <c r="N86" s="207">
        <v>0</v>
      </c>
      <c r="O86" s="153">
        <v>0</v>
      </c>
      <c r="P86" s="153">
        <v>0</v>
      </c>
      <c r="Q86" s="151">
        <v>0</v>
      </c>
      <c r="R86" s="151">
        <v>0</v>
      </c>
      <c r="S86" s="154">
        <v>0</v>
      </c>
      <c r="T86" s="154">
        <v>0</v>
      </c>
      <c r="U86" s="155">
        <v>0</v>
      </c>
      <c r="V86" s="155">
        <v>0</v>
      </c>
      <c r="W86" s="173">
        <v>0</v>
      </c>
      <c r="X86" s="158">
        <v>0</v>
      </c>
      <c r="Y86" s="208">
        <v>0</v>
      </c>
      <c r="Z86" s="208">
        <v>0</v>
      </c>
      <c r="AA86" s="208">
        <v>0</v>
      </c>
      <c r="AB86" s="209">
        <v>0</v>
      </c>
      <c r="AC86" s="155">
        <v>0</v>
      </c>
      <c r="AD86" s="173">
        <v>0</v>
      </c>
      <c r="AE86" s="159"/>
      <c r="AF86" s="161"/>
    </row>
    <row r="87" spans="1:32">
      <c r="A87" s="87" t="s">
        <v>24</v>
      </c>
      <c r="B87" s="206" t="s">
        <v>1771</v>
      </c>
      <c r="C87" s="171" t="s">
        <v>1774</v>
      </c>
      <c r="D87" s="153">
        <v>0</v>
      </c>
      <c r="E87" s="153">
        <v>0</v>
      </c>
      <c r="F87" s="151">
        <v>0</v>
      </c>
      <c r="G87" s="151">
        <v>0</v>
      </c>
      <c r="H87" s="151">
        <v>0</v>
      </c>
      <c r="I87" s="151">
        <v>0</v>
      </c>
      <c r="J87" s="172">
        <v>0.9</v>
      </c>
      <c r="K87" s="154">
        <v>0</v>
      </c>
      <c r="L87" s="154">
        <v>0</v>
      </c>
      <c r="M87" s="154">
        <v>0</v>
      </c>
      <c r="N87" s="207">
        <v>0</v>
      </c>
      <c r="O87" s="153">
        <v>0</v>
      </c>
      <c r="P87" s="153">
        <v>0</v>
      </c>
      <c r="Q87" s="151">
        <v>0</v>
      </c>
      <c r="R87" s="151">
        <v>0</v>
      </c>
      <c r="S87" s="154">
        <v>0</v>
      </c>
      <c r="T87" s="154">
        <v>0</v>
      </c>
      <c r="U87" s="155">
        <v>0</v>
      </c>
      <c r="V87" s="155">
        <v>0</v>
      </c>
      <c r="W87" s="173">
        <v>0</v>
      </c>
      <c r="X87" s="158">
        <v>0</v>
      </c>
      <c r="Y87" s="208">
        <v>0</v>
      </c>
      <c r="Z87" s="208">
        <v>0</v>
      </c>
      <c r="AA87" s="208">
        <v>0</v>
      </c>
      <c r="AB87" s="209">
        <v>0</v>
      </c>
      <c r="AC87" s="155">
        <v>0</v>
      </c>
      <c r="AD87" s="173">
        <v>0</v>
      </c>
      <c r="AE87" s="159"/>
      <c r="AF87" s="161"/>
    </row>
    <row r="88" spans="1:32">
      <c r="A88" s="87" t="s">
        <v>24</v>
      </c>
      <c r="B88" s="206" t="s">
        <v>1771</v>
      </c>
      <c r="C88" s="171" t="s">
        <v>1775</v>
      </c>
      <c r="D88" s="153">
        <v>0</v>
      </c>
      <c r="E88" s="153">
        <v>0</v>
      </c>
      <c r="F88" s="151">
        <v>0</v>
      </c>
      <c r="G88" s="151">
        <v>0</v>
      </c>
      <c r="H88" s="151">
        <v>0</v>
      </c>
      <c r="I88" s="151">
        <v>0</v>
      </c>
      <c r="J88" s="172">
        <v>0.9</v>
      </c>
      <c r="K88" s="154">
        <v>0</v>
      </c>
      <c r="L88" s="154">
        <v>0</v>
      </c>
      <c r="M88" s="154">
        <v>0</v>
      </c>
      <c r="N88" s="207">
        <v>0</v>
      </c>
      <c r="O88" s="153">
        <v>0</v>
      </c>
      <c r="P88" s="153">
        <v>0</v>
      </c>
      <c r="Q88" s="151">
        <v>0</v>
      </c>
      <c r="R88" s="151">
        <v>0</v>
      </c>
      <c r="S88" s="154">
        <v>0</v>
      </c>
      <c r="T88" s="154">
        <v>0</v>
      </c>
      <c r="U88" s="155">
        <v>0</v>
      </c>
      <c r="V88" s="155">
        <v>0</v>
      </c>
      <c r="W88" s="173">
        <v>0</v>
      </c>
      <c r="X88" s="158">
        <v>0</v>
      </c>
      <c r="Y88" s="208">
        <v>0</v>
      </c>
      <c r="Z88" s="208">
        <v>0</v>
      </c>
      <c r="AA88" s="208">
        <v>0</v>
      </c>
      <c r="AB88" s="209">
        <v>0</v>
      </c>
      <c r="AC88" s="155">
        <v>0</v>
      </c>
      <c r="AD88" s="173">
        <v>0</v>
      </c>
      <c r="AE88" s="159"/>
      <c r="AF88" s="161"/>
    </row>
    <row r="89" spans="1:32">
      <c r="A89" s="87" t="s">
        <v>24</v>
      </c>
      <c r="B89" s="206" t="s">
        <v>1771</v>
      </c>
      <c r="C89" s="171" t="s">
        <v>78</v>
      </c>
      <c r="D89" s="153">
        <v>75</v>
      </c>
      <c r="E89" s="153">
        <v>75</v>
      </c>
      <c r="F89" s="151">
        <v>76</v>
      </c>
      <c r="G89" s="151">
        <v>76</v>
      </c>
      <c r="H89" s="151">
        <v>63</v>
      </c>
      <c r="I89" s="151">
        <v>63</v>
      </c>
      <c r="J89" s="172">
        <v>0.9</v>
      </c>
      <c r="K89" s="154">
        <v>1</v>
      </c>
      <c r="L89" s="154">
        <v>1</v>
      </c>
      <c r="M89" s="154">
        <v>1</v>
      </c>
      <c r="N89" s="207">
        <v>1674</v>
      </c>
      <c r="O89" s="153">
        <v>1546</v>
      </c>
      <c r="P89" s="153">
        <v>72</v>
      </c>
      <c r="Q89" s="151">
        <v>71</v>
      </c>
      <c r="R89" s="151">
        <v>61</v>
      </c>
      <c r="S89" s="154">
        <v>0.923536439665472</v>
      </c>
      <c r="T89" s="154">
        <v>0.96</v>
      </c>
      <c r="U89" s="155">
        <v>0.934210526315789</v>
      </c>
      <c r="V89" s="155">
        <v>0.968253968253968</v>
      </c>
      <c r="W89" s="173">
        <v>0.0257894736842105</v>
      </c>
      <c r="X89" s="158">
        <v>490</v>
      </c>
      <c r="Y89" s="208">
        <v>459</v>
      </c>
      <c r="Z89" s="208">
        <v>511</v>
      </c>
      <c r="AA89" s="208">
        <v>455</v>
      </c>
      <c r="AB89" s="209">
        <v>0.936734693877551</v>
      </c>
      <c r="AC89" s="155">
        <v>0.89041095890411</v>
      </c>
      <c r="AD89" s="173">
        <v>0.0463237349734414</v>
      </c>
      <c r="AE89" s="159"/>
      <c r="AF89" s="161"/>
    </row>
    <row r="90" spans="1:32">
      <c r="A90" s="87" t="s">
        <v>24</v>
      </c>
      <c r="B90" s="206" t="s">
        <v>1771</v>
      </c>
      <c r="C90" s="171" t="s">
        <v>77</v>
      </c>
      <c r="D90" s="153">
        <v>101</v>
      </c>
      <c r="E90" s="153">
        <v>100</v>
      </c>
      <c r="F90" s="151">
        <v>103</v>
      </c>
      <c r="G90" s="151">
        <v>101</v>
      </c>
      <c r="H90" s="151">
        <v>77</v>
      </c>
      <c r="I90" s="151">
        <v>75</v>
      </c>
      <c r="J90" s="172">
        <v>0.9</v>
      </c>
      <c r="K90" s="154">
        <v>0.99009900990099</v>
      </c>
      <c r="L90" s="154">
        <v>0.980582524271845</v>
      </c>
      <c r="M90" s="154">
        <v>0.974025974025974</v>
      </c>
      <c r="N90" s="207">
        <v>2168</v>
      </c>
      <c r="O90" s="153">
        <v>2061</v>
      </c>
      <c r="P90" s="153">
        <v>99</v>
      </c>
      <c r="Q90" s="151">
        <v>98</v>
      </c>
      <c r="R90" s="151">
        <v>75</v>
      </c>
      <c r="S90" s="154">
        <v>0.950645756457565</v>
      </c>
      <c r="T90" s="154">
        <v>0.98019801980198</v>
      </c>
      <c r="U90" s="155">
        <v>0.951456310679612</v>
      </c>
      <c r="V90" s="155">
        <v>0.974025974025974</v>
      </c>
      <c r="W90" s="173">
        <v>0.0287417091223685</v>
      </c>
      <c r="X90" s="158">
        <v>650</v>
      </c>
      <c r="Y90" s="208">
        <v>616</v>
      </c>
      <c r="Z90" s="208">
        <v>663</v>
      </c>
      <c r="AA90" s="208">
        <v>623</v>
      </c>
      <c r="AB90" s="209">
        <v>0.947692307692308</v>
      </c>
      <c r="AC90" s="155">
        <v>0.939668174962293</v>
      </c>
      <c r="AD90" s="173">
        <v>0.00802413273001512</v>
      </c>
      <c r="AE90" s="159"/>
      <c r="AF90" s="161"/>
    </row>
    <row r="91" spans="1:32">
      <c r="A91" s="87" t="s">
        <v>24</v>
      </c>
      <c r="B91" s="206" t="s">
        <v>1771</v>
      </c>
      <c r="C91" s="171" t="s">
        <v>83</v>
      </c>
      <c r="D91" s="153">
        <v>118</v>
      </c>
      <c r="E91" s="153">
        <v>114</v>
      </c>
      <c r="F91" s="151">
        <v>112</v>
      </c>
      <c r="G91" s="151">
        <v>107</v>
      </c>
      <c r="H91" s="151">
        <v>95</v>
      </c>
      <c r="I91" s="151">
        <v>89</v>
      </c>
      <c r="J91" s="172">
        <v>0.9</v>
      </c>
      <c r="K91" s="154">
        <v>0.966101694915254</v>
      </c>
      <c r="L91" s="154">
        <v>0.955357142857143</v>
      </c>
      <c r="M91" s="154">
        <v>0.936842105263158</v>
      </c>
      <c r="N91" s="207">
        <v>2606</v>
      </c>
      <c r="O91" s="153">
        <v>2478</v>
      </c>
      <c r="P91" s="153">
        <v>111</v>
      </c>
      <c r="Q91" s="151">
        <v>103</v>
      </c>
      <c r="R91" s="151">
        <v>89</v>
      </c>
      <c r="S91" s="154">
        <v>0.95088257866462</v>
      </c>
      <c r="T91" s="154">
        <v>0.940677966101695</v>
      </c>
      <c r="U91" s="155">
        <v>0.919642857142857</v>
      </c>
      <c r="V91" s="155">
        <v>0.936842105263158</v>
      </c>
      <c r="W91" s="173">
        <v>0.0210351089588379</v>
      </c>
      <c r="X91" s="158">
        <v>764</v>
      </c>
      <c r="Y91" s="208">
        <v>720</v>
      </c>
      <c r="Z91" s="208">
        <v>798</v>
      </c>
      <c r="AA91" s="208">
        <v>762</v>
      </c>
      <c r="AB91" s="209">
        <v>0.942408376963351</v>
      </c>
      <c r="AC91" s="155">
        <v>0.954887218045113</v>
      </c>
      <c r="AD91" s="173">
        <v>-0.012478841081762</v>
      </c>
      <c r="AE91" s="159"/>
      <c r="AF91" s="161"/>
    </row>
    <row r="92" spans="1:32">
      <c r="A92" s="87" t="s">
        <v>24</v>
      </c>
      <c r="B92" s="206" t="s">
        <v>1771</v>
      </c>
      <c r="C92" s="171" t="s">
        <v>81</v>
      </c>
      <c r="D92" s="153">
        <v>44</v>
      </c>
      <c r="E92" s="153">
        <v>43</v>
      </c>
      <c r="F92" s="151">
        <v>43</v>
      </c>
      <c r="G92" s="151">
        <v>42</v>
      </c>
      <c r="H92" s="151">
        <v>40</v>
      </c>
      <c r="I92" s="151">
        <v>39</v>
      </c>
      <c r="J92" s="172">
        <v>0.9</v>
      </c>
      <c r="K92" s="154">
        <v>0.977272727272727</v>
      </c>
      <c r="L92" s="154">
        <v>0.976744186046512</v>
      </c>
      <c r="M92" s="154">
        <v>0.975</v>
      </c>
      <c r="N92" s="207">
        <v>951</v>
      </c>
      <c r="O92" s="153">
        <v>879</v>
      </c>
      <c r="P92" s="153">
        <v>41</v>
      </c>
      <c r="Q92" s="151">
        <v>39</v>
      </c>
      <c r="R92" s="151">
        <v>37</v>
      </c>
      <c r="S92" s="154">
        <v>0.924290220820189</v>
      </c>
      <c r="T92" s="154">
        <v>0.931818181818182</v>
      </c>
      <c r="U92" s="155">
        <v>0.906976744186046</v>
      </c>
      <c r="V92" s="155">
        <v>0.925</v>
      </c>
      <c r="W92" s="173">
        <v>0.0248414376321353</v>
      </c>
      <c r="X92" s="158">
        <v>278</v>
      </c>
      <c r="Y92" s="208">
        <v>255</v>
      </c>
      <c r="Z92" s="208">
        <v>290</v>
      </c>
      <c r="AA92" s="208">
        <v>261</v>
      </c>
      <c r="AB92" s="209">
        <v>0.91726618705036</v>
      </c>
      <c r="AC92" s="155">
        <v>0.9</v>
      </c>
      <c r="AD92" s="173">
        <v>0.0172661870503596</v>
      </c>
      <c r="AE92" s="159"/>
      <c r="AF92" s="161"/>
    </row>
    <row r="93" spans="1:32">
      <c r="A93" s="87" t="s">
        <v>24</v>
      </c>
      <c r="B93" s="206" t="s">
        <v>1771</v>
      </c>
      <c r="C93" s="171" t="s">
        <v>82</v>
      </c>
      <c r="D93" s="153">
        <v>96</v>
      </c>
      <c r="E93" s="153">
        <v>96</v>
      </c>
      <c r="F93" s="151">
        <v>94</v>
      </c>
      <c r="G93" s="151">
        <v>93</v>
      </c>
      <c r="H93" s="151">
        <v>77</v>
      </c>
      <c r="I93" s="151">
        <v>75</v>
      </c>
      <c r="J93" s="172">
        <v>0.9</v>
      </c>
      <c r="K93" s="154">
        <v>1</v>
      </c>
      <c r="L93" s="154">
        <v>0.98936170212766</v>
      </c>
      <c r="M93" s="154">
        <v>0.974025974025974</v>
      </c>
      <c r="N93" s="207">
        <v>2080</v>
      </c>
      <c r="O93" s="153">
        <v>2015</v>
      </c>
      <c r="P93" s="153">
        <v>96</v>
      </c>
      <c r="Q93" s="151">
        <v>92</v>
      </c>
      <c r="R93" s="151">
        <v>75</v>
      </c>
      <c r="S93" s="154">
        <v>0.96875</v>
      </c>
      <c r="T93" s="154">
        <v>1</v>
      </c>
      <c r="U93" s="155">
        <v>0.978723404255319</v>
      </c>
      <c r="V93" s="155">
        <v>0.974025974025974</v>
      </c>
      <c r="W93" s="173">
        <v>0.0212765957446809</v>
      </c>
      <c r="X93" s="158">
        <v>624</v>
      </c>
      <c r="Y93" s="208">
        <v>608</v>
      </c>
      <c r="Z93" s="208">
        <v>624</v>
      </c>
      <c r="AA93" s="208">
        <v>601</v>
      </c>
      <c r="AB93" s="209">
        <v>0.974358974358974</v>
      </c>
      <c r="AC93" s="155">
        <v>0.963141025641026</v>
      </c>
      <c r="AD93" s="173">
        <v>0.0112179487179487</v>
      </c>
      <c r="AE93" s="159"/>
      <c r="AF93" s="161"/>
    </row>
    <row r="94" spans="1:32">
      <c r="A94" s="87" t="s">
        <v>24</v>
      </c>
      <c r="B94" s="206" t="s">
        <v>1771</v>
      </c>
      <c r="C94" s="171" t="s">
        <v>79</v>
      </c>
      <c r="D94" s="153">
        <v>94</v>
      </c>
      <c r="E94" s="153">
        <v>93</v>
      </c>
      <c r="F94" s="151">
        <v>92</v>
      </c>
      <c r="G94" s="151">
        <v>92</v>
      </c>
      <c r="H94" s="151">
        <v>72</v>
      </c>
      <c r="I94" s="151">
        <v>68</v>
      </c>
      <c r="J94" s="172">
        <v>0.9</v>
      </c>
      <c r="K94" s="154">
        <v>0.98936170212766</v>
      </c>
      <c r="L94" s="154">
        <v>1</v>
      </c>
      <c r="M94" s="154">
        <v>0.944444444444444</v>
      </c>
      <c r="N94" s="207">
        <v>1923</v>
      </c>
      <c r="O94" s="153">
        <v>1794</v>
      </c>
      <c r="P94" s="153">
        <v>92</v>
      </c>
      <c r="Q94" s="151">
        <v>91</v>
      </c>
      <c r="R94" s="151">
        <v>66</v>
      </c>
      <c r="S94" s="154">
        <v>0.932917316692668</v>
      </c>
      <c r="T94" s="154">
        <v>0.978723404255319</v>
      </c>
      <c r="U94" s="155">
        <v>0.989130434782609</v>
      </c>
      <c r="V94" s="155">
        <v>0.916666666666667</v>
      </c>
      <c r="W94" s="173">
        <v>-0.0104070305272895</v>
      </c>
      <c r="X94" s="158">
        <v>588</v>
      </c>
      <c r="Y94" s="208">
        <v>559</v>
      </c>
      <c r="Z94" s="208">
        <v>587</v>
      </c>
      <c r="AA94" s="208">
        <v>545</v>
      </c>
      <c r="AB94" s="209">
        <v>0.950680272108844</v>
      </c>
      <c r="AC94" s="155">
        <v>0.928449744463373</v>
      </c>
      <c r="AD94" s="173">
        <v>0.0222305276454704</v>
      </c>
      <c r="AE94" s="159"/>
      <c r="AF94" s="161"/>
    </row>
    <row r="95" spans="1:32">
      <c r="A95" s="87" t="s">
        <v>24</v>
      </c>
      <c r="B95" s="206" t="s">
        <v>1776</v>
      </c>
      <c r="C95" s="171" t="s">
        <v>1777</v>
      </c>
      <c r="D95" s="153">
        <v>0</v>
      </c>
      <c r="E95" s="153">
        <v>0</v>
      </c>
      <c r="F95" s="151">
        <v>0</v>
      </c>
      <c r="G95" s="151">
        <v>0</v>
      </c>
      <c r="H95" s="151">
        <v>0</v>
      </c>
      <c r="I95" s="151">
        <v>0</v>
      </c>
      <c r="J95" s="172">
        <v>0.9</v>
      </c>
      <c r="K95" s="154">
        <v>0</v>
      </c>
      <c r="L95" s="154">
        <v>0</v>
      </c>
      <c r="M95" s="154">
        <v>0</v>
      </c>
      <c r="N95" s="207">
        <v>0</v>
      </c>
      <c r="O95" s="153">
        <v>0</v>
      </c>
      <c r="P95" s="153">
        <v>0</v>
      </c>
      <c r="Q95" s="151">
        <v>0</v>
      </c>
      <c r="R95" s="151">
        <v>0</v>
      </c>
      <c r="S95" s="154">
        <v>0</v>
      </c>
      <c r="T95" s="154">
        <v>0</v>
      </c>
      <c r="U95" s="155">
        <v>0</v>
      </c>
      <c r="V95" s="155">
        <v>0</v>
      </c>
      <c r="W95" s="173">
        <v>0</v>
      </c>
      <c r="X95" s="158">
        <v>0</v>
      </c>
      <c r="Y95" s="208">
        <v>0</v>
      </c>
      <c r="Z95" s="208">
        <v>0</v>
      </c>
      <c r="AA95" s="208">
        <v>0</v>
      </c>
      <c r="AB95" s="209">
        <v>0</v>
      </c>
      <c r="AC95" s="155">
        <v>0</v>
      </c>
      <c r="AD95" s="173">
        <v>0</v>
      </c>
      <c r="AE95" s="159"/>
      <c r="AF95" s="161"/>
    </row>
    <row r="96" spans="1:32">
      <c r="A96" s="87" t="s">
        <v>24</v>
      </c>
      <c r="B96" s="206" t="s">
        <v>1776</v>
      </c>
      <c r="C96" s="171" t="s">
        <v>1778</v>
      </c>
      <c r="D96" s="153">
        <v>0</v>
      </c>
      <c r="E96" s="153">
        <v>0</v>
      </c>
      <c r="F96" s="151">
        <v>0</v>
      </c>
      <c r="G96" s="151">
        <v>0</v>
      </c>
      <c r="H96" s="151">
        <v>0</v>
      </c>
      <c r="I96" s="151">
        <v>0</v>
      </c>
      <c r="J96" s="172">
        <v>0.9</v>
      </c>
      <c r="K96" s="154">
        <v>0</v>
      </c>
      <c r="L96" s="154">
        <v>0</v>
      </c>
      <c r="M96" s="154">
        <v>0</v>
      </c>
      <c r="N96" s="207">
        <v>0</v>
      </c>
      <c r="O96" s="153">
        <v>0</v>
      </c>
      <c r="P96" s="153">
        <v>0</v>
      </c>
      <c r="Q96" s="151">
        <v>0</v>
      </c>
      <c r="R96" s="151">
        <v>0</v>
      </c>
      <c r="S96" s="154">
        <v>0</v>
      </c>
      <c r="T96" s="154">
        <v>0</v>
      </c>
      <c r="U96" s="155">
        <v>0</v>
      </c>
      <c r="V96" s="155">
        <v>0</v>
      </c>
      <c r="W96" s="173">
        <v>0</v>
      </c>
      <c r="X96" s="158">
        <v>0</v>
      </c>
      <c r="Y96" s="208">
        <v>0</v>
      </c>
      <c r="Z96" s="208">
        <v>0</v>
      </c>
      <c r="AA96" s="208">
        <v>0</v>
      </c>
      <c r="AB96" s="209">
        <v>0</v>
      </c>
      <c r="AC96" s="155">
        <v>0</v>
      </c>
      <c r="AD96" s="173">
        <v>0</v>
      </c>
      <c r="AE96" s="159"/>
      <c r="AF96" s="161"/>
    </row>
    <row r="97" spans="1:32">
      <c r="A97" s="87" t="s">
        <v>24</v>
      </c>
      <c r="B97" s="206" t="s">
        <v>1776</v>
      </c>
      <c r="C97" s="171" t="s">
        <v>1779</v>
      </c>
      <c r="D97" s="153">
        <v>0</v>
      </c>
      <c r="E97" s="153">
        <v>0</v>
      </c>
      <c r="F97" s="151">
        <v>0</v>
      </c>
      <c r="G97" s="151">
        <v>0</v>
      </c>
      <c r="H97" s="151">
        <v>0</v>
      </c>
      <c r="I97" s="151">
        <v>0</v>
      </c>
      <c r="J97" s="172">
        <v>0.9</v>
      </c>
      <c r="K97" s="154">
        <v>0</v>
      </c>
      <c r="L97" s="154">
        <v>0</v>
      </c>
      <c r="M97" s="154">
        <v>0</v>
      </c>
      <c r="N97" s="207">
        <v>0</v>
      </c>
      <c r="O97" s="153">
        <v>0</v>
      </c>
      <c r="P97" s="153">
        <v>0</v>
      </c>
      <c r="Q97" s="151">
        <v>0</v>
      </c>
      <c r="R97" s="151">
        <v>0</v>
      </c>
      <c r="S97" s="154">
        <v>0</v>
      </c>
      <c r="T97" s="154">
        <v>0</v>
      </c>
      <c r="U97" s="155">
        <v>0</v>
      </c>
      <c r="V97" s="155">
        <v>0</v>
      </c>
      <c r="W97" s="173">
        <v>0</v>
      </c>
      <c r="X97" s="158">
        <v>0</v>
      </c>
      <c r="Y97" s="208">
        <v>0</v>
      </c>
      <c r="Z97" s="208">
        <v>0</v>
      </c>
      <c r="AA97" s="208">
        <v>0</v>
      </c>
      <c r="AB97" s="209">
        <v>0</v>
      </c>
      <c r="AC97" s="155">
        <v>0</v>
      </c>
      <c r="AD97" s="173">
        <v>0</v>
      </c>
      <c r="AE97" s="159"/>
      <c r="AF97" s="161"/>
    </row>
    <row r="98" spans="1:32">
      <c r="A98" s="87" t="s">
        <v>24</v>
      </c>
      <c r="B98" s="206" t="s">
        <v>1776</v>
      </c>
      <c r="C98" s="171" t="s">
        <v>1780</v>
      </c>
      <c r="D98" s="153">
        <v>0</v>
      </c>
      <c r="E98" s="153">
        <v>0</v>
      </c>
      <c r="F98" s="151">
        <v>0</v>
      </c>
      <c r="G98" s="151">
        <v>0</v>
      </c>
      <c r="H98" s="151">
        <v>0</v>
      </c>
      <c r="I98" s="151">
        <v>0</v>
      </c>
      <c r="J98" s="172">
        <v>0.9</v>
      </c>
      <c r="K98" s="154">
        <v>0</v>
      </c>
      <c r="L98" s="154">
        <v>0</v>
      </c>
      <c r="M98" s="154">
        <v>0</v>
      </c>
      <c r="N98" s="207">
        <v>0</v>
      </c>
      <c r="O98" s="153">
        <v>0</v>
      </c>
      <c r="P98" s="153">
        <v>0</v>
      </c>
      <c r="Q98" s="151">
        <v>0</v>
      </c>
      <c r="R98" s="151">
        <v>0</v>
      </c>
      <c r="S98" s="154">
        <v>0</v>
      </c>
      <c r="T98" s="154">
        <v>0</v>
      </c>
      <c r="U98" s="155">
        <v>0</v>
      </c>
      <c r="V98" s="155">
        <v>0</v>
      </c>
      <c r="W98" s="173">
        <v>0</v>
      </c>
      <c r="X98" s="158">
        <v>0</v>
      </c>
      <c r="Y98" s="208">
        <v>0</v>
      </c>
      <c r="Z98" s="208">
        <v>0</v>
      </c>
      <c r="AA98" s="208">
        <v>0</v>
      </c>
      <c r="AB98" s="209">
        <v>0</v>
      </c>
      <c r="AC98" s="155">
        <v>0</v>
      </c>
      <c r="AD98" s="173">
        <v>0</v>
      </c>
      <c r="AE98" s="159"/>
      <c r="AF98" s="161"/>
    </row>
    <row r="99" spans="1:32">
      <c r="A99" s="87" t="s">
        <v>24</v>
      </c>
      <c r="B99" s="206" t="s">
        <v>1776</v>
      </c>
      <c r="C99" s="171" t="s">
        <v>86</v>
      </c>
      <c r="D99" s="153">
        <v>0</v>
      </c>
      <c r="E99" s="153">
        <v>0</v>
      </c>
      <c r="F99" s="151">
        <v>0</v>
      </c>
      <c r="G99" s="151">
        <v>0</v>
      </c>
      <c r="H99" s="151">
        <v>0</v>
      </c>
      <c r="I99" s="151">
        <v>0</v>
      </c>
      <c r="J99" s="172">
        <v>0.9</v>
      </c>
      <c r="K99" s="154">
        <v>0</v>
      </c>
      <c r="L99" s="154">
        <v>0</v>
      </c>
      <c r="M99" s="154">
        <v>0</v>
      </c>
      <c r="N99" s="207">
        <v>0</v>
      </c>
      <c r="O99" s="153">
        <v>0</v>
      </c>
      <c r="P99" s="153">
        <v>0</v>
      </c>
      <c r="Q99" s="151">
        <v>0</v>
      </c>
      <c r="R99" s="151">
        <v>0</v>
      </c>
      <c r="S99" s="154">
        <v>0</v>
      </c>
      <c r="T99" s="154">
        <v>0</v>
      </c>
      <c r="U99" s="155">
        <v>0</v>
      </c>
      <c r="V99" s="155">
        <v>0</v>
      </c>
      <c r="W99" s="173">
        <v>0</v>
      </c>
      <c r="X99" s="158">
        <v>0</v>
      </c>
      <c r="Y99" s="208">
        <v>0</v>
      </c>
      <c r="Z99" s="208">
        <v>0</v>
      </c>
      <c r="AA99" s="208">
        <v>0</v>
      </c>
      <c r="AB99" s="209">
        <v>0</v>
      </c>
      <c r="AC99" s="155">
        <v>0</v>
      </c>
      <c r="AD99" s="173">
        <v>0</v>
      </c>
      <c r="AE99" s="159"/>
      <c r="AF99" s="161"/>
    </row>
    <row r="100" spans="1:32">
      <c r="A100" s="87" t="s">
        <v>24</v>
      </c>
      <c r="B100" s="206" t="s">
        <v>1776</v>
      </c>
      <c r="C100" s="171" t="s">
        <v>84</v>
      </c>
      <c r="D100" s="153">
        <v>78</v>
      </c>
      <c r="E100" s="153">
        <v>78</v>
      </c>
      <c r="F100" s="151">
        <v>69</v>
      </c>
      <c r="G100" s="151">
        <v>69</v>
      </c>
      <c r="H100" s="151">
        <v>68</v>
      </c>
      <c r="I100" s="151">
        <v>66</v>
      </c>
      <c r="J100" s="172">
        <v>0.9</v>
      </c>
      <c r="K100" s="154">
        <v>1</v>
      </c>
      <c r="L100" s="154">
        <v>1</v>
      </c>
      <c r="M100" s="154">
        <v>0.970588235294118</v>
      </c>
      <c r="N100" s="207">
        <v>1698</v>
      </c>
      <c r="O100" s="153">
        <v>1464</v>
      </c>
      <c r="P100" s="153">
        <v>73</v>
      </c>
      <c r="Q100" s="151">
        <v>67</v>
      </c>
      <c r="R100" s="151">
        <v>61</v>
      </c>
      <c r="S100" s="154">
        <v>0.862190812720848</v>
      </c>
      <c r="T100" s="154">
        <v>0.935897435897436</v>
      </c>
      <c r="U100" s="155">
        <v>0.971014492753623</v>
      </c>
      <c r="V100" s="155">
        <v>0.897058823529412</v>
      </c>
      <c r="W100" s="173">
        <v>-0.0351170568561873</v>
      </c>
      <c r="X100" s="158">
        <v>498</v>
      </c>
      <c r="Y100" s="208">
        <v>459</v>
      </c>
      <c r="Z100" s="208">
        <v>522</v>
      </c>
      <c r="AA100" s="208">
        <v>434</v>
      </c>
      <c r="AB100" s="209">
        <v>0.921686746987952</v>
      </c>
      <c r="AC100" s="155">
        <v>0.831417624521073</v>
      </c>
      <c r="AD100" s="173">
        <v>0.090269122466879</v>
      </c>
      <c r="AE100" s="159"/>
      <c r="AF100" s="161"/>
    </row>
    <row r="101" spans="1:32">
      <c r="A101" s="87" t="s">
        <v>24</v>
      </c>
      <c r="B101" s="206" t="s">
        <v>1776</v>
      </c>
      <c r="C101" s="171" t="s">
        <v>87</v>
      </c>
      <c r="D101" s="153">
        <v>92</v>
      </c>
      <c r="E101" s="153">
        <v>92</v>
      </c>
      <c r="F101" s="151">
        <v>89</v>
      </c>
      <c r="G101" s="151">
        <v>88</v>
      </c>
      <c r="H101" s="151">
        <v>80</v>
      </c>
      <c r="I101" s="151">
        <v>79</v>
      </c>
      <c r="J101" s="172">
        <v>0.9</v>
      </c>
      <c r="K101" s="154">
        <v>1</v>
      </c>
      <c r="L101" s="154">
        <v>0.98876404494382</v>
      </c>
      <c r="M101" s="154">
        <v>0.9875</v>
      </c>
      <c r="N101" s="207">
        <v>1949</v>
      </c>
      <c r="O101" s="153">
        <v>1847</v>
      </c>
      <c r="P101" s="153">
        <v>88</v>
      </c>
      <c r="Q101" s="151">
        <v>79</v>
      </c>
      <c r="R101" s="151">
        <v>77</v>
      </c>
      <c r="S101" s="154">
        <v>0.947665469471524</v>
      </c>
      <c r="T101" s="154">
        <v>0.956521739130435</v>
      </c>
      <c r="U101" s="155">
        <v>0.887640449438202</v>
      </c>
      <c r="V101" s="155">
        <v>0.9625</v>
      </c>
      <c r="W101" s="173">
        <v>0.0688812896922326</v>
      </c>
      <c r="X101" s="158">
        <v>585</v>
      </c>
      <c r="Y101" s="208">
        <v>552</v>
      </c>
      <c r="Z101" s="208">
        <v>595</v>
      </c>
      <c r="AA101" s="208">
        <v>561</v>
      </c>
      <c r="AB101" s="209">
        <v>0.943589743589744</v>
      </c>
      <c r="AC101" s="155">
        <v>0.942857142857143</v>
      </c>
      <c r="AD101" s="173">
        <v>0.00073260073260073</v>
      </c>
      <c r="AE101" s="159"/>
      <c r="AF101" s="161"/>
    </row>
    <row r="102" spans="1:32">
      <c r="A102" s="87" t="s">
        <v>24</v>
      </c>
      <c r="B102" s="206" t="s">
        <v>1776</v>
      </c>
      <c r="C102" s="171" t="s">
        <v>98</v>
      </c>
      <c r="D102" s="153">
        <v>89</v>
      </c>
      <c r="E102" s="153">
        <v>83</v>
      </c>
      <c r="F102" s="151">
        <v>87</v>
      </c>
      <c r="G102" s="151">
        <v>83</v>
      </c>
      <c r="H102" s="151">
        <v>70</v>
      </c>
      <c r="I102" s="151">
        <v>68</v>
      </c>
      <c r="J102" s="172">
        <v>0.9</v>
      </c>
      <c r="K102" s="154">
        <v>0.932584269662921</v>
      </c>
      <c r="L102" s="154">
        <v>0.954022988505747</v>
      </c>
      <c r="M102" s="154">
        <v>0.971428571428571</v>
      </c>
      <c r="N102" s="207">
        <v>1917</v>
      </c>
      <c r="O102" s="153">
        <v>1801</v>
      </c>
      <c r="P102" s="153">
        <v>83</v>
      </c>
      <c r="Q102" s="151">
        <v>82</v>
      </c>
      <c r="R102" s="151">
        <v>67</v>
      </c>
      <c r="S102" s="154">
        <v>0.939488784559207</v>
      </c>
      <c r="T102" s="154">
        <v>0.932584269662921</v>
      </c>
      <c r="U102" s="155">
        <v>0.942528735632184</v>
      </c>
      <c r="V102" s="155">
        <v>0.957142857142857</v>
      </c>
      <c r="W102" s="173">
        <v>-0.00994446596926257</v>
      </c>
      <c r="X102" s="158">
        <v>577</v>
      </c>
      <c r="Y102" s="208">
        <v>547</v>
      </c>
      <c r="Z102" s="208">
        <v>593</v>
      </c>
      <c r="AA102" s="208">
        <v>567</v>
      </c>
      <c r="AB102" s="209">
        <v>0.948006932409012</v>
      </c>
      <c r="AC102" s="155">
        <v>0.956155143338954</v>
      </c>
      <c r="AD102" s="173">
        <v>-0.00814821092994233</v>
      </c>
      <c r="AE102" s="159"/>
      <c r="AF102" s="161"/>
    </row>
    <row r="103" spans="1:32">
      <c r="A103" s="87" t="s">
        <v>24</v>
      </c>
      <c r="B103" s="206" t="s">
        <v>1776</v>
      </c>
      <c r="C103" s="171" t="s">
        <v>89</v>
      </c>
      <c r="D103" s="153">
        <v>152</v>
      </c>
      <c r="E103" s="153">
        <v>143</v>
      </c>
      <c r="F103" s="151">
        <v>145</v>
      </c>
      <c r="G103" s="151">
        <v>139</v>
      </c>
      <c r="H103" s="151">
        <v>119</v>
      </c>
      <c r="I103" s="151">
        <v>101</v>
      </c>
      <c r="J103" s="172">
        <v>0.9</v>
      </c>
      <c r="K103" s="154">
        <v>0.940789473684211</v>
      </c>
      <c r="L103" s="154">
        <v>0.958620689655172</v>
      </c>
      <c r="M103" s="154">
        <v>0.848739495798319</v>
      </c>
      <c r="N103" s="207">
        <v>3408</v>
      </c>
      <c r="O103" s="153">
        <v>3214</v>
      </c>
      <c r="P103" s="153">
        <v>143</v>
      </c>
      <c r="Q103" s="151">
        <v>138</v>
      </c>
      <c r="R103" s="151">
        <v>100</v>
      </c>
      <c r="S103" s="154">
        <v>0.943075117370892</v>
      </c>
      <c r="T103" s="154">
        <v>0.940789473684211</v>
      </c>
      <c r="U103" s="155">
        <v>0.951724137931034</v>
      </c>
      <c r="V103" s="155">
        <v>0.840336134453782</v>
      </c>
      <c r="W103" s="173">
        <v>-0.010934664246824</v>
      </c>
      <c r="X103" s="158">
        <v>1005</v>
      </c>
      <c r="Y103" s="208">
        <v>930</v>
      </c>
      <c r="Z103" s="208">
        <v>1104</v>
      </c>
      <c r="AA103" s="208">
        <v>1073</v>
      </c>
      <c r="AB103" s="209">
        <v>0.925373134328358</v>
      </c>
      <c r="AC103" s="155">
        <v>0.971920289855073</v>
      </c>
      <c r="AD103" s="173">
        <v>-0.0465471555267143</v>
      </c>
      <c r="AE103" s="159"/>
      <c r="AF103" s="161"/>
    </row>
    <row r="104" spans="1:32">
      <c r="A104" s="87" t="s">
        <v>24</v>
      </c>
      <c r="B104" s="206" t="s">
        <v>1776</v>
      </c>
      <c r="C104" s="171" t="s">
        <v>90</v>
      </c>
      <c r="D104" s="153">
        <v>69</v>
      </c>
      <c r="E104" s="153">
        <v>68</v>
      </c>
      <c r="F104" s="151">
        <v>74</v>
      </c>
      <c r="G104" s="151">
        <v>72</v>
      </c>
      <c r="H104" s="151">
        <v>58</v>
      </c>
      <c r="I104" s="151">
        <v>53</v>
      </c>
      <c r="J104" s="172">
        <v>0.9</v>
      </c>
      <c r="K104" s="154">
        <v>0.985507246376812</v>
      </c>
      <c r="L104" s="154">
        <v>0.972972972972973</v>
      </c>
      <c r="M104" s="154">
        <v>0.913793103448276</v>
      </c>
      <c r="N104" s="207">
        <v>1487</v>
      </c>
      <c r="O104" s="153">
        <v>1387</v>
      </c>
      <c r="P104" s="153">
        <v>65</v>
      </c>
      <c r="Q104" s="151">
        <v>71</v>
      </c>
      <c r="R104" s="151">
        <v>53</v>
      </c>
      <c r="S104" s="154">
        <v>0.932750504371217</v>
      </c>
      <c r="T104" s="154">
        <v>0.942028985507246</v>
      </c>
      <c r="U104" s="155">
        <v>0.959459459459459</v>
      </c>
      <c r="V104" s="155">
        <v>0.913793103448276</v>
      </c>
      <c r="W104" s="173">
        <v>-0.0174304739522131</v>
      </c>
      <c r="X104" s="158">
        <v>458</v>
      </c>
      <c r="Y104" s="208">
        <v>425</v>
      </c>
      <c r="Z104" s="208">
        <v>448</v>
      </c>
      <c r="AA104" s="208">
        <v>415</v>
      </c>
      <c r="AB104" s="209">
        <v>0.927947598253275</v>
      </c>
      <c r="AC104" s="155">
        <v>0.926339285714286</v>
      </c>
      <c r="AD104" s="173">
        <v>0.00160831253898941</v>
      </c>
      <c r="AE104" s="159"/>
      <c r="AF104" s="161"/>
    </row>
    <row r="105" spans="1:32">
      <c r="A105" s="87" t="s">
        <v>24</v>
      </c>
      <c r="B105" s="206" t="s">
        <v>1776</v>
      </c>
      <c r="C105" s="171" t="s">
        <v>88</v>
      </c>
      <c r="D105" s="153">
        <v>119</v>
      </c>
      <c r="E105" s="153">
        <v>116</v>
      </c>
      <c r="F105" s="151">
        <v>119</v>
      </c>
      <c r="G105" s="151">
        <v>113</v>
      </c>
      <c r="H105" s="151">
        <v>102</v>
      </c>
      <c r="I105" s="151">
        <v>97</v>
      </c>
      <c r="J105" s="172">
        <v>0.9</v>
      </c>
      <c r="K105" s="154">
        <v>0.974789915966387</v>
      </c>
      <c r="L105" s="154">
        <v>0.949579831932773</v>
      </c>
      <c r="M105" s="154">
        <v>0.950980392156863</v>
      </c>
      <c r="N105" s="207">
        <v>2611</v>
      </c>
      <c r="O105" s="153">
        <v>2498</v>
      </c>
      <c r="P105" s="153">
        <v>111</v>
      </c>
      <c r="Q105" s="151">
        <v>104</v>
      </c>
      <c r="R105" s="151">
        <v>97</v>
      </c>
      <c r="S105" s="154">
        <v>0.956721562619686</v>
      </c>
      <c r="T105" s="154">
        <v>0.932773109243697</v>
      </c>
      <c r="U105" s="155">
        <v>0.873949579831933</v>
      </c>
      <c r="V105" s="155">
        <v>0.950980392156863</v>
      </c>
      <c r="W105" s="173">
        <v>0.0588235294117647</v>
      </c>
      <c r="X105" s="158">
        <v>788</v>
      </c>
      <c r="Y105" s="208">
        <v>740</v>
      </c>
      <c r="Z105" s="208">
        <v>793</v>
      </c>
      <c r="AA105" s="208">
        <v>764</v>
      </c>
      <c r="AB105" s="209">
        <v>0.939086294416244</v>
      </c>
      <c r="AC105" s="155">
        <v>0.96343001261034</v>
      </c>
      <c r="AD105" s="173">
        <v>-0.0243437181940968</v>
      </c>
      <c r="AE105" s="159"/>
      <c r="AF105" s="161"/>
    </row>
    <row r="106" spans="1:32">
      <c r="A106" s="87" t="s">
        <v>24</v>
      </c>
      <c r="B106" s="206" t="s">
        <v>1776</v>
      </c>
      <c r="C106" s="171" t="s">
        <v>85</v>
      </c>
      <c r="D106" s="153">
        <v>58</v>
      </c>
      <c r="E106" s="153">
        <v>57</v>
      </c>
      <c r="F106" s="151">
        <v>57</v>
      </c>
      <c r="G106" s="151">
        <v>55</v>
      </c>
      <c r="H106" s="151">
        <v>51</v>
      </c>
      <c r="I106" s="151">
        <v>49</v>
      </c>
      <c r="J106" s="172">
        <v>0.9</v>
      </c>
      <c r="K106" s="154">
        <v>0.982758620689655</v>
      </c>
      <c r="L106" s="154">
        <v>0.964912280701754</v>
      </c>
      <c r="M106" s="154">
        <v>0.96078431372549</v>
      </c>
      <c r="N106" s="207">
        <v>1328</v>
      </c>
      <c r="O106" s="153">
        <v>1260</v>
      </c>
      <c r="P106" s="153">
        <v>55</v>
      </c>
      <c r="Q106" s="151">
        <v>54</v>
      </c>
      <c r="R106" s="151">
        <v>35</v>
      </c>
      <c r="S106" s="154">
        <v>0.948795180722892</v>
      </c>
      <c r="T106" s="154">
        <v>0.948275862068966</v>
      </c>
      <c r="U106" s="155">
        <v>0.947368421052632</v>
      </c>
      <c r="V106" s="155">
        <v>0.686274509803922</v>
      </c>
      <c r="W106" s="173">
        <v>0.000907441016333999</v>
      </c>
      <c r="X106" s="158">
        <v>398</v>
      </c>
      <c r="Y106" s="208">
        <v>361</v>
      </c>
      <c r="Z106" s="208">
        <v>408</v>
      </c>
      <c r="AA106" s="208">
        <v>390</v>
      </c>
      <c r="AB106" s="209">
        <v>0.907035175879397</v>
      </c>
      <c r="AC106" s="155">
        <v>0.955882352941177</v>
      </c>
      <c r="AD106" s="173">
        <v>-0.0488471770617795</v>
      </c>
      <c r="AE106" s="159"/>
      <c r="AF106" s="161"/>
    </row>
    <row r="107" spans="1:32">
      <c r="A107" s="87" t="s">
        <v>24</v>
      </c>
      <c r="B107" s="206" t="s">
        <v>1781</v>
      </c>
      <c r="C107" s="171" t="s">
        <v>1782</v>
      </c>
      <c r="D107" s="153">
        <v>0</v>
      </c>
      <c r="E107" s="153">
        <v>0</v>
      </c>
      <c r="F107" s="151">
        <v>0</v>
      </c>
      <c r="G107" s="151">
        <v>0</v>
      </c>
      <c r="H107" s="151">
        <v>0</v>
      </c>
      <c r="I107" s="151">
        <v>0</v>
      </c>
      <c r="J107" s="172">
        <v>0.9</v>
      </c>
      <c r="K107" s="154">
        <v>0</v>
      </c>
      <c r="L107" s="154">
        <v>0</v>
      </c>
      <c r="M107" s="154">
        <v>0</v>
      </c>
      <c r="N107" s="207">
        <v>0</v>
      </c>
      <c r="O107" s="153">
        <v>0</v>
      </c>
      <c r="P107" s="153">
        <v>0</v>
      </c>
      <c r="Q107" s="151">
        <v>0</v>
      </c>
      <c r="R107" s="151">
        <v>0</v>
      </c>
      <c r="S107" s="154">
        <v>0</v>
      </c>
      <c r="T107" s="154">
        <v>0</v>
      </c>
      <c r="U107" s="155">
        <v>0</v>
      </c>
      <c r="V107" s="155">
        <v>0</v>
      </c>
      <c r="W107" s="173">
        <v>0</v>
      </c>
      <c r="X107" s="158">
        <v>0</v>
      </c>
      <c r="Y107" s="208">
        <v>0</v>
      </c>
      <c r="Z107" s="208">
        <v>0</v>
      </c>
      <c r="AA107" s="208">
        <v>0</v>
      </c>
      <c r="AB107" s="209">
        <v>0</v>
      </c>
      <c r="AC107" s="155">
        <v>0</v>
      </c>
      <c r="AD107" s="173">
        <v>0</v>
      </c>
      <c r="AE107" s="159"/>
      <c r="AF107" s="161"/>
    </row>
    <row r="108" spans="1:32">
      <c r="A108" s="87" t="s">
        <v>24</v>
      </c>
      <c r="B108" s="206" t="s">
        <v>1781</v>
      </c>
      <c r="C108" s="171" t="s">
        <v>1783</v>
      </c>
      <c r="D108" s="153">
        <v>0</v>
      </c>
      <c r="E108" s="153">
        <v>0</v>
      </c>
      <c r="F108" s="151">
        <v>0</v>
      </c>
      <c r="G108" s="151">
        <v>0</v>
      </c>
      <c r="H108" s="151">
        <v>0</v>
      </c>
      <c r="I108" s="151">
        <v>0</v>
      </c>
      <c r="J108" s="172">
        <v>0.9</v>
      </c>
      <c r="K108" s="154">
        <v>0</v>
      </c>
      <c r="L108" s="154">
        <v>0</v>
      </c>
      <c r="M108" s="154">
        <v>0</v>
      </c>
      <c r="N108" s="207">
        <v>0</v>
      </c>
      <c r="O108" s="153">
        <v>0</v>
      </c>
      <c r="P108" s="153">
        <v>0</v>
      </c>
      <c r="Q108" s="151">
        <v>0</v>
      </c>
      <c r="R108" s="151">
        <v>0</v>
      </c>
      <c r="S108" s="154">
        <v>0</v>
      </c>
      <c r="T108" s="154">
        <v>0</v>
      </c>
      <c r="U108" s="155">
        <v>0</v>
      </c>
      <c r="V108" s="155">
        <v>0</v>
      </c>
      <c r="W108" s="173">
        <v>0</v>
      </c>
      <c r="X108" s="158">
        <v>0</v>
      </c>
      <c r="Y108" s="208">
        <v>0</v>
      </c>
      <c r="Z108" s="208">
        <v>0</v>
      </c>
      <c r="AA108" s="208">
        <v>0</v>
      </c>
      <c r="AB108" s="209">
        <v>0</v>
      </c>
      <c r="AC108" s="155">
        <v>0</v>
      </c>
      <c r="AD108" s="173">
        <v>0</v>
      </c>
      <c r="AE108" s="159"/>
      <c r="AF108" s="161"/>
    </row>
    <row r="109" spans="1:32">
      <c r="A109" s="87" t="s">
        <v>24</v>
      </c>
      <c r="B109" s="206" t="s">
        <v>1781</v>
      </c>
      <c r="C109" s="171" t="s">
        <v>91</v>
      </c>
      <c r="D109" s="153">
        <v>93</v>
      </c>
      <c r="E109" s="153">
        <v>89</v>
      </c>
      <c r="F109" s="151">
        <v>88</v>
      </c>
      <c r="G109" s="151">
        <v>82</v>
      </c>
      <c r="H109" s="151">
        <v>81</v>
      </c>
      <c r="I109" s="151">
        <v>65</v>
      </c>
      <c r="J109" s="172">
        <v>0.9</v>
      </c>
      <c r="K109" s="154">
        <v>0.956989247311828</v>
      </c>
      <c r="L109" s="154">
        <v>0.931818181818182</v>
      </c>
      <c r="M109" s="154">
        <v>0.802469135802469</v>
      </c>
      <c r="N109" s="207">
        <v>2142</v>
      </c>
      <c r="O109" s="153">
        <v>1766</v>
      </c>
      <c r="P109" s="153">
        <v>74</v>
      </c>
      <c r="Q109" s="151">
        <v>53</v>
      </c>
      <c r="R109" s="151">
        <v>63</v>
      </c>
      <c r="S109" s="154">
        <v>0.824463118580766</v>
      </c>
      <c r="T109" s="154">
        <v>0.795698924731183</v>
      </c>
      <c r="U109" s="155">
        <v>0.602272727272727</v>
      </c>
      <c r="V109" s="155">
        <v>0.777777777777778</v>
      </c>
      <c r="W109" s="173">
        <v>0.193426197458455</v>
      </c>
      <c r="X109" s="158">
        <v>635</v>
      </c>
      <c r="Y109" s="208">
        <v>523</v>
      </c>
      <c r="Z109" s="208">
        <v>645</v>
      </c>
      <c r="AA109" s="208">
        <v>559</v>
      </c>
      <c r="AB109" s="209">
        <v>0.823622047244094</v>
      </c>
      <c r="AC109" s="155">
        <v>0.866666666666667</v>
      </c>
      <c r="AD109" s="173">
        <v>-0.0430446194225722</v>
      </c>
      <c r="AE109" s="159"/>
      <c r="AF109" s="161"/>
    </row>
    <row r="110" spans="1:32">
      <c r="A110" s="87" t="s">
        <v>24</v>
      </c>
      <c r="B110" s="206" t="s">
        <v>1781</v>
      </c>
      <c r="C110" s="171" t="s">
        <v>93</v>
      </c>
      <c r="D110" s="153">
        <v>104</v>
      </c>
      <c r="E110" s="153">
        <v>102</v>
      </c>
      <c r="F110" s="151">
        <v>109</v>
      </c>
      <c r="G110" s="151">
        <v>108</v>
      </c>
      <c r="H110" s="151">
        <v>90</v>
      </c>
      <c r="I110" s="151">
        <v>88</v>
      </c>
      <c r="J110" s="172">
        <v>0.9</v>
      </c>
      <c r="K110" s="154">
        <v>0.980769230769231</v>
      </c>
      <c r="L110" s="154">
        <v>0.990825688073395</v>
      </c>
      <c r="M110" s="154">
        <v>0.977777777777778</v>
      </c>
      <c r="N110" s="207">
        <v>2322</v>
      </c>
      <c r="O110" s="153">
        <v>2050</v>
      </c>
      <c r="P110" s="153">
        <v>93</v>
      </c>
      <c r="Q110" s="151">
        <v>104</v>
      </c>
      <c r="R110" s="151">
        <v>82</v>
      </c>
      <c r="S110" s="154">
        <v>0.882859603789836</v>
      </c>
      <c r="T110" s="154">
        <v>0.894230769230769</v>
      </c>
      <c r="U110" s="155">
        <v>0.954128440366973</v>
      </c>
      <c r="V110" s="155">
        <v>0.911111111111111</v>
      </c>
      <c r="W110" s="173">
        <v>-0.0598976711362033</v>
      </c>
      <c r="X110" s="158">
        <v>704</v>
      </c>
      <c r="Y110" s="208">
        <v>639</v>
      </c>
      <c r="Z110" s="208">
        <v>701</v>
      </c>
      <c r="AA110" s="208">
        <v>637</v>
      </c>
      <c r="AB110" s="209">
        <v>0.907670454545455</v>
      </c>
      <c r="AC110" s="155">
        <v>0.908701854493581</v>
      </c>
      <c r="AD110" s="173">
        <v>-0.00103139994812607</v>
      </c>
      <c r="AE110" s="159"/>
      <c r="AF110" s="161"/>
    </row>
    <row r="111" spans="1:32">
      <c r="A111" s="87" t="s">
        <v>24</v>
      </c>
      <c r="B111" s="206" t="s">
        <v>1781</v>
      </c>
      <c r="C111" s="171" t="s">
        <v>95</v>
      </c>
      <c r="D111" s="153">
        <v>98</v>
      </c>
      <c r="E111" s="153">
        <v>90</v>
      </c>
      <c r="F111" s="151">
        <v>93</v>
      </c>
      <c r="G111" s="151">
        <v>88</v>
      </c>
      <c r="H111" s="151">
        <v>84</v>
      </c>
      <c r="I111" s="151">
        <v>82</v>
      </c>
      <c r="J111" s="172">
        <v>0.9</v>
      </c>
      <c r="K111" s="154">
        <v>0.918367346938776</v>
      </c>
      <c r="L111" s="154">
        <v>0.946236559139785</v>
      </c>
      <c r="M111" s="154">
        <v>0.976190476190476</v>
      </c>
      <c r="N111" s="207">
        <v>2063</v>
      </c>
      <c r="O111" s="153">
        <v>1850</v>
      </c>
      <c r="P111" s="153">
        <v>82</v>
      </c>
      <c r="Q111" s="151">
        <v>79</v>
      </c>
      <c r="R111" s="151">
        <v>77</v>
      </c>
      <c r="S111" s="154">
        <v>0.896752302472128</v>
      </c>
      <c r="T111" s="154">
        <v>0.836734693877551</v>
      </c>
      <c r="U111" s="155">
        <v>0.849462365591398</v>
      </c>
      <c r="V111" s="155">
        <v>0.916666666666667</v>
      </c>
      <c r="W111" s="173">
        <v>-0.0127276717138468</v>
      </c>
      <c r="X111" s="158">
        <v>637</v>
      </c>
      <c r="Y111" s="208">
        <v>560</v>
      </c>
      <c r="Z111" s="208">
        <v>630</v>
      </c>
      <c r="AA111" s="208">
        <v>564</v>
      </c>
      <c r="AB111" s="209">
        <v>0.879120879120879</v>
      </c>
      <c r="AC111" s="155">
        <v>0.895238095238095</v>
      </c>
      <c r="AD111" s="173">
        <v>-0.0161172161172162</v>
      </c>
      <c r="AE111" s="159"/>
      <c r="AF111" s="161"/>
    </row>
    <row r="112" spans="1:32">
      <c r="A112" s="87" t="s">
        <v>24</v>
      </c>
      <c r="B112" s="206" t="s">
        <v>1781</v>
      </c>
      <c r="C112" s="171" t="s">
        <v>97</v>
      </c>
      <c r="D112" s="153">
        <v>84</v>
      </c>
      <c r="E112" s="153">
        <v>79</v>
      </c>
      <c r="F112" s="151">
        <v>84</v>
      </c>
      <c r="G112" s="151">
        <v>79</v>
      </c>
      <c r="H112" s="151">
        <v>71</v>
      </c>
      <c r="I112" s="151">
        <v>67</v>
      </c>
      <c r="J112" s="172">
        <v>0.9</v>
      </c>
      <c r="K112" s="154">
        <v>0.94047619047619</v>
      </c>
      <c r="L112" s="154">
        <v>0.94047619047619</v>
      </c>
      <c r="M112" s="154">
        <v>0.943661971830986</v>
      </c>
      <c r="N112" s="207">
        <v>1811</v>
      </c>
      <c r="O112" s="153">
        <v>1707</v>
      </c>
      <c r="P112" s="153">
        <v>78</v>
      </c>
      <c r="Q112" s="151">
        <v>78</v>
      </c>
      <c r="R112" s="151">
        <v>67</v>
      </c>
      <c r="S112" s="154">
        <v>0.942573163997791</v>
      </c>
      <c r="T112" s="154">
        <v>0.928571428571429</v>
      </c>
      <c r="U112" s="155">
        <v>0.928571428571429</v>
      </c>
      <c r="V112" s="155">
        <v>0.943661971830986</v>
      </c>
      <c r="W112" s="173">
        <v>0</v>
      </c>
      <c r="X112" s="158">
        <v>547</v>
      </c>
      <c r="Y112" s="208">
        <v>509</v>
      </c>
      <c r="Z112" s="208">
        <v>555</v>
      </c>
      <c r="AA112" s="208">
        <v>523</v>
      </c>
      <c r="AB112" s="209">
        <v>0.930530164533821</v>
      </c>
      <c r="AC112" s="155">
        <v>0.942342342342342</v>
      </c>
      <c r="AD112" s="173">
        <v>-0.0118121778085215</v>
      </c>
      <c r="AE112" s="159"/>
      <c r="AF112" s="161"/>
    </row>
    <row r="113" spans="1:32">
      <c r="A113" s="87" t="s">
        <v>24</v>
      </c>
      <c r="B113" s="206" t="s">
        <v>1781</v>
      </c>
      <c r="C113" s="171" t="s">
        <v>92</v>
      </c>
      <c r="D113" s="153">
        <v>134</v>
      </c>
      <c r="E113" s="153">
        <v>134</v>
      </c>
      <c r="F113" s="151">
        <v>136</v>
      </c>
      <c r="G113" s="151">
        <v>136</v>
      </c>
      <c r="H113" s="151">
        <v>125</v>
      </c>
      <c r="I113" s="151">
        <v>124</v>
      </c>
      <c r="J113" s="172">
        <v>0.9</v>
      </c>
      <c r="K113" s="154">
        <v>1</v>
      </c>
      <c r="L113" s="154">
        <v>1</v>
      </c>
      <c r="M113" s="154">
        <v>0.992</v>
      </c>
      <c r="N113" s="207">
        <v>3172</v>
      </c>
      <c r="O113" s="153">
        <v>3038</v>
      </c>
      <c r="P113" s="153">
        <v>134</v>
      </c>
      <c r="Q113" s="151">
        <v>116</v>
      </c>
      <c r="R113" s="151">
        <v>114</v>
      </c>
      <c r="S113" s="154">
        <v>0.957755359394704</v>
      </c>
      <c r="T113" s="154">
        <v>1</v>
      </c>
      <c r="U113" s="155">
        <v>0.852941176470588</v>
      </c>
      <c r="V113" s="155">
        <v>0.912</v>
      </c>
      <c r="W113" s="173">
        <v>0.147058823529412</v>
      </c>
      <c r="X113" s="158">
        <v>919</v>
      </c>
      <c r="Y113" s="208">
        <v>860</v>
      </c>
      <c r="Z113" s="208">
        <v>1007</v>
      </c>
      <c r="AA113" s="208">
        <v>975</v>
      </c>
      <c r="AB113" s="209">
        <v>0.935799782372144</v>
      </c>
      <c r="AC113" s="155">
        <v>0.968222442899702</v>
      </c>
      <c r="AD113" s="173">
        <v>-0.0324226605275584</v>
      </c>
      <c r="AE113" s="159"/>
      <c r="AF113" s="161"/>
    </row>
    <row r="114" spans="1:32">
      <c r="A114" s="87" t="s">
        <v>24</v>
      </c>
      <c r="B114" s="206" t="s">
        <v>1781</v>
      </c>
      <c r="C114" s="171" t="s">
        <v>94</v>
      </c>
      <c r="D114" s="153">
        <v>95</v>
      </c>
      <c r="E114" s="153">
        <v>91</v>
      </c>
      <c r="F114" s="151">
        <v>91</v>
      </c>
      <c r="G114" s="151">
        <v>87</v>
      </c>
      <c r="H114" s="151">
        <v>84</v>
      </c>
      <c r="I114" s="151">
        <v>78</v>
      </c>
      <c r="J114" s="172">
        <v>0.9</v>
      </c>
      <c r="K114" s="154">
        <v>0.957894736842105</v>
      </c>
      <c r="L114" s="154">
        <v>0.956043956043956</v>
      </c>
      <c r="M114" s="154">
        <v>0.928571428571429</v>
      </c>
      <c r="N114" s="207">
        <v>2065</v>
      </c>
      <c r="O114" s="153">
        <v>1968</v>
      </c>
      <c r="P114" s="153">
        <v>91</v>
      </c>
      <c r="Q114" s="151">
        <v>87</v>
      </c>
      <c r="R114" s="151">
        <v>76</v>
      </c>
      <c r="S114" s="154">
        <v>0.953026634382567</v>
      </c>
      <c r="T114" s="154">
        <v>0.957894736842105</v>
      </c>
      <c r="U114" s="155">
        <v>0.956043956043956</v>
      </c>
      <c r="V114" s="155">
        <v>0.904761904761905</v>
      </c>
      <c r="W114" s="173">
        <v>0.00185078079814915</v>
      </c>
      <c r="X114" s="158">
        <v>626</v>
      </c>
      <c r="Y114" s="208">
        <v>593</v>
      </c>
      <c r="Z114" s="208">
        <v>621</v>
      </c>
      <c r="AA114" s="208">
        <v>593</v>
      </c>
      <c r="AB114" s="209">
        <v>0.947284345047923</v>
      </c>
      <c r="AC114" s="155">
        <v>0.954911433172303</v>
      </c>
      <c r="AD114" s="173">
        <v>-0.0076270881243794</v>
      </c>
      <c r="AE114" s="159"/>
      <c r="AF114" s="161"/>
    </row>
    <row r="115" spans="1:32">
      <c r="A115" s="87" t="s">
        <v>24</v>
      </c>
      <c r="B115" s="206" t="s">
        <v>1781</v>
      </c>
      <c r="C115" s="213" t="s">
        <v>96</v>
      </c>
      <c r="D115" s="153">
        <v>18</v>
      </c>
      <c r="E115" s="153">
        <v>18</v>
      </c>
      <c r="F115" s="151">
        <v>15</v>
      </c>
      <c r="G115" s="151">
        <v>15</v>
      </c>
      <c r="H115" s="151">
        <v>13</v>
      </c>
      <c r="I115" s="151">
        <v>13</v>
      </c>
      <c r="J115" s="172">
        <v>0.9</v>
      </c>
      <c r="K115" s="154">
        <v>1</v>
      </c>
      <c r="L115" s="154">
        <v>1</v>
      </c>
      <c r="M115" s="154">
        <v>1</v>
      </c>
      <c r="N115" s="207">
        <v>381</v>
      </c>
      <c r="O115" s="153">
        <v>355</v>
      </c>
      <c r="P115" s="153">
        <v>14</v>
      </c>
      <c r="Q115" s="151">
        <v>14</v>
      </c>
      <c r="R115" s="151">
        <v>12</v>
      </c>
      <c r="S115" s="154">
        <v>0.931758530183727</v>
      </c>
      <c r="T115" s="154">
        <v>0.777777777777778</v>
      </c>
      <c r="U115" s="155">
        <v>0.933333333333333</v>
      </c>
      <c r="V115" s="155">
        <v>0.923076923076923</v>
      </c>
      <c r="W115" s="173">
        <v>-0.155555555555556</v>
      </c>
      <c r="X115" s="158">
        <v>106</v>
      </c>
      <c r="Y115" s="208">
        <v>95</v>
      </c>
      <c r="Z115" s="208">
        <v>122</v>
      </c>
      <c r="AA115" s="208">
        <v>115</v>
      </c>
      <c r="AB115" s="209">
        <v>0.89622641509434</v>
      </c>
      <c r="AC115" s="155">
        <v>0.942622950819672</v>
      </c>
      <c r="AD115" s="173">
        <v>-0.0463965357253325</v>
      </c>
      <c r="AE115" s="159"/>
      <c r="AF115" s="161"/>
    </row>
    <row r="116" spans="1:32">
      <c r="A116" s="175" t="s">
        <v>99</v>
      </c>
      <c r="B116" s="214" t="s">
        <v>1784</v>
      </c>
      <c r="C116" s="214" t="s">
        <v>101</v>
      </c>
      <c r="D116" s="153">
        <v>76</v>
      </c>
      <c r="E116" s="153">
        <v>74</v>
      </c>
      <c r="F116" s="151">
        <v>70</v>
      </c>
      <c r="G116" s="151">
        <v>67</v>
      </c>
      <c r="H116" s="151">
        <v>67</v>
      </c>
      <c r="I116" s="151">
        <v>64</v>
      </c>
      <c r="J116" s="172">
        <v>0.9</v>
      </c>
      <c r="K116" s="154">
        <v>0.973684210526316</v>
      </c>
      <c r="L116" s="154">
        <v>0.957142857142857</v>
      </c>
      <c r="M116" s="154">
        <v>0.955223880597015</v>
      </c>
      <c r="N116" s="207">
        <v>1587</v>
      </c>
      <c r="O116" s="153">
        <v>1496</v>
      </c>
      <c r="P116" s="153">
        <v>70</v>
      </c>
      <c r="Q116" s="151">
        <v>66</v>
      </c>
      <c r="R116" s="151">
        <v>64</v>
      </c>
      <c r="S116" s="154">
        <v>0.942659105229994</v>
      </c>
      <c r="T116" s="154">
        <v>0.921052631578947</v>
      </c>
      <c r="U116" s="155">
        <v>0.942857142857143</v>
      </c>
      <c r="V116" s="155">
        <v>0.955223880597015</v>
      </c>
      <c r="W116" s="173">
        <v>-0.0218045112781955</v>
      </c>
      <c r="X116" s="158">
        <v>491</v>
      </c>
      <c r="Y116" s="208">
        <v>462</v>
      </c>
      <c r="Z116" s="208">
        <v>485</v>
      </c>
      <c r="AA116" s="208">
        <v>467</v>
      </c>
      <c r="AB116" s="209">
        <v>0.940936863543788</v>
      </c>
      <c r="AC116" s="155">
        <v>0.962886597938144</v>
      </c>
      <c r="AD116" s="173">
        <v>-0.0219497343943562</v>
      </c>
    </row>
    <row r="117" spans="1:32">
      <c r="A117" s="175" t="s">
        <v>99</v>
      </c>
      <c r="B117" s="214" t="s">
        <v>1784</v>
      </c>
      <c r="C117" s="214" t="s">
        <v>102</v>
      </c>
      <c r="D117" s="153">
        <v>58</v>
      </c>
      <c r="E117" s="153">
        <v>57</v>
      </c>
      <c r="F117" s="151">
        <v>53</v>
      </c>
      <c r="G117" s="151">
        <v>52</v>
      </c>
      <c r="H117" s="151">
        <v>48</v>
      </c>
      <c r="I117" s="151">
        <v>47</v>
      </c>
      <c r="J117" s="172">
        <v>0.9</v>
      </c>
      <c r="K117" s="154">
        <v>0.982758620689655</v>
      </c>
      <c r="L117" s="154">
        <v>0.981132075471698</v>
      </c>
      <c r="M117" s="154">
        <v>0.979166666666667</v>
      </c>
      <c r="N117" s="207">
        <v>1238</v>
      </c>
      <c r="O117" s="153">
        <v>1132</v>
      </c>
      <c r="P117" s="153">
        <v>54</v>
      </c>
      <c r="Q117" s="151">
        <v>50</v>
      </c>
      <c r="R117" s="151">
        <v>44</v>
      </c>
      <c r="S117" s="154">
        <v>0.91437802907916</v>
      </c>
      <c r="T117" s="154">
        <v>0.931034482758621</v>
      </c>
      <c r="U117" s="155">
        <v>0.943396226415094</v>
      </c>
      <c r="V117" s="155">
        <v>0.916666666666667</v>
      </c>
      <c r="W117" s="173">
        <v>-0.0123617436564737</v>
      </c>
      <c r="X117" s="158">
        <v>382</v>
      </c>
      <c r="Y117" s="208">
        <v>354</v>
      </c>
      <c r="Z117" s="208">
        <v>378</v>
      </c>
      <c r="AA117" s="208">
        <v>340</v>
      </c>
      <c r="AB117" s="209">
        <v>0.926701570680628</v>
      </c>
      <c r="AC117" s="155">
        <v>0.899470899470899</v>
      </c>
      <c r="AD117" s="173">
        <v>0.0272306712097289</v>
      </c>
    </row>
    <row r="118" spans="1:32">
      <c r="A118" s="175" t="s">
        <v>99</v>
      </c>
      <c r="B118" s="214" t="s">
        <v>1784</v>
      </c>
      <c r="C118" s="214" t="s">
        <v>103</v>
      </c>
      <c r="D118" s="153">
        <v>104</v>
      </c>
      <c r="E118" s="153">
        <v>101</v>
      </c>
      <c r="F118" s="151">
        <v>97</v>
      </c>
      <c r="G118" s="151">
        <v>93</v>
      </c>
      <c r="H118" s="151">
        <v>97</v>
      </c>
      <c r="I118" s="151">
        <v>93</v>
      </c>
      <c r="J118" s="172">
        <v>0.9</v>
      </c>
      <c r="K118" s="154">
        <v>0.971153846153846</v>
      </c>
      <c r="L118" s="154">
        <v>0.958762886597938</v>
      </c>
      <c r="M118" s="154">
        <v>0.958762886597938</v>
      </c>
      <c r="N118" s="207">
        <v>2311</v>
      </c>
      <c r="O118" s="153">
        <v>2188</v>
      </c>
      <c r="P118" s="153">
        <v>99</v>
      </c>
      <c r="Q118" s="151">
        <v>93</v>
      </c>
      <c r="R118" s="151">
        <v>93</v>
      </c>
      <c r="S118" s="154">
        <v>0.946776287321506</v>
      </c>
      <c r="T118" s="154">
        <v>0.951923076923077</v>
      </c>
      <c r="U118" s="155">
        <v>0.958762886597938</v>
      </c>
      <c r="V118" s="155">
        <v>0.958762886597938</v>
      </c>
      <c r="W118" s="173">
        <v>-0.00683980967486131</v>
      </c>
      <c r="X118" s="158">
        <v>711</v>
      </c>
      <c r="Y118" s="208">
        <v>673</v>
      </c>
      <c r="Z118" s="208">
        <v>695</v>
      </c>
      <c r="AA118" s="208">
        <v>654</v>
      </c>
      <c r="AB118" s="209">
        <v>0.946554149085795</v>
      </c>
      <c r="AC118" s="155">
        <v>0.941007194244604</v>
      </c>
      <c r="AD118" s="173">
        <v>0.00554695484119028</v>
      </c>
    </row>
    <row r="119" spans="1:32">
      <c r="A119" s="175" t="s">
        <v>99</v>
      </c>
      <c r="B119" s="214" t="s">
        <v>1784</v>
      </c>
      <c r="C119" s="214" t="s">
        <v>104</v>
      </c>
      <c r="D119" s="153">
        <v>149</v>
      </c>
      <c r="E119" s="153">
        <v>149</v>
      </c>
      <c r="F119" s="151">
        <v>135</v>
      </c>
      <c r="G119" s="151">
        <v>135</v>
      </c>
      <c r="H119" s="151">
        <v>120</v>
      </c>
      <c r="I119" s="151">
        <v>120</v>
      </c>
      <c r="J119" s="172">
        <v>0.9</v>
      </c>
      <c r="K119" s="154">
        <v>1</v>
      </c>
      <c r="L119" s="154">
        <v>1</v>
      </c>
      <c r="M119" s="154">
        <v>1</v>
      </c>
      <c r="N119" s="207">
        <v>3110</v>
      </c>
      <c r="O119" s="153">
        <v>2808</v>
      </c>
      <c r="P119" s="153">
        <v>134</v>
      </c>
      <c r="Q119" s="151">
        <v>119</v>
      </c>
      <c r="R119" s="151">
        <v>114</v>
      </c>
      <c r="S119" s="154">
        <v>0.902893890675241</v>
      </c>
      <c r="T119" s="154">
        <v>0.899328859060403</v>
      </c>
      <c r="U119" s="155">
        <v>0.881481481481482</v>
      </c>
      <c r="V119" s="155">
        <v>0.95</v>
      </c>
      <c r="W119" s="173">
        <v>0.0178473775789212</v>
      </c>
      <c r="X119" s="158">
        <v>958</v>
      </c>
      <c r="Y119" s="208">
        <v>868</v>
      </c>
      <c r="Z119" s="208">
        <v>930</v>
      </c>
      <c r="AA119" s="208">
        <v>856</v>
      </c>
      <c r="AB119" s="209">
        <v>0.906054279749478</v>
      </c>
      <c r="AC119" s="155">
        <v>0.920430107526882</v>
      </c>
      <c r="AD119" s="173">
        <v>-0.0143758277774036</v>
      </c>
    </row>
    <row r="120" spans="1:32">
      <c r="A120" s="175" t="s">
        <v>99</v>
      </c>
      <c r="B120" s="214" t="s">
        <v>1784</v>
      </c>
      <c r="C120" s="214" t="s">
        <v>105</v>
      </c>
      <c r="D120" s="153">
        <v>94</v>
      </c>
      <c r="E120" s="153">
        <v>93</v>
      </c>
      <c r="F120" s="151">
        <v>85</v>
      </c>
      <c r="G120" s="151">
        <v>84</v>
      </c>
      <c r="H120" s="151">
        <v>77</v>
      </c>
      <c r="I120" s="151">
        <v>76</v>
      </c>
      <c r="J120" s="172">
        <v>0.9</v>
      </c>
      <c r="K120" s="154">
        <v>0.98936170212766</v>
      </c>
      <c r="L120" s="154">
        <v>0.988235294117647</v>
      </c>
      <c r="M120" s="154">
        <v>0.987012987012987</v>
      </c>
      <c r="N120" s="207">
        <v>1987</v>
      </c>
      <c r="O120" s="153">
        <v>1878</v>
      </c>
      <c r="P120" s="153">
        <v>89</v>
      </c>
      <c r="Q120" s="151">
        <v>74</v>
      </c>
      <c r="R120" s="151">
        <v>71</v>
      </c>
      <c r="S120" s="154">
        <v>0.945143432310015</v>
      </c>
      <c r="T120" s="154">
        <v>0.946808510638298</v>
      </c>
      <c r="U120" s="155">
        <v>0.870588235294118</v>
      </c>
      <c r="V120" s="155">
        <v>0.922077922077922</v>
      </c>
      <c r="W120" s="173">
        <v>0.0762202753441802</v>
      </c>
      <c r="X120" s="158">
        <v>608</v>
      </c>
      <c r="Y120" s="208">
        <v>573</v>
      </c>
      <c r="Z120" s="208">
        <v>595</v>
      </c>
      <c r="AA120" s="208">
        <v>560</v>
      </c>
      <c r="AB120" s="209">
        <v>0.942434210526316</v>
      </c>
      <c r="AC120" s="155">
        <v>0.941176470588235</v>
      </c>
      <c r="AD120" s="173">
        <v>0.00125773993808054</v>
      </c>
    </row>
    <row r="121" spans="1:32">
      <c r="A121" s="175" t="s">
        <v>99</v>
      </c>
      <c r="B121" s="214" t="s">
        <v>1784</v>
      </c>
      <c r="C121" s="214" t="s">
        <v>106</v>
      </c>
      <c r="D121" s="153">
        <v>66</v>
      </c>
      <c r="E121" s="153">
        <v>66</v>
      </c>
      <c r="F121" s="151">
        <v>56</v>
      </c>
      <c r="G121" s="151">
        <v>56</v>
      </c>
      <c r="H121" s="151">
        <v>61</v>
      </c>
      <c r="I121" s="151">
        <v>61</v>
      </c>
      <c r="J121" s="172">
        <v>0.9</v>
      </c>
      <c r="K121" s="154">
        <v>1</v>
      </c>
      <c r="L121" s="154">
        <v>1</v>
      </c>
      <c r="M121" s="154">
        <v>1</v>
      </c>
      <c r="N121" s="207">
        <v>1407</v>
      </c>
      <c r="O121" s="153">
        <v>1324</v>
      </c>
      <c r="P121" s="153">
        <v>62</v>
      </c>
      <c r="Q121" s="151">
        <v>52</v>
      </c>
      <c r="R121" s="151">
        <v>57</v>
      </c>
      <c r="S121" s="154">
        <v>0.941009239516702</v>
      </c>
      <c r="T121" s="154">
        <v>0.939393939393939</v>
      </c>
      <c r="U121" s="155">
        <v>0.928571428571429</v>
      </c>
      <c r="V121" s="155">
        <v>0.934426229508197</v>
      </c>
      <c r="W121" s="173">
        <v>0.0108225108225108</v>
      </c>
      <c r="X121" s="158">
        <v>434</v>
      </c>
      <c r="Y121" s="208">
        <v>407</v>
      </c>
      <c r="Z121" s="208">
        <v>416</v>
      </c>
      <c r="AA121" s="208">
        <v>388</v>
      </c>
      <c r="AB121" s="209">
        <v>0.93778801843318</v>
      </c>
      <c r="AC121" s="155">
        <v>0.932692307692308</v>
      </c>
      <c r="AD121" s="173">
        <v>0.00509571074087201</v>
      </c>
    </row>
    <row r="122" spans="1:32">
      <c r="A122" s="175" t="s">
        <v>99</v>
      </c>
      <c r="B122" s="214" t="s">
        <v>1784</v>
      </c>
      <c r="C122" s="214" t="s">
        <v>107</v>
      </c>
      <c r="D122" s="153">
        <v>68</v>
      </c>
      <c r="E122" s="153">
        <v>64</v>
      </c>
      <c r="F122" s="151">
        <v>62</v>
      </c>
      <c r="G122" s="151">
        <v>62</v>
      </c>
      <c r="H122" s="151">
        <v>59</v>
      </c>
      <c r="I122" s="151">
        <v>58</v>
      </c>
      <c r="J122" s="172">
        <v>0.9</v>
      </c>
      <c r="K122" s="154">
        <v>0.941176470588235</v>
      </c>
      <c r="L122" s="154">
        <v>1</v>
      </c>
      <c r="M122" s="154">
        <v>0.983050847457627</v>
      </c>
      <c r="N122" s="207">
        <v>1464</v>
      </c>
      <c r="O122" s="153">
        <v>1395</v>
      </c>
      <c r="P122" s="153">
        <v>61</v>
      </c>
      <c r="Q122" s="151">
        <v>61</v>
      </c>
      <c r="R122" s="151">
        <v>57</v>
      </c>
      <c r="S122" s="154">
        <v>0.952868852459016</v>
      </c>
      <c r="T122" s="154">
        <v>0.897058823529412</v>
      </c>
      <c r="U122" s="155">
        <v>0.983870967741935</v>
      </c>
      <c r="V122" s="155">
        <v>0.966101694915254</v>
      </c>
      <c r="W122" s="173">
        <v>-0.0868121442125237</v>
      </c>
      <c r="X122" s="158">
        <v>443</v>
      </c>
      <c r="Y122" s="208">
        <v>421</v>
      </c>
      <c r="Z122" s="208">
        <v>447</v>
      </c>
      <c r="AA122" s="208">
        <v>428</v>
      </c>
      <c r="AB122" s="209">
        <v>0.950338600451467</v>
      </c>
      <c r="AC122" s="155">
        <v>0.957494407158837</v>
      </c>
      <c r="AD122" s="173">
        <v>-0.00715580670736948</v>
      </c>
    </row>
    <row r="123" spans="1:32">
      <c r="A123" s="175" t="s">
        <v>99</v>
      </c>
      <c r="B123" s="214" t="s">
        <v>1784</v>
      </c>
      <c r="C123" s="214" t="s">
        <v>108</v>
      </c>
      <c r="D123" s="153">
        <v>86</v>
      </c>
      <c r="E123" s="153">
        <v>86</v>
      </c>
      <c r="F123" s="151">
        <v>81</v>
      </c>
      <c r="G123" s="151">
        <v>81</v>
      </c>
      <c r="H123" s="151">
        <v>77</v>
      </c>
      <c r="I123" s="151">
        <v>77</v>
      </c>
      <c r="J123" s="172">
        <v>0.9</v>
      </c>
      <c r="K123" s="154">
        <v>1</v>
      </c>
      <c r="L123" s="154">
        <v>1</v>
      </c>
      <c r="M123" s="154">
        <v>1</v>
      </c>
      <c r="N123" s="207">
        <v>1888</v>
      </c>
      <c r="O123" s="153">
        <v>1743</v>
      </c>
      <c r="P123" s="153">
        <v>82</v>
      </c>
      <c r="Q123" s="151">
        <v>77</v>
      </c>
      <c r="R123" s="151">
        <v>68</v>
      </c>
      <c r="S123" s="154">
        <v>0.923199152542373</v>
      </c>
      <c r="T123" s="154">
        <v>0.953488372093023</v>
      </c>
      <c r="U123" s="155">
        <v>0.950617283950617</v>
      </c>
      <c r="V123" s="155">
        <v>0.883116883116883</v>
      </c>
      <c r="W123" s="173">
        <v>0.002871088142406</v>
      </c>
      <c r="X123" s="158">
        <v>578</v>
      </c>
      <c r="Y123" s="208">
        <v>532</v>
      </c>
      <c r="Z123" s="208">
        <v>571</v>
      </c>
      <c r="AA123" s="208">
        <v>533</v>
      </c>
      <c r="AB123" s="209">
        <v>0.920415224913495</v>
      </c>
      <c r="AC123" s="155">
        <v>0.933450087565674</v>
      </c>
      <c r="AD123" s="173">
        <v>-0.0130348626521795</v>
      </c>
    </row>
    <row r="124" spans="1:32">
      <c r="A124" s="175" t="s">
        <v>99</v>
      </c>
      <c r="B124" s="214" t="s">
        <v>1784</v>
      </c>
      <c r="C124" s="214" t="s">
        <v>109</v>
      </c>
      <c r="D124" s="153">
        <v>45</v>
      </c>
      <c r="E124" s="153">
        <v>45</v>
      </c>
      <c r="F124" s="151">
        <v>39</v>
      </c>
      <c r="G124" s="151">
        <v>39</v>
      </c>
      <c r="H124" s="151">
        <v>40</v>
      </c>
      <c r="I124" s="151">
        <v>40</v>
      </c>
      <c r="J124" s="172">
        <v>0.9</v>
      </c>
      <c r="K124" s="154">
        <v>1</v>
      </c>
      <c r="L124" s="154">
        <v>1</v>
      </c>
      <c r="M124" s="154">
        <v>1</v>
      </c>
      <c r="N124" s="207">
        <v>962</v>
      </c>
      <c r="O124" s="153">
        <v>927</v>
      </c>
      <c r="P124" s="153">
        <v>43</v>
      </c>
      <c r="Q124" s="151">
        <v>39</v>
      </c>
      <c r="R124" s="151">
        <v>37</v>
      </c>
      <c r="S124" s="154">
        <v>0.963617463617464</v>
      </c>
      <c r="T124" s="154">
        <v>0.955555555555556</v>
      </c>
      <c r="U124" s="155">
        <v>1</v>
      </c>
      <c r="V124" s="155">
        <v>0.925</v>
      </c>
      <c r="W124" s="173">
        <v>-0.0444444444444444</v>
      </c>
      <c r="X124" s="158">
        <v>294</v>
      </c>
      <c r="Y124" s="208">
        <v>284</v>
      </c>
      <c r="Z124" s="208">
        <v>290</v>
      </c>
      <c r="AA124" s="208">
        <v>275</v>
      </c>
      <c r="AB124" s="209">
        <v>0.965986394557823</v>
      </c>
      <c r="AC124" s="155">
        <v>0.948275862068966</v>
      </c>
      <c r="AD124" s="173">
        <v>0.0177105324888576</v>
      </c>
    </row>
    <row r="125" spans="1:32">
      <c r="A125" s="175" t="s">
        <v>99</v>
      </c>
      <c r="B125" s="214" t="s">
        <v>1784</v>
      </c>
      <c r="C125" s="214" t="s">
        <v>110</v>
      </c>
      <c r="D125" s="153">
        <v>60</v>
      </c>
      <c r="E125" s="153">
        <v>60</v>
      </c>
      <c r="F125" s="151">
        <v>56</v>
      </c>
      <c r="G125" s="151">
        <v>53</v>
      </c>
      <c r="H125" s="151">
        <v>50</v>
      </c>
      <c r="I125" s="151">
        <v>48</v>
      </c>
      <c r="J125" s="172">
        <v>0.9</v>
      </c>
      <c r="K125" s="154">
        <v>1</v>
      </c>
      <c r="L125" s="154">
        <v>0.946428571428571</v>
      </c>
      <c r="M125" s="154">
        <v>0.96</v>
      </c>
      <c r="N125" s="207">
        <v>1329</v>
      </c>
      <c r="O125" s="153">
        <v>1099</v>
      </c>
      <c r="P125" s="153">
        <v>49</v>
      </c>
      <c r="Q125" s="151">
        <v>45</v>
      </c>
      <c r="R125" s="151">
        <v>37</v>
      </c>
      <c r="S125" s="154">
        <v>0.826937547027841</v>
      </c>
      <c r="T125" s="154">
        <v>0.816666666666667</v>
      </c>
      <c r="U125" s="155">
        <v>0.803571428571429</v>
      </c>
      <c r="V125" s="155">
        <v>0.74</v>
      </c>
      <c r="W125" s="173">
        <v>0.013095238095238</v>
      </c>
      <c r="X125" s="158">
        <v>396</v>
      </c>
      <c r="Y125" s="208">
        <v>305</v>
      </c>
      <c r="Z125" s="208">
        <v>412</v>
      </c>
      <c r="AA125" s="208">
        <v>352</v>
      </c>
      <c r="AB125" s="209">
        <v>0.77020202020202</v>
      </c>
      <c r="AC125" s="155">
        <v>0.854368932038835</v>
      </c>
      <c r="AD125" s="173">
        <v>-0.0841669118368147</v>
      </c>
    </row>
    <row r="126" spans="1:32">
      <c r="A126" s="175" t="s">
        <v>99</v>
      </c>
      <c r="B126" s="214" t="s">
        <v>1784</v>
      </c>
      <c r="C126" s="214" t="s">
        <v>111</v>
      </c>
      <c r="D126" s="153">
        <v>66</v>
      </c>
      <c r="E126" s="153">
        <v>66</v>
      </c>
      <c r="F126" s="151">
        <v>59</v>
      </c>
      <c r="G126" s="151">
        <v>59</v>
      </c>
      <c r="H126" s="151">
        <v>59</v>
      </c>
      <c r="I126" s="151">
        <v>59</v>
      </c>
      <c r="J126" s="172">
        <v>0.9</v>
      </c>
      <c r="K126" s="154">
        <v>1</v>
      </c>
      <c r="L126" s="154">
        <v>1</v>
      </c>
      <c r="M126" s="154">
        <v>1</v>
      </c>
      <c r="N126" s="207">
        <v>1434</v>
      </c>
      <c r="O126" s="153">
        <v>1340</v>
      </c>
      <c r="P126" s="153">
        <v>63</v>
      </c>
      <c r="Q126" s="151">
        <v>55</v>
      </c>
      <c r="R126" s="151">
        <v>56</v>
      </c>
      <c r="S126" s="154">
        <v>0.934449093444909</v>
      </c>
      <c r="T126" s="154">
        <v>0.954545454545455</v>
      </c>
      <c r="U126" s="155">
        <v>0.932203389830508</v>
      </c>
      <c r="V126" s="155">
        <v>0.949152542372881</v>
      </c>
      <c r="W126" s="173">
        <v>0.0223420647149462</v>
      </c>
      <c r="X126" s="158">
        <v>434</v>
      </c>
      <c r="Y126" s="208">
        <v>406</v>
      </c>
      <c r="Z126" s="208">
        <v>431</v>
      </c>
      <c r="AA126" s="208">
        <v>401</v>
      </c>
      <c r="AB126" s="209">
        <v>0.935483870967742</v>
      </c>
      <c r="AC126" s="155">
        <v>0.930394431554524</v>
      </c>
      <c r="AD126" s="173">
        <v>0.00508943941321749</v>
      </c>
    </row>
    <row r="127" spans="1:32">
      <c r="A127" s="175" t="s">
        <v>99</v>
      </c>
      <c r="B127" s="214" t="s">
        <v>1784</v>
      </c>
      <c r="C127" s="214" t="s">
        <v>112</v>
      </c>
      <c r="D127" s="153">
        <v>70</v>
      </c>
      <c r="E127" s="153">
        <v>69</v>
      </c>
      <c r="F127" s="151">
        <v>57</v>
      </c>
      <c r="G127" s="151">
        <v>56</v>
      </c>
      <c r="H127" s="151">
        <v>55</v>
      </c>
      <c r="I127" s="151">
        <v>54</v>
      </c>
      <c r="J127" s="172">
        <v>0.9</v>
      </c>
      <c r="K127" s="154">
        <v>0.985714285714286</v>
      </c>
      <c r="L127" s="154">
        <v>0.982456140350877</v>
      </c>
      <c r="M127" s="154">
        <v>0.981818181818182</v>
      </c>
      <c r="N127" s="207">
        <v>1398</v>
      </c>
      <c r="O127" s="153">
        <v>1317</v>
      </c>
      <c r="P127" s="153">
        <v>68</v>
      </c>
      <c r="Q127" s="151">
        <v>54</v>
      </c>
      <c r="R127" s="151">
        <v>54</v>
      </c>
      <c r="S127" s="154">
        <v>0.94206008583691</v>
      </c>
      <c r="T127" s="154">
        <v>0.971428571428571</v>
      </c>
      <c r="U127" s="155">
        <v>0.947368421052632</v>
      </c>
      <c r="V127" s="155">
        <v>0.981818181818182</v>
      </c>
      <c r="W127" s="173">
        <v>0.0240601503759399</v>
      </c>
      <c r="X127" s="158">
        <v>428</v>
      </c>
      <c r="Y127" s="208">
        <v>402</v>
      </c>
      <c r="Z127" s="208">
        <v>426</v>
      </c>
      <c r="AA127" s="208">
        <v>400</v>
      </c>
      <c r="AB127" s="209">
        <v>0.939252336448598</v>
      </c>
      <c r="AC127" s="155">
        <v>0.938967136150235</v>
      </c>
      <c r="AD127" s="173">
        <v>0.000285200298363431</v>
      </c>
    </row>
    <row r="128" spans="1:32">
      <c r="A128" s="175" t="s">
        <v>99</v>
      </c>
      <c r="B128" s="214" t="s">
        <v>1784</v>
      </c>
      <c r="C128" s="214" t="s">
        <v>113</v>
      </c>
      <c r="D128" s="153">
        <v>55</v>
      </c>
      <c r="E128" s="153">
        <v>55</v>
      </c>
      <c r="F128" s="151">
        <v>53</v>
      </c>
      <c r="G128" s="151">
        <v>53</v>
      </c>
      <c r="H128" s="151">
        <v>49</v>
      </c>
      <c r="I128" s="151">
        <v>49</v>
      </c>
      <c r="J128" s="172">
        <v>0.9</v>
      </c>
      <c r="K128" s="154">
        <v>1</v>
      </c>
      <c r="L128" s="154">
        <v>1</v>
      </c>
      <c r="M128" s="154">
        <v>1</v>
      </c>
      <c r="N128" s="207">
        <v>1217</v>
      </c>
      <c r="O128" s="153">
        <v>1166</v>
      </c>
      <c r="P128" s="153">
        <v>53</v>
      </c>
      <c r="Q128" s="151">
        <v>52</v>
      </c>
      <c r="R128" s="151">
        <v>47</v>
      </c>
      <c r="S128" s="154">
        <v>0.958093672966311</v>
      </c>
      <c r="T128" s="154">
        <v>0.963636363636364</v>
      </c>
      <c r="U128" s="155">
        <v>0.981132075471698</v>
      </c>
      <c r="V128" s="155">
        <v>0.959183673469388</v>
      </c>
      <c r="W128" s="173">
        <v>-0.0174957118353345</v>
      </c>
      <c r="X128" s="158">
        <v>371</v>
      </c>
      <c r="Y128" s="208">
        <v>360</v>
      </c>
      <c r="Z128" s="208">
        <v>368</v>
      </c>
      <c r="AA128" s="208">
        <v>350</v>
      </c>
      <c r="AB128" s="209">
        <v>0.970350404312669</v>
      </c>
      <c r="AC128" s="155">
        <v>0.951086956521739</v>
      </c>
      <c r="AD128" s="173">
        <v>0.0192634477909294</v>
      </c>
    </row>
    <row r="129" spans="1:30">
      <c r="A129" s="175" t="s">
        <v>99</v>
      </c>
      <c r="B129" s="214" t="s">
        <v>1784</v>
      </c>
      <c r="C129" s="214" t="s">
        <v>114</v>
      </c>
      <c r="D129" s="153">
        <v>56</v>
      </c>
      <c r="E129" s="153">
        <v>55</v>
      </c>
      <c r="F129" s="151">
        <v>49</v>
      </c>
      <c r="G129" s="151">
        <v>48</v>
      </c>
      <c r="H129" s="151">
        <v>47</v>
      </c>
      <c r="I129" s="151">
        <v>47</v>
      </c>
      <c r="J129" s="172">
        <v>0.9</v>
      </c>
      <c r="K129" s="154">
        <v>0.982142857142857</v>
      </c>
      <c r="L129" s="154">
        <v>0.979591836734694</v>
      </c>
      <c r="M129" s="154">
        <v>1</v>
      </c>
      <c r="N129" s="207">
        <v>1250</v>
      </c>
      <c r="O129" s="153">
        <v>1184</v>
      </c>
      <c r="P129" s="153">
        <v>52</v>
      </c>
      <c r="Q129" s="151">
        <v>45</v>
      </c>
      <c r="R129" s="151">
        <v>46</v>
      </c>
      <c r="S129" s="154">
        <v>0.9472</v>
      </c>
      <c r="T129" s="154">
        <v>0.928571428571429</v>
      </c>
      <c r="U129" s="155">
        <v>0.918367346938776</v>
      </c>
      <c r="V129" s="155">
        <v>0.978723404255319</v>
      </c>
      <c r="W129" s="173">
        <v>0.0102040816326531</v>
      </c>
      <c r="X129" s="158">
        <v>361</v>
      </c>
      <c r="Y129" s="208">
        <v>341</v>
      </c>
      <c r="Z129" s="208">
        <v>379</v>
      </c>
      <c r="AA129" s="208">
        <v>363</v>
      </c>
      <c r="AB129" s="209">
        <v>0.944598337950138</v>
      </c>
      <c r="AC129" s="155">
        <v>0.95778364116095</v>
      </c>
      <c r="AD129" s="173">
        <v>-0.0131853032108113</v>
      </c>
    </row>
    <row r="130" spans="1:30">
      <c r="A130" s="175" t="s">
        <v>99</v>
      </c>
      <c r="B130" s="214" t="s">
        <v>1784</v>
      </c>
      <c r="C130" s="214" t="s">
        <v>115</v>
      </c>
      <c r="D130" s="153">
        <v>83</v>
      </c>
      <c r="E130" s="153">
        <v>82</v>
      </c>
      <c r="F130" s="151">
        <v>70</v>
      </c>
      <c r="G130" s="151">
        <v>69</v>
      </c>
      <c r="H130" s="151">
        <v>64</v>
      </c>
      <c r="I130" s="151">
        <v>63</v>
      </c>
      <c r="J130" s="172">
        <v>0.9</v>
      </c>
      <c r="K130" s="154">
        <v>0.987951807228916</v>
      </c>
      <c r="L130" s="154">
        <v>0.985714285714286</v>
      </c>
      <c r="M130" s="154">
        <v>0.984375</v>
      </c>
      <c r="N130" s="207">
        <v>1681</v>
      </c>
      <c r="O130" s="153">
        <v>1576</v>
      </c>
      <c r="P130" s="153">
        <v>76</v>
      </c>
      <c r="Q130" s="151">
        <v>64</v>
      </c>
      <c r="R130" s="151">
        <v>61</v>
      </c>
      <c r="S130" s="154">
        <v>0.937537180249851</v>
      </c>
      <c r="T130" s="154">
        <v>0.91566265060241</v>
      </c>
      <c r="U130" s="155">
        <v>0.914285714285714</v>
      </c>
      <c r="V130" s="155">
        <v>0.953125</v>
      </c>
      <c r="W130" s="173">
        <v>0.00137693631669533</v>
      </c>
      <c r="X130" s="158">
        <v>522</v>
      </c>
      <c r="Y130" s="208">
        <v>489</v>
      </c>
      <c r="Z130" s="208">
        <v>506</v>
      </c>
      <c r="AA130" s="208">
        <v>473</v>
      </c>
      <c r="AB130" s="209">
        <v>0.936781609195402</v>
      </c>
      <c r="AC130" s="155">
        <v>0.934782608695652</v>
      </c>
      <c r="AD130" s="173">
        <v>0.0019990004997501</v>
      </c>
    </row>
    <row r="131" spans="1:30">
      <c r="A131" s="175" t="s">
        <v>99</v>
      </c>
      <c r="B131" s="214" t="s">
        <v>1784</v>
      </c>
      <c r="C131" s="214" t="s">
        <v>116</v>
      </c>
      <c r="D131" s="153">
        <v>69</v>
      </c>
      <c r="E131" s="153">
        <v>69</v>
      </c>
      <c r="F131" s="151">
        <v>67</v>
      </c>
      <c r="G131" s="151">
        <v>67</v>
      </c>
      <c r="H131" s="151">
        <v>62</v>
      </c>
      <c r="I131" s="151">
        <v>62</v>
      </c>
      <c r="J131" s="172">
        <v>0.9</v>
      </c>
      <c r="K131" s="154">
        <v>1</v>
      </c>
      <c r="L131" s="154">
        <v>1</v>
      </c>
      <c r="M131" s="154">
        <v>1</v>
      </c>
      <c r="N131" s="207">
        <v>1537</v>
      </c>
      <c r="O131" s="153">
        <v>1460</v>
      </c>
      <c r="P131" s="153">
        <v>67</v>
      </c>
      <c r="Q131" s="151">
        <v>62</v>
      </c>
      <c r="R131" s="151">
        <v>61</v>
      </c>
      <c r="S131" s="154">
        <v>0.949902407286923</v>
      </c>
      <c r="T131" s="154">
        <v>0.971014492753623</v>
      </c>
      <c r="U131" s="155">
        <v>0.925373134328358</v>
      </c>
      <c r="V131" s="155">
        <v>0.983870967741935</v>
      </c>
      <c r="W131" s="173">
        <v>0.045641358425265</v>
      </c>
      <c r="X131" s="158">
        <v>467</v>
      </c>
      <c r="Y131" s="208">
        <v>443</v>
      </c>
      <c r="Z131" s="208">
        <v>477</v>
      </c>
      <c r="AA131" s="208">
        <v>454</v>
      </c>
      <c r="AB131" s="209">
        <v>0.948608137044968</v>
      </c>
      <c r="AC131" s="155">
        <v>0.951781970649895</v>
      </c>
      <c r="AD131" s="173">
        <v>-0.0031738336049274</v>
      </c>
    </row>
    <row r="132" spans="1:30">
      <c r="A132" s="175" t="s">
        <v>99</v>
      </c>
      <c r="B132" s="214" t="s">
        <v>1785</v>
      </c>
      <c r="C132" s="214" t="s">
        <v>117</v>
      </c>
      <c r="D132" s="153">
        <v>0</v>
      </c>
      <c r="E132" s="153">
        <v>0</v>
      </c>
      <c r="F132" s="151">
        <v>0</v>
      </c>
      <c r="G132" s="151">
        <v>0</v>
      </c>
      <c r="H132" s="151">
        <v>0</v>
      </c>
      <c r="I132" s="151">
        <v>0</v>
      </c>
      <c r="J132" s="172">
        <v>0.9</v>
      </c>
      <c r="K132" s="154">
        <v>0</v>
      </c>
      <c r="L132" s="154">
        <v>0</v>
      </c>
      <c r="M132" s="154">
        <v>0</v>
      </c>
      <c r="N132" s="207">
        <v>226</v>
      </c>
      <c r="O132" s="153">
        <v>208</v>
      </c>
      <c r="P132" s="153">
        <v>0</v>
      </c>
      <c r="Q132" s="151">
        <v>0</v>
      </c>
      <c r="R132" s="151">
        <v>0</v>
      </c>
      <c r="S132" s="154">
        <v>0.920353982300885</v>
      </c>
      <c r="T132" s="154">
        <v>0</v>
      </c>
      <c r="U132" s="155">
        <v>0</v>
      </c>
      <c r="V132" s="155">
        <v>0</v>
      </c>
      <c r="W132" s="173">
        <v>0</v>
      </c>
      <c r="X132" s="158">
        <v>0</v>
      </c>
      <c r="Y132" s="208">
        <v>0</v>
      </c>
      <c r="Z132" s="208">
        <v>0</v>
      </c>
      <c r="AA132" s="208">
        <v>0</v>
      </c>
      <c r="AB132" s="209">
        <v>0</v>
      </c>
      <c r="AC132" s="155">
        <v>0</v>
      </c>
      <c r="AD132" s="173">
        <v>0</v>
      </c>
    </row>
    <row r="133" spans="1:30">
      <c r="A133" s="175" t="s">
        <v>99</v>
      </c>
      <c r="B133" s="214" t="s">
        <v>1785</v>
      </c>
      <c r="C133" s="214" t="s">
        <v>118</v>
      </c>
      <c r="D133" s="153">
        <v>0</v>
      </c>
      <c r="E133" s="153">
        <v>0</v>
      </c>
      <c r="F133" s="151">
        <v>0</v>
      </c>
      <c r="G133" s="151">
        <v>0</v>
      </c>
      <c r="H133" s="151">
        <v>0</v>
      </c>
      <c r="I133" s="151">
        <v>0</v>
      </c>
      <c r="J133" s="172">
        <v>0.9</v>
      </c>
      <c r="K133" s="154">
        <v>0</v>
      </c>
      <c r="L133" s="154">
        <v>0</v>
      </c>
      <c r="M133" s="154">
        <v>0</v>
      </c>
      <c r="N133" s="207">
        <v>0</v>
      </c>
      <c r="O133" s="153">
        <v>0</v>
      </c>
      <c r="P133" s="153">
        <v>0</v>
      </c>
      <c r="Q133" s="151">
        <v>0</v>
      </c>
      <c r="R133" s="151">
        <v>0</v>
      </c>
      <c r="S133" s="154">
        <v>0</v>
      </c>
      <c r="T133" s="154">
        <v>0</v>
      </c>
      <c r="U133" s="155">
        <v>0</v>
      </c>
      <c r="V133" s="155">
        <v>0</v>
      </c>
      <c r="W133" s="173">
        <v>0</v>
      </c>
      <c r="X133" s="158">
        <v>0</v>
      </c>
      <c r="Y133" s="208">
        <v>0</v>
      </c>
      <c r="Z133" s="208">
        <v>0</v>
      </c>
      <c r="AA133" s="208">
        <v>0</v>
      </c>
      <c r="AB133" s="209">
        <v>0</v>
      </c>
      <c r="AC133" s="155">
        <v>0</v>
      </c>
      <c r="AD133" s="173">
        <v>0</v>
      </c>
    </row>
    <row r="134" spans="1:30">
      <c r="A134" s="175" t="s">
        <v>99</v>
      </c>
      <c r="B134" s="214" t="s">
        <v>1785</v>
      </c>
      <c r="C134" s="214" t="s">
        <v>119</v>
      </c>
      <c r="D134" s="153">
        <v>44</v>
      </c>
      <c r="E134" s="153">
        <v>44</v>
      </c>
      <c r="F134" s="151">
        <v>41</v>
      </c>
      <c r="G134" s="151">
        <v>41</v>
      </c>
      <c r="H134" s="151">
        <v>34</v>
      </c>
      <c r="I134" s="151">
        <v>34</v>
      </c>
      <c r="J134" s="172">
        <v>0.9</v>
      </c>
      <c r="K134" s="154">
        <v>1</v>
      </c>
      <c r="L134" s="154">
        <v>1</v>
      </c>
      <c r="M134" s="154">
        <v>1</v>
      </c>
      <c r="N134" s="207">
        <v>914</v>
      </c>
      <c r="O134" s="153">
        <v>852</v>
      </c>
      <c r="P134" s="153">
        <v>42</v>
      </c>
      <c r="Q134" s="151">
        <v>41</v>
      </c>
      <c r="R134" s="151">
        <v>32</v>
      </c>
      <c r="S134" s="154">
        <v>0.932166301969365</v>
      </c>
      <c r="T134" s="154">
        <v>0.954545454545455</v>
      </c>
      <c r="U134" s="155">
        <v>1</v>
      </c>
      <c r="V134" s="155">
        <v>0.941176470588235</v>
      </c>
      <c r="W134" s="173">
        <v>-0.0454545454545454</v>
      </c>
      <c r="X134" s="158">
        <v>277</v>
      </c>
      <c r="Y134" s="208">
        <v>264</v>
      </c>
      <c r="Z134" s="208">
        <v>282</v>
      </c>
      <c r="AA134" s="208">
        <v>278</v>
      </c>
      <c r="AB134" s="209">
        <v>0.953068592057762</v>
      </c>
      <c r="AC134" s="155">
        <v>0.985815602836879</v>
      </c>
      <c r="AD134" s="173">
        <v>-0.0327470107791177</v>
      </c>
    </row>
    <row r="135" spans="1:30">
      <c r="A135" s="175" t="s">
        <v>99</v>
      </c>
      <c r="B135" s="214" t="s">
        <v>1785</v>
      </c>
      <c r="C135" s="214" t="s">
        <v>120</v>
      </c>
      <c r="D135" s="153">
        <v>53</v>
      </c>
      <c r="E135" s="153">
        <v>51</v>
      </c>
      <c r="F135" s="151">
        <v>51</v>
      </c>
      <c r="G135" s="151">
        <v>50</v>
      </c>
      <c r="H135" s="151">
        <v>45</v>
      </c>
      <c r="I135" s="151">
        <v>44</v>
      </c>
      <c r="J135" s="172">
        <v>0.9</v>
      </c>
      <c r="K135" s="154">
        <v>0.962264150943396</v>
      </c>
      <c r="L135" s="154">
        <v>0.980392156862745</v>
      </c>
      <c r="M135" s="154">
        <v>0.977777777777778</v>
      </c>
      <c r="N135" s="207">
        <v>1091</v>
      </c>
      <c r="O135" s="153">
        <v>1005</v>
      </c>
      <c r="P135" s="153">
        <v>47</v>
      </c>
      <c r="Q135" s="151">
        <v>45</v>
      </c>
      <c r="R135" s="151">
        <v>39</v>
      </c>
      <c r="S135" s="154">
        <v>0.921173235563703</v>
      </c>
      <c r="T135" s="154">
        <v>0.886792452830189</v>
      </c>
      <c r="U135" s="155">
        <v>0.882352941176471</v>
      </c>
      <c r="V135" s="155">
        <v>0.866666666666667</v>
      </c>
      <c r="W135" s="173">
        <v>0.00443951165371814</v>
      </c>
      <c r="X135" s="158">
        <v>336</v>
      </c>
      <c r="Y135" s="208">
        <v>300</v>
      </c>
      <c r="Z135" s="208">
        <v>329</v>
      </c>
      <c r="AA135" s="208">
        <v>305</v>
      </c>
      <c r="AB135" s="209">
        <v>0.892857142857143</v>
      </c>
      <c r="AC135" s="155">
        <v>0.927051671732523</v>
      </c>
      <c r="AD135" s="173">
        <v>-0.0341945288753799</v>
      </c>
    </row>
    <row r="136" spans="1:30">
      <c r="A136" s="175" t="s">
        <v>99</v>
      </c>
      <c r="B136" s="214" t="s">
        <v>1785</v>
      </c>
      <c r="C136" s="214" t="s">
        <v>121</v>
      </c>
      <c r="D136" s="153">
        <v>0</v>
      </c>
      <c r="E136" s="153">
        <v>0</v>
      </c>
      <c r="F136" s="151">
        <v>0</v>
      </c>
      <c r="G136" s="151">
        <v>0</v>
      </c>
      <c r="H136" s="151">
        <v>0</v>
      </c>
      <c r="I136" s="151">
        <v>0</v>
      </c>
      <c r="J136" s="172">
        <v>0.9</v>
      </c>
      <c r="K136" s="154">
        <v>0</v>
      </c>
      <c r="L136" s="154">
        <v>0</v>
      </c>
      <c r="M136" s="154">
        <v>0</v>
      </c>
      <c r="N136" s="207">
        <v>327</v>
      </c>
      <c r="O136" s="153">
        <v>312</v>
      </c>
      <c r="P136" s="153">
        <v>0</v>
      </c>
      <c r="Q136" s="151">
        <v>0</v>
      </c>
      <c r="R136" s="151">
        <v>0</v>
      </c>
      <c r="S136" s="154">
        <v>0.954128440366973</v>
      </c>
      <c r="T136" s="154">
        <v>0</v>
      </c>
      <c r="U136" s="155">
        <v>0</v>
      </c>
      <c r="V136" s="155">
        <v>0</v>
      </c>
      <c r="W136" s="173">
        <v>0</v>
      </c>
      <c r="X136" s="158">
        <v>0</v>
      </c>
      <c r="Y136" s="208">
        <v>0</v>
      </c>
      <c r="Z136" s="208">
        <v>33</v>
      </c>
      <c r="AA136" s="208">
        <v>33</v>
      </c>
      <c r="AB136" s="209">
        <v>0</v>
      </c>
      <c r="AC136" s="155">
        <v>1</v>
      </c>
      <c r="AD136" s="173">
        <v>-1</v>
      </c>
    </row>
    <row r="137" spans="1:30">
      <c r="A137" s="175" t="s">
        <v>99</v>
      </c>
      <c r="B137" s="214" t="s">
        <v>1785</v>
      </c>
      <c r="C137" s="214" t="s">
        <v>122</v>
      </c>
      <c r="D137" s="153">
        <v>0</v>
      </c>
      <c r="E137" s="153">
        <v>0</v>
      </c>
      <c r="F137" s="151">
        <v>0</v>
      </c>
      <c r="G137" s="151">
        <v>0</v>
      </c>
      <c r="H137" s="151">
        <v>0</v>
      </c>
      <c r="I137" s="151">
        <v>0</v>
      </c>
      <c r="J137" s="172">
        <v>0.9</v>
      </c>
      <c r="K137" s="154">
        <v>0</v>
      </c>
      <c r="L137" s="154">
        <v>0</v>
      </c>
      <c r="M137" s="154">
        <v>0</v>
      </c>
      <c r="N137" s="207">
        <v>624</v>
      </c>
      <c r="O137" s="153">
        <v>599</v>
      </c>
      <c r="P137" s="153">
        <v>0</v>
      </c>
      <c r="Q137" s="151">
        <v>0</v>
      </c>
      <c r="R137" s="151">
        <v>0</v>
      </c>
      <c r="S137" s="154">
        <v>0.959935897435897</v>
      </c>
      <c r="T137" s="154">
        <v>0</v>
      </c>
      <c r="U137" s="155">
        <v>0</v>
      </c>
      <c r="V137" s="155">
        <v>0</v>
      </c>
      <c r="W137" s="173">
        <v>0</v>
      </c>
      <c r="X137" s="158">
        <v>0</v>
      </c>
      <c r="Y137" s="208">
        <v>0</v>
      </c>
      <c r="Z137" s="208">
        <v>67</v>
      </c>
      <c r="AA137" s="208">
        <v>66</v>
      </c>
      <c r="AB137" s="209">
        <v>0</v>
      </c>
      <c r="AC137" s="155">
        <v>0.985074626865672</v>
      </c>
      <c r="AD137" s="173">
        <v>-0.985074626865672</v>
      </c>
    </row>
    <row r="138" spans="1:30">
      <c r="A138" s="175" t="s">
        <v>99</v>
      </c>
      <c r="B138" s="214" t="s">
        <v>1786</v>
      </c>
      <c r="C138" s="214" t="s">
        <v>123</v>
      </c>
      <c r="D138" s="153">
        <v>0</v>
      </c>
      <c r="E138" s="153">
        <v>0</v>
      </c>
      <c r="F138" s="151">
        <v>0</v>
      </c>
      <c r="G138" s="151">
        <v>0</v>
      </c>
      <c r="H138" s="151">
        <v>0</v>
      </c>
      <c r="I138" s="151">
        <v>0</v>
      </c>
      <c r="J138" s="172">
        <v>0.9</v>
      </c>
      <c r="K138" s="154">
        <v>0</v>
      </c>
      <c r="L138" s="154">
        <v>0</v>
      </c>
      <c r="M138" s="154">
        <v>0</v>
      </c>
      <c r="N138" s="207">
        <v>0</v>
      </c>
      <c r="O138" s="153">
        <v>0</v>
      </c>
      <c r="P138" s="153">
        <v>0</v>
      </c>
      <c r="Q138" s="151">
        <v>0</v>
      </c>
      <c r="R138" s="151">
        <v>0</v>
      </c>
      <c r="S138" s="154">
        <v>0</v>
      </c>
      <c r="T138" s="154">
        <v>0</v>
      </c>
      <c r="U138" s="155">
        <v>0</v>
      </c>
      <c r="V138" s="155">
        <v>0</v>
      </c>
      <c r="W138" s="173">
        <v>0</v>
      </c>
      <c r="X138" s="158">
        <v>0</v>
      </c>
      <c r="Y138" s="208">
        <v>0</v>
      </c>
      <c r="Z138" s="208">
        <v>0</v>
      </c>
      <c r="AA138" s="208">
        <v>0</v>
      </c>
      <c r="AB138" s="209">
        <v>0</v>
      </c>
      <c r="AC138" s="155">
        <v>0</v>
      </c>
      <c r="AD138" s="173">
        <v>0</v>
      </c>
    </row>
    <row r="139" spans="1:30">
      <c r="A139" s="175" t="s">
        <v>99</v>
      </c>
      <c r="B139" s="214" t="s">
        <v>1786</v>
      </c>
      <c r="C139" s="214" t="s">
        <v>124</v>
      </c>
      <c r="D139" s="153">
        <v>82</v>
      </c>
      <c r="E139" s="153">
        <v>81</v>
      </c>
      <c r="F139" s="151">
        <v>82</v>
      </c>
      <c r="G139" s="151">
        <v>81</v>
      </c>
      <c r="H139" s="151">
        <v>76</v>
      </c>
      <c r="I139" s="151">
        <v>75</v>
      </c>
      <c r="J139" s="172">
        <v>0.9</v>
      </c>
      <c r="K139" s="154">
        <v>0.98780487804878</v>
      </c>
      <c r="L139" s="154">
        <v>0.98780487804878</v>
      </c>
      <c r="M139" s="154">
        <v>0.986842105263158</v>
      </c>
      <c r="N139" s="207">
        <v>1947</v>
      </c>
      <c r="O139" s="153">
        <v>1859</v>
      </c>
      <c r="P139" s="153">
        <v>78</v>
      </c>
      <c r="Q139" s="151">
        <v>81</v>
      </c>
      <c r="R139" s="151">
        <v>72</v>
      </c>
      <c r="S139" s="154">
        <v>0.954802259887006</v>
      </c>
      <c r="T139" s="154">
        <v>0.951219512195122</v>
      </c>
      <c r="U139" s="155">
        <v>0.98780487804878</v>
      </c>
      <c r="V139" s="155">
        <v>0.947368421052632</v>
      </c>
      <c r="W139" s="173">
        <v>-0.0365853658536586</v>
      </c>
      <c r="X139" s="158">
        <v>573</v>
      </c>
      <c r="Y139" s="208">
        <v>547</v>
      </c>
      <c r="Z139" s="208">
        <v>589</v>
      </c>
      <c r="AA139" s="208">
        <v>566</v>
      </c>
      <c r="AB139" s="209">
        <v>0.954624781849913</v>
      </c>
      <c r="AC139" s="155">
        <v>0.960950764006791</v>
      </c>
      <c r="AD139" s="173">
        <v>-0.00632598215687841</v>
      </c>
    </row>
    <row r="140" spans="1:30">
      <c r="A140" s="175" t="s">
        <v>99</v>
      </c>
      <c r="B140" s="214" t="s">
        <v>1786</v>
      </c>
      <c r="C140" s="214" t="s">
        <v>126</v>
      </c>
      <c r="D140" s="153">
        <v>0</v>
      </c>
      <c r="E140" s="153">
        <v>0</v>
      </c>
      <c r="F140" s="151">
        <v>0</v>
      </c>
      <c r="G140" s="151">
        <v>0</v>
      </c>
      <c r="H140" s="151">
        <v>0</v>
      </c>
      <c r="I140" s="151">
        <v>0</v>
      </c>
      <c r="J140" s="172">
        <v>0.9</v>
      </c>
      <c r="K140" s="154">
        <v>0</v>
      </c>
      <c r="L140" s="154">
        <v>0</v>
      </c>
      <c r="M140" s="154">
        <v>0</v>
      </c>
      <c r="N140" s="207">
        <v>0</v>
      </c>
      <c r="O140" s="153">
        <v>0</v>
      </c>
      <c r="P140" s="153">
        <v>0</v>
      </c>
      <c r="Q140" s="151">
        <v>0</v>
      </c>
      <c r="R140" s="151">
        <v>0</v>
      </c>
      <c r="S140" s="154">
        <v>0</v>
      </c>
      <c r="T140" s="154">
        <v>0</v>
      </c>
      <c r="U140" s="155">
        <v>0</v>
      </c>
      <c r="V140" s="155">
        <v>0</v>
      </c>
      <c r="W140" s="173">
        <v>0</v>
      </c>
      <c r="X140" s="158">
        <v>0</v>
      </c>
      <c r="Y140" s="208">
        <v>0</v>
      </c>
      <c r="Z140" s="208">
        <v>0</v>
      </c>
      <c r="AA140" s="208">
        <v>0</v>
      </c>
      <c r="AB140" s="209">
        <v>0</v>
      </c>
      <c r="AC140" s="155">
        <v>0</v>
      </c>
      <c r="AD140" s="173">
        <v>0</v>
      </c>
    </row>
    <row r="141" spans="1:30">
      <c r="A141" s="175" t="s">
        <v>99</v>
      </c>
      <c r="B141" s="214" t="s">
        <v>1786</v>
      </c>
      <c r="C141" s="214" t="s">
        <v>127</v>
      </c>
      <c r="D141" s="153">
        <v>91</v>
      </c>
      <c r="E141" s="153">
        <v>88</v>
      </c>
      <c r="F141" s="151">
        <v>87</v>
      </c>
      <c r="G141" s="151">
        <v>85</v>
      </c>
      <c r="H141" s="151">
        <v>75</v>
      </c>
      <c r="I141" s="151">
        <v>74</v>
      </c>
      <c r="J141" s="172">
        <v>0.9</v>
      </c>
      <c r="K141" s="154">
        <v>0.967032967032967</v>
      </c>
      <c r="L141" s="154">
        <v>0.977011494252874</v>
      </c>
      <c r="M141" s="154">
        <v>0.986666666666667</v>
      </c>
      <c r="N141" s="207">
        <v>1930</v>
      </c>
      <c r="O141" s="153">
        <v>1732</v>
      </c>
      <c r="P141" s="153">
        <v>80</v>
      </c>
      <c r="Q141" s="151">
        <v>79</v>
      </c>
      <c r="R141" s="151">
        <v>69</v>
      </c>
      <c r="S141" s="154">
        <v>0.89740932642487</v>
      </c>
      <c r="T141" s="154">
        <v>0.879120879120879</v>
      </c>
      <c r="U141" s="155">
        <v>0.908045977011494</v>
      </c>
      <c r="V141" s="155">
        <v>0.92</v>
      </c>
      <c r="W141" s="173">
        <v>-0.0289250978906151</v>
      </c>
      <c r="X141" s="158">
        <v>582</v>
      </c>
      <c r="Y141" s="208">
        <v>523</v>
      </c>
      <c r="Z141" s="208">
        <v>588</v>
      </c>
      <c r="AA141" s="208">
        <v>518</v>
      </c>
      <c r="AB141" s="209">
        <v>0.898625429553265</v>
      </c>
      <c r="AC141" s="155">
        <v>0.880952380952381</v>
      </c>
      <c r="AD141" s="173">
        <v>0.0176730486008837</v>
      </c>
    </row>
    <row r="142" spans="1:30">
      <c r="A142" s="175" t="s">
        <v>99</v>
      </c>
      <c r="B142" s="214" t="s">
        <v>1786</v>
      </c>
      <c r="C142" s="214" t="s">
        <v>128</v>
      </c>
      <c r="D142" s="153">
        <v>0</v>
      </c>
      <c r="E142" s="153">
        <v>0</v>
      </c>
      <c r="F142" s="151">
        <v>0</v>
      </c>
      <c r="G142" s="151">
        <v>0</v>
      </c>
      <c r="H142" s="151">
        <v>0</v>
      </c>
      <c r="I142" s="151">
        <v>0</v>
      </c>
      <c r="J142" s="172">
        <v>0.9</v>
      </c>
      <c r="K142" s="154">
        <v>0</v>
      </c>
      <c r="L142" s="154">
        <v>0</v>
      </c>
      <c r="M142" s="154">
        <v>0</v>
      </c>
      <c r="N142" s="207">
        <v>0</v>
      </c>
      <c r="O142" s="153">
        <v>0</v>
      </c>
      <c r="P142" s="153">
        <v>0</v>
      </c>
      <c r="Q142" s="151">
        <v>0</v>
      </c>
      <c r="R142" s="151">
        <v>0</v>
      </c>
      <c r="S142" s="154">
        <v>0</v>
      </c>
      <c r="T142" s="154">
        <v>0</v>
      </c>
      <c r="U142" s="155">
        <v>0</v>
      </c>
      <c r="V142" s="155">
        <v>0</v>
      </c>
      <c r="W142" s="173">
        <v>0</v>
      </c>
      <c r="X142" s="158">
        <v>0</v>
      </c>
      <c r="Y142" s="208">
        <v>0</v>
      </c>
      <c r="Z142" s="208">
        <v>0</v>
      </c>
      <c r="AA142" s="208">
        <v>0</v>
      </c>
      <c r="AB142" s="209">
        <v>0</v>
      </c>
      <c r="AC142" s="155">
        <v>0</v>
      </c>
      <c r="AD142" s="173">
        <v>0</v>
      </c>
    </row>
    <row r="143" spans="1:30">
      <c r="A143" s="175" t="s">
        <v>99</v>
      </c>
      <c r="B143" s="214" t="s">
        <v>1786</v>
      </c>
      <c r="C143" s="214" t="s">
        <v>129</v>
      </c>
      <c r="D143" s="153">
        <v>55</v>
      </c>
      <c r="E143" s="153">
        <v>55</v>
      </c>
      <c r="F143" s="151">
        <v>53</v>
      </c>
      <c r="G143" s="151">
        <v>53</v>
      </c>
      <c r="H143" s="151">
        <v>49</v>
      </c>
      <c r="I143" s="151">
        <v>49</v>
      </c>
      <c r="J143" s="172">
        <v>0.9</v>
      </c>
      <c r="K143" s="154">
        <v>1</v>
      </c>
      <c r="L143" s="154">
        <v>1</v>
      </c>
      <c r="M143" s="154">
        <v>1</v>
      </c>
      <c r="N143" s="207">
        <v>1206</v>
      </c>
      <c r="O143" s="153">
        <v>1206</v>
      </c>
      <c r="P143" s="153">
        <v>55</v>
      </c>
      <c r="Q143" s="151">
        <v>53</v>
      </c>
      <c r="R143" s="151">
        <v>49</v>
      </c>
      <c r="S143" s="154">
        <v>1</v>
      </c>
      <c r="T143" s="154">
        <v>1</v>
      </c>
      <c r="U143" s="155">
        <v>1</v>
      </c>
      <c r="V143" s="155">
        <v>1</v>
      </c>
      <c r="W143" s="173">
        <v>0</v>
      </c>
      <c r="X143" s="158">
        <v>364</v>
      </c>
      <c r="Y143" s="208">
        <v>364</v>
      </c>
      <c r="Z143" s="208">
        <v>368</v>
      </c>
      <c r="AA143" s="208">
        <v>368</v>
      </c>
      <c r="AB143" s="209">
        <v>1</v>
      </c>
      <c r="AC143" s="155">
        <v>1</v>
      </c>
      <c r="AD143" s="173">
        <v>0</v>
      </c>
    </row>
    <row r="144" spans="1:30">
      <c r="A144" s="175" t="s">
        <v>99</v>
      </c>
      <c r="B144" s="214" t="s">
        <v>1786</v>
      </c>
      <c r="C144" s="214" t="s">
        <v>130</v>
      </c>
      <c r="D144" s="153">
        <v>43</v>
      </c>
      <c r="E144" s="153">
        <v>42</v>
      </c>
      <c r="F144" s="151">
        <v>39</v>
      </c>
      <c r="G144" s="151">
        <v>39</v>
      </c>
      <c r="H144" s="151">
        <v>36</v>
      </c>
      <c r="I144" s="151">
        <v>36</v>
      </c>
      <c r="J144" s="172">
        <v>0.9</v>
      </c>
      <c r="K144" s="154">
        <v>0.976744186046512</v>
      </c>
      <c r="L144" s="154">
        <v>1</v>
      </c>
      <c r="M144" s="154">
        <v>1</v>
      </c>
      <c r="N144" s="207">
        <v>942</v>
      </c>
      <c r="O144" s="153">
        <v>893</v>
      </c>
      <c r="P144" s="153">
        <v>41</v>
      </c>
      <c r="Q144" s="151">
        <v>39</v>
      </c>
      <c r="R144" s="151">
        <v>35</v>
      </c>
      <c r="S144" s="154">
        <v>0.947983014861996</v>
      </c>
      <c r="T144" s="154">
        <v>0.953488372093023</v>
      </c>
      <c r="U144" s="155">
        <v>1</v>
      </c>
      <c r="V144" s="155">
        <v>0.972222222222222</v>
      </c>
      <c r="W144" s="173">
        <v>-0.0465116279069767</v>
      </c>
      <c r="X144" s="158">
        <v>290</v>
      </c>
      <c r="Y144" s="208">
        <v>281</v>
      </c>
      <c r="Z144" s="208">
        <v>287</v>
      </c>
      <c r="AA144" s="208">
        <v>269</v>
      </c>
      <c r="AB144" s="209">
        <v>0.968965517241379</v>
      </c>
      <c r="AC144" s="155">
        <v>0.937282229965157</v>
      </c>
      <c r="AD144" s="173">
        <v>0.0316832872762226</v>
      </c>
    </row>
    <row r="145" spans="1:30">
      <c r="A145" s="175" t="s">
        <v>99</v>
      </c>
      <c r="B145" s="214" t="s">
        <v>1786</v>
      </c>
      <c r="C145" s="214" t="s">
        <v>131</v>
      </c>
      <c r="D145" s="153">
        <v>66</v>
      </c>
      <c r="E145" s="153">
        <v>66</v>
      </c>
      <c r="F145" s="151">
        <v>61</v>
      </c>
      <c r="G145" s="151">
        <v>61</v>
      </c>
      <c r="H145" s="151">
        <v>54</v>
      </c>
      <c r="I145" s="151">
        <v>54</v>
      </c>
      <c r="J145" s="172">
        <v>0.9</v>
      </c>
      <c r="K145" s="154">
        <v>1</v>
      </c>
      <c r="L145" s="154">
        <v>1</v>
      </c>
      <c r="M145" s="154">
        <v>1</v>
      </c>
      <c r="N145" s="207">
        <v>1411</v>
      </c>
      <c r="O145" s="153">
        <v>1399</v>
      </c>
      <c r="P145" s="153">
        <v>65</v>
      </c>
      <c r="Q145" s="151">
        <v>61</v>
      </c>
      <c r="R145" s="151">
        <v>54</v>
      </c>
      <c r="S145" s="154">
        <v>0.991495393338058</v>
      </c>
      <c r="T145" s="154">
        <v>0.984848484848485</v>
      </c>
      <c r="U145" s="155">
        <v>1</v>
      </c>
      <c r="V145" s="155">
        <v>1</v>
      </c>
      <c r="W145" s="173">
        <v>-0.0151515151515151</v>
      </c>
      <c r="X145" s="158">
        <v>425</v>
      </c>
      <c r="Y145" s="208">
        <v>421</v>
      </c>
      <c r="Z145" s="208">
        <v>425</v>
      </c>
      <c r="AA145" s="208">
        <v>421</v>
      </c>
      <c r="AB145" s="209">
        <v>0.990588235294118</v>
      </c>
      <c r="AC145" s="155">
        <v>0.990588235294118</v>
      </c>
      <c r="AD145" s="173">
        <v>0</v>
      </c>
    </row>
    <row r="146" spans="1:30">
      <c r="A146" s="175" t="s">
        <v>99</v>
      </c>
      <c r="B146" s="214" t="s">
        <v>1786</v>
      </c>
      <c r="C146" s="214" t="s">
        <v>132</v>
      </c>
      <c r="D146" s="153">
        <v>0</v>
      </c>
      <c r="E146" s="153">
        <v>0</v>
      </c>
      <c r="F146" s="151">
        <v>0</v>
      </c>
      <c r="G146" s="151">
        <v>0</v>
      </c>
      <c r="H146" s="151">
        <v>0</v>
      </c>
      <c r="I146" s="151">
        <v>0</v>
      </c>
      <c r="J146" s="172">
        <v>0.9</v>
      </c>
      <c r="K146" s="154">
        <v>0</v>
      </c>
      <c r="L146" s="154">
        <v>0</v>
      </c>
      <c r="M146" s="154">
        <v>0</v>
      </c>
      <c r="N146" s="207">
        <v>0</v>
      </c>
      <c r="O146" s="153">
        <v>0</v>
      </c>
      <c r="P146" s="153">
        <v>0</v>
      </c>
      <c r="Q146" s="151">
        <v>0</v>
      </c>
      <c r="R146" s="151">
        <v>0</v>
      </c>
      <c r="S146" s="154">
        <v>0</v>
      </c>
      <c r="T146" s="154">
        <v>0</v>
      </c>
      <c r="U146" s="155">
        <v>0</v>
      </c>
      <c r="V146" s="155">
        <v>0</v>
      </c>
      <c r="W146" s="173">
        <v>0</v>
      </c>
      <c r="X146" s="158">
        <v>0</v>
      </c>
      <c r="Y146" s="208">
        <v>0</v>
      </c>
      <c r="Z146" s="208">
        <v>0</v>
      </c>
      <c r="AA146" s="208">
        <v>0</v>
      </c>
      <c r="AB146" s="209">
        <v>0</v>
      </c>
      <c r="AC146" s="155">
        <v>0</v>
      </c>
      <c r="AD146" s="173">
        <v>0</v>
      </c>
    </row>
    <row r="147" spans="1:30">
      <c r="A147" s="175" t="s">
        <v>99</v>
      </c>
      <c r="B147" s="214" t="s">
        <v>1786</v>
      </c>
      <c r="C147" s="214" t="s">
        <v>133</v>
      </c>
      <c r="D147" s="153">
        <v>100</v>
      </c>
      <c r="E147" s="153">
        <v>100</v>
      </c>
      <c r="F147" s="151">
        <v>89</v>
      </c>
      <c r="G147" s="151">
        <v>88</v>
      </c>
      <c r="H147" s="151">
        <v>89</v>
      </c>
      <c r="I147" s="151">
        <v>89</v>
      </c>
      <c r="J147" s="172">
        <v>0.9</v>
      </c>
      <c r="K147" s="154">
        <v>1</v>
      </c>
      <c r="L147" s="154">
        <v>0.98876404494382</v>
      </c>
      <c r="M147" s="154">
        <v>1</v>
      </c>
      <c r="N147" s="207">
        <v>2173</v>
      </c>
      <c r="O147" s="153">
        <v>1974</v>
      </c>
      <c r="P147" s="153">
        <v>95</v>
      </c>
      <c r="Q147" s="151">
        <v>88</v>
      </c>
      <c r="R147" s="151">
        <v>88</v>
      </c>
      <c r="S147" s="154">
        <v>0.908421537045559</v>
      </c>
      <c r="T147" s="154">
        <v>0.95</v>
      </c>
      <c r="U147" s="155">
        <v>0.98876404494382</v>
      </c>
      <c r="V147" s="155">
        <v>0.98876404494382</v>
      </c>
      <c r="W147" s="173">
        <v>-0.0387640449438202</v>
      </c>
      <c r="X147" s="158">
        <v>641</v>
      </c>
      <c r="Y147" s="208">
        <v>604</v>
      </c>
      <c r="Z147" s="208">
        <v>684</v>
      </c>
      <c r="AA147" s="208">
        <v>606</v>
      </c>
      <c r="AB147" s="209">
        <v>0.942277691107644</v>
      </c>
      <c r="AC147" s="155">
        <v>0.885964912280702</v>
      </c>
      <c r="AD147" s="173">
        <v>0.0563127788269425</v>
      </c>
    </row>
    <row r="148" spans="1:30">
      <c r="A148" s="175" t="s">
        <v>99</v>
      </c>
      <c r="B148" s="214" t="s">
        <v>1786</v>
      </c>
      <c r="C148" s="214" t="s">
        <v>134</v>
      </c>
      <c r="D148" s="153">
        <v>0</v>
      </c>
      <c r="E148" s="153">
        <v>0</v>
      </c>
      <c r="F148" s="151">
        <v>0</v>
      </c>
      <c r="G148" s="151">
        <v>0</v>
      </c>
      <c r="H148" s="151">
        <v>0</v>
      </c>
      <c r="I148" s="151">
        <v>0</v>
      </c>
      <c r="J148" s="172">
        <v>0.9</v>
      </c>
      <c r="K148" s="154">
        <v>0</v>
      </c>
      <c r="L148" s="154">
        <v>0</v>
      </c>
      <c r="M148" s="154">
        <v>0</v>
      </c>
      <c r="N148" s="207">
        <v>0</v>
      </c>
      <c r="O148" s="153">
        <v>0</v>
      </c>
      <c r="P148" s="153">
        <v>0</v>
      </c>
      <c r="Q148" s="151">
        <v>0</v>
      </c>
      <c r="R148" s="151">
        <v>0</v>
      </c>
      <c r="S148" s="154">
        <v>0</v>
      </c>
      <c r="T148" s="154">
        <v>0</v>
      </c>
      <c r="U148" s="155">
        <v>0</v>
      </c>
      <c r="V148" s="155">
        <v>0</v>
      </c>
      <c r="W148" s="173">
        <v>0</v>
      </c>
      <c r="X148" s="158">
        <v>0</v>
      </c>
      <c r="Y148" s="208">
        <v>0</v>
      </c>
      <c r="Z148" s="208">
        <v>0</v>
      </c>
      <c r="AA148" s="208">
        <v>0</v>
      </c>
      <c r="AB148" s="209">
        <v>0</v>
      </c>
      <c r="AC148" s="155">
        <v>0</v>
      </c>
      <c r="AD148" s="173">
        <v>0</v>
      </c>
    </row>
    <row r="149" spans="1:30">
      <c r="A149" s="175" t="s">
        <v>99</v>
      </c>
      <c r="B149" s="214" t="s">
        <v>1786</v>
      </c>
      <c r="C149" s="214" t="s">
        <v>135</v>
      </c>
      <c r="D149" s="153">
        <v>67</v>
      </c>
      <c r="E149" s="153">
        <v>65</v>
      </c>
      <c r="F149" s="151">
        <v>68</v>
      </c>
      <c r="G149" s="151">
        <v>67</v>
      </c>
      <c r="H149" s="151">
        <v>65</v>
      </c>
      <c r="I149" s="151">
        <v>63</v>
      </c>
      <c r="J149" s="172">
        <v>0.9</v>
      </c>
      <c r="K149" s="154">
        <v>0.970149253731343</v>
      </c>
      <c r="L149" s="154">
        <v>0.985294117647059</v>
      </c>
      <c r="M149" s="154">
        <v>0.969230769230769</v>
      </c>
      <c r="N149" s="207">
        <v>1510</v>
      </c>
      <c r="O149" s="153">
        <v>1458</v>
      </c>
      <c r="P149" s="153">
        <v>65</v>
      </c>
      <c r="Q149" s="151">
        <v>67</v>
      </c>
      <c r="R149" s="151">
        <v>61</v>
      </c>
      <c r="S149" s="154">
        <v>0.965562913907285</v>
      </c>
      <c r="T149" s="154">
        <v>0.970149253731343</v>
      </c>
      <c r="U149" s="155">
        <v>0.985294117647059</v>
      </c>
      <c r="V149" s="155">
        <v>0.938461538461538</v>
      </c>
      <c r="W149" s="173">
        <v>-0.0151448639157156</v>
      </c>
      <c r="X149" s="158">
        <v>448</v>
      </c>
      <c r="Y149" s="208">
        <v>434</v>
      </c>
      <c r="Z149" s="208">
        <v>455</v>
      </c>
      <c r="AA149" s="208">
        <v>429</v>
      </c>
      <c r="AB149" s="209">
        <v>0.96875</v>
      </c>
      <c r="AC149" s="155">
        <v>0.942857142857143</v>
      </c>
      <c r="AD149" s="173">
        <v>0.0258928571428572</v>
      </c>
    </row>
    <row r="150" spans="1:30">
      <c r="A150" s="175" t="s">
        <v>99</v>
      </c>
      <c r="B150" s="214" t="s">
        <v>1786</v>
      </c>
      <c r="C150" s="214" t="s">
        <v>136</v>
      </c>
      <c r="D150" s="153">
        <v>95</v>
      </c>
      <c r="E150" s="153">
        <v>95</v>
      </c>
      <c r="F150" s="151">
        <v>93</v>
      </c>
      <c r="G150" s="151">
        <v>93</v>
      </c>
      <c r="H150" s="151">
        <v>92</v>
      </c>
      <c r="I150" s="151">
        <v>92</v>
      </c>
      <c r="J150" s="172">
        <v>0.9</v>
      </c>
      <c r="K150" s="154">
        <v>1</v>
      </c>
      <c r="L150" s="154">
        <v>1</v>
      </c>
      <c r="M150" s="154">
        <v>1</v>
      </c>
      <c r="N150" s="207">
        <v>2151</v>
      </c>
      <c r="O150" s="153">
        <v>2003</v>
      </c>
      <c r="P150" s="153">
        <v>90</v>
      </c>
      <c r="Q150" s="151">
        <v>90</v>
      </c>
      <c r="R150" s="151">
        <v>86</v>
      </c>
      <c r="S150" s="154">
        <v>0.931194793119479</v>
      </c>
      <c r="T150" s="154">
        <v>0.947368421052632</v>
      </c>
      <c r="U150" s="155">
        <v>0.967741935483871</v>
      </c>
      <c r="V150" s="155">
        <v>0.934782608695652</v>
      </c>
      <c r="W150" s="173">
        <v>-0.0203735144312395</v>
      </c>
      <c r="X150" s="158">
        <v>650</v>
      </c>
      <c r="Y150" s="208">
        <v>612</v>
      </c>
      <c r="Z150" s="208">
        <v>665</v>
      </c>
      <c r="AA150" s="208">
        <v>618</v>
      </c>
      <c r="AB150" s="209">
        <v>0.941538461538462</v>
      </c>
      <c r="AC150" s="155">
        <v>0.929323308270677</v>
      </c>
      <c r="AD150" s="173">
        <v>0.0122151532677849</v>
      </c>
    </row>
    <row r="151" spans="1:30">
      <c r="A151" s="175" t="s">
        <v>99</v>
      </c>
      <c r="B151" s="214" t="s">
        <v>1786</v>
      </c>
      <c r="C151" s="214" t="s">
        <v>137</v>
      </c>
      <c r="D151" s="153">
        <v>87</v>
      </c>
      <c r="E151" s="153">
        <v>85</v>
      </c>
      <c r="F151" s="151">
        <v>83</v>
      </c>
      <c r="G151" s="151">
        <v>81</v>
      </c>
      <c r="H151" s="151">
        <v>67</v>
      </c>
      <c r="I151" s="151">
        <v>66</v>
      </c>
      <c r="J151" s="172">
        <v>0.9</v>
      </c>
      <c r="K151" s="154">
        <v>0.977011494252874</v>
      </c>
      <c r="L151" s="154">
        <v>0.975903614457831</v>
      </c>
      <c r="M151" s="154">
        <v>0.985074626865672</v>
      </c>
      <c r="N151" s="207">
        <v>1826</v>
      </c>
      <c r="O151" s="153">
        <v>1697</v>
      </c>
      <c r="P151" s="153">
        <v>79</v>
      </c>
      <c r="Q151" s="151">
        <v>77</v>
      </c>
      <c r="R151" s="151">
        <v>64</v>
      </c>
      <c r="S151" s="154">
        <v>0.929353778751369</v>
      </c>
      <c r="T151" s="154">
        <v>0.908045977011494</v>
      </c>
      <c r="U151" s="155">
        <v>0.927710843373494</v>
      </c>
      <c r="V151" s="155">
        <v>0.955223880597015</v>
      </c>
      <c r="W151" s="173">
        <v>-0.0196648663619997</v>
      </c>
      <c r="X151" s="158">
        <v>550</v>
      </c>
      <c r="Y151" s="208">
        <v>508</v>
      </c>
      <c r="Z151" s="208">
        <v>549</v>
      </c>
      <c r="AA151" s="208">
        <v>512</v>
      </c>
      <c r="AB151" s="209">
        <v>0.923636363636364</v>
      </c>
      <c r="AC151" s="155">
        <v>0.932604735883424</v>
      </c>
      <c r="AD151" s="173">
        <v>-0.00896837224706082</v>
      </c>
    </row>
    <row r="152" spans="1:30">
      <c r="A152" s="175" t="s">
        <v>99</v>
      </c>
      <c r="B152" s="214" t="s">
        <v>803</v>
      </c>
      <c r="C152" s="214" t="s">
        <v>138</v>
      </c>
      <c r="D152" s="153">
        <v>106</v>
      </c>
      <c r="E152" s="153">
        <v>106</v>
      </c>
      <c r="F152" s="151">
        <v>86</v>
      </c>
      <c r="G152" s="151">
        <v>86</v>
      </c>
      <c r="H152" s="151">
        <v>83</v>
      </c>
      <c r="I152" s="151">
        <v>83</v>
      </c>
      <c r="J152" s="172">
        <v>0.9</v>
      </c>
      <c r="K152" s="154">
        <v>1</v>
      </c>
      <c r="L152" s="154">
        <v>1</v>
      </c>
      <c r="M152" s="154">
        <v>1</v>
      </c>
      <c r="N152" s="207">
        <v>2174</v>
      </c>
      <c r="O152" s="153">
        <v>2139</v>
      </c>
      <c r="P152" s="153">
        <v>104</v>
      </c>
      <c r="Q152" s="151">
        <v>86</v>
      </c>
      <c r="R152" s="151">
        <v>81</v>
      </c>
      <c r="S152" s="154">
        <v>0.983900643974241</v>
      </c>
      <c r="T152" s="154">
        <v>0.981132075471698</v>
      </c>
      <c r="U152" s="155">
        <v>1</v>
      </c>
      <c r="V152" s="155">
        <v>0.975903614457831</v>
      </c>
      <c r="W152" s="173">
        <v>-0.0188679245283019</v>
      </c>
      <c r="X152" s="158">
        <v>643</v>
      </c>
      <c r="Y152" s="208">
        <v>634</v>
      </c>
      <c r="Z152" s="208">
        <v>647</v>
      </c>
      <c r="AA152" s="208">
        <v>638</v>
      </c>
      <c r="AB152" s="209">
        <v>0.986003110419907</v>
      </c>
      <c r="AC152" s="155">
        <v>0.986089644513138</v>
      </c>
      <c r="AD152" s="173">
        <v>-8.65340932307834e-5</v>
      </c>
    </row>
    <row r="153" spans="1:30">
      <c r="A153" s="175" t="s">
        <v>99</v>
      </c>
      <c r="B153" s="214" t="s">
        <v>803</v>
      </c>
      <c r="C153" s="214" t="s">
        <v>139</v>
      </c>
      <c r="D153" s="153">
        <v>98</v>
      </c>
      <c r="E153" s="153">
        <v>98</v>
      </c>
      <c r="F153" s="151">
        <v>77</v>
      </c>
      <c r="G153" s="151">
        <v>75</v>
      </c>
      <c r="H153" s="151">
        <v>90</v>
      </c>
      <c r="I153" s="151">
        <v>90</v>
      </c>
      <c r="J153" s="172">
        <v>0.9</v>
      </c>
      <c r="K153" s="154">
        <v>1</v>
      </c>
      <c r="L153" s="154">
        <v>0.974025974025974</v>
      </c>
      <c r="M153" s="154">
        <v>1</v>
      </c>
      <c r="N153" s="207">
        <v>2086</v>
      </c>
      <c r="O153" s="153">
        <v>1957</v>
      </c>
      <c r="P153" s="153">
        <v>95</v>
      </c>
      <c r="Q153" s="151">
        <v>73</v>
      </c>
      <c r="R153" s="151">
        <v>88</v>
      </c>
      <c r="S153" s="154">
        <v>0.938159156279962</v>
      </c>
      <c r="T153" s="154">
        <v>0.969387755102041</v>
      </c>
      <c r="U153" s="155">
        <v>0.948051948051948</v>
      </c>
      <c r="V153" s="155">
        <v>0.977777777777778</v>
      </c>
      <c r="W153" s="173">
        <v>0.0213358070500927</v>
      </c>
      <c r="X153" s="158">
        <v>650</v>
      </c>
      <c r="Y153" s="208">
        <v>612</v>
      </c>
      <c r="Z153" s="208">
        <v>629</v>
      </c>
      <c r="AA153" s="208">
        <v>589</v>
      </c>
      <c r="AB153" s="209">
        <v>0.941538461538462</v>
      </c>
      <c r="AC153" s="155">
        <v>0.936406995230525</v>
      </c>
      <c r="AD153" s="173">
        <v>0.00513146630793693</v>
      </c>
    </row>
    <row r="154" spans="1:30">
      <c r="A154" s="175" t="s">
        <v>99</v>
      </c>
      <c r="B154" s="214" t="s">
        <v>803</v>
      </c>
      <c r="C154" s="214" t="s">
        <v>140</v>
      </c>
      <c r="D154" s="153">
        <v>82</v>
      </c>
      <c r="E154" s="153">
        <v>80</v>
      </c>
      <c r="F154" s="151">
        <v>69</v>
      </c>
      <c r="G154" s="151">
        <v>69</v>
      </c>
      <c r="H154" s="151">
        <v>82</v>
      </c>
      <c r="I154" s="151">
        <v>81</v>
      </c>
      <c r="J154" s="172">
        <v>0.9</v>
      </c>
      <c r="K154" s="154">
        <v>0.975609756097561</v>
      </c>
      <c r="L154" s="154">
        <v>1</v>
      </c>
      <c r="M154" s="154">
        <v>0.98780487804878</v>
      </c>
      <c r="N154" s="207">
        <v>1778</v>
      </c>
      <c r="O154" s="153">
        <v>1724</v>
      </c>
      <c r="P154" s="153">
        <v>78</v>
      </c>
      <c r="Q154" s="151">
        <v>69</v>
      </c>
      <c r="R154" s="151">
        <v>81</v>
      </c>
      <c r="S154" s="154">
        <v>0.96962879640045</v>
      </c>
      <c r="T154" s="154">
        <v>0.951219512195122</v>
      </c>
      <c r="U154" s="155">
        <v>1</v>
      </c>
      <c r="V154" s="155">
        <v>0.98780487804878</v>
      </c>
      <c r="W154" s="173">
        <v>-0.0487804878048781</v>
      </c>
      <c r="X154" s="158">
        <v>558</v>
      </c>
      <c r="Y154" s="208">
        <v>547</v>
      </c>
      <c r="Z154" s="208">
        <v>546</v>
      </c>
      <c r="AA154" s="208">
        <v>531</v>
      </c>
      <c r="AB154" s="209">
        <v>0.980286738351254</v>
      </c>
      <c r="AC154" s="155">
        <v>0.972527472527473</v>
      </c>
      <c r="AD154" s="173">
        <v>0.00775926582378195</v>
      </c>
    </row>
    <row r="155" spans="1:30">
      <c r="A155" s="175" t="s">
        <v>99</v>
      </c>
      <c r="B155" s="214" t="s">
        <v>803</v>
      </c>
      <c r="C155" s="214" t="s">
        <v>141</v>
      </c>
      <c r="D155" s="153">
        <v>94</v>
      </c>
      <c r="E155" s="153">
        <v>93</v>
      </c>
      <c r="F155" s="151">
        <v>80</v>
      </c>
      <c r="G155" s="151">
        <v>79</v>
      </c>
      <c r="H155" s="151">
        <v>86</v>
      </c>
      <c r="I155" s="151">
        <v>85</v>
      </c>
      <c r="J155" s="172">
        <v>0.9</v>
      </c>
      <c r="K155" s="154">
        <v>0.98936170212766</v>
      </c>
      <c r="L155" s="154">
        <v>0.9875</v>
      </c>
      <c r="M155" s="154">
        <v>0.988372093023256</v>
      </c>
      <c r="N155" s="207">
        <v>2037</v>
      </c>
      <c r="O155" s="153">
        <v>1957</v>
      </c>
      <c r="P155" s="153">
        <v>91</v>
      </c>
      <c r="Q155" s="151">
        <v>79</v>
      </c>
      <c r="R155" s="151">
        <v>80</v>
      </c>
      <c r="S155" s="154">
        <v>0.960726558664703</v>
      </c>
      <c r="T155" s="154">
        <v>0.968085106382979</v>
      </c>
      <c r="U155" s="155">
        <v>0.9875</v>
      </c>
      <c r="V155" s="155">
        <v>0.930232558139535</v>
      </c>
      <c r="W155" s="173">
        <v>-0.0194148936170213</v>
      </c>
      <c r="X155" s="158">
        <v>611</v>
      </c>
      <c r="Y155" s="208">
        <v>595</v>
      </c>
      <c r="Z155" s="208">
        <v>632</v>
      </c>
      <c r="AA155" s="208">
        <v>603</v>
      </c>
      <c r="AB155" s="209">
        <v>0.973813420621931</v>
      </c>
      <c r="AC155" s="155">
        <v>0.954113924050633</v>
      </c>
      <c r="AD155" s="173">
        <v>0.0196994965712983</v>
      </c>
    </row>
    <row r="156" spans="1:30">
      <c r="A156" s="175" t="s">
        <v>99</v>
      </c>
      <c r="B156" s="214" t="s">
        <v>33</v>
      </c>
      <c r="C156" s="214" t="s">
        <v>142</v>
      </c>
      <c r="D156" s="153">
        <v>102</v>
      </c>
      <c r="E156" s="153">
        <v>96</v>
      </c>
      <c r="F156" s="151">
        <v>74</v>
      </c>
      <c r="G156" s="151">
        <v>68</v>
      </c>
      <c r="H156" s="151">
        <v>93</v>
      </c>
      <c r="I156" s="151">
        <v>86</v>
      </c>
      <c r="J156" s="172">
        <v>0.9</v>
      </c>
      <c r="K156" s="154">
        <v>0.941176470588235</v>
      </c>
      <c r="L156" s="154">
        <v>0.918918918918919</v>
      </c>
      <c r="M156" s="154">
        <v>0.924731182795699</v>
      </c>
      <c r="N156" s="207">
        <v>2065</v>
      </c>
      <c r="O156" s="153">
        <v>1925</v>
      </c>
      <c r="P156" s="153">
        <v>94</v>
      </c>
      <c r="Q156" s="151">
        <v>67</v>
      </c>
      <c r="R156" s="151">
        <v>85</v>
      </c>
      <c r="S156" s="154">
        <v>0.932203389830508</v>
      </c>
      <c r="T156" s="154">
        <v>0.92156862745098</v>
      </c>
      <c r="U156" s="155">
        <v>0.905405405405405</v>
      </c>
      <c r="V156" s="155">
        <v>0.913978494623656</v>
      </c>
      <c r="W156" s="173">
        <v>0.016163222045575</v>
      </c>
      <c r="X156" s="158">
        <v>640</v>
      </c>
      <c r="Y156" s="208">
        <v>591</v>
      </c>
      <c r="Z156" s="208">
        <v>629</v>
      </c>
      <c r="AA156" s="208">
        <v>598</v>
      </c>
      <c r="AB156" s="209">
        <v>0.9234375</v>
      </c>
      <c r="AC156" s="155">
        <v>0.950715421303657</v>
      </c>
      <c r="AD156" s="173">
        <v>-0.0272779213036566</v>
      </c>
    </row>
    <row r="157" spans="1:30">
      <c r="A157" s="175" t="s">
        <v>99</v>
      </c>
      <c r="B157" s="214" t="s">
        <v>803</v>
      </c>
      <c r="C157" s="214" t="s">
        <v>143</v>
      </c>
      <c r="D157" s="153">
        <v>32</v>
      </c>
      <c r="E157" s="153">
        <v>32</v>
      </c>
      <c r="F157" s="151">
        <v>27</v>
      </c>
      <c r="G157" s="151">
        <v>27</v>
      </c>
      <c r="H157" s="151">
        <v>28</v>
      </c>
      <c r="I157" s="151">
        <v>28</v>
      </c>
      <c r="J157" s="172">
        <v>0.9</v>
      </c>
      <c r="K157" s="154">
        <v>1</v>
      </c>
      <c r="L157" s="154">
        <v>1</v>
      </c>
      <c r="M157" s="154">
        <v>1</v>
      </c>
      <c r="N157" s="207">
        <v>699</v>
      </c>
      <c r="O157" s="153">
        <v>698</v>
      </c>
      <c r="P157" s="153">
        <v>32</v>
      </c>
      <c r="Q157" s="151">
        <v>27</v>
      </c>
      <c r="R157" s="151">
        <v>28</v>
      </c>
      <c r="S157" s="154">
        <v>0.998569384835479</v>
      </c>
      <c r="T157" s="154">
        <v>1</v>
      </c>
      <c r="U157" s="155">
        <v>1</v>
      </c>
      <c r="V157" s="155">
        <v>1</v>
      </c>
      <c r="W157" s="173">
        <v>0</v>
      </c>
      <c r="X157" s="158">
        <v>212</v>
      </c>
      <c r="Y157" s="208">
        <v>211</v>
      </c>
      <c r="Z157" s="208">
        <v>209</v>
      </c>
      <c r="AA157" s="208">
        <v>209</v>
      </c>
      <c r="AB157" s="209">
        <v>0.995283018867924</v>
      </c>
      <c r="AC157" s="155">
        <v>1</v>
      </c>
      <c r="AD157" s="173">
        <v>-0.00471698113207553</v>
      </c>
    </row>
    <row r="158" spans="1:30">
      <c r="A158" s="175" t="s">
        <v>99</v>
      </c>
      <c r="B158" s="214" t="s">
        <v>803</v>
      </c>
      <c r="C158" s="214" t="s">
        <v>144</v>
      </c>
      <c r="D158" s="153">
        <v>71</v>
      </c>
      <c r="E158" s="153">
        <v>71</v>
      </c>
      <c r="F158" s="151">
        <v>62</v>
      </c>
      <c r="G158" s="151">
        <v>62</v>
      </c>
      <c r="H158" s="151">
        <v>69</v>
      </c>
      <c r="I158" s="151">
        <v>69</v>
      </c>
      <c r="J158" s="172">
        <v>0.9</v>
      </c>
      <c r="K158" s="154">
        <v>1</v>
      </c>
      <c r="L158" s="154">
        <v>1</v>
      </c>
      <c r="M158" s="154">
        <v>1</v>
      </c>
      <c r="N158" s="207">
        <v>1569</v>
      </c>
      <c r="O158" s="153">
        <v>1560</v>
      </c>
      <c r="P158" s="153">
        <v>70</v>
      </c>
      <c r="Q158" s="151">
        <v>62</v>
      </c>
      <c r="R158" s="151">
        <v>69</v>
      </c>
      <c r="S158" s="154">
        <v>0.994263862332696</v>
      </c>
      <c r="T158" s="154">
        <v>0.985915492957746</v>
      </c>
      <c r="U158" s="155">
        <v>1</v>
      </c>
      <c r="V158" s="155">
        <v>1</v>
      </c>
      <c r="W158" s="173">
        <v>-0.0140845070422535</v>
      </c>
      <c r="X158" s="158">
        <v>483</v>
      </c>
      <c r="Y158" s="208">
        <v>481</v>
      </c>
      <c r="Z158" s="208">
        <v>481</v>
      </c>
      <c r="AA158" s="208">
        <v>477</v>
      </c>
      <c r="AB158" s="209">
        <v>0.995859213250518</v>
      </c>
      <c r="AC158" s="155">
        <v>0.991683991683992</v>
      </c>
      <c r="AD158" s="173">
        <v>0.00417522156652594</v>
      </c>
    </row>
    <row r="159" spans="1:30">
      <c r="A159" s="175" t="s">
        <v>99</v>
      </c>
      <c r="B159" s="214" t="s">
        <v>803</v>
      </c>
      <c r="C159" s="214" t="s">
        <v>145</v>
      </c>
      <c r="D159" s="153">
        <v>82</v>
      </c>
      <c r="E159" s="153">
        <v>82</v>
      </c>
      <c r="F159" s="151">
        <v>63</v>
      </c>
      <c r="G159" s="151">
        <v>63</v>
      </c>
      <c r="H159" s="151">
        <v>76</v>
      </c>
      <c r="I159" s="151">
        <v>76</v>
      </c>
      <c r="J159" s="172">
        <v>0.9</v>
      </c>
      <c r="K159" s="154">
        <v>1</v>
      </c>
      <c r="L159" s="154">
        <v>1</v>
      </c>
      <c r="M159" s="154">
        <v>1</v>
      </c>
      <c r="N159" s="207">
        <v>1781</v>
      </c>
      <c r="O159" s="153">
        <v>1749</v>
      </c>
      <c r="P159" s="153">
        <v>82</v>
      </c>
      <c r="Q159" s="151">
        <v>63</v>
      </c>
      <c r="R159" s="151">
        <v>75</v>
      </c>
      <c r="S159" s="154">
        <v>0.982032565974172</v>
      </c>
      <c r="T159" s="154">
        <v>1</v>
      </c>
      <c r="U159" s="155">
        <v>1</v>
      </c>
      <c r="V159" s="155">
        <v>0.986842105263158</v>
      </c>
      <c r="W159" s="173">
        <v>0</v>
      </c>
      <c r="X159" s="158">
        <v>535</v>
      </c>
      <c r="Y159" s="208">
        <v>529</v>
      </c>
      <c r="Z159" s="208">
        <v>538</v>
      </c>
      <c r="AA159" s="208">
        <v>528</v>
      </c>
      <c r="AB159" s="209">
        <v>0.988785046728972</v>
      </c>
      <c r="AC159" s="155">
        <v>0.981412639405205</v>
      </c>
      <c r="AD159" s="173">
        <v>0.00737240732376743</v>
      </c>
    </row>
    <row r="160" spans="1:30">
      <c r="A160" s="175" t="s">
        <v>99</v>
      </c>
      <c r="B160" s="214" t="s">
        <v>803</v>
      </c>
      <c r="C160" s="214" t="s">
        <v>146</v>
      </c>
      <c r="D160" s="153">
        <v>72</v>
      </c>
      <c r="E160" s="153">
        <v>72</v>
      </c>
      <c r="F160" s="151">
        <v>53</v>
      </c>
      <c r="G160" s="151">
        <v>53</v>
      </c>
      <c r="H160" s="151">
        <v>67</v>
      </c>
      <c r="I160" s="151">
        <v>67</v>
      </c>
      <c r="J160" s="172">
        <v>0.9</v>
      </c>
      <c r="K160" s="154">
        <v>1</v>
      </c>
      <c r="L160" s="154">
        <v>1</v>
      </c>
      <c r="M160" s="154">
        <v>1</v>
      </c>
      <c r="N160" s="207">
        <v>1482</v>
      </c>
      <c r="O160" s="153">
        <v>1471</v>
      </c>
      <c r="P160" s="153">
        <v>71</v>
      </c>
      <c r="Q160" s="151">
        <v>53</v>
      </c>
      <c r="R160" s="151">
        <v>67</v>
      </c>
      <c r="S160" s="154">
        <v>0.992577597840756</v>
      </c>
      <c r="T160" s="154">
        <v>0.986111111111111</v>
      </c>
      <c r="U160" s="155">
        <v>1</v>
      </c>
      <c r="V160" s="155">
        <v>1</v>
      </c>
      <c r="W160" s="173">
        <v>-0.0138888888888888</v>
      </c>
      <c r="X160" s="158">
        <v>454</v>
      </c>
      <c r="Y160" s="208">
        <v>450</v>
      </c>
      <c r="Z160" s="208">
        <v>461</v>
      </c>
      <c r="AA160" s="208">
        <v>459</v>
      </c>
      <c r="AB160" s="209">
        <v>0.991189427312775</v>
      </c>
      <c r="AC160" s="155">
        <v>0.995661605206074</v>
      </c>
      <c r="AD160" s="173">
        <v>-0.00447217789329835</v>
      </c>
    </row>
    <row r="161" spans="1:30">
      <c r="A161" s="175" t="s">
        <v>99</v>
      </c>
      <c r="B161" s="214" t="s">
        <v>803</v>
      </c>
      <c r="C161" s="214" t="s">
        <v>147</v>
      </c>
      <c r="D161" s="153">
        <v>61</v>
      </c>
      <c r="E161" s="153">
        <v>61</v>
      </c>
      <c r="F161" s="151">
        <v>54</v>
      </c>
      <c r="G161" s="151">
        <v>54</v>
      </c>
      <c r="H161" s="151">
        <v>58</v>
      </c>
      <c r="I161" s="151">
        <v>58</v>
      </c>
      <c r="J161" s="172">
        <v>0.9</v>
      </c>
      <c r="K161" s="154">
        <v>1</v>
      </c>
      <c r="L161" s="154">
        <v>1</v>
      </c>
      <c r="M161" s="154">
        <v>1</v>
      </c>
      <c r="N161" s="207">
        <v>1319</v>
      </c>
      <c r="O161" s="153">
        <v>1297</v>
      </c>
      <c r="P161" s="153">
        <v>60</v>
      </c>
      <c r="Q161" s="151">
        <v>54</v>
      </c>
      <c r="R161" s="151">
        <v>56</v>
      </c>
      <c r="S161" s="154">
        <v>0.983320697498105</v>
      </c>
      <c r="T161" s="154">
        <v>0.983606557377049</v>
      </c>
      <c r="U161" s="155">
        <v>1</v>
      </c>
      <c r="V161" s="155">
        <v>0.96551724137931</v>
      </c>
      <c r="W161" s="173">
        <v>-0.0163934426229508</v>
      </c>
      <c r="X161" s="158">
        <v>403</v>
      </c>
      <c r="Y161" s="208">
        <v>395</v>
      </c>
      <c r="Z161" s="208">
        <v>398</v>
      </c>
      <c r="AA161" s="208">
        <v>394</v>
      </c>
      <c r="AB161" s="209">
        <v>0.98014888337469</v>
      </c>
      <c r="AC161" s="155">
        <v>0.989949748743719</v>
      </c>
      <c r="AD161" s="173">
        <v>-0.00980086536902869</v>
      </c>
    </row>
    <row r="162" spans="1:30">
      <c r="A162" s="175" t="s">
        <v>99</v>
      </c>
      <c r="B162" s="214" t="s">
        <v>803</v>
      </c>
      <c r="C162" s="214" t="s">
        <v>148</v>
      </c>
      <c r="D162" s="153">
        <v>38</v>
      </c>
      <c r="E162" s="153">
        <v>38</v>
      </c>
      <c r="F162" s="151">
        <v>31</v>
      </c>
      <c r="G162" s="151">
        <v>31</v>
      </c>
      <c r="H162" s="151">
        <v>36</v>
      </c>
      <c r="I162" s="151">
        <v>36</v>
      </c>
      <c r="J162" s="172">
        <v>0.9</v>
      </c>
      <c r="K162" s="154">
        <v>1</v>
      </c>
      <c r="L162" s="154">
        <v>1</v>
      </c>
      <c r="M162" s="154">
        <v>1</v>
      </c>
      <c r="N162" s="207">
        <v>829</v>
      </c>
      <c r="O162" s="153">
        <v>822</v>
      </c>
      <c r="P162" s="153">
        <v>37</v>
      </c>
      <c r="Q162" s="151">
        <v>31</v>
      </c>
      <c r="R162" s="151">
        <v>35</v>
      </c>
      <c r="S162" s="154">
        <v>0.991556091676719</v>
      </c>
      <c r="T162" s="154">
        <v>0.973684210526316</v>
      </c>
      <c r="U162" s="155">
        <v>1</v>
      </c>
      <c r="V162" s="155">
        <v>0.972222222222222</v>
      </c>
      <c r="W162" s="173">
        <v>-0.0263157894736842</v>
      </c>
      <c r="X162" s="158">
        <v>251</v>
      </c>
      <c r="Y162" s="208">
        <v>248</v>
      </c>
      <c r="Z162" s="208">
        <v>247</v>
      </c>
      <c r="AA162" s="208">
        <v>244</v>
      </c>
      <c r="AB162" s="209">
        <v>0.98804780876494</v>
      </c>
      <c r="AC162" s="155">
        <v>0.987854251012146</v>
      </c>
      <c r="AD162" s="173">
        <v>0.000193557752794504</v>
      </c>
    </row>
    <row r="163" spans="1:30">
      <c r="A163" s="175" t="s">
        <v>99</v>
      </c>
      <c r="B163" s="214" t="s">
        <v>803</v>
      </c>
      <c r="C163" s="214" t="s">
        <v>149</v>
      </c>
      <c r="D163" s="153">
        <v>111</v>
      </c>
      <c r="E163" s="153">
        <v>111</v>
      </c>
      <c r="F163" s="151">
        <v>93</v>
      </c>
      <c r="G163" s="151">
        <v>93</v>
      </c>
      <c r="H163" s="151">
        <v>96</v>
      </c>
      <c r="I163" s="151">
        <v>96</v>
      </c>
      <c r="J163" s="172">
        <v>0.9</v>
      </c>
      <c r="K163" s="154">
        <v>1</v>
      </c>
      <c r="L163" s="154">
        <v>1</v>
      </c>
      <c r="M163" s="154">
        <v>1</v>
      </c>
      <c r="N163" s="207">
        <v>2340</v>
      </c>
      <c r="O163" s="153">
        <v>2303</v>
      </c>
      <c r="P163" s="153">
        <v>109</v>
      </c>
      <c r="Q163" s="151">
        <v>92</v>
      </c>
      <c r="R163" s="151">
        <v>95</v>
      </c>
      <c r="S163" s="154">
        <v>0.984188034188034</v>
      </c>
      <c r="T163" s="154">
        <v>0.981981981981982</v>
      </c>
      <c r="U163" s="155">
        <v>0.989247311827957</v>
      </c>
      <c r="V163" s="155">
        <v>0.989583333333333</v>
      </c>
      <c r="W163" s="173">
        <v>-0.00726532984597505</v>
      </c>
      <c r="X163" s="158">
        <v>711</v>
      </c>
      <c r="Y163" s="208">
        <v>699</v>
      </c>
      <c r="Z163" s="208">
        <v>722</v>
      </c>
      <c r="AA163" s="208">
        <v>706</v>
      </c>
      <c r="AB163" s="209">
        <v>0.983122362869198</v>
      </c>
      <c r="AC163" s="155">
        <v>0.977839335180055</v>
      </c>
      <c r="AD163" s="173">
        <v>0.00528302768914291</v>
      </c>
    </row>
    <row r="164" spans="1:30">
      <c r="A164" s="175" t="s">
        <v>99</v>
      </c>
      <c r="B164" s="214" t="s">
        <v>803</v>
      </c>
      <c r="C164" s="214" t="s">
        <v>150</v>
      </c>
      <c r="D164" s="153">
        <v>52</v>
      </c>
      <c r="E164" s="153">
        <v>52</v>
      </c>
      <c r="F164" s="151">
        <v>48</v>
      </c>
      <c r="G164" s="151">
        <v>48</v>
      </c>
      <c r="H164" s="151">
        <v>53</v>
      </c>
      <c r="I164" s="151">
        <v>53</v>
      </c>
      <c r="J164" s="172">
        <v>0.9</v>
      </c>
      <c r="K164" s="154">
        <v>1</v>
      </c>
      <c r="L164" s="154">
        <v>1</v>
      </c>
      <c r="M164" s="154">
        <v>1</v>
      </c>
      <c r="N164" s="207">
        <v>1145</v>
      </c>
      <c r="O164" s="153">
        <v>1143</v>
      </c>
      <c r="P164" s="153">
        <v>52</v>
      </c>
      <c r="Q164" s="151">
        <v>48</v>
      </c>
      <c r="R164" s="151">
        <v>53</v>
      </c>
      <c r="S164" s="154">
        <v>0.99825327510917</v>
      </c>
      <c r="T164" s="154">
        <v>1</v>
      </c>
      <c r="U164" s="155">
        <v>1</v>
      </c>
      <c r="V164" s="155">
        <v>1</v>
      </c>
      <c r="W164" s="173">
        <v>0</v>
      </c>
      <c r="X164" s="158">
        <v>356</v>
      </c>
      <c r="Y164" s="208">
        <v>355</v>
      </c>
      <c r="Z164" s="208">
        <v>342</v>
      </c>
      <c r="AA164" s="208">
        <v>342</v>
      </c>
      <c r="AB164" s="209">
        <v>0.997191011235955</v>
      </c>
      <c r="AC164" s="155">
        <v>1</v>
      </c>
      <c r="AD164" s="173">
        <v>-0.0028089887640449</v>
      </c>
    </row>
    <row r="165" spans="1:30">
      <c r="A165" s="175" t="s">
        <v>99</v>
      </c>
      <c r="B165" s="214" t="s">
        <v>803</v>
      </c>
      <c r="C165" s="214" t="s">
        <v>151</v>
      </c>
      <c r="D165" s="153">
        <v>57</v>
      </c>
      <c r="E165" s="153">
        <v>57</v>
      </c>
      <c r="F165" s="151">
        <v>50</v>
      </c>
      <c r="G165" s="151">
        <v>50</v>
      </c>
      <c r="H165" s="151">
        <v>53</v>
      </c>
      <c r="I165" s="151">
        <v>53</v>
      </c>
      <c r="J165" s="172">
        <v>0.9</v>
      </c>
      <c r="K165" s="154">
        <v>1</v>
      </c>
      <c r="L165" s="154">
        <v>1</v>
      </c>
      <c r="M165" s="154">
        <v>1</v>
      </c>
      <c r="N165" s="207">
        <v>1263</v>
      </c>
      <c r="O165" s="153">
        <v>1250</v>
      </c>
      <c r="P165" s="153">
        <v>57</v>
      </c>
      <c r="Q165" s="151">
        <v>50</v>
      </c>
      <c r="R165" s="151">
        <v>52</v>
      </c>
      <c r="S165" s="154">
        <v>0.989707046714173</v>
      </c>
      <c r="T165" s="154">
        <v>1</v>
      </c>
      <c r="U165" s="155">
        <v>1</v>
      </c>
      <c r="V165" s="155">
        <v>0.981132075471698</v>
      </c>
      <c r="W165" s="173">
        <v>0</v>
      </c>
      <c r="X165" s="158">
        <v>377</v>
      </c>
      <c r="Y165" s="208">
        <v>374</v>
      </c>
      <c r="Z165" s="208">
        <v>384</v>
      </c>
      <c r="AA165" s="208">
        <v>378</v>
      </c>
      <c r="AB165" s="209">
        <v>0.992042440318302</v>
      </c>
      <c r="AC165" s="155">
        <v>0.984375</v>
      </c>
      <c r="AD165" s="173">
        <v>0.00766744031830235</v>
      </c>
    </row>
    <row r="166" spans="1:30">
      <c r="A166" s="175" t="s">
        <v>99</v>
      </c>
      <c r="B166" s="214" t="s">
        <v>803</v>
      </c>
      <c r="C166" s="214" t="s">
        <v>152</v>
      </c>
      <c r="D166" s="153">
        <v>60</v>
      </c>
      <c r="E166" s="153">
        <v>60</v>
      </c>
      <c r="F166" s="151">
        <v>48</v>
      </c>
      <c r="G166" s="151">
        <v>47</v>
      </c>
      <c r="H166" s="151">
        <v>57</v>
      </c>
      <c r="I166" s="151">
        <v>57</v>
      </c>
      <c r="J166" s="172">
        <v>0.9</v>
      </c>
      <c r="K166" s="154">
        <v>1</v>
      </c>
      <c r="L166" s="154">
        <v>0.979166666666667</v>
      </c>
      <c r="M166" s="154">
        <v>1</v>
      </c>
      <c r="N166" s="207">
        <v>1290</v>
      </c>
      <c r="O166" s="153">
        <v>1279</v>
      </c>
      <c r="P166" s="153">
        <v>60</v>
      </c>
      <c r="Q166" s="151">
        <v>46</v>
      </c>
      <c r="R166" s="151">
        <v>57</v>
      </c>
      <c r="S166" s="154">
        <v>0.991472868217054</v>
      </c>
      <c r="T166" s="154">
        <v>1</v>
      </c>
      <c r="U166" s="155">
        <v>0.958333333333333</v>
      </c>
      <c r="V166" s="155">
        <v>1</v>
      </c>
      <c r="W166" s="173">
        <v>0.0416666666666666</v>
      </c>
      <c r="X166" s="158">
        <v>387</v>
      </c>
      <c r="Y166" s="208">
        <v>382</v>
      </c>
      <c r="Z166" s="208">
        <v>394</v>
      </c>
      <c r="AA166" s="208">
        <v>392</v>
      </c>
      <c r="AB166" s="209">
        <v>0.987080103359173</v>
      </c>
      <c r="AC166" s="155">
        <v>0.99492385786802</v>
      </c>
      <c r="AD166" s="173">
        <v>-0.00784375450884711</v>
      </c>
    </row>
    <row r="167" spans="1:30">
      <c r="A167" s="175" t="s">
        <v>99</v>
      </c>
      <c r="B167" s="214" t="s">
        <v>803</v>
      </c>
      <c r="C167" s="214" t="s">
        <v>153</v>
      </c>
      <c r="D167" s="153">
        <v>60</v>
      </c>
      <c r="E167" s="153">
        <v>60</v>
      </c>
      <c r="F167" s="151">
        <v>50</v>
      </c>
      <c r="G167" s="151">
        <v>50</v>
      </c>
      <c r="H167" s="151">
        <v>56</v>
      </c>
      <c r="I167" s="151">
        <v>56</v>
      </c>
      <c r="J167" s="172">
        <v>0.9</v>
      </c>
      <c r="K167" s="154">
        <v>1</v>
      </c>
      <c r="L167" s="154">
        <v>1</v>
      </c>
      <c r="M167" s="154">
        <v>1</v>
      </c>
      <c r="N167" s="207">
        <v>1282</v>
      </c>
      <c r="O167" s="153">
        <v>1268</v>
      </c>
      <c r="P167" s="153">
        <v>60</v>
      </c>
      <c r="Q167" s="151">
        <v>49</v>
      </c>
      <c r="R167" s="151">
        <v>56</v>
      </c>
      <c r="S167" s="154">
        <v>0.989079563182527</v>
      </c>
      <c r="T167" s="154">
        <v>1</v>
      </c>
      <c r="U167" s="155">
        <v>0.98</v>
      </c>
      <c r="V167" s="155">
        <v>1</v>
      </c>
      <c r="W167" s="173">
        <v>0.02</v>
      </c>
      <c r="X167" s="158">
        <v>393</v>
      </c>
      <c r="Y167" s="208">
        <v>392</v>
      </c>
      <c r="Z167" s="208">
        <v>388</v>
      </c>
      <c r="AA167" s="208">
        <v>380</v>
      </c>
      <c r="AB167" s="209">
        <v>0.997455470737914</v>
      </c>
      <c r="AC167" s="155">
        <v>0.979381443298969</v>
      </c>
      <c r="AD167" s="173">
        <v>0.0180740274389445</v>
      </c>
    </row>
    <row r="168" spans="1:30">
      <c r="A168" s="175" t="s">
        <v>99</v>
      </c>
      <c r="B168" s="214" t="s">
        <v>803</v>
      </c>
      <c r="C168" s="214" t="s">
        <v>154</v>
      </c>
      <c r="D168" s="153">
        <v>36</v>
      </c>
      <c r="E168" s="153">
        <v>36</v>
      </c>
      <c r="F168" s="151">
        <v>28</v>
      </c>
      <c r="G168" s="151">
        <v>28</v>
      </c>
      <c r="H168" s="151">
        <v>36</v>
      </c>
      <c r="I168" s="151">
        <v>36</v>
      </c>
      <c r="J168" s="172">
        <v>0.9</v>
      </c>
      <c r="K168" s="154">
        <v>1</v>
      </c>
      <c r="L168" s="154">
        <v>1</v>
      </c>
      <c r="M168" s="154">
        <v>1</v>
      </c>
      <c r="N168" s="207">
        <v>756</v>
      </c>
      <c r="O168" s="153">
        <v>741</v>
      </c>
      <c r="P168" s="153">
        <v>36</v>
      </c>
      <c r="Q168" s="151">
        <v>27</v>
      </c>
      <c r="R168" s="151">
        <v>36</v>
      </c>
      <c r="S168" s="154">
        <v>0.98015873015873</v>
      </c>
      <c r="T168" s="154">
        <v>1</v>
      </c>
      <c r="U168" s="155">
        <v>0.964285714285714</v>
      </c>
      <c r="V168" s="155">
        <v>1</v>
      </c>
      <c r="W168" s="173">
        <v>0.0357142857142857</v>
      </c>
      <c r="X168" s="158">
        <v>237</v>
      </c>
      <c r="Y168" s="208">
        <v>232</v>
      </c>
      <c r="Z168" s="208">
        <v>235</v>
      </c>
      <c r="AA168" s="208">
        <v>231</v>
      </c>
      <c r="AB168" s="209">
        <v>0.978902953586498</v>
      </c>
      <c r="AC168" s="155">
        <v>0.982978723404255</v>
      </c>
      <c r="AD168" s="173">
        <v>-0.00407576981775737</v>
      </c>
    </row>
    <row r="169" spans="1:30">
      <c r="A169" s="175" t="s">
        <v>99</v>
      </c>
      <c r="B169" s="214" t="s">
        <v>803</v>
      </c>
      <c r="C169" s="214" t="s">
        <v>155</v>
      </c>
      <c r="D169" s="153">
        <v>23</v>
      </c>
      <c r="E169" s="153">
        <v>23</v>
      </c>
      <c r="F169" s="151">
        <v>16</v>
      </c>
      <c r="G169" s="151">
        <v>16</v>
      </c>
      <c r="H169" s="151">
        <v>22</v>
      </c>
      <c r="I169" s="151">
        <v>22</v>
      </c>
      <c r="J169" s="172">
        <v>0.9</v>
      </c>
      <c r="K169" s="154">
        <v>1</v>
      </c>
      <c r="L169" s="154">
        <v>1</v>
      </c>
      <c r="M169" s="154">
        <v>1</v>
      </c>
      <c r="N169" s="207">
        <v>473</v>
      </c>
      <c r="O169" s="153">
        <v>470</v>
      </c>
      <c r="P169" s="153">
        <v>23</v>
      </c>
      <c r="Q169" s="151">
        <v>16</v>
      </c>
      <c r="R169" s="151">
        <v>22</v>
      </c>
      <c r="S169" s="154">
        <v>0.993657505285412</v>
      </c>
      <c r="T169" s="154">
        <v>1</v>
      </c>
      <c r="U169" s="155">
        <v>1</v>
      </c>
      <c r="V169" s="155">
        <v>1</v>
      </c>
      <c r="W169" s="173">
        <v>0</v>
      </c>
      <c r="X169" s="158">
        <v>144</v>
      </c>
      <c r="Y169" s="208">
        <v>144</v>
      </c>
      <c r="Z169" s="208">
        <v>149</v>
      </c>
      <c r="AA169" s="208">
        <v>148</v>
      </c>
      <c r="AB169" s="209">
        <v>1</v>
      </c>
      <c r="AC169" s="155">
        <v>0.993288590604027</v>
      </c>
      <c r="AD169" s="173">
        <v>0.00671140939597314</v>
      </c>
    </row>
    <row r="170" spans="1:30">
      <c r="A170" s="175" t="s">
        <v>99</v>
      </c>
      <c r="B170" s="214" t="s">
        <v>803</v>
      </c>
      <c r="C170" s="214" t="s">
        <v>156</v>
      </c>
      <c r="D170" s="153">
        <v>79</v>
      </c>
      <c r="E170" s="153">
        <v>78</v>
      </c>
      <c r="F170" s="151">
        <v>68</v>
      </c>
      <c r="G170" s="151">
        <v>68</v>
      </c>
      <c r="H170" s="151">
        <v>67</v>
      </c>
      <c r="I170" s="151">
        <v>66</v>
      </c>
      <c r="J170" s="172">
        <v>0.9</v>
      </c>
      <c r="K170" s="154">
        <v>0.987341772151899</v>
      </c>
      <c r="L170" s="154">
        <v>1</v>
      </c>
      <c r="M170" s="154">
        <v>0.985074626865672</v>
      </c>
      <c r="N170" s="207">
        <v>1675</v>
      </c>
      <c r="O170" s="153">
        <v>1585</v>
      </c>
      <c r="P170" s="153">
        <v>78</v>
      </c>
      <c r="Q170" s="151">
        <v>68</v>
      </c>
      <c r="R170" s="151">
        <v>65</v>
      </c>
      <c r="S170" s="154">
        <v>0.946268656716418</v>
      </c>
      <c r="T170" s="154">
        <v>0.987341772151899</v>
      </c>
      <c r="U170" s="155">
        <v>1</v>
      </c>
      <c r="V170" s="155">
        <v>0.970149253731343</v>
      </c>
      <c r="W170" s="173">
        <v>-0.0126582278481012</v>
      </c>
      <c r="X170" s="158">
        <v>514</v>
      </c>
      <c r="Y170" s="208">
        <v>506</v>
      </c>
      <c r="Z170" s="208">
        <v>516</v>
      </c>
      <c r="AA170" s="208">
        <v>507</v>
      </c>
      <c r="AB170" s="209">
        <v>0.98443579766537</v>
      </c>
      <c r="AC170" s="155">
        <v>0.982558139534884</v>
      </c>
      <c r="AD170" s="173">
        <v>0.00187765813048602</v>
      </c>
    </row>
    <row r="171" spans="1:30">
      <c r="A171" s="175" t="s">
        <v>99</v>
      </c>
      <c r="B171" s="214" t="s">
        <v>803</v>
      </c>
      <c r="C171" s="214" t="s">
        <v>157</v>
      </c>
      <c r="D171" s="153">
        <v>73</v>
      </c>
      <c r="E171" s="153">
        <v>71</v>
      </c>
      <c r="F171" s="151">
        <v>63</v>
      </c>
      <c r="G171" s="151">
        <v>61</v>
      </c>
      <c r="H171" s="151">
        <v>60</v>
      </c>
      <c r="I171" s="151">
        <v>59</v>
      </c>
      <c r="J171" s="172">
        <v>0.9</v>
      </c>
      <c r="K171" s="154">
        <v>0.972602739726027</v>
      </c>
      <c r="L171" s="154">
        <v>0.968253968253968</v>
      </c>
      <c r="M171" s="154">
        <v>0.983333333333333</v>
      </c>
      <c r="N171" s="207">
        <v>1620</v>
      </c>
      <c r="O171" s="153">
        <v>1544</v>
      </c>
      <c r="P171" s="153">
        <v>70</v>
      </c>
      <c r="Q171" s="151">
        <v>60</v>
      </c>
      <c r="R171" s="151">
        <v>59</v>
      </c>
      <c r="S171" s="154">
        <v>0.953086419753086</v>
      </c>
      <c r="T171" s="154">
        <v>0.958904109589041</v>
      </c>
      <c r="U171" s="155">
        <v>0.952380952380952</v>
      </c>
      <c r="V171" s="155">
        <v>0.983333333333333</v>
      </c>
      <c r="W171" s="173">
        <v>0.00652315720808871</v>
      </c>
      <c r="X171" s="158">
        <v>475</v>
      </c>
      <c r="Y171" s="208">
        <v>454</v>
      </c>
      <c r="Z171" s="208">
        <v>499</v>
      </c>
      <c r="AA171" s="208">
        <v>470</v>
      </c>
      <c r="AB171" s="209">
        <v>0.955789473684211</v>
      </c>
      <c r="AC171" s="155">
        <v>0.94188376753507</v>
      </c>
      <c r="AD171" s="173">
        <v>0.0139057061491403</v>
      </c>
    </row>
    <row r="172" spans="1:30">
      <c r="A172" s="175" t="s">
        <v>99</v>
      </c>
      <c r="B172" s="214" t="s">
        <v>803</v>
      </c>
      <c r="C172" s="214" t="s">
        <v>158</v>
      </c>
      <c r="D172" s="153">
        <v>47</v>
      </c>
      <c r="E172" s="153">
        <v>47</v>
      </c>
      <c r="F172" s="151">
        <v>45</v>
      </c>
      <c r="G172" s="151">
        <v>45</v>
      </c>
      <c r="H172" s="151">
        <v>45</v>
      </c>
      <c r="I172" s="151">
        <v>45</v>
      </c>
      <c r="J172" s="172">
        <v>0.9</v>
      </c>
      <c r="K172" s="154">
        <v>1</v>
      </c>
      <c r="L172" s="154">
        <v>1</v>
      </c>
      <c r="M172" s="154">
        <v>1</v>
      </c>
      <c r="N172" s="207">
        <v>1026</v>
      </c>
      <c r="O172" s="153">
        <v>1008</v>
      </c>
      <c r="P172" s="153">
        <v>47</v>
      </c>
      <c r="Q172" s="151">
        <v>42</v>
      </c>
      <c r="R172" s="151">
        <v>45</v>
      </c>
      <c r="S172" s="154">
        <v>0.982456140350877</v>
      </c>
      <c r="T172" s="154">
        <v>1</v>
      </c>
      <c r="U172" s="155">
        <v>0.933333333333333</v>
      </c>
      <c r="V172" s="155">
        <v>1</v>
      </c>
      <c r="W172" s="173">
        <v>0.0666666666666667</v>
      </c>
      <c r="X172" s="158">
        <v>318</v>
      </c>
      <c r="Y172" s="208">
        <v>312</v>
      </c>
      <c r="Z172" s="208">
        <v>320</v>
      </c>
      <c r="AA172" s="208">
        <v>318</v>
      </c>
      <c r="AB172" s="209">
        <v>0.981132075471698</v>
      </c>
      <c r="AC172" s="155">
        <v>0.99375</v>
      </c>
      <c r="AD172" s="173">
        <v>-0.0126179245283019</v>
      </c>
    </row>
    <row r="173" spans="1:30">
      <c r="A173" s="175" t="s">
        <v>99</v>
      </c>
      <c r="B173" s="214" t="s">
        <v>803</v>
      </c>
      <c r="C173" s="214" t="s">
        <v>159</v>
      </c>
      <c r="D173" s="153">
        <v>33</v>
      </c>
      <c r="E173" s="153">
        <v>33</v>
      </c>
      <c r="F173" s="151">
        <v>30</v>
      </c>
      <c r="G173" s="151">
        <v>30</v>
      </c>
      <c r="H173" s="151">
        <v>32</v>
      </c>
      <c r="I173" s="151">
        <v>32</v>
      </c>
      <c r="J173" s="172">
        <v>0.9</v>
      </c>
      <c r="K173" s="154">
        <v>1</v>
      </c>
      <c r="L173" s="154">
        <v>1</v>
      </c>
      <c r="M173" s="154">
        <v>1</v>
      </c>
      <c r="N173" s="207">
        <v>713</v>
      </c>
      <c r="O173" s="153">
        <v>707</v>
      </c>
      <c r="P173" s="153">
        <v>32</v>
      </c>
      <c r="Q173" s="151">
        <v>30</v>
      </c>
      <c r="R173" s="151">
        <v>32</v>
      </c>
      <c r="S173" s="154">
        <v>0.991584852734923</v>
      </c>
      <c r="T173" s="154">
        <v>0.96969696969697</v>
      </c>
      <c r="U173" s="155">
        <v>1</v>
      </c>
      <c r="V173" s="155">
        <v>1</v>
      </c>
      <c r="W173" s="173">
        <v>-0.0303030303030303</v>
      </c>
      <c r="X173" s="158">
        <v>225</v>
      </c>
      <c r="Y173" s="208">
        <v>223</v>
      </c>
      <c r="Z173" s="208">
        <v>214</v>
      </c>
      <c r="AA173" s="208">
        <v>211</v>
      </c>
      <c r="AB173" s="209">
        <v>0.991111111111111</v>
      </c>
      <c r="AC173" s="155">
        <v>0.985981308411215</v>
      </c>
      <c r="AD173" s="173">
        <v>0.00512980269989616</v>
      </c>
    </row>
    <row r="174" spans="1:30">
      <c r="A174" s="175" t="s">
        <v>99</v>
      </c>
      <c r="B174" s="214" t="s">
        <v>803</v>
      </c>
      <c r="C174" s="214" t="s">
        <v>160</v>
      </c>
      <c r="D174" s="153">
        <v>71</v>
      </c>
      <c r="E174" s="153">
        <v>71</v>
      </c>
      <c r="F174" s="151">
        <v>61</v>
      </c>
      <c r="G174" s="151">
        <v>61</v>
      </c>
      <c r="H174" s="151">
        <v>69</v>
      </c>
      <c r="I174" s="151">
        <v>69</v>
      </c>
      <c r="J174" s="172">
        <v>0.9</v>
      </c>
      <c r="K174" s="154">
        <v>1</v>
      </c>
      <c r="L174" s="154">
        <v>1</v>
      </c>
      <c r="M174" s="154">
        <v>1</v>
      </c>
      <c r="N174" s="207">
        <v>1584</v>
      </c>
      <c r="O174" s="153">
        <v>1538</v>
      </c>
      <c r="P174" s="153">
        <v>69</v>
      </c>
      <c r="Q174" s="151">
        <v>59</v>
      </c>
      <c r="R174" s="151">
        <v>67</v>
      </c>
      <c r="S174" s="154">
        <v>0.970959595959596</v>
      </c>
      <c r="T174" s="154">
        <v>0.971830985915493</v>
      </c>
      <c r="U174" s="155">
        <v>0.967213114754098</v>
      </c>
      <c r="V174" s="155">
        <v>0.971014492753623</v>
      </c>
      <c r="W174" s="173">
        <v>0.00461787116139467</v>
      </c>
      <c r="X174" s="158">
        <v>476</v>
      </c>
      <c r="Y174" s="208">
        <v>461</v>
      </c>
      <c r="Z174" s="208">
        <v>487</v>
      </c>
      <c r="AA174" s="208">
        <v>475</v>
      </c>
      <c r="AB174" s="209">
        <v>0.968487394957983</v>
      </c>
      <c r="AC174" s="155">
        <v>0.975359342915811</v>
      </c>
      <c r="AD174" s="173">
        <v>-0.00687194795782786</v>
      </c>
    </row>
    <row r="175" spans="1:30">
      <c r="A175" s="175" t="s">
        <v>99</v>
      </c>
      <c r="B175" s="214" t="s">
        <v>1787</v>
      </c>
      <c r="C175" s="214" t="s">
        <v>161</v>
      </c>
      <c r="D175" s="153">
        <v>100</v>
      </c>
      <c r="E175" s="153">
        <v>100</v>
      </c>
      <c r="F175" s="151">
        <v>93</v>
      </c>
      <c r="G175" s="151">
        <v>93</v>
      </c>
      <c r="H175" s="151">
        <v>77</v>
      </c>
      <c r="I175" s="151">
        <v>76</v>
      </c>
      <c r="J175" s="172">
        <v>0.9</v>
      </c>
      <c r="K175" s="154">
        <v>1</v>
      </c>
      <c r="L175" s="154">
        <v>1</v>
      </c>
      <c r="M175" s="154">
        <v>0.987012987012987</v>
      </c>
      <c r="N175" s="207">
        <v>2089</v>
      </c>
      <c r="O175" s="153">
        <v>2026</v>
      </c>
      <c r="P175" s="153">
        <v>100</v>
      </c>
      <c r="Q175" s="151">
        <v>91</v>
      </c>
      <c r="R175" s="151">
        <v>76</v>
      </c>
      <c r="S175" s="154">
        <v>0.969842029679272</v>
      </c>
      <c r="T175" s="154">
        <v>1</v>
      </c>
      <c r="U175" s="155">
        <v>0.978494623655914</v>
      </c>
      <c r="V175" s="155">
        <v>0.987012987012987</v>
      </c>
      <c r="W175" s="173">
        <v>0.021505376344086</v>
      </c>
      <c r="X175" s="158">
        <v>628</v>
      </c>
      <c r="Y175" s="208">
        <v>602</v>
      </c>
      <c r="Z175" s="208">
        <v>652</v>
      </c>
      <c r="AA175" s="208">
        <v>639</v>
      </c>
      <c r="AB175" s="209">
        <v>0.95859872611465</v>
      </c>
      <c r="AC175" s="155">
        <v>0.980061349693252</v>
      </c>
      <c r="AD175" s="173">
        <v>-0.0214626235786018</v>
      </c>
    </row>
    <row r="176" spans="1:30">
      <c r="A176" s="175" t="s">
        <v>99</v>
      </c>
      <c r="B176" s="214" t="s">
        <v>1787</v>
      </c>
      <c r="C176" s="214" t="s">
        <v>162</v>
      </c>
      <c r="D176" s="153">
        <v>75</v>
      </c>
      <c r="E176" s="153">
        <v>75</v>
      </c>
      <c r="F176" s="151">
        <v>75</v>
      </c>
      <c r="G176" s="151">
        <v>75</v>
      </c>
      <c r="H176" s="151">
        <v>65</v>
      </c>
      <c r="I176" s="151">
        <v>65</v>
      </c>
      <c r="J176" s="172">
        <v>0.9</v>
      </c>
      <c r="K176" s="154">
        <v>1</v>
      </c>
      <c r="L176" s="154">
        <v>1</v>
      </c>
      <c r="M176" s="154">
        <v>1</v>
      </c>
      <c r="N176" s="207">
        <v>1703</v>
      </c>
      <c r="O176" s="153">
        <v>1690</v>
      </c>
      <c r="P176" s="153">
        <v>75</v>
      </c>
      <c r="Q176" s="151">
        <v>75</v>
      </c>
      <c r="R176" s="151">
        <v>64</v>
      </c>
      <c r="S176" s="154">
        <v>0.99236641221374</v>
      </c>
      <c r="T176" s="154">
        <v>1</v>
      </c>
      <c r="U176" s="155">
        <v>1</v>
      </c>
      <c r="V176" s="155">
        <v>0.984615384615385</v>
      </c>
      <c r="W176" s="173">
        <v>0</v>
      </c>
      <c r="X176" s="158">
        <v>505</v>
      </c>
      <c r="Y176" s="208">
        <v>503</v>
      </c>
      <c r="Z176" s="208">
        <v>526</v>
      </c>
      <c r="AA176" s="208">
        <v>519</v>
      </c>
      <c r="AB176" s="209">
        <v>0.996039603960396</v>
      </c>
      <c r="AC176" s="155">
        <v>0.986692015209126</v>
      </c>
      <c r="AD176" s="173">
        <v>0.00934758875127051</v>
      </c>
    </row>
    <row r="177" spans="1:30">
      <c r="A177" s="175" t="s">
        <v>99</v>
      </c>
      <c r="B177" s="214" t="s">
        <v>1787</v>
      </c>
      <c r="C177" s="214" t="s">
        <v>163</v>
      </c>
      <c r="D177" s="153">
        <v>109</v>
      </c>
      <c r="E177" s="153">
        <v>108</v>
      </c>
      <c r="F177" s="151">
        <v>118</v>
      </c>
      <c r="G177" s="151">
        <v>117</v>
      </c>
      <c r="H177" s="151">
        <v>103</v>
      </c>
      <c r="I177" s="151">
        <v>103</v>
      </c>
      <c r="J177" s="172">
        <v>0.9</v>
      </c>
      <c r="K177" s="154">
        <v>0.990825688073395</v>
      </c>
      <c r="L177" s="154">
        <v>0.991525423728814</v>
      </c>
      <c r="M177" s="154">
        <v>1</v>
      </c>
      <c r="N177" s="207">
        <v>2540</v>
      </c>
      <c r="O177" s="153">
        <v>2460</v>
      </c>
      <c r="P177" s="153">
        <v>108</v>
      </c>
      <c r="Q177" s="151">
        <v>114</v>
      </c>
      <c r="R177" s="151">
        <v>102</v>
      </c>
      <c r="S177" s="154">
        <v>0.968503937007874</v>
      </c>
      <c r="T177" s="154">
        <v>0.990825688073395</v>
      </c>
      <c r="U177" s="155">
        <v>0.966101694915254</v>
      </c>
      <c r="V177" s="155">
        <v>0.990291262135922</v>
      </c>
      <c r="W177" s="173">
        <v>0.0247239931581403</v>
      </c>
      <c r="X177" s="158">
        <v>772</v>
      </c>
      <c r="Y177" s="208">
        <v>755</v>
      </c>
      <c r="Z177" s="208">
        <v>781</v>
      </c>
      <c r="AA177" s="208">
        <v>759</v>
      </c>
      <c r="AB177" s="209">
        <v>0.977979274611399</v>
      </c>
      <c r="AC177" s="155">
        <v>0.971830985915493</v>
      </c>
      <c r="AD177" s="173">
        <v>0.006148288695906</v>
      </c>
    </row>
    <row r="178" spans="1:30">
      <c r="A178" s="175" t="s">
        <v>99</v>
      </c>
      <c r="B178" s="214" t="s">
        <v>1787</v>
      </c>
      <c r="C178" s="214" t="s">
        <v>164</v>
      </c>
      <c r="D178" s="153">
        <v>100</v>
      </c>
      <c r="E178" s="153">
        <v>99</v>
      </c>
      <c r="F178" s="151">
        <v>98</v>
      </c>
      <c r="G178" s="151">
        <v>96</v>
      </c>
      <c r="H178" s="151">
        <v>90</v>
      </c>
      <c r="I178" s="151">
        <v>88</v>
      </c>
      <c r="J178" s="172">
        <v>0.9</v>
      </c>
      <c r="K178" s="154">
        <v>0.99</v>
      </c>
      <c r="L178" s="154">
        <v>0.979591836734694</v>
      </c>
      <c r="M178" s="154">
        <v>0.977777777777778</v>
      </c>
      <c r="N178" s="207">
        <v>2125</v>
      </c>
      <c r="O178" s="153">
        <v>2093</v>
      </c>
      <c r="P178" s="153">
        <v>99</v>
      </c>
      <c r="Q178" s="151">
        <v>96</v>
      </c>
      <c r="R178" s="151">
        <v>88</v>
      </c>
      <c r="S178" s="154">
        <v>0.984941176470588</v>
      </c>
      <c r="T178" s="154">
        <v>0.99</v>
      </c>
      <c r="U178" s="155">
        <v>0.979591836734694</v>
      </c>
      <c r="V178" s="155">
        <v>0.977777777777778</v>
      </c>
      <c r="W178" s="173">
        <v>0.0104081632653061</v>
      </c>
      <c r="X178" s="158">
        <v>659</v>
      </c>
      <c r="Y178" s="208">
        <v>650</v>
      </c>
      <c r="Z178" s="208">
        <v>648</v>
      </c>
      <c r="AA178" s="208">
        <v>631</v>
      </c>
      <c r="AB178" s="209">
        <v>0.986342943854325</v>
      </c>
      <c r="AC178" s="155">
        <v>0.973765432098765</v>
      </c>
      <c r="AD178" s="173">
        <v>0.0125775117555593</v>
      </c>
    </row>
    <row r="179" spans="1:30">
      <c r="A179" s="175" t="s">
        <v>99</v>
      </c>
      <c r="B179" s="214" t="s">
        <v>1787</v>
      </c>
      <c r="C179" s="214" t="s">
        <v>165</v>
      </c>
      <c r="D179" s="153">
        <v>91</v>
      </c>
      <c r="E179" s="153">
        <v>91</v>
      </c>
      <c r="F179" s="151">
        <v>82</v>
      </c>
      <c r="G179" s="151">
        <v>82</v>
      </c>
      <c r="H179" s="151">
        <v>78</v>
      </c>
      <c r="I179" s="151">
        <v>78</v>
      </c>
      <c r="J179" s="172">
        <v>0.9</v>
      </c>
      <c r="K179" s="154">
        <v>1</v>
      </c>
      <c r="L179" s="154">
        <v>1</v>
      </c>
      <c r="M179" s="154">
        <v>1</v>
      </c>
      <c r="N179" s="207">
        <v>1875</v>
      </c>
      <c r="O179" s="153">
        <v>1874</v>
      </c>
      <c r="P179" s="153">
        <v>91</v>
      </c>
      <c r="Q179" s="151">
        <v>82</v>
      </c>
      <c r="R179" s="151">
        <v>78</v>
      </c>
      <c r="S179" s="154">
        <v>0.999466666666667</v>
      </c>
      <c r="T179" s="154">
        <v>1</v>
      </c>
      <c r="U179" s="155">
        <v>1</v>
      </c>
      <c r="V179" s="155">
        <v>1</v>
      </c>
      <c r="W179" s="173">
        <v>0</v>
      </c>
      <c r="X179" s="158">
        <v>581</v>
      </c>
      <c r="Y179" s="208">
        <v>581</v>
      </c>
      <c r="Z179" s="208">
        <v>572</v>
      </c>
      <c r="AA179" s="208">
        <v>571</v>
      </c>
      <c r="AB179" s="209">
        <v>1</v>
      </c>
      <c r="AC179" s="155">
        <v>0.998251748251748</v>
      </c>
      <c r="AD179" s="173">
        <v>0.00174825174825177</v>
      </c>
    </row>
    <row r="180" spans="1:30">
      <c r="A180" s="175" t="s">
        <v>99</v>
      </c>
      <c r="B180" s="214" t="s">
        <v>1787</v>
      </c>
      <c r="C180" s="214" t="s">
        <v>166</v>
      </c>
      <c r="D180" s="153">
        <v>51</v>
      </c>
      <c r="E180" s="153">
        <v>51</v>
      </c>
      <c r="F180" s="151">
        <v>47</v>
      </c>
      <c r="G180" s="151">
        <v>47</v>
      </c>
      <c r="H180" s="151">
        <v>46</v>
      </c>
      <c r="I180" s="151">
        <v>46</v>
      </c>
      <c r="J180" s="172">
        <v>0.9</v>
      </c>
      <c r="K180" s="154">
        <v>1</v>
      </c>
      <c r="L180" s="154">
        <v>1</v>
      </c>
      <c r="M180" s="154">
        <v>1</v>
      </c>
      <c r="N180" s="207">
        <v>1120</v>
      </c>
      <c r="O180" s="153">
        <v>1120</v>
      </c>
      <c r="P180" s="153">
        <v>51</v>
      </c>
      <c r="Q180" s="151">
        <v>47</v>
      </c>
      <c r="R180" s="151">
        <v>46</v>
      </c>
      <c r="S180" s="154">
        <v>1</v>
      </c>
      <c r="T180" s="154">
        <v>1</v>
      </c>
      <c r="U180" s="155">
        <v>1</v>
      </c>
      <c r="V180" s="155">
        <v>1</v>
      </c>
      <c r="W180" s="173">
        <v>0</v>
      </c>
      <c r="X180" s="158">
        <v>343</v>
      </c>
      <c r="Y180" s="208">
        <v>343</v>
      </c>
      <c r="Z180" s="208">
        <v>336</v>
      </c>
      <c r="AA180" s="208">
        <v>336</v>
      </c>
      <c r="AB180" s="209">
        <v>1</v>
      </c>
      <c r="AC180" s="155">
        <v>1</v>
      </c>
      <c r="AD180" s="173">
        <v>0</v>
      </c>
    </row>
    <row r="181" spans="1:30">
      <c r="A181" s="175" t="s">
        <v>99</v>
      </c>
      <c r="B181" s="214" t="s">
        <v>1787</v>
      </c>
      <c r="C181" s="214" t="s">
        <v>167</v>
      </c>
      <c r="D181" s="153">
        <v>90</v>
      </c>
      <c r="E181" s="153">
        <v>90</v>
      </c>
      <c r="F181" s="151">
        <v>80</v>
      </c>
      <c r="G181" s="151">
        <v>80</v>
      </c>
      <c r="H181" s="151">
        <v>72</v>
      </c>
      <c r="I181" s="151">
        <v>72</v>
      </c>
      <c r="J181" s="172">
        <v>0.9</v>
      </c>
      <c r="K181" s="154">
        <v>1</v>
      </c>
      <c r="L181" s="154">
        <v>1</v>
      </c>
      <c r="M181" s="154">
        <v>1</v>
      </c>
      <c r="N181" s="207">
        <v>1838</v>
      </c>
      <c r="O181" s="153">
        <v>1789</v>
      </c>
      <c r="P181" s="153">
        <v>90</v>
      </c>
      <c r="Q181" s="151">
        <v>79</v>
      </c>
      <c r="R181" s="151">
        <v>70</v>
      </c>
      <c r="S181" s="154">
        <v>0.973340587595212</v>
      </c>
      <c r="T181" s="154">
        <v>1</v>
      </c>
      <c r="U181" s="155">
        <v>0.9875</v>
      </c>
      <c r="V181" s="155">
        <v>0.972222222222222</v>
      </c>
      <c r="W181" s="173">
        <v>0.0125</v>
      </c>
      <c r="X181" s="158">
        <v>563</v>
      </c>
      <c r="Y181" s="208">
        <v>556</v>
      </c>
      <c r="Z181" s="208">
        <v>567</v>
      </c>
      <c r="AA181" s="208">
        <v>551</v>
      </c>
      <c r="AB181" s="209">
        <v>0.987566607460036</v>
      </c>
      <c r="AC181" s="155">
        <v>0.971781305114638</v>
      </c>
      <c r="AD181" s="173">
        <v>0.0157853023453971</v>
      </c>
    </row>
    <row r="182" spans="1:30">
      <c r="A182" s="175" t="s">
        <v>99</v>
      </c>
      <c r="B182" s="214" t="s">
        <v>1787</v>
      </c>
      <c r="C182" s="214" t="s">
        <v>168</v>
      </c>
      <c r="D182" s="153">
        <v>115</v>
      </c>
      <c r="E182" s="153">
        <v>115</v>
      </c>
      <c r="F182" s="151">
        <v>108</v>
      </c>
      <c r="G182" s="151">
        <v>108</v>
      </c>
      <c r="H182" s="151">
        <v>96</v>
      </c>
      <c r="I182" s="151">
        <v>96</v>
      </c>
      <c r="J182" s="172">
        <v>0.9</v>
      </c>
      <c r="K182" s="154">
        <v>1</v>
      </c>
      <c r="L182" s="154">
        <v>1</v>
      </c>
      <c r="M182" s="154">
        <v>1</v>
      </c>
      <c r="N182" s="207">
        <v>2465</v>
      </c>
      <c r="O182" s="153">
        <v>2315</v>
      </c>
      <c r="P182" s="153">
        <v>114</v>
      </c>
      <c r="Q182" s="151">
        <v>100</v>
      </c>
      <c r="R182" s="151">
        <v>91</v>
      </c>
      <c r="S182" s="154">
        <v>0.939148073022312</v>
      </c>
      <c r="T182" s="154">
        <v>0.991304347826087</v>
      </c>
      <c r="U182" s="155">
        <v>0.925925925925926</v>
      </c>
      <c r="V182" s="155">
        <v>0.947916666666667</v>
      </c>
      <c r="W182" s="173">
        <v>0.0653784219001611</v>
      </c>
      <c r="X182" s="158">
        <v>739</v>
      </c>
      <c r="Y182" s="208">
        <v>701</v>
      </c>
      <c r="Z182" s="208">
        <v>751</v>
      </c>
      <c r="AA182" s="208">
        <v>705</v>
      </c>
      <c r="AB182" s="209">
        <v>0.948579161028417</v>
      </c>
      <c r="AC182" s="155">
        <v>0.938748335552597</v>
      </c>
      <c r="AD182" s="173">
        <v>0.00983082547582026</v>
      </c>
    </row>
    <row r="183" spans="1:30">
      <c r="A183" s="175" t="s">
        <v>99</v>
      </c>
      <c r="B183" s="214" t="s">
        <v>1787</v>
      </c>
      <c r="C183" s="214" t="s">
        <v>169</v>
      </c>
      <c r="D183" s="153">
        <v>91</v>
      </c>
      <c r="E183" s="153">
        <v>91</v>
      </c>
      <c r="F183" s="151">
        <v>87</v>
      </c>
      <c r="G183" s="151">
        <v>87</v>
      </c>
      <c r="H183" s="151">
        <v>79</v>
      </c>
      <c r="I183" s="151">
        <v>79</v>
      </c>
      <c r="J183" s="172">
        <v>0.9</v>
      </c>
      <c r="K183" s="154">
        <v>1</v>
      </c>
      <c r="L183" s="154">
        <v>1</v>
      </c>
      <c r="M183" s="154">
        <v>1</v>
      </c>
      <c r="N183" s="207">
        <v>1957</v>
      </c>
      <c r="O183" s="153">
        <v>1847</v>
      </c>
      <c r="P183" s="153">
        <v>89</v>
      </c>
      <c r="Q183" s="151">
        <v>82</v>
      </c>
      <c r="R183" s="151">
        <v>74</v>
      </c>
      <c r="S183" s="154">
        <v>0.943791517629024</v>
      </c>
      <c r="T183" s="154">
        <v>0.978021978021978</v>
      </c>
      <c r="U183" s="155">
        <v>0.942528735632184</v>
      </c>
      <c r="V183" s="155">
        <v>0.936708860759494</v>
      </c>
      <c r="W183" s="173">
        <v>0.0354932423897941</v>
      </c>
      <c r="X183" s="158">
        <v>589</v>
      </c>
      <c r="Y183" s="208">
        <v>558</v>
      </c>
      <c r="Z183" s="208">
        <v>581</v>
      </c>
      <c r="AA183" s="208">
        <v>549</v>
      </c>
      <c r="AB183" s="209">
        <v>0.947368421052632</v>
      </c>
      <c r="AC183" s="155">
        <v>0.944922547332186</v>
      </c>
      <c r="AD183" s="173">
        <v>0.00244587372044569</v>
      </c>
    </row>
    <row r="184" spans="1:30">
      <c r="A184" s="175" t="s">
        <v>99</v>
      </c>
      <c r="B184" s="214" t="s">
        <v>1787</v>
      </c>
      <c r="C184" s="214" t="s">
        <v>170</v>
      </c>
      <c r="D184" s="153">
        <v>83</v>
      </c>
      <c r="E184" s="153">
        <v>82</v>
      </c>
      <c r="F184" s="151">
        <v>81</v>
      </c>
      <c r="G184" s="151">
        <v>81</v>
      </c>
      <c r="H184" s="151">
        <v>74</v>
      </c>
      <c r="I184" s="151">
        <v>74</v>
      </c>
      <c r="J184" s="172">
        <v>0.9</v>
      </c>
      <c r="K184" s="154">
        <v>0.987951807228916</v>
      </c>
      <c r="L184" s="154">
        <v>1</v>
      </c>
      <c r="M184" s="154">
        <v>1</v>
      </c>
      <c r="N184" s="207">
        <v>1796</v>
      </c>
      <c r="O184" s="153">
        <v>1764</v>
      </c>
      <c r="P184" s="153">
        <v>81</v>
      </c>
      <c r="Q184" s="151">
        <v>81</v>
      </c>
      <c r="R184" s="151">
        <v>72</v>
      </c>
      <c r="S184" s="154">
        <v>0.982182628062361</v>
      </c>
      <c r="T184" s="154">
        <v>0.975903614457831</v>
      </c>
      <c r="U184" s="155">
        <v>1</v>
      </c>
      <c r="V184" s="155">
        <v>0.972972972972973</v>
      </c>
      <c r="W184" s="173">
        <v>-0.0240963855421686</v>
      </c>
      <c r="X184" s="158">
        <v>555</v>
      </c>
      <c r="Y184" s="208">
        <v>545</v>
      </c>
      <c r="Z184" s="208">
        <v>545</v>
      </c>
      <c r="AA184" s="208">
        <v>535</v>
      </c>
      <c r="AB184" s="209">
        <v>0.981981981981982</v>
      </c>
      <c r="AC184" s="155">
        <v>0.981651376146789</v>
      </c>
      <c r="AD184" s="173">
        <v>0.000330605835192954</v>
      </c>
    </row>
    <row r="185" spans="1:30">
      <c r="A185" s="175" t="s">
        <v>99</v>
      </c>
      <c r="B185" s="214" t="s">
        <v>1787</v>
      </c>
      <c r="C185" s="214" t="s">
        <v>171</v>
      </c>
      <c r="D185" s="153">
        <v>90</v>
      </c>
      <c r="E185" s="153">
        <v>90</v>
      </c>
      <c r="F185" s="151">
        <v>85</v>
      </c>
      <c r="G185" s="151">
        <v>85</v>
      </c>
      <c r="H185" s="151">
        <v>78</v>
      </c>
      <c r="I185" s="151">
        <v>77</v>
      </c>
      <c r="J185" s="172">
        <v>0.9</v>
      </c>
      <c r="K185" s="154">
        <v>1</v>
      </c>
      <c r="L185" s="154">
        <v>1</v>
      </c>
      <c r="M185" s="154">
        <v>0.987179487179487</v>
      </c>
      <c r="N185" s="207">
        <v>1860</v>
      </c>
      <c r="O185" s="153">
        <v>1745</v>
      </c>
      <c r="P185" s="153">
        <v>90</v>
      </c>
      <c r="Q185" s="151">
        <v>85</v>
      </c>
      <c r="R185" s="151">
        <v>77</v>
      </c>
      <c r="S185" s="154">
        <v>0.938172043010753</v>
      </c>
      <c r="T185" s="154">
        <v>1</v>
      </c>
      <c r="U185" s="155">
        <v>1</v>
      </c>
      <c r="V185" s="155">
        <v>0.987179487179487</v>
      </c>
      <c r="W185" s="173">
        <v>0</v>
      </c>
      <c r="X185" s="158">
        <v>569</v>
      </c>
      <c r="Y185" s="208">
        <v>566</v>
      </c>
      <c r="Z185" s="208">
        <v>577</v>
      </c>
      <c r="AA185" s="208">
        <v>555</v>
      </c>
      <c r="AB185" s="209">
        <v>0.994727592267135</v>
      </c>
      <c r="AC185" s="155">
        <v>0.961871750433276</v>
      </c>
      <c r="AD185" s="173">
        <v>0.0328558418338598</v>
      </c>
    </row>
    <row r="186" spans="1:30">
      <c r="A186" s="175" t="s">
        <v>99</v>
      </c>
      <c r="B186" s="214" t="s">
        <v>1787</v>
      </c>
      <c r="C186" s="214" t="s">
        <v>172</v>
      </c>
      <c r="D186" s="153">
        <v>24</v>
      </c>
      <c r="E186" s="153">
        <v>24</v>
      </c>
      <c r="F186" s="151">
        <v>21</v>
      </c>
      <c r="G186" s="151">
        <v>21</v>
      </c>
      <c r="H186" s="151">
        <v>19</v>
      </c>
      <c r="I186" s="151">
        <v>19</v>
      </c>
      <c r="J186" s="172">
        <v>0.9</v>
      </c>
      <c r="K186" s="154">
        <v>1</v>
      </c>
      <c r="L186" s="154">
        <v>1</v>
      </c>
      <c r="M186" s="154">
        <v>1</v>
      </c>
      <c r="N186" s="207">
        <v>487</v>
      </c>
      <c r="O186" s="153">
        <v>425</v>
      </c>
      <c r="P186" s="153">
        <v>20</v>
      </c>
      <c r="Q186" s="151">
        <v>19</v>
      </c>
      <c r="R186" s="151">
        <v>18</v>
      </c>
      <c r="S186" s="154">
        <v>0.872689938398357</v>
      </c>
      <c r="T186" s="154">
        <v>0.833333333333333</v>
      </c>
      <c r="U186" s="155">
        <v>0.904761904761905</v>
      </c>
      <c r="V186" s="155">
        <v>0.947368421052632</v>
      </c>
      <c r="W186" s="173">
        <v>-0.0714285714285714</v>
      </c>
      <c r="X186" s="158">
        <v>146</v>
      </c>
      <c r="Y186" s="208">
        <v>134</v>
      </c>
      <c r="Z186" s="208">
        <v>147</v>
      </c>
      <c r="AA186" s="208">
        <v>122</v>
      </c>
      <c r="AB186" s="209">
        <v>0.917808219178082</v>
      </c>
      <c r="AC186" s="155">
        <v>0.829931972789116</v>
      </c>
      <c r="AD186" s="173">
        <v>0.0878762463889665</v>
      </c>
    </row>
    <row r="187" spans="1:30">
      <c r="A187" s="175" t="s">
        <v>99</v>
      </c>
      <c r="B187" s="214" t="s">
        <v>1787</v>
      </c>
      <c r="C187" s="214" t="s">
        <v>173</v>
      </c>
      <c r="D187" s="153">
        <v>68</v>
      </c>
      <c r="E187" s="153">
        <v>68</v>
      </c>
      <c r="F187" s="151">
        <v>65</v>
      </c>
      <c r="G187" s="151">
        <v>65</v>
      </c>
      <c r="H187" s="151">
        <v>61</v>
      </c>
      <c r="I187" s="151">
        <v>61</v>
      </c>
      <c r="J187" s="172">
        <v>0.9</v>
      </c>
      <c r="K187" s="154">
        <v>1</v>
      </c>
      <c r="L187" s="154">
        <v>1</v>
      </c>
      <c r="M187" s="154">
        <v>1</v>
      </c>
      <c r="N187" s="207">
        <v>1444</v>
      </c>
      <c r="O187" s="153">
        <v>1436</v>
      </c>
      <c r="P187" s="153">
        <v>68</v>
      </c>
      <c r="Q187" s="151">
        <v>65</v>
      </c>
      <c r="R187" s="151">
        <v>61</v>
      </c>
      <c r="S187" s="154">
        <v>0.994459833795014</v>
      </c>
      <c r="T187" s="154">
        <v>1</v>
      </c>
      <c r="U187" s="155">
        <v>1</v>
      </c>
      <c r="V187" s="155">
        <v>1</v>
      </c>
      <c r="W187" s="173">
        <v>0</v>
      </c>
      <c r="X187" s="158">
        <v>441</v>
      </c>
      <c r="Y187" s="208">
        <v>440</v>
      </c>
      <c r="Z187" s="208">
        <v>430</v>
      </c>
      <c r="AA187" s="208">
        <v>425</v>
      </c>
      <c r="AB187" s="209">
        <v>0.997732426303855</v>
      </c>
      <c r="AC187" s="155">
        <v>0.988372093023256</v>
      </c>
      <c r="AD187" s="173">
        <v>0.00936033328059904</v>
      </c>
    </row>
    <row r="188" spans="1:30">
      <c r="A188" s="175" t="s">
        <v>99</v>
      </c>
      <c r="B188" s="214" t="s">
        <v>33</v>
      </c>
      <c r="C188" s="214" t="s">
        <v>174</v>
      </c>
      <c r="D188" s="153">
        <v>0</v>
      </c>
      <c r="E188" s="153">
        <v>0</v>
      </c>
      <c r="F188" s="151">
        <v>0</v>
      </c>
      <c r="G188" s="151">
        <v>0</v>
      </c>
      <c r="H188" s="151">
        <v>0</v>
      </c>
      <c r="I188" s="151">
        <v>0</v>
      </c>
      <c r="J188" s="172">
        <v>0.9</v>
      </c>
      <c r="K188" s="154">
        <v>0</v>
      </c>
      <c r="L188" s="154">
        <v>0</v>
      </c>
      <c r="M188" s="154">
        <v>0</v>
      </c>
      <c r="N188" s="207">
        <v>0</v>
      </c>
      <c r="O188" s="153">
        <v>0</v>
      </c>
      <c r="P188" s="153">
        <v>0</v>
      </c>
      <c r="Q188" s="151">
        <v>0</v>
      </c>
      <c r="R188" s="151">
        <v>0</v>
      </c>
      <c r="S188" s="154">
        <v>0</v>
      </c>
      <c r="T188" s="154">
        <v>0</v>
      </c>
      <c r="U188" s="155">
        <v>0</v>
      </c>
      <c r="V188" s="155">
        <v>0</v>
      </c>
      <c r="W188" s="173">
        <v>0</v>
      </c>
      <c r="X188" s="158">
        <v>0</v>
      </c>
      <c r="Y188" s="208">
        <v>0</v>
      </c>
      <c r="Z188" s="208">
        <v>0</v>
      </c>
      <c r="AA188" s="208">
        <v>0</v>
      </c>
      <c r="AB188" s="209">
        <v>0</v>
      </c>
      <c r="AC188" s="155">
        <v>0</v>
      </c>
      <c r="AD188" s="173">
        <v>0</v>
      </c>
    </row>
    <row r="189" spans="1:30">
      <c r="A189" s="175" t="s">
        <v>99</v>
      </c>
      <c r="B189" s="214" t="s">
        <v>1788</v>
      </c>
      <c r="C189" s="214" t="s">
        <v>175</v>
      </c>
      <c r="D189" s="153">
        <v>89</v>
      </c>
      <c r="E189" s="153">
        <v>89</v>
      </c>
      <c r="F189" s="151">
        <v>83</v>
      </c>
      <c r="G189" s="151">
        <v>83</v>
      </c>
      <c r="H189" s="151">
        <v>74</v>
      </c>
      <c r="I189" s="151">
        <v>74</v>
      </c>
      <c r="J189" s="172">
        <v>0.9</v>
      </c>
      <c r="K189" s="154">
        <v>1</v>
      </c>
      <c r="L189" s="154">
        <v>1</v>
      </c>
      <c r="M189" s="154">
        <v>1</v>
      </c>
      <c r="N189" s="207">
        <v>1911</v>
      </c>
      <c r="O189" s="153">
        <v>1859</v>
      </c>
      <c r="P189" s="153">
        <v>87</v>
      </c>
      <c r="Q189" s="151">
        <v>81</v>
      </c>
      <c r="R189" s="151">
        <v>73</v>
      </c>
      <c r="S189" s="154">
        <v>0.972789115646258</v>
      </c>
      <c r="T189" s="154">
        <v>0.97752808988764</v>
      </c>
      <c r="U189" s="155">
        <v>0.975903614457831</v>
      </c>
      <c r="V189" s="155">
        <v>0.986486486486487</v>
      </c>
      <c r="W189" s="173">
        <v>0.00162447542980904</v>
      </c>
      <c r="X189" s="158">
        <v>579</v>
      </c>
      <c r="Y189" s="208">
        <v>565</v>
      </c>
      <c r="Z189" s="208">
        <v>582</v>
      </c>
      <c r="AA189" s="208">
        <v>568</v>
      </c>
      <c r="AB189" s="209">
        <v>0.975820379965458</v>
      </c>
      <c r="AC189" s="155">
        <v>0.975945017182131</v>
      </c>
      <c r="AD189" s="173">
        <v>-0.000124637216672885</v>
      </c>
    </row>
    <row r="190" spans="1:30">
      <c r="A190" s="175" t="s">
        <v>99</v>
      </c>
      <c r="B190" s="214" t="s">
        <v>1788</v>
      </c>
      <c r="C190" s="214" t="s">
        <v>176</v>
      </c>
      <c r="D190" s="153">
        <v>128</v>
      </c>
      <c r="E190" s="153">
        <v>125</v>
      </c>
      <c r="F190" s="151">
        <v>124</v>
      </c>
      <c r="G190" s="151">
        <v>121</v>
      </c>
      <c r="H190" s="151">
        <v>111</v>
      </c>
      <c r="I190" s="151">
        <v>109</v>
      </c>
      <c r="J190" s="172">
        <v>0.9</v>
      </c>
      <c r="K190" s="154">
        <v>0.9765625</v>
      </c>
      <c r="L190" s="154">
        <v>0.975806451612903</v>
      </c>
      <c r="M190" s="154">
        <v>0.981981981981982</v>
      </c>
      <c r="N190" s="207">
        <v>2766</v>
      </c>
      <c r="O190" s="153">
        <v>2681</v>
      </c>
      <c r="P190" s="153">
        <v>125</v>
      </c>
      <c r="Q190" s="151">
        <v>120</v>
      </c>
      <c r="R190" s="151">
        <v>109</v>
      </c>
      <c r="S190" s="154">
        <v>0.969269703543022</v>
      </c>
      <c r="T190" s="154">
        <v>0.9765625</v>
      </c>
      <c r="U190" s="155">
        <v>0.967741935483871</v>
      </c>
      <c r="V190" s="155">
        <v>0.981981981981982</v>
      </c>
      <c r="W190" s="173">
        <v>0.008820564516129</v>
      </c>
      <c r="X190" s="158">
        <v>836</v>
      </c>
      <c r="Y190" s="208">
        <v>813</v>
      </c>
      <c r="Z190" s="208">
        <v>845</v>
      </c>
      <c r="AA190" s="208">
        <v>819</v>
      </c>
      <c r="AB190" s="209">
        <v>0.972488038277512</v>
      </c>
      <c r="AC190" s="155">
        <v>0.969230769230769</v>
      </c>
      <c r="AD190" s="173">
        <v>0.00325726904674273</v>
      </c>
    </row>
    <row r="191" spans="1:30">
      <c r="A191" s="175" t="s">
        <v>99</v>
      </c>
      <c r="B191" s="214" t="s">
        <v>1788</v>
      </c>
      <c r="C191" s="214" t="s">
        <v>177</v>
      </c>
      <c r="D191" s="153">
        <v>69</v>
      </c>
      <c r="E191" s="153">
        <v>67</v>
      </c>
      <c r="F191" s="151">
        <v>72</v>
      </c>
      <c r="G191" s="151">
        <v>70</v>
      </c>
      <c r="H191" s="151">
        <v>62</v>
      </c>
      <c r="I191" s="151">
        <v>60</v>
      </c>
      <c r="J191" s="172">
        <v>0.9</v>
      </c>
      <c r="K191" s="154">
        <v>0.971014492753623</v>
      </c>
      <c r="L191" s="154">
        <v>0.972222222222222</v>
      </c>
      <c r="M191" s="154">
        <v>0.967741935483871</v>
      </c>
      <c r="N191" s="207">
        <v>1565</v>
      </c>
      <c r="O191" s="153">
        <v>1507</v>
      </c>
      <c r="P191" s="153">
        <v>67</v>
      </c>
      <c r="Q191" s="151">
        <v>69</v>
      </c>
      <c r="R191" s="151">
        <v>60</v>
      </c>
      <c r="S191" s="154">
        <v>0.962939297124601</v>
      </c>
      <c r="T191" s="154">
        <v>0.971014492753623</v>
      </c>
      <c r="U191" s="155">
        <v>0.958333333333333</v>
      </c>
      <c r="V191" s="155">
        <v>0.967741935483871</v>
      </c>
      <c r="W191" s="173">
        <v>0.0126811594202898</v>
      </c>
      <c r="X191" s="158">
        <v>470</v>
      </c>
      <c r="Y191" s="208">
        <v>454</v>
      </c>
      <c r="Z191" s="208">
        <v>480</v>
      </c>
      <c r="AA191" s="208">
        <v>461</v>
      </c>
      <c r="AB191" s="209">
        <v>0.965957446808511</v>
      </c>
      <c r="AC191" s="155">
        <v>0.960416666666667</v>
      </c>
      <c r="AD191" s="173">
        <v>0.00554078014184389</v>
      </c>
    </row>
    <row r="192" spans="1:30">
      <c r="A192" s="175" t="s">
        <v>99</v>
      </c>
      <c r="B192" s="214" t="s">
        <v>1788</v>
      </c>
      <c r="C192" s="214" t="s">
        <v>178</v>
      </c>
      <c r="D192" s="153">
        <v>61</v>
      </c>
      <c r="E192" s="153">
        <v>61</v>
      </c>
      <c r="F192" s="151">
        <v>59</v>
      </c>
      <c r="G192" s="151">
        <v>59</v>
      </c>
      <c r="H192" s="151">
        <v>50</v>
      </c>
      <c r="I192" s="151">
        <v>50</v>
      </c>
      <c r="J192" s="172">
        <v>0.9</v>
      </c>
      <c r="K192" s="154">
        <v>1</v>
      </c>
      <c r="L192" s="154">
        <v>1</v>
      </c>
      <c r="M192" s="154">
        <v>1</v>
      </c>
      <c r="N192" s="207">
        <v>1267</v>
      </c>
      <c r="O192" s="153">
        <v>1229</v>
      </c>
      <c r="P192" s="153">
        <v>61</v>
      </c>
      <c r="Q192" s="151">
        <v>58</v>
      </c>
      <c r="R192" s="151">
        <v>48</v>
      </c>
      <c r="S192" s="154">
        <v>0.970007892659826</v>
      </c>
      <c r="T192" s="154">
        <v>1</v>
      </c>
      <c r="U192" s="155">
        <v>0.983050847457627</v>
      </c>
      <c r="V192" s="155">
        <v>0.96</v>
      </c>
      <c r="W192" s="173">
        <v>0.0169491525423728</v>
      </c>
      <c r="X192" s="158">
        <v>393</v>
      </c>
      <c r="Y192" s="208">
        <v>385</v>
      </c>
      <c r="Z192" s="208">
        <v>388</v>
      </c>
      <c r="AA192" s="208">
        <v>375</v>
      </c>
      <c r="AB192" s="209">
        <v>0.979643765903308</v>
      </c>
      <c r="AC192" s="155">
        <v>0.966494845360825</v>
      </c>
      <c r="AD192" s="173">
        <v>0.0131489205424832</v>
      </c>
    </row>
    <row r="193" spans="1:30">
      <c r="A193" s="175" t="s">
        <v>99</v>
      </c>
      <c r="B193" s="214" t="s">
        <v>1788</v>
      </c>
      <c r="C193" s="214" t="s">
        <v>179</v>
      </c>
      <c r="D193" s="153">
        <v>113</v>
      </c>
      <c r="E193" s="153">
        <v>111</v>
      </c>
      <c r="F193" s="151">
        <v>105</v>
      </c>
      <c r="G193" s="151">
        <v>105</v>
      </c>
      <c r="H193" s="151">
        <v>90</v>
      </c>
      <c r="I193" s="151">
        <v>90</v>
      </c>
      <c r="J193" s="172">
        <v>0.9</v>
      </c>
      <c r="K193" s="154">
        <v>0.982300884955752</v>
      </c>
      <c r="L193" s="154">
        <v>1</v>
      </c>
      <c r="M193" s="154">
        <v>1</v>
      </c>
      <c r="N193" s="207">
        <v>2433</v>
      </c>
      <c r="O193" s="153">
        <v>2303</v>
      </c>
      <c r="P193" s="153">
        <v>110</v>
      </c>
      <c r="Q193" s="151">
        <v>102</v>
      </c>
      <c r="R193" s="151">
        <v>87</v>
      </c>
      <c r="S193" s="154">
        <v>0.946568023016852</v>
      </c>
      <c r="T193" s="154">
        <v>0.973451327433628</v>
      </c>
      <c r="U193" s="155">
        <v>0.971428571428571</v>
      </c>
      <c r="V193" s="155">
        <v>0.966666666666667</v>
      </c>
      <c r="W193" s="173">
        <v>0.00202275600505686</v>
      </c>
      <c r="X193" s="158">
        <v>732</v>
      </c>
      <c r="Y193" s="208">
        <v>691</v>
      </c>
      <c r="Z193" s="208">
        <v>754</v>
      </c>
      <c r="AA193" s="208">
        <v>715</v>
      </c>
      <c r="AB193" s="209">
        <v>0.943989071038251</v>
      </c>
      <c r="AC193" s="155">
        <v>0.948275862068966</v>
      </c>
      <c r="AD193" s="173">
        <v>-0.00428679103071417</v>
      </c>
    </row>
    <row r="194" spans="1:30">
      <c r="A194" s="175" t="s">
        <v>99</v>
      </c>
      <c r="B194" s="214" t="s">
        <v>1788</v>
      </c>
      <c r="C194" s="214" t="s">
        <v>180</v>
      </c>
      <c r="D194" s="153">
        <v>0</v>
      </c>
      <c r="E194" s="153">
        <v>0</v>
      </c>
      <c r="F194" s="151">
        <v>0</v>
      </c>
      <c r="G194" s="151">
        <v>0</v>
      </c>
      <c r="H194" s="151">
        <v>0</v>
      </c>
      <c r="I194" s="151">
        <v>0</v>
      </c>
      <c r="J194" s="172">
        <v>0.9</v>
      </c>
      <c r="K194" s="154">
        <v>0</v>
      </c>
      <c r="L194" s="154">
        <v>0</v>
      </c>
      <c r="M194" s="154">
        <v>0</v>
      </c>
      <c r="N194" s="207">
        <v>1494</v>
      </c>
      <c r="O194" s="153">
        <v>1455</v>
      </c>
      <c r="P194" s="153">
        <v>0</v>
      </c>
      <c r="Q194" s="151">
        <v>0</v>
      </c>
      <c r="R194" s="151">
        <v>0</v>
      </c>
      <c r="S194" s="154">
        <v>0.973895582329317</v>
      </c>
      <c r="T194" s="154">
        <v>0</v>
      </c>
      <c r="U194" s="155">
        <v>0</v>
      </c>
      <c r="V194" s="155">
        <v>0</v>
      </c>
      <c r="W194" s="173">
        <v>0</v>
      </c>
      <c r="X194" s="158">
        <v>93</v>
      </c>
      <c r="Y194" s="208">
        <v>91</v>
      </c>
      <c r="Z194" s="208">
        <v>615</v>
      </c>
      <c r="AA194" s="208">
        <v>601</v>
      </c>
      <c r="AB194" s="209">
        <v>0.978494623655914</v>
      </c>
      <c r="AC194" s="155">
        <v>0.977235772357724</v>
      </c>
      <c r="AD194" s="173">
        <v>0.00125885129819037</v>
      </c>
    </row>
    <row r="195" spans="1:30">
      <c r="A195" s="175" t="s">
        <v>99</v>
      </c>
      <c r="B195" s="214" t="s">
        <v>1788</v>
      </c>
      <c r="C195" s="214" t="s">
        <v>181</v>
      </c>
      <c r="D195" s="153">
        <v>75</v>
      </c>
      <c r="E195" s="153">
        <v>74</v>
      </c>
      <c r="F195" s="151">
        <v>67</v>
      </c>
      <c r="G195" s="151">
        <v>67</v>
      </c>
      <c r="H195" s="151">
        <v>60</v>
      </c>
      <c r="I195" s="151">
        <v>58</v>
      </c>
      <c r="J195" s="172">
        <v>0.9</v>
      </c>
      <c r="K195" s="154">
        <v>0.986666666666667</v>
      </c>
      <c r="L195" s="154">
        <v>1</v>
      </c>
      <c r="M195" s="154">
        <v>0.966666666666667</v>
      </c>
      <c r="N195" s="207">
        <v>1555</v>
      </c>
      <c r="O195" s="153">
        <v>1511</v>
      </c>
      <c r="P195" s="153">
        <v>74</v>
      </c>
      <c r="Q195" s="151">
        <v>65</v>
      </c>
      <c r="R195" s="151">
        <v>56</v>
      </c>
      <c r="S195" s="154">
        <v>0.971704180064309</v>
      </c>
      <c r="T195" s="154">
        <v>0.986666666666667</v>
      </c>
      <c r="U195" s="155">
        <v>0.970149253731343</v>
      </c>
      <c r="V195" s="155">
        <v>0.933333333333333</v>
      </c>
      <c r="W195" s="173">
        <v>0.0165174129353234</v>
      </c>
      <c r="X195" s="158">
        <v>474</v>
      </c>
      <c r="Y195" s="208">
        <v>457</v>
      </c>
      <c r="Z195" s="208">
        <v>467</v>
      </c>
      <c r="AA195" s="208">
        <v>455</v>
      </c>
      <c r="AB195" s="209">
        <v>0.964135021097046</v>
      </c>
      <c r="AC195" s="155">
        <v>0.974304068522484</v>
      </c>
      <c r="AD195" s="173">
        <v>-0.0101690474254376</v>
      </c>
    </row>
    <row r="196" spans="1:30">
      <c r="A196" s="175" t="s">
        <v>99</v>
      </c>
      <c r="B196" s="214" t="s">
        <v>1788</v>
      </c>
      <c r="C196" s="214" t="s">
        <v>182</v>
      </c>
      <c r="D196" s="153">
        <v>37</v>
      </c>
      <c r="E196" s="153">
        <v>37</v>
      </c>
      <c r="F196" s="151">
        <v>33</v>
      </c>
      <c r="G196" s="151">
        <v>32</v>
      </c>
      <c r="H196" s="151">
        <v>31</v>
      </c>
      <c r="I196" s="151">
        <v>31</v>
      </c>
      <c r="J196" s="172">
        <v>0.9</v>
      </c>
      <c r="K196" s="154">
        <v>1</v>
      </c>
      <c r="L196" s="154">
        <v>0.96969696969697</v>
      </c>
      <c r="M196" s="154">
        <v>1</v>
      </c>
      <c r="N196" s="207">
        <v>789</v>
      </c>
      <c r="O196" s="153">
        <v>761</v>
      </c>
      <c r="P196" s="153">
        <v>34</v>
      </c>
      <c r="Q196" s="151">
        <v>32</v>
      </c>
      <c r="R196" s="151">
        <v>30</v>
      </c>
      <c r="S196" s="154">
        <v>0.964512040557668</v>
      </c>
      <c r="T196" s="154">
        <v>0.918918918918919</v>
      </c>
      <c r="U196" s="155">
        <v>0.96969696969697</v>
      </c>
      <c r="V196" s="155">
        <v>0.967741935483871</v>
      </c>
      <c r="W196" s="173">
        <v>-0.0507780507780508</v>
      </c>
      <c r="X196" s="158">
        <v>238</v>
      </c>
      <c r="Y196" s="208">
        <v>225</v>
      </c>
      <c r="Z196" s="208">
        <v>243</v>
      </c>
      <c r="AA196" s="208">
        <v>236</v>
      </c>
      <c r="AB196" s="209">
        <v>0.945378151260504</v>
      </c>
      <c r="AC196" s="155">
        <v>0.97119341563786</v>
      </c>
      <c r="AD196" s="173">
        <v>-0.0258152643773559</v>
      </c>
    </row>
    <row r="197" spans="1:30">
      <c r="A197" s="175" t="s">
        <v>99</v>
      </c>
      <c r="B197" s="214" t="s">
        <v>1788</v>
      </c>
      <c r="C197" s="214" t="s">
        <v>183</v>
      </c>
      <c r="D197" s="153">
        <v>106</v>
      </c>
      <c r="E197" s="153">
        <v>105</v>
      </c>
      <c r="F197" s="151">
        <v>106</v>
      </c>
      <c r="G197" s="151">
        <v>106</v>
      </c>
      <c r="H197" s="151">
        <v>103</v>
      </c>
      <c r="I197" s="151">
        <v>102</v>
      </c>
      <c r="J197" s="172">
        <v>0.9</v>
      </c>
      <c r="K197" s="154">
        <v>0.990566037735849</v>
      </c>
      <c r="L197" s="154">
        <v>1</v>
      </c>
      <c r="M197" s="154">
        <v>0.990291262135922</v>
      </c>
      <c r="N197" s="207">
        <v>2397</v>
      </c>
      <c r="O197" s="153">
        <v>2315</v>
      </c>
      <c r="P197" s="153">
        <v>99</v>
      </c>
      <c r="Q197" s="151">
        <v>103</v>
      </c>
      <c r="R197" s="151">
        <v>101</v>
      </c>
      <c r="S197" s="154">
        <v>0.965790571547768</v>
      </c>
      <c r="T197" s="154">
        <v>0.933962264150943</v>
      </c>
      <c r="U197" s="155">
        <v>0.971698113207547</v>
      </c>
      <c r="V197" s="155">
        <v>0.980582524271845</v>
      </c>
      <c r="W197" s="173">
        <v>-0.0377358490566038</v>
      </c>
      <c r="X197" s="158">
        <v>725</v>
      </c>
      <c r="Y197" s="208">
        <v>698</v>
      </c>
      <c r="Z197" s="208">
        <v>727</v>
      </c>
      <c r="AA197" s="208">
        <v>704</v>
      </c>
      <c r="AB197" s="209">
        <v>0.962758620689655</v>
      </c>
      <c r="AC197" s="155">
        <v>0.968363136176066</v>
      </c>
      <c r="AD197" s="173">
        <v>-0.00560451548641094</v>
      </c>
    </row>
    <row r="198" spans="1:30">
      <c r="A198" s="175" t="s">
        <v>99</v>
      </c>
      <c r="B198" s="214" t="s">
        <v>1788</v>
      </c>
      <c r="C198" s="214" t="s">
        <v>184</v>
      </c>
      <c r="D198" s="153">
        <v>60</v>
      </c>
      <c r="E198" s="153">
        <v>60</v>
      </c>
      <c r="F198" s="151">
        <v>58</v>
      </c>
      <c r="G198" s="151">
        <v>58</v>
      </c>
      <c r="H198" s="151">
        <v>51</v>
      </c>
      <c r="I198" s="151">
        <v>50</v>
      </c>
      <c r="J198" s="172">
        <v>0.9</v>
      </c>
      <c r="K198" s="154">
        <v>1</v>
      </c>
      <c r="L198" s="154">
        <v>1</v>
      </c>
      <c r="M198" s="154">
        <v>0.980392156862745</v>
      </c>
      <c r="N198" s="207">
        <v>1291</v>
      </c>
      <c r="O198" s="153">
        <v>1210</v>
      </c>
      <c r="P198" s="153">
        <v>55</v>
      </c>
      <c r="Q198" s="151">
        <v>58</v>
      </c>
      <c r="R198" s="151">
        <v>46</v>
      </c>
      <c r="S198" s="154">
        <v>0.93725793958172</v>
      </c>
      <c r="T198" s="154">
        <v>0.916666666666667</v>
      </c>
      <c r="U198" s="155">
        <v>1</v>
      </c>
      <c r="V198" s="155">
        <v>0.901960784313726</v>
      </c>
      <c r="W198" s="173">
        <v>-0.0833333333333334</v>
      </c>
      <c r="X198" s="158">
        <v>389</v>
      </c>
      <c r="Y198" s="208">
        <v>369</v>
      </c>
      <c r="Z198" s="208">
        <v>386</v>
      </c>
      <c r="AA198" s="208">
        <v>365</v>
      </c>
      <c r="AB198" s="209">
        <v>0.948586118251928</v>
      </c>
      <c r="AC198" s="155">
        <v>0.94559585492228</v>
      </c>
      <c r="AD198" s="173">
        <v>0.00299026332964825</v>
      </c>
    </row>
    <row r="199" spans="1:30">
      <c r="A199" s="175" t="s">
        <v>99</v>
      </c>
      <c r="B199" s="214" t="s">
        <v>1788</v>
      </c>
      <c r="C199" s="214" t="s">
        <v>185</v>
      </c>
      <c r="D199" s="153">
        <v>50</v>
      </c>
      <c r="E199" s="153">
        <v>50</v>
      </c>
      <c r="F199" s="151">
        <v>45</v>
      </c>
      <c r="G199" s="151">
        <v>45</v>
      </c>
      <c r="H199" s="151">
        <v>38</v>
      </c>
      <c r="I199" s="151">
        <v>38</v>
      </c>
      <c r="J199" s="172">
        <v>0.9</v>
      </c>
      <c r="K199" s="154">
        <v>1</v>
      </c>
      <c r="L199" s="154">
        <v>1</v>
      </c>
      <c r="M199" s="154">
        <v>1</v>
      </c>
      <c r="N199" s="207">
        <v>1081</v>
      </c>
      <c r="O199" s="153">
        <v>1040</v>
      </c>
      <c r="P199" s="153">
        <v>49</v>
      </c>
      <c r="Q199" s="151">
        <v>43</v>
      </c>
      <c r="R199" s="151">
        <v>38</v>
      </c>
      <c r="S199" s="154">
        <v>0.962072155411656</v>
      </c>
      <c r="T199" s="154">
        <v>0.98</v>
      </c>
      <c r="U199" s="155">
        <v>0.955555555555556</v>
      </c>
      <c r="V199" s="155">
        <v>1</v>
      </c>
      <c r="W199" s="173">
        <v>0.0244444444444444</v>
      </c>
      <c r="X199" s="158">
        <v>330</v>
      </c>
      <c r="Y199" s="208">
        <v>315</v>
      </c>
      <c r="Z199" s="208">
        <v>335</v>
      </c>
      <c r="AA199" s="208">
        <v>322</v>
      </c>
      <c r="AB199" s="209">
        <v>0.954545454545455</v>
      </c>
      <c r="AC199" s="155">
        <v>0.961194029850746</v>
      </c>
      <c r="AD199" s="173">
        <v>-0.00664857530529173</v>
      </c>
    </row>
    <row r="200" spans="1:30">
      <c r="A200" s="175" t="s">
        <v>99</v>
      </c>
      <c r="B200" s="214" t="s">
        <v>1788</v>
      </c>
      <c r="C200" s="214" t="s">
        <v>186</v>
      </c>
      <c r="D200" s="153">
        <v>47</v>
      </c>
      <c r="E200" s="153">
        <v>47</v>
      </c>
      <c r="F200" s="151">
        <v>48</v>
      </c>
      <c r="G200" s="151">
        <v>48</v>
      </c>
      <c r="H200" s="151">
        <v>44</v>
      </c>
      <c r="I200" s="151">
        <v>44</v>
      </c>
      <c r="J200" s="172">
        <v>0.9</v>
      </c>
      <c r="K200" s="154">
        <v>1</v>
      </c>
      <c r="L200" s="154">
        <v>1</v>
      </c>
      <c r="M200" s="154">
        <v>1</v>
      </c>
      <c r="N200" s="207">
        <v>1098</v>
      </c>
      <c r="O200" s="153">
        <v>1083</v>
      </c>
      <c r="P200" s="153">
        <v>47</v>
      </c>
      <c r="Q200" s="151">
        <v>48</v>
      </c>
      <c r="R200" s="151">
        <v>44</v>
      </c>
      <c r="S200" s="154">
        <v>0.986338797814208</v>
      </c>
      <c r="T200" s="154">
        <v>1</v>
      </c>
      <c r="U200" s="155">
        <v>1</v>
      </c>
      <c r="V200" s="155">
        <v>1</v>
      </c>
      <c r="W200" s="173">
        <v>0</v>
      </c>
      <c r="X200" s="158">
        <v>323</v>
      </c>
      <c r="Y200" s="208">
        <v>322</v>
      </c>
      <c r="Z200" s="208">
        <v>333</v>
      </c>
      <c r="AA200" s="208">
        <v>330</v>
      </c>
      <c r="AB200" s="209">
        <v>0.996904024767802</v>
      </c>
      <c r="AC200" s="155">
        <v>0.990990990990991</v>
      </c>
      <c r="AD200" s="173">
        <v>0.00591303377681085</v>
      </c>
    </row>
    <row r="201" spans="1:30">
      <c r="A201" s="175" t="s">
        <v>99</v>
      </c>
      <c r="B201" s="214" t="s">
        <v>1788</v>
      </c>
      <c r="C201" s="214" t="s">
        <v>187</v>
      </c>
      <c r="D201" s="153">
        <v>113</v>
      </c>
      <c r="E201" s="153">
        <v>111</v>
      </c>
      <c r="F201" s="151">
        <v>103</v>
      </c>
      <c r="G201" s="151">
        <v>101</v>
      </c>
      <c r="H201" s="151">
        <v>85</v>
      </c>
      <c r="I201" s="151">
        <v>85</v>
      </c>
      <c r="J201" s="172">
        <v>0.9</v>
      </c>
      <c r="K201" s="154">
        <v>0.982300884955752</v>
      </c>
      <c r="L201" s="154">
        <v>0.980582524271845</v>
      </c>
      <c r="M201" s="154">
        <v>1</v>
      </c>
      <c r="N201" s="207">
        <v>2341</v>
      </c>
      <c r="O201" s="153">
        <v>2267</v>
      </c>
      <c r="P201" s="153">
        <v>109</v>
      </c>
      <c r="Q201" s="151">
        <v>97</v>
      </c>
      <c r="R201" s="151">
        <v>83</v>
      </c>
      <c r="S201" s="154">
        <v>0.968389577103802</v>
      </c>
      <c r="T201" s="154">
        <v>0.964601769911504</v>
      </c>
      <c r="U201" s="155">
        <v>0.941747572815534</v>
      </c>
      <c r="V201" s="155">
        <v>0.976470588235294</v>
      </c>
      <c r="W201" s="173">
        <v>0.0228541970959704</v>
      </c>
      <c r="X201" s="158">
        <v>722</v>
      </c>
      <c r="Y201" s="208">
        <v>700</v>
      </c>
      <c r="Z201" s="208">
        <v>709</v>
      </c>
      <c r="AA201" s="208">
        <v>685</v>
      </c>
      <c r="AB201" s="209">
        <v>0.969529085872576</v>
      </c>
      <c r="AC201" s="155">
        <v>0.966149506346968</v>
      </c>
      <c r="AD201" s="173">
        <v>0.00337957952560852</v>
      </c>
    </row>
    <row r="202" spans="1:30">
      <c r="A202" s="175" t="s">
        <v>99</v>
      </c>
      <c r="B202" s="214" t="s">
        <v>1788</v>
      </c>
      <c r="C202" s="214" t="s">
        <v>188</v>
      </c>
      <c r="D202" s="153">
        <v>54</v>
      </c>
      <c r="E202" s="153">
        <v>54</v>
      </c>
      <c r="F202" s="151">
        <v>49</v>
      </c>
      <c r="G202" s="151">
        <v>49</v>
      </c>
      <c r="H202" s="151">
        <v>42</v>
      </c>
      <c r="I202" s="151">
        <v>42</v>
      </c>
      <c r="J202" s="172">
        <v>0.9</v>
      </c>
      <c r="K202" s="154">
        <v>1</v>
      </c>
      <c r="L202" s="154">
        <v>1</v>
      </c>
      <c r="M202" s="154">
        <v>1</v>
      </c>
      <c r="N202" s="207">
        <v>1123</v>
      </c>
      <c r="O202" s="153">
        <v>1083</v>
      </c>
      <c r="P202" s="153">
        <v>53</v>
      </c>
      <c r="Q202" s="151">
        <v>48</v>
      </c>
      <c r="R202" s="151">
        <v>40</v>
      </c>
      <c r="S202" s="154">
        <v>0.964381121994657</v>
      </c>
      <c r="T202" s="154">
        <v>0.981481481481482</v>
      </c>
      <c r="U202" s="155">
        <v>0.979591836734694</v>
      </c>
      <c r="V202" s="155">
        <v>0.952380952380952</v>
      </c>
      <c r="W202" s="173">
        <v>0.00188964474678766</v>
      </c>
      <c r="X202" s="158">
        <v>331</v>
      </c>
      <c r="Y202" s="208">
        <v>315</v>
      </c>
      <c r="Z202" s="208">
        <v>345</v>
      </c>
      <c r="AA202" s="208">
        <v>330</v>
      </c>
      <c r="AB202" s="209">
        <v>0.95166163141994</v>
      </c>
      <c r="AC202" s="155">
        <v>0.956521739130435</v>
      </c>
      <c r="AD202" s="173">
        <v>-0.00486010771049528</v>
      </c>
    </row>
    <row r="203" spans="1:30">
      <c r="A203" s="175" t="s">
        <v>99</v>
      </c>
      <c r="B203" s="214" t="s">
        <v>1788</v>
      </c>
      <c r="C203" s="214" t="s">
        <v>189</v>
      </c>
      <c r="D203" s="153">
        <v>56</v>
      </c>
      <c r="E203" s="153">
        <v>56</v>
      </c>
      <c r="F203" s="151">
        <v>56</v>
      </c>
      <c r="G203" s="151">
        <v>56</v>
      </c>
      <c r="H203" s="151">
        <v>46</v>
      </c>
      <c r="I203" s="151">
        <v>46</v>
      </c>
      <c r="J203" s="172">
        <v>0.9</v>
      </c>
      <c r="K203" s="154">
        <v>1</v>
      </c>
      <c r="L203" s="154">
        <v>1</v>
      </c>
      <c r="M203" s="154">
        <v>1</v>
      </c>
      <c r="N203" s="207">
        <v>1227</v>
      </c>
      <c r="O203" s="153">
        <v>1207</v>
      </c>
      <c r="P203" s="153">
        <v>53</v>
      </c>
      <c r="Q203" s="151">
        <v>54</v>
      </c>
      <c r="R203" s="151">
        <v>45</v>
      </c>
      <c r="S203" s="154">
        <v>0.983700081499593</v>
      </c>
      <c r="T203" s="154">
        <v>0.946428571428571</v>
      </c>
      <c r="U203" s="155">
        <v>0.964285714285714</v>
      </c>
      <c r="V203" s="155">
        <v>0.978260869565217</v>
      </c>
      <c r="W203" s="173">
        <v>-0.0178571428571429</v>
      </c>
      <c r="X203" s="158">
        <v>372</v>
      </c>
      <c r="Y203" s="208">
        <v>362</v>
      </c>
      <c r="Z203" s="208">
        <v>373</v>
      </c>
      <c r="AA203" s="208">
        <v>366</v>
      </c>
      <c r="AB203" s="209">
        <v>0.973118279569892</v>
      </c>
      <c r="AC203" s="155">
        <v>0.981233243967828</v>
      </c>
      <c r="AD203" s="173">
        <v>-0.00811496439793591</v>
      </c>
    </row>
    <row r="204" spans="1:30">
      <c r="A204" s="175" t="s">
        <v>99</v>
      </c>
      <c r="B204" s="214" t="s">
        <v>1788</v>
      </c>
      <c r="C204" s="214" t="s">
        <v>190</v>
      </c>
      <c r="D204" s="153">
        <v>45</v>
      </c>
      <c r="E204" s="153">
        <v>44</v>
      </c>
      <c r="F204" s="151">
        <v>46</v>
      </c>
      <c r="G204" s="151">
        <v>45</v>
      </c>
      <c r="H204" s="151">
        <v>41</v>
      </c>
      <c r="I204" s="151">
        <v>41</v>
      </c>
      <c r="J204" s="172">
        <v>0.9</v>
      </c>
      <c r="K204" s="154">
        <v>0.977777777777778</v>
      </c>
      <c r="L204" s="154">
        <v>0.978260869565217</v>
      </c>
      <c r="M204" s="154">
        <v>1</v>
      </c>
      <c r="N204" s="207">
        <v>974</v>
      </c>
      <c r="O204" s="153">
        <v>925</v>
      </c>
      <c r="P204" s="153">
        <v>44</v>
      </c>
      <c r="Q204" s="151">
        <v>43</v>
      </c>
      <c r="R204" s="151">
        <v>39</v>
      </c>
      <c r="S204" s="154">
        <v>0.949691991786448</v>
      </c>
      <c r="T204" s="154">
        <v>0.977777777777778</v>
      </c>
      <c r="U204" s="155">
        <v>0.934782608695652</v>
      </c>
      <c r="V204" s="155">
        <v>0.951219512195122</v>
      </c>
      <c r="W204" s="173">
        <v>0.0429951690821255</v>
      </c>
      <c r="X204" s="158">
        <v>298</v>
      </c>
      <c r="Y204" s="208">
        <v>284</v>
      </c>
      <c r="Z204" s="208">
        <v>293</v>
      </c>
      <c r="AA204" s="208">
        <v>276</v>
      </c>
      <c r="AB204" s="209">
        <v>0.953020134228188</v>
      </c>
      <c r="AC204" s="155">
        <v>0.9419795221843</v>
      </c>
      <c r="AD204" s="173">
        <v>0.0110406120438875</v>
      </c>
    </row>
    <row r="205" spans="1:30">
      <c r="A205" s="175" t="s">
        <v>99</v>
      </c>
      <c r="B205" s="214" t="s">
        <v>1789</v>
      </c>
      <c r="C205" s="214" t="s">
        <v>191</v>
      </c>
      <c r="D205" s="153">
        <v>73</v>
      </c>
      <c r="E205" s="153">
        <v>73</v>
      </c>
      <c r="F205" s="151">
        <v>67</v>
      </c>
      <c r="G205" s="151">
        <v>67</v>
      </c>
      <c r="H205" s="151">
        <v>61</v>
      </c>
      <c r="I205" s="151">
        <v>61</v>
      </c>
      <c r="J205" s="172">
        <v>0.9</v>
      </c>
      <c r="K205" s="154">
        <v>1</v>
      </c>
      <c r="L205" s="154">
        <v>1</v>
      </c>
      <c r="M205" s="154">
        <v>1</v>
      </c>
      <c r="N205" s="207">
        <v>1575</v>
      </c>
      <c r="O205" s="153">
        <v>1529</v>
      </c>
      <c r="P205" s="153">
        <v>71</v>
      </c>
      <c r="Q205" s="151">
        <v>66</v>
      </c>
      <c r="R205" s="151">
        <v>59</v>
      </c>
      <c r="S205" s="154">
        <v>0.970793650793651</v>
      </c>
      <c r="T205" s="154">
        <v>0.972602739726027</v>
      </c>
      <c r="U205" s="155">
        <v>0.985074626865672</v>
      </c>
      <c r="V205" s="155">
        <v>0.967213114754098</v>
      </c>
      <c r="W205" s="173">
        <v>-0.0124718871396442</v>
      </c>
      <c r="X205" s="158">
        <v>468</v>
      </c>
      <c r="Y205" s="208">
        <v>458</v>
      </c>
      <c r="Z205" s="208">
        <v>478</v>
      </c>
      <c r="AA205" s="208">
        <v>457</v>
      </c>
      <c r="AB205" s="209">
        <v>0.978632478632479</v>
      </c>
      <c r="AC205" s="155">
        <v>0.956066945606695</v>
      </c>
      <c r="AD205" s="173">
        <v>0.022565533025784</v>
      </c>
    </row>
    <row r="206" spans="1:30">
      <c r="A206" s="175" t="s">
        <v>99</v>
      </c>
      <c r="B206" s="214" t="s">
        <v>1789</v>
      </c>
      <c r="C206" s="214" t="s">
        <v>192</v>
      </c>
      <c r="D206" s="153">
        <v>88</v>
      </c>
      <c r="E206" s="153">
        <v>88</v>
      </c>
      <c r="F206" s="151">
        <v>74</v>
      </c>
      <c r="G206" s="151">
        <v>74</v>
      </c>
      <c r="H206" s="151">
        <v>69</v>
      </c>
      <c r="I206" s="151">
        <v>69</v>
      </c>
      <c r="J206" s="172">
        <v>0.9</v>
      </c>
      <c r="K206" s="154">
        <v>1</v>
      </c>
      <c r="L206" s="154">
        <v>1</v>
      </c>
      <c r="M206" s="154">
        <v>1</v>
      </c>
      <c r="N206" s="207">
        <v>1837</v>
      </c>
      <c r="O206" s="153">
        <v>1765</v>
      </c>
      <c r="P206" s="153">
        <v>82</v>
      </c>
      <c r="Q206" s="151">
        <v>70</v>
      </c>
      <c r="R206" s="151">
        <v>68</v>
      </c>
      <c r="S206" s="154">
        <v>0.960805661404464</v>
      </c>
      <c r="T206" s="154">
        <v>0.931818181818182</v>
      </c>
      <c r="U206" s="155">
        <v>0.945945945945946</v>
      </c>
      <c r="V206" s="155">
        <v>0.985507246376812</v>
      </c>
      <c r="W206" s="173">
        <v>-0.0141277641277642</v>
      </c>
      <c r="X206" s="158">
        <v>568</v>
      </c>
      <c r="Y206" s="208">
        <v>548</v>
      </c>
      <c r="Z206" s="208">
        <v>546</v>
      </c>
      <c r="AA206" s="208">
        <v>511</v>
      </c>
      <c r="AB206" s="209">
        <v>0.964788732394366</v>
      </c>
      <c r="AC206" s="155">
        <v>0.935897435897436</v>
      </c>
      <c r="AD206" s="173">
        <v>0.0288912964969303</v>
      </c>
    </row>
    <row r="207" spans="1:30">
      <c r="A207" s="175" t="s">
        <v>99</v>
      </c>
      <c r="B207" s="214" t="s">
        <v>1789</v>
      </c>
      <c r="C207" s="214" t="s">
        <v>193</v>
      </c>
      <c r="D207" s="153">
        <v>81</v>
      </c>
      <c r="E207" s="153">
        <v>81</v>
      </c>
      <c r="F207" s="151">
        <v>74</v>
      </c>
      <c r="G207" s="151">
        <v>74</v>
      </c>
      <c r="H207" s="151">
        <v>65</v>
      </c>
      <c r="I207" s="151">
        <v>64</v>
      </c>
      <c r="J207" s="172">
        <v>0.9</v>
      </c>
      <c r="K207" s="154">
        <v>1</v>
      </c>
      <c r="L207" s="154">
        <v>1</v>
      </c>
      <c r="M207" s="154">
        <v>0.984615384615385</v>
      </c>
      <c r="N207" s="207">
        <v>1651</v>
      </c>
      <c r="O207" s="153">
        <v>1539</v>
      </c>
      <c r="P207" s="153">
        <v>75</v>
      </c>
      <c r="Q207" s="151">
        <v>68</v>
      </c>
      <c r="R207" s="151">
        <v>56</v>
      </c>
      <c r="S207" s="154">
        <v>0.932162325863113</v>
      </c>
      <c r="T207" s="154">
        <v>0.925925925925926</v>
      </c>
      <c r="U207" s="155">
        <v>0.918918918918919</v>
      </c>
      <c r="V207" s="155">
        <v>0.861538461538462</v>
      </c>
      <c r="W207" s="173">
        <v>0.00700700700700696</v>
      </c>
      <c r="X207" s="158">
        <v>501</v>
      </c>
      <c r="Y207" s="208">
        <v>457</v>
      </c>
      <c r="Z207" s="208">
        <v>499</v>
      </c>
      <c r="AA207" s="208">
        <v>468</v>
      </c>
      <c r="AB207" s="209">
        <v>0.912175648702595</v>
      </c>
      <c r="AC207" s="155">
        <v>0.937875751503006</v>
      </c>
      <c r="AD207" s="173">
        <v>-0.0257001028004112</v>
      </c>
    </row>
    <row r="208" spans="1:30">
      <c r="A208" s="175" t="s">
        <v>99</v>
      </c>
      <c r="B208" s="214" t="s">
        <v>1789</v>
      </c>
      <c r="C208" s="214" t="s">
        <v>194</v>
      </c>
      <c r="D208" s="153">
        <v>54</v>
      </c>
      <c r="E208" s="153">
        <v>53</v>
      </c>
      <c r="F208" s="151">
        <v>49</v>
      </c>
      <c r="G208" s="151">
        <v>48</v>
      </c>
      <c r="H208" s="151">
        <v>44</v>
      </c>
      <c r="I208" s="151">
        <v>44</v>
      </c>
      <c r="J208" s="172">
        <v>0.9</v>
      </c>
      <c r="K208" s="154">
        <v>0.981481481481482</v>
      </c>
      <c r="L208" s="154">
        <v>0.979591836734694</v>
      </c>
      <c r="M208" s="154">
        <v>1</v>
      </c>
      <c r="N208" s="207">
        <v>1170</v>
      </c>
      <c r="O208" s="153">
        <v>1144</v>
      </c>
      <c r="P208" s="153">
        <v>52</v>
      </c>
      <c r="Q208" s="151">
        <v>47</v>
      </c>
      <c r="R208" s="151">
        <v>41</v>
      </c>
      <c r="S208" s="154">
        <v>0.977777777777778</v>
      </c>
      <c r="T208" s="154">
        <v>0.962962962962963</v>
      </c>
      <c r="U208" s="155">
        <v>0.959183673469388</v>
      </c>
      <c r="V208" s="155">
        <v>0.931818181818182</v>
      </c>
      <c r="W208" s="173">
        <v>0.0037792894935752</v>
      </c>
      <c r="X208" s="158">
        <v>338</v>
      </c>
      <c r="Y208" s="208">
        <v>327</v>
      </c>
      <c r="Z208" s="208">
        <v>360</v>
      </c>
      <c r="AA208" s="208">
        <v>353</v>
      </c>
      <c r="AB208" s="209">
        <v>0.967455621301775</v>
      </c>
      <c r="AC208" s="155">
        <v>0.980555555555556</v>
      </c>
      <c r="AD208" s="173">
        <v>-0.0130999342537804</v>
      </c>
    </row>
    <row r="209" spans="1:30">
      <c r="A209" s="175" t="s">
        <v>99</v>
      </c>
      <c r="B209" s="214" t="s">
        <v>1789</v>
      </c>
      <c r="C209" s="214" t="s">
        <v>195</v>
      </c>
      <c r="D209" s="153">
        <v>75</v>
      </c>
      <c r="E209" s="153">
        <v>75</v>
      </c>
      <c r="F209" s="151">
        <v>72</v>
      </c>
      <c r="G209" s="151">
        <v>72</v>
      </c>
      <c r="H209" s="151">
        <v>62</v>
      </c>
      <c r="I209" s="151">
        <v>62</v>
      </c>
      <c r="J209" s="172">
        <v>0.9</v>
      </c>
      <c r="K209" s="154">
        <v>1</v>
      </c>
      <c r="L209" s="154">
        <v>1</v>
      </c>
      <c r="M209" s="154">
        <v>1</v>
      </c>
      <c r="N209" s="207">
        <v>1673</v>
      </c>
      <c r="O209" s="153">
        <v>1560</v>
      </c>
      <c r="P209" s="153">
        <v>68</v>
      </c>
      <c r="Q209" s="151">
        <v>70</v>
      </c>
      <c r="R209" s="151">
        <v>58</v>
      </c>
      <c r="S209" s="154">
        <v>0.932456664674238</v>
      </c>
      <c r="T209" s="154">
        <v>0.906666666666667</v>
      </c>
      <c r="U209" s="155">
        <v>0.972222222222222</v>
      </c>
      <c r="V209" s="155">
        <v>0.935483870967742</v>
      </c>
      <c r="W209" s="173">
        <v>-0.0655555555555556</v>
      </c>
      <c r="X209" s="158">
        <v>503</v>
      </c>
      <c r="Y209" s="208">
        <v>473</v>
      </c>
      <c r="Z209" s="208">
        <v>505</v>
      </c>
      <c r="AA209" s="208">
        <v>464</v>
      </c>
      <c r="AB209" s="209">
        <v>0.940357852882704</v>
      </c>
      <c r="AC209" s="155">
        <v>0.918811881188119</v>
      </c>
      <c r="AD209" s="173">
        <v>0.0215459716945849</v>
      </c>
    </row>
    <row r="210" spans="1:30">
      <c r="A210" s="175" t="s">
        <v>99</v>
      </c>
      <c r="B210" s="214" t="s">
        <v>1789</v>
      </c>
      <c r="C210" s="214" t="s">
        <v>196</v>
      </c>
      <c r="D210" s="153">
        <v>72</v>
      </c>
      <c r="E210" s="153">
        <v>71</v>
      </c>
      <c r="F210" s="151">
        <v>73</v>
      </c>
      <c r="G210" s="151">
        <v>67</v>
      </c>
      <c r="H210" s="151">
        <v>66</v>
      </c>
      <c r="I210" s="151">
        <v>63</v>
      </c>
      <c r="J210" s="172">
        <v>0.9</v>
      </c>
      <c r="K210" s="154">
        <v>0.986111111111111</v>
      </c>
      <c r="L210" s="154">
        <v>0.917808219178082</v>
      </c>
      <c r="M210" s="154">
        <v>0.954545454545455</v>
      </c>
      <c r="N210" s="207">
        <v>1596</v>
      </c>
      <c r="O210" s="153">
        <v>1477</v>
      </c>
      <c r="P210" s="153">
        <v>71</v>
      </c>
      <c r="Q210" s="151">
        <v>62</v>
      </c>
      <c r="R210" s="151">
        <v>59</v>
      </c>
      <c r="S210" s="154">
        <v>0.925438596491228</v>
      </c>
      <c r="T210" s="154">
        <v>0.986111111111111</v>
      </c>
      <c r="U210" s="155">
        <v>0.849315068493151</v>
      </c>
      <c r="V210" s="155">
        <v>0.893939393939394</v>
      </c>
      <c r="W210" s="173">
        <v>0.136796042617961</v>
      </c>
      <c r="X210" s="158">
        <v>487</v>
      </c>
      <c r="Y210" s="208">
        <v>450</v>
      </c>
      <c r="Z210" s="208">
        <v>472</v>
      </c>
      <c r="AA210" s="208">
        <v>433</v>
      </c>
      <c r="AB210" s="209">
        <v>0.924024640657084</v>
      </c>
      <c r="AC210" s="155">
        <v>0.917372881355932</v>
      </c>
      <c r="AD210" s="173">
        <v>0.00665175930115203</v>
      </c>
    </row>
    <row r="211" spans="1:30">
      <c r="A211" s="175" t="s">
        <v>99</v>
      </c>
      <c r="B211" s="214" t="s">
        <v>1789</v>
      </c>
      <c r="C211" s="214" t="s">
        <v>197</v>
      </c>
      <c r="D211" s="153">
        <v>84</v>
      </c>
      <c r="E211" s="153">
        <v>83</v>
      </c>
      <c r="F211" s="151">
        <v>78</v>
      </c>
      <c r="G211" s="151">
        <v>78</v>
      </c>
      <c r="H211" s="151">
        <v>73</v>
      </c>
      <c r="I211" s="151">
        <v>72</v>
      </c>
      <c r="J211" s="172">
        <v>0.9</v>
      </c>
      <c r="K211" s="154">
        <v>0.988095238095238</v>
      </c>
      <c r="L211" s="154">
        <v>1</v>
      </c>
      <c r="M211" s="154">
        <v>0.986301369863014</v>
      </c>
      <c r="N211" s="207">
        <v>1818</v>
      </c>
      <c r="O211" s="153">
        <v>1681</v>
      </c>
      <c r="P211" s="153">
        <v>79</v>
      </c>
      <c r="Q211" s="151">
        <v>72</v>
      </c>
      <c r="R211" s="151">
        <v>69</v>
      </c>
      <c r="S211" s="154">
        <v>0.924642464246425</v>
      </c>
      <c r="T211" s="154">
        <v>0.94047619047619</v>
      </c>
      <c r="U211" s="155">
        <v>0.923076923076923</v>
      </c>
      <c r="V211" s="155">
        <v>0.945205479452055</v>
      </c>
      <c r="W211" s="173">
        <v>0.0173992673992673</v>
      </c>
      <c r="X211" s="158">
        <v>553</v>
      </c>
      <c r="Y211" s="208">
        <v>519</v>
      </c>
      <c r="Z211" s="208">
        <v>549</v>
      </c>
      <c r="AA211" s="208">
        <v>494</v>
      </c>
      <c r="AB211" s="209">
        <v>0.938517179023508</v>
      </c>
      <c r="AC211" s="155">
        <v>0.899817850637523</v>
      </c>
      <c r="AD211" s="173">
        <v>0.0386993283859854</v>
      </c>
    </row>
    <row r="212" spans="1:30">
      <c r="A212" s="175" t="s">
        <v>99</v>
      </c>
      <c r="B212" s="214" t="s">
        <v>1789</v>
      </c>
      <c r="C212" s="214" t="s">
        <v>198</v>
      </c>
      <c r="D212" s="153">
        <v>47</v>
      </c>
      <c r="E212" s="153">
        <v>47</v>
      </c>
      <c r="F212" s="151">
        <v>45</v>
      </c>
      <c r="G212" s="151">
        <v>45</v>
      </c>
      <c r="H212" s="151">
        <v>39</v>
      </c>
      <c r="I212" s="151">
        <v>39</v>
      </c>
      <c r="J212" s="172">
        <v>0.9</v>
      </c>
      <c r="K212" s="154">
        <v>1</v>
      </c>
      <c r="L212" s="154">
        <v>1</v>
      </c>
      <c r="M212" s="154">
        <v>1</v>
      </c>
      <c r="N212" s="207">
        <v>1011</v>
      </c>
      <c r="O212" s="153">
        <v>952</v>
      </c>
      <c r="P212" s="153">
        <v>46</v>
      </c>
      <c r="Q212" s="151">
        <v>44</v>
      </c>
      <c r="R212" s="151">
        <v>37</v>
      </c>
      <c r="S212" s="154">
        <v>0.94164193867458</v>
      </c>
      <c r="T212" s="154">
        <v>0.978723404255319</v>
      </c>
      <c r="U212" s="155">
        <v>0.977777777777778</v>
      </c>
      <c r="V212" s="155">
        <v>0.948717948717949</v>
      </c>
      <c r="W212" s="173">
        <v>0.000945626477541373</v>
      </c>
      <c r="X212" s="158">
        <v>309</v>
      </c>
      <c r="Y212" s="208">
        <v>297</v>
      </c>
      <c r="Z212" s="208">
        <v>300</v>
      </c>
      <c r="AA212" s="208">
        <v>274</v>
      </c>
      <c r="AB212" s="209">
        <v>0.961165048543689</v>
      </c>
      <c r="AC212" s="155">
        <v>0.913333333333333</v>
      </c>
      <c r="AD212" s="173">
        <v>0.047831715210356</v>
      </c>
    </row>
    <row r="213" spans="1:30">
      <c r="A213" s="175" t="s">
        <v>99</v>
      </c>
      <c r="B213" s="214" t="s">
        <v>1789</v>
      </c>
      <c r="C213" s="214" t="s">
        <v>199</v>
      </c>
      <c r="D213" s="153">
        <v>80</v>
      </c>
      <c r="E213" s="153">
        <v>79</v>
      </c>
      <c r="F213" s="151">
        <v>76</v>
      </c>
      <c r="G213" s="151">
        <v>76</v>
      </c>
      <c r="H213" s="151">
        <v>63</v>
      </c>
      <c r="I213" s="151">
        <v>63</v>
      </c>
      <c r="J213" s="172">
        <v>0.9</v>
      </c>
      <c r="K213" s="154">
        <v>0.9875</v>
      </c>
      <c r="L213" s="154">
        <v>1</v>
      </c>
      <c r="M213" s="154">
        <v>1</v>
      </c>
      <c r="N213" s="207">
        <v>1645</v>
      </c>
      <c r="O213" s="153">
        <v>1611</v>
      </c>
      <c r="P213" s="153">
        <v>77</v>
      </c>
      <c r="Q213" s="151">
        <v>74</v>
      </c>
      <c r="R213" s="151">
        <v>62</v>
      </c>
      <c r="S213" s="154">
        <v>0.979331306990881</v>
      </c>
      <c r="T213" s="154">
        <v>0.9625</v>
      </c>
      <c r="U213" s="155">
        <v>0.973684210526316</v>
      </c>
      <c r="V213" s="155">
        <v>0.984126984126984</v>
      </c>
      <c r="W213" s="173">
        <v>-0.0111842105263158</v>
      </c>
      <c r="X213" s="158">
        <v>495</v>
      </c>
      <c r="Y213" s="208">
        <v>484</v>
      </c>
      <c r="Z213" s="208">
        <v>495</v>
      </c>
      <c r="AA213" s="208">
        <v>487</v>
      </c>
      <c r="AB213" s="209">
        <v>0.977777777777778</v>
      </c>
      <c r="AC213" s="155">
        <v>0.983838383838384</v>
      </c>
      <c r="AD213" s="173">
        <v>-0.0060606060606061</v>
      </c>
    </row>
    <row r="214" spans="1:30">
      <c r="A214" s="175" t="s">
        <v>99</v>
      </c>
      <c r="B214" s="214" t="s">
        <v>1790</v>
      </c>
      <c r="C214" s="214" t="s">
        <v>200</v>
      </c>
      <c r="D214" s="153">
        <v>0</v>
      </c>
      <c r="E214" s="153">
        <v>0</v>
      </c>
      <c r="F214" s="151">
        <v>0</v>
      </c>
      <c r="G214" s="151">
        <v>0</v>
      </c>
      <c r="H214" s="151">
        <v>0</v>
      </c>
      <c r="I214" s="151">
        <v>0</v>
      </c>
      <c r="J214" s="172">
        <v>0.9</v>
      </c>
      <c r="K214" s="154">
        <v>0</v>
      </c>
      <c r="L214" s="154">
        <v>0</v>
      </c>
      <c r="M214" s="154">
        <v>0</v>
      </c>
      <c r="N214" s="207">
        <v>0</v>
      </c>
      <c r="O214" s="153">
        <v>0</v>
      </c>
      <c r="P214" s="153">
        <v>0</v>
      </c>
      <c r="Q214" s="151">
        <v>0</v>
      </c>
      <c r="R214" s="151">
        <v>0</v>
      </c>
      <c r="S214" s="154">
        <v>0</v>
      </c>
      <c r="T214" s="154">
        <v>0</v>
      </c>
      <c r="U214" s="155">
        <v>0</v>
      </c>
      <c r="V214" s="155">
        <v>0</v>
      </c>
      <c r="W214" s="173">
        <v>0</v>
      </c>
      <c r="X214" s="158">
        <v>0</v>
      </c>
      <c r="Y214" s="208">
        <v>0</v>
      </c>
      <c r="Z214" s="208">
        <v>0</v>
      </c>
      <c r="AA214" s="208">
        <v>0</v>
      </c>
      <c r="AB214" s="209">
        <v>0</v>
      </c>
      <c r="AC214" s="155">
        <v>0</v>
      </c>
      <c r="AD214" s="173">
        <v>0</v>
      </c>
    </row>
    <row r="215" spans="1:30">
      <c r="A215" s="175" t="s">
        <v>99</v>
      </c>
      <c r="B215" s="214" t="s">
        <v>1790</v>
      </c>
      <c r="C215" s="214" t="s">
        <v>201</v>
      </c>
      <c r="D215" s="153">
        <v>79</v>
      </c>
      <c r="E215" s="153">
        <v>77</v>
      </c>
      <c r="F215" s="151">
        <v>77</v>
      </c>
      <c r="G215" s="151">
        <v>74</v>
      </c>
      <c r="H215" s="151">
        <v>72</v>
      </c>
      <c r="I215" s="151">
        <v>71</v>
      </c>
      <c r="J215" s="172">
        <v>0.9</v>
      </c>
      <c r="K215" s="154">
        <v>0.974683544303797</v>
      </c>
      <c r="L215" s="154">
        <v>0.961038961038961</v>
      </c>
      <c r="M215" s="154">
        <v>0.986111111111111</v>
      </c>
      <c r="N215" s="207">
        <v>1705</v>
      </c>
      <c r="O215" s="153">
        <v>1574</v>
      </c>
      <c r="P215" s="153">
        <v>74</v>
      </c>
      <c r="Q215" s="151">
        <v>70</v>
      </c>
      <c r="R215" s="151">
        <v>67</v>
      </c>
      <c r="S215" s="154">
        <v>0.92316715542522</v>
      </c>
      <c r="T215" s="154">
        <v>0.936708860759494</v>
      </c>
      <c r="U215" s="155">
        <v>0.909090909090909</v>
      </c>
      <c r="V215" s="155">
        <v>0.930555555555556</v>
      </c>
      <c r="W215" s="173">
        <v>0.0276179516685846</v>
      </c>
      <c r="X215" s="158">
        <v>520</v>
      </c>
      <c r="Y215" s="208">
        <v>481</v>
      </c>
      <c r="Z215" s="208">
        <v>517</v>
      </c>
      <c r="AA215" s="208">
        <v>475</v>
      </c>
      <c r="AB215" s="209">
        <v>0.925</v>
      </c>
      <c r="AC215" s="155">
        <v>0.918762088974855</v>
      </c>
      <c r="AD215" s="173">
        <v>0.00623791102514515</v>
      </c>
    </row>
    <row r="216" spans="1:30">
      <c r="A216" s="175" t="s">
        <v>99</v>
      </c>
      <c r="B216" s="214" t="s">
        <v>1790</v>
      </c>
      <c r="C216" s="214" t="s">
        <v>202</v>
      </c>
      <c r="D216" s="153">
        <v>0</v>
      </c>
      <c r="E216" s="153">
        <v>0</v>
      </c>
      <c r="F216" s="151">
        <v>0</v>
      </c>
      <c r="G216" s="151">
        <v>0</v>
      </c>
      <c r="H216" s="151">
        <v>0</v>
      </c>
      <c r="I216" s="151">
        <v>0</v>
      </c>
      <c r="J216" s="172">
        <v>0.9</v>
      </c>
      <c r="K216" s="154">
        <v>0</v>
      </c>
      <c r="L216" s="154">
        <v>0</v>
      </c>
      <c r="M216" s="154">
        <v>0</v>
      </c>
      <c r="N216" s="207">
        <v>0</v>
      </c>
      <c r="O216" s="153">
        <v>0</v>
      </c>
      <c r="P216" s="153">
        <v>0</v>
      </c>
      <c r="Q216" s="151">
        <v>0</v>
      </c>
      <c r="R216" s="151">
        <v>0</v>
      </c>
      <c r="S216" s="154">
        <v>0</v>
      </c>
      <c r="T216" s="154">
        <v>0</v>
      </c>
      <c r="U216" s="155">
        <v>0</v>
      </c>
      <c r="V216" s="155">
        <v>0</v>
      </c>
      <c r="W216" s="173">
        <v>0</v>
      </c>
      <c r="X216" s="158">
        <v>0</v>
      </c>
      <c r="Y216" s="208">
        <v>0</v>
      </c>
      <c r="Z216" s="208">
        <v>0</v>
      </c>
      <c r="AA216" s="208">
        <v>0</v>
      </c>
      <c r="AB216" s="209">
        <v>0</v>
      </c>
      <c r="AC216" s="155">
        <v>0</v>
      </c>
      <c r="AD216" s="173">
        <v>0</v>
      </c>
    </row>
    <row r="217" spans="1:30">
      <c r="A217" s="175" t="s">
        <v>99</v>
      </c>
      <c r="B217" s="214" t="s">
        <v>1790</v>
      </c>
      <c r="C217" s="214" t="s">
        <v>203</v>
      </c>
      <c r="D217" s="153">
        <v>58</v>
      </c>
      <c r="E217" s="153">
        <v>58</v>
      </c>
      <c r="F217" s="151">
        <v>56</v>
      </c>
      <c r="G217" s="151">
        <v>56</v>
      </c>
      <c r="H217" s="151">
        <v>51</v>
      </c>
      <c r="I217" s="151">
        <v>51</v>
      </c>
      <c r="J217" s="172">
        <v>0.9</v>
      </c>
      <c r="K217" s="154">
        <v>1</v>
      </c>
      <c r="L217" s="154">
        <v>1</v>
      </c>
      <c r="M217" s="154">
        <v>1</v>
      </c>
      <c r="N217" s="207">
        <v>1300</v>
      </c>
      <c r="O217" s="153">
        <v>1283</v>
      </c>
      <c r="P217" s="153">
        <v>57</v>
      </c>
      <c r="Q217" s="151">
        <v>56</v>
      </c>
      <c r="R217" s="151">
        <v>51</v>
      </c>
      <c r="S217" s="154">
        <v>0.986923076923077</v>
      </c>
      <c r="T217" s="154">
        <v>0.982758620689655</v>
      </c>
      <c r="U217" s="155">
        <v>1</v>
      </c>
      <c r="V217" s="155">
        <v>1</v>
      </c>
      <c r="W217" s="173">
        <v>-0.0172413793103449</v>
      </c>
      <c r="X217" s="158">
        <v>400</v>
      </c>
      <c r="Y217" s="208">
        <v>392</v>
      </c>
      <c r="Z217" s="208">
        <v>399</v>
      </c>
      <c r="AA217" s="208">
        <v>394</v>
      </c>
      <c r="AB217" s="209">
        <v>0.98</v>
      </c>
      <c r="AC217" s="155">
        <v>0.987468671679198</v>
      </c>
      <c r="AD217" s="173">
        <v>-0.00746867167919796</v>
      </c>
    </row>
    <row r="218" spans="1:30">
      <c r="A218" s="175" t="s">
        <v>99</v>
      </c>
      <c r="B218" s="214" t="s">
        <v>1790</v>
      </c>
      <c r="C218" s="214" t="s">
        <v>204</v>
      </c>
      <c r="D218" s="153">
        <v>49</v>
      </c>
      <c r="E218" s="153">
        <v>49</v>
      </c>
      <c r="F218" s="151">
        <v>49</v>
      </c>
      <c r="G218" s="151">
        <v>49</v>
      </c>
      <c r="H218" s="151">
        <v>44</v>
      </c>
      <c r="I218" s="151">
        <v>44</v>
      </c>
      <c r="J218" s="172">
        <v>0.9</v>
      </c>
      <c r="K218" s="154">
        <v>1</v>
      </c>
      <c r="L218" s="154">
        <v>1</v>
      </c>
      <c r="M218" s="154">
        <v>1</v>
      </c>
      <c r="N218" s="207">
        <v>1104</v>
      </c>
      <c r="O218" s="153">
        <v>1038</v>
      </c>
      <c r="P218" s="153">
        <v>47</v>
      </c>
      <c r="Q218" s="151">
        <v>46</v>
      </c>
      <c r="R218" s="151">
        <v>40</v>
      </c>
      <c r="S218" s="154">
        <v>0.940217391304348</v>
      </c>
      <c r="T218" s="154">
        <v>0.959183673469388</v>
      </c>
      <c r="U218" s="155">
        <v>0.938775510204082</v>
      </c>
      <c r="V218" s="155">
        <v>0.909090909090909</v>
      </c>
      <c r="W218" s="173">
        <v>0.020408163265306</v>
      </c>
      <c r="X218" s="158">
        <v>331</v>
      </c>
      <c r="Y218" s="208">
        <v>312</v>
      </c>
      <c r="Z218" s="208">
        <v>337</v>
      </c>
      <c r="AA218" s="208">
        <v>321</v>
      </c>
      <c r="AB218" s="209">
        <v>0.942598187311178</v>
      </c>
      <c r="AC218" s="155">
        <v>0.952522255192878</v>
      </c>
      <c r="AD218" s="173">
        <v>-0.00992406788170008</v>
      </c>
    </row>
    <row r="219" spans="1:30">
      <c r="A219" s="175" t="s">
        <v>99</v>
      </c>
      <c r="B219" s="214" t="s">
        <v>1790</v>
      </c>
      <c r="C219" s="214" t="s">
        <v>205</v>
      </c>
      <c r="D219" s="153">
        <v>46</v>
      </c>
      <c r="E219" s="153">
        <v>46</v>
      </c>
      <c r="F219" s="151">
        <v>47</v>
      </c>
      <c r="G219" s="151">
        <v>47</v>
      </c>
      <c r="H219" s="151">
        <v>43</v>
      </c>
      <c r="I219" s="151">
        <v>42</v>
      </c>
      <c r="J219" s="172">
        <v>0.9</v>
      </c>
      <c r="K219" s="154">
        <v>1</v>
      </c>
      <c r="L219" s="154">
        <v>1</v>
      </c>
      <c r="M219" s="154">
        <v>0.976744186046512</v>
      </c>
      <c r="N219" s="207">
        <v>1048</v>
      </c>
      <c r="O219" s="153">
        <v>1001</v>
      </c>
      <c r="P219" s="153">
        <v>45</v>
      </c>
      <c r="Q219" s="151">
        <v>47</v>
      </c>
      <c r="R219" s="151">
        <v>42</v>
      </c>
      <c r="S219" s="154">
        <v>0.955152671755725</v>
      </c>
      <c r="T219" s="154">
        <v>0.978260869565217</v>
      </c>
      <c r="U219" s="155">
        <v>1</v>
      </c>
      <c r="V219" s="155">
        <v>0.976744186046512</v>
      </c>
      <c r="W219" s="173">
        <v>-0.0217391304347826</v>
      </c>
      <c r="X219" s="158">
        <v>321</v>
      </c>
      <c r="Y219" s="208">
        <v>315</v>
      </c>
      <c r="Z219" s="208">
        <v>325</v>
      </c>
      <c r="AA219" s="208">
        <v>315</v>
      </c>
      <c r="AB219" s="209">
        <v>0.981308411214953</v>
      </c>
      <c r="AC219" s="155">
        <v>0.969230769230769</v>
      </c>
      <c r="AD219" s="173">
        <v>0.012077641984184</v>
      </c>
    </row>
    <row r="220" spans="1:30">
      <c r="A220" s="175" t="s">
        <v>99</v>
      </c>
      <c r="B220" s="214" t="s">
        <v>1790</v>
      </c>
      <c r="C220" s="214" t="s">
        <v>206</v>
      </c>
      <c r="D220" s="153">
        <v>0</v>
      </c>
      <c r="E220" s="153">
        <v>0</v>
      </c>
      <c r="F220" s="151">
        <v>0</v>
      </c>
      <c r="G220" s="151">
        <v>0</v>
      </c>
      <c r="H220" s="151">
        <v>0</v>
      </c>
      <c r="I220" s="151">
        <v>0</v>
      </c>
      <c r="J220" s="172">
        <v>0.9</v>
      </c>
      <c r="K220" s="154">
        <v>0</v>
      </c>
      <c r="L220" s="154">
        <v>0</v>
      </c>
      <c r="M220" s="154">
        <v>0</v>
      </c>
      <c r="N220" s="207">
        <v>0</v>
      </c>
      <c r="O220" s="153">
        <v>0</v>
      </c>
      <c r="P220" s="153">
        <v>0</v>
      </c>
      <c r="Q220" s="151">
        <v>0</v>
      </c>
      <c r="R220" s="151">
        <v>0</v>
      </c>
      <c r="S220" s="154">
        <v>0</v>
      </c>
      <c r="T220" s="154">
        <v>0</v>
      </c>
      <c r="U220" s="155">
        <v>0</v>
      </c>
      <c r="V220" s="155">
        <v>0</v>
      </c>
      <c r="W220" s="173">
        <v>0</v>
      </c>
      <c r="X220" s="158">
        <v>0</v>
      </c>
      <c r="Y220" s="208">
        <v>0</v>
      </c>
      <c r="Z220" s="208">
        <v>0</v>
      </c>
      <c r="AA220" s="208">
        <v>0</v>
      </c>
      <c r="AB220" s="209">
        <v>0</v>
      </c>
      <c r="AC220" s="155">
        <v>0</v>
      </c>
      <c r="AD220" s="173">
        <v>0</v>
      </c>
    </row>
    <row r="221" spans="1:30">
      <c r="A221" s="175" t="s">
        <v>99</v>
      </c>
      <c r="B221" s="214" t="s">
        <v>1790</v>
      </c>
      <c r="C221" s="214" t="s">
        <v>207</v>
      </c>
      <c r="D221" s="153">
        <v>0</v>
      </c>
      <c r="E221" s="153">
        <v>0</v>
      </c>
      <c r="F221" s="151">
        <v>0</v>
      </c>
      <c r="G221" s="151">
        <v>0</v>
      </c>
      <c r="H221" s="151">
        <v>0</v>
      </c>
      <c r="I221" s="151">
        <v>0</v>
      </c>
      <c r="J221" s="172">
        <v>0.9</v>
      </c>
      <c r="K221" s="154">
        <v>0</v>
      </c>
      <c r="L221" s="154">
        <v>0</v>
      </c>
      <c r="M221" s="154">
        <v>0</v>
      </c>
      <c r="N221" s="207">
        <v>0</v>
      </c>
      <c r="O221" s="153">
        <v>0</v>
      </c>
      <c r="P221" s="153">
        <v>0</v>
      </c>
      <c r="Q221" s="151">
        <v>0</v>
      </c>
      <c r="R221" s="151">
        <v>0</v>
      </c>
      <c r="S221" s="154">
        <v>0</v>
      </c>
      <c r="T221" s="154">
        <v>0</v>
      </c>
      <c r="U221" s="155">
        <v>0</v>
      </c>
      <c r="V221" s="155">
        <v>0</v>
      </c>
      <c r="W221" s="173">
        <v>0</v>
      </c>
      <c r="X221" s="158">
        <v>0</v>
      </c>
      <c r="Y221" s="208">
        <v>0</v>
      </c>
      <c r="Z221" s="208">
        <v>0</v>
      </c>
      <c r="AA221" s="208">
        <v>0</v>
      </c>
      <c r="AB221" s="209">
        <v>0</v>
      </c>
      <c r="AC221" s="155">
        <v>0</v>
      </c>
      <c r="AD221" s="173">
        <v>0</v>
      </c>
    </row>
    <row r="222" spans="1:30">
      <c r="A222" s="175" t="s">
        <v>99</v>
      </c>
      <c r="B222" s="214" t="s">
        <v>1790</v>
      </c>
      <c r="C222" s="214" t="s">
        <v>208</v>
      </c>
      <c r="D222" s="153">
        <v>0</v>
      </c>
      <c r="E222" s="153">
        <v>0</v>
      </c>
      <c r="F222" s="151">
        <v>0</v>
      </c>
      <c r="G222" s="151">
        <v>0</v>
      </c>
      <c r="H222" s="151">
        <v>0</v>
      </c>
      <c r="I222" s="151">
        <v>0</v>
      </c>
      <c r="J222" s="172">
        <v>0.9</v>
      </c>
      <c r="K222" s="154">
        <v>0</v>
      </c>
      <c r="L222" s="154">
        <v>0</v>
      </c>
      <c r="M222" s="154">
        <v>0</v>
      </c>
      <c r="N222" s="207">
        <v>0</v>
      </c>
      <c r="O222" s="153">
        <v>0</v>
      </c>
      <c r="P222" s="153">
        <v>0</v>
      </c>
      <c r="Q222" s="151">
        <v>0</v>
      </c>
      <c r="R222" s="151">
        <v>0</v>
      </c>
      <c r="S222" s="154">
        <v>0</v>
      </c>
      <c r="T222" s="154">
        <v>0</v>
      </c>
      <c r="U222" s="155">
        <v>0</v>
      </c>
      <c r="V222" s="155">
        <v>0</v>
      </c>
      <c r="W222" s="173">
        <v>0</v>
      </c>
      <c r="X222" s="158">
        <v>0</v>
      </c>
      <c r="Y222" s="208">
        <v>0</v>
      </c>
      <c r="Z222" s="208">
        <v>0</v>
      </c>
      <c r="AA222" s="208">
        <v>0</v>
      </c>
      <c r="AB222" s="209">
        <v>0</v>
      </c>
      <c r="AC222" s="155">
        <v>0</v>
      </c>
      <c r="AD222" s="173">
        <v>0</v>
      </c>
    </row>
    <row r="223" spans="1:30">
      <c r="A223" s="175" t="s">
        <v>99</v>
      </c>
      <c r="B223" s="214" t="s">
        <v>33</v>
      </c>
      <c r="C223" s="214" t="s">
        <v>209</v>
      </c>
      <c r="D223" s="153">
        <v>0</v>
      </c>
      <c r="E223" s="153">
        <v>0</v>
      </c>
      <c r="F223" s="151">
        <v>0</v>
      </c>
      <c r="G223" s="151">
        <v>0</v>
      </c>
      <c r="H223" s="151">
        <v>0</v>
      </c>
      <c r="I223" s="151">
        <v>0</v>
      </c>
      <c r="J223" s="172">
        <v>0.9</v>
      </c>
      <c r="K223" s="154">
        <v>0</v>
      </c>
      <c r="L223" s="154">
        <v>0</v>
      </c>
      <c r="M223" s="154">
        <v>0</v>
      </c>
      <c r="N223" s="207">
        <v>0</v>
      </c>
      <c r="O223" s="153">
        <v>0</v>
      </c>
      <c r="P223" s="153">
        <v>0</v>
      </c>
      <c r="Q223" s="151">
        <v>0</v>
      </c>
      <c r="R223" s="151">
        <v>0</v>
      </c>
      <c r="S223" s="154">
        <v>0</v>
      </c>
      <c r="T223" s="154">
        <v>0</v>
      </c>
      <c r="U223" s="155">
        <v>0</v>
      </c>
      <c r="V223" s="155">
        <v>0</v>
      </c>
      <c r="W223" s="173">
        <v>0</v>
      </c>
      <c r="X223" s="158">
        <v>0</v>
      </c>
      <c r="Y223" s="208">
        <v>0</v>
      </c>
      <c r="Z223" s="208">
        <v>0</v>
      </c>
      <c r="AA223" s="208">
        <v>0</v>
      </c>
      <c r="AB223" s="209">
        <v>0</v>
      </c>
      <c r="AC223" s="155">
        <v>0</v>
      </c>
      <c r="AD223" s="173">
        <v>0</v>
      </c>
    </row>
    <row r="224" spans="1:30">
      <c r="A224" s="175" t="s">
        <v>210</v>
      </c>
      <c r="B224" s="214" t="s">
        <v>1791</v>
      </c>
      <c r="C224" s="214" t="s">
        <v>212</v>
      </c>
      <c r="D224" s="153">
        <v>0</v>
      </c>
      <c r="E224" s="153">
        <v>0</v>
      </c>
      <c r="F224" s="151">
        <v>0</v>
      </c>
      <c r="G224" s="151">
        <v>0</v>
      </c>
      <c r="H224" s="151">
        <v>0</v>
      </c>
      <c r="I224" s="151">
        <v>0</v>
      </c>
      <c r="J224" s="172">
        <v>0.9</v>
      </c>
      <c r="K224" s="154">
        <v>0</v>
      </c>
      <c r="L224" s="154">
        <v>0</v>
      </c>
      <c r="M224" s="154">
        <v>0</v>
      </c>
      <c r="N224" s="207">
        <v>0</v>
      </c>
      <c r="O224" s="153">
        <v>0</v>
      </c>
      <c r="P224" s="153">
        <v>0</v>
      </c>
      <c r="Q224" s="151">
        <v>0</v>
      </c>
      <c r="R224" s="151">
        <v>0</v>
      </c>
      <c r="S224" s="154">
        <v>0</v>
      </c>
      <c r="T224" s="154">
        <v>0</v>
      </c>
      <c r="U224" s="155">
        <v>0</v>
      </c>
      <c r="V224" s="155">
        <v>0</v>
      </c>
      <c r="W224" s="173">
        <v>0</v>
      </c>
      <c r="X224" s="158">
        <v>0</v>
      </c>
      <c r="Y224" s="208">
        <v>0</v>
      </c>
      <c r="Z224" s="208">
        <v>0</v>
      </c>
      <c r="AA224" s="208">
        <v>0</v>
      </c>
      <c r="AB224" s="209">
        <v>0</v>
      </c>
      <c r="AC224" s="155">
        <v>0</v>
      </c>
      <c r="AD224" s="173">
        <v>0</v>
      </c>
    </row>
    <row r="225" spans="1:30">
      <c r="A225" s="175" t="s">
        <v>210</v>
      </c>
      <c r="B225" s="214" t="s">
        <v>1792</v>
      </c>
      <c r="C225" s="214" t="s">
        <v>213</v>
      </c>
      <c r="D225" s="153">
        <v>59</v>
      </c>
      <c r="E225" s="153">
        <v>58</v>
      </c>
      <c r="F225" s="151">
        <v>59</v>
      </c>
      <c r="G225" s="151">
        <v>59</v>
      </c>
      <c r="H225" s="151">
        <v>50</v>
      </c>
      <c r="I225" s="151">
        <v>49</v>
      </c>
      <c r="J225" s="172">
        <v>0.9</v>
      </c>
      <c r="K225" s="154">
        <v>0.983050847457627</v>
      </c>
      <c r="L225" s="154">
        <v>1</v>
      </c>
      <c r="M225" s="154">
        <v>0.98</v>
      </c>
      <c r="N225" s="207">
        <v>1295</v>
      </c>
      <c r="O225" s="153">
        <v>1275</v>
      </c>
      <c r="P225" s="153">
        <v>58</v>
      </c>
      <c r="Q225" s="151">
        <v>59</v>
      </c>
      <c r="R225" s="151">
        <v>49</v>
      </c>
      <c r="S225" s="154">
        <v>0.984555984555985</v>
      </c>
      <c r="T225" s="154">
        <v>0.983050847457627</v>
      </c>
      <c r="U225" s="155">
        <v>1</v>
      </c>
      <c r="V225" s="155">
        <v>0.98</v>
      </c>
      <c r="W225" s="173">
        <v>-0.0169491525423728</v>
      </c>
      <c r="X225" s="158">
        <v>394</v>
      </c>
      <c r="Y225" s="208">
        <v>390</v>
      </c>
      <c r="Z225" s="208">
        <v>391</v>
      </c>
      <c r="AA225" s="208">
        <v>388</v>
      </c>
      <c r="AB225" s="209">
        <v>0.989847715736041</v>
      </c>
      <c r="AC225" s="155">
        <v>0.9923273657289</v>
      </c>
      <c r="AD225" s="173">
        <v>-0.00247964999285966</v>
      </c>
    </row>
    <row r="226" spans="1:30">
      <c r="A226" s="175" t="s">
        <v>210</v>
      </c>
      <c r="B226" s="214" t="s">
        <v>1792</v>
      </c>
      <c r="C226" s="214" t="s">
        <v>214</v>
      </c>
      <c r="D226" s="153">
        <v>80</v>
      </c>
      <c r="E226" s="153">
        <v>80</v>
      </c>
      <c r="F226" s="151">
        <v>76</v>
      </c>
      <c r="G226" s="151">
        <v>76</v>
      </c>
      <c r="H226" s="151">
        <v>66</v>
      </c>
      <c r="I226" s="151">
        <v>66</v>
      </c>
      <c r="J226" s="172">
        <v>0.9</v>
      </c>
      <c r="K226" s="154">
        <v>1</v>
      </c>
      <c r="L226" s="154">
        <v>1</v>
      </c>
      <c r="M226" s="154">
        <v>1</v>
      </c>
      <c r="N226" s="207">
        <v>1679</v>
      </c>
      <c r="O226" s="153">
        <v>1652</v>
      </c>
      <c r="P226" s="153">
        <v>79</v>
      </c>
      <c r="Q226" s="151">
        <v>75</v>
      </c>
      <c r="R226" s="151">
        <v>65</v>
      </c>
      <c r="S226" s="154">
        <v>0.983918999404407</v>
      </c>
      <c r="T226" s="154">
        <v>0.9875</v>
      </c>
      <c r="U226" s="155">
        <v>0.986842105263158</v>
      </c>
      <c r="V226" s="155">
        <v>0.984848484848485</v>
      </c>
      <c r="W226" s="173">
        <v>0.000657894736842191</v>
      </c>
      <c r="X226" s="158">
        <v>513</v>
      </c>
      <c r="Y226" s="208">
        <v>502</v>
      </c>
      <c r="Z226" s="208">
        <v>502</v>
      </c>
      <c r="AA226" s="208">
        <v>496</v>
      </c>
      <c r="AB226" s="209">
        <v>0.978557504873294</v>
      </c>
      <c r="AC226" s="155">
        <v>0.98804780876494</v>
      </c>
      <c r="AD226" s="173">
        <v>-0.00949030389164596</v>
      </c>
    </row>
    <row r="227" spans="1:30">
      <c r="A227" s="175" t="s">
        <v>210</v>
      </c>
      <c r="B227" s="214" t="s">
        <v>1792</v>
      </c>
      <c r="C227" s="214" t="s">
        <v>215</v>
      </c>
      <c r="D227" s="153">
        <v>0</v>
      </c>
      <c r="E227" s="153">
        <v>0</v>
      </c>
      <c r="F227" s="151">
        <v>0</v>
      </c>
      <c r="G227" s="151">
        <v>0</v>
      </c>
      <c r="H227" s="151">
        <v>0</v>
      </c>
      <c r="I227" s="151">
        <v>0</v>
      </c>
      <c r="J227" s="172">
        <v>0.9</v>
      </c>
      <c r="K227" s="154">
        <v>0</v>
      </c>
      <c r="L227" s="154">
        <v>0</v>
      </c>
      <c r="M227" s="154">
        <v>0</v>
      </c>
      <c r="N227" s="207">
        <v>0</v>
      </c>
      <c r="O227" s="153">
        <v>0</v>
      </c>
      <c r="P227" s="153">
        <v>0</v>
      </c>
      <c r="Q227" s="151">
        <v>0</v>
      </c>
      <c r="R227" s="151">
        <v>0</v>
      </c>
      <c r="S227" s="154">
        <v>0</v>
      </c>
      <c r="T227" s="154">
        <v>0</v>
      </c>
      <c r="U227" s="155">
        <v>0</v>
      </c>
      <c r="V227" s="155">
        <v>0</v>
      </c>
      <c r="W227" s="173">
        <v>0</v>
      </c>
      <c r="X227" s="158">
        <v>0</v>
      </c>
      <c r="Y227" s="208">
        <v>0</v>
      </c>
      <c r="Z227" s="208">
        <v>0</v>
      </c>
      <c r="AA227" s="208">
        <v>0</v>
      </c>
      <c r="AB227" s="209">
        <v>0</v>
      </c>
      <c r="AC227" s="155">
        <v>0</v>
      </c>
      <c r="AD227" s="173">
        <v>0</v>
      </c>
    </row>
    <row r="228" spans="1:30">
      <c r="A228" s="175" t="s">
        <v>210</v>
      </c>
      <c r="B228" s="214" t="s">
        <v>1791</v>
      </c>
      <c r="C228" s="214" t="s">
        <v>216</v>
      </c>
      <c r="D228" s="153">
        <v>128</v>
      </c>
      <c r="E228" s="153">
        <v>126</v>
      </c>
      <c r="F228" s="151">
        <v>117</v>
      </c>
      <c r="G228" s="151">
        <v>117</v>
      </c>
      <c r="H228" s="151">
        <v>94</v>
      </c>
      <c r="I228" s="151">
        <v>94</v>
      </c>
      <c r="J228" s="172">
        <v>0.9</v>
      </c>
      <c r="K228" s="154">
        <v>0.984375</v>
      </c>
      <c r="L228" s="154">
        <v>1</v>
      </c>
      <c r="M228" s="154">
        <v>1</v>
      </c>
      <c r="N228" s="207">
        <v>2545</v>
      </c>
      <c r="O228" s="153">
        <v>2381</v>
      </c>
      <c r="P228" s="153">
        <v>117</v>
      </c>
      <c r="Q228" s="151">
        <v>110</v>
      </c>
      <c r="R228" s="151">
        <v>88</v>
      </c>
      <c r="S228" s="154">
        <v>0.935559921414538</v>
      </c>
      <c r="T228" s="154">
        <v>0.9140625</v>
      </c>
      <c r="U228" s="155">
        <v>0.94017094017094</v>
      </c>
      <c r="V228" s="155">
        <v>0.936170212765957</v>
      </c>
      <c r="W228" s="173">
        <v>-0.0261084401709402</v>
      </c>
      <c r="X228" s="158">
        <v>763</v>
      </c>
      <c r="Y228" s="208">
        <v>714</v>
      </c>
      <c r="Z228" s="208">
        <v>748</v>
      </c>
      <c r="AA228" s="208">
        <v>696</v>
      </c>
      <c r="AB228" s="209">
        <v>0.935779816513762</v>
      </c>
      <c r="AC228" s="155">
        <v>0.93048128342246</v>
      </c>
      <c r="AD228" s="173">
        <v>0.00529853309130157</v>
      </c>
    </row>
    <row r="229" spans="1:30">
      <c r="A229" s="175" t="s">
        <v>210</v>
      </c>
      <c r="B229" s="214" t="s">
        <v>1793</v>
      </c>
      <c r="C229" s="214" t="s">
        <v>217</v>
      </c>
      <c r="D229" s="153">
        <v>87</v>
      </c>
      <c r="E229" s="153">
        <v>82</v>
      </c>
      <c r="F229" s="151">
        <v>82</v>
      </c>
      <c r="G229" s="151">
        <v>79</v>
      </c>
      <c r="H229" s="151">
        <v>70</v>
      </c>
      <c r="I229" s="151">
        <v>69</v>
      </c>
      <c r="J229" s="172">
        <v>0.9</v>
      </c>
      <c r="K229" s="154">
        <v>0.942528735632184</v>
      </c>
      <c r="L229" s="154">
        <v>0.963414634146341</v>
      </c>
      <c r="M229" s="154">
        <v>0.985714285714286</v>
      </c>
      <c r="N229" s="207">
        <v>1806</v>
      </c>
      <c r="O229" s="153">
        <v>1711</v>
      </c>
      <c r="P229" s="153">
        <v>79</v>
      </c>
      <c r="Q229" s="151">
        <v>79</v>
      </c>
      <c r="R229" s="151">
        <v>62</v>
      </c>
      <c r="S229" s="154">
        <v>0.947397563676633</v>
      </c>
      <c r="T229" s="154">
        <v>0.908045977011494</v>
      </c>
      <c r="U229" s="155">
        <v>0.963414634146341</v>
      </c>
      <c r="V229" s="155">
        <v>0.885714285714286</v>
      </c>
      <c r="W229" s="173">
        <v>-0.0553686571348472</v>
      </c>
      <c r="X229" s="158">
        <v>550</v>
      </c>
      <c r="Y229" s="208">
        <v>519</v>
      </c>
      <c r="Z229" s="208">
        <v>540</v>
      </c>
      <c r="AA229" s="208">
        <v>516</v>
      </c>
      <c r="AB229" s="209">
        <v>0.943636363636364</v>
      </c>
      <c r="AC229" s="155">
        <v>0.955555555555556</v>
      </c>
      <c r="AD229" s="173">
        <v>-0.011919191919192</v>
      </c>
    </row>
    <row r="230" spans="1:30">
      <c r="A230" s="175" t="s">
        <v>210</v>
      </c>
      <c r="B230" s="214" t="s">
        <v>1793</v>
      </c>
      <c r="C230" s="214" t="s">
        <v>218</v>
      </c>
      <c r="D230" s="153">
        <v>42</v>
      </c>
      <c r="E230" s="153">
        <v>41</v>
      </c>
      <c r="F230" s="151">
        <v>38</v>
      </c>
      <c r="G230" s="151">
        <v>38</v>
      </c>
      <c r="H230" s="151">
        <v>32</v>
      </c>
      <c r="I230" s="151">
        <v>32</v>
      </c>
      <c r="J230" s="172">
        <v>0.9</v>
      </c>
      <c r="K230" s="154">
        <v>0.976190476190476</v>
      </c>
      <c r="L230" s="154">
        <v>1</v>
      </c>
      <c r="M230" s="154">
        <v>1</v>
      </c>
      <c r="N230" s="207">
        <v>838</v>
      </c>
      <c r="O230" s="153">
        <v>802</v>
      </c>
      <c r="P230" s="153">
        <v>40</v>
      </c>
      <c r="Q230" s="151">
        <v>38</v>
      </c>
      <c r="R230" s="151">
        <v>30</v>
      </c>
      <c r="S230" s="154">
        <v>0.957040572792363</v>
      </c>
      <c r="T230" s="154">
        <v>0.952380952380952</v>
      </c>
      <c r="U230" s="155">
        <v>1</v>
      </c>
      <c r="V230" s="155">
        <v>0.9375</v>
      </c>
      <c r="W230" s="173">
        <v>-0.0476190476190477</v>
      </c>
      <c r="X230" s="158">
        <v>260</v>
      </c>
      <c r="Y230" s="208">
        <v>250</v>
      </c>
      <c r="Z230" s="208">
        <v>251</v>
      </c>
      <c r="AA230" s="208">
        <v>241</v>
      </c>
      <c r="AB230" s="209">
        <v>0.961538461538462</v>
      </c>
      <c r="AC230" s="155">
        <v>0.960159362549801</v>
      </c>
      <c r="AD230" s="173">
        <v>0.00137909898866073</v>
      </c>
    </row>
    <row r="231" spans="1:30">
      <c r="A231" s="175" t="s">
        <v>210</v>
      </c>
      <c r="B231" s="214" t="s">
        <v>1793</v>
      </c>
      <c r="C231" s="214" t="s">
        <v>219</v>
      </c>
      <c r="D231" s="153">
        <v>0</v>
      </c>
      <c r="E231" s="153">
        <v>0</v>
      </c>
      <c r="F231" s="151">
        <v>0</v>
      </c>
      <c r="G231" s="151">
        <v>0</v>
      </c>
      <c r="H231" s="151">
        <v>0</v>
      </c>
      <c r="I231" s="151">
        <v>0</v>
      </c>
      <c r="J231" s="172">
        <v>0.9</v>
      </c>
      <c r="K231" s="154">
        <v>0</v>
      </c>
      <c r="L231" s="154">
        <v>0</v>
      </c>
      <c r="M231" s="154">
        <v>0</v>
      </c>
      <c r="N231" s="207">
        <v>0</v>
      </c>
      <c r="O231" s="153">
        <v>0</v>
      </c>
      <c r="P231" s="153">
        <v>0</v>
      </c>
      <c r="Q231" s="151">
        <v>0</v>
      </c>
      <c r="R231" s="151">
        <v>0</v>
      </c>
      <c r="S231" s="154">
        <v>0</v>
      </c>
      <c r="T231" s="154">
        <v>0</v>
      </c>
      <c r="U231" s="155">
        <v>0</v>
      </c>
      <c r="V231" s="155">
        <v>0</v>
      </c>
      <c r="W231" s="173">
        <v>0</v>
      </c>
      <c r="X231" s="158">
        <v>0</v>
      </c>
      <c r="Y231" s="208">
        <v>0</v>
      </c>
      <c r="Z231" s="208">
        <v>0</v>
      </c>
      <c r="AA231" s="208">
        <v>0</v>
      </c>
      <c r="AB231" s="209">
        <v>0</v>
      </c>
      <c r="AC231" s="155">
        <v>0</v>
      </c>
      <c r="AD231" s="173">
        <v>0</v>
      </c>
    </row>
    <row r="232" spans="1:30">
      <c r="A232" s="175" t="s">
        <v>210</v>
      </c>
      <c r="B232" s="214" t="s">
        <v>1793</v>
      </c>
      <c r="C232" s="214" t="s">
        <v>220</v>
      </c>
      <c r="D232" s="153">
        <v>78</v>
      </c>
      <c r="E232" s="153">
        <v>76</v>
      </c>
      <c r="F232" s="151">
        <v>70</v>
      </c>
      <c r="G232" s="151">
        <v>70</v>
      </c>
      <c r="H232" s="151">
        <v>63</v>
      </c>
      <c r="I232" s="151">
        <v>60</v>
      </c>
      <c r="J232" s="172">
        <v>0.9</v>
      </c>
      <c r="K232" s="154">
        <v>0.974358974358974</v>
      </c>
      <c r="L232" s="154">
        <v>1</v>
      </c>
      <c r="M232" s="154">
        <v>0.952380952380952</v>
      </c>
      <c r="N232" s="207">
        <v>1612</v>
      </c>
      <c r="O232" s="153">
        <v>1466</v>
      </c>
      <c r="P232" s="153">
        <v>71</v>
      </c>
      <c r="Q232" s="151">
        <v>69</v>
      </c>
      <c r="R232" s="151">
        <v>55</v>
      </c>
      <c r="S232" s="154">
        <v>0.909429280397022</v>
      </c>
      <c r="T232" s="154">
        <v>0.91025641025641</v>
      </c>
      <c r="U232" s="155">
        <v>0.985714285714286</v>
      </c>
      <c r="V232" s="155">
        <v>0.873015873015873</v>
      </c>
      <c r="W232" s="173">
        <v>-0.0754578754578755</v>
      </c>
      <c r="X232" s="158">
        <v>483</v>
      </c>
      <c r="Y232" s="208">
        <v>435</v>
      </c>
      <c r="Z232" s="208">
        <v>476</v>
      </c>
      <c r="AA232" s="208">
        <v>430</v>
      </c>
      <c r="AB232" s="209">
        <v>0.900621118012422</v>
      </c>
      <c r="AC232" s="155">
        <v>0.903361344537815</v>
      </c>
      <c r="AD232" s="173">
        <v>-0.00274022652539274</v>
      </c>
    </row>
    <row r="233" spans="1:30">
      <c r="A233" s="175" t="s">
        <v>210</v>
      </c>
      <c r="B233" s="214" t="s">
        <v>1793</v>
      </c>
      <c r="C233" s="214" t="s">
        <v>221</v>
      </c>
      <c r="D233" s="153">
        <v>41</v>
      </c>
      <c r="E233" s="153">
        <v>40</v>
      </c>
      <c r="F233" s="151">
        <v>41</v>
      </c>
      <c r="G233" s="151">
        <v>41</v>
      </c>
      <c r="H233" s="151">
        <v>34</v>
      </c>
      <c r="I233" s="151">
        <v>33</v>
      </c>
      <c r="J233" s="172">
        <v>0.9</v>
      </c>
      <c r="K233" s="154">
        <v>0.975609756097561</v>
      </c>
      <c r="L233" s="154">
        <v>1</v>
      </c>
      <c r="M233" s="154">
        <v>0.970588235294118</v>
      </c>
      <c r="N233" s="207">
        <v>924</v>
      </c>
      <c r="O233" s="153">
        <v>874</v>
      </c>
      <c r="P233" s="153">
        <v>40</v>
      </c>
      <c r="Q233" s="151">
        <v>41</v>
      </c>
      <c r="R233" s="151">
        <v>26</v>
      </c>
      <c r="S233" s="154">
        <v>0.945887445887446</v>
      </c>
      <c r="T233" s="154">
        <v>0.975609756097561</v>
      </c>
      <c r="U233" s="155">
        <v>1</v>
      </c>
      <c r="V233" s="155">
        <v>0.764705882352941</v>
      </c>
      <c r="W233" s="173">
        <v>-0.024390243902439</v>
      </c>
      <c r="X233" s="158">
        <v>280</v>
      </c>
      <c r="Y233" s="208">
        <v>263</v>
      </c>
      <c r="Z233" s="208">
        <v>271</v>
      </c>
      <c r="AA233" s="208">
        <v>250</v>
      </c>
      <c r="AB233" s="209">
        <v>0.939285714285714</v>
      </c>
      <c r="AC233" s="155">
        <v>0.922509225092251</v>
      </c>
      <c r="AD233" s="173">
        <v>0.0167764891934633</v>
      </c>
    </row>
    <row r="234" spans="1:30">
      <c r="A234" s="175" t="s">
        <v>210</v>
      </c>
      <c r="B234" s="214" t="s">
        <v>1794</v>
      </c>
      <c r="C234" s="214" t="s">
        <v>222</v>
      </c>
      <c r="D234" s="153">
        <v>79</v>
      </c>
      <c r="E234" s="153">
        <v>79</v>
      </c>
      <c r="F234" s="151">
        <v>70</v>
      </c>
      <c r="G234" s="151">
        <v>69</v>
      </c>
      <c r="H234" s="151">
        <v>58</v>
      </c>
      <c r="I234" s="151">
        <v>58</v>
      </c>
      <c r="J234" s="172">
        <v>0.9</v>
      </c>
      <c r="K234" s="154">
        <v>1</v>
      </c>
      <c r="L234" s="154">
        <v>0.985714285714286</v>
      </c>
      <c r="M234" s="154">
        <v>1</v>
      </c>
      <c r="N234" s="207">
        <v>1680</v>
      </c>
      <c r="O234" s="153">
        <v>1641</v>
      </c>
      <c r="P234" s="153">
        <v>79</v>
      </c>
      <c r="Q234" s="151">
        <v>68</v>
      </c>
      <c r="R234" s="151">
        <v>58</v>
      </c>
      <c r="S234" s="154">
        <v>0.976785714285714</v>
      </c>
      <c r="T234" s="154">
        <v>1</v>
      </c>
      <c r="U234" s="155">
        <v>0.971428571428571</v>
      </c>
      <c r="V234" s="155">
        <v>1</v>
      </c>
      <c r="W234" s="173">
        <v>0.0285714285714286</v>
      </c>
      <c r="X234" s="158">
        <v>497</v>
      </c>
      <c r="Y234" s="208">
        <v>487</v>
      </c>
      <c r="Z234" s="208">
        <v>503</v>
      </c>
      <c r="AA234" s="208">
        <v>489</v>
      </c>
      <c r="AB234" s="209">
        <v>0.979879275653924</v>
      </c>
      <c r="AC234" s="155">
        <v>0.972166998011928</v>
      </c>
      <c r="AD234" s="173">
        <v>0.00771227764199511</v>
      </c>
    </row>
    <row r="235" spans="1:30">
      <c r="A235" s="175" t="s">
        <v>210</v>
      </c>
      <c r="B235" s="214" t="s">
        <v>1794</v>
      </c>
      <c r="C235" s="214" t="s">
        <v>223</v>
      </c>
      <c r="D235" s="153">
        <v>87</v>
      </c>
      <c r="E235" s="153">
        <v>87</v>
      </c>
      <c r="F235" s="151">
        <v>78</v>
      </c>
      <c r="G235" s="151">
        <v>78</v>
      </c>
      <c r="H235" s="151">
        <v>73</v>
      </c>
      <c r="I235" s="151">
        <v>73</v>
      </c>
      <c r="J235" s="172">
        <v>0.9</v>
      </c>
      <c r="K235" s="154">
        <v>1</v>
      </c>
      <c r="L235" s="154">
        <v>1</v>
      </c>
      <c r="M235" s="154">
        <v>1</v>
      </c>
      <c r="N235" s="207">
        <v>1911</v>
      </c>
      <c r="O235" s="153">
        <v>1840</v>
      </c>
      <c r="P235" s="153">
        <v>86</v>
      </c>
      <c r="Q235" s="151">
        <v>74</v>
      </c>
      <c r="R235" s="151">
        <v>71</v>
      </c>
      <c r="S235" s="154">
        <v>0.962846677132391</v>
      </c>
      <c r="T235" s="154">
        <v>0.988505747126437</v>
      </c>
      <c r="U235" s="155">
        <v>0.948717948717949</v>
      </c>
      <c r="V235" s="155">
        <v>0.972602739726027</v>
      </c>
      <c r="W235" s="173">
        <v>0.0397877984084881</v>
      </c>
      <c r="X235" s="158">
        <v>573</v>
      </c>
      <c r="Y235" s="208">
        <v>557</v>
      </c>
      <c r="Z235" s="208">
        <v>576</v>
      </c>
      <c r="AA235" s="208">
        <v>552</v>
      </c>
      <c r="AB235" s="209">
        <v>0.972076788830716</v>
      </c>
      <c r="AC235" s="155">
        <v>0.958333333333333</v>
      </c>
      <c r="AD235" s="173">
        <v>0.0137434554973822</v>
      </c>
    </row>
    <row r="236" spans="1:30">
      <c r="A236" s="175" t="s">
        <v>210</v>
      </c>
      <c r="B236" s="214" t="s">
        <v>1794</v>
      </c>
      <c r="C236" s="214" t="s">
        <v>224</v>
      </c>
      <c r="D236" s="153">
        <v>0</v>
      </c>
      <c r="E236" s="153">
        <v>0</v>
      </c>
      <c r="F236" s="151">
        <v>0</v>
      </c>
      <c r="G236" s="151">
        <v>0</v>
      </c>
      <c r="H236" s="151">
        <v>0</v>
      </c>
      <c r="I236" s="151">
        <v>0</v>
      </c>
      <c r="J236" s="172">
        <v>0.9</v>
      </c>
      <c r="K236" s="154">
        <v>0</v>
      </c>
      <c r="L236" s="154">
        <v>0</v>
      </c>
      <c r="M236" s="154">
        <v>0</v>
      </c>
      <c r="N236" s="207">
        <v>0</v>
      </c>
      <c r="O236" s="153">
        <v>0</v>
      </c>
      <c r="P236" s="153">
        <v>0</v>
      </c>
      <c r="Q236" s="151">
        <v>0</v>
      </c>
      <c r="R236" s="151">
        <v>0</v>
      </c>
      <c r="S236" s="154">
        <v>0</v>
      </c>
      <c r="T236" s="154">
        <v>0</v>
      </c>
      <c r="U236" s="155">
        <v>0</v>
      </c>
      <c r="V236" s="155">
        <v>0</v>
      </c>
      <c r="W236" s="173">
        <v>0</v>
      </c>
      <c r="X236" s="158">
        <v>0</v>
      </c>
      <c r="Y236" s="208">
        <v>0</v>
      </c>
      <c r="Z236" s="208">
        <v>0</v>
      </c>
      <c r="AA236" s="208">
        <v>0</v>
      </c>
      <c r="AB236" s="209">
        <v>0</v>
      </c>
      <c r="AC236" s="155">
        <v>0</v>
      </c>
      <c r="AD236" s="173">
        <v>0</v>
      </c>
    </row>
    <row r="237" spans="1:30">
      <c r="A237" s="175" t="s">
        <v>210</v>
      </c>
      <c r="B237" s="214" t="s">
        <v>1795</v>
      </c>
      <c r="C237" s="214" t="s">
        <v>225</v>
      </c>
      <c r="D237" s="153">
        <v>127</v>
      </c>
      <c r="E237" s="153">
        <v>127</v>
      </c>
      <c r="F237" s="151">
        <v>120</v>
      </c>
      <c r="G237" s="151">
        <v>119</v>
      </c>
      <c r="H237" s="151">
        <v>102</v>
      </c>
      <c r="I237" s="151">
        <v>102</v>
      </c>
      <c r="J237" s="172">
        <v>0.9</v>
      </c>
      <c r="K237" s="154">
        <v>1</v>
      </c>
      <c r="L237" s="154">
        <v>0.991666666666667</v>
      </c>
      <c r="M237" s="154">
        <v>1</v>
      </c>
      <c r="N237" s="207">
        <v>2795</v>
      </c>
      <c r="O237" s="153">
        <v>2725</v>
      </c>
      <c r="P237" s="153">
        <v>127</v>
      </c>
      <c r="Q237" s="151">
        <v>117</v>
      </c>
      <c r="R237" s="151">
        <v>102</v>
      </c>
      <c r="S237" s="154">
        <v>0.974955277280859</v>
      </c>
      <c r="T237" s="154">
        <v>1</v>
      </c>
      <c r="U237" s="155">
        <v>0.975</v>
      </c>
      <c r="V237" s="155">
        <v>1</v>
      </c>
      <c r="W237" s="173">
        <v>0.025</v>
      </c>
      <c r="X237" s="158">
        <v>828</v>
      </c>
      <c r="Y237" s="208">
        <v>814</v>
      </c>
      <c r="Z237" s="208">
        <v>848</v>
      </c>
      <c r="AA237" s="208">
        <v>821</v>
      </c>
      <c r="AB237" s="209">
        <v>0.983091787439614</v>
      </c>
      <c r="AC237" s="155">
        <v>0.968160377358491</v>
      </c>
      <c r="AD237" s="173">
        <v>0.014931410081123</v>
      </c>
    </row>
    <row r="238" spans="1:30">
      <c r="A238" s="175" t="s">
        <v>210</v>
      </c>
      <c r="B238" s="214" t="s">
        <v>1795</v>
      </c>
      <c r="C238" s="214" t="s">
        <v>226</v>
      </c>
      <c r="D238" s="153">
        <v>0</v>
      </c>
      <c r="E238" s="153">
        <v>0</v>
      </c>
      <c r="F238" s="151">
        <v>0</v>
      </c>
      <c r="G238" s="151">
        <v>0</v>
      </c>
      <c r="H238" s="151">
        <v>0</v>
      </c>
      <c r="I238" s="151">
        <v>0</v>
      </c>
      <c r="J238" s="172">
        <v>0.9</v>
      </c>
      <c r="K238" s="154">
        <v>0</v>
      </c>
      <c r="L238" s="154">
        <v>0</v>
      </c>
      <c r="M238" s="154">
        <v>0</v>
      </c>
      <c r="N238" s="207">
        <v>0</v>
      </c>
      <c r="O238" s="153">
        <v>0</v>
      </c>
      <c r="P238" s="153">
        <v>0</v>
      </c>
      <c r="Q238" s="151">
        <v>0</v>
      </c>
      <c r="R238" s="151">
        <v>0</v>
      </c>
      <c r="S238" s="154">
        <v>0</v>
      </c>
      <c r="T238" s="154">
        <v>0</v>
      </c>
      <c r="U238" s="155">
        <v>0</v>
      </c>
      <c r="V238" s="155">
        <v>0</v>
      </c>
      <c r="W238" s="173">
        <v>0</v>
      </c>
      <c r="X238" s="158">
        <v>0</v>
      </c>
      <c r="Y238" s="208">
        <v>0</v>
      </c>
      <c r="Z238" s="208">
        <v>0</v>
      </c>
      <c r="AA238" s="208">
        <v>0</v>
      </c>
      <c r="AB238" s="209">
        <v>0</v>
      </c>
      <c r="AC238" s="155">
        <v>0</v>
      </c>
      <c r="AD238" s="173">
        <v>0</v>
      </c>
    </row>
    <row r="239" spans="1:30">
      <c r="A239" s="175" t="s">
        <v>210</v>
      </c>
      <c r="B239" s="214" t="s">
        <v>1795</v>
      </c>
      <c r="C239" s="214" t="s">
        <v>227</v>
      </c>
      <c r="D239" s="153">
        <v>79</v>
      </c>
      <c r="E239" s="153">
        <v>77</v>
      </c>
      <c r="F239" s="151">
        <v>73</v>
      </c>
      <c r="G239" s="151">
        <v>71</v>
      </c>
      <c r="H239" s="151">
        <v>50</v>
      </c>
      <c r="I239" s="151">
        <v>50</v>
      </c>
      <c r="J239" s="172">
        <v>0.9</v>
      </c>
      <c r="K239" s="154">
        <v>0.974683544303797</v>
      </c>
      <c r="L239" s="154">
        <v>0.972602739726027</v>
      </c>
      <c r="M239" s="154">
        <v>1</v>
      </c>
      <c r="N239" s="207">
        <v>1654</v>
      </c>
      <c r="O239" s="153">
        <v>1528</v>
      </c>
      <c r="P239" s="153">
        <v>73</v>
      </c>
      <c r="Q239" s="151">
        <v>69</v>
      </c>
      <c r="R239" s="151">
        <v>49</v>
      </c>
      <c r="S239" s="154">
        <v>0.923821039903265</v>
      </c>
      <c r="T239" s="154">
        <v>0.924050632911392</v>
      </c>
      <c r="U239" s="155">
        <v>0.945205479452055</v>
      </c>
      <c r="V239" s="155">
        <v>0.98</v>
      </c>
      <c r="W239" s="173">
        <v>-0.0211548465406624</v>
      </c>
      <c r="X239" s="158">
        <v>496</v>
      </c>
      <c r="Y239" s="208">
        <v>452</v>
      </c>
      <c r="Z239" s="208">
        <v>492</v>
      </c>
      <c r="AA239" s="208">
        <v>458</v>
      </c>
      <c r="AB239" s="209">
        <v>0.911290322580645</v>
      </c>
      <c r="AC239" s="155">
        <v>0.930894308943089</v>
      </c>
      <c r="AD239" s="173">
        <v>-0.0196039863624443</v>
      </c>
    </row>
    <row r="240" spans="1:30">
      <c r="A240" s="175" t="s">
        <v>210</v>
      </c>
      <c r="B240" s="214" t="s">
        <v>1792</v>
      </c>
      <c r="C240" s="214" t="s">
        <v>228</v>
      </c>
      <c r="D240" s="153">
        <v>0</v>
      </c>
      <c r="E240" s="153">
        <v>0</v>
      </c>
      <c r="F240" s="151">
        <v>0</v>
      </c>
      <c r="G240" s="151">
        <v>0</v>
      </c>
      <c r="H240" s="151">
        <v>0</v>
      </c>
      <c r="I240" s="151">
        <v>0</v>
      </c>
      <c r="J240" s="172">
        <v>0.9</v>
      </c>
      <c r="K240" s="154">
        <v>0</v>
      </c>
      <c r="L240" s="154">
        <v>0</v>
      </c>
      <c r="M240" s="154">
        <v>0</v>
      </c>
      <c r="N240" s="207">
        <v>0</v>
      </c>
      <c r="O240" s="153">
        <v>0</v>
      </c>
      <c r="P240" s="153">
        <v>0</v>
      </c>
      <c r="Q240" s="151">
        <v>0</v>
      </c>
      <c r="R240" s="151">
        <v>0</v>
      </c>
      <c r="S240" s="154">
        <v>0</v>
      </c>
      <c r="T240" s="154">
        <v>0</v>
      </c>
      <c r="U240" s="155">
        <v>0</v>
      </c>
      <c r="V240" s="155">
        <v>0</v>
      </c>
      <c r="W240" s="173">
        <v>0</v>
      </c>
      <c r="X240" s="158">
        <v>0</v>
      </c>
      <c r="Y240" s="208">
        <v>0</v>
      </c>
      <c r="Z240" s="208">
        <v>0</v>
      </c>
      <c r="AA240" s="208">
        <v>0</v>
      </c>
      <c r="AB240" s="209">
        <v>0</v>
      </c>
      <c r="AC240" s="155">
        <v>0</v>
      </c>
      <c r="AD240" s="173">
        <v>0</v>
      </c>
    </row>
    <row r="241" spans="1:30">
      <c r="A241" s="175" t="s">
        <v>210</v>
      </c>
      <c r="B241" s="214" t="s">
        <v>1795</v>
      </c>
      <c r="C241" s="214" t="s">
        <v>229</v>
      </c>
      <c r="D241" s="153">
        <v>59</v>
      </c>
      <c r="E241" s="153">
        <v>59</v>
      </c>
      <c r="F241" s="151">
        <v>51</v>
      </c>
      <c r="G241" s="151">
        <v>51</v>
      </c>
      <c r="H241" s="151">
        <v>42</v>
      </c>
      <c r="I241" s="151">
        <v>42</v>
      </c>
      <c r="J241" s="172">
        <v>0.9</v>
      </c>
      <c r="K241" s="154">
        <v>1</v>
      </c>
      <c r="L241" s="154">
        <v>1</v>
      </c>
      <c r="M241" s="154">
        <v>1</v>
      </c>
      <c r="N241" s="207">
        <v>1229</v>
      </c>
      <c r="O241" s="153">
        <v>1191</v>
      </c>
      <c r="P241" s="153">
        <v>58</v>
      </c>
      <c r="Q241" s="151">
        <v>50</v>
      </c>
      <c r="R241" s="151">
        <v>41</v>
      </c>
      <c r="S241" s="154">
        <v>0.969080553295362</v>
      </c>
      <c r="T241" s="154">
        <v>0.983050847457627</v>
      </c>
      <c r="U241" s="155">
        <v>0.980392156862745</v>
      </c>
      <c r="V241" s="155">
        <v>0.976190476190476</v>
      </c>
      <c r="W241" s="173">
        <v>0.00265869059488211</v>
      </c>
      <c r="X241" s="158">
        <v>370</v>
      </c>
      <c r="Y241" s="208">
        <v>360</v>
      </c>
      <c r="Z241" s="208">
        <v>370</v>
      </c>
      <c r="AA241" s="208">
        <v>356</v>
      </c>
      <c r="AB241" s="209">
        <v>0.972972972972973</v>
      </c>
      <c r="AC241" s="155">
        <v>0.962162162162162</v>
      </c>
      <c r="AD241" s="173">
        <v>0.0108108108108108</v>
      </c>
    </row>
    <row r="242" spans="1:30">
      <c r="A242" s="175" t="s">
        <v>210</v>
      </c>
      <c r="B242" s="214" t="s">
        <v>1796</v>
      </c>
      <c r="C242" s="214" t="s">
        <v>230</v>
      </c>
      <c r="D242" s="153">
        <v>109</v>
      </c>
      <c r="E242" s="153">
        <v>103</v>
      </c>
      <c r="F242" s="151">
        <v>101</v>
      </c>
      <c r="G242" s="151">
        <v>96</v>
      </c>
      <c r="H242" s="151">
        <v>75</v>
      </c>
      <c r="I242" s="151">
        <v>70</v>
      </c>
      <c r="J242" s="172">
        <v>0.9</v>
      </c>
      <c r="K242" s="154">
        <v>0.944954128440367</v>
      </c>
      <c r="L242" s="154">
        <v>0.95049504950495</v>
      </c>
      <c r="M242" s="154">
        <v>0.933333333333333</v>
      </c>
      <c r="N242" s="207">
        <v>2267</v>
      </c>
      <c r="O242" s="153">
        <v>2058</v>
      </c>
      <c r="P242" s="153">
        <v>96</v>
      </c>
      <c r="Q242" s="151">
        <v>85</v>
      </c>
      <c r="R242" s="151">
        <v>62</v>
      </c>
      <c r="S242" s="154">
        <v>0.907807675341861</v>
      </c>
      <c r="T242" s="154">
        <v>0.880733944954128</v>
      </c>
      <c r="U242" s="155">
        <v>0.841584158415842</v>
      </c>
      <c r="V242" s="155">
        <v>0.826666666666667</v>
      </c>
      <c r="W242" s="173">
        <v>0.0391497865382869</v>
      </c>
      <c r="X242" s="158">
        <v>669</v>
      </c>
      <c r="Y242" s="208">
        <v>583</v>
      </c>
      <c r="Z242" s="208">
        <v>674</v>
      </c>
      <c r="AA242" s="208">
        <v>617</v>
      </c>
      <c r="AB242" s="209">
        <v>0.871449925261584</v>
      </c>
      <c r="AC242" s="155">
        <v>0.915430267062315</v>
      </c>
      <c r="AD242" s="173">
        <v>-0.0439803418007301</v>
      </c>
    </row>
    <row r="243" spans="1:30">
      <c r="A243" s="175" t="s">
        <v>210</v>
      </c>
      <c r="B243" s="214" t="s">
        <v>1796</v>
      </c>
      <c r="C243" s="214" t="s">
        <v>231</v>
      </c>
      <c r="D243" s="153">
        <v>0</v>
      </c>
      <c r="E243" s="153">
        <v>0</v>
      </c>
      <c r="F243" s="151">
        <v>0</v>
      </c>
      <c r="G243" s="151">
        <v>0</v>
      </c>
      <c r="H243" s="151">
        <v>0</v>
      </c>
      <c r="I243" s="151">
        <v>0</v>
      </c>
      <c r="J243" s="172">
        <v>0.9</v>
      </c>
      <c r="K243" s="154">
        <v>0</v>
      </c>
      <c r="L243" s="154">
        <v>0</v>
      </c>
      <c r="M243" s="154">
        <v>0</v>
      </c>
      <c r="N243" s="207">
        <v>0</v>
      </c>
      <c r="O243" s="153">
        <v>0</v>
      </c>
      <c r="P243" s="153">
        <v>0</v>
      </c>
      <c r="Q243" s="151">
        <v>0</v>
      </c>
      <c r="R243" s="151">
        <v>0</v>
      </c>
      <c r="S243" s="154">
        <v>0</v>
      </c>
      <c r="T243" s="154">
        <v>0</v>
      </c>
      <c r="U243" s="155">
        <v>0</v>
      </c>
      <c r="V243" s="155">
        <v>0</v>
      </c>
      <c r="W243" s="173">
        <v>0</v>
      </c>
      <c r="X243" s="158">
        <v>0</v>
      </c>
      <c r="Y243" s="208">
        <v>0</v>
      </c>
      <c r="Z243" s="208">
        <v>0</v>
      </c>
      <c r="AA243" s="208">
        <v>0</v>
      </c>
      <c r="AB243" s="209">
        <v>0</v>
      </c>
      <c r="AC243" s="155">
        <v>0</v>
      </c>
      <c r="AD243" s="173">
        <v>0</v>
      </c>
    </row>
    <row r="244" spans="1:30">
      <c r="A244" s="175" t="s">
        <v>210</v>
      </c>
      <c r="B244" s="214" t="s">
        <v>1794</v>
      </c>
      <c r="C244" s="214" t="s">
        <v>232</v>
      </c>
      <c r="D244" s="153">
        <v>178</v>
      </c>
      <c r="E244" s="153">
        <v>177</v>
      </c>
      <c r="F244" s="151">
        <v>169</v>
      </c>
      <c r="G244" s="151">
        <v>168</v>
      </c>
      <c r="H244" s="151">
        <v>156</v>
      </c>
      <c r="I244" s="151">
        <v>154</v>
      </c>
      <c r="J244" s="172">
        <v>0.9</v>
      </c>
      <c r="K244" s="154">
        <v>0.99438202247191</v>
      </c>
      <c r="L244" s="154">
        <v>0.994082840236686</v>
      </c>
      <c r="M244" s="154">
        <v>0.987179487179487</v>
      </c>
      <c r="N244" s="207">
        <v>4082</v>
      </c>
      <c r="O244" s="153">
        <v>3857</v>
      </c>
      <c r="P244" s="153">
        <v>169</v>
      </c>
      <c r="Q244" s="151">
        <v>158</v>
      </c>
      <c r="R244" s="151">
        <v>147</v>
      </c>
      <c r="S244" s="154">
        <v>0.944879960803528</v>
      </c>
      <c r="T244" s="154">
        <v>0.949438202247191</v>
      </c>
      <c r="U244" s="155">
        <v>0.93491124260355</v>
      </c>
      <c r="V244" s="155">
        <v>0.942307692307692</v>
      </c>
      <c r="W244" s="173">
        <v>0.0145269596436407</v>
      </c>
      <c r="X244" s="158">
        <v>1210</v>
      </c>
      <c r="Y244" s="208">
        <v>1137</v>
      </c>
      <c r="Z244" s="208">
        <v>1243</v>
      </c>
      <c r="AA244" s="208">
        <v>1173</v>
      </c>
      <c r="AB244" s="209">
        <v>0.939669421487603</v>
      </c>
      <c r="AC244" s="155">
        <v>0.943684633950121</v>
      </c>
      <c r="AD244" s="173">
        <v>-0.00401521246251735</v>
      </c>
    </row>
    <row r="245" spans="1:30">
      <c r="A245" s="175" t="s">
        <v>210</v>
      </c>
      <c r="B245" s="214" t="s">
        <v>1791</v>
      </c>
      <c r="C245" s="214" t="s">
        <v>233</v>
      </c>
      <c r="D245" s="153">
        <v>138</v>
      </c>
      <c r="E245" s="153">
        <v>138</v>
      </c>
      <c r="F245" s="151">
        <v>122</v>
      </c>
      <c r="G245" s="151">
        <v>122</v>
      </c>
      <c r="H245" s="151">
        <v>102</v>
      </c>
      <c r="I245" s="151">
        <v>102</v>
      </c>
      <c r="J245" s="172">
        <v>0.9</v>
      </c>
      <c r="K245" s="154">
        <v>1</v>
      </c>
      <c r="L245" s="154">
        <v>1</v>
      </c>
      <c r="M245" s="154">
        <v>1</v>
      </c>
      <c r="N245" s="207">
        <v>2890</v>
      </c>
      <c r="O245" s="153">
        <v>2724</v>
      </c>
      <c r="P245" s="153">
        <v>130</v>
      </c>
      <c r="Q245" s="151">
        <v>114</v>
      </c>
      <c r="R245" s="151">
        <v>94</v>
      </c>
      <c r="S245" s="154">
        <v>0.942560553633218</v>
      </c>
      <c r="T245" s="154">
        <v>0.942028985507246</v>
      </c>
      <c r="U245" s="155">
        <v>0.934426229508197</v>
      </c>
      <c r="V245" s="155">
        <v>0.92156862745098</v>
      </c>
      <c r="W245" s="173">
        <v>0.00760275599904958</v>
      </c>
      <c r="X245" s="158">
        <v>858</v>
      </c>
      <c r="Y245" s="208">
        <v>809</v>
      </c>
      <c r="Z245" s="208">
        <v>874</v>
      </c>
      <c r="AA245" s="208">
        <v>823</v>
      </c>
      <c r="AB245" s="209">
        <v>0.942890442890443</v>
      </c>
      <c r="AC245" s="155">
        <v>0.941647597254005</v>
      </c>
      <c r="AD245" s="173">
        <v>0.00124284563643828</v>
      </c>
    </row>
    <row r="246" spans="1:30">
      <c r="A246" s="175" t="s">
        <v>210</v>
      </c>
      <c r="B246" s="214" t="s">
        <v>1794</v>
      </c>
      <c r="C246" s="214" t="s">
        <v>234</v>
      </c>
      <c r="D246" s="153">
        <v>141</v>
      </c>
      <c r="E246" s="153">
        <v>139</v>
      </c>
      <c r="F246" s="151">
        <v>129</v>
      </c>
      <c r="G246" s="151">
        <v>128</v>
      </c>
      <c r="H246" s="151">
        <v>111</v>
      </c>
      <c r="I246" s="151">
        <v>110</v>
      </c>
      <c r="J246" s="172">
        <v>0.9</v>
      </c>
      <c r="K246" s="154">
        <v>0.985815602836879</v>
      </c>
      <c r="L246" s="154">
        <v>0.992248062015504</v>
      </c>
      <c r="M246" s="154">
        <v>0.990990990990991</v>
      </c>
      <c r="N246" s="207">
        <v>3020</v>
      </c>
      <c r="O246" s="153">
        <v>2847</v>
      </c>
      <c r="P246" s="153">
        <v>131</v>
      </c>
      <c r="Q246" s="151">
        <v>124</v>
      </c>
      <c r="R246" s="151">
        <v>107</v>
      </c>
      <c r="S246" s="154">
        <v>0.942715231788079</v>
      </c>
      <c r="T246" s="154">
        <v>0.929078014184397</v>
      </c>
      <c r="U246" s="155">
        <v>0.961240310077519</v>
      </c>
      <c r="V246" s="155">
        <v>0.963963963963964</v>
      </c>
      <c r="W246" s="173">
        <v>-0.0321622958931223</v>
      </c>
      <c r="X246" s="158">
        <v>904</v>
      </c>
      <c r="Y246" s="208">
        <v>849</v>
      </c>
      <c r="Z246" s="208">
        <v>910</v>
      </c>
      <c r="AA246" s="208">
        <v>859</v>
      </c>
      <c r="AB246" s="209">
        <v>0.939159292035398</v>
      </c>
      <c r="AC246" s="155">
        <v>0.943956043956044</v>
      </c>
      <c r="AD246" s="173">
        <v>-0.00479675192064566</v>
      </c>
    </row>
    <row r="247" spans="1:30">
      <c r="A247" s="175" t="s">
        <v>210</v>
      </c>
      <c r="B247" s="214" t="s">
        <v>1791</v>
      </c>
      <c r="C247" s="214" t="s">
        <v>235</v>
      </c>
      <c r="D247" s="153">
        <v>70</v>
      </c>
      <c r="E247" s="153">
        <v>70</v>
      </c>
      <c r="F247" s="151">
        <v>65</v>
      </c>
      <c r="G247" s="151">
        <v>64</v>
      </c>
      <c r="H247" s="151">
        <v>56</v>
      </c>
      <c r="I247" s="151">
        <v>56</v>
      </c>
      <c r="J247" s="172">
        <v>0.9</v>
      </c>
      <c r="K247" s="154">
        <v>1</v>
      </c>
      <c r="L247" s="154">
        <v>0.984615384615385</v>
      </c>
      <c r="M247" s="154">
        <v>1</v>
      </c>
      <c r="N247" s="207">
        <v>1524</v>
      </c>
      <c r="O247" s="153">
        <v>1432</v>
      </c>
      <c r="P247" s="153">
        <v>64</v>
      </c>
      <c r="Q247" s="151">
        <v>61</v>
      </c>
      <c r="R247" s="151">
        <v>54</v>
      </c>
      <c r="S247" s="154">
        <v>0.939632545931758</v>
      </c>
      <c r="T247" s="154">
        <v>0.914285714285714</v>
      </c>
      <c r="U247" s="155">
        <v>0.938461538461538</v>
      </c>
      <c r="V247" s="155">
        <v>0.964285714285714</v>
      </c>
      <c r="W247" s="173">
        <v>-0.0241758241758242</v>
      </c>
      <c r="X247" s="158">
        <v>466</v>
      </c>
      <c r="Y247" s="208">
        <v>437</v>
      </c>
      <c r="Z247" s="208">
        <v>461</v>
      </c>
      <c r="AA247" s="208">
        <v>436</v>
      </c>
      <c r="AB247" s="209">
        <v>0.937768240343348</v>
      </c>
      <c r="AC247" s="155">
        <v>0.945770065075922</v>
      </c>
      <c r="AD247" s="173">
        <v>-0.00800182473257427</v>
      </c>
    </row>
    <row r="248" spans="1:30">
      <c r="A248" s="175" t="s">
        <v>210</v>
      </c>
      <c r="B248" s="214" t="s">
        <v>1794</v>
      </c>
      <c r="C248" s="214" t="s">
        <v>236</v>
      </c>
      <c r="D248" s="153">
        <v>118</v>
      </c>
      <c r="E248" s="153">
        <v>118</v>
      </c>
      <c r="F248" s="151">
        <v>106</v>
      </c>
      <c r="G248" s="151">
        <v>105</v>
      </c>
      <c r="H248" s="151">
        <v>94</v>
      </c>
      <c r="I248" s="151">
        <v>94</v>
      </c>
      <c r="J248" s="172">
        <v>0.9</v>
      </c>
      <c r="K248" s="154">
        <v>1</v>
      </c>
      <c r="L248" s="154">
        <v>0.990566037735849</v>
      </c>
      <c r="M248" s="154">
        <v>1</v>
      </c>
      <c r="N248" s="207">
        <v>2468</v>
      </c>
      <c r="O248" s="153">
        <v>2345</v>
      </c>
      <c r="P248" s="153">
        <v>111</v>
      </c>
      <c r="Q248" s="151">
        <v>98</v>
      </c>
      <c r="R248" s="151">
        <v>90</v>
      </c>
      <c r="S248" s="154">
        <v>0.950162074554295</v>
      </c>
      <c r="T248" s="154">
        <v>0.940677966101695</v>
      </c>
      <c r="U248" s="155">
        <v>0.924528301886792</v>
      </c>
      <c r="V248" s="155">
        <v>0.957446808510638</v>
      </c>
      <c r="W248" s="173">
        <v>0.0161496642149025</v>
      </c>
      <c r="X248" s="158">
        <v>747</v>
      </c>
      <c r="Y248" s="208">
        <v>706</v>
      </c>
      <c r="Z248" s="208">
        <v>750</v>
      </c>
      <c r="AA248" s="208">
        <v>719</v>
      </c>
      <c r="AB248" s="209">
        <v>0.945113788487282</v>
      </c>
      <c r="AC248" s="155">
        <v>0.958666666666667</v>
      </c>
      <c r="AD248" s="173">
        <v>-0.0135528781793842</v>
      </c>
    </row>
    <row r="249" spans="1:30">
      <c r="A249" s="175" t="s">
        <v>210</v>
      </c>
      <c r="B249" s="214" t="s">
        <v>1792</v>
      </c>
      <c r="C249" s="214" t="s">
        <v>237</v>
      </c>
      <c r="D249" s="153">
        <v>86</v>
      </c>
      <c r="E249" s="153">
        <v>81</v>
      </c>
      <c r="F249" s="151">
        <v>84</v>
      </c>
      <c r="G249" s="151">
        <v>77</v>
      </c>
      <c r="H249" s="151">
        <v>68</v>
      </c>
      <c r="I249" s="151">
        <v>64</v>
      </c>
      <c r="J249" s="172">
        <v>0.9</v>
      </c>
      <c r="K249" s="154">
        <v>0.941860465116279</v>
      </c>
      <c r="L249" s="154">
        <v>0.916666666666667</v>
      </c>
      <c r="M249" s="154">
        <v>0.941176470588235</v>
      </c>
      <c r="N249" s="207">
        <v>1768</v>
      </c>
      <c r="O249" s="153">
        <v>1668</v>
      </c>
      <c r="P249" s="153">
        <v>81</v>
      </c>
      <c r="Q249" s="151">
        <v>77</v>
      </c>
      <c r="R249" s="151">
        <v>63</v>
      </c>
      <c r="S249" s="154">
        <v>0.943438914027149</v>
      </c>
      <c r="T249" s="154">
        <v>0.941860465116279</v>
      </c>
      <c r="U249" s="155">
        <v>0.916666666666667</v>
      </c>
      <c r="V249" s="155">
        <v>0.926470588235294</v>
      </c>
      <c r="W249" s="173">
        <v>0.0251937984496124</v>
      </c>
      <c r="X249" s="158">
        <v>551</v>
      </c>
      <c r="Y249" s="208">
        <v>512</v>
      </c>
      <c r="Z249" s="208">
        <v>532</v>
      </c>
      <c r="AA249" s="208">
        <v>504</v>
      </c>
      <c r="AB249" s="209">
        <v>0.929219600725953</v>
      </c>
      <c r="AC249" s="155">
        <v>0.947368421052632</v>
      </c>
      <c r="AD249" s="173">
        <v>-0.0181488203266787</v>
      </c>
    </row>
    <row r="250" spans="1:30">
      <c r="A250" s="175" t="s">
        <v>210</v>
      </c>
      <c r="B250" s="214" t="s">
        <v>1791</v>
      </c>
      <c r="C250" s="214" t="s">
        <v>238</v>
      </c>
      <c r="D250" s="153">
        <v>99</v>
      </c>
      <c r="E250" s="153">
        <v>96</v>
      </c>
      <c r="F250" s="151">
        <v>93</v>
      </c>
      <c r="G250" s="151">
        <v>92</v>
      </c>
      <c r="H250" s="151">
        <v>81</v>
      </c>
      <c r="I250" s="151">
        <v>79</v>
      </c>
      <c r="J250" s="172">
        <v>0.9</v>
      </c>
      <c r="K250" s="154">
        <v>0.96969696969697</v>
      </c>
      <c r="L250" s="154">
        <v>0.989247311827957</v>
      </c>
      <c r="M250" s="154">
        <v>0.975308641975309</v>
      </c>
      <c r="N250" s="207">
        <v>2180</v>
      </c>
      <c r="O250" s="153">
        <v>2043</v>
      </c>
      <c r="P250" s="153">
        <v>94</v>
      </c>
      <c r="Q250" s="151">
        <v>91</v>
      </c>
      <c r="R250" s="151">
        <v>76</v>
      </c>
      <c r="S250" s="154">
        <v>0.937155963302752</v>
      </c>
      <c r="T250" s="154">
        <v>0.94949494949495</v>
      </c>
      <c r="U250" s="155">
        <v>0.978494623655914</v>
      </c>
      <c r="V250" s="155">
        <v>0.938271604938272</v>
      </c>
      <c r="W250" s="173">
        <v>-0.0289996741609645</v>
      </c>
      <c r="X250" s="158">
        <v>656</v>
      </c>
      <c r="Y250" s="208">
        <v>628</v>
      </c>
      <c r="Z250" s="208">
        <v>681</v>
      </c>
      <c r="AA250" s="208">
        <v>626</v>
      </c>
      <c r="AB250" s="209">
        <v>0.957317073170732</v>
      </c>
      <c r="AC250" s="155">
        <v>0.919236417033774</v>
      </c>
      <c r="AD250" s="173">
        <v>0.0380806561369578</v>
      </c>
    </row>
    <row r="251" spans="1:30">
      <c r="A251" s="175" t="s">
        <v>210</v>
      </c>
      <c r="B251" s="214" t="s">
        <v>1795</v>
      </c>
      <c r="C251" s="214" t="s">
        <v>239</v>
      </c>
      <c r="D251" s="153">
        <v>70</v>
      </c>
      <c r="E251" s="153">
        <v>69</v>
      </c>
      <c r="F251" s="151">
        <v>72</v>
      </c>
      <c r="G251" s="151">
        <v>70</v>
      </c>
      <c r="H251" s="151">
        <v>59</v>
      </c>
      <c r="I251" s="151">
        <v>57</v>
      </c>
      <c r="J251" s="172">
        <v>0.9</v>
      </c>
      <c r="K251" s="154">
        <v>0.985714285714286</v>
      </c>
      <c r="L251" s="154">
        <v>0.972222222222222</v>
      </c>
      <c r="M251" s="154">
        <v>0.966101694915254</v>
      </c>
      <c r="N251" s="207">
        <v>1567</v>
      </c>
      <c r="O251" s="153">
        <v>1472</v>
      </c>
      <c r="P251" s="153">
        <v>68</v>
      </c>
      <c r="Q251" s="151">
        <v>66</v>
      </c>
      <c r="R251" s="151">
        <v>57</v>
      </c>
      <c r="S251" s="154">
        <v>0.939374601148692</v>
      </c>
      <c r="T251" s="154">
        <v>0.971428571428571</v>
      </c>
      <c r="U251" s="155">
        <v>0.916666666666667</v>
      </c>
      <c r="V251" s="155">
        <v>0.966101694915254</v>
      </c>
      <c r="W251" s="173">
        <v>0.0547619047619048</v>
      </c>
      <c r="X251" s="158">
        <v>475</v>
      </c>
      <c r="Y251" s="208">
        <v>449</v>
      </c>
      <c r="Z251" s="208">
        <v>470</v>
      </c>
      <c r="AA251" s="208">
        <v>443</v>
      </c>
      <c r="AB251" s="209">
        <v>0.945263157894737</v>
      </c>
      <c r="AC251" s="155">
        <v>0.942553191489362</v>
      </c>
      <c r="AD251" s="173">
        <v>0.00270996640537513</v>
      </c>
    </row>
    <row r="252" spans="1:30">
      <c r="A252" s="175" t="s">
        <v>210</v>
      </c>
      <c r="B252" s="214" t="s">
        <v>1796</v>
      </c>
      <c r="C252" s="214" t="s">
        <v>240</v>
      </c>
      <c r="D252" s="153">
        <v>128</v>
      </c>
      <c r="E252" s="153">
        <v>120</v>
      </c>
      <c r="F252" s="151">
        <v>122</v>
      </c>
      <c r="G252" s="151">
        <v>116</v>
      </c>
      <c r="H252" s="151">
        <v>99</v>
      </c>
      <c r="I252" s="151">
        <v>92</v>
      </c>
      <c r="J252" s="172">
        <v>0.9</v>
      </c>
      <c r="K252" s="154">
        <v>0.9375</v>
      </c>
      <c r="L252" s="154">
        <v>0.950819672131147</v>
      </c>
      <c r="M252" s="154">
        <v>0.929292929292929</v>
      </c>
      <c r="N252" s="207">
        <v>2688</v>
      </c>
      <c r="O252" s="153">
        <v>2522</v>
      </c>
      <c r="P252" s="153">
        <v>117</v>
      </c>
      <c r="Q252" s="151">
        <v>115</v>
      </c>
      <c r="R252" s="151">
        <v>91</v>
      </c>
      <c r="S252" s="154">
        <v>0.938244047619048</v>
      </c>
      <c r="T252" s="154">
        <v>0.9140625</v>
      </c>
      <c r="U252" s="155">
        <v>0.942622950819672</v>
      </c>
      <c r="V252" s="155">
        <v>0.919191919191919</v>
      </c>
      <c r="W252" s="173">
        <v>-0.0285604508196722</v>
      </c>
      <c r="X252" s="158">
        <v>816</v>
      </c>
      <c r="Y252" s="208">
        <v>751</v>
      </c>
      <c r="Z252" s="208">
        <v>811</v>
      </c>
      <c r="AA252" s="208">
        <v>749</v>
      </c>
      <c r="AB252" s="209">
        <v>0.920343137254902</v>
      </c>
      <c r="AC252" s="155">
        <v>0.923551171393342</v>
      </c>
      <c r="AD252" s="173">
        <v>-0.00320803413843962</v>
      </c>
    </row>
    <row r="253" spans="1:30">
      <c r="A253" s="175" t="s">
        <v>210</v>
      </c>
      <c r="B253" s="214" t="s">
        <v>1796</v>
      </c>
      <c r="C253" s="214" t="s">
        <v>241</v>
      </c>
      <c r="D253" s="153">
        <v>96</v>
      </c>
      <c r="E253" s="153">
        <v>96</v>
      </c>
      <c r="F253" s="151">
        <v>92</v>
      </c>
      <c r="G253" s="151">
        <v>92</v>
      </c>
      <c r="H253" s="151">
        <v>69</v>
      </c>
      <c r="I253" s="151">
        <v>69</v>
      </c>
      <c r="J253" s="172">
        <v>0.9</v>
      </c>
      <c r="K253" s="154">
        <v>1</v>
      </c>
      <c r="L253" s="154">
        <v>1</v>
      </c>
      <c r="M253" s="154">
        <v>1</v>
      </c>
      <c r="N253" s="207">
        <v>2101</v>
      </c>
      <c r="O253" s="153">
        <v>2035</v>
      </c>
      <c r="P253" s="153">
        <v>93</v>
      </c>
      <c r="Q253" s="151">
        <v>90</v>
      </c>
      <c r="R253" s="151">
        <v>66</v>
      </c>
      <c r="S253" s="154">
        <v>0.968586387434555</v>
      </c>
      <c r="T253" s="154">
        <v>0.96875</v>
      </c>
      <c r="U253" s="155">
        <v>0.978260869565217</v>
      </c>
      <c r="V253" s="155">
        <v>0.956521739130435</v>
      </c>
      <c r="W253" s="173">
        <v>-0.00951086956521741</v>
      </c>
      <c r="X253" s="158">
        <v>620</v>
      </c>
      <c r="Y253" s="208">
        <v>606</v>
      </c>
      <c r="Z253" s="208">
        <v>639</v>
      </c>
      <c r="AA253" s="208">
        <v>613</v>
      </c>
      <c r="AB253" s="209">
        <v>0.97741935483871</v>
      </c>
      <c r="AC253" s="155">
        <v>0.959311424100156</v>
      </c>
      <c r="AD253" s="173">
        <v>0.0181079307385532</v>
      </c>
    </row>
    <row r="254" spans="1:30">
      <c r="A254" s="175" t="s">
        <v>210</v>
      </c>
      <c r="B254" s="214" t="s">
        <v>1794</v>
      </c>
      <c r="C254" s="214" t="s">
        <v>242</v>
      </c>
      <c r="D254" s="153">
        <v>165</v>
      </c>
      <c r="E254" s="153">
        <v>163</v>
      </c>
      <c r="F254" s="151">
        <v>161</v>
      </c>
      <c r="G254" s="151">
        <v>161</v>
      </c>
      <c r="H254" s="151">
        <v>136</v>
      </c>
      <c r="I254" s="151">
        <v>136</v>
      </c>
      <c r="J254" s="172">
        <v>0.9</v>
      </c>
      <c r="K254" s="154">
        <v>0.987878787878788</v>
      </c>
      <c r="L254" s="154">
        <v>1</v>
      </c>
      <c r="M254" s="154">
        <v>1</v>
      </c>
      <c r="N254" s="207">
        <v>3503</v>
      </c>
      <c r="O254" s="153">
        <v>3290</v>
      </c>
      <c r="P254" s="153">
        <v>154</v>
      </c>
      <c r="Q254" s="151">
        <v>154</v>
      </c>
      <c r="R254" s="151">
        <v>126</v>
      </c>
      <c r="S254" s="154">
        <v>0.939194975735084</v>
      </c>
      <c r="T254" s="154">
        <v>0.933333333333333</v>
      </c>
      <c r="U254" s="155">
        <v>0.956521739130435</v>
      </c>
      <c r="V254" s="155">
        <v>0.926470588235294</v>
      </c>
      <c r="W254" s="173">
        <v>-0.0231884057971015</v>
      </c>
      <c r="X254" s="158">
        <v>1065</v>
      </c>
      <c r="Y254" s="208">
        <v>993</v>
      </c>
      <c r="Z254" s="208">
        <v>1030</v>
      </c>
      <c r="AA254" s="208">
        <v>958</v>
      </c>
      <c r="AB254" s="209">
        <v>0.932394366197183</v>
      </c>
      <c r="AC254" s="155">
        <v>0.930097087378641</v>
      </c>
      <c r="AD254" s="173">
        <v>0.00229727881854225</v>
      </c>
    </row>
    <row r="255" spans="1:30">
      <c r="A255" s="175" t="s">
        <v>210</v>
      </c>
      <c r="B255" s="214" t="s">
        <v>1791</v>
      </c>
      <c r="C255" s="214" t="s">
        <v>243</v>
      </c>
      <c r="D255" s="153">
        <v>116</v>
      </c>
      <c r="E255" s="153">
        <v>113</v>
      </c>
      <c r="F255" s="151">
        <v>113</v>
      </c>
      <c r="G255" s="151">
        <v>111</v>
      </c>
      <c r="H255" s="151">
        <v>93</v>
      </c>
      <c r="I255" s="151">
        <v>92</v>
      </c>
      <c r="J255" s="172">
        <v>0.9</v>
      </c>
      <c r="K255" s="154">
        <v>0.974137931034483</v>
      </c>
      <c r="L255" s="154">
        <v>0.982300884955752</v>
      </c>
      <c r="M255" s="154">
        <v>0.989247311827957</v>
      </c>
      <c r="N255" s="207">
        <v>2547</v>
      </c>
      <c r="O255" s="153">
        <v>2357</v>
      </c>
      <c r="P255" s="153">
        <v>110</v>
      </c>
      <c r="Q255" s="151">
        <v>104</v>
      </c>
      <c r="R255" s="151">
        <v>84</v>
      </c>
      <c r="S255" s="154">
        <v>0.925402434236356</v>
      </c>
      <c r="T255" s="154">
        <v>0.948275862068966</v>
      </c>
      <c r="U255" s="155">
        <v>0.920353982300885</v>
      </c>
      <c r="V255" s="155">
        <v>0.903225806451613</v>
      </c>
      <c r="W255" s="173">
        <v>0.0279218797680806</v>
      </c>
      <c r="X255" s="158">
        <v>758</v>
      </c>
      <c r="Y255" s="208">
        <v>713</v>
      </c>
      <c r="Z255" s="208">
        <v>780</v>
      </c>
      <c r="AA255" s="208">
        <v>722</v>
      </c>
      <c r="AB255" s="209">
        <v>0.940633245382586</v>
      </c>
      <c r="AC255" s="155">
        <v>0.925641025641026</v>
      </c>
      <c r="AD255" s="173">
        <v>0.0149922197415601</v>
      </c>
    </row>
    <row r="256" spans="1:30">
      <c r="A256" s="175" t="s">
        <v>210</v>
      </c>
      <c r="B256" s="214" t="s">
        <v>1797</v>
      </c>
      <c r="C256" s="214" t="s">
        <v>244</v>
      </c>
      <c r="D256" s="153">
        <v>78</v>
      </c>
      <c r="E256" s="153">
        <v>78</v>
      </c>
      <c r="F256" s="151">
        <v>69</v>
      </c>
      <c r="G256" s="151">
        <v>67</v>
      </c>
      <c r="H256" s="151">
        <v>64</v>
      </c>
      <c r="I256" s="151">
        <v>62</v>
      </c>
      <c r="J256" s="172">
        <v>0.9</v>
      </c>
      <c r="K256" s="154">
        <v>1</v>
      </c>
      <c r="L256" s="154">
        <v>0.971014492753623</v>
      </c>
      <c r="M256" s="154">
        <v>0.96875</v>
      </c>
      <c r="N256" s="207">
        <v>1579</v>
      </c>
      <c r="O256" s="153">
        <v>1549</v>
      </c>
      <c r="P256" s="153">
        <v>77</v>
      </c>
      <c r="Q256" s="151">
        <v>67</v>
      </c>
      <c r="R256" s="151">
        <v>62</v>
      </c>
      <c r="S256" s="154">
        <v>0.981000633312223</v>
      </c>
      <c r="T256" s="154">
        <v>0.987179487179487</v>
      </c>
      <c r="U256" s="155">
        <v>0.971014492753623</v>
      </c>
      <c r="V256" s="155">
        <v>0.96875</v>
      </c>
      <c r="W256" s="173">
        <v>0.0161649944258641</v>
      </c>
      <c r="X256" s="158">
        <v>480</v>
      </c>
      <c r="Y256" s="208">
        <v>467</v>
      </c>
      <c r="Z256" s="208">
        <v>466</v>
      </c>
      <c r="AA256" s="208">
        <v>455</v>
      </c>
      <c r="AB256" s="209">
        <v>0.972916666666667</v>
      </c>
      <c r="AC256" s="155">
        <v>0.976394849785408</v>
      </c>
      <c r="AD256" s="173">
        <v>-0.00347818311874104</v>
      </c>
    </row>
    <row r="257" spans="1:30">
      <c r="A257" s="175" t="s">
        <v>210</v>
      </c>
      <c r="B257" s="214" t="s">
        <v>1797</v>
      </c>
      <c r="C257" s="214" t="s">
        <v>245</v>
      </c>
      <c r="D257" s="153">
        <v>98</v>
      </c>
      <c r="E257" s="153">
        <v>95</v>
      </c>
      <c r="F257" s="151">
        <v>90</v>
      </c>
      <c r="G257" s="151">
        <v>86</v>
      </c>
      <c r="H257" s="151">
        <v>76</v>
      </c>
      <c r="I257" s="151">
        <v>72</v>
      </c>
      <c r="J257" s="172">
        <v>0.9</v>
      </c>
      <c r="K257" s="154">
        <v>0.969387755102041</v>
      </c>
      <c r="L257" s="154">
        <v>0.955555555555556</v>
      </c>
      <c r="M257" s="154">
        <v>0.947368421052632</v>
      </c>
      <c r="N257" s="207">
        <v>2154</v>
      </c>
      <c r="O257" s="153">
        <v>2023</v>
      </c>
      <c r="P257" s="153">
        <v>93</v>
      </c>
      <c r="Q257" s="151">
        <v>81</v>
      </c>
      <c r="R257" s="151">
        <v>72</v>
      </c>
      <c r="S257" s="154">
        <v>0.939182915506035</v>
      </c>
      <c r="T257" s="154">
        <v>0.948979591836735</v>
      </c>
      <c r="U257" s="155">
        <v>0.9</v>
      </c>
      <c r="V257" s="155">
        <v>0.947368421052632</v>
      </c>
      <c r="W257" s="173">
        <v>0.0489795918367347</v>
      </c>
      <c r="X257" s="158">
        <v>626</v>
      </c>
      <c r="Y257" s="208">
        <v>586</v>
      </c>
      <c r="Z257" s="208">
        <v>653</v>
      </c>
      <c r="AA257" s="208">
        <v>613</v>
      </c>
      <c r="AB257" s="209">
        <v>0.936102236421725</v>
      </c>
      <c r="AC257" s="155">
        <v>0.938744257274119</v>
      </c>
      <c r="AD257" s="173">
        <v>-0.00264202085239429</v>
      </c>
    </row>
    <row r="258" spans="1:30">
      <c r="A258" s="175" t="s">
        <v>210</v>
      </c>
      <c r="B258" s="214" t="s">
        <v>1796</v>
      </c>
      <c r="C258" s="214" t="s">
        <v>246</v>
      </c>
      <c r="D258" s="153">
        <v>95</v>
      </c>
      <c r="E258" s="153">
        <v>94</v>
      </c>
      <c r="F258" s="151">
        <v>84</v>
      </c>
      <c r="G258" s="151">
        <v>83</v>
      </c>
      <c r="H258" s="151">
        <v>84</v>
      </c>
      <c r="I258" s="151">
        <v>83</v>
      </c>
      <c r="J258" s="172">
        <v>0.9</v>
      </c>
      <c r="K258" s="154">
        <v>0.989473684210526</v>
      </c>
      <c r="L258" s="154">
        <v>0.988095238095238</v>
      </c>
      <c r="M258" s="154">
        <v>0.988095238095238</v>
      </c>
      <c r="N258" s="207">
        <v>2012</v>
      </c>
      <c r="O258" s="153">
        <v>1870</v>
      </c>
      <c r="P258" s="153">
        <v>90</v>
      </c>
      <c r="Q258" s="151">
        <v>77</v>
      </c>
      <c r="R258" s="151">
        <v>78</v>
      </c>
      <c r="S258" s="154">
        <v>0.929423459244533</v>
      </c>
      <c r="T258" s="154">
        <v>0.947368421052632</v>
      </c>
      <c r="U258" s="155">
        <v>0.916666666666667</v>
      </c>
      <c r="V258" s="155">
        <v>0.928571428571429</v>
      </c>
      <c r="W258" s="173">
        <v>0.0307017543859649</v>
      </c>
      <c r="X258" s="158">
        <v>616</v>
      </c>
      <c r="Y258" s="208">
        <v>568</v>
      </c>
      <c r="Z258" s="208">
        <v>609</v>
      </c>
      <c r="AA258" s="208">
        <v>559</v>
      </c>
      <c r="AB258" s="209">
        <v>0.922077922077922</v>
      </c>
      <c r="AC258" s="155">
        <v>0.917898193760263</v>
      </c>
      <c r="AD258" s="173">
        <v>0.00417972831765934</v>
      </c>
    </row>
    <row r="259" spans="1:30">
      <c r="A259" s="175" t="s">
        <v>210</v>
      </c>
      <c r="B259" s="214" t="s">
        <v>1796</v>
      </c>
      <c r="C259" s="214" t="s">
        <v>247</v>
      </c>
      <c r="D259" s="153">
        <v>104</v>
      </c>
      <c r="E259" s="153">
        <v>103</v>
      </c>
      <c r="F259" s="151">
        <v>91</v>
      </c>
      <c r="G259" s="151">
        <v>90</v>
      </c>
      <c r="H259" s="151">
        <v>77</v>
      </c>
      <c r="I259" s="151">
        <v>76</v>
      </c>
      <c r="J259" s="172">
        <v>0.9</v>
      </c>
      <c r="K259" s="154">
        <v>0.990384615384615</v>
      </c>
      <c r="L259" s="154">
        <v>0.989010989010989</v>
      </c>
      <c r="M259" s="154">
        <v>0.987012987012987</v>
      </c>
      <c r="N259" s="207">
        <v>2194</v>
      </c>
      <c r="O259" s="153">
        <v>2025</v>
      </c>
      <c r="P259" s="153">
        <v>94</v>
      </c>
      <c r="Q259" s="151">
        <v>82</v>
      </c>
      <c r="R259" s="151">
        <v>73</v>
      </c>
      <c r="S259" s="154">
        <v>0.922971741112124</v>
      </c>
      <c r="T259" s="154">
        <v>0.903846153846154</v>
      </c>
      <c r="U259" s="155">
        <v>0.901098901098901</v>
      </c>
      <c r="V259" s="155">
        <v>0.948051948051948</v>
      </c>
      <c r="W259" s="173">
        <v>0.00274725274725274</v>
      </c>
      <c r="X259" s="158">
        <v>656</v>
      </c>
      <c r="Y259" s="208">
        <v>601</v>
      </c>
      <c r="Z259" s="208">
        <v>676</v>
      </c>
      <c r="AA259" s="208">
        <v>620</v>
      </c>
      <c r="AB259" s="209">
        <v>0.916158536585366</v>
      </c>
      <c r="AC259" s="155">
        <v>0.917159763313609</v>
      </c>
      <c r="AD259" s="173">
        <v>-0.00100122672824365</v>
      </c>
    </row>
    <row r="260" spans="1:30">
      <c r="A260" s="175" t="s">
        <v>210</v>
      </c>
      <c r="B260" s="214" t="s">
        <v>1795</v>
      </c>
      <c r="C260" s="214" t="s">
        <v>248</v>
      </c>
      <c r="D260" s="153">
        <v>138</v>
      </c>
      <c r="E260" s="153">
        <v>133</v>
      </c>
      <c r="F260" s="151">
        <v>130</v>
      </c>
      <c r="G260" s="151">
        <v>125</v>
      </c>
      <c r="H260" s="151">
        <v>118</v>
      </c>
      <c r="I260" s="151">
        <v>108</v>
      </c>
      <c r="J260" s="172">
        <v>0.9</v>
      </c>
      <c r="K260" s="154">
        <v>0.963768115942029</v>
      </c>
      <c r="L260" s="154">
        <v>0.961538461538462</v>
      </c>
      <c r="M260" s="154">
        <v>0.915254237288136</v>
      </c>
      <c r="N260" s="207">
        <v>3053</v>
      </c>
      <c r="O260" s="153">
        <v>2858</v>
      </c>
      <c r="P260" s="153">
        <v>132</v>
      </c>
      <c r="Q260" s="151">
        <v>123</v>
      </c>
      <c r="R260" s="151">
        <v>108</v>
      </c>
      <c r="S260" s="154">
        <v>0.936128398296757</v>
      </c>
      <c r="T260" s="154">
        <v>0.956521739130435</v>
      </c>
      <c r="U260" s="155">
        <v>0.946153846153846</v>
      </c>
      <c r="V260" s="155">
        <v>0.915254237288136</v>
      </c>
      <c r="W260" s="173">
        <v>0.0103678929765887</v>
      </c>
      <c r="X260" s="158">
        <v>930</v>
      </c>
      <c r="Y260" s="208">
        <v>855</v>
      </c>
      <c r="Z260" s="208">
        <v>914</v>
      </c>
      <c r="AA260" s="208">
        <v>852</v>
      </c>
      <c r="AB260" s="209">
        <v>0.919354838709677</v>
      </c>
      <c r="AC260" s="155">
        <v>0.932166301969365</v>
      </c>
      <c r="AD260" s="173">
        <v>-0.0128114632596881</v>
      </c>
    </row>
    <row r="261" spans="1:30">
      <c r="A261" s="175" t="s">
        <v>210</v>
      </c>
      <c r="B261" s="214" t="s">
        <v>1795</v>
      </c>
      <c r="C261" s="214" t="s">
        <v>249</v>
      </c>
      <c r="D261" s="153">
        <v>21</v>
      </c>
      <c r="E261" s="153">
        <v>20</v>
      </c>
      <c r="F261" s="151">
        <v>18</v>
      </c>
      <c r="G261" s="151">
        <v>17</v>
      </c>
      <c r="H261" s="151">
        <v>17</v>
      </c>
      <c r="I261" s="151">
        <v>16</v>
      </c>
      <c r="J261" s="172">
        <v>0.9</v>
      </c>
      <c r="K261" s="154">
        <v>0.952380952380952</v>
      </c>
      <c r="L261" s="154">
        <v>0.944444444444444</v>
      </c>
      <c r="M261" s="154">
        <v>0.941176470588235</v>
      </c>
      <c r="N261" s="207">
        <v>409</v>
      </c>
      <c r="O261" s="153">
        <v>396</v>
      </c>
      <c r="P261" s="153">
        <v>20</v>
      </c>
      <c r="Q261" s="151">
        <v>16</v>
      </c>
      <c r="R261" s="151">
        <v>16</v>
      </c>
      <c r="S261" s="154">
        <v>0.968215158924205</v>
      </c>
      <c r="T261" s="154">
        <v>0.952380952380952</v>
      </c>
      <c r="U261" s="155">
        <v>0.888888888888889</v>
      </c>
      <c r="V261" s="155">
        <v>0.941176470588235</v>
      </c>
      <c r="W261" s="173">
        <v>0.0634920634920635</v>
      </c>
      <c r="X261" s="158">
        <v>126</v>
      </c>
      <c r="Y261" s="208">
        <v>116</v>
      </c>
      <c r="Z261" s="208">
        <v>121</v>
      </c>
      <c r="AA261" s="208">
        <v>120</v>
      </c>
      <c r="AB261" s="209">
        <v>0.920634920634921</v>
      </c>
      <c r="AC261" s="155">
        <v>0.991735537190083</v>
      </c>
      <c r="AD261" s="173">
        <v>-0.0711006165551621</v>
      </c>
    </row>
    <row r="262" spans="1:30">
      <c r="A262" s="175" t="s">
        <v>210</v>
      </c>
      <c r="B262" s="214" t="s">
        <v>1797</v>
      </c>
      <c r="C262" s="214" t="s">
        <v>250</v>
      </c>
      <c r="D262" s="153">
        <v>92</v>
      </c>
      <c r="E262" s="153">
        <v>89</v>
      </c>
      <c r="F262" s="151">
        <v>80</v>
      </c>
      <c r="G262" s="151">
        <v>79</v>
      </c>
      <c r="H262" s="151">
        <v>67</v>
      </c>
      <c r="I262" s="151">
        <v>67</v>
      </c>
      <c r="J262" s="172">
        <v>0.9</v>
      </c>
      <c r="K262" s="154">
        <v>0.967391304347826</v>
      </c>
      <c r="L262" s="154">
        <v>0.9875</v>
      </c>
      <c r="M262" s="154">
        <v>1</v>
      </c>
      <c r="N262" s="207">
        <v>1939</v>
      </c>
      <c r="O262" s="153">
        <v>1849</v>
      </c>
      <c r="P262" s="153">
        <v>86</v>
      </c>
      <c r="Q262" s="151">
        <v>77</v>
      </c>
      <c r="R262" s="151">
        <v>65</v>
      </c>
      <c r="S262" s="154">
        <v>0.953584321815369</v>
      </c>
      <c r="T262" s="154">
        <v>0.934782608695652</v>
      </c>
      <c r="U262" s="155">
        <v>0.9625</v>
      </c>
      <c r="V262" s="155">
        <v>0.970149253731343</v>
      </c>
      <c r="W262" s="173">
        <v>-0.0277173913043478</v>
      </c>
      <c r="X262" s="158">
        <v>570</v>
      </c>
      <c r="Y262" s="208">
        <v>545</v>
      </c>
      <c r="Z262" s="208">
        <v>582</v>
      </c>
      <c r="AA262" s="208">
        <v>558</v>
      </c>
      <c r="AB262" s="209">
        <v>0.956140350877193</v>
      </c>
      <c r="AC262" s="155">
        <v>0.958762886597938</v>
      </c>
      <c r="AD262" s="173">
        <v>-0.00262253572074522</v>
      </c>
    </row>
    <row r="263" spans="1:30">
      <c r="A263" s="175" t="s">
        <v>210</v>
      </c>
      <c r="B263" s="214" t="s">
        <v>1792</v>
      </c>
      <c r="C263" s="214" t="s">
        <v>251</v>
      </c>
      <c r="D263" s="153">
        <v>0</v>
      </c>
      <c r="E263" s="153">
        <v>0</v>
      </c>
      <c r="F263" s="151">
        <v>0</v>
      </c>
      <c r="G263" s="151">
        <v>0</v>
      </c>
      <c r="H263" s="151">
        <v>0</v>
      </c>
      <c r="I263" s="151">
        <v>0</v>
      </c>
      <c r="J263" s="172">
        <v>0.9</v>
      </c>
      <c r="K263" s="154">
        <v>0</v>
      </c>
      <c r="L263" s="154">
        <v>0</v>
      </c>
      <c r="M263" s="154">
        <v>0</v>
      </c>
      <c r="N263" s="207">
        <v>0</v>
      </c>
      <c r="O263" s="153">
        <v>0</v>
      </c>
      <c r="P263" s="153">
        <v>0</v>
      </c>
      <c r="Q263" s="151">
        <v>0</v>
      </c>
      <c r="R263" s="151">
        <v>0</v>
      </c>
      <c r="S263" s="154">
        <v>0</v>
      </c>
      <c r="T263" s="154">
        <v>0</v>
      </c>
      <c r="U263" s="155">
        <v>0</v>
      </c>
      <c r="V263" s="155">
        <v>0</v>
      </c>
      <c r="W263" s="173">
        <v>0</v>
      </c>
      <c r="X263" s="158">
        <v>0</v>
      </c>
      <c r="Y263" s="208">
        <v>0</v>
      </c>
      <c r="Z263" s="208">
        <v>0</v>
      </c>
      <c r="AA263" s="208">
        <v>0</v>
      </c>
      <c r="AB263" s="209">
        <v>0</v>
      </c>
      <c r="AC263" s="155">
        <v>0</v>
      </c>
      <c r="AD263" s="173">
        <v>0</v>
      </c>
    </row>
    <row r="264" spans="1:30">
      <c r="A264" s="175" t="s">
        <v>210</v>
      </c>
      <c r="B264" s="214" t="s">
        <v>1796</v>
      </c>
      <c r="C264" s="214" t="s">
        <v>252</v>
      </c>
      <c r="D264" s="153">
        <v>130</v>
      </c>
      <c r="E264" s="153">
        <v>130</v>
      </c>
      <c r="F264" s="151">
        <v>122</v>
      </c>
      <c r="G264" s="151">
        <v>122</v>
      </c>
      <c r="H264" s="151">
        <v>106</v>
      </c>
      <c r="I264" s="151">
        <v>106</v>
      </c>
      <c r="J264" s="172">
        <v>0.9</v>
      </c>
      <c r="K264" s="154">
        <v>1</v>
      </c>
      <c r="L264" s="154">
        <v>1</v>
      </c>
      <c r="M264" s="154">
        <v>1</v>
      </c>
      <c r="N264" s="207">
        <v>2847</v>
      </c>
      <c r="O264" s="153">
        <v>2750</v>
      </c>
      <c r="P264" s="153">
        <v>125</v>
      </c>
      <c r="Q264" s="151">
        <v>118</v>
      </c>
      <c r="R264" s="151">
        <v>103</v>
      </c>
      <c r="S264" s="154">
        <v>0.965929048120829</v>
      </c>
      <c r="T264" s="154">
        <v>0.961538461538462</v>
      </c>
      <c r="U264" s="155">
        <v>0.967213114754098</v>
      </c>
      <c r="V264" s="155">
        <v>0.971698113207547</v>
      </c>
      <c r="W264" s="173">
        <v>-0.00567465321563676</v>
      </c>
      <c r="X264" s="158">
        <v>858</v>
      </c>
      <c r="Y264" s="208">
        <v>832</v>
      </c>
      <c r="Z264" s="208">
        <v>863</v>
      </c>
      <c r="AA264" s="208">
        <v>835</v>
      </c>
      <c r="AB264" s="209">
        <v>0.96969696969697</v>
      </c>
      <c r="AC264" s="155">
        <v>0.967555040556199</v>
      </c>
      <c r="AD264" s="173">
        <v>0.00214192914077038</v>
      </c>
    </row>
    <row r="265" spans="1:30">
      <c r="A265" s="175" t="s">
        <v>210</v>
      </c>
      <c r="B265" s="214" t="s">
        <v>1797</v>
      </c>
      <c r="C265" s="214" t="s">
        <v>253</v>
      </c>
      <c r="D265" s="153">
        <v>117</v>
      </c>
      <c r="E265" s="153">
        <v>112</v>
      </c>
      <c r="F265" s="151">
        <v>114</v>
      </c>
      <c r="G265" s="151">
        <v>106</v>
      </c>
      <c r="H265" s="151">
        <v>93</v>
      </c>
      <c r="I265" s="151">
        <v>91</v>
      </c>
      <c r="J265" s="172">
        <v>0.9</v>
      </c>
      <c r="K265" s="154">
        <v>0.957264957264957</v>
      </c>
      <c r="L265" s="154">
        <v>0.929824561403509</v>
      </c>
      <c r="M265" s="154">
        <v>0.978494623655914</v>
      </c>
      <c r="N265" s="207">
        <v>2472</v>
      </c>
      <c r="O265" s="153">
        <v>2321</v>
      </c>
      <c r="P265" s="153">
        <v>109</v>
      </c>
      <c r="Q265" s="151">
        <v>105</v>
      </c>
      <c r="R265" s="151">
        <v>90</v>
      </c>
      <c r="S265" s="154">
        <v>0.938915857605178</v>
      </c>
      <c r="T265" s="154">
        <v>0.931623931623932</v>
      </c>
      <c r="U265" s="155">
        <v>0.921052631578947</v>
      </c>
      <c r="V265" s="155">
        <v>0.967741935483871</v>
      </c>
      <c r="W265" s="173">
        <v>0.0105713000449843</v>
      </c>
      <c r="X265" s="158">
        <v>751</v>
      </c>
      <c r="Y265" s="208">
        <v>695</v>
      </c>
      <c r="Z265" s="208">
        <v>738</v>
      </c>
      <c r="AA265" s="208">
        <v>697</v>
      </c>
      <c r="AB265" s="209">
        <v>0.9254327563249</v>
      </c>
      <c r="AC265" s="155">
        <v>0.944444444444444</v>
      </c>
      <c r="AD265" s="173">
        <v>-0.0190116881195442</v>
      </c>
    </row>
    <row r="266" spans="1:30">
      <c r="A266" s="175" t="s">
        <v>210</v>
      </c>
      <c r="B266" s="214" t="s">
        <v>1792</v>
      </c>
      <c r="C266" s="214" t="s">
        <v>254</v>
      </c>
      <c r="D266" s="153">
        <v>95</v>
      </c>
      <c r="E266" s="153">
        <v>95</v>
      </c>
      <c r="F266" s="151">
        <v>94</v>
      </c>
      <c r="G266" s="151">
        <v>94</v>
      </c>
      <c r="H266" s="151">
        <v>80</v>
      </c>
      <c r="I266" s="151">
        <v>80</v>
      </c>
      <c r="J266" s="172">
        <v>0.9</v>
      </c>
      <c r="K266" s="154">
        <v>1</v>
      </c>
      <c r="L266" s="154">
        <v>1</v>
      </c>
      <c r="M266" s="154">
        <v>1</v>
      </c>
      <c r="N266" s="207">
        <v>2153</v>
      </c>
      <c r="O266" s="153">
        <v>2124</v>
      </c>
      <c r="P266" s="153">
        <v>94</v>
      </c>
      <c r="Q266" s="151">
        <v>92</v>
      </c>
      <c r="R266" s="151">
        <v>77</v>
      </c>
      <c r="S266" s="154">
        <v>0.986530422666047</v>
      </c>
      <c r="T266" s="154">
        <v>0.989473684210526</v>
      </c>
      <c r="U266" s="155">
        <v>0.978723404255319</v>
      </c>
      <c r="V266" s="155">
        <v>0.9625</v>
      </c>
      <c r="W266" s="173">
        <v>0.0107502799552072</v>
      </c>
      <c r="X266" s="158">
        <v>637</v>
      </c>
      <c r="Y266" s="208">
        <v>627</v>
      </c>
      <c r="Z266" s="208">
        <v>652</v>
      </c>
      <c r="AA266" s="208">
        <v>641</v>
      </c>
      <c r="AB266" s="209">
        <v>0.984301412872841</v>
      </c>
      <c r="AC266" s="155">
        <v>0.983128834355828</v>
      </c>
      <c r="AD266" s="173">
        <v>0.00117257851701325</v>
      </c>
    </row>
    <row r="267" spans="1:30">
      <c r="A267" s="175" t="s">
        <v>210</v>
      </c>
      <c r="B267" s="214" t="s">
        <v>1797</v>
      </c>
      <c r="C267" s="214" t="s">
        <v>255</v>
      </c>
      <c r="D267" s="153">
        <v>138</v>
      </c>
      <c r="E267" s="153">
        <v>128</v>
      </c>
      <c r="F267" s="151">
        <v>134</v>
      </c>
      <c r="G267" s="151">
        <v>124</v>
      </c>
      <c r="H267" s="151">
        <v>110</v>
      </c>
      <c r="I267" s="151">
        <v>101</v>
      </c>
      <c r="J267" s="172">
        <v>0.9</v>
      </c>
      <c r="K267" s="154">
        <v>0.927536231884058</v>
      </c>
      <c r="L267" s="154">
        <v>0.925373134328358</v>
      </c>
      <c r="M267" s="154">
        <v>0.918181818181818</v>
      </c>
      <c r="N267" s="207">
        <v>2972</v>
      </c>
      <c r="O267" s="153">
        <v>2729</v>
      </c>
      <c r="P267" s="153">
        <v>122</v>
      </c>
      <c r="Q267" s="151">
        <v>124</v>
      </c>
      <c r="R267" s="151">
        <v>100</v>
      </c>
      <c r="S267" s="154">
        <v>0.918236877523553</v>
      </c>
      <c r="T267" s="154">
        <v>0.884057971014493</v>
      </c>
      <c r="U267" s="155">
        <v>0.925373134328358</v>
      </c>
      <c r="V267" s="155">
        <v>0.909090909090909</v>
      </c>
      <c r="W267" s="173">
        <v>-0.0413151633138654</v>
      </c>
      <c r="X267" s="158">
        <v>898</v>
      </c>
      <c r="Y267" s="208">
        <v>813</v>
      </c>
      <c r="Z267" s="208">
        <v>901</v>
      </c>
      <c r="AA267" s="208">
        <v>840</v>
      </c>
      <c r="AB267" s="209">
        <v>0.905345211581292</v>
      </c>
      <c r="AC267" s="155">
        <v>0.932297447280799</v>
      </c>
      <c r="AD267" s="173">
        <v>-0.0269522356995073</v>
      </c>
    </row>
    <row r="268" spans="1:30">
      <c r="A268" s="175" t="s">
        <v>210</v>
      </c>
      <c r="B268" s="214" t="s">
        <v>1795</v>
      </c>
      <c r="C268" s="214" t="s">
        <v>256</v>
      </c>
      <c r="D268" s="153">
        <v>64</v>
      </c>
      <c r="E268" s="153">
        <v>63</v>
      </c>
      <c r="F268" s="151">
        <v>58</v>
      </c>
      <c r="G268" s="151">
        <v>58</v>
      </c>
      <c r="H268" s="151">
        <v>50</v>
      </c>
      <c r="I268" s="151">
        <v>49</v>
      </c>
      <c r="J268" s="172">
        <v>0.9</v>
      </c>
      <c r="K268" s="154">
        <v>0.984375</v>
      </c>
      <c r="L268" s="154">
        <v>1</v>
      </c>
      <c r="M268" s="154">
        <v>0.98</v>
      </c>
      <c r="N268" s="207">
        <v>1312</v>
      </c>
      <c r="O268" s="153">
        <v>1264</v>
      </c>
      <c r="P268" s="153">
        <v>62</v>
      </c>
      <c r="Q268" s="151">
        <v>55</v>
      </c>
      <c r="R268" s="151">
        <v>47</v>
      </c>
      <c r="S268" s="154">
        <v>0.963414634146341</v>
      </c>
      <c r="T268" s="154">
        <v>0.96875</v>
      </c>
      <c r="U268" s="155">
        <v>0.948275862068966</v>
      </c>
      <c r="V268" s="155">
        <v>0.94</v>
      </c>
      <c r="W268" s="173">
        <v>0.0204741379310345</v>
      </c>
      <c r="X268" s="158">
        <v>392</v>
      </c>
      <c r="Y268" s="208">
        <v>376</v>
      </c>
      <c r="Z268" s="208">
        <v>386</v>
      </c>
      <c r="AA268" s="208">
        <v>372</v>
      </c>
      <c r="AB268" s="209">
        <v>0.959183673469388</v>
      </c>
      <c r="AC268" s="155">
        <v>0.963730569948187</v>
      </c>
      <c r="AD268" s="173">
        <v>-0.0045468964787988</v>
      </c>
    </row>
    <row r="269" spans="1:30">
      <c r="A269" s="175" t="s">
        <v>210</v>
      </c>
      <c r="B269" s="214" t="s">
        <v>1797</v>
      </c>
      <c r="C269" s="214" t="s">
        <v>257</v>
      </c>
      <c r="D269" s="153">
        <v>94</v>
      </c>
      <c r="E269" s="153">
        <v>94</v>
      </c>
      <c r="F269" s="151">
        <v>93</v>
      </c>
      <c r="G269" s="151">
        <v>93</v>
      </c>
      <c r="H269" s="151">
        <v>79</v>
      </c>
      <c r="I269" s="151">
        <v>79</v>
      </c>
      <c r="J269" s="172">
        <v>0.9</v>
      </c>
      <c r="K269" s="154">
        <v>1</v>
      </c>
      <c r="L269" s="154">
        <v>1</v>
      </c>
      <c r="M269" s="154">
        <v>1</v>
      </c>
      <c r="N269" s="207">
        <v>2101</v>
      </c>
      <c r="O269" s="153">
        <v>1992</v>
      </c>
      <c r="P269" s="153">
        <v>90</v>
      </c>
      <c r="Q269" s="151">
        <v>92</v>
      </c>
      <c r="R269" s="151">
        <v>77</v>
      </c>
      <c r="S269" s="154">
        <v>0.948119942884341</v>
      </c>
      <c r="T269" s="154">
        <v>0.957446808510638</v>
      </c>
      <c r="U269" s="155">
        <v>0.989247311827957</v>
      </c>
      <c r="V269" s="155">
        <v>0.974683544303797</v>
      </c>
      <c r="W269" s="173">
        <v>-0.0318005033173187</v>
      </c>
      <c r="X269" s="158">
        <v>636</v>
      </c>
      <c r="Y269" s="208">
        <v>610</v>
      </c>
      <c r="Z269" s="208">
        <v>643</v>
      </c>
      <c r="AA269" s="208">
        <v>608</v>
      </c>
      <c r="AB269" s="209">
        <v>0.959119496855346</v>
      </c>
      <c r="AC269" s="155">
        <v>0.94556765163297</v>
      </c>
      <c r="AD269" s="173">
        <v>0.0135518452223755</v>
      </c>
    </row>
    <row r="270" spans="1:30">
      <c r="A270" s="175" t="s">
        <v>210</v>
      </c>
      <c r="B270" s="214" t="s">
        <v>1792</v>
      </c>
      <c r="C270" s="214" t="s">
        <v>258</v>
      </c>
      <c r="D270" s="153">
        <v>62</v>
      </c>
      <c r="E270" s="153">
        <v>57</v>
      </c>
      <c r="F270" s="151">
        <v>60</v>
      </c>
      <c r="G270" s="151">
        <v>54</v>
      </c>
      <c r="H270" s="151">
        <v>55</v>
      </c>
      <c r="I270" s="151">
        <v>52</v>
      </c>
      <c r="J270" s="172">
        <v>0.9</v>
      </c>
      <c r="K270" s="154">
        <v>0.919354838709677</v>
      </c>
      <c r="L270" s="154">
        <v>0.9</v>
      </c>
      <c r="M270" s="154">
        <v>0.945454545454545</v>
      </c>
      <c r="N270" s="207">
        <v>1374</v>
      </c>
      <c r="O270" s="153">
        <v>1289</v>
      </c>
      <c r="P270" s="153">
        <v>57</v>
      </c>
      <c r="Q270" s="151">
        <v>54</v>
      </c>
      <c r="R270" s="151">
        <v>52</v>
      </c>
      <c r="S270" s="154">
        <v>0.938136826783115</v>
      </c>
      <c r="T270" s="154">
        <v>0.919354838709677</v>
      </c>
      <c r="U270" s="155">
        <v>0.9</v>
      </c>
      <c r="V270" s="155">
        <v>0.945454545454545</v>
      </c>
      <c r="W270" s="173">
        <v>0.0193548387096774</v>
      </c>
      <c r="X270" s="158">
        <v>408</v>
      </c>
      <c r="Y270" s="208">
        <v>379</v>
      </c>
      <c r="Z270" s="208">
        <v>419</v>
      </c>
      <c r="AA270" s="208">
        <v>393</v>
      </c>
      <c r="AB270" s="209">
        <v>0.928921568627451</v>
      </c>
      <c r="AC270" s="155">
        <v>0.937947494033413</v>
      </c>
      <c r="AD270" s="173">
        <v>-0.00902592540596192</v>
      </c>
    </row>
    <row r="271" spans="1:30">
      <c r="A271" s="175" t="s">
        <v>210</v>
      </c>
      <c r="B271" s="214" t="s">
        <v>1796</v>
      </c>
      <c r="C271" s="214" t="s">
        <v>259</v>
      </c>
      <c r="D271" s="153">
        <v>54</v>
      </c>
      <c r="E271" s="153">
        <v>54</v>
      </c>
      <c r="F271" s="151">
        <v>47</v>
      </c>
      <c r="G271" s="151">
        <v>47</v>
      </c>
      <c r="H271" s="151">
        <v>45</v>
      </c>
      <c r="I271" s="151">
        <v>44</v>
      </c>
      <c r="J271" s="172">
        <v>0.9</v>
      </c>
      <c r="K271" s="154">
        <v>1</v>
      </c>
      <c r="L271" s="154">
        <v>1</v>
      </c>
      <c r="M271" s="154">
        <v>0.977777777777778</v>
      </c>
      <c r="N271" s="207">
        <v>1112</v>
      </c>
      <c r="O271" s="153">
        <v>1063</v>
      </c>
      <c r="P271" s="153">
        <v>53</v>
      </c>
      <c r="Q271" s="151">
        <v>45</v>
      </c>
      <c r="R271" s="151">
        <v>42</v>
      </c>
      <c r="S271" s="154">
        <v>0.955935251798561</v>
      </c>
      <c r="T271" s="154">
        <v>0.981481481481482</v>
      </c>
      <c r="U271" s="155">
        <v>0.957446808510638</v>
      </c>
      <c r="V271" s="155">
        <v>0.933333333333333</v>
      </c>
      <c r="W271" s="173">
        <v>0.0240346729708432</v>
      </c>
      <c r="X271" s="158">
        <v>345</v>
      </c>
      <c r="Y271" s="208">
        <v>332</v>
      </c>
      <c r="Z271" s="208">
        <v>339</v>
      </c>
      <c r="AA271" s="208">
        <v>326</v>
      </c>
      <c r="AB271" s="209">
        <v>0.96231884057971</v>
      </c>
      <c r="AC271" s="155">
        <v>0.96165191740413</v>
      </c>
      <c r="AD271" s="173">
        <v>0.00066692317558037</v>
      </c>
    </row>
    <row r="272" spans="1:30">
      <c r="A272" s="175" t="s">
        <v>260</v>
      </c>
      <c r="B272" s="214" t="s">
        <v>1798</v>
      </c>
      <c r="C272" s="214" t="s">
        <v>262</v>
      </c>
      <c r="D272" s="153">
        <v>94</v>
      </c>
      <c r="E272" s="153">
        <v>94</v>
      </c>
      <c r="F272" s="151">
        <v>93</v>
      </c>
      <c r="G272" s="151">
        <v>93</v>
      </c>
      <c r="H272" s="151">
        <v>69</v>
      </c>
      <c r="I272" s="151">
        <v>69</v>
      </c>
      <c r="J272" s="172">
        <v>0.9</v>
      </c>
      <c r="K272" s="154">
        <v>1</v>
      </c>
      <c r="L272" s="154">
        <v>1</v>
      </c>
      <c r="M272" s="154">
        <v>1</v>
      </c>
      <c r="N272" s="207">
        <v>2011</v>
      </c>
      <c r="O272" s="153">
        <v>1961</v>
      </c>
      <c r="P272" s="153">
        <v>92</v>
      </c>
      <c r="Q272" s="151">
        <v>93</v>
      </c>
      <c r="R272" s="151">
        <v>68</v>
      </c>
      <c r="S272" s="154">
        <v>0.975136747886624</v>
      </c>
      <c r="T272" s="154">
        <v>0.978723404255319</v>
      </c>
      <c r="U272" s="155">
        <v>1</v>
      </c>
      <c r="V272" s="155">
        <v>0.985507246376812</v>
      </c>
      <c r="W272" s="173">
        <v>-0.0212765957446809</v>
      </c>
      <c r="X272" s="158">
        <v>618</v>
      </c>
      <c r="Y272" s="208">
        <v>608</v>
      </c>
      <c r="Z272" s="208">
        <v>602</v>
      </c>
      <c r="AA272" s="208">
        <v>582</v>
      </c>
      <c r="AB272" s="209">
        <v>0.983818770226537</v>
      </c>
      <c r="AC272" s="155">
        <v>0.966777408637874</v>
      </c>
      <c r="AD272" s="173">
        <v>0.0170413615886634</v>
      </c>
    </row>
    <row r="273" spans="1:30">
      <c r="A273" s="175" t="s">
        <v>260</v>
      </c>
      <c r="B273" s="214" t="s">
        <v>1798</v>
      </c>
      <c r="C273" s="214" t="s">
        <v>263</v>
      </c>
      <c r="D273" s="153">
        <v>66</v>
      </c>
      <c r="E273" s="153">
        <v>66</v>
      </c>
      <c r="F273" s="151">
        <v>60</v>
      </c>
      <c r="G273" s="151">
        <v>60</v>
      </c>
      <c r="H273" s="151">
        <v>50</v>
      </c>
      <c r="I273" s="151">
        <v>50</v>
      </c>
      <c r="J273" s="172">
        <v>0.9</v>
      </c>
      <c r="K273" s="154">
        <v>1</v>
      </c>
      <c r="L273" s="154">
        <v>1</v>
      </c>
      <c r="M273" s="154">
        <v>1</v>
      </c>
      <c r="N273" s="207">
        <v>1381</v>
      </c>
      <c r="O273" s="153">
        <v>1191</v>
      </c>
      <c r="P273" s="153">
        <v>59</v>
      </c>
      <c r="Q273" s="151">
        <v>50</v>
      </c>
      <c r="R273" s="151">
        <v>43</v>
      </c>
      <c r="S273" s="154">
        <v>0.862418537291817</v>
      </c>
      <c r="T273" s="154">
        <v>0.893939393939394</v>
      </c>
      <c r="U273" s="155">
        <v>0.833333333333333</v>
      </c>
      <c r="V273" s="155">
        <v>0.86</v>
      </c>
      <c r="W273" s="173">
        <v>0.0606060606060606</v>
      </c>
      <c r="X273" s="158">
        <v>423</v>
      </c>
      <c r="Y273" s="208">
        <v>361</v>
      </c>
      <c r="Z273" s="208">
        <v>416</v>
      </c>
      <c r="AA273" s="208">
        <v>357</v>
      </c>
      <c r="AB273" s="209">
        <v>0.853427895981087</v>
      </c>
      <c r="AC273" s="155">
        <v>0.858173076923077</v>
      </c>
      <c r="AD273" s="173">
        <v>-0.00474518094198939</v>
      </c>
    </row>
    <row r="274" spans="1:30">
      <c r="A274" s="175" t="s">
        <v>260</v>
      </c>
      <c r="B274" s="214" t="s">
        <v>1798</v>
      </c>
      <c r="C274" s="214" t="s">
        <v>264</v>
      </c>
      <c r="D274" s="153">
        <v>84</v>
      </c>
      <c r="E274" s="153">
        <v>84</v>
      </c>
      <c r="F274" s="151">
        <v>83</v>
      </c>
      <c r="G274" s="151">
        <v>83</v>
      </c>
      <c r="H274" s="151">
        <v>74</v>
      </c>
      <c r="I274" s="151">
        <v>74</v>
      </c>
      <c r="J274" s="172">
        <v>0.9</v>
      </c>
      <c r="K274" s="154">
        <v>1</v>
      </c>
      <c r="L274" s="154">
        <v>1</v>
      </c>
      <c r="M274" s="154">
        <v>1</v>
      </c>
      <c r="N274" s="207">
        <v>1846</v>
      </c>
      <c r="O274" s="153">
        <v>1773</v>
      </c>
      <c r="P274" s="153">
        <v>81</v>
      </c>
      <c r="Q274" s="151">
        <v>82</v>
      </c>
      <c r="R274" s="151">
        <v>73</v>
      </c>
      <c r="S274" s="154">
        <v>0.960455037919827</v>
      </c>
      <c r="T274" s="154">
        <v>0.964285714285714</v>
      </c>
      <c r="U274" s="155">
        <v>0.987951807228916</v>
      </c>
      <c r="V274" s="155">
        <v>0.986486486486487</v>
      </c>
      <c r="W274" s="173">
        <v>-0.0236660929432013</v>
      </c>
      <c r="X274" s="158">
        <v>566</v>
      </c>
      <c r="Y274" s="208">
        <v>552</v>
      </c>
      <c r="Z274" s="208">
        <v>549</v>
      </c>
      <c r="AA274" s="208">
        <v>521</v>
      </c>
      <c r="AB274" s="209">
        <v>0.975265017667845</v>
      </c>
      <c r="AC274" s="155">
        <v>0.948998178506375</v>
      </c>
      <c r="AD274" s="173">
        <v>0.0262668391614693</v>
      </c>
    </row>
    <row r="275" spans="1:30">
      <c r="A275" s="175" t="s">
        <v>260</v>
      </c>
      <c r="B275" s="214" t="s">
        <v>1798</v>
      </c>
      <c r="C275" s="214" t="s">
        <v>265</v>
      </c>
      <c r="D275" s="153">
        <v>149</v>
      </c>
      <c r="E275" s="153">
        <v>149</v>
      </c>
      <c r="F275" s="151">
        <v>139</v>
      </c>
      <c r="G275" s="151">
        <v>139</v>
      </c>
      <c r="H275" s="151">
        <v>100</v>
      </c>
      <c r="I275" s="151">
        <v>100</v>
      </c>
      <c r="J275" s="172">
        <v>0.9</v>
      </c>
      <c r="K275" s="154">
        <v>1</v>
      </c>
      <c r="L275" s="154">
        <v>1</v>
      </c>
      <c r="M275" s="154">
        <v>1</v>
      </c>
      <c r="N275" s="207">
        <v>2933</v>
      </c>
      <c r="O275" s="153">
        <v>2910</v>
      </c>
      <c r="P275" s="153">
        <v>147</v>
      </c>
      <c r="Q275" s="151">
        <v>138</v>
      </c>
      <c r="R275" s="151">
        <v>100</v>
      </c>
      <c r="S275" s="154">
        <v>0.992158199795431</v>
      </c>
      <c r="T275" s="154">
        <v>0.986577181208054</v>
      </c>
      <c r="U275" s="155">
        <v>0.992805755395683</v>
      </c>
      <c r="V275" s="155">
        <v>1</v>
      </c>
      <c r="W275" s="173">
        <v>-0.00622857418762979</v>
      </c>
      <c r="X275" s="158">
        <v>911</v>
      </c>
      <c r="Y275" s="208">
        <v>897</v>
      </c>
      <c r="Z275" s="208">
        <v>871</v>
      </c>
      <c r="AA275" s="208">
        <v>865</v>
      </c>
      <c r="AB275" s="209">
        <v>0.984632272228321</v>
      </c>
      <c r="AC275" s="155">
        <v>0.993111366245695</v>
      </c>
      <c r="AD275" s="173">
        <v>-0.00847909401737412</v>
      </c>
    </row>
    <row r="276" spans="1:30">
      <c r="A276" s="175" t="s">
        <v>260</v>
      </c>
      <c r="B276" s="214" t="s">
        <v>1798</v>
      </c>
      <c r="C276" s="214" t="s">
        <v>266</v>
      </c>
      <c r="D276" s="153">
        <v>108</v>
      </c>
      <c r="E276" s="153">
        <v>108</v>
      </c>
      <c r="F276" s="151">
        <v>109</v>
      </c>
      <c r="G276" s="151">
        <v>109</v>
      </c>
      <c r="H276" s="151">
        <v>91</v>
      </c>
      <c r="I276" s="151">
        <v>91</v>
      </c>
      <c r="J276" s="172">
        <v>0.9</v>
      </c>
      <c r="K276" s="154">
        <v>1</v>
      </c>
      <c r="L276" s="154">
        <v>1</v>
      </c>
      <c r="M276" s="154">
        <v>1</v>
      </c>
      <c r="N276" s="207">
        <v>2336</v>
      </c>
      <c r="O276" s="153">
        <v>2312</v>
      </c>
      <c r="P276" s="153">
        <v>108</v>
      </c>
      <c r="Q276" s="151">
        <v>107</v>
      </c>
      <c r="R276" s="151">
        <v>90</v>
      </c>
      <c r="S276" s="154">
        <v>0.98972602739726</v>
      </c>
      <c r="T276" s="154">
        <v>1</v>
      </c>
      <c r="U276" s="155">
        <v>0.981651376146789</v>
      </c>
      <c r="V276" s="155">
        <v>0.989010989010989</v>
      </c>
      <c r="W276" s="173">
        <v>0.018348623853211</v>
      </c>
      <c r="X276" s="158">
        <v>708</v>
      </c>
      <c r="Y276" s="208">
        <v>700</v>
      </c>
      <c r="Z276" s="208">
        <v>695</v>
      </c>
      <c r="AA276" s="208">
        <v>688</v>
      </c>
      <c r="AB276" s="209">
        <v>0.988700564971751</v>
      </c>
      <c r="AC276" s="155">
        <v>0.989928057553957</v>
      </c>
      <c r="AD276" s="173">
        <v>-0.00122749258220545</v>
      </c>
    </row>
    <row r="277" spans="1:30">
      <c r="A277" s="175" t="s">
        <v>260</v>
      </c>
      <c r="B277" s="214" t="s">
        <v>1798</v>
      </c>
      <c r="C277" s="214" t="s">
        <v>267</v>
      </c>
      <c r="D277" s="153">
        <v>112</v>
      </c>
      <c r="E277" s="153">
        <v>111</v>
      </c>
      <c r="F277" s="151">
        <v>104</v>
      </c>
      <c r="G277" s="151">
        <v>102</v>
      </c>
      <c r="H277" s="151">
        <v>79</v>
      </c>
      <c r="I277" s="151">
        <v>78</v>
      </c>
      <c r="J277" s="172">
        <v>0.9</v>
      </c>
      <c r="K277" s="154">
        <v>0.991071428571429</v>
      </c>
      <c r="L277" s="154">
        <v>0.980769230769231</v>
      </c>
      <c r="M277" s="154">
        <v>0.987341772151899</v>
      </c>
      <c r="N277" s="207">
        <v>2239</v>
      </c>
      <c r="O277" s="153">
        <v>2145</v>
      </c>
      <c r="P277" s="153">
        <v>107</v>
      </c>
      <c r="Q277" s="151">
        <v>98</v>
      </c>
      <c r="R277" s="151">
        <v>77</v>
      </c>
      <c r="S277" s="154">
        <v>0.958016971862439</v>
      </c>
      <c r="T277" s="154">
        <v>0.955357142857143</v>
      </c>
      <c r="U277" s="155">
        <v>0.942307692307692</v>
      </c>
      <c r="V277" s="155">
        <v>0.974683544303797</v>
      </c>
      <c r="W277" s="173">
        <v>0.0130494505494506</v>
      </c>
      <c r="X277" s="158">
        <v>672</v>
      </c>
      <c r="Y277" s="208">
        <v>639</v>
      </c>
      <c r="Z277" s="208">
        <v>680</v>
      </c>
      <c r="AA277" s="208">
        <v>653</v>
      </c>
      <c r="AB277" s="209">
        <v>0.950892857142857</v>
      </c>
      <c r="AC277" s="155">
        <v>0.960294117647059</v>
      </c>
      <c r="AD277" s="173">
        <v>-0.00940126050420176</v>
      </c>
    </row>
    <row r="278" spans="1:30">
      <c r="A278" s="175" t="s">
        <v>260</v>
      </c>
      <c r="B278" s="214" t="s">
        <v>1798</v>
      </c>
      <c r="C278" s="214" t="s">
        <v>268</v>
      </c>
      <c r="D278" s="153">
        <v>110</v>
      </c>
      <c r="E278" s="153">
        <v>107</v>
      </c>
      <c r="F278" s="151">
        <v>103</v>
      </c>
      <c r="G278" s="151">
        <v>102</v>
      </c>
      <c r="H278" s="151">
        <v>86</v>
      </c>
      <c r="I278" s="151">
        <v>85</v>
      </c>
      <c r="J278" s="172">
        <v>0.9</v>
      </c>
      <c r="K278" s="154">
        <v>0.972727272727273</v>
      </c>
      <c r="L278" s="154">
        <v>0.990291262135922</v>
      </c>
      <c r="M278" s="154">
        <v>0.988372093023256</v>
      </c>
      <c r="N278" s="207">
        <v>2280</v>
      </c>
      <c r="O278" s="153">
        <v>2177</v>
      </c>
      <c r="P278" s="153">
        <v>103</v>
      </c>
      <c r="Q278" s="151">
        <v>98</v>
      </c>
      <c r="R278" s="151">
        <v>81</v>
      </c>
      <c r="S278" s="154">
        <v>0.954824561403509</v>
      </c>
      <c r="T278" s="154">
        <v>0.936363636363636</v>
      </c>
      <c r="U278" s="155">
        <v>0.951456310679612</v>
      </c>
      <c r="V278" s="155">
        <v>0.941860465116279</v>
      </c>
      <c r="W278" s="173">
        <v>-0.0150926743159753</v>
      </c>
      <c r="X278" s="158">
        <v>693</v>
      </c>
      <c r="Y278" s="208">
        <v>656</v>
      </c>
      <c r="Z278" s="208">
        <v>691</v>
      </c>
      <c r="AA278" s="208">
        <v>654</v>
      </c>
      <c r="AB278" s="209">
        <v>0.946608946608947</v>
      </c>
      <c r="AC278" s="155">
        <v>0.946454413892909</v>
      </c>
      <c r="AD278" s="173">
        <v>0.000154532716037714</v>
      </c>
    </row>
    <row r="279" spans="1:30">
      <c r="A279" s="175" t="s">
        <v>260</v>
      </c>
      <c r="B279" s="214" t="s">
        <v>1798</v>
      </c>
      <c r="C279" s="214" t="s">
        <v>269</v>
      </c>
      <c r="D279" s="153">
        <v>97</v>
      </c>
      <c r="E279" s="153">
        <v>97</v>
      </c>
      <c r="F279" s="151">
        <v>100</v>
      </c>
      <c r="G279" s="151">
        <v>100</v>
      </c>
      <c r="H279" s="151">
        <v>77</v>
      </c>
      <c r="I279" s="151">
        <v>77</v>
      </c>
      <c r="J279" s="172">
        <v>0.9</v>
      </c>
      <c r="K279" s="154">
        <v>1</v>
      </c>
      <c r="L279" s="154">
        <v>1</v>
      </c>
      <c r="M279" s="154">
        <v>1</v>
      </c>
      <c r="N279" s="207">
        <v>2102</v>
      </c>
      <c r="O279" s="153">
        <v>2031</v>
      </c>
      <c r="P279" s="153">
        <v>92</v>
      </c>
      <c r="Q279" s="151">
        <v>98</v>
      </c>
      <c r="R279" s="151">
        <v>72</v>
      </c>
      <c r="S279" s="154">
        <v>0.966222645099905</v>
      </c>
      <c r="T279" s="154">
        <v>0.948453608247423</v>
      </c>
      <c r="U279" s="155">
        <v>0.98</v>
      </c>
      <c r="V279" s="155">
        <v>0.935064935064935</v>
      </c>
      <c r="W279" s="173">
        <v>-0.0315463917525773</v>
      </c>
      <c r="X279" s="158">
        <v>642</v>
      </c>
      <c r="Y279" s="208">
        <v>620</v>
      </c>
      <c r="Z279" s="208">
        <v>630</v>
      </c>
      <c r="AA279" s="208">
        <v>609</v>
      </c>
      <c r="AB279" s="209">
        <v>0.965732087227414</v>
      </c>
      <c r="AC279" s="155">
        <v>0.966666666666667</v>
      </c>
      <c r="AD279" s="173">
        <v>-0.000934579439252348</v>
      </c>
    </row>
    <row r="280" spans="1:30">
      <c r="A280" s="175" t="s">
        <v>260</v>
      </c>
      <c r="B280" s="214" t="s">
        <v>1798</v>
      </c>
      <c r="C280" s="214" t="s">
        <v>270</v>
      </c>
      <c r="D280" s="153">
        <v>0</v>
      </c>
      <c r="E280" s="153">
        <v>0</v>
      </c>
      <c r="F280" s="151">
        <v>0</v>
      </c>
      <c r="G280" s="151">
        <v>0</v>
      </c>
      <c r="H280" s="151">
        <v>0</v>
      </c>
      <c r="I280" s="151">
        <v>0</v>
      </c>
      <c r="J280" s="172">
        <v>0.9</v>
      </c>
      <c r="K280" s="154">
        <v>0</v>
      </c>
      <c r="L280" s="154">
        <v>0</v>
      </c>
      <c r="M280" s="154">
        <v>0</v>
      </c>
      <c r="N280" s="207">
        <v>0</v>
      </c>
      <c r="O280" s="153">
        <v>0</v>
      </c>
      <c r="P280" s="153">
        <v>0</v>
      </c>
      <c r="Q280" s="151">
        <v>0</v>
      </c>
      <c r="R280" s="151">
        <v>0</v>
      </c>
      <c r="S280" s="154">
        <v>0</v>
      </c>
      <c r="T280" s="154">
        <v>0</v>
      </c>
      <c r="U280" s="155">
        <v>0</v>
      </c>
      <c r="V280" s="155">
        <v>0</v>
      </c>
      <c r="W280" s="173">
        <v>0</v>
      </c>
      <c r="X280" s="158">
        <v>0</v>
      </c>
      <c r="Y280" s="208">
        <v>0</v>
      </c>
      <c r="Z280" s="208">
        <v>0</v>
      </c>
      <c r="AA280" s="208">
        <v>0</v>
      </c>
      <c r="AB280" s="209">
        <v>0</v>
      </c>
      <c r="AC280" s="155">
        <v>0</v>
      </c>
      <c r="AD280" s="173">
        <v>0</v>
      </c>
    </row>
    <row r="281" spans="1:30">
      <c r="A281" s="175" t="s">
        <v>260</v>
      </c>
      <c r="B281" s="214" t="s">
        <v>1798</v>
      </c>
      <c r="C281" s="214" t="s">
        <v>271</v>
      </c>
      <c r="D281" s="153">
        <v>17</v>
      </c>
      <c r="E281" s="153">
        <v>16</v>
      </c>
      <c r="F281" s="151">
        <v>15</v>
      </c>
      <c r="G281" s="151">
        <v>14</v>
      </c>
      <c r="H281" s="151">
        <v>14</v>
      </c>
      <c r="I281" s="151">
        <v>14</v>
      </c>
      <c r="J281" s="172">
        <v>0.9</v>
      </c>
      <c r="K281" s="154">
        <v>0.941176470588235</v>
      </c>
      <c r="L281" s="154">
        <v>0.933333333333333</v>
      </c>
      <c r="M281" s="154">
        <v>1</v>
      </c>
      <c r="N281" s="207">
        <v>345</v>
      </c>
      <c r="O281" s="153">
        <v>313</v>
      </c>
      <c r="P281" s="153">
        <v>16</v>
      </c>
      <c r="Q281" s="151">
        <v>14</v>
      </c>
      <c r="R281" s="151">
        <v>13</v>
      </c>
      <c r="S281" s="154">
        <v>0.907246376811594</v>
      </c>
      <c r="T281" s="154">
        <v>0.941176470588235</v>
      </c>
      <c r="U281" s="155">
        <v>0.933333333333333</v>
      </c>
      <c r="V281" s="155">
        <v>0.928571428571429</v>
      </c>
      <c r="W281" s="173">
        <v>0.00784313725490193</v>
      </c>
      <c r="X281" s="158">
        <v>107</v>
      </c>
      <c r="Y281" s="208">
        <v>98</v>
      </c>
      <c r="Z281" s="208">
        <v>103</v>
      </c>
      <c r="AA281" s="208">
        <v>90</v>
      </c>
      <c r="AB281" s="209">
        <v>0.91588785046729</v>
      </c>
      <c r="AC281" s="155">
        <v>0.87378640776699</v>
      </c>
      <c r="AD281" s="173">
        <v>0.0421014427002995</v>
      </c>
    </row>
    <row r="282" spans="1:30">
      <c r="A282" s="175" t="s">
        <v>260</v>
      </c>
      <c r="B282" s="214" t="s">
        <v>1798</v>
      </c>
      <c r="C282" s="214" t="s">
        <v>272</v>
      </c>
      <c r="D282" s="153">
        <v>0</v>
      </c>
      <c r="E282" s="153">
        <v>0</v>
      </c>
      <c r="F282" s="151">
        <v>0</v>
      </c>
      <c r="G282" s="151">
        <v>0</v>
      </c>
      <c r="H282" s="151">
        <v>0</v>
      </c>
      <c r="I282" s="151">
        <v>0</v>
      </c>
      <c r="J282" s="172">
        <v>0.9</v>
      </c>
      <c r="K282" s="154">
        <v>0</v>
      </c>
      <c r="L282" s="154">
        <v>0</v>
      </c>
      <c r="M282" s="154">
        <v>0</v>
      </c>
      <c r="N282" s="207">
        <v>0</v>
      </c>
      <c r="O282" s="153">
        <v>0</v>
      </c>
      <c r="P282" s="153">
        <v>0</v>
      </c>
      <c r="Q282" s="151">
        <v>0</v>
      </c>
      <c r="R282" s="151">
        <v>0</v>
      </c>
      <c r="S282" s="154">
        <v>0</v>
      </c>
      <c r="T282" s="154">
        <v>0</v>
      </c>
      <c r="U282" s="155">
        <v>0</v>
      </c>
      <c r="V282" s="155">
        <v>0</v>
      </c>
      <c r="W282" s="173">
        <v>0</v>
      </c>
      <c r="X282" s="158">
        <v>0</v>
      </c>
      <c r="Y282" s="208">
        <v>0</v>
      </c>
      <c r="Z282" s="208">
        <v>0</v>
      </c>
      <c r="AA282" s="208">
        <v>0</v>
      </c>
      <c r="AB282" s="209">
        <v>0</v>
      </c>
      <c r="AC282" s="155">
        <v>0</v>
      </c>
      <c r="AD282" s="173">
        <v>0</v>
      </c>
    </row>
    <row r="283" spans="1:30">
      <c r="A283" s="175" t="s">
        <v>260</v>
      </c>
      <c r="B283" s="214" t="s">
        <v>1798</v>
      </c>
      <c r="C283" s="214" t="s">
        <v>273</v>
      </c>
      <c r="D283" s="153">
        <v>0</v>
      </c>
      <c r="E283" s="153">
        <v>0</v>
      </c>
      <c r="F283" s="151">
        <v>0</v>
      </c>
      <c r="G283" s="151">
        <v>0</v>
      </c>
      <c r="H283" s="151">
        <v>0</v>
      </c>
      <c r="I283" s="151">
        <v>0</v>
      </c>
      <c r="J283" s="172">
        <v>0.9</v>
      </c>
      <c r="K283" s="154">
        <v>0</v>
      </c>
      <c r="L283" s="154">
        <v>0</v>
      </c>
      <c r="M283" s="154">
        <v>0</v>
      </c>
      <c r="N283" s="207">
        <v>0</v>
      </c>
      <c r="O283" s="153">
        <v>0</v>
      </c>
      <c r="P283" s="153">
        <v>0</v>
      </c>
      <c r="Q283" s="151">
        <v>0</v>
      </c>
      <c r="R283" s="151">
        <v>0</v>
      </c>
      <c r="S283" s="154">
        <v>0</v>
      </c>
      <c r="T283" s="154">
        <v>0</v>
      </c>
      <c r="U283" s="155">
        <v>0</v>
      </c>
      <c r="V283" s="155">
        <v>0</v>
      </c>
      <c r="W283" s="173">
        <v>0</v>
      </c>
      <c r="X283" s="158">
        <v>0</v>
      </c>
      <c r="Y283" s="208">
        <v>0</v>
      </c>
      <c r="Z283" s="208">
        <v>0</v>
      </c>
      <c r="AA283" s="208">
        <v>0</v>
      </c>
      <c r="AB283" s="209">
        <v>0</v>
      </c>
      <c r="AC283" s="155">
        <v>0</v>
      </c>
      <c r="AD283" s="173">
        <v>0</v>
      </c>
    </row>
    <row r="284" spans="1:30">
      <c r="A284" s="175" t="s">
        <v>260</v>
      </c>
      <c r="B284" s="214" t="s">
        <v>1798</v>
      </c>
      <c r="C284" s="214" t="s">
        <v>274</v>
      </c>
      <c r="D284" s="153">
        <v>0</v>
      </c>
      <c r="E284" s="153">
        <v>0</v>
      </c>
      <c r="F284" s="151">
        <v>0</v>
      </c>
      <c r="G284" s="151">
        <v>0</v>
      </c>
      <c r="H284" s="151">
        <v>0</v>
      </c>
      <c r="I284" s="151">
        <v>0</v>
      </c>
      <c r="J284" s="172">
        <v>0.9</v>
      </c>
      <c r="K284" s="154">
        <v>0</v>
      </c>
      <c r="L284" s="154">
        <v>0</v>
      </c>
      <c r="M284" s="154">
        <v>0</v>
      </c>
      <c r="N284" s="207">
        <v>0</v>
      </c>
      <c r="O284" s="153">
        <v>0</v>
      </c>
      <c r="P284" s="153">
        <v>0</v>
      </c>
      <c r="Q284" s="151">
        <v>0</v>
      </c>
      <c r="R284" s="151">
        <v>0</v>
      </c>
      <c r="S284" s="154">
        <v>0</v>
      </c>
      <c r="T284" s="154">
        <v>0</v>
      </c>
      <c r="U284" s="155">
        <v>0</v>
      </c>
      <c r="V284" s="155">
        <v>0</v>
      </c>
      <c r="W284" s="173">
        <v>0</v>
      </c>
      <c r="X284" s="158">
        <v>0</v>
      </c>
      <c r="Y284" s="208">
        <v>0</v>
      </c>
      <c r="Z284" s="208">
        <v>0</v>
      </c>
      <c r="AA284" s="208">
        <v>0</v>
      </c>
      <c r="AB284" s="209">
        <v>0</v>
      </c>
      <c r="AC284" s="155">
        <v>0</v>
      </c>
      <c r="AD284" s="173">
        <v>0</v>
      </c>
    </row>
    <row r="285" spans="1:30">
      <c r="A285" s="175" t="s">
        <v>260</v>
      </c>
      <c r="B285" s="214" t="s">
        <v>1798</v>
      </c>
      <c r="C285" s="214" t="s">
        <v>275</v>
      </c>
      <c r="D285" s="153">
        <v>0</v>
      </c>
      <c r="E285" s="153">
        <v>0</v>
      </c>
      <c r="F285" s="151">
        <v>0</v>
      </c>
      <c r="G285" s="151">
        <v>0</v>
      </c>
      <c r="H285" s="151">
        <v>0</v>
      </c>
      <c r="I285" s="151">
        <v>0</v>
      </c>
      <c r="J285" s="172">
        <v>0.9</v>
      </c>
      <c r="K285" s="154">
        <v>0</v>
      </c>
      <c r="L285" s="154">
        <v>0</v>
      </c>
      <c r="M285" s="154">
        <v>0</v>
      </c>
      <c r="N285" s="207">
        <v>0</v>
      </c>
      <c r="O285" s="153">
        <v>0</v>
      </c>
      <c r="P285" s="153">
        <v>0</v>
      </c>
      <c r="Q285" s="151">
        <v>0</v>
      </c>
      <c r="R285" s="151">
        <v>0</v>
      </c>
      <c r="S285" s="154">
        <v>0</v>
      </c>
      <c r="T285" s="154">
        <v>0</v>
      </c>
      <c r="U285" s="155">
        <v>0</v>
      </c>
      <c r="V285" s="155">
        <v>0</v>
      </c>
      <c r="W285" s="173">
        <v>0</v>
      </c>
      <c r="X285" s="158">
        <v>0</v>
      </c>
      <c r="Y285" s="208">
        <v>0</v>
      </c>
      <c r="Z285" s="208">
        <v>0</v>
      </c>
      <c r="AA285" s="208">
        <v>0</v>
      </c>
      <c r="AB285" s="209">
        <v>0</v>
      </c>
      <c r="AC285" s="155">
        <v>0</v>
      </c>
      <c r="AD285" s="173">
        <v>0</v>
      </c>
    </row>
    <row r="286" spans="1:30">
      <c r="A286" s="175" t="s">
        <v>260</v>
      </c>
      <c r="B286" s="214" t="s">
        <v>1799</v>
      </c>
      <c r="C286" s="214" t="s">
        <v>276</v>
      </c>
      <c r="D286" s="153">
        <v>85</v>
      </c>
      <c r="E286" s="153">
        <v>82</v>
      </c>
      <c r="F286" s="151">
        <v>83</v>
      </c>
      <c r="G286" s="151">
        <v>82</v>
      </c>
      <c r="H286" s="151">
        <v>60</v>
      </c>
      <c r="I286" s="151">
        <v>59</v>
      </c>
      <c r="J286" s="172">
        <v>0.9</v>
      </c>
      <c r="K286" s="154">
        <v>0.964705882352941</v>
      </c>
      <c r="L286" s="154">
        <v>0.987951807228916</v>
      </c>
      <c r="M286" s="154">
        <v>0.983333333333333</v>
      </c>
      <c r="N286" s="207">
        <v>1784</v>
      </c>
      <c r="O286" s="153">
        <v>1592</v>
      </c>
      <c r="P286" s="153">
        <v>73</v>
      </c>
      <c r="Q286" s="151">
        <v>62</v>
      </c>
      <c r="R286" s="151">
        <v>50</v>
      </c>
      <c r="S286" s="154">
        <v>0.89237668161435</v>
      </c>
      <c r="T286" s="154">
        <v>0.858823529411765</v>
      </c>
      <c r="U286" s="155">
        <v>0.746987951807229</v>
      </c>
      <c r="V286" s="155">
        <v>0.833333333333333</v>
      </c>
      <c r="W286" s="173">
        <v>0.111835577604536</v>
      </c>
      <c r="X286" s="158">
        <v>538</v>
      </c>
      <c r="Y286" s="208">
        <v>460</v>
      </c>
      <c r="Z286" s="208">
        <v>537</v>
      </c>
      <c r="AA286" s="208">
        <v>465</v>
      </c>
      <c r="AB286" s="209">
        <v>0.855018587360595</v>
      </c>
      <c r="AC286" s="155">
        <v>0.865921787709497</v>
      </c>
      <c r="AD286" s="173">
        <v>-0.0109032003489025</v>
      </c>
    </row>
    <row r="287" spans="1:30">
      <c r="A287" s="175" t="s">
        <v>260</v>
      </c>
      <c r="B287" s="214" t="s">
        <v>1799</v>
      </c>
      <c r="C287" s="214" t="s">
        <v>277</v>
      </c>
      <c r="D287" s="153">
        <v>134</v>
      </c>
      <c r="E287" s="153">
        <v>134</v>
      </c>
      <c r="F287" s="151">
        <v>128</v>
      </c>
      <c r="G287" s="151">
        <v>124</v>
      </c>
      <c r="H287" s="151">
        <v>105</v>
      </c>
      <c r="I287" s="151">
        <v>101</v>
      </c>
      <c r="J287" s="172">
        <v>0.9</v>
      </c>
      <c r="K287" s="154">
        <v>1</v>
      </c>
      <c r="L287" s="154">
        <v>0.96875</v>
      </c>
      <c r="M287" s="154">
        <v>0.961904761904762</v>
      </c>
      <c r="N287" s="207">
        <v>2826</v>
      </c>
      <c r="O287" s="153">
        <v>2585</v>
      </c>
      <c r="P287" s="153">
        <v>131</v>
      </c>
      <c r="Q287" s="151">
        <v>117</v>
      </c>
      <c r="R287" s="151">
        <v>80</v>
      </c>
      <c r="S287" s="154">
        <v>0.914720452937013</v>
      </c>
      <c r="T287" s="154">
        <v>0.977611940298508</v>
      </c>
      <c r="U287" s="155">
        <v>0.9140625</v>
      </c>
      <c r="V287" s="155">
        <v>0.761904761904762</v>
      </c>
      <c r="W287" s="173">
        <v>0.0635494402985075</v>
      </c>
      <c r="X287" s="158">
        <v>864</v>
      </c>
      <c r="Y287" s="208">
        <v>772</v>
      </c>
      <c r="Z287" s="208">
        <v>851</v>
      </c>
      <c r="AA287" s="208">
        <v>786</v>
      </c>
      <c r="AB287" s="209">
        <v>0.893518518518518</v>
      </c>
      <c r="AC287" s="155">
        <v>0.923619271445358</v>
      </c>
      <c r="AD287" s="173">
        <v>-0.0301007529268399</v>
      </c>
    </row>
    <row r="288" spans="1:30">
      <c r="A288" s="175" t="s">
        <v>260</v>
      </c>
      <c r="B288" s="214" t="s">
        <v>1799</v>
      </c>
      <c r="C288" s="214" t="s">
        <v>278</v>
      </c>
      <c r="D288" s="153">
        <v>107</v>
      </c>
      <c r="E288" s="153">
        <v>107</v>
      </c>
      <c r="F288" s="151">
        <v>104</v>
      </c>
      <c r="G288" s="151">
        <v>104</v>
      </c>
      <c r="H288" s="151">
        <v>85</v>
      </c>
      <c r="I288" s="151">
        <v>85</v>
      </c>
      <c r="J288" s="172">
        <v>0.9</v>
      </c>
      <c r="K288" s="154">
        <v>1</v>
      </c>
      <c r="L288" s="154">
        <v>1</v>
      </c>
      <c r="M288" s="154">
        <v>1</v>
      </c>
      <c r="N288" s="207">
        <v>2304</v>
      </c>
      <c r="O288" s="153">
        <v>2127</v>
      </c>
      <c r="P288" s="153">
        <v>101</v>
      </c>
      <c r="Q288" s="151">
        <v>94</v>
      </c>
      <c r="R288" s="151">
        <v>82</v>
      </c>
      <c r="S288" s="154">
        <v>0.923177083333333</v>
      </c>
      <c r="T288" s="154">
        <v>0.94392523364486</v>
      </c>
      <c r="U288" s="155">
        <v>0.903846153846154</v>
      </c>
      <c r="V288" s="155">
        <v>0.964705882352941</v>
      </c>
      <c r="W288" s="173">
        <v>0.040079079798706</v>
      </c>
      <c r="X288" s="158">
        <v>705</v>
      </c>
      <c r="Y288" s="208">
        <v>666</v>
      </c>
      <c r="Z288" s="208">
        <v>687</v>
      </c>
      <c r="AA288" s="208">
        <v>608</v>
      </c>
      <c r="AB288" s="209">
        <v>0.94468085106383</v>
      </c>
      <c r="AC288" s="155">
        <v>0.885007278020378</v>
      </c>
      <c r="AD288" s="173">
        <v>0.0596735730434513</v>
      </c>
    </row>
    <row r="289" spans="1:30">
      <c r="A289" s="175" t="s">
        <v>260</v>
      </c>
      <c r="B289" s="214" t="s">
        <v>1799</v>
      </c>
      <c r="C289" s="214" t="s">
        <v>279</v>
      </c>
      <c r="D289" s="153">
        <v>0</v>
      </c>
      <c r="E289" s="153">
        <v>0</v>
      </c>
      <c r="F289" s="151">
        <v>0</v>
      </c>
      <c r="G289" s="151">
        <v>0</v>
      </c>
      <c r="H289" s="151">
        <v>0</v>
      </c>
      <c r="I289" s="151">
        <v>0</v>
      </c>
      <c r="J289" s="172">
        <v>0.9</v>
      </c>
      <c r="K289" s="154">
        <v>0</v>
      </c>
      <c r="L289" s="154">
        <v>0</v>
      </c>
      <c r="M289" s="154">
        <v>0</v>
      </c>
      <c r="N289" s="207">
        <v>0</v>
      </c>
      <c r="O289" s="153">
        <v>0</v>
      </c>
      <c r="P289" s="153">
        <v>0</v>
      </c>
      <c r="Q289" s="151">
        <v>0</v>
      </c>
      <c r="R289" s="151">
        <v>0</v>
      </c>
      <c r="S289" s="154">
        <v>0</v>
      </c>
      <c r="T289" s="154">
        <v>0</v>
      </c>
      <c r="U289" s="155">
        <v>0</v>
      </c>
      <c r="V289" s="155">
        <v>0</v>
      </c>
      <c r="W289" s="173">
        <v>0</v>
      </c>
      <c r="X289" s="158">
        <v>0</v>
      </c>
      <c r="Y289" s="208">
        <v>0</v>
      </c>
      <c r="Z289" s="208">
        <v>0</v>
      </c>
      <c r="AA289" s="208">
        <v>0</v>
      </c>
      <c r="AB289" s="209">
        <v>0</v>
      </c>
      <c r="AC289" s="155">
        <v>0</v>
      </c>
      <c r="AD289" s="173">
        <v>0</v>
      </c>
    </row>
    <row r="290" spans="1:30">
      <c r="A290" s="175" t="s">
        <v>260</v>
      </c>
      <c r="B290" s="214" t="s">
        <v>1799</v>
      </c>
      <c r="C290" s="214" t="s">
        <v>280</v>
      </c>
      <c r="D290" s="153">
        <v>0</v>
      </c>
      <c r="E290" s="153">
        <v>0</v>
      </c>
      <c r="F290" s="151">
        <v>0</v>
      </c>
      <c r="G290" s="151">
        <v>0</v>
      </c>
      <c r="H290" s="151">
        <v>0</v>
      </c>
      <c r="I290" s="151">
        <v>0</v>
      </c>
      <c r="J290" s="172">
        <v>0.9</v>
      </c>
      <c r="K290" s="154">
        <v>0</v>
      </c>
      <c r="L290" s="154">
        <v>0</v>
      </c>
      <c r="M290" s="154">
        <v>0</v>
      </c>
      <c r="N290" s="207">
        <v>0</v>
      </c>
      <c r="O290" s="153">
        <v>0</v>
      </c>
      <c r="P290" s="153">
        <v>0</v>
      </c>
      <c r="Q290" s="151">
        <v>0</v>
      </c>
      <c r="R290" s="151">
        <v>0</v>
      </c>
      <c r="S290" s="154">
        <v>0</v>
      </c>
      <c r="T290" s="154">
        <v>0</v>
      </c>
      <c r="U290" s="155">
        <v>0</v>
      </c>
      <c r="V290" s="155">
        <v>0</v>
      </c>
      <c r="W290" s="173">
        <v>0</v>
      </c>
      <c r="X290" s="158">
        <v>0</v>
      </c>
      <c r="Y290" s="208">
        <v>0</v>
      </c>
      <c r="Z290" s="208">
        <v>0</v>
      </c>
      <c r="AA290" s="208">
        <v>0</v>
      </c>
      <c r="AB290" s="209">
        <v>0</v>
      </c>
      <c r="AC290" s="155">
        <v>0</v>
      </c>
      <c r="AD290" s="173">
        <v>0</v>
      </c>
    </row>
    <row r="291" spans="1:30">
      <c r="A291" s="175" t="s">
        <v>260</v>
      </c>
      <c r="B291" s="214" t="s">
        <v>1799</v>
      </c>
      <c r="C291" s="214" t="s">
        <v>281</v>
      </c>
      <c r="D291" s="153">
        <v>36</v>
      </c>
      <c r="E291" s="153">
        <v>35</v>
      </c>
      <c r="F291" s="151">
        <v>34</v>
      </c>
      <c r="G291" s="151">
        <v>33</v>
      </c>
      <c r="H291" s="151">
        <v>27</v>
      </c>
      <c r="I291" s="151">
        <v>27</v>
      </c>
      <c r="J291" s="172">
        <v>0.9</v>
      </c>
      <c r="K291" s="154">
        <v>0.972222222222222</v>
      </c>
      <c r="L291" s="154">
        <v>0.970588235294118</v>
      </c>
      <c r="M291" s="154">
        <v>1</v>
      </c>
      <c r="N291" s="207">
        <v>768</v>
      </c>
      <c r="O291" s="153">
        <v>634</v>
      </c>
      <c r="P291" s="153">
        <v>32</v>
      </c>
      <c r="Q291" s="151">
        <v>31</v>
      </c>
      <c r="R291" s="151">
        <v>21</v>
      </c>
      <c r="S291" s="154">
        <v>0.825520833333333</v>
      </c>
      <c r="T291" s="154">
        <v>0.888888888888889</v>
      </c>
      <c r="U291" s="155">
        <v>0.911764705882353</v>
      </c>
      <c r="V291" s="155">
        <v>0.777777777777778</v>
      </c>
      <c r="W291" s="173">
        <v>-0.0228758169934641</v>
      </c>
      <c r="X291" s="158">
        <v>227</v>
      </c>
      <c r="Y291" s="208">
        <v>185</v>
      </c>
      <c r="Z291" s="208">
        <v>238</v>
      </c>
      <c r="AA291" s="208">
        <v>191</v>
      </c>
      <c r="AB291" s="209">
        <v>0.814977973568282</v>
      </c>
      <c r="AC291" s="155">
        <v>0.802521008403361</v>
      </c>
      <c r="AD291" s="173">
        <v>0.0124569651649206</v>
      </c>
    </row>
    <row r="292" spans="1:30">
      <c r="A292" s="175" t="s">
        <v>260</v>
      </c>
      <c r="B292" s="214" t="s">
        <v>1799</v>
      </c>
      <c r="C292" s="214" t="s">
        <v>282</v>
      </c>
      <c r="D292" s="153">
        <v>46</v>
      </c>
      <c r="E292" s="153">
        <v>46</v>
      </c>
      <c r="F292" s="151">
        <v>41</v>
      </c>
      <c r="G292" s="151">
        <v>41</v>
      </c>
      <c r="H292" s="151">
        <v>39</v>
      </c>
      <c r="I292" s="151">
        <v>39</v>
      </c>
      <c r="J292" s="172">
        <v>0.9</v>
      </c>
      <c r="K292" s="154">
        <v>1</v>
      </c>
      <c r="L292" s="154">
        <v>1</v>
      </c>
      <c r="M292" s="154">
        <v>1</v>
      </c>
      <c r="N292" s="207">
        <v>964</v>
      </c>
      <c r="O292" s="153">
        <v>941</v>
      </c>
      <c r="P292" s="153">
        <v>44</v>
      </c>
      <c r="Q292" s="151">
        <v>41</v>
      </c>
      <c r="R292" s="151">
        <v>39</v>
      </c>
      <c r="S292" s="154">
        <v>0.976141078838174</v>
      </c>
      <c r="T292" s="154">
        <v>0.956521739130435</v>
      </c>
      <c r="U292" s="155">
        <v>1</v>
      </c>
      <c r="V292" s="155">
        <v>1</v>
      </c>
      <c r="W292" s="173">
        <v>-0.0434782608695652</v>
      </c>
      <c r="X292" s="158">
        <v>296</v>
      </c>
      <c r="Y292" s="208">
        <v>290</v>
      </c>
      <c r="Z292" s="208">
        <v>289</v>
      </c>
      <c r="AA292" s="208">
        <v>285</v>
      </c>
      <c r="AB292" s="209">
        <v>0.97972972972973</v>
      </c>
      <c r="AC292" s="155">
        <v>0.986159169550173</v>
      </c>
      <c r="AD292" s="173">
        <v>-0.00642943982044331</v>
      </c>
    </row>
    <row r="293" spans="1:30">
      <c r="A293" s="175" t="s">
        <v>260</v>
      </c>
      <c r="B293" s="214" t="s">
        <v>1799</v>
      </c>
      <c r="C293" s="214" t="s">
        <v>283</v>
      </c>
      <c r="D293" s="153">
        <v>0</v>
      </c>
      <c r="E293" s="153">
        <v>0</v>
      </c>
      <c r="F293" s="151">
        <v>0</v>
      </c>
      <c r="G293" s="151">
        <v>0</v>
      </c>
      <c r="H293" s="151">
        <v>0</v>
      </c>
      <c r="I293" s="151">
        <v>0</v>
      </c>
      <c r="J293" s="172">
        <v>0.9</v>
      </c>
      <c r="K293" s="154">
        <v>0</v>
      </c>
      <c r="L293" s="154">
        <v>0</v>
      </c>
      <c r="M293" s="154">
        <v>0</v>
      </c>
      <c r="N293" s="207">
        <v>0</v>
      </c>
      <c r="O293" s="153">
        <v>0</v>
      </c>
      <c r="P293" s="153">
        <v>0</v>
      </c>
      <c r="Q293" s="151">
        <v>0</v>
      </c>
      <c r="R293" s="151">
        <v>0</v>
      </c>
      <c r="S293" s="154">
        <v>0</v>
      </c>
      <c r="T293" s="154">
        <v>0</v>
      </c>
      <c r="U293" s="155">
        <v>0</v>
      </c>
      <c r="V293" s="155">
        <v>0</v>
      </c>
      <c r="W293" s="173">
        <v>0</v>
      </c>
      <c r="X293" s="158">
        <v>0</v>
      </c>
      <c r="Y293" s="208">
        <v>0</v>
      </c>
      <c r="Z293" s="208">
        <v>0</v>
      </c>
      <c r="AA293" s="208">
        <v>0</v>
      </c>
      <c r="AB293" s="209">
        <v>0</v>
      </c>
      <c r="AC293" s="155">
        <v>0</v>
      </c>
      <c r="AD293" s="173">
        <v>0</v>
      </c>
    </row>
    <row r="294" spans="1:30">
      <c r="A294" s="175" t="s">
        <v>260</v>
      </c>
      <c r="B294" s="214" t="s">
        <v>1799</v>
      </c>
      <c r="C294" s="214" t="s">
        <v>284</v>
      </c>
      <c r="D294" s="153">
        <v>0</v>
      </c>
      <c r="E294" s="153">
        <v>0</v>
      </c>
      <c r="F294" s="151">
        <v>0</v>
      </c>
      <c r="G294" s="151">
        <v>0</v>
      </c>
      <c r="H294" s="151">
        <v>0</v>
      </c>
      <c r="I294" s="151">
        <v>0</v>
      </c>
      <c r="J294" s="172">
        <v>0.9</v>
      </c>
      <c r="K294" s="154">
        <v>0</v>
      </c>
      <c r="L294" s="154">
        <v>0</v>
      </c>
      <c r="M294" s="154">
        <v>0</v>
      </c>
      <c r="N294" s="207">
        <v>0</v>
      </c>
      <c r="O294" s="153">
        <v>0</v>
      </c>
      <c r="P294" s="153">
        <v>0</v>
      </c>
      <c r="Q294" s="151">
        <v>0</v>
      </c>
      <c r="R294" s="151">
        <v>0</v>
      </c>
      <c r="S294" s="154">
        <v>0</v>
      </c>
      <c r="T294" s="154">
        <v>0</v>
      </c>
      <c r="U294" s="155">
        <v>0</v>
      </c>
      <c r="V294" s="155">
        <v>0</v>
      </c>
      <c r="W294" s="173">
        <v>0</v>
      </c>
      <c r="X294" s="158">
        <v>0</v>
      </c>
      <c r="Y294" s="208">
        <v>0</v>
      </c>
      <c r="Z294" s="208">
        <v>0</v>
      </c>
      <c r="AA294" s="208">
        <v>0</v>
      </c>
      <c r="AB294" s="209">
        <v>0</v>
      </c>
      <c r="AC294" s="155">
        <v>0</v>
      </c>
      <c r="AD294" s="173">
        <v>0</v>
      </c>
    </row>
    <row r="295" spans="1:30">
      <c r="A295" s="175" t="s">
        <v>260</v>
      </c>
      <c r="B295" s="214" t="s">
        <v>1799</v>
      </c>
      <c r="C295" s="214" t="s">
        <v>285</v>
      </c>
      <c r="D295" s="153">
        <v>0</v>
      </c>
      <c r="E295" s="153">
        <v>0</v>
      </c>
      <c r="F295" s="151">
        <v>0</v>
      </c>
      <c r="G295" s="151">
        <v>0</v>
      </c>
      <c r="H295" s="151">
        <v>0</v>
      </c>
      <c r="I295" s="151">
        <v>0</v>
      </c>
      <c r="J295" s="172">
        <v>0.9</v>
      </c>
      <c r="K295" s="154">
        <v>0</v>
      </c>
      <c r="L295" s="154">
        <v>0</v>
      </c>
      <c r="M295" s="154">
        <v>0</v>
      </c>
      <c r="N295" s="207">
        <v>0</v>
      </c>
      <c r="O295" s="153">
        <v>0</v>
      </c>
      <c r="P295" s="153">
        <v>0</v>
      </c>
      <c r="Q295" s="151">
        <v>0</v>
      </c>
      <c r="R295" s="151">
        <v>0</v>
      </c>
      <c r="S295" s="154">
        <v>0</v>
      </c>
      <c r="T295" s="154">
        <v>0</v>
      </c>
      <c r="U295" s="155">
        <v>0</v>
      </c>
      <c r="V295" s="155">
        <v>0</v>
      </c>
      <c r="W295" s="173">
        <v>0</v>
      </c>
      <c r="X295" s="158">
        <v>0</v>
      </c>
      <c r="Y295" s="208">
        <v>0</v>
      </c>
      <c r="Z295" s="208">
        <v>0</v>
      </c>
      <c r="AA295" s="208">
        <v>0</v>
      </c>
      <c r="AB295" s="209">
        <v>0</v>
      </c>
      <c r="AC295" s="155">
        <v>0</v>
      </c>
      <c r="AD295" s="173">
        <v>0</v>
      </c>
    </row>
    <row r="296" spans="1:30">
      <c r="A296" s="175" t="s">
        <v>260</v>
      </c>
      <c r="B296" s="214" t="s">
        <v>1799</v>
      </c>
      <c r="C296" s="214" t="s">
        <v>286</v>
      </c>
      <c r="D296" s="153">
        <v>0</v>
      </c>
      <c r="E296" s="153">
        <v>0</v>
      </c>
      <c r="F296" s="151">
        <v>0</v>
      </c>
      <c r="G296" s="151">
        <v>0</v>
      </c>
      <c r="H296" s="151">
        <v>0</v>
      </c>
      <c r="I296" s="151">
        <v>0</v>
      </c>
      <c r="J296" s="172">
        <v>0.9</v>
      </c>
      <c r="K296" s="154">
        <v>0</v>
      </c>
      <c r="L296" s="154">
        <v>0</v>
      </c>
      <c r="M296" s="154">
        <v>0</v>
      </c>
      <c r="N296" s="207">
        <v>0</v>
      </c>
      <c r="O296" s="153">
        <v>0</v>
      </c>
      <c r="P296" s="153">
        <v>0</v>
      </c>
      <c r="Q296" s="151">
        <v>0</v>
      </c>
      <c r="R296" s="151">
        <v>0</v>
      </c>
      <c r="S296" s="154">
        <v>0</v>
      </c>
      <c r="T296" s="154">
        <v>0</v>
      </c>
      <c r="U296" s="155">
        <v>0</v>
      </c>
      <c r="V296" s="155">
        <v>0</v>
      </c>
      <c r="W296" s="173">
        <v>0</v>
      </c>
      <c r="X296" s="158">
        <v>0</v>
      </c>
      <c r="Y296" s="208">
        <v>0</v>
      </c>
      <c r="Z296" s="208">
        <v>0</v>
      </c>
      <c r="AA296" s="208">
        <v>0</v>
      </c>
      <c r="AB296" s="209">
        <v>0</v>
      </c>
      <c r="AC296" s="155">
        <v>0</v>
      </c>
      <c r="AD296" s="173">
        <v>0</v>
      </c>
    </row>
    <row r="297" spans="1:30">
      <c r="A297" s="175" t="s">
        <v>260</v>
      </c>
      <c r="B297" s="214" t="s">
        <v>1799</v>
      </c>
      <c r="C297" s="214" t="s">
        <v>287</v>
      </c>
      <c r="D297" s="153">
        <v>0</v>
      </c>
      <c r="E297" s="153">
        <v>0</v>
      </c>
      <c r="F297" s="151">
        <v>0</v>
      </c>
      <c r="G297" s="151">
        <v>0</v>
      </c>
      <c r="H297" s="151">
        <v>0</v>
      </c>
      <c r="I297" s="151">
        <v>0</v>
      </c>
      <c r="J297" s="172">
        <v>0.9</v>
      </c>
      <c r="K297" s="154">
        <v>0</v>
      </c>
      <c r="L297" s="154">
        <v>0</v>
      </c>
      <c r="M297" s="154">
        <v>0</v>
      </c>
      <c r="N297" s="207">
        <v>0</v>
      </c>
      <c r="O297" s="153">
        <v>0</v>
      </c>
      <c r="P297" s="153">
        <v>0</v>
      </c>
      <c r="Q297" s="151">
        <v>0</v>
      </c>
      <c r="R297" s="151">
        <v>0</v>
      </c>
      <c r="S297" s="154">
        <v>0</v>
      </c>
      <c r="T297" s="154">
        <v>0</v>
      </c>
      <c r="U297" s="155">
        <v>0</v>
      </c>
      <c r="V297" s="155">
        <v>0</v>
      </c>
      <c r="W297" s="173">
        <v>0</v>
      </c>
      <c r="X297" s="158">
        <v>0</v>
      </c>
      <c r="Y297" s="208">
        <v>0</v>
      </c>
      <c r="Z297" s="208">
        <v>0</v>
      </c>
      <c r="AA297" s="208">
        <v>0</v>
      </c>
      <c r="AB297" s="209">
        <v>0</v>
      </c>
      <c r="AC297" s="155">
        <v>0</v>
      </c>
      <c r="AD297" s="173">
        <v>0</v>
      </c>
    </row>
    <row r="298" spans="1:30">
      <c r="A298" s="175" t="s">
        <v>260</v>
      </c>
      <c r="B298" s="214" t="s">
        <v>1799</v>
      </c>
      <c r="C298" s="214" t="s">
        <v>288</v>
      </c>
      <c r="D298" s="153">
        <v>0</v>
      </c>
      <c r="E298" s="153">
        <v>0</v>
      </c>
      <c r="F298" s="151">
        <v>0</v>
      </c>
      <c r="G298" s="151">
        <v>0</v>
      </c>
      <c r="H298" s="151">
        <v>0</v>
      </c>
      <c r="I298" s="151">
        <v>0</v>
      </c>
      <c r="J298" s="172">
        <v>0.9</v>
      </c>
      <c r="K298" s="154">
        <v>0</v>
      </c>
      <c r="L298" s="154">
        <v>0</v>
      </c>
      <c r="M298" s="154">
        <v>0</v>
      </c>
      <c r="N298" s="207">
        <v>0</v>
      </c>
      <c r="O298" s="153">
        <v>0</v>
      </c>
      <c r="P298" s="153">
        <v>0</v>
      </c>
      <c r="Q298" s="151">
        <v>0</v>
      </c>
      <c r="R298" s="151">
        <v>0</v>
      </c>
      <c r="S298" s="154">
        <v>0</v>
      </c>
      <c r="T298" s="154">
        <v>0</v>
      </c>
      <c r="U298" s="155">
        <v>0</v>
      </c>
      <c r="V298" s="155">
        <v>0</v>
      </c>
      <c r="W298" s="173">
        <v>0</v>
      </c>
      <c r="X298" s="158">
        <v>0</v>
      </c>
      <c r="Y298" s="208">
        <v>0</v>
      </c>
      <c r="Z298" s="208">
        <v>0</v>
      </c>
      <c r="AA298" s="208">
        <v>0</v>
      </c>
      <c r="AB298" s="209">
        <v>0</v>
      </c>
      <c r="AC298" s="155">
        <v>0</v>
      </c>
      <c r="AD298" s="173">
        <v>0</v>
      </c>
    </row>
    <row r="299" spans="1:30">
      <c r="A299" s="175" t="s">
        <v>260</v>
      </c>
      <c r="B299" s="214" t="s">
        <v>1799</v>
      </c>
      <c r="C299" s="214" t="s">
        <v>289</v>
      </c>
      <c r="D299" s="153">
        <v>0</v>
      </c>
      <c r="E299" s="153">
        <v>0</v>
      </c>
      <c r="F299" s="151">
        <v>0</v>
      </c>
      <c r="G299" s="151">
        <v>0</v>
      </c>
      <c r="H299" s="151">
        <v>0</v>
      </c>
      <c r="I299" s="151">
        <v>0</v>
      </c>
      <c r="J299" s="172">
        <v>0.9</v>
      </c>
      <c r="K299" s="154">
        <v>0</v>
      </c>
      <c r="L299" s="154">
        <v>0</v>
      </c>
      <c r="M299" s="154">
        <v>0</v>
      </c>
      <c r="N299" s="207">
        <v>0</v>
      </c>
      <c r="O299" s="153">
        <v>0</v>
      </c>
      <c r="P299" s="153">
        <v>0</v>
      </c>
      <c r="Q299" s="151">
        <v>0</v>
      </c>
      <c r="R299" s="151">
        <v>0</v>
      </c>
      <c r="S299" s="154">
        <v>0</v>
      </c>
      <c r="T299" s="154">
        <v>0</v>
      </c>
      <c r="U299" s="155">
        <v>0</v>
      </c>
      <c r="V299" s="155">
        <v>0</v>
      </c>
      <c r="W299" s="173">
        <v>0</v>
      </c>
      <c r="X299" s="158">
        <v>0</v>
      </c>
      <c r="Y299" s="208">
        <v>0</v>
      </c>
      <c r="Z299" s="208">
        <v>0</v>
      </c>
      <c r="AA299" s="208">
        <v>0</v>
      </c>
      <c r="AB299" s="209">
        <v>0</v>
      </c>
      <c r="AC299" s="155">
        <v>0</v>
      </c>
      <c r="AD299" s="173">
        <v>0</v>
      </c>
    </row>
    <row r="300" spans="1:30">
      <c r="A300" s="175" t="s">
        <v>260</v>
      </c>
      <c r="B300" s="214" t="s">
        <v>1799</v>
      </c>
      <c r="C300" s="214" t="s">
        <v>290</v>
      </c>
      <c r="D300" s="153">
        <v>0</v>
      </c>
      <c r="E300" s="153">
        <v>0</v>
      </c>
      <c r="F300" s="151">
        <v>0</v>
      </c>
      <c r="G300" s="151">
        <v>0</v>
      </c>
      <c r="H300" s="151">
        <v>0</v>
      </c>
      <c r="I300" s="151">
        <v>0</v>
      </c>
      <c r="J300" s="172">
        <v>0.9</v>
      </c>
      <c r="K300" s="154">
        <v>0</v>
      </c>
      <c r="L300" s="154">
        <v>0</v>
      </c>
      <c r="M300" s="154">
        <v>0</v>
      </c>
      <c r="N300" s="207">
        <v>0</v>
      </c>
      <c r="O300" s="153">
        <v>0</v>
      </c>
      <c r="P300" s="153">
        <v>0</v>
      </c>
      <c r="Q300" s="151">
        <v>0</v>
      </c>
      <c r="R300" s="151">
        <v>0</v>
      </c>
      <c r="S300" s="154">
        <v>0</v>
      </c>
      <c r="T300" s="154">
        <v>0</v>
      </c>
      <c r="U300" s="155">
        <v>0</v>
      </c>
      <c r="V300" s="155">
        <v>0</v>
      </c>
      <c r="W300" s="173">
        <v>0</v>
      </c>
      <c r="X300" s="158">
        <v>0</v>
      </c>
      <c r="Y300" s="208">
        <v>0</v>
      </c>
      <c r="Z300" s="208">
        <v>0</v>
      </c>
      <c r="AA300" s="208">
        <v>0</v>
      </c>
      <c r="AB300" s="209">
        <v>0</v>
      </c>
      <c r="AC300" s="155">
        <v>0</v>
      </c>
      <c r="AD300" s="173">
        <v>0</v>
      </c>
    </row>
    <row r="301" spans="1:30">
      <c r="A301" s="175" t="s">
        <v>260</v>
      </c>
      <c r="B301" s="214" t="s">
        <v>1799</v>
      </c>
      <c r="C301" s="214" t="s">
        <v>291</v>
      </c>
      <c r="D301" s="153">
        <v>109</v>
      </c>
      <c r="E301" s="153">
        <v>109</v>
      </c>
      <c r="F301" s="151">
        <v>106</v>
      </c>
      <c r="G301" s="151">
        <v>106</v>
      </c>
      <c r="H301" s="151">
        <v>91</v>
      </c>
      <c r="I301" s="151">
        <v>91</v>
      </c>
      <c r="J301" s="172">
        <v>0.9</v>
      </c>
      <c r="K301" s="154">
        <v>1</v>
      </c>
      <c r="L301" s="154">
        <v>1</v>
      </c>
      <c r="M301" s="154">
        <v>1</v>
      </c>
      <c r="N301" s="207">
        <v>2435</v>
      </c>
      <c r="O301" s="153">
        <v>2324</v>
      </c>
      <c r="P301" s="153">
        <v>104</v>
      </c>
      <c r="Q301" s="151">
        <v>98</v>
      </c>
      <c r="R301" s="151">
        <v>84</v>
      </c>
      <c r="S301" s="154">
        <v>0.954414784394251</v>
      </c>
      <c r="T301" s="154">
        <v>0.954128440366973</v>
      </c>
      <c r="U301" s="155">
        <v>0.924528301886792</v>
      </c>
      <c r="V301" s="155">
        <v>0.923076923076923</v>
      </c>
      <c r="W301" s="173">
        <v>0.0296001384801801</v>
      </c>
      <c r="X301" s="158">
        <v>727</v>
      </c>
      <c r="Y301" s="208">
        <v>689</v>
      </c>
      <c r="Z301" s="208">
        <v>737</v>
      </c>
      <c r="AA301" s="208">
        <v>706</v>
      </c>
      <c r="AB301" s="209">
        <v>0.947730398899587</v>
      </c>
      <c r="AC301" s="155">
        <v>0.957937584803256</v>
      </c>
      <c r="AD301" s="173">
        <v>-0.0102071859036691</v>
      </c>
    </row>
    <row r="302" spans="1:30">
      <c r="A302" s="175" t="s">
        <v>260</v>
      </c>
      <c r="B302" s="214" t="s">
        <v>1799</v>
      </c>
      <c r="C302" s="214" t="s">
        <v>292</v>
      </c>
      <c r="D302" s="153">
        <v>101</v>
      </c>
      <c r="E302" s="153">
        <v>101</v>
      </c>
      <c r="F302" s="151">
        <v>97</v>
      </c>
      <c r="G302" s="151">
        <v>97</v>
      </c>
      <c r="H302" s="151">
        <v>80</v>
      </c>
      <c r="I302" s="151">
        <v>79</v>
      </c>
      <c r="J302" s="172">
        <v>0.9</v>
      </c>
      <c r="K302" s="154">
        <v>1</v>
      </c>
      <c r="L302" s="154">
        <v>1</v>
      </c>
      <c r="M302" s="154">
        <v>0.9875</v>
      </c>
      <c r="N302" s="207">
        <v>2221</v>
      </c>
      <c r="O302" s="153">
        <v>2042</v>
      </c>
      <c r="P302" s="153">
        <v>89</v>
      </c>
      <c r="Q302" s="151">
        <v>95</v>
      </c>
      <c r="R302" s="151">
        <v>74</v>
      </c>
      <c r="S302" s="154">
        <v>0.919405673120216</v>
      </c>
      <c r="T302" s="154">
        <v>0.881188118811881</v>
      </c>
      <c r="U302" s="155">
        <v>0.979381443298969</v>
      </c>
      <c r="V302" s="155">
        <v>0.925</v>
      </c>
      <c r="W302" s="173">
        <v>-0.0981933244870878</v>
      </c>
      <c r="X302" s="158">
        <v>665</v>
      </c>
      <c r="Y302" s="208">
        <v>620</v>
      </c>
      <c r="Z302" s="208">
        <v>671</v>
      </c>
      <c r="AA302" s="208">
        <v>617</v>
      </c>
      <c r="AB302" s="209">
        <v>0.932330827067669</v>
      </c>
      <c r="AC302" s="155">
        <v>0.919523099850969</v>
      </c>
      <c r="AD302" s="173">
        <v>0.0128077272167004</v>
      </c>
    </row>
    <row r="303" spans="1:30">
      <c r="A303" s="175" t="s">
        <v>260</v>
      </c>
      <c r="B303" s="214" t="s">
        <v>1799</v>
      </c>
      <c r="C303" s="214" t="s">
        <v>293</v>
      </c>
      <c r="D303" s="153">
        <v>0</v>
      </c>
      <c r="E303" s="153">
        <v>0</v>
      </c>
      <c r="F303" s="151">
        <v>0</v>
      </c>
      <c r="G303" s="151">
        <v>0</v>
      </c>
      <c r="H303" s="151">
        <v>0</v>
      </c>
      <c r="I303" s="151">
        <v>0</v>
      </c>
      <c r="J303" s="172">
        <v>0.9</v>
      </c>
      <c r="K303" s="154">
        <v>0</v>
      </c>
      <c r="L303" s="154">
        <v>0</v>
      </c>
      <c r="M303" s="154">
        <v>0</v>
      </c>
      <c r="N303" s="207">
        <v>0</v>
      </c>
      <c r="O303" s="153">
        <v>0</v>
      </c>
      <c r="P303" s="153">
        <v>0</v>
      </c>
      <c r="Q303" s="151">
        <v>0</v>
      </c>
      <c r="R303" s="151">
        <v>0</v>
      </c>
      <c r="S303" s="154">
        <v>0</v>
      </c>
      <c r="T303" s="154">
        <v>0</v>
      </c>
      <c r="U303" s="155">
        <v>0</v>
      </c>
      <c r="V303" s="155">
        <v>0</v>
      </c>
      <c r="W303" s="173">
        <v>0</v>
      </c>
      <c r="X303" s="158">
        <v>0</v>
      </c>
      <c r="Y303" s="208">
        <v>0</v>
      </c>
      <c r="Z303" s="208">
        <v>0</v>
      </c>
      <c r="AA303" s="208">
        <v>0</v>
      </c>
      <c r="AB303" s="209">
        <v>0</v>
      </c>
      <c r="AC303" s="155">
        <v>0</v>
      </c>
      <c r="AD303" s="173">
        <v>0</v>
      </c>
    </row>
    <row r="304" spans="1:30">
      <c r="A304" s="175" t="s">
        <v>260</v>
      </c>
      <c r="B304" s="214" t="s">
        <v>1800</v>
      </c>
      <c r="C304" s="214" t="s">
        <v>294</v>
      </c>
      <c r="D304" s="153">
        <v>123</v>
      </c>
      <c r="E304" s="153">
        <v>119</v>
      </c>
      <c r="F304" s="151">
        <v>122</v>
      </c>
      <c r="G304" s="151">
        <v>122</v>
      </c>
      <c r="H304" s="151">
        <v>100</v>
      </c>
      <c r="I304" s="151">
        <v>100</v>
      </c>
      <c r="J304" s="172">
        <v>0.9</v>
      </c>
      <c r="K304" s="154">
        <v>0.967479674796748</v>
      </c>
      <c r="L304" s="154">
        <v>1</v>
      </c>
      <c r="M304" s="154">
        <v>1</v>
      </c>
      <c r="N304" s="207">
        <v>2735</v>
      </c>
      <c r="O304" s="153">
        <v>2425</v>
      </c>
      <c r="P304" s="153">
        <v>105</v>
      </c>
      <c r="Q304" s="151">
        <v>99</v>
      </c>
      <c r="R304" s="151">
        <v>89</v>
      </c>
      <c r="S304" s="154">
        <v>0.886654478976234</v>
      </c>
      <c r="T304" s="154">
        <v>0.853658536585366</v>
      </c>
      <c r="U304" s="155">
        <v>0.811475409836066</v>
      </c>
      <c r="V304" s="155">
        <v>0.89</v>
      </c>
      <c r="W304" s="173">
        <v>0.0421831267493002</v>
      </c>
      <c r="X304" s="158">
        <v>831</v>
      </c>
      <c r="Y304" s="208">
        <v>735</v>
      </c>
      <c r="Z304" s="208">
        <v>830</v>
      </c>
      <c r="AA304" s="208">
        <v>723</v>
      </c>
      <c r="AB304" s="209">
        <v>0.884476534296029</v>
      </c>
      <c r="AC304" s="155">
        <v>0.871084337349398</v>
      </c>
      <c r="AD304" s="173">
        <v>0.0133921969466313</v>
      </c>
    </row>
    <row r="305" spans="1:30">
      <c r="A305" s="175" t="s">
        <v>260</v>
      </c>
      <c r="B305" s="214" t="s">
        <v>1800</v>
      </c>
      <c r="C305" s="214" t="s">
        <v>295</v>
      </c>
      <c r="D305" s="153">
        <v>146</v>
      </c>
      <c r="E305" s="153">
        <v>145</v>
      </c>
      <c r="F305" s="151">
        <v>145</v>
      </c>
      <c r="G305" s="151">
        <v>144</v>
      </c>
      <c r="H305" s="151">
        <v>115</v>
      </c>
      <c r="I305" s="151">
        <v>115</v>
      </c>
      <c r="J305" s="172">
        <v>0.9</v>
      </c>
      <c r="K305" s="154">
        <v>0.993150684931507</v>
      </c>
      <c r="L305" s="154">
        <v>0.993103448275862</v>
      </c>
      <c r="M305" s="154">
        <v>1</v>
      </c>
      <c r="N305" s="207">
        <v>3033</v>
      </c>
      <c r="O305" s="153">
        <v>2955</v>
      </c>
      <c r="P305" s="153">
        <v>143</v>
      </c>
      <c r="Q305" s="151">
        <v>144</v>
      </c>
      <c r="R305" s="151">
        <v>114</v>
      </c>
      <c r="S305" s="154">
        <v>0.974282888229476</v>
      </c>
      <c r="T305" s="154">
        <v>0.979452054794521</v>
      </c>
      <c r="U305" s="155">
        <v>0.993103448275862</v>
      </c>
      <c r="V305" s="155">
        <v>0.991304347826087</v>
      </c>
      <c r="W305" s="173">
        <v>-0.0136513934813415</v>
      </c>
      <c r="X305" s="158">
        <v>948</v>
      </c>
      <c r="Y305" s="208">
        <v>933</v>
      </c>
      <c r="Z305" s="208">
        <v>905</v>
      </c>
      <c r="AA305" s="208">
        <v>874</v>
      </c>
      <c r="AB305" s="209">
        <v>0.984177215189873</v>
      </c>
      <c r="AC305" s="155">
        <v>0.965745856353591</v>
      </c>
      <c r="AD305" s="173">
        <v>0.0184313588362823</v>
      </c>
    </row>
    <row r="306" spans="1:30">
      <c r="A306" s="175" t="s">
        <v>260</v>
      </c>
      <c r="B306" s="214" t="s">
        <v>1800</v>
      </c>
      <c r="C306" s="214" t="s">
        <v>296</v>
      </c>
      <c r="D306" s="153">
        <v>200</v>
      </c>
      <c r="E306" s="153">
        <v>200</v>
      </c>
      <c r="F306" s="151">
        <v>187</v>
      </c>
      <c r="G306" s="151">
        <v>187</v>
      </c>
      <c r="H306" s="151">
        <v>147</v>
      </c>
      <c r="I306" s="151">
        <v>145</v>
      </c>
      <c r="J306" s="172">
        <v>0.9</v>
      </c>
      <c r="K306" s="154">
        <v>1</v>
      </c>
      <c r="L306" s="154">
        <v>1</v>
      </c>
      <c r="M306" s="154">
        <v>0.986394557823129</v>
      </c>
      <c r="N306" s="207">
        <v>4183</v>
      </c>
      <c r="O306" s="153">
        <v>3965</v>
      </c>
      <c r="P306" s="153">
        <v>200</v>
      </c>
      <c r="Q306" s="151">
        <v>176</v>
      </c>
      <c r="R306" s="151">
        <v>133</v>
      </c>
      <c r="S306" s="154">
        <v>0.947884293569209</v>
      </c>
      <c r="T306" s="154">
        <v>1</v>
      </c>
      <c r="U306" s="155">
        <v>0.941176470588235</v>
      </c>
      <c r="V306" s="155">
        <v>0.904761904761905</v>
      </c>
      <c r="W306" s="173">
        <v>0.0588235294117647</v>
      </c>
      <c r="X306" s="158">
        <v>1269</v>
      </c>
      <c r="Y306" s="208">
        <v>1198</v>
      </c>
      <c r="Z306" s="208">
        <v>1250</v>
      </c>
      <c r="AA306" s="208">
        <v>1180</v>
      </c>
      <c r="AB306" s="209">
        <v>0.944050433412136</v>
      </c>
      <c r="AC306" s="155">
        <v>0.944</v>
      </c>
      <c r="AD306" s="173">
        <v>5.04334121356198e-5</v>
      </c>
    </row>
    <row r="307" spans="1:30">
      <c r="A307" s="175" t="s">
        <v>260</v>
      </c>
      <c r="B307" s="214" t="s">
        <v>1800</v>
      </c>
      <c r="C307" s="214" t="s">
        <v>297</v>
      </c>
      <c r="D307" s="153">
        <v>117</v>
      </c>
      <c r="E307" s="153">
        <v>115</v>
      </c>
      <c r="F307" s="151">
        <v>113</v>
      </c>
      <c r="G307" s="151">
        <v>111</v>
      </c>
      <c r="H307" s="151">
        <v>87</v>
      </c>
      <c r="I307" s="151">
        <v>85</v>
      </c>
      <c r="J307" s="172">
        <v>0.9</v>
      </c>
      <c r="K307" s="154">
        <v>0.982905982905983</v>
      </c>
      <c r="L307" s="154">
        <v>0.982300884955752</v>
      </c>
      <c r="M307" s="154">
        <v>0.977011494252874</v>
      </c>
      <c r="N307" s="207">
        <v>2481</v>
      </c>
      <c r="O307" s="153">
        <v>2359</v>
      </c>
      <c r="P307" s="153">
        <v>114</v>
      </c>
      <c r="Q307" s="151">
        <v>110</v>
      </c>
      <c r="R307" s="151">
        <v>85</v>
      </c>
      <c r="S307" s="154">
        <v>0.950826279725917</v>
      </c>
      <c r="T307" s="154">
        <v>0.974358974358974</v>
      </c>
      <c r="U307" s="155">
        <v>0.973451327433628</v>
      </c>
      <c r="V307" s="155">
        <v>0.977011494252874</v>
      </c>
      <c r="W307" s="173">
        <v>0.000907646925346062</v>
      </c>
      <c r="X307" s="158">
        <v>734</v>
      </c>
      <c r="Y307" s="208">
        <v>703</v>
      </c>
      <c r="Z307" s="208">
        <v>806</v>
      </c>
      <c r="AA307" s="208">
        <v>755</v>
      </c>
      <c r="AB307" s="209">
        <v>0.957765667574932</v>
      </c>
      <c r="AC307" s="155">
        <v>0.936724565756824</v>
      </c>
      <c r="AD307" s="173">
        <v>0.021041101818108</v>
      </c>
    </row>
    <row r="308" spans="1:30">
      <c r="A308" s="175" t="s">
        <v>260</v>
      </c>
      <c r="B308" s="214" t="s">
        <v>1800</v>
      </c>
      <c r="C308" s="214" t="s">
        <v>298</v>
      </c>
      <c r="D308" s="153">
        <v>100</v>
      </c>
      <c r="E308" s="153">
        <v>100</v>
      </c>
      <c r="F308" s="151">
        <v>94</v>
      </c>
      <c r="G308" s="151">
        <v>94</v>
      </c>
      <c r="H308" s="151">
        <v>78</v>
      </c>
      <c r="I308" s="151">
        <v>78</v>
      </c>
      <c r="J308" s="172">
        <v>0.9</v>
      </c>
      <c r="K308" s="154">
        <v>1</v>
      </c>
      <c r="L308" s="154">
        <v>1</v>
      </c>
      <c r="M308" s="154">
        <v>1</v>
      </c>
      <c r="N308" s="207">
        <v>2116</v>
      </c>
      <c r="O308" s="153">
        <v>2108</v>
      </c>
      <c r="P308" s="153">
        <v>100</v>
      </c>
      <c r="Q308" s="151">
        <v>93</v>
      </c>
      <c r="R308" s="151">
        <v>78</v>
      </c>
      <c r="S308" s="154">
        <v>0.996219281663516</v>
      </c>
      <c r="T308" s="154">
        <v>1</v>
      </c>
      <c r="U308" s="155">
        <v>0.98936170212766</v>
      </c>
      <c r="V308" s="155">
        <v>1</v>
      </c>
      <c r="W308" s="173">
        <v>0.0106382978723404</v>
      </c>
      <c r="X308" s="158">
        <v>635</v>
      </c>
      <c r="Y308" s="208">
        <v>634</v>
      </c>
      <c r="Z308" s="208">
        <v>637</v>
      </c>
      <c r="AA308" s="208">
        <v>631</v>
      </c>
      <c r="AB308" s="209">
        <v>0.998425196850394</v>
      </c>
      <c r="AC308" s="155">
        <v>0.990580847723705</v>
      </c>
      <c r="AD308" s="173">
        <v>0.00784434912668874</v>
      </c>
    </row>
    <row r="309" spans="1:30">
      <c r="A309" s="175" t="s">
        <v>260</v>
      </c>
      <c r="B309" s="214" t="s">
        <v>1800</v>
      </c>
      <c r="C309" s="214" t="s">
        <v>299</v>
      </c>
      <c r="D309" s="153">
        <v>86</v>
      </c>
      <c r="E309" s="153">
        <v>86</v>
      </c>
      <c r="F309" s="151">
        <v>82</v>
      </c>
      <c r="G309" s="151">
        <v>81</v>
      </c>
      <c r="H309" s="151">
        <v>74</v>
      </c>
      <c r="I309" s="151">
        <v>73</v>
      </c>
      <c r="J309" s="172">
        <v>0.9</v>
      </c>
      <c r="K309" s="154">
        <v>1</v>
      </c>
      <c r="L309" s="154">
        <v>0.98780487804878</v>
      </c>
      <c r="M309" s="154">
        <v>0.986486486486487</v>
      </c>
      <c r="N309" s="207">
        <v>1864</v>
      </c>
      <c r="O309" s="153">
        <v>1786</v>
      </c>
      <c r="P309" s="153">
        <v>84</v>
      </c>
      <c r="Q309" s="151">
        <v>75</v>
      </c>
      <c r="R309" s="151">
        <v>71</v>
      </c>
      <c r="S309" s="154">
        <v>0.958154506437768</v>
      </c>
      <c r="T309" s="154">
        <v>0.976744186046512</v>
      </c>
      <c r="U309" s="155">
        <v>0.914634146341463</v>
      </c>
      <c r="V309" s="155">
        <v>0.959459459459459</v>
      </c>
      <c r="W309" s="173">
        <v>0.0621100397050481</v>
      </c>
      <c r="X309" s="158">
        <v>563</v>
      </c>
      <c r="Y309" s="208">
        <v>541</v>
      </c>
      <c r="Z309" s="208">
        <v>568</v>
      </c>
      <c r="AA309" s="208">
        <v>544</v>
      </c>
      <c r="AB309" s="209">
        <v>0.960923623445826</v>
      </c>
      <c r="AC309" s="155">
        <v>0.957746478873239</v>
      </c>
      <c r="AD309" s="173">
        <v>0.00317714457258655</v>
      </c>
    </row>
    <row r="310" spans="1:30">
      <c r="A310" s="175" t="s">
        <v>260</v>
      </c>
      <c r="B310" s="214" t="s">
        <v>1800</v>
      </c>
      <c r="C310" s="214" t="s">
        <v>300</v>
      </c>
      <c r="D310" s="153">
        <v>161</v>
      </c>
      <c r="E310" s="153">
        <v>146</v>
      </c>
      <c r="F310" s="151">
        <v>157</v>
      </c>
      <c r="G310" s="151">
        <v>138</v>
      </c>
      <c r="H310" s="151">
        <v>126</v>
      </c>
      <c r="I310" s="151">
        <v>113</v>
      </c>
      <c r="J310" s="172">
        <v>0.9</v>
      </c>
      <c r="K310" s="154">
        <v>0.906832298136646</v>
      </c>
      <c r="L310" s="154">
        <v>0.878980891719745</v>
      </c>
      <c r="M310" s="154">
        <v>0.896825396825397</v>
      </c>
      <c r="N310" s="207">
        <v>3340</v>
      </c>
      <c r="O310" s="153">
        <v>3017</v>
      </c>
      <c r="P310" s="153">
        <v>146</v>
      </c>
      <c r="Q310" s="151">
        <v>137</v>
      </c>
      <c r="R310" s="151">
        <v>113</v>
      </c>
      <c r="S310" s="154">
        <v>0.903293413173653</v>
      </c>
      <c r="T310" s="154">
        <v>0.906832298136646</v>
      </c>
      <c r="U310" s="155">
        <v>0.872611464968153</v>
      </c>
      <c r="V310" s="155">
        <v>0.896825396825397</v>
      </c>
      <c r="W310" s="173">
        <v>0.0342208331684931</v>
      </c>
      <c r="X310" s="158">
        <v>1041</v>
      </c>
      <c r="Y310" s="208">
        <v>903</v>
      </c>
      <c r="Z310" s="208">
        <v>1017</v>
      </c>
      <c r="AA310" s="208">
        <v>911</v>
      </c>
      <c r="AB310" s="209">
        <v>0.867435158501441</v>
      </c>
      <c r="AC310" s="155">
        <v>0.895771878072763</v>
      </c>
      <c r="AD310" s="173">
        <v>-0.0283367195713221</v>
      </c>
    </row>
    <row r="311" spans="1:30">
      <c r="A311" s="175" t="s">
        <v>260</v>
      </c>
      <c r="B311" s="214" t="s">
        <v>1800</v>
      </c>
      <c r="C311" s="214" t="s">
        <v>301</v>
      </c>
      <c r="D311" s="153">
        <v>0</v>
      </c>
      <c r="E311" s="153">
        <v>0</v>
      </c>
      <c r="F311" s="151">
        <v>0</v>
      </c>
      <c r="G311" s="151">
        <v>0</v>
      </c>
      <c r="H311" s="151">
        <v>0</v>
      </c>
      <c r="I311" s="151">
        <v>0</v>
      </c>
      <c r="J311" s="172">
        <v>0.9</v>
      </c>
      <c r="K311" s="154">
        <v>0</v>
      </c>
      <c r="L311" s="154">
        <v>0</v>
      </c>
      <c r="M311" s="154">
        <v>0</v>
      </c>
      <c r="N311" s="207">
        <v>0</v>
      </c>
      <c r="O311" s="153">
        <v>0</v>
      </c>
      <c r="P311" s="153">
        <v>0</v>
      </c>
      <c r="Q311" s="151">
        <v>0</v>
      </c>
      <c r="R311" s="151">
        <v>0</v>
      </c>
      <c r="S311" s="154">
        <v>0</v>
      </c>
      <c r="T311" s="154">
        <v>0</v>
      </c>
      <c r="U311" s="155">
        <v>0</v>
      </c>
      <c r="V311" s="155">
        <v>0</v>
      </c>
      <c r="W311" s="173">
        <v>0</v>
      </c>
      <c r="X311" s="158">
        <v>0</v>
      </c>
      <c r="Y311" s="208">
        <v>0</v>
      </c>
      <c r="Z311" s="208">
        <v>0</v>
      </c>
      <c r="AA311" s="208">
        <v>0</v>
      </c>
      <c r="AB311" s="209">
        <v>0</v>
      </c>
      <c r="AC311" s="155">
        <v>0</v>
      </c>
      <c r="AD311" s="173">
        <v>0</v>
      </c>
    </row>
    <row r="312" spans="1:30">
      <c r="A312" s="175" t="s">
        <v>260</v>
      </c>
      <c r="B312" s="214" t="s">
        <v>1800</v>
      </c>
      <c r="C312" s="214" t="s">
        <v>302</v>
      </c>
      <c r="D312" s="153">
        <v>0</v>
      </c>
      <c r="E312" s="153">
        <v>0</v>
      </c>
      <c r="F312" s="151">
        <v>0</v>
      </c>
      <c r="G312" s="151">
        <v>0</v>
      </c>
      <c r="H312" s="151">
        <v>0</v>
      </c>
      <c r="I312" s="151">
        <v>0</v>
      </c>
      <c r="J312" s="172">
        <v>0.9</v>
      </c>
      <c r="K312" s="154">
        <v>0</v>
      </c>
      <c r="L312" s="154">
        <v>0</v>
      </c>
      <c r="M312" s="154">
        <v>0</v>
      </c>
      <c r="N312" s="207">
        <v>0</v>
      </c>
      <c r="O312" s="153">
        <v>0</v>
      </c>
      <c r="P312" s="153">
        <v>0</v>
      </c>
      <c r="Q312" s="151">
        <v>0</v>
      </c>
      <c r="R312" s="151">
        <v>0</v>
      </c>
      <c r="S312" s="154">
        <v>0</v>
      </c>
      <c r="T312" s="154">
        <v>0</v>
      </c>
      <c r="U312" s="155">
        <v>0</v>
      </c>
      <c r="V312" s="155">
        <v>0</v>
      </c>
      <c r="W312" s="173">
        <v>0</v>
      </c>
      <c r="X312" s="158">
        <v>0</v>
      </c>
      <c r="Y312" s="208">
        <v>0</v>
      </c>
      <c r="Z312" s="208">
        <v>0</v>
      </c>
      <c r="AA312" s="208">
        <v>0</v>
      </c>
      <c r="AB312" s="209">
        <v>0</v>
      </c>
      <c r="AC312" s="155">
        <v>0</v>
      </c>
      <c r="AD312" s="173">
        <v>0</v>
      </c>
    </row>
    <row r="313" spans="1:30">
      <c r="A313" s="175" t="s">
        <v>260</v>
      </c>
      <c r="B313" s="214" t="s">
        <v>1800</v>
      </c>
      <c r="C313" s="214" t="s">
        <v>303</v>
      </c>
      <c r="D313" s="153">
        <v>0</v>
      </c>
      <c r="E313" s="153">
        <v>0</v>
      </c>
      <c r="F313" s="151">
        <v>0</v>
      </c>
      <c r="G313" s="151">
        <v>0</v>
      </c>
      <c r="H313" s="151">
        <v>0</v>
      </c>
      <c r="I313" s="151">
        <v>0</v>
      </c>
      <c r="J313" s="172">
        <v>0.9</v>
      </c>
      <c r="K313" s="154">
        <v>0</v>
      </c>
      <c r="L313" s="154">
        <v>0</v>
      </c>
      <c r="M313" s="154">
        <v>0</v>
      </c>
      <c r="N313" s="207">
        <v>0</v>
      </c>
      <c r="O313" s="153">
        <v>0</v>
      </c>
      <c r="P313" s="153">
        <v>0</v>
      </c>
      <c r="Q313" s="151">
        <v>0</v>
      </c>
      <c r="R313" s="151">
        <v>0</v>
      </c>
      <c r="S313" s="154">
        <v>0</v>
      </c>
      <c r="T313" s="154">
        <v>0</v>
      </c>
      <c r="U313" s="155">
        <v>0</v>
      </c>
      <c r="V313" s="155">
        <v>0</v>
      </c>
      <c r="W313" s="173">
        <v>0</v>
      </c>
      <c r="X313" s="158">
        <v>0</v>
      </c>
      <c r="Y313" s="208">
        <v>0</v>
      </c>
      <c r="Z313" s="208">
        <v>0</v>
      </c>
      <c r="AA313" s="208">
        <v>0</v>
      </c>
      <c r="AB313" s="209">
        <v>0</v>
      </c>
      <c r="AC313" s="155">
        <v>0</v>
      </c>
      <c r="AD313" s="173">
        <v>0</v>
      </c>
    </row>
    <row r="314" spans="1:30">
      <c r="A314" s="175" t="s">
        <v>260</v>
      </c>
      <c r="B314" s="214" t="s">
        <v>1800</v>
      </c>
      <c r="C314" s="214" t="s">
        <v>304</v>
      </c>
      <c r="D314" s="153">
        <v>0</v>
      </c>
      <c r="E314" s="153">
        <v>0</v>
      </c>
      <c r="F314" s="151">
        <v>0</v>
      </c>
      <c r="G314" s="151">
        <v>0</v>
      </c>
      <c r="H314" s="151">
        <v>0</v>
      </c>
      <c r="I314" s="151">
        <v>0</v>
      </c>
      <c r="J314" s="172">
        <v>0.9</v>
      </c>
      <c r="K314" s="154">
        <v>0</v>
      </c>
      <c r="L314" s="154">
        <v>0</v>
      </c>
      <c r="M314" s="154">
        <v>0</v>
      </c>
      <c r="N314" s="207">
        <v>0</v>
      </c>
      <c r="O314" s="153">
        <v>0</v>
      </c>
      <c r="P314" s="153">
        <v>0</v>
      </c>
      <c r="Q314" s="151">
        <v>0</v>
      </c>
      <c r="R314" s="151">
        <v>0</v>
      </c>
      <c r="S314" s="154">
        <v>0</v>
      </c>
      <c r="T314" s="154">
        <v>0</v>
      </c>
      <c r="U314" s="155">
        <v>0</v>
      </c>
      <c r="V314" s="155">
        <v>0</v>
      </c>
      <c r="W314" s="173">
        <v>0</v>
      </c>
      <c r="X314" s="158">
        <v>0</v>
      </c>
      <c r="Y314" s="208">
        <v>0</v>
      </c>
      <c r="Z314" s="208">
        <v>0</v>
      </c>
      <c r="AA314" s="208">
        <v>0</v>
      </c>
      <c r="AB314" s="209">
        <v>0</v>
      </c>
      <c r="AC314" s="155">
        <v>0</v>
      </c>
      <c r="AD314" s="173">
        <v>0</v>
      </c>
    </row>
    <row r="315" spans="1:30">
      <c r="A315" s="175" t="s">
        <v>260</v>
      </c>
      <c r="B315" s="214" t="s">
        <v>1800</v>
      </c>
      <c r="C315" s="214" t="s">
        <v>305</v>
      </c>
      <c r="D315" s="153">
        <v>17</v>
      </c>
      <c r="E315" s="153">
        <v>17</v>
      </c>
      <c r="F315" s="151">
        <v>15</v>
      </c>
      <c r="G315" s="151">
        <v>15</v>
      </c>
      <c r="H315" s="151">
        <v>14</v>
      </c>
      <c r="I315" s="151">
        <v>14</v>
      </c>
      <c r="J315" s="172">
        <v>0.9</v>
      </c>
      <c r="K315" s="154">
        <v>1</v>
      </c>
      <c r="L315" s="154">
        <v>1</v>
      </c>
      <c r="M315" s="154">
        <v>1</v>
      </c>
      <c r="N315" s="207">
        <v>381</v>
      </c>
      <c r="O315" s="153">
        <v>356</v>
      </c>
      <c r="P315" s="153">
        <v>16</v>
      </c>
      <c r="Q315" s="151">
        <v>15</v>
      </c>
      <c r="R315" s="151">
        <v>14</v>
      </c>
      <c r="S315" s="154">
        <v>0.934383202099738</v>
      </c>
      <c r="T315" s="154">
        <v>0.941176470588235</v>
      </c>
      <c r="U315" s="155">
        <v>1</v>
      </c>
      <c r="V315" s="155">
        <v>1</v>
      </c>
      <c r="W315" s="173">
        <v>-0.0588235294117647</v>
      </c>
      <c r="X315" s="158">
        <v>116</v>
      </c>
      <c r="Y315" s="208">
        <v>110</v>
      </c>
      <c r="Z315" s="208">
        <v>119</v>
      </c>
      <c r="AA315" s="208">
        <v>110</v>
      </c>
      <c r="AB315" s="209">
        <v>0.948275862068966</v>
      </c>
      <c r="AC315" s="155">
        <v>0.92436974789916</v>
      </c>
      <c r="AD315" s="173">
        <v>0.0239061141698058</v>
      </c>
    </row>
    <row r="316" spans="1:30">
      <c r="A316" s="175" t="s">
        <v>260</v>
      </c>
      <c r="B316" s="214" t="s">
        <v>1800</v>
      </c>
      <c r="C316" s="214" t="s">
        <v>306</v>
      </c>
      <c r="D316" s="153">
        <v>0</v>
      </c>
      <c r="E316" s="153">
        <v>0</v>
      </c>
      <c r="F316" s="151">
        <v>0</v>
      </c>
      <c r="G316" s="151">
        <v>0</v>
      </c>
      <c r="H316" s="151">
        <v>0</v>
      </c>
      <c r="I316" s="151">
        <v>0</v>
      </c>
      <c r="J316" s="172">
        <v>0.9</v>
      </c>
      <c r="K316" s="154">
        <v>0</v>
      </c>
      <c r="L316" s="154">
        <v>0</v>
      </c>
      <c r="M316" s="154">
        <v>0</v>
      </c>
      <c r="N316" s="207">
        <v>0</v>
      </c>
      <c r="O316" s="153">
        <v>0</v>
      </c>
      <c r="P316" s="153">
        <v>0</v>
      </c>
      <c r="Q316" s="151">
        <v>0</v>
      </c>
      <c r="R316" s="151">
        <v>0</v>
      </c>
      <c r="S316" s="154">
        <v>0</v>
      </c>
      <c r="T316" s="154">
        <v>0</v>
      </c>
      <c r="U316" s="155">
        <v>0</v>
      </c>
      <c r="V316" s="155">
        <v>0</v>
      </c>
      <c r="W316" s="173">
        <v>0</v>
      </c>
      <c r="X316" s="158">
        <v>0</v>
      </c>
      <c r="Y316" s="208">
        <v>0</v>
      </c>
      <c r="Z316" s="208">
        <v>0</v>
      </c>
      <c r="AA316" s="208">
        <v>0</v>
      </c>
      <c r="AB316" s="209">
        <v>0</v>
      </c>
      <c r="AC316" s="155">
        <v>0</v>
      </c>
      <c r="AD316" s="173">
        <v>0</v>
      </c>
    </row>
    <row r="317" spans="1:30">
      <c r="A317" s="175" t="s">
        <v>260</v>
      </c>
      <c r="B317" s="214" t="s">
        <v>1800</v>
      </c>
      <c r="C317" s="214" t="s">
        <v>307</v>
      </c>
      <c r="D317" s="153">
        <v>164</v>
      </c>
      <c r="E317" s="153">
        <v>164</v>
      </c>
      <c r="F317" s="151">
        <v>158</v>
      </c>
      <c r="G317" s="151">
        <v>157</v>
      </c>
      <c r="H317" s="151">
        <v>133</v>
      </c>
      <c r="I317" s="151">
        <v>133</v>
      </c>
      <c r="J317" s="172">
        <v>0.9</v>
      </c>
      <c r="K317" s="154">
        <v>1</v>
      </c>
      <c r="L317" s="154">
        <v>0.993670886075949</v>
      </c>
      <c r="M317" s="154">
        <v>1</v>
      </c>
      <c r="N317" s="207">
        <v>3464</v>
      </c>
      <c r="O317" s="153">
        <v>3368</v>
      </c>
      <c r="P317" s="153">
        <v>157</v>
      </c>
      <c r="Q317" s="151">
        <v>156</v>
      </c>
      <c r="R317" s="151">
        <v>128</v>
      </c>
      <c r="S317" s="154">
        <v>0.972286374133949</v>
      </c>
      <c r="T317" s="154">
        <v>0.957317073170732</v>
      </c>
      <c r="U317" s="155">
        <v>0.987341772151899</v>
      </c>
      <c r="V317" s="155">
        <v>0.962406015037594</v>
      </c>
      <c r="W317" s="173">
        <v>-0.0300246989811671</v>
      </c>
      <c r="X317" s="158">
        <v>1068</v>
      </c>
      <c r="Y317" s="208">
        <v>1044</v>
      </c>
      <c r="Z317" s="208">
        <v>1027</v>
      </c>
      <c r="AA317" s="208">
        <v>997</v>
      </c>
      <c r="AB317" s="209">
        <v>0.97752808988764</v>
      </c>
      <c r="AC317" s="155">
        <v>0.97078870496592</v>
      </c>
      <c r="AD317" s="173">
        <v>0.00673938492172022</v>
      </c>
    </row>
    <row r="318" spans="1:30">
      <c r="A318" s="175" t="s">
        <v>260</v>
      </c>
      <c r="B318" s="214" t="s">
        <v>1801</v>
      </c>
      <c r="C318" s="214" t="s">
        <v>308</v>
      </c>
      <c r="D318" s="153">
        <v>68</v>
      </c>
      <c r="E318" s="153">
        <v>68</v>
      </c>
      <c r="F318" s="151">
        <v>69</v>
      </c>
      <c r="G318" s="151">
        <v>69</v>
      </c>
      <c r="H318" s="151">
        <v>57</v>
      </c>
      <c r="I318" s="151">
        <v>57</v>
      </c>
      <c r="J318" s="172">
        <v>0.9</v>
      </c>
      <c r="K318" s="154">
        <v>1</v>
      </c>
      <c r="L318" s="154">
        <v>1</v>
      </c>
      <c r="M318" s="154">
        <v>1</v>
      </c>
      <c r="N318" s="207">
        <v>1464</v>
      </c>
      <c r="O318" s="153">
        <v>1339</v>
      </c>
      <c r="P318" s="153">
        <v>63</v>
      </c>
      <c r="Q318" s="151">
        <v>65</v>
      </c>
      <c r="R318" s="151">
        <v>54</v>
      </c>
      <c r="S318" s="154">
        <v>0.914617486338798</v>
      </c>
      <c r="T318" s="154">
        <v>0.926470588235294</v>
      </c>
      <c r="U318" s="155">
        <v>0.942028985507246</v>
      </c>
      <c r="V318" s="155">
        <v>0.947368421052632</v>
      </c>
      <c r="W318" s="173">
        <v>-0.0155583972719522</v>
      </c>
      <c r="X318" s="158">
        <v>448</v>
      </c>
      <c r="Y318" s="208">
        <v>414</v>
      </c>
      <c r="Z318" s="208">
        <v>447</v>
      </c>
      <c r="AA318" s="208">
        <v>402</v>
      </c>
      <c r="AB318" s="209">
        <v>0.924107142857143</v>
      </c>
      <c r="AC318" s="155">
        <v>0.899328859060403</v>
      </c>
      <c r="AD318" s="173">
        <v>0.0247782837967402</v>
      </c>
    </row>
    <row r="319" spans="1:30">
      <c r="A319" s="175" t="s">
        <v>260</v>
      </c>
      <c r="B319" s="214" t="s">
        <v>1801</v>
      </c>
      <c r="C319" s="214" t="s">
        <v>309</v>
      </c>
      <c r="D319" s="153">
        <v>121</v>
      </c>
      <c r="E319" s="153">
        <v>118</v>
      </c>
      <c r="F319" s="151">
        <v>119</v>
      </c>
      <c r="G319" s="151">
        <v>115</v>
      </c>
      <c r="H319" s="151">
        <v>97</v>
      </c>
      <c r="I319" s="151">
        <v>89</v>
      </c>
      <c r="J319" s="172">
        <v>0.9</v>
      </c>
      <c r="K319" s="154">
        <v>0.975206611570248</v>
      </c>
      <c r="L319" s="154">
        <v>0.966386554621849</v>
      </c>
      <c r="M319" s="154">
        <v>0.917525773195876</v>
      </c>
      <c r="N319" s="207">
        <v>2574</v>
      </c>
      <c r="O319" s="153">
        <v>2430</v>
      </c>
      <c r="P319" s="153">
        <v>112</v>
      </c>
      <c r="Q319" s="151">
        <v>114</v>
      </c>
      <c r="R319" s="151">
        <v>88</v>
      </c>
      <c r="S319" s="154">
        <v>0.944055944055944</v>
      </c>
      <c r="T319" s="154">
        <v>0.925619834710744</v>
      </c>
      <c r="U319" s="155">
        <v>0.957983193277311</v>
      </c>
      <c r="V319" s="155">
        <v>0.907216494845361</v>
      </c>
      <c r="W319" s="173">
        <v>-0.0323633585665671</v>
      </c>
      <c r="X319" s="158">
        <v>780</v>
      </c>
      <c r="Y319" s="208">
        <v>721</v>
      </c>
      <c r="Z319" s="208">
        <v>764</v>
      </c>
      <c r="AA319" s="208">
        <v>725</v>
      </c>
      <c r="AB319" s="209">
        <v>0.924358974358974</v>
      </c>
      <c r="AC319" s="155">
        <v>0.948952879581152</v>
      </c>
      <c r="AD319" s="173">
        <v>-0.0245939052221774</v>
      </c>
    </row>
    <row r="320" spans="1:30">
      <c r="A320" s="175" t="s">
        <v>260</v>
      </c>
      <c r="B320" s="214" t="s">
        <v>1801</v>
      </c>
      <c r="C320" s="214" t="s">
        <v>310</v>
      </c>
      <c r="D320" s="153">
        <v>109</v>
      </c>
      <c r="E320" s="153">
        <v>109</v>
      </c>
      <c r="F320" s="151">
        <v>100</v>
      </c>
      <c r="G320" s="151">
        <v>99</v>
      </c>
      <c r="H320" s="151">
        <v>85</v>
      </c>
      <c r="I320" s="151">
        <v>82</v>
      </c>
      <c r="J320" s="172">
        <v>0.9</v>
      </c>
      <c r="K320" s="154">
        <v>1</v>
      </c>
      <c r="L320" s="154">
        <v>0.99</v>
      </c>
      <c r="M320" s="154">
        <v>0.964705882352941</v>
      </c>
      <c r="N320" s="207">
        <v>2304</v>
      </c>
      <c r="O320" s="153">
        <v>2105</v>
      </c>
      <c r="P320" s="153">
        <v>103</v>
      </c>
      <c r="Q320" s="151">
        <v>86</v>
      </c>
      <c r="R320" s="151">
        <v>72</v>
      </c>
      <c r="S320" s="154">
        <v>0.913628472222222</v>
      </c>
      <c r="T320" s="154">
        <v>0.944954128440367</v>
      </c>
      <c r="U320" s="155">
        <v>0.86</v>
      </c>
      <c r="V320" s="155">
        <v>0.847058823529412</v>
      </c>
      <c r="W320" s="173">
        <v>0.084954128440367</v>
      </c>
      <c r="X320" s="158">
        <v>699</v>
      </c>
      <c r="Y320" s="208">
        <v>628</v>
      </c>
      <c r="Z320" s="208">
        <v>693</v>
      </c>
      <c r="AA320" s="208">
        <v>638</v>
      </c>
      <c r="AB320" s="209">
        <v>0.898426323319027</v>
      </c>
      <c r="AC320" s="155">
        <v>0.920634920634921</v>
      </c>
      <c r="AD320" s="173">
        <v>-0.0222085973158934</v>
      </c>
    </row>
    <row r="321" spans="1:30">
      <c r="A321" s="175" t="s">
        <v>260</v>
      </c>
      <c r="B321" s="214" t="s">
        <v>1801</v>
      </c>
      <c r="C321" s="214" t="s">
        <v>311</v>
      </c>
      <c r="D321" s="153">
        <v>115</v>
      </c>
      <c r="E321" s="153">
        <v>112</v>
      </c>
      <c r="F321" s="151">
        <v>108</v>
      </c>
      <c r="G321" s="151">
        <v>106</v>
      </c>
      <c r="H321" s="151">
        <v>89</v>
      </c>
      <c r="I321" s="151">
        <v>83</v>
      </c>
      <c r="J321" s="172">
        <v>0.9</v>
      </c>
      <c r="K321" s="154">
        <v>0.973913043478261</v>
      </c>
      <c r="L321" s="154">
        <v>0.981481481481482</v>
      </c>
      <c r="M321" s="154">
        <v>0.932584269662921</v>
      </c>
      <c r="N321" s="207">
        <v>2353</v>
      </c>
      <c r="O321" s="153">
        <v>2198</v>
      </c>
      <c r="P321" s="153">
        <v>109</v>
      </c>
      <c r="Q321" s="151">
        <v>104</v>
      </c>
      <c r="R321" s="151">
        <v>77</v>
      </c>
      <c r="S321" s="154">
        <v>0.934126646833829</v>
      </c>
      <c r="T321" s="154">
        <v>0.947826086956522</v>
      </c>
      <c r="U321" s="155">
        <v>0.962962962962963</v>
      </c>
      <c r="V321" s="155">
        <v>0.865168539325843</v>
      </c>
      <c r="W321" s="173">
        <v>-0.0151368760064412</v>
      </c>
      <c r="X321" s="158">
        <v>729</v>
      </c>
      <c r="Y321" s="208">
        <v>676</v>
      </c>
      <c r="Z321" s="208">
        <v>709</v>
      </c>
      <c r="AA321" s="208">
        <v>654</v>
      </c>
      <c r="AB321" s="209">
        <v>0.927297668038409</v>
      </c>
      <c r="AC321" s="155">
        <v>0.922425952045134</v>
      </c>
      <c r="AD321" s="173">
        <v>0.00487171599327474</v>
      </c>
    </row>
    <row r="322" spans="1:30">
      <c r="A322" s="175" t="s">
        <v>260</v>
      </c>
      <c r="B322" s="214" t="s">
        <v>1801</v>
      </c>
      <c r="C322" s="214" t="s">
        <v>312</v>
      </c>
      <c r="D322" s="153">
        <v>116</v>
      </c>
      <c r="E322" s="153">
        <v>116</v>
      </c>
      <c r="F322" s="151">
        <v>101</v>
      </c>
      <c r="G322" s="151">
        <v>101</v>
      </c>
      <c r="H322" s="151">
        <v>93</v>
      </c>
      <c r="I322" s="151">
        <v>93</v>
      </c>
      <c r="J322" s="172">
        <v>0.9</v>
      </c>
      <c r="K322" s="154">
        <v>1</v>
      </c>
      <c r="L322" s="154">
        <v>1</v>
      </c>
      <c r="M322" s="154">
        <v>1</v>
      </c>
      <c r="N322" s="207">
        <v>2410</v>
      </c>
      <c r="O322" s="153">
        <v>2111</v>
      </c>
      <c r="P322" s="153">
        <v>112</v>
      </c>
      <c r="Q322" s="151">
        <v>79</v>
      </c>
      <c r="R322" s="151">
        <v>71</v>
      </c>
      <c r="S322" s="154">
        <v>0.875933609958506</v>
      </c>
      <c r="T322" s="154">
        <v>0.96551724137931</v>
      </c>
      <c r="U322" s="155">
        <v>0.782178217821782</v>
      </c>
      <c r="V322" s="155">
        <v>0.763440860215054</v>
      </c>
      <c r="W322" s="173">
        <v>0.183339023557528</v>
      </c>
      <c r="X322" s="158">
        <v>728</v>
      </c>
      <c r="Y322" s="208">
        <v>649</v>
      </c>
      <c r="Z322" s="208">
        <v>726</v>
      </c>
      <c r="AA322" s="208">
        <v>632</v>
      </c>
      <c r="AB322" s="209">
        <v>0.891483516483517</v>
      </c>
      <c r="AC322" s="155">
        <v>0.870523415977961</v>
      </c>
      <c r="AD322" s="173">
        <v>0.0209601005055551</v>
      </c>
    </row>
    <row r="323" spans="1:30">
      <c r="A323" s="175" t="s">
        <v>260</v>
      </c>
      <c r="B323" s="214" t="s">
        <v>1801</v>
      </c>
      <c r="C323" s="214" t="s">
        <v>313</v>
      </c>
      <c r="D323" s="153">
        <v>108</v>
      </c>
      <c r="E323" s="153">
        <v>107</v>
      </c>
      <c r="F323" s="151">
        <v>103</v>
      </c>
      <c r="G323" s="151">
        <v>103</v>
      </c>
      <c r="H323" s="151">
        <v>86</v>
      </c>
      <c r="I323" s="151">
        <v>86</v>
      </c>
      <c r="J323" s="172">
        <v>0.9</v>
      </c>
      <c r="K323" s="154">
        <v>0.990740740740741</v>
      </c>
      <c r="L323" s="154">
        <v>1</v>
      </c>
      <c r="M323" s="154">
        <v>1</v>
      </c>
      <c r="N323" s="207">
        <v>2222</v>
      </c>
      <c r="O323" s="153">
        <v>2105</v>
      </c>
      <c r="P323" s="153">
        <v>102</v>
      </c>
      <c r="Q323" s="151">
        <v>100</v>
      </c>
      <c r="R323" s="151">
        <v>80</v>
      </c>
      <c r="S323" s="154">
        <v>0.947344734473447</v>
      </c>
      <c r="T323" s="154">
        <v>0.944444444444444</v>
      </c>
      <c r="U323" s="155">
        <v>0.970873786407767</v>
      </c>
      <c r="V323" s="155">
        <v>0.930232558139535</v>
      </c>
      <c r="W323" s="173">
        <v>-0.0264293419633226</v>
      </c>
      <c r="X323" s="158">
        <v>682</v>
      </c>
      <c r="Y323" s="208">
        <v>645</v>
      </c>
      <c r="Z323" s="208">
        <v>657</v>
      </c>
      <c r="AA323" s="208">
        <v>624</v>
      </c>
      <c r="AB323" s="209">
        <v>0.94574780058651</v>
      </c>
      <c r="AC323" s="155">
        <v>0.949771689497717</v>
      </c>
      <c r="AD323" s="173">
        <v>-0.00402388891120653</v>
      </c>
    </row>
    <row r="324" spans="1:30">
      <c r="A324" s="175" t="s">
        <v>260</v>
      </c>
      <c r="B324" s="214" t="s">
        <v>1801</v>
      </c>
      <c r="C324" s="214" t="s">
        <v>314</v>
      </c>
      <c r="D324" s="153">
        <v>0</v>
      </c>
      <c r="E324" s="153">
        <v>0</v>
      </c>
      <c r="F324" s="151">
        <v>0</v>
      </c>
      <c r="G324" s="151">
        <v>0</v>
      </c>
      <c r="H324" s="151">
        <v>0</v>
      </c>
      <c r="I324" s="151">
        <v>0</v>
      </c>
      <c r="J324" s="172">
        <v>0.9</v>
      </c>
      <c r="K324" s="154">
        <v>0</v>
      </c>
      <c r="L324" s="154">
        <v>0</v>
      </c>
      <c r="M324" s="154">
        <v>0</v>
      </c>
      <c r="N324" s="207">
        <v>0</v>
      </c>
      <c r="O324" s="153">
        <v>0</v>
      </c>
      <c r="P324" s="153">
        <v>0</v>
      </c>
      <c r="Q324" s="151">
        <v>0</v>
      </c>
      <c r="R324" s="151">
        <v>0</v>
      </c>
      <c r="S324" s="154">
        <v>0</v>
      </c>
      <c r="T324" s="154">
        <v>0</v>
      </c>
      <c r="U324" s="155">
        <v>0</v>
      </c>
      <c r="V324" s="155">
        <v>0</v>
      </c>
      <c r="W324" s="173">
        <v>0</v>
      </c>
      <c r="X324" s="158">
        <v>0</v>
      </c>
      <c r="Y324" s="208">
        <v>0</v>
      </c>
      <c r="Z324" s="208">
        <v>0</v>
      </c>
      <c r="AA324" s="208">
        <v>0</v>
      </c>
      <c r="AB324" s="209">
        <v>0</v>
      </c>
      <c r="AC324" s="155">
        <v>0</v>
      </c>
      <c r="AD324" s="173">
        <v>0</v>
      </c>
    </row>
    <row r="325" spans="1:30">
      <c r="A325" s="175" t="s">
        <v>260</v>
      </c>
      <c r="B325" s="214" t="s">
        <v>1801</v>
      </c>
      <c r="C325" s="214" t="s">
        <v>315</v>
      </c>
      <c r="D325" s="153">
        <v>0</v>
      </c>
      <c r="E325" s="153">
        <v>0</v>
      </c>
      <c r="F325" s="151">
        <v>0</v>
      </c>
      <c r="G325" s="151">
        <v>0</v>
      </c>
      <c r="H325" s="151">
        <v>0</v>
      </c>
      <c r="I325" s="151">
        <v>0</v>
      </c>
      <c r="J325" s="172">
        <v>0.9</v>
      </c>
      <c r="K325" s="154">
        <v>0</v>
      </c>
      <c r="L325" s="154">
        <v>0</v>
      </c>
      <c r="M325" s="154">
        <v>0</v>
      </c>
      <c r="N325" s="207">
        <v>0</v>
      </c>
      <c r="O325" s="153">
        <v>0</v>
      </c>
      <c r="P325" s="153">
        <v>0</v>
      </c>
      <c r="Q325" s="151">
        <v>0</v>
      </c>
      <c r="R325" s="151">
        <v>0</v>
      </c>
      <c r="S325" s="154">
        <v>0</v>
      </c>
      <c r="T325" s="154">
        <v>0</v>
      </c>
      <c r="U325" s="155">
        <v>0</v>
      </c>
      <c r="V325" s="155">
        <v>0</v>
      </c>
      <c r="W325" s="173">
        <v>0</v>
      </c>
      <c r="X325" s="158">
        <v>0</v>
      </c>
      <c r="Y325" s="208">
        <v>0</v>
      </c>
      <c r="Z325" s="208">
        <v>0</v>
      </c>
      <c r="AA325" s="208">
        <v>0</v>
      </c>
      <c r="AB325" s="209">
        <v>0</v>
      </c>
      <c r="AC325" s="155">
        <v>0</v>
      </c>
      <c r="AD325" s="173">
        <v>0</v>
      </c>
    </row>
    <row r="326" spans="1:30">
      <c r="A326" s="175" t="s">
        <v>260</v>
      </c>
      <c r="B326" s="214" t="s">
        <v>1801</v>
      </c>
      <c r="C326" s="214" t="s">
        <v>316</v>
      </c>
      <c r="D326" s="153">
        <v>0</v>
      </c>
      <c r="E326" s="153">
        <v>0</v>
      </c>
      <c r="F326" s="151">
        <v>0</v>
      </c>
      <c r="G326" s="151">
        <v>0</v>
      </c>
      <c r="H326" s="151">
        <v>0</v>
      </c>
      <c r="I326" s="151">
        <v>0</v>
      </c>
      <c r="J326" s="172">
        <v>0.9</v>
      </c>
      <c r="K326" s="154">
        <v>0</v>
      </c>
      <c r="L326" s="154">
        <v>0</v>
      </c>
      <c r="M326" s="154">
        <v>0</v>
      </c>
      <c r="N326" s="207">
        <v>0</v>
      </c>
      <c r="O326" s="153">
        <v>0</v>
      </c>
      <c r="P326" s="153">
        <v>0</v>
      </c>
      <c r="Q326" s="151">
        <v>0</v>
      </c>
      <c r="R326" s="151">
        <v>0</v>
      </c>
      <c r="S326" s="154">
        <v>0</v>
      </c>
      <c r="T326" s="154">
        <v>0</v>
      </c>
      <c r="U326" s="155">
        <v>0</v>
      </c>
      <c r="V326" s="155">
        <v>0</v>
      </c>
      <c r="W326" s="173">
        <v>0</v>
      </c>
      <c r="X326" s="158">
        <v>0</v>
      </c>
      <c r="Y326" s="208">
        <v>0</v>
      </c>
      <c r="Z326" s="208">
        <v>0</v>
      </c>
      <c r="AA326" s="208">
        <v>0</v>
      </c>
      <c r="AB326" s="209">
        <v>0</v>
      </c>
      <c r="AC326" s="155">
        <v>0</v>
      </c>
      <c r="AD326" s="173">
        <v>0</v>
      </c>
    </row>
    <row r="327" spans="1:30">
      <c r="A327" s="175" t="s">
        <v>260</v>
      </c>
      <c r="B327" s="214" t="s">
        <v>1801</v>
      </c>
      <c r="C327" s="214" t="s">
        <v>317</v>
      </c>
      <c r="D327" s="153">
        <v>0</v>
      </c>
      <c r="E327" s="153">
        <v>0</v>
      </c>
      <c r="F327" s="151">
        <v>0</v>
      </c>
      <c r="G327" s="151">
        <v>0</v>
      </c>
      <c r="H327" s="151">
        <v>0</v>
      </c>
      <c r="I327" s="151">
        <v>0</v>
      </c>
      <c r="J327" s="172">
        <v>0.9</v>
      </c>
      <c r="K327" s="154">
        <v>0</v>
      </c>
      <c r="L327" s="154">
        <v>0</v>
      </c>
      <c r="M327" s="154">
        <v>0</v>
      </c>
      <c r="N327" s="207">
        <v>0</v>
      </c>
      <c r="O327" s="153">
        <v>0</v>
      </c>
      <c r="P327" s="153">
        <v>0</v>
      </c>
      <c r="Q327" s="151">
        <v>0</v>
      </c>
      <c r="R327" s="151">
        <v>0</v>
      </c>
      <c r="S327" s="154">
        <v>0</v>
      </c>
      <c r="T327" s="154">
        <v>0</v>
      </c>
      <c r="U327" s="155">
        <v>0</v>
      </c>
      <c r="V327" s="155">
        <v>0</v>
      </c>
      <c r="W327" s="173">
        <v>0</v>
      </c>
      <c r="X327" s="158">
        <v>0</v>
      </c>
      <c r="Y327" s="208">
        <v>0</v>
      </c>
      <c r="Z327" s="208">
        <v>0</v>
      </c>
      <c r="AA327" s="208">
        <v>0</v>
      </c>
      <c r="AB327" s="209">
        <v>0</v>
      </c>
      <c r="AC327" s="155">
        <v>0</v>
      </c>
      <c r="AD327" s="173">
        <v>0</v>
      </c>
    </row>
    <row r="328" spans="1:30">
      <c r="A328" s="175" t="s">
        <v>260</v>
      </c>
      <c r="B328" s="214" t="s">
        <v>1801</v>
      </c>
      <c r="C328" s="214" t="s">
        <v>318</v>
      </c>
      <c r="D328" s="153">
        <v>0</v>
      </c>
      <c r="E328" s="153">
        <v>0</v>
      </c>
      <c r="F328" s="151">
        <v>0</v>
      </c>
      <c r="G328" s="151">
        <v>0</v>
      </c>
      <c r="H328" s="151">
        <v>0</v>
      </c>
      <c r="I328" s="151">
        <v>0</v>
      </c>
      <c r="J328" s="172">
        <v>0.9</v>
      </c>
      <c r="K328" s="154">
        <v>0</v>
      </c>
      <c r="L328" s="154">
        <v>0</v>
      </c>
      <c r="M328" s="154">
        <v>0</v>
      </c>
      <c r="N328" s="207">
        <v>0</v>
      </c>
      <c r="O328" s="153">
        <v>0</v>
      </c>
      <c r="P328" s="153">
        <v>0</v>
      </c>
      <c r="Q328" s="151">
        <v>0</v>
      </c>
      <c r="R328" s="151">
        <v>0</v>
      </c>
      <c r="S328" s="154">
        <v>0</v>
      </c>
      <c r="T328" s="154">
        <v>0</v>
      </c>
      <c r="U328" s="155">
        <v>0</v>
      </c>
      <c r="V328" s="155">
        <v>0</v>
      </c>
      <c r="W328" s="173">
        <v>0</v>
      </c>
      <c r="X328" s="158">
        <v>0</v>
      </c>
      <c r="Y328" s="208">
        <v>0</v>
      </c>
      <c r="Z328" s="208">
        <v>0</v>
      </c>
      <c r="AA328" s="208">
        <v>0</v>
      </c>
      <c r="AB328" s="209">
        <v>0</v>
      </c>
      <c r="AC328" s="155">
        <v>0</v>
      </c>
      <c r="AD328" s="173">
        <v>0</v>
      </c>
    </row>
    <row r="329" spans="1:30">
      <c r="A329" s="175" t="s">
        <v>260</v>
      </c>
      <c r="B329" s="214" t="s">
        <v>1801</v>
      </c>
      <c r="C329" s="214" t="s">
        <v>319</v>
      </c>
      <c r="D329" s="153">
        <v>0</v>
      </c>
      <c r="E329" s="153">
        <v>0</v>
      </c>
      <c r="F329" s="151">
        <v>0</v>
      </c>
      <c r="G329" s="151">
        <v>0</v>
      </c>
      <c r="H329" s="151">
        <v>0</v>
      </c>
      <c r="I329" s="151">
        <v>0</v>
      </c>
      <c r="J329" s="172">
        <v>0.9</v>
      </c>
      <c r="K329" s="154">
        <v>0</v>
      </c>
      <c r="L329" s="154">
        <v>0</v>
      </c>
      <c r="M329" s="154">
        <v>0</v>
      </c>
      <c r="N329" s="207">
        <v>0</v>
      </c>
      <c r="O329" s="153">
        <v>0</v>
      </c>
      <c r="P329" s="153">
        <v>0</v>
      </c>
      <c r="Q329" s="151">
        <v>0</v>
      </c>
      <c r="R329" s="151">
        <v>0</v>
      </c>
      <c r="S329" s="154">
        <v>0</v>
      </c>
      <c r="T329" s="154">
        <v>0</v>
      </c>
      <c r="U329" s="155">
        <v>0</v>
      </c>
      <c r="V329" s="155">
        <v>0</v>
      </c>
      <c r="W329" s="173">
        <v>0</v>
      </c>
      <c r="X329" s="158">
        <v>0</v>
      </c>
      <c r="Y329" s="208">
        <v>0</v>
      </c>
      <c r="Z329" s="208">
        <v>0</v>
      </c>
      <c r="AA329" s="208">
        <v>0</v>
      </c>
      <c r="AB329" s="209">
        <v>0</v>
      </c>
      <c r="AC329" s="155">
        <v>0</v>
      </c>
      <c r="AD329" s="173">
        <v>0</v>
      </c>
    </row>
    <row r="330" spans="1:30">
      <c r="A330" s="175" t="s">
        <v>260</v>
      </c>
      <c r="B330" s="214" t="s">
        <v>1801</v>
      </c>
      <c r="C330" s="214" t="s">
        <v>320</v>
      </c>
      <c r="D330" s="153">
        <v>121</v>
      </c>
      <c r="E330" s="153">
        <v>121</v>
      </c>
      <c r="F330" s="151">
        <v>112</v>
      </c>
      <c r="G330" s="151">
        <v>112</v>
      </c>
      <c r="H330" s="151">
        <v>102</v>
      </c>
      <c r="I330" s="151">
        <v>102</v>
      </c>
      <c r="J330" s="172">
        <v>0.9</v>
      </c>
      <c r="K330" s="154">
        <v>1</v>
      </c>
      <c r="L330" s="154">
        <v>1</v>
      </c>
      <c r="M330" s="154">
        <v>1</v>
      </c>
      <c r="N330" s="207">
        <v>2539</v>
      </c>
      <c r="O330" s="153">
        <v>2363</v>
      </c>
      <c r="P330" s="153">
        <v>117</v>
      </c>
      <c r="Q330" s="151">
        <v>108</v>
      </c>
      <c r="R330" s="151">
        <v>92</v>
      </c>
      <c r="S330" s="154">
        <v>0.930681370618354</v>
      </c>
      <c r="T330" s="154">
        <v>0.966942148760331</v>
      </c>
      <c r="U330" s="155">
        <v>0.964285714285714</v>
      </c>
      <c r="V330" s="155">
        <v>0.901960784313726</v>
      </c>
      <c r="W330" s="173">
        <v>0.00265643447461628</v>
      </c>
      <c r="X330" s="158">
        <v>790</v>
      </c>
      <c r="Y330" s="208">
        <v>736</v>
      </c>
      <c r="Z330" s="208">
        <v>775</v>
      </c>
      <c r="AA330" s="208">
        <v>717</v>
      </c>
      <c r="AB330" s="209">
        <v>0.931645569620253</v>
      </c>
      <c r="AC330" s="155">
        <v>0.925161290322581</v>
      </c>
      <c r="AD330" s="173">
        <v>0.00648427929767248</v>
      </c>
    </row>
    <row r="331" spans="1:30">
      <c r="A331" s="175" t="s">
        <v>260</v>
      </c>
      <c r="B331" s="214" t="s">
        <v>1802</v>
      </c>
      <c r="C331" s="214" t="s">
        <v>321</v>
      </c>
      <c r="D331" s="153">
        <v>0</v>
      </c>
      <c r="E331" s="153">
        <v>0</v>
      </c>
      <c r="F331" s="151">
        <v>0</v>
      </c>
      <c r="G331" s="151">
        <v>0</v>
      </c>
      <c r="H331" s="151">
        <v>0</v>
      </c>
      <c r="I331" s="151">
        <v>0</v>
      </c>
      <c r="J331" s="172">
        <v>0.9</v>
      </c>
      <c r="K331" s="154">
        <v>0</v>
      </c>
      <c r="L331" s="154">
        <v>0</v>
      </c>
      <c r="M331" s="154">
        <v>0</v>
      </c>
      <c r="N331" s="207">
        <v>0</v>
      </c>
      <c r="O331" s="153">
        <v>0</v>
      </c>
      <c r="P331" s="153">
        <v>0</v>
      </c>
      <c r="Q331" s="151">
        <v>0</v>
      </c>
      <c r="R331" s="151">
        <v>0</v>
      </c>
      <c r="S331" s="154">
        <v>0</v>
      </c>
      <c r="T331" s="154">
        <v>0</v>
      </c>
      <c r="U331" s="155">
        <v>0</v>
      </c>
      <c r="V331" s="155">
        <v>0</v>
      </c>
      <c r="W331" s="173">
        <v>0</v>
      </c>
      <c r="X331" s="158">
        <v>0</v>
      </c>
      <c r="Y331" s="208">
        <v>0</v>
      </c>
      <c r="Z331" s="208">
        <v>0</v>
      </c>
      <c r="AA331" s="208">
        <v>0</v>
      </c>
      <c r="AB331" s="209">
        <v>0</v>
      </c>
      <c r="AC331" s="155">
        <v>0</v>
      </c>
      <c r="AD331" s="173">
        <v>0</v>
      </c>
    </row>
    <row r="332" spans="1:30">
      <c r="A332" s="175" t="s">
        <v>260</v>
      </c>
      <c r="B332" s="214" t="s">
        <v>1802</v>
      </c>
      <c r="C332" s="214" t="s">
        <v>322</v>
      </c>
      <c r="D332" s="153">
        <v>141</v>
      </c>
      <c r="E332" s="153">
        <v>140</v>
      </c>
      <c r="F332" s="151">
        <v>136</v>
      </c>
      <c r="G332" s="151">
        <v>135</v>
      </c>
      <c r="H332" s="151">
        <v>107</v>
      </c>
      <c r="I332" s="151">
        <v>106</v>
      </c>
      <c r="J332" s="172">
        <v>0.9</v>
      </c>
      <c r="K332" s="154">
        <v>0.99290780141844</v>
      </c>
      <c r="L332" s="154">
        <v>0.992647058823529</v>
      </c>
      <c r="M332" s="154">
        <v>0.990654205607477</v>
      </c>
      <c r="N332" s="207">
        <v>2946</v>
      </c>
      <c r="O332" s="153">
        <v>2893</v>
      </c>
      <c r="P332" s="153">
        <v>139</v>
      </c>
      <c r="Q332" s="151">
        <v>135</v>
      </c>
      <c r="R332" s="151">
        <v>106</v>
      </c>
      <c r="S332" s="154">
        <v>0.982009504412763</v>
      </c>
      <c r="T332" s="154">
        <v>0.985815602836879</v>
      </c>
      <c r="U332" s="155">
        <v>0.992647058823529</v>
      </c>
      <c r="V332" s="155">
        <v>0.990654205607477</v>
      </c>
      <c r="W332" s="173">
        <v>-0.00683145598665003</v>
      </c>
      <c r="X332" s="158">
        <v>901</v>
      </c>
      <c r="Y332" s="208">
        <v>888</v>
      </c>
      <c r="Z332" s="208">
        <v>882</v>
      </c>
      <c r="AA332" s="208">
        <v>863</v>
      </c>
      <c r="AB332" s="209">
        <v>0.985571587125416</v>
      </c>
      <c r="AC332" s="155">
        <v>0.978458049886621</v>
      </c>
      <c r="AD332" s="173">
        <v>0.00711353723879493</v>
      </c>
    </row>
    <row r="333" spans="1:30">
      <c r="A333" s="175" t="s">
        <v>260</v>
      </c>
      <c r="B333" s="214" t="s">
        <v>1802</v>
      </c>
      <c r="C333" s="214" t="s">
        <v>323</v>
      </c>
      <c r="D333" s="153">
        <v>204</v>
      </c>
      <c r="E333" s="153">
        <v>202</v>
      </c>
      <c r="F333" s="151">
        <v>195</v>
      </c>
      <c r="G333" s="151">
        <v>195</v>
      </c>
      <c r="H333" s="151">
        <v>154</v>
      </c>
      <c r="I333" s="151">
        <v>154</v>
      </c>
      <c r="J333" s="172">
        <v>0.9</v>
      </c>
      <c r="K333" s="154">
        <v>0.990196078431373</v>
      </c>
      <c r="L333" s="154">
        <v>1</v>
      </c>
      <c r="M333" s="154">
        <v>1</v>
      </c>
      <c r="N333" s="207">
        <v>4236</v>
      </c>
      <c r="O333" s="153">
        <v>3929</v>
      </c>
      <c r="P333" s="153">
        <v>183</v>
      </c>
      <c r="Q333" s="151">
        <v>192</v>
      </c>
      <c r="R333" s="151">
        <v>153</v>
      </c>
      <c r="S333" s="154">
        <v>0.92752596789424</v>
      </c>
      <c r="T333" s="154">
        <v>0.897058823529412</v>
      </c>
      <c r="U333" s="155">
        <v>0.984615384615385</v>
      </c>
      <c r="V333" s="155">
        <v>0.993506493506494</v>
      </c>
      <c r="W333" s="173">
        <v>-0.0875565610859729</v>
      </c>
      <c r="X333" s="158">
        <v>1298</v>
      </c>
      <c r="Y333" s="208">
        <v>1223</v>
      </c>
      <c r="Z333" s="208">
        <v>1284</v>
      </c>
      <c r="AA333" s="208">
        <v>1206</v>
      </c>
      <c r="AB333" s="209">
        <v>0.942218798151002</v>
      </c>
      <c r="AC333" s="155">
        <v>0.939252336448598</v>
      </c>
      <c r="AD333" s="173">
        <v>0.00296646170240333</v>
      </c>
    </row>
    <row r="334" spans="1:30">
      <c r="A334" s="175" t="s">
        <v>260</v>
      </c>
      <c r="B334" s="214" t="s">
        <v>1802</v>
      </c>
      <c r="C334" s="214" t="s">
        <v>324</v>
      </c>
      <c r="D334" s="153">
        <v>0</v>
      </c>
      <c r="E334" s="153">
        <v>0</v>
      </c>
      <c r="F334" s="151">
        <v>0</v>
      </c>
      <c r="G334" s="151">
        <v>0</v>
      </c>
      <c r="H334" s="151">
        <v>0</v>
      </c>
      <c r="I334" s="151">
        <v>0</v>
      </c>
      <c r="J334" s="172">
        <v>0.9</v>
      </c>
      <c r="K334" s="154">
        <v>0</v>
      </c>
      <c r="L334" s="154">
        <v>0</v>
      </c>
      <c r="M334" s="154">
        <v>0</v>
      </c>
      <c r="N334" s="207">
        <v>0</v>
      </c>
      <c r="O334" s="153">
        <v>0</v>
      </c>
      <c r="P334" s="153">
        <v>0</v>
      </c>
      <c r="Q334" s="151">
        <v>0</v>
      </c>
      <c r="R334" s="151">
        <v>0</v>
      </c>
      <c r="S334" s="154">
        <v>0</v>
      </c>
      <c r="T334" s="154">
        <v>0</v>
      </c>
      <c r="U334" s="155">
        <v>0</v>
      </c>
      <c r="V334" s="155">
        <v>0</v>
      </c>
      <c r="W334" s="173">
        <v>0</v>
      </c>
      <c r="X334" s="158">
        <v>0</v>
      </c>
      <c r="Y334" s="208">
        <v>0</v>
      </c>
      <c r="Z334" s="208">
        <v>0</v>
      </c>
      <c r="AA334" s="208">
        <v>0</v>
      </c>
      <c r="AB334" s="209">
        <v>0</v>
      </c>
      <c r="AC334" s="155">
        <v>0</v>
      </c>
      <c r="AD334" s="173">
        <v>0</v>
      </c>
    </row>
    <row r="335" spans="1:30">
      <c r="A335" s="175" t="s">
        <v>260</v>
      </c>
      <c r="B335" s="214" t="s">
        <v>1802</v>
      </c>
      <c r="C335" s="214" t="s">
        <v>325</v>
      </c>
      <c r="D335" s="153">
        <v>0</v>
      </c>
      <c r="E335" s="153">
        <v>0</v>
      </c>
      <c r="F335" s="151">
        <v>0</v>
      </c>
      <c r="G335" s="151">
        <v>0</v>
      </c>
      <c r="H335" s="151">
        <v>0</v>
      </c>
      <c r="I335" s="151">
        <v>0</v>
      </c>
      <c r="J335" s="172">
        <v>0.9</v>
      </c>
      <c r="K335" s="154">
        <v>0</v>
      </c>
      <c r="L335" s="154">
        <v>0</v>
      </c>
      <c r="M335" s="154">
        <v>0</v>
      </c>
      <c r="N335" s="207">
        <v>0</v>
      </c>
      <c r="O335" s="153">
        <v>0</v>
      </c>
      <c r="P335" s="153">
        <v>0</v>
      </c>
      <c r="Q335" s="151">
        <v>0</v>
      </c>
      <c r="R335" s="151">
        <v>0</v>
      </c>
      <c r="S335" s="154">
        <v>0</v>
      </c>
      <c r="T335" s="154">
        <v>0</v>
      </c>
      <c r="U335" s="155">
        <v>0</v>
      </c>
      <c r="V335" s="155">
        <v>0</v>
      </c>
      <c r="W335" s="173">
        <v>0</v>
      </c>
      <c r="X335" s="158">
        <v>0</v>
      </c>
      <c r="Y335" s="208">
        <v>0</v>
      </c>
      <c r="Z335" s="208">
        <v>0</v>
      </c>
      <c r="AA335" s="208">
        <v>0</v>
      </c>
      <c r="AB335" s="209">
        <v>0</v>
      </c>
      <c r="AC335" s="155">
        <v>0</v>
      </c>
      <c r="AD335" s="173">
        <v>0</v>
      </c>
    </row>
    <row r="336" spans="1:30">
      <c r="A336" s="175" t="s">
        <v>260</v>
      </c>
      <c r="B336" s="214" t="s">
        <v>1802</v>
      </c>
      <c r="C336" s="214" t="s">
        <v>326</v>
      </c>
      <c r="D336" s="153">
        <v>0</v>
      </c>
      <c r="E336" s="153">
        <v>0</v>
      </c>
      <c r="F336" s="151">
        <v>0</v>
      </c>
      <c r="G336" s="151">
        <v>0</v>
      </c>
      <c r="H336" s="151">
        <v>0</v>
      </c>
      <c r="I336" s="151">
        <v>0</v>
      </c>
      <c r="J336" s="172">
        <v>0.9</v>
      </c>
      <c r="K336" s="154">
        <v>0</v>
      </c>
      <c r="L336" s="154">
        <v>0</v>
      </c>
      <c r="M336" s="154">
        <v>0</v>
      </c>
      <c r="N336" s="207">
        <v>0</v>
      </c>
      <c r="O336" s="153">
        <v>0</v>
      </c>
      <c r="P336" s="153">
        <v>0</v>
      </c>
      <c r="Q336" s="151">
        <v>0</v>
      </c>
      <c r="R336" s="151">
        <v>0</v>
      </c>
      <c r="S336" s="154">
        <v>0</v>
      </c>
      <c r="T336" s="154">
        <v>0</v>
      </c>
      <c r="U336" s="155">
        <v>0</v>
      </c>
      <c r="V336" s="155">
        <v>0</v>
      </c>
      <c r="W336" s="173">
        <v>0</v>
      </c>
      <c r="X336" s="158">
        <v>0</v>
      </c>
      <c r="Y336" s="208">
        <v>0</v>
      </c>
      <c r="Z336" s="208">
        <v>0</v>
      </c>
      <c r="AA336" s="208">
        <v>0</v>
      </c>
      <c r="AB336" s="209">
        <v>0</v>
      </c>
      <c r="AC336" s="155">
        <v>0</v>
      </c>
      <c r="AD336" s="173">
        <v>0</v>
      </c>
    </row>
    <row r="337" spans="1:30">
      <c r="A337" s="175" t="s">
        <v>260</v>
      </c>
      <c r="B337" s="214" t="s">
        <v>1802</v>
      </c>
      <c r="C337" s="214" t="s">
        <v>327</v>
      </c>
      <c r="D337" s="153">
        <v>0</v>
      </c>
      <c r="E337" s="153">
        <v>0</v>
      </c>
      <c r="F337" s="151">
        <v>0</v>
      </c>
      <c r="G337" s="151">
        <v>0</v>
      </c>
      <c r="H337" s="151">
        <v>0</v>
      </c>
      <c r="I337" s="151">
        <v>0</v>
      </c>
      <c r="J337" s="172">
        <v>0.9</v>
      </c>
      <c r="K337" s="154">
        <v>0</v>
      </c>
      <c r="L337" s="154">
        <v>0</v>
      </c>
      <c r="M337" s="154">
        <v>0</v>
      </c>
      <c r="N337" s="207">
        <v>0</v>
      </c>
      <c r="O337" s="153">
        <v>0</v>
      </c>
      <c r="P337" s="153">
        <v>0</v>
      </c>
      <c r="Q337" s="151">
        <v>0</v>
      </c>
      <c r="R337" s="151">
        <v>0</v>
      </c>
      <c r="S337" s="154">
        <v>0</v>
      </c>
      <c r="T337" s="154">
        <v>0</v>
      </c>
      <c r="U337" s="155">
        <v>0</v>
      </c>
      <c r="V337" s="155">
        <v>0</v>
      </c>
      <c r="W337" s="173">
        <v>0</v>
      </c>
      <c r="X337" s="158">
        <v>0</v>
      </c>
      <c r="Y337" s="208">
        <v>0</v>
      </c>
      <c r="Z337" s="208">
        <v>0</v>
      </c>
      <c r="AA337" s="208">
        <v>0</v>
      </c>
      <c r="AB337" s="209">
        <v>0</v>
      </c>
      <c r="AC337" s="155">
        <v>0</v>
      </c>
      <c r="AD337" s="173">
        <v>0</v>
      </c>
    </row>
    <row r="338" spans="1:30">
      <c r="A338" s="175" t="s">
        <v>260</v>
      </c>
      <c r="B338" s="214" t="s">
        <v>1802</v>
      </c>
      <c r="C338" s="214" t="s">
        <v>328</v>
      </c>
      <c r="D338" s="153">
        <v>0</v>
      </c>
      <c r="E338" s="153">
        <v>0</v>
      </c>
      <c r="F338" s="151">
        <v>0</v>
      </c>
      <c r="G338" s="151">
        <v>0</v>
      </c>
      <c r="H338" s="151">
        <v>0</v>
      </c>
      <c r="I338" s="151">
        <v>0</v>
      </c>
      <c r="J338" s="172">
        <v>0.9</v>
      </c>
      <c r="K338" s="154">
        <v>0</v>
      </c>
      <c r="L338" s="154">
        <v>0</v>
      </c>
      <c r="M338" s="154">
        <v>0</v>
      </c>
      <c r="N338" s="207">
        <v>0</v>
      </c>
      <c r="O338" s="153">
        <v>0</v>
      </c>
      <c r="P338" s="153">
        <v>0</v>
      </c>
      <c r="Q338" s="151">
        <v>0</v>
      </c>
      <c r="R338" s="151">
        <v>0</v>
      </c>
      <c r="S338" s="154">
        <v>0</v>
      </c>
      <c r="T338" s="154">
        <v>0</v>
      </c>
      <c r="U338" s="155">
        <v>0</v>
      </c>
      <c r="V338" s="155">
        <v>0</v>
      </c>
      <c r="W338" s="173">
        <v>0</v>
      </c>
      <c r="X338" s="158">
        <v>0</v>
      </c>
      <c r="Y338" s="208">
        <v>0</v>
      </c>
      <c r="Z338" s="208">
        <v>0</v>
      </c>
      <c r="AA338" s="208">
        <v>0</v>
      </c>
      <c r="AB338" s="209">
        <v>0</v>
      </c>
      <c r="AC338" s="155">
        <v>0</v>
      </c>
      <c r="AD338" s="173">
        <v>0</v>
      </c>
    </row>
    <row r="339" spans="1:30">
      <c r="A339" s="175" t="s">
        <v>260</v>
      </c>
      <c r="B339" s="214" t="s">
        <v>1802</v>
      </c>
      <c r="C339" s="214" t="s">
        <v>329</v>
      </c>
      <c r="D339" s="153">
        <v>0</v>
      </c>
      <c r="E339" s="153">
        <v>0</v>
      </c>
      <c r="F339" s="151">
        <v>0</v>
      </c>
      <c r="G339" s="151">
        <v>0</v>
      </c>
      <c r="H339" s="151">
        <v>0</v>
      </c>
      <c r="I339" s="151">
        <v>0</v>
      </c>
      <c r="J339" s="172">
        <v>0.9</v>
      </c>
      <c r="K339" s="154">
        <v>0</v>
      </c>
      <c r="L339" s="154">
        <v>0</v>
      </c>
      <c r="M339" s="154">
        <v>0</v>
      </c>
      <c r="N339" s="207">
        <v>0</v>
      </c>
      <c r="O339" s="153">
        <v>0</v>
      </c>
      <c r="P339" s="153">
        <v>0</v>
      </c>
      <c r="Q339" s="151">
        <v>0</v>
      </c>
      <c r="R339" s="151">
        <v>0</v>
      </c>
      <c r="S339" s="154">
        <v>0</v>
      </c>
      <c r="T339" s="154">
        <v>0</v>
      </c>
      <c r="U339" s="155">
        <v>0</v>
      </c>
      <c r="V339" s="155">
        <v>0</v>
      </c>
      <c r="W339" s="173">
        <v>0</v>
      </c>
      <c r="X339" s="158">
        <v>0</v>
      </c>
      <c r="Y339" s="208">
        <v>0</v>
      </c>
      <c r="Z339" s="208">
        <v>0</v>
      </c>
      <c r="AA339" s="208">
        <v>0</v>
      </c>
      <c r="AB339" s="209">
        <v>0</v>
      </c>
      <c r="AC339" s="155">
        <v>0</v>
      </c>
      <c r="AD339" s="173">
        <v>0</v>
      </c>
    </row>
    <row r="340" spans="1:30">
      <c r="A340" s="175" t="s">
        <v>260</v>
      </c>
      <c r="B340" s="214" t="s">
        <v>1802</v>
      </c>
      <c r="C340" s="214" t="s">
        <v>330</v>
      </c>
      <c r="D340" s="153">
        <v>0</v>
      </c>
      <c r="E340" s="153">
        <v>0</v>
      </c>
      <c r="F340" s="151">
        <v>0</v>
      </c>
      <c r="G340" s="151">
        <v>0</v>
      </c>
      <c r="H340" s="151">
        <v>0</v>
      </c>
      <c r="I340" s="151">
        <v>0</v>
      </c>
      <c r="J340" s="172">
        <v>0.9</v>
      </c>
      <c r="K340" s="154">
        <v>0</v>
      </c>
      <c r="L340" s="154">
        <v>0</v>
      </c>
      <c r="M340" s="154">
        <v>0</v>
      </c>
      <c r="N340" s="207">
        <v>0</v>
      </c>
      <c r="O340" s="153">
        <v>0</v>
      </c>
      <c r="P340" s="153">
        <v>0</v>
      </c>
      <c r="Q340" s="151">
        <v>0</v>
      </c>
      <c r="R340" s="151">
        <v>0</v>
      </c>
      <c r="S340" s="154">
        <v>0</v>
      </c>
      <c r="T340" s="154">
        <v>0</v>
      </c>
      <c r="U340" s="155">
        <v>0</v>
      </c>
      <c r="V340" s="155">
        <v>0</v>
      </c>
      <c r="W340" s="173">
        <v>0</v>
      </c>
      <c r="X340" s="158">
        <v>0</v>
      </c>
      <c r="Y340" s="208">
        <v>0</v>
      </c>
      <c r="Z340" s="208">
        <v>0</v>
      </c>
      <c r="AA340" s="208">
        <v>0</v>
      </c>
      <c r="AB340" s="209">
        <v>0</v>
      </c>
      <c r="AC340" s="155">
        <v>0</v>
      </c>
      <c r="AD340" s="173">
        <v>0</v>
      </c>
    </row>
    <row r="341" spans="1:30">
      <c r="A341" s="175" t="s">
        <v>260</v>
      </c>
      <c r="B341" s="214" t="s">
        <v>1802</v>
      </c>
      <c r="C341" s="214" t="s">
        <v>331</v>
      </c>
      <c r="D341" s="153">
        <v>114</v>
      </c>
      <c r="E341" s="153">
        <v>114</v>
      </c>
      <c r="F341" s="151">
        <v>114</v>
      </c>
      <c r="G341" s="151">
        <v>114</v>
      </c>
      <c r="H341" s="151">
        <v>86</v>
      </c>
      <c r="I341" s="151">
        <v>85</v>
      </c>
      <c r="J341" s="172">
        <v>0.9</v>
      </c>
      <c r="K341" s="154">
        <v>1</v>
      </c>
      <c r="L341" s="154">
        <v>1</v>
      </c>
      <c r="M341" s="154">
        <v>0.988372093023256</v>
      </c>
      <c r="N341" s="207">
        <v>2481</v>
      </c>
      <c r="O341" s="153">
        <v>2406</v>
      </c>
      <c r="P341" s="153">
        <v>103</v>
      </c>
      <c r="Q341" s="151">
        <v>111</v>
      </c>
      <c r="R341" s="151">
        <v>84</v>
      </c>
      <c r="S341" s="154">
        <v>0.969770253929867</v>
      </c>
      <c r="T341" s="154">
        <v>0.903508771929825</v>
      </c>
      <c r="U341" s="155">
        <v>0.973684210526316</v>
      </c>
      <c r="V341" s="155">
        <v>0.976744186046512</v>
      </c>
      <c r="W341" s="173">
        <v>-0.0701754385964912</v>
      </c>
      <c r="X341" s="158">
        <v>742</v>
      </c>
      <c r="Y341" s="208">
        <v>711</v>
      </c>
      <c r="Z341" s="208">
        <v>747</v>
      </c>
      <c r="AA341" s="208">
        <v>729</v>
      </c>
      <c r="AB341" s="209">
        <v>0.95822102425876</v>
      </c>
      <c r="AC341" s="155">
        <v>0.975903614457831</v>
      </c>
      <c r="AD341" s="173">
        <v>-0.0176825901990713</v>
      </c>
    </row>
    <row r="342" spans="1:30">
      <c r="A342" s="175" t="s">
        <v>260</v>
      </c>
      <c r="B342" s="214" t="s">
        <v>1802</v>
      </c>
      <c r="C342" s="214" t="s">
        <v>332</v>
      </c>
      <c r="D342" s="153">
        <v>0</v>
      </c>
      <c r="E342" s="153">
        <v>0</v>
      </c>
      <c r="F342" s="151">
        <v>0</v>
      </c>
      <c r="G342" s="151">
        <v>0</v>
      </c>
      <c r="H342" s="151">
        <v>0</v>
      </c>
      <c r="I342" s="151">
        <v>0</v>
      </c>
      <c r="J342" s="172">
        <v>0.9</v>
      </c>
      <c r="K342" s="154">
        <v>0</v>
      </c>
      <c r="L342" s="154">
        <v>0</v>
      </c>
      <c r="M342" s="154">
        <v>0</v>
      </c>
      <c r="N342" s="207">
        <v>0</v>
      </c>
      <c r="O342" s="153">
        <v>0</v>
      </c>
      <c r="P342" s="153">
        <v>0</v>
      </c>
      <c r="Q342" s="151">
        <v>0</v>
      </c>
      <c r="R342" s="151">
        <v>0</v>
      </c>
      <c r="S342" s="154">
        <v>0</v>
      </c>
      <c r="T342" s="154">
        <v>0</v>
      </c>
      <c r="U342" s="155">
        <v>0</v>
      </c>
      <c r="V342" s="155">
        <v>0</v>
      </c>
      <c r="W342" s="173">
        <v>0</v>
      </c>
      <c r="X342" s="158">
        <v>0</v>
      </c>
      <c r="Y342" s="208">
        <v>0</v>
      </c>
      <c r="Z342" s="208">
        <v>0</v>
      </c>
      <c r="AA342" s="208">
        <v>0</v>
      </c>
      <c r="AB342" s="209">
        <v>0</v>
      </c>
      <c r="AC342" s="155">
        <v>0</v>
      </c>
      <c r="AD342" s="173">
        <v>0</v>
      </c>
    </row>
    <row r="343" spans="1:30">
      <c r="A343" s="175" t="s">
        <v>260</v>
      </c>
      <c r="B343" s="214" t="s">
        <v>1802</v>
      </c>
      <c r="C343" s="214" t="s">
        <v>333</v>
      </c>
      <c r="D343" s="153">
        <v>0</v>
      </c>
      <c r="E343" s="153">
        <v>0</v>
      </c>
      <c r="F343" s="151">
        <v>0</v>
      </c>
      <c r="G343" s="151">
        <v>0</v>
      </c>
      <c r="H343" s="151">
        <v>0</v>
      </c>
      <c r="I343" s="151">
        <v>0</v>
      </c>
      <c r="J343" s="172">
        <v>0.9</v>
      </c>
      <c r="K343" s="154">
        <v>0</v>
      </c>
      <c r="L343" s="154">
        <v>0</v>
      </c>
      <c r="M343" s="154">
        <v>0</v>
      </c>
      <c r="N343" s="207">
        <v>0</v>
      </c>
      <c r="O343" s="153">
        <v>0</v>
      </c>
      <c r="P343" s="153">
        <v>0</v>
      </c>
      <c r="Q343" s="151">
        <v>0</v>
      </c>
      <c r="R343" s="151">
        <v>0</v>
      </c>
      <c r="S343" s="154">
        <v>0</v>
      </c>
      <c r="T343" s="154">
        <v>0</v>
      </c>
      <c r="U343" s="155">
        <v>0</v>
      </c>
      <c r="V343" s="155">
        <v>0</v>
      </c>
      <c r="W343" s="173">
        <v>0</v>
      </c>
      <c r="X343" s="158">
        <v>0</v>
      </c>
      <c r="Y343" s="208">
        <v>0</v>
      </c>
      <c r="Z343" s="208">
        <v>0</v>
      </c>
      <c r="AA343" s="208">
        <v>0</v>
      </c>
      <c r="AB343" s="209">
        <v>0</v>
      </c>
      <c r="AC343" s="155">
        <v>0</v>
      </c>
      <c r="AD343" s="173">
        <v>0</v>
      </c>
    </row>
    <row r="344" spans="1:30">
      <c r="A344" s="175" t="s">
        <v>260</v>
      </c>
      <c r="B344" s="214" t="s">
        <v>1802</v>
      </c>
      <c r="C344" s="214" t="s">
        <v>334</v>
      </c>
      <c r="D344" s="153">
        <v>91</v>
      </c>
      <c r="E344" s="153">
        <v>91</v>
      </c>
      <c r="F344" s="151">
        <v>83</v>
      </c>
      <c r="G344" s="151">
        <v>83</v>
      </c>
      <c r="H344" s="151">
        <v>71</v>
      </c>
      <c r="I344" s="151">
        <v>71</v>
      </c>
      <c r="J344" s="172">
        <v>0.9</v>
      </c>
      <c r="K344" s="154">
        <v>1</v>
      </c>
      <c r="L344" s="154">
        <v>1</v>
      </c>
      <c r="M344" s="154">
        <v>1</v>
      </c>
      <c r="N344" s="207">
        <v>1851</v>
      </c>
      <c r="O344" s="153">
        <v>1760</v>
      </c>
      <c r="P344" s="153">
        <v>83</v>
      </c>
      <c r="Q344" s="151">
        <v>78</v>
      </c>
      <c r="R344" s="151">
        <v>66</v>
      </c>
      <c r="S344" s="154">
        <v>0.950837385197191</v>
      </c>
      <c r="T344" s="154">
        <v>0.912087912087912</v>
      </c>
      <c r="U344" s="155">
        <v>0.939759036144578</v>
      </c>
      <c r="V344" s="155">
        <v>0.929577464788732</v>
      </c>
      <c r="W344" s="173">
        <v>-0.0276711240566663</v>
      </c>
      <c r="X344" s="158">
        <v>559</v>
      </c>
      <c r="Y344" s="208">
        <v>521</v>
      </c>
      <c r="Z344" s="208">
        <v>562</v>
      </c>
      <c r="AA344" s="208">
        <v>537</v>
      </c>
      <c r="AB344" s="209">
        <v>0.932021466905188</v>
      </c>
      <c r="AC344" s="155">
        <v>0.955516014234875</v>
      </c>
      <c r="AD344" s="173">
        <v>-0.0234945473296876</v>
      </c>
    </row>
    <row r="345" spans="1:30">
      <c r="A345" s="175" t="s">
        <v>260</v>
      </c>
      <c r="B345" s="214" t="s">
        <v>1803</v>
      </c>
      <c r="C345" s="214" t="s">
        <v>335</v>
      </c>
      <c r="D345" s="153">
        <v>101</v>
      </c>
      <c r="E345" s="153">
        <v>101</v>
      </c>
      <c r="F345" s="151">
        <v>95</v>
      </c>
      <c r="G345" s="151">
        <v>95</v>
      </c>
      <c r="H345" s="151">
        <v>86</v>
      </c>
      <c r="I345" s="151">
        <v>86</v>
      </c>
      <c r="J345" s="172">
        <v>0.9</v>
      </c>
      <c r="K345" s="154">
        <v>1</v>
      </c>
      <c r="L345" s="154">
        <v>1</v>
      </c>
      <c r="M345" s="154">
        <v>1</v>
      </c>
      <c r="N345" s="207">
        <v>2167</v>
      </c>
      <c r="O345" s="153">
        <v>2104</v>
      </c>
      <c r="P345" s="153">
        <v>99</v>
      </c>
      <c r="Q345" s="151">
        <v>91</v>
      </c>
      <c r="R345" s="151">
        <v>83</v>
      </c>
      <c r="S345" s="154">
        <v>0.970927549607753</v>
      </c>
      <c r="T345" s="154">
        <v>0.98019801980198</v>
      </c>
      <c r="U345" s="155">
        <v>0.957894736842105</v>
      </c>
      <c r="V345" s="155">
        <v>0.965116279069767</v>
      </c>
      <c r="W345" s="173">
        <v>0.0223032829598749</v>
      </c>
      <c r="X345" s="158">
        <v>661</v>
      </c>
      <c r="Y345" s="208">
        <v>641</v>
      </c>
      <c r="Z345" s="208">
        <v>651</v>
      </c>
      <c r="AA345" s="208">
        <v>631</v>
      </c>
      <c r="AB345" s="209">
        <v>0.969742813918306</v>
      </c>
      <c r="AC345" s="155">
        <v>0.969278033794163</v>
      </c>
      <c r="AD345" s="173">
        <v>0.000464780124142861</v>
      </c>
    </row>
    <row r="346" spans="1:30">
      <c r="A346" s="175" t="s">
        <v>260</v>
      </c>
      <c r="B346" s="214" t="s">
        <v>1803</v>
      </c>
      <c r="C346" s="214" t="s">
        <v>336</v>
      </c>
      <c r="D346" s="153">
        <v>209</v>
      </c>
      <c r="E346" s="153">
        <v>209</v>
      </c>
      <c r="F346" s="151">
        <v>197</v>
      </c>
      <c r="G346" s="151">
        <v>197</v>
      </c>
      <c r="H346" s="151">
        <v>158</v>
      </c>
      <c r="I346" s="151">
        <v>158</v>
      </c>
      <c r="J346" s="172">
        <v>0.9</v>
      </c>
      <c r="K346" s="154">
        <v>1</v>
      </c>
      <c r="L346" s="154">
        <v>1</v>
      </c>
      <c r="M346" s="154">
        <v>1</v>
      </c>
      <c r="N346" s="207">
        <v>4330</v>
      </c>
      <c r="O346" s="153">
        <v>4105</v>
      </c>
      <c r="P346" s="153">
        <v>198</v>
      </c>
      <c r="Q346" s="151">
        <v>190</v>
      </c>
      <c r="R346" s="151">
        <v>149</v>
      </c>
      <c r="S346" s="154">
        <v>0.948036951501155</v>
      </c>
      <c r="T346" s="154">
        <v>0.947368421052632</v>
      </c>
      <c r="U346" s="155">
        <v>0.964467005076142</v>
      </c>
      <c r="V346" s="155">
        <v>0.943037974683544</v>
      </c>
      <c r="W346" s="173">
        <v>-0.0170985840235106</v>
      </c>
      <c r="X346" s="158">
        <v>1322</v>
      </c>
      <c r="Y346" s="208">
        <v>1254</v>
      </c>
      <c r="Z346" s="208">
        <v>1311</v>
      </c>
      <c r="AA346" s="208">
        <v>1241</v>
      </c>
      <c r="AB346" s="209">
        <v>0.94856278366112</v>
      </c>
      <c r="AC346" s="155">
        <v>0.946605644546148</v>
      </c>
      <c r="AD346" s="173">
        <v>0.00195713911497164</v>
      </c>
    </row>
    <row r="347" spans="1:30">
      <c r="A347" s="175" t="s">
        <v>260</v>
      </c>
      <c r="B347" s="214" t="s">
        <v>1803</v>
      </c>
      <c r="C347" s="214" t="s">
        <v>337</v>
      </c>
      <c r="D347" s="153">
        <v>112</v>
      </c>
      <c r="E347" s="153">
        <v>112</v>
      </c>
      <c r="F347" s="151">
        <v>103</v>
      </c>
      <c r="G347" s="151">
        <v>103</v>
      </c>
      <c r="H347" s="151">
        <v>87</v>
      </c>
      <c r="I347" s="151">
        <v>87</v>
      </c>
      <c r="J347" s="172">
        <v>0.9</v>
      </c>
      <c r="K347" s="154">
        <v>1</v>
      </c>
      <c r="L347" s="154">
        <v>1</v>
      </c>
      <c r="M347" s="154">
        <v>1</v>
      </c>
      <c r="N347" s="207">
        <v>2311</v>
      </c>
      <c r="O347" s="153">
        <v>2260</v>
      </c>
      <c r="P347" s="153">
        <v>110</v>
      </c>
      <c r="Q347" s="151">
        <v>99</v>
      </c>
      <c r="R347" s="151">
        <v>84</v>
      </c>
      <c r="S347" s="154">
        <v>0.977931631328429</v>
      </c>
      <c r="T347" s="154">
        <v>0.982142857142857</v>
      </c>
      <c r="U347" s="155">
        <v>0.961165048543689</v>
      </c>
      <c r="V347" s="155">
        <v>0.96551724137931</v>
      </c>
      <c r="W347" s="173">
        <v>0.0209778085991678</v>
      </c>
      <c r="X347" s="158">
        <v>714</v>
      </c>
      <c r="Y347" s="208">
        <v>695</v>
      </c>
      <c r="Z347" s="208">
        <v>700</v>
      </c>
      <c r="AA347" s="208">
        <v>686</v>
      </c>
      <c r="AB347" s="209">
        <v>0.973389355742297</v>
      </c>
      <c r="AC347" s="155">
        <v>0.98</v>
      </c>
      <c r="AD347" s="173">
        <v>-0.00661064425770308</v>
      </c>
    </row>
    <row r="348" spans="1:30">
      <c r="A348" s="175" t="s">
        <v>260</v>
      </c>
      <c r="B348" s="214" t="s">
        <v>1803</v>
      </c>
      <c r="C348" s="214" t="s">
        <v>338</v>
      </c>
      <c r="D348" s="153">
        <v>84</v>
      </c>
      <c r="E348" s="153">
        <v>84</v>
      </c>
      <c r="F348" s="151">
        <v>87</v>
      </c>
      <c r="G348" s="151">
        <v>87</v>
      </c>
      <c r="H348" s="151">
        <v>84</v>
      </c>
      <c r="I348" s="151">
        <v>84</v>
      </c>
      <c r="J348" s="172">
        <v>0.9</v>
      </c>
      <c r="K348" s="154">
        <v>1</v>
      </c>
      <c r="L348" s="154">
        <v>1</v>
      </c>
      <c r="M348" s="154">
        <v>1</v>
      </c>
      <c r="N348" s="207">
        <v>1946</v>
      </c>
      <c r="O348" s="153">
        <v>1933</v>
      </c>
      <c r="P348" s="153">
        <v>83</v>
      </c>
      <c r="Q348" s="151">
        <v>87</v>
      </c>
      <c r="R348" s="151">
        <v>83</v>
      </c>
      <c r="S348" s="154">
        <v>0.993319630010277</v>
      </c>
      <c r="T348" s="154">
        <v>0.988095238095238</v>
      </c>
      <c r="U348" s="155">
        <v>1</v>
      </c>
      <c r="V348" s="155">
        <v>0.988095238095238</v>
      </c>
      <c r="W348" s="173">
        <v>-0.0119047619047619</v>
      </c>
      <c r="X348" s="158">
        <v>598</v>
      </c>
      <c r="Y348" s="208">
        <v>591</v>
      </c>
      <c r="Z348" s="208">
        <v>586</v>
      </c>
      <c r="AA348" s="208">
        <v>585</v>
      </c>
      <c r="AB348" s="209">
        <v>0.988294314381271</v>
      </c>
      <c r="AC348" s="155">
        <v>0.998293515358362</v>
      </c>
      <c r="AD348" s="173">
        <v>-0.00999920097709084</v>
      </c>
    </row>
    <row r="349" spans="1:30">
      <c r="A349" s="175" t="s">
        <v>260</v>
      </c>
      <c r="B349" s="214" t="s">
        <v>1803</v>
      </c>
      <c r="C349" s="214" t="s">
        <v>339</v>
      </c>
      <c r="D349" s="153">
        <v>0</v>
      </c>
      <c r="E349" s="153">
        <v>0</v>
      </c>
      <c r="F349" s="151">
        <v>0</v>
      </c>
      <c r="G349" s="151">
        <v>0</v>
      </c>
      <c r="H349" s="151">
        <v>0</v>
      </c>
      <c r="I349" s="151">
        <v>0</v>
      </c>
      <c r="J349" s="172">
        <v>0.9</v>
      </c>
      <c r="K349" s="154">
        <v>0</v>
      </c>
      <c r="L349" s="154">
        <v>0</v>
      </c>
      <c r="M349" s="154">
        <v>0</v>
      </c>
      <c r="N349" s="207">
        <v>0</v>
      </c>
      <c r="O349" s="153">
        <v>0</v>
      </c>
      <c r="P349" s="153">
        <v>0</v>
      </c>
      <c r="Q349" s="151">
        <v>0</v>
      </c>
      <c r="R349" s="151">
        <v>0</v>
      </c>
      <c r="S349" s="154">
        <v>0</v>
      </c>
      <c r="T349" s="154">
        <v>0</v>
      </c>
      <c r="U349" s="155">
        <v>0</v>
      </c>
      <c r="V349" s="155">
        <v>0</v>
      </c>
      <c r="W349" s="173">
        <v>0</v>
      </c>
      <c r="X349" s="158">
        <v>0</v>
      </c>
      <c r="Y349" s="208">
        <v>0</v>
      </c>
      <c r="Z349" s="208">
        <v>0</v>
      </c>
      <c r="AA349" s="208">
        <v>0</v>
      </c>
      <c r="AB349" s="209">
        <v>0</v>
      </c>
      <c r="AC349" s="155">
        <v>0</v>
      </c>
      <c r="AD349" s="173">
        <v>0</v>
      </c>
    </row>
    <row r="350" spans="1:30">
      <c r="A350" s="175" t="s">
        <v>260</v>
      </c>
      <c r="B350" s="214" t="s">
        <v>1803</v>
      </c>
      <c r="C350" s="214" t="s">
        <v>340</v>
      </c>
      <c r="D350" s="153">
        <v>0</v>
      </c>
      <c r="E350" s="153">
        <v>0</v>
      </c>
      <c r="F350" s="151">
        <v>0</v>
      </c>
      <c r="G350" s="151">
        <v>0</v>
      </c>
      <c r="H350" s="151">
        <v>0</v>
      </c>
      <c r="I350" s="151">
        <v>0</v>
      </c>
      <c r="J350" s="172">
        <v>0.9</v>
      </c>
      <c r="K350" s="154">
        <v>0</v>
      </c>
      <c r="L350" s="154">
        <v>0</v>
      </c>
      <c r="M350" s="154">
        <v>0</v>
      </c>
      <c r="N350" s="207">
        <v>0</v>
      </c>
      <c r="O350" s="153">
        <v>0</v>
      </c>
      <c r="P350" s="153">
        <v>0</v>
      </c>
      <c r="Q350" s="151">
        <v>0</v>
      </c>
      <c r="R350" s="151">
        <v>0</v>
      </c>
      <c r="S350" s="154">
        <v>0</v>
      </c>
      <c r="T350" s="154">
        <v>0</v>
      </c>
      <c r="U350" s="155">
        <v>0</v>
      </c>
      <c r="V350" s="155">
        <v>0</v>
      </c>
      <c r="W350" s="173">
        <v>0</v>
      </c>
      <c r="X350" s="158">
        <v>0</v>
      </c>
      <c r="Y350" s="208">
        <v>0</v>
      </c>
      <c r="Z350" s="208">
        <v>0</v>
      </c>
      <c r="AA350" s="208">
        <v>0</v>
      </c>
      <c r="AB350" s="209">
        <v>0</v>
      </c>
      <c r="AC350" s="155">
        <v>0</v>
      </c>
      <c r="AD350" s="173">
        <v>0</v>
      </c>
    </row>
    <row r="351" spans="1:30">
      <c r="A351" s="175" t="s">
        <v>260</v>
      </c>
      <c r="B351" s="214" t="s">
        <v>1803</v>
      </c>
      <c r="C351" s="214" t="s">
        <v>341</v>
      </c>
      <c r="D351" s="153">
        <v>0</v>
      </c>
      <c r="E351" s="153">
        <v>0</v>
      </c>
      <c r="F351" s="151">
        <v>0</v>
      </c>
      <c r="G351" s="151">
        <v>0</v>
      </c>
      <c r="H351" s="151">
        <v>0</v>
      </c>
      <c r="I351" s="151">
        <v>0</v>
      </c>
      <c r="J351" s="172">
        <v>0.9</v>
      </c>
      <c r="K351" s="154">
        <v>0</v>
      </c>
      <c r="L351" s="154">
        <v>0</v>
      </c>
      <c r="M351" s="154">
        <v>0</v>
      </c>
      <c r="N351" s="207">
        <v>0</v>
      </c>
      <c r="O351" s="153">
        <v>0</v>
      </c>
      <c r="P351" s="153">
        <v>0</v>
      </c>
      <c r="Q351" s="151">
        <v>0</v>
      </c>
      <c r="R351" s="151">
        <v>0</v>
      </c>
      <c r="S351" s="154">
        <v>0</v>
      </c>
      <c r="T351" s="154">
        <v>0</v>
      </c>
      <c r="U351" s="155">
        <v>0</v>
      </c>
      <c r="V351" s="155">
        <v>0</v>
      </c>
      <c r="W351" s="173">
        <v>0</v>
      </c>
      <c r="X351" s="158">
        <v>0</v>
      </c>
      <c r="Y351" s="208">
        <v>0</v>
      </c>
      <c r="Z351" s="208">
        <v>0</v>
      </c>
      <c r="AA351" s="208">
        <v>0</v>
      </c>
      <c r="AB351" s="209">
        <v>0</v>
      </c>
      <c r="AC351" s="155">
        <v>0</v>
      </c>
      <c r="AD351" s="173">
        <v>0</v>
      </c>
    </row>
    <row r="352" spans="1:30">
      <c r="A352" s="175" t="s">
        <v>260</v>
      </c>
      <c r="B352" s="214" t="s">
        <v>1803</v>
      </c>
      <c r="C352" s="214" t="s">
        <v>342</v>
      </c>
      <c r="D352" s="153">
        <v>0</v>
      </c>
      <c r="E352" s="153">
        <v>0</v>
      </c>
      <c r="F352" s="151">
        <v>0</v>
      </c>
      <c r="G352" s="151">
        <v>0</v>
      </c>
      <c r="H352" s="151">
        <v>0</v>
      </c>
      <c r="I352" s="151">
        <v>0</v>
      </c>
      <c r="J352" s="172">
        <v>0.9</v>
      </c>
      <c r="K352" s="154">
        <v>0</v>
      </c>
      <c r="L352" s="154">
        <v>0</v>
      </c>
      <c r="M352" s="154">
        <v>0</v>
      </c>
      <c r="N352" s="207">
        <v>0</v>
      </c>
      <c r="O352" s="153">
        <v>0</v>
      </c>
      <c r="P352" s="153">
        <v>0</v>
      </c>
      <c r="Q352" s="151">
        <v>0</v>
      </c>
      <c r="R352" s="151">
        <v>0</v>
      </c>
      <c r="S352" s="154">
        <v>0</v>
      </c>
      <c r="T352" s="154">
        <v>0</v>
      </c>
      <c r="U352" s="155">
        <v>0</v>
      </c>
      <c r="V352" s="155">
        <v>0</v>
      </c>
      <c r="W352" s="173">
        <v>0</v>
      </c>
      <c r="X352" s="158">
        <v>0</v>
      </c>
      <c r="Y352" s="208">
        <v>0</v>
      </c>
      <c r="Z352" s="208">
        <v>0</v>
      </c>
      <c r="AA352" s="208">
        <v>0</v>
      </c>
      <c r="AB352" s="209">
        <v>0</v>
      </c>
      <c r="AC352" s="155">
        <v>0</v>
      </c>
      <c r="AD352" s="173">
        <v>0</v>
      </c>
    </row>
    <row r="353" spans="1:30">
      <c r="A353" s="175" t="s">
        <v>260</v>
      </c>
      <c r="B353" s="214" t="s">
        <v>1803</v>
      </c>
      <c r="C353" s="214" t="s">
        <v>343</v>
      </c>
      <c r="D353" s="153">
        <v>0</v>
      </c>
      <c r="E353" s="153">
        <v>0</v>
      </c>
      <c r="F353" s="151">
        <v>0</v>
      </c>
      <c r="G353" s="151">
        <v>0</v>
      </c>
      <c r="H353" s="151">
        <v>0</v>
      </c>
      <c r="I353" s="151">
        <v>0</v>
      </c>
      <c r="J353" s="172">
        <v>0.9</v>
      </c>
      <c r="K353" s="154">
        <v>0</v>
      </c>
      <c r="L353" s="154">
        <v>0</v>
      </c>
      <c r="M353" s="154">
        <v>0</v>
      </c>
      <c r="N353" s="207">
        <v>0</v>
      </c>
      <c r="O353" s="153">
        <v>0</v>
      </c>
      <c r="P353" s="153">
        <v>0</v>
      </c>
      <c r="Q353" s="151">
        <v>0</v>
      </c>
      <c r="R353" s="151">
        <v>0</v>
      </c>
      <c r="S353" s="154">
        <v>0</v>
      </c>
      <c r="T353" s="154">
        <v>0</v>
      </c>
      <c r="U353" s="155">
        <v>0</v>
      </c>
      <c r="V353" s="155">
        <v>0</v>
      </c>
      <c r="W353" s="173">
        <v>0</v>
      </c>
      <c r="X353" s="158">
        <v>0</v>
      </c>
      <c r="Y353" s="208">
        <v>0</v>
      </c>
      <c r="Z353" s="208">
        <v>0</v>
      </c>
      <c r="AA353" s="208">
        <v>0</v>
      </c>
      <c r="AB353" s="209">
        <v>0</v>
      </c>
      <c r="AC353" s="155">
        <v>0</v>
      </c>
      <c r="AD353" s="173">
        <v>0</v>
      </c>
    </row>
    <row r="354" spans="1:30">
      <c r="A354" s="175" t="s">
        <v>260</v>
      </c>
      <c r="B354" s="214" t="s">
        <v>1803</v>
      </c>
      <c r="C354" s="214" t="s">
        <v>344</v>
      </c>
      <c r="D354" s="153">
        <v>0</v>
      </c>
      <c r="E354" s="153">
        <v>0</v>
      </c>
      <c r="F354" s="151">
        <v>0</v>
      </c>
      <c r="G354" s="151">
        <v>0</v>
      </c>
      <c r="H354" s="151">
        <v>0</v>
      </c>
      <c r="I354" s="151">
        <v>0</v>
      </c>
      <c r="J354" s="172">
        <v>0.9</v>
      </c>
      <c r="K354" s="154">
        <v>0</v>
      </c>
      <c r="L354" s="154">
        <v>0</v>
      </c>
      <c r="M354" s="154">
        <v>0</v>
      </c>
      <c r="N354" s="207">
        <v>0</v>
      </c>
      <c r="O354" s="153">
        <v>0</v>
      </c>
      <c r="P354" s="153">
        <v>0</v>
      </c>
      <c r="Q354" s="151">
        <v>0</v>
      </c>
      <c r="R354" s="151">
        <v>0</v>
      </c>
      <c r="S354" s="154">
        <v>0</v>
      </c>
      <c r="T354" s="154">
        <v>0</v>
      </c>
      <c r="U354" s="155">
        <v>0</v>
      </c>
      <c r="V354" s="155">
        <v>0</v>
      </c>
      <c r="W354" s="173">
        <v>0</v>
      </c>
      <c r="X354" s="158">
        <v>0</v>
      </c>
      <c r="Y354" s="208">
        <v>0</v>
      </c>
      <c r="Z354" s="208">
        <v>0</v>
      </c>
      <c r="AA354" s="208">
        <v>0</v>
      </c>
      <c r="AB354" s="209">
        <v>0</v>
      </c>
      <c r="AC354" s="155">
        <v>0</v>
      </c>
      <c r="AD354" s="173">
        <v>0</v>
      </c>
    </row>
    <row r="355" spans="1:30">
      <c r="A355" s="175" t="s">
        <v>260</v>
      </c>
      <c r="B355" s="214" t="s">
        <v>1803</v>
      </c>
      <c r="C355" s="214" t="s">
        <v>345</v>
      </c>
      <c r="D355" s="153">
        <v>128</v>
      </c>
      <c r="E355" s="153">
        <v>128</v>
      </c>
      <c r="F355" s="151">
        <v>115</v>
      </c>
      <c r="G355" s="151">
        <v>115</v>
      </c>
      <c r="H355" s="151">
        <v>97</v>
      </c>
      <c r="I355" s="151">
        <v>97</v>
      </c>
      <c r="J355" s="172">
        <v>0.9</v>
      </c>
      <c r="K355" s="154">
        <v>1</v>
      </c>
      <c r="L355" s="154">
        <v>1</v>
      </c>
      <c r="M355" s="154">
        <v>1</v>
      </c>
      <c r="N355" s="207">
        <v>2580</v>
      </c>
      <c r="O355" s="153">
        <v>2572</v>
      </c>
      <c r="P355" s="153">
        <v>125</v>
      </c>
      <c r="Q355" s="151">
        <v>115</v>
      </c>
      <c r="R355" s="151">
        <v>97</v>
      </c>
      <c r="S355" s="154">
        <v>0.996899224806202</v>
      </c>
      <c r="T355" s="154">
        <v>0.9765625</v>
      </c>
      <c r="U355" s="155">
        <v>1</v>
      </c>
      <c r="V355" s="155">
        <v>1</v>
      </c>
      <c r="W355" s="173">
        <v>-0.0234375</v>
      </c>
      <c r="X355" s="158">
        <v>787</v>
      </c>
      <c r="Y355" s="208">
        <v>783</v>
      </c>
      <c r="Z355" s="208">
        <v>776</v>
      </c>
      <c r="AA355" s="208">
        <v>775</v>
      </c>
      <c r="AB355" s="209">
        <v>0.994917407878018</v>
      </c>
      <c r="AC355" s="155">
        <v>0.998711340206186</v>
      </c>
      <c r="AD355" s="173">
        <v>-0.00379393232816783</v>
      </c>
    </row>
    <row r="356" spans="1:30">
      <c r="A356" s="175" t="s">
        <v>260</v>
      </c>
      <c r="B356" s="214" t="s">
        <v>1803</v>
      </c>
      <c r="C356" s="214" t="s">
        <v>346</v>
      </c>
      <c r="D356" s="153">
        <v>0</v>
      </c>
      <c r="E356" s="153">
        <v>0</v>
      </c>
      <c r="F356" s="151">
        <v>0</v>
      </c>
      <c r="G356" s="151">
        <v>0</v>
      </c>
      <c r="H356" s="151">
        <v>0</v>
      </c>
      <c r="I356" s="151">
        <v>0</v>
      </c>
      <c r="J356" s="172">
        <v>0.9</v>
      </c>
      <c r="K356" s="154">
        <v>0</v>
      </c>
      <c r="L356" s="154">
        <v>0</v>
      </c>
      <c r="M356" s="154">
        <v>0</v>
      </c>
      <c r="N356" s="207">
        <v>0</v>
      </c>
      <c r="O356" s="153">
        <v>0</v>
      </c>
      <c r="P356" s="153">
        <v>0</v>
      </c>
      <c r="Q356" s="151">
        <v>0</v>
      </c>
      <c r="R356" s="151">
        <v>0</v>
      </c>
      <c r="S356" s="154">
        <v>0</v>
      </c>
      <c r="T356" s="154">
        <v>0</v>
      </c>
      <c r="U356" s="155">
        <v>0</v>
      </c>
      <c r="V356" s="155">
        <v>0</v>
      </c>
      <c r="W356" s="173">
        <v>0</v>
      </c>
      <c r="X356" s="158">
        <v>0</v>
      </c>
      <c r="Y356" s="208">
        <v>0</v>
      </c>
      <c r="Z356" s="208">
        <v>0</v>
      </c>
      <c r="AA356" s="208">
        <v>0</v>
      </c>
      <c r="AB356" s="209">
        <v>0</v>
      </c>
      <c r="AC356" s="155">
        <v>0</v>
      </c>
      <c r="AD356" s="173">
        <v>0</v>
      </c>
    </row>
    <row r="357" spans="1:30">
      <c r="A357" s="175" t="s">
        <v>260</v>
      </c>
      <c r="B357" s="214" t="s">
        <v>1803</v>
      </c>
      <c r="C357" s="214" t="s">
        <v>347</v>
      </c>
      <c r="D357" s="153">
        <v>29</v>
      </c>
      <c r="E357" s="153">
        <v>27</v>
      </c>
      <c r="F357" s="151">
        <v>26</v>
      </c>
      <c r="G357" s="151">
        <v>25</v>
      </c>
      <c r="H357" s="151">
        <v>24</v>
      </c>
      <c r="I357" s="151">
        <v>22</v>
      </c>
      <c r="J357" s="172">
        <v>0.9</v>
      </c>
      <c r="K357" s="154">
        <v>0.931034482758621</v>
      </c>
      <c r="L357" s="154">
        <v>0.961538461538462</v>
      </c>
      <c r="M357" s="154">
        <v>0.916666666666667</v>
      </c>
      <c r="N357" s="207">
        <v>640</v>
      </c>
      <c r="O357" s="153">
        <v>590</v>
      </c>
      <c r="P357" s="153">
        <v>27</v>
      </c>
      <c r="Q357" s="151">
        <v>24</v>
      </c>
      <c r="R357" s="151">
        <v>20</v>
      </c>
      <c r="S357" s="154">
        <v>0.921875</v>
      </c>
      <c r="T357" s="154">
        <v>0.931034482758621</v>
      </c>
      <c r="U357" s="155">
        <v>0.923076923076923</v>
      </c>
      <c r="V357" s="155">
        <v>0.833333333333333</v>
      </c>
      <c r="W357" s="173">
        <v>0.00795755968169753</v>
      </c>
      <c r="X357" s="158">
        <v>196</v>
      </c>
      <c r="Y357" s="208">
        <v>174</v>
      </c>
      <c r="Z357" s="208">
        <v>198</v>
      </c>
      <c r="AA357" s="208">
        <v>180</v>
      </c>
      <c r="AB357" s="209">
        <v>0.887755102040816</v>
      </c>
      <c r="AC357" s="155">
        <v>0.909090909090909</v>
      </c>
      <c r="AD357" s="173">
        <v>-0.0213358070500927</v>
      </c>
    </row>
    <row r="358" spans="1:30">
      <c r="A358" s="175" t="s">
        <v>260</v>
      </c>
      <c r="B358" s="214" t="s">
        <v>1803</v>
      </c>
      <c r="C358" s="214" t="s">
        <v>348</v>
      </c>
      <c r="D358" s="153">
        <v>32</v>
      </c>
      <c r="E358" s="153">
        <v>32</v>
      </c>
      <c r="F358" s="151">
        <v>29</v>
      </c>
      <c r="G358" s="151">
        <v>29</v>
      </c>
      <c r="H358" s="151">
        <v>26</v>
      </c>
      <c r="I358" s="151">
        <v>26</v>
      </c>
      <c r="J358" s="172">
        <v>0.9</v>
      </c>
      <c r="K358" s="154">
        <v>1</v>
      </c>
      <c r="L358" s="154">
        <v>1</v>
      </c>
      <c r="M358" s="154">
        <v>1</v>
      </c>
      <c r="N358" s="207">
        <v>657</v>
      </c>
      <c r="O358" s="153">
        <v>629</v>
      </c>
      <c r="P358" s="153">
        <v>32</v>
      </c>
      <c r="Q358" s="151">
        <v>28</v>
      </c>
      <c r="R358" s="151">
        <v>25</v>
      </c>
      <c r="S358" s="154">
        <v>0.95738203957382</v>
      </c>
      <c r="T358" s="154">
        <v>1</v>
      </c>
      <c r="U358" s="155">
        <v>0.96551724137931</v>
      </c>
      <c r="V358" s="155">
        <v>0.961538461538462</v>
      </c>
      <c r="W358" s="173">
        <v>0.0344827586206896</v>
      </c>
      <c r="X358" s="158">
        <v>196</v>
      </c>
      <c r="Y358" s="208">
        <v>188</v>
      </c>
      <c r="Z358" s="208">
        <v>205</v>
      </c>
      <c r="AA358" s="208">
        <v>196</v>
      </c>
      <c r="AB358" s="209">
        <v>0.959183673469388</v>
      </c>
      <c r="AC358" s="155">
        <v>0.95609756097561</v>
      </c>
      <c r="AD358" s="173">
        <v>0.00308611249377799</v>
      </c>
    </row>
    <row r="359" spans="1:30">
      <c r="A359" s="175" t="s">
        <v>260</v>
      </c>
      <c r="B359" s="214" t="s">
        <v>1803</v>
      </c>
      <c r="C359" s="214" t="s">
        <v>349</v>
      </c>
      <c r="D359" s="153">
        <v>0</v>
      </c>
      <c r="E359" s="153">
        <v>0</v>
      </c>
      <c r="F359" s="151">
        <v>0</v>
      </c>
      <c r="G359" s="151">
        <v>0</v>
      </c>
      <c r="H359" s="151">
        <v>0</v>
      </c>
      <c r="I359" s="151">
        <v>0</v>
      </c>
      <c r="J359" s="172">
        <v>0.9</v>
      </c>
      <c r="K359" s="154">
        <v>0</v>
      </c>
      <c r="L359" s="154">
        <v>0</v>
      </c>
      <c r="M359" s="154">
        <v>0</v>
      </c>
      <c r="N359" s="207">
        <v>0</v>
      </c>
      <c r="O359" s="153">
        <v>0</v>
      </c>
      <c r="P359" s="153">
        <v>0</v>
      </c>
      <c r="Q359" s="151">
        <v>0</v>
      </c>
      <c r="R359" s="151">
        <v>0</v>
      </c>
      <c r="S359" s="154">
        <v>0</v>
      </c>
      <c r="T359" s="154">
        <v>0</v>
      </c>
      <c r="U359" s="155">
        <v>0</v>
      </c>
      <c r="V359" s="155">
        <v>0</v>
      </c>
      <c r="W359" s="173">
        <v>0</v>
      </c>
      <c r="X359" s="158">
        <v>0</v>
      </c>
      <c r="Y359" s="208">
        <v>0</v>
      </c>
      <c r="Z359" s="208">
        <v>0</v>
      </c>
      <c r="AA359" s="208">
        <v>0</v>
      </c>
      <c r="AB359" s="209">
        <v>0</v>
      </c>
      <c r="AC359" s="155">
        <v>0</v>
      </c>
      <c r="AD359" s="173">
        <v>0</v>
      </c>
    </row>
    <row r="360" spans="1:30">
      <c r="A360" s="175" t="s">
        <v>350</v>
      </c>
      <c r="B360" s="214" t="s">
        <v>1804</v>
      </c>
      <c r="C360" s="214" t="s">
        <v>352</v>
      </c>
      <c r="D360" s="153">
        <v>92</v>
      </c>
      <c r="E360" s="153">
        <v>87</v>
      </c>
      <c r="F360" s="151">
        <v>96</v>
      </c>
      <c r="G360" s="151">
        <v>92</v>
      </c>
      <c r="H360" s="151">
        <v>77</v>
      </c>
      <c r="I360" s="151">
        <v>71</v>
      </c>
      <c r="J360" s="172">
        <v>0.9</v>
      </c>
      <c r="K360" s="154">
        <v>0.945652173913043</v>
      </c>
      <c r="L360" s="154">
        <v>0.958333333333333</v>
      </c>
      <c r="M360" s="154">
        <v>0.922077922077922</v>
      </c>
      <c r="N360" s="207">
        <v>2071</v>
      </c>
      <c r="O360" s="153">
        <v>1908</v>
      </c>
      <c r="P360" s="153">
        <v>86</v>
      </c>
      <c r="Q360" s="151">
        <v>92</v>
      </c>
      <c r="R360" s="151">
        <v>69</v>
      </c>
      <c r="S360" s="154">
        <v>0.921294060840174</v>
      </c>
      <c r="T360" s="154">
        <v>0.934782608695652</v>
      </c>
      <c r="U360" s="155">
        <v>0.958333333333333</v>
      </c>
      <c r="V360" s="155">
        <v>0.896103896103896</v>
      </c>
      <c r="W360" s="173">
        <v>-0.0235507246376812</v>
      </c>
      <c r="X360" s="158">
        <v>614</v>
      </c>
      <c r="Y360" s="208">
        <v>568</v>
      </c>
      <c r="Z360" s="208">
        <v>625</v>
      </c>
      <c r="AA360" s="208">
        <v>571</v>
      </c>
      <c r="AB360" s="209">
        <v>0.925081433224756</v>
      </c>
      <c r="AC360" s="155">
        <v>0.9136</v>
      </c>
      <c r="AD360" s="173">
        <v>0.0114814332247557</v>
      </c>
    </row>
    <row r="361" spans="1:30">
      <c r="A361" s="175" t="s">
        <v>350</v>
      </c>
      <c r="B361" s="214" t="s">
        <v>1804</v>
      </c>
      <c r="C361" s="214" t="s">
        <v>353</v>
      </c>
      <c r="D361" s="153">
        <v>0</v>
      </c>
      <c r="E361" s="153">
        <v>0</v>
      </c>
      <c r="F361" s="151">
        <v>0</v>
      </c>
      <c r="G361" s="151">
        <v>0</v>
      </c>
      <c r="H361" s="151">
        <v>0</v>
      </c>
      <c r="I361" s="151">
        <v>0</v>
      </c>
      <c r="J361" s="172">
        <v>0.9</v>
      </c>
      <c r="K361" s="154">
        <v>0</v>
      </c>
      <c r="L361" s="154">
        <v>0</v>
      </c>
      <c r="M361" s="154">
        <v>0</v>
      </c>
      <c r="N361" s="207">
        <v>0</v>
      </c>
      <c r="O361" s="153">
        <v>0</v>
      </c>
      <c r="P361" s="153">
        <v>0</v>
      </c>
      <c r="Q361" s="151">
        <v>0</v>
      </c>
      <c r="R361" s="151">
        <v>0</v>
      </c>
      <c r="S361" s="154">
        <v>0</v>
      </c>
      <c r="T361" s="154">
        <v>0</v>
      </c>
      <c r="U361" s="155">
        <v>0</v>
      </c>
      <c r="V361" s="155">
        <v>0</v>
      </c>
      <c r="W361" s="173">
        <v>0</v>
      </c>
      <c r="X361" s="158">
        <v>0</v>
      </c>
      <c r="Y361" s="208">
        <v>0</v>
      </c>
      <c r="Z361" s="208">
        <v>0</v>
      </c>
      <c r="AA361" s="208">
        <v>0</v>
      </c>
      <c r="AB361" s="209">
        <v>0</v>
      </c>
      <c r="AC361" s="155">
        <v>0</v>
      </c>
      <c r="AD361" s="173">
        <v>0</v>
      </c>
    </row>
    <row r="362" spans="1:30">
      <c r="A362" s="175" t="s">
        <v>350</v>
      </c>
      <c r="B362" s="214" t="s">
        <v>1804</v>
      </c>
      <c r="C362" s="214" t="s">
        <v>354</v>
      </c>
      <c r="D362" s="153">
        <v>119</v>
      </c>
      <c r="E362" s="153">
        <v>117</v>
      </c>
      <c r="F362" s="151">
        <v>101</v>
      </c>
      <c r="G362" s="151">
        <v>98</v>
      </c>
      <c r="H362" s="151">
        <v>90</v>
      </c>
      <c r="I362" s="151">
        <v>86</v>
      </c>
      <c r="J362" s="172">
        <v>0.9</v>
      </c>
      <c r="K362" s="154">
        <v>0.983193277310924</v>
      </c>
      <c r="L362" s="154">
        <v>0.97029702970297</v>
      </c>
      <c r="M362" s="154">
        <v>0.955555555555556</v>
      </c>
      <c r="N362" s="207">
        <v>2438</v>
      </c>
      <c r="O362" s="153">
        <v>2308</v>
      </c>
      <c r="P362" s="153">
        <v>115</v>
      </c>
      <c r="Q362" s="151">
        <v>98</v>
      </c>
      <c r="R362" s="151">
        <v>86</v>
      </c>
      <c r="S362" s="154">
        <v>0.946677604593929</v>
      </c>
      <c r="T362" s="154">
        <v>0.966386554621849</v>
      </c>
      <c r="U362" s="155">
        <v>0.97029702970297</v>
      </c>
      <c r="V362" s="155">
        <v>0.955555555555556</v>
      </c>
      <c r="W362" s="173">
        <v>-0.00391047508112152</v>
      </c>
      <c r="X362" s="158">
        <v>727</v>
      </c>
      <c r="Y362" s="208">
        <v>696</v>
      </c>
      <c r="Z362" s="208">
        <v>735</v>
      </c>
      <c r="AA362" s="208">
        <v>702</v>
      </c>
      <c r="AB362" s="209">
        <v>0.957359009628611</v>
      </c>
      <c r="AC362" s="155">
        <v>0.955102040816327</v>
      </c>
      <c r="AD362" s="173">
        <v>0.00225696881228421</v>
      </c>
    </row>
    <row r="363" spans="1:30">
      <c r="A363" s="175" t="s">
        <v>350</v>
      </c>
      <c r="B363" s="214" t="s">
        <v>1804</v>
      </c>
      <c r="C363" s="214" t="s">
        <v>355</v>
      </c>
      <c r="D363" s="153">
        <v>0</v>
      </c>
      <c r="E363" s="153">
        <v>0</v>
      </c>
      <c r="F363" s="151">
        <v>0</v>
      </c>
      <c r="G363" s="151">
        <v>0</v>
      </c>
      <c r="H363" s="151">
        <v>0</v>
      </c>
      <c r="I363" s="151">
        <v>0</v>
      </c>
      <c r="J363" s="172">
        <v>0.9</v>
      </c>
      <c r="K363" s="154">
        <v>0</v>
      </c>
      <c r="L363" s="154">
        <v>0</v>
      </c>
      <c r="M363" s="154">
        <v>0</v>
      </c>
      <c r="N363" s="207">
        <v>0</v>
      </c>
      <c r="O363" s="153">
        <v>0</v>
      </c>
      <c r="P363" s="153">
        <v>0</v>
      </c>
      <c r="Q363" s="151">
        <v>0</v>
      </c>
      <c r="R363" s="151">
        <v>0</v>
      </c>
      <c r="S363" s="154">
        <v>0</v>
      </c>
      <c r="T363" s="154">
        <v>0</v>
      </c>
      <c r="U363" s="155">
        <v>0</v>
      </c>
      <c r="V363" s="155">
        <v>0</v>
      </c>
      <c r="W363" s="173">
        <v>0</v>
      </c>
      <c r="X363" s="158">
        <v>0</v>
      </c>
      <c r="Y363" s="208">
        <v>0</v>
      </c>
      <c r="Z363" s="208">
        <v>0</v>
      </c>
      <c r="AA363" s="208">
        <v>0</v>
      </c>
      <c r="AB363" s="209">
        <v>0</v>
      </c>
      <c r="AC363" s="155">
        <v>0</v>
      </c>
      <c r="AD363" s="173">
        <v>0</v>
      </c>
    </row>
    <row r="364" spans="1:30">
      <c r="A364" s="175" t="s">
        <v>350</v>
      </c>
      <c r="B364" s="214" t="s">
        <v>1804</v>
      </c>
      <c r="C364" s="214" t="s">
        <v>356</v>
      </c>
      <c r="D364" s="153">
        <v>102</v>
      </c>
      <c r="E364" s="153">
        <v>101</v>
      </c>
      <c r="F364" s="151">
        <v>83</v>
      </c>
      <c r="G364" s="151">
        <v>80</v>
      </c>
      <c r="H364" s="151">
        <v>80</v>
      </c>
      <c r="I364" s="151">
        <v>77</v>
      </c>
      <c r="J364" s="172">
        <v>0.9</v>
      </c>
      <c r="K364" s="154">
        <v>0.990196078431373</v>
      </c>
      <c r="L364" s="154">
        <v>0.963855421686747</v>
      </c>
      <c r="M364" s="154">
        <v>0.9625</v>
      </c>
      <c r="N364" s="207">
        <v>2033</v>
      </c>
      <c r="O364" s="153">
        <v>1933</v>
      </c>
      <c r="P364" s="153">
        <v>100</v>
      </c>
      <c r="Q364" s="151">
        <v>78</v>
      </c>
      <c r="R364" s="151">
        <v>75</v>
      </c>
      <c r="S364" s="154">
        <v>0.950811608460403</v>
      </c>
      <c r="T364" s="154">
        <v>0.980392156862745</v>
      </c>
      <c r="U364" s="155">
        <v>0.939759036144578</v>
      </c>
      <c r="V364" s="155">
        <v>0.9375</v>
      </c>
      <c r="W364" s="173">
        <v>0.0406331207181667</v>
      </c>
      <c r="X364" s="158">
        <v>620</v>
      </c>
      <c r="Y364" s="208">
        <v>585</v>
      </c>
      <c r="Z364" s="208">
        <v>613</v>
      </c>
      <c r="AA364" s="208">
        <v>584</v>
      </c>
      <c r="AB364" s="209">
        <v>0.943548387096774</v>
      </c>
      <c r="AC364" s="155">
        <v>0.952691680261011</v>
      </c>
      <c r="AD364" s="173">
        <v>-0.00914329316423712</v>
      </c>
    </row>
    <row r="365" spans="1:30">
      <c r="A365" s="175" t="s">
        <v>350</v>
      </c>
      <c r="B365" s="214" t="s">
        <v>1804</v>
      </c>
      <c r="C365" s="214" t="s">
        <v>357</v>
      </c>
      <c r="D365" s="153">
        <v>46</v>
      </c>
      <c r="E365" s="153">
        <v>46</v>
      </c>
      <c r="F365" s="151">
        <v>42</v>
      </c>
      <c r="G365" s="151">
        <v>42</v>
      </c>
      <c r="H365" s="151">
        <v>40</v>
      </c>
      <c r="I365" s="151">
        <v>39</v>
      </c>
      <c r="J365" s="172">
        <v>0.9</v>
      </c>
      <c r="K365" s="154">
        <v>1</v>
      </c>
      <c r="L365" s="154">
        <v>1</v>
      </c>
      <c r="M365" s="154">
        <v>0.975</v>
      </c>
      <c r="N365" s="207">
        <v>944</v>
      </c>
      <c r="O365" s="153">
        <v>921</v>
      </c>
      <c r="P365" s="153">
        <v>45</v>
      </c>
      <c r="Q365" s="151">
        <v>41</v>
      </c>
      <c r="R365" s="151">
        <v>39</v>
      </c>
      <c r="S365" s="154">
        <v>0.975635593220339</v>
      </c>
      <c r="T365" s="154">
        <v>0.978260869565217</v>
      </c>
      <c r="U365" s="155">
        <v>0.976190476190476</v>
      </c>
      <c r="V365" s="155">
        <v>0.975</v>
      </c>
      <c r="W365" s="173">
        <v>0.00207039337474124</v>
      </c>
      <c r="X365" s="158">
        <v>288</v>
      </c>
      <c r="Y365" s="208">
        <v>282</v>
      </c>
      <c r="Z365" s="208">
        <v>280</v>
      </c>
      <c r="AA365" s="208">
        <v>275</v>
      </c>
      <c r="AB365" s="209">
        <v>0.979166666666667</v>
      </c>
      <c r="AC365" s="155">
        <v>0.982142857142857</v>
      </c>
      <c r="AD365" s="173">
        <v>-0.00297619047619047</v>
      </c>
    </row>
    <row r="366" spans="1:30">
      <c r="A366" s="175" t="s">
        <v>350</v>
      </c>
      <c r="B366" s="214" t="s">
        <v>1804</v>
      </c>
      <c r="C366" s="214" t="s">
        <v>358</v>
      </c>
      <c r="D366" s="153">
        <v>43</v>
      </c>
      <c r="E366" s="153">
        <v>42</v>
      </c>
      <c r="F366" s="151">
        <v>38</v>
      </c>
      <c r="G366" s="151">
        <v>38</v>
      </c>
      <c r="H366" s="151">
        <v>30</v>
      </c>
      <c r="I366" s="151">
        <v>30</v>
      </c>
      <c r="J366" s="172">
        <v>0.9</v>
      </c>
      <c r="K366" s="154">
        <v>0.976744186046512</v>
      </c>
      <c r="L366" s="154">
        <v>1</v>
      </c>
      <c r="M366" s="154">
        <v>1</v>
      </c>
      <c r="N366" s="207">
        <v>829</v>
      </c>
      <c r="O366" s="153">
        <v>799</v>
      </c>
      <c r="P366" s="153">
        <v>42</v>
      </c>
      <c r="Q366" s="151">
        <v>38</v>
      </c>
      <c r="R366" s="151">
        <v>30</v>
      </c>
      <c r="S366" s="154">
        <v>0.963811821471653</v>
      </c>
      <c r="T366" s="154">
        <v>0.976744186046512</v>
      </c>
      <c r="U366" s="155">
        <v>1</v>
      </c>
      <c r="V366" s="155">
        <v>1</v>
      </c>
      <c r="W366" s="173">
        <v>-0.0232558139534884</v>
      </c>
      <c r="X366" s="158">
        <v>253</v>
      </c>
      <c r="Y366" s="208">
        <v>248</v>
      </c>
      <c r="Z366" s="208">
        <v>243</v>
      </c>
      <c r="AA366" s="208">
        <v>231</v>
      </c>
      <c r="AB366" s="209">
        <v>0.980237154150198</v>
      </c>
      <c r="AC366" s="155">
        <v>0.950617283950617</v>
      </c>
      <c r="AD366" s="173">
        <v>0.0296198701995803</v>
      </c>
    </row>
    <row r="367" spans="1:30">
      <c r="A367" s="175" t="s">
        <v>350</v>
      </c>
      <c r="B367" s="214" t="s">
        <v>1804</v>
      </c>
      <c r="C367" s="214" t="s">
        <v>359</v>
      </c>
      <c r="D367" s="153">
        <v>60</v>
      </c>
      <c r="E367" s="153">
        <v>58</v>
      </c>
      <c r="F367" s="151">
        <v>55</v>
      </c>
      <c r="G367" s="151">
        <v>55</v>
      </c>
      <c r="H367" s="151">
        <v>49</v>
      </c>
      <c r="I367" s="151">
        <v>47</v>
      </c>
      <c r="J367" s="172">
        <v>0.9</v>
      </c>
      <c r="K367" s="154">
        <v>0.966666666666667</v>
      </c>
      <c r="L367" s="154">
        <v>1</v>
      </c>
      <c r="M367" s="154">
        <v>0.959183673469388</v>
      </c>
      <c r="N367" s="207">
        <v>1257</v>
      </c>
      <c r="O367" s="153">
        <v>1195</v>
      </c>
      <c r="P367" s="153">
        <v>57</v>
      </c>
      <c r="Q367" s="151">
        <v>53</v>
      </c>
      <c r="R367" s="151">
        <v>47</v>
      </c>
      <c r="S367" s="154">
        <v>0.950676213206046</v>
      </c>
      <c r="T367" s="154">
        <v>0.95</v>
      </c>
      <c r="U367" s="155">
        <v>0.963636363636364</v>
      </c>
      <c r="V367" s="155">
        <v>0.959183673469388</v>
      </c>
      <c r="W367" s="173">
        <v>-0.0136363636363637</v>
      </c>
      <c r="X367" s="158">
        <v>379</v>
      </c>
      <c r="Y367" s="208">
        <v>364</v>
      </c>
      <c r="Z367" s="208">
        <v>373</v>
      </c>
      <c r="AA367" s="208">
        <v>353</v>
      </c>
      <c r="AB367" s="209">
        <v>0.96042216358839</v>
      </c>
      <c r="AC367" s="155">
        <v>0.946380697050938</v>
      </c>
      <c r="AD367" s="173">
        <v>0.0140414665374522</v>
      </c>
    </row>
    <row r="368" spans="1:30">
      <c r="A368" s="175" t="s">
        <v>350</v>
      </c>
      <c r="B368" s="214" t="s">
        <v>1804</v>
      </c>
      <c r="C368" s="214" t="s">
        <v>360</v>
      </c>
      <c r="D368" s="153">
        <v>85</v>
      </c>
      <c r="E368" s="153">
        <v>83</v>
      </c>
      <c r="F368" s="151">
        <v>81</v>
      </c>
      <c r="G368" s="151">
        <v>79</v>
      </c>
      <c r="H368" s="151">
        <v>72</v>
      </c>
      <c r="I368" s="151">
        <v>71</v>
      </c>
      <c r="J368" s="172">
        <v>0.9</v>
      </c>
      <c r="K368" s="154">
        <v>0.976470588235294</v>
      </c>
      <c r="L368" s="154">
        <v>0.975308641975309</v>
      </c>
      <c r="M368" s="154">
        <v>0.986111111111111</v>
      </c>
      <c r="N368" s="207">
        <v>1837</v>
      </c>
      <c r="O368" s="153">
        <v>1768</v>
      </c>
      <c r="P368" s="153">
        <v>83</v>
      </c>
      <c r="Q368" s="151">
        <v>79</v>
      </c>
      <c r="R368" s="151">
        <v>70</v>
      </c>
      <c r="S368" s="154">
        <v>0.962438758845944</v>
      </c>
      <c r="T368" s="154">
        <v>0.976470588235294</v>
      </c>
      <c r="U368" s="155">
        <v>0.975308641975309</v>
      </c>
      <c r="V368" s="155">
        <v>0.972222222222222</v>
      </c>
      <c r="W368" s="173">
        <v>0.00116194625998545</v>
      </c>
      <c r="X368" s="158">
        <v>557</v>
      </c>
      <c r="Y368" s="208">
        <v>541</v>
      </c>
      <c r="Z368" s="208">
        <v>556</v>
      </c>
      <c r="AA368" s="208">
        <v>530</v>
      </c>
      <c r="AB368" s="209">
        <v>0.971274685816876</v>
      </c>
      <c r="AC368" s="155">
        <v>0.953237410071942</v>
      </c>
      <c r="AD368" s="173">
        <v>0.0180372757449337</v>
      </c>
    </row>
    <row r="369" spans="1:30">
      <c r="A369" s="175" t="s">
        <v>350</v>
      </c>
      <c r="B369" s="214" t="s">
        <v>1804</v>
      </c>
      <c r="C369" s="214" t="s">
        <v>361</v>
      </c>
      <c r="D369" s="153">
        <v>0</v>
      </c>
      <c r="E369" s="153">
        <v>0</v>
      </c>
      <c r="F369" s="151">
        <v>0</v>
      </c>
      <c r="G369" s="151">
        <v>0</v>
      </c>
      <c r="H369" s="151">
        <v>0</v>
      </c>
      <c r="I369" s="151">
        <v>0</v>
      </c>
      <c r="J369" s="172">
        <v>0.9</v>
      </c>
      <c r="K369" s="154">
        <v>0</v>
      </c>
      <c r="L369" s="154">
        <v>0</v>
      </c>
      <c r="M369" s="154">
        <v>0</v>
      </c>
      <c r="N369" s="207">
        <v>0</v>
      </c>
      <c r="O369" s="153">
        <v>0</v>
      </c>
      <c r="P369" s="153">
        <v>0</v>
      </c>
      <c r="Q369" s="151">
        <v>0</v>
      </c>
      <c r="R369" s="151">
        <v>0</v>
      </c>
      <c r="S369" s="154">
        <v>0</v>
      </c>
      <c r="T369" s="154">
        <v>0</v>
      </c>
      <c r="U369" s="155">
        <v>0</v>
      </c>
      <c r="V369" s="155">
        <v>0</v>
      </c>
      <c r="W369" s="173">
        <v>0</v>
      </c>
      <c r="X369" s="158">
        <v>0</v>
      </c>
      <c r="Y369" s="208">
        <v>0</v>
      </c>
      <c r="Z369" s="208">
        <v>0</v>
      </c>
      <c r="AA369" s="208">
        <v>0</v>
      </c>
      <c r="AB369" s="209">
        <v>0</v>
      </c>
      <c r="AC369" s="155">
        <v>0</v>
      </c>
      <c r="AD369" s="173">
        <v>0</v>
      </c>
    </row>
    <row r="370" spans="1:30">
      <c r="A370" s="175" t="s">
        <v>350</v>
      </c>
      <c r="B370" s="214" t="s">
        <v>1804</v>
      </c>
      <c r="C370" s="214" t="s">
        <v>362</v>
      </c>
      <c r="D370" s="153">
        <v>136</v>
      </c>
      <c r="E370" s="153">
        <v>129</v>
      </c>
      <c r="F370" s="151">
        <v>132</v>
      </c>
      <c r="G370" s="151">
        <v>124</v>
      </c>
      <c r="H370" s="151">
        <v>110</v>
      </c>
      <c r="I370" s="151">
        <v>104</v>
      </c>
      <c r="J370" s="172">
        <v>0.9</v>
      </c>
      <c r="K370" s="154">
        <v>0.948529411764706</v>
      </c>
      <c r="L370" s="154">
        <v>0.939393939393939</v>
      </c>
      <c r="M370" s="154">
        <v>0.945454545454545</v>
      </c>
      <c r="N370" s="207">
        <v>2905</v>
      </c>
      <c r="O370" s="153">
        <v>2621</v>
      </c>
      <c r="P370" s="153">
        <v>124</v>
      </c>
      <c r="Q370" s="151">
        <v>118</v>
      </c>
      <c r="R370" s="151">
        <v>100</v>
      </c>
      <c r="S370" s="154">
        <v>0.90223752151463</v>
      </c>
      <c r="T370" s="154">
        <v>0.911764705882353</v>
      </c>
      <c r="U370" s="155">
        <v>0.893939393939394</v>
      </c>
      <c r="V370" s="155">
        <v>0.909090909090909</v>
      </c>
      <c r="W370" s="173">
        <v>0.017825311942959</v>
      </c>
      <c r="X370" s="158">
        <v>875</v>
      </c>
      <c r="Y370" s="208">
        <v>799</v>
      </c>
      <c r="Z370" s="208">
        <v>879</v>
      </c>
      <c r="AA370" s="208">
        <v>780</v>
      </c>
      <c r="AB370" s="209">
        <v>0.913142857142857</v>
      </c>
      <c r="AC370" s="155">
        <v>0.887372013651877</v>
      </c>
      <c r="AD370" s="173">
        <v>0.02577084349098</v>
      </c>
    </row>
    <row r="371" spans="1:30">
      <c r="A371" s="175" t="s">
        <v>350</v>
      </c>
      <c r="B371" s="214" t="s">
        <v>1804</v>
      </c>
      <c r="C371" s="214" t="s">
        <v>363</v>
      </c>
      <c r="D371" s="153">
        <v>64</v>
      </c>
      <c r="E371" s="153">
        <v>64</v>
      </c>
      <c r="F371" s="151">
        <v>59</v>
      </c>
      <c r="G371" s="151">
        <v>59</v>
      </c>
      <c r="H371" s="151">
        <v>51</v>
      </c>
      <c r="I371" s="151">
        <v>50</v>
      </c>
      <c r="J371" s="172">
        <v>0.9</v>
      </c>
      <c r="K371" s="154">
        <v>1</v>
      </c>
      <c r="L371" s="154">
        <v>1</v>
      </c>
      <c r="M371" s="154">
        <v>0.980392156862745</v>
      </c>
      <c r="N371" s="207">
        <v>1326</v>
      </c>
      <c r="O371" s="153">
        <v>1275</v>
      </c>
      <c r="P371" s="153">
        <v>63</v>
      </c>
      <c r="Q371" s="151">
        <v>59</v>
      </c>
      <c r="R371" s="151">
        <v>50</v>
      </c>
      <c r="S371" s="154">
        <v>0.961538461538462</v>
      </c>
      <c r="T371" s="154">
        <v>0.984375</v>
      </c>
      <c r="U371" s="155">
        <v>1</v>
      </c>
      <c r="V371" s="155">
        <v>0.980392156862745</v>
      </c>
      <c r="W371" s="173">
        <v>-0.015625</v>
      </c>
      <c r="X371" s="158">
        <v>392</v>
      </c>
      <c r="Y371" s="208">
        <v>377</v>
      </c>
      <c r="Z371" s="208">
        <v>398</v>
      </c>
      <c r="AA371" s="208">
        <v>382</v>
      </c>
      <c r="AB371" s="209">
        <v>0.961734693877551</v>
      </c>
      <c r="AC371" s="155">
        <v>0.959798994974874</v>
      </c>
      <c r="AD371" s="173">
        <v>0.00193569890267664</v>
      </c>
    </row>
    <row r="372" spans="1:30">
      <c r="A372" s="175" t="s">
        <v>350</v>
      </c>
      <c r="B372" s="214" t="s">
        <v>1804</v>
      </c>
      <c r="C372" s="214" t="s">
        <v>364</v>
      </c>
      <c r="D372" s="153">
        <v>0</v>
      </c>
      <c r="E372" s="153">
        <v>0</v>
      </c>
      <c r="F372" s="151">
        <v>0</v>
      </c>
      <c r="G372" s="151">
        <v>0</v>
      </c>
      <c r="H372" s="151">
        <v>0</v>
      </c>
      <c r="I372" s="151">
        <v>0</v>
      </c>
      <c r="J372" s="172">
        <v>0.9</v>
      </c>
      <c r="K372" s="154">
        <v>0</v>
      </c>
      <c r="L372" s="154">
        <v>0</v>
      </c>
      <c r="M372" s="154">
        <v>0</v>
      </c>
      <c r="N372" s="207">
        <v>0</v>
      </c>
      <c r="O372" s="153">
        <v>0</v>
      </c>
      <c r="P372" s="153">
        <v>0</v>
      </c>
      <c r="Q372" s="151">
        <v>0</v>
      </c>
      <c r="R372" s="151">
        <v>0</v>
      </c>
      <c r="S372" s="154">
        <v>0</v>
      </c>
      <c r="T372" s="154">
        <v>0</v>
      </c>
      <c r="U372" s="155">
        <v>0</v>
      </c>
      <c r="V372" s="155">
        <v>0</v>
      </c>
      <c r="W372" s="173">
        <v>0</v>
      </c>
      <c r="X372" s="158">
        <v>0</v>
      </c>
      <c r="Y372" s="208">
        <v>0</v>
      </c>
      <c r="Z372" s="208">
        <v>0</v>
      </c>
      <c r="AA372" s="208">
        <v>0</v>
      </c>
      <c r="AB372" s="209">
        <v>0</v>
      </c>
      <c r="AC372" s="155">
        <v>0</v>
      </c>
      <c r="AD372" s="173">
        <v>0</v>
      </c>
    </row>
    <row r="373" spans="1:30">
      <c r="A373" s="175" t="s">
        <v>350</v>
      </c>
      <c r="B373" s="214" t="s">
        <v>1804</v>
      </c>
      <c r="C373" s="214" t="s">
        <v>365</v>
      </c>
      <c r="D373" s="153">
        <v>99</v>
      </c>
      <c r="E373" s="153">
        <v>97</v>
      </c>
      <c r="F373" s="151">
        <v>93</v>
      </c>
      <c r="G373" s="151">
        <v>91</v>
      </c>
      <c r="H373" s="151">
        <v>86</v>
      </c>
      <c r="I373" s="151">
        <v>83</v>
      </c>
      <c r="J373" s="172">
        <v>0.9</v>
      </c>
      <c r="K373" s="154">
        <v>0.97979797979798</v>
      </c>
      <c r="L373" s="154">
        <v>0.978494623655914</v>
      </c>
      <c r="M373" s="154">
        <v>0.965116279069767</v>
      </c>
      <c r="N373" s="207">
        <v>2049</v>
      </c>
      <c r="O373" s="153">
        <v>1989</v>
      </c>
      <c r="P373" s="153">
        <v>97</v>
      </c>
      <c r="Q373" s="151">
        <v>89</v>
      </c>
      <c r="R373" s="151">
        <v>83</v>
      </c>
      <c r="S373" s="154">
        <v>0.970717423133236</v>
      </c>
      <c r="T373" s="154">
        <v>0.97979797979798</v>
      </c>
      <c r="U373" s="155">
        <v>0.956989247311828</v>
      </c>
      <c r="V373" s="155">
        <v>0.965116279069767</v>
      </c>
      <c r="W373" s="173">
        <v>0.0228087324861518</v>
      </c>
      <c r="X373" s="158">
        <v>626</v>
      </c>
      <c r="Y373" s="208">
        <v>608</v>
      </c>
      <c r="Z373" s="208">
        <v>605</v>
      </c>
      <c r="AA373" s="208">
        <v>577</v>
      </c>
      <c r="AB373" s="209">
        <v>0.971246006389776</v>
      </c>
      <c r="AC373" s="155">
        <v>0.953719008264463</v>
      </c>
      <c r="AD373" s="173">
        <v>0.0175269981253136</v>
      </c>
    </row>
    <row r="374" spans="1:30">
      <c r="A374" s="175" t="s">
        <v>350</v>
      </c>
      <c r="B374" s="214" t="s">
        <v>1804</v>
      </c>
      <c r="C374" s="214" t="s">
        <v>366</v>
      </c>
      <c r="D374" s="153">
        <v>0</v>
      </c>
      <c r="E374" s="153">
        <v>0</v>
      </c>
      <c r="F374" s="151">
        <v>0</v>
      </c>
      <c r="G374" s="151">
        <v>0</v>
      </c>
      <c r="H374" s="151">
        <v>0</v>
      </c>
      <c r="I374" s="151">
        <v>0</v>
      </c>
      <c r="J374" s="172">
        <v>0.9</v>
      </c>
      <c r="K374" s="154">
        <v>0</v>
      </c>
      <c r="L374" s="154">
        <v>0</v>
      </c>
      <c r="M374" s="154">
        <v>0</v>
      </c>
      <c r="N374" s="207">
        <v>0</v>
      </c>
      <c r="O374" s="153">
        <v>0</v>
      </c>
      <c r="P374" s="153">
        <v>0</v>
      </c>
      <c r="Q374" s="151">
        <v>0</v>
      </c>
      <c r="R374" s="151">
        <v>0</v>
      </c>
      <c r="S374" s="154">
        <v>0</v>
      </c>
      <c r="T374" s="154">
        <v>0</v>
      </c>
      <c r="U374" s="155">
        <v>0</v>
      </c>
      <c r="V374" s="155">
        <v>0</v>
      </c>
      <c r="W374" s="173">
        <v>0</v>
      </c>
      <c r="X374" s="158">
        <v>0</v>
      </c>
      <c r="Y374" s="208">
        <v>0</v>
      </c>
      <c r="Z374" s="208">
        <v>0</v>
      </c>
      <c r="AA374" s="208">
        <v>0</v>
      </c>
      <c r="AB374" s="209">
        <v>0</v>
      </c>
      <c r="AC374" s="155">
        <v>0</v>
      </c>
      <c r="AD374" s="173">
        <v>0</v>
      </c>
    </row>
    <row r="375" spans="1:30">
      <c r="A375" s="175" t="s">
        <v>350</v>
      </c>
      <c r="B375" s="214" t="s">
        <v>1804</v>
      </c>
      <c r="C375" s="214" t="s">
        <v>367</v>
      </c>
      <c r="D375" s="153">
        <v>57</v>
      </c>
      <c r="E375" s="153">
        <v>54</v>
      </c>
      <c r="F375" s="151">
        <v>57</v>
      </c>
      <c r="G375" s="151">
        <v>54</v>
      </c>
      <c r="H375" s="151">
        <v>58</v>
      </c>
      <c r="I375" s="151">
        <v>57</v>
      </c>
      <c r="J375" s="172">
        <v>0.9</v>
      </c>
      <c r="K375" s="154">
        <v>0.947368421052632</v>
      </c>
      <c r="L375" s="154">
        <v>0.947368421052632</v>
      </c>
      <c r="M375" s="154">
        <v>0.982758620689655</v>
      </c>
      <c r="N375" s="207">
        <v>1313</v>
      </c>
      <c r="O375" s="153">
        <v>1235</v>
      </c>
      <c r="P375" s="153">
        <v>54</v>
      </c>
      <c r="Q375" s="151">
        <v>54</v>
      </c>
      <c r="R375" s="151">
        <v>56</v>
      </c>
      <c r="S375" s="154">
        <v>0.940594059405941</v>
      </c>
      <c r="T375" s="154">
        <v>0.947368421052632</v>
      </c>
      <c r="U375" s="155">
        <v>0.947368421052632</v>
      </c>
      <c r="V375" s="155">
        <v>0.96551724137931</v>
      </c>
      <c r="W375" s="173">
        <v>0</v>
      </c>
      <c r="X375" s="158">
        <v>401</v>
      </c>
      <c r="Y375" s="208">
        <v>377</v>
      </c>
      <c r="Z375" s="208">
        <v>403</v>
      </c>
      <c r="AA375" s="208">
        <v>384</v>
      </c>
      <c r="AB375" s="209">
        <v>0.940149625935162</v>
      </c>
      <c r="AC375" s="155">
        <v>0.952853598014888</v>
      </c>
      <c r="AD375" s="173">
        <v>-0.0127039720797263</v>
      </c>
    </row>
    <row r="376" spans="1:30">
      <c r="A376" s="175" t="s">
        <v>350</v>
      </c>
      <c r="B376" s="214" t="s">
        <v>1804</v>
      </c>
      <c r="C376" s="214" t="s">
        <v>368</v>
      </c>
      <c r="D376" s="153">
        <v>0</v>
      </c>
      <c r="E376" s="153">
        <v>0</v>
      </c>
      <c r="F376" s="151">
        <v>0</v>
      </c>
      <c r="G376" s="151">
        <v>0</v>
      </c>
      <c r="H376" s="151">
        <v>0</v>
      </c>
      <c r="I376" s="151">
        <v>0</v>
      </c>
      <c r="J376" s="172">
        <v>0.9</v>
      </c>
      <c r="K376" s="154">
        <v>0</v>
      </c>
      <c r="L376" s="154">
        <v>0</v>
      </c>
      <c r="M376" s="154">
        <v>0</v>
      </c>
      <c r="N376" s="207">
        <v>0</v>
      </c>
      <c r="O376" s="153">
        <v>0</v>
      </c>
      <c r="P376" s="153">
        <v>0</v>
      </c>
      <c r="Q376" s="151">
        <v>0</v>
      </c>
      <c r="R376" s="151">
        <v>0</v>
      </c>
      <c r="S376" s="154">
        <v>0</v>
      </c>
      <c r="T376" s="154">
        <v>0</v>
      </c>
      <c r="U376" s="155">
        <v>0</v>
      </c>
      <c r="V376" s="155">
        <v>0</v>
      </c>
      <c r="W376" s="173">
        <v>0</v>
      </c>
      <c r="X376" s="158">
        <v>0</v>
      </c>
      <c r="Y376" s="208">
        <v>0</v>
      </c>
      <c r="Z376" s="208">
        <v>0</v>
      </c>
      <c r="AA376" s="208">
        <v>0</v>
      </c>
      <c r="AB376" s="209">
        <v>0</v>
      </c>
      <c r="AC376" s="155">
        <v>0</v>
      </c>
      <c r="AD376" s="173">
        <v>0</v>
      </c>
    </row>
    <row r="377" spans="1:30">
      <c r="A377" s="175" t="s">
        <v>350</v>
      </c>
      <c r="B377" s="214" t="s">
        <v>1804</v>
      </c>
      <c r="C377" s="214" t="s">
        <v>369</v>
      </c>
      <c r="D377" s="153">
        <v>87</v>
      </c>
      <c r="E377" s="153">
        <v>82</v>
      </c>
      <c r="F377" s="151">
        <v>85</v>
      </c>
      <c r="G377" s="151">
        <v>78</v>
      </c>
      <c r="H377" s="151">
        <v>61</v>
      </c>
      <c r="I377" s="151">
        <v>56</v>
      </c>
      <c r="J377" s="172">
        <v>0.9</v>
      </c>
      <c r="K377" s="154">
        <v>0.942528735632184</v>
      </c>
      <c r="L377" s="154">
        <v>0.917647058823529</v>
      </c>
      <c r="M377" s="154">
        <v>0.918032786885246</v>
      </c>
      <c r="N377" s="207">
        <v>1812</v>
      </c>
      <c r="O377" s="153">
        <v>1686</v>
      </c>
      <c r="P377" s="153">
        <v>82</v>
      </c>
      <c r="Q377" s="151">
        <v>78</v>
      </c>
      <c r="R377" s="151">
        <v>56</v>
      </c>
      <c r="S377" s="154">
        <v>0.93046357615894</v>
      </c>
      <c r="T377" s="154">
        <v>0.942528735632184</v>
      </c>
      <c r="U377" s="155">
        <v>0.917647058823529</v>
      </c>
      <c r="V377" s="155">
        <v>0.918032786885246</v>
      </c>
      <c r="W377" s="173">
        <v>0.0248816768086545</v>
      </c>
      <c r="X377" s="158">
        <v>553</v>
      </c>
      <c r="Y377" s="208">
        <v>509</v>
      </c>
      <c r="Z377" s="208">
        <v>536</v>
      </c>
      <c r="AA377" s="208">
        <v>500</v>
      </c>
      <c r="AB377" s="209">
        <v>0.920433996383363</v>
      </c>
      <c r="AC377" s="155">
        <v>0.932835820895522</v>
      </c>
      <c r="AD377" s="173">
        <v>-0.012401824512159</v>
      </c>
    </row>
    <row r="378" spans="1:30">
      <c r="A378" s="175" t="s">
        <v>350</v>
      </c>
      <c r="B378" s="214" t="s">
        <v>1804</v>
      </c>
      <c r="C378" s="214" t="s">
        <v>370</v>
      </c>
      <c r="D378" s="153">
        <v>0</v>
      </c>
      <c r="E378" s="153">
        <v>0</v>
      </c>
      <c r="F378" s="151">
        <v>0</v>
      </c>
      <c r="G378" s="151">
        <v>0</v>
      </c>
      <c r="H378" s="151">
        <v>0</v>
      </c>
      <c r="I378" s="151">
        <v>0</v>
      </c>
      <c r="J378" s="172">
        <v>0.9</v>
      </c>
      <c r="K378" s="154">
        <v>0</v>
      </c>
      <c r="L378" s="154">
        <v>0</v>
      </c>
      <c r="M378" s="154">
        <v>0</v>
      </c>
      <c r="N378" s="207">
        <v>0</v>
      </c>
      <c r="O378" s="153">
        <v>0</v>
      </c>
      <c r="P378" s="153">
        <v>0</v>
      </c>
      <c r="Q378" s="151">
        <v>0</v>
      </c>
      <c r="R378" s="151">
        <v>0</v>
      </c>
      <c r="S378" s="154">
        <v>0</v>
      </c>
      <c r="T378" s="154">
        <v>0</v>
      </c>
      <c r="U378" s="155">
        <v>0</v>
      </c>
      <c r="V378" s="155">
        <v>0</v>
      </c>
      <c r="W378" s="173">
        <v>0</v>
      </c>
      <c r="X378" s="158">
        <v>0</v>
      </c>
      <c r="Y378" s="208">
        <v>0</v>
      </c>
      <c r="Z378" s="208">
        <v>0</v>
      </c>
      <c r="AA378" s="208">
        <v>0</v>
      </c>
      <c r="AB378" s="209">
        <v>0</v>
      </c>
      <c r="AC378" s="155">
        <v>0</v>
      </c>
      <c r="AD378" s="173">
        <v>0</v>
      </c>
    </row>
    <row r="379" spans="1:30">
      <c r="A379" s="175" t="s">
        <v>350</v>
      </c>
      <c r="B379" s="214" t="s">
        <v>1804</v>
      </c>
      <c r="C379" s="214" t="s">
        <v>371</v>
      </c>
      <c r="D379" s="153">
        <v>0</v>
      </c>
      <c r="E379" s="153">
        <v>0</v>
      </c>
      <c r="F379" s="151">
        <v>0</v>
      </c>
      <c r="G379" s="151">
        <v>0</v>
      </c>
      <c r="H379" s="151">
        <v>0</v>
      </c>
      <c r="I379" s="151">
        <v>0</v>
      </c>
      <c r="J379" s="172">
        <v>0.9</v>
      </c>
      <c r="K379" s="154">
        <v>0</v>
      </c>
      <c r="L379" s="154">
        <v>0</v>
      </c>
      <c r="M379" s="154">
        <v>0</v>
      </c>
      <c r="N379" s="207">
        <v>0</v>
      </c>
      <c r="O379" s="153">
        <v>0</v>
      </c>
      <c r="P379" s="153">
        <v>0</v>
      </c>
      <c r="Q379" s="151">
        <v>0</v>
      </c>
      <c r="R379" s="151">
        <v>0</v>
      </c>
      <c r="S379" s="154">
        <v>0</v>
      </c>
      <c r="T379" s="154">
        <v>0</v>
      </c>
      <c r="U379" s="155">
        <v>0</v>
      </c>
      <c r="V379" s="155">
        <v>0</v>
      </c>
      <c r="W379" s="173">
        <v>0</v>
      </c>
      <c r="X379" s="158">
        <v>0</v>
      </c>
      <c r="Y379" s="208">
        <v>0</v>
      </c>
      <c r="Z379" s="208">
        <v>0</v>
      </c>
      <c r="AA379" s="208">
        <v>0</v>
      </c>
      <c r="AB379" s="209">
        <v>0</v>
      </c>
      <c r="AC379" s="155">
        <v>0</v>
      </c>
      <c r="AD379" s="173">
        <v>0</v>
      </c>
    </row>
    <row r="380" spans="1:30">
      <c r="A380" s="175" t="s">
        <v>350</v>
      </c>
      <c r="B380" s="214" t="s">
        <v>1804</v>
      </c>
      <c r="C380" s="214" t="s">
        <v>372</v>
      </c>
      <c r="D380" s="153">
        <v>0</v>
      </c>
      <c r="E380" s="153">
        <v>0</v>
      </c>
      <c r="F380" s="151">
        <v>0</v>
      </c>
      <c r="G380" s="151">
        <v>0</v>
      </c>
      <c r="H380" s="151">
        <v>0</v>
      </c>
      <c r="I380" s="151">
        <v>0</v>
      </c>
      <c r="J380" s="172">
        <v>0.9</v>
      </c>
      <c r="K380" s="154">
        <v>0</v>
      </c>
      <c r="L380" s="154">
        <v>0</v>
      </c>
      <c r="M380" s="154">
        <v>0</v>
      </c>
      <c r="N380" s="207">
        <v>0</v>
      </c>
      <c r="O380" s="153">
        <v>0</v>
      </c>
      <c r="P380" s="153">
        <v>0</v>
      </c>
      <c r="Q380" s="151">
        <v>0</v>
      </c>
      <c r="R380" s="151">
        <v>0</v>
      </c>
      <c r="S380" s="154">
        <v>0</v>
      </c>
      <c r="T380" s="154">
        <v>0</v>
      </c>
      <c r="U380" s="155">
        <v>0</v>
      </c>
      <c r="V380" s="155">
        <v>0</v>
      </c>
      <c r="W380" s="173">
        <v>0</v>
      </c>
      <c r="X380" s="158">
        <v>0</v>
      </c>
      <c r="Y380" s="208">
        <v>0</v>
      </c>
      <c r="Z380" s="208">
        <v>0</v>
      </c>
      <c r="AA380" s="208">
        <v>0</v>
      </c>
      <c r="AB380" s="209">
        <v>0</v>
      </c>
      <c r="AC380" s="155">
        <v>0</v>
      </c>
      <c r="AD380" s="173">
        <v>0</v>
      </c>
    </row>
    <row r="381" spans="1:30">
      <c r="A381" s="175" t="s">
        <v>350</v>
      </c>
      <c r="B381" s="214" t="s">
        <v>1804</v>
      </c>
      <c r="C381" s="214" t="s">
        <v>373</v>
      </c>
      <c r="D381" s="153">
        <v>0</v>
      </c>
      <c r="E381" s="153">
        <v>0</v>
      </c>
      <c r="F381" s="151">
        <v>0</v>
      </c>
      <c r="G381" s="151">
        <v>0</v>
      </c>
      <c r="H381" s="151">
        <v>0</v>
      </c>
      <c r="I381" s="151">
        <v>0</v>
      </c>
      <c r="J381" s="172">
        <v>0.9</v>
      </c>
      <c r="K381" s="154">
        <v>0</v>
      </c>
      <c r="L381" s="154">
        <v>0</v>
      </c>
      <c r="M381" s="154">
        <v>0</v>
      </c>
      <c r="N381" s="207">
        <v>0</v>
      </c>
      <c r="O381" s="153">
        <v>0</v>
      </c>
      <c r="P381" s="153">
        <v>0</v>
      </c>
      <c r="Q381" s="151">
        <v>0</v>
      </c>
      <c r="R381" s="151">
        <v>0</v>
      </c>
      <c r="S381" s="154">
        <v>0</v>
      </c>
      <c r="T381" s="154">
        <v>0</v>
      </c>
      <c r="U381" s="155">
        <v>0</v>
      </c>
      <c r="V381" s="155">
        <v>0</v>
      </c>
      <c r="W381" s="173">
        <v>0</v>
      </c>
      <c r="X381" s="158">
        <v>0</v>
      </c>
      <c r="Y381" s="208">
        <v>0</v>
      </c>
      <c r="Z381" s="208">
        <v>0</v>
      </c>
      <c r="AA381" s="208">
        <v>0</v>
      </c>
      <c r="AB381" s="209">
        <v>0</v>
      </c>
      <c r="AC381" s="155">
        <v>0</v>
      </c>
      <c r="AD381" s="173">
        <v>0</v>
      </c>
    </row>
    <row r="382" spans="1:30">
      <c r="A382" s="175" t="s">
        <v>350</v>
      </c>
      <c r="B382" s="214" t="s">
        <v>1804</v>
      </c>
      <c r="C382" s="214" t="s">
        <v>374</v>
      </c>
      <c r="D382" s="153">
        <v>0</v>
      </c>
      <c r="E382" s="153">
        <v>0</v>
      </c>
      <c r="F382" s="151">
        <v>0</v>
      </c>
      <c r="G382" s="151">
        <v>0</v>
      </c>
      <c r="H382" s="151">
        <v>0</v>
      </c>
      <c r="I382" s="151">
        <v>0</v>
      </c>
      <c r="J382" s="172">
        <v>0.9</v>
      </c>
      <c r="K382" s="154">
        <v>0</v>
      </c>
      <c r="L382" s="154">
        <v>0</v>
      </c>
      <c r="M382" s="154">
        <v>0</v>
      </c>
      <c r="N382" s="207">
        <v>0</v>
      </c>
      <c r="O382" s="153">
        <v>0</v>
      </c>
      <c r="P382" s="153">
        <v>0</v>
      </c>
      <c r="Q382" s="151">
        <v>0</v>
      </c>
      <c r="R382" s="151">
        <v>0</v>
      </c>
      <c r="S382" s="154">
        <v>0</v>
      </c>
      <c r="T382" s="154">
        <v>0</v>
      </c>
      <c r="U382" s="155">
        <v>0</v>
      </c>
      <c r="V382" s="155">
        <v>0</v>
      </c>
      <c r="W382" s="173">
        <v>0</v>
      </c>
      <c r="X382" s="158">
        <v>0</v>
      </c>
      <c r="Y382" s="208">
        <v>0</v>
      </c>
      <c r="Z382" s="208">
        <v>0</v>
      </c>
      <c r="AA382" s="208">
        <v>0</v>
      </c>
      <c r="AB382" s="209">
        <v>0</v>
      </c>
      <c r="AC382" s="155">
        <v>0</v>
      </c>
      <c r="AD382" s="173">
        <v>0</v>
      </c>
    </row>
    <row r="383" spans="1:30">
      <c r="A383" s="175" t="s">
        <v>375</v>
      </c>
      <c r="B383" s="214" t="s">
        <v>1805</v>
      </c>
      <c r="C383" s="214" t="s">
        <v>377</v>
      </c>
      <c r="D383" s="153">
        <v>44</v>
      </c>
      <c r="E383" s="153">
        <v>44</v>
      </c>
      <c r="F383" s="151">
        <v>37</v>
      </c>
      <c r="G383" s="151">
        <v>33</v>
      </c>
      <c r="H383" s="151">
        <v>44</v>
      </c>
      <c r="I383" s="151">
        <v>40</v>
      </c>
      <c r="J383" s="172">
        <v>0.9</v>
      </c>
      <c r="K383" s="154">
        <v>1</v>
      </c>
      <c r="L383" s="154">
        <v>0.891891891891892</v>
      </c>
      <c r="M383" s="154">
        <v>0.909090909090909</v>
      </c>
      <c r="N383" s="207">
        <v>965</v>
      </c>
      <c r="O383" s="153">
        <v>899</v>
      </c>
      <c r="P383" s="153">
        <v>42</v>
      </c>
      <c r="Q383" s="151">
        <v>33</v>
      </c>
      <c r="R383" s="151">
        <v>38</v>
      </c>
      <c r="S383" s="154">
        <v>0.93160621761658</v>
      </c>
      <c r="T383" s="154">
        <v>0.954545454545455</v>
      </c>
      <c r="U383" s="155">
        <v>0.891891891891892</v>
      </c>
      <c r="V383" s="155">
        <v>0.863636363636364</v>
      </c>
      <c r="W383" s="173">
        <v>0.0626535626535627</v>
      </c>
      <c r="X383" s="158">
        <v>290</v>
      </c>
      <c r="Y383" s="208">
        <v>268</v>
      </c>
      <c r="Z383" s="208">
        <v>302</v>
      </c>
      <c r="AA383" s="208">
        <v>276</v>
      </c>
      <c r="AB383" s="209">
        <v>0.924137931034483</v>
      </c>
      <c r="AC383" s="155">
        <v>0.913907284768212</v>
      </c>
      <c r="AD383" s="173">
        <v>0.0102306462662708</v>
      </c>
    </row>
    <row r="384" spans="1:30">
      <c r="A384" s="175" t="s">
        <v>375</v>
      </c>
      <c r="B384" s="214" t="s">
        <v>1805</v>
      </c>
      <c r="C384" s="214" t="s">
        <v>378</v>
      </c>
      <c r="D384" s="153">
        <v>30</v>
      </c>
      <c r="E384" s="153">
        <v>29</v>
      </c>
      <c r="F384" s="151">
        <v>24</v>
      </c>
      <c r="G384" s="151">
        <v>23</v>
      </c>
      <c r="H384" s="151">
        <v>26</v>
      </c>
      <c r="I384" s="151">
        <v>24</v>
      </c>
      <c r="J384" s="172">
        <v>0.9</v>
      </c>
      <c r="K384" s="154">
        <v>0.966666666666667</v>
      </c>
      <c r="L384" s="154">
        <v>0.958333333333333</v>
      </c>
      <c r="M384" s="154">
        <v>0.923076923076923</v>
      </c>
      <c r="N384" s="207">
        <v>583</v>
      </c>
      <c r="O384" s="153">
        <v>573</v>
      </c>
      <c r="P384" s="153">
        <v>29</v>
      </c>
      <c r="Q384" s="151">
        <v>23</v>
      </c>
      <c r="R384" s="151">
        <v>24</v>
      </c>
      <c r="S384" s="154">
        <v>0.982847341337907</v>
      </c>
      <c r="T384" s="154">
        <v>0.966666666666667</v>
      </c>
      <c r="U384" s="155">
        <v>0.958333333333333</v>
      </c>
      <c r="V384" s="155">
        <v>0.923076923076923</v>
      </c>
      <c r="W384" s="173">
        <v>0.0083333333333333</v>
      </c>
      <c r="X384" s="158">
        <v>182</v>
      </c>
      <c r="Y384" s="208">
        <v>176</v>
      </c>
      <c r="Z384" s="208">
        <v>180</v>
      </c>
      <c r="AA384" s="208">
        <v>178</v>
      </c>
      <c r="AB384" s="209">
        <v>0.967032967032967</v>
      </c>
      <c r="AC384" s="155">
        <v>0.988888888888889</v>
      </c>
      <c r="AD384" s="173">
        <v>-0.0218559218559219</v>
      </c>
    </row>
    <row r="385" spans="1:30">
      <c r="A385" s="175" t="s">
        <v>375</v>
      </c>
      <c r="B385" s="214" t="s">
        <v>1805</v>
      </c>
      <c r="C385" s="214" t="s">
        <v>379</v>
      </c>
      <c r="D385" s="153">
        <v>51</v>
      </c>
      <c r="E385" s="153">
        <v>50</v>
      </c>
      <c r="F385" s="151">
        <v>38</v>
      </c>
      <c r="G385" s="151">
        <v>38</v>
      </c>
      <c r="H385" s="151">
        <v>46</v>
      </c>
      <c r="I385" s="151">
        <v>44</v>
      </c>
      <c r="J385" s="172">
        <v>0.9</v>
      </c>
      <c r="K385" s="154">
        <v>0.980392156862745</v>
      </c>
      <c r="L385" s="154">
        <v>1</v>
      </c>
      <c r="M385" s="154">
        <v>0.956521739130435</v>
      </c>
      <c r="N385" s="207">
        <v>1042</v>
      </c>
      <c r="O385" s="153">
        <v>990</v>
      </c>
      <c r="P385" s="153">
        <v>49</v>
      </c>
      <c r="Q385" s="151">
        <v>38</v>
      </c>
      <c r="R385" s="151">
        <v>44</v>
      </c>
      <c r="S385" s="154">
        <v>0.950095969289827</v>
      </c>
      <c r="T385" s="154">
        <v>0.96078431372549</v>
      </c>
      <c r="U385" s="155">
        <v>1</v>
      </c>
      <c r="V385" s="155">
        <v>0.956521739130435</v>
      </c>
      <c r="W385" s="173">
        <v>-0.0392156862745098</v>
      </c>
      <c r="X385" s="158">
        <v>322</v>
      </c>
      <c r="Y385" s="208">
        <v>307</v>
      </c>
      <c r="Z385" s="208">
        <v>309</v>
      </c>
      <c r="AA385" s="208">
        <v>289</v>
      </c>
      <c r="AB385" s="209">
        <v>0.953416149068323</v>
      </c>
      <c r="AC385" s="155">
        <v>0.935275080906149</v>
      </c>
      <c r="AD385" s="173">
        <v>0.0181410681621741</v>
      </c>
    </row>
    <row r="386" spans="1:30">
      <c r="A386" s="175" t="s">
        <v>375</v>
      </c>
      <c r="B386" s="214" t="s">
        <v>1805</v>
      </c>
      <c r="C386" s="214" t="s">
        <v>380</v>
      </c>
      <c r="D386" s="153">
        <v>52</v>
      </c>
      <c r="E386" s="153">
        <v>51</v>
      </c>
      <c r="F386" s="151">
        <v>40</v>
      </c>
      <c r="G386" s="151">
        <v>39</v>
      </c>
      <c r="H386" s="151">
        <v>48</v>
      </c>
      <c r="I386" s="151">
        <v>47</v>
      </c>
      <c r="J386" s="172">
        <v>0.9</v>
      </c>
      <c r="K386" s="154">
        <v>0.980769230769231</v>
      </c>
      <c r="L386" s="154">
        <v>0.975</v>
      </c>
      <c r="M386" s="154">
        <v>0.979166666666667</v>
      </c>
      <c r="N386" s="207">
        <v>1091</v>
      </c>
      <c r="O386" s="153">
        <v>1031</v>
      </c>
      <c r="P386" s="153">
        <v>51</v>
      </c>
      <c r="Q386" s="151">
        <v>38</v>
      </c>
      <c r="R386" s="151">
        <v>47</v>
      </c>
      <c r="S386" s="154">
        <v>0.945004582951421</v>
      </c>
      <c r="T386" s="154">
        <v>0.980769230769231</v>
      </c>
      <c r="U386" s="155">
        <v>0.95</v>
      </c>
      <c r="V386" s="155">
        <v>0.979166666666667</v>
      </c>
      <c r="W386" s="173">
        <v>0.0307692307692308</v>
      </c>
      <c r="X386" s="158">
        <v>329</v>
      </c>
      <c r="Y386" s="208">
        <v>315</v>
      </c>
      <c r="Z386" s="208">
        <v>342</v>
      </c>
      <c r="AA386" s="208">
        <v>321</v>
      </c>
      <c r="AB386" s="209">
        <v>0.957446808510638</v>
      </c>
      <c r="AC386" s="155">
        <v>0.93859649122807</v>
      </c>
      <c r="AD386" s="173">
        <v>0.0188503172825681</v>
      </c>
    </row>
    <row r="387" spans="1:30">
      <c r="A387" s="175" t="s">
        <v>375</v>
      </c>
      <c r="B387" s="214" t="s">
        <v>1805</v>
      </c>
      <c r="C387" s="214" t="s">
        <v>381</v>
      </c>
      <c r="D387" s="153">
        <v>32</v>
      </c>
      <c r="E387" s="153">
        <v>32</v>
      </c>
      <c r="F387" s="151">
        <v>27</v>
      </c>
      <c r="G387" s="151">
        <v>27</v>
      </c>
      <c r="H387" s="151">
        <v>28</v>
      </c>
      <c r="I387" s="151">
        <v>28</v>
      </c>
      <c r="J387" s="172">
        <v>0.9</v>
      </c>
      <c r="K387" s="154">
        <v>1</v>
      </c>
      <c r="L387" s="154">
        <v>1</v>
      </c>
      <c r="M387" s="154">
        <v>1</v>
      </c>
      <c r="N387" s="207">
        <v>665</v>
      </c>
      <c r="O387" s="153">
        <v>648</v>
      </c>
      <c r="P387" s="153">
        <v>32</v>
      </c>
      <c r="Q387" s="151">
        <v>27</v>
      </c>
      <c r="R387" s="151">
        <v>28</v>
      </c>
      <c r="S387" s="154">
        <v>0.974436090225564</v>
      </c>
      <c r="T387" s="154">
        <v>1</v>
      </c>
      <c r="U387" s="155">
        <v>1</v>
      </c>
      <c r="V387" s="155">
        <v>1</v>
      </c>
      <c r="W387" s="173">
        <v>0</v>
      </c>
      <c r="X387" s="158">
        <v>204</v>
      </c>
      <c r="Y387" s="208">
        <v>201</v>
      </c>
      <c r="Z387" s="208">
        <v>204</v>
      </c>
      <c r="AA387" s="208">
        <v>197</v>
      </c>
      <c r="AB387" s="209">
        <v>0.985294117647059</v>
      </c>
      <c r="AC387" s="155">
        <v>0.965686274509804</v>
      </c>
      <c r="AD387" s="173">
        <v>0.0196078431372549</v>
      </c>
    </row>
    <row r="388" spans="1:30">
      <c r="A388" s="175" t="s">
        <v>375</v>
      </c>
      <c r="B388" s="214" t="s">
        <v>1805</v>
      </c>
      <c r="C388" s="214" t="s">
        <v>382</v>
      </c>
      <c r="D388" s="153">
        <v>51</v>
      </c>
      <c r="E388" s="153">
        <v>51</v>
      </c>
      <c r="F388" s="151">
        <v>44</v>
      </c>
      <c r="G388" s="151">
        <v>44</v>
      </c>
      <c r="H388" s="151">
        <v>50</v>
      </c>
      <c r="I388" s="151">
        <v>50</v>
      </c>
      <c r="J388" s="172">
        <v>0.9</v>
      </c>
      <c r="K388" s="154">
        <v>1</v>
      </c>
      <c r="L388" s="154">
        <v>1</v>
      </c>
      <c r="M388" s="154">
        <v>1</v>
      </c>
      <c r="N388" s="207">
        <v>1144</v>
      </c>
      <c r="O388" s="153">
        <v>1099</v>
      </c>
      <c r="P388" s="153">
        <v>49</v>
      </c>
      <c r="Q388" s="151">
        <v>42</v>
      </c>
      <c r="R388" s="151">
        <v>48</v>
      </c>
      <c r="S388" s="154">
        <v>0.960664335664336</v>
      </c>
      <c r="T388" s="154">
        <v>0.96078431372549</v>
      </c>
      <c r="U388" s="155">
        <v>0.954545454545455</v>
      </c>
      <c r="V388" s="155">
        <v>0.96</v>
      </c>
      <c r="W388" s="173">
        <v>0.00623885918003564</v>
      </c>
      <c r="X388" s="158">
        <v>350</v>
      </c>
      <c r="Y388" s="208">
        <v>334</v>
      </c>
      <c r="Z388" s="208">
        <v>346</v>
      </c>
      <c r="AA388" s="208">
        <v>334</v>
      </c>
      <c r="AB388" s="209">
        <v>0.954285714285714</v>
      </c>
      <c r="AC388" s="155">
        <v>0.965317919075145</v>
      </c>
      <c r="AD388" s="173">
        <v>-0.0110322047894302</v>
      </c>
    </row>
    <row r="389" spans="1:30">
      <c r="A389" s="175" t="s">
        <v>375</v>
      </c>
      <c r="B389" s="214" t="s">
        <v>1805</v>
      </c>
      <c r="C389" s="214" t="s">
        <v>383</v>
      </c>
      <c r="D389" s="153">
        <v>36</v>
      </c>
      <c r="E389" s="153">
        <v>36</v>
      </c>
      <c r="F389" s="151">
        <v>25</v>
      </c>
      <c r="G389" s="151">
        <v>24</v>
      </c>
      <c r="H389" s="151">
        <v>25</v>
      </c>
      <c r="I389" s="151">
        <v>25</v>
      </c>
      <c r="J389" s="172">
        <v>0.9</v>
      </c>
      <c r="K389" s="154">
        <v>1</v>
      </c>
      <c r="L389" s="154">
        <v>0.96</v>
      </c>
      <c r="M389" s="154">
        <v>1</v>
      </c>
      <c r="N389" s="207">
        <v>714</v>
      </c>
      <c r="O389" s="153">
        <v>693</v>
      </c>
      <c r="P389" s="153">
        <v>35</v>
      </c>
      <c r="Q389" s="151">
        <v>24</v>
      </c>
      <c r="R389" s="151">
        <v>25</v>
      </c>
      <c r="S389" s="154">
        <v>0.970588235294118</v>
      </c>
      <c r="T389" s="154">
        <v>0.972222222222222</v>
      </c>
      <c r="U389" s="155">
        <v>0.96</v>
      </c>
      <c r="V389" s="155">
        <v>1</v>
      </c>
      <c r="W389" s="173">
        <v>0.0122222222222222</v>
      </c>
      <c r="X389" s="158">
        <v>215</v>
      </c>
      <c r="Y389" s="208">
        <v>208</v>
      </c>
      <c r="Z389" s="208">
        <v>220</v>
      </c>
      <c r="AA389" s="208">
        <v>211</v>
      </c>
      <c r="AB389" s="209">
        <v>0.967441860465116</v>
      </c>
      <c r="AC389" s="155">
        <v>0.959090909090909</v>
      </c>
      <c r="AD389" s="173">
        <v>0.00835095137420716</v>
      </c>
    </row>
    <row r="390" spans="1:30">
      <c r="A390" s="175" t="s">
        <v>375</v>
      </c>
      <c r="B390" s="214" t="s">
        <v>1805</v>
      </c>
      <c r="C390" s="214" t="s">
        <v>384</v>
      </c>
      <c r="D390" s="153">
        <v>20</v>
      </c>
      <c r="E390" s="153">
        <v>20</v>
      </c>
      <c r="F390" s="151">
        <v>18</v>
      </c>
      <c r="G390" s="151">
        <v>17</v>
      </c>
      <c r="H390" s="151">
        <v>18</v>
      </c>
      <c r="I390" s="151">
        <v>18</v>
      </c>
      <c r="J390" s="172">
        <v>0.9</v>
      </c>
      <c r="K390" s="154">
        <v>1</v>
      </c>
      <c r="L390" s="154">
        <v>0.944444444444444</v>
      </c>
      <c r="M390" s="154">
        <v>1</v>
      </c>
      <c r="N390" s="207">
        <v>436</v>
      </c>
      <c r="O390" s="153">
        <v>427</v>
      </c>
      <c r="P390" s="153">
        <v>20</v>
      </c>
      <c r="Q390" s="151">
        <v>17</v>
      </c>
      <c r="R390" s="151">
        <v>18</v>
      </c>
      <c r="S390" s="154">
        <v>0.979357798165138</v>
      </c>
      <c r="T390" s="154">
        <v>1</v>
      </c>
      <c r="U390" s="155">
        <v>0.944444444444444</v>
      </c>
      <c r="V390" s="155">
        <v>1</v>
      </c>
      <c r="W390" s="173">
        <v>0.0555555555555556</v>
      </c>
      <c r="X390" s="158">
        <v>133</v>
      </c>
      <c r="Y390" s="208">
        <v>130</v>
      </c>
      <c r="Z390" s="208">
        <v>130</v>
      </c>
      <c r="AA390" s="208">
        <v>127</v>
      </c>
      <c r="AB390" s="209">
        <v>0.977443609022556</v>
      </c>
      <c r="AC390" s="155">
        <v>0.976923076923077</v>
      </c>
      <c r="AD390" s="173">
        <v>0.000520532099479443</v>
      </c>
    </row>
    <row r="391" spans="1:30">
      <c r="A391" s="175" t="s">
        <v>375</v>
      </c>
      <c r="B391" s="214" t="s">
        <v>1805</v>
      </c>
      <c r="C391" s="214" t="s">
        <v>385</v>
      </c>
      <c r="D391" s="153">
        <v>28</v>
      </c>
      <c r="E391" s="153">
        <v>28</v>
      </c>
      <c r="F391" s="151">
        <v>25</v>
      </c>
      <c r="G391" s="151">
        <v>25</v>
      </c>
      <c r="H391" s="151">
        <v>27</v>
      </c>
      <c r="I391" s="151">
        <v>26</v>
      </c>
      <c r="J391" s="172">
        <v>0.9</v>
      </c>
      <c r="K391" s="154">
        <v>1</v>
      </c>
      <c r="L391" s="154">
        <v>1</v>
      </c>
      <c r="M391" s="154">
        <v>0.962962962962963</v>
      </c>
      <c r="N391" s="207">
        <v>619</v>
      </c>
      <c r="O391" s="153">
        <v>596</v>
      </c>
      <c r="P391" s="153">
        <v>27</v>
      </c>
      <c r="Q391" s="151">
        <v>24</v>
      </c>
      <c r="R391" s="151">
        <v>25</v>
      </c>
      <c r="S391" s="154">
        <v>0.962843295638126</v>
      </c>
      <c r="T391" s="154">
        <v>0.964285714285714</v>
      </c>
      <c r="U391" s="155">
        <v>0.96</v>
      </c>
      <c r="V391" s="155">
        <v>0.925925925925926</v>
      </c>
      <c r="W391" s="173">
        <v>0.00428571428571434</v>
      </c>
      <c r="X391" s="158">
        <v>189</v>
      </c>
      <c r="Y391" s="208">
        <v>181</v>
      </c>
      <c r="Z391" s="208">
        <v>186</v>
      </c>
      <c r="AA391" s="208">
        <v>179</v>
      </c>
      <c r="AB391" s="209">
        <v>0.957671957671958</v>
      </c>
      <c r="AC391" s="155">
        <v>0.962365591397849</v>
      </c>
      <c r="AD391" s="173">
        <v>-0.00469363372589182</v>
      </c>
    </row>
    <row r="392" spans="1:30">
      <c r="A392" s="175" t="s">
        <v>375</v>
      </c>
      <c r="B392" s="214" t="s">
        <v>1805</v>
      </c>
      <c r="C392" s="214" t="s">
        <v>386</v>
      </c>
      <c r="D392" s="153">
        <v>50</v>
      </c>
      <c r="E392" s="153">
        <v>50</v>
      </c>
      <c r="F392" s="151">
        <v>43</v>
      </c>
      <c r="G392" s="151">
        <v>43</v>
      </c>
      <c r="H392" s="151">
        <v>44</v>
      </c>
      <c r="I392" s="151">
        <v>44</v>
      </c>
      <c r="J392" s="172">
        <v>0.9</v>
      </c>
      <c r="K392" s="154">
        <v>1</v>
      </c>
      <c r="L392" s="154">
        <v>1</v>
      </c>
      <c r="M392" s="154">
        <v>1</v>
      </c>
      <c r="N392" s="207">
        <v>1037</v>
      </c>
      <c r="O392" s="153">
        <v>1019</v>
      </c>
      <c r="P392" s="153">
        <v>49</v>
      </c>
      <c r="Q392" s="151">
        <v>43</v>
      </c>
      <c r="R392" s="151">
        <v>44</v>
      </c>
      <c r="S392" s="154">
        <v>0.982642237222758</v>
      </c>
      <c r="T392" s="154">
        <v>0.98</v>
      </c>
      <c r="U392" s="155">
        <v>1</v>
      </c>
      <c r="V392" s="155">
        <v>1</v>
      </c>
      <c r="W392" s="173">
        <v>-0.02</v>
      </c>
      <c r="X392" s="158">
        <v>314</v>
      </c>
      <c r="Y392" s="208">
        <v>312</v>
      </c>
      <c r="Z392" s="208">
        <v>314</v>
      </c>
      <c r="AA392" s="208">
        <v>302</v>
      </c>
      <c r="AB392" s="209">
        <v>0.993630573248408</v>
      </c>
      <c r="AC392" s="155">
        <v>0.961783439490446</v>
      </c>
      <c r="AD392" s="173">
        <v>0.0318471337579618</v>
      </c>
    </row>
    <row r="393" spans="1:30">
      <c r="A393" s="175" t="s">
        <v>375</v>
      </c>
      <c r="B393" s="214" t="s">
        <v>1805</v>
      </c>
      <c r="C393" s="214" t="s">
        <v>387</v>
      </c>
      <c r="D393" s="153">
        <v>55</v>
      </c>
      <c r="E393" s="153">
        <v>53</v>
      </c>
      <c r="F393" s="151">
        <v>45</v>
      </c>
      <c r="G393" s="151">
        <v>42</v>
      </c>
      <c r="H393" s="151">
        <v>48</v>
      </c>
      <c r="I393" s="151">
        <v>47</v>
      </c>
      <c r="J393" s="172">
        <v>0.9</v>
      </c>
      <c r="K393" s="154">
        <v>0.963636363636364</v>
      </c>
      <c r="L393" s="154">
        <v>0.933333333333333</v>
      </c>
      <c r="M393" s="154">
        <v>0.979166666666667</v>
      </c>
      <c r="N393" s="207">
        <v>1120</v>
      </c>
      <c r="O393" s="153">
        <v>997</v>
      </c>
      <c r="P393" s="153">
        <v>52</v>
      </c>
      <c r="Q393" s="151">
        <v>38</v>
      </c>
      <c r="R393" s="151">
        <v>41</v>
      </c>
      <c r="S393" s="154">
        <v>0.890178571428571</v>
      </c>
      <c r="T393" s="154">
        <v>0.945454545454545</v>
      </c>
      <c r="U393" s="155">
        <v>0.844444444444444</v>
      </c>
      <c r="V393" s="155">
        <v>0.854166666666667</v>
      </c>
      <c r="W393" s="173">
        <v>0.101010101010101</v>
      </c>
      <c r="X393" s="158">
        <v>340</v>
      </c>
      <c r="Y393" s="208">
        <v>303</v>
      </c>
      <c r="Z393" s="208">
        <v>342</v>
      </c>
      <c r="AA393" s="208">
        <v>304</v>
      </c>
      <c r="AB393" s="209">
        <v>0.891176470588235</v>
      </c>
      <c r="AC393" s="155">
        <v>0.888888888888889</v>
      </c>
      <c r="AD393" s="173">
        <v>0.00228758169934651</v>
      </c>
    </row>
    <row r="394" spans="1:30">
      <c r="A394" s="175" t="s">
        <v>375</v>
      </c>
      <c r="B394" s="214" t="s">
        <v>1805</v>
      </c>
      <c r="C394" s="214" t="s">
        <v>388</v>
      </c>
      <c r="D394" s="153">
        <v>49</v>
      </c>
      <c r="E394" s="153">
        <v>49</v>
      </c>
      <c r="F394" s="151">
        <v>34</v>
      </c>
      <c r="G394" s="151">
        <v>34</v>
      </c>
      <c r="H394" s="151">
        <v>44</v>
      </c>
      <c r="I394" s="151">
        <v>44</v>
      </c>
      <c r="J394" s="172">
        <v>0.9</v>
      </c>
      <c r="K394" s="154">
        <v>1</v>
      </c>
      <c r="L394" s="154">
        <v>1</v>
      </c>
      <c r="M394" s="154">
        <v>1</v>
      </c>
      <c r="N394" s="207">
        <v>1011</v>
      </c>
      <c r="O394" s="153">
        <v>1005</v>
      </c>
      <c r="P394" s="153">
        <v>49</v>
      </c>
      <c r="Q394" s="151">
        <v>34</v>
      </c>
      <c r="R394" s="151">
        <v>43</v>
      </c>
      <c r="S394" s="154">
        <v>0.99406528189911</v>
      </c>
      <c r="T394" s="154">
        <v>1</v>
      </c>
      <c r="U394" s="155">
        <v>1</v>
      </c>
      <c r="V394" s="155">
        <v>0.977272727272727</v>
      </c>
      <c r="W394" s="173">
        <v>0</v>
      </c>
      <c r="X394" s="158">
        <v>309</v>
      </c>
      <c r="Y394" s="208">
        <v>307</v>
      </c>
      <c r="Z394" s="208">
        <v>312</v>
      </c>
      <c r="AA394" s="208">
        <v>312</v>
      </c>
      <c r="AB394" s="209">
        <v>0.993527508090615</v>
      </c>
      <c r="AC394" s="155">
        <v>1</v>
      </c>
      <c r="AD394" s="173">
        <v>-0.00647249190938515</v>
      </c>
    </row>
    <row r="395" spans="1:30">
      <c r="A395" s="175" t="s">
        <v>375</v>
      </c>
      <c r="B395" s="214" t="s">
        <v>1805</v>
      </c>
      <c r="C395" s="214" t="s">
        <v>389</v>
      </c>
      <c r="D395" s="153">
        <v>56</v>
      </c>
      <c r="E395" s="153">
        <v>55</v>
      </c>
      <c r="F395" s="151">
        <v>42</v>
      </c>
      <c r="G395" s="151">
        <v>41</v>
      </c>
      <c r="H395" s="151">
        <v>49</v>
      </c>
      <c r="I395" s="151">
        <v>49</v>
      </c>
      <c r="J395" s="172">
        <v>0.9</v>
      </c>
      <c r="K395" s="154">
        <v>0.982142857142857</v>
      </c>
      <c r="L395" s="154">
        <v>0.976190476190476</v>
      </c>
      <c r="M395" s="154">
        <v>1</v>
      </c>
      <c r="N395" s="207">
        <v>1172</v>
      </c>
      <c r="O395" s="153">
        <v>1139</v>
      </c>
      <c r="P395" s="153">
        <v>55</v>
      </c>
      <c r="Q395" s="151">
        <v>41</v>
      </c>
      <c r="R395" s="151">
        <v>49</v>
      </c>
      <c r="S395" s="154">
        <v>0.971843003412969</v>
      </c>
      <c r="T395" s="154">
        <v>0.982142857142857</v>
      </c>
      <c r="U395" s="155">
        <v>0.976190476190476</v>
      </c>
      <c r="V395" s="155">
        <v>1</v>
      </c>
      <c r="W395" s="173">
        <v>0.00595238095238093</v>
      </c>
      <c r="X395" s="158">
        <v>347</v>
      </c>
      <c r="Y395" s="208">
        <v>341</v>
      </c>
      <c r="Z395" s="208">
        <v>363</v>
      </c>
      <c r="AA395" s="208">
        <v>350</v>
      </c>
      <c r="AB395" s="209">
        <v>0.982708933717579</v>
      </c>
      <c r="AC395" s="155">
        <v>0.964187327823691</v>
      </c>
      <c r="AD395" s="173">
        <v>0.0185216058938878</v>
      </c>
    </row>
    <row r="396" spans="1:30">
      <c r="A396" s="175" t="s">
        <v>375</v>
      </c>
      <c r="B396" s="214" t="s">
        <v>1806</v>
      </c>
      <c r="C396" s="214" t="s">
        <v>390</v>
      </c>
      <c r="D396" s="153">
        <v>66</v>
      </c>
      <c r="E396" s="153">
        <v>64</v>
      </c>
      <c r="F396" s="151">
        <v>65</v>
      </c>
      <c r="G396" s="151">
        <v>60</v>
      </c>
      <c r="H396" s="151">
        <v>53</v>
      </c>
      <c r="I396" s="151">
        <v>50</v>
      </c>
      <c r="J396" s="172">
        <v>0.9</v>
      </c>
      <c r="K396" s="154">
        <v>0.96969696969697</v>
      </c>
      <c r="L396" s="154">
        <v>0.923076923076923</v>
      </c>
      <c r="M396" s="154">
        <v>0.943396226415094</v>
      </c>
      <c r="N396" s="207">
        <v>1425</v>
      </c>
      <c r="O396" s="153">
        <v>1216</v>
      </c>
      <c r="P396" s="153">
        <v>57</v>
      </c>
      <c r="Q396" s="151">
        <v>56</v>
      </c>
      <c r="R396" s="151">
        <v>42</v>
      </c>
      <c r="S396" s="154">
        <v>0.853333333333333</v>
      </c>
      <c r="T396" s="154">
        <v>0.863636363636364</v>
      </c>
      <c r="U396" s="155">
        <v>0.861538461538462</v>
      </c>
      <c r="V396" s="155">
        <v>0.792452830188679</v>
      </c>
      <c r="W396" s="173">
        <v>0.00209790209790206</v>
      </c>
      <c r="X396" s="158">
        <v>422</v>
      </c>
      <c r="Y396" s="208">
        <v>357</v>
      </c>
      <c r="Z396" s="208">
        <v>444</v>
      </c>
      <c r="AA396" s="208">
        <v>376</v>
      </c>
      <c r="AB396" s="209">
        <v>0.845971563981043</v>
      </c>
      <c r="AC396" s="155">
        <v>0.846846846846847</v>
      </c>
      <c r="AD396" s="173">
        <v>-0.000875282865804183</v>
      </c>
    </row>
    <row r="397" spans="1:30">
      <c r="A397" s="175" t="s">
        <v>375</v>
      </c>
      <c r="B397" s="214" t="s">
        <v>1806</v>
      </c>
      <c r="C397" s="214" t="s">
        <v>391</v>
      </c>
      <c r="D397" s="153">
        <v>53</v>
      </c>
      <c r="E397" s="153">
        <v>46</v>
      </c>
      <c r="F397" s="151">
        <v>48</v>
      </c>
      <c r="G397" s="151">
        <v>43</v>
      </c>
      <c r="H397" s="151">
        <v>45</v>
      </c>
      <c r="I397" s="151">
        <v>38</v>
      </c>
      <c r="J397" s="172">
        <v>0.9</v>
      </c>
      <c r="K397" s="154">
        <v>0.867924528301887</v>
      </c>
      <c r="L397" s="154">
        <v>0.895833333333333</v>
      </c>
      <c r="M397" s="154">
        <v>0.844444444444444</v>
      </c>
      <c r="N397" s="207">
        <v>1133</v>
      </c>
      <c r="O397" s="153">
        <v>879</v>
      </c>
      <c r="P397" s="153">
        <v>44</v>
      </c>
      <c r="Q397" s="151">
        <v>32</v>
      </c>
      <c r="R397" s="151">
        <v>31</v>
      </c>
      <c r="S397" s="154">
        <v>0.775816416593116</v>
      </c>
      <c r="T397" s="154">
        <v>0.830188679245283</v>
      </c>
      <c r="U397" s="155">
        <v>0.666666666666667</v>
      </c>
      <c r="V397" s="155">
        <v>0.688888888888889</v>
      </c>
      <c r="W397" s="173">
        <v>0.163522012578616</v>
      </c>
      <c r="X397" s="158">
        <v>331</v>
      </c>
      <c r="Y397" s="208">
        <v>248</v>
      </c>
      <c r="Z397" s="208">
        <v>358</v>
      </c>
      <c r="AA397" s="208">
        <v>280</v>
      </c>
      <c r="AB397" s="209">
        <v>0.749244712990937</v>
      </c>
      <c r="AC397" s="155">
        <v>0.782122905027933</v>
      </c>
      <c r="AD397" s="173">
        <v>-0.0328781920369964</v>
      </c>
    </row>
    <row r="398" spans="1:30">
      <c r="A398" s="175" t="s">
        <v>375</v>
      </c>
      <c r="B398" s="214" t="s">
        <v>1806</v>
      </c>
      <c r="C398" s="214" t="s">
        <v>392</v>
      </c>
      <c r="D398" s="153">
        <v>75</v>
      </c>
      <c r="E398" s="153">
        <v>58</v>
      </c>
      <c r="F398" s="151">
        <v>74</v>
      </c>
      <c r="G398" s="151">
        <v>61</v>
      </c>
      <c r="H398" s="151">
        <v>63</v>
      </c>
      <c r="I398" s="151">
        <v>44</v>
      </c>
      <c r="J398" s="172">
        <v>0.9</v>
      </c>
      <c r="K398" s="154">
        <v>0.773333333333333</v>
      </c>
      <c r="L398" s="154">
        <v>0.824324324324324</v>
      </c>
      <c r="M398" s="154">
        <v>0.698412698412698</v>
      </c>
      <c r="N398" s="207">
        <v>1589</v>
      </c>
      <c r="O398" s="153">
        <v>1089</v>
      </c>
      <c r="P398" s="153">
        <v>56</v>
      </c>
      <c r="Q398" s="151">
        <v>53</v>
      </c>
      <c r="R398" s="151">
        <v>40</v>
      </c>
      <c r="S398" s="154">
        <v>0.685336689741976</v>
      </c>
      <c r="T398" s="154">
        <v>0.746666666666667</v>
      </c>
      <c r="U398" s="155">
        <v>0.716216216216216</v>
      </c>
      <c r="V398" s="155">
        <v>0.634920634920635</v>
      </c>
      <c r="W398" s="173">
        <v>0.0304504504504505</v>
      </c>
      <c r="X398" s="158">
        <v>479</v>
      </c>
      <c r="Y398" s="208">
        <v>329</v>
      </c>
      <c r="Z398" s="208">
        <v>488</v>
      </c>
      <c r="AA398" s="208">
        <v>320</v>
      </c>
      <c r="AB398" s="209">
        <v>0.686847599164927</v>
      </c>
      <c r="AC398" s="155">
        <v>0.655737704918033</v>
      </c>
      <c r="AD398" s="173">
        <v>0.0311098942468941</v>
      </c>
    </row>
    <row r="399" spans="1:30">
      <c r="A399" s="175" t="s">
        <v>375</v>
      </c>
      <c r="B399" s="214" t="s">
        <v>1806</v>
      </c>
      <c r="C399" s="214" t="s">
        <v>393</v>
      </c>
      <c r="D399" s="153">
        <v>65</v>
      </c>
      <c r="E399" s="153">
        <v>61</v>
      </c>
      <c r="F399" s="151">
        <v>62</v>
      </c>
      <c r="G399" s="151">
        <v>57</v>
      </c>
      <c r="H399" s="151">
        <v>49</v>
      </c>
      <c r="I399" s="151">
        <v>45</v>
      </c>
      <c r="J399" s="172">
        <v>0.9</v>
      </c>
      <c r="K399" s="154">
        <v>0.938461538461538</v>
      </c>
      <c r="L399" s="154">
        <v>0.919354838709677</v>
      </c>
      <c r="M399" s="154">
        <v>0.918367346938776</v>
      </c>
      <c r="N399" s="207">
        <v>1346</v>
      </c>
      <c r="O399" s="153">
        <v>1217</v>
      </c>
      <c r="P399" s="153">
        <v>60</v>
      </c>
      <c r="Q399" s="151">
        <v>56</v>
      </c>
      <c r="R399" s="151">
        <v>45</v>
      </c>
      <c r="S399" s="154">
        <v>0.904160475482912</v>
      </c>
      <c r="T399" s="154">
        <v>0.923076923076923</v>
      </c>
      <c r="U399" s="155">
        <v>0.903225806451613</v>
      </c>
      <c r="V399" s="155">
        <v>0.918367346938776</v>
      </c>
      <c r="W399" s="173">
        <v>0.0198511166253103</v>
      </c>
      <c r="X399" s="158">
        <v>405</v>
      </c>
      <c r="Y399" s="208">
        <v>367</v>
      </c>
      <c r="Z399" s="208">
        <v>412</v>
      </c>
      <c r="AA399" s="208">
        <v>369</v>
      </c>
      <c r="AB399" s="209">
        <v>0.906172839506173</v>
      </c>
      <c r="AC399" s="155">
        <v>0.895631067961165</v>
      </c>
      <c r="AD399" s="173">
        <v>0.0105417715450078</v>
      </c>
    </row>
    <row r="400" spans="1:30">
      <c r="A400" s="175" t="s">
        <v>375</v>
      </c>
      <c r="B400" s="214" t="s">
        <v>1806</v>
      </c>
      <c r="C400" s="214" t="s">
        <v>394</v>
      </c>
      <c r="D400" s="153">
        <v>60</v>
      </c>
      <c r="E400" s="153">
        <v>60</v>
      </c>
      <c r="F400" s="151">
        <v>57</v>
      </c>
      <c r="G400" s="151">
        <v>56</v>
      </c>
      <c r="H400" s="151">
        <v>45</v>
      </c>
      <c r="I400" s="151">
        <v>42</v>
      </c>
      <c r="J400" s="172">
        <v>0.9</v>
      </c>
      <c r="K400" s="154">
        <v>1</v>
      </c>
      <c r="L400" s="154">
        <v>0.982456140350877</v>
      </c>
      <c r="M400" s="154">
        <v>0.933333333333333</v>
      </c>
      <c r="N400" s="207">
        <v>1267</v>
      </c>
      <c r="O400" s="153">
        <v>1061</v>
      </c>
      <c r="P400" s="153">
        <v>50</v>
      </c>
      <c r="Q400" s="151">
        <v>53</v>
      </c>
      <c r="R400" s="151">
        <v>38</v>
      </c>
      <c r="S400" s="154">
        <v>0.837411207576953</v>
      </c>
      <c r="T400" s="154">
        <v>0.833333333333333</v>
      </c>
      <c r="U400" s="155">
        <v>0.929824561403509</v>
      </c>
      <c r="V400" s="155">
        <v>0.844444444444444</v>
      </c>
      <c r="W400" s="173">
        <v>-0.0964912280701754</v>
      </c>
      <c r="X400" s="158">
        <v>380</v>
      </c>
      <c r="Y400" s="208">
        <v>317</v>
      </c>
      <c r="Z400" s="208">
        <v>384</v>
      </c>
      <c r="AA400" s="208">
        <v>318</v>
      </c>
      <c r="AB400" s="209">
        <v>0.83421052631579</v>
      </c>
      <c r="AC400" s="155">
        <v>0.828125</v>
      </c>
      <c r="AD400" s="173">
        <v>0.00608552631578951</v>
      </c>
    </row>
    <row r="401" spans="1:30">
      <c r="A401" s="175" t="s">
        <v>375</v>
      </c>
      <c r="B401" s="214" t="s">
        <v>1806</v>
      </c>
      <c r="C401" s="214" t="s">
        <v>395</v>
      </c>
      <c r="D401" s="153">
        <v>65</v>
      </c>
      <c r="E401" s="153">
        <v>60</v>
      </c>
      <c r="F401" s="151">
        <v>60</v>
      </c>
      <c r="G401" s="151">
        <v>56</v>
      </c>
      <c r="H401" s="151">
        <v>57</v>
      </c>
      <c r="I401" s="151">
        <v>52</v>
      </c>
      <c r="J401" s="172">
        <v>0.9</v>
      </c>
      <c r="K401" s="154">
        <v>0.923076923076923</v>
      </c>
      <c r="L401" s="154">
        <v>0.933333333333333</v>
      </c>
      <c r="M401" s="154">
        <v>0.912280701754386</v>
      </c>
      <c r="N401" s="207">
        <v>1400</v>
      </c>
      <c r="O401" s="153">
        <v>1073</v>
      </c>
      <c r="P401" s="153">
        <v>51</v>
      </c>
      <c r="Q401" s="151">
        <v>46</v>
      </c>
      <c r="R401" s="151">
        <v>42</v>
      </c>
      <c r="S401" s="154">
        <v>0.766428571428571</v>
      </c>
      <c r="T401" s="154">
        <v>0.784615384615385</v>
      </c>
      <c r="U401" s="155">
        <v>0.766666666666667</v>
      </c>
      <c r="V401" s="155">
        <v>0.736842105263158</v>
      </c>
      <c r="W401" s="173">
        <v>0.0179487179487179</v>
      </c>
      <c r="X401" s="158">
        <v>417</v>
      </c>
      <c r="Y401" s="208">
        <v>315</v>
      </c>
      <c r="Z401" s="208">
        <v>441</v>
      </c>
      <c r="AA401" s="208">
        <v>338</v>
      </c>
      <c r="AB401" s="209">
        <v>0.755395683453237</v>
      </c>
      <c r="AC401" s="155">
        <v>0.766439909297052</v>
      </c>
      <c r="AD401" s="173">
        <v>-0.0110442258438148</v>
      </c>
    </row>
    <row r="402" spans="1:30">
      <c r="A402" s="175" t="s">
        <v>375</v>
      </c>
      <c r="B402" s="214" t="s">
        <v>1806</v>
      </c>
      <c r="C402" s="214" t="s">
        <v>396</v>
      </c>
      <c r="D402" s="153">
        <v>90</v>
      </c>
      <c r="E402" s="153">
        <v>84</v>
      </c>
      <c r="F402" s="151">
        <v>78</v>
      </c>
      <c r="G402" s="151">
        <v>67</v>
      </c>
      <c r="H402" s="151">
        <v>83</v>
      </c>
      <c r="I402" s="151">
        <v>67</v>
      </c>
      <c r="J402" s="172">
        <v>0.9</v>
      </c>
      <c r="K402" s="154">
        <v>0.933333333333333</v>
      </c>
      <c r="L402" s="154">
        <v>0.858974358974359</v>
      </c>
      <c r="M402" s="154">
        <v>0.807228915662651</v>
      </c>
      <c r="N402" s="207">
        <v>1950</v>
      </c>
      <c r="O402" s="153">
        <v>1358</v>
      </c>
      <c r="P402" s="153">
        <v>65</v>
      </c>
      <c r="Q402" s="151">
        <v>53</v>
      </c>
      <c r="R402" s="151">
        <v>55</v>
      </c>
      <c r="S402" s="154">
        <v>0.696410256410256</v>
      </c>
      <c r="T402" s="154">
        <v>0.722222222222222</v>
      </c>
      <c r="U402" s="155">
        <v>0.67948717948718</v>
      </c>
      <c r="V402" s="155">
        <v>0.662650602409639</v>
      </c>
      <c r="W402" s="173">
        <v>0.0427350427350427</v>
      </c>
      <c r="X402" s="158">
        <v>588</v>
      </c>
      <c r="Y402" s="208">
        <v>403</v>
      </c>
      <c r="Z402" s="208">
        <v>597</v>
      </c>
      <c r="AA402" s="208">
        <v>408</v>
      </c>
      <c r="AB402" s="209">
        <v>0.685374149659864</v>
      </c>
      <c r="AC402" s="155">
        <v>0.683417085427136</v>
      </c>
      <c r="AD402" s="173">
        <v>0.00195706423272834</v>
      </c>
    </row>
    <row r="403" spans="1:30">
      <c r="A403" s="175" t="s">
        <v>375</v>
      </c>
      <c r="B403" s="214" t="s">
        <v>1807</v>
      </c>
      <c r="C403" s="214" t="s">
        <v>397</v>
      </c>
      <c r="D403" s="153">
        <v>65</v>
      </c>
      <c r="E403" s="153">
        <v>65</v>
      </c>
      <c r="F403" s="151">
        <v>49</v>
      </c>
      <c r="G403" s="151">
        <v>48</v>
      </c>
      <c r="H403" s="151">
        <v>59</v>
      </c>
      <c r="I403" s="151">
        <v>59</v>
      </c>
      <c r="J403" s="172">
        <v>0.9</v>
      </c>
      <c r="K403" s="154">
        <v>1</v>
      </c>
      <c r="L403" s="154">
        <v>0.979591836734694</v>
      </c>
      <c r="M403" s="154">
        <v>1</v>
      </c>
      <c r="N403" s="207">
        <v>1317</v>
      </c>
      <c r="O403" s="153">
        <v>1277</v>
      </c>
      <c r="P403" s="153">
        <v>63</v>
      </c>
      <c r="Q403" s="151">
        <v>48</v>
      </c>
      <c r="R403" s="151">
        <v>59</v>
      </c>
      <c r="S403" s="154">
        <v>0.96962794229309</v>
      </c>
      <c r="T403" s="154">
        <v>0.969230769230769</v>
      </c>
      <c r="U403" s="155">
        <v>0.979591836734694</v>
      </c>
      <c r="V403" s="155">
        <v>1</v>
      </c>
      <c r="W403" s="173">
        <v>-0.0103610675039246</v>
      </c>
      <c r="X403" s="158">
        <v>401</v>
      </c>
      <c r="Y403" s="208">
        <v>391</v>
      </c>
      <c r="Z403" s="208">
        <v>401</v>
      </c>
      <c r="AA403" s="208">
        <v>388</v>
      </c>
      <c r="AB403" s="209">
        <v>0.975062344139651</v>
      </c>
      <c r="AC403" s="155">
        <v>0.967581047381546</v>
      </c>
      <c r="AD403" s="173">
        <v>0.00748129675810472</v>
      </c>
    </row>
    <row r="404" spans="1:30">
      <c r="A404" s="175" t="s">
        <v>375</v>
      </c>
      <c r="B404" s="214" t="s">
        <v>1807</v>
      </c>
      <c r="C404" s="214" t="s">
        <v>398</v>
      </c>
      <c r="D404" s="153">
        <v>91</v>
      </c>
      <c r="E404" s="153">
        <v>83</v>
      </c>
      <c r="F404" s="151">
        <v>73</v>
      </c>
      <c r="G404" s="151">
        <v>63</v>
      </c>
      <c r="H404" s="151">
        <v>80</v>
      </c>
      <c r="I404" s="151">
        <v>67</v>
      </c>
      <c r="J404" s="172">
        <v>0.9</v>
      </c>
      <c r="K404" s="154">
        <v>0.912087912087912</v>
      </c>
      <c r="L404" s="154">
        <v>0.863013698630137</v>
      </c>
      <c r="M404" s="154">
        <v>0.8375</v>
      </c>
      <c r="N404" s="207">
        <v>1939</v>
      </c>
      <c r="O404" s="153">
        <v>1578</v>
      </c>
      <c r="P404" s="153">
        <v>70</v>
      </c>
      <c r="Q404" s="151">
        <v>52</v>
      </c>
      <c r="R404" s="151">
        <v>61</v>
      </c>
      <c r="S404" s="154">
        <v>0.813821557503868</v>
      </c>
      <c r="T404" s="154">
        <v>0.769230769230769</v>
      </c>
      <c r="U404" s="155">
        <v>0.712328767123288</v>
      </c>
      <c r="V404" s="155">
        <v>0.7625</v>
      </c>
      <c r="W404" s="173">
        <v>0.0569020021074816</v>
      </c>
      <c r="X404" s="158">
        <v>587</v>
      </c>
      <c r="Y404" s="208">
        <v>447</v>
      </c>
      <c r="Z404" s="208">
        <v>592</v>
      </c>
      <c r="AA404" s="208">
        <v>452</v>
      </c>
      <c r="AB404" s="209">
        <v>0.761499148211244</v>
      </c>
      <c r="AC404" s="155">
        <v>0.763513513513513</v>
      </c>
      <c r="AD404" s="173">
        <v>-0.00201436530226984</v>
      </c>
    </row>
    <row r="405" spans="1:30">
      <c r="A405" s="175" t="s">
        <v>375</v>
      </c>
      <c r="B405" s="214" t="s">
        <v>1807</v>
      </c>
      <c r="C405" s="214" t="s">
        <v>399</v>
      </c>
      <c r="D405" s="153">
        <v>42</v>
      </c>
      <c r="E405" s="153">
        <v>36</v>
      </c>
      <c r="F405" s="151">
        <v>32</v>
      </c>
      <c r="G405" s="151">
        <v>21</v>
      </c>
      <c r="H405" s="151">
        <v>39</v>
      </c>
      <c r="I405" s="151">
        <v>28</v>
      </c>
      <c r="J405" s="172">
        <v>0.9</v>
      </c>
      <c r="K405" s="154">
        <v>0.857142857142857</v>
      </c>
      <c r="L405" s="154">
        <v>0.65625</v>
      </c>
      <c r="M405" s="154">
        <v>0.717948717948718</v>
      </c>
      <c r="N405" s="207">
        <v>882</v>
      </c>
      <c r="O405" s="153">
        <v>542</v>
      </c>
      <c r="P405" s="153">
        <v>29</v>
      </c>
      <c r="Q405" s="151">
        <v>11</v>
      </c>
      <c r="R405" s="151">
        <v>20</v>
      </c>
      <c r="S405" s="154">
        <v>0.614512471655329</v>
      </c>
      <c r="T405" s="154">
        <v>0.69047619047619</v>
      </c>
      <c r="U405" s="155">
        <v>0.34375</v>
      </c>
      <c r="V405" s="155">
        <v>0.512820512820513</v>
      </c>
      <c r="W405" s="173">
        <v>0.34672619047619</v>
      </c>
      <c r="X405" s="158">
        <v>264</v>
      </c>
      <c r="Y405" s="208">
        <v>153</v>
      </c>
      <c r="Z405" s="208">
        <v>267</v>
      </c>
      <c r="AA405" s="208">
        <v>153</v>
      </c>
      <c r="AB405" s="209">
        <v>0.579545454545455</v>
      </c>
      <c r="AC405" s="155">
        <v>0.573033707865168</v>
      </c>
      <c r="AD405" s="173">
        <v>0.00651174668028609</v>
      </c>
    </row>
    <row r="406" spans="1:30">
      <c r="A406" s="175" t="s">
        <v>375</v>
      </c>
      <c r="B406" s="214" t="s">
        <v>1807</v>
      </c>
      <c r="C406" s="214" t="s">
        <v>400</v>
      </c>
      <c r="D406" s="153">
        <v>59</v>
      </c>
      <c r="E406" s="153">
        <v>58</v>
      </c>
      <c r="F406" s="151">
        <v>50</v>
      </c>
      <c r="G406" s="151">
        <v>48</v>
      </c>
      <c r="H406" s="151">
        <v>52</v>
      </c>
      <c r="I406" s="151">
        <v>51</v>
      </c>
      <c r="J406" s="172">
        <v>0.9</v>
      </c>
      <c r="K406" s="154">
        <v>0.983050847457627</v>
      </c>
      <c r="L406" s="154">
        <v>0.96</v>
      </c>
      <c r="M406" s="154">
        <v>0.980769230769231</v>
      </c>
      <c r="N406" s="207">
        <v>1200</v>
      </c>
      <c r="O406" s="153">
        <v>1119</v>
      </c>
      <c r="P406" s="153">
        <v>56</v>
      </c>
      <c r="Q406" s="151">
        <v>48</v>
      </c>
      <c r="R406" s="151">
        <v>48</v>
      </c>
      <c r="S406" s="154">
        <v>0.9325</v>
      </c>
      <c r="T406" s="154">
        <v>0.949152542372881</v>
      </c>
      <c r="U406" s="155">
        <v>0.96</v>
      </c>
      <c r="V406" s="155">
        <v>0.923076923076923</v>
      </c>
      <c r="W406" s="173">
        <v>-0.0108474576271186</v>
      </c>
      <c r="X406" s="158">
        <v>367</v>
      </c>
      <c r="Y406" s="208">
        <v>338</v>
      </c>
      <c r="Z406" s="208">
        <v>366</v>
      </c>
      <c r="AA406" s="208">
        <v>334</v>
      </c>
      <c r="AB406" s="209">
        <v>0.920980926430518</v>
      </c>
      <c r="AC406" s="155">
        <v>0.912568306010929</v>
      </c>
      <c r="AD406" s="173">
        <v>0.00841262041958879</v>
      </c>
    </row>
    <row r="407" spans="1:30">
      <c r="A407" s="175" t="s">
        <v>375</v>
      </c>
      <c r="B407" s="214" t="s">
        <v>1807</v>
      </c>
      <c r="C407" s="214" t="s">
        <v>401</v>
      </c>
      <c r="D407" s="153">
        <v>62</v>
      </c>
      <c r="E407" s="153">
        <v>60</v>
      </c>
      <c r="F407" s="151">
        <v>53</v>
      </c>
      <c r="G407" s="151">
        <v>45</v>
      </c>
      <c r="H407" s="151">
        <v>57</v>
      </c>
      <c r="I407" s="151">
        <v>52</v>
      </c>
      <c r="J407" s="172">
        <v>0.9</v>
      </c>
      <c r="K407" s="154">
        <v>0.967741935483871</v>
      </c>
      <c r="L407" s="154">
        <v>0.849056603773585</v>
      </c>
      <c r="M407" s="154">
        <v>0.912280701754386</v>
      </c>
      <c r="N407" s="207">
        <v>1328</v>
      </c>
      <c r="O407" s="153">
        <v>1168</v>
      </c>
      <c r="P407" s="153">
        <v>60</v>
      </c>
      <c r="Q407" s="151">
        <v>45</v>
      </c>
      <c r="R407" s="151">
        <v>50</v>
      </c>
      <c r="S407" s="154">
        <v>0.879518072289157</v>
      </c>
      <c r="T407" s="154">
        <v>0.967741935483871</v>
      </c>
      <c r="U407" s="155">
        <v>0.849056603773585</v>
      </c>
      <c r="V407" s="155">
        <v>0.87719298245614</v>
      </c>
      <c r="W407" s="173">
        <v>0.118685331710286</v>
      </c>
      <c r="X407" s="158">
        <v>407</v>
      </c>
      <c r="Y407" s="208">
        <v>364</v>
      </c>
      <c r="Z407" s="208">
        <v>405</v>
      </c>
      <c r="AA407" s="208">
        <v>343</v>
      </c>
      <c r="AB407" s="209">
        <v>0.894348894348894</v>
      </c>
      <c r="AC407" s="155">
        <v>0.846913580246914</v>
      </c>
      <c r="AD407" s="173">
        <v>0.0474353141019808</v>
      </c>
    </row>
    <row r="408" spans="1:30">
      <c r="A408" s="175" t="s">
        <v>375</v>
      </c>
      <c r="B408" s="214" t="s">
        <v>1807</v>
      </c>
      <c r="C408" s="214" t="s">
        <v>402</v>
      </c>
      <c r="D408" s="153">
        <v>68</v>
      </c>
      <c r="E408" s="153">
        <v>68</v>
      </c>
      <c r="F408" s="151">
        <v>51</v>
      </c>
      <c r="G408" s="151">
        <v>51</v>
      </c>
      <c r="H408" s="151">
        <v>58</v>
      </c>
      <c r="I408" s="151">
        <v>58</v>
      </c>
      <c r="J408" s="172">
        <v>0.9</v>
      </c>
      <c r="K408" s="154">
        <v>1</v>
      </c>
      <c r="L408" s="154">
        <v>1</v>
      </c>
      <c r="M408" s="154">
        <v>1</v>
      </c>
      <c r="N408" s="207">
        <v>1374</v>
      </c>
      <c r="O408" s="153">
        <v>1368</v>
      </c>
      <c r="P408" s="153">
        <v>68</v>
      </c>
      <c r="Q408" s="151">
        <v>51</v>
      </c>
      <c r="R408" s="151">
        <v>58</v>
      </c>
      <c r="S408" s="154">
        <v>0.995633187772926</v>
      </c>
      <c r="T408" s="154">
        <v>1</v>
      </c>
      <c r="U408" s="155">
        <v>1</v>
      </c>
      <c r="V408" s="155">
        <v>1</v>
      </c>
      <c r="W408" s="173">
        <v>0</v>
      </c>
      <c r="X408" s="158">
        <v>415</v>
      </c>
      <c r="Y408" s="208">
        <v>411</v>
      </c>
      <c r="Z408" s="208">
        <v>418</v>
      </c>
      <c r="AA408" s="208">
        <v>418</v>
      </c>
      <c r="AB408" s="209">
        <v>0.990361445783133</v>
      </c>
      <c r="AC408" s="155">
        <v>1</v>
      </c>
      <c r="AD408" s="173">
        <v>-0.00963855421686743</v>
      </c>
    </row>
    <row r="409" spans="1:30">
      <c r="A409" s="175" t="s">
        <v>375</v>
      </c>
      <c r="B409" s="214" t="s">
        <v>1807</v>
      </c>
      <c r="C409" s="214" t="s">
        <v>403</v>
      </c>
      <c r="D409" s="153">
        <v>81</v>
      </c>
      <c r="E409" s="153">
        <v>81</v>
      </c>
      <c r="F409" s="151">
        <v>66</v>
      </c>
      <c r="G409" s="151">
        <v>62</v>
      </c>
      <c r="H409" s="151">
        <v>78</v>
      </c>
      <c r="I409" s="151">
        <v>78</v>
      </c>
      <c r="J409" s="172">
        <v>0.9</v>
      </c>
      <c r="K409" s="154">
        <v>1</v>
      </c>
      <c r="L409" s="154">
        <v>0.939393939393939</v>
      </c>
      <c r="M409" s="154">
        <v>1</v>
      </c>
      <c r="N409" s="207">
        <v>1736</v>
      </c>
      <c r="O409" s="153">
        <v>1596</v>
      </c>
      <c r="P409" s="153">
        <v>78</v>
      </c>
      <c r="Q409" s="151">
        <v>57</v>
      </c>
      <c r="R409" s="151">
        <v>73</v>
      </c>
      <c r="S409" s="154">
        <v>0.919354838709677</v>
      </c>
      <c r="T409" s="154">
        <v>0.962962962962963</v>
      </c>
      <c r="U409" s="155">
        <v>0.863636363636364</v>
      </c>
      <c r="V409" s="155">
        <v>0.935897435897436</v>
      </c>
      <c r="W409" s="173">
        <v>0.0993265993265993</v>
      </c>
      <c r="X409" s="158">
        <v>531</v>
      </c>
      <c r="Y409" s="208">
        <v>498</v>
      </c>
      <c r="Z409" s="208">
        <v>536</v>
      </c>
      <c r="AA409" s="208">
        <v>473</v>
      </c>
      <c r="AB409" s="209">
        <v>0.937853107344633</v>
      </c>
      <c r="AC409" s="155">
        <v>0.882462686567164</v>
      </c>
      <c r="AD409" s="173">
        <v>0.0553904207774686</v>
      </c>
    </row>
    <row r="410" spans="1:30">
      <c r="A410" s="175" t="s">
        <v>375</v>
      </c>
      <c r="B410" s="214" t="s">
        <v>1807</v>
      </c>
      <c r="C410" s="214" t="s">
        <v>404</v>
      </c>
      <c r="D410" s="153">
        <v>101</v>
      </c>
      <c r="E410" s="153">
        <v>101</v>
      </c>
      <c r="F410" s="151">
        <v>73</v>
      </c>
      <c r="G410" s="151">
        <v>69</v>
      </c>
      <c r="H410" s="151">
        <v>84</v>
      </c>
      <c r="I410" s="151">
        <v>82</v>
      </c>
      <c r="J410" s="172">
        <v>0.9</v>
      </c>
      <c r="K410" s="154">
        <v>1</v>
      </c>
      <c r="L410" s="154">
        <v>0.945205479452055</v>
      </c>
      <c r="M410" s="154">
        <v>0.976190476190476</v>
      </c>
      <c r="N410" s="207">
        <v>2021</v>
      </c>
      <c r="O410" s="153">
        <v>1916</v>
      </c>
      <c r="P410" s="153">
        <v>98</v>
      </c>
      <c r="Q410" s="151">
        <v>66</v>
      </c>
      <c r="R410" s="151">
        <v>80</v>
      </c>
      <c r="S410" s="154">
        <v>0.948045522018803</v>
      </c>
      <c r="T410" s="154">
        <v>0.97029702970297</v>
      </c>
      <c r="U410" s="155">
        <v>0.904109589041096</v>
      </c>
      <c r="V410" s="155">
        <v>0.952380952380952</v>
      </c>
      <c r="W410" s="173">
        <v>0.0661874406618744</v>
      </c>
      <c r="X410" s="158">
        <v>620</v>
      </c>
      <c r="Y410" s="208">
        <v>593</v>
      </c>
      <c r="Z410" s="208">
        <v>622</v>
      </c>
      <c r="AA410" s="208">
        <v>585</v>
      </c>
      <c r="AB410" s="209">
        <v>0.956451612903226</v>
      </c>
      <c r="AC410" s="155">
        <v>0.940514469453376</v>
      </c>
      <c r="AD410" s="173">
        <v>0.0159371434498495</v>
      </c>
    </row>
    <row r="411" spans="1:30">
      <c r="A411" s="175" t="s">
        <v>375</v>
      </c>
      <c r="B411" s="214" t="s">
        <v>1807</v>
      </c>
      <c r="C411" s="214" t="s">
        <v>405</v>
      </c>
      <c r="D411" s="153">
        <v>37</v>
      </c>
      <c r="E411" s="153">
        <v>36</v>
      </c>
      <c r="F411" s="151">
        <v>34</v>
      </c>
      <c r="G411" s="151">
        <v>30</v>
      </c>
      <c r="H411" s="151">
        <v>37</v>
      </c>
      <c r="I411" s="151">
        <v>36</v>
      </c>
      <c r="J411" s="172">
        <v>0.9</v>
      </c>
      <c r="K411" s="154">
        <v>0.972972972972973</v>
      </c>
      <c r="L411" s="154">
        <v>0.882352941176471</v>
      </c>
      <c r="M411" s="154">
        <v>0.972972972972973</v>
      </c>
      <c r="N411" s="207">
        <v>787</v>
      </c>
      <c r="O411" s="153">
        <v>682</v>
      </c>
      <c r="P411" s="153">
        <v>35</v>
      </c>
      <c r="Q411" s="151">
        <v>30</v>
      </c>
      <c r="R411" s="151">
        <v>35</v>
      </c>
      <c r="S411" s="154">
        <v>0.866581956797967</v>
      </c>
      <c r="T411" s="154">
        <v>0.945945945945946</v>
      </c>
      <c r="U411" s="155">
        <v>0.882352941176471</v>
      </c>
      <c r="V411" s="155">
        <v>0.945945945945946</v>
      </c>
      <c r="W411" s="173">
        <v>0.0635930047694754</v>
      </c>
      <c r="X411" s="158">
        <v>248</v>
      </c>
      <c r="Y411" s="208">
        <v>185</v>
      </c>
      <c r="Z411" s="208">
        <v>240</v>
      </c>
      <c r="AA411" s="208">
        <v>218</v>
      </c>
      <c r="AB411" s="209">
        <v>0.745967741935484</v>
      </c>
      <c r="AC411" s="155">
        <v>0.908333333333333</v>
      </c>
      <c r="AD411" s="173">
        <v>-0.162365591397849</v>
      </c>
    </row>
    <row r="412" spans="1:30">
      <c r="A412" s="175" t="s">
        <v>375</v>
      </c>
      <c r="B412" s="214" t="s">
        <v>1807</v>
      </c>
      <c r="C412" s="214" t="s">
        <v>406</v>
      </c>
      <c r="D412" s="153">
        <v>52</v>
      </c>
      <c r="E412" s="153">
        <v>52</v>
      </c>
      <c r="F412" s="151">
        <v>45</v>
      </c>
      <c r="G412" s="151">
        <v>45</v>
      </c>
      <c r="H412" s="151">
        <v>46</v>
      </c>
      <c r="I412" s="151">
        <v>46</v>
      </c>
      <c r="J412" s="172">
        <v>0.9</v>
      </c>
      <c r="K412" s="154">
        <v>1</v>
      </c>
      <c r="L412" s="154">
        <v>1</v>
      </c>
      <c r="M412" s="154">
        <v>1</v>
      </c>
      <c r="N412" s="207">
        <v>1126</v>
      </c>
      <c r="O412" s="153">
        <v>1096</v>
      </c>
      <c r="P412" s="153">
        <v>51</v>
      </c>
      <c r="Q412" s="151">
        <v>45</v>
      </c>
      <c r="R412" s="151">
        <v>46</v>
      </c>
      <c r="S412" s="154">
        <v>0.97335701598579</v>
      </c>
      <c r="T412" s="154">
        <v>0.980769230769231</v>
      </c>
      <c r="U412" s="155">
        <v>1</v>
      </c>
      <c r="V412" s="155">
        <v>1</v>
      </c>
      <c r="W412" s="173">
        <v>-0.0192307692307693</v>
      </c>
      <c r="X412" s="158">
        <v>343</v>
      </c>
      <c r="Y412" s="208">
        <v>334</v>
      </c>
      <c r="Z412" s="208">
        <v>347</v>
      </c>
      <c r="AA412" s="208">
        <v>341</v>
      </c>
      <c r="AB412" s="209">
        <v>0.973760932944606</v>
      </c>
      <c r="AC412" s="155">
        <v>0.982708933717579</v>
      </c>
      <c r="AD412" s="173">
        <v>-0.00894800077297286</v>
      </c>
    </row>
    <row r="413" spans="1:30">
      <c r="A413" s="175" t="s">
        <v>375</v>
      </c>
      <c r="B413" s="214" t="s">
        <v>1807</v>
      </c>
      <c r="C413" s="214" t="s">
        <v>407</v>
      </c>
      <c r="D413" s="153">
        <v>51</v>
      </c>
      <c r="E413" s="153">
        <v>50</v>
      </c>
      <c r="F413" s="151">
        <v>40</v>
      </c>
      <c r="G413" s="151">
        <v>37</v>
      </c>
      <c r="H413" s="151">
        <v>46</v>
      </c>
      <c r="I413" s="151">
        <v>44</v>
      </c>
      <c r="J413" s="172">
        <v>0.9</v>
      </c>
      <c r="K413" s="154">
        <v>0.980392156862745</v>
      </c>
      <c r="L413" s="154">
        <v>0.925</v>
      </c>
      <c r="M413" s="154">
        <v>0.956521739130435</v>
      </c>
      <c r="N413" s="207">
        <v>1052</v>
      </c>
      <c r="O413" s="153">
        <v>953</v>
      </c>
      <c r="P413" s="153">
        <v>45</v>
      </c>
      <c r="Q413" s="151">
        <v>35</v>
      </c>
      <c r="R413" s="151">
        <v>42</v>
      </c>
      <c r="S413" s="154">
        <v>0.905893536121673</v>
      </c>
      <c r="T413" s="154">
        <v>0.882352941176471</v>
      </c>
      <c r="U413" s="155">
        <v>0.875</v>
      </c>
      <c r="V413" s="155">
        <v>0.91304347826087</v>
      </c>
      <c r="W413" s="173">
        <v>0.00735294117647056</v>
      </c>
      <c r="X413" s="158">
        <v>324</v>
      </c>
      <c r="Y413" s="208">
        <v>287</v>
      </c>
      <c r="Z413" s="208">
        <v>317</v>
      </c>
      <c r="AA413" s="208">
        <v>284</v>
      </c>
      <c r="AB413" s="209">
        <v>0.885802469135803</v>
      </c>
      <c r="AC413" s="155">
        <v>0.89589905362776</v>
      </c>
      <c r="AD413" s="173">
        <v>-0.0100965844919577</v>
      </c>
    </row>
    <row r="414" spans="1:30">
      <c r="A414" s="175" t="s">
        <v>375</v>
      </c>
      <c r="B414" s="214" t="s">
        <v>1807</v>
      </c>
      <c r="C414" s="214" t="s">
        <v>408</v>
      </c>
      <c r="D414" s="153">
        <v>73</v>
      </c>
      <c r="E414" s="153">
        <v>64</v>
      </c>
      <c r="F414" s="151">
        <v>64</v>
      </c>
      <c r="G414" s="151">
        <v>61</v>
      </c>
      <c r="H414" s="151">
        <v>69</v>
      </c>
      <c r="I414" s="151">
        <v>66</v>
      </c>
      <c r="J414" s="172">
        <v>0.9</v>
      </c>
      <c r="K414" s="154">
        <v>0.876712328767123</v>
      </c>
      <c r="L414" s="154">
        <v>0.953125</v>
      </c>
      <c r="M414" s="154">
        <v>0.956521739130435</v>
      </c>
      <c r="N414" s="207">
        <v>1585</v>
      </c>
      <c r="O414" s="153">
        <v>1323</v>
      </c>
      <c r="P414" s="153">
        <v>60</v>
      </c>
      <c r="Q414" s="151">
        <v>49</v>
      </c>
      <c r="R414" s="151">
        <v>52</v>
      </c>
      <c r="S414" s="154">
        <v>0.834700315457413</v>
      </c>
      <c r="T414" s="154">
        <v>0.821917808219178</v>
      </c>
      <c r="U414" s="155">
        <v>0.765625</v>
      </c>
      <c r="V414" s="155">
        <v>0.753623188405797</v>
      </c>
      <c r="W414" s="173">
        <v>0.056292808219178</v>
      </c>
      <c r="X414" s="158">
        <v>485</v>
      </c>
      <c r="Y414" s="208">
        <v>379</v>
      </c>
      <c r="Z414" s="208">
        <v>482</v>
      </c>
      <c r="AA414" s="208">
        <v>404</v>
      </c>
      <c r="AB414" s="209">
        <v>0.781443298969072</v>
      </c>
      <c r="AC414" s="155">
        <v>0.838174273858921</v>
      </c>
      <c r="AD414" s="173">
        <v>-0.056730974889849</v>
      </c>
    </row>
    <row r="415" spans="1:30">
      <c r="A415" s="175" t="s">
        <v>375</v>
      </c>
      <c r="B415" s="214" t="s">
        <v>1808</v>
      </c>
      <c r="C415" s="214" t="s">
        <v>409</v>
      </c>
      <c r="D415" s="153">
        <v>0</v>
      </c>
      <c r="E415" s="153">
        <v>0</v>
      </c>
      <c r="F415" s="151">
        <v>0</v>
      </c>
      <c r="G415" s="151">
        <v>0</v>
      </c>
      <c r="H415" s="151">
        <v>0</v>
      </c>
      <c r="I415" s="151">
        <v>0</v>
      </c>
      <c r="J415" s="172">
        <v>0.9</v>
      </c>
      <c r="K415" s="154">
        <v>0</v>
      </c>
      <c r="L415" s="154">
        <v>0</v>
      </c>
      <c r="M415" s="154">
        <v>0</v>
      </c>
      <c r="N415" s="207">
        <v>0</v>
      </c>
      <c r="O415" s="153">
        <v>0</v>
      </c>
      <c r="P415" s="153">
        <v>0</v>
      </c>
      <c r="Q415" s="151">
        <v>0</v>
      </c>
      <c r="R415" s="151">
        <v>0</v>
      </c>
      <c r="S415" s="154">
        <v>0</v>
      </c>
      <c r="T415" s="154">
        <v>0</v>
      </c>
      <c r="U415" s="155">
        <v>0</v>
      </c>
      <c r="V415" s="155">
        <v>0</v>
      </c>
      <c r="W415" s="173">
        <v>0</v>
      </c>
      <c r="X415" s="158">
        <v>0</v>
      </c>
      <c r="Y415" s="208">
        <v>0</v>
      </c>
      <c r="Z415" s="208">
        <v>0</v>
      </c>
      <c r="AA415" s="208">
        <v>0</v>
      </c>
      <c r="AB415" s="209">
        <v>0</v>
      </c>
      <c r="AC415" s="155">
        <v>0</v>
      </c>
      <c r="AD415" s="173">
        <v>0</v>
      </c>
    </row>
    <row r="416" spans="1:30">
      <c r="A416" s="175" t="s">
        <v>375</v>
      </c>
      <c r="B416" s="214" t="s">
        <v>1809</v>
      </c>
      <c r="C416" s="214" t="s">
        <v>410</v>
      </c>
      <c r="D416" s="153">
        <v>39</v>
      </c>
      <c r="E416" s="153">
        <v>35</v>
      </c>
      <c r="F416" s="151">
        <v>31</v>
      </c>
      <c r="G416" s="151">
        <v>27</v>
      </c>
      <c r="H416" s="151">
        <v>38</v>
      </c>
      <c r="I416" s="151">
        <v>34</v>
      </c>
      <c r="J416" s="172">
        <v>0.9</v>
      </c>
      <c r="K416" s="154">
        <v>0.897435897435897</v>
      </c>
      <c r="L416" s="154">
        <v>0.870967741935484</v>
      </c>
      <c r="M416" s="154">
        <v>0.894736842105263</v>
      </c>
      <c r="N416" s="207">
        <v>818</v>
      </c>
      <c r="O416" s="153">
        <v>766</v>
      </c>
      <c r="P416" s="153">
        <v>35</v>
      </c>
      <c r="Q416" s="151">
        <v>27</v>
      </c>
      <c r="R416" s="151">
        <v>34</v>
      </c>
      <c r="S416" s="154">
        <v>0.936430317848411</v>
      </c>
      <c r="T416" s="154">
        <v>0.897435897435897</v>
      </c>
      <c r="U416" s="155">
        <v>0.870967741935484</v>
      </c>
      <c r="V416" s="155">
        <v>0.894736842105263</v>
      </c>
      <c r="W416" s="173">
        <v>0.0264681555004136</v>
      </c>
      <c r="X416" s="158">
        <v>256</v>
      </c>
      <c r="Y416" s="208">
        <v>226</v>
      </c>
      <c r="Z416" s="208">
        <v>250</v>
      </c>
      <c r="AA416" s="208">
        <v>240</v>
      </c>
      <c r="AB416" s="209">
        <v>0.8828125</v>
      </c>
      <c r="AC416" s="155">
        <v>0.96</v>
      </c>
      <c r="AD416" s="173">
        <v>-0.0771875</v>
      </c>
    </row>
    <row r="417" spans="1:30">
      <c r="A417" s="175" t="s">
        <v>375</v>
      </c>
      <c r="B417" s="214" t="s">
        <v>1809</v>
      </c>
      <c r="C417" s="214" t="s">
        <v>411</v>
      </c>
      <c r="D417" s="153">
        <v>33</v>
      </c>
      <c r="E417" s="153">
        <v>33</v>
      </c>
      <c r="F417" s="151">
        <v>27</v>
      </c>
      <c r="G417" s="151">
        <v>22</v>
      </c>
      <c r="H417" s="151">
        <v>30</v>
      </c>
      <c r="I417" s="151">
        <v>27</v>
      </c>
      <c r="J417" s="172">
        <v>0.9</v>
      </c>
      <c r="K417" s="154">
        <v>1</v>
      </c>
      <c r="L417" s="154">
        <v>0.814814814814815</v>
      </c>
      <c r="M417" s="154">
        <v>0.9</v>
      </c>
      <c r="N417" s="207">
        <v>685</v>
      </c>
      <c r="O417" s="153">
        <v>650</v>
      </c>
      <c r="P417" s="153">
        <v>33</v>
      </c>
      <c r="Q417" s="151">
        <v>22</v>
      </c>
      <c r="R417" s="151">
        <v>27</v>
      </c>
      <c r="S417" s="154">
        <v>0.948905109489051</v>
      </c>
      <c r="T417" s="154">
        <v>1</v>
      </c>
      <c r="U417" s="155">
        <v>0.814814814814815</v>
      </c>
      <c r="V417" s="155">
        <v>0.9</v>
      </c>
      <c r="W417" s="173">
        <v>0.185185185185185</v>
      </c>
      <c r="X417" s="158">
        <v>212</v>
      </c>
      <c r="Y417" s="208">
        <v>198</v>
      </c>
      <c r="Z417" s="208">
        <v>209</v>
      </c>
      <c r="AA417" s="208">
        <v>197</v>
      </c>
      <c r="AB417" s="209">
        <v>0.933962264150943</v>
      </c>
      <c r="AC417" s="155">
        <v>0.942583732057416</v>
      </c>
      <c r="AD417" s="173">
        <v>-0.00862146790647289</v>
      </c>
    </row>
    <row r="418" spans="1:30">
      <c r="A418" s="175" t="s">
        <v>375</v>
      </c>
      <c r="B418" s="214" t="s">
        <v>1809</v>
      </c>
      <c r="C418" s="214" t="s">
        <v>412</v>
      </c>
      <c r="D418" s="153">
        <v>29</v>
      </c>
      <c r="E418" s="153">
        <v>26</v>
      </c>
      <c r="F418" s="151">
        <v>23</v>
      </c>
      <c r="G418" s="151">
        <v>19</v>
      </c>
      <c r="H418" s="151">
        <v>22</v>
      </c>
      <c r="I418" s="151">
        <v>21</v>
      </c>
      <c r="J418" s="172">
        <v>0.9</v>
      </c>
      <c r="K418" s="154">
        <v>0.896551724137931</v>
      </c>
      <c r="L418" s="154">
        <v>0.826086956521739</v>
      </c>
      <c r="M418" s="154">
        <v>0.954545454545455</v>
      </c>
      <c r="N418" s="207">
        <v>569</v>
      </c>
      <c r="O418" s="153">
        <v>492</v>
      </c>
      <c r="P418" s="153">
        <v>26</v>
      </c>
      <c r="Q418" s="151">
        <v>18</v>
      </c>
      <c r="R418" s="151">
        <v>21</v>
      </c>
      <c r="S418" s="154">
        <v>0.864674868189807</v>
      </c>
      <c r="T418" s="154">
        <v>0.896551724137931</v>
      </c>
      <c r="U418" s="155">
        <v>0.782608695652174</v>
      </c>
      <c r="V418" s="155">
        <v>0.954545454545455</v>
      </c>
      <c r="W418" s="173">
        <v>0.113943028485757</v>
      </c>
      <c r="X418" s="158">
        <v>171</v>
      </c>
      <c r="Y418" s="208">
        <v>150</v>
      </c>
      <c r="Z418" s="208">
        <v>170</v>
      </c>
      <c r="AA418" s="208">
        <v>148</v>
      </c>
      <c r="AB418" s="209">
        <v>0.87719298245614</v>
      </c>
      <c r="AC418" s="155">
        <v>0.870588235294118</v>
      </c>
      <c r="AD418" s="173">
        <v>0.00660474716202264</v>
      </c>
    </row>
    <row r="419" spans="1:30">
      <c r="A419" s="175" t="s">
        <v>375</v>
      </c>
      <c r="B419" s="214" t="s">
        <v>1809</v>
      </c>
      <c r="C419" s="214" t="s">
        <v>413</v>
      </c>
      <c r="D419" s="153">
        <v>46</v>
      </c>
      <c r="E419" s="153">
        <v>45</v>
      </c>
      <c r="F419" s="151">
        <v>40</v>
      </c>
      <c r="G419" s="151">
        <v>37</v>
      </c>
      <c r="H419" s="151">
        <v>42</v>
      </c>
      <c r="I419" s="151">
        <v>40</v>
      </c>
      <c r="J419" s="172">
        <v>0.9</v>
      </c>
      <c r="K419" s="154">
        <v>0.978260869565217</v>
      </c>
      <c r="L419" s="154">
        <v>0.925</v>
      </c>
      <c r="M419" s="154">
        <v>0.952380952380952</v>
      </c>
      <c r="N419" s="207">
        <v>953</v>
      </c>
      <c r="O419" s="153">
        <v>920</v>
      </c>
      <c r="P419" s="153">
        <v>45</v>
      </c>
      <c r="Q419" s="151">
        <v>37</v>
      </c>
      <c r="R419" s="151">
        <v>40</v>
      </c>
      <c r="S419" s="154">
        <v>0.965372507869885</v>
      </c>
      <c r="T419" s="154">
        <v>0.978260869565217</v>
      </c>
      <c r="U419" s="155">
        <v>0.925</v>
      </c>
      <c r="V419" s="155">
        <v>0.952380952380952</v>
      </c>
      <c r="W419" s="173">
        <v>0.0532608695652174</v>
      </c>
      <c r="X419" s="158">
        <v>292</v>
      </c>
      <c r="Y419" s="208">
        <v>282</v>
      </c>
      <c r="Z419" s="208">
        <v>293</v>
      </c>
      <c r="AA419" s="208">
        <v>282</v>
      </c>
      <c r="AB419" s="209">
        <v>0.965753424657534</v>
      </c>
      <c r="AC419" s="155">
        <v>0.962457337883959</v>
      </c>
      <c r="AD419" s="173">
        <v>0.00329608677357518</v>
      </c>
    </row>
    <row r="420" spans="1:30">
      <c r="A420" s="175" t="s">
        <v>375</v>
      </c>
      <c r="B420" s="214" t="s">
        <v>1809</v>
      </c>
      <c r="C420" s="214" t="s">
        <v>414</v>
      </c>
      <c r="D420" s="153">
        <v>61</v>
      </c>
      <c r="E420" s="153">
        <v>61</v>
      </c>
      <c r="F420" s="151">
        <v>55</v>
      </c>
      <c r="G420" s="151">
        <v>55</v>
      </c>
      <c r="H420" s="151">
        <v>61</v>
      </c>
      <c r="I420" s="151">
        <v>61</v>
      </c>
      <c r="J420" s="172">
        <v>0.9</v>
      </c>
      <c r="K420" s="154">
        <v>1</v>
      </c>
      <c r="L420" s="154">
        <v>1</v>
      </c>
      <c r="M420" s="154">
        <v>1</v>
      </c>
      <c r="N420" s="207">
        <v>1364</v>
      </c>
      <c r="O420" s="153">
        <v>1321</v>
      </c>
      <c r="P420" s="153">
        <v>61</v>
      </c>
      <c r="Q420" s="151">
        <v>55</v>
      </c>
      <c r="R420" s="151">
        <v>60</v>
      </c>
      <c r="S420" s="154">
        <v>0.968475073313783</v>
      </c>
      <c r="T420" s="154">
        <v>1</v>
      </c>
      <c r="U420" s="155">
        <v>1</v>
      </c>
      <c r="V420" s="155">
        <v>0.983606557377049</v>
      </c>
      <c r="W420" s="173">
        <v>0</v>
      </c>
      <c r="X420" s="158">
        <v>417</v>
      </c>
      <c r="Y420" s="208">
        <v>406</v>
      </c>
      <c r="Z420" s="208">
        <v>414</v>
      </c>
      <c r="AA420" s="208">
        <v>397</v>
      </c>
      <c r="AB420" s="209">
        <v>0.973621103117506</v>
      </c>
      <c r="AC420" s="155">
        <v>0.958937198067633</v>
      </c>
      <c r="AD420" s="173">
        <v>0.0146839050498732</v>
      </c>
    </row>
    <row r="421" spans="1:30">
      <c r="A421" s="175" t="s">
        <v>375</v>
      </c>
      <c r="B421" s="214" t="s">
        <v>1809</v>
      </c>
      <c r="C421" s="214" t="s">
        <v>415</v>
      </c>
      <c r="D421" s="153">
        <v>46</v>
      </c>
      <c r="E421" s="153">
        <v>46</v>
      </c>
      <c r="F421" s="151">
        <v>35</v>
      </c>
      <c r="G421" s="151">
        <v>34</v>
      </c>
      <c r="H421" s="151">
        <v>46</v>
      </c>
      <c r="I421" s="151">
        <v>44</v>
      </c>
      <c r="J421" s="172">
        <v>0.9</v>
      </c>
      <c r="K421" s="154">
        <v>1</v>
      </c>
      <c r="L421" s="154">
        <v>0.971428571428571</v>
      </c>
      <c r="M421" s="154">
        <v>0.956521739130435</v>
      </c>
      <c r="N421" s="207">
        <v>1023</v>
      </c>
      <c r="O421" s="153">
        <v>1006</v>
      </c>
      <c r="P421" s="153">
        <v>46</v>
      </c>
      <c r="Q421" s="151">
        <v>34</v>
      </c>
      <c r="R421" s="151">
        <v>44</v>
      </c>
      <c r="S421" s="154">
        <v>0.983382209188661</v>
      </c>
      <c r="T421" s="154">
        <v>1</v>
      </c>
      <c r="U421" s="155">
        <v>0.971428571428571</v>
      </c>
      <c r="V421" s="155">
        <v>0.956521739130435</v>
      </c>
      <c r="W421" s="173">
        <v>0.0285714285714286</v>
      </c>
      <c r="X421" s="158">
        <v>310</v>
      </c>
      <c r="Y421" s="208">
        <v>303</v>
      </c>
      <c r="Z421" s="208">
        <v>315</v>
      </c>
      <c r="AA421" s="208">
        <v>312</v>
      </c>
      <c r="AB421" s="209">
        <v>0.97741935483871</v>
      </c>
      <c r="AC421" s="155">
        <v>0.990476190476191</v>
      </c>
      <c r="AD421" s="173">
        <v>-0.0130568356374808</v>
      </c>
    </row>
    <row r="422" spans="1:30">
      <c r="A422" s="175" t="s">
        <v>375</v>
      </c>
      <c r="B422" s="214" t="s">
        <v>1809</v>
      </c>
      <c r="C422" s="214" t="s">
        <v>416</v>
      </c>
      <c r="D422" s="153">
        <v>45</v>
      </c>
      <c r="E422" s="153">
        <v>45</v>
      </c>
      <c r="F422" s="151">
        <v>35</v>
      </c>
      <c r="G422" s="151">
        <v>34</v>
      </c>
      <c r="H422" s="151">
        <v>39</v>
      </c>
      <c r="I422" s="151">
        <v>39</v>
      </c>
      <c r="J422" s="172">
        <v>0.9</v>
      </c>
      <c r="K422" s="154">
        <v>1</v>
      </c>
      <c r="L422" s="154">
        <v>0.971428571428571</v>
      </c>
      <c r="M422" s="154">
        <v>1</v>
      </c>
      <c r="N422" s="207">
        <v>959</v>
      </c>
      <c r="O422" s="153">
        <v>940</v>
      </c>
      <c r="P422" s="153">
        <v>45</v>
      </c>
      <c r="Q422" s="151">
        <v>34</v>
      </c>
      <c r="R422" s="151">
        <v>39</v>
      </c>
      <c r="S422" s="154">
        <v>0.980187695516163</v>
      </c>
      <c r="T422" s="154">
        <v>1</v>
      </c>
      <c r="U422" s="155">
        <v>0.971428571428571</v>
      </c>
      <c r="V422" s="155">
        <v>1</v>
      </c>
      <c r="W422" s="173">
        <v>0.0285714285714286</v>
      </c>
      <c r="X422" s="158">
        <v>284</v>
      </c>
      <c r="Y422" s="208">
        <v>278</v>
      </c>
      <c r="Z422" s="208">
        <v>297</v>
      </c>
      <c r="AA422" s="208">
        <v>292</v>
      </c>
      <c r="AB422" s="209">
        <v>0.97887323943662</v>
      </c>
      <c r="AC422" s="155">
        <v>0.983164983164983</v>
      </c>
      <c r="AD422" s="173">
        <v>-0.00429174372836338</v>
      </c>
    </row>
    <row r="423" spans="1:30">
      <c r="A423" s="175" t="s">
        <v>375</v>
      </c>
      <c r="B423" s="214" t="s">
        <v>1809</v>
      </c>
      <c r="C423" s="214" t="s">
        <v>417</v>
      </c>
      <c r="D423" s="153">
        <v>51</v>
      </c>
      <c r="E423" s="153">
        <v>51</v>
      </c>
      <c r="F423" s="151">
        <v>41</v>
      </c>
      <c r="G423" s="151">
        <v>41</v>
      </c>
      <c r="H423" s="151">
        <v>44</v>
      </c>
      <c r="I423" s="151">
        <v>43</v>
      </c>
      <c r="J423" s="172">
        <v>0.9</v>
      </c>
      <c r="K423" s="154">
        <v>1</v>
      </c>
      <c r="L423" s="154">
        <v>1</v>
      </c>
      <c r="M423" s="154">
        <v>0.977272727272727</v>
      </c>
      <c r="N423" s="207">
        <v>1036</v>
      </c>
      <c r="O423" s="153">
        <v>981</v>
      </c>
      <c r="P423" s="153">
        <v>51</v>
      </c>
      <c r="Q423" s="151">
        <v>37</v>
      </c>
      <c r="R423" s="151">
        <v>42</v>
      </c>
      <c r="S423" s="154">
        <v>0.946911196911197</v>
      </c>
      <c r="T423" s="154">
        <v>1</v>
      </c>
      <c r="U423" s="155">
        <v>0.902439024390244</v>
      </c>
      <c r="V423" s="155">
        <v>0.954545454545455</v>
      </c>
      <c r="W423" s="173">
        <v>0.0975609756097561</v>
      </c>
      <c r="X423" s="158">
        <v>320</v>
      </c>
      <c r="Y423" s="208">
        <v>306</v>
      </c>
      <c r="Z423" s="208">
        <v>309</v>
      </c>
      <c r="AA423" s="208">
        <v>290</v>
      </c>
      <c r="AB423" s="209">
        <v>0.95625</v>
      </c>
      <c r="AC423" s="155">
        <v>0.938511326860841</v>
      </c>
      <c r="AD423" s="173">
        <v>0.0177386731391587</v>
      </c>
    </row>
    <row r="424" spans="1:30">
      <c r="A424" s="175" t="s">
        <v>375</v>
      </c>
      <c r="B424" s="214" t="s">
        <v>1809</v>
      </c>
      <c r="C424" s="214" t="s">
        <v>418</v>
      </c>
      <c r="D424" s="153">
        <v>46</v>
      </c>
      <c r="E424" s="153">
        <v>45</v>
      </c>
      <c r="F424" s="151">
        <v>36</v>
      </c>
      <c r="G424" s="151">
        <v>31</v>
      </c>
      <c r="H424" s="151">
        <v>43</v>
      </c>
      <c r="I424" s="151">
        <v>38</v>
      </c>
      <c r="J424" s="172">
        <v>0.9</v>
      </c>
      <c r="K424" s="154">
        <v>0.978260869565217</v>
      </c>
      <c r="L424" s="154">
        <v>0.861111111111111</v>
      </c>
      <c r="M424" s="154">
        <v>0.883720930232558</v>
      </c>
      <c r="N424" s="207">
        <v>974</v>
      </c>
      <c r="O424" s="153">
        <v>895</v>
      </c>
      <c r="P424" s="153">
        <v>45</v>
      </c>
      <c r="Q424" s="151">
        <v>31</v>
      </c>
      <c r="R424" s="151">
        <v>38</v>
      </c>
      <c r="S424" s="154">
        <v>0.918891170431211</v>
      </c>
      <c r="T424" s="154">
        <v>0.978260869565217</v>
      </c>
      <c r="U424" s="155">
        <v>0.861111111111111</v>
      </c>
      <c r="V424" s="155">
        <v>0.883720930232558</v>
      </c>
      <c r="W424" s="173">
        <v>0.117149758454106</v>
      </c>
      <c r="X424" s="158">
        <v>294</v>
      </c>
      <c r="Y424" s="208">
        <v>272</v>
      </c>
      <c r="Z424" s="208">
        <v>297</v>
      </c>
      <c r="AA424" s="208">
        <v>271</v>
      </c>
      <c r="AB424" s="209">
        <v>0.925170068027211</v>
      </c>
      <c r="AC424" s="155">
        <v>0.912457912457912</v>
      </c>
      <c r="AD424" s="173">
        <v>0.0127121555692985</v>
      </c>
    </row>
    <row r="425" spans="1:30">
      <c r="A425" s="175" t="s">
        <v>375</v>
      </c>
      <c r="B425" s="214" t="s">
        <v>1809</v>
      </c>
      <c r="C425" s="214" t="s">
        <v>419</v>
      </c>
      <c r="D425" s="153">
        <v>47</v>
      </c>
      <c r="E425" s="153">
        <v>47</v>
      </c>
      <c r="F425" s="151">
        <v>41</v>
      </c>
      <c r="G425" s="151">
        <v>41</v>
      </c>
      <c r="H425" s="151">
        <v>39</v>
      </c>
      <c r="I425" s="151">
        <v>39</v>
      </c>
      <c r="J425" s="172">
        <v>0.9</v>
      </c>
      <c r="K425" s="154">
        <v>1</v>
      </c>
      <c r="L425" s="154">
        <v>1</v>
      </c>
      <c r="M425" s="154">
        <v>1</v>
      </c>
      <c r="N425" s="207">
        <v>988</v>
      </c>
      <c r="O425" s="153">
        <v>977</v>
      </c>
      <c r="P425" s="153">
        <v>47</v>
      </c>
      <c r="Q425" s="151">
        <v>41</v>
      </c>
      <c r="R425" s="151">
        <v>39</v>
      </c>
      <c r="S425" s="154">
        <v>0.988866396761134</v>
      </c>
      <c r="T425" s="154">
        <v>1</v>
      </c>
      <c r="U425" s="155">
        <v>1</v>
      </c>
      <c r="V425" s="155">
        <v>1</v>
      </c>
      <c r="W425" s="173">
        <v>0</v>
      </c>
      <c r="X425" s="158">
        <v>303</v>
      </c>
      <c r="Y425" s="208">
        <v>296</v>
      </c>
      <c r="Z425" s="208">
        <v>302</v>
      </c>
      <c r="AA425" s="208">
        <v>299</v>
      </c>
      <c r="AB425" s="209">
        <v>0.976897689768977</v>
      </c>
      <c r="AC425" s="155">
        <v>0.990066225165563</v>
      </c>
      <c r="AD425" s="173">
        <v>-0.0131685353965859</v>
      </c>
    </row>
    <row r="426" spans="1:30">
      <c r="A426" s="175" t="s">
        <v>375</v>
      </c>
      <c r="B426" s="214" t="s">
        <v>1809</v>
      </c>
      <c r="C426" s="214" t="s">
        <v>420</v>
      </c>
      <c r="D426" s="153">
        <v>41</v>
      </c>
      <c r="E426" s="153">
        <v>41</v>
      </c>
      <c r="F426" s="151">
        <v>34</v>
      </c>
      <c r="G426" s="151">
        <v>34</v>
      </c>
      <c r="H426" s="151">
        <v>39</v>
      </c>
      <c r="I426" s="151">
        <v>38</v>
      </c>
      <c r="J426" s="172">
        <v>0.9</v>
      </c>
      <c r="K426" s="154">
        <v>1</v>
      </c>
      <c r="L426" s="154">
        <v>1</v>
      </c>
      <c r="M426" s="154">
        <v>0.974358974358974</v>
      </c>
      <c r="N426" s="207">
        <v>888</v>
      </c>
      <c r="O426" s="153">
        <v>868</v>
      </c>
      <c r="P426" s="153">
        <v>41</v>
      </c>
      <c r="Q426" s="151">
        <v>34</v>
      </c>
      <c r="R426" s="151">
        <v>38</v>
      </c>
      <c r="S426" s="154">
        <v>0.977477477477477</v>
      </c>
      <c r="T426" s="154">
        <v>1</v>
      </c>
      <c r="U426" s="155">
        <v>1</v>
      </c>
      <c r="V426" s="155">
        <v>0.974358974358974</v>
      </c>
      <c r="W426" s="173">
        <v>0</v>
      </c>
      <c r="X426" s="158">
        <v>265</v>
      </c>
      <c r="Y426" s="208">
        <v>262</v>
      </c>
      <c r="Z426" s="208">
        <v>274</v>
      </c>
      <c r="AA426" s="208">
        <v>268</v>
      </c>
      <c r="AB426" s="209">
        <v>0.988679245283019</v>
      </c>
      <c r="AC426" s="155">
        <v>0.978102189781022</v>
      </c>
      <c r="AD426" s="173">
        <v>0.0105770555019969</v>
      </c>
    </row>
    <row r="427" spans="1:30">
      <c r="A427" s="175" t="s">
        <v>375</v>
      </c>
      <c r="B427" s="214" t="s">
        <v>1809</v>
      </c>
      <c r="C427" s="214" t="s">
        <v>421</v>
      </c>
      <c r="D427" s="153">
        <v>30</v>
      </c>
      <c r="E427" s="153">
        <v>28</v>
      </c>
      <c r="F427" s="151">
        <v>22</v>
      </c>
      <c r="G427" s="151">
        <v>20</v>
      </c>
      <c r="H427" s="151">
        <v>29</v>
      </c>
      <c r="I427" s="151">
        <v>29</v>
      </c>
      <c r="J427" s="172">
        <v>0.9</v>
      </c>
      <c r="K427" s="154">
        <v>0.933333333333333</v>
      </c>
      <c r="L427" s="154">
        <v>0.909090909090909</v>
      </c>
      <c r="M427" s="154">
        <v>1</v>
      </c>
      <c r="N427" s="207">
        <v>661</v>
      </c>
      <c r="O427" s="153">
        <v>632</v>
      </c>
      <c r="P427" s="153">
        <v>27</v>
      </c>
      <c r="Q427" s="151">
        <v>19</v>
      </c>
      <c r="R427" s="151">
        <v>28</v>
      </c>
      <c r="S427" s="154">
        <v>0.956127080181543</v>
      </c>
      <c r="T427" s="154">
        <v>0.9</v>
      </c>
      <c r="U427" s="155">
        <v>0.863636363636364</v>
      </c>
      <c r="V427" s="155">
        <v>0.96551724137931</v>
      </c>
      <c r="W427" s="173">
        <v>0.0363636363636364</v>
      </c>
      <c r="X427" s="158">
        <v>203</v>
      </c>
      <c r="Y427" s="208">
        <v>190</v>
      </c>
      <c r="Z427" s="208">
        <v>204</v>
      </c>
      <c r="AA427" s="208">
        <v>196</v>
      </c>
      <c r="AB427" s="209">
        <v>0.935960591133005</v>
      </c>
      <c r="AC427" s="155">
        <v>0.96078431372549</v>
      </c>
      <c r="AD427" s="173">
        <v>-0.0248237225924853</v>
      </c>
    </row>
    <row r="428" spans="1:30">
      <c r="A428" s="175" t="s">
        <v>375</v>
      </c>
      <c r="B428" s="214" t="s">
        <v>1809</v>
      </c>
      <c r="C428" s="214" t="s">
        <v>422</v>
      </c>
      <c r="D428" s="153">
        <v>48</v>
      </c>
      <c r="E428" s="153">
        <v>47</v>
      </c>
      <c r="F428" s="151">
        <v>39</v>
      </c>
      <c r="G428" s="151">
        <v>39</v>
      </c>
      <c r="H428" s="151">
        <v>46</v>
      </c>
      <c r="I428" s="151">
        <v>44</v>
      </c>
      <c r="J428" s="172">
        <v>0.9</v>
      </c>
      <c r="K428" s="154">
        <v>0.979166666666667</v>
      </c>
      <c r="L428" s="154">
        <v>1</v>
      </c>
      <c r="M428" s="154">
        <v>0.956521739130435</v>
      </c>
      <c r="N428" s="207">
        <v>1032</v>
      </c>
      <c r="O428" s="153">
        <v>1015</v>
      </c>
      <c r="P428" s="153">
        <v>47</v>
      </c>
      <c r="Q428" s="151">
        <v>39</v>
      </c>
      <c r="R428" s="151">
        <v>44</v>
      </c>
      <c r="S428" s="154">
        <v>0.983527131782946</v>
      </c>
      <c r="T428" s="154">
        <v>0.979166666666667</v>
      </c>
      <c r="U428" s="155">
        <v>1</v>
      </c>
      <c r="V428" s="155">
        <v>0.956521739130435</v>
      </c>
      <c r="W428" s="173">
        <v>-0.0208333333333334</v>
      </c>
      <c r="X428" s="158">
        <v>319</v>
      </c>
      <c r="Y428" s="208">
        <v>310</v>
      </c>
      <c r="Z428" s="208">
        <v>315</v>
      </c>
      <c r="AA428" s="208">
        <v>311</v>
      </c>
      <c r="AB428" s="209">
        <v>0.971786833855799</v>
      </c>
      <c r="AC428" s="155">
        <v>0.987301587301587</v>
      </c>
      <c r="AD428" s="173">
        <v>-0.015514753445788</v>
      </c>
    </row>
    <row r="429" spans="1:30">
      <c r="A429" s="175" t="s">
        <v>375</v>
      </c>
      <c r="B429" s="214" t="s">
        <v>1809</v>
      </c>
      <c r="C429" s="214" t="s">
        <v>423</v>
      </c>
      <c r="D429" s="153">
        <v>25</v>
      </c>
      <c r="E429" s="153">
        <v>25</v>
      </c>
      <c r="F429" s="151">
        <v>20</v>
      </c>
      <c r="G429" s="151">
        <v>19</v>
      </c>
      <c r="H429" s="151">
        <v>20</v>
      </c>
      <c r="I429" s="151">
        <v>20</v>
      </c>
      <c r="J429" s="172">
        <v>0.9</v>
      </c>
      <c r="K429" s="154">
        <v>1</v>
      </c>
      <c r="L429" s="154">
        <v>0.95</v>
      </c>
      <c r="M429" s="154">
        <v>1</v>
      </c>
      <c r="N429" s="207">
        <v>520</v>
      </c>
      <c r="O429" s="153">
        <v>485</v>
      </c>
      <c r="P429" s="153">
        <v>25</v>
      </c>
      <c r="Q429" s="151">
        <v>19</v>
      </c>
      <c r="R429" s="151">
        <v>20</v>
      </c>
      <c r="S429" s="154">
        <v>0.932692307692308</v>
      </c>
      <c r="T429" s="154">
        <v>1</v>
      </c>
      <c r="U429" s="155">
        <v>0.95</v>
      </c>
      <c r="V429" s="155">
        <v>1</v>
      </c>
      <c r="W429" s="173">
        <v>0.05</v>
      </c>
      <c r="X429" s="158">
        <v>155</v>
      </c>
      <c r="Y429" s="208">
        <v>151</v>
      </c>
      <c r="Z429" s="208">
        <v>162</v>
      </c>
      <c r="AA429" s="208">
        <v>145</v>
      </c>
      <c r="AB429" s="209">
        <v>0.974193548387097</v>
      </c>
      <c r="AC429" s="155">
        <v>0.895061728395062</v>
      </c>
      <c r="AD429" s="173">
        <v>0.0791318199920351</v>
      </c>
    </row>
    <row r="430" spans="1:30">
      <c r="A430" s="175" t="s">
        <v>375</v>
      </c>
      <c r="B430" s="214" t="s">
        <v>1809</v>
      </c>
      <c r="C430" s="214" t="s">
        <v>424</v>
      </c>
      <c r="D430" s="153">
        <v>41</v>
      </c>
      <c r="E430" s="153">
        <v>39</v>
      </c>
      <c r="F430" s="151">
        <v>35</v>
      </c>
      <c r="G430" s="151">
        <v>28</v>
      </c>
      <c r="H430" s="151">
        <v>38</v>
      </c>
      <c r="I430" s="151">
        <v>34</v>
      </c>
      <c r="J430" s="172">
        <v>0.9</v>
      </c>
      <c r="K430" s="154">
        <v>0.951219512195122</v>
      </c>
      <c r="L430" s="154">
        <v>0.8</v>
      </c>
      <c r="M430" s="154">
        <v>0.894736842105263</v>
      </c>
      <c r="N430" s="207">
        <v>845</v>
      </c>
      <c r="O430" s="153">
        <v>799</v>
      </c>
      <c r="P430" s="153">
        <v>39</v>
      </c>
      <c r="Q430" s="151">
        <v>28</v>
      </c>
      <c r="R430" s="151">
        <v>34</v>
      </c>
      <c r="S430" s="154">
        <v>0.945562130177515</v>
      </c>
      <c r="T430" s="154">
        <v>0.951219512195122</v>
      </c>
      <c r="U430" s="155">
        <v>0.8</v>
      </c>
      <c r="V430" s="155">
        <v>0.894736842105263</v>
      </c>
      <c r="W430" s="173">
        <v>0.151219512195122</v>
      </c>
      <c r="X430" s="158">
        <v>258</v>
      </c>
      <c r="Y430" s="208">
        <v>238</v>
      </c>
      <c r="Z430" s="208">
        <v>260</v>
      </c>
      <c r="AA430" s="208">
        <v>246</v>
      </c>
      <c r="AB430" s="209">
        <v>0.922480620155039</v>
      </c>
      <c r="AC430" s="155">
        <v>0.946153846153846</v>
      </c>
      <c r="AD430" s="173">
        <v>-0.0236732259988074</v>
      </c>
    </row>
    <row r="431" spans="1:30">
      <c r="A431" s="175" t="s">
        <v>375</v>
      </c>
      <c r="B431" s="214" t="s">
        <v>1809</v>
      </c>
      <c r="C431" s="214" t="s">
        <v>425</v>
      </c>
      <c r="D431" s="153">
        <v>27</v>
      </c>
      <c r="E431" s="153">
        <v>26</v>
      </c>
      <c r="F431" s="151">
        <v>18</v>
      </c>
      <c r="G431" s="151">
        <v>18</v>
      </c>
      <c r="H431" s="151">
        <v>24</v>
      </c>
      <c r="I431" s="151">
        <v>24</v>
      </c>
      <c r="J431" s="172">
        <v>0.9</v>
      </c>
      <c r="K431" s="154">
        <v>0.962962962962963</v>
      </c>
      <c r="L431" s="154">
        <v>1</v>
      </c>
      <c r="M431" s="154">
        <v>1</v>
      </c>
      <c r="N431" s="207">
        <v>544</v>
      </c>
      <c r="O431" s="153">
        <v>522</v>
      </c>
      <c r="P431" s="153">
        <v>26</v>
      </c>
      <c r="Q431" s="151">
        <v>18</v>
      </c>
      <c r="R431" s="151">
        <v>23</v>
      </c>
      <c r="S431" s="154">
        <v>0.959558823529412</v>
      </c>
      <c r="T431" s="154">
        <v>0.962962962962963</v>
      </c>
      <c r="U431" s="155">
        <v>1</v>
      </c>
      <c r="V431" s="155">
        <v>0.958333333333333</v>
      </c>
      <c r="W431" s="173">
        <v>-0.0370370370370371</v>
      </c>
      <c r="X431" s="158">
        <v>172</v>
      </c>
      <c r="Y431" s="208">
        <v>166</v>
      </c>
      <c r="Z431" s="208">
        <v>163</v>
      </c>
      <c r="AA431" s="208">
        <v>157</v>
      </c>
      <c r="AB431" s="209">
        <v>0.965116279069767</v>
      </c>
      <c r="AC431" s="155">
        <v>0.96319018404908</v>
      </c>
      <c r="AD431" s="173">
        <v>0.00192609502068775</v>
      </c>
    </row>
    <row r="432" spans="1:30">
      <c r="A432" s="175" t="s">
        <v>375</v>
      </c>
      <c r="B432" s="214" t="s">
        <v>1809</v>
      </c>
      <c r="C432" s="214" t="s">
        <v>426</v>
      </c>
      <c r="D432" s="153">
        <v>31</v>
      </c>
      <c r="E432" s="153">
        <v>31</v>
      </c>
      <c r="F432" s="151">
        <v>22</v>
      </c>
      <c r="G432" s="151">
        <v>21</v>
      </c>
      <c r="H432" s="151">
        <v>26</v>
      </c>
      <c r="I432" s="151">
        <v>26</v>
      </c>
      <c r="J432" s="172">
        <v>0.9</v>
      </c>
      <c r="K432" s="154">
        <v>1</v>
      </c>
      <c r="L432" s="154">
        <v>0.954545454545455</v>
      </c>
      <c r="M432" s="154">
        <v>1</v>
      </c>
      <c r="N432" s="207">
        <v>643</v>
      </c>
      <c r="O432" s="153">
        <v>621</v>
      </c>
      <c r="P432" s="153">
        <v>31</v>
      </c>
      <c r="Q432" s="151">
        <v>21</v>
      </c>
      <c r="R432" s="151">
        <v>26</v>
      </c>
      <c r="S432" s="154">
        <v>0.965785381026439</v>
      </c>
      <c r="T432" s="154">
        <v>1</v>
      </c>
      <c r="U432" s="155">
        <v>0.954545454545455</v>
      </c>
      <c r="V432" s="155">
        <v>1</v>
      </c>
      <c r="W432" s="173">
        <v>0.0454545454545454</v>
      </c>
      <c r="X432" s="158">
        <v>197</v>
      </c>
      <c r="Y432" s="208">
        <v>192</v>
      </c>
      <c r="Z432" s="208">
        <v>198</v>
      </c>
      <c r="AA432" s="208">
        <v>190</v>
      </c>
      <c r="AB432" s="209">
        <v>0.974619289340102</v>
      </c>
      <c r="AC432" s="155">
        <v>0.95959595959596</v>
      </c>
      <c r="AD432" s="173">
        <v>0.015023329744142</v>
      </c>
    </row>
    <row r="433" spans="1:30">
      <c r="A433" s="175" t="s">
        <v>375</v>
      </c>
      <c r="B433" s="214" t="s">
        <v>1809</v>
      </c>
      <c r="C433" s="214" t="s">
        <v>427</v>
      </c>
      <c r="D433" s="153">
        <v>43</v>
      </c>
      <c r="E433" s="153">
        <v>43</v>
      </c>
      <c r="F433" s="151">
        <v>34</v>
      </c>
      <c r="G433" s="151">
        <v>34</v>
      </c>
      <c r="H433" s="151">
        <v>37</v>
      </c>
      <c r="I433" s="151">
        <v>36</v>
      </c>
      <c r="J433" s="172">
        <v>0.9</v>
      </c>
      <c r="K433" s="154">
        <v>1</v>
      </c>
      <c r="L433" s="154">
        <v>1</v>
      </c>
      <c r="M433" s="154">
        <v>0.972972972972973</v>
      </c>
      <c r="N433" s="207">
        <v>850</v>
      </c>
      <c r="O433" s="153">
        <v>820</v>
      </c>
      <c r="P433" s="153">
        <v>43</v>
      </c>
      <c r="Q433" s="151">
        <v>34</v>
      </c>
      <c r="R433" s="151">
        <v>35</v>
      </c>
      <c r="S433" s="154">
        <v>0.964705882352941</v>
      </c>
      <c r="T433" s="154">
        <v>1</v>
      </c>
      <c r="U433" s="155">
        <v>1</v>
      </c>
      <c r="V433" s="155">
        <v>0.945945945945946</v>
      </c>
      <c r="W433" s="173">
        <v>0</v>
      </c>
      <c r="X433" s="158">
        <v>262</v>
      </c>
      <c r="Y433" s="208">
        <v>250</v>
      </c>
      <c r="Z433" s="208">
        <v>257</v>
      </c>
      <c r="AA433" s="208">
        <v>249</v>
      </c>
      <c r="AB433" s="209">
        <v>0.954198473282443</v>
      </c>
      <c r="AC433" s="155">
        <v>0.968871595330739</v>
      </c>
      <c r="AD433" s="173">
        <v>-0.0146731220482965</v>
      </c>
    </row>
    <row r="434" spans="1:30">
      <c r="A434" s="175" t="s">
        <v>375</v>
      </c>
      <c r="B434" s="214" t="s">
        <v>1809</v>
      </c>
      <c r="C434" s="214" t="s">
        <v>428</v>
      </c>
      <c r="D434" s="153">
        <v>49</v>
      </c>
      <c r="E434" s="153">
        <v>48</v>
      </c>
      <c r="F434" s="151">
        <v>37</v>
      </c>
      <c r="G434" s="151">
        <v>36</v>
      </c>
      <c r="H434" s="151">
        <v>44</v>
      </c>
      <c r="I434" s="151">
        <v>37</v>
      </c>
      <c r="J434" s="172">
        <v>0.9</v>
      </c>
      <c r="K434" s="154">
        <v>0.979591836734694</v>
      </c>
      <c r="L434" s="154">
        <v>0.972972972972973</v>
      </c>
      <c r="M434" s="154">
        <v>0.840909090909091</v>
      </c>
      <c r="N434" s="207">
        <v>939</v>
      </c>
      <c r="O434" s="153">
        <v>881</v>
      </c>
      <c r="P434" s="153">
        <v>48</v>
      </c>
      <c r="Q434" s="151">
        <v>36</v>
      </c>
      <c r="R434" s="151">
        <v>37</v>
      </c>
      <c r="S434" s="154">
        <v>0.938232161874334</v>
      </c>
      <c r="T434" s="154">
        <v>0.979591836734694</v>
      </c>
      <c r="U434" s="155">
        <v>0.972972972972973</v>
      </c>
      <c r="V434" s="155">
        <v>0.840909090909091</v>
      </c>
      <c r="W434" s="173">
        <v>0.00661886376172083</v>
      </c>
      <c r="X434" s="158">
        <v>300</v>
      </c>
      <c r="Y434" s="208">
        <v>285</v>
      </c>
      <c r="Z434" s="208">
        <v>301</v>
      </c>
      <c r="AA434" s="208">
        <v>273</v>
      </c>
      <c r="AB434" s="209">
        <v>0.95</v>
      </c>
      <c r="AC434" s="155">
        <v>0.906976744186046</v>
      </c>
      <c r="AD434" s="173">
        <v>0.0430232558139535</v>
      </c>
    </row>
    <row r="435" spans="1:30">
      <c r="A435" s="175" t="s">
        <v>375</v>
      </c>
      <c r="B435" s="214" t="s">
        <v>1809</v>
      </c>
      <c r="C435" s="214" t="s">
        <v>429</v>
      </c>
      <c r="D435" s="153">
        <v>45</v>
      </c>
      <c r="E435" s="153">
        <v>44</v>
      </c>
      <c r="F435" s="151">
        <v>35</v>
      </c>
      <c r="G435" s="151">
        <v>35</v>
      </c>
      <c r="H435" s="151">
        <v>42</v>
      </c>
      <c r="I435" s="151">
        <v>42</v>
      </c>
      <c r="J435" s="172">
        <v>0.9</v>
      </c>
      <c r="K435" s="154">
        <v>0.977777777777778</v>
      </c>
      <c r="L435" s="154">
        <v>1</v>
      </c>
      <c r="M435" s="154">
        <v>1</v>
      </c>
      <c r="N435" s="207">
        <v>958</v>
      </c>
      <c r="O435" s="153">
        <v>946</v>
      </c>
      <c r="P435" s="153">
        <v>44</v>
      </c>
      <c r="Q435" s="151">
        <v>35</v>
      </c>
      <c r="R435" s="151">
        <v>42</v>
      </c>
      <c r="S435" s="154">
        <v>0.987473903966597</v>
      </c>
      <c r="T435" s="154">
        <v>0.977777777777778</v>
      </c>
      <c r="U435" s="155">
        <v>1</v>
      </c>
      <c r="V435" s="155">
        <v>1</v>
      </c>
      <c r="W435" s="173">
        <v>-0.0222222222222223</v>
      </c>
      <c r="X435" s="158">
        <v>290</v>
      </c>
      <c r="Y435" s="208">
        <v>288</v>
      </c>
      <c r="Z435" s="208">
        <v>291</v>
      </c>
      <c r="AA435" s="208">
        <v>287</v>
      </c>
      <c r="AB435" s="209">
        <v>0.993103448275862</v>
      </c>
      <c r="AC435" s="155">
        <v>0.986254295532646</v>
      </c>
      <c r="AD435" s="173">
        <v>0.00684915274321596</v>
      </c>
    </row>
    <row r="436" spans="1:30">
      <c r="A436" s="175" t="s">
        <v>375</v>
      </c>
      <c r="B436" s="214" t="s">
        <v>1809</v>
      </c>
      <c r="C436" s="214" t="s">
        <v>430</v>
      </c>
      <c r="D436" s="153">
        <v>30</v>
      </c>
      <c r="E436" s="153">
        <v>30</v>
      </c>
      <c r="F436" s="151">
        <v>25</v>
      </c>
      <c r="G436" s="151">
        <v>24</v>
      </c>
      <c r="H436" s="151">
        <v>26</v>
      </c>
      <c r="I436" s="151">
        <v>25</v>
      </c>
      <c r="J436" s="172">
        <v>0.9</v>
      </c>
      <c r="K436" s="154">
        <v>1</v>
      </c>
      <c r="L436" s="154">
        <v>0.96</v>
      </c>
      <c r="M436" s="154">
        <v>0.961538461538462</v>
      </c>
      <c r="N436" s="207">
        <v>614</v>
      </c>
      <c r="O436" s="153">
        <v>591</v>
      </c>
      <c r="P436" s="153">
        <v>30</v>
      </c>
      <c r="Q436" s="151">
        <v>24</v>
      </c>
      <c r="R436" s="151">
        <v>25</v>
      </c>
      <c r="S436" s="154">
        <v>0.962540716612378</v>
      </c>
      <c r="T436" s="154">
        <v>1</v>
      </c>
      <c r="U436" s="155">
        <v>0.96</v>
      </c>
      <c r="V436" s="155">
        <v>0.961538461538462</v>
      </c>
      <c r="W436" s="173">
        <v>0.04</v>
      </c>
      <c r="X436" s="158">
        <v>191</v>
      </c>
      <c r="Y436" s="208">
        <v>183</v>
      </c>
      <c r="Z436" s="208">
        <v>189</v>
      </c>
      <c r="AA436" s="208">
        <v>182</v>
      </c>
      <c r="AB436" s="209">
        <v>0.958115183246073</v>
      </c>
      <c r="AC436" s="155">
        <v>0.962962962962963</v>
      </c>
      <c r="AD436" s="173">
        <v>-0.00484777971688966</v>
      </c>
    </row>
    <row r="437" spans="1:30">
      <c r="A437" s="175" t="s">
        <v>375</v>
      </c>
      <c r="B437" s="214" t="s">
        <v>1809</v>
      </c>
      <c r="C437" s="214" t="s">
        <v>431</v>
      </c>
      <c r="D437" s="153">
        <v>18</v>
      </c>
      <c r="E437" s="153">
        <v>18</v>
      </c>
      <c r="F437" s="151">
        <v>16</v>
      </c>
      <c r="G437" s="151">
        <v>16</v>
      </c>
      <c r="H437" s="151">
        <v>18</v>
      </c>
      <c r="I437" s="151">
        <v>18</v>
      </c>
      <c r="J437" s="172">
        <v>0.9</v>
      </c>
      <c r="K437" s="154">
        <v>1</v>
      </c>
      <c r="L437" s="154">
        <v>1</v>
      </c>
      <c r="M437" s="154">
        <v>1</v>
      </c>
      <c r="N437" s="207">
        <v>386</v>
      </c>
      <c r="O437" s="153">
        <v>380</v>
      </c>
      <c r="P437" s="153">
        <v>18</v>
      </c>
      <c r="Q437" s="151">
        <v>14</v>
      </c>
      <c r="R437" s="151">
        <v>18</v>
      </c>
      <c r="S437" s="154">
        <v>0.984455958549223</v>
      </c>
      <c r="T437" s="154">
        <v>1</v>
      </c>
      <c r="U437" s="155">
        <v>0.875</v>
      </c>
      <c r="V437" s="155">
        <v>1</v>
      </c>
      <c r="W437" s="173">
        <v>0.125</v>
      </c>
      <c r="X437" s="158">
        <v>123</v>
      </c>
      <c r="Y437" s="208">
        <v>120</v>
      </c>
      <c r="Z437" s="208">
        <v>116</v>
      </c>
      <c r="AA437" s="208">
        <v>114</v>
      </c>
      <c r="AB437" s="209">
        <v>0.975609756097561</v>
      </c>
      <c r="AC437" s="155">
        <v>0.982758620689655</v>
      </c>
      <c r="AD437" s="173">
        <v>-0.00714886459209418</v>
      </c>
    </row>
    <row r="438" spans="1:30">
      <c r="A438" s="175" t="s">
        <v>375</v>
      </c>
      <c r="B438" s="214" t="s">
        <v>1809</v>
      </c>
      <c r="C438" s="214" t="s">
        <v>432</v>
      </c>
      <c r="D438" s="153">
        <v>30</v>
      </c>
      <c r="E438" s="153">
        <v>30</v>
      </c>
      <c r="F438" s="151">
        <v>20</v>
      </c>
      <c r="G438" s="151">
        <v>20</v>
      </c>
      <c r="H438" s="151">
        <v>26</v>
      </c>
      <c r="I438" s="151">
        <v>26</v>
      </c>
      <c r="J438" s="172">
        <v>0.9</v>
      </c>
      <c r="K438" s="154">
        <v>1</v>
      </c>
      <c r="L438" s="154">
        <v>1</v>
      </c>
      <c r="M438" s="154">
        <v>1</v>
      </c>
      <c r="N438" s="207">
        <v>620</v>
      </c>
      <c r="O438" s="153">
        <v>617</v>
      </c>
      <c r="P438" s="153">
        <v>30</v>
      </c>
      <c r="Q438" s="151">
        <v>20</v>
      </c>
      <c r="R438" s="151">
        <v>26</v>
      </c>
      <c r="S438" s="154">
        <v>0.995161290322581</v>
      </c>
      <c r="T438" s="154">
        <v>1</v>
      </c>
      <c r="U438" s="155">
        <v>1</v>
      </c>
      <c r="V438" s="155">
        <v>1</v>
      </c>
      <c r="W438" s="173">
        <v>0</v>
      </c>
      <c r="X438" s="158">
        <v>183</v>
      </c>
      <c r="Y438" s="208">
        <v>183</v>
      </c>
      <c r="Z438" s="208">
        <v>193</v>
      </c>
      <c r="AA438" s="208">
        <v>191</v>
      </c>
      <c r="AB438" s="209">
        <v>1</v>
      </c>
      <c r="AC438" s="155">
        <v>0.989637305699482</v>
      </c>
      <c r="AD438" s="173">
        <v>0.0103626943005182</v>
      </c>
    </row>
    <row r="439" spans="1:30">
      <c r="A439" s="175" t="s">
        <v>375</v>
      </c>
      <c r="B439" s="214" t="s">
        <v>1809</v>
      </c>
      <c r="C439" s="214" t="s">
        <v>433</v>
      </c>
      <c r="D439" s="153">
        <v>54</v>
      </c>
      <c r="E439" s="153">
        <v>54</v>
      </c>
      <c r="F439" s="151">
        <v>49</v>
      </c>
      <c r="G439" s="151">
        <v>47</v>
      </c>
      <c r="H439" s="151">
        <v>55</v>
      </c>
      <c r="I439" s="151">
        <v>53</v>
      </c>
      <c r="J439" s="172">
        <v>0.9</v>
      </c>
      <c r="K439" s="154">
        <v>1</v>
      </c>
      <c r="L439" s="154">
        <v>0.959183673469388</v>
      </c>
      <c r="M439" s="154">
        <v>0.963636363636364</v>
      </c>
      <c r="N439" s="207">
        <v>1257</v>
      </c>
      <c r="O439" s="153">
        <v>1163</v>
      </c>
      <c r="P439" s="153">
        <v>52</v>
      </c>
      <c r="Q439" s="151">
        <v>46</v>
      </c>
      <c r="R439" s="151">
        <v>51</v>
      </c>
      <c r="S439" s="154">
        <v>0.92521877486078</v>
      </c>
      <c r="T439" s="154">
        <v>0.962962962962963</v>
      </c>
      <c r="U439" s="155">
        <v>0.938775510204082</v>
      </c>
      <c r="V439" s="155">
        <v>0.927272727272727</v>
      </c>
      <c r="W439" s="173">
        <v>0.0241874527588812</v>
      </c>
      <c r="X439" s="158">
        <v>379</v>
      </c>
      <c r="Y439" s="208">
        <v>358</v>
      </c>
      <c r="Z439" s="208">
        <v>390</v>
      </c>
      <c r="AA439" s="208">
        <v>358</v>
      </c>
      <c r="AB439" s="209">
        <v>0.944591029023747</v>
      </c>
      <c r="AC439" s="155">
        <v>0.917948717948718</v>
      </c>
      <c r="AD439" s="173">
        <v>0.0266423110750288</v>
      </c>
    </row>
    <row r="440" spans="1:30">
      <c r="A440" s="175" t="s">
        <v>375</v>
      </c>
      <c r="B440" s="214" t="s">
        <v>1810</v>
      </c>
      <c r="C440" s="214" t="s">
        <v>434</v>
      </c>
      <c r="D440" s="153">
        <v>34</v>
      </c>
      <c r="E440" s="153">
        <v>34</v>
      </c>
      <c r="F440" s="151">
        <v>29</v>
      </c>
      <c r="G440" s="151">
        <v>29</v>
      </c>
      <c r="H440" s="151">
        <v>28</v>
      </c>
      <c r="I440" s="151">
        <v>28</v>
      </c>
      <c r="J440" s="172">
        <v>0.9</v>
      </c>
      <c r="K440" s="154">
        <v>1</v>
      </c>
      <c r="L440" s="154">
        <v>1</v>
      </c>
      <c r="M440" s="154">
        <v>1</v>
      </c>
      <c r="N440" s="207">
        <v>702</v>
      </c>
      <c r="O440" s="153">
        <v>692</v>
      </c>
      <c r="P440" s="153">
        <v>34</v>
      </c>
      <c r="Q440" s="151">
        <v>29</v>
      </c>
      <c r="R440" s="151">
        <v>28</v>
      </c>
      <c r="S440" s="154">
        <v>0.985754985754986</v>
      </c>
      <c r="T440" s="154">
        <v>1</v>
      </c>
      <c r="U440" s="155">
        <v>1</v>
      </c>
      <c r="V440" s="155">
        <v>1</v>
      </c>
      <c r="W440" s="173">
        <v>0</v>
      </c>
      <c r="X440" s="158">
        <v>212</v>
      </c>
      <c r="Y440" s="208">
        <v>210</v>
      </c>
      <c r="Z440" s="208">
        <v>219</v>
      </c>
      <c r="AA440" s="208">
        <v>216</v>
      </c>
      <c r="AB440" s="209">
        <v>0.990566037735849</v>
      </c>
      <c r="AC440" s="155">
        <v>0.986301369863014</v>
      </c>
      <c r="AD440" s="173">
        <v>0.00426466787283541</v>
      </c>
    </row>
    <row r="441" spans="1:30">
      <c r="A441" s="175" t="s">
        <v>375</v>
      </c>
      <c r="B441" s="214" t="s">
        <v>1810</v>
      </c>
      <c r="C441" s="214" t="s">
        <v>435</v>
      </c>
      <c r="D441" s="153">
        <v>52</v>
      </c>
      <c r="E441" s="153">
        <v>52</v>
      </c>
      <c r="F441" s="151">
        <v>56</v>
      </c>
      <c r="G441" s="151">
        <v>56</v>
      </c>
      <c r="H441" s="151">
        <v>51</v>
      </c>
      <c r="I441" s="151">
        <v>48</v>
      </c>
      <c r="J441" s="172">
        <v>0.9</v>
      </c>
      <c r="K441" s="154">
        <v>1</v>
      </c>
      <c r="L441" s="154">
        <v>1</v>
      </c>
      <c r="M441" s="154">
        <v>0.941176470588235</v>
      </c>
      <c r="N441" s="207">
        <v>1198</v>
      </c>
      <c r="O441" s="153">
        <v>1160</v>
      </c>
      <c r="P441" s="153">
        <v>52</v>
      </c>
      <c r="Q441" s="151">
        <v>54</v>
      </c>
      <c r="R441" s="151">
        <v>47</v>
      </c>
      <c r="S441" s="154">
        <v>0.968280467445743</v>
      </c>
      <c r="T441" s="154">
        <v>1</v>
      </c>
      <c r="U441" s="155">
        <v>0.964285714285714</v>
      </c>
      <c r="V441" s="155">
        <v>0.92156862745098</v>
      </c>
      <c r="W441" s="173">
        <v>0.0357142857142857</v>
      </c>
      <c r="X441" s="158">
        <v>356</v>
      </c>
      <c r="Y441" s="208">
        <v>340</v>
      </c>
      <c r="Z441" s="208">
        <v>367</v>
      </c>
      <c r="AA441" s="208">
        <v>356</v>
      </c>
      <c r="AB441" s="209">
        <v>0.955056179775281</v>
      </c>
      <c r="AC441" s="155">
        <v>0.970027247956403</v>
      </c>
      <c r="AD441" s="173">
        <v>-0.0149710681811224</v>
      </c>
    </row>
    <row r="442" spans="1:30">
      <c r="A442" s="175" t="s">
        <v>375</v>
      </c>
      <c r="B442" s="214" t="s">
        <v>1810</v>
      </c>
      <c r="C442" s="214" t="s">
        <v>436</v>
      </c>
      <c r="D442" s="153">
        <v>61</v>
      </c>
      <c r="E442" s="153">
        <v>60</v>
      </c>
      <c r="F442" s="151">
        <v>55</v>
      </c>
      <c r="G442" s="151">
        <v>54</v>
      </c>
      <c r="H442" s="151">
        <v>50</v>
      </c>
      <c r="I442" s="151">
        <v>50</v>
      </c>
      <c r="J442" s="172">
        <v>0.9</v>
      </c>
      <c r="K442" s="154">
        <v>0.983606557377049</v>
      </c>
      <c r="L442" s="154">
        <v>0.981818181818182</v>
      </c>
      <c r="M442" s="154">
        <v>1</v>
      </c>
      <c r="N442" s="207">
        <v>1330</v>
      </c>
      <c r="O442" s="153">
        <v>1298</v>
      </c>
      <c r="P442" s="153">
        <v>58</v>
      </c>
      <c r="Q442" s="151">
        <v>51</v>
      </c>
      <c r="R442" s="151">
        <v>50</v>
      </c>
      <c r="S442" s="154">
        <v>0.97593984962406</v>
      </c>
      <c r="T442" s="154">
        <v>0.950819672131147</v>
      </c>
      <c r="U442" s="155">
        <v>0.927272727272727</v>
      </c>
      <c r="V442" s="155">
        <v>1</v>
      </c>
      <c r="W442" s="173">
        <v>0.0235469448584202</v>
      </c>
      <c r="X442" s="158">
        <v>392</v>
      </c>
      <c r="Y442" s="208">
        <v>377</v>
      </c>
      <c r="Z442" s="208">
        <v>427</v>
      </c>
      <c r="AA442" s="208">
        <v>420</v>
      </c>
      <c r="AB442" s="209">
        <v>0.961734693877551</v>
      </c>
      <c r="AC442" s="155">
        <v>0.983606557377049</v>
      </c>
      <c r="AD442" s="173">
        <v>-0.0218718634994981</v>
      </c>
    </row>
    <row r="443" spans="1:30">
      <c r="A443" s="175" t="s">
        <v>375</v>
      </c>
      <c r="B443" s="214" t="s">
        <v>1810</v>
      </c>
      <c r="C443" s="214" t="s">
        <v>437</v>
      </c>
      <c r="D443" s="153">
        <v>55</v>
      </c>
      <c r="E443" s="153">
        <v>55</v>
      </c>
      <c r="F443" s="151">
        <v>51</v>
      </c>
      <c r="G443" s="151">
        <v>49</v>
      </c>
      <c r="H443" s="151">
        <v>50</v>
      </c>
      <c r="I443" s="151">
        <v>47</v>
      </c>
      <c r="J443" s="172">
        <v>0.9</v>
      </c>
      <c r="K443" s="154">
        <v>1</v>
      </c>
      <c r="L443" s="154">
        <v>0.96078431372549</v>
      </c>
      <c r="M443" s="154">
        <v>0.94</v>
      </c>
      <c r="N443" s="207">
        <v>1150</v>
      </c>
      <c r="O443" s="153">
        <v>1116</v>
      </c>
      <c r="P443" s="153">
        <v>53</v>
      </c>
      <c r="Q443" s="151">
        <v>48</v>
      </c>
      <c r="R443" s="151">
        <v>47</v>
      </c>
      <c r="S443" s="154">
        <v>0.970434782608696</v>
      </c>
      <c r="T443" s="154">
        <v>0.963636363636364</v>
      </c>
      <c r="U443" s="155">
        <v>0.941176470588235</v>
      </c>
      <c r="V443" s="155">
        <v>0.94</v>
      </c>
      <c r="W443" s="173">
        <v>0.0224598930481283</v>
      </c>
      <c r="X443" s="158">
        <v>353</v>
      </c>
      <c r="Y443" s="208">
        <v>340</v>
      </c>
      <c r="Z443" s="208">
        <v>372</v>
      </c>
      <c r="AA443" s="208">
        <v>360</v>
      </c>
      <c r="AB443" s="209">
        <v>0.963172804532578</v>
      </c>
      <c r="AC443" s="155">
        <v>0.967741935483871</v>
      </c>
      <c r="AD443" s="173">
        <v>-0.00456913095129308</v>
      </c>
    </row>
    <row r="444" spans="1:30">
      <c r="A444" s="175" t="s">
        <v>375</v>
      </c>
      <c r="B444" s="214" t="s">
        <v>1810</v>
      </c>
      <c r="C444" s="214" t="s">
        <v>438</v>
      </c>
      <c r="D444" s="153">
        <v>60</v>
      </c>
      <c r="E444" s="153">
        <v>59</v>
      </c>
      <c r="F444" s="151">
        <v>56</v>
      </c>
      <c r="G444" s="151">
        <v>56</v>
      </c>
      <c r="H444" s="151">
        <v>51</v>
      </c>
      <c r="I444" s="151">
        <v>50</v>
      </c>
      <c r="J444" s="172">
        <v>0.9</v>
      </c>
      <c r="K444" s="154">
        <v>0.983333333333333</v>
      </c>
      <c r="L444" s="154">
        <v>1</v>
      </c>
      <c r="M444" s="154">
        <v>0.980392156862745</v>
      </c>
      <c r="N444" s="207">
        <v>1287</v>
      </c>
      <c r="O444" s="153">
        <v>1272</v>
      </c>
      <c r="P444" s="153">
        <v>59</v>
      </c>
      <c r="Q444" s="151">
        <v>55</v>
      </c>
      <c r="R444" s="151">
        <v>50</v>
      </c>
      <c r="S444" s="154">
        <v>0.988344988344988</v>
      </c>
      <c r="T444" s="154">
        <v>0.983333333333333</v>
      </c>
      <c r="U444" s="155">
        <v>0.982142857142857</v>
      </c>
      <c r="V444" s="155">
        <v>0.980392156862745</v>
      </c>
      <c r="W444" s="173">
        <v>0.00119047619047619</v>
      </c>
      <c r="X444" s="158">
        <v>395</v>
      </c>
      <c r="Y444" s="208">
        <v>389</v>
      </c>
      <c r="Z444" s="208">
        <v>395</v>
      </c>
      <c r="AA444" s="208">
        <v>390</v>
      </c>
      <c r="AB444" s="209">
        <v>0.984810126582279</v>
      </c>
      <c r="AC444" s="155">
        <v>0.987341772151899</v>
      </c>
      <c r="AD444" s="173">
        <v>-0.00253164556962027</v>
      </c>
    </row>
    <row r="445" spans="1:30">
      <c r="A445" s="175" t="s">
        <v>375</v>
      </c>
      <c r="B445" s="214" t="s">
        <v>1810</v>
      </c>
      <c r="C445" s="214" t="s">
        <v>439</v>
      </c>
      <c r="D445" s="153">
        <v>51</v>
      </c>
      <c r="E445" s="153">
        <v>51</v>
      </c>
      <c r="F445" s="151">
        <v>51</v>
      </c>
      <c r="G445" s="151">
        <v>51</v>
      </c>
      <c r="H445" s="151">
        <v>45</v>
      </c>
      <c r="I445" s="151">
        <v>45</v>
      </c>
      <c r="J445" s="172">
        <v>0.9</v>
      </c>
      <c r="K445" s="154">
        <v>1</v>
      </c>
      <c r="L445" s="154">
        <v>1</v>
      </c>
      <c r="M445" s="154">
        <v>1</v>
      </c>
      <c r="N445" s="207">
        <v>1132</v>
      </c>
      <c r="O445" s="153">
        <v>1093</v>
      </c>
      <c r="P445" s="153">
        <v>50</v>
      </c>
      <c r="Q445" s="151">
        <v>51</v>
      </c>
      <c r="R445" s="151">
        <v>45</v>
      </c>
      <c r="S445" s="154">
        <v>0.965547703180212</v>
      </c>
      <c r="T445" s="154">
        <v>0.980392156862745</v>
      </c>
      <c r="U445" s="155">
        <v>1</v>
      </c>
      <c r="V445" s="155">
        <v>1</v>
      </c>
      <c r="W445" s="173">
        <v>-0.0196078431372549</v>
      </c>
      <c r="X445" s="158">
        <v>341</v>
      </c>
      <c r="Y445" s="208">
        <v>312</v>
      </c>
      <c r="Z445" s="208">
        <v>347</v>
      </c>
      <c r="AA445" s="208">
        <v>344</v>
      </c>
      <c r="AB445" s="209">
        <v>0.914956011730205</v>
      </c>
      <c r="AC445" s="155">
        <v>0.99135446685879</v>
      </c>
      <c r="AD445" s="173">
        <v>-0.0763984551285843</v>
      </c>
    </row>
    <row r="446" spans="1:30">
      <c r="A446" s="175" t="s">
        <v>375</v>
      </c>
      <c r="B446" s="214" t="s">
        <v>1810</v>
      </c>
      <c r="C446" s="214" t="s">
        <v>440</v>
      </c>
      <c r="D446" s="153">
        <v>53</v>
      </c>
      <c r="E446" s="153">
        <v>52</v>
      </c>
      <c r="F446" s="151">
        <v>48</v>
      </c>
      <c r="G446" s="151">
        <v>47</v>
      </c>
      <c r="H446" s="151">
        <v>43</v>
      </c>
      <c r="I446" s="151">
        <v>42</v>
      </c>
      <c r="J446" s="172">
        <v>0.9</v>
      </c>
      <c r="K446" s="154">
        <v>0.981132075471698</v>
      </c>
      <c r="L446" s="154">
        <v>0.979166666666667</v>
      </c>
      <c r="M446" s="154">
        <v>0.976744186046512</v>
      </c>
      <c r="N446" s="207">
        <v>1133</v>
      </c>
      <c r="O446" s="153">
        <v>1087</v>
      </c>
      <c r="P446" s="153">
        <v>52</v>
      </c>
      <c r="Q446" s="151">
        <v>47</v>
      </c>
      <c r="R446" s="151">
        <v>42</v>
      </c>
      <c r="S446" s="154">
        <v>0.959399823477493</v>
      </c>
      <c r="T446" s="154">
        <v>0.981132075471698</v>
      </c>
      <c r="U446" s="155">
        <v>0.979166666666667</v>
      </c>
      <c r="V446" s="155">
        <v>0.976744186046512</v>
      </c>
      <c r="W446" s="173">
        <v>0.00196540880503149</v>
      </c>
      <c r="X446" s="158">
        <v>332</v>
      </c>
      <c r="Y446" s="208">
        <v>324</v>
      </c>
      <c r="Z446" s="208">
        <v>358</v>
      </c>
      <c r="AA446" s="208">
        <v>341</v>
      </c>
      <c r="AB446" s="209">
        <v>0.975903614457831</v>
      </c>
      <c r="AC446" s="155">
        <v>0.952513966480447</v>
      </c>
      <c r="AD446" s="173">
        <v>0.0233896479773844</v>
      </c>
    </row>
    <row r="447" spans="1:30">
      <c r="A447" s="175" t="s">
        <v>375</v>
      </c>
      <c r="B447" s="214" t="s">
        <v>1810</v>
      </c>
      <c r="C447" s="214" t="s">
        <v>441</v>
      </c>
      <c r="D447" s="153">
        <v>35</v>
      </c>
      <c r="E447" s="153">
        <v>35</v>
      </c>
      <c r="F447" s="151">
        <v>36</v>
      </c>
      <c r="G447" s="151">
        <v>36</v>
      </c>
      <c r="H447" s="151">
        <v>34</v>
      </c>
      <c r="I447" s="151">
        <v>34</v>
      </c>
      <c r="J447" s="172">
        <v>0.9</v>
      </c>
      <c r="K447" s="154">
        <v>1</v>
      </c>
      <c r="L447" s="154">
        <v>1</v>
      </c>
      <c r="M447" s="154">
        <v>1</v>
      </c>
      <c r="N447" s="207">
        <v>837</v>
      </c>
      <c r="O447" s="153">
        <v>821</v>
      </c>
      <c r="P447" s="153">
        <v>35</v>
      </c>
      <c r="Q447" s="151">
        <v>34</v>
      </c>
      <c r="R447" s="151">
        <v>34</v>
      </c>
      <c r="S447" s="154">
        <v>0.980884109916368</v>
      </c>
      <c r="T447" s="154">
        <v>1</v>
      </c>
      <c r="U447" s="155">
        <v>0.944444444444444</v>
      </c>
      <c r="V447" s="155">
        <v>1</v>
      </c>
      <c r="W447" s="173">
        <v>0.0555555555555556</v>
      </c>
      <c r="X447" s="158">
        <v>249</v>
      </c>
      <c r="Y447" s="208">
        <v>244</v>
      </c>
      <c r="Z447" s="208">
        <v>261</v>
      </c>
      <c r="AA447" s="208">
        <v>256</v>
      </c>
      <c r="AB447" s="209">
        <v>0.979919678714859</v>
      </c>
      <c r="AC447" s="155">
        <v>0.980842911877395</v>
      </c>
      <c r="AD447" s="173">
        <v>-0.000923233162535175</v>
      </c>
    </row>
    <row r="448" spans="1:30">
      <c r="A448" s="175" t="s">
        <v>375</v>
      </c>
      <c r="B448" s="214" t="s">
        <v>1810</v>
      </c>
      <c r="C448" s="214" t="s">
        <v>442</v>
      </c>
      <c r="D448" s="153">
        <v>51</v>
      </c>
      <c r="E448" s="153">
        <v>49</v>
      </c>
      <c r="F448" s="151">
        <v>45</v>
      </c>
      <c r="G448" s="151">
        <v>44</v>
      </c>
      <c r="H448" s="151">
        <v>42</v>
      </c>
      <c r="I448" s="151">
        <v>40</v>
      </c>
      <c r="J448" s="172">
        <v>0.9</v>
      </c>
      <c r="K448" s="154">
        <v>0.96078431372549</v>
      </c>
      <c r="L448" s="154">
        <v>0.977777777777778</v>
      </c>
      <c r="M448" s="154">
        <v>0.952380952380952</v>
      </c>
      <c r="N448" s="207">
        <v>1096</v>
      </c>
      <c r="O448" s="153">
        <v>1039</v>
      </c>
      <c r="P448" s="153">
        <v>49</v>
      </c>
      <c r="Q448" s="151">
        <v>44</v>
      </c>
      <c r="R448" s="151">
        <v>39</v>
      </c>
      <c r="S448" s="154">
        <v>0.947992700729927</v>
      </c>
      <c r="T448" s="154">
        <v>0.96078431372549</v>
      </c>
      <c r="U448" s="155">
        <v>0.977777777777778</v>
      </c>
      <c r="V448" s="155">
        <v>0.928571428571429</v>
      </c>
      <c r="W448" s="173">
        <v>-0.0169934640522875</v>
      </c>
      <c r="X448" s="158">
        <v>317</v>
      </c>
      <c r="Y448" s="208">
        <v>297</v>
      </c>
      <c r="Z448" s="208">
        <v>362</v>
      </c>
      <c r="AA448" s="208">
        <v>337</v>
      </c>
      <c r="AB448" s="209">
        <v>0.936908517350158</v>
      </c>
      <c r="AC448" s="155">
        <v>0.930939226519337</v>
      </c>
      <c r="AD448" s="173">
        <v>0.00596929083082065</v>
      </c>
    </row>
    <row r="449" spans="1:30">
      <c r="A449" s="175" t="s">
        <v>375</v>
      </c>
      <c r="B449" s="214" t="s">
        <v>1810</v>
      </c>
      <c r="C449" s="214" t="s">
        <v>443</v>
      </c>
      <c r="D449" s="153">
        <v>107</v>
      </c>
      <c r="E449" s="153">
        <v>106</v>
      </c>
      <c r="F449" s="151">
        <v>99</v>
      </c>
      <c r="G449" s="151">
        <v>97</v>
      </c>
      <c r="H449" s="151">
        <v>84</v>
      </c>
      <c r="I449" s="151">
        <v>83</v>
      </c>
      <c r="J449" s="172">
        <v>0.9</v>
      </c>
      <c r="K449" s="154">
        <v>0.990654205607477</v>
      </c>
      <c r="L449" s="154">
        <v>0.97979797979798</v>
      </c>
      <c r="M449" s="154">
        <v>0.988095238095238</v>
      </c>
      <c r="N449" s="207">
        <v>2246</v>
      </c>
      <c r="O449" s="153">
        <v>2209</v>
      </c>
      <c r="P449" s="153">
        <v>106</v>
      </c>
      <c r="Q449" s="151">
        <v>97</v>
      </c>
      <c r="R449" s="151">
        <v>83</v>
      </c>
      <c r="S449" s="154">
        <v>0.983526268922529</v>
      </c>
      <c r="T449" s="154">
        <v>0.990654205607477</v>
      </c>
      <c r="U449" s="155">
        <v>0.97979797979798</v>
      </c>
      <c r="V449" s="155">
        <v>0.988095238095238</v>
      </c>
      <c r="W449" s="173">
        <v>0.0108562258094969</v>
      </c>
      <c r="X449" s="158">
        <v>677</v>
      </c>
      <c r="Y449" s="208">
        <v>669</v>
      </c>
      <c r="Z449" s="208">
        <v>696</v>
      </c>
      <c r="AA449" s="208">
        <v>681</v>
      </c>
      <c r="AB449" s="209">
        <v>0.988183161004431</v>
      </c>
      <c r="AC449" s="155">
        <v>0.978448275862069</v>
      </c>
      <c r="AD449" s="173">
        <v>0.00973488514236232</v>
      </c>
    </row>
    <row r="450" spans="1:30">
      <c r="A450" s="175" t="s">
        <v>375</v>
      </c>
      <c r="B450" s="214" t="s">
        <v>1810</v>
      </c>
      <c r="C450" s="214" t="s">
        <v>444</v>
      </c>
      <c r="D450" s="153">
        <v>78</v>
      </c>
      <c r="E450" s="153">
        <v>78</v>
      </c>
      <c r="F450" s="151">
        <v>72</v>
      </c>
      <c r="G450" s="151">
        <v>71</v>
      </c>
      <c r="H450" s="151">
        <v>62</v>
      </c>
      <c r="I450" s="151">
        <v>62</v>
      </c>
      <c r="J450" s="172">
        <v>0.9</v>
      </c>
      <c r="K450" s="154">
        <v>1</v>
      </c>
      <c r="L450" s="154">
        <v>0.986111111111111</v>
      </c>
      <c r="M450" s="154">
        <v>1</v>
      </c>
      <c r="N450" s="207">
        <v>1711</v>
      </c>
      <c r="O450" s="153">
        <v>1704</v>
      </c>
      <c r="P450" s="153">
        <v>78</v>
      </c>
      <c r="Q450" s="151">
        <v>71</v>
      </c>
      <c r="R450" s="151">
        <v>62</v>
      </c>
      <c r="S450" s="154">
        <v>0.995908825248393</v>
      </c>
      <c r="T450" s="154">
        <v>1</v>
      </c>
      <c r="U450" s="155">
        <v>0.986111111111111</v>
      </c>
      <c r="V450" s="155">
        <v>1</v>
      </c>
      <c r="W450" s="173">
        <v>0.0138888888888888</v>
      </c>
      <c r="X450" s="158">
        <v>503</v>
      </c>
      <c r="Y450" s="208">
        <v>501</v>
      </c>
      <c r="Z450" s="208">
        <v>525</v>
      </c>
      <c r="AA450" s="208">
        <v>525</v>
      </c>
      <c r="AB450" s="209">
        <v>0.996023856858847</v>
      </c>
      <c r="AC450" s="155">
        <v>1</v>
      </c>
      <c r="AD450" s="173">
        <v>-0.00397614314115313</v>
      </c>
    </row>
    <row r="451" spans="1:30">
      <c r="A451" s="175" t="s">
        <v>375</v>
      </c>
      <c r="B451" s="214" t="s">
        <v>1810</v>
      </c>
      <c r="C451" s="214" t="s">
        <v>445</v>
      </c>
      <c r="D451" s="153">
        <v>60</v>
      </c>
      <c r="E451" s="153">
        <v>60</v>
      </c>
      <c r="F451" s="151">
        <v>55</v>
      </c>
      <c r="G451" s="151">
        <v>55</v>
      </c>
      <c r="H451" s="151">
        <v>50</v>
      </c>
      <c r="I451" s="151">
        <v>50</v>
      </c>
      <c r="J451" s="172">
        <v>0.9</v>
      </c>
      <c r="K451" s="154">
        <v>1</v>
      </c>
      <c r="L451" s="154">
        <v>1</v>
      </c>
      <c r="M451" s="154">
        <v>1</v>
      </c>
      <c r="N451" s="207">
        <v>1325</v>
      </c>
      <c r="O451" s="153">
        <v>1317</v>
      </c>
      <c r="P451" s="153">
        <v>60</v>
      </c>
      <c r="Q451" s="151">
        <v>55</v>
      </c>
      <c r="R451" s="151">
        <v>50</v>
      </c>
      <c r="S451" s="154">
        <v>0.993962264150943</v>
      </c>
      <c r="T451" s="154">
        <v>1</v>
      </c>
      <c r="U451" s="155">
        <v>1</v>
      </c>
      <c r="V451" s="155">
        <v>1</v>
      </c>
      <c r="W451" s="173">
        <v>0</v>
      </c>
      <c r="X451" s="158">
        <v>390</v>
      </c>
      <c r="Y451" s="208">
        <v>389</v>
      </c>
      <c r="Z451" s="208">
        <v>403</v>
      </c>
      <c r="AA451" s="208">
        <v>398</v>
      </c>
      <c r="AB451" s="209">
        <v>0.997435897435897</v>
      </c>
      <c r="AC451" s="155">
        <v>0.987593052109181</v>
      </c>
      <c r="AD451" s="173">
        <v>0.00984284532671631</v>
      </c>
    </row>
    <row r="452" spans="1:30">
      <c r="A452" s="175" t="s">
        <v>375</v>
      </c>
      <c r="B452" s="214" t="s">
        <v>1810</v>
      </c>
      <c r="C452" s="214" t="s">
        <v>446</v>
      </c>
      <c r="D452" s="153">
        <v>56</v>
      </c>
      <c r="E452" s="153">
        <v>54</v>
      </c>
      <c r="F452" s="151">
        <v>51</v>
      </c>
      <c r="G452" s="151">
        <v>48</v>
      </c>
      <c r="H452" s="151">
        <v>46</v>
      </c>
      <c r="I452" s="151">
        <v>43</v>
      </c>
      <c r="J452" s="172">
        <v>0.9</v>
      </c>
      <c r="K452" s="154">
        <v>0.964285714285714</v>
      </c>
      <c r="L452" s="154">
        <v>0.941176470588235</v>
      </c>
      <c r="M452" s="154">
        <v>0.934782608695652</v>
      </c>
      <c r="N452" s="207">
        <v>1132</v>
      </c>
      <c r="O452" s="153">
        <v>1083</v>
      </c>
      <c r="P452" s="153">
        <v>54</v>
      </c>
      <c r="Q452" s="151">
        <v>48</v>
      </c>
      <c r="R452" s="151">
        <v>43</v>
      </c>
      <c r="S452" s="154">
        <v>0.956713780918728</v>
      </c>
      <c r="T452" s="154">
        <v>0.964285714285714</v>
      </c>
      <c r="U452" s="155">
        <v>0.941176470588235</v>
      </c>
      <c r="V452" s="155">
        <v>0.934782608695652</v>
      </c>
      <c r="W452" s="173">
        <v>0.023109243697479</v>
      </c>
      <c r="X452" s="158">
        <v>345</v>
      </c>
      <c r="Y452" s="208">
        <v>329</v>
      </c>
      <c r="Z452" s="208">
        <v>348</v>
      </c>
      <c r="AA452" s="208">
        <v>329</v>
      </c>
      <c r="AB452" s="209">
        <v>0.953623188405797</v>
      </c>
      <c r="AC452" s="155">
        <v>0.945402298850575</v>
      </c>
      <c r="AD452" s="173">
        <v>0.00822088955522238</v>
      </c>
    </row>
    <row r="453" spans="1:30">
      <c r="A453" s="175" t="s">
        <v>375</v>
      </c>
      <c r="B453" s="214" t="s">
        <v>1810</v>
      </c>
      <c r="C453" s="214" t="s">
        <v>447</v>
      </c>
      <c r="D453" s="153">
        <v>43</v>
      </c>
      <c r="E453" s="153">
        <v>43</v>
      </c>
      <c r="F453" s="151">
        <v>39</v>
      </c>
      <c r="G453" s="151">
        <v>39</v>
      </c>
      <c r="H453" s="151">
        <v>38</v>
      </c>
      <c r="I453" s="151">
        <v>37</v>
      </c>
      <c r="J453" s="172">
        <v>0.9</v>
      </c>
      <c r="K453" s="154">
        <v>1</v>
      </c>
      <c r="L453" s="154">
        <v>1</v>
      </c>
      <c r="M453" s="154">
        <v>0.973684210526316</v>
      </c>
      <c r="N453" s="207">
        <v>951</v>
      </c>
      <c r="O453" s="153">
        <v>943</v>
      </c>
      <c r="P453" s="153">
        <v>43</v>
      </c>
      <c r="Q453" s="151">
        <v>39</v>
      </c>
      <c r="R453" s="151">
        <v>37</v>
      </c>
      <c r="S453" s="154">
        <v>0.991587802313354</v>
      </c>
      <c r="T453" s="154">
        <v>1</v>
      </c>
      <c r="U453" s="155">
        <v>1</v>
      </c>
      <c r="V453" s="155">
        <v>0.973684210526316</v>
      </c>
      <c r="W453" s="173">
        <v>0</v>
      </c>
      <c r="X453" s="158">
        <v>277</v>
      </c>
      <c r="Y453" s="208">
        <v>276</v>
      </c>
      <c r="Z453" s="208">
        <v>293</v>
      </c>
      <c r="AA453" s="208">
        <v>291</v>
      </c>
      <c r="AB453" s="209">
        <v>0.996389891696751</v>
      </c>
      <c r="AC453" s="155">
        <v>0.993174061433447</v>
      </c>
      <c r="AD453" s="173">
        <v>0.00321583026330374</v>
      </c>
    </row>
    <row r="454" spans="1:30">
      <c r="A454" s="175" t="s">
        <v>375</v>
      </c>
      <c r="B454" s="214" t="s">
        <v>1810</v>
      </c>
      <c r="C454" s="214" t="s">
        <v>448</v>
      </c>
      <c r="D454" s="153">
        <v>44</v>
      </c>
      <c r="E454" s="153">
        <v>44</v>
      </c>
      <c r="F454" s="151">
        <v>35</v>
      </c>
      <c r="G454" s="151">
        <v>34</v>
      </c>
      <c r="H454" s="151">
        <v>37</v>
      </c>
      <c r="I454" s="151">
        <v>37</v>
      </c>
      <c r="J454" s="172">
        <v>0.9</v>
      </c>
      <c r="K454" s="154">
        <v>1</v>
      </c>
      <c r="L454" s="154">
        <v>0.971428571428571</v>
      </c>
      <c r="M454" s="154">
        <v>1</v>
      </c>
      <c r="N454" s="207">
        <v>902</v>
      </c>
      <c r="O454" s="153">
        <v>897</v>
      </c>
      <c r="P454" s="153">
        <v>43</v>
      </c>
      <c r="Q454" s="151">
        <v>34</v>
      </c>
      <c r="R454" s="151">
        <v>35</v>
      </c>
      <c r="S454" s="154">
        <v>0.994456762749446</v>
      </c>
      <c r="T454" s="154">
        <v>0.977272727272727</v>
      </c>
      <c r="U454" s="155">
        <v>0.971428571428571</v>
      </c>
      <c r="V454" s="155">
        <v>0.945945945945946</v>
      </c>
      <c r="W454" s="173">
        <v>0.00584415584415587</v>
      </c>
      <c r="X454" s="158">
        <v>262</v>
      </c>
      <c r="Y454" s="208">
        <v>258</v>
      </c>
      <c r="Z454" s="208">
        <v>277</v>
      </c>
      <c r="AA454" s="208">
        <v>276</v>
      </c>
      <c r="AB454" s="209">
        <v>0.984732824427481</v>
      </c>
      <c r="AC454" s="155">
        <v>0.996389891696751</v>
      </c>
      <c r="AD454" s="173">
        <v>-0.01165706726927</v>
      </c>
    </row>
    <row r="455" spans="1:30">
      <c r="A455" s="175" t="s">
        <v>375</v>
      </c>
      <c r="B455" s="214" t="s">
        <v>1810</v>
      </c>
      <c r="C455" s="214" t="s">
        <v>449</v>
      </c>
      <c r="D455" s="153">
        <v>34</v>
      </c>
      <c r="E455" s="153">
        <v>33</v>
      </c>
      <c r="F455" s="151">
        <v>32</v>
      </c>
      <c r="G455" s="151">
        <v>30</v>
      </c>
      <c r="H455" s="151">
        <v>28</v>
      </c>
      <c r="I455" s="151">
        <v>28</v>
      </c>
      <c r="J455" s="172">
        <v>0.9</v>
      </c>
      <c r="K455" s="154">
        <v>0.970588235294118</v>
      </c>
      <c r="L455" s="154">
        <v>0.9375</v>
      </c>
      <c r="M455" s="154">
        <v>1</v>
      </c>
      <c r="N455" s="207">
        <v>685</v>
      </c>
      <c r="O455" s="153">
        <v>649</v>
      </c>
      <c r="P455" s="153">
        <v>32</v>
      </c>
      <c r="Q455" s="151">
        <v>30</v>
      </c>
      <c r="R455" s="151">
        <v>28</v>
      </c>
      <c r="S455" s="154">
        <v>0.947445255474453</v>
      </c>
      <c r="T455" s="154">
        <v>0.941176470588235</v>
      </c>
      <c r="U455" s="155">
        <v>0.9375</v>
      </c>
      <c r="V455" s="155">
        <v>1</v>
      </c>
      <c r="W455" s="173">
        <v>0.00367647058823528</v>
      </c>
      <c r="X455" s="158">
        <v>210</v>
      </c>
      <c r="Y455" s="208">
        <v>201</v>
      </c>
      <c r="Z455" s="208">
        <v>215</v>
      </c>
      <c r="AA455" s="208">
        <v>202</v>
      </c>
      <c r="AB455" s="209">
        <v>0.957142857142857</v>
      </c>
      <c r="AC455" s="155">
        <v>0.93953488372093</v>
      </c>
      <c r="AD455" s="173">
        <v>0.017607973421927</v>
      </c>
    </row>
    <row r="456" spans="1:30">
      <c r="A456" s="175" t="s">
        <v>375</v>
      </c>
      <c r="B456" s="214" t="s">
        <v>1810</v>
      </c>
      <c r="C456" s="214" t="s">
        <v>450</v>
      </c>
      <c r="D456" s="153">
        <v>43</v>
      </c>
      <c r="E456" s="153">
        <v>43</v>
      </c>
      <c r="F456" s="151">
        <v>38</v>
      </c>
      <c r="G456" s="151">
        <v>38</v>
      </c>
      <c r="H456" s="151">
        <v>36</v>
      </c>
      <c r="I456" s="151">
        <v>33</v>
      </c>
      <c r="J456" s="172">
        <v>0.9</v>
      </c>
      <c r="K456" s="154">
        <v>1</v>
      </c>
      <c r="L456" s="154">
        <v>1</v>
      </c>
      <c r="M456" s="154">
        <v>0.916666666666667</v>
      </c>
      <c r="N456" s="207">
        <v>909</v>
      </c>
      <c r="O456" s="153">
        <v>874</v>
      </c>
      <c r="P456" s="153">
        <v>43</v>
      </c>
      <c r="Q456" s="151">
        <v>37</v>
      </c>
      <c r="R456" s="151">
        <v>33</v>
      </c>
      <c r="S456" s="154">
        <v>0.961496149614962</v>
      </c>
      <c r="T456" s="154">
        <v>1</v>
      </c>
      <c r="U456" s="155">
        <v>0.973684210526316</v>
      </c>
      <c r="V456" s="155">
        <v>0.916666666666667</v>
      </c>
      <c r="W456" s="173">
        <v>0.0263157894736842</v>
      </c>
      <c r="X456" s="158">
        <v>283</v>
      </c>
      <c r="Y456" s="208">
        <v>273</v>
      </c>
      <c r="Z456" s="208">
        <v>273</v>
      </c>
      <c r="AA456" s="208">
        <v>260</v>
      </c>
      <c r="AB456" s="209">
        <v>0.964664310954064</v>
      </c>
      <c r="AC456" s="155">
        <v>0.952380952380952</v>
      </c>
      <c r="AD456" s="173">
        <v>0.0122833585731112</v>
      </c>
    </row>
    <row r="457" spans="1:30">
      <c r="A457" s="175" t="s">
        <v>375</v>
      </c>
      <c r="B457" s="214" t="s">
        <v>1810</v>
      </c>
      <c r="C457" s="214" t="s">
        <v>451</v>
      </c>
      <c r="D457" s="153">
        <v>37</v>
      </c>
      <c r="E457" s="153">
        <v>37</v>
      </c>
      <c r="F457" s="151">
        <v>37</v>
      </c>
      <c r="G457" s="151">
        <v>37</v>
      </c>
      <c r="H457" s="151">
        <v>30</v>
      </c>
      <c r="I457" s="151">
        <v>30</v>
      </c>
      <c r="J457" s="172">
        <v>0.9</v>
      </c>
      <c r="K457" s="154">
        <v>1</v>
      </c>
      <c r="L457" s="154">
        <v>1</v>
      </c>
      <c r="M457" s="154">
        <v>1</v>
      </c>
      <c r="N457" s="207">
        <v>779</v>
      </c>
      <c r="O457" s="153">
        <v>768</v>
      </c>
      <c r="P457" s="153">
        <v>37</v>
      </c>
      <c r="Q457" s="151">
        <v>37</v>
      </c>
      <c r="R457" s="151">
        <v>30</v>
      </c>
      <c r="S457" s="154">
        <v>0.985879332477535</v>
      </c>
      <c r="T457" s="154">
        <v>1</v>
      </c>
      <c r="U457" s="155">
        <v>1</v>
      </c>
      <c r="V457" s="155">
        <v>1</v>
      </c>
      <c r="W457" s="173">
        <v>0</v>
      </c>
      <c r="X457" s="158">
        <v>233</v>
      </c>
      <c r="Y457" s="208">
        <v>230</v>
      </c>
      <c r="Z457" s="208">
        <v>236</v>
      </c>
      <c r="AA457" s="208">
        <v>232</v>
      </c>
      <c r="AB457" s="209">
        <v>0.987124463519313</v>
      </c>
      <c r="AC457" s="155">
        <v>0.983050847457627</v>
      </c>
      <c r="AD457" s="173">
        <v>0.0040736160616861</v>
      </c>
    </row>
    <row r="458" spans="1:30">
      <c r="A458" s="175" t="s">
        <v>375</v>
      </c>
      <c r="B458" s="214" t="s">
        <v>1811</v>
      </c>
      <c r="C458" s="214" t="s">
        <v>452</v>
      </c>
      <c r="D458" s="153">
        <v>42</v>
      </c>
      <c r="E458" s="153">
        <v>42</v>
      </c>
      <c r="F458" s="151">
        <v>39</v>
      </c>
      <c r="G458" s="151">
        <v>37</v>
      </c>
      <c r="H458" s="151">
        <v>38</v>
      </c>
      <c r="I458" s="151">
        <v>35</v>
      </c>
      <c r="J458" s="172">
        <v>0.9</v>
      </c>
      <c r="K458" s="154">
        <v>1</v>
      </c>
      <c r="L458" s="154">
        <v>0.948717948717949</v>
      </c>
      <c r="M458" s="154">
        <v>0.921052631578947</v>
      </c>
      <c r="N458" s="207">
        <v>893</v>
      </c>
      <c r="O458" s="153">
        <v>845</v>
      </c>
      <c r="P458" s="153">
        <v>41</v>
      </c>
      <c r="Q458" s="151">
        <v>36</v>
      </c>
      <c r="R458" s="151">
        <v>34</v>
      </c>
      <c r="S458" s="154">
        <v>0.946248600223964</v>
      </c>
      <c r="T458" s="154">
        <v>0.976190476190476</v>
      </c>
      <c r="U458" s="155">
        <v>0.923076923076923</v>
      </c>
      <c r="V458" s="155">
        <v>0.894736842105263</v>
      </c>
      <c r="W458" s="173">
        <v>0.053113553113553</v>
      </c>
      <c r="X458" s="158">
        <v>273</v>
      </c>
      <c r="Y458" s="208">
        <v>253</v>
      </c>
      <c r="Z458" s="208">
        <v>271</v>
      </c>
      <c r="AA458" s="208">
        <v>255</v>
      </c>
      <c r="AB458" s="209">
        <v>0.926739926739927</v>
      </c>
      <c r="AC458" s="155">
        <v>0.940959409594096</v>
      </c>
      <c r="AD458" s="173">
        <v>-0.0142194828541692</v>
      </c>
    </row>
    <row r="459" spans="1:30">
      <c r="A459" s="175" t="s">
        <v>375</v>
      </c>
      <c r="B459" s="214" t="s">
        <v>1811</v>
      </c>
      <c r="C459" s="214" t="s">
        <v>453</v>
      </c>
      <c r="D459" s="153">
        <v>81</v>
      </c>
      <c r="E459" s="153">
        <v>81</v>
      </c>
      <c r="F459" s="151">
        <v>68</v>
      </c>
      <c r="G459" s="151">
        <v>68</v>
      </c>
      <c r="H459" s="151">
        <v>69</v>
      </c>
      <c r="I459" s="151">
        <v>68</v>
      </c>
      <c r="J459" s="172">
        <v>0.9</v>
      </c>
      <c r="K459" s="154">
        <v>1</v>
      </c>
      <c r="L459" s="154">
        <v>1</v>
      </c>
      <c r="M459" s="154">
        <v>0.985507246376812</v>
      </c>
      <c r="N459" s="207">
        <v>1726</v>
      </c>
      <c r="O459" s="153">
        <v>1693</v>
      </c>
      <c r="P459" s="153">
        <v>81</v>
      </c>
      <c r="Q459" s="151">
        <v>66</v>
      </c>
      <c r="R459" s="151">
        <v>67</v>
      </c>
      <c r="S459" s="154">
        <v>0.980880648899189</v>
      </c>
      <c r="T459" s="154">
        <v>1</v>
      </c>
      <c r="U459" s="155">
        <v>0.970588235294118</v>
      </c>
      <c r="V459" s="155">
        <v>0.971014492753623</v>
      </c>
      <c r="W459" s="173">
        <v>0.0294117647058824</v>
      </c>
      <c r="X459" s="158">
        <v>520</v>
      </c>
      <c r="Y459" s="208">
        <v>509</v>
      </c>
      <c r="Z459" s="208">
        <v>525</v>
      </c>
      <c r="AA459" s="208">
        <v>513</v>
      </c>
      <c r="AB459" s="209">
        <v>0.978846153846154</v>
      </c>
      <c r="AC459" s="155">
        <v>0.977142857142857</v>
      </c>
      <c r="AD459" s="173">
        <v>0.00170329670329672</v>
      </c>
    </row>
    <row r="460" spans="1:30">
      <c r="A460" s="175" t="s">
        <v>375</v>
      </c>
      <c r="B460" s="214" t="s">
        <v>1811</v>
      </c>
      <c r="C460" s="214" t="s">
        <v>454</v>
      </c>
      <c r="D460" s="153">
        <v>45</v>
      </c>
      <c r="E460" s="153">
        <v>45</v>
      </c>
      <c r="F460" s="151">
        <v>44</v>
      </c>
      <c r="G460" s="151">
        <v>42</v>
      </c>
      <c r="H460" s="151">
        <v>43</v>
      </c>
      <c r="I460" s="151">
        <v>42</v>
      </c>
      <c r="J460" s="172">
        <v>0.9</v>
      </c>
      <c r="K460" s="154">
        <v>1</v>
      </c>
      <c r="L460" s="154">
        <v>0.954545454545455</v>
      </c>
      <c r="M460" s="154">
        <v>0.976744186046512</v>
      </c>
      <c r="N460" s="207">
        <v>1033</v>
      </c>
      <c r="O460" s="153">
        <v>946</v>
      </c>
      <c r="P460" s="153">
        <v>45</v>
      </c>
      <c r="Q460" s="151">
        <v>38</v>
      </c>
      <c r="R460" s="151">
        <v>39</v>
      </c>
      <c r="S460" s="154">
        <v>0.915779283639884</v>
      </c>
      <c r="T460" s="154">
        <v>1</v>
      </c>
      <c r="U460" s="155">
        <v>0.863636363636364</v>
      </c>
      <c r="V460" s="155">
        <v>0.906976744186046</v>
      </c>
      <c r="W460" s="173">
        <v>0.136363636363636</v>
      </c>
      <c r="X460" s="158">
        <v>308</v>
      </c>
      <c r="Y460" s="208">
        <v>290</v>
      </c>
      <c r="Z460" s="208">
        <v>314</v>
      </c>
      <c r="AA460" s="208">
        <v>289</v>
      </c>
      <c r="AB460" s="209">
        <v>0.941558441558442</v>
      </c>
      <c r="AC460" s="155">
        <v>0.920382165605096</v>
      </c>
      <c r="AD460" s="173">
        <v>0.021176275953346</v>
      </c>
    </row>
    <row r="461" spans="1:30">
      <c r="A461" s="175" t="s">
        <v>375</v>
      </c>
      <c r="B461" s="214" t="s">
        <v>1811</v>
      </c>
      <c r="C461" s="214" t="s">
        <v>455</v>
      </c>
      <c r="D461" s="153">
        <v>28</v>
      </c>
      <c r="E461" s="153">
        <v>27</v>
      </c>
      <c r="F461" s="151">
        <v>27</v>
      </c>
      <c r="G461" s="151">
        <v>24</v>
      </c>
      <c r="H461" s="151">
        <v>20</v>
      </c>
      <c r="I461" s="151">
        <v>20</v>
      </c>
      <c r="J461" s="172">
        <v>0.9</v>
      </c>
      <c r="K461" s="154">
        <v>0.964285714285714</v>
      </c>
      <c r="L461" s="154">
        <v>0.888888888888889</v>
      </c>
      <c r="M461" s="154">
        <v>1</v>
      </c>
      <c r="N461" s="207">
        <v>582</v>
      </c>
      <c r="O461" s="153">
        <v>562</v>
      </c>
      <c r="P461" s="153">
        <v>27</v>
      </c>
      <c r="Q461" s="151">
        <v>24</v>
      </c>
      <c r="R461" s="151">
        <v>20</v>
      </c>
      <c r="S461" s="154">
        <v>0.965635738831615</v>
      </c>
      <c r="T461" s="154">
        <v>0.964285714285714</v>
      </c>
      <c r="U461" s="155">
        <v>0.888888888888889</v>
      </c>
      <c r="V461" s="155">
        <v>1</v>
      </c>
      <c r="W461" s="173">
        <v>0.0753968253968255</v>
      </c>
      <c r="X461" s="158">
        <v>174</v>
      </c>
      <c r="Y461" s="208">
        <v>168</v>
      </c>
      <c r="Z461" s="208">
        <v>176</v>
      </c>
      <c r="AA461" s="208">
        <v>171</v>
      </c>
      <c r="AB461" s="209">
        <v>0.96551724137931</v>
      </c>
      <c r="AC461" s="155">
        <v>0.971590909090909</v>
      </c>
      <c r="AD461" s="173">
        <v>-0.00607366771159867</v>
      </c>
    </row>
    <row r="462" spans="1:30">
      <c r="A462" s="175" t="s">
        <v>375</v>
      </c>
      <c r="B462" s="214" t="s">
        <v>1811</v>
      </c>
      <c r="C462" s="214" t="s">
        <v>456</v>
      </c>
      <c r="D462" s="153">
        <v>42</v>
      </c>
      <c r="E462" s="153">
        <v>41</v>
      </c>
      <c r="F462" s="151">
        <v>40</v>
      </c>
      <c r="G462" s="151">
        <v>37</v>
      </c>
      <c r="H462" s="151">
        <v>40</v>
      </c>
      <c r="I462" s="151">
        <v>36</v>
      </c>
      <c r="J462" s="172">
        <v>0.9</v>
      </c>
      <c r="K462" s="154">
        <v>0.976190476190476</v>
      </c>
      <c r="L462" s="154">
        <v>0.925</v>
      </c>
      <c r="M462" s="154">
        <v>0.9</v>
      </c>
      <c r="N462" s="207">
        <v>946</v>
      </c>
      <c r="O462" s="153">
        <v>822</v>
      </c>
      <c r="P462" s="153">
        <v>39</v>
      </c>
      <c r="Q462" s="151">
        <v>34</v>
      </c>
      <c r="R462" s="151">
        <v>36</v>
      </c>
      <c r="S462" s="154">
        <v>0.86892177589852</v>
      </c>
      <c r="T462" s="154">
        <v>0.928571428571429</v>
      </c>
      <c r="U462" s="155">
        <v>0.85</v>
      </c>
      <c r="V462" s="155">
        <v>0.9</v>
      </c>
      <c r="W462" s="173">
        <v>0.0785714285714286</v>
      </c>
      <c r="X462" s="158">
        <v>288</v>
      </c>
      <c r="Y462" s="208">
        <v>249</v>
      </c>
      <c r="Z462" s="208">
        <v>291</v>
      </c>
      <c r="AA462" s="208">
        <v>255</v>
      </c>
      <c r="AB462" s="209">
        <v>0.864583333333333</v>
      </c>
      <c r="AC462" s="155">
        <v>0.876288659793814</v>
      </c>
      <c r="AD462" s="173">
        <v>-0.0117053264604811</v>
      </c>
    </row>
    <row r="463" spans="1:30">
      <c r="A463" s="175" t="s">
        <v>375</v>
      </c>
      <c r="B463" s="214" t="s">
        <v>1811</v>
      </c>
      <c r="C463" s="214" t="s">
        <v>457</v>
      </c>
      <c r="D463" s="153">
        <v>72</v>
      </c>
      <c r="E463" s="153">
        <v>72</v>
      </c>
      <c r="F463" s="151">
        <v>67</v>
      </c>
      <c r="G463" s="151">
        <v>66</v>
      </c>
      <c r="H463" s="151">
        <v>63</v>
      </c>
      <c r="I463" s="151">
        <v>63</v>
      </c>
      <c r="J463" s="172">
        <v>0.9</v>
      </c>
      <c r="K463" s="154">
        <v>1</v>
      </c>
      <c r="L463" s="154">
        <v>0.985074626865672</v>
      </c>
      <c r="M463" s="154">
        <v>1</v>
      </c>
      <c r="N463" s="207">
        <v>1528</v>
      </c>
      <c r="O463" s="153">
        <v>1468</v>
      </c>
      <c r="P463" s="153">
        <v>72</v>
      </c>
      <c r="Q463" s="151">
        <v>65</v>
      </c>
      <c r="R463" s="151">
        <v>62</v>
      </c>
      <c r="S463" s="154">
        <v>0.960732984293194</v>
      </c>
      <c r="T463" s="154">
        <v>1</v>
      </c>
      <c r="U463" s="155">
        <v>0.970149253731343</v>
      </c>
      <c r="V463" s="155">
        <v>0.984126984126984</v>
      </c>
      <c r="W463" s="173">
        <v>0.0298507462686567</v>
      </c>
      <c r="X463" s="158">
        <v>457</v>
      </c>
      <c r="Y463" s="208">
        <v>449</v>
      </c>
      <c r="Z463" s="208">
        <v>466</v>
      </c>
      <c r="AA463" s="208">
        <v>452</v>
      </c>
      <c r="AB463" s="209">
        <v>0.982494529540481</v>
      </c>
      <c r="AC463" s="155">
        <v>0.969957081545064</v>
      </c>
      <c r="AD463" s="173">
        <v>0.0125374479954171</v>
      </c>
    </row>
    <row r="464" spans="1:30">
      <c r="A464" s="175" t="s">
        <v>375</v>
      </c>
      <c r="B464" s="214" t="s">
        <v>1811</v>
      </c>
      <c r="C464" s="214" t="s">
        <v>458</v>
      </c>
      <c r="D464" s="153">
        <v>51</v>
      </c>
      <c r="E464" s="153">
        <v>51</v>
      </c>
      <c r="F464" s="151">
        <v>43</v>
      </c>
      <c r="G464" s="151">
        <v>39</v>
      </c>
      <c r="H464" s="151">
        <v>40</v>
      </c>
      <c r="I464" s="151">
        <v>40</v>
      </c>
      <c r="J464" s="172">
        <v>0.9</v>
      </c>
      <c r="K464" s="154">
        <v>1</v>
      </c>
      <c r="L464" s="154">
        <v>0.906976744186046</v>
      </c>
      <c r="M464" s="154">
        <v>1</v>
      </c>
      <c r="N464" s="207">
        <v>1036</v>
      </c>
      <c r="O464" s="153">
        <v>1004</v>
      </c>
      <c r="P464" s="153">
        <v>51</v>
      </c>
      <c r="Q464" s="151">
        <v>39</v>
      </c>
      <c r="R464" s="151">
        <v>40</v>
      </c>
      <c r="S464" s="154">
        <v>0.969111969111969</v>
      </c>
      <c r="T464" s="154">
        <v>1</v>
      </c>
      <c r="U464" s="155">
        <v>0.906976744186046</v>
      </c>
      <c r="V464" s="155">
        <v>1</v>
      </c>
      <c r="W464" s="173">
        <v>0.0930232558139535</v>
      </c>
      <c r="X464" s="158">
        <v>313</v>
      </c>
      <c r="Y464" s="208">
        <v>307</v>
      </c>
      <c r="Z464" s="208">
        <v>322</v>
      </c>
      <c r="AA464" s="208">
        <v>313</v>
      </c>
      <c r="AB464" s="209">
        <v>0.980830670926518</v>
      </c>
      <c r="AC464" s="155">
        <v>0.972049689440994</v>
      </c>
      <c r="AD464" s="173">
        <v>0.00878098148552375</v>
      </c>
    </row>
    <row r="465" spans="1:30">
      <c r="A465" s="175" t="s">
        <v>375</v>
      </c>
      <c r="B465" s="214" t="s">
        <v>1811</v>
      </c>
      <c r="C465" s="214" t="s">
        <v>459</v>
      </c>
      <c r="D465" s="153">
        <v>61</v>
      </c>
      <c r="E465" s="153">
        <v>60</v>
      </c>
      <c r="F465" s="151">
        <v>59</v>
      </c>
      <c r="G465" s="151">
        <v>58</v>
      </c>
      <c r="H465" s="151">
        <v>56</v>
      </c>
      <c r="I465" s="151">
        <v>54</v>
      </c>
      <c r="J465" s="172">
        <v>0.9</v>
      </c>
      <c r="K465" s="154">
        <v>0.983606557377049</v>
      </c>
      <c r="L465" s="154">
        <v>0.983050847457627</v>
      </c>
      <c r="M465" s="154">
        <v>0.964285714285714</v>
      </c>
      <c r="N465" s="207">
        <v>1355</v>
      </c>
      <c r="O465" s="153">
        <v>1276</v>
      </c>
      <c r="P465" s="153">
        <v>57</v>
      </c>
      <c r="Q465" s="151">
        <v>53</v>
      </c>
      <c r="R465" s="151">
        <v>52</v>
      </c>
      <c r="S465" s="154">
        <v>0.94169741697417</v>
      </c>
      <c r="T465" s="154">
        <v>0.934426229508197</v>
      </c>
      <c r="U465" s="155">
        <v>0.898305084745763</v>
      </c>
      <c r="V465" s="155">
        <v>0.928571428571429</v>
      </c>
      <c r="W465" s="173">
        <v>0.036121144762434</v>
      </c>
      <c r="X465" s="158">
        <v>409</v>
      </c>
      <c r="Y465" s="208">
        <v>384</v>
      </c>
      <c r="Z465" s="208">
        <v>408</v>
      </c>
      <c r="AA465" s="208">
        <v>390</v>
      </c>
      <c r="AB465" s="209">
        <v>0.938875305623472</v>
      </c>
      <c r="AC465" s="155">
        <v>0.955882352941177</v>
      </c>
      <c r="AD465" s="173">
        <v>-0.0170070473177046</v>
      </c>
    </row>
    <row r="466" spans="1:30">
      <c r="A466" s="175" t="s">
        <v>375</v>
      </c>
      <c r="B466" s="214" t="s">
        <v>1811</v>
      </c>
      <c r="C466" s="214" t="s">
        <v>460</v>
      </c>
      <c r="D466" s="153">
        <v>41</v>
      </c>
      <c r="E466" s="153">
        <v>39</v>
      </c>
      <c r="F466" s="151">
        <v>35</v>
      </c>
      <c r="G466" s="151">
        <v>34</v>
      </c>
      <c r="H466" s="151">
        <v>36</v>
      </c>
      <c r="I466" s="151">
        <v>35</v>
      </c>
      <c r="J466" s="172">
        <v>0.9</v>
      </c>
      <c r="K466" s="154">
        <v>0.951219512195122</v>
      </c>
      <c r="L466" s="154">
        <v>0.971428571428571</v>
      </c>
      <c r="M466" s="154">
        <v>0.972222222222222</v>
      </c>
      <c r="N466" s="207">
        <v>895</v>
      </c>
      <c r="O466" s="153">
        <v>736</v>
      </c>
      <c r="P466" s="153">
        <v>36</v>
      </c>
      <c r="Q466" s="151">
        <v>31</v>
      </c>
      <c r="R466" s="151">
        <v>33</v>
      </c>
      <c r="S466" s="154">
        <v>0.822346368715084</v>
      </c>
      <c r="T466" s="154">
        <v>0.878048780487805</v>
      </c>
      <c r="U466" s="155">
        <v>0.885714285714286</v>
      </c>
      <c r="V466" s="155">
        <v>0.916666666666667</v>
      </c>
      <c r="W466" s="173">
        <v>-0.0076655052264808</v>
      </c>
      <c r="X466" s="158">
        <v>271</v>
      </c>
      <c r="Y466" s="208">
        <v>233</v>
      </c>
      <c r="Z466" s="208">
        <v>270</v>
      </c>
      <c r="AA466" s="208">
        <v>215</v>
      </c>
      <c r="AB466" s="209">
        <v>0.859778597785978</v>
      </c>
      <c r="AC466" s="155">
        <v>0.796296296296296</v>
      </c>
      <c r="AD466" s="173">
        <v>0.0634823014896816</v>
      </c>
    </row>
    <row r="467" spans="1:30">
      <c r="A467" s="175" t="s">
        <v>375</v>
      </c>
      <c r="B467" s="214" t="s">
        <v>1811</v>
      </c>
      <c r="C467" s="214" t="s">
        <v>461</v>
      </c>
      <c r="D467" s="153">
        <v>61</v>
      </c>
      <c r="E467" s="153">
        <v>59</v>
      </c>
      <c r="F467" s="151">
        <v>58</v>
      </c>
      <c r="G467" s="151">
        <v>56</v>
      </c>
      <c r="H467" s="151">
        <v>50</v>
      </c>
      <c r="I467" s="151">
        <v>46</v>
      </c>
      <c r="J467" s="172">
        <v>0.9</v>
      </c>
      <c r="K467" s="154">
        <v>0.967213114754098</v>
      </c>
      <c r="L467" s="154">
        <v>0.96551724137931</v>
      </c>
      <c r="M467" s="154">
        <v>0.92</v>
      </c>
      <c r="N467" s="207">
        <v>1315</v>
      </c>
      <c r="O467" s="153">
        <v>1169</v>
      </c>
      <c r="P467" s="153">
        <v>56</v>
      </c>
      <c r="Q467" s="151">
        <v>50</v>
      </c>
      <c r="R467" s="151">
        <v>45</v>
      </c>
      <c r="S467" s="154">
        <v>0.888973384030418</v>
      </c>
      <c r="T467" s="154">
        <v>0.918032786885246</v>
      </c>
      <c r="U467" s="155">
        <v>0.862068965517241</v>
      </c>
      <c r="V467" s="155">
        <v>0.9</v>
      </c>
      <c r="W467" s="173">
        <v>0.0559638213680046</v>
      </c>
      <c r="X467" s="158">
        <v>390</v>
      </c>
      <c r="Y467" s="208">
        <v>353</v>
      </c>
      <c r="Z467" s="208">
        <v>401</v>
      </c>
      <c r="AA467" s="208">
        <v>364</v>
      </c>
      <c r="AB467" s="209">
        <v>0.905128205128205</v>
      </c>
      <c r="AC467" s="155">
        <v>0.907730673316708</v>
      </c>
      <c r="AD467" s="173">
        <v>-0.00260246818850307</v>
      </c>
    </row>
    <row r="468" spans="1:30">
      <c r="A468" s="175" t="s">
        <v>375</v>
      </c>
      <c r="B468" s="214" t="s">
        <v>1811</v>
      </c>
      <c r="C468" s="214" t="s">
        <v>462</v>
      </c>
      <c r="D468" s="153">
        <v>46</v>
      </c>
      <c r="E468" s="153">
        <v>38</v>
      </c>
      <c r="F468" s="151">
        <v>38</v>
      </c>
      <c r="G468" s="151">
        <v>34</v>
      </c>
      <c r="H468" s="151">
        <v>40</v>
      </c>
      <c r="I468" s="151">
        <v>37</v>
      </c>
      <c r="J468" s="172">
        <v>0.9</v>
      </c>
      <c r="K468" s="154">
        <v>0.826086956521739</v>
      </c>
      <c r="L468" s="154">
        <v>0.894736842105263</v>
      </c>
      <c r="M468" s="154">
        <v>0.925</v>
      </c>
      <c r="N468" s="207">
        <v>898</v>
      </c>
      <c r="O468" s="153">
        <v>603</v>
      </c>
      <c r="P468" s="153">
        <v>33</v>
      </c>
      <c r="Q468" s="151">
        <v>27</v>
      </c>
      <c r="R468" s="151">
        <v>27</v>
      </c>
      <c r="S468" s="154">
        <v>0.671492204899777</v>
      </c>
      <c r="T468" s="154">
        <v>0.717391304347826</v>
      </c>
      <c r="U468" s="155">
        <v>0.710526315789474</v>
      </c>
      <c r="V468" s="155">
        <v>0.675</v>
      </c>
      <c r="W468" s="173">
        <v>0.00686498855835238</v>
      </c>
      <c r="X468" s="158">
        <v>285</v>
      </c>
      <c r="Y468" s="208">
        <v>204</v>
      </c>
      <c r="Z468" s="208">
        <v>269</v>
      </c>
      <c r="AA468" s="208">
        <v>162</v>
      </c>
      <c r="AB468" s="209">
        <v>0.715789473684211</v>
      </c>
      <c r="AC468" s="155">
        <v>0.602230483271376</v>
      </c>
      <c r="AD468" s="173">
        <v>0.113558990412835</v>
      </c>
    </row>
    <row r="469" spans="1:30">
      <c r="A469" s="175" t="s">
        <v>375</v>
      </c>
      <c r="B469" s="214" t="s">
        <v>1811</v>
      </c>
      <c r="C469" s="214" t="s">
        <v>463</v>
      </c>
      <c r="D469" s="153">
        <v>53</v>
      </c>
      <c r="E469" s="153">
        <v>46</v>
      </c>
      <c r="F469" s="151">
        <v>52</v>
      </c>
      <c r="G469" s="151">
        <v>44</v>
      </c>
      <c r="H469" s="151">
        <v>48</v>
      </c>
      <c r="I469" s="151">
        <v>38</v>
      </c>
      <c r="J469" s="172">
        <v>0.9</v>
      </c>
      <c r="K469" s="154">
        <v>0.867924528301887</v>
      </c>
      <c r="L469" s="154">
        <v>0.846153846153846</v>
      </c>
      <c r="M469" s="154">
        <v>0.791666666666667</v>
      </c>
      <c r="N469" s="207">
        <v>1194</v>
      </c>
      <c r="O469" s="153">
        <v>885</v>
      </c>
      <c r="P469" s="153">
        <v>39</v>
      </c>
      <c r="Q469" s="151">
        <v>37</v>
      </c>
      <c r="R469" s="151">
        <v>31</v>
      </c>
      <c r="S469" s="154">
        <v>0.741206030150754</v>
      </c>
      <c r="T469" s="154">
        <v>0.735849056603774</v>
      </c>
      <c r="U469" s="155">
        <v>0.711538461538462</v>
      </c>
      <c r="V469" s="155">
        <v>0.645833333333333</v>
      </c>
      <c r="W469" s="173">
        <v>0.024310595065312</v>
      </c>
      <c r="X469" s="158">
        <v>363</v>
      </c>
      <c r="Y469" s="208">
        <v>261</v>
      </c>
      <c r="Z469" s="208">
        <v>367</v>
      </c>
      <c r="AA469" s="208">
        <v>275</v>
      </c>
      <c r="AB469" s="209">
        <v>0.71900826446281</v>
      </c>
      <c r="AC469" s="155">
        <v>0.749318801089918</v>
      </c>
      <c r="AD469" s="173">
        <v>-0.0303105366271083</v>
      </c>
    </row>
    <row r="470" spans="1:30">
      <c r="A470" s="175" t="s">
        <v>375</v>
      </c>
      <c r="B470" s="214" t="s">
        <v>1811</v>
      </c>
      <c r="C470" s="214" t="s">
        <v>464</v>
      </c>
      <c r="D470" s="153">
        <v>65</v>
      </c>
      <c r="E470" s="153">
        <v>64</v>
      </c>
      <c r="F470" s="151">
        <v>61</v>
      </c>
      <c r="G470" s="151">
        <v>60</v>
      </c>
      <c r="H470" s="151">
        <v>50</v>
      </c>
      <c r="I470" s="151">
        <v>48</v>
      </c>
      <c r="J470" s="172">
        <v>0.9</v>
      </c>
      <c r="K470" s="154">
        <v>0.984615384615385</v>
      </c>
      <c r="L470" s="154">
        <v>0.983606557377049</v>
      </c>
      <c r="M470" s="154">
        <v>0.96</v>
      </c>
      <c r="N470" s="207">
        <v>1309</v>
      </c>
      <c r="O470" s="153">
        <v>1262</v>
      </c>
      <c r="P470" s="153">
        <v>63</v>
      </c>
      <c r="Q470" s="151">
        <v>57</v>
      </c>
      <c r="R470" s="151">
        <v>47</v>
      </c>
      <c r="S470" s="154">
        <v>0.964094728800611</v>
      </c>
      <c r="T470" s="154">
        <v>0.969230769230769</v>
      </c>
      <c r="U470" s="155">
        <v>0.934426229508197</v>
      </c>
      <c r="V470" s="155">
        <v>0.94</v>
      </c>
      <c r="W470" s="173">
        <v>0.0348045397225725</v>
      </c>
      <c r="X470" s="158">
        <v>406</v>
      </c>
      <c r="Y470" s="208">
        <v>393</v>
      </c>
      <c r="Z470" s="208">
        <v>394</v>
      </c>
      <c r="AA470" s="208">
        <v>381</v>
      </c>
      <c r="AB470" s="209">
        <v>0.967980295566502</v>
      </c>
      <c r="AC470" s="155">
        <v>0.967005076142132</v>
      </c>
      <c r="AD470" s="173">
        <v>0.00097521942437051</v>
      </c>
    </row>
    <row r="471" spans="1:30">
      <c r="A471" s="175" t="s">
        <v>375</v>
      </c>
      <c r="B471" s="214" t="s">
        <v>1811</v>
      </c>
      <c r="C471" s="214" t="s">
        <v>465</v>
      </c>
      <c r="D471" s="153">
        <v>59</v>
      </c>
      <c r="E471" s="153">
        <v>55</v>
      </c>
      <c r="F471" s="151">
        <v>55</v>
      </c>
      <c r="G471" s="151">
        <v>51</v>
      </c>
      <c r="H471" s="151">
        <v>48</v>
      </c>
      <c r="I471" s="151">
        <v>47</v>
      </c>
      <c r="J471" s="172">
        <v>0.9</v>
      </c>
      <c r="K471" s="154">
        <v>0.932203389830508</v>
      </c>
      <c r="L471" s="154">
        <v>0.927272727272727</v>
      </c>
      <c r="M471" s="154">
        <v>0.979166666666667</v>
      </c>
      <c r="N471" s="207">
        <v>1179</v>
      </c>
      <c r="O471" s="153">
        <v>1061</v>
      </c>
      <c r="P471" s="153">
        <v>52</v>
      </c>
      <c r="Q471" s="151">
        <v>48</v>
      </c>
      <c r="R471" s="151">
        <v>45</v>
      </c>
      <c r="S471" s="154">
        <v>0.89991518235793</v>
      </c>
      <c r="T471" s="154">
        <v>0.88135593220339</v>
      </c>
      <c r="U471" s="155">
        <v>0.872727272727273</v>
      </c>
      <c r="V471" s="155">
        <v>0.9375</v>
      </c>
      <c r="W471" s="173">
        <v>0.00862865947611713</v>
      </c>
      <c r="X471" s="158">
        <v>361</v>
      </c>
      <c r="Y471" s="208">
        <v>326</v>
      </c>
      <c r="Z471" s="208">
        <v>360</v>
      </c>
      <c r="AA471" s="208">
        <v>327</v>
      </c>
      <c r="AB471" s="209">
        <v>0.903047091412742</v>
      </c>
      <c r="AC471" s="155">
        <v>0.908333333333333</v>
      </c>
      <c r="AD471" s="173">
        <v>-0.00528624192059091</v>
      </c>
    </row>
    <row r="472" spans="1:30">
      <c r="A472" s="175" t="s">
        <v>375</v>
      </c>
      <c r="B472" s="214" t="s">
        <v>1811</v>
      </c>
      <c r="C472" s="214" t="s">
        <v>466</v>
      </c>
      <c r="D472" s="153">
        <v>51</v>
      </c>
      <c r="E472" s="153">
        <v>38</v>
      </c>
      <c r="F472" s="151">
        <v>50</v>
      </c>
      <c r="G472" s="151">
        <v>38</v>
      </c>
      <c r="H472" s="151">
        <v>43</v>
      </c>
      <c r="I472" s="151">
        <v>33</v>
      </c>
      <c r="J472" s="172">
        <v>0.9</v>
      </c>
      <c r="K472" s="154">
        <v>0.745098039215686</v>
      </c>
      <c r="L472" s="154">
        <v>0.76</v>
      </c>
      <c r="M472" s="154">
        <v>0.767441860465116</v>
      </c>
      <c r="N472" s="207">
        <v>1082</v>
      </c>
      <c r="O472" s="153">
        <v>703</v>
      </c>
      <c r="P472" s="153">
        <v>33</v>
      </c>
      <c r="Q472" s="151">
        <v>31</v>
      </c>
      <c r="R472" s="151">
        <v>28</v>
      </c>
      <c r="S472" s="154">
        <v>0.649722735674677</v>
      </c>
      <c r="T472" s="154">
        <v>0.647058823529412</v>
      </c>
      <c r="U472" s="155">
        <v>0.62</v>
      </c>
      <c r="V472" s="155">
        <v>0.651162790697674</v>
      </c>
      <c r="W472" s="173">
        <v>0.0270588235294118</v>
      </c>
      <c r="X472" s="158">
        <v>324</v>
      </c>
      <c r="Y472" s="208">
        <v>210</v>
      </c>
      <c r="Z472" s="208">
        <v>305</v>
      </c>
      <c r="AA472" s="208">
        <v>197</v>
      </c>
      <c r="AB472" s="209">
        <v>0.648148148148148</v>
      </c>
      <c r="AC472" s="155">
        <v>0.645901639344262</v>
      </c>
      <c r="AD472" s="173">
        <v>0.00224650880388588</v>
      </c>
    </row>
    <row r="473" spans="1:30">
      <c r="A473" s="175" t="s">
        <v>375</v>
      </c>
      <c r="B473" s="214" t="s">
        <v>1811</v>
      </c>
      <c r="C473" s="214" t="s">
        <v>467</v>
      </c>
      <c r="D473" s="153">
        <v>92</v>
      </c>
      <c r="E473" s="153">
        <v>90</v>
      </c>
      <c r="F473" s="151">
        <v>90</v>
      </c>
      <c r="G473" s="151">
        <v>77</v>
      </c>
      <c r="H473" s="151">
        <v>77</v>
      </c>
      <c r="I473" s="151">
        <v>75</v>
      </c>
      <c r="J473" s="172">
        <v>0.9</v>
      </c>
      <c r="K473" s="154">
        <v>0.978260869565217</v>
      </c>
      <c r="L473" s="154">
        <v>0.855555555555556</v>
      </c>
      <c r="M473" s="154">
        <v>0.974025974025974</v>
      </c>
      <c r="N473" s="207">
        <v>2051</v>
      </c>
      <c r="O473" s="153">
        <v>1974</v>
      </c>
      <c r="P473" s="153">
        <v>90</v>
      </c>
      <c r="Q473" s="151">
        <v>77</v>
      </c>
      <c r="R473" s="151">
        <v>74</v>
      </c>
      <c r="S473" s="154">
        <v>0.962457337883959</v>
      </c>
      <c r="T473" s="154">
        <v>0.978260869565217</v>
      </c>
      <c r="U473" s="155">
        <v>0.855555555555556</v>
      </c>
      <c r="V473" s="155">
        <v>0.961038961038961</v>
      </c>
      <c r="W473" s="173">
        <v>0.122705314009662</v>
      </c>
      <c r="X473" s="158">
        <v>608</v>
      </c>
      <c r="Y473" s="208">
        <v>582</v>
      </c>
      <c r="Z473" s="208">
        <v>642</v>
      </c>
      <c r="AA473" s="208">
        <v>614</v>
      </c>
      <c r="AB473" s="209">
        <v>0.957236842105263</v>
      </c>
      <c r="AC473" s="155">
        <v>0.956386292834891</v>
      </c>
      <c r="AD473" s="173">
        <v>0.000850549270372203</v>
      </c>
    </row>
    <row r="474" spans="1:30">
      <c r="A474" s="175" t="s">
        <v>375</v>
      </c>
      <c r="B474" s="214" t="s">
        <v>1811</v>
      </c>
      <c r="C474" s="214" t="s">
        <v>468</v>
      </c>
      <c r="D474" s="153">
        <v>21</v>
      </c>
      <c r="E474" s="153">
        <v>21</v>
      </c>
      <c r="F474" s="151">
        <v>19</v>
      </c>
      <c r="G474" s="151">
        <v>15</v>
      </c>
      <c r="H474" s="151">
        <v>18</v>
      </c>
      <c r="I474" s="151">
        <v>15</v>
      </c>
      <c r="J474" s="172">
        <v>0.9</v>
      </c>
      <c r="K474" s="154">
        <v>1</v>
      </c>
      <c r="L474" s="154">
        <v>0.789473684210526</v>
      </c>
      <c r="M474" s="154">
        <v>0.833333333333333</v>
      </c>
      <c r="N474" s="207">
        <v>434</v>
      </c>
      <c r="O474" s="153">
        <v>377</v>
      </c>
      <c r="P474" s="153">
        <v>21</v>
      </c>
      <c r="Q474" s="151">
        <v>15</v>
      </c>
      <c r="R474" s="151">
        <v>15</v>
      </c>
      <c r="S474" s="154">
        <v>0.868663594470046</v>
      </c>
      <c r="T474" s="154">
        <v>1</v>
      </c>
      <c r="U474" s="155">
        <v>0.789473684210526</v>
      </c>
      <c r="V474" s="155">
        <v>0.833333333333333</v>
      </c>
      <c r="W474" s="173">
        <v>0.210526315789474</v>
      </c>
      <c r="X474" s="158">
        <v>138</v>
      </c>
      <c r="Y474" s="208">
        <v>122</v>
      </c>
      <c r="Z474" s="208">
        <v>130</v>
      </c>
      <c r="AA474" s="208">
        <v>117</v>
      </c>
      <c r="AB474" s="209">
        <v>0.884057971014493</v>
      </c>
      <c r="AC474" s="155">
        <v>0.9</v>
      </c>
      <c r="AD474" s="173">
        <v>-0.0159420289855072</v>
      </c>
    </row>
    <row r="475" spans="1:30">
      <c r="A475" s="175" t="s">
        <v>375</v>
      </c>
      <c r="B475" s="214" t="s">
        <v>1811</v>
      </c>
      <c r="C475" s="214" t="s">
        <v>469</v>
      </c>
      <c r="D475" s="153">
        <v>63</v>
      </c>
      <c r="E475" s="153">
        <v>62</v>
      </c>
      <c r="F475" s="151">
        <v>61</v>
      </c>
      <c r="G475" s="151">
        <v>59</v>
      </c>
      <c r="H475" s="151">
        <v>54</v>
      </c>
      <c r="I475" s="151">
        <v>51</v>
      </c>
      <c r="J475" s="172">
        <v>0.9</v>
      </c>
      <c r="K475" s="154">
        <v>0.984126984126984</v>
      </c>
      <c r="L475" s="154">
        <v>0.967213114754098</v>
      </c>
      <c r="M475" s="154">
        <v>0.944444444444444</v>
      </c>
      <c r="N475" s="207">
        <v>1290</v>
      </c>
      <c r="O475" s="153">
        <v>1201</v>
      </c>
      <c r="P475" s="153">
        <v>62</v>
      </c>
      <c r="Q475" s="151">
        <v>56</v>
      </c>
      <c r="R475" s="151">
        <v>50</v>
      </c>
      <c r="S475" s="154">
        <v>0.931007751937984</v>
      </c>
      <c r="T475" s="154">
        <v>0.984126984126984</v>
      </c>
      <c r="U475" s="155">
        <v>0.918032786885246</v>
      </c>
      <c r="V475" s="155">
        <v>0.925925925925926</v>
      </c>
      <c r="W475" s="173">
        <v>0.0660941972417382</v>
      </c>
      <c r="X475" s="158">
        <v>398</v>
      </c>
      <c r="Y475" s="208">
        <v>370</v>
      </c>
      <c r="Z475" s="208">
        <v>390</v>
      </c>
      <c r="AA475" s="208">
        <v>358</v>
      </c>
      <c r="AB475" s="209">
        <v>0.92964824120603</v>
      </c>
      <c r="AC475" s="155">
        <v>0.917948717948718</v>
      </c>
      <c r="AD475" s="173">
        <v>0.0116995232573123</v>
      </c>
    </row>
    <row r="476" spans="1:30">
      <c r="A476" s="175" t="s">
        <v>375</v>
      </c>
      <c r="B476" s="214" t="s">
        <v>1811</v>
      </c>
      <c r="C476" s="214" t="s">
        <v>470</v>
      </c>
      <c r="D476" s="153">
        <v>53</v>
      </c>
      <c r="E476" s="153">
        <v>53</v>
      </c>
      <c r="F476" s="151">
        <v>49</v>
      </c>
      <c r="G476" s="151">
        <v>48</v>
      </c>
      <c r="H476" s="151">
        <v>47</v>
      </c>
      <c r="I476" s="151">
        <v>47</v>
      </c>
      <c r="J476" s="172">
        <v>0.9</v>
      </c>
      <c r="K476" s="154">
        <v>1</v>
      </c>
      <c r="L476" s="154">
        <v>0.979591836734694</v>
      </c>
      <c r="M476" s="154">
        <v>1</v>
      </c>
      <c r="N476" s="207">
        <v>1154</v>
      </c>
      <c r="O476" s="153">
        <v>1108</v>
      </c>
      <c r="P476" s="153">
        <v>53</v>
      </c>
      <c r="Q476" s="151">
        <v>48</v>
      </c>
      <c r="R476" s="151">
        <v>46</v>
      </c>
      <c r="S476" s="154">
        <v>0.960138648180243</v>
      </c>
      <c r="T476" s="154">
        <v>1</v>
      </c>
      <c r="U476" s="155">
        <v>0.979591836734694</v>
      </c>
      <c r="V476" s="155">
        <v>0.978723404255319</v>
      </c>
      <c r="W476" s="173">
        <v>0.0204081632653061</v>
      </c>
      <c r="X476" s="158">
        <v>349</v>
      </c>
      <c r="Y476" s="208">
        <v>342</v>
      </c>
      <c r="Z476" s="208">
        <v>354</v>
      </c>
      <c r="AA476" s="208">
        <v>348</v>
      </c>
      <c r="AB476" s="209">
        <v>0.979942693409742</v>
      </c>
      <c r="AC476" s="155">
        <v>0.983050847457627</v>
      </c>
      <c r="AD476" s="173">
        <v>-0.003108154047885</v>
      </c>
    </row>
    <row r="477" spans="1:30">
      <c r="A477" s="175" t="s">
        <v>375</v>
      </c>
      <c r="B477" s="214" t="s">
        <v>1811</v>
      </c>
      <c r="C477" s="214" t="s">
        <v>471</v>
      </c>
      <c r="D477" s="153">
        <v>54</v>
      </c>
      <c r="E477" s="153">
        <v>53</v>
      </c>
      <c r="F477" s="151">
        <v>52</v>
      </c>
      <c r="G477" s="151">
        <v>47</v>
      </c>
      <c r="H477" s="151">
        <v>47</v>
      </c>
      <c r="I477" s="151">
        <v>47</v>
      </c>
      <c r="J477" s="172">
        <v>0.9</v>
      </c>
      <c r="K477" s="154">
        <v>0.981481481481482</v>
      </c>
      <c r="L477" s="154">
        <v>0.903846153846154</v>
      </c>
      <c r="M477" s="154">
        <v>1</v>
      </c>
      <c r="N477" s="207">
        <v>1146</v>
      </c>
      <c r="O477" s="153">
        <v>1049</v>
      </c>
      <c r="P477" s="153">
        <v>51</v>
      </c>
      <c r="Q477" s="151">
        <v>46</v>
      </c>
      <c r="R477" s="151">
        <v>47</v>
      </c>
      <c r="S477" s="154">
        <v>0.915357766143106</v>
      </c>
      <c r="T477" s="154">
        <v>0.944444444444444</v>
      </c>
      <c r="U477" s="155">
        <v>0.884615384615385</v>
      </c>
      <c r="V477" s="155">
        <v>1</v>
      </c>
      <c r="W477" s="173">
        <v>0.0598290598290598</v>
      </c>
      <c r="X477" s="158">
        <v>350</v>
      </c>
      <c r="Y477" s="208">
        <v>330</v>
      </c>
      <c r="Z477" s="208">
        <v>346</v>
      </c>
      <c r="AA477" s="208">
        <v>316</v>
      </c>
      <c r="AB477" s="209">
        <v>0.942857142857143</v>
      </c>
      <c r="AC477" s="155">
        <v>0.913294797687861</v>
      </c>
      <c r="AD477" s="173">
        <v>0.0295623451692816</v>
      </c>
    </row>
    <row r="478" spans="1:30">
      <c r="A478" s="175" t="s">
        <v>375</v>
      </c>
      <c r="B478" s="214" t="s">
        <v>1812</v>
      </c>
      <c r="C478" s="214" t="s">
        <v>472</v>
      </c>
      <c r="D478" s="153">
        <v>80</v>
      </c>
      <c r="E478" s="153">
        <v>78</v>
      </c>
      <c r="F478" s="151">
        <v>80</v>
      </c>
      <c r="G478" s="151">
        <v>72</v>
      </c>
      <c r="H478" s="151">
        <v>64</v>
      </c>
      <c r="I478" s="151">
        <v>63</v>
      </c>
      <c r="J478" s="172">
        <v>0.9</v>
      </c>
      <c r="K478" s="154">
        <v>0.975</v>
      </c>
      <c r="L478" s="154">
        <v>0.9</v>
      </c>
      <c r="M478" s="154">
        <v>0.984375</v>
      </c>
      <c r="N478" s="207">
        <v>1774</v>
      </c>
      <c r="O478" s="153">
        <v>1687</v>
      </c>
      <c r="P478" s="153">
        <v>78</v>
      </c>
      <c r="Q478" s="151">
        <v>58</v>
      </c>
      <c r="R478" s="151">
        <v>62</v>
      </c>
      <c r="S478" s="154">
        <v>0.950958286358512</v>
      </c>
      <c r="T478" s="154">
        <v>0.975</v>
      </c>
      <c r="U478" s="155">
        <v>0.725</v>
      </c>
      <c r="V478" s="155">
        <v>0.96875</v>
      </c>
      <c r="W478" s="173">
        <v>0.25</v>
      </c>
      <c r="X478" s="158">
        <v>532</v>
      </c>
      <c r="Y478" s="208">
        <v>492</v>
      </c>
      <c r="Z478" s="208">
        <v>533</v>
      </c>
      <c r="AA478" s="208">
        <v>523</v>
      </c>
      <c r="AB478" s="209">
        <v>0.924812030075188</v>
      </c>
      <c r="AC478" s="155">
        <v>0.981238273921201</v>
      </c>
      <c r="AD478" s="173">
        <v>-0.0564262438460128</v>
      </c>
    </row>
    <row r="479" spans="1:30">
      <c r="A479" s="175" t="s">
        <v>375</v>
      </c>
      <c r="B479" s="214" t="s">
        <v>1812</v>
      </c>
      <c r="C479" s="214" t="s">
        <v>473</v>
      </c>
      <c r="D479" s="153">
        <v>67</v>
      </c>
      <c r="E479" s="153">
        <v>64</v>
      </c>
      <c r="F479" s="151">
        <v>62</v>
      </c>
      <c r="G479" s="151">
        <v>56</v>
      </c>
      <c r="H479" s="151">
        <v>56</v>
      </c>
      <c r="I479" s="151">
        <v>55</v>
      </c>
      <c r="J479" s="172">
        <v>0.9</v>
      </c>
      <c r="K479" s="154">
        <v>0.955223880597015</v>
      </c>
      <c r="L479" s="154">
        <v>0.903225806451613</v>
      </c>
      <c r="M479" s="154">
        <v>0.982142857142857</v>
      </c>
      <c r="N479" s="207">
        <v>1419</v>
      </c>
      <c r="O479" s="153">
        <v>1330</v>
      </c>
      <c r="P479" s="153">
        <v>64</v>
      </c>
      <c r="Q479" s="151">
        <v>55</v>
      </c>
      <c r="R479" s="151">
        <v>55</v>
      </c>
      <c r="S479" s="154">
        <v>0.937279774489077</v>
      </c>
      <c r="T479" s="154">
        <v>0.955223880597015</v>
      </c>
      <c r="U479" s="155">
        <v>0.887096774193548</v>
      </c>
      <c r="V479" s="155">
        <v>0.982142857142857</v>
      </c>
      <c r="W479" s="173">
        <v>0.0681271064034665</v>
      </c>
      <c r="X479" s="158">
        <v>431</v>
      </c>
      <c r="Y479" s="208">
        <v>407</v>
      </c>
      <c r="Z479" s="208">
        <v>435</v>
      </c>
      <c r="AA479" s="208">
        <v>416</v>
      </c>
      <c r="AB479" s="209">
        <v>0.944315545243619</v>
      </c>
      <c r="AC479" s="155">
        <v>0.95632183908046</v>
      </c>
      <c r="AD479" s="173">
        <v>-0.0120062938368403</v>
      </c>
    </row>
    <row r="480" spans="1:30">
      <c r="A480" s="175" t="s">
        <v>375</v>
      </c>
      <c r="B480" s="214" t="s">
        <v>1812</v>
      </c>
      <c r="C480" s="214" t="s">
        <v>474</v>
      </c>
      <c r="D480" s="153">
        <v>59</v>
      </c>
      <c r="E480" s="153">
        <v>57</v>
      </c>
      <c r="F480" s="151">
        <v>55</v>
      </c>
      <c r="G480" s="151">
        <v>54</v>
      </c>
      <c r="H480" s="151">
        <v>45</v>
      </c>
      <c r="I480" s="151">
        <v>44</v>
      </c>
      <c r="J480" s="172">
        <v>0.9</v>
      </c>
      <c r="K480" s="154">
        <v>0.966101694915254</v>
      </c>
      <c r="L480" s="154">
        <v>0.981818181818182</v>
      </c>
      <c r="M480" s="154">
        <v>0.977777777777778</v>
      </c>
      <c r="N480" s="207">
        <v>1230</v>
      </c>
      <c r="O480" s="153">
        <v>1207</v>
      </c>
      <c r="P480" s="153">
        <v>56</v>
      </c>
      <c r="Q480" s="151">
        <v>53</v>
      </c>
      <c r="R480" s="151">
        <v>44</v>
      </c>
      <c r="S480" s="154">
        <v>0.98130081300813</v>
      </c>
      <c r="T480" s="154">
        <v>0.949152542372881</v>
      </c>
      <c r="U480" s="155">
        <v>0.963636363636364</v>
      </c>
      <c r="V480" s="155">
        <v>0.977777777777778</v>
      </c>
      <c r="W480" s="173">
        <v>-0.0144838212634822</v>
      </c>
      <c r="X480" s="158">
        <v>373</v>
      </c>
      <c r="Y480" s="208">
        <v>367</v>
      </c>
      <c r="Z480" s="208">
        <v>371</v>
      </c>
      <c r="AA480" s="208">
        <v>367</v>
      </c>
      <c r="AB480" s="209">
        <v>0.983914209115281</v>
      </c>
      <c r="AC480" s="155">
        <v>0.98921832884097</v>
      </c>
      <c r="AD480" s="173">
        <v>-0.00530411972568889</v>
      </c>
    </row>
    <row r="481" spans="1:30">
      <c r="A481" s="175" t="s">
        <v>375</v>
      </c>
      <c r="B481" s="214" t="s">
        <v>1812</v>
      </c>
      <c r="C481" s="214" t="s">
        <v>475</v>
      </c>
      <c r="D481" s="153">
        <v>17</v>
      </c>
      <c r="E481" s="153">
        <v>16</v>
      </c>
      <c r="F481" s="151">
        <v>16</v>
      </c>
      <c r="G481" s="151">
        <v>15</v>
      </c>
      <c r="H481" s="151">
        <v>11</v>
      </c>
      <c r="I481" s="151">
        <v>10</v>
      </c>
      <c r="J481" s="172">
        <v>0.9</v>
      </c>
      <c r="K481" s="154">
        <v>0.941176470588235</v>
      </c>
      <c r="L481" s="154">
        <v>0.9375</v>
      </c>
      <c r="M481" s="154">
        <v>0.909090909090909</v>
      </c>
      <c r="N481" s="207">
        <v>347</v>
      </c>
      <c r="O481" s="153">
        <v>333</v>
      </c>
      <c r="P481" s="153">
        <v>16</v>
      </c>
      <c r="Q481" s="151">
        <v>15</v>
      </c>
      <c r="R481" s="151">
        <v>10</v>
      </c>
      <c r="S481" s="154">
        <v>0.959654178674352</v>
      </c>
      <c r="T481" s="154">
        <v>0.941176470588235</v>
      </c>
      <c r="U481" s="155">
        <v>0.9375</v>
      </c>
      <c r="V481" s="155">
        <v>0.909090909090909</v>
      </c>
      <c r="W481" s="173">
        <v>0.00367647058823528</v>
      </c>
      <c r="X481" s="158">
        <v>102</v>
      </c>
      <c r="Y481" s="208">
        <v>95</v>
      </c>
      <c r="Z481" s="208">
        <v>108</v>
      </c>
      <c r="AA481" s="208">
        <v>106</v>
      </c>
      <c r="AB481" s="209">
        <v>0.931372549019608</v>
      </c>
      <c r="AC481" s="155">
        <v>0.981481481481482</v>
      </c>
      <c r="AD481" s="173">
        <v>-0.0501089324618736</v>
      </c>
    </row>
    <row r="482" spans="1:30">
      <c r="A482" s="175" t="s">
        <v>375</v>
      </c>
      <c r="B482" s="214" t="s">
        <v>1812</v>
      </c>
      <c r="C482" s="214" t="s">
        <v>476</v>
      </c>
      <c r="D482" s="153">
        <v>42</v>
      </c>
      <c r="E482" s="153">
        <v>38</v>
      </c>
      <c r="F482" s="151">
        <v>35</v>
      </c>
      <c r="G482" s="151">
        <v>32</v>
      </c>
      <c r="H482" s="151">
        <v>32</v>
      </c>
      <c r="I482" s="151">
        <v>31</v>
      </c>
      <c r="J482" s="172">
        <v>0.9</v>
      </c>
      <c r="K482" s="154">
        <v>0.904761904761905</v>
      </c>
      <c r="L482" s="154">
        <v>0.914285714285714</v>
      </c>
      <c r="M482" s="154">
        <v>0.96875</v>
      </c>
      <c r="N482" s="207">
        <v>869</v>
      </c>
      <c r="O482" s="153">
        <v>846</v>
      </c>
      <c r="P482" s="153">
        <v>38</v>
      </c>
      <c r="Q482" s="151">
        <v>32</v>
      </c>
      <c r="R482" s="151">
        <v>30</v>
      </c>
      <c r="S482" s="154">
        <v>0.973532796317606</v>
      </c>
      <c r="T482" s="154">
        <v>0.904761904761905</v>
      </c>
      <c r="U482" s="155">
        <v>0.914285714285714</v>
      </c>
      <c r="V482" s="155">
        <v>0.9375</v>
      </c>
      <c r="W482" s="173">
        <v>-0.00952380952380949</v>
      </c>
      <c r="X482" s="158">
        <v>263</v>
      </c>
      <c r="Y482" s="208">
        <v>252</v>
      </c>
      <c r="Z482" s="208">
        <v>266</v>
      </c>
      <c r="AA482" s="208">
        <v>260</v>
      </c>
      <c r="AB482" s="209">
        <v>0.958174904942966</v>
      </c>
      <c r="AC482" s="155">
        <v>0.977443609022556</v>
      </c>
      <c r="AD482" s="173">
        <v>-0.0192687040795906</v>
      </c>
    </row>
    <row r="483" spans="1:30">
      <c r="A483" s="175" t="s">
        <v>375</v>
      </c>
      <c r="B483" s="214" t="s">
        <v>1812</v>
      </c>
      <c r="C483" s="214" t="s">
        <v>477</v>
      </c>
      <c r="D483" s="153">
        <v>74</v>
      </c>
      <c r="E483" s="153">
        <v>74</v>
      </c>
      <c r="F483" s="151">
        <v>74</v>
      </c>
      <c r="G483" s="151">
        <v>74</v>
      </c>
      <c r="H483" s="151">
        <v>63</v>
      </c>
      <c r="I483" s="151">
        <v>63</v>
      </c>
      <c r="J483" s="172">
        <v>0.9</v>
      </c>
      <c r="K483" s="154">
        <v>1</v>
      </c>
      <c r="L483" s="154">
        <v>1</v>
      </c>
      <c r="M483" s="154">
        <v>1</v>
      </c>
      <c r="N483" s="207">
        <v>1573</v>
      </c>
      <c r="O483" s="153">
        <v>1520</v>
      </c>
      <c r="P483" s="153">
        <v>73</v>
      </c>
      <c r="Q483" s="151">
        <v>74</v>
      </c>
      <c r="R483" s="151">
        <v>63</v>
      </c>
      <c r="S483" s="154">
        <v>0.966306420851875</v>
      </c>
      <c r="T483" s="154">
        <v>0.986486486486487</v>
      </c>
      <c r="U483" s="155">
        <v>1</v>
      </c>
      <c r="V483" s="155">
        <v>1</v>
      </c>
      <c r="W483" s="173">
        <v>-0.0135135135135135</v>
      </c>
      <c r="X483" s="158">
        <v>499</v>
      </c>
      <c r="Y483" s="208">
        <v>486</v>
      </c>
      <c r="Z483" s="208">
        <v>492</v>
      </c>
      <c r="AA483" s="208">
        <v>473</v>
      </c>
      <c r="AB483" s="209">
        <v>0.973947895791583</v>
      </c>
      <c r="AC483" s="155">
        <v>0.961382113821138</v>
      </c>
      <c r="AD483" s="173">
        <v>0.0125657819704449</v>
      </c>
    </row>
    <row r="484" spans="1:30">
      <c r="A484" s="175" t="s">
        <v>375</v>
      </c>
      <c r="B484" s="214" t="s">
        <v>1812</v>
      </c>
      <c r="C484" s="214" t="s">
        <v>478</v>
      </c>
      <c r="D484" s="153">
        <v>92</v>
      </c>
      <c r="E484" s="153">
        <v>91</v>
      </c>
      <c r="F484" s="151">
        <v>82</v>
      </c>
      <c r="G484" s="151">
        <v>77</v>
      </c>
      <c r="H484" s="151">
        <v>87</v>
      </c>
      <c r="I484" s="151">
        <v>85</v>
      </c>
      <c r="J484" s="172">
        <v>0.9</v>
      </c>
      <c r="K484" s="154">
        <v>0.989130434782609</v>
      </c>
      <c r="L484" s="154">
        <v>0.939024390243902</v>
      </c>
      <c r="M484" s="154">
        <v>0.977011494252874</v>
      </c>
      <c r="N484" s="207">
        <v>1901</v>
      </c>
      <c r="O484" s="153">
        <v>1785</v>
      </c>
      <c r="P484" s="153">
        <v>84</v>
      </c>
      <c r="Q484" s="151">
        <v>76</v>
      </c>
      <c r="R484" s="151">
        <v>79</v>
      </c>
      <c r="S484" s="154">
        <v>0.938979484481852</v>
      </c>
      <c r="T484" s="154">
        <v>0.91304347826087</v>
      </c>
      <c r="U484" s="155">
        <v>0.926829268292683</v>
      </c>
      <c r="V484" s="155">
        <v>0.908045977011494</v>
      </c>
      <c r="W484" s="173">
        <v>-0.0137857900318135</v>
      </c>
      <c r="X484" s="158">
        <v>612</v>
      </c>
      <c r="Y484" s="208">
        <v>574</v>
      </c>
      <c r="Z484" s="208">
        <v>571</v>
      </c>
      <c r="AA484" s="208">
        <v>531</v>
      </c>
      <c r="AB484" s="209">
        <v>0.937908496732026</v>
      </c>
      <c r="AC484" s="155">
        <v>0.929947460595447</v>
      </c>
      <c r="AD484" s="173">
        <v>0.0079610361365795</v>
      </c>
    </row>
    <row r="485" spans="1:30">
      <c r="A485" s="175" t="s">
        <v>375</v>
      </c>
      <c r="B485" s="214" t="s">
        <v>1812</v>
      </c>
      <c r="C485" s="214" t="s">
        <v>479</v>
      </c>
      <c r="D485" s="153">
        <v>59</v>
      </c>
      <c r="E485" s="153">
        <v>59</v>
      </c>
      <c r="F485" s="151">
        <v>50</v>
      </c>
      <c r="G485" s="151">
        <v>50</v>
      </c>
      <c r="H485" s="151">
        <v>49</v>
      </c>
      <c r="I485" s="151">
        <v>47</v>
      </c>
      <c r="J485" s="172">
        <v>0.9</v>
      </c>
      <c r="K485" s="154">
        <v>1</v>
      </c>
      <c r="L485" s="154">
        <v>1</v>
      </c>
      <c r="M485" s="154">
        <v>0.959183673469388</v>
      </c>
      <c r="N485" s="207">
        <v>1227</v>
      </c>
      <c r="O485" s="153">
        <v>1191</v>
      </c>
      <c r="P485" s="153">
        <v>59</v>
      </c>
      <c r="Q485" s="151">
        <v>50</v>
      </c>
      <c r="R485" s="151">
        <v>47</v>
      </c>
      <c r="S485" s="154">
        <v>0.970660146699266</v>
      </c>
      <c r="T485" s="154">
        <v>1</v>
      </c>
      <c r="U485" s="155">
        <v>1</v>
      </c>
      <c r="V485" s="155">
        <v>0.959183673469388</v>
      </c>
      <c r="W485" s="173">
        <v>0</v>
      </c>
      <c r="X485" s="158">
        <v>373</v>
      </c>
      <c r="Y485" s="208">
        <v>370</v>
      </c>
      <c r="Z485" s="208">
        <v>378</v>
      </c>
      <c r="AA485" s="208">
        <v>357</v>
      </c>
      <c r="AB485" s="209">
        <v>0.991957104557641</v>
      </c>
      <c r="AC485" s="155">
        <v>0.944444444444444</v>
      </c>
      <c r="AD485" s="173">
        <v>0.0475126601131963</v>
      </c>
    </row>
    <row r="486" spans="1:30">
      <c r="A486" s="175" t="s">
        <v>375</v>
      </c>
      <c r="B486" s="214" t="s">
        <v>1812</v>
      </c>
      <c r="C486" s="214" t="s">
        <v>480</v>
      </c>
      <c r="D486" s="153">
        <v>50</v>
      </c>
      <c r="E486" s="153">
        <v>50</v>
      </c>
      <c r="F486" s="151">
        <v>45</v>
      </c>
      <c r="G486" s="151">
        <v>43</v>
      </c>
      <c r="H486" s="151">
        <v>39</v>
      </c>
      <c r="I486" s="151">
        <v>38</v>
      </c>
      <c r="J486" s="172">
        <v>0.9</v>
      </c>
      <c r="K486" s="154">
        <v>1</v>
      </c>
      <c r="L486" s="154">
        <v>0.955555555555556</v>
      </c>
      <c r="M486" s="154">
        <v>0.974358974358974</v>
      </c>
      <c r="N486" s="207">
        <v>1027</v>
      </c>
      <c r="O486" s="153">
        <v>960</v>
      </c>
      <c r="P486" s="153">
        <v>50</v>
      </c>
      <c r="Q486" s="151">
        <v>43</v>
      </c>
      <c r="R486" s="151">
        <v>38</v>
      </c>
      <c r="S486" s="154">
        <v>0.934761441090555</v>
      </c>
      <c r="T486" s="154">
        <v>1</v>
      </c>
      <c r="U486" s="155">
        <v>0.955555555555556</v>
      </c>
      <c r="V486" s="155">
        <v>0.974358974358974</v>
      </c>
      <c r="W486" s="173">
        <v>0.0444444444444444</v>
      </c>
      <c r="X486" s="158">
        <v>314</v>
      </c>
      <c r="Y486" s="208">
        <v>305</v>
      </c>
      <c r="Z486" s="208">
        <v>317</v>
      </c>
      <c r="AA486" s="208">
        <v>288</v>
      </c>
      <c r="AB486" s="209">
        <v>0.971337579617834</v>
      </c>
      <c r="AC486" s="155">
        <v>0.908517350157729</v>
      </c>
      <c r="AD486" s="173">
        <v>0.0628202294601057</v>
      </c>
    </row>
    <row r="487" spans="1:30">
      <c r="A487" s="175" t="s">
        <v>375</v>
      </c>
      <c r="B487" s="214" t="s">
        <v>1812</v>
      </c>
      <c r="C487" s="214" t="s">
        <v>481</v>
      </c>
      <c r="D487" s="153">
        <v>48</v>
      </c>
      <c r="E487" s="153">
        <v>48</v>
      </c>
      <c r="F487" s="151">
        <v>41</v>
      </c>
      <c r="G487" s="151">
        <v>41</v>
      </c>
      <c r="H487" s="151">
        <v>36</v>
      </c>
      <c r="I487" s="151">
        <v>36</v>
      </c>
      <c r="J487" s="172">
        <v>0.9</v>
      </c>
      <c r="K487" s="154">
        <v>1</v>
      </c>
      <c r="L487" s="154">
        <v>1</v>
      </c>
      <c r="M487" s="154">
        <v>1</v>
      </c>
      <c r="N487" s="207">
        <v>1018</v>
      </c>
      <c r="O487" s="153">
        <v>1006</v>
      </c>
      <c r="P487" s="153">
        <v>48</v>
      </c>
      <c r="Q487" s="151">
        <v>41</v>
      </c>
      <c r="R487" s="151">
        <v>36</v>
      </c>
      <c r="S487" s="154">
        <v>0.988212180746562</v>
      </c>
      <c r="T487" s="154">
        <v>1</v>
      </c>
      <c r="U487" s="155">
        <v>1</v>
      </c>
      <c r="V487" s="155">
        <v>1</v>
      </c>
      <c r="W487" s="173">
        <v>0</v>
      </c>
      <c r="X487" s="158">
        <v>304</v>
      </c>
      <c r="Y487" s="208">
        <v>300</v>
      </c>
      <c r="Z487" s="208">
        <v>313</v>
      </c>
      <c r="AA487" s="208">
        <v>311</v>
      </c>
      <c r="AB487" s="209">
        <v>0.986842105263158</v>
      </c>
      <c r="AC487" s="155">
        <v>0.993610223642173</v>
      </c>
      <c r="AD487" s="173">
        <v>-0.0067681183790147</v>
      </c>
    </row>
    <row r="488" spans="1:30">
      <c r="A488" s="175" t="s">
        <v>375</v>
      </c>
      <c r="B488" s="214" t="s">
        <v>1812</v>
      </c>
      <c r="C488" s="214" t="s">
        <v>482</v>
      </c>
      <c r="D488" s="153">
        <v>38</v>
      </c>
      <c r="E488" s="153">
        <v>38</v>
      </c>
      <c r="F488" s="151">
        <v>39</v>
      </c>
      <c r="G488" s="151">
        <v>39</v>
      </c>
      <c r="H488" s="151">
        <v>28</v>
      </c>
      <c r="I488" s="151">
        <v>28</v>
      </c>
      <c r="J488" s="172">
        <v>0.9</v>
      </c>
      <c r="K488" s="154">
        <v>1</v>
      </c>
      <c r="L488" s="154">
        <v>1</v>
      </c>
      <c r="M488" s="154">
        <v>1</v>
      </c>
      <c r="N488" s="207">
        <v>832</v>
      </c>
      <c r="O488" s="153">
        <v>831</v>
      </c>
      <c r="P488" s="153">
        <v>38</v>
      </c>
      <c r="Q488" s="151">
        <v>39</v>
      </c>
      <c r="R488" s="151">
        <v>28</v>
      </c>
      <c r="S488" s="154">
        <v>0.998798076923077</v>
      </c>
      <c r="T488" s="154">
        <v>1</v>
      </c>
      <c r="U488" s="155">
        <v>1</v>
      </c>
      <c r="V488" s="155">
        <v>1</v>
      </c>
      <c r="W488" s="173">
        <v>0</v>
      </c>
      <c r="X488" s="158">
        <v>246</v>
      </c>
      <c r="Y488" s="208">
        <v>246</v>
      </c>
      <c r="Z488" s="208">
        <v>257</v>
      </c>
      <c r="AA488" s="208">
        <v>256</v>
      </c>
      <c r="AB488" s="209">
        <v>1</v>
      </c>
      <c r="AC488" s="155">
        <v>0.996108949416342</v>
      </c>
      <c r="AD488" s="173">
        <v>0.00389105058365757</v>
      </c>
    </row>
    <row r="489" spans="1:30">
      <c r="A489" s="175" t="s">
        <v>375</v>
      </c>
      <c r="B489" s="214" t="s">
        <v>1812</v>
      </c>
      <c r="C489" s="214" t="s">
        <v>483</v>
      </c>
      <c r="D489" s="153">
        <v>77</v>
      </c>
      <c r="E489" s="153">
        <v>73</v>
      </c>
      <c r="F489" s="151">
        <v>67</v>
      </c>
      <c r="G489" s="151">
        <v>64</v>
      </c>
      <c r="H489" s="151">
        <v>62</v>
      </c>
      <c r="I489" s="151">
        <v>60</v>
      </c>
      <c r="J489" s="172">
        <v>0.9</v>
      </c>
      <c r="K489" s="154">
        <v>0.948051948051948</v>
      </c>
      <c r="L489" s="154">
        <v>0.955223880597015</v>
      </c>
      <c r="M489" s="154">
        <v>0.967741935483871</v>
      </c>
      <c r="N489" s="207">
        <v>1669</v>
      </c>
      <c r="O489" s="153">
        <v>1578</v>
      </c>
      <c r="P489" s="153">
        <v>73</v>
      </c>
      <c r="Q489" s="151">
        <v>64</v>
      </c>
      <c r="R489" s="151">
        <v>60</v>
      </c>
      <c r="S489" s="154">
        <v>0.945476333133613</v>
      </c>
      <c r="T489" s="154">
        <v>0.948051948051948</v>
      </c>
      <c r="U489" s="155">
        <v>0.955223880597015</v>
      </c>
      <c r="V489" s="155">
        <v>0.967741935483871</v>
      </c>
      <c r="W489" s="173">
        <v>-0.00717193254506687</v>
      </c>
      <c r="X489" s="158">
        <v>495</v>
      </c>
      <c r="Y489" s="208">
        <v>465</v>
      </c>
      <c r="Z489" s="208">
        <v>523</v>
      </c>
      <c r="AA489" s="208">
        <v>488</v>
      </c>
      <c r="AB489" s="209">
        <v>0.939393939393939</v>
      </c>
      <c r="AC489" s="155">
        <v>0.933078393881453</v>
      </c>
      <c r="AD489" s="173">
        <v>0.00631554551248625</v>
      </c>
    </row>
    <row r="490" spans="1:30">
      <c r="A490" s="175" t="s">
        <v>375</v>
      </c>
      <c r="B490" s="214" t="s">
        <v>1812</v>
      </c>
      <c r="C490" s="214" t="s">
        <v>484</v>
      </c>
      <c r="D490" s="153">
        <v>73</v>
      </c>
      <c r="E490" s="153">
        <v>71</v>
      </c>
      <c r="F490" s="151">
        <v>68</v>
      </c>
      <c r="G490" s="151">
        <v>66</v>
      </c>
      <c r="H490" s="151">
        <v>63</v>
      </c>
      <c r="I490" s="151">
        <v>61</v>
      </c>
      <c r="J490" s="172">
        <v>0.9</v>
      </c>
      <c r="K490" s="154">
        <v>0.972602739726027</v>
      </c>
      <c r="L490" s="154">
        <v>0.970588235294118</v>
      </c>
      <c r="M490" s="154">
        <v>0.968253968253968</v>
      </c>
      <c r="N490" s="207">
        <v>1525</v>
      </c>
      <c r="O490" s="153">
        <v>1494</v>
      </c>
      <c r="P490" s="153">
        <v>71</v>
      </c>
      <c r="Q490" s="151">
        <v>66</v>
      </c>
      <c r="R490" s="151">
        <v>61</v>
      </c>
      <c r="S490" s="154">
        <v>0.979672131147541</v>
      </c>
      <c r="T490" s="154">
        <v>0.972602739726027</v>
      </c>
      <c r="U490" s="155">
        <v>0.970588235294118</v>
      </c>
      <c r="V490" s="155">
        <v>0.968253968253968</v>
      </c>
      <c r="W490" s="173">
        <v>0.00201450443190976</v>
      </c>
      <c r="X490" s="158">
        <v>479</v>
      </c>
      <c r="Y490" s="208">
        <v>464</v>
      </c>
      <c r="Z490" s="208">
        <v>460</v>
      </c>
      <c r="AA490" s="208">
        <v>453</v>
      </c>
      <c r="AB490" s="209">
        <v>0.968684759916493</v>
      </c>
      <c r="AC490" s="155">
        <v>0.984782608695652</v>
      </c>
      <c r="AD490" s="173">
        <v>-0.0160978487791594</v>
      </c>
    </row>
    <row r="491" spans="1:30">
      <c r="A491" s="175" t="s">
        <v>375</v>
      </c>
      <c r="B491" s="214" t="s">
        <v>1812</v>
      </c>
      <c r="C491" s="214" t="s">
        <v>485</v>
      </c>
      <c r="D491" s="153">
        <v>62</v>
      </c>
      <c r="E491" s="153">
        <v>60</v>
      </c>
      <c r="F491" s="151">
        <v>54</v>
      </c>
      <c r="G491" s="151">
        <v>53</v>
      </c>
      <c r="H491" s="151">
        <v>55</v>
      </c>
      <c r="I491" s="151">
        <v>54</v>
      </c>
      <c r="J491" s="172">
        <v>0.9</v>
      </c>
      <c r="K491" s="154">
        <v>0.967741935483871</v>
      </c>
      <c r="L491" s="154">
        <v>0.981481481481482</v>
      </c>
      <c r="M491" s="154">
        <v>0.981818181818182</v>
      </c>
      <c r="N491" s="207">
        <v>1282</v>
      </c>
      <c r="O491" s="153">
        <v>1235</v>
      </c>
      <c r="P491" s="153">
        <v>60</v>
      </c>
      <c r="Q491" s="151">
        <v>52</v>
      </c>
      <c r="R491" s="151">
        <v>54</v>
      </c>
      <c r="S491" s="154">
        <v>0.963338533541342</v>
      </c>
      <c r="T491" s="154">
        <v>0.967741935483871</v>
      </c>
      <c r="U491" s="155">
        <v>0.962962962962963</v>
      </c>
      <c r="V491" s="155">
        <v>0.981818181818182</v>
      </c>
      <c r="W491" s="173">
        <v>0.00477897252090809</v>
      </c>
      <c r="X491" s="158">
        <v>396</v>
      </c>
      <c r="Y491" s="208">
        <v>381</v>
      </c>
      <c r="Z491" s="208">
        <v>394</v>
      </c>
      <c r="AA491" s="208">
        <v>377</v>
      </c>
      <c r="AB491" s="209">
        <v>0.962121212121212</v>
      </c>
      <c r="AC491" s="155">
        <v>0.956852791878173</v>
      </c>
      <c r="AD491" s="173">
        <v>0.00526842024303953</v>
      </c>
    </row>
    <row r="492" spans="1:30">
      <c r="A492" s="175" t="s">
        <v>375</v>
      </c>
      <c r="B492" s="214" t="s">
        <v>1812</v>
      </c>
      <c r="C492" s="214" t="s">
        <v>486</v>
      </c>
      <c r="D492" s="153">
        <v>30</v>
      </c>
      <c r="E492" s="153">
        <v>30</v>
      </c>
      <c r="F492" s="151">
        <v>27</v>
      </c>
      <c r="G492" s="151">
        <v>26</v>
      </c>
      <c r="H492" s="151">
        <v>21</v>
      </c>
      <c r="I492" s="151">
        <v>21</v>
      </c>
      <c r="J492" s="172">
        <v>0.9</v>
      </c>
      <c r="K492" s="154">
        <v>1</v>
      </c>
      <c r="L492" s="154">
        <v>0.962962962962963</v>
      </c>
      <c r="M492" s="154">
        <v>1</v>
      </c>
      <c r="N492" s="207">
        <v>625</v>
      </c>
      <c r="O492" s="153">
        <v>598</v>
      </c>
      <c r="P492" s="153">
        <v>30</v>
      </c>
      <c r="Q492" s="151">
        <v>26</v>
      </c>
      <c r="R492" s="151">
        <v>21</v>
      </c>
      <c r="S492" s="154">
        <v>0.9568</v>
      </c>
      <c r="T492" s="154">
        <v>1</v>
      </c>
      <c r="U492" s="155">
        <v>0.962962962962963</v>
      </c>
      <c r="V492" s="155">
        <v>1</v>
      </c>
      <c r="W492" s="173">
        <v>0.0370370370370371</v>
      </c>
      <c r="X492" s="158">
        <v>184</v>
      </c>
      <c r="Y492" s="208">
        <v>181</v>
      </c>
      <c r="Z492" s="208">
        <v>192</v>
      </c>
      <c r="AA492" s="208">
        <v>181</v>
      </c>
      <c r="AB492" s="209">
        <v>0.983695652173913</v>
      </c>
      <c r="AC492" s="155">
        <v>0.942708333333333</v>
      </c>
      <c r="AD492" s="173">
        <v>0.0409873188405797</v>
      </c>
    </row>
    <row r="493" spans="1:30">
      <c r="A493" s="175" t="s">
        <v>375</v>
      </c>
      <c r="B493" s="214" t="s">
        <v>1813</v>
      </c>
      <c r="C493" s="214" t="s">
        <v>487</v>
      </c>
      <c r="D493" s="153">
        <v>75</v>
      </c>
      <c r="E493" s="153">
        <v>75</v>
      </c>
      <c r="F493" s="151">
        <v>54</v>
      </c>
      <c r="G493" s="151">
        <v>54</v>
      </c>
      <c r="H493" s="151">
        <v>65</v>
      </c>
      <c r="I493" s="151">
        <v>65</v>
      </c>
      <c r="J493" s="172">
        <v>0.9</v>
      </c>
      <c r="K493" s="154">
        <v>1</v>
      </c>
      <c r="L493" s="154">
        <v>1</v>
      </c>
      <c r="M493" s="154">
        <v>1</v>
      </c>
      <c r="N493" s="207">
        <v>1542</v>
      </c>
      <c r="O493" s="153">
        <v>1542</v>
      </c>
      <c r="P493" s="153">
        <v>75</v>
      </c>
      <c r="Q493" s="151">
        <v>54</v>
      </c>
      <c r="R493" s="151">
        <v>65</v>
      </c>
      <c r="S493" s="154">
        <v>1</v>
      </c>
      <c r="T493" s="154">
        <v>1</v>
      </c>
      <c r="U493" s="155">
        <v>1</v>
      </c>
      <c r="V493" s="155">
        <v>1</v>
      </c>
      <c r="W493" s="173">
        <v>0</v>
      </c>
      <c r="X493" s="158">
        <v>470</v>
      </c>
      <c r="Y493" s="208">
        <v>470</v>
      </c>
      <c r="Z493" s="208">
        <v>477</v>
      </c>
      <c r="AA493" s="208">
        <v>477</v>
      </c>
      <c r="AB493" s="209">
        <v>1</v>
      </c>
      <c r="AC493" s="155">
        <v>1</v>
      </c>
      <c r="AD493" s="173">
        <v>0</v>
      </c>
    </row>
    <row r="494" spans="1:30">
      <c r="A494" s="175" t="s">
        <v>375</v>
      </c>
      <c r="B494" s="214" t="s">
        <v>1813</v>
      </c>
      <c r="C494" s="214" t="s">
        <v>488</v>
      </c>
      <c r="D494" s="153">
        <v>71</v>
      </c>
      <c r="E494" s="153">
        <v>71</v>
      </c>
      <c r="F494" s="151">
        <v>58</v>
      </c>
      <c r="G494" s="151">
        <v>58</v>
      </c>
      <c r="H494" s="151">
        <v>69</v>
      </c>
      <c r="I494" s="151">
        <v>69</v>
      </c>
      <c r="J494" s="172">
        <v>0.9</v>
      </c>
      <c r="K494" s="154">
        <v>1</v>
      </c>
      <c r="L494" s="154">
        <v>1</v>
      </c>
      <c r="M494" s="154">
        <v>1</v>
      </c>
      <c r="N494" s="207">
        <v>1532</v>
      </c>
      <c r="O494" s="153">
        <v>1531</v>
      </c>
      <c r="P494" s="153">
        <v>71</v>
      </c>
      <c r="Q494" s="151">
        <v>58</v>
      </c>
      <c r="R494" s="151">
        <v>69</v>
      </c>
      <c r="S494" s="154">
        <v>0.99934725848564</v>
      </c>
      <c r="T494" s="154">
        <v>1</v>
      </c>
      <c r="U494" s="155">
        <v>1</v>
      </c>
      <c r="V494" s="155">
        <v>1</v>
      </c>
      <c r="W494" s="173">
        <v>0</v>
      </c>
      <c r="X494" s="158">
        <v>464</v>
      </c>
      <c r="Y494" s="208">
        <v>464</v>
      </c>
      <c r="Z494" s="208">
        <v>464</v>
      </c>
      <c r="AA494" s="208">
        <v>464</v>
      </c>
      <c r="AB494" s="209">
        <v>1</v>
      </c>
      <c r="AC494" s="155">
        <v>1</v>
      </c>
      <c r="AD494" s="173">
        <v>0</v>
      </c>
    </row>
    <row r="495" spans="1:30">
      <c r="A495" s="175" t="s">
        <v>375</v>
      </c>
      <c r="B495" s="214" t="s">
        <v>1813</v>
      </c>
      <c r="C495" s="214" t="s">
        <v>489</v>
      </c>
      <c r="D495" s="153">
        <v>59</v>
      </c>
      <c r="E495" s="153">
        <v>57</v>
      </c>
      <c r="F495" s="151">
        <v>43</v>
      </c>
      <c r="G495" s="151">
        <v>42</v>
      </c>
      <c r="H495" s="151">
        <v>48</v>
      </c>
      <c r="I495" s="151">
        <v>47</v>
      </c>
      <c r="J495" s="172">
        <v>0.9</v>
      </c>
      <c r="K495" s="154">
        <v>0.966101694915254</v>
      </c>
      <c r="L495" s="154">
        <v>0.976744186046512</v>
      </c>
      <c r="M495" s="154">
        <v>0.979166666666667</v>
      </c>
      <c r="N495" s="207">
        <v>1177</v>
      </c>
      <c r="O495" s="153">
        <v>1161</v>
      </c>
      <c r="P495" s="153">
        <v>57</v>
      </c>
      <c r="Q495" s="151">
        <v>42</v>
      </c>
      <c r="R495" s="151">
        <v>47</v>
      </c>
      <c r="S495" s="154">
        <v>0.986406117247239</v>
      </c>
      <c r="T495" s="154">
        <v>0.966101694915254</v>
      </c>
      <c r="U495" s="155">
        <v>0.976744186046512</v>
      </c>
      <c r="V495" s="155">
        <v>0.979166666666667</v>
      </c>
      <c r="W495" s="173">
        <v>-0.0106424911312574</v>
      </c>
      <c r="X495" s="158">
        <v>356</v>
      </c>
      <c r="Y495" s="208">
        <v>347</v>
      </c>
      <c r="Z495" s="208">
        <v>359</v>
      </c>
      <c r="AA495" s="208">
        <v>354</v>
      </c>
      <c r="AB495" s="209">
        <v>0.974719101123595</v>
      </c>
      <c r="AC495" s="155">
        <v>0.986072423398329</v>
      </c>
      <c r="AD495" s="173">
        <v>-0.0113533222747332</v>
      </c>
    </row>
    <row r="496" spans="1:30">
      <c r="A496" s="175" t="s">
        <v>375</v>
      </c>
      <c r="B496" s="214" t="s">
        <v>1813</v>
      </c>
      <c r="C496" s="214" t="s">
        <v>490</v>
      </c>
      <c r="D496" s="153">
        <v>62</v>
      </c>
      <c r="E496" s="153">
        <v>62</v>
      </c>
      <c r="F496" s="151">
        <v>48</v>
      </c>
      <c r="G496" s="151">
        <v>48</v>
      </c>
      <c r="H496" s="151">
        <v>51</v>
      </c>
      <c r="I496" s="151">
        <v>51</v>
      </c>
      <c r="J496" s="172">
        <v>0.9</v>
      </c>
      <c r="K496" s="154">
        <v>1</v>
      </c>
      <c r="L496" s="154">
        <v>1</v>
      </c>
      <c r="M496" s="154">
        <v>1</v>
      </c>
      <c r="N496" s="207">
        <v>1254</v>
      </c>
      <c r="O496" s="153">
        <v>1240</v>
      </c>
      <c r="P496" s="153">
        <v>60</v>
      </c>
      <c r="Q496" s="151">
        <v>48</v>
      </c>
      <c r="R496" s="151">
        <v>51</v>
      </c>
      <c r="S496" s="154">
        <v>0.988835725677831</v>
      </c>
      <c r="T496" s="154">
        <v>0.967741935483871</v>
      </c>
      <c r="U496" s="155">
        <v>1</v>
      </c>
      <c r="V496" s="155">
        <v>1</v>
      </c>
      <c r="W496" s="173">
        <v>-0.032258064516129</v>
      </c>
      <c r="X496" s="158">
        <v>381</v>
      </c>
      <c r="Y496" s="208">
        <v>376</v>
      </c>
      <c r="Z496" s="208">
        <v>385</v>
      </c>
      <c r="AA496" s="208">
        <v>378</v>
      </c>
      <c r="AB496" s="209">
        <v>0.986876640419947</v>
      </c>
      <c r="AC496" s="155">
        <v>0.981818181818182</v>
      </c>
      <c r="AD496" s="173">
        <v>0.00505845860176568</v>
      </c>
    </row>
    <row r="497" spans="1:30">
      <c r="A497" s="175" t="s">
        <v>375</v>
      </c>
      <c r="B497" s="214" t="s">
        <v>1813</v>
      </c>
      <c r="C497" s="214" t="s">
        <v>491</v>
      </c>
      <c r="D497" s="153">
        <v>55</v>
      </c>
      <c r="E497" s="153">
        <v>55</v>
      </c>
      <c r="F497" s="151">
        <v>40</v>
      </c>
      <c r="G497" s="151">
        <v>40</v>
      </c>
      <c r="H497" s="151">
        <v>47</v>
      </c>
      <c r="I497" s="151">
        <v>47</v>
      </c>
      <c r="J497" s="172">
        <v>0.9</v>
      </c>
      <c r="K497" s="154">
        <v>1</v>
      </c>
      <c r="L497" s="154">
        <v>1</v>
      </c>
      <c r="M497" s="154">
        <v>1</v>
      </c>
      <c r="N497" s="207">
        <v>1117</v>
      </c>
      <c r="O497" s="153">
        <v>1110</v>
      </c>
      <c r="P497" s="153">
        <v>55</v>
      </c>
      <c r="Q497" s="151">
        <v>40</v>
      </c>
      <c r="R497" s="151">
        <v>47</v>
      </c>
      <c r="S497" s="154">
        <v>0.99373321396598</v>
      </c>
      <c r="T497" s="154">
        <v>1</v>
      </c>
      <c r="U497" s="155">
        <v>1</v>
      </c>
      <c r="V497" s="155">
        <v>1</v>
      </c>
      <c r="W497" s="173">
        <v>0</v>
      </c>
      <c r="X497" s="158">
        <v>341</v>
      </c>
      <c r="Y497" s="208">
        <v>341</v>
      </c>
      <c r="Z497" s="208">
        <v>340</v>
      </c>
      <c r="AA497" s="208">
        <v>338</v>
      </c>
      <c r="AB497" s="209">
        <v>1</v>
      </c>
      <c r="AC497" s="155">
        <v>0.994117647058824</v>
      </c>
      <c r="AD497" s="173">
        <v>0.00588235294117645</v>
      </c>
    </row>
    <row r="498" spans="1:30">
      <c r="A498" s="175" t="s">
        <v>375</v>
      </c>
      <c r="B498" s="214" t="s">
        <v>1813</v>
      </c>
      <c r="C498" s="214" t="s">
        <v>492</v>
      </c>
      <c r="D498" s="153">
        <v>32</v>
      </c>
      <c r="E498" s="153">
        <v>32</v>
      </c>
      <c r="F498" s="151">
        <v>23</v>
      </c>
      <c r="G498" s="151">
        <v>23</v>
      </c>
      <c r="H498" s="151">
        <v>27</v>
      </c>
      <c r="I498" s="151">
        <v>27</v>
      </c>
      <c r="J498" s="172">
        <v>0.9</v>
      </c>
      <c r="K498" s="154">
        <v>1</v>
      </c>
      <c r="L498" s="154">
        <v>1</v>
      </c>
      <c r="M498" s="154">
        <v>1</v>
      </c>
      <c r="N498" s="207">
        <v>656</v>
      </c>
      <c r="O498" s="153">
        <v>656</v>
      </c>
      <c r="P498" s="153">
        <v>32</v>
      </c>
      <c r="Q498" s="151">
        <v>23</v>
      </c>
      <c r="R498" s="151">
        <v>27</v>
      </c>
      <c r="S498" s="154">
        <v>1</v>
      </c>
      <c r="T498" s="154">
        <v>1</v>
      </c>
      <c r="U498" s="155">
        <v>1</v>
      </c>
      <c r="V498" s="155">
        <v>1</v>
      </c>
      <c r="W498" s="173">
        <v>0</v>
      </c>
      <c r="X498" s="158">
        <v>200</v>
      </c>
      <c r="Y498" s="208">
        <v>200</v>
      </c>
      <c r="Z498" s="208">
        <v>200</v>
      </c>
      <c r="AA498" s="208">
        <v>200</v>
      </c>
      <c r="AB498" s="209">
        <v>1</v>
      </c>
      <c r="AC498" s="155">
        <v>1</v>
      </c>
      <c r="AD498" s="173">
        <v>0</v>
      </c>
    </row>
    <row r="499" spans="1:30">
      <c r="A499" s="175" t="s">
        <v>375</v>
      </c>
      <c r="B499" s="214" t="s">
        <v>1813</v>
      </c>
      <c r="C499" s="214" t="s">
        <v>493</v>
      </c>
      <c r="D499" s="153">
        <v>52</v>
      </c>
      <c r="E499" s="153">
        <v>52</v>
      </c>
      <c r="F499" s="151">
        <v>41</v>
      </c>
      <c r="G499" s="151">
        <v>40</v>
      </c>
      <c r="H499" s="151">
        <v>49</v>
      </c>
      <c r="I499" s="151">
        <v>48</v>
      </c>
      <c r="J499" s="172">
        <v>0.9</v>
      </c>
      <c r="K499" s="154">
        <v>1</v>
      </c>
      <c r="L499" s="154">
        <v>0.975609756097561</v>
      </c>
      <c r="M499" s="154">
        <v>0.979591836734694</v>
      </c>
      <c r="N499" s="207">
        <v>1094</v>
      </c>
      <c r="O499" s="153">
        <v>1075</v>
      </c>
      <c r="P499" s="153">
        <v>52</v>
      </c>
      <c r="Q499" s="151">
        <v>40</v>
      </c>
      <c r="R499" s="151">
        <v>48</v>
      </c>
      <c r="S499" s="154">
        <v>0.982632541133455</v>
      </c>
      <c r="T499" s="154">
        <v>1</v>
      </c>
      <c r="U499" s="155">
        <v>0.975609756097561</v>
      </c>
      <c r="V499" s="155">
        <v>0.979591836734694</v>
      </c>
      <c r="W499" s="173">
        <v>0.024390243902439</v>
      </c>
      <c r="X499" s="158">
        <v>331</v>
      </c>
      <c r="Y499" s="208">
        <v>326</v>
      </c>
      <c r="Z499" s="208">
        <v>333</v>
      </c>
      <c r="AA499" s="208">
        <v>326</v>
      </c>
      <c r="AB499" s="209">
        <v>0.984894259818731</v>
      </c>
      <c r="AC499" s="155">
        <v>0.978978978978979</v>
      </c>
      <c r="AD499" s="173">
        <v>0.00591528083975212</v>
      </c>
    </row>
    <row r="500" spans="1:30">
      <c r="A500" s="175" t="s">
        <v>375</v>
      </c>
      <c r="B500" s="214" t="s">
        <v>1813</v>
      </c>
      <c r="C500" s="214" t="s">
        <v>494</v>
      </c>
      <c r="D500" s="153">
        <v>57</v>
      </c>
      <c r="E500" s="153">
        <v>57</v>
      </c>
      <c r="F500" s="151">
        <v>39</v>
      </c>
      <c r="G500" s="151">
        <v>39</v>
      </c>
      <c r="H500" s="151">
        <v>47</v>
      </c>
      <c r="I500" s="151">
        <v>47</v>
      </c>
      <c r="J500" s="172">
        <v>0.9</v>
      </c>
      <c r="K500" s="154">
        <v>1</v>
      </c>
      <c r="L500" s="154">
        <v>1</v>
      </c>
      <c r="M500" s="154">
        <v>1</v>
      </c>
      <c r="N500" s="207">
        <v>1156</v>
      </c>
      <c r="O500" s="153">
        <v>1151</v>
      </c>
      <c r="P500" s="153">
        <v>56</v>
      </c>
      <c r="Q500" s="151">
        <v>39</v>
      </c>
      <c r="R500" s="151">
        <v>47</v>
      </c>
      <c r="S500" s="154">
        <v>0.995674740484429</v>
      </c>
      <c r="T500" s="154">
        <v>0.982456140350877</v>
      </c>
      <c r="U500" s="155">
        <v>1</v>
      </c>
      <c r="V500" s="155">
        <v>1</v>
      </c>
      <c r="W500" s="173">
        <v>-0.0175438596491229</v>
      </c>
      <c r="X500" s="158">
        <v>349</v>
      </c>
      <c r="Y500" s="208">
        <v>348</v>
      </c>
      <c r="Z500" s="208">
        <v>358</v>
      </c>
      <c r="AA500" s="208">
        <v>357</v>
      </c>
      <c r="AB500" s="209">
        <v>0.997134670487106</v>
      </c>
      <c r="AC500" s="155">
        <v>0.997206703910614</v>
      </c>
      <c r="AD500" s="173">
        <v>-7.20334235084774e-5</v>
      </c>
    </row>
    <row r="501" spans="1:30">
      <c r="A501" s="175" t="s">
        <v>375</v>
      </c>
      <c r="B501" s="214" t="s">
        <v>1813</v>
      </c>
      <c r="C501" s="214" t="s">
        <v>495</v>
      </c>
      <c r="D501" s="153">
        <v>62</v>
      </c>
      <c r="E501" s="153">
        <v>60</v>
      </c>
      <c r="F501" s="151">
        <v>47</v>
      </c>
      <c r="G501" s="151">
        <v>47</v>
      </c>
      <c r="H501" s="151">
        <v>54</v>
      </c>
      <c r="I501" s="151">
        <v>53</v>
      </c>
      <c r="J501" s="172">
        <v>0.9</v>
      </c>
      <c r="K501" s="154">
        <v>0.967741935483871</v>
      </c>
      <c r="L501" s="154">
        <v>1</v>
      </c>
      <c r="M501" s="154">
        <v>0.981481481481482</v>
      </c>
      <c r="N501" s="207">
        <v>1255</v>
      </c>
      <c r="O501" s="153">
        <v>1242</v>
      </c>
      <c r="P501" s="153">
        <v>60</v>
      </c>
      <c r="Q501" s="151">
        <v>47</v>
      </c>
      <c r="R501" s="151">
        <v>53</v>
      </c>
      <c r="S501" s="154">
        <v>0.989641434262948</v>
      </c>
      <c r="T501" s="154">
        <v>0.967741935483871</v>
      </c>
      <c r="U501" s="155">
        <v>1</v>
      </c>
      <c r="V501" s="155">
        <v>0.981481481481482</v>
      </c>
      <c r="W501" s="173">
        <v>-0.032258064516129</v>
      </c>
      <c r="X501" s="158">
        <v>383</v>
      </c>
      <c r="Y501" s="208">
        <v>378</v>
      </c>
      <c r="Z501" s="208">
        <v>384</v>
      </c>
      <c r="AA501" s="208">
        <v>381</v>
      </c>
      <c r="AB501" s="209">
        <v>0.986945169712794</v>
      </c>
      <c r="AC501" s="155">
        <v>0.9921875</v>
      </c>
      <c r="AD501" s="173">
        <v>-0.00524233028720622</v>
      </c>
    </row>
    <row r="502" spans="1:30">
      <c r="A502" s="175" t="s">
        <v>375</v>
      </c>
      <c r="B502" s="214" t="s">
        <v>1813</v>
      </c>
      <c r="C502" s="214" t="s">
        <v>496</v>
      </c>
      <c r="D502" s="153">
        <v>71</v>
      </c>
      <c r="E502" s="153">
        <v>71</v>
      </c>
      <c r="F502" s="151">
        <v>52</v>
      </c>
      <c r="G502" s="151">
        <v>51</v>
      </c>
      <c r="H502" s="151">
        <v>61</v>
      </c>
      <c r="I502" s="151">
        <v>60</v>
      </c>
      <c r="J502" s="172">
        <v>0.9</v>
      </c>
      <c r="K502" s="154">
        <v>1</v>
      </c>
      <c r="L502" s="154">
        <v>0.980769230769231</v>
      </c>
      <c r="M502" s="154">
        <v>0.983606557377049</v>
      </c>
      <c r="N502" s="207">
        <v>1478</v>
      </c>
      <c r="O502" s="153">
        <v>1464</v>
      </c>
      <c r="P502" s="153">
        <v>71</v>
      </c>
      <c r="Q502" s="151">
        <v>51</v>
      </c>
      <c r="R502" s="151">
        <v>60</v>
      </c>
      <c r="S502" s="154">
        <v>0.990527740189445</v>
      </c>
      <c r="T502" s="154">
        <v>1</v>
      </c>
      <c r="U502" s="155">
        <v>0.980769230769231</v>
      </c>
      <c r="V502" s="155">
        <v>0.983606557377049</v>
      </c>
      <c r="W502" s="173">
        <v>0.0192307692307693</v>
      </c>
      <c r="X502" s="158">
        <v>449</v>
      </c>
      <c r="Y502" s="208">
        <v>443</v>
      </c>
      <c r="Z502" s="208">
        <v>458</v>
      </c>
      <c r="AA502" s="208">
        <v>455</v>
      </c>
      <c r="AB502" s="209">
        <v>0.986636971046771</v>
      </c>
      <c r="AC502" s="155">
        <v>0.993449781659389</v>
      </c>
      <c r="AD502" s="173">
        <v>-0.00681281061261807</v>
      </c>
    </row>
    <row r="503" spans="1:30">
      <c r="A503" s="175" t="s">
        <v>375</v>
      </c>
      <c r="B503" s="214" t="s">
        <v>1813</v>
      </c>
      <c r="C503" s="214" t="s">
        <v>497</v>
      </c>
      <c r="D503" s="153">
        <v>18</v>
      </c>
      <c r="E503" s="153">
        <v>18</v>
      </c>
      <c r="F503" s="151">
        <v>13</v>
      </c>
      <c r="G503" s="151">
        <v>13</v>
      </c>
      <c r="H503" s="151">
        <v>15</v>
      </c>
      <c r="I503" s="151">
        <v>15</v>
      </c>
      <c r="J503" s="172">
        <v>0.9</v>
      </c>
      <c r="K503" s="154">
        <v>1</v>
      </c>
      <c r="L503" s="154">
        <v>1</v>
      </c>
      <c r="M503" s="154">
        <v>1</v>
      </c>
      <c r="N503" s="207">
        <v>367</v>
      </c>
      <c r="O503" s="153">
        <v>367</v>
      </c>
      <c r="P503" s="153">
        <v>18</v>
      </c>
      <c r="Q503" s="151">
        <v>13</v>
      </c>
      <c r="R503" s="151">
        <v>15</v>
      </c>
      <c r="S503" s="154">
        <v>1</v>
      </c>
      <c r="T503" s="154">
        <v>1</v>
      </c>
      <c r="U503" s="155">
        <v>1</v>
      </c>
      <c r="V503" s="155">
        <v>1</v>
      </c>
      <c r="W503" s="173">
        <v>0</v>
      </c>
      <c r="X503" s="158">
        <v>104</v>
      </c>
      <c r="Y503" s="208">
        <v>104</v>
      </c>
      <c r="Z503" s="208">
        <v>112</v>
      </c>
      <c r="AA503" s="208">
        <v>112</v>
      </c>
      <c r="AB503" s="209">
        <v>1</v>
      </c>
      <c r="AC503" s="155">
        <v>1</v>
      </c>
      <c r="AD503" s="173">
        <v>0</v>
      </c>
    </row>
    <row r="504" spans="1:30">
      <c r="A504" s="175" t="s">
        <v>375</v>
      </c>
      <c r="B504" s="214" t="s">
        <v>1813</v>
      </c>
      <c r="C504" s="214" t="s">
        <v>498</v>
      </c>
      <c r="D504" s="153">
        <v>79</v>
      </c>
      <c r="E504" s="153">
        <v>79</v>
      </c>
      <c r="F504" s="151">
        <v>56</v>
      </c>
      <c r="G504" s="151">
        <v>54</v>
      </c>
      <c r="H504" s="151">
        <v>74</v>
      </c>
      <c r="I504" s="151">
        <v>73</v>
      </c>
      <c r="J504" s="172">
        <v>0.9</v>
      </c>
      <c r="K504" s="154">
        <v>1</v>
      </c>
      <c r="L504" s="154">
        <v>0.964285714285714</v>
      </c>
      <c r="M504" s="154">
        <v>0.986486486486487</v>
      </c>
      <c r="N504" s="207">
        <v>1593</v>
      </c>
      <c r="O504" s="153">
        <v>1538</v>
      </c>
      <c r="P504" s="153">
        <v>79</v>
      </c>
      <c r="Q504" s="151">
        <v>54</v>
      </c>
      <c r="R504" s="151">
        <v>73</v>
      </c>
      <c r="S504" s="154">
        <v>0.965473948524796</v>
      </c>
      <c r="T504" s="154">
        <v>1</v>
      </c>
      <c r="U504" s="155">
        <v>0.964285714285714</v>
      </c>
      <c r="V504" s="155">
        <v>0.986486486486487</v>
      </c>
      <c r="W504" s="173">
        <v>0.0357142857142857</v>
      </c>
      <c r="X504" s="158">
        <v>489</v>
      </c>
      <c r="Y504" s="208">
        <v>473</v>
      </c>
      <c r="Z504" s="208">
        <v>487</v>
      </c>
      <c r="AA504" s="208">
        <v>459</v>
      </c>
      <c r="AB504" s="209">
        <v>0.967280163599182</v>
      </c>
      <c r="AC504" s="155">
        <v>0.942505133470226</v>
      </c>
      <c r="AD504" s="173">
        <v>0.0247750301289561</v>
      </c>
    </row>
    <row r="505" spans="1:30">
      <c r="A505" s="175" t="s">
        <v>375</v>
      </c>
      <c r="B505" s="214" t="s">
        <v>1813</v>
      </c>
      <c r="C505" s="214" t="s">
        <v>499</v>
      </c>
      <c r="D505" s="153">
        <v>60</v>
      </c>
      <c r="E505" s="153">
        <v>59</v>
      </c>
      <c r="F505" s="151">
        <v>40</v>
      </c>
      <c r="G505" s="151">
        <v>40</v>
      </c>
      <c r="H505" s="151">
        <v>56</v>
      </c>
      <c r="I505" s="151">
        <v>56</v>
      </c>
      <c r="J505" s="172">
        <v>0.9</v>
      </c>
      <c r="K505" s="154">
        <v>0.983333333333333</v>
      </c>
      <c r="L505" s="154">
        <v>1</v>
      </c>
      <c r="M505" s="154">
        <v>1</v>
      </c>
      <c r="N505" s="207">
        <v>1236</v>
      </c>
      <c r="O505" s="153">
        <v>1230</v>
      </c>
      <c r="P505" s="153">
        <v>59</v>
      </c>
      <c r="Q505" s="151">
        <v>40</v>
      </c>
      <c r="R505" s="151">
        <v>55</v>
      </c>
      <c r="S505" s="154">
        <v>0.995145631067961</v>
      </c>
      <c r="T505" s="154">
        <v>0.983333333333333</v>
      </c>
      <c r="U505" s="155">
        <v>1</v>
      </c>
      <c r="V505" s="155">
        <v>0.982142857142857</v>
      </c>
      <c r="W505" s="173">
        <v>-0.0166666666666667</v>
      </c>
      <c r="X505" s="158">
        <v>384</v>
      </c>
      <c r="Y505" s="208">
        <v>382</v>
      </c>
      <c r="Z505" s="208">
        <v>380</v>
      </c>
      <c r="AA505" s="208">
        <v>379</v>
      </c>
      <c r="AB505" s="209">
        <v>0.994791666666667</v>
      </c>
      <c r="AC505" s="155">
        <v>0.997368421052632</v>
      </c>
      <c r="AD505" s="173">
        <v>-0.00257675438596494</v>
      </c>
    </row>
    <row r="506" spans="1:30">
      <c r="A506" s="175" t="s">
        <v>375</v>
      </c>
      <c r="B506" s="214" t="s">
        <v>1813</v>
      </c>
      <c r="C506" s="214" t="s">
        <v>500</v>
      </c>
      <c r="D506" s="153">
        <v>43</v>
      </c>
      <c r="E506" s="153">
        <v>41</v>
      </c>
      <c r="F506" s="151">
        <v>34</v>
      </c>
      <c r="G506" s="151">
        <v>34</v>
      </c>
      <c r="H506" s="151">
        <v>35</v>
      </c>
      <c r="I506" s="151">
        <v>34</v>
      </c>
      <c r="J506" s="172">
        <v>0.9</v>
      </c>
      <c r="K506" s="154">
        <v>0.953488372093023</v>
      </c>
      <c r="L506" s="154">
        <v>1</v>
      </c>
      <c r="M506" s="154">
        <v>0.971428571428571</v>
      </c>
      <c r="N506" s="207">
        <v>854</v>
      </c>
      <c r="O506" s="153">
        <v>841</v>
      </c>
      <c r="P506" s="153">
        <v>41</v>
      </c>
      <c r="Q506" s="151">
        <v>34</v>
      </c>
      <c r="R506" s="151">
        <v>34</v>
      </c>
      <c r="S506" s="154">
        <v>0.984777517564403</v>
      </c>
      <c r="T506" s="154">
        <v>0.953488372093023</v>
      </c>
      <c r="U506" s="155">
        <v>1</v>
      </c>
      <c r="V506" s="155">
        <v>0.971428571428571</v>
      </c>
      <c r="W506" s="173">
        <v>-0.0465116279069767</v>
      </c>
      <c r="X506" s="158">
        <v>262</v>
      </c>
      <c r="Y506" s="208">
        <v>257</v>
      </c>
      <c r="Z506" s="208">
        <v>258</v>
      </c>
      <c r="AA506" s="208">
        <v>254</v>
      </c>
      <c r="AB506" s="209">
        <v>0.980916030534351</v>
      </c>
      <c r="AC506" s="155">
        <v>0.984496124031008</v>
      </c>
      <c r="AD506" s="173">
        <v>-0.00358009349665656</v>
      </c>
    </row>
    <row r="507" spans="1:30">
      <c r="A507" s="175" t="s">
        <v>375</v>
      </c>
      <c r="B507" s="214" t="s">
        <v>1813</v>
      </c>
      <c r="C507" s="214" t="s">
        <v>501</v>
      </c>
      <c r="D507" s="153">
        <v>26</v>
      </c>
      <c r="E507" s="153">
        <v>25</v>
      </c>
      <c r="F507" s="151">
        <v>20</v>
      </c>
      <c r="G507" s="151">
        <v>20</v>
      </c>
      <c r="H507" s="151">
        <v>24</v>
      </c>
      <c r="I507" s="151">
        <v>24</v>
      </c>
      <c r="J507" s="172">
        <v>0.9</v>
      </c>
      <c r="K507" s="154">
        <v>0.961538461538462</v>
      </c>
      <c r="L507" s="154">
        <v>1</v>
      </c>
      <c r="M507" s="154">
        <v>1</v>
      </c>
      <c r="N507" s="207">
        <v>554</v>
      </c>
      <c r="O507" s="153">
        <v>534</v>
      </c>
      <c r="P507" s="153">
        <v>25</v>
      </c>
      <c r="Q507" s="151">
        <v>20</v>
      </c>
      <c r="R507" s="151">
        <v>24</v>
      </c>
      <c r="S507" s="154">
        <v>0.963898916967509</v>
      </c>
      <c r="T507" s="154">
        <v>0.961538461538462</v>
      </c>
      <c r="U507" s="155">
        <v>1</v>
      </c>
      <c r="V507" s="155">
        <v>1</v>
      </c>
      <c r="W507" s="173">
        <v>-0.0384615384615384</v>
      </c>
      <c r="X507" s="158">
        <v>167</v>
      </c>
      <c r="Y507" s="208">
        <v>164</v>
      </c>
      <c r="Z507" s="208">
        <v>168</v>
      </c>
      <c r="AA507" s="208">
        <v>161</v>
      </c>
      <c r="AB507" s="209">
        <v>0.982035928143713</v>
      </c>
      <c r="AC507" s="155">
        <v>0.958333333333333</v>
      </c>
      <c r="AD507" s="173">
        <v>0.0237025948103792</v>
      </c>
    </row>
    <row r="508" spans="1:30">
      <c r="A508" s="175" t="s">
        <v>375</v>
      </c>
      <c r="B508" s="214" t="s">
        <v>1813</v>
      </c>
      <c r="C508" s="214" t="s">
        <v>502</v>
      </c>
      <c r="D508" s="153">
        <v>29</v>
      </c>
      <c r="E508" s="153">
        <v>29</v>
      </c>
      <c r="F508" s="151">
        <v>24</v>
      </c>
      <c r="G508" s="151">
        <v>24</v>
      </c>
      <c r="H508" s="151">
        <v>25</v>
      </c>
      <c r="I508" s="151">
        <v>25</v>
      </c>
      <c r="J508" s="172">
        <v>0.9</v>
      </c>
      <c r="K508" s="154">
        <v>1</v>
      </c>
      <c r="L508" s="154">
        <v>1</v>
      </c>
      <c r="M508" s="154">
        <v>1</v>
      </c>
      <c r="N508" s="207">
        <v>601</v>
      </c>
      <c r="O508" s="153">
        <v>600</v>
      </c>
      <c r="P508" s="153">
        <v>29</v>
      </c>
      <c r="Q508" s="151">
        <v>24</v>
      </c>
      <c r="R508" s="151">
        <v>25</v>
      </c>
      <c r="S508" s="154">
        <v>0.998336106489185</v>
      </c>
      <c r="T508" s="154">
        <v>1</v>
      </c>
      <c r="U508" s="155">
        <v>1</v>
      </c>
      <c r="V508" s="155">
        <v>1</v>
      </c>
      <c r="W508" s="173">
        <v>0</v>
      </c>
      <c r="X508" s="158">
        <v>182</v>
      </c>
      <c r="Y508" s="208">
        <v>181</v>
      </c>
      <c r="Z508" s="208">
        <v>185</v>
      </c>
      <c r="AA508" s="208">
        <v>185</v>
      </c>
      <c r="AB508" s="209">
        <v>0.994505494505495</v>
      </c>
      <c r="AC508" s="155">
        <v>1</v>
      </c>
      <c r="AD508" s="173">
        <v>-0.00549450549450547</v>
      </c>
    </row>
    <row r="509" spans="1:30">
      <c r="A509" s="175" t="s">
        <v>375</v>
      </c>
      <c r="B509" s="214" t="s">
        <v>1813</v>
      </c>
      <c r="C509" s="214" t="s">
        <v>503</v>
      </c>
      <c r="D509" s="153">
        <v>46</v>
      </c>
      <c r="E509" s="153">
        <v>46</v>
      </c>
      <c r="F509" s="151">
        <v>35</v>
      </c>
      <c r="G509" s="151">
        <v>35</v>
      </c>
      <c r="H509" s="151">
        <v>36</v>
      </c>
      <c r="I509" s="151">
        <v>36</v>
      </c>
      <c r="J509" s="172">
        <v>0.9</v>
      </c>
      <c r="K509" s="154">
        <v>1</v>
      </c>
      <c r="L509" s="154">
        <v>1</v>
      </c>
      <c r="M509" s="154">
        <v>1</v>
      </c>
      <c r="N509" s="207">
        <v>910</v>
      </c>
      <c r="O509" s="153">
        <v>900</v>
      </c>
      <c r="P509" s="153">
        <v>46</v>
      </c>
      <c r="Q509" s="151">
        <v>35</v>
      </c>
      <c r="R509" s="151">
        <v>35</v>
      </c>
      <c r="S509" s="154">
        <v>0.989010989010989</v>
      </c>
      <c r="T509" s="154">
        <v>1</v>
      </c>
      <c r="U509" s="155">
        <v>1</v>
      </c>
      <c r="V509" s="155">
        <v>0.972222222222222</v>
      </c>
      <c r="W509" s="173">
        <v>0</v>
      </c>
      <c r="X509" s="158">
        <v>276</v>
      </c>
      <c r="Y509" s="208">
        <v>273</v>
      </c>
      <c r="Z509" s="208">
        <v>281</v>
      </c>
      <c r="AA509" s="208">
        <v>278</v>
      </c>
      <c r="AB509" s="209">
        <v>0.989130434782609</v>
      </c>
      <c r="AC509" s="155">
        <v>0.98932384341637</v>
      </c>
      <c r="AD509" s="173">
        <v>-0.000193408633761494</v>
      </c>
    </row>
    <row r="510" spans="1:30">
      <c r="A510" s="175" t="s">
        <v>375</v>
      </c>
      <c r="B510" s="214" t="s">
        <v>1814</v>
      </c>
      <c r="C510" s="214" t="s">
        <v>504</v>
      </c>
      <c r="D510" s="153">
        <v>27</v>
      </c>
      <c r="E510" s="153">
        <v>27</v>
      </c>
      <c r="F510" s="151">
        <v>24</v>
      </c>
      <c r="G510" s="151">
        <v>23</v>
      </c>
      <c r="H510" s="151">
        <v>29</v>
      </c>
      <c r="I510" s="151">
        <v>28</v>
      </c>
      <c r="J510" s="172">
        <v>0.9</v>
      </c>
      <c r="K510" s="154">
        <v>1</v>
      </c>
      <c r="L510" s="154">
        <v>0.958333333333333</v>
      </c>
      <c r="M510" s="154">
        <v>0.96551724137931</v>
      </c>
      <c r="N510" s="207">
        <v>633</v>
      </c>
      <c r="O510" s="153">
        <v>617</v>
      </c>
      <c r="P510" s="153">
        <v>27</v>
      </c>
      <c r="Q510" s="151">
        <v>23</v>
      </c>
      <c r="R510" s="151">
        <v>28</v>
      </c>
      <c r="S510" s="154">
        <v>0.974723538704581</v>
      </c>
      <c r="T510" s="154">
        <v>1</v>
      </c>
      <c r="U510" s="155">
        <v>0.958333333333333</v>
      </c>
      <c r="V510" s="155">
        <v>0.96551724137931</v>
      </c>
      <c r="W510" s="173">
        <v>0.0416666666666666</v>
      </c>
      <c r="X510" s="158">
        <v>189</v>
      </c>
      <c r="Y510" s="208">
        <v>184</v>
      </c>
      <c r="Z510" s="208">
        <v>198</v>
      </c>
      <c r="AA510" s="208">
        <v>194</v>
      </c>
      <c r="AB510" s="209">
        <v>0.973544973544973</v>
      </c>
      <c r="AC510" s="155">
        <v>0.97979797979798</v>
      </c>
      <c r="AD510" s="173">
        <v>-0.00625300625300629</v>
      </c>
    </row>
    <row r="511" spans="1:30">
      <c r="A511" s="175" t="s">
        <v>375</v>
      </c>
      <c r="B511" s="214" t="s">
        <v>1814</v>
      </c>
      <c r="C511" s="214" t="s">
        <v>505</v>
      </c>
      <c r="D511" s="153">
        <v>32</v>
      </c>
      <c r="E511" s="153">
        <v>30</v>
      </c>
      <c r="F511" s="151">
        <v>27</v>
      </c>
      <c r="G511" s="151">
        <v>24</v>
      </c>
      <c r="H511" s="151">
        <v>26</v>
      </c>
      <c r="I511" s="151">
        <v>25</v>
      </c>
      <c r="J511" s="172">
        <v>0.9</v>
      </c>
      <c r="K511" s="154">
        <v>0.9375</v>
      </c>
      <c r="L511" s="154">
        <v>0.888888888888889</v>
      </c>
      <c r="M511" s="154">
        <v>0.961538461538462</v>
      </c>
      <c r="N511" s="207">
        <v>615</v>
      </c>
      <c r="O511" s="153">
        <v>546</v>
      </c>
      <c r="P511" s="153">
        <v>27</v>
      </c>
      <c r="Q511" s="151">
        <v>20</v>
      </c>
      <c r="R511" s="151">
        <v>25</v>
      </c>
      <c r="S511" s="154">
        <v>0.88780487804878</v>
      </c>
      <c r="T511" s="154">
        <v>0.84375</v>
      </c>
      <c r="U511" s="155">
        <v>0.740740740740741</v>
      </c>
      <c r="V511" s="155">
        <v>0.961538461538462</v>
      </c>
      <c r="W511" s="173">
        <v>0.103009259259259</v>
      </c>
      <c r="X511" s="158">
        <v>192</v>
      </c>
      <c r="Y511" s="208">
        <v>170</v>
      </c>
      <c r="Z511" s="208">
        <v>190</v>
      </c>
      <c r="AA511" s="208">
        <v>167</v>
      </c>
      <c r="AB511" s="209">
        <v>0.885416666666667</v>
      </c>
      <c r="AC511" s="155">
        <v>0.878947368421053</v>
      </c>
      <c r="AD511" s="173">
        <v>0.00646929824561404</v>
      </c>
    </row>
    <row r="512" spans="1:30">
      <c r="A512" s="175" t="s">
        <v>375</v>
      </c>
      <c r="B512" s="214" t="s">
        <v>1814</v>
      </c>
      <c r="C512" s="214" t="s">
        <v>506</v>
      </c>
      <c r="D512" s="153">
        <v>51</v>
      </c>
      <c r="E512" s="153">
        <v>50</v>
      </c>
      <c r="F512" s="151">
        <v>48</v>
      </c>
      <c r="G512" s="151">
        <v>47</v>
      </c>
      <c r="H512" s="151">
        <v>41</v>
      </c>
      <c r="I512" s="151">
        <v>40</v>
      </c>
      <c r="J512" s="172">
        <v>0.9</v>
      </c>
      <c r="K512" s="154">
        <v>0.980392156862745</v>
      </c>
      <c r="L512" s="154">
        <v>0.979166666666667</v>
      </c>
      <c r="M512" s="154">
        <v>0.975609756097561</v>
      </c>
      <c r="N512" s="207">
        <v>1082</v>
      </c>
      <c r="O512" s="153">
        <v>1037</v>
      </c>
      <c r="P512" s="153">
        <v>49</v>
      </c>
      <c r="Q512" s="151">
        <v>45</v>
      </c>
      <c r="R512" s="151">
        <v>37</v>
      </c>
      <c r="S512" s="154">
        <v>0.958410351201479</v>
      </c>
      <c r="T512" s="154">
        <v>0.96078431372549</v>
      </c>
      <c r="U512" s="155">
        <v>0.9375</v>
      </c>
      <c r="V512" s="155">
        <v>0.902439024390244</v>
      </c>
      <c r="W512" s="173">
        <v>0.0232843137254902</v>
      </c>
      <c r="X512" s="158">
        <v>330</v>
      </c>
      <c r="Y512" s="208">
        <v>315</v>
      </c>
      <c r="Z512" s="208">
        <v>328</v>
      </c>
      <c r="AA512" s="208">
        <v>317</v>
      </c>
      <c r="AB512" s="209">
        <v>0.954545454545455</v>
      </c>
      <c r="AC512" s="155">
        <v>0.966463414634146</v>
      </c>
      <c r="AD512" s="173">
        <v>-0.0119179600886917</v>
      </c>
    </row>
    <row r="513" spans="1:30">
      <c r="A513" s="175" t="s">
        <v>375</v>
      </c>
      <c r="B513" s="214" t="s">
        <v>1814</v>
      </c>
      <c r="C513" s="214" t="s">
        <v>507</v>
      </c>
      <c r="D513" s="153">
        <v>39</v>
      </c>
      <c r="E513" s="153">
        <v>39</v>
      </c>
      <c r="F513" s="151">
        <v>36</v>
      </c>
      <c r="G513" s="151">
        <v>36</v>
      </c>
      <c r="H513" s="151">
        <v>30</v>
      </c>
      <c r="I513" s="151">
        <v>30</v>
      </c>
      <c r="J513" s="172">
        <v>0.9</v>
      </c>
      <c r="K513" s="154">
        <v>1</v>
      </c>
      <c r="L513" s="154">
        <v>1</v>
      </c>
      <c r="M513" s="154">
        <v>1</v>
      </c>
      <c r="N513" s="207">
        <v>803</v>
      </c>
      <c r="O513" s="153">
        <v>799</v>
      </c>
      <c r="P513" s="153">
        <v>39</v>
      </c>
      <c r="Q513" s="151">
        <v>36</v>
      </c>
      <c r="R513" s="151">
        <v>30</v>
      </c>
      <c r="S513" s="154">
        <v>0.995018679950187</v>
      </c>
      <c r="T513" s="154">
        <v>1</v>
      </c>
      <c r="U513" s="155">
        <v>1</v>
      </c>
      <c r="V513" s="155">
        <v>1</v>
      </c>
      <c r="W513" s="173">
        <v>0</v>
      </c>
      <c r="X513" s="158">
        <v>244</v>
      </c>
      <c r="Y513" s="208">
        <v>242</v>
      </c>
      <c r="Z513" s="208">
        <v>244</v>
      </c>
      <c r="AA513" s="208">
        <v>243</v>
      </c>
      <c r="AB513" s="209">
        <v>0.991803278688525</v>
      </c>
      <c r="AC513" s="155">
        <v>0.995901639344262</v>
      </c>
      <c r="AD513" s="173">
        <v>-0.00409836065573776</v>
      </c>
    </row>
    <row r="514" spans="1:30">
      <c r="A514" s="175" t="s">
        <v>375</v>
      </c>
      <c r="B514" s="214" t="s">
        <v>1814</v>
      </c>
      <c r="C514" s="214" t="s">
        <v>508</v>
      </c>
      <c r="D514" s="153">
        <v>23</v>
      </c>
      <c r="E514" s="153">
        <v>21</v>
      </c>
      <c r="F514" s="151">
        <v>19</v>
      </c>
      <c r="G514" s="151">
        <v>17</v>
      </c>
      <c r="H514" s="151">
        <v>19</v>
      </c>
      <c r="I514" s="151">
        <v>17</v>
      </c>
      <c r="J514" s="172">
        <v>0.9</v>
      </c>
      <c r="K514" s="154">
        <v>0.91304347826087</v>
      </c>
      <c r="L514" s="154">
        <v>0.894736842105263</v>
      </c>
      <c r="M514" s="154">
        <v>0.894736842105263</v>
      </c>
      <c r="N514" s="207">
        <v>459</v>
      </c>
      <c r="O514" s="153">
        <v>423</v>
      </c>
      <c r="P514" s="153">
        <v>21</v>
      </c>
      <c r="Q514" s="151">
        <v>17</v>
      </c>
      <c r="R514" s="151">
        <v>17</v>
      </c>
      <c r="S514" s="154">
        <v>0.92156862745098</v>
      </c>
      <c r="T514" s="154">
        <v>0.91304347826087</v>
      </c>
      <c r="U514" s="155">
        <v>0.894736842105263</v>
      </c>
      <c r="V514" s="155">
        <v>0.894736842105263</v>
      </c>
      <c r="W514" s="173">
        <v>0.0183066361556063</v>
      </c>
      <c r="X514" s="158">
        <v>142</v>
      </c>
      <c r="Y514" s="208">
        <v>128</v>
      </c>
      <c r="Z514" s="208">
        <v>139</v>
      </c>
      <c r="AA514" s="208">
        <v>131</v>
      </c>
      <c r="AB514" s="209">
        <v>0.901408450704225</v>
      </c>
      <c r="AC514" s="155">
        <v>0.942446043165468</v>
      </c>
      <c r="AD514" s="173">
        <v>-0.0410375924612423</v>
      </c>
    </row>
    <row r="515" spans="1:30">
      <c r="A515" s="175" t="s">
        <v>375</v>
      </c>
      <c r="B515" s="214" t="s">
        <v>1814</v>
      </c>
      <c r="C515" s="214" t="s">
        <v>509</v>
      </c>
      <c r="D515" s="153">
        <v>54</v>
      </c>
      <c r="E515" s="153">
        <v>51</v>
      </c>
      <c r="F515" s="151">
        <v>52</v>
      </c>
      <c r="G515" s="151">
        <v>46</v>
      </c>
      <c r="H515" s="151">
        <v>41</v>
      </c>
      <c r="I515" s="151">
        <v>39</v>
      </c>
      <c r="J515" s="172">
        <v>0.9</v>
      </c>
      <c r="K515" s="154">
        <v>0.944444444444444</v>
      </c>
      <c r="L515" s="154">
        <v>0.884615384615385</v>
      </c>
      <c r="M515" s="154">
        <v>0.951219512195122</v>
      </c>
      <c r="N515" s="207">
        <v>1145</v>
      </c>
      <c r="O515" s="153">
        <v>1047</v>
      </c>
      <c r="P515" s="153">
        <v>51</v>
      </c>
      <c r="Q515" s="151">
        <v>44</v>
      </c>
      <c r="R515" s="151">
        <v>38</v>
      </c>
      <c r="S515" s="154">
        <v>0.914410480349345</v>
      </c>
      <c r="T515" s="154">
        <v>0.944444444444444</v>
      </c>
      <c r="U515" s="155">
        <v>0.846153846153846</v>
      </c>
      <c r="V515" s="155">
        <v>0.926829268292683</v>
      </c>
      <c r="W515" s="173">
        <v>0.0982905982905983</v>
      </c>
      <c r="X515" s="158">
        <v>350</v>
      </c>
      <c r="Y515" s="208">
        <v>320</v>
      </c>
      <c r="Z515" s="208">
        <v>349</v>
      </c>
      <c r="AA515" s="208">
        <v>320</v>
      </c>
      <c r="AB515" s="209">
        <v>0.914285714285714</v>
      </c>
      <c r="AC515" s="155">
        <v>0.916905444126075</v>
      </c>
      <c r="AD515" s="173">
        <v>-0.0026197298403603</v>
      </c>
    </row>
    <row r="516" spans="1:30">
      <c r="A516" s="175" t="s">
        <v>375</v>
      </c>
      <c r="B516" s="214" t="s">
        <v>1814</v>
      </c>
      <c r="C516" s="214" t="s">
        <v>510</v>
      </c>
      <c r="D516" s="153">
        <v>40</v>
      </c>
      <c r="E516" s="153">
        <v>40</v>
      </c>
      <c r="F516" s="151">
        <v>36</v>
      </c>
      <c r="G516" s="151">
        <v>34</v>
      </c>
      <c r="H516" s="151">
        <v>32</v>
      </c>
      <c r="I516" s="151">
        <v>32</v>
      </c>
      <c r="J516" s="172">
        <v>0.9</v>
      </c>
      <c r="K516" s="154">
        <v>1</v>
      </c>
      <c r="L516" s="154">
        <v>0.944444444444444</v>
      </c>
      <c r="M516" s="154">
        <v>1</v>
      </c>
      <c r="N516" s="207">
        <v>832</v>
      </c>
      <c r="O516" s="153">
        <v>784</v>
      </c>
      <c r="P516" s="153">
        <v>40</v>
      </c>
      <c r="Q516" s="151">
        <v>33</v>
      </c>
      <c r="R516" s="151">
        <v>31</v>
      </c>
      <c r="S516" s="154">
        <v>0.942307692307692</v>
      </c>
      <c r="T516" s="154">
        <v>1</v>
      </c>
      <c r="U516" s="155">
        <v>0.916666666666667</v>
      </c>
      <c r="V516" s="155">
        <v>0.96875</v>
      </c>
      <c r="W516" s="173">
        <v>0.0833333333333334</v>
      </c>
      <c r="X516" s="158">
        <v>254</v>
      </c>
      <c r="Y516" s="208">
        <v>242</v>
      </c>
      <c r="Z516" s="208">
        <v>256</v>
      </c>
      <c r="AA516" s="208">
        <v>241</v>
      </c>
      <c r="AB516" s="209">
        <v>0.952755905511811</v>
      </c>
      <c r="AC516" s="155">
        <v>0.94140625</v>
      </c>
      <c r="AD516" s="173">
        <v>0.011349655511811</v>
      </c>
    </row>
    <row r="517" spans="1:30">
      <c r="A517" s="175" t="s">
        <v>375</v>
      </c>
      <c r="B517" s="214" t="s">
        <v>1814</v>
      </c>
      <c r="C517" s="214" t="s">
        <v>511</v>
      </c>
      <c r="D517" s="153">
        <v>42</v>
      </c>
      <c r="E517" s="153">
        <v>40</v>
      </c>
      <c r="F517" s="151">
        <v>37</v>
      </c>
      <c r="G517" s="151">
        <v>31</v>
      </c>
      <c r="H517" s="151">
        <v>34</v>
      </c>
      <c r="I517" s="151">
        <v>29</v>
      </c>
      <c r="J517" s="172">
        <v>0.9</v>
      </c>
      <c r="K517" s="154">
        <v>0.952380952380952</v>
      </c>
      <c r="L517" s="154">
        <v>0.837837837837838</v>
      </c>
      <c r="M517" s="154">
        <v>0.852941176470588</v>
      </c>
      <c r="N517" s="207">
        <v>912</v>
      </c>
      <c r="O517" s="153">
        <v>719</v>
      </c>
      <c r="P517" s="153">
        <v>34</v>
      </c>
      <c r="Q517" s="151">
        <v>28</v>
      </c>
      <c r="R517" s="151">
        <v>26</v>
      </c>
      <c r="S517" s="154">
        <v>0.788377192982456</v>
      </c>
      <c r="T517" s="154">
        <v>0.80952380952381</v>
      </c>
      <c r="U517" s="155">
        <v>0.756756756756757</v>
      </c>
      <c r="V517" s="155">
        <v>0.764705882352941</v>
      </c>
      <c r="W517" s="173">
        <v>0.0527670527670527</v>
      </c>
      <c r="X517" s="158">
        <v>275</v>
      </c>
      <c r="Y517" s="208">
        <v>219</v>
      </c>
      <c r="Z517" s="208">
        <v>295</v>
      </c>
      <c r="AA517" s="208">
        <v>236</v>
      </c>
      <c r="AB517" s="209">
        <v>0.796363636363636</v>
      </c>
      <c r="AC517" s="155">
        <v>0.8</v>
      </c>
      <c r="AD517" s="173">
        <v>-0.00363636363636366</v>
      </c>
    </row>
    <row r="518" spans="1:30">
      <c r="A518" s="175" t="s">
        <v>375</v>
      </c>
      <c r="B518" s="214" t="s">
        <v>1814</v>
      </c>
      <c r="C518" s="214" t="s">
        <v>512</v>
      </c>
      <c r="D518" s="153">
        <v>39</v>
      </c>
      <c r="E518" s="153">
        <v>39</v>
      </c>
      <c r="F518" s="151">
        <v>37</v>
      </c>
      <c r="G518" s="151">
        <v>36</v>
      </c>
      <c r="H518" s="151">
        <v>32</v>
      </c>
      <c r="I518" s="151">
        <v>32</v>
      </c>
      <c r="J518" s="172">
        <v>0.9</v>
      </c>
      <c r="K518" s="154">
        <v>1</v>
      </c>
      <c r="L518" s="154">
        <v>0.972972972972973</v>
      </c>
      <c r="M518" s="154">
        <v>1</v>
      </c>
      <c r="N518" s="207">
        <v>835</v>
      </c>
      <c r="O518" s="153">
        <v>826</v>
      </c>
      <c r="P518" s="153">
        <v>39</v>
      </c>
      <c r="Q518" s="151">
        <v>35</v>
      </c>
      <c r="R518" s="151">
        <v>32</v>
      </c>
      <c r="S518" s="154">
        <v>0.989221556886228</v>
      </c>
      <c r="T518" s="154">
        <v>1</v>
      </c>
      <c r="U518" s="155">
        <v>0.945945945945946</v>
      </c>
      <c r="V518" s="155">
        <v>1</v>
      </c>
      <c r="W518" s="173">
        <v>0.0540540540540541</v>
      </c>
      <c r="X518" s="158">
        <v>246</v>
      </c>
      <c r="Y518" s="208">
        <v>243</v>
      </c>
      <c r="Z518" s="208">
        <v>257</v>
      </c>
      <c r="AA518" s="208">
        <v>254</v>
      </c>
      <c r="AB518" s="209">
        <v>0.98780487804878</v>
      </c>
      <c r="AC518" s="155">
        <v>0.988326848249027</v>
      </c>
      <c r="AD518" s="173">
        <v>-0.000521970200246802</v>
      </c>
    </row>
    <row r="519" spans="1:30">
      <c r="A519" s="175" t="s">
        <v>375</v>
      </c>
      <c r="B519" s="214" t="s">
        <v>1814</v>
      </c>
      <c r="C519" s="214" t="s">
        <v>513</v>
      </c>
      <c r="D519" s="153">
        <v>25</v>
      </c>
      <c r="E519" s="153">
        <v>25</v>
      </c>
      <c r="F519" s="151">
        <v>24</v>
      </c>
      <c r="G519" s="151">
        <v>23</v>
      </c>
      <c r="H519" s="151">
        <v>19</v>
      </c>
      <c r="I519" s="151">
        <v>18</v>
      </c>
      <c r="J519" s="172">
        <v>0.9</v>
      </c>
      <c r="K519" s="154">
        <v>1</v>
      </c>
      <c r="L519" s="154">
        <v>0.958333333333333</v>
      </c>
      <c r="M519" s="154">
        <v>0.947368421052632</v>
      </c>
      <c r="N519" s="207">
        <v>518</v>
      </c>
      <c r="O519" s="153">
        <v>499</v>
      </c>
      <c r="P519" s="153">
        <v>24</v>
      </c>
      <c r="Q519" s="151">
        <v>23</v>
      </c>
      <c r="R519" s="151">
        <v>18</v>
      </c>
      <c r="S519" s="154">
        <v>0.963320463320463</v>
      </c>
      <c r="T519" s="154">
        <v>0.96</v>
      </c>
      <c r="U519" s="155">
        <v>0.958333333333333</v>
      </c>
      <c r="V519" s="155">
        <v>0.947368421052632</v>
      </c>
      <c r="W519" s="173">
        <v>0.00166666666666659</v>
      </c>
      <c r="X519" s="158">
        <v>157</v>
      </c>
      <c r="Y519" s="208">
        <v>154</v>
      </c>
      <c r="Z519" s="208">
        <v>156</v>
      </c>
      <c r="AA519" s="208">
        <v>148</v>
      </c>
      <c r="AB519" s="209">
        <v>0.980891719745223</v>
      </c>
      <c r="AC519" s="155">
        <v>0.948717948717949</v>
      </c>
      <c r="AD519" s="173">
        <v>0.0321737710272743</v>
      </c>
    </row>
    <row r="520" spans="1:30">
      <c r="A520" s="175" t="s">
        <v>375</v>
      </c>
      <c r="B520" s="214" t="s">
        <v>1814</v>
      </c>
      <c r="C520" s="214" t="s">
        <v>514</v>
      </c>
      <c r="D520" s="153">
        <v>40</v>
      </c>
      <c r="E520" s="153">
        <v>37</v>
      </c>
      <c r="F520" s="151">
        <v>36</v>
      </c>
      <c r="G520" s="151">
        <v>33</v>
      </c>
      <c r="H520" s="151">
        <v>34</v>
      </c>
      <c r="I520" s="151">
        <v>30</v>
      </c>
      <c r="J520" s="172">
        <v>0.9</v>
      </c>
      <c r="K520" s="154">
        <v>0.925</v>
      </c>
      <c r="L520" s="154">
        <v>0.916666666666667</v>
      </c>
      <c r="M520" s="154">
        <v>0.882352941176471</v>
      </c>
      <c r="N520" s="207">
        <v>801</v>
      </c>
      <c r="O520" s="153">
        <v>670</v>
      </c>
      <c r="P520" s="153">
        <v>34</v>
      </c>
      <c r="Q520" s="151">
        <v>32</v>
      </c>
      <c r="R520" s="151">
        <v>29</v>
      </c>
      <c r="S520" s="154">
        <v>0.83645443196005</v>
      </c>
      <c r="T520" s="154">
        <v>0.85</v>
      </c>
      <c r="U520" s="155">
        <v>0.888888888888889</v>
      </c>
      <c r="V520" s="155">
        <v>0.852941176470588</v>
      </c>
      <c r="W520" s="173">
        <v>-0.0388888888888889</v>
      </c>
      <c r="X520" s="158">
        <v>248</v>
      </c>
      <c r="Y520" s="208">
        <v>206</v>
      </c>
      <c r="Z520" s="208">
        <v>246</v>
      </c>
      <c r="AA520" s="208">
        <v>198</v>
      </c>
      <c r="AB520" s="209">
        <v>0.830645161290323</v>
      </c>
      <c r="AC520" s="155">
        <v>0.804878048780488</v>
      </c>
      <c r="AD520" s="173">
        <v>0.0257671125098348</v>
      </c>
    </row>
    <row r="521" spans="1:30">
      <c r="A521" s="175" t="s">
        <v>375</v>
      </c>
      <c r="B521" s="214" t="s">
        <v>1814</v>
      </c>
      <c r="C521" s="214" t="s">
        <v>515</v>
      </c>
      <c r="D521" s="153">
        <v>42</v>
      </c>
      <c r="E521" s="153">
        <v>42</v>
      </c>
      <c r="F521" s="151">
        <v>40</v>
      </c>
      <c r="G521" s="151">
        <v>39</v>
      </c>
      <c r="H521" s="151">
        <v>33</v>
      </c>
      <c r="I521" s="151">
        <v>33</v>
      </c>
      <c r="J521" s="172">
        <v>0.9</v>
      </c>
      <c r="K521" s="154">
        <v>1</v>
      </c>
      <c r="L521" s="154">
        <v>0.975</v>
      </c>
      <c r="M521" s="154">
        <v>1</v>
      </c>
      <c r="N521" s="207">
        <v>877</v>
      </c>
      <c r="O521" s="153">
        <v>850</v>
      </c>
      <c r="P521" s="153">
        <v>42</v>
      </c>
      <c r="Q521" s="151">
        <v>39</v>
      </c>
      <c r="R521" s="151">
        <v>33</v>
      </c>
      <c r="S521" s="154">
        <v>0.96921322690992</v>
      </c>
      <c r="T521" s="154">
        <v>1</v>
      </c>
      <c r="U521" s="155">
        <v>0.975</v>
      </c>
      <c r="V521" s="155">
        <v>1</v>
      </c>
      <c r="W521" s="173">
        <v>0.025</v>
      </c>
      <c r="X521" s="158">
        <v>263</v>
      </c>
      <c r="Y521" s="208">
        <v>257</v>
      </c>
      <c r="Z521" s="208">
        <v>267</v>
      </c>
      <c r="AA521" s="208">
        <v>254</v>
      </c>
      <c r="AB521" s="209">
        <v>0.977186311787072</v>
      </c>
      <c r="AC521" s="155">
        <v>0.951310861423221</v>
      </c>
      <c r="AD521" s="173">
        <v>0.0258754503638513</v>
      </c>
    </row>
    <row r="522" spans="1:30">
      <c r="A522" s="175" t="s">
        <v>375</v>
      </c>
      <c r="B522" s="214" t="s">
        <v>1815</v>
      </c>
      <c r="C522" s="214" t="s">
        <v>516</v>
      </c>
      <c r="D522" s="153">
        <v>49</v>
      </c>
      <c r="E522" s="153">
        <v>47</v>
      </c>
      <c r="F522" s="151">
        <v>40</v>
      </c>
      <c r="G522" s="151">
        <v>37</v>
      </c>
      <c r="H522" s="151">
        <v>41</v>
      </c>
      <c r="I522" s="151">
        <v>40</v>
      </c>
      <c r="J522" s="172">
        <v>0.9</v>
      </c>
      <c r="K522" s="154">
        <v>0.959183673469388</v>
      </c>
      <c r="L522" s="154">
        <v>0.925</v>
      </c>
      <c r="M522" s="154">
        <v>0.975609756097561</v>
      </c>
      <c r="N522" s="207">
        <v>1075</v>
      </c>
      <c r="O522" s="153">
        <v>1043</v>
      </c>
      <c r="P522" s="153">
        <v>47</v>
      </c>
      <c r="Q522" s="151">
        <v>37</v>
      </c>
      <c r="R522" s="151">
        <v>40</v>
      </c>
      <c r="S522" s="154">
        <v>0.970232558139535</v>
      </c>
      <c r="T522" s="154">
        <v>0.959183673469388</v>
      </c>
      <c r="U522" s="155">
        <v>0.925</v>
      </c>
      <c r="V522" s="155">
        <v>0.975609756097561</v>
      </c>
      <c r="W522" s="173">
        <v>0.0341836734693877</v>
      </c>
      <c r="X522" s="158">
        <v>313</v>
      </c>
      <c r="Y522" s="208">
        <v>305</v>
      </c>
      <c r="Z522" s="208">
        <v>351</v>
      </c>
      <c r="AA522" s="208">
        <v>336</v>
      </c>
      <c r="AB522" s="209">
        <v>0.97444089456869</v>
      </c>
      <c r="AC522" s="155">
        <v>0.957264957264957</v>
      </c>
      <c r="AD522" s="173">
        <v>0.0171759373037328</v>
      </c>
    </row>
    <row r="523" spans="1:30">
      <c r="A523" s="175" t="s">
        <v>375</v>
      </c>
      <c r="B523" s="214" t="s">
        <v>1815</v>
      </c>
      <c r="C523" s="214" t="s">
        <v>517</v>
      </c>
      <c r="D523" s="153">
        <v>37</v>
      </c>
      <c r="E523" s="153">
        <v>34</v>
      </c>
      <c r="F523" s="151">
        <v>31</v>
      </c>
      <c r="G523" s="151">
        <v>27</v>
      </c>
      <c r="H523" s="151">
        <v>29</v>
      </c>
      <c r="I523" s="151">
        <v>28</v>
      </c>
      <c r="J523" s="172">
        <v>0.9</v>
      </c>
      <c r="K523" s="154">
        <v>0.918918918918919</v>
      </c>
      <c r="L523" s="154">
        <v>0.870967741935484</v>
      </c>
      <c r="M523" s="154">
        <v>0.96551724137931</v>
      </c>
      <c r="N523" s="207">
        <v>805</v>
      </c>
      <c r="O523" s="153">
        <v>771</v>
      </c>
      <c r="P523" s="153">
        <v>34</v>
      </c>
      <c r="Q523" s="151">
        <v>27</v>
      </c>
      <c r="R523" s="151">
        <v>28</v>
      </c>
      <c r="S523" s="154">
        <v>0.95776397515528</v>
      </c>
      <c r="T523" s="154">
        <v>0.918918918918919</v>
      </c>
      <c r="U523" s="155">
        <v>0.870967741935484</v>
      </c>
      <c r="V523" s="155">
        <v>0.96551724137931</v>
      </c>
      <c r="W523" s="173">
        <v>0.0479511769834351</v>
      </c>
      <c r="X523" s="158">
        <v>233</v>
      </c>
      <c r="Y523" s="208">
        <v>223</v>
      </c>
      <c r="Z523" s="208">
        <v>249</v>
      </c>
      <c r="AA523" s="208">
        <v>239</v>
      </c>
      <c r="AB523" s="209">
        <v>0.957081545064378</v>
      </c>
      <c r="AC523" s="155">
        <v>0.959839357429719</v>
      </c>
      <c r="AD523" s="173">
        <v>-0.00275781236534112</v>
      </c>
    </row>
    <row r="524" spans="1:30">
      <c r="A524" s="175" t="s">
        <v>375</v>
      </c>
      <c r="B524" s="214" t="s">
        <v>1815</v>
      </c>
      <c r="C524" s="214" t="s">
        <v>518</v>
      </c>
      <c r="D524" s="153">
        <v>48</v>
      </c>
      <c r="E524" s="153">
        <v>47</v>
      </c>
      <c r="F524" s="151">
        <v>42</v>
      </c>
      <c r="G524" s="151">
        <v>41</v>
      </c>
      <c r="H524" s="151">
        <v>45</v>
      </c>
      <c r="I524" s="151">
        <v>45</v>
      </c>
      <c r="J524" s="172">
        <v>0.9</v>
      </c>
      <c r="K524" s="154">
        <v>0.979166666666667</v>
      </c>
      <c r="L524" s="154">
        <v>0.976190476190476</v>
      </c>
      <c r="M524" s="154">
        <v>1</v>
      </c>
      <c r="N524" s="207">
        <v>1041</v>
      </c>
      <c r="O524" s="153">
        <v>1015</v>
      </c>
      <c r="P524" s="153">
        <v>46</v>
      </c>
      <c r="Q524" s="151">
        <v>40</v>
      </c>
      <c r="R524" s="151">
        <v>44</v>
      </c>
      <c r="S524" s="154">
        <v>0.975024015369837</v>
      </c>
      <c r="T524" s="154">
        <v>0.958333333333333</v>
      </c>
      <c r="U524" s="155">
        <v>0.952380952380952</v>
      </c>
      <c r="V524" s="155">
        <v>0.977777777777778</v>
      </c>
      <c r="W524" s="173">
        <v>0.00595238095238104</v>
      </c>
      <c r="X524" s="158">
        <v>316</v>
      </c>
      <c r="Y524" s="208">
        <v>308</v>
      </c>
      <c r="Z524" s="208">
        <v>327</v>
      </c>
      <c r="AA524" s="208">
        <v>315</v>
      </c>
      <c r="AB524" s="209">
        <v>0.974683544303797</v>
      </c>
      <c r="AC524" s="155">
        <v>0.963302752293578</v>
      </c>
      <c r="AD524" s="173">
        <v>0.0113807920102195</v>
      </c>
    </row>
    <row r="525" spans="1:30">
      <c r="A525" s="175" t="s">
        <v>375</v>
      </c>
      <c r="B525" s="214" t="s">
        <v>1815</v>
      </c>
      <c r="C525" s="214" t="s">
        <v>519</v>
      </c>
      <c r="D525" s="153">
        <v>58</v>
      </c>
      <c r="E525" s="153">
        <v>57</v>
      </c>
      <c r="F525" s="151">
        <v>42</v>
      </c>
      <c r="G525" s="151">
        <v>42</v>
      </c>
      <c r="H525" s="151">
        <v>56</v>
      </c>
      <c r="I525" s="151">
        <v>53</v>
      </c>
      <c r="J525" s="172">
        <v>0.9</v>
      </c>
      <c r="K525" s="154">
        <v>0.982758620689655</v>
      </c>
      <c r="L525" s="154">
        <v>1</v>
      </c>
      <c r="M525" s="154">
        <v>0.946428571428571</v>
      </c>
      <c r="N525" s="207">
        <v>1225</v>
      </c>
      <c r="O525" s="153">
        <v>1142</v>
      </c>
      <c r="P525" s="153">
        <v>57</v>
      </c>
      <c r="Q525" s="151">
        <v>42</v>
      </c>
      <c r="R525" s="151">
        <v>50</v>
      </c>
      <c r="S525" s="154">
        <v>0.932244897959184</v>
      </c>
      <c r="T525" s="154">
        <v>0.982758620689655</v>
      </c>
      <c r="U525" s="155">
        <v>1</v>
      </c>
      <c r="V525" s="155">
        <v>0.892857142857143</v>
      </c>
      <c r="W525" s="173">
        <v>-0.0172413793103449</v>
      </c>
      <c r="X525" s="158">
        <v>375</v>
      </c>
      <c r="Y525" s="208">
        <v>360</v>
      </c>
      <c r="Z525" s="208">
        <v>375</v>
      </c>
      <c r="AA525" s="208">
        <v>353</v>
      </c>
      <c r="AB525" s="209">
        <v>0.96</v>
      </c>
      <c r="AC525" s="155">
        <v>0.941333333333333</v>
      </c>
      <c r="AD525" s="173">
        <v>0.0186666666666666</v>
      </c>
    </row>
    <row r="526" spans="1:30">
      <c r="A526" s="175" t="s">
        <v>375</v>
      </c>
      <c r="B526" s="214" t="s">
        <v>1815</v>
      </c>
      <c r="C526" s="214" t="s">
        <v>520</v>
      </c>
      <c r="D526" s="153">
        <v>35</v>
      </c>
      <c r="E526" s="153">
        <v>34</v>
      </c>
      <c r="F526" s="151">
        <v>22</v>
      </c>
      <c r="G526" s="151">
        <v>22</v>
      </c>
      <c r="H526" s="151">
        <v>31</v>
      </c>
      <c r="I526" s="151">
        <v>30</v>
      </c>
      <c r="J526" s="172">
        <v>0.9</v>
      </c>
      <c r="K526" s="154">
        <v>0.971428571428571</v>
      </c>
      <c r="L526" s="154">
        <v>1</v>
      </c>
      <c r="M526" s="154">
        <v>0.967741935483871</v>
      </c>
      <c r="N526" s="207">
        <v>756</v>
      </c>
      <c r="O526" s="153">
        <v>729</v>
      </c>
      <c r="P526" s="153">
        <v>34</v>
      </c>
      <c r="Q526" s="151">
        <v>22</v>
      </c>
      <c r="R526" s="151">
        <v>29</v>
      </c>
      <c r="S526" s="154">
        <v>0.964285714285714</v>
      </c>
      <c r="T526" s="154">
        <v>0.971428571428571</v>
      </c>
      <c r="U526" s="155">
        <v>1</v>
      </c>
      <c r="V526" s="155">
        <v>0.935483870967742</v>
      </c>
      <c r="W526" s="173">
        <v>-0.0285714285714286</v>
      </c>
      <c r="X526" s="158">
        <v>219</v>
      </c>
      <c r="Y526" s="208">
        <v>208</v>
      </c>
      <c r="Z526" s="208">
        <v>239</v>
      </c>
      <c r="AA526" s="208">
        <v>230</v>
      </c>
      <c r="AB526" s="209">
        <v>0.949771689497717</v>
      </c>
      <c r="AC526" s="155">
        <v>0.96234309623431</v>
      </c>
      <c r="AD526" s="173">
        <v>-0.0125714067365927</v>
      </c>
    </row>
    <row r="527" spans="1:30">
      <c r="A527" s="175" t="s">
        <v>375</v>
      </c>
      <c r="B527" s="214" t="s">
        <v>1815</v>
      </c>
      <c r="C527" s="214" t="s">
        <v>521</v>
      </c>
      <c r="D527" s="153">
        <v>45</v>
      </c>
      <c r="E527" s="153">
        <v>44</v>
      </c>
      <c r="F527" s="151">
        <v>38</v>
      </c>
      <c r="G527" s="151">
        <v>36</v>
      </c>
      <c r="H527" s="151">
        <v>39</v>
      </c>
      <c r="I527" s="151">
        <v>39</v>
      </c>
      <c r="J527" s="172">
        <v>0.9</v>
      </c>
      <c r="K527" s="154">
        <v>0.977777777777778</v>
      </c>
      <c r="L527" s="154">
        <v>0.947368421052632</v>
      </c>
      <c r="M527" s="154">
        <v>1</v>
      </c>
      <c r="N527" s="207">
        <v>974</v>
      </c>
      <c r="O527" s="153">
        <v>949</v>
      </c>
      <c r="P527" s="153">
        <v>43</v>
      </c>
      <c r="Q527" s="151">
        <v>36</v>
      </c>
      <c r="R527" s="151">
        <v>39</v>
      </c>
      <c r="S527" s="154">
        <v>0.974332648870637</v>
      </c>
      <c r="T527" s="154">
        <v>0.955555555555556</v>
      </c>
      <c r="U527" s="155">
        <v>0.947368421052632</v>
      </c>
      <c r="V527" s="155">
        <v>1</v>
      </c>
      <c r="W527" s="173">
        <v>0.00818713450292408</v>
      </c>
      <c r="X527" s="158">
        <v>286</v>
      </c>
      <c r="Y527" s="208">
        <v>276</v>
      </c>
      <c r="Z527" s="208">
        <v>299</v>
      </c>
      <c r="AA527" s="208">
        <v>293</v>
      </c>
      <c r="AB527" s="209">
        <v>0.965034965034965</v>
      </c>
      <c r="AC527" s="155">
        <v>0.979933110367893</v>
      </c>
      <c r="AD527" s="173">
        <v>-0.014898145332928</v>
      </c>
    </row>
    <row r="528" spans="1:30">
      <c r="A528" s="175" t="s">
        <v>375</v>
      </c>
      <c r="B528" s="214" t="s">
        <v>1815</v>
      </c>
      <c r="C528" s="214" t="s">
        <v>522</v>
      </c>
      <c r="D528" s="153">
        <v>41</v>
      </c>
      <c r="E528" s="153">
        <v>41</v>
      </c>
      <c r="F528" s="151">
        <v>35</v>
      </c>
      <c r="G528" s="151">
        <v>35</v>
      </c>
      <c r="H528" s="151">
        <v>41</v>
      </c>
      <c r="I528" s="151">
        <v>41</v>
      </c>
      <c r="J528" s="172">
        <v>0.9</v>
      </c>
      <c r="K528" s="154">
        <v>1</v>
      </c>
      <c r="L528" s="154">
        <v>1</v>
      </c>
      <c r="M528" s="154">
        <v>1</v>
      </c>
      <c r="N528" s="207">
        <v>907</v>
      </c>
      <c r="O528" s="153">
        <v>894</v>
      </c>
      <c r="P528" s="153">
        <v>41</v>
      </c>
      <c r="Q528" s="151">
        <v>35</v>
      </c>
      <c r="R528" s="151">
        <v>41</v>
      </c>
      <c r="S528" s="154">
        <v>0.985667034178611</v>
      </c>
      <c r="T528" s="154">
        <v>1</v>
      </c>
      <c r="U528" s="155">
        <v>1</v>
      </c>
      <c r="V528" s="155">
        <v>1</v>
      </c>
      <c r="W528" s="173">
        <v>0</v>
      </c>
      <c r="X528" s="158">
        <v>272</v>
      </c>
      <c r="Y528" s="208">
        <v>268</v>
      </c>
      <c r="Z528" s="208">
        <v>285</v>
      </c>
      <c r="AA528" s="208">
        <v>279</v>
      </c>
      <c r="AB528" s="209">
        <v>0.985294117647059</v>
      </c>
      <c r="AC528" s="155">
        <v>0.978947368421053</v>
      </c>
      <c r="AD528" s="173">
        <v>0.0063467492260062</v>
      </c>
    </row>
    <row r="529" spans="1:30">
      <c r="A529" s="175" t="s">
        <v>375</v>
      </c>
      <c r="B529" s="214" t="s">
        <v>1815</v>
      </c>
      <c r="C529" s="214" t="s">
        <v>523</v>
      </c>
      <c r="D529" s="153">
        <v>93</v>
      </c>
      <c r="E529" s="153">
        <v>93</v>
      </c>
      <c r="F529" s="151">
        <v>61</v>
      </c>
      <c r="G529" s="151">
        <v>61</v>
      </c>
      <c r="H529" s="151">
        <v>72</v>
      </c>
      <c r="I529" s="151">
        <v>72</v>
      </c>
      <c r="J529" s="172">
        <v>0.9</v>
      </c>
      <c r="K529" s="154">
        <v>1</v>
      </c>
      <c r="L529" s="154">
        <v>1</v>
      </c>
      <c r="M529" s="154">
        <v>1</v>
      </c>
      <c r="N529" s="207">
        <v>1889</v>
      </c>
      <c r="O529" s="153">
        <v>1849</v>
      </c>
      <c r="P529" s="153">
        <v>92</v>
      </c>
      <c r="Q529" s="151">
        <v>58</v>
      </c>
      <c r="R529" s="151">
        <v>70</v>
      </c>
      <c r="S529" s="154">
        <v>0.978824775013235</v>
      </c>
      <c r="T529" s="154">
        <v>0.989247311827957</v>
      </c>
      <c r="U529" s="155">
        <v>0.950819672131147</v>
      </c>
      <c r="V529" s="155">
        <v>0.972222222222222</v>
      </c>
      <c r="W529" s="173">
        <v>0.0384276396968095</v>
      </c>
      <c r="X529" s="158">
        <v>576</v>
      </c>
      <c r="Y529" s="208">
        <v>563</v>
      </c>
      <c r="Z529" s="208">
        <v>580</v>
      </c>
      <c r="AA529" s="208">
        <v>570</v>
      </c>
      <c r="AB529" s="209">
        <v>0.977430555555556</v>
      </c>
      <c r="AC529" s="155">
        <v>0.982758620689655</v>
      </c>
      <c r="AD529" s="173">
        <v>-0.00532806513409956</v>
      </c>
    </row>
    <row r="530" spans="1:30">
      <c r="A530" s="175" t="s">
        <v>375</v>
      </c>
      <c r="B530" s="214" t="s">
        <v>1815</v>
      </c>
      <c r="C530" s="214" t="s">
        <v>524</v>
      </c>
      <c r="D530" s="153">
        <v>32</v>
      </c>
      <c r="E530" s="153">
        <v>32</v>
      </c>
      <c r="F530" s="151">
        <v>26</v>
      </c>
      <c r="G530" s="151">
        <v>26</v>
      </c>
      <c r="H530" s="151">
        <v>28</v>
      </c>
      <c r="I530" s="151">
        <v>28</v>
      </c>
      <c r="J530" s="172">
        <v>0.9</v>
      </c>
      <c r="K530" s="154">
        <v>1</v>
      </c>
      <c r="L530" s="154">
        <v>1</v>
      </c>
      <c r="M530" s="154">
        <v>1</v>
      </c>
      <c r="N530" s="207">
        <v>689</v>
      </c>
      <c r="O530" s="153">
        <v>681</v>
      </c>
      <c r="P530" s="153">
        <v>32</v>
      </c>
      <c r="Q530" s="151">
        <v>26</v>
      </c>
      <c r="R530" s="151">
        <v>28</v>
      </c>
      <c r="S530" s="154">
        <v>0.988388969521045</v>
      </c>
      <c r="T530" s="154">
        <v>1</v>
      </c>
      <c r="U530" s="155">
        <v>1</v>
      </c>
      <c r="V530" s="155">
        <v>1</v>
      </c>
      <c r="W530" s="173">
        <v>0</v>
      </c>
      <c r="X530" s="158">
        <v>208</v>
      </c>
      <c r="Y530" s="208">
        <v>207</v>
      </c>
      <c r="Z530" s="208">
        <v>213</v>
      </c>
      <c r="AA530" s="208">
        <v>210</v>
      </c>
      <c r="AB530" s="209">
        <v>0.995192307692308</v>
      </c>
      <c r="AC530" s="155">
        <v>0.985915492957746</v>
      </c>
      <c r="AD530" s="173">
        <v>0.00927681473456121</v>
      </c>
    </row>
    <row r="531" spans="1:30">
      <c r="A531" s="175" t="s">
        <v>375</v>
      </c>
      <c r="B531" s="214" t="s">
        <v>1815</v>
      </c>
      <c r="C531" s="214" t="s">
        <v>525</v>
      </c>
      <c r="D531" s="153">
        <v>57</v>
      </c>
      <c r="E531" s="153">
        <v>56</v>
      </c>
      <c r="F531" s="151">
        <v>41</v>
      </c>
      <c r="G531" s="151">
        <v>37</v>
      </c>
      <c r="H531" s="151">
        <v>56</v>
      </c>
      <c r="I531" s="151">
        <v>55</v>
      </c>
      <c r="J531" s="172">
        <v>0.9</v>
      </c>
      <c r="K531" s="154">
        <v>0.982456140350877</v>
      </c>
      <c r="L531" s="154">
        <v>0.902439024390244</v>
      </c>
      <c r="M531" s="154">
        <v>0.982142857142857</v>
      </c>
      <c r="N531" s="207">
        <v>1174</v>
      </c>
      <c r="O531" s="153">
        <v>1088</v>
      </c>
      <c r="P531" s="153">
        <v>56</v>
      </c>
      <c r="Q531" s="151">
        <v>37</v>
      </c>
      <c r="R531" s="151">
        <v>54</v>
      </c>
      <c r="S531" s="154">
        <v>0.926746166950596</v>
      </c>
      <c r="T531" s="154">
        <v>0.982456140350877</v>
      </c>
      <c r="U531" s="155">
        <v>0.902439024390244</v>
      </c>
      <c r="V531" s="155">
        <v>0.964285714285714</v>
      </c>
      <c r="W531" s="173">
        <v>0.0800171159606332</v>
      </c>
      <c r="X531" s="158">
        <v>351</v>
      </c>
      <c r="Y531" s="208">
        <v>336</v>
      </c>
      <c r="Z531" s="208">
        <v>370</v>
      </c>
      <c r="AA531" s="208">
        <v>346</v>
      </c>
      <c r="AB531" s="209">
        <v>0.957264957264957</v>
      </c>
      <c r="AC531" s="155">
        <v>0.935135135135135</v>
      </c>
      <c r="AD531" s="173">
        <v>0.0221298221298222</v>
      </c>
    </row>
    <row r="532" spans="1:30">
      <c r="A532" s="175" t="s">
        <v>375</v>
      </c>
      <c r="B532" s="214" t="s">
        <v>1815</v>
      </c>
      <c r="C532" s="214" t="s">
        <v>526</v>
      </c>
      <c r="D532" s="153">
        <v>22</v>
      </c>
      <c r="E532" s="153">
        <v>22</v>
      </c>
      <c r="F532" s="151">
        <v>14</v>
      </c>
      <c r="G532" s="151">
        <v>14</v>
      </c>
      <c r="H532" s="151">
        <v>23</v>
      </c>
      <c r="I532" s="151">
        <v>22</v>
      </c>
      <c r="J532" s="172">
        <v>0.9</v>
      </c>
      <c r="K532" s="154">
        <v>1</v>
      </c>
      <c r="L532" s="154">
        <v>1</v>
      </c>
      <c r="M532" s="154">
        <v>0.956521739130435</v>
      </c>
      <c r="N532" s="207">
        <v>500</v>
      </c>
      <c r="O532" s="153">
        <v>469</v>
      </c>
      <c r="P532" s="153">
        <v>20</v>
      </c>
      <c r="Q532" s="151">
        <v>13</v>
      </c>
      <c r="R532" s="151">
        <v>22</v>
      </c>
      <c r="S532" s="154">
        <v>0.938</v>
      </c>
      <c r="T532" s="154">
        <v>0.909090909090909</v>
      </c>
      <c r="U532" s="155">
        <v>0.928571428571429</v>
      </c>
      <c r="V532" s="155">
        <v>0.956521739130435</v>
      </c>
      <c r="W532" s="173">
        <v>-0.0194805194805195</v>
      </c>
      <c r="X532" s="158">
        <v>152</v>
      </c>
      <c r="Y532" s="208">
        <v>142</v>
      </c>
      <c r="Z532" s="208">
        <v>156</v>
      </c>
      <c r="AA532" s="208">
        <v>142</v>
      </c>
      <c r="AB532" s="209">
        <v>0.934210526315789</v>
      </c>
      <c r="AC532" s="155">
        <v>0.91025641025641</v>
      </c>
      <c r="AD532" s="173">
        <v>0.0239541160593792</v>
      </c>
    </row>
    <row r="533" spans="1:30">
      <c r="A533" s="175" t="s">
        <v>375</v>
      </c>
      <c r="B533" s="214" t="s">
        <v>1815</v>
      </c>
      <c r="C533" s="214" t="s">
        <v>527</v>
      </c>
      <c r="D533" s="153">
        <v>62</v>
      </c>
      <c r="E533" s="153">
        <v>60</v>
      </c>
      <c r="F533" s="151">
        <v>50</v>
      </c>
      <c r="G533" s="151">
        <v>49</v>
      </c>
      <c r="H533" s="151">
        <v>54</v>
      </c>
      <c r="I533" s="151">
        <v>52</v>
      </c>
      <c r="J533" s="172">
        <v>0.9</v>
      </c>
      <c r="K533" s="154">
        <v>0.967741935483871</v>
      </c>
      <c r="L533" s="154">
        <v>0.98</v>
      </c>
      <c r="M533" s="154">
        <v>0.962962962962963</v>
      </c>
      <c r="N533" s="207">
        <v>1289</v>
      </c>
      <c r="O533" s="153">
        <v>1236</v>
      </c>
      <c r="P533" s="153">
        <v>60</v>
      </c>
      <c r="Q533" s="151">
        <v>49</v>
      </c>
      <c r="R533" s="151">
        <v>52</v>
      </c>
      <c r="S533" s="154">
        <v>0.958882854926299</v>
      </c>
      <c r="T533" s="154">
        <v>0.967741935483871</v>
      </c>
      <c r="U533" s="155">
        <v>0.98</v>
      </c>
      <c r="V533" s="155">
        <v>0.962962962962963</v>
      </c>
      <c r="W533" s="173">
        <v>-0.012258064516129</v>
      </c>
      <c r="X533" s="158">
        <v>396</v>
      </c>
      <c r="Y533" s="208">
        <v>385</v>
      </c>
      <c r="Z533" s="208">
        <v>410</v>
      </c>
      <c r="AA533" s="208">
        <v>387</v>
      </c>
      <c r="AB533" s="209">
        <v>0.972222222222222</v>
      </c>
      <c r="AC533" s="155">
        <v>0.94390243902439</v>
      </c>
      <c r="AD533" s="173">
        <v>0.028319783197832</v>
      </c>
    </row>
    <row r="534" spans="1:30">
      <c r="A534" s="175" t="s">
        <v>375</v>
      </c>
      <c r="B534" s="214" t="s">
        <v>1815</v>
      </c>
      <c r="C534" s="214" t="s">
        <v>528</v>
      </c>
      <c r="D534" s="153">
        <v>30</v>
      </c>
      <c r="E534" s="153">
        <v>30</v>
      </c>
      <c r="F534" s="151">
        <v>27</v>
      </c>
      <c r="G534" s="151">
        <v>27</v>
      </c>
      <c r="H534" s="151">
        <v>29</v>
      </c>
      <c r="I534" s="151">
        <v>29</v>
      </c>
      <c r="J534" s="172">
        <v>0.9</v>
      </c>
      <c r="K534" s="154">
        <v>1</v>
      </c>
      <c r="L534" s="154">
        <v>1</v>
      </c>
      <c r="M534" s="154">
        <v>1</v>
      </c>
      <c r="N534" s="207">
        <v>688</v>
      </c>
      <c r="O534" s="153">
        <v>673</v>
      </c>
      <c r="P534" s="153">
        <v>30</v>
      </c>
      <c r="Q534" s="151">
        <v>27</v>
      </c>
      <c r="R534" s="151">
        <v>29</v>
      </c>
      <c r="S534" s="154">
        <v>0.978197674418605</v>
      </c>
      <c r="T534" s="154">
        <v>1</v>
      </c>
      <c r="U534" s="155">
        <v>1</v>
      </c>
      <c r="V534" s="155">
        <v>1</v>
      </c>
      <c r="W534" s="173">
        <v>0</v>
      </c>
      <c r="X534" s="158">
        <v>202</v>
      </c>
      <c r="Y534" s="208">
        <v>201</v>
      </c>
      <c r="Z534" s="208">
        <v>216</v>
      </c>
      <c r="AA534" s="208">
        <v>213</v>
      </c>
      <c r="AB534" s="209">
        <v>0.995049504950495</v>
      </c>
      <c r="AC534" s="155">
        <v>0.986111111111111</v>
      </c>
      <c r="AD534" s="173">
        <v>0.00893839383938388</v>
      </c>
    </row>
    <row r="535" spans="1:30">
      <c r="A535" s="175" t="s">
        <v>375</v>
      </c>
      <c r="B535" s="214" t="s">
        <v>1815</v>
      </c>
      <c r="C535" s="214" t="s">
        <v>529</v>
      </c>
      <c r="D535" s="153">
        <v>28</v>
      </c>
      <c r="E535" s="153">
        <v>28</v>
      </c>
      <c r="F535" s="151">
        <v>25</v>
      </c>
      <c r="G535" s="151">
        <v>25</v>
      </c>
      <c r="H535" s="151">
        <v>25</v>
      </c>
      <c r="I535" s="151">
        <v>25</v>
      </c>
      <c r="J535" s="172">
        <v>0.9</v>
      </c>
      <c r="K535" s="154">
        <v>1</v>
      </c>
      <c r="L535" s="154">
        <v>1</v>
      </c>
      <c r="M535" s="154">
        <v>1</v>
      </c>
      <c r="N535" s="207">
        <v>630</v>
      </c>
      <c r="O535" s="153">
        <v>629</v>
      </c>
      <c r="P535" s="153">
        <v>28</v>
      </c>
      <c r="Q535" s="151">
        <v>25</v>
      </c>
      <c r="R535" s="151">
        <v>25</v>
      </c>
      <c r="S535" s="154">
        <v>0.998412698412698</v>
      </c>
      <c r="T535" s="154">
        <v>1</v>
      </c>
      <c r="U535" s="155">
        <v>1</v>
      </c>
      <c r="V535" s="155">
        <v>1</v>
      </c>
      <c r="W535" s="173">
        <v>0</v>
      </c>
      <c r="X535" s="158">
        <v>185</v>
      </c>
      <c r="Y535" s="208">
        <v>185</v>
      </c>
      <c r="Z535" s="208">
        <v>199</v>
      </c>
      <c r="AA535" s="208">
        <v>199</v>
      </c>
      <c r="AB535" s="209">
        <v>1</v>
      </c>
      <c r="AC535" s="155">
        <v>1</v>
      </c>
      <c r="AD535" s="173">
        <v>0</v>
      </c>
    </row>
    <row r="536" spans="1:30">
      <c r="A536" s="175" t="s">
        <v>375</v>
      </c>
      <c r="B536" s="214" t="s">
        <v>1815</v>
      </c>
      <c r="C536" s="214" t="s">
        <v>530</v>
      </c>
      <c r="D536" s="153">
        <v>47</v>
      </c>
      <c r="E536" s="153">
        <v>46</v>
      </c>
      <c r="F536" s="151">
        <v>39</v>
      </c>
      <c r="G536" s="151">
        <v>38</v>
      </c>
      <c r="H536" s="151">
        <v>44</v>
      </c>
      <c r="I536" s="151">
        <v>44</v>
      </c>
      <c r="J536" s="172">
        <v>0.9</v>
      </c>
      <c r="K536" s="154">
        <v>0.978723404255319</v>
      </c>
      <c r="L536" s="154">
        <v>0.974358974358974</v>
      </c>
      <c r="M536" s="154">
        <v>1</v>
      </c>
      <c r="N536" s="207">
        <v>977</v>
      </c>
      <c r="O536" s="153">
        <v>939</v>
      </c>
      <c r="P536" s="153">
        <v>46</v>
      </c>
      <c r="Q536" s="151">
        <v>38</v>
      </c>
      <c r="R536" s="151">
        <v>44</v>
      </c>
      <c r="S536" s="154">
        <v>0.961105424769703</v>
      </c>
      <c r="T536" s="154">
        <v>0.978723404255319</v>
      </c>
      <c r="U536" s="155">
        <v>0.974358974358974</v>
      </c>
      <c r="V536" s="155">
        <v>1</v>
      </c>
      <c r="W536" s="173">
        <v>0.00436442989634478</v>
      </c>
      <c r="X536" s="158">
        <v>306</v>
      </c>
      <c r="Y536" s="208">
        <v>294</v>
      </c>
      <c r="Z536" s="208">
        <v>302</v>
      </c>
      <c r="AA536" s="208">
        <v>293</v>
      </c>
      <c r="AB536" s="209">
        <v>0.96078431372549</v>
      </c>
      <c r="AC536" s="155">
        <v>0.970198675496689</v>
      </c>
      <c r="AD536" s="173">
        <v>-0.00941436177119848</v>
      </c>
    </row>
    <row r="537" spans="1:30">
      <c r="A537" s="175" t="s">
        <v>375</v>
      </c>
      <c r="B537" s="214" t="s">
        <v>1815</v>
      </c>
      <c r="C537" s="214" t="s">
        <v>531</v>
      </c>
      <c r="D537" s="153">
        <v>46</v>
      </c>
      <c r="E537" s="153">
        <v>45</v>
      </c>
      <c r="F537" s="151">
        <v>31</v>
      </c>
      <c r="G537" s="151">
        <v>30</v>
      </c>
      <c r="H537" s="151">
        <v>43</v>
      </c>
      <c r="I537" s="151">
        <v>41</v>
      </c>
      <c r="J537" s="172">
        <v>0.9</v>
      </c>
      <c r="K537" s="154">
        <v>0.978260869565217</v>
      </c>
      <c r="L537" s="154">
        <v>0.967741935483871</v>
      </c>
      <c r="M537" s="154">
        <v>0.953488372093023</v>
      </c>
      <c r="N537" s="207">
        <v>992</v>
      </c>
      <c r="O537" s="153">
        <v>946</v>
      </c>
      <c r="P537" s="153">
        <v>42</v>
      </c>
      <c r="Q537" s="151">
        <v>30</v>
      </c>
      <c r="R537" s="151">
        <v>41</v>
      </c>
      <c r="S537" s="154">
        <v>0.953629032258065</v>
      </c>
      <c r="T537" s="154">
        <v>0.91304347826087</v>
      </c>
      <c r="U537" s="155">
        <v>0.967741935483871</v>
      </c>
      <c r="V537" s="155">
        <v>0.953488372093023</v>
      </c>
      <c r="W537" s="173">
        <v>-0.0546984572230015</v>
      </c>
      <c r="X537" s="158">
        <v>303</v>
      </c>
      <c r="Y537" s="208">
        <v>284</v>
      </c>
      <c r="Z537" s="208">
        <v>306</v>
      </c>
      <c r="AA537" s="208">
        <v>292</v>
      </c>
      <c r="AB537" s="209">
        <v>0.937293729372937</v>
      </c>
      <c r="AC537" s="155">
        <v>0.954248366013072</v>
      </c>
      <c r="AD537" s="173">
        <v>-0.0169546366401346</v>
      </c>
    </row>
    <row r="538" spans="1:30">
      <c r="A538" s="175" t="s">
        <v>375</v>
      </c>
      <c r="B538" s="214" t="s">
        <v>1815</v>
      </c>
      <c r="C538" s="214" t="s">
        <v>532</v>
      </c>
      <c r="D538" s="153">
        <v>30</v>
      </c>
      <c r="E538" s="153">
        <v>30</v>
      </c>
      <c r="F538" s="151">
        <v>26</v>
      </c>
      <c r="G538" s="151">
        <v>26</v>
      </c>
      <c r="H538" s="151">
        <v>29</v>
      </c>
      <c r="I538" s="151">
        <v>29</v>
      </c>
      <c r="J538" s="172">
        <v>0.9</v>
      </c>
      <c r="K538" s="154">
        <v>1</v>
      </c>
      <c r="L538" s="154">
        <v>1</v>
      </c>
      <c r="M538" s="154">
        <v>1</v>
      </c>
      <c r="N538" s="207">
        <v>665</v>
      </c>
      <c r="O538" s="153">
        <v>659</v>
      </c>
      <c r="P538" s="153">
        <v>30</v>
      </c>
      <c r="Q538" s="151">
        <v>26</v>
      </c>
      <c r="R538" s="151">
        <v>28</v>
      </c>
      <c r="S538" s="154">
        <v>0.990977443609023</v>
      </c>
      <c r="T538" s="154">
        <v>1</v>
      </c>
      <c r="U538" s="155">
        <v>1</v>
      </c>
      <c r="V538" s="155">
        <v>0.96551724137931</v>
      </c>
      <c r="W538" s="173">
        <v>0</v>
      </c>
      <c r="X538" s="158">
        <v>197</v>
      </c>
      <c r="Y538" s="208">
        <v>195</v>
      </c>
      <c r="Z538" s="208">
        <v>208</v>
      </c>
      <c r="AA538" s="208">
        <v>206</v>
      </c>
      <c r="AB538" s="209">
        <v>0.989847715736041</v>
      </c>
      <c r="AC538" s="155">
        <v>0.990384615384615</v>
      </c>
      <c r="AD538" s="173">
        <v>-0.00053689964857484</v>
      </c>
    </row>
    <row r="539" spans="1:30">
      <c r="A539" s="175" t="s">
        <v>375</v>
      </c>
      <c r="B539" s="214" t="s">
        <v>1815</v>
      </c>
      <c r="C539" s="214" t="s">
        <v>533</v>
      </c>
      <c r="D539" s="153">
        <v>59</v>
      </c>
      <c r="E539" s="153">
        <v>59</v>
      </c>
      <c r="F539" s="151">
        <v>52</v>
      </c>
      <c r="G539" s="151">
        <v>52</v>
      </c>
      <c r="H539" s="151">
        <v>53</v>
      </c>
      <c r="I539" s="151">
        <v>52</v>
      </c>
      <c r="J539" s="172">
        <v>0.9</v>
      </c>
      <c r="K539" s="154">
        <v>1</v>
      </c>
      <c r="L539" s="154">
        <v>1</v>
      </c>
      <c r="M539" s="154">
        <v>0.981132075471698</v>
      </c>
      <c r="N539" s="207">
        <v>1281</v>
      </c>
      <c r="O539" s="153">
        <v>1267</v>
      </c>
      <c r="P539" s="153">
        <v>59</v>
      </c>
      <c r="Q539" s="151">
        <v>52</v>
      </c>
      <c r="R539" s="151">
        <v>51</v>
      </c>
      <c r="S539" s="154">
        <v>0.989071038251366</v>
      </c>
      <c r="T539" s="154">
        <v>1</v>
      </c>
      <c r="U539" s="155">
        <v>1</v>
      </c>
      <c r="V539" s="155">
        <v>0.962264150943396</v>
      </c>
      <c r="W539" s="173">
        <v>0</v>
      </c>
      <c r="X539" s="158">
        <v>379</v>
      </c>
      <c r="Y539" s="208">
        <v>375</v>
      </c>
      <c r="Z539" s="208">
        <v>394</v>
      </c>
      <c r="AA539" s="208">
        <v>389</v>
      </c>
      <c r="AB539" s="209">
        <v>0.989445910290237</v>
      </c>
      <c r="AC539" s="155">
        <v>0.987309644670051</v>
      </c>
      <c r="AD539" s="173">
        <v>0.00213626562018665</v>
      </c>
    </row>
    <row r="540" spans="1:30">
      <c r="A540" s="175" t="s">
        <v>375</v>
      </c>
      <c r="B540" s="214" t="s">
        <v>1815</v>
      </c>
      <c r="C540" s="214" t="s">
        <v>534</v>
      </c>
      <c r="D540" s="153">
        <v>24</v>
      </c>
      <c r="E540" s="153">
        <v>23</v>
      </c>
      <c r="F540" s="151">
        <v>19</v>
      </c>
      <c r="G540" s="151">
        <v>19</v>
      </c>
      <c r="H540" s="151">
        <v>21</v>
      </c>
      <c r="I540" s="151">
        <v>21</v>
      </c>
      <c r="J540" s="172">
        <v>0.9</v>
      </c>
      <c r="K540" s="154">
        <v>0.958333333333333</v>
      </c>
      <c r="L540" s="154">
        <v>1</v>
      </c>
      <c r="M540" s="154">
        <v>1</v>
      </c>
      <c r="N540" s="207">
        <v>498</v>
      </c>
      <c r="O540" s="153">
        <v>485</v>
      </c>
      <c r="P540" s="153">
        <v>23</v>
      </c>
      <c r="Q540" s="151">
        <v>19</v>
      </c>
      <c r="R540" s="151">
        <v>20</v>
      </c>
      <c r="S540" s="154">
        <v>0.973895582329317</v>
      </c>
      <c r="T540" s="154">
        <v>0.958333333333333</v>
      </c>
      <c r="U540" s="155">
        <v>1</v>
      </c>
      <c r="V540" s="155">
        <v>0.952380952380952</v>
      </c>
      <c r="W540" s="173">
        <v>-0.0416666666666666</v>
      </c>
      <c r="X540" s="158">
        <v>152</v>
      </c>
      <c r="Y540" s="208">
        <v>149</v>
      </c>
      <c r="Z540" s="208">
        <v>151</v>
      </c>
      <c r="AA540" s="208">
        <v>147</v>
      </c>
      <c r="AB540" s="209">
        <v>0.980263157894737</v>
      </c>
      <c r="AC540" s="155">
        <v>0.973509933774834</v>
      </c>
      <c r="AD540" s="173">
        <v>0.00675322411990242</v>
      </c>
    </row>
    <row r="541" spans="1:30">
      <c r="A541" s="175" t="s">
        <v>375</v>
      </c>
      <c r="B541" s="214" t="s">
        <v>1815</v>
      </c>
      <c r="C541" s="214" t="s">
        <v>535</v>
      </c>
      <c r="D541" s="153">
        <v>41</v>
      </c>
      <c r="E541" s="153">
        <v>41</v>
      </c>
      <c r="F541" s="151">
        <v>29</v>
      </c>
      <c r="G541" s="151">
        <v>27</v>
      </c>
      <c r="H541" s="151">
        <v>34</v>
      </c>
      <c r="I541" s="151">
        <v>34</v>
      </c>
      <c r="J541" s="172">
        <v>0.9</v>
      </c>
      <c r="K541" s="154">
        <v>1</v>
      </c>
      <c r="L541" s="154">
        <v>0.931034482758621</v>
      </c>
      <c r="M541" s="154">
        <v>1</v>
      </c>
      <c r="N541" s="207">
        <v>843</v>
      </c>
      <c r="O541" s="153">
        <v>833</v>
      </c>
      <c r="P541" s="153">
        <v>41</v>
      </c>
      <c r="Q541" s="151">
        <v>27</v>
      </c>
      <c r="R541" s="151">
        <v>34</v>
      </c>
      <c r="S541" s="154">
        <v>0.988137603795967</v>
      </c>
      <c r="T541" s="154">
        <v>1</v>
      </c>
      <c r="U541" s="155">
        <v>0.931034482758621</v>
      </c>
      <c r="V541" s="155">
        <v>1</v>
      </c>
      <c r="W541" s="173">
        <v>0.0689655172413793</v>
      </c>
      <c r="X541" s="158">
        <v>254</v>
      </c>
      <c r="Y541" s="208">
        <v>251</v>
      </c>
      <c r="Z541" s="208">
        <v>262</v>
      </c>
      <c r="AA541" s="208">
        <v>259</v>
      </c>
      <c r="AB541" s="209">
        <v>0.988188976377953</v>
      </c>
      <c r="AC541" s="155">
        <v>0.988549618320611</v>
      </c>
      <c r="AD541" s="173">
        <v>-0.000360641942657947</v>
      </c>
    </row>
    <row r="542" spans="1:30">
      <c r="A542" s="175" t="s">
        <v>375</v>
      </c>
      <c r="B542" s="214" t="s">
        <v>1815</v>
      </c>
      <c r="C542" s="214" t="s">
        <v>536</v>
      </c>
      <c r="D542" s="153">
        <v>64</v>
      </c>
      <c r="E542" s="153">
        <v>64</v>
      </c>
      <c r="F542" s="151">
        <v>53</v>
      </c>
      <c r="G542" s="151">
        <v>53</v>
      </c>
      <c r="H542" s="151">
        <v>59</v>
      </c>
      <c r="I542" s="151">
        <v>59</v>
      </c>
      <c r="J542" s="172">
        <v>0.9</v>
      </c>
      <c r="K542" s="154">
        <v>1</v>
      </c>
      <c r="L542" s="154">
        <v>1</v>
      </c>
      <c r="M542" s="154">
        <v>1</v>
      </c>
      <c r="N542" s="207">
        <v>1411</v>
      </c>
      <c r="O542" s="153">
        <v>1346</v>
      </c>
      <c r="P542" s="153">
        <v>63</v>
      </c>
      <c r="Q542" s="151">
        <v>53</v>
      </c>
      <c r="R542" s="151">
        <v>56</v>
      </c>
      <c r="S542" s="154">
        <v>0.953933380581148</v>
      </c>
      <c r="T542" s="154">
        <v>0.984375</v>
      </c>
      <c r="U542" s="155">
        <v>1</v>
      </c>
      <c r="V542" s="155">
        <v>0.949152542372881</v>
      </c>
      <c r="W542" s="173">
        <v>-0.015625</v>
      </c>
      <c r="X542" s="158">
        <v>420</v>
      </c>
      <c r="Y542" s="208">
        <v>405</v>
      </c>
      <c r="Z542" s="208">
        <v>435</v>
      </c>
      <c r="AA542" s="208">
        <v>418</v>
      </c>
      <c r="AB542" s="209">
        <v>0.964285714285714</v>
      </c>
      <c r="AC542" s="155">
        <v>0.960919540229885</v>
      </c>
      <c r="AD542" s="173">
        <v>0.00336617405582929</v>
      </c>
    </row>
    <row r="543" spans="1:30">
      <c r="A543" s="175" t="s">
        <v>375</v>
      </c>
      <c r="B543" s="214" t="s">
        <v>1815</v>
      </c>
      <c r="C543" s="214" t="s">
        <v>537</v>
      </c>
      <c r="D543" s="153">
        <v>68</v>
      </c>
      <c r="E543" s="153">
        <v>67</v>
      </c>
      <c r="F543" s="151">
        <v>60</v>
      </c>
      <c r="G543" s="151">
        <v>57</v>
      </c>
      <c r="H543" s="151">
        <v>63</v>
      </c>
      <c r="I543" s="151">
        <v>62</v>
      </c>
      <c r="J543" s="172">
        <v>0.9</v>
      </c>
      <c r="K543" s="154">
        <v>0.985294117647059</v>
      </c>
      <c r="L543" s="154">
        <v>0.95</v>
      </c>
      <c r="M543" s="154">
        <v>0.984126984126984</v>
      </c>
      <c r="N543" s="207">
        <v>1418</v>
      </c>
      <c r="O543" s="153">
        <v>1318</v>
      </c>
      <c r="P543" s="153">
        <v>64</v>
      </c>
      <c r="Q543" s="151">
        <v>55</v>
      </c>
      <c r="R543" s="151">
        <v>57</v>
      </c>
      <c r="S543" s="154">
        <v>0.929478138222849</v>
      </c>
      <c r="T543" s="154">
        <v>0.941176470588235</v>
      </c>
      <c r="U543" s="155">
        <v>0.916666666666667</v>
      </c>
      <c r="V543" s="155">
        <v>0.904761904761905</v>
      </c>
      <c r="W543" s="173">
        <v>0.0245098039215687</v>
      </c>
      <c r="X543" s="158">
        <v>425</v>
      </c>
      <c r="Y543" s="208">
        <v>397</v>
      </c>
      <c r="Z543" s="208">
        <v>436</v>
      </c>
      <c r="AA543" s="208">
        <v>397</v>
      </c>
      <c r="AB543" s="209">
        <v>0.934117647058823</v>
      </c>
      <c r="AC543" s="155">
        <v>0.910550458715596</v>
      </c>
      <c r="AD543" s="173">
        <v>0.0235671883432271</v>
      </c>
    </row>
    <row r="544" spans="1:30">
      <c r="A544" s="175" t="s">
        <v>375</v>
      </c>
      <c r="B544" s="214" t="s">
        <v>1815</v>
      </c>
      <c r="C544" s="214" t="s">
        <v>538</v>
      </c>
      <c r="D544" s="153">
        <v>31</v>
      </c>
      <c r="E544" s="153">
        <v>31</v>
      </c>
      <c r="F544" s="151">
        <v>23</v>
      </c>
      <c r="G544" s="151">
        <v>23</v>
      </c>
      <c r="H544" s="151">
        <v>32</v>
      </c>
      <c r="I544" s="151">
        <v>32</v>
      </c>
      <c r="J544" s="172">
        <v>0.9</v>
      </c>
      <c r="K544" s="154">
        <v>1</v>
      </c>
      <c r="L544" s="154">
        <v>1</v>
      </c>
      <c r="M544" s="154">
        <v>1</v>
      </c>
      <c r="N544" s="207">
        <v>701</v>
      </c>
      <c r="O544" s="153">
        <v>690</v>
      </c>
      <c r="P544" s="153">
        <v>31</v>
      </c>
      <c r="Q544" s="151">
        <v>23</v>
      </c>
      <c r="R544" s="151">
        <v>32</v>
      </c>
      <c r="S544" s="154">
        <v>0.984308131241084</v>
      </c>
      <c r="T544" s="154">
        <v>1</v>
      </c>
      <c r="U544" s="155">
        <v>1</v>
      </c>
      <c r="V544" s="155">
        <v>1</v>
      </c>
      <c r="W544" s="173">
        <v>0</v>
      </c>
      <c r="X544" s="158">
        <v>213</v>
      </c>
      <c r="Y544" s="208">
        <v>212</v>
      </c>
      <c r="Z544" s="208">
        <v>217</v>
      </c>
      <c r="AA544" s="208">
        <v>213</v>
      </c>
      <c r="AB544" s="209">
        <v>0.995305164319249</v>
      </c>
      <c r="AC544" s="155">
        <v>0.981566820276498</v>
      </c>
      <c r="AD544" s="173">
        <v>0.0137383440427512</v>
      </c>
    </row>
    <row r="545" spans="1:30">
      <c r="A545" s="175" t="s">
        <v>375</v>
      </c>
      <c r="B545" s="214" t="s">
        <v>1815</v>
      </c>
      <c r="C545" s="214" t="s">
        <v>539</v>
      </c>
      <c r="D545" s="153">
        <v>26</v>
      </c>
      <c r="E545" s="153">
        <v>26</v>
      </c>
      <c r="F545" s="151">
        <v>21</v>
      </c>
      <c r="G545" s="151">
        <v>21</v>
      </c>
      <c r="H545" s="151">
        <v>22</v>
      </c>
      <c r="I545" s="151">
        <v>22</v>
      </c>
      <c r="J545" s="172">
        <v>0.9</v>
      </c>
      <c r="K545" s="154">
        <v>1</v>
      </c>
      <c r="L545" s="154">
        <v>1</v>
      </c>
      <c r="M545" s="154">
        <v>1</v>
      </c>
      <c r="N545" s="207">
        <v>541</v>
      </c>
      <c r="O545" s="153">
        <v>535</v>
      </c>
      <c r="P545" s="153">
        <v>26</v>
      </c>
      <c r="Q545" s="151">
        <v>20</v>
      </c>
      <c r="R545" s="151">
        <v>22</v>
      </c>
      <c r="S545" s="154">
        <v>0.988909426987061</v>
      </c>
      <c r="T545" s="154">
        <v>1</v>
      </c>
      <c r="U545" s="155">
        <v>0.952380952380952</v>
      </c>
      <c r="V545" s="155">
        <v>1</v>
      </c>
      <c r="W545" s="173">
        <v>0.0476190476190477</v>
      </c>
      <c r="X545" s="158">
        <v>162</v>
      </c>
      <c r="Y545" s="208">
        <v>160</v>
      </c>
      <c r="Z545" s="208">
        <v>169</v>
      </c>
      <c r="AA545" s="208">
        <v>166</v>
      </c>
      <c r="AB545" s="209">
        <v>0.987654320987654</v>
      </c>
      <c r="AC545" s="155">
        <v>0.982248520710059</v>
      </c>
      <c r="AD545" s="173">
        <v>0.00540580027759507</v>
      </c>
    </row>
    <row r="546" spans="1:30">
      <c r="A546" s="175" t="s">
        <v>375</v>
      </c>
      <c r="B546" s="214" t="s">
        <v>1815</v>
      </c>
      <c r="C546" s="214" t="s">
        <v>540</v>
      </c>
      <c r="D546" s="153">
        <v>57</v>
      </c>
      <c r="E546" s="153">
        <v>56</v>
      </c>
      <c r="F546" s="151">
        <v>44</v>
      </c>
      <c r="G546" s="151">
        <v>39</v>
      </c>
      <c r="H546" s="151">
        <v>52</v>
      </c>
      <c r="I546" s="151">
        <v>49</v>
      </c>
      <c r="J546" s="172">
        <v>0.9</v>
      </c>
      <c r="K546" s="154">
        <v>0.982456140350877</v>
      </c>
      <c r="L546" s="154">
        <v>0.886363636363636</v>
      </c>
      <c r="M546" s="154">
        <v>0.942307692307692</v>
      </c>
      <c r="N546" s="207">
        <v>1224</v>
      </c>
      <c r="O546" s="153">
        <v>1139</v>
      </c>
      <c r="P546" s="153">
        <v>55</v>
      </c>
      <c r="Q546" s="151">
        <v>39</v>
      </c>
      <c r="R546" s="151">
        <v>49</v>
      </c>
      <c r="S546" s="154">
        <v>0.930555555555556</v>
      </c>
      <c r="T546" s="154">
        <v>0.964912280701754</v>
      </c>
      <c r="U546" s="155">
        <v>0.886363636363636</v>
      </c>
      <c r="V546" s="155">
        <v>0.942307692307692</v>
      </c>
      <c r="W546" s="173">
        <v>0.078548644338118</v>
      </c>
      <c r="X546" s="158">
        <v>366</v>
      </c>
      <c r="Y546" s="208">
        <v>351</v>
      </c>
      <c r="Z546" s="208">
        <v>387</v>
      </c>
      <c r="AA546" s="208">
        <v>352</v>
      </c>
      <c r="AB546" s="209">
        <v>0.959016393442623</v>
      </c>
      <c r="AC546" s="155">
        <v>0.909560723514212</v>
      </c>
      <c r="AD546" s="173">
        <v>0.049455669928411</v>
      </c>
    </row>
    <row r="547" spans="1:30">
      <c r="A547" s="175" t="s">
        <v>375</v>
      </c>
      <c r="B547" s="214" t="s">
        <v>1815</v>
      </c>
      <c r="C547" s="214" t="s">
        <v>541</v>
      </c>
      <c r="D547" s="153">
        <v>73</v>
      </c>
      <c r="E547" s="153">
        <v>71</v>
      </c>
      <c r="F547" s="151">
        <v>61</v>
      </c>
      <c r="G547" s="151">
        <v>60</v>
      </c>
      <c r="H547" s="151">
        <v>70</v>
      </c>
      <c r="I547" s="151">
        <v>69</v>
      </c>
      <c r="J547" s="172">
        <v>0.9</v>
      </c>
      <c r="K547" s="154">
        <v>0.972602739726027</v>
      </c>
      <c r="L547" s="154">
        <v>0.983606557377049</v>
      </c>
      <c r="M547" s="154">
        <v>0.985714285714286</v>
      </c>
      <c r="N547" s="207">
        <v>1559</v>
      </c>
      <c r="O547" s="153">
        <v>1450</v>
      </c>
      <c r="P547" s="153">
        <v>67</v>
      </c>
      <c r="Q547" s="151">
        <v>58</v>
      </c>
      <c r="R547" s="151">
        <v>64</v>
      </c>
      <c r="S547" s="154">
        <v>0.930083386786402</v>
      </c>
      <c r="T547" s="154">
        <v>0.917808219178082</v>
      </c>
      <c r="U547" s="155">
        <v>0.950819672131147</v>
      </c>
      <c r="V547" s="155">
        <v>0.914285714285714</v>
      </c>
      <c r="W547" s="173">
        <v>-0.0330114529530653</v>
      </c>
      <c r="X547" s="158">
        <v>490</v>
      </c>
      <c r="Y547" s="208">
        <v>463</v>
      </c>
      <c r="Z547" s="208">
        <v>479</v>
      </c>
      <c r="AA547" s="208">
        <v>452</v>
      </c>
      <c r="AB547" s="209">
        <v>0.944897959183673</v>
      </c>
      <c r="AC547" s="155">
        <v>0.943632567849687</v>
      </c>
      <c r="AD547" s="173">
        <v>0.00126539133398662</v>
      </c>
    </row>
    <row r="548" spans="1:30">
      <c r="A548" s="175" t="s">
        <v>375</v>
      </c>
      <c r="B548" s="214" t="s">
        <v>1815</v>
      </c>
      <c r="C548" s="214" t="s">
        <v>542</v>
      </c>
      <c r="D548" s="153">
        <v>23</v>
      </c>
      <c r="E548" s="153">
        <v>23</v>
      </c>
      <c r="F548" s="151">
        <v>20</v>
      </c>
      <c r="G548" s="151">
        <v>20</v>
      </c>
      <c r="H548" s="151">
        <v>23</v>
      </c>
      <c r="I548" s="151">
        <v>23</v>
      </c>
      <c r="J548" s="172">
        <v>0.9</v>
      </c>
      <c r="K548" s="154">
        <v>1</v>
      </c>
      <c r="L548" s="154">
        <v>1</v>
      </c>
      <c r="M548" s="154">
        <v>1</v>
      </c>
      <c r="N548" s="207">
        <v>528</v>
      </c>
      <c r="O548" s="153">
        <v>505</v>
      </c>
      <c r="P548" s="153">
        <v>23</v>
      </c>
      <c r="Q548" s="151">
        <v>19</v>
      </c>
      <c r="R548" s="151">
        <v>21</v>
      </c>
      <c r="S548" s="154">
        <v>0.956439393939394</v>
      </c>
      <c r="T548" s="154">
        <v>1</v>
      </c>
      <c r="U548" s="155">
        <v>0.95</v>
      </c>
      <c r="V548" s="155">
        <v>0.91304347826087</v>
      </c>
      <c r="W548" s="173">
        <v>0.05</v>
      </c>
      <c r="X548" s="158">
        <v>165</v>
      </c>
      <c r="Y548" s="208">
        <v>155</v>
      </c>
      <c r="Z548" s="208">
        <v>161</v>
      </c>
      <c r="AA548" s="208">
        <v>156</v>
      </c>
      <c r="AB548" s="209">
        <v>0.939393939393939</v>
      </c>
      <c r="AC548" s="155">
        <v>0.968944099378882</v>
      </c>
      <c r="AD548" s="173">
        <v>-0.0295501599849426</v>
      </c>
    </row>
    <row r="549" spans="1:30">
      <c r="A549" s="175" t="s">
        <v>375</v>
      </c>
      <c r="B549" s="214" t="s">
        <v>1815</v>
      </c>
      <c r="C549" s="214" t="s">
        <v>543</v>
      </c>
      <c r="D549" s="153">
        <v>40</v>
      </c>
      <c r="E549" s="153">
        <v>40</v>
      </c>
      <c r="F549" s="151">
        <v>30</v>
      </c>
      <c r="G549" s="151">
        <v>27</v>
      </c>
      <c r="H549" s="151">
        <v>34</v>
      </c>
      <c r="I549" s="151">
        <v>34</v>
      </c>
      <c r="J549" s="172">
        <v>0.9</v>
      </c>
      <c r="K549" s="154">
        <v>1</v>
      </c>
      <c r="L549" s="154">
        <v>0.9</v>
      </c>
      <c r="M549" s="154">
        <v>1</v>
      </c>
      <c r="N549" s="207">
        <v>837</v>
      </c>
      <c r="O549" s="153">
        <v>826</v>
      </c>
      <c r="P549" s="153">
        <v>40</v>
      </c>
      <c r="Q549" s="151">
        <v>27</v>
      </c>
      <c r="R549" s="151">
        <v>34</v>
      </c>
      <c r="S549" s="154">
        <v>0.986857825567503</v>
      </c>
      <c r="T549" s="154">
        <v>1</v>
      </c>
      <c r="U549" s="155">
        <v>0.9</v>
      </c>
      <c r="V549" s="155">
        <v>1</v>
      </c>
      <c r="W549" s="173">
        <v>0.1</v>
      </c>
      <c r="X549" s="158">
        <v>256</v>
      </c>
      <c r="Y549" s="208">
        <v>253</v>
      </c>
      <c r="Z549" s="208">
        <v>250</v>
      </c>
      <c r="AA549" s="208">
        <v>249</v>
      </c>
      <c r="AB549" s="209">
        <v>0.98828125</v>
      </c>
      <c r="AC549" s="155">
        <v>0.996</v>
      </c>
      <c r="AD549" s="173">
        <v>-0.00771875</v>
      </c>
    </row>
    <row r="550" spans="1:30">
      <c r="A550" s="175" t="s">
        <v>375</v>
      </c>
      <c r="B550" s="214" t="s">
        <v>1816</v>
      </c>
      <c r="C550" s="214" t="s">
        <v>544</v>
      </c>
      <c r="D550" s="153">
        <v>36</v>
      </c>
      <c r="E550" s="153">
        <v>36</v>
      </c>
      <c r="F550" s="151">
        <v>31</v>
      </c>
      <c r="G550" s="151">
        <v>29</v>
      </c>
      <c r="H550" s="151">
        <v>24</v>
      </c>
      <c r="I550" s="151">
        <v>23</v>
      </c>
      <c r="J550" s="172">
        <v>0.9</v>
      </c>
      <c r="K550" s="154">
        <v>1</v>
      </c>
      <c r="L550" s="154">
        <v>0.935483870967742</v>
      </c>
      <c r="M550" s="154">
        <v>0.958333333333333</v>
      </c>
      <c r="N550" s="207">
        <v>714</v>
      </c>
      <c r="O550" s="153">
        <v>639</v>
      </c>
      <c r="P550" s="153">
        <v>35</v>
      </c>
      <c r="Q550" s="151">
        <v>29</v>
      </c>
      <c r="R550" s="151">
        <v>23</v>
      </c>
      <c r="S550" s="154">
        <v>0.894957983193277</v>
      </c>
      <c r="T550" s="154">
        <v>0.972222222222222</v>
      </c>
      <c r="U550" s="155">
        <v>0.935483870967742</v>
      </c>
      <c r="V550" s="155">
        <v>0.958333333333333</v>
      </c>
      <c r="W550" s="173">
        <v>0.0367383512544803</v>
      </c>
      <c r="X550" s="158">
        <v>217</v>
      </c>
      <c r="Y550" s="208">
        <v>205</v>
      </c>
      <c r="Z550" s="208">
        <v>217</v>
      </c>
      <c r="AA550" s="208">
        <v>197</v>
      </c>
      <c r="AB550" s="209">
        <v>0.944700460829493</v>
      </c>
      <c r="AC550" s="155">
        <v>0.907834101382488</v>
      </c>
      <c r="AD550" s="173">
        <v>0.0368663594470047</v>
      </c>
    </row>
    <row r="551" spans="1:30">
      <c r="A551" s="175" t="s">
        <v>375</v>
      </c>
      <c r="B551" s="214" t="s">
        <v>1816</v>
      </c>
      <c r="C551" s="214" t="s">
        <v>545</v>
      </c>
      <c r="D551" s="153">
        <v>22</v>
      </c>
      <c r="E551" s="153">
        <v>22</v>
      </c>
      <c r="F551" s="151">
        <v>19</v>
      </c>
      <c r="G551" s="151">
        <v>19</v>
      </c>
      <c r="H551" s="151">
        <v>20</v>
      </c>
      <c r="I551" s="151">
        <v>20</v>
      </c>
      <c r="J551" s="172">
        <v>0.9</v>
      </c>
      <c r="K551" s="154">
        <v>1</v>
      </c>
      <c r="L551" s="154">
        <v>1</v>
      </c>
      <c r="M551" s="154">
        <v>1</v>
      </c>
      <c r="N551" s="207">
        <v>480</v>
      </c>
      <c r="O551" s="153">
        <v>478</v>
      </c>
      <c r="P551" s="153">
        <v>22</v>
      </c>
      <c r="Q551" s="151">
        <v>19</v>
      </c>
      <c r="R551" s="151">
        <v>20</v>
      </c>
      <c r="S551" s="154">
        <v>0.995833333333333</v>
      </c>
      <c r="T551" s="154">
        <v>1</v>
      </c>
      <c r="U551" s="155">
        <v>1</v>
      </c>
      <c r="V551" s="155">
        <v>1</v>
      </c>
      <c r="W551" s="173">
        <v>0</v>
      </c>
      <c r="X551" s="158">
        <v>142</v>
      </c>
      <c r="Y551" s="208">
        <v>142</v>
      </c>
      <c r="Z551" s="208">
        <v>149</v>
      </c>
      <c r="AA551" s="208">
        <v>148</v>
      </c>
      <c r="AB551" s="209">
        <v>1</v>
      </c>
      <c r="AC551" s="155">
        <v>0.993288590604027</v>
      </c>
      <c r="AD551" s="173">
        <v>0.00671140939597314</v>
      </c>
    </row>
    <row r="552" spans="1:30">
      <c r="A552" s="175" t="s">
        <v>375</v>
      </c>
      <c r="B552" s="214" t="s">
        <v>1816</v>
      </c>
      <c r="C552" s="214" t="s">
        <v>546</v>
      </c>
      <c r="D552" s="153">
        <v>79</v>
      </c>
      <c r="E552" s="153">
        <v>74</v>
      </c>
      <c r="F552" s="151">
        <v>70</v>
      </c>
      <c r="G552" s="151">
        <v>67</v>
      </c>
      <c r="H552" s="151">
        <v>71</v>
      </c>
      <c r="I552" s="151">
        <v>66</v>
      </c>
      <c r="J552" s="172">
        <v>0.9</v>
      </c>
      <c r="K552" s="154">
        <v>0.936708860759494</v>
      </c>
      <c r="L552" s="154">
        <v>0.957142857142857</v>
      </c>
      <c r="M552" s="154">
        <v>0.929577464788732</v>
      </c>
      <c r="N552" s="207">
        <v>1548</v>
      </c>
      <c r="O552" s="153">
        <v>1446</v>
      </c>
      <c r="P552" s="153">
        <v>73</v>
      </c>
      <c r="Q552" s="151">
        <v>66</v>
      </c>
      <c r="R552" s="151">
        <v>66</v>
      </c>
      <c r="S552" s="154">
        <v>0.934108527131783</v>
      </c>
      <c r="T552" s="154">
        <v>0.924050632911392</v>
      </c>
      <c r="U552" s="155">
        <v>0.942857142857143</v>
      </c>
      <c r="V552" s="155">
        <v>0.929577464788732</v>
      </c>
      <c r="W552" s="173">
        <v>-0.0188065099457504</v>
      </c>
      <c r="X552" s="158">
        <v>494</v>
      </c>
      <c r="Y552" s="208">
        <v>455</v>
      </c>
      <c r="Z552" s="208">
        <v>484</v>
      </c>
      <c r="AA552" s="208">
        <v>449</v>
      </c>
      <c r="AB552" s="209">
        <v>0.921052631578947</v>
      </c>
      <c r="AC552" s="155">
        <v>0.927685950413223</v>
      </c>
      <c r="AD552" s="173">
        <v>-0.00663331883427576</v>
      </c>
    </row>
    <row r="553" spans="1:30">
      <c r="A553" s="175" t="s">
        <v>375</v>
      </c>
      <c r="B553" s="214" t="s">
        <v>1816</v>
      </c>
      <c r="C553" s="214" t="s">
        <v>547</v>
      </c>
      <c r="D553" s="153">
        <v>82</v>
      </c>
      <c r="E553" s="153">
        <v>82</v>
      </c>
      <c r="F553" s="151">
        <v>68</v>
      </c>
      <c r="G553" s="151">
        <v>67</v>
      </c>
      <c r="H553" s="151">
        <v>67</v>
      </c>
      <c r="I553" s="151">
        <v>66</v>
      </c>
      <c r="J553" s="172">
        <v>0.9</v>
      </c>
      <c r="K553" s="154">
        <v>1</v>
      </c>
      <c r="L553" s="154">
        <v>0.985294117647059</v>
      </c>
      <c r="M553" s="154">
        <v>0.985074626865672</v>
      </c>
      <c r="N553" s="207">
        <v>1674</v>
      </c>
      <c r="O553" s="153">
        <v>1631</v>
      </c>
      <c r="P553" s="153">
        <v>82</v>
      </c>
      <c r="Q553" s="151">
        <v>66</v>
      </c>
      <c r="R553" s="151">
        <v>66</v>
      </c>
      <c r="S553" s="154">
        <v>0.974313022700119</v>
      </c>
      <c r="T553" s="154">
        <v>1</v>
      </c>
      <c r="U553" s="155">
        <v>0.970588235294118</v>
      </c>
      <c r="V553" s="155">
        <v>0.985074626865672</v>
      </c>
      <c r="W553" s="173">
        <v>0.0294117647058824</v>
      </c>
      <c r="X553" s="158">
        <v>519</v>
      </c>
      <c r="Y553" s="208">
        <v>509</v>
      </c>
      <c r="Z553" s="208">
        <v>507</v>
      </c>
      <c r="AA553" s="208">
        <v>486</v>
      </c>
      <c r="AB553" s="209">
        <v>0.980732177263969</v>
      </c>
      <c r="AC553" s="155">
        <v>0.958579881656805</v>
      </c>
      <c r="AD553" s="173">
        <v>0.0221522956071645</v>
      </c>
    </row>
    <row r="554" spans="1:30">
      <c r="A554" s="175" t="s">
        <v>375</v>
      </c>
      <c r="B554" s="214" t="s">
        <v>1816</v>
      </c>
      <c r="C554" s="214" t="s">
        <v>548</v>
      </c>
      <c r="D554" s="153">
        <v>59</v>
      </c>
      <c r="E554" s="153">
        <v>58</v>
      </c>
      <c r="F554" s="151">
        <v>58</v>
      </c>
      <c r="G554" s="151">
        <v>58</v>
      </c>
      <c r="H554" s="151">
        <v>55</v>
      </c>
      <c r="I554" s="151">
        <v>55</v>
      </c>
      <c r="J554" s="172">
        <v>0.9</v>
      </c>
      <c r="K554" s="154">
        <v>0.983050847457627</v>
      </c>
      <c r="L554" s="154">
        <v>1</v>
      </c>
      <c r="M554" s="154">
        <v>1</v>
      </c>
      <c r="N554" s="207">
        <v>1336</v>
      </c>
      <c r="O554" s="153">
        <v>1328</v>
      </c>
      <c r="P554" s="153">
        <v>58</v>
      </c>
      <c r="Q554" s="151">
        <v>58</v>
      </c>
      <c r="R554" s="151">
        <v>55</v>
      </c>
      <c r="S554" s="154">
        <v>0.994011976047904</v>
      </c>
      <c r="T554" s="154">
        <v>0.983050847457627</v>
      </c>
      <c r="U554" s="155">
        <v>1</v>
      </c>
      <c r="V554" s="155">
        <v>1</v>
      </c>
      <c r="W554" s="173">
        <v>-0.0169491525423728</v>
      </c>
      <c r="X554" s="158">
        <v>409</v>
      </c>
      <c r="Y554" s="208">
        <v>408</v>
      </c>
      <c r="Z554" s="208">
        <v>408</v>
      </c>
      <c r="AA554" s="208">
        <v>405</v>
      </c>
      <c r="AB554" s="209">
        <v>0.997555012224939</v>
      </c>
      <c r="AC554" s="155">
        <v>0.992647058823529</v>
      </c>
      <c r="AD554" s="173">
        <v>0.00490795340140948</v>
      </c>
    </row>
    <row r="555" spans="1:30">
      <c r="A555" s="175" t="s">
        <v>375</v>
      </c>
      <c r="B555" s="214" t="s">
        <v>1816</v>
      </c>
      <c r="C555" s="214" t="s">
        <v>549</v>
      </c>
      <c r="D555" s="153">
        <v>70</v>
      </c>
      <c r="E555" s="153">
        <v>69</v>
      </c>
      <c r="F555" s="151">
        <v>64</v>
      </c>
      <c r="G555" s="151">
        <v>62</v>
      </c>
      <c r="H555" s="151">
        <v>59</v>
      </c>
      <c r="I555" s="151">
        <v>56</v>
      </c>
      <c r="J555" s="172">
        <v>0.9</v>
      </c>
      <c r="K555" s="154">
        <v>0.985714285714286</v>
      </c>
      <c r="L555" s="154">
        <v>0.96875</v>
      </c>
      <c r="M555" s="154">
        <v>0.949152542372881</v>
      </c>
      <c r="N555" s="207">
        <v>1486</v>
      </c>
      <c r="O555" s="153">
        <v>1437</v>
      </c>
      <c r="P555" s="153">
        <v>69</v>
      </c>
      <c r="Q555" s="151">
        <v>61</v>
      </c>
      <c r="R555" s="151">
        <v>52</v>
      </c>
      <c r="S555" s="154">
        <v>0.967025572005384</v>
      </c>
      <c r="T555" s="154">
        <v>0.985714285714286</v>
      </c>
      <c r="U555" s="155">
        <v>0.953125</v>
      </c>
      <c r="V555" s="155">
        <v>0.88135593220339</v>
      </c>
      <c r="W555" s="173">
        <v>0.0325892857142858</v>
      </c>
      <c r="X555" s="158">
        <v>453</v>
      </c>
      <c r="Y555" s="208">
        <v>432</v>
      </c>
      <c r="Z555" s="208">
        <v>451</v>
      </c>
      <c r="AA555" s="208">
        <v>438</v>
      </c>
      <c r="AB555" s="209">
        <v>0.95364238410596</v>
      </c>
      <c r="AC555" s="155">
        <v>0.971175166297118</v>
      </c>
      <c r="AD555" s="173">
        <v>-0.0175327821911573</v>
      </c>
    </row>
    <row r="556" spans="1:30">
      <c r="A556" s="175" t="s">
        <v>375</v>
      </c>
      <c r="B556" s="214" t="s">
        <v>1816</v>
      </c>
      <c r="C556" s="214" t="s">
        <v>550</v>
      </c>
      <c r="D556" s="153">
        <v>17</v>
      </c>
      <c r="E556" s="153">
        <v>17</v>
      </c>
      <c r="F556" s="151">
        <v>14</v>
      </c>
      <c r="G556" s="151">
        <v>14</v>
      </c>
      <c r="H556" s="151">
        <v>15</v>
      </c>
      <c r="I556" s="151">
        <v>15</v>
      </c>
      <c r="J556" s="172">
        <v>0.9</v>
      </c>
      <c r="K556" s="154">
        <v>1</v>
      </c>
      <c r="L556" s="154">
        <v>1</v>
      </c>
      <c r="M556" s="154">
        <v>1</v>
      </c>
      <c r="N556" s="207">
        <v>380</v>
      </c>
      <c r="O556" s="153">
        <v>371</v>
      </c>
      <c r="P556" s="153">
        <v>17</v>
      </c>
      <c r="Q556" s="151">
        <v>14</v>
      </c>
      <c r="R556" s="151">
        <v>15</v>
      </c>
      <c r="S556" s="154">
        <v>0.976315789473684</v>
      </c>
      <c r="T556" s="154">
        <v>1</v>
      </c>
      <c r="U556" s="155">
        <v>1</v>
      </c>
      <c r="V556" s="155">
        <v>1</v>
      </c>
      <c r="W556" s="173">
        <v>0</v>
      </c>
      <c r="X556" s="158">
        <v>115</v>
      </c>
      <c r="Y556" s="208">
        <v>114</v>
      </c>
      <c r="Z556" s="208">
        <v>115</v>
      </c>
      <c r="AA556" s="208">
        <v>111</v>
      </c>
      <c r="AB556" s="209">
        <v>0.991304347826087</v>
      </c>
      <c r="AC556" s="155">
        <v>0.965217391304348</v>
      </c>
      <c r="AD556" s="173">
        <v>0.0260869565217392</v>
      </c>
    </row>
    <row r="557" spans="1:30">
      <c r="A557" s="175" t="s">
        <v>375</v>
      </c>
      <c r="B557" s="214" t="s">
        <v>1816</v>
      </c>
      <c r="C557" s="214" t="s">
        <v>551</v>
      </c>
      <c r="D557" s="153">
        <v>77</v>
      </c>
      <c r="E557" s="153">
        <v>77</v>
      </c>
      <c r="F557" s="151">
        <v>68</v>
      </c>
      <c r="G557" s="151">
        <v>68</v>
      </c>
      <c r="H557" s="151">
        <v>63</v>
      </c>
      <c r="I557" s="151">
        <v>63</v>
      </c>
      <c r="J557" s="172">
        <v>0.9</v>
      </c>
      <c r="K557" s="154">
        <v>1</v>
      </c>
      <c r="L557" s="154">
        <v>1</v>
      </c>
      <c r="M557" s="154">
        <v>1</v>
      </c>
      <c r="N557" s="207">
        <v>1525</v>
      </c>
      <c r="O557" s="153">
        <v>1511</v>
      </c>
      <c r="P557" s="153">
        <v>76</v>
      </c>
      <c r="Q557" s="151">
        <v>67</v>
      </c>
      <c r="R557" s="151">
        <v>63</v>
      </c>
      <c r="S557" s="154">
        <v>0.990819672131148</v>
      </c>
      <c r="T557" s="154">
        <v>0.987012987012987</v>
      </c>
      <c r="U557" s="155">
        <v>0.985294117647059</v>
      </c>
      <c r="V557" s="155">
        <v>1</v>
      </c>
      <c r="W557" s="173">
        <v>0.00171886936592813</v>
      </c>
      <c r="X557" s="158">
        <v>466</v>
      </c>
      <c r="Y557" s="208">
        <v>464</v>
      </c>
      <c r="Z557" s="208">
        <v>466</v>
      </c>
      <c r="AA557" s="208">
        <v>455</v>
      </c>
      <c r="AB557" s="209">
        <v>0.995708154506438</v>
      </c>
      <c r="AC557" s="155">
        <v>0.976394849785408</v>
      </c>
      <c r="AD557" s="173">
        <v>0.0193133047210301</v>
      </c>
    </row>
    <row r="558" spans="1:30">
      <c r="A558" s="175" t="s">
        <v>375</v>
      </c>
      <c r="B558" s="214" t="s">
        <v>1816</v>
      </c>
      <c r="C558" s="214" t="s">
        <v>552</v>
      </c>
      <c r="D558" s="153">
        <v>18</v>
      </c>
      <c r="E558" s="153">
        <v>18</v>
      </c>
      <c r="F558" s="151">
        <v>15</v>
      </c>
      <c r="G558" s="151">
        <v>15</v>
      </c>
      <c r="H558" s="151">
        <v>16</v>
      </c>
      <c r="I558" s="151">
        <v>16</v>
      </c>
      <c r="J558" s="172">
        <v>0.9</v>
      </c>
      <c r="K558" s="154">
        <v>1</v>
      </c>
      <c r="L558" s="154">
        <v>1</v>
      </c>
      <c r="M558" s="154">
        <v>1</v>
      </c>
      <c r="N558" s="207">
        <v>398</v>
      </c>
      <c r="O558" s="153">
        <v>398</v>
      </c>
      <c r="P558" s="153">
        <v>18</v>
      </c>
      <c r="Q558" s="151">
        <v>15</v>
      </c>
      <c r="R558" s="151">
        <v>16</v>
      </c>
      <c r="S558" s="154">
        <v>1</v>
      </c>
      <c r="T558" s="154">
        <v>1</v>
      </c>
      <c r="U558" s="155">
        <v>1</v>
      </c>
      <c r="V558" s="155">
        <v>1</v>
      </c>
      <c r="W558" s="173">
        <v>0</v>
      </c>
      <c r="X558" s="158">
        <v>118</v>
      </c>
      <c r="Y558" s="208">
        <v>118</v>
      </c>
      <c r="Z558" s="208">
        <v>125</v>
      </c>
      <c r="AA558" s="208">
        <v>125</v>
      </c>
      <c r="AB558" s="209">
        <v>1</v>
      </c>
      <c r="AC558" s="155">
        <v>1</v>
      </c>
      <c r="AD558" s="173">
        <v>0</v>
      </c>
    </row>
    <row r="559" spans="1:30">
      <c r="A559" s="175" t="s">
        <v>375</v>
      </c>
      <c r="B559" s="214" t="s">
        <v>1816</v>
      </c>
      <c r="C559" s="214" t="s">
        <v>553</v>
      </c>
      <c r="D559" s="153">
        <v>53</v>
      </c>
      <c r="E559" s="153">
        <v>53</v>
      </c>
      <c r="F559" s="151">
        <v>39</v>
      </c>
      <c r="G559" s="151">
        <v>38</v>
      </c>
      <c r="H559" s="151">
        <v>43</v>
      </c>
      <c r="I559" s="151">
        <v>42</v>
      </c>
      <c r="J559" s="172">
        <v>0.9</v>
      </c>
      <c r="K559" s="154">
        <v>1</v>
      </c>
      <c r="L559" s="154">
        <v>0.974358974358974</v>
      </c>
      <c r="M559" s="154">
        <v>0.976744186046512</v>
      </c>
      <c r="N559" s="207">
        <v>1051</v>
      </c>
      <c r="O559" s="153">
        <v>1028</v>
      </c>
      <c r="P559" s="153">
        <v>53</v>
      </c>
      <c r="Q559" s="151">
        <v>38</v>
      </c>
      <c r="R559" s="151">
        <v>42</v>
      </c>
      <c r="S559" s="154">
        <v>0.978116079923882</v>
      </c>
      <c r="T559" s="154">
        <v>1</v>
      </c>
      <c r="U559" s="155">
        <v>0.974358974358974</v>
      </c>
      <c r="V559" s="155">
        <v>0.976744186046512</v>
      </c>
      <c r="W559" s="173">
        <v>0.0256410256410257</v>
      </c>
      <c r="X559" s="158">
        <v>321</v>
      </c>
      <c r="Y559" s="208">
        <v>310</v>
      </c>
      <c r="Z559" s="208">
        <v>318</v>
      </c>
      <c r="AA559" s="208">
        <v>315</v>
      </c>
      <c r="AB559" s="209">
        <v>0.965732087227414</v>
      </c>
      <c r="AC559" s="155">
        <v>0.990566037735849</v>
      </c>
      <c r="AD559" s="173">
        <v>-0.0248339505084347</v>
      </c>
    </row>
    <row r="560" spans="1:30">
      <c r="A560" s="175" t="s">
        <v>375</v>
      </c>
      <c r="B560" s="214" t="s">
        <v>1816</v>
      </c>
      <c r="C560" s="214" t="s">
        <v>554</v>
      </c>
      <c r="D560" s="153">
        <v>30</v>
      </c>
      <c r="E560" s="153">
        <v>30</v>
      </c>
      <c r="F560" s="151">
        <v>25</v>
      </c>
      <c r="G560" s="151">
        <v>23</v>
      </c>
      <c r="H560" s="151">
        <v>25</v>
      </c>
      <c r="I560" s="151">
        <v>22</v>
      </c>
      <c r="J560" s="172">
        <v>0.9</v>
      </c>
      <c r="K560" s="154">
        <v>1</v>
      </c>
      <c r="L560" s="154">
        <v>0.92</v>
      </c>
      <c r="M560" s="154">
        <v>0.88</v>
      </c>
      <c r="N560" s="207">
        <v>614</v>
      </c>
      <c r="O560" s="153">
        <v>566</v>
      </c>
      <c r="P560" s="153">
        <v>29</v>
      </c>
      <c r="Q560" s="151">
        <v>23</v>
      </c>
      <c r="R560" s="151">
        <v>22</v>
      </c>
      <c r="S560" s="154">
        <v>0.921824104234528</v>
      </c>
      <c r="T560" s="154">
        <v>0.966666666666667</v>
      </c>
      <c r="U560" s="155">
        <v>0.92</v>
      </c>
      <c r="V560" s="155">
        <v>0.88</v>
      </c>
      <c r="W560" s="173">
        <v>0.0466666666666666</v>
      </c>
      <c r="X560" s="158">
        <v>186</v>
      </c>
      <c r="Y560" s="208">
        <v>168</v>
      </c>
      <c r="Z560" s="208">
        <v>187</v>
      </c>
      <c r="AA560" s="208">
        <v>169</v>
      </c>
      <c r="AB560" s="209">
        <v>0.903225806451613</v>
      </c>
      <c r="AC560" s="155">
        <v>0.903743315508021</v>
      </c>
      <c r="AD560" s="173">
        <v>-0.000517509056408461</v>
      </c>
    </row>
    <row r="561" spans="1:30">
      <c r="A561" s="175" t="s">
        <v>375</v>
      </c>
      <c r="B561" s="214" t="s">
        <v>1816</v>
      </c>
      <c r="C561" s="214" t="s">
        <v>555</v>
      </c>
      <c r="D561" s="153">
        <v>45</v>
      </c>
      <c r="E561" s="153">
        <v>44</v>
      </c>
      <c r="F561" s="151">
        <v>38</v>
      </c>
      <c r="G561" s="151">
        <v>38</v>
      </c>
      <c r="H561" s="151">
        <v>37</v>
      </c>
      <c r="I561" s="151">
        <v>37</v>
      </c>
      <c r="J561" s="172">
        <v>0.9</v>
      </c>
      <c r="K561" s="154">
        <v>0.977777777777778</v>
      </c>
      <c r="L561" s="154">
        <v>1</v>
      </c>
      <c r="M561" s="154">
        <v>1</v>
      </c>
      <c r="N561" s="207">
        <v>942</v>
      </c>
      <c r="O561" s="153">
        <v>911</v>
      </c>
      <c r="P561" s="153">
        <v>43</v>
      </c>
      <c r="Q561" s="151">
        <v>38</v>
      </c>
      <c r="R561" s="151">
        <v>37</v>
      </c>
      <c r="S561" s="154">
        <v>0.967091295116773</v>
      </c>
      <c r="T561" s="154">
        <v>0.955555555555556</v>
      </c>
      <c r="U561" s="155">
        <v>1</v>
      </c>
      <c r="V561" s="155">
        <v>1</v>
      </c>
      <c r="W561" s="173">
        <v>-0.0444444444444444</v>
      </c>
      <c r="X561" s="158">
        <v>276</v>
      </c>
      <c r="Y561" s="208">
        <v>268</v>
      </c>
      <c r="Z561" s="208">
        <v>286</v>
      </c>
      <c r="AA561" s="208">
        <v>278</v>
      </c>
      <c r="AB561" s="209">
        <v>0.971014492753623</v>
      </c>
      <c r="AC561" s="155">
        <v>0.972027972027972</v>
      </c>
      <c r="AD561" s="173">
        <v>-0.00101347927434881</v>
      </c>
    </row>
    <row r="562" spans="1:30">
      <c r="A562" s="175" t="s">
        <v>375</v>
      </c>
      <c r="B562" s="214" t="s">
        <v>1816</v>
      </c>
      <c r="C562" s="214" t="s">
        <v>556</v>
      </c>
      <c r="D562" s="153">
        <v>71</v>
      </c>
      <c r="E562" s="153">
        <v>71</v>
      </c>
      <c r="F562" s="151">
        <v>63</v>
      </c>
      <c r="G562" s="151">
        <v>63</v>
      </c>
      <c r="H562" s="151">
        <v>57</v>
      </c>
      <c r="I562" s="151">
        <v>57</v>
      </c>
      <c r="J562" s="172">
        <v>0.9</v>
      </c>
      <c r="K562" s="154">
        <v>1</v>
      </c>
      <c r="L562" s="154">
        <v>1</v>
      </c>
      <c r="M562" s="154">
        <v>1</v>
      </c>
      <c r="N562" s="207">
        <v>1450</v>
      </c>
      <c r="O562" s="153">
        <v>1422</v>
      </c>
      <c r="P562" s="153">
        <v>70</v>
      </c>
      <c r="Q562" s="151">
        <v>61</v>
      </c>
      <c r="R562" s="151">
        <v>55</v>
      </c>
      <c r="S562" s="154">
        <v>0.980689655172414</v>
      </c>
      <c r="T562" s="154">
        <v>0.985915492957746</v>
      </c>
      <c r="U562" s="155">
        <v>0.968253968253968</v>
      </c>
      <c r="V562" s="155">
        <v>0.964912280701754</v>
      </c>
      <c r="W562" s="173">
        <v>0.0176615247037782</v>
      </c>
      <c r="X562" s="158">
        <v>447</v>
      </c>
      <c r="Y562" s="208">
        <v>434</v>
      </c>
      <c r="Z562" s="208">
        <v>446</v>
      </c>
      <c r="AA562" s="208">
        <v>440</v>
      </c>
      <c r="AB562" s="209">
        <v>0.970917225950783</v>
      </c>
      <c r="AC562" s="155">
        <v>0.986547085201794</v>
      </c>
      <c r="AD562" s="173">
        <v>-0.0156298592510107</v>
      </c>
    </row>
    <row r="563" spans="1:30">
      <c r="A563" s="175" t="s">
        <v>375</v>
      </c>
      <c r="B563" s="214" t="s">
        <v>1816</v>
      </c>
      <c r="C563" s="214" t="s">
        <v>557</v>
      </c>
      <c r="D563" s="153">
        <v>49</v>
      </c>
      <c r="E563" s="153">
        <v>49</v>
      </c>
      <c r="F563" s="151">
        <v>37</v>
      </c>
      <c r="G563" s="151">
        <v>35</v>
      </c>
      <c r="H563" s="151">
        <v>38</v>
      </c>
      <c r="I563" s="151">
        <v>38</v>
      </c>
      <c r="J563" s="172">
        <v>0.9</v>
      </c>
      <c r="K563" s="154">
        <v>1</v>
      </c>
      <c r="L563" s="154">
        <v>0.945945945945946</v>
      </c>
      <c r="M563" s="154">
        <v>1</v>
      </c>
      <c r="N563" s="207">
        <v>950</v>
      </c>
      <c r="O563" s="153">
        <v>904</v>
      </c>
      <c r="P563" s="153">
        <v>48</v>
      </c>
      <c r="Q563" s="151">
        <v>35</v>
      </c>
      <c r="R563" s="151">
        <v>38</v>
      </c>
      <c r="S563" s="154">
        <v>0.951578947368421</v>
      </c>
      <c r="T563" s="154">
        <v>0.979591836734694</v>
      </c>
      <c r="U563" s="155">
        <v>0.945945945945946</v>
      </c>
      <c r="V563" s="155">
        <v>1</v>
      </c>
      <c r="W563" s="173">
        <v>0.0336458907887479</v>
      </c>
      <c r="X563" s="158">
        <v>299</v>
      </c>
      <c r="Y563" s="208">
        <v>284</v>
      </c>
      <c r="Z563" s="208">
        <v>288</v>
      </c>
      <c r="AA563" s="208">
        <v>279</v>
      </c>
      <c r="AB563" s="209">
        <v>0.949832775919732</v>
      </c>
      <c r="AC563" s="155">
        <v>0.96875</v>
      </c>
      <c r="AD563" s="173">
        <v>-0.0189172240802675</v>
      </c>
    </row>
    <row r="564" spans="1:30">
      <c r="A564" s="175" t="s">
        <v>375</v>
      </c>
      <c r="B564" s="214" t="s">
        <v>1816</v>
      </c>
      <c r="C564" s="214" t="s">
        <v>558</v>
      </c>
      <c r="D564" s="153">
        <v>65</v>
      </c>
      <c r="E564" s="153">
        <v>65</v>
      </c>
      <c r="F564" s="151">
        <v>56</v>
      </c>
      <c r="G564" s="151">
        <v>56</v>
      </c>
      <c r="H564" s="151">
        <v>55</v>
      </c>
      <c r="I564" s="151">
        <v>52</v>
      </c>
      <c r="J564" s="172">
        <v>0.9</v>
      </c>
      <c r="K564" s="154">
        <v>1</v>
      </c>
      <c r="L564" s="154">
        <v>1</v>
      </c>
      <c r="M564" s="154">
        <v>0.945454545454545</v>
      </c>
      <c r="N564" s="207">
        <v>1353</v>
      </c>
      <c r="O564" s="153">
        <v>1323</v>
      </c>
      <c r="P564" s="153">
        <v>65</v>
      </c>
      <c r="Q564" s="151">
        <v>56</v>
      </c>
      <c r="R564" s="151">
        <v>51</v>
      </c>
      <c r="S564" s="154">
        <v>0.977827050997783</v>
      </c>
      <c r="T564" s="154">
        <v>1</v>
      </c>
      <c r="U564" s="155">
        <v>1</v>
      </c>
      <c r="V564" s="155">
        <v>0.927272727272727</v>
      </c>
      <c r="W564" s="173">
        <v>0</v>
      </c>
      <c r="X564" s="158">
        <v>408</v>
      </c>
      <c r="Y564" s="208">
        <v>400</v>
      </c>
      <c r="Z564" s="208">
        <v>414</v>
      </c>
      <c r="AA564" s="208">
        <v>404</v>
      </c>
      <c r="AB564" s="209">
        <v>0.980392156862745</v>
      </c>
      <c r="AC564" s="155">
        <v>0.975845410628019</v>
      </c>
      <c r="AD564" s="173">
        <v>0.00454674623472573</v>
      </c>
    </row>
    <row r="565" spans="1:30">
      <c r="A565" s="175" t="s">
        <v>375</v>
      </c>
      <c r="B565" s="214" t="s">
        <v>1816</v>
      </c>
      <c r="C565" s="214" t="s">
        <v>559</v>
      </c>
      <c r="D565" s="153">
        <v>82</v>
      </c>
      <c r="E565" s="153">
        <v>81</v>
      </c>
      <c r="F565" s="151">
        <v>72</v>
      </c>
      <c r="G565" s="151">
        <v>69</v>
      </c>
      <c r="H565" s="151">
        <v>72</v>
      </c>
      <c r="I565" s="151">
        <v>72</v>
      </c>
      <c r="J565" s="172">
        <v>0.9</v>
      </c>
      <c r="K565" s="154">
        <v>0.98780487804878</v>
      </c>
      <c r="L565" s="154">
        <v>0.958333333333333</v>
      </c>
      <c r="M565" s="154">
        <v>1</v>
      </c>
      <c r="N565" s="207">
        <v>1726</v>
      </c>
      <c r="O565" s="153">
        <v>1696</v>
      </c>
      <c r="P565" s="153">
        <v>81</v>
      </c>
      <c r="Q565" s="151">
        <v>69</v>
      </c>
      <c r="R565" s="151">
        <v>71</v>
      </c>
      <c r="S565" s="154">
        <v>0.982618771726535</v>
      </c>
      <c r="T565" s="154">
        <v>0.98780487804878</v>
      </c>
      <c r="U565" s="155">
        <v>0.958333333333333</v>
      </c>
      <c r="V565" s="155">
        <v>0.986111111111111</v>
      </c>
      <c r="W565" s="173">
        <v>0.0294715447154471</v>
      </c>
      <c r="X565" s="158">
        <v>532</v>
      </c>
      <c r="Y565" s="208">
        <v>519</v>
      </c>
      <c r="Z565" s="208">
        <v>525</v>
      </c>
      <c r="AA565" s="208">
        <v>513</v>
      </c>
      <c r="AB565" s="209">
        <v>0.975563909774436</v>
      </c>
      <c r="AC565" s="155">
        <v>0.977142857142857</v>
      </c>
      <c r="AD565" s="173">
        <v>-0.00157894736842101</v>
      </c>
    </row>
    <row r="566" spans="1:30">
      <c r="A566" s="175" t="s">
        <v>375</v>
      </c>
      <c r="B566" s="214" t="s">
        <v>1816</v>
      </c>
      <c r="C566" s="214" t="s">
        <v>560</v>
      </c>
      <c r="D566" s="153">
        <v>48</v>
      </c>
      <c r="E566" s="153">
        <v>48</v>
      </c>
      <c r="F566" s="151">
        <v>39</v>
      </c>
      <c r="G566" s="151">
        <v>38</v>
      </c>
      <c r="H566" s="151">
        <v>38</v>
      </c>
      <c r="I566" s="151">
        <v>38</v>
      </c>
      <c r="J566" s="172">
        <v>0.9</v>
      </c>
      <c r="K566" s="154">
        <v>1</v>
      </c>
      <c r="L566" s="154">
        <v>0.974358974358974</v>
      </c>
      <c r="M566" s="154">
        <v>1</v>
      </c>
      <c r="N566" s="207">
        <v>946</v>
      </c>
      <c r="O566" s="153">
        <v>900</v>
      </c>
      <c r="P566" s="153">
        <v>47</v>
      </c>
      <c r="Q566" s="151">
        <v>37</v>
      </c>
      <c r="R566" s="151">
        <v>38</v>
      </c>
      <c r="S566" s="154">
        <v>0.951374207188161</v>
      </c>
      <c r="T566" s="154">
        <v>0.979166666666667</v>
      </c>
      <c r="U566" s="155">
        <v>0.948717948717949</v>
      </c>
      <c r="V566" s="155">
        <v>1</v>
      </c>
      <c r="W566" s="173">
        <v>0.030448717948718</v>
      </c>
      <c r="X566" s="158">
        <v>291</v>
      </c>
      <c r="Y566" s="208">
        <v>282</v>
      </c>
      <c r="Z566" s="208">
        <v>289</v>
      </c>
      <c r="AA566" s="208">
        <v>275</v>
      </c>
      <c r="AB566" s="209">
        <v>0.969072164948454</v>
      </c>
      <c r="AC566" s="155">
        <v>0.951557093425606</v>
      </c>
      <c r="AD566" s="173">
        <v>0.017515071522848</v>
      </c>
    </row>
    <row r="567" spans="1:30">
      <c r="A567" s="175" t="s">
        <v>375</v>
      </c>
      <c r="B567" s="214" t="s">
        <v>1817</v>
      </c>
      <c r="C567" s="214" t="s">
        <v>561</v>
      </c>
      <c r="D567" s="153">
        <v>72</v>
      </c>
      <c r="E567" s="153">
        <v>71</v>
      </c>
      <c r="F567" s="151">
        <v>66</v>
      </c>
      <c r="G567" s="151">
        <v>65</v>
      </c>
      <c r="H567" s="151">
        <v>67</v>
      </c>
      <c r="I567" s="151">
        <v>66</v>
      </c>
      <c r="J567" s="172">
        <v>0.9</v>
      </c>
      <c r="K567" s="154">
        <v>0.986111111111111</v>
      </c>
      <c r="L567" s="154">
        <v>0.984848484848485</v>
      </c>
      <c r="M567" s="154">
        <v>0.985074626865672</v>
      </c>
      <c r="N567" s="207">
        <v>1575</v>
      </c>
      <c r="O567" s="153">
        <v>1533</v>
      </c>
      <c r="P567" s="153">
        <v>70</v>
      </c>
      <c r="Q567" s="151">
        <v>65</v>
      </c>
      <c r="R567" s="151">
        <v>66</v>
      </c>
      <c r="S567" s="154">
        <v>0.973333333333333</v>
      </c>
      <c r="T567" s="154">
        <v>0.972222222222222</v>
      </c>
      <c r="U567" s="155">
        <v>0.984848484848485</v>
      </c>
      <c r="V567" s="155">
        <v>0.985074626865672</v>
      </c>
      <c r="W567" s="173">
        <v>-0.0126262626262627</v>
      </c>
      <c r="X567" s="158">
        <v>469</v>
      </c>
      <c r="Y567" s="208">
        <v>462</v>
      </c>
      <c r="Z567" s="208">
        <v>486</v>
      </c>
      <c r="AA567" s="208">
        <v>472</v>
      </c>
      <c r="AB567" s="209">
        <v>0.985074626865672</v>
      </c>
      <c r="AC567" s="155">
        <v>0.97119341563786</v>
      </c>
      <c r="AD567" s="173">
        <v>0.0138812112278115</v>
      </c>
    </row>
    <row r="568" spans="1:30">
      <c r="A568" s="175" t="s">
        <v>375</v>
      </c>
      <c r="B568" s="214" t="s">
        <v>1817</v>
      </c>
      <c r="C568" s="214" t="s">
        <v>562</v>
      </c>
      <c r="D568" s="153">
        <v>32</v>
      </c>
      <c r="E568" s="153">
        <v>32</v>
      </c>
      <c r="F568" s="151">
        <v>24</v>
      </c>
      <c r="G568" s="151">
        <v>24</v>
      </c>
      <c r="H568" s="151">
        <v>27</v>
      </c>
      <c r="I568" s="151">
        <v>27</v>
      </c>
      <c r="J568" s="172">
        <v>0.9</v>
      </c>
      <c r="K568" s="154">
        <v>1</v>
      </c>
      <c r="L568" s="154">
        <v>1</v>
      </c>
      <c r="M568" s="154">
        <v>1</v>
      </c>
      <c r="N568" s="207">
        <v>651</v>
      </c>
      <c r="O568" s="153">
        <v>644</v>
      </c>
      <c r="P568" s="153">
        <v>31</v>
      </c>
      <c r="Q568" s="151">
        <v>24</v>
      </c>
      <c r="R568" s="151">
        <v>27</v>
      </c>
      <c r="S568" s="154">
        <v>0.989247311827957</v>
      </c>
      <c r="T568" s="154">
        <v>0.96875</v>
      </c>
      <c r="U568" s="155">
        <v>1</v>
      </c>
      <c r="V568" s="155">
        <v>1</v>
      </c>
      <c r="W568" s="173">
        <v>-0.03125</v>
      </c>
      <c r="X568" s="158">
        <v>196</v>
      </c>
      <c r="Y568" s="208">
        <v>195</v>
      </c>
      <c r="Z568" s="208">
        <v>198</v>
      </c>
      <c r="AA568" s="208">
        <v>196</v>
      </c>
      <c r="AB568" s="209">
        <v>0.994897959183674</v>
      </c>
      <c r="AC568" s="155">
        <v>0.98989898989899</v>
      </c>
      <c r="AD568" s="173">
        <v>0.00499896928468357</v>
      </c>
    </row>
    <row r="569" spans="1:30">
      <c r="A569" s="175" t="s">
        <v>375</v>
      </c>
      <c r="B569" s="214" t="s">
        <v>1817</v>
      </c>
      <c r="C569" s="214" t="s">
        <v>563</v>
      </c>
      <c r="D569" s="153">
        <v>42</v>
      </c>
      <c r="E569" s="153">
        <v>41</v>
      </c>
      <c r="F569" s="151">
        <v>30</v>
      </c>
      <c r="G569" s="151">
        <v>28</v>
      </c>
      <c r="H569" s="151">
        <v>36</v>
      </c>
      <c r="I569" s="151">
        <v>35</v>
      </c>
      <c r="J569" s="172">
        <v>0.9</v>
      </c>
      <c r="K569" s="154">
        <v>0.976190476190476</v>
      </c>
      <c r="L569" s="154">
        <v>0.933333333333333</v>
      </c>
      <c r="M569" s="154">
        <v>0.972222222222222</v>
      </c>
      <c r="N569" s="207">
        <v>829</v>
      </c>
      <c r="O569" s="153">
        <v>724</v>
      </c>
      <c r="P569" s="153">
        <v>35</v>
      </c>
      <c r="Q569" s="151">
        <v>26</v>
      </c>
      <c r="R569" s="151">
        <v>32</v>
      </c>
      <c r="S569" s="154">
        <v>0.873341375150784</v>
      </c>
      <c r="T569" s="154">
        <v>0.833333333333333</v>
      </c>
      <c r="U569" s="155">
        <v>0.866666666666667</v>
      </c>
      <c r="V569" s="155">
        <v>0.888888888888889</v>
      </c>
      <c r="W569" s="173">
        <v>-0.0333333333333333</v>
      </c>
      <c r="X569" s="158">
        <v>260</v>
      </c>
      <c r="Y569" s="208">
        <v>223</v>
      </c>
      <c r="Z569" s="208">
        <v>259</v>
      </c>
      <c r="AA569" s="208">
        <v>218</v>
      </c>
      <c r="AB569" s="209">
        <v>0.857692307692308</v>
      </c>
      <c r="AC569" s="155">
        <v>0.841698841698842</v>
      </c>
      <c r="AD569" s="173">
        <v>0.015993465993466</v>
      </c>
    </row>
    <row r="570" spans="1:30">
      <c r="A570" s="175" t="s">
        <v>375</v>
      </c>
      <c r="B570" s="214" t="s">
        <v>1817</v>
      </c>
      <c r="C570" s="214" t="s">
        <v>564</v>
      </c>
      <c r="D570" s="153">
        <v>68</v>
      </c>
      <c r="E570" s="153">
        <v>65</v>
      </c>
      <c r="F570" s="151">
        <v>63</v>
      </c>
      <c r="G570" s="151">
        <v>60</v>
      </c>
      <c r="H570" s="151">
        <v>63</v>
      </c>
      <c r="I570" s="151">
        <v>60</v>
      </c>
      <c r="J570" s="172">
        <v>0.9</v>
      </c>
      <c r="K570" s="154">
        <v>0.955882352941177</v>
      </c>
      <c r="L570" s="154">
        <v>0.952380952380952</v>
      </c>
      <c r="M570" s="154">
        <v>0.952380952380952</v>
      </c>
      <c r="N570" s="207">
        <v>1495</v>
      </c>
      <c r="O570" s="153">
        <v>1417</v>
      </c>
      <c r="P570" s="153">
        <v>65</v>
      </c>
      <c r="Q570" s="151">
        <v>60</v>
      </c>
      <c r="R570" s="151">
        <v>60</v>
      </c>
      <c r="S570" s="154">
        <v>0.947826086956522</v>
      </c>
      <c r="T570" s="154">
        <v>0.955882352941177</v>
      </c>
      <c r="U570" s="155">
        <v>0.952380952380952</v>
      </c>
      <c r="V570" s="155">
        <v>0.952380952380952</v>
      </c>
      <c r="W570" s="173">
        <v>0.00350140056022419</v>
      </c>
      <c r="X570" s="158">
        <v>451</v>
      </c>
      <c r="Y570" s="208">
        <v>425</v>
      </c>
      <c r="Z570" s="208">
        <v>465</v>
      </c>
      <c r="AA570" s="208">
        <v>448</v>
      </c>
      <c r="AB570" s="209">
        <v>0.942350332594235</v>
      </c>
      <c r="AC570" s="155">
        <v>0.963440860215054</v>
      </c>
      <c r="AD570" s="173">
        <v>-0.0210905276208188</v>
      </c>
    </row>
    <row r="571" spans="1:30">
      <c r="A571" s="175" t="s">
        <v>375</v>
      </c>
      <c r="B571" s="214" t="s">
        <v>1817</v>
      </c>
      <c r="C571" s="214" t="s">
        <v>565</v>
      </c>
      <c r="D571" s="153">
        <v>37</v>
      </c>
      <c r="E571" s="153">
        <v>36</v>
      </c>
      <c r="F571" s="151">
        <v>32</v>
      </c>
      <c r="G571" s="151">
        <v>31</v>
      </c>
      <c r="H571" s="151">
        <v>32</v>
      </c>
      <c r="I571" s="151">
        <v>32</v>
      </c>
      <c r="J571" s="172">
        <v>0.9</v>
      </c>
      <c r="K571" s="154">
        <v>0.972972972972973</v>
      </c>
      <c r="L571" s="154">
        <v>0.96875</v>
      </c>
      <c r="M571" s="154">
        <v>1</v>
      </c>
      <c r="N571" s="207">
        <v>730</v>
      </c>
      <c r="O571" s="153">
        <v>692</v>
      </c>
      <c r="P571" s="153">
        <v>36</v>
      </c>
      <c r="Q571" s="151">
        <v>30</v>
      </c>
      <c r="R571" s="151">
        <v>32</v>
      </c>
      <c r="S571" s="154">
        <v>0.947945205479452</v>
      </c>
      <c r="T571" s="154">
        <v>0.972972972972973</v>
      </c>
      <c r="U571" s="155">
        <v>0.9375</v>
      </c>
      <c r="V571" s="155">
        <v>1</v>
      </c>
      <c r="W571" s="173">
        <v>0.035472972972973</v>
      </c>
      <c r="X571" s="158">
        <v>228</v>
      </c>
      <c r="Y571" s="208">
        <v>221</v>
      </c>
      <c r="Z571" s="208">
        <v>232</v>
      </c>
      <c r="AA571" s="208">
        <v>217</v>
      </c>
      <c r="AB571" s="209">
        <v>0.969298245614035</v>
      </c>
      <c r="AC571" s="155">
        <v>0.935344827586207</v>
      </c>
      <c r="AD571" s="173">
        <v>0.0339534180278283</v>
      </c>
    </row>
    <row r="572" spans="1:30">
      <c r="A572" s="175" t="s">
        <v>375</v>
      </c>
      <c r="B572" s="214" t="s">
        <v>1817</v>
      </c>
      <c r="C572" s="214" t="s">
        <v>566</v>
      </c>
      <c r="D572" s="153">
        <v>71</v>
      </c>
      <c r="E572" s="153">
        <v>69</v>
      </c>
      <c r="F572" s="151">
        <v>55</v>
      </c>
      <c r="G572" s="151">
        <v>50</v>
      </c>
      <c r="H572" s="151">
        <v>60</v>
      </c>
      <c r="I572" s="151">
        <v>58</v>
      </c>
      <c r="J572" s="172">
        <v>0.9</v>
      </c>
      <c r="K572" s="154">
        <v>0.971830985915493</v>
      </c>
      <c r="L572" s="154">
        <v>0.909090909090909</v>
      </c>
      <c r="M572" s="154">
        <v>0.966666666666667</v>
      </c>
      <c r="N572" s="207">
        <v>1505</v>
      </c>
      <c r="O572" s="153">
        <v>1452</v>
      </c>
      <c r="P572" s="153">
        <v>68</v>
      </c>
      <c r="Q572" s="151">
        <v>50</v>
      </c>
      <c r="R572" s="151">
        <v>58</v>
      </c>
      <c r="S572" s="154">
        <v>0.964784053156146</v>
      </c>
      <c r="T572" s="154">
        <v>0.957746478873239</v>
      </c>
      <c r="U572" s="155">
        <v>0.909090909090909</v>
      </c>
      <c r="V572" s="155">
        <v>0.966666666666667</v>
      </c>
      <c r="W572" s="173">
        <v>0.0486555697823303</v>
      </c>
      <c r="X572" s="158">
        <v>450</v>
      </c>
      <c r="Y572" s="208">
        <v>425</v>
      </c>
      <c r="Z572" s="208">
        <v>461</v>
      </c>
      <c r="AA572" s="208">
        <v>449</v>
      </c>
      <c r="AB572" s="209">
        <v>0.944444444444444</v>
      </c>
      <c r="AC572" s="155">
        <v>0.973969631236443</v>
      </c>
      <c r="AD572" s="173">
        <v>-0.0295251867919981</v>
      </c>
    </row>
    <row r="573" spans="1:30">
      <c r="A573" s="175" t="s">
        <v>375</v>
      </c>
      <c r="B573" s="214" t="s">
        <v>1817</v>
      </c>
      <c r="C573" s="214" t="s">
        <v>567</v>
      </c>
      <c r="D573" s="153">
        <v>44</v>
      </c>
      <c r="E573" s="153">
        <v>44</v>
      </c>
      <c r="F573" s="151">
        <v>31</v>
      </c>
      <c r="G573" s="151">
        <v>31</v>
      </c>
      <c r="H573" s="151">
        <v>34</v>
      </c>
      <c r="I573" s="151">
        <v>34</v>
      </c>
      <c r="J573" s="172">
        <v>0.9</v>
      </c>
      <c r="K573" s="154">
        <v>1</v>
      </c>
      <c r="L573" s="154">
        <v>1</v>
      </c>
      <c r="M573" s="154">
        <v>1</v>
      </c>
      <c r="N573" s="207">
        <v>855</v>
      </c>
      <c r="O573" s="153">
        <v>848</v>
      </c>
      <c r="P573" s="153">
        <v>44</v>
      </c>
      <c r="Q573" s="151">
        <v>31</v>
      </c>
      <c r="R573" s="151">
        <v>33</v>
      </c>
      <c r="S573" s="154">
        <v>0.991812865497076</v>
      </c>
      <c r="T573" s="154">
        <v>1</v>
      </c>
      <c r="U573" s="155">
        <v>1</v>
      </c>
      <c r="V573" s="155">
        <v>0.970588235294118</v>
      </c>
      <c r="W573" s="173">
        <v>0</v>
      </c>
      <c r="X573" s="158">
        <v>258</v>
      </c>
      <c r="Y573" s="208">
        <v>255</v>
      </c>
      <c r="Z573" s="208">
        <v>264</v>
      </c>
      <c r="AA573" s="208">
        <v>263</v>
      </c>
      <c r="AB573" s="209">
        <v>0.988372093023256</v>
      </c>
      <c r="AC573" s="155">
        <v>0.996212121212121</v>
      </c>
      <c r="AD573" s="173">
        <v>-0.00784002818886542</v>
      </c>
    </row>
    <row r="574" spans="1:30">
      <c r="A574" s="175" t="s">
        <v>375</v>
      </c>
      <c r="B574" s="214" t="s">
        <v>1817</v>
      </c>
      <c r="C574" s="214" t="s">
        <v>568</v>
      </c>
      <c r="D574" s="153">
        <v>36</v>
      </c>
      <c r="E574" s="153">
        <v>36</v>
      </c>
      <c r="F574" s="151">
        <v>34</v>
      </c>
      <c r="G574" s="151">
        <v>33</v>
      </c>
      <c r="H574" s="151">
        <v>35</v>
      </c>
      <c r="I574" s="151">
        <v>33</v>
      </c>
      <c r="J574" s="172">
        <v>0.9</v>
      </c>
      <c r="K574" s="154">
        <v>1</v>
      </c>
      <c r="L574" s="154">
        <v>0.970588235294118</v>
      </c>
      <c r="M574" s="154">
        <v>0.942857142857143</v>
      </c>
      <c r="N574" s="207">
        <v>790</v>
      </c>
      <c r="O574" s="153">
        <v>771</v>
      </c>
      <c r="P574" s="153">
        <v>35</v>
      </c>
      <c r="Q574" s="151">
        <v>33</v>
      </c>
      <c r="R574" s="151">
        <v>33</v>
      </c>
      <c r="S574" s="154">
        <v>0.975949367088608</v>
      </c>
      <c r="T574" s="154">
        <v>0.972222222222222</v>
      </c>
      <c r="U574" s="155">
        <v>0.970588235294118</v>
      </c>
      <c r="V574" s="155">
        <v>0.942857142857143</v>
      </c>
      <c r="W574" s="173">
        <v>0.00163398692810457</v>
      </c>
      <c r="X574" s="158">
        <v>239</v>
      </c>
      <c r="Y574" s="208">
        <v>233</v>
      </c>
      <c r="Z574" s="208">
        <v>244</v>
      </c>
      <c r="AA574" s="208">
        <v>238</v>
      </c>
      <c r="AB574" s="209">
        <v>0.97489539748954</v>
      </c>
      <c r="AC574" s="155">
        <v>0.975409836065574</v>
      </c>
      <c r="AD574" s="173">
        <v>-0.000514438576033949</v>
      </c>
    </row>
    <row r="575" spans="1:30">
      <c r="A575" s="175" t="s">
        <v>375</v>
      </c>
      <c r="B575" s="214" t="s">
        <v>1817</v>
      </c>
      <c r="C575" s="214" t="s">
        <v>569</v>
      </c>
      <c r="D575" s="153">
        <v>50</v>
      </c>
      <c r="E575" s="153">
        <v>50</v>
      </c>
      <c r="F575" s="151">
        <v>48</v>
      </c>
      <c r="G575" s="151">
        <v>47</v>
      </c>
      <c r="H575" s="151">
        <v>47</v>
      </c>
      <c r="I575" s="151">
        <v>47</v>
      </c>
      <c r="J575" s="172">
        <v>0.9</v>
      </c>
      <c r="K575" s="154">
        <v>1</v>
      </c>
      <c r="L575" s="154">
        <v>0.979166666666667</v>
      </c>
      <c r="M575" s="154">
        <v>1</v>
      </c>
      <c r="N575" s="207">
        <v>1082</v>
      </c>
      <c r="O575" s="153">
        <v>1008</v>
      </c>
      <c r="P575" s="153">
        <v>49</v>
      </c>
      <c r="Q575" s="151">
        <v>46</v>
      </c>
      <c r="R575" s="151">
        <v>45</v>
      </c>
      <c r="S575" s="154">
        <v>0.931608133086876</v>
      </c>
      <c r="T575" s="154">
        <v>0.98</v>
      </c>
      <c r="U575" s="155">
        <v>0.958333333333333</v>
      </c>
      <c r="V575" s="155">
        <v>0.957446808510638</v>
      </c>
      <c r="W575" s="173">
        <v>0.0216666666666666</v>
      </c>
      <c r="X575" s="158">
        <v>332</v>
      </c>
      <c r="Y575" s="208">
        <v>318</v>
      </c>
      <c r="Z575" s="208">
        <v>338</v>
      </c>
      <c r="AA575" s="208">
        <v>315</v>
      </c>
      <c r="AB575" s="209">
        <v>0.957831325301205</v>
      </c>
      <c r="AC575" s="155">
        <v>0.931952662721893</v>
      </c>
      <c r="AD575" s="173">
        <v>0.0258786625793114</v>
      </c>
    </row>
    <row r="576" spans="1:30">
      <c r="A576" s="175" t="s">
        <v>375</v>
      </c>
      <c r="B576" s="214" t="s">
        <v>1817</v>
      </c>
      <c r="C576" s="214" t="s">
        <v>570</v>
      </c>
      <c r="D576" s="153">
        <v>33</v>
      </c>
      <c r="E576" s="153">
        <v>29</v>
      </c>
      <c r="F576" s="151">
        <v>28</v>
      </c>
      <c r="G576" s="151">
        <v>27</v>
      </c>
      <c r="H576" s="151">
        <v>30</v>
      </c>
      <c r="I576" s="151">
        <v>27</v>
      </c>
      <c r="J576" s="172">
        <v>0.9</v>
      </c>
      <c r="K576" s="154">
        <v>0.878787878787879</v>
      </c>
      <c r="L576" s="154">
        <v>0.964285714285714</v>
      </c>
      <c r="M576" s="154">
        <v>0.9</v>
      </c>
      <c r="N576" s="207">
        <v>694</v>
      </c>
      <c r="O576" s="153">
        <v>626</v>
      </c>
      <c r="P576" s="153">
        <v>29</v>
      </c>
      <c r="Q576" s="151">
        <v>26</v>
      </c>
      <c r="R576" s="151">
        <v>26</v>
      </c>
      <c r="S576" s="154">
        <v>0.902017291066282</v>
      </c>
      <c r="T576" s="154">
        <v>0.878787878787879</v>
      </c>
      <c r="U576" s="155">
        <v>0.928571428571429</v>
      </c>
      <c r="V576" s="155">
        <v>0.866666666666667</v>
      </c>
      <c r="W576" s="173">
        <v>-0.0497835497835498</v>
      </c>
      <c r="X576" s="158">
        <v>220</v>
      </c>
      <c r="Y576" s="208">
        <v>197</v>
      </c>
      <c r="Z576" s="208">
        <v>221</v>
      </c>
      <c r="AA576" s="208">
        <v>191</v>
      </c>
      <c r="AB576" s="209">
        <v>0.895454545454546</v>
      </c>
      <c r="AC576" s="155">
        <v>0.864253393665158</v>
      </c>
      <c r="AD576" s="173">
        <v>0.0312011517893871</v>
      </c>
    </row>
    <row r="577" spans="1:30">
      <c r="A577" s="175" t="s">
        <v>375</v>
      </c>
      <c r="B577" s="214" t="s">
        <v>1817</v>
      </c>
      <c r="C577" s="214" t="s">
        <v>571</v>
      </c>
      <c r="D577" s="153">
        <v>61</v>
      </c>
      <c r="E577" s="153">
        <v>61</v>
      </c>
      <c r="F577" s="151">
        <v>59</v>
      </c>
      <c r="G577" s="151">
        <v>54</v>
      </c>
      <c r="H577" s="151">
        <v>54</v>
      </c>
      <c r="I577" s="151">
        <v>50</v>
      </c>
      <c r="J577" s="172">
        <v>0.9</v>
      </c>
      <c r="K577" s="154">
        <v>1</v>
      </c>
      <c r="L577" s="154">
        <v>0.915254237288136</v>
      </c>
      <c r="M577" s="154">
        <v>0.925925925925926</v>
      </c>
      <c r="N577" s="207">
        <v>1279</v>
      </c>
      <c r="O577" s="153">
        <v>1212</v>
      </c>
      <c r="P577" s="153">
        <v>60</v>
      </c>
      <c r="Q577" s="151">
        <v>54</v>
      </c>
      <c r="R577" s="151">
        <v>49</v>
      </c>
      <c r="S577" s="154">
        <v>0.947615324472244</v>
      </c>
      <c r="T577" s="154">
        <v>0.983606557377049</v>
      </c>
      <c r="U577" s="155">
        <v>0.915254237288136</v>
      </c>
      <c r="V577" s="155">
        <v>0.907407407407407</v>
      </c>
      <c r="W577" s="173">
        <v>0.0683523200889136</v>
      </c>
      <c r="X577" s="158">
        <v>387</v>
      </c>
      <c r="Y577" s="208">
        <v>364</v>
      </c>
      <c r="Z577" s="208">
        <v>393</v>
      </c>
      <c r="AA577" s="208">
        <v>371</v>
      </c>
      <c r="AB577" s="209">
        <v>0.940568475452196</v>
      </c>
      <c r="AC577" s="155">
        <v>0.944020356234097</v>
      </c>
      <c r="AD577" s="173">
        <v>-0.0034518807819004</v>
      </c>
    </row>
    <row r="578" spans="1:30">
      <c r="A578" s="175" t="s">
        <v>375</v>
      </c>
      <c r="B578" s="214" t="s">
        <v>1817</v>
      </c>
      <c r="C578" s="214" t="s">
        <v>572</v>
      </c>
      <c r="D578" s="153">
        <v>25</v>
      </c>
      <c r="E578" s="153">
        <v>24</v>
      </c>
      <c r="F578" s="151">
        <v>21</v>
      </c>
      <c r="G578" s="151">
        <v>19</v>
      </c>
      <c r="H578" s="151">
        <v>22</v>
      </c>
      <c r="I578" s="151">
        <v>21</v>
      </c>
      <c r="J578" s="172">
        <v>0.9</v>
      </c>
      <c r="K578" s="154">
        <v>0.96</v>
      </c>
      <c r="L578" s="154">
        <v>0.904761904761905</v>
      </c>
      <c r="M578" s="154">
        <v>0.954545454545455</v>
      </c>
      <c r="N578" s="207">
        <v>545</v>
      </c>
      <c r="O578" s="153">
        <v>503</v>
      </c>
      <c r="P578" s="153">
        <v>24</v>
      </c>
      <c r="Q578" s="151">
        <v>19</v>
      </c>
      <c r="R578" s="151">
        <v>20</v>
      </c>
      <c r="S578" s="154">
        <v>0.922935779816514</v>
      </c>
      <c r="T578" s="154">
        <v>0.96</v>
      </c>
      <c r="U578" s="155">
        <v>0.904761904761905</v>
      </c>
      <c r="V578" s="155">
        <v>0.909090909090909</v>
      </c>
      <c r="W578" s="173">
        <v>0.0552380952380952</v>
      </c>
      <c r="X578" s="158">
        <v>166</v>
      </c>
      <c r="Y578" s="208">
        <v>154</v>
      </c>
      <c r="Z578" s="208">
        <v>171</v>
      </c>
      <c r="AA578" s="208">
        <v>155</v>
      </c>
      <c r="AB578" s="209">
        <v>0.927710843373494</v>
      </c>
      <c r="AC578" s="155">
        <v>0.906432748538012</v>
      </c>
      <c r="AD578" s="173">
        <v>0.0212780948354823</v>
      </c>
    </row>
    <row r="579" spans="1:30">
      <c r="A579" s="175" t="s">
        <v>375</v>
      </c>
      <c r="B579" s="214" t="s">
        <v>1817</v>
      </c>
      <c r="C579" s="214" t="s">
        <v>573</v>
      </c>
      <c r="D579" s="153">
        <v>44</v>
      </c>
      <c r="E579" s="153">
        <v>44</v>
      </c>
      <c r="F579" s="151">
        <v>34</v>
      </c>
      <c r="G579" s="151">
        <v>33</v>
      </c>
      <c r="H579" s="151">
        <v>38</v>
      </c>
      <c r="I579" s="151">
        <v>38</v>
      </c>
      <c r="J579" s="172">
        <v>0.9</v>
      </c>
      <c r="K579" s="154">
        <v>1</v>
      </c>
      <c r="L579" s="154">
        <v>0.970588235294118</v>
      </c>
      <c r="M579" s="154">
        <v>1</v>
      </c>
      <c r="N579" s="207">
        <v>906</v>
      </c>
      <c r="O579" s="153">
        <v>870</v>
      </c>
      <c r="P579" s="153">
        <v>44</v>
      </c>
      <c r="Q579" s="151">
        <v>31</v>
      </c>
      <c r="R579" s="151">
        <v>37</v>
      </c>
      <c r="S579" s="154">
        <v>0.960264900662252</v>
      </c>
      <c r="T579" s="154">
        <v>1</v>
      </c>
      <c r="U579" s="155">
        <v>0.911764705882353</v>
      </c>
      <c r="V579" s="155">
        <v>0.973684210526316</v>
      </c>
      <c r="W579" s="173">
        <v>0.0882352941176471</v>
      </c>
      <c r="X579" s="158">
        <v>272</v>
      </c>
      <c r="Y579" s="208">
        <v>262</v>
      </c>
      <c r="Z579" s="208">
        <v>277</v>
      </c>
      <c r="AA579" s="208">
        <v>268</v>
      </c>
      <c r="AB579" s="209">
        <v>0.963235294117647</v>
      </c>
      <c r="AC579" s="155">
        <v>0.967509025270758</v>
      </c>
      <c r="AD579" s="173">
        <v>-0.00427373115311103</v>
      </c>
    </row>
    <row r="580" spans="1:30">
      <c r="A580" s="175" t="s">
        <v>375</v>
      </c>
      <c r="B580" s="214" t="s">
        <v>1817</v>
      </c>
      <c r="C580" s="214" t="s">
        <v>574</v>
      </c>
      <c r="D580" s="153">
        <v>47</v>
      </c>
      <c r="E580" s="153">
        <v>44</v>
      </c>
      <c r="F580" s="151">
        <v>48</v>
      </c>
      <c r="G580" s="151">
        <v>42</v>
      </c>
      <c r="H580" s="151">
        <v>41</v>
      </c>
      <c r="I580" s="151">
        <v>38</v>
      </c>
      <c r="J580" s="172">
        <v>0.9</v>
      </c>
      <c r="K580" s="154">
        <v>0.936170212765957</v>
      </c>
      <c r="L580" s="154">
        <v>0.875</v>
      </c>
      <c r="M580" s="154">
        <v>0.926829268292683</v>
      </c>
      <c r="N580" s="207">
        <v>1112</v>
      </c>
      <c r="O580" s="153">
        <v>1016</v>
      </c>
      <c r="P580" s="153">
        <v>41</v>
      </c>
      <c r="Q580" s="151">
        <v>40</v>
      </c>
      <c r="R580" s="151">
        <v>38</v>
      </c>
      <c r="S580" s="154">
        <v>0.913669064748201</v>
      </c>
      <c r="T580" s="154">
        <v>0.872340425531915</v>
      </c>
      <c r="U580" s="155">
        <v>0.833333333333333</v>
      </c>
      <c r="V580" s="155">
        <v>0.926829268292683</v>
      </c>
      <c r="W580" s="173">
        <v>0.0390070921985816</v>
      </c>
      <c r="X580" s="158">
        <v>314</v>
      </c>
      <c r="Y580" s="208">
        <v>279</v>
      </c>
      <c r="Z580" s="208">
        <v>350</v>
      </c>
      <c r="AA580" s="208">
        <v>326</v>
      </c>
      <c r="AB580" s="209">
        <v>0.888535031847134</v>
      </c>
      <c r="AC580" s="155">
        <v>0.931428571428571</v>
      </c>
      <c r="AD580" s="173">
        <v>-0.0428935395814376</v>
      </c>
    </row>
    <row r="581" spans="1:30">
      <c r="A581" s="175" t="s">
        <v>375</v>
      </c>
      <c r="B581" s="214" t="s">
        <v>1817</v>
      </c>
      <c r="C581" s="214" t="s">
        <v>575</v>
      </c>
      <c r="D581" s="153">
        <v>62</v>
      </c>
      <c r="E581" s="153">
        <v>60</v>
      </c>
      <c r="F581" s="151">
        <v>60</v>
      </c>
      <c r="G581" s="151">
        <v>58</v>
      </c>
      <c r="H581" s="151">
        <v>57</v>
      </c>
      <c r="I581" s="151">
        <v>56</v>
      </c>
      <c r="J581" s="172">
        <v>0.9</v>
      </c>
      <c r="K581" s="154">
        <v>0.967741935483871</v>
      </c>
      <c r="L581" s="154">
        <v>0.966666666666667</v>
      </c>
      <c r="M581" s="154">
        <v>0.982456140350877</v>
      </c>
      <c r="N581" s="207">
        <v>1321</v>
      </c>
      <c r="O581" s="153">
        <v>1296</v>
      </c>
      <c r="P581" s="153">
        <v>59</v>
      </c>
      <c r="Q581" s="151">
        <v>58</v>
      </c>
      <c r="R581" s="151">
        <v>56</v>
      </c>
      <c r="S581" s="154">
        <v>0.98107494322483</v>
      </c>
      <c r="T581" s="154">
        <v>0.951612903225806</v>
      </c>
      <c r="U581" s="155">
        <v>0.966666666666667</v>
      </c>
      <c r="V581" s="155">
        <v>0.982456140350877</v>
      </c>
      <c r="W581" s="173">
        <v>-0.0150537634408602</v>
      </c>
      <c r="X581" s="158">
        <v>405</v>
      </c>
      <c r="Y581" s="208">
        <v>395</v>
      </c>
      <c r="Z581" s="208">
        <v>407</v>
      </c>
      <c r="AA581" s="208">
        <v>399</v>
      </c>
      <c r="AB581" s="209">
        <v>0.975308641975309</v>
      </c>
      <c r="AC581" s="155">
        <v>0.98034398034398</v>
      </c>
      <c r="AD581" s="173">
        <v>-0.00503533836867165</v>
      </c>
    </row>
    <row r="582" spans="1:30">
      <c r="A582" s="175" t="s">
        <v>375</v>
      </c>
      <c r="B582" s="214" t="s">
        <v>1817</v>
      </c>
      <c r="C582" s="214" t="s">
        <v>576</v>
      </c>
      <c r="D582" s="153">
        <v>71</v>
      </c>
      <c r="E582" s="153">
        <v>69</v>
      </c>
      <c r="F582" s="151">
        <v>53</v>
      </c>
      <c r="G582" s="151">
        <v>52</v>
      </c>
      <c r="H582" s="151">
        <v>61</v>
      </c>
      <c r="I582" s="151">
        <v>60</v>
      </c>
      <c r="J582" s="172">
        <v>0.9</v>
      </c>
      <c r="K582" s="154">
        <v>0.971830985915493</v>
      </c>
      <c r="L582" s="154">
        <v>0.981132075471698</v>
      </c>
      <c r="M582" s="154">
        <v>0.983606557377049</v>
      </c>
      <c r="N582" s="207">
        <v>1492</v>
      </c>
      <c r="O582" s="153">
        <v>1458</v>
      </c>
      <c r="P582" s="153">
        <v>68</v>
      </c>
      <c r="Q582" s="151">
        <v>52</v>
      </c>
      <c r="R582" s="151">
        <v>59</v>
      </c>
      <c r="S582" s="154">
        <v>0.977211796246649</v>
      </c>
      <c r="T582" s="154">
        <v>0.957746478873239</v>
      </c>
      <c r="U582" s="155">
        <v>0.981132075471698</v>
      </c>
      <c r="V582" s="155">
        <v>0.967213114754098</v>
      </c>
      <c r="W582" s="173">
        <v>-0.0233855965984587</v>
      </c>
      <c r="X582" s="158">
        <v>439</v>
      </c>
      <c r="Y582" s="208">
        <v>430</v>
      </c>
      <c r="Z582" s="208">
        <v>474</v>
      </c>
      <c r="AA582" s="208">
        <v>468</v>
      </c>
      <c r="AB582" s="209">
        <v>0.979498861047836</v>
      </c>
      <c r="AC582" s="155">
        <v>0.987341772151899</v>
      </c>
      <c r="AD582" s="173">
        <v>-0.00784291110406277</v>
      </c>
    </row>
    <row r="583" spans="1:30">
      <c r="A583" s="175" t="s">
        <v>375</v>
      </c>
      <c r="B583" s="214" t="s">
        <v>1817</v>
      </c>
      <c r="C583" s="214" t="s">
        <v>577</v>
      </c>
      <c r="D583" s="153">
        <v>43</v>
      </c>
      <c r="E583" s="153">
        <v>42</v>
      </c>
      <c r="F583" s="151">
        <v>33</v>
      </c>
      <c r="G583" s="151">
        <v>33</v>
      </c>
      <c r="H583" s="151">
        <v>40</v>
      </c>
      <c r="I583" s="151">
        <v>38</v>
      </c>
      <c r="J583" s="172">
        <v>0.9</v>
      </c>
      <c r="K583" s="154">
        <v>0.976744186046512</v>
      </c>
      <c r="L583" s="154">
        <v>1</v>
      </c>
      <c r="M583" s="154">
        <v>0.95</v>
      </c>
      <c r="N583" s="207">
        <v>898</v>
      </c>
      <c r="O583" s="153">
        <v>868</v>
      </c>
      <c r="P583" s="153">
        <v>42</v>
      </c>
      <c r="Q583" s="151">
        <v>33</v>
      </c>
      <c r="R583" s="151">
        <v>38</v>
      </c>
      <c r="S583" s="154">
        <v>0.966592427616927</v>
      </c>
      <c r="T583" s="154">
        <v>0.976744186046512</v>
      </c>
      <c r="U583" s="155">
        <v>1</v>
      </c>
      <c r="V583" s="155">
        <v>0.95</v>
      </c>
      <c r="W583" s="173">
        <v>-0.0232558139534884</v>
      </c>
      <c r="X583" s="158">
        <v>263</v>
      </c>
      <c r="Y583" s="208">
        <v>254</v>
      </c>
      <c r="Z583" s="208">
        <v>285</v>
      </c>
      <c r="AA583" s="208">
        <v>275</v>
      </c>
      <c r="AB583" s="209">
        <v>0.965779467680608</v>
      </c>
      <c r="AC583" s="155">
        <v>0.964912280701754</v>
      </c>
      <c r="AD583" s="173">
        <v>0.000867186978854018</v>
      </c>
    </row>
    <row r="584" spans="1:30">
      <c r="A584" s="175" t="s">
        <v>375</v>
      </c>
      <c r="B584" s="214" t="s">
        <v>1817</v>
      </c>
      <c r="C584" s="214" t="s">
        <v>578</v>
      </c>
      <c r="D584" s="153">
        <v>50</v>
      </c>
      <c r="E584" s="153">
        <v>49</v>
      </c>
      <c r="F584" s="151">
        <v>39</v>
      </c>
      <c r="G584" s="151">
        <v>37</v>
      </c>
      <c r="H584" s="151">
        <v>47</v>
      </c>
      <c r="I584" s="151">
        <v>46</v>
      </c>
      <c r="J584" s="172">
        <v>0.9</v>
      </c>
      <c r="K584" s="154">
        <v>0.98</v>
      </c>
      <c r="L584" s="154">
        <v>0.948717948717949</v>
      </c>
      <c r="M584" s="154">
        <v>0.978723404255319</v>
      </c>
      <c r="N584" s="207">
        <v>1123</v>
      </c>
      <c r="O584" s="153">
        <v>1052</v>
      </c>
      <c r="P584" s="153">
        <v>48</v>
      </c>
      <c r="Q584" s="151">
        <v>36</v>
      </c>
      <c r="R584" s="151">
        <v>45</v>
      </c>
      <c r="S584" s="154">
        <v>0.936776491540516</v>
      </c>
      <c r="T584" s="154">
        <v>0.96</v>
      </c>
      <c r="U584" s="155">
        <v>0.923076923076923</v>
      </c>
      <c r="V584" s="155">
        <v>0.957446808510638</v>
      </c>
      <c r="W584" s="173">
        <v>0.0369230769230768</v>
      </c>
      <c r="X584" s="158">
        <v>333</v>
      </c>
      <c r="Y584" s="208">
        <v>317</v>
      </c>
      <c r="Z584" s="208">
        <v>346</v>
      </c>
      <c r="AA584" s="208">
        <v>318</v>
      </c>
      <c r="AB584" s="209">
        <v>0.951951951951952</v>
      </c>
      <c r="AC584" s="155">
        <v>0.919075144508671</v>
      </c>
      <c r="AD584" s="173">
        <v>0.0328768074432814</v>
      </c>
    </row>
    <row r="585" spans="1:30">
      <c r="A585" s="175" t="s">
        <v>375</v>
      </c>
      <c r="B585" s="214" t="s">
        <v>1817</v>
      </c>
      <c r="C585" s="214" t="s">
        <v>579</v>
      </c>
      <c r="D585" s="153">
        <v>65</v>
      </c>
      <c r="E585" s="153">
        <v>64</v>
      </c>
      <c r="F585" s="151">
        <v>60</v>
      </c>
      <c r="G585" s="151">
        <v>58</v>
      </c>
      <c r="H585" s="151">
        <v>58</v>
      </c>
      <c r="I585" s="151">
        <v>57</v>
      </c>
      <c r="J585" s="172">
        <v>0.9</v>
      </c>
      <c r="K585" s="154">
        <v>0.984615384615385</v>
      </c>
      <c r="L585" s="154">
        <v>0.966666666666667</v>
      </c>
      <c r="M585" s="154">
        <v>0.982758620689655</v>
      </c>
      <c r="N585" s="207">
        <v>1459</v>
      </c>
      <c r="O585" s="153">
        <v>1412</v>
      </c>
      <c r="P585" s="153">
        <v>63</v>
      </c>
      <c r="Q585" s="151">
        <v>57</v>
      </c>
      <c r="R585" s="151">
        <v>56</v>
      </c>
      <c r="S585" s="154">
        <v>0.967786154900617</v>
      </c>
      <c r="T585" s="154">
        <v>0.969230769230769</v>
      </c>
      <c r="U585" s="155">
        <v>0.95</v>
      </c>
      <c r="V585" s="155">
        <v>0.96551724137931</v>
      </c>
      <c r="W585" s="173">
        <v>0.0192307692307693</v>
      </c>
      <c r="X585" s="158">
        <v>439</v>
      </c>
      <c r="Y585" s="208">
        <v>424</v>
      </c>
      <c r="Z585" s="208">
        <v>462</v>
      </c>
      <c r="AA585" s="208">
        <v>451</v>
      </c>
      <c r="AB585" s="209">
        <v>0.965831435079727</v>
      </c>
      <c r="AC585" s="155">
        <v>0.976190476190476</v>
      </c>
      <c r="AD585" s="173">
        <v>-0.0103590411107495</v>
      </c>
    </row>
    <row r="586" spans="1:30">
      <c r="A586" s="175" t="s">
        <v>375</v>
      </c>
      <c r="B586" s="214" t="s">
        <v>1818</v>
      </c>
      <c r="C586" s="214" t="s">
        <v>580</v>
      </c>
      <c r="D586" s="153">
        <v>53</v>
      </c>
      <c r="E586" s="153">
        <v>53</v>
      </c>
      <c r="F586" s="151">
        <v>50</v>
      </c>
      <c r="G586" s="151">
        <v>50</v>
      </c>
      <c r="H586" s="151">
        <v>48</v>
      </c>
      <c r="I586" s="151">
        <v>48</v>
      </c>
      <c r="J586" s="172">
        <v>0.9</v>
      </c>
      <c r="K586" s="154">
        <v>1</v>
      </c>
      <c r="L586" s="154">
        <v>1</v>
      </c>
      <c r="M586" s="154">
        <v>1</v>
      </c>
      <c r="N586" s="207">
        <v>1151</v>
      </c>
      <c r="O586" s="153">
        <v>1144</v>
      </c>
      <c r="P586" s="153">
        <v>53</v>
      </c>
      <c r="Q586" s="151">
        <v>50</v>
      </c>
      <c r="R586" s="151">
        <v>48</v>
      </c>
      <c r="S586" s="154">
        <v>0.993918331885317</v>
      </c>
      <c r="T586" s="154">
        <v>1</v>
      </c>
      <c r="U586" s="155">
        <v>1</v>
      </c>
      <c r="V586" s="155">
        <v>1</v>
      </c>
      <c r="W586" s="173">
        <v>0</v>
      </c>
      <c r="X586" s="158">
        <v>354</v>
      </c>
      <c r="Y586" s="208">
        <v>353</v>
      </c>
      <c r="Z586" s="208">
        <v>354</v>
      </c>
      <c r="AA586" s="208">
        <v>350</v>
      </c>
      <c r="AB586" s="209">
        <v>0.997175141242938</v>
      </c>
      <c r="AC586" s="155">
        <v>0.988700564971751</v>
      </c>
      <c r="AD586" s="173">
        <v>0.00847457627118642</v>
      </c>
    </row>
    <row r="587" spans="1:30">
      <c r="A587" s="175" t="s">
        <v>375</v>
      </c>
      <c r="B587" s="214" t="s">
        <v>1818</v>
      </c>
      <c r="C587" s="214" t="s">
        <v>581</v>
      </c>
      <c r="D587" s="153">
        <v>70</v>
      </c>
      <c r="E587" s="153">
        <v>69</v>
      </c>
      <c r="F587" s="151">
        <v>66</v>
      </c>
      <c r="G587" s="151">
        <v>64</v>
      </c>
      <c r="H587" s="151">
        <v>57</v>
      </c>
      <c r="I587" s="151">
        <v>56</v>
      </c>
      <c r="J587" s="172">
        <v>0.9</v>
      </c>
      <c r="K587" s="154">
        <v>0.985714285714286</v>
      </c>
      <c r="L587" s="154">
        <v>0.96969696969697</v>
      </c>
      <c r="M587" s="154">
        <v>0.982456140350877</v>
      </c>
      <c r="N587" s="207">
        <v>1481</v>
      </c>
      <c r="O587" s="153">
        <v>1462</v>
      </c>
      <c r="P587" s="153">
        <v>69</v>
      </c>
      <c r="Q587" s="151">
        <v>64</v>
      </c>
      <c r="R587" s="151">
        <v>56</v>
      </c>
      <c r="S587" s="154">
        <v>0.987170830519919</v>
      </c>
      <c r="T587" s="154">
        <v>0.985714285714286</v>
      </c>
      <c r="U587" s="155">
        <v>0.96969696969697</v>
      </c>
      <c r="V587" s="155">
        <v>0.982456140350877</v>
      </c>
      <c r="W587" s="173">
        <v>0.016017316017316</v>
      </c>
      <c r="X587" s="158">
        <v>448</v>
      </c>
      <c r="Y587" s="208">
        <v>438</v>
      </c>
      <c r="Z587" s="208">
        <v>458</v>
      </c>
      <c r="AA587" s="208">
        <v>453</v>
      </c>
      <c r="AB587" s="209">
        <v>0.977678571428571</v>
      </c>
      <c r="AC587" s="155">
        <v>0.989082969432314</v>
      </c>
      <c r="AD587" s="173">
        <v>-0.011404398003743</v>
      </c>
    </row>
    <row r="588" spans="1:30">
      <c r="A588" s="175" t="s">
        <v>375</v>
      </c>
      <c r="B588" s="214" t="s">
        <v>1818</v>
      </c>
      <c r="C588" s="214" t="s">
        <v>582</v>
      </c>
      <c r="D588" s="153">
        <v>53</v>
      </c>
      <c r="E588" s="153">
        <v>43</v>
      </c>
      <c r="F588" s="151">
        <v>47</v>
      </c>
      <c r="G588" s="151">
        <v>45</v>
      </c>
      <c r="H588" s="151">
        <v>44</v>
      </c>
      <c r="I588" s="151">
        <v>37</v>
      </c>
      <c r="J588" s="172">
        <v>0.9</v>
      </c>
      <c r="K588" s="154">
        <v>0.811320754716981</v>
      </c>
      <c r="L588" s="154">
        <v>0.957446808510638</v>
      </c>
      <c r="M588" s="154">
        <v>0.840909090909091</v>
      </c>
      <c r="N588" s="207">
        <v>1094</v>
      </c>
      <c r="O588" s="153">
        <v>858</v>
      </c>
      <c r="P588" s="153">
        <v>40</v>
      </c>
      <c r="Q588" s="151">
        <v>37</v>
      </c>
      <c r="R588" s="151">
        <v>31</v>
      </c>
      <c r="S588" s="154">
        <v>0.784277879341865</v>
      </c>
      <c r="T588" s="154">
        <v>0.754716981132076</v>
      </c>
      <c r="U588" s="155">
        <v>0.787234042553192</v>
      </c>
      <c r="V588" s="155">
        <v>0.704545454545455</v>
      </c>
      <c r="W588" s="173">
        <v>-0.032517061421116</v>
      </c>
      <c r="X588" s="158">
        <v>338</v>
      </c>
      <c r="Y588" s="208">
        <v>264</v>
      </c>
      <c r="Z588" s="208">
        <v>330</v>
      </c>
      <c r="AA588" s="208">
        <v>255</v>
      </c>
      <c r="AB588" s="209">
        <v>0.781065088757396</v>
      </c>
      <c r="AC588" s="155">
        <v>0.772727272727273</v>
      </c>
      <c r="AD588" s="173">
        <v>0.00833781603012373</v>
      </c>
    </row>
    <row r="589" spans="1:30">
      <c r="A589" s="175" t="s">
        <v>375</v>
      </c>
      <c r="B589" s="214" t="s">
        <v>1818</v>
      </c>
      <c r="C589" s="214" t="s">
        <v>583</v>
      </c>
      <c r="D589" s="153">
        <v>78</v>
      </c>
      <c r="E589" s="153">
        <v>78</v>
      </c>
      <c r="F589" s="151">
        <v>70</v>
      </c>
      <c r="G589" s="151">
        <v>68</v>
      </c>
      <c r="H589" s="151">
        <v>63</v>
      </c>
      <c r="I589" s="151">
        <v>62</v>
      </c>
      <c r="J589" s="172">
        <v>0.9</v>
      </c>
      <c r="K589" s="154">
        <v>1</v>
      </c>
      <c r="L589" s="154">
        <v>0.971428571428571</v>
      </c>
      <c r="M589" s="154">
        <v>0.984126984126984</v>
      </c>
      <c r="N589" s="207">
        <v>1633</v>
      </c>
      <c r="O589" s="153">
        <v>1565</v>
      </c>
      <c r="P589" s="153">
        <v>76</v>
      </c>
      <c r="Q589" s="151">
        <v>64</v>
      </c>
      <c r="R589" s="151">
        <v>61</v>
      </c>
      <c r="S589" s="154">
        <v>0.958358848744642</v>
      </c>
      <c r="T589" s="154">
        <v>0.974358974358974</v>
      </c>
      <c r="U589" s="155">
        <v>0.914285714285714</v>
      </c>
      <c r="V589" s="155">
        <v>0.968253968253968</v>
      </c>
      <c r="W589" s="173">
        <v>0.0600732600732601</v>
      </c>
      <c r="X589" s="158">
        <v>493</v>
      </c>
      <c r="Y589" s="208">
        <v>474</v>
      </c>
      <c r="Z589" s="208">
        <v>499</v>
      </c>
      <c r="AA589" s="208">
        <v>466</v>
      </c>
      <c r="AB589" s="209">
        <v>0.961460446247465</v>
      </c>
      <c r="AC589" s="155">
        <v>0.933867735470942</v>
      </c>
      <c r="AD589" s="173">
        <v>0.0275927107765226</v>
      </c>
    </row>
    <row r="590" spans="1:30">
      <c r="A590" s="175" t="s">
        <v>375</v>
      </c>
      <c r="B590" s="214" t="s">
        <v>1818</v>
      </c>
      <c r="C590" s="214" t="s">
        <v>584</v>
      </c>
      <c r="D590" s="153">
        <v>66</v>
      </c>
      <c r="E590" s="153">
        <v>62</v>
      </c>
      <c r="F590" s="151">
        <v>60</v>
      </c>
      <c r="G590" s="151">
        <v>52</v>
      </c>
      <c r="H590" s="151">
        <v>55</v>
      </c>
      <c r="I590" s="151">
        <v>51</v>
      </c>
      <c r="J590" s="172">
        <v>0.9</v>
      </c>
      <c r="K590" s="154">
        <v>0.939393939393939</v>
      </c>
      <c r="L590" s="154">
        <v>0.866666666666667</v>
      </c>
      <c r="M590" s="154">
        <v>0.927272727272727</v>
      </c>
      <c r="N590" s="207">
        <v>1381</v>
      </c>
      <c r="O590" s="153">
        <v>1156</v>
      </c>
      <c r="P590" s="153">
        <v>59</v>
      </c>
      <c r="Q590" s="151">
        <v>47</v>
      </c>
      <c r="R590" s="151">
        <v>48</v>
      </c>
      <c r="S590" s="154">
        <v>0.837074583635047</v>
      </c>
      <c r="T590" s="154">
        <v>0.893939393939394</v>
      </c>
      <c r="U590" s="155">
        <v>0.783333333333333</v>
      </c>
      <c r="V590" s="155">
        <v>0.872727272727273</v>
      </c>
      <c r="W590" s="173">
        <v>0.110606060606061</v>
      </c>
      <c r="X590" s="158">
        <v>416</v>
      </c>
      <c r="Y590" s="208">
        <v>353</v>
      </c>
      <c r="Z590" s="208">
        <v>420</v>
      </c>
      <c r="AA590" s="208">
        <v>352</v>
      </c>
      <c r="AB590" s="209">
        <v>0.848557692307692</v>
      </c>
      <c r="AC590" s="155">
        <v>0.838095238095238</v>
      </c>
      <c r="AD590" s="173">
        <v>0.0104624542124542</v>
      </c>
    </row>
    <row r="591" spans="1:30">
      <c r="A591" s="175" t="s">
        <v>375</v>
      </c>
      <c r="B591" s="214" t="s">
        <v>1818</v>
      </c>
      <c r="C591" s="214" t="s">
        <v>585</v>
      </c>
      <c r="D591" s="153">
        <v>46</v>
      </c>
      <c r="E591" s="153">
        <v>46</v>
      </c>
      <c r="F591" s="151">
        <v>44</v>
      </c>
      <c r="G591" s="151">
        <v>43</v>
      </c>
      <c r="H591" s="151">
        <v>38</v>
      </c>
      <c r="I591" s="151">
        <v>38</v>
      </c>
      <c r="J591" s="172">
        <v>0.9</v>
      </c>
      <c r="K591" s="154">
        <v>1</v>
      </c>
      <c r="L591" s="154">
        <v>0.977272727272727</v>
      </c>
      <c r="M591" s="154">
        <v>1</v>
      </c>
      <c r="N591" s="207">
        <v>1026</v>
      </c>
      <c r="O591" s="153">
        <v>1005</v>
      </c>
      <c r="P591" s="153">
        <v>44</v>
      </c>
      <c r="Q591" s="151">
        <v>42</v>
      </c>
      <c r="R591" s="151">
        <v>38</v>
      </c>
      <c r="S591" s="154">
        <v>0.97953216374269</v>
      </c>
      <c r="T591" s="154">
        <v>0.956521739130435</v>
      </c>
      <c r="U591" s="155">
        <v>0.954545454545455</v>
      </c>
      <c r="V591" s="155">
        <v>1</v>
      </c>
      <c r="W591" s="173">
        <v>0.00197628458498023</v>
      </c>
      <c r="X591" s="158">
        <v>304</v>
      </c>
      <c r="Y591" s="208">
        <v>298</v>
      </c>
      <c r="Z591" s="208">
        <v>320</v>
      </c>
      <c r="AA591" s="208">
        <v>313</v>
      </c>
      <c r="AB591" s="209">
        <v>0.980263157894737</v>
      </c>
      <c r="AC591" s="155">
        <v>0.978125</v>
      </c>
      <c r="AD591" s="173">
        <v>0.00213815789473681</v>
      </c>
    </row>
    <row r="592" spans="1:30">
      <c r="A592" s="175" t="s">
        <v>375</v>
      </c>
      <c r="B592" s="214" t="s">
        <v>1818</v>
      </c>
      <c r="C592" s="214" t="s">
        <v>586</v>
      </c>
      <c r="D592" s="153">
        <v>42</v>
      </c>
      <c r="E592" s="153">
        <v>42</v>
      </c>
      <c r="F592" s="151">
        <v>38</v>
      </c>
      <c r="G592" s="151">
        <v>38</v>
      </c>
      <c r="H592" s="151">
        <v>31</v>
      </c>
      <c r="I592" s="151">
        <v>31</v>
      </c>
      <c r="J592" s="172">
        <v>0.9</v>
      </c>
      <c r="K592" s="154">
        <v>1</v>
      </c>
      <c r="L592" s="154">
        <v>1</v>
      </c>
      <c r="M592" s="154">
        <v>1</v>
      </c>
      <c r="N592" s="207">
        <v>872</v>
      </c>
      <c r="O592" s="153">
        <v>848</v>
      </c>
      <c r="P592" s="153">
        <v>42</v>
      </c>
      <c r="Q592" s="151">
        <v>37</v>
      </c>
      <c r="R592" s="151">
        <v>29</v>
      </c>
      <c r="S592" s="154">
        <v>0.972477064220184</v>
      </c>
      <c r="T592" s="154">
        <v>1</v>
      </c>
      <c r="U592" s="155">
        <v>0.973684210526316</v>
      </c>
      <c r="V592" s="155">
        <v>0.935483870967742</v>
      </c>
      <c r="W592" s="173">
        <v>0.0263157894736842</v>
      </c>
      <c r="X592" s="158">
        <v>260</v>
      </c>
      <c r="Y592" s="208">
        <v>252</v>
      </c>
      <c r="Z592" s="208">
        <v>269</v>
      </c>
      <c r="AA592" s="208">
        <v>265</v>
      </c>
      <c r="AB592" s="209">
        <v>0.969230769230769</v>
      </c>
      <c r="AC592" s="155">
        <v>0.985130111524164</v>
      </c>
      <c r="AD592" s="173">
        <v>-0.0158993422933943</v>
      </c>
    </row>
    <row r="593" spans="1:30">
      <c r="A593" s="175" t="s">
        <v>375</v>
      </c>
      <c r="B593" s="214" t="s">
        <v>1818</v>
      </c>
      <c r="C593" s="214" t="s">
        <v>587</v>
      </c>
      <c r="D593" s="153">
        <v>39</v>
      </c>
      <c r="E593" s="153">
        <v>38</v>
      </c>
      <c r="F593" s="151">
        <v>34</v>
      </c>
      <c r="G593" s="151">
        <v>33</v>
      </c>
      <c r="H593" s="151">
        <v>30</v>
      </c>
      <c r="I593" s="151">
        <v>29</v>
      </c>
      <c r="J593" s="172">
        <v>0.9</v>
      </c>
      <c r="K593" s="154">
        <v>0.974358974358974</v>
      </c>
      <c r="L593" s="154">
        <v>0.970588235294118</v>
      </c>
      <c r="M593" s="154">
        <v>0.966666666666667</v>
      </c>
      <c r="N593" s="207">
        <v>804</v>
      </c>
      <c r="O593" s="153">
        <v>780</v>
      </c>
      <c r="P593" s="153">
        <v>38</v>
      </c>
      <c r="Q593" s="151">
        <v>33</v>
      </c>
      <c r="R593" s="151">
        <v>29</v>
      </c>
      <c r="S593" s="154">
        <v>0.970149253731343</v>
      </c>
      <c r="T593" s="154">
        <v>0.974358974358974</v>
      </c>
      <c r="U593" s="155">
        <v>0.970588235294118</v>
      </c>
      <c r="V593" s="155">
        <v>0.966666666666667</v>
      </c>
      <c r="W593" s="173">
        <v>0.0037707390648567</v>
      </c>
      <c r="X593" s="158">
        <v>241</v>
      </c>
      <c r="Y593" s="208">
        <v>236</v>
      </c>
      <c r="Z593" s="208">
        <v>245</v>
      </c>
      <c r="AA593" s="208">
        <v>239</v>
      </c>
      <c r="AB593" s="209">
        <v>0.979253112033195</v>
      </c>
      <c r="AC593" s="155">
        <v>0.975510204081633</v>
      </c>
      <c r="AD593" s="173">
        <v>0.00374290795156229</v>
      </c>
    </row>
    <row r="594" spans="1:30">
      <c r="A594" s="175" t="s">
        <v>375</v>
      </c>
      <c r="B594" s="214" t="s">
        <v>1818</v>
      </c>
      <c r="C594" s="214" t="s">
        <v>588</v>
      </c>
      <c r="D594" s="153">
        <v>22</v>
      </c>
      <c r="E594" s="153">
        <v>22</v>
      </c>
      <c r="F594" s="151">
        <v>20</v>
      </c>
      <c r="G594" s="151">
        <v>20</v>
      </c>
      <c r="H594" s="151">
        <v>18</v>
      </c>
      <c r="I594" s="151">
        <v>18</v>
      </c>
      <c r="J594" s="172">
        <v>0.9</v>
      </c>
      <c r="K594" s="154">
        <v>1</v>
      </c>
      <c r="L594" s="154">
        <v>1</v>
      </c>
      <c r="M594" s="154">
        <v>1</v>
      </c>
      <c r="N594" s="207">
        <v>470</v>
      </c>
      <c r="O594" s="153">
        <v>461</v>
      </c>
      <c r="P594" s="153">
        <v>21</v>
      </c>
      <c r="Q594" s="151">
        <v>20</v>
      </c>
      <c r="R594" s="151">
        <v>18</v>
      </c>
      <c r="S594" s="154">
        <v>0.980851063829787</v>
      </c>
      <c r="T594" s="154">
        <v>0.954545454545455</v>
      </c>
      <c r="U594" s="155">
        <v>1</v>
      </c>
      <c r="V594" s="155">
        <v>1</v>
      </c>
      <c r="W594" s="173">
        <v>-0.0454545454545454</v>
      </c>
      <c r="X594" s="158">
        <v>142</v>
      </c>
      <c r="Y594" s="208">
        <v>140</v>
      </c>
      <c r="Z594" s="208">
        <v>141</v>
      </c>
      <c r="AA594" s="208">
        <v>139</v>
      </c>
      <c r="AB594" s="209">
        <v>0.985915492957746</v>
      </c>
      <c r="AC594" s="155">
        <v>0.985815602836879</v>
      </c>
      <c r="AD594" s="173">
        <v>9.98901208670855e-5</v>
      </c>
    </row>
    <row r="595" spans="1:30">
      <c r="A595" s="175" t="s">
        <v>375</v>
      </c>
      <c r="B595" s="214" t="s">
        <v>1818</v>
      </c>
      <c r="C595" s="214" t="s">
        <v>589</v>
      </c>
      <c r="D595" s="153">
        <v>94</v>
      </c>
      <c r="E595" s="153">
        <v>91</v>
      </c>
      <c r="F595" s="151">
        <v>73</v>
      </c>
      <c r="G595" s="151">
        <v>70</v>
      </c>
      <c r="H595" s="151">
        <v>69</v>
      </c>
      <c r="I595" s="151">
        <v>67</v>
      </c>
      <c r="J595" s="172">
        <v>0.9</v>
      </c>
      <c r="K595" s="154">
        <v>0.968085106382979</v>
      </c>
      <c r="L595" s="154">
        <v>0.958904109589041</v>
      </c>
      <c r="M595" s="154">
        <v>0.971014492753623</v>
      </c>
      <c r="N595" s="207">
        <v>1905</v>
      </c>
      <c r="O595" s="153">
        <v>1842</v>
      </c>
      <c r="P595" s="153">
        <v>88</v>
      </c>
      <c r="Q595" s="151">
        <v>69</v>
      </c>
      <c r="R595" s="151">
        <v>66</v>
      </c>
      <c r="S595" s="154">
        <v>0.966929133858268</v>
      </c>
      <c r="T595" s="154">
        <v>0.936170212765957</v>
      </c>
      <c r="U595" s="155">
        <v>0.945205479452055</v>
      </c>
      <c r="V595" s="155">
        <v>0.956521739130435</v>
      </c>
      <c r="W595" s="173">
        <v>-0.00903526668609733</v>
      </c>
      <c r="X595" s="158">
        <v>571</v>
      </c>
      <c r="Y595" s="208">
        <v>550</v>
      </c>
      <c r="Z595" s="208">
        <v>583</v>
      </c>
      <c r="AA595" s="208">
        <v>567</v>
      </c>
      <c r="AB595" s="209">
        <v>0.963222416812609</v>
      </c>
      <c r="AC595" s="155">
        <v>0.972555746140652</v>
      </c>
      <c r="AD595" s="173">
        <v>-0.00933332932804232</v>
      </c>
    </row>
    <row r="596" spans="1:30">
      <c r="A596" s="175" t="s">
        <v>375</v>
      </c>
      <c r="B596" s="214" t="s">
        <v>1818</v>
      </c>
      <c r="C596" s="214" t="s">
        <v>590</v>
      </c>
      <c r="D596" s="153">
        <v>71</v>
      </c>
      <c r="E596" s="153">
        <v>69</v>
      </c>
      <c r="F596" s="151">
        <v>63</v>
      </c>
      <c r="G596" s="151">
        <v>59</v>
      </c>
      <c r="H596" s="151">
        <v>58</v>
      </c>
      <c r="I596" s="151">
        <v>56</v>
      </c>
      <c r="J596" s="172">
        <v>0.9</v>
      </c>
      <c r="K596" s="154">
        <v>0.971830985915493</v>
      </c>
      <c r="L596" s="154">
        <v>0.936507936507937</v>
      </c>
      <c r="M596" s="154">
        <v>0.96551724137931</v>
      </c>
      <c r="N596" s="207">
        <v>1485</v>
      </c>
      <c r="O596" s="153">
        <v>1455</v>
      </c>
      <c r="P596" s="153">
        <v>69</v>
      </c>
      <c r="Q596" s="151">
        <v>58</v>
      </c>
      <c r="R596" s="151">
        <v>55</v>
      </c>
      <c r="S596" s="154">
        <v>0.97979797979798</v>
      </c>
      <c r="T596" s="154">
        <v>0.971830985915493</v>
      </c>
      <c r="U596" s="155">
        <v>0.920634920634921</v>
      </c>
      <c r="V596" s="155">
        <v>0.948275862068966</v>
      </c>
      <c r="W596" s="173">
        <v>0.0511960652805724</v>
      </c>
      <c r="X596" s="158">
        <v>447</v>
      </c>
      <c r="Y596" s="208">
        <v>435</v>
      </c>
      <c r="Z596" s="208">
        <v>460</v>
      </c>
      <c r="AA596" s="208">
        <v>452</v>
      </c>
      <c r="AB596" s="209">
        <v>0.973154362416107</v>
      </c>
      <c r="AC596" s="155">
        <v>0.982608695652174</v>
      </c>
      <c r="AD596" s="173">
        <v>-0.00945433323606648</v>
      </c>
    </row>
    <row r="597" spans="1:30">
      <c r="A597" s="175" t="s">
        <v>375</v>
      </c>
      <c r="B597" s="214" t="s">
        <v>1818</v>
      </c>
      <c r="C597" s="214" t="s">
        <v>591</v>
      </c>
      <c r="D597" s="153">
        <v>30</v>
      </c>
      <c r="E597" s="153">
        <v>30</v>
      </c>
      <c r="F597" s="151">
        <v>25</v>
      </c>
      <c r="G597" s="151">
        <v>23</v>
      </c>
      <c r="H597" s="151">
        <v>26</v>
      </c>
      <c r="I597" s="151">
        <v>25</v>
      </c>
      <c r="J597" s="172">
        <v>0.9</v>
      </c>
      <c r="K597" s="154">
        <v>1</v>
      </c>
      <c r="L597" s="154">
        <v>0.92</v>
      </c>
      <c r="M597" s="154">
        <v>0.961538461538462</v>
      </c>
      <c r="N597" s="207">
        <v>630</v>
      </c>
      <c r="O597" s="153">
        <v>603</v>
      </c>
      <c r="P597" s="153">
        <v>30</v>
      </c>
      <c r="Q597" s="151">
        <v>23</v>
      </c>
      <c r="R597" s="151">
        <v>24</v>
      </c>
      <c r="S597" s="154">
        <v>0.957142857142857</v>
      </c>
      <c r="T597" s="154">
        <v>1</v>
      </c>
      <c r="U597" s="155">
        <v>0.92</v>
      </c>
      <c r="V597" s="155">
        <v>0.923076923076923</v>
      </c>
      <c r="W597" s="173">
        <v>0.08</v>
      </c>
      <c r="X597" s="158">
        <v>195</v>
      </c>
      <c r="Y597" s="208">
        <v>189</v>
      </c>
      <c r="Z597" s="208">
        <v>191</v>
      </c>
      <c r="AA597" s="208">
        <v>186</v>
      </c>
      <c r="AB597" s="209">
        <v>0.969230769230769</v>
      </c>
      <c r="AC597" s="155">
        <v>0.973821989528796</v>
      </c>
      <c r="AD597" s="173">
        <v>-0.00459122029802661</v>
      </c>
    </row>
    <row r="598" spans="1:30">
      <c r="A598" s="175" t="s">
        <v>375</v>
      </c>
      <c r="B598" s="214" t="s">
        <v>1818</v>
      </c>
      <c r="C598" s="214" t="s">
        <v>592</v>
      </c>
      <c r="D598" s="153">
        <v>48</v>
      </c>
      <c r="E598" s="153">
        <v>46</v>
      </c>
      <c r="F598" s="151">
        <v>36</v>
      </c>
      <c r="G598" s="151">
        <v>35</v>
      </c>
      <c r="H598" s="151">
        <v>35</v>
      </c>
      <c r="I598" s="151">
        <v>33</v>
      </c>
      <c r="J598" s="172">
        <v>0.9</v>
      </c>
      <c r="K598" s="154">
        <v>0.958333333333333</v>
      </c>
      <c r="L598" s="154">
        <v>0.972222222222222</v>
      </c>
      <c r="M598" s="154">
        <v>0.942857142857143</v>
      </c>
      <c r="N598" s="207">
        <v>936</v>
      </c>
      <c r="O598" s="153">
        <v>882</v>
      </c>
      <c r="P598" s="153">
        <v>45</v>
      </c>
      <c r="Q598" s="151">
        <v>35</v>
      </c>
      <c r="R598" s="151">
        <v>32</v>
      </c>
      <c r="S598" s="154">
        <v>0.942307692307692</v>
      </c>
      <c r="T598" s="154">
        <v>0.9375</v>
      </c>
      <c r="U598" s="155">
        <v>0.972222222222222</v>
      </c>
      <c r="V598" s="155">
        <v>0.914285714285714</v>
      </c>
      <c r="W598" s="173">
        <v>-0.0347222222222222</v>
      </c>
      <c r="X598" s="158">
        <v>282</v>
      </c>
      <c r="Y598" s="208">
        <v>268</v>
      </c>
      <c r="Z598" s="208">
        <v>283</v>
      </c>
      <c r="AA598" s="208">
        <v>265</v>
      </c>
      <c r="AB598" s="209">
        <v>0.950354609929078</v>
      </c>
      <c r="AC598" s="155">
        <v>0.936395759717314</v>
      </c>
      <c r="AD598" s="173">
        <v>0.0139588502117636</v>
      </c>
    </row>
    <row r="599" spans="1:30">
      <c r="A599" s="175" t="s">
        <v>375</v>
      </c>
      <c r="B599" s="214" t="s">
        <v>1818</v>
      </c>
      <c r="C599" s="214" t="s">
        <v>593</v>
      </c>
      <c r="D599" s="153">
        <v>48</v>
      </c>
      <c r="E599" s="153">
        <v>48</v>
      </c>
      <c r="F599" s="151">
        <v>50</v>
      </c>
      <c r="G599" s="151">
        <v>46</v>
      </c>
      <c r="H599" s="151">
        <v>43</v>
      </c>
      <c r="I599" s="151">
        <v>38</v>
      </c>
      <c r="J599" s="172">
        <v>0.9</v>
      </c>
      <c r="K599" s="154">
        <v>1</v>
      </c>
      <c r="L599" s="154">
        <v>0.92</v>
      </c>
      <c r="M599" s="154">
        <v>0.883720930232558</v>
      </c>
      <c r="N599" s="207">
        <v>1082</v>
      </c>
      <c r="O599" s="153">
        <v>992</v>
      </c>
      <c r="P599" s="153">
        <v>48</v>
      </c>
      <c r="Q599" s="151">
        <v>45</v>
      </c>
      <c r="R599" s="151">
        <v>38</v>
      </c>
      <c r="S599" s="154">
        <v>0.916820702402957</v>
      </c>
      <c r="T599" s="154">
        <v>1</v>
      </c>
      <c r="U599" s="155">
        <v>0.9</v>
      </c>
      <c r="V599" s="155">
        <v>0.883720930232558</v>
      </c>
      <c r="W599" s="173">
        <v>0.1</v>
      </c>
      <c r="X599" s="158">
        <v>317</v>
      </c>
      <c r="Y599" s="208">
        <v>294</v>
      </c>
      <c r="Z599" s="208">
        <v>336</v>
      </c>
      <c r="AA599" s="208">
        <v>293</v>
      </c>
      <c r="AB599" s="209">
        <v>0.927444794952681</v>
      </c>
      <c r="AC599" s="155">
        <v>0.87202380952381</v>
      </c>
      <c r="AD599" s="173">
        <v>0.0554209854288719</v>
      </c>
    </row>
    <row r="600" spans="1:30">
      <c r="A600" s="175" t="s">
        <v>375</v>
      </c>
      <c r="B600" s="214" t="s">
        <v>1818</v>
      </c>
      <c r="C600" s="214" t="s">
        <v>594</v>
      </c>
      <c r="D600" s="153">
        <v>76</v>
      </c>
      <c r="E600" s="153">
        <v>74</v>
      </c>
      <c r="F600" s="151">
        <v>74</v>
      </c>
      <c r="G600" s="151">
        <v>71</v>
      </c>
      <c r="H600" s="151">
        <v>67</v>
      </c>
      <c r="I600" s="151">
        <v>67</v>
      </c>
      <c r="J600" s="172">
        <v>0.9</v>
      </c>
      <c r="K600" s="154">
        <v>0.973684210526316</v>
      </c>
      <c r="L600" s="154">
        <v>0.959459459459459</v>
      </c>
      <c r="M600" s="154">
        <v>1</v>
      </c>
      <c r="N600" s="207">
        <v>1662</v>
      </c>
      <c r="O600" s="153">
        <v>1595</v>
      </c>
      <c r="P600" s="153">
        <v>74</v>
      </c>
      <c r="Q600" s="151">
        <v>69</v>
      </c>
      <c r="R600" s="151">
        <v>67</v>
      </c>
      <c r="S600" s="154">
        <v>0.959687123947052</v>
      </c>
      <c r="T600" s="154">
        <v>0.973684210526316</v>
      </c>
      <c r="U600" s="155">
        <v>0.932432432432432</v>
      </c>
      <c r="V600" s="155">
        <v>1</v>
      </c>
      <c r="W600" s="173">
        <v>0.0412517780938834</v>
      </c>
      <c r="X600" s="158">
        <v>502</v>
      </c>
      <c r="Y600" s="208">
        <v>483</v>
      </c>
      <c r="Z600" s="208">
        <v>500</v>
      </c>
      <c r="AA600" s="208">
        <v>480</v>
      </c>
      <c r="AB600" s="209">
        <v>0.962151394422311</v>
      </c>
      <c r="AC600" s="155">
        <v>0.96</v>
      </c>
      <c r="AD600" s="173">
        <v>0.00215139442231083</v>
      </c>
    </row>
    <row r="601" spans="1:30">
      <c r="A601" s="175" t="s">
        <v>375</v>
      </c>
      <c r="B601" s="214" t="s">
        <v>1818</v>
      </c>
      <c r="C601" s="214" t="s">
        <v>595</v>
      </c>
      <c r="D601" s="153">
        <v>46</v>
      </c>
      <c r="E601" s="153">
        <v>46</v>
      </c>
      <c r="F601" s="151">
        <v>44</v>
      </c>
      <c r="G601" s="151">
        <v>43</v>
      </c>
      <c r="H601" s="151">
        <v>40</v>
      </c>
      <c r="I601" s="151">
        <v>40</v>
      </c>
      <c r="J601" s="172">
        <v>0.9</v>
      </c>
      <c r="K601" s="154">
        <v>1</v>
      </c>
      <c r="L601" s="154">
        <v>0.977272727272727</v>
      </c>
      <c r="M601" s="154">
        <v>1</v>
      </c>
      <c r="N601" s="207">
        <v>987</v>
      </c>
      <c r="O601" s="153">
        <v>953</v>
      </c>
      <c r="P601" s="153">
        <v>46</v>
      </c>
      <c r="Q601" s="151">
        <v>43</v>
      </c>
      <c r="R601" s="151">
        <v>40</v>
      </c>
      <c r="S601" s="154">
        <v>0.965552178318136</v>
      </c>
      <c r="T601" s="154">
        <v>1</v>
      </c>
      <c r="U601" s="155">
        <v>0.977272727272727</v>
      </c>
      <c r="V601" s="155">
        <v>1</v>
      </c>
      <c r="W601" s="173">
        <v>0.0227272727272727</v>
      </c>
      <c r="X601" s="158">
        <v>306</v>
      </c>
      <c r="Y601" s="208">
        <v>302</v>
      </c>
      <c r="Z601" s="208">
        <v>295</v>
      </c>
      <c r="AA601" s="208">
        <v>277</v>
      </c>
      <c r="AB601" s="209">
        <v>0.986928104575163</v>
      </c>
      <c r="AC601" s="155">
        <v>0.938983050847458</v>
      </c>
      <c r="AD601" s="173">
        <v>0.0479450537277059</v>
      </c>
    </row>
    <row r="602" spans="1:30">
      <c r="A602" s="175" t="s">
        <v>375</v>
      </c>
      <c r="B602" s="214" t="s">
        <v>1818</v>
      </c>
      <c r="C602" s="214" t="s">
        <v>596</v>
      </c>
      <c r="D602" s="153">
        <v>20</v>
      </c>
      <c r="E602" s="153">
        <v>20</v>
      </c>
      <c r="F602" s="151">
        <v>16</v>
      </c>
      <c r="G602" s="151">
        <v>16</v>
      </c>
      <c r="H602" s="151">
        <v>17</v>
      </c>
      <c r="I602" s="151">
        <v>17</v>
      </c>
      <c r="J602" s="172">
        <v>0.9</v>
      </c>
      <c r="K602" s="154">
        <v>1</v>
      </c>
      <c r="L602" s="154">
        <v>1</v>
      </c>
      <c r="M602" s="154">
        <v>1</v>
      </c>
      <c r="N602" s="207">
        <v>446</v>
      </c>
      <c r="O602" s="153">
        <v>429</v>
      </c>
      <c r="P602" s="153">
        <v>20</v>
      </c>
      <c r="Q602" s="151">
        <v>16</v>
      </c>
      <c r="R602" s="151">
        <v>15</v>
      </c>
      <c r="S602" s="154">
        <v>0.961883408071749</v>
      </c>
      <c r="T602" s="154">
        <v>1</v>
      </c>
      <c r="U602" s="155">
        <v>1</v>
      </c>
      <c r="V602" s="155">
        <v>0.882352941176471</v>
      </c>
      <c r="W602" s="173">
        <v>0</v>
      </c>
      <c r="X602" s="158">
        <v>130</v>
      </c>
      <c r="Y602" s="208">
        <v>123</v>
      </c>
      <c r="Z602" s="208">
        <v>137</v>
      </c>
      <c r="AA602" s="208">
        <v>131</v>
      </c>
      <c r="AB602" s="209">
        <v>0.946153846153846</v>
      </c>
      <c r="AC602" s="155">
        <v>0.956204379562044</v>
      </c>
      <c r="AD602" s="173">
        <v>-0.0100505334081977</v>
      </c>
    </row>
    <row r="603" spans="1:30">
      <c r="A603" s="175" t="s">
        <v>375</v>
      </c>
      <c r="B603" s="214" t="s">
        <v>1818</v>
      </c>
      <c r="C603" s="214" t="s">
        <v>597</v>
      </c>
      <c r="D603" s="153">
        <v>55</v>
      </c>
      <c r="E603" s="153">
        <v>54</v>
      </c>
      <c r="F603" s="151">
        <v>50</v>
      </c>
      <c r="G603" s="151">
        <v>46</v>
      </c>
      <c r="H603" s="151">
        <v>45</v>
      </c>
      <c r="I603" s="151">
        <v>41</v>
      </c>
      <c r="J603" s="172">
        <v>0.9</v>
      </c>
      <c r="K603" s="154">
        <v>0.981818181818182</v>
      </c>
      <c r="L603" s="154">
        <v>0.92</v>
      </c>
      <c r="M603" s="154">
        <v>0.911111111111111</v>
      </c>
      <c r="N603" s="207">
        <v>1153</v>
      </c>
      <c r="O603" s="153">
        <v>994</v>
      </c>
      <c r="P603" s="153">
        <v>48</v>
      </c>
      <c r="Q603" s="151">
        <v>43</v>
      </c>
      <c r="R603" s="151">
        <v>36</v>
      </c>
      <c r="S603" s="154">
        <v>0.862098872506505</v>
      </c>
      <c r="T603" s="154">
        <v>0.872727272727273</v>
      </c>
      <c r="U603" s="155">
        <v>0.86</v>
      </c>
      <c r="V603" s="155">
        <v>0.8</v>
      </c>
      <c r="W603" s="173">
        <v>0.0127272727272727</v>
      </c>
      <c r="X603" s="158">
        <v>351</v>
      </c>
      <c r="Y603" s="208">
        <v>292</v>
      </c>
      <c r="Z603" s="208">
        <v>349</v>
      </c>
      <c r="AA603" s="208">
        <v>308</v>
      </c>
      <c r="AB603" s="209">
        <v>0.831908831908832</v>
      </c>
      <c r="AC603" s="155">
        <v>0.882521489971347</v>
      </c>
      <c r="AD603" s="173">
        <v>-0.0506126580625148</v>
      </c>
    </row>
    <row r="604" spans="1:30">
      <c r="A604" s="175" t="s">
        <v>375</v>
      </c>
      <c r="B604" s="214" t="s">
        <v>1819</v>
      </c>
      <c r="C604" s="214" t="s">
        <v>598</v>
      </c>
      <c r="D604" s="153">
        <v>55</v>
      </c>
      <c r="E604" s="153">
        <v>55</v>
      </c>
      <c r="F604" s="151">
        <v>42</v>
      </c>
      <c r="G604" s="151">
        <v>42</v>
      </c>
      <c r="H604" s="151">
        <v>50</v>
      </c>
      <c r="I604" s="151">
        <v>50</v>
      </c>
      <c r="J604" s="172">
        <v>0.9</v>
      </c>
      <c r="K604" s="154">
        <v>1</v>
      </c>
      <c r="L604" s="154">
        <v>1</v>
      </c>
      <c r="M604" s="154">
        <v>1</v>
      </c>
      <c r="N604" s="207">
        <v>1113</v>
      </c>
      <c r="O604" s="153">
        <v>1099</v>
      </c>
      <c r="P604" s="153">
        <v>55</v>
      </c>
      <c r="Q604" s="151">
        <v>42</v>
      </c>
      <c r="R604" s="151">
        <v>49</v>
      </c>
      <c r="S604" s="154">
        <v>0.987421383647799</v>
      </c>
      <c r="T604" s="154">
        <v>1</v>
      </c>
      <c r="U604" s="155">
        <v>1</v>
      </c>
      <c r="V604" s="155">
        <v>0.98</v>
      </c>
      <c r="W604" s="173">
        <v>0</v>
      </c>
      <c r="X604" s="158">
        <v>350</v>
      </c>
      <c r="Y604" s="208">
        <v>349</v>
      </c>
      <c r="Z604" s="208">
        <v>340</v>
      </c>
      <c r="AA604" s="208">
        <v>335</v>
      </c>
      <c r="AB604" s="209">
        <v>0.997142857142857</v>
      </c>
      <c r="AC604" s="155">
        <v>0.985294117647059</v>
      </c>
      <c r="AD604" s="173">
        <v>0.0118487394957982</v>
      </c>
    </row>
    <row r="605" spans="1:30">
      <c r="A605" s="175" t="s">
        <v>375</v>
      </c>
      <c r="B605" s="214" t="s">
        <v>1819</v>
      </c>
      <c r="C605" s="214" t="s">
        <v>599</v>
      </c>
      <c r="D605" s="153">
        <v>28</v>
      </c>
      <c r="E605" s="153">
        <v>27</v>
      </c>
      <c r="F605" s="151">
        <v>23</v>
      </c>
      <c r="G605" s="151">
        <v>23</v>
      </c>
      <c r="H605" s="151">
        <v>29</v>
      </c>
      <c r="I605" s="151">
        <v>29</v>
      </c>
      <c r="J605" s="172">
        <v>0.9</v>
      </c>
      <c r="K605" s="154">
        <v>0.964285714285714</v>
      </c>
      <c r="L605" s="154">
        <v>1</v>
      </c>
      <c r="M605" s="154">
        <v>1</v>
      </c>
      <c r="N605" s="207">
        <v>629</v>
      </c>
      <c r="O605" s="153">
        <v>623</v>
      </c>
      <c r="P605" s="153">
        <v>27</v>
      </c>
      <c r="Q605" s="151">
        <v>23</v>
      </c>
      <c r="R605" s="151">
        <v>29</v>
      </c>
      <c r="S605" s="154">
        <v>0.990461049284579</v>
      </c>
      <c r="T605" s="154">
        <v>0.964285714285714</v>
      </c>
      <c r="U605" s="155">
        <v>1</v>
      </c>
      <c r="V605" s="155">
        <v>1</v>
      </c>
      <c r="W605" s="173">
        <v>-0.0357142857142857</v>
      </c>
      <c r="X605" s="158">
        <v>195</v>
      </c>
      <c r="Y605" s="208">
        <v>194</v>
      </c>
      <c r="Z605" s="208">
        <v>196</v>
      </c>
      <c r="AA605" s="208">
        <v>192</v>
      </c>
      <c r="AB605" s="209">
        <v>0.994871794871795</v>
      </c>
      <c r="AC605" s="155">
        <v>0.979591836734694</v>
      </c>
      <c r="AD605" s="173">
        <v>0.015279958137101</v>
      </c>
    </row>
    <row r="606" spans="1:30">
      <c r="A606" s="175" t="s">
        <v>375</v>
      </c>
      <c r="B606" s="214" t="s">
        <v>1819</v>
      </c>
      <c r="C606" s="214" t="s">
        <v>600</v>
      </c>
      <c r="D606" s="153">
        <v>28</v>
      </c>
      <c r="E606" s="153">
        <v>28</v>
      </c>
      <c r="F606" s="151">
        <v>22</v>
      </c>
      <c r="G606" s="151">
        <v>22</v>
      </c>
      <c r="H606" s="151">
        <v>28</v>
      </c>
      <c r="I606" s="151">
        <v>28</v>
      </c>
      <c r="J606" s="172">
        <v>0.9</v>
      </c>
      <c r="K606" s="154">
        <v>1</v>
      </c>
      <c r="L606" s="154">
        <v>1</v>
      </c>
      <c r="M606" s="154">
        <v>1</v>
      </c>
      <c r="N606" s="207">
        <v>614</v>
      </c>
      <c r="O606" s="153">
        <v>607</v>
      </c>
      <c r="P606" s="153">
        <v>28</v>
      </c>
      <c r="Q606" s="151">
        <v>21</v>
      </c>
      <c r="R606" s="151">
        <v>28</v>
      </c>
      <c r="S606" s="154">
        <v>0.988599348534202</v>
      </c>
      <c r="T606" s="154">
        <v>1</v>
      </c>
      <c r="U606" s="155">
        <v>0.954545454545455</v>
      </c>
      <c r="V606" s="155">
        <v>1</v>
      </c>
      <c r="W606" s="173">
        <v>0.0454545454545454</v>
      </c>
      <c r="X606" s="158">
        <v>188</v>
      </c>
      <c r="Y606" s="208">
        <v>187</v>
      </c>
      <c r="Z606" s="208">
        <v>188</v>
      </c>
      <c r="AA606" s="208">
        <v>186</v>
      </c>
      <c r="AB606" s="209">
        <v>0.99468085106383</v>
      </c>
      <c r="AC606" s="155">
        <v>0.98936170212766</v>
      </c>
      <c r="AD606" s="173">
        <v>0.00531914893617014</v>
      </c>
    </row>
    <row r="607" spans="1:30">
      <c r="A607" s="175" t="s">
        <v>375</v>
      </c>
      <c r="B607" s="214" t="s">
        <v>1819</v>
      </c>
      <c r="C607" s="214" t="s">
        <v>601</v>
      </c>
      <c r="D607" s="153">
        <v>52</v>
      </c>
      <c r="E607" s="153">
        <v>52</v>
      </c>
      <c r="F607" s="151">
        <v>42</v>
      </c>
      <c r="G607" s="151">
        <v>42</v>
      </c>
      <c r="H607" s="151">
        <v>47</v>
      </c>
      <c r="I607" s="151">
        <v>46</v>
      </c>
      <c r="J607" s="172">
        <v>0.9</v>
      </c>
      <c r="K607" s="154">
        <v>1</v>
      </c>
      <c r="L607" s="154">
        <v>1</v>
      </c>
      <c r="M607" s="154">
        <v>0.978723404255319</v>
      </c>
      <c r="N607" s="207">
        <v>1087</v>
      </c>
      <c r="O607" s="153">
        <v>1078</v>
      </c>
      <c r="P607" s="153">
        <v>52</v>
      </c>
      <c r="Q607" s="151">
        <v>42</v>
      </c>
      <c r="R607" s="151">
        <v>46</v>
      </c>
      <c r="S607" s="154">
        <v>0.991720331186753</v>
      </c>
      <c r="T607" s="154">
        <v>1</v>
      </c>
      <c r="U607" s="155">
        <v>1</v>
      </c>
      <c r="V607" s="155">
        <v>0.978723404255319</v>
      </c>
      <c r="W607" s="173">
        <v>0</v>
      </c>
      <c r="X607" s="158">
        <v>340</v>
      </c>
      <c r="Y607" s="208">
        <v>337</v>
      </c>
      <c r="Z607" s="208">
        <v>332</v>
      </c>
      <c r="AA607" s="208">
        <v>328</v>
      </c>
      <c r="AB607" s="209">
        <v>0.991176470588235</v>
      </c>
      <c r="AC607" s="155">
        <v>0.987951807228916</v>
      </c>
      <c r="AD607" s="173">
        <v>0.0032246633593197</v>
      </c>
    </row>
    <row r="608" spans="1:30">
      <c r="A608" s="175" t="s">
        <v>375</v>
      </c>
      <c r="B608" s="214" t="s">
        <v>1819</v>
      </c>
      <c r="C608" s="214" t="s">
        <v>602</v>
      </c>
      <c r="D608" s="153">
        <v>18</v>
      </c>
      <c r="E608" s="153">
        <v>18</v>
      </c>
      <c r="F608" s="151">
        <v>15</v>
      </c>
      <c r="G608" s="151">
        <v>15</v>
      </c>
      <c r="H608" s="151">
        <v>14</v>
      </c>
      <c r="I608" s="151">
        <v>14</v>
      </c>
      <c r="J608" s="172">
        <v>0.9</v>
      </c>
      <c r="K608" s="154">
        <v>1</v>
      </c>
      <c r="L608" s="154">
        <v>1</v>
      </c>
      <c r="M608" s="154">
        <v>1</v>
      </c>
      <c r="N608" s="207">
        <v>352</v>
      </c>
      <c r="O608" s="153">
        <v>351</v>
      </c>
      <c r="P608" s="153">
        <v>18</v>
      </c>
      <c r="Q608" s="151">
        <v>15</v>
      </c>
      <c r="R608" s="151">
        <v>14</v>
      </c>
      <c r="S608" s="154">
        <v>0.997159090909091</v>
      </c>
      <c r="T608" s="154">
        <v>1</v>
      </c>
      <c r="U608" s="155">
        <v>1</v>
      </c>
      <c r="V608" s="155">
        <v>1</v>
      </c>
      <c r="W608" s="173">
        <v>0</v>
      </c>
      <c r="X608" s="158">
        <v>104</v>
      </c>
      <c r="Y608" s="208">
        <v>104</v>
      </c>
      <c r="Z608" s="208">
        <v>109</v>
      </c>
      <c r="AA608" s="208">
        <v>109</v>
      </c>
      <c r="AB608" s="209">
        <v>1</v>
      </c>
      <c r="AC608" s="155">
        <v>1</v>
      </c>
      <c r="AD608" s="173">
        <v>0</v>
      </c>
    </row>
    <row r="609" spans="1:30">
      <c r="A609" s="175" t="s">
        <v>375</v>
      </c>
      <c r="B609" s="214" t="s">
        <v>1819</v>
      </c>
      <c r="C609" s="214" t="s">
        <v>603</v>
      </c>
      <c r="D609" s="153">
        <v>24</v>
      </c>
      <c r="E609" s="153">
        <v>24</v>
      </c>
      <c r="F609" s="151">
        <v>25</v>
      </c>
      <c r="G609" s="151">
        <v>25</v>
      </c>
      <c r="H609" s="151">
        <v>26</v>
      </c>
      <c r="I609" s="151">
        <v>25</v>
      </c>
      <c r="J609" s="172">
        <v>0.9</v>
      </c>
      <c r="K609" s="154">
        <v>1</v>
      </c>
      <c r="L609" s="154">
        <v>1</v>
      </c>
      <c r="M609" s="154">
        <v>0.961538461538462</v>
      </c>
      <c r="N609" s="207">
        <v>574</v>
      </c>
      <c r="O609" s="153">
        <v>558</v>
      </c>
      <c r="P609" s="153">
        <v>24</v>
      </c>
      <c r="Q609" s="151">
        <v>25</v>
      </c>
      <c r="R609" s="151">
        <v>25</v>
      </c>
      <c r="S609" s="154">
        <v>0.97212543554007</v>
      </c>
      <c r="T609" s="154">
        <v>1</v>
      </c>
      <c r="U609" s="155">
        <v>1</v>
      </c>
      <c r="V609" s="155">
        <v>0.961538461538462</v>
      </c>
      <c r="W609" s="173">
        <v>0</v>
      </c>
      <c r="X609" s="158">
        <v>175</v>
      </c>
      <c r="Y609" s="208">
        <v>169</v>
      </c>
      <c r="Z609" s="208">
        <v>176</v>
      </c>
      <c r="AA609" s="208">
        <v>171</v>
      </c>
      <c r="AB609" s="209">
        <v>0.965714285714286</v>
      </c>
      <c r="AC609" s="155">
        <v>0.971590909090909</v>
      </c>
      <c r="AD609" s="173">
        <v>-0.00587662337662331</v>
      </c>
    </row>
    <row r="610" spans="1:30">
      <c r="A610" s="175" t="s">
        <v>375</v>
      </c>
      <c r="B610" s="214" t="s">
        <v>1819</v>
      </c>
      <c r="C610" s="214" t="s">
        <v>604</v>
      </c>
      <c r="D610" s="153">
        <v>57</v>
      </c>
      <c r="E610" s="153">
        <v>57</v>
      </c>
      <c r="F610" s="151">
        <v>45</v>
      </c>
      <c r="G610" s="151">
        <v>45</v>
      </c>
      <c r="H610" s="151">
        <v>51</v>
      </c>
      <c r="I610" s="151">
        <v>51</v>
      </c>
      <c r="J610" s="172">
        <v>0.9</v>
      </c>
      <c r="K610" s="154">
        <v>1</v>
      </c>
      <c r="L610" s="154">
        <v>1</v>
      </c>
      <c r="M610" s="154">
        <v>1</v>
      </c>
      <c r="N610" s="207">
        <v>1212</v>
      </c>
      <c r="O610" s="153">
        <v>1197</v>
      </c>
      <c r="P610" s="153">
        <v>56</v>
      </c>
      <c r="Q610" s="151">
        <v>43</v>
      </c>
      <c r="R610" s="151">
        <v>50</v>
      </c>
      <c r="S610" s="154">
        <v>0.987623762376238</v>
      </c>
      <c r="T610" s="154">
        <v>0.982456140350877</v>
      </c>
      <c r="U610" s="155">
        <v>0.955555555555556</v>
      </c>
      <c r="V610" s="155">
        <v>0.980392156862745</v>
      </c>
      <c r="W610" s="173">
        <v>0.0269005847953215</v>
      </c>
      <c r="X610" s="158">
        <v>368</v>
      </c>
      <c r="Y610" s="208">
        <v>360</v>
      </c>
      <c r="Z610" s="208">
        <v>377</v>
      </c>
      <c r="AA610" s="208">
        <v>371</v>
      </c>
      <c r="AB610" s="209">
        <v>0.978260869565217</v>
      </c>
      <c r="AC610" s="155">
        <v>0.984084880636605</v>
      </c>
      <c r="AD610" s="173">
        <v>-0.00582401107138741</v>
      </c>
    </row>
    <row r="611" spans="1:30">
      <c r="A611" s="175" t="s">
        <v>375</v>
      </c>
      <c r="B611" s="214" t="s">
        <v>1819</v>
      </c>
      <c r="C611" s="214" t="s">
        <v>605</v>
      </c>
      <c r="D611" s="153">
        <v>27</v>
      </c>
      <c r="E611" s="153">
        <v>27</v>
      </c>
      <c r="F611" s="151">
        <v>24</v>
      </c>
      <c r="G611" s="151">
        <v>24</v>
      </c>
      <c r="H611" s="151">
        <v>30</v>
      </c>
      <c r="I611" s="151">
        <v>30</v>
      </c>
      <c r="J611" s="172">
        <v>0.9</v>
      </c>
      <c r="K611" s="154">
        <v>1</v>
      </c>
      <c r="L611" s="154">
        <v>1</v>
      </c>
      <c r="M611" s="154">
        <v>1</v>
      </c>
      <c r="N611" s="207">
        <v>643</v>
      </c>
      <c r="O611" s="153">
        <v>604</v>
      </c>
      <c r="P611" s="153">
        <v>27</v>
      </c>
      <c r="Q611" s="151">
        <v>24</v>
      </c>
      <c r="R611" s="151">
        <v>30</v>
      </c>
      <c r="S611" s="154">
        <v>0.939346811819596</v>
      </c>
      <c r="T611" s="154">
        <v>1</v>
      </c>
      <c r="U611" s="155">
        <v>1</v>
      </c>
      <c r="V611" s="155">
        <v>1</v>
      </c>
      <c r="W611" s="173">
        <v>0</v>
      </c>
      <c r="X611" s="158">
        <v>192</v>
      </c>
      <c r="Y611" s="208">
        <v>191</v>
      </c>
      <c r="Z611" s="208">
        <v>204</v>
      </c>
      <c r="AA611" s="208">
        <v>190</v>
      </c>
      <c r="AB611" s="209">
        <v>0.994791666666667</v>
      </c>
      <c r="AC611" s="155">
        <v>0.931372549019608</v>
      </c>
      <c r="AD611" s="173">
        <v>0.0634191176470588</v>
      </c>
    </row>
    <row r="612" spans="1:30">
      <c r="A612" s="175" t="s">
        <v>375</v>
      </c>
      <c r="B612" s="214" t="s">
        <v>1819</v>
      </c>
      <c r="C612" s="214" t="s">
        <v>606</v>
      </c>
      <c r="D612" s="153">
        <v>46</v>
      </c>
      <c r="E612" s="153">
        <v>46</v>
      </c>
      <c r="F612" s="151">
        <v>39</v>
      </c>
      <c r="G612" s="151">
        <v>39</v>
      </c>
      <c r="H612" s="151">
        <v>44</v>
      </c>
      <c r="I612" s="151">
        <v>44</v>
      </c>
      <c r="J612" s="172">
        <v>0.9</v>
      </c>
      <c r="K612" s="154">
        <v>1</v>
      </c>
      <c r="L612" s="154">
        <v>1</v>
      </c>
      <c r="M612" s="154">
        <v>1</v>
      </c>
      <c r="N612" s="207">
        <v>957</v>
      </c>
      <c r="O612" s="153">
        <v>946</v>
      </c>
      <c r="P612" s="153">
        <v>46</v>
      </c>
      <c r="Q612" s="151">
        <v>38</v>
      </c>
      <c r="R612" s="151">
        <v>42</v>
      </c>
      <c r="S612" s="154">
        <v>0.988505747126437</v>
      </c>
      <c r="T612" s="154">
        <v>1</v>
      </c>
      <c r="U612" s="155">
        <v>0.974358974358974</v>
      </c>
      <c r="V612" s="155">
        <v>0.954545454545455</v>
      </c>
      <c r="W612" s="173">
        <v>0.0256410256410257</v>
      </c>
      <c r="X612" s="158">
        <v>302</v>
      </c>
      <c r="Y612" s="208">
        <v>299</v>
      </c>
      <c r="Z612" s="208">
        <v>289</v>
      </c>
      <c r="AA612" s="208">
        <v>286</v>
      </c>
      <c r="AB612" s="209">
        <v>0.990066225165563</v>
      </c>
      <c r="AC612" s="155">
        <v>0.98961937716263</v>
      </c>
      <c r="AD612" s="173">
        <v>0.000446848002933153</v>
      </c>
    </row>
    <row r="613" spans="1:30">
      <c r="A613" s="175" t="s">
        <v>375</v>
      </c>
      <c r="B613" s="214" t="s">
        <v>1819</v>
      </c>
      <c r="C613" s="214" t="s">
        <v>607</v>
      </c>
      <c r="D613" s="153">
        <v>70</v>
      </c>
      <c r="E613" s="153">
        <v>70</v>
      </c>
      <c r="F613" s="151">
        <v>54</v>
      </c>
      <c r="G613" s="151">
        <v>53</v>
      </c>
      <c r="H613" s="151">
        <v>68</v>
      </c>
      <c r="I613" s="151">
        <v>67</v>
      </c>
      <c r="J613" s="172">
        <v>0.9</v>
      </c>
      <c r="K613" s="154">
        <v>1</v>
      </c>
      <c r="L613" s="154">
        <v>0.981481481481482</v>
      </c>
      <c r="M613" s="154">
        <v>0.985294117647059</v>
      </c>
      <c r="N613" s="207">
        <v>1482</v>
      </c>
      <c r="O613" s="153">
        <v>1467</v>
      </c>
      <c r="P613" s="153">
        <v>70</v>
      </c>
      <c r="Q613" s="151">
        <v>52</v>
      </c>
      <c r="R613" s="151">
        <v>67</v>
      </c>
      <c r="S613" s="154">
        <v>0.989878542510121</v>
      </c>
      <c r="T613" s="154">
        <v>1</v>
      </c>
      <c r="U613" s="155">
        <v>0.962962962962963</v>
      </c>
      <c r="V613" s="155">
        <v>0.985294117647059</v>
      </c>
      <c r="W613" s="173">
        <v>0.0370370370370371</v>
      </c>
      <c r="X613" s="158">
        <v>453</v>
      </c>
      <c r="Y613" s="208">
        <v>446</v>
      </c>
      <c r="Z613" s="208">
        <v>453</v>
      </c>
      <c r="AA613" s="208">
        <v>450</v>
      </c>
      <c r="AB613" s="209">
        <v>0.984547461368653</v>
      </c>
      <c r="AC613" s="155">
        <v>0.993377483443709</v>
      </c>
      <c r="AD613" s="173">
        <v>-0.00883002207505512</v>
      </c>
    </row>
    <row r="614" spans="1:30">
      <c r="A614" s="175" t="s">
        <v>375</v>
      </c>
      <c r="B614" s="214" t="s">
        <v>1819</v>
      </c>
      <c r="C614" s="214" t="s">
        <v>608</v>
      </c>
      <c r="D614" s="153">
        <v>34</v>
      </c>
      <c r="E614" s="153">
        <v>34</v>
      </c>
      <c r="F614" s="151">
        <v>24</v>
      </c>
      <c r="G614" s="151">
        <v>24</v>
      </c>
      <c r="H614" s="151">
        <v>28</v>
      </c>
      <c r="I614" s="151">
        <v>28</v>
      </c>
      <c r="J614" s="172">
        <v>0.9</v>
      </c>
      <c r="K614" s="154">
        <v>1</v>
      </c>
      <c r="L614" s="154">
        <v>1</v>
      </c>
      <c r="M614" s="154">
        <v>1</v>
      </c>
      <c r="N614" s="207">
        <v>703</v>
      </c>
      <c r="O614" s="153">
        <v>702</v>
      </c>
      <c r="P614" s="153">
        <v>34</v>
      </c>
      <c r="Q614" s="151">
        <v>24</v>
      </c>
      <c r="R614" s="151">
        <v>28</v>
      </c>
      <c r="S614" s="154">
        <v>0.998577524893314</v>
      </c>
      <c r="T614" s="154">
        <v>1</v>
      </c>
      <c r="U614" s="155">
        <v>1</v>
      </c>
      <c r="V614" s="155">
        <v>1</v>
      </c>
      <c r="W614" s="173">
        <v>0</v>
      </c>
      <c r="X614" s="158">
        <v>214</v>
      </c>
      <c r="Y614" s="208">
        <v>214</v>
      </c>
      <c r="Z614" s="208">
        <v>215</v>
      </c>
      <c r="AA614" s="208">
        <v>215</v>
      </c>
      <c r="AB614" s="209">
        <v>1</v>
      </c>
      <c r="AC614" s="155">
        <v>1</v>
      </c>
      <c r="AD614" s="173">
        <v>0</v>
      </c>
    </row>
    <row r="615" spans="1:30">
      <c r="A615" s="175" t="s">
        <v>375</v>
      </c>
      <c r="B615" s="214" t="s">
        <v>1819</v>
      </c>
      <c r="C615" s="214" t="s">
        <v>609</v>
      </c>
      <c r="D615" s="153">
        <v>43</v>
      </c>
      <c r="E615" s="153">
        <v>42</v>
      </c>
      <c r="F615" s="151">
        <v>36</v>
      </c>
      <c r="G615" s="151">
        <v>34</v>
      </c>
      <c r="H615" s="151">
        <v>41</v>
      </c>
      <c r="I615" s="151">
        <v>41</v>
      </c>
      <c r="J615" s="172">
        <v>0.9</v>
      </c>
      <c r="K615" s="154">
        <v>0.976744186046512</v>
      </c>
      <c r="L615" s="154">
        <v>0.944444444444444</v>
      </c>
      <c r="M615" s="154">
        <v>1</v>
      </c>
      <c r="N615" s="207">
        <v>938</v>
      </c>
      <c r="O615" s="153">
        <v>904</v>
      </c>
      <c r="P615" s="153">
        <v>42</v>
      </c>
      <c r="Q615" s="151">
        <v>34</v>
      </c>
      <c r="R615" s="151">
        <v>41</v>
      </c>
      <c r="S615" s="154">
        <v>0.963752665245203</v>
      </c>
      <c r="T615" s="154">
        <v>0.976744186046512</v>
      </c>
      <c r="U615" s="155">
        <v>0.944444444444444</v>
      </c>
      <c r="V615" s="155">
        <v>1</v>
      </c>
      <c r="W615" s="173">
        <v>0.0322997416020672</v>
      </c>
      <c r="X615" s="158">
        <v>280</v>
      </c>
      <c r="Y615" s="208">
        <v>270</v>
      </c>
      <c r="Z615" s="208">
        <v>289</v>
      </c>
      <c r="AA615" s="208">
        <v>275</v>
      </c>
      <c r="AB615" s="209">
        <v>0.964285714285714</v>
      </c>
      <c r="AC615" s="155">
        <v>0.951557093425606</v>
      </c>
      <c r="AD615" s="173">
        <v>0.0127286208601087</v>
      </c>
    </row>
    <row r="616" spans="1:30">
      <c r="A616" s="175" t="s">
        <v>375</v>
      </c>
      <c r="B616" s="214" t="s">
        <v>1819</v>
      </c>
      <c r="C616" s="214" t="s">
        <v>610</v>
      </c>
      <c r="D616" s="153">
        <v>49</v>
      </c>
      <c r="E616" s="153">
        <v>49</v>
      </c>
      <c r="F616" s="151">
        <v>38</v>
      </c>
      <c r="G616" s="151">
        <v>38</v>
      </c>
      <c r="H616" s="151">
        <v>40</v>
      </c>
      <c r="I616" s="151">
        <v>40</v>
      </c>
      <c r="J616" s="172">
        <v>0.9</v>
      </c>
      <c r="K616" s="154">
        <v>1</v>
      </c>
      <c r="L616" s="154">
        <v>1</v>
      </c>
      <c r="M616" s="154">
        <v>1</v>
      </c>
      <c r="N616" s="207">
        <v>1002</v>
      </c>
      <c r="O616" s="153">
        <v>1000</v>
      </c>
      <c r="P616" s="153">
        <v>49</v>
      </c>
      <c r="Q616" s="151">
        <v>38</v>
      </c>
      <c r="R616" s="151">
        <v>40</v>
      </c>
      <c r="S616" s="154">
        <v>0.998003992015968</v>
      </c>
      <c r="T616" s="154">
        <v>1</v>
      </c>
      <c r="U616" s="155">
        <v>1</v>
      </c>
      <c r="V616" s="155">
        <v>1</v>
      </c>
      <c r="W616" s="173">
        <v>0</v>
      </c>
      <c r="X616" s="158">
        <v>294</v>
      </c>
      <c r="Y616" s="208">
        <v>294</v>
      </c>
      <c r="Z616" s="208">
        <v>324</v>
      </c>
      <c r="AA616" s="208">
        <v>323</v>
      </c>
      <c r="AB616" s="209">
        <v>1</v>
      </c>
      <c r="AC616" s="155">
        <v>0.996913580246914</v>
      </c>
      <c r="AD616" s="173">
        <v>0.00308641975308643</v>
      </c>
    </row>
    <row r="617" spans="1:30">
      <c r="A617" s="175" t="s">
        <v>375</v>
      </c>
      <c r="B617" s="214" t="s">
        <v>1819</v>
      </c>
      <c r="C617" s="214" t="s">
        <v>611</v>
      </c>
      <c r="D617" s="153">
        <v>74</v>
      </c>
      <c r="E617" s="153">
        <v>73</v>
      </c>
      <c r="F617" s="151">
        <v>64</v>
      </c>
      <c r="G617" s="151">
        <v>63</v>
      </c>
      <c r="H617" s="151">
        <v>66</v>
      </c>
      <c r="I617" s="151">
        <v>65</v>
      </c>
      <c r="J617" s="172">
        <v>0.9</v>
      </c>
      <c r="K617" s="154">
        <v>0.986486486486487</v>
      </c>
      <c r="L617" s="154">
        <v>0.984375</v>
      </c>
      <c r="M617" s="154">
        <v>0.984848484848485</v>
      </c>
      <c r="N617" s="207">
        <v>1628</v>
      </c>
      <c r="O617" s="153">
        <v>1560</v>
      </c>
      <c r="P617" s="153">
        <v>70</v>
      </c>
      <c r="Q617" s="151">
        <v>62</v>
      </c>
      <c r="R617" s="151">
        <v>64</v>
      </c>
      <c r="S617" s="154">
        <v>0.958230958230958</v>
      </c>
      <c r="T617" s="154">
        <v>0.945945945945946</v>
      </c>
      <c r="U617" s="155">
        <v>0.96875</v>
      </c>
      <c r="V617" s="155">
        <v>0.96969696969697</v>
      </c>
      <c r="W617" s="173">
        <v>-0.0228040540540541</v>
      </c>
      <c r="X617" s="158">
        <v>488</v>
      </c>
      <c r="Y617" s="208">
        <v>476</v>
      </c>
      <c r="Z617" s="208">
        <v>511</v>
      </c>
      <c r="AA617" s="208">
        <v>504</v>
      </c>
      <c r="AB617" s="209">
        <v>0.975409836065574</v>
      </c>
      <c r="AC617" s="155">
        <v>0.986301369863014</v>
      </c>
      <c r="AD617" s="173">
        <v>-0.0108915337974399</v>
      </c>
    </row>
    <row r="618" spans="1:30">
      <c r="A618" s="175" t="s">
        <v>375</v>
      </c>
      <c r="B618" s="214" t="s">
        <v>1819</v>
      </c>
      <c r="C618" s="214" t="s">
        <v>612</v>
      </c>
      <c r="D618" s="153">
        <v>31</v>
      </c>
      <c r="E618" s="153">
        <v>31</v>
      </c>
      <c r="F618" s="151">
        <v>25</v>
      </c>
      <c r="G618" s="151">
        <v>25</v>
      </c>
      <c r="H618" s="151">
        <v>25</v>
      </c>
      <c r="I618" s="151">
        <v>25</v>
      </c>
      <c r="J618" s="172">
        <v>0.9</v>
      </c>
      <c r="K618" s="154">
        <v>1</v>
      </c>
      <c r="L618" s="154">
        <v>1</v>
      </c>
      <c r="M618" s="154">
        <v>1</v>
      </c>
      <c r="N618" s="207">
        <v>609</v>
      </c>
      <c r="O618" s="153">
        <v>604</v>
      </c>
      <c r="P618" s="153">
        <v>31</v>
      </c>
      <c r="Q618" s="151">
        <v>25</v>
      </c>
      <c r="R618" s="151">
        <v>25</v>
      </c>
      <c r="S618" s="154">
        <v>0.991789819376026</v>
      </c>
      <c r="T618" s="154">
        <v>1</v>
      </c>
      <c r="U618" s="155">
        <v>1</v>
      </c>
      <c r="V618" s="155">
        <v>1</v>
      </c>
      <c r="W618" s="173">
        <v>0</v>
      </c>
      <c r="X618" s="158">
        <v>188</v>
      </c>
      <c r="Y618" s="208">
        <v>188</v>
      </c>
      <c r="Z618" s="208">
        <v>186</v>
      </c>
      <c r="AA618" s="208">
        <v>185</v>
      </c>
      <c r="AB618" s="209">
        <v>1</v>
      </c>
      <c r="AC618" s="155">
        <v>0.994623655913978</v>
      </c>
      <c r="AD618" s="173">
        <v>0.0053763440860215</v>
      </c>
    </row>
    <row r="619" spans="1:30">
      <c r="A619" s="175" t="s">
        <v>375</v>
      </c>
      <c r="B619" s="214" t="s">
        <v>1819</v>
      </c>
      <c r="C619" s="214" t="s">
        <v>613</v>
      </c>
      <c r="D619" s="153">
        <v>34</v>
      </c>
      <c r="E619" s="153">
        <v>31</v>
      </c>
      <c r="F619" s="151">
        <v>29</v>
      </c>
      <c r="G619" s="151">
        <v>25</v>
      </c>
      <c r="H619" s="151">
        <v>31</v>
      </c>
      <c r="I619" s="151">
        <v>27</v>
      </c>
      <c r="J619" s="172">
        <v>0.9</v>
      </c>
      <c r="K619" s="154">
        <v>0.911764705882353</v>
      </c>
      <c r="L619" s="154">
        <v>0.862068965517241</v>
      </c>
      <c r="M619" s="154">
        <v>0.870967741935484</v>
      </c>
      <c r="N619" s="207">
        <v>743</v>
      </c>
      <c r="O619" s="153">
        <v>666</v>
      </c>
      <c r="P619" s="153">
        <v>31</v>
      </c>
      <c r="Q619" s="151">
        <v>25</v>
      </c>
      <c r="R619" s="151">
        <v>27</v>
      </c>
      <c r="S619" s="154">
        <v>0.896366083445491</v>
      </c>
      <c r="T619" s="154">
        <v>0.911764705882353</v>
      </c>
      <c r="U619" s="155">
        <v>0.862068965517241</v>
      </c>
      <c r="V619" s="155">
        <v>0.870967741935484</v>
      </c>
      <c r="W619" s="173">
        <v>0.0496957403651116</v>
      </c>
      <c r="X619" s="158">
        <v>219</v>
      </c>
      <c r="Y619" s="208">
        <v>198</v>
      </c>
      <c r="Z619" s="208">
        <v>233</v>
      </c>
      <c r="AA619" s="208">
        <v>206</v>
      </c>
      <c r="AB619" s="209">
        <v>0.904109589041096</v>
      </c>
      <c r="AC619" s="155">
        <v>0.88412017167382</v>
      </c>
      <c r="AD619" s="173">
        <v>0.0199894173672761</v>
      </c>
    </row>
    <row r="620" spans="1:30">
      <c r="A620" s="175" t="s">
        <v>375</v>
      </c>
      <c r="B620" s="214" t="s">
        <v>1819</v>
      </c>
      <c r="C620" s="214" t="s">
        <v>614</v>
      </c>
      <c r="D620" s="153">
        <v>28</v>
      </c>
      <c r="E620" s="153">
        <v>28</v>
      </c>
      <c r="F620" s="151">
        <v>25</v>
      </c>
      <c r="G620" s="151">
        <v>25</v>
      </c>
      <c r="H620" s="151">
        <v>28</v>
      </c>
      <c r="I620" s="151">
        <v>28</v>
      </c>
      <c r="J620" s="172">
        <v>0.9</v>
      </c>
      <c r="K620" s="154">
        <v>1</v>
      </c>
      <c r="L620" s="154">
        <v>1</v>
      </c>
      <c r="M620" s="154">
        <v>1</v>
      </c>
      <c r="N620" s="207">
        <v>610</v>
      </c>
      <c r="O620" s="153">
        <v>598</v>
      </c>
      <c r="P620" s="153">
        <v>28</v>
      </c>
      <c r="Q620" s="151">
        <v>25</v>
      </c>
      <c r="R620" s="151">
        <v>28</v>
      </c>
      <c r="S620" s="154">
        <v>0.980327868852459</v>
      </c>
      <c r="T620" s="154">
        <v>1</v>
      </c>
      <c r="U620" s="155">
        <v>1</v>
      </c>
      <c r="V620" s="155">
        <v>1</v>
      </c>
      <c r="W620" s="173">
        <v>0</v>
      </c>
      <c r="X620" s="158">
        <v>185</v>
      </c>
      <c r="Y620" s="208">
        <v>184</v>
      </c>
      <c r="Z620" s="208">
        <v>185</v>
      </c>
      <c r="AA620" s="208">
        <v>183</v>
      </c>
      <c r="AB620" s="209">
        <v>0.994594594594595</v>
      </c>
      <c r="AC620" s="155">
        <v>0.989189189189189</v>
      </c>
      <c r="AD620" s="173">
        <v>0.00540540540540546</v>
      </c>
    </row>
    <row r="621" spans="1:30">
      <c r="A621" s="175" t="s">
        <v>375</v>
      </c>
      <c r="B621" s="214" t="s">
        <v>1819</v>
      </c>
      <c r="C621" s="214" t="s">
        <v>615</v>
      </c>
      <c r="D621" s="153">
        <v>36</v>
      </c>
      <c r="E621" s="153">
        <v>36</v>
      </c>
      <c r="F621" s="151">
        <v>29</v>
      </c>
      <c r="G621" s="151">
        <v>29</v>
      </c>
      <c r="H621" s="151">
        <v>31</v>
      </c>
      <c r="I621" s="151">
        <v>31</v>
      </c>
      <c r="J621" s="172">
        <v>0.9</v>
      </c>
      <c r="K621" s="154">
        <v>1</v>
      </c>
      <c r="L621" s="154">
        <v>1</v>
      </c>
      <c r="M621" s="154">
        <v>1</v>
      </c>
      <c r="N621" s="207">
        <v>745</v>
      </c>
      <c r="O621" s="153">
        <v>726</v>
      </c>
      <c r="P621" s="153">
        <v>35</v>
      </c>
      <c r="Q621" s="151">
        <v>29</v>
      </c>
      <c r="R621" s="151">
        <v>31</v>
      </c>
      <c r="S621" s="154">
        <v>0.974496644295302</v>
      </c>
      <c r="T621" s="154">
        <v>0.972222222222222</v>
      </c>
      <c r="U621" s="155">
        <v>1</v>
      </c>
      <c r="V621" s="155">
        <v>1</v>
      </c>
      <c r="W621" s="173">
        <v>-0.0277777777777778</v>
      </c>
      <c r="X621" s="158">
        <v>225</v>
      </c>
      <c r="Y621" s="208">
        <v>221</v>
      </c>
      <c r="Z621" s="208">
        <v>233</v>
      </c>
      <c r="AA621" s="208">
        <v>225</v>
      </c>
      <c r="AB621" s="209">
        <v>0.982222222222222</v>
      </c>
      <c r="AC621" s="155">
        <v>0.965665236051502</v>
      </c>
      <c r="AD621" s="173">
        <v>0.0165569861707201</v>
      </c>
    </row>
    <row r="622" spans="1:30">
      <c r="A622" s="175" t="s">
        <v>375</v>
      </c>
      <c r="B622" s="214" t="s">
        <v>1819</v>
      </c>
      <c r="C622" s="214" t="s">
        <v>616</v>
      </c>
      <c r="D622" s="153">
        <v>30</v>
      </c>
      <c r="E622" s="153">
        <v>30</v>
      </c>
      <c r="F622" s="151">
        <v>29</v>
      </c>
      <c r="G622" s="151">
        <v>29</v>
      </c>
      <c r="H622" s="151">
        <v>28</v>
      </c>
      <c r="I622" s="151">
        <v>28</v>
      </c>
      <c r="J622" s="172">
        <v>0.9</v>
      </c>
      <c r="K622" s="154">
        <v>1</v>
      </c>
      <c r="L622" s="154">
        <v>1</v>
      </c>
      <c r="M622" s="154">
        <v>1</v>
      </c>
      <c r="N622" s="207">
        <v>715</v>
      </c>
      <c r="O622" s="153">
        <v>696</v>
      </c>
      <c r="P622" s="153">
        <v>30</v>
      </c>
      <c r="Q622" s="151">
        <v>29</v>
      </c>
      <c r="R622" s="151">
        <v>28</v>
      </c>
      <c r="S622" s="154">
        <v>0.973426573426573</v>
      </c>
      <c r="T622" s="154">
        <v>1</v>
      </c>
      <c r="U622" s="155">
        <v>1</v>
      </c>
      <c r="V622" s="155">
        <v>1</v>
      </c>
      <c r="W622" s="173">
        <v>0</v>
      </c>
      <c r="X622" s="158">
        <v>210</v>
      </c>
      <c r="Y622" s="208">
        <v>209</v>
      </c>
      <c r="Z622" s="208">
        <v>220</v>
      </c>
      <c r="AA622" s="208">
        <v>213</v>
      </c>
      <c r="AB622" s="209">
        <v>0.995238095238095</v>
      </c>
      <c r="AC622" s="155">
        <v>0.968181818181818</v>
      </c>
      <c r="AD622" s="173">
        <v>0.0270562770562771</v>
      </c>
    </row>
    <row r="623" spans="1:30">
      <c r="A623" s="175" t="s">
        <v>375</v>
      </c>
      <c r="B623" s="214" t="s">
        <v>1819</v>
      </c>
      <c r="C623" s="214" t="s">
        <v>617</v>
      </c>
      <c r="D623" s="153">
        <v>52</v>
      </c>
      <c r="E623" s="153">
        <v>52</v>
      </c>
      <c r="F623" s="151">
        <v>39</v>
      </c>
      <c r="G623" s="151">
        <v>39</v>
      </c>
      <c r="H623" s="151">
        <v>47</v>
      </c>
      <c r="I623" s="151">
        <v>47</v>
      </c>
      <c r="J623" s="172">
        <v>0.9</v>
      </c>
      <c r="K623" s="154">
        <v>1</v>
      </c>
      <c r="L623" s="154">
        <v>1</v>
      </c>
      <c r="M623" s="154">
        <v>1</v>
      </c>
      <c r="N623" s="207">
        <v>1156</v>
      </c>
      <c r="O623" s="153">
        <v>1151</v>
      </c>
      <c r="P623" s="153">
        <v>52</v>
      </c>
      <c r="Q623" s="151">
        <v>39</v>
      </c>
      <c r="R623" s="151">
        <v>47</v>
      </c>
      <c r="S623" s="154">
        <v>0.995674740484429</v>
      </c>
      <c r="T623" s="154">
        <v>1</v>
      </c>
      <c r="U623" s="155">
        <v>1</v>
      </c>
      <c r="V623" s="155">
        <v>1</v>
      </c>
      <c r="W623" s="173">
        <v>0</v>
      </c>
      <c r="X623" s="158">
        <v>348</v>
      </c>
      <c r="Y623" s="208">
        <v>346</v>
      </c>
      <c r="Z623" s="208">
        <v>354</v>
      </c>
      <c r="AA623" s="208">
        <v>353</v>
      </c>
      <c r="AB623" s="209">
        <v>0.994252873563218</v>
      </c>
      <c r="AC623" s="155">
        <v>0.997175141242938</v>
      </c>
      <c r="AD623" s="173">
        <v>-0.00292226767971948</v>
      </c>
    </row>
    <row r="624" spans="1:30">
      <c r="A624" s="175" t="s">
        <v>375</v>
      </c>
      <c r="B624" s="214" t="s">
        <v>1819</v>
      </c>
      <c r="C624" s="214" t="s">
        <v>618</v>
      </c>
      <c r="D624" s="153">
        <v>67</v>
      </c>
      <c r="E624" s="153">
        <v>66</v>
      </c>
      <c r="F624" s="151">
        <v>53</v>
      </c>
      <c r="G624" s="151">
        <v>51</v>
      </c>
      <c r="H624" s="151">
        <v>55</v>
      </c>
      <c r="I624" s="151">
        <v>55</v>
      </c>
      <c r="J624" s="172">
        <v>0.9</v>
      </c>
      <c r="K624" s="154">
        <v>0.985074626865672</v>
      </c>
      <c r="L624" s="154">
        <v>0.962264150943396</v>
      </c>
      <c r="M624" s="154">
        <v>1</v>
      </c>
      <c r="N624" s="207">
        <v>1299</v>
      </c>
      <c r="O624" s="153">
        <v>1269</v>
      </c>
      <c r="P624" s="153">
        <v>66</v>
      </c>
      <c r="Q624" s="151">
        <v>51</v>
      </c>
      <c r="R624" s="151">
        <v>55</v>
      </c>
      <c r="S624" s="154">
        <v>0.976905311778291</v>
      </c>
      <c r="T624" s="154">
        <v>0.985074626865672</v>
      </c>
      <c r="U624" s="155">
        <v>0.962264150943396</v>
      </c>
      <c r="V624" s="155">
        <v>1</v>
      </c>
      <c r="W624" s="173">
        <v>0.0228104759222754</v>
      </c>
      <c r="X624" s="158">
        <v>398</v>
      </c>
      <c r="Y624" s="208">
        <v>386</v>
      </c>
      <c r="Z624" s="208">
        <v>392</v>
      </c>
      <c r="AA624" s="208">
        <v>389</v>
      </c>
      <c r="AB624" s="209">
        <v>0.969849246231156</v>
      </c>
      <c r="AC624" s="155">
        <v>0.99234693877551</v>
      </c>
      <c r="AD624" s="173">
        <v>-0.0224976925443544</v>
      </c>
    </row>
    <row r="625" spans="1:30">
      <c r="A625" s="175" t="s">
        <v>375</v>
      </c>
      <c r="B625" s="214" t="s">
        <v>1819</v>
      </c>
      <c r="C625" s="214" t="s">
        <v>619</v>
      </c>
      <c r="D625" s="153">
        <v>43</v>
      </c>
      <c r="E625" s="153">
        <v>42</v>
      </c>
      <c r="F625" s="151">
        <v>38</v>
      </c>
      <c r="G625" s="151">
        <v>37</v>
      </c>
      <c r="H625" s="151">
        <v>39</v>
      </c>
      <c r="I625" s="151">
        <v>39</v>
      </c>
      <c r="J625" s="172">
        <v>0.9</v>
      </c>
      <c r="K625" s="154">
        <v>0.976744186046512</v>
      </c>
      <c r="L625" s="154">
        <v>0.973684210526316</v>
      </c>
      <c r="M625" s="154">
        <v>1</v>
      </c>
      <c r="N625" s="207">
        <v>921</v>
      </c>
      <c r="O625" s="153">
        <v>890</v>
      </c>
      <c r="P625" s="153">
        <v>42</v>
      </c>
      <c r="Q625" s="151">
        <v>37</v>
      </c>
      <c r="R625" s="151">
        <v>39</v>
      </c>
      <c r="S625" s="154">
        <v>0.966340933767644</v>
      </c>
      <c r="T625" s="154">
        <v>0.976744186046512</v>
      </c>
      <c r="U625" s="155">
        <v>0.973684210526316</v>
      </c>
      <c r="V625" s="155">
        <v>1</v>
      </c>
      <c r="W625" s="173">
        <v>0.00305997552019577</v>
      </c>
      <c r="X625" s="158">
        <v>280</v>
      </c>
      <c r="Y625" s="208">
        <v>271</v>
      </c>
      <c r="Z625" s="208">
        <v>282</v>
      </c>
      <c r="AA625" s="208">
        <v>270</v>
      </c>
      <c r="AB625" s="209">
        <v>0.967857142857143</v>
      </c>
      <c r="AC625" s="155">
        <v>0.957446808510638</v>
      </c>
      <c r="AD625" s="173">
        <v>0.0104103343465045</v>
      </c>
    </row>
    <row r="626" spans="1:30">
      <c r="A626" s="175" t="s">
        <v>375</v>
      </c>
      <c r="B626" s="214" t="s">
        <v>1820</v>
      </c>
      <c r="C626" s="214" t="s">
        <v>620</v>
      </c>
      <c r="D626" s="153">
        <v>42</v>
      </c>
      <c r="E626" s="153">
        <v>37</v>
      </c>
      <c r="F626" s="151">
        <v>41</v>
      </c>
      <c r="G626" s="151">
        <v>36</v>
      </c>
      <c r="H626" s="151">
        <v>38</v>
      </c>
      <c r="I626" s="151">
        <v>32</v>
      </c>
      <c r="J626" s="172">
        <v>0.9</v>
      </c>
      <c r="K626" s="154">
        <v>0.880952380952381</v>
      </c>
      <c r="L626" s="154">
        <v>0.878048780487805</v>
      </c>
      <c r="M626" s="154">
        <v>0.842105263157895</v>
      </c>
      <c r="N626" s="207">
        <v>950</v>
      </c>
      <c r="O626" s="153">
        <v>796</v>
      </c>
      <c r="P626" s="153">
        <v>36</v>
      </c>
      <c r="Q626" s="151">
        <v>36</v>
      </c>
      <c r="R626" s="151">
        <v>32</v>
      </c>
      <c r="S626" s="154">
        <v>0.837894736842105</v>
      </c>
      <c r="T626" s="154">
        <v>0.857142857142857</v>
      </c>
      <c r="U626" s="155">
        <v>0.878048780487805</v>
      </c>
      <c r="V626" s="155">
        <v>0.842105263157895</v>
      </c>
      <c r="W626" s="173">
        <v>-0.0209059233449478</v>
      </c>
      <c r="X626" s="158">
        <v>283</v>
      </c>
      <c r="Y626" s="208">
        <v>232</v>
      </c>
      <c r="Z626" s="208">
        <v>295</v>
      </c>
      <c r="AA626" s="208">
        <v>245</v>
      </c>
      <c r="AB626" s="209">
        <v>0.819787985865724</v>
      </c>
      <c r="AC626" s="155">
        <v>0.830508474576271</v>
      </c>
      <c r="AD626" s="173">
        <v>-0.0107204887105468</v>
      </c>
    </row>
    <row r="627" spans="1:30">
      <c r="A627" s="175" t="s">
        <v>375</v>
      </c>
      <c r="B627" s="214" t="s">
        <v>1820</v>
      </c>
      <c r="C627" s="214" t="s">
        <v>621</v>
      </c>
      <c r="D627" s="153">
        <v>53</v>
      </c>
      <c r="E627" s="153">
        <v>51</v>
      </c>
      <c r="F627" s="151">
        <v>52</v>
      </c>
      <c r="G627" s="151">
        <v>49</v>
      </c>
      <c r="H627" s="151">
        <v>43</v>
      </c>
      <c r="I627" s="151">
        <v>40</v>
      </c>
      <c r="J627" s="172">
        <v>0.9</v>
      </c>
      <c r="K627" s="154">
        <v>0.962264150943396</v>
      </c>
      <c r="L627" s="154">
        <v>0.942307692307692</v>
      </c>
      <c r="M627" s="154">
        <v>0.930232558139535</v>
      </c>
      <c r="N627" s="207">
        <v>1136</v>
      </c>
      <c r="O627" s="153">
        <v>1094</v>
      </c>
      <c r="P627" s="153">
        <v>51</v>
      </c>
      <c r="Q627" s="151">
        <v>49</v>
      </c>
      <c r="R627" s="151">
        <v>38</v>
      </c>
      <c r="S627" s="154">
        <v>0.963028169014085</v>
      </c>
      <c r="T627" s="154">
        <v>0.962264150943396</v>
      </c>
      <c r="U627" s="155">
        <v>0.942307692307692</v>
      </c>
      <c r="V627" s="155">
        <v>0.883720930232558</v>
      </c>
      <c r="W627" s="173">
        <v>0.0199564586357039</v>
      </c>
      <c r="X627" s="158">
        <v>341</v>
      </c>
      <c r="Y627" s="208">
        <v>321</v>
      </c>
      <c r="Z627" s="208">
        <v>344</v>
      </c>
      <c r="AA627" s="208">
        <v>329</v>
      </c>
      <c r="AB627" s="209">
        <v>0.941348973607038</v>
      </c>
      <c r="AC627" s="155">
        <v>0.956395348837209</v>
      </c>
      <c r="AD627" s="173">
        <v>-0.0150463752301712</v>
      </c>
    </row>
    <row r="628" spans="1:30">
      <c r="A628" s="175" t="s">
        <v>375</v>
      </c>
      <c r="B628" s="214" t="s">
        <v>1820</v>
      </c>
      <c r="C628" s="214" t="s">
        <v>622</v>
      </c>
      <c r="D628" s="153">
        <v>96</v>
      </c>
      <c r="E628" s="153">
        <v>88</v>
      </c>
      <c r="F628" s="151">
        <v>93</v>
      </c>
      <c r="G628" s="151">
        <v>83</v>
      </c>
      <c r="H628" s="151">
        <v>80</v>
      </c>
      <c r="I628" s="151">
        <v>71</v>
      </c>
      <c r="J628" s="172">
        <v>0.9</v>
      </c>
      <c r="K628" s="154">
        <v>0.916666666666667</v>
      </c>
      <c r="L628" s="154">
        <v>0.89247311827957</v>
      </c>
      <c r="M628" s="154">
        <v>0.8875</v>
      </c>
      <c r="N628" s="207">
        <v>2089</v>
      </c>
      <c r="O628" s="153">
        <v>1745</v>
      </c>
      <c r="P628" s="153">
        <v>79</v>
      </c>
      <c r="Q628" s="151">
        <v>74</v>
      </c>
      <c r="R628" s="151">
        <v>61</v>
      </c>
      <c r="S628" s="154">
        <v>0.835327908089995</v>
      </c>
      <c r="T628" s="154">
        <v>0.822916666666667</v>
      </c>
      <c r="U628" s="155">
        <v>0.795698924731183</v>
      </c>
      <c r="V628" s="155">
        <v>0.7625</v>
      </c>
      <c r="W628" s="173">
        <v>0.0272177419354839</v>
      </c>
      <c r="X628" s="158">
        <v>628</v>
      </c>
      <c r="Y628" s="208">
        <v>504</v>
      </c>
      <c r="Z628" s="208">
        <v>653</v>
      </c>
      <c r="AA628" s="208">
        <v>545</v>
      </c>
      <c r="AB628" s="209">
        <v>0.802547770700637</v>
      </c>
      <c r="AC628" s="155">
        <v>0.834609494640122</v>
      </c>
      <c r="AD628" s="173">
        <v>-0.0320617239394855</v>
      </c>
    </row>
    <row r="629" spans="1:30">
      <c r="A629" s="175" t="s">
        <v>375</v>
      </c>
      <c r="B629" s="214" t="s">
        <v>1820</v>
      </c>
      <c r="C629" s="214" t="s">
        <v>623</v>
      </c>
      <c r="D629" s="153">
        <v>0</v>
      </c>
      <c r="E629" s="153">
        <v>0</v>
      </c>
      <c r="F629" s="151">
        <v>0</v>
      </c>
      <c r="G629" s="151">
        <v>0</v>
      </c>
      <c r="H629" s="151">
        <v>0</v>
      </c>
      <c r="I629" s="151">
        <v>0</v>
      </c>
      <c r="J629" s="172">
        <v>0.9</v>
      </c>
      <c r="K629" s="154">
        <v>0</v>
      </c>
      <c r="L629" s="154">
        <v>0</v>
      </c>
      <c r="M629" s="154">
        <v>0</v>
      </c>
      <c r="N629" s="207">
        <v>0</v>
      </c>
      <c r="O629" s="153">
        <v>0</v>
      </c>
      <c r="P629" s="153">
        <v>0</v>
      </c>
      <c r="Q629" s="151">
        <v>0</v>
      </c>
      <c r="R629" s="151">
        <v>0</v>
      </c>
      <c r="S629" s="154">
        <v>0</v>
      </c>
      <c r="T629" s="154">
        <v>0</v>
      </c>
      <c r="U629" s="155">
        <v>0</v>
      </c>
      <c r="V629" s="155">
        <v>0</v>
      </c>
      <c r="W629" s="173">
        <v>0</v>
      </c>
      <c r="X629" s="158">
        <v>0</v>
      </c>
      <c r="Y629" s="208">
        <v>0</v>
      </c>
      <c r="Z629" s="208">
        <v>0</v>
      </c>
      <c r="AA629" s="208">
        <v>0</v>
      </c>
      <c r="AB629" s="209">
        <v>0</v>
      </c>
      <c r="AC629" s="155">
        <v>0</v>
      </c>
      <c r="AD629" s="173">
        <v>0</v>
      </c>
    </row>
    <row r="630" spans="1:30">
      <c r="A630" s="175" t="s">
        <v>375</v>
      </c>
      <c r="B630" s="214" t="s">
        <v>1820</v>
      </c>
      <c r="C630" s="214" t="s">
        <v>624</v>
      </c>
      <c r="D630" s="153">
        <v>85</v>
      </c>
      <c r="E630" s="153">
        <v>82</v>
      </c>
      <c r="F630" s="151">
        <v>84</v>
      </c>
      <c r="G630" s="151">
        <v>82</v>
      </c>
      <c r="H630" s="151">
        <v>75</v>
      </c>
      <c r="I630" s="151">
        <v>73</v>
      </c>
      <c r="J630" s="172">
        <v>0.9</v>
      </c>
      <c r="K630" s="154">
        <v>0.964705882352941</v>
      </c>
      <c r="L630" s="154">
        <v>0.976190476190476</v>
      </c>
      <c r="M630" s="154">
        <v>0.973333333333333</v>
      </c>
      <c r="N630" s="207">
        <v>1932</v>
      </c>
      <c r="O630" s="153">
        <v>1537</v>
      </c>
      <c r="P630" s="153">
        <v>70</v>
      </c>
      <c r="Q630" s="151">
        <v>68</v>
      </c>
      <c r="R630" s="151">
        <v>61</v>
      </c>
      <c r="S630" s="154">
        <v>0.795548654244306</v>
      </c>
      <c r="T630" s="154">
        <v>0.823529411764706</v>
      </c>
      <c r="U630" s="155">
        <v>0.80952380952381</v>
      </c>
      <c r="V630" s="155">
        <v>0.813333333333333</v>
      </c>
      <c r="W630" s="173">
        <v>0.0140056022408963</v>
      </c>
      <c r="X630" s="158">
        <v>580</v>
      </c>
      <c r="Y630" s="208">
        <v>464</v>
      </c>
      <c r="Z630" s="208">
        <v>598</v>
      </c>
      <c r="AA630" s="208">
        <v>477</v>
      </c>
      <c r="AB630" s="209">
        <v>0.8</v>
      </c>
      <c r="AC630" s="155">
        <v>0.797658862876254</v>
      </c>
      <c r="AD630" s="173">
        <v>0.00234113712374584</v>
      </c>
    </row>
    <row r="631" spans="1:30">
      <c r="A631" s="175" t="s">
        <v>375</v>
      </c>
      <c r="B631" s="214" t="s">
        <v>1820</v>
      </c>
      <c r="C631" s="214" t="s">
        <v>625</v>
      </c>
      <c r="D631" s="153">
        <v>62</v>
      </c>
      <c r="E631" s="153">
        <v>58</v>
      </c>
      <c r="F631" s="151">
        <v>58</v>
      </c>
      <c r="G631" s="151">
        <v>55</v>
      </c>
      <c r="H631" s="151">
        <v>44</v>
      </c>
      <c r="I631" s="151">
        <v>43</v>
      </c>
      <c r="J631" s="172">
        <v>0.9</v>
      </c>
      <c r="K631" s="154">
        <v>0.935483870967742</v>
      </c>
      <c r="L631" s="154">
        <v>0.948275862068966</v>
      </c>
      <c r="M631" s="154">
        <v>0.977272727272727</v>
      </c>
      <c r="N631" s="207">
        <v>1250</v>
      </c>
      <c r="O631" s="153">
        <v>1124</v>
      </c>
      <c r="P631" s="153">
        <v>53</v>
      </c>
      <c r="Q631" s="151">
        <v>50</v>
      </c>
      <c r="R631" s="151">
        <v>41</v>
      </c>
      <c r="S631" s="154">
        <v>0.8992</v>
      </c>
      <c r="T631" s="154">
        <v>0.854838709677419</v>
      </c>
      <c r="U631" s="155">
        <v>0.862068965517241</v>
      </c>
      <c r="V631" s="155">
        <v>0.931818181818182</v>
      </c>
      <c r="W631" s="173">
        <v>-0.00723025583982195</v>
      </c>
      <c r="X631" s="158">
        <v>377</v>
      </c>
      <c r="Y631" s="208">
        <v>341</v>
      </c>
      <c r="Z631" s="208">
        <v>376</v>
      </c>
      <c r="AA631" s="208">
        <v>342</v>
      </c>
      <c r="AB631" s="209">
        <v>0.904509283819629</v>
      </c>
      <c r="AC631" s="155">
        <v>0.909574468085106</v>
      </c>
      <c r="AD631" s="173">
        <v>-0.00506518426547764</v>
      </c>
    </row>
    <row r="632" spans="1:30">
      <c r="A632" s="175" t="s">
        <v>375</v>
      </c>
      <c r="B632" s="214" t="s">
        <v>1820</v>
      </c>
      <c r="C632" s="214" t="s">
        <v>626</v>
      </c>
      <c r="D632" s="153">
        <v>79</v>
      </c>
      <c r="E632" s="153">
        <v>77</v>
      </c>
      <c r="F632" s="151">
        <v>77</v>
      </c>
      <c r="G632" s="151">
        <v>72</v>
      </c>
      <c r="H632" s="151">
        <v>62</v>
      </c>
      <c r="I632" s="151">
        <v>55</v>
      </c>
      <c r="J632" s="172">
        <v>0.9</v>
      </c>
      <c r="K632" s="154">
        <v>0.974683544303797</v>
      </c>
      <c r="L632" s="154">
        <v>0.935064935064935</v>
      </c>
      <c r="M632" s="154">
        <v>0.887096774193548</v>
      </c>
      <c r="N632" s="207">
        <v>1688</v>
      </c>
      <c r="O632" s="153">
        <v>1586</v>
      </c>
      <c r="P632" s="153">
        <v>76</v>
      </c>
      <c r="Q632" s="151">
        <v>72</v>
      </c>
      <c r="R632" s="151">
        <v>55</v>
      </c>
      <c r="S632" s="154">
        <v>0.93957345971564</v>
      </c>
      <c r="T632" s="154">
        <v>0.962025316455696</v>
      </c>
      <c r="U632" s="155">
        <v>0.935064935064935</v>
      </c>
      <c r="V632" s="155">
        <v>0.887096774193548</v>
      </c>
      <c r="W632" s="173">
        <v>0.0269603813907612</v>
      </c>
      <c r="X632" s="158">
        <v>507</v>
      </c>
      <c r="Y632" s="208">
        <v>467</v>
      </c>
      <c r="Z632" s="208">
        <v>512</v>
      </c>
      <c r="AA632" s="208">
        <v>476</v>
      </c>
      <c r="AB632" s="209">
        <v>0.921104536489152</v>
      </c>
      <c r="AC632" s="155">
        <v>0.9296875</v>
      </c>
      <c r="AD632" s="173">
        <v>-0.00858296351084809</v>
      </c>
    </row>
    <row r="633" spans="1:30">
      <c r="A633" s="175" t="s">
        <v>375</v>
      </c>
      <c r="B633" s="214" t="s">
        <v>1820</v>
      </c>
      <c r="C633" s="214" t="s">
        <v>627</v>
      </c>
      <c r="D633" s="153">
        <v>115</v>
      </c>
      <c r="E633" s="153">
        <v>114</v>
      </c>
      <c r="F633" s="151">
        <v>114</v>
      </c>
      <c r="G633" s="151">
        <v>112</v>
      </c>
      <c r="H633" s="151">
        <v>87</v>
      </c>
      <c r="I633" s="151">
        <v>84</v>
      </c>
      <c r="J633" s="172">
        <v>0.9</v>
      </c>
      <c r="K633" s="154">
        <v>0.991304347826087</v>
      </c>
      <c r="L633" s="154">
        <v>0.982456140350877</v>
      </c>
      <c r="M633" s="154">
        <v>0.96551724137931</v>
      </c>
      <c r="N633" s="207">
        <v>2473</v>
      </c>
      <c r="O633" s="153">
        <v>2374</v>
      </c>
      <c r="P633" s="153">
        <v>112</v>
      </c>
      <c r="Q633" s="151">
        <v>111</v>
      </c>
      <c r="R633" s="151">
        <v>84</v>
      </c>
      <c r="S633" s="154">
        <v>0.959967650626769</v>
      </c>
      <c r="T633" s="154">
        <v>0.973913043478261</v>
      </c>
      <c r="U633" s="155">
        <v>0.973684210526316</v>
      </c>
      <c r="V633" s="155">
        <v>0.96551724137931</v>
      </c>
      <c r="W633" s="173">
        <v>0.00022883295194509</v>
      </c>
      <c r="X633" s="158">
        <v>734</v>
      </c>
      <c r="Y633" s="208">
        <v>707</v>
      </c>
      <c r="Z633" s="208">
        <v>751</v>
      </c>
      <c r="AA633" s="208">
        <v>714</v>
      </c>
      <c r="AB633" s="209">
        <v>0.963215258855586</v>
      </c>
      <c r="AC633" s="155">
        <v>0.950732356857523</v>
      </c>
      <c r="AD633" s="173">
        <v>0.0124829019980625</v>
      </c>
    </row>
    <row r="634" spans="1:30">
      <c r="A634" s="175" t="s">
        <v>375</v>
      </c>
      <c r="B634" s="214" t="s">
        <v>1820</v>
      </c>
      <c r="C634" s="214" t="s">
        <v>628</v>
      </c>
      <c r="D634" s="153">
        <v>35</v>
      </c>
      <c r="E634" s="153">
        <v>33</v>
      </c>
      <c r="F634" s="151">
        <v>36</v>
      </c>
      <c r="G634" s="151">
        <v>35</v>
      </c>
      <c r="H634" s="151">
        <v>30</v>
      </c>
      <c r="I634" s="151">
        <v>29</v>
      </c>
      <c r="J634" s="172">
        <v>0.9</v>
      </c>
      <c r="K634" s="154">
        <v>0.942857142857143</v>
      </c>
      <c r="L634" s="154">
        <v>0.972222222222222</v>
      </c>
      <c r="M634" s="154">
        <v>0.966666666666667</v>
      </c>
      <c r="N634" s="207">
        <v>730</v>
      </c>
      <c r="O634" s="153">
        <v>687</v>
      </c>
      <c r="P634" s="153">
        <v>33</v>
      </c>
      <c r="Q634" s="151">
        <v>35</v>
      </c>
      <c r="R634" s="151">
        <v>29</v>
      </c>
      <c r="S634" s="154">
        <v>0.941095890410959</v>
      </c>
      <c r="T634" s="154">
        <v>0.942857142857143</v>
      </c>
      <c r="U634" s="155">
        <v>0.972222222222222</v>
      </c>
      <c r="V634" s="155">
        <v>0.966666666666667</v>
      </c>
      <c r="W634" s="173">
        <v>-0.0293650793650794</v>
      </c>
      <c r="X634" s="158">
        <v>221</v>
      </c>
      <c r="Y634" s="208">
        <v>211</v>
      </c>
      <c r="Z634" s="208">
        <v>219</v>
      </c>
      <c r="AA634" s="208">
        <v>203</v>
      </c>
      <c r="AB634" s="209">
        <v>0.95475113122172</v>
      </c>
      <c r="AC634" s="155">
        <v>0.926940639269406</v>
      </c>
      <c r="AD634" s="173">
        <v>0.0278104919523131</v>
      </c>
    </row>
    <row r="635" spans="1:30">
      <c r="A635" s="175" t="s">
        <v>375</v>
      </c>
      <c r="B635" s="214" t="s">
        <v>1820</v>
      </c>
      <c r="C635" s="214" t="s">
        <v>629</v>
      </c>
      <c r="D635" s="153">
        <v>52</v>
      </c>
      <c r="E635" s="153">
        <v>49</v>
      </c>
      <c r="F635" s="151">
        <v>50</v>
      </c>
      <c r="G635" s="151">
        <v>49</v>
      </c>
      <c r="H635" s="151">
        <v>44</v>
      </c>
      <c r="I635" s="151">
        <v>42</v>
      </c>
      <c r="J635" s="172">
        <v>0.9</v>
      </c>
      <c r="K635" s="154">
        <v>0.942307692307692</v>
      </c>
      <c r="L635" s="154">
        <v>0.98</v>
      </c>
      <c r="M635" s="154">
        <v>0.954545454545455</v>
      </c>
      <c r="N635" s="207">
        <v>1176</v>
      </c>
      <c r="O635" s="153">
        <v>1117</v>
      </c>
      <c r="P635" s="153">
        <v>49</v>
      </c>
      <c r="Q635" s="151">
        <v>49</v>
      </c>
      <c r="R635" s="151">
        <v>42</v>
      </c>
      <c r="S635" s="154">
        <v>0.949829931972789</v>
      </c>
      <c r="T635" s="154">
        <v>0.942307692307692</v>
      </c>
      <c r="U635" s="155">
        <v>0.98</v>
      </c>
      <c r="V635" s="155">
        <v>0.954545454545455</v>
      </c>
      <c r="W635" s="173">
        <v>-0.0376923076923077</v>
      </c>
      <c r="X635" s="158">
        <v>349</v>
      </c>
      <c r="Y635" s="208">
        <v>332</v>
      </c>
      <c r="Z635" s="208">
        <v>364</v>
      </c>
      <c r="AA635" s="208">
        <v>341</v>
      </c>
      <c r="AB635" s="209">
        <v>0.951289398280802</v>
      </c>
      <c r="AC635" s="155">
        <v>0.936813186813187</v>
      </c>
      <c r="AD635" s="173">
        <v>0.0144762114676155</v>
      </c>
    </row>
    <row r="636" spans="1:30">
      <c r="A636" s="175" t="s">
        <v>375</v>
      </c>
      <c r="B636" s="214" t="s">
        <v>1820</v>
      </c>
      <c r="C636" s="214" t="s">
        <v>630</v>
      </c>
      <c r="D636" s="153">
        <v>60</v>
      </c>
      <c r="E636" s="153">
        <v>57</v>
      </c>
      <c r="F636" s="151">
        <v>52</v>
      </c>
      <c r="G636" s="151">
        <v>50</v>
      </c>
      <c r="H636" s="151">
        <v>52</v>
      </c>
      <c r="I636" s="151">
        <v>46</v>
      </c>
      <c r="J636" s="172">
        <v>0.9</v>
      </c>
      <c r="K636" s="154">
        <v>0.95</v>
      </c>
      <c r="L636" s="154">
        <v>0.961538461538462</v>
      </c>
      <c r="M636" s="154">
        <v>0.884615384615385</v>
      </c>
      <c r="N636" s="207">
        <v>1208</v>
      </c>
      <c r="O636" s="153">
        <v>1077</v>
      </c>
      <c r="P636" s="153">
        <v>55</v>
      </c>
      <c r="Q636" s="151">
        <v>47</v>
      </c>
      <c r="R636" s="151">
        <v>43</v>
      </c>
      <c r="S636" s="154">
        <v>0.891556291390728</v>
      </c>
      <c r="T636" s="154">
        <v>0.916666666666667</v>
      </c>
      <c r="U636" s="155">
        <v>0.903846153846154</v>
      </c>
      <c r="V636" s="155">
        <v>0.826923076923077</v>
      </c>
      <c r="W636" s="173">
        <v>0.0128205128205128</v>
      </c>
      <c r="X636" s="158">
        <v>364</v>
      </c>
      <c r="Y636" s="208">
        <v>314</v>
      </c>
      <c r="Z636" s="208">
        <v>369</v>
      </c>
      <c r="AA636" s="208">
        <v>326</v>
      </c>
      <c r="AB636" s="209">
        <v>0.862637362637363</v>
      </c>
      <c r="AC636" s="155">
        <v>0.883468834688347</v>
      </c>
      <c r="AD636" s="173">
        <v>-0.0208314720509842</v>
      </c>
    </row>
    <row r="637" spans="1:30">
      <c r="A637" s="175" t="s">
        <v>375</v>
      </c>
      <c r="B637" s="214" t="s">
        <v>1820</v>
      </c>
      <c r="C637" s="214" t="s">
        <v>631</v>
      </c>
      <c r="D637" s="153">
        <v>54</v>
      </c>
      <c r="E637" s="153">
        <v>52</v>
      </c>
      <c r="F637" s="151">
        <v>53</v>
      </c>
      <c r="G637" s="151">
        <v>48</v>
      </c>
      <c r="H637" s="151">
        <v>44</v>
      </c>
      <c r="I637" s="151">
        <v>42</v>
      </c>
      <c r="J637" s="172">
        <v>0.9</v>
      </c>
      <c r="K637" s="154">
        <v>0.962962962962963</v>
      </c>
      <c r="L637" s="154">
        <v>0.905660377358491</v>
      </c>
      <c r="M637" s="154">
        <v>0.954545454545455</v>
      </c>
      <c r="N637" s="207">
        <v>1166</v>
      </c>
      <c r="O637" s="153">
        <v>1031</v>
      </c>
      <c r="P637" s="153">
        <v>51</v>
      </c>
      <c r="Q637" s="151">
        <v>48</v>
      </c>
      <c r="R637" s="151">
        <v>40</v>
      </c>
      <c r="S637" s="154">
        <v>0.884219554030875</v>
      </c>
      <c r="T637" s="154">
        <v>0.944444444444444</v>
      </c>
      <c r="U637" s="155">
        <v>0.905660377358491</v>
      </c>
      <c r="V637" s="155">
        <v>0.909090909090909</v>
      </c>
      <c r="W637" s="173">
        <v>0.0387840670859538</v>
      </c>
      <c r="X637" s="158">
        <v>349</v>
      </c>
      <c r="Y637" s="208">
        <v>305</v>
      </c>
      <c r="Z637" s="208">
        <v>363</v>
      </c>
      <c r="AA637" s="208">
        <v>323</v>
      </c>
      <c r="AB637" s="209">
        <v>0.873925501432665</v>
      </c>
      <c r="AC637" s="155">
        <v>0.889807162534435</v>
      </c>
      <c r="AD637" s="173">
        <v>-0.0158816611017705</v>
      </c>
    </row>
    <row r="638" spans="1:30">
      <c r="A638" s="175" t="s">
        <v>375</v>
      </c>
      <c r="B638" s="214" t="s">
        <v>1820</v>
      </c>
      <c r="C638" s="214" t="s">
        <v>632</v>
      </c>
      <c r="D638" s="153">
        <v>38</v>
      </c>
      <c r="E638" s="153">
        <v>31</v>
      </c>
      <c r="F638" s="151">
        <v>35</v>
      </c>
      <c r="G638" s="151">
        <v>33</v>
      </c>
      <c r="H638" s="151">
        <v>33</v>
      </c>
      <c r="I638" s="151">
        <v>26</v>
      </c>
      <c r="J638" s="172">
        <v>0.9</v>
      </c>
      <c r="K638" s="154">
        <v>0.815789473684211</v>
      </c>
      <c r="L638" s="154">
        <v>0.942857142857143</v>
      </c>
      <c r="M638" s="154">
        <v>0.787878787878788</v>
      </c>
      <c r="N638" s="207">
        <v>782</v>
      </c>
      <c r="O638" s="153">
        <v>608</v>
      </c>
      <c r="P638" s="153">
        <v>31</v>
      </c>
      <c r="Q638" s="151">
        <v>27</v>
      </c>
      <c r="R638" s="151">
        <v>23</v>
      </c>
      <c r="S638" s="154">
        <v>0.777493606138107</v>
      </c>
      <c r="T638" s="154">
        <v>0.815789473684211</v>
      </c>
      <c r="U638" s="155">
        <v>0.771428571428571</v>
      </c>
      <c r="V638" s="155">
        <v>0.696969696969697</v>
      </c>
      <c r="W638" s="173">
        <v>0.044360902255639</v>
      </c>
      <c r="X638" s="158">
        <v>239</v>
      </c>
      <c r="Y638" s="208">
        <v>175</v>
      </c>
      <c r="Z638" s="208">
        <v>239</v>
      </c>
      <c r="AA638" s="208">
        <v>174</v>
      </c>
      <c r="AB638" s="209">
        <v>0.732217573221757</v>
      </c>
      <c r="AC638" s="155">
        <v>0.728033472803347</v>
      </c>
      <c r="AD638" s="173">
        <v>0.00418410041841</v>
      </c>
    </row>
    <row r="639" spans="1:30">
      <c r="A639" s="175" t="s">
        <v>375</v>
      </c>
      <c r="B639" s="214" t="s">
        <v>1820</v>
      </c>
      <c r="C639" s="214" t="s">
        <v>633</v>
      </c>
      <c r="D639" s="153">
        <v>71</v>
      </c>
      <c r="E639" s="153">
        <v>70</v>
      </c>
      <c r="F639" s="151">
        <v>69</v>
      </c>
      <c r="G639" s="151">
        <v>67</v>
      </c>
      <c r="H639" s="151">
        <v>55</v>
      </c>
      <c r="I639" s="151">
        <v>54</v>
      </c>
      <c r="J639" s="172">
        <v>0.9</v>
      </c>
      <c r="K639" s="154">
        <v>0.985915492957746</v>
      </c>
      <c r="L639" s="154">
        <v>0.971014492753623</v>
      </c>
      <c r="M639" s="154">
        <v>0.981818181818182</v>
      </c>
      <c r="N639" s="207">
        <v>1464</v>
      </c>
      <c r="O639" s="153">
        <v>1349</v>
      </c>
      <c r="P639" s="153">
        <v>67</v>
      </c>
      <c r="Q639" s="151">
        <v>64</v>
      </c>
      <c r="R639" s="151">
        <v>53</v>
      </c>
      <c r="S639" s="154">
        <v>0.921448087431694</v>
      </c>
      <c r="T639" s="154">
        <v>0.943661971830986</v>
      </c>
      <c r="U639" s="155">
        <v>0.927536231884058</v>
      </c>
      <c r="V639" s="155">
        <v>0.963636363636364</v>
      </c>
      <c r="W639" s="173">
        <v>0.0161257399469279</v>
      </c>
      <c r="X639" s="158">
        <v>437</v>
      </c>
      <c r="Y639" s="208">
        <v>407</v>
      </c>
      <c r="Z639" s="208">
        <v>442</v>
      </c>
      <c r="AA639" s="208">
        <v>404</v>
      </c>
      <c r="AB639" s="209">
        <v>0.931350114416476</v>
      </c>
      <c r="AC639" s="155">
        <v>0.914027149321267</v>
      </c>
      <c r="AD639" s="173">
        <v>0.017322965095209</v>
      </c>
    </row>
    <row r="640" spans="1:30">
      <c r="A640" s="175" t="s">
        <v>375</v>
      </c>
      <c r="B640" s="214" t="s">
        <v>1820</v>
      </c>
      <c r="C640" s="214" t="s">
        <v>634</v>
      </c>
      <c r="D640" s="153">
        <v>88</v>
      </c>
      <c r="E640" s="153">
        <v>83</v>
      </c>
      <c r="F640" s="151">
        <v>82</v>
      </c>
      <c r="G640" s="151">
        <v>75</v>
      </c>
      <c r="H640" s="151">
        <v>72</v>
      </c>
      <c r="I640" s="151">
        <v>63</v>
      </c>
      <c r="J640" s="172">
        <v>0.9</v>
      </c>
      <c r="K640" s="154">
        <v>0.943181818181818</v>
      </c>
      <c r="L640" s="154">
        <v>0.914634146341463</v>
      </c>
      <c r="M640" s="154">
        <v>0.875</v>
      </c>
      <c r="N640" s="207">
        <v>1814</v>
      </c>
      <c r="O640" s="153">
        <v>1538</v>
      </c>
      <c r="P640" s="153">
        <v>80</v>
      </c>
      <c r="Q640" s="151">
        <v>71</v>
      </c>
      <c r="R640" s="151">
        <v>61</v>
      </c>
      <c r="S640" s="154">
        <v>0.847850055126792</v>
      </c>
      <c r="T640" s="154">
        <v>0.909090909090909</v>
      </c>
      <c r="U640" s="155">
        <v>0.865853658536585</v>
      </c>
      <c r="V640" s="155">
        <v>0.847222222222222</v>
      </c>
      <c r="W640" s="173">
        <v>0.0432372505543237</v>
      </c>
      <c r="X640" s="158">
        <v>559</v>
      </c>
      <c r="Y640" s="208">
        <v>485</v>
      </c>
      <c r="Z640" s="208">
        <v>547</v>
      </c>
      <c r="AA640" s="208">
        <v>457</v>
      </c>
      <c r="AB640" s="209">
        <v>0.867620751341682</v>
      </c>
      <c r="AC640" s="155">
        <v>0.835466179159049</v>
      </c>
      <c r="AD640" s="173">
        <v>0.0321545721826323</v>
      </c>
    </row>
    <row r="641" spans="1:30">
      <c r="A641" s="175" t="s">
        <v>375</v>
      </c>
      <c r="B641" s="214" t="s">
        <v>1821</v>
      </c>
      <c r="C641" s="214" t="s">
        <v>635</v>
      </c>
      <c r="D641" s="153">
        <v>89</v>
      </c>
      <c r="E641" s="153">
        <v>88</v>
      </c>
      <c r="F641" s="151">
        <v>71</v>
      </c>
      <c r="G641" s="151">
        <v>69</v>
      </c>
      <c r="H641" s="151">
        <v>73</v>
      </c>
      <c r="I641" s="151">
        <v>73</v>
      </c>
      <c r="J641" s="172">
        <v>0.9</v>
      </c>
      <c r="K641" s="154">
        <v>0.98876404494382</v>
      </c>
      <c r="L641" s="154">
        <v>0.971830985915493</v>
      </c>
      <c r="M641" s="154">
        <v>1</v>
      </c>
      <c r="N641" s="207">
        <v>1775</v>
      </c>
      <c r="O641" s="153">
        <v>1724</v>
      </c>
      <c r="P641" s="153">
        <v>87</v>
      </c>
      <c r="Q641" s="151">
        <v>68</v>
      </c>
      <c r="R641" s="151">
        <v>73</v>
      </c>
      <c r="S641" s="154">
        <v>0.971267605633803</v>
      </c>
      <c r="T641" s="154">
        <v>0.97752808988764</v>
      </c>
      <c r="U641" s="155">
        <v>0.957746478873239</v>
      </c>
      <c r="V641" s="155">
        <v>1</v>
      </c>
      <c r="W641" s="173">
        <v>0.019781611014401</v>
      </c>
      <c r="X641" s="158">
        <v>540</v>
      </c>
      <c r="Y641" s="208">
        <v>522</v>
      </c>
      <c r="Z641" s="208">
        <v>539</v>
      </c>
      <c r="AA641" s="208">
        <v>531</v>
      </c>
      <c r="AB641" s="209">
        <v>0.966666666666667</v>
      </c>
      <c r="AC641" s="155">
        <v>0.985157699443414</v>
      </c>
      <c r="AD641" s="173">
        <v>-0.018491032776747</v>
      </c>
    </row>
    <row r="642" spans="1:30">
      <c r="A642" s="175" t="s">
        <v>375</v>
      </c>
      <c r="B642" s="214" t="s">
        <v>1821</v>
      </c>
      <c r="C642" s="214" t="s">
        <v>636</v>
      </c>
      <c r="D642" s="153">
        <v>66</v>
      </c>
      <c r="E642" s="153">
        <v>66</v>
      </c>
      <c r="F642" s="151">
        <v>48</v>
      </c>
      <c r="G642" s="151">
        <v>48</v>
      </c>
      <c r="H642" s="151">
        <v>58</v>
      </c>
      <c r="I642" s="151">
        <v>58</v>
      </c>
      <c r="J642" s="172">
        <v>0.9</v>
      </c>
      <c r="K642" s="154">
        <v>1</v>
      </c>
      <c r="L642" s="154">
        <v>1</v>
      </c>
      <c r="M642" s="154">
        <v>1</v>
      </c>
      <c r="N642" s="207">
        <v>1364</v>
      </c>
      <c r="O642" s="153">
        <v>1359</v>
      </c>
      <c r="P642" s="153">
        <v>66</v>
      </c>
      <c r="Q642" s="151">
        <v>48</v>
      </c>
      <c r="R642" s="151">
        <v>58</v>
      </c>
      <c r="S642" s="154">
        <v>0.99633431085044</v>
      </c>
      <c r="T642" s="154">
        <v>1</v>
      </c>
      <c r="U642" s="155">
        <v>1</v>
      </c>
      <c r="V642" s="155">
        <v>1</v>
      </c>
      <c r="W642" s="173">
        <v>0</v>
      </c>
      <c r="X642" s="158">
        <v>413</v>
      </c>
      <c r="Y642" s="208">
        <v>413</v>
      </c>
      <c r="Z642" s="208">
        <v>420</v>
      </c>
      <c r="AA642" s="208">
        <v>418</v>
      </c>
      <c r="AB642" s="209">
        <v>1</v>
      </c>
      <c r="AC642" s="155">
        <v>0.995238095238095</v>
      </c>
      <c r="AD642" s="173">
        <v>0.00476190476190474</v>
      </c>
    </row>
    <row r="643" spans="1:30">
      <c r="A643" s="175" t="s">
        <v>375</v>
      </c>
      <c r="B643" s="214" t="s">
        <v>1821</v>
      </c>
      <c r="C643" s="214" t="s">
        <v>637</v>
      </c>
      <c r="D643" s="153">
        <v>50</v>
      </c>
      <c r="E643" s="153">
        <v>49</v>
      </c>
      <c r="F643" s="151">
        <v>38</v>
      </c>
      <c r="G643" s="151">
        <v>36</v>
      </c>
      <c r="H643" s="151">
        <v>45</v>
      </c>
      <c r="I643" s="151">
        <v>44</v>
      </c>
      <c r="J643" s="172">
        <v>0.9</v>
      </c>
      <c r="K643" s="154">
        <v>0.98</v>
      </c>
      <c r="L643" s="154">
        <v>0.947368421052632</v>
      </c>
      <c r="M643" s="154">
        <v>0.977777777777778</v>
      </c>
      <c r="N643" s="207">
        <v>1094</v>
      </c>
      <c r="O643" s="153">
        <v>1053</v>
      </c>
      <c r="P643" s="153">
        <v>49</v>
      </c>
      <c r="Q643" s="151">
        <v>36</v>
      </c>
      <c r="R643" s="151">
        <v>44</v>
      </c>
      <c r="S643" s="154">
        <v>0.962522851919561</v>
      </c>
      <c r="T643" s="154">
        <v>0.98</v>
      </c>
      <c r="U643" s="155">
        <v>0.947368421052632</v>
      </c>
      <c r="V643" s="155">
        <v>0.977777777777778</v>
      </c>
      <c r="W643" s="173">
        <v>0.0326315789473685</v>
      </c>
      <c r="X643" s="158">
        <v>324</v>
      </c>
      <c r="Y643" s="208">
        <v>317</v>
      </c>
      <c r="Z643" s="208">
        <v>351</v>
      </c>
      <c r="AA643" s="208">
        <v>335</v>
      </c>
      <c r="AB643" s="209">
        <v>0.978395061728395</v>
      </c>
      <c r="AC643" s="155">
        <v>0.954415954415954</v>
      </c>
      <c r="AD643" s="173">
        <v>0.0239791073124407</v>
      </c>
    </row>
    <row r="644" spans="1:30">
      <c r="A644" s="175" t="s">
        <v>375</v>
      </c>
      <c r="B644" s="214" t="s">
        <v>1821</v>
      </c>
      <c r="C644" s="214" t="s">
        <v>638</v>
      </c>
      <c r="D644" s="153">
        <v>47</v>
      </c>
      <c r="E644" s="153">
        <v>47</v>
      </c>
      <c r="F644" s="151">
        <v>36</v>
      </c>
      <c r="G644" s="151">
        <v>36</v>
      </c>
      <c r="H644" s="151">
        <v>42</v>
      </c>
      <c r="I644" s="151">
        <v>42</v>
      </c>
      <c r="J644" s="172">
        <v>0.9</v>
      </c>
      <c r="K644" s="154">
        <v>1</v>
      </c>
      <c r="L644" s="154">
        <v>1</v>
      </c>
      <c r="M644" s="154">
        <v>1</v>
      </c>
      <c r="N644" s="207">
        <v>938</v>
      </c>
      <c r="O644" s="153">
        <v>905</v>
      </c>
      <c r="P644" s="153">
        <v>46</v>
      </c>
      <c r="Q644" s="151">
        <v>34</v>
      </c>
      <c r="R644" s="151">
        <v>41</v>
      </c>
      <c r="S644" s="154">
        <v>0.964818763326226</v>
      </c>
      <c r="T644" s="154">
        <v>0.978723404255319</v>
      </c>
      <c r="U644" s="155">
        <v>0.944444444444444</v>
      </c>
      <c r="V644" s="155">
        <v>0.976190476190476</v>
      </c>
      <c r="W644" s="173">
        <v>0.0342789598108747</v>
      </c>
      <c r="X644" s="158">
        <v>284</v>
      </c>
      <c r="Y644" s="208">
        <v>278</v>
      </c>
      <c r="Z644" s="208">
        <v>287</v>
      </c>
      <c r="AA644" s="208">
        <v>274</v>
      </c>
      <c r="AB644" s="209">
        <v>0.97887323943662</v>
      </c>
      <c r="AC644" s="155">
        <v>0.954703832752613</v>
      </c>
      <c r="AD644" s="173">
        <v>0.0241694066840065</v>
      </c>
    </row>
    <row r="645" spans="1:30">
      <c r="A645" s="175" t="s">
        <v>375</v>
      </c>
      <c r="B645" s="214" t="s">
        <v>1821</v>
      </c>
      <c r="C645" s="214" t="s">
        <v>639</v>
      </c>
      <c r="D645" s="153">
        <v>31</v>
      </c>
      <c r="E645" s="153">
        <v>31</v>
      </c>
      <c r="F645" s="151">
        <v>25</v>
      </c>
      <c r="G645" s="151">
        <v>24</v>
      </c>
      <c r="H645" s="151">
        <v>28</v>
      </c>
      <c r="I645" s="151">
        <v>27</v>
      </c>
      <c r="J645" s="172">
        <v>0.9</v>
      </c>
      <c r="K645" s="154">
        <v>1</v>
      </c>
      <c r="L645" s="154">
        <v>0.96</v>
      </c>
      <c r="M645" s="154">
        <v>0.964285714285714</v>
      </c>
      <c r="N645" s="207">
        <v>625</v>
      </c>
      <c r="O645" s="153">
        <v>563</v>
      </c>
      <c r="P645" s="153">
        <v>30</v>
      </c>
      <c r="Q645" s="151">
        <v>24</v>
      </c>
      <c r="R645" s="151">
        <v>27</v>
      </c>
      <c r="S645" s="154">
        <v>0.9008</v>
      </c>
      <c r="T645" s="154">
        <v>0.967741935483871</v>
      </c>
      <c r="U645" s="155">
        <v>0.96</v>
      </c>
      <c r="V645" s="155">
        <v>0.964285714285714</v>
      </c>
      <c r="W645" s="173">
        <v>0.00774193548387103</v>
      </c>
      <c r="X645" s="158">
        <v>191</v>
      </c>
      <c r="Y645" s="208">
        <v>185</v>
      </c>
      <c r="Z645" s="208">
        <v>198</v>
      </c>
      <c r="AA645" s="208">
        <v>190</v>
      </c>
      <c r="AB645" s="209">
        <v>0.968586387434555</v>
      </c>
      <c r="AC645" s="155">
        <v>0.95959595959596</v>
      </c>
      <c r="AD645" s="173">
        <v>0.00899042783859538</v>
      </c>
    </row>
    <row r="646" spans="1:30">
      <c r="A646" s="175" t="s">
        <v>375</v>
      </c>
      <c r="B646" s="214" t="s">
        <v>1821</v>
      </c>
      <c r="C646" s="214" t="s">
        <v>640</v>
      </c>
      <c r="D646" s="153">
        <v>94</v>
      </c>
      <c r="E646" s="153">
        <v>92</v>
      </c>
      <c r="F646" s="151">
        <v>72</v>
      </c>
      <c r="G646" s="151">
        <v>70</v>
      </c>
      <c r="H646" s="151">
        <v>85</v>
      </c>
      <c r="I646" s="151">
        <v>83</v>
      </c>
      <c r="J646" s="172">
        <v>0.9</v>
      </c>
      <c r="K646" s="154">
        <v>0.978723404255319</v>
      </c>
      <c r="L646" s="154">
        <v>0.972222222222222</v>
      </c>
      <c r="M646" s="154">
        <v>0.976470588235294</v>
      </c>
      <c r="N646" s="207">
        <v>2015</v>
      </c>
      <c r="O646" s="153">
        <v>1935</v>
      </c>
      <c r="P646" s="153">
        <v>91</v>
      </c>
      <c r="Q646" s="151">
        <v>68</v>
      </c>
      <c r="R646" s="151">
        <v>82</v>
      </c>
      <c r="S646" s="154">
        <v>0.96029776674938</v>
      </c>
      <c r="T646" s="154">
        <v>0.968085106382979</v>
      </c>
      <c r="U646" s="155">
        <v>0.944444444444444</v>
      </c>
      <c r="V646" s="155">
        <v>0.964705882352941</v>
      </c>
      <c r="W646" s="173">
        <v>0.0236406619385343</v>
      </c>
      <c r="X646" s="158">
        <v>607</v>
      </c>
      <c r="Y646" s="208">
        <v>580</v>
      </c>
      <c r="Z646" s="208">
        <v>615</v>
      </c>
      <c r="AA646" s="208">
        <v>597</v>
      </c>
      <c r="AB646" s="209">
        <v>0.955518945634267</v>
      </c>
      <c r="AC646" s="155">
        <v>0.970731707317073</v>
      </c>
      <c r="AD646" s="173">
        <v>-0.0152127616828063</v>
      </c>
    </row>
    <row r="647" spans="1:30">
      <c r="A647" s="175" t="s">
        <v>375</v>
      </c>
      <c r="B647" s="214" t="s">
        <v>1821</v>
      </c>
      <c r="C647" s="214" t="s">
        <v>641</v>
      </c>
      <c r="D647" s="153">
        <v>22</v>
      </c>
      <c r="E647" s="153">
        <v>22</v>
      </c>
      <c r="F647" s="151">
        <v>16</v>
      </c>
      <c r="G647" s="151">
        <v>16</v>
      </c>
      <c r="H647" s="151">
        <v>19</v>
      </c>
      <c r="I647" s="151">
        <v>19</v>
      </c>
      <c r="J647" s="172">
        <v>0.9</v>
      </c>
      <c r="K647" s="154">
        <v>1</v>
      </c>
      <c r="L647" s="154">
        <v>1</v>
      </c>
      <c r="M647" s="154">
        <v>1</v>
      </c>
      <c r="N647" s="207">
        <v>437</v>
      </c>
      <c r="O647" s="153">
        <v>429</v>
      </c>
      <c r="P647" s="153">
        <v>22</v>
      </c>
      <c r="Q647" s="151">
        <v>15</v>
      </c>
      <c r="R647" s="151">
        <v>19</v>
      </c>
      <c r="S647" s="154">
        <v>0.981693363844394</v>
      </c>
      <c r="T647" s="154">
        <v>1</v>
      </c>
      <c r="U647" s="155">
        <v>0.9375</v>
      </c>
      <c r="V647" s="155">
        <v>1</v>
      </c>
      <c r="W647" s="173">
        <v>0.0625</v>
      </c>
      <c r="X647" s="158">
        <v>132</v>
      </c>
      <c r="Y647" s="208">
        <v>130</v>
      </c>
      <c r="Z647" s="208">
        <v>135</v>
      </c>
      <c r="AA647" s="208">
        <v>131</v>
      </c>
      <c r="AB647" s="209">
        <v>0.984848484848485</v>
      </c>
      <c r="AC647" s="155">
        <v>0.97037037037037</v>
      </c>
      <c r="AD647" s="173">
        <v>0.0144781144781145</v>
      </c>
    </row>
    <row r="648" spans="1:30">
      <c r="A648" s="175" t="s">
        <v>375</v>
      </c>
      <c r="B648" s="214" t="s">
        <v>1821</v>
      </c>
      <c r="C648" s="214" t="s">
        <v>642</v>
      </c>
      <c r="D648" s="153">
        <v>101</v>
      </c>
      <c r="E648" s="153">
        <v>100</v>
      </c>
      <c r="F648" s="151">
        <v>83</v>
      </c>
      <c r="G648" s="151">
        <v>79</v>
      </c>
      <c r="H648" s="151">
        <v>93</v>
      </c>
      <c r="I648" s="151">
        <v>90</v>
      </c>
      <c r="J648" s="172">
        <v>0.9</v>
      </c>
      <c r="K648" s="154">
        <v>0.99009900990099</v>
      </c>
      <c r="L648" s="154">
        <v>0.951807228915663</v>
      </c>
      <c r="M648" s="154">
        <v>0.967741935483871</v>
      </c>
      <c r="N648" s="207">
        <v>2156</v>
      </c>
      <c r="O648" s="153">
        <v>2008</v>
      </c>
      <c r="P648" s="153">
        <v>97</v>
      </c>
      <c r="Q648" s="151">
        <v>74</v>
      </c>
      <c r="R648" s="151">
        <v>85</v>
      </c>
      <c r="S648" s="154">
        <v>0.931354359925789</v>
      </c>
      <c r="T648" s="154">
        <v>0.96039603960396</v>
      </c>
      <c r="U648" s="155">
        <v>0.891566265060241</v>
      </c>
      <c r="V648" s="155">
        <v>0.913978494623656</v>
      </c>
      <c r="W648" s="173">
        <v>0.0688297745437194</v>
      </c>
      <c r="X648" s="158">
        <v>654</v>
      </c>
      <c r="Y648" s="208">
        <v>620</v>
      </c>
      <c r="Z648" s="208">
        <v>661</v>
      </c>
      <c r="AA648" s="208">
        <v>615</v>
      </c>
      <c r="AB648" s="209">
        <v>0.948012232415902</v>
      </c>
      <c r="AC648" s="155">
        <v>0.930408472012103</v>
      </c>
      <c r="AD648" s="173">
        <v>0.0176037604037993</v>
      </c>
    </row>
    <row r="649" spans="1:30">
      <c r="A649" s="175" t="s">
        <v>375</v>
      </c>
      <c r="B649" s="214" t="s">
        <v>1822</v>
      </c>
      <c r="C649" s="214" t="s">
        <v>643</v>
      </c>
      <c r="D649" s="153">
        <v>99</v>
      </c>
      <c r="E649" s="153">
        <v>99</v>
      </c>
      <c r="F649" s="151">
        <v>89</v>
      </c>
      <c r="G649" s="151">
        <v>89</v>
      </c>
      <c r="H649" s="151">
        <v>81</v>
      </c>
      <c r="I649" s="151">
        <v>80</v>
      </c>
      <c r="J649" s="172">
        <v>0.9</v>
      </c>
      <c r="K649" s="154">
        <v>1</v>
      </c>
      <c r="L649" s="154">
        <v>1</v>
      </c>
      <c r="M649" s="154">
        <v>0.987654320987654</v>
      </c>
      <c r="N649" s="207">
        <v>2037</v>
      </c>
      <c r="O649" s="153">
        <v>2029</v>
      </c>
      <c r="P649" s="153">
        <v>99</v>
      </c>
      <c r="Q649" s="151">
        <v>89</v>
      </c>
      <c r="R649" s="151">
        <v>80</v>
      </c>
      <c r="S649" s="154">
        <v>0.99607265586647</v>
      </c>
      <c r="T649" s="154">
        <v>1</v>
      </c>
      <c r="U649" s="155">
        <v>1</v>
      </c>
      <c r="V649" s="155">
        <v>0.987654320987654</v>
      </c>
      <c r="W649" s="173">
        <v>0</v>
      </c>
      <c r="X649" s="158">
        <v>616</v>
      </c>
      <c r="Y649" s="208">
        <v>614</v>
      </c>
      <c r="Z649" s="208">
        <v>620</v>
      </c>
      <c r="AA649" s="208">
        <v>619</v>
      </c>
      <c r="AB649" s="209">
        <v>0.996753246753247</v>
      </c>
      <c r="AC649" s="155">
        <v>0.998387096774194</v>
      </c>
      <c r="AD649" s="173">
        <v>-0.00163385002094685</v>
      </c>
    </row>
    <row r="650" spans="1:30">
      <c r="A650" s="175" t="s">
        <v>375</v>
      </c>
      <c r="B650" s="214" t="s">
        <v>1822</v>
      </c>
      <c r="C650" s="214" t="s">
        <v>644</v>
      </c>
      <c r="D650" s="153">
        <v>44</v>
      </c>
      <c r="E650" s="153">
        <v>43</v>
      </c>
      <c r="F650" s="151">
        <v>45</v>
      </c>
      <c r="G650" s="151">
        <v>43</v>
      </c>
      <c r="H650" s="151">
        <v>33</v>
      </c>
      <c r="I650" s="151">
        <v>32</v>
      </c>
      <c r="J650" s="172">
        <v>0.9</v>
      </c>
      <c r="K650" s="154">
        <v>0.977272727272727</v>
      </c>
      <c r="L650" s="154">
        <v>0.955555555555556</v>
      </c>
      <c r="M650" s="154">
        <v>0.96969696969697</v>
      </c>
      <c r="N650" s="207">
        <v>916</v>
      </c>
      <c r="O650" s="153">
        <v>887</v>
      </c>
      <c r="P650" s="153">
        <v>43</v>
      </c>
      <c r="Q650" s="151">
        <v>43</v>
      </c>
      <c r="R650" s="151">
        <v>32</v>
      </c>
      <c r="S650" s="154">
        <v>0.968340611353712</v>
      </c>
      <c r="T650" s="154">
        <v>0.977272727272727</v>
      </c>
      <c r="U650" s="155">
        <v>0.955555555555556</v>
      </c>
      <c r="V650" s="155">
        <v>0.96969696969697</v>
      </c>
      <c r="W650" s="173">
        <v>0.0217171717171717</v>
      </c>
      <c r="X650" s="158">
        <v>272</v>
      </c>
      <c r="Y650" s="208">
        <v>260</v>
      </c>
      <c r="Z650" s="208">
        <v>274</v>
      </c>
      <c r="AA650" s="208">
        <v>269</v>
      </c>
      <c r="AB650" s="209">
        <v>0.955882352941177</v>
      </c>
      <c r="AC650" s="155">
        <v>0.981751824817518</v>
      </c>
      <c r="AD650" s="173">
        <v>-0.0258694718763417</v>
      </c>
    </row>
    <row r="651" spans="1:30">
      <c r="A651" s="175" t="s">
        <v>375</v>
      </c>
      <c r="B651" s="214" t="s">
        <v>1822</v>
      </c>
      <c r="C651" s="214" t="s">
        <v>645</v>
      </c>
      <c r="D651" s="153">
        <v>94</v>
      </c>
      <c r="E651" s="153">
        <v>93</v>
      </c>
      <c r="F651" s="151">
        <v>84</v>
      </c>
      <c r="G651" s="151">
        <v>81</v>
      </c>
      <c r="H651" s="151">
        <v>73</v>
      </c>
      <c r="I651" s="151">
        <v>70</v>
      </c>
      <c r="J651" s="172">
        <v>0.9</v>
      </c>
      <c r="K651" s="154">
        <v>0.98936170212766</v>
      </c>
      <c r="L651" s="154">
        <v>0.964285714285714</v>
      </c>
      <c r="M651" s="154">
        <v>0.958904109589041</v>
      </c>
      <c r="N651" s="207">
        <v>1915</v>
      </c>
      <c r="O651" s="153">
        <v>1759</v>
      </c>
      <c r="P651" s="153">
        <v>92</v>
      </c>
      <c r="Q651" s="151">
        <v>80</v>
      </c>
      <c r="R651" s="151">
        <v>69</v>
      </c>
      <c r="S651" s="154">
        <v>0.918537859007833</v>
      </c>
      <c r="T651" s="154">
        <v>0.978723404255319</v>
      </c>
      <c r="U651" s="155">
        <v>0.952380952380952</v>
      </c>
      <c r="V651" s="155">
        <v>0.945205479452055</v>
      </c>
      <c r="W651" s="173">
        <v>0.0263424518743668</v>
      </c>
      <c r="X651" s="158">
        <v>570</v>
      </c>
      <c r="Y651" s="208">
        <v>541</v>
      </c>
      <c r="Z651" s="208">
        <v>582</v>
      </c>
      <c r="AA651" s="208">
        <v>516</v>
      </c>
      <c r="AB651" s="209">
        <v>0.949122807017544</v>
      </c>
      <c r="AC651" s="155">
        <v>0.88659793814433</v>
      </c>
      <c r="AD651" s="173">
        <v>0.062524868873214</v>
      </c>
    </row>
    <row r="652" spans="1:30">
      <c r="A652" s="175" t="s">
        <v>375</v>
      </c>
      <c r="B652" s="214" t="s">
        <v>1822</v>
      </c>
      <c r="C652" s="214" t="s">
        <v>646</v>
      </c>
      <c r="D652" s="153">
        <v>40</v>
      </c>
      <c r="E652" s="153">
        <v>38</v>
      </c>
      <c r="F652" s="151">
        <v>38</v>
      </c>
      <c r="G652" s="151">
        <v>36</v>
      </c>
      <c r="H652" s="151">
        <v>32</v>
      </c>
      <c r="I652" s="151">
        <v>30</v>
      </c>
      <c r="J652" s="172">
        <v>0.9</v>
      </c>
      <c r="K652" s="154">
        <v>0.95</v>
      </c>
      <c r="L652" s="154">
        <v>0.947368421052632</v>
      </c>
      <c r="M652" s="154">
        <v>0.9375</v>
      </c>
      <c r="N652" s="207">
        <v>843</v>
      </c>
      <c r="O652" s="153">
        <v>819</v>
      </c>
      <c r="P652" s="153">
        <v>38</v>
      </c>
      <c r="Q652" s="151">
        <v>36</v>
      </c>
      <c r="R652" s="151">
        <v>30</v>
      </c>
      <c r="S652" s="154">
        <v>0.97153024911032</v>
      </c>
      <c r="T652" s="154">
        <v>0.95</v>
      </c>
      <c r="U652" s="155">
        <v>0.947368421052632</v>
      </c>
      <c r="V652" s="155">
        <v>0.9375</v>
      </c>
      <c r="W652" s="173">
        <v>0.00263157894736843</v>
      </c>
      <c r="X652" s="158">
        <v>247</v>
      </c>
      <c r="Y652" s="208">
        <v>235</v>
      </c>
      <c r="Z652" s="208">
        <v>261</v>
      </c>
      <c r="AA652" s="208">
        <v>254</v>
      </c>
      <c r="AB652" s="209">
        <v>0.951417004048583</v>
      </c>
      <c r="AC652" s="155">
        <v>0.973180076628352</v>
      </c>
      <c r="AD652" s="173">
        <v>-0.0217630725797695</v>
      </c>
    </row>
    <row r="653" spans="1:30">
      <c r="A653" s="175" t="s">
        <v>375</v>
      </c>
      <c r="B653" s="214" t="s">
        <v>1822</v>
      </c>
      <c r="C653" s="214" t="s">
        <v>647</v>
      </c>
      <c r="D653" s="153">
        <v>51</v>
      </c>
      <c r="E653" s="153">
        <v>49</v>
      </c>
      <c r="F653" s="151">
        <v>50</v>
      </c>
      <c r="G653" s="151">
        <v>48</v>
      </c>
      <c r="H653" s="151">
        <v>39</v>
      </c>
      <c r="I653" s="151">
        <v>37</v>
      </c>
      <c r="J653" s="172">
        <v>0.9</v>
      </c>
      <c r="K653" s="154">
        <v>0.96078431372549</v>
      </c>
      <c r="L653" s="154">
        <v>0.96</v>
      </c>
      <c r="M653" s="154">
        <v>0.948717948717949</v>
      </c>
      <c r="N653" s="207">
        <v>1029</v>
      </c>
      <c r="O653" s="153">
        <v>982</v>
      </c>
      <c r="P653" s="153">
        <v>49</v>
      </c>
      <c r="Q653" s="151">
        <v>47</v>
      </c>
      <c r="R653" s="151">
        <v>37</v>
      </c>
      <c r="S653" s="154">
        <v>0.954324586977648</v>
      </c>
      <c r="T653" s="154">
        <v>0.96078431372549</v>
      </c>
      <c r="U653" s="155">
        <v>0.94</v>
      </c>
      <c r="V653" s="155">
        <v>0.948717948717949</v>
      </c>
      <c r="W653" s="173">
        <v>0.0207843137254903</v>
      </c>
      <c r="X653" s="158">
        <v>316</v>
      </c>
      <c r="Y653" s="208">
        <v>297</v>
      </c>
      <c r="Z653" s="208">
        <v>317</v>
      </c>
      <c r="AA653" s="208">
        <v>296</v>
      </c>
      <c r="AB653" s="209">
        <v>0.939873417721519</v>
      </c>
      <c r="AC653" s="155">
        <v>0.933753943217666</v>
      </c>
      <c r="AD653" s="173">
        <v>0.00611947450385342</v>
      </c>
    </row>
    <row r="654" spans="1:30">
      <c r="A654" s="175" t="s">
        <v>375</v>
      </c>
      <c r="B654" s="214" t="s">
        <v>1822</v>
      </c>
      <c r="C654" s="214" t="s">
        <v>648</v>
      </c>
      <c r="D654" s="153">
        <v>59</v>
      </c>
      <c r="E654" s="153">
        <v>58</v>
      </c>
      <c r="F654" s="151">
        <v>56</v>
      </c>
      <c r="G654" s="151">
        <v>56</v>
      </c>
      <c r="H654" s="151">
        <v>45</v>
      </c>
      <c r="I654" s="151">
        <v>44</v>
      </c>
      <c r="J654" s="172">
        <v>0.9</v>
      </c>
      <c r="K654" s="154">
        <v>0.983050847457627</v>
      </c>
      <c r="L654" s="154">
        <v>1</v>
      </c>
      <c r="M654" s="154">
        <v>0.977777777777778</v>
      </c>
      <c r="N654" s="207">
        <v>1192</v>
      </c>
      <c r="O654" s="153">
        <v>1169</v>
      </c>
      <c r="P654" s="153">
        <v>58</v>
      </c>
      <c r="Q654" s="151">
        <v>55</v>
      </c>
      <c r="R654" s="151">
        <v>44</v>
      </c>
      <c r="S654" s="154">
        <v>0.980704697986577</v>
      </c>
      <c r="T654" s="154">
        <v>0.983050847457627</v>
      </c>
      <c r="U654" s="155">
        <v>0.982142857142857</v>
      </c>
      <c r="V654" s="155">
        <v>0.977777777777778</v>
      </c>
      <c r="W654" s="173">
        <v>0.000907990314770069</v>
      </c>
      <c r="X654" s="158">
        <v>364</v>
      </c>
      <c r="Y654" s="208">
        <v>356</v>
      </c>
      <c r="Z654" s="208">
        <v>360</v>
      </c>
      <c r="AA654" s="208">
        <v>350</v>
      </c>
      <c r="AB654" s="209">
        <v>0.978021978021978</v>
      </c>
      <c r="AC654" s="155">
        <v>0.972222222222222</v>
      </c>
      <c r="AD654" s="173">
        <v>0.00579975579975578</v>
      </c>
    </row>
    <row r="655" spans="1:30">
      <c r="A655" s="175" t="s">
        <v>375</v>
      </c>
      <c r="B655" s="214" t="s">
        <v>1822</v>
      </c>
      <c r="C655" s="214" t="s">
        <v>649</v>
      </c>
      <c r="D655" s="153">
        <v>49</v>
      </c>
      <c r="E655" s="153">
        <v>49</v>
      </c>
      <c r="F655" s="151">
        <v>49</v>
      </c>
      <c r="G655" s="151">
        <v>49</v>
      </c>
      <c r="H655" s="151">
        <v>39</v>
      </c>
      <c r="I655" s="151">
        <v>39</v>
      </c>
      <c r="J655" s="172">
        <v>0.9</v>
      </c>
      <c r="K655" s="154">
        <v>1</v>
      </c>
      <c r="L655" s="154">
        <v>1</v>
      </c>
      <c r="M655" s="154">
        <v>1</v>
      </c>
      <c r="N655" s="207">
        <v>1043</v>
      </c>
      <c r="O655" s="153">
        <v>1042</v>
      </c>
      <c r="P655" s="153">
        <v>49</v>
      </c>
      <c r="Q655" s="151">
        <v>49</v>
      </c>
      <c r="R655" s="151">
        <v>39</v>
      </c>
      <c r="S655" s="154">
        <v>0.999041227229147</v>
      </c>
      <c r="T655" s="154">
        <v>1</v>
      </c>
      <c r="U655" s="155">
        <v>1</v>
      </c>
      <c r="V655" s="155">
        <v>1</v>
      </c>
      <c r="W655" s="173">
        <v>0</v>
      </c>
      <c r="X655" s="158">
        <v>304</v>
      </c>
      <c r="Y655" s="208">
        <v>304</v>
      </c>
      <c r="Z655" s="208">
        <v>317</v>
      </c>
      <c r="AA655" s="208">
        <v>316</v>
      </c>
      <c r="AB655" s="209">
        <v>1</v>
      </c>
      <c r="AC655" s="155">
        <v>0.996845425867508</v>
      </c>
      <c r="AD655" s="173">
        <v>0.00315457413249209</v>
      </c>
    </row>
    <row r="656" spans="1:30">
      <c r="A656" s="175" t="s">
        <v>375</v>
      </c>
      <c r="B656" s="214" t="s">
        <v>1822</v>
      </c>
      <c r="C656" s="214" t="s">
        <v>650</v>
      </c>
      <c r="D656" s="153">
        <v>46</v>
      </c>
      <c r="E656" s="153">
        <v>46</v>
      </c>
      <c r="F656" s="151">
        <v>41</v>
      </c>
      <c r="G656" s="151">
        <v>41</v>
      </c>
      <c r="H656" s="151">
        <v>36</v>
      </c>
      <c r="I656" s="151">
        <v>36</v>
      </c>
      <c r="J656" s="172">
        <v>0.9</v>
      </c>
      <c r="K656" s="154">
        <v>1</v>
      </c>
      <c r="L656" s="154">
        <v>1</v>
      </c>
      <c r="M656" s="154">
        <v>1</v>
      </c>
      <c r="N656" s="207">
        <v>910</v>
      </c>
      <c r="O656" s="153">
        <v>909</v>
      </c>
      <c r="P656" s="153">
        <v>46</v>
      </c>
      <c r="Q656" s="151">
        <v>41</v>
      </c>
      <c r="R656" s="151">
        <v>36</v>
      </c>
      <c r="S656" s="154">
        <v>0.998901098901099</v>
      </c>
      <c r="T656" s="154">
        <v>1</v>
      </c>
      <c r="U656" s="155">
        <v>1</v>
      </c>
      <c r="V656" s="155">
        <v>1</v>
      </c>
      <c r="W656" s="173">
        <v>0</v>
      </c>
      <c r="X656" s="158">
        <v>272</v>
      </c>
      <c r="Y656" s="208">
        <v>272</v>
      </c>
      <c r="Z656" s="208">
        <v>278</v>
      </c>
      <c r="AA656" s="208">
        <v>277</v>
      </c>
      <c r="AB656" s="209">
        <v>1</v>
      </c>
      <c r="AC656" s="155">
        <v>0.996402877697842</v>
      </c>
      <c r="AD656" s="173">
        <v>0.00359712230215825</v>
      </c>
    </row>
    <row r="657" spans="1:30">
      <c r="A657" s="175" t="s">
        <v>375</v>
      </c>
      <c r="B657" s="214" t="s">
        <v>1822</v>
      </c>
      <c r="C657" s="214" t="s">
        <v>651</v>
      </c>
      <c r="D657" s="153">
        <v>64</v>
      </c>
      <c r="E657" s="153">
        <v>63</v>
      </c>
      <c r="F657" s="151">
        <v>65</v>
      </c>
      <c r="G657" s="151">
        <v>61</v>
      </c>
      <c r="H657" s="151">
        <v>50</v>
      </c>
      <c r="I657" s="151">
        <v>39</v>
      </c>
      <c r="J657" s="172">
        <v>0.9</v>
      </c>
      <c r="K657" s="154">
        <v>0.984375</v>
      </c>
      <c r="L657" s="154">
        <v>0.938461538461538</v>
      </c>
      <c r="M657" s="154">
        <v>0.78</v>
      </c>
      <c r="N657" s="207">
        <v>1397</v>
      </c>
      <c r="O657" s="153">
        <v>1259</v>
      </c>
      <c r="P657" s="153">
        <v>61</v>
      </c>
      <c r="Q657" s="151">
        <v>61</v>
      </c>
      <c r="R657" s="151">
        <v>38</v>
      </c>
      <c r="S657" s="154">
        <v>0.901216893342878</v>
      </c>
      <c r="T657" s="154">
        <v>0.953125</v>
      </c>
      <c r="U657" s="155">
        <v>0.938461538461538</v>
      </c>
      <c r="V657" s="155">
        <v>0.76</v>
      </c>
      <c r="W657" s="173">
        <v>0.0146634615384615</v>
      </c>
      <c r="X657" s="158">
        <v>416</v>
      </c>
      <c r="Y657" s="208">
        <v>358</v>
      </c>
      <c r="Z657" s="208">
        <v>438</v>
      </c>
      <c r="AA657" s="208">
        <v>388</v>
      </c>
      <c r="AB657" s="209">
        <v>0.860576923076923</v>
      </c>
      <c r="AC657" s="155">
        <v>0.885844748858447</v>
      </c>
      <c r="AD657" s="173">
        <v>-0.0252678257815243</v>
      </c>
    </row>
    <row r="658" spans="1:30">
      <c r="A658" s="175" t="s">
        <v>375</v>
      </c>
      <c r="B658" s="214" t="s">
        <v>1822</v>
      </c>
      <c r="C658" s="214" t="s">
        <v>652</v>
      </c>
      <c r="D658" s="153">
        <v>63</v>
      </c>
      <c r="E658" s="153">
        <v>62</v>
      </c>
      <c r="F658" s="151">
        <v>60</v>
      </c>
      <c r="G658" s="151">
        <v>58</v>
      </c>
      <c r="H658" s="151">
        <v>45</v>
      </c>
      <c r="I658" s="151">
        <v>40</v>
      </c>
      <c r="J658" s="172">
        <v>0.9</v>
      </c>
      <c r="K658" s="154">
        <v>0.984126984126984</v>
      </c>
      <c r="L658" s="154">
        <v>0.966666666666667</v>
      </c>
      <c r="M658" s="154">
        <v>0.888888888888889</v>
      </c>
      <c r="N658" s="207">
        <v>1259</v>
      </c>
      <c r="O658" s="153">
        <v>1188</v>
      </c>
      <c r="P658" s="153">
        <v>62</v>
      </c>
      <c r="Q658" s="151">
        <v>58</v>
      </c>
      <c r="R658" s="151">
        <v>40</v>
      </c>
      <c r="S658" s="154">
        <v>0.943606036536934</v>
      </c>
      <c r="T658" s="154">
        <v>0.984126984126984</v>
      </c>
      <c r="U658" s="155">
        <v>0.966666666666667</v>
      </c>
      <c r="V658" s="155">
        <v>0.888888888888889</v>
      </c>
      <c r="W658" s="173">
        <v>0.0174603174603174</v>
      </c>
      <c r="X658" s="158">
        <v>376</v>
      </c>
      <c r="Y658" s="208">
        <v>353</v>
      </c>
      <c r="Z658" s="208">
        <v>379</v>
      </c>
      <c r="AA658" s="208">
        <v>358</v>
      </c>
      <c r="AB658" s="209">
        <v>0.938829787234043</v>
      </c>
      <c r="AC658" s="155">
        <v>0.944591029023747</v>
      </c>
      <c r="AD658" s="173">
        <v>-0.00576124178970416</v>
      </c>
    </row>
    <row r="659" spans="1:30">
      <c r="A659" s="175" t="s">
        <v>375</v>
      </c>
      <c r="B659" s="214" t="s">
        <v>33</v>
      </c>
      <c r="C659" s="214" t="s">
        <v>653</v>
      </c>
      <c r="D659" s="153">
        <v>45</v>
      </c>
      <c r="E659" s="153">
        <v>44</v>
      </c>
      <c r="F659" s="151">
        <v>38</v>
      </c>
      <c r="G659" s="151">
        <v>36</v>
      </c>
      <c r="H659" s="151">
        <v>38</v>
      </c>
      <c r="I659" s="151">
        <v>36</v>
      </c>
      <c r="J659" s="172">
        <v>0.9</v>
      </c>
      <c r="K659" s="154">
        <v>0.977777777777778</v>
      </c>
      <c r="L659" s="154">
        <v>0.947368421052632</v>
      </c>
      <c r="M659" s="154">
        <v>0.947368421052632</v>
      </c>
      <c r="N659" s="207">
        <v>951</v>
      </c>
      <c r="O659" s="153">
        <v>912</v>
      </c>
      <c r="P659" s="153">
        <v>44</v>
      </c>
      <c r="Q659" s="151">
        <v>36</v>
      </c>
      <c r="R659" s="151">
        <v>35</v>
      </c>
      <c r="S659" s="154">
        <v>0.958990536277603</v>
      </c>
      <c r="T659" s="154">
        <v>0.977777777777778</v>
      </c>
      <c r="U659" s="155">
        <v>0.947368421052632</v>
      </c>
      <c r="V659" s="155">
        <v>0.921052631578947</v>
      </c>
      <c r="W659" s="173">
        <v>0.0304093567251462</v>
      </c>
      <c r="X659" s="158">
        <v>282</v>
      </c>
      <c r="Y659" s="208">
        <v>266</v>
      </c>
      <c r="Z659" s="208">
        <v>292</v>
      </c>
      <c r="AA659" s="208">
        <v>280</v>
      </c>
      <c r="AB659" s="209">
        <v>0.943262411347518</v>
      </c>
      <c r="AC659" s="155">
        <v>0.958904109589041</v>
      </c>
      <c r="AD659" s="173">
        <v>-0.0156416982415233</v>
      </c>
    </row>
    <row r="660" spans="1:30">
      <c r="A660" s="175" t="s">
        <v>375</v>
      </c>
      <c r="B660" s="214" t="s">
        <v>33</v>
      </c>
      <c r="C660" s="214" t="s">
        <v>654</v>
      </c>
      <c r="D660" s="153">
        <v>101</v>
      </c>
      <c r="E660" s="153">
        <v>101</v>
      </c>
      <c r="F660" s="151">
        <v>81</v>
      </c>
      <c r="G660" s="151">
        <v>79</v>
      </c>
      <c r="H660" s="151">
        <v>88</v>
      </c>
      <c r="I660" s="151">
        <v>86</v>
      </c>
      <c r="J660" s="172">
        <v>0.9</v>
      </c>
      <c r="K660" s="154">
        <v>1</v>
      </c>
      <c r="L660" s="154">
        <v>0.975308641975309</v>
      </c>
      <c r="M660" s="154">
        <v>0.977272727272727</v>
      </c>
      <c r="N660" s="207">
        <v>2182</v>
      </c>
      <c r="O660" s="153">
        <v>2109</v>
      </c>
      <c r="P660" s="153">
        <v>101</v>
      </c>
      <c r="Q660" s="151">
        <v>79</v>
      </c>
      <c r="R660" s="151">
        <v>84</v>
      </c>
      <c r="S660" s="154">
        <v>0.966544454628781</v>
      </c>
      <c r="T660" s="154">
        <v>1</v>
      </c>
      <c r="U660" s="155">
        <v>0.975308641975309</v>
      </c>
      <c r="V660" s="155">
        <v>0.954545454545455</v>
      </c>
      <c r="W660" s="173">
        <v>0.0246913580246914</v>
      </c>
      <c r="X660" s="158">
        <v>654</v>
      </c>
      <c r="Y660" s="208">
        <v>636</v>
      </c>
      <c r="Z660" s="208">
        <v>683</v>
      </c>
      <c r="AA660" s="208">
        <v>655</v>
      </c>
      <c r="AB660" s="209">
        <v>0.972477064220184</v>
      </c>
      <c r="AC660" s="155">
        <v>0.95900439238653</v>
      </c>
      <c r="AD660" s="173">
        <v>0.0134726718336535</v>
      </c>
    </row>
    <row r="661" spans="1:30">
      <c r="A661" s="175" t="s">
        <v>375</v>
      </c>
      <c r="B661" s="214" t="s">
        <v>33</v>
      </c>
      <c r="C661" s="214" t="s">
        <v>655</v>
      </c>
      <c r="D661" s="153">
        <v>88</v>
      </c>
      <c r="E661" s="153">
        <v>87</v>
      </c>
      <c r="F661" s="151">
        <v>72</v>
      </c>
      <c r="G661" s="151">
        <v>66</v>
      </c>
      <c r="H661" s="151">
        <v>70</v>
      </c>
      <c r="I661" s="151">
        <v>67</v>
      </c>
      <c r="J661" s="172">
        <v>0.9</v>
      </c>
      <c r="K661" s="154">
        <v>0.988636363636364</v>
      </c>
      <c r="L661" s="154">
        <v>0.916666666666667</v>
      </c>
      <c r="M661" s="154">
        <v>0.957142857142857</v>
      </c>
      <c r="N661" s="207">
        <v>1779</v>
      </c>
      <c r="O661" s="153">
        <v>1582</v>
      </c>
      <c r="P661" s="153">
        <v>79</v>
      </c>
      <c r="Q661" s="151">
        <v>64</v>
      </c>
      <c r="R661" s="151">
        <v>65</v>
      </c>
      <c r="S661" s="154">
        <v>0.889263631253513</v>
      </c>
      <c r="T661" s="154">
        <v>0.897727272727273</v>
      </c>
      <c r="U661" s="155">
        <v>0.888888888888889</v>
      </c>
      <c r="V661" s="155">
        <v>0.928571428571429</v>
      </c>
      <c r="W661" s="173">
        <v>0.00883838383838387</v>
      </c>
      <c r="X661" s="158">
        <v>537</v>
      </c>
      <c r="Y661" s="208">
        <v>487</v>
      </c>
      <c r="Z661" s="208">
        <v>556</v>
      </c>
      <c r="AA661" s="208">
        <v>490</v>
      </c>
      <c r="AB661" s="209">
        <v>0.906890130353817</v>
      </c>
      <c r="AC661" s="155">
        <v>0.881294964028777</v>
      </c>
      <c r="AD661" s="173">
        <v>0.0255951663250406</v>
      </c>
    </row>
    <row r="662" spans="1:30">
      <c r="A662" s="175" t="s">
        <v>375</v>
      </c>
      <c r="B662" s="214" t="s">
        <v>33</v>
      </c>
      <c r="C662" s="214" t="s">
        <v>656</v>
      </c>
      <c r="D662" s="153">
        <v>66</v>
      </c>
      <c r="E662" s="153">
        <v>64</v>
      </c>
      <c r="F662" s="151">
        <v>61</v>
      </c>
      <c r="G662" s="151">
        <v>59</v>
      </c>
      <c r="H662" s="151">
        <v>67</v>
      </c>
      <c r="I662" s="151">
        <v>61</v>
      </c>
      <c r="J662" s="172">
        <v>0.9</v>
      </c>
      <c r="K662" s="154">
        <v>0.96969696969697</v>
      </c>
      <c r="L662" s="154">
        <v>0.967213114754098</v>
      </c>
      <c r="M662" s="154">
        <v>0.91044776119403</v>
      </c>
      <c r="N662" s="207">
        <v>1483</v>
      </c>
      <c r="O662" s="153">
        <v>1327</v>
      </c>
      <c r="P662" s="153">
        <v>62</v>
      </c>
      <c r="Q662" s="151">
        <v>57</v>
      </c>
      <c r="R662" s="151">
        <v>54</v>
      </c>
      <c r="S662" s="154">
        <v>0.894807821982468</v>
      </c>
      <c r="T662" s="154">
        <v>0.939393939393939</v>
      </c>
      <c r="U662" s="155">
        <v>0.934426229508197</v>
      </c>
      <c r="V662" s="155">
        <v>0.805970149253731</v>
      </c>
      <c r="W662" s="173">
        <v>0.00496770988574269</v>
      </c>
      <c r="X662" s="158">
        <v>455</v>
      </c>
      <c r="Y662" s="208">
        <v>404</v>
      </c>
      <c r="Z662" s="208">
        <v>459</v>
      </c>
      <c r="AA662" s="208">
        <v>418</v>
      </c>
      <c r="AB662" s="209">
        <v>0.887912087912088</v>
      </c>
      <c r="AC662" s="155">
        <v>0.910675381263617</v>
      </c>
      <c r="AD662" s="173">
        <v>-0.0227632933515287</v>
      </c>
    </row>
    <row r="663" spans="1:30">
      <c r="A663" s="175" t="s">
        <v>375</v>
      </c>
      <c r="B663" s="214" t="s">
        <v>33</v>
      </c>
      <c r="C663" s="214" t="s">
        <v>657</v>
      </c>
      <c r="D663" s="153">
        <v>83</v>
      </c>
      <c r="E663" s="153">
        <v>83</v>
      </c>
      <c r="F663" s="151">
        <v>62</v>
      </c>
      <c r="G663" s="151">
        <v>59</v>
      </c>
      <c r="H663" s="151">
        <v>65</v>
      </c>
      <c r="I663" s="151">
        <v>61</v>
      </c>
      <c r="J663" s="172">
        <v>0.9</v>
      </c>
      <c r="K663" s="154">
        <v>1</v>
      </c>
      <c r="L663" s="154">
        <v>0.951612903225806</v>
      </c>
      <c r="M663" s="154">
        <v>0.938461538461538</v>
      </c>
      <c r="N663" s="207">
        <v>1766</v>
      </c>
      <c r="O663" s="153">
        <v>1653</v>
      </c>
      <c r="P663" s="153">
        <v>81</v>
      </c>
      <c r="Q663" s="151">
        <v>56</v>
      </c>
      <c r="R663" s="151">
        <v>60</v>
      </c>
      <c r="S663" s="154">
        <v>0.936013590033975</v>
      </c>
      <c r="T663" s="154">
        <v>0.975903614457831</v>
      </c>
      <c r="U663" s="155">
        <v>0.903225806451613</v>
      </c>
      <c r="V663" s="155">
        <v>0.923076923076923</v>
      </c>
      <c r="W663" s="173">
        <v>0.0726778080062185</v>
      </c>
      <c r="X663" s="158">
        <v>513</v>
      </c>
      <c r="Y663" s="208">
        <v>483</v>
      </c>
      <c r="Z663" s="208">
        <v>551</v>
      </c>
      <c r="AA663" s="208">
        <v>514</v>
      </c>
      <c r="AB663" s="209">
        <v>0.941520467836257</v>
      </c>
      <c r="AC663" s="155">
        <v>0.932849364791289</v>
      </c>
      <c r="AD663" s="173">
        <v>0.00867110304496876</v>
      </c>
    </row>
    <row r="664" spans="1:30">
      <c r="A664" s="175" t="s">
        <v>375</v>
      </c>
      <c r="B664" s="214" t="s">
        <v>33</v>
      </c>
      <c r="C664" s="214" t="s">
        <v>658</v>
      </c>
      <c r="D664" s="153">
        <v>42</v>
      </c>
      <c r="E664" s="153">
        <v>42</v>
      </c>
      <c r="F664" s="151">
        <v>35</v>
      </c>
      <c r="G664" s="151">
        <v>34</v>
      </c>
      <c r="H664" s="151">
        <v>37</v>
      </c>
      <c r="I664" s="151">
        <v>37</v>
      </c>
      <c r="J664" s="172">
        <v>0.9</v>
      </c>
      <c r="K664" s="154">
        <v>1</v>
      </c>
      <c r="L664" s="154">
        <v>0.971428571428571</v>
      </c>
      <c r="M664" s="154">
        <v>1</v>
      </c>
      <c r="N664" s="207">
        <v>902</v>
      </c>
      <c r="O664" s="153">
        <v>885</v>
      </c>
      <c r="P664" s="153">
        <v>42</v>
      </c>
      <c r="Q664" s="151">
        <v>33</v>
      </c>
      <c r="R664" s="151">
        <v>37</v>
      </c>
      <c r="S664" s="154">
        <v>0.981152993348115</v>
      </c>
      <c r="T664" s="154">
        <v>1</v>
      </c>
      <c r="U664" s="155">
        <v>0.942857142857143</v>
      </c>
      <c r="V664" s="155">
        <v>1</v>
      </c>
      <c r="W664" s="173">
        <v>0.0571428571428572</v>
      </c>
      <c r="X664" s="158">
        <v>273</v>
      </c>
      <c r="Y664" s="208">
        <v>266</v>
      </c>
      <c r="Z664" s="208">
        <v>273</v>
      </c>
      <c r="AA664" s="208">
        <v>269</v>
      </c>
      <c r="AB664" s="209">
        <v>0.974358974358974</v>
      </c>
      <c r="AC664" s="155">
        <v>0.985347985347985</v>
      </c>
      <c r="AD664" s="173">
        <v>-0.0109890109890111</v>
      </c>
    </row>
    <row r="665" spans="1:30">
      <c r="A665" s="175" t="s">
        <v>375</v>
      </c>
      <c r="B665" s="214" t="s">
        <v>33</v>
      </c>
      <c r="C665" s="214" t="s">
        <v>659</v>
      </c>
      <c r="D665" s="153">
        <v>102</v>
      </c>
      <c r="E665" s="153">
        <v>100</v>
      </c>
      <c r="F665" s="151">
        <v>83</v>
      </c>
      <c r="G665" s="151">
        <v>80</v>
      </c>
      <c r="H665" s="151">
        <v>87</v>
      </c>
      <c r="I665" s="151">
        <v>83</v>
      </c>
      <c r="J665" s="172">
        <v>0.9</v>
      </c>
      <c r="K665" s="154">
        <v>0.980392156862745</v>
      </c>
      <c r="L665" s="154">
        <v>0.963855421686747</v>
      </c>
      <c r="M665" s="154">
        <v>0.954022988505747</v>
      </c>
      <c r="N665" s="207">
        <v>2126</v>
      </c>
      <c r="O665" s="153">
        <v>1856</v>
      </c>
      <c r="P665" s="153">
        <v>95</v>
      </c>
      <c r="Q665" s="151">
        <v>75</v>
      </c>
      <c r="R665" s="151">
        <v>79</v>
      </c>
      <c r="S665" s="154">
        <v>0.873000940733772</v>
      </c>
      <c r="T665" s="154">
        <v>0.931372549019608</v>
      </c>
      <c r="U665" s="155">
        <v>0.903614457831325</v>
      </c>
      <c r="V665" s="155">
        <v>0.908045977011494</v>
      </c>
      <c r="W665" s="173">
        <v>0.0277580911882825</v>
      </c>
      <c r="X665" s="158">
        <v>648</v>
      </c>
      <c r="Y665" s="208">
        <v>588</v>
      </c>
      <c r="Z665" s="208">
        <v>654</v>
      </c>
      <c r="AA665" s="208">
        <v>567</v>
      </c>
      <c r="AB665" s="209">
        <v>0.907407407407407</v>
      </c>
      <c r="AC665" s="155">
        <v>0.86697247706422</v>
      </c>
      <c r="AD665" s="173">
        <v>0.0404349303431872</v>
      </c>
    </row>
    <row r="666" spans="1:30">
      <c r="A666" s="175" t="s">
        <v>375</v>
      </c>
      <c r="B666" s="214" t="s">
        <v>33</v>
      </c>
      <c r="C666" s="214" t="s">
        <v>660</v>
      </c>
      <c r="D666" s="153">
        <v>52</v>
      </c>
      <c r="E666" s="153">
        <v>40</v>
      </c>
      <c r="F666" s="151">
        <v>36</v>
      </c>
      <c r="G666" s="151">
        <v>23</v>
      </c>
      <c r="H666" s="151">
        <v>38</v>
      </c>
      <c r="I666" s="151">
        <v>32</v>
      </c>
      <c r="J666" s="172">
        <v>0.9</v>
      </c>
      <c r="K666" s="154">
        <v>0.769230769230769</v>
      </c>
      <c r="L666" s="154">
        <v>0.638888888888889</v>
      </c>
      <c r="M666" s="154">
        <v>0.842105263157895</v>
      </c>
      <c r="N666" s="207">
        <v>1020</v>
      </c>
      <c r="O666" s="153">
        <v>740</v>
      </c>
      <c r="P666" s="153">
        <v>40</v>
      </c>
      <c r="Q666" s="151">
        <v>23</v>
      </c>
      <c r="R666" s="151">
        <v>25</v>
      </c>
      <c r="S666" s="154">
        <v>0.725490196078431</v>
      </c>
      <c r="T666" s="154">
        <v>0.769230769230769</v>
      </c>
      <c r="U666" s="155">
        <v>0.638888888888889</v>
      </c>
      <c r="V666" s="155">
        <v>0.657894736842105</v>
      </c>
      <c r="W666" s="173">
        <v>0.13034188034188</v>
      </c>
      <c r="X666" s="158">
        <v>302</v>
      </c>
      <c r="Y666" s="208">
        <v>213</v>
      </c>
      <c r="Z666" s="208">
        <v>315</v>
      </c>
      <c r="AA666" s="208">
        <v>223</v>
      </c>
      <c r="AB666" s="209">
        <v>0.705298013245033</v>
      </c>
      <c r="AC666" s="155">
        <v>0.707936507936508</v>
      </c>
      <c r="AD666" s="173">
        <v>-0.00263849469147481</v>
      </c>
    </row>
    <row r="667" spans="1:30">
      <c r="A667" s="175" t="s">
        <v>375</v>
      </c>
      <c r="B667" s="214" t="s">
        <v>33</v>
      </c>
      <c r="C667" s="214" t="s">
        <v>661</v>
      </c>
      <c r="D667" s="153">
        <v>73</v>
      </c>
      <c r="E667" s="153">
        <v>71</v>
      </c>
      <c r="F667" s="151">
        <v>68</v>
      </c>
      <c r="G667" s="151">
        <v>63</v>
      </c>
      <c r="H667" s="151">
        <v>72</v>
      </c>
      <c r="I667" s="151">
        <v>69</v>
      </c>
      <c r="J667" s="172">
        <v>0.9</v>
      </c>
      <c r="K667" s="154">
        <v>0.972602739726027</v>
      </c>
      <c r="L667" s="154">
        <v>0.926470588235294</v>
      </c>
      <c r="M667" s="154">
        <v>0.958333333333333</v>
      </c>
      <c r="N667" s="207">
        <v>1701</v>
      </c>
      <c r="O667" s="153">
        <v>1615</v>
      </c>
      <c r="P667" s="153">
        <v>69</v>
      </c>
      <c r="Q667" s="151">
        <v>61</v>
      </c>
      <c r="R667" s="151">
        <v>67</v>
      </c>
      <c r="S667" s="154">
        <v>0.949441504997061</v>
      </c>
      <c r="T667" s="154">
        <v>0.945205479452055</v>
      </c>
      <c r="U667" s="155">
        <v>0.897058823529412</v>
      </c>
      <c r="V667" s="155">
        <v>0.930555555555556</v>
      </c>
      <c r="W667" s="173">
        <v>0.048146655922643</v>
      </c>
      <c r="X667" s="158">
        <v>503</v>
      </c>
      <c r="Y667" s="208">
        <v>475</v>
      </c>
      <c r="Z667" s="208">
        <v>524</v>
      </c>
      <c r="AA667" s="208">
        <v>501</v>
      </c>
      <c r="AB667" s="209">
        <v>0.944333996023857</v>
      </c>
      <c r="AC667" s="155">
        <v>0.956106870229008</v>
      </c>
      <c r="AD667" s="173">
        <v>-0.0117728742051508</v>
      </c>
    </row>
    <row r="668" spans="1:30">
      <c r="A668" s="175" t="s">
        <v>375</v>
      </c>
      <c r="B668" s="214" t="s">
        <v>33</v>
      </c>
      <c r="C668" s="214" t="s">
        <v>662</v>
      </c>
      <c r="D668" s="153">
        <v>88</v>
      </c>
      <c r="E668" s="153">
        <v>86</v>
      </c>
      <c r="F668" s="151">
        <v>84</v>
      </c>
      <c r="G668" s="151">
        <v>79</v>
      </c>
      <c r="H668" s="151">
        <v>85</v>
      </c>
      <c r="I668" s="151">
        <v>85</v>
      </c>
      <c r="J668" s="172">
        <v>0.9</v>
      </c>
      <c r="K668" s="154">
        <v>0.977272727272727</v>
      </c>
      <c r="L668" s="154">
        <v>0.94047619047619</v>
      </c>
      <c r="M668" s="154">
        <v>1</v>
      </c>
      <c r="N668" s="207">
        <v>2017</v>
      </c>
      <c r="O668" s="153">
        <v>1888</v>
      </c>
      <c r="P668" s="153">
        <v>84</v>
      </c>
      <c r="Q668" s="151">
        <v>77</v>
      </c>
      <c r="R668" s="151">
        <v>84</v>
      </c>
      <c r="S668" s="154">
        <v>0.936043629152206</v>
      </c>
      <c r="T668" s="154">
        <v>0.954545454545455</v>
      </c>
      <c r="U668" s="155">
        <v>0.916666666666667</v>
      </c>
      <c r="V668" s="155">
        <v>0.988235294117647</v>
      </c>
      <c r="W668" s="173">
        <v>0.037878787878788</v>
      </c>
      <c r="X668" s="158">
        <v>599</v>
      </c>
      <c r="Y668" s="208">
        <v>561</v>
      </c>
      <c r="Z668" s="208">
        <v>630</v>
      </c>
      <c r="AA668" s="208">
        <v>587</v>
      </c>
      <c r="AB668" s="209">
        <v>0.936560934891486</v>
      </c>
      <c r="AC668" s="155">
        <v>0.931746031746032</v>
      </c>
      <c r="AD668" s="173">
        <v>0.00481490314545407</v>
      </c>
    </row>
    <row r="669" spans="1:30">
      <c r="A669" s="175" t="s">
        <v>375</v>
      </c>
      <c r="B669" s="214" t="s">
        <v>33</v>
      </c>
      <c r="C669" s="214" t="s">
        <v>663</v>
      </c>
      <c r="D669" s="153">
        <v>86</v>
      </c>
      <c r="E669" s="153">
        <v>80</v>
      </c>
      <c r="F669" s="151">
        <v>76</v>
      </c>
      <c r="G669" s="151">
        <v>72</v>
      </c>
      <c r="H669" s="151">
        <v>77</v>
      </c>
      <c r="I669" s="151">
        <v>71</v>
      </c>
      <c r="J669" s="172">
        <v>0.9</v>
      </c>
      <c r="K669" s="154">
        <v>0.930232558139535</v>
      </c>
      <c r="L669" s="154">
        <v>0.947368421052632</v>
      </c>
      <c r="M669" s="154">
        <v>0.922077922077922</v>
      </c>
      <c r="N669" s="207">
        <v>1766</v>
      </c>
      <c r="O669" s="153">
        <v>1474</v>
      </c>
      <c r="P669" s="153">
        <v>72</v>
      </c>
      <c r="Q669" s="151">
        <v>65</v>
      </c>
      <c r="R669" s="151">
        <v>63</v>
      </c>
      <c r="S669" s="154">
        <v>0.834654586636467</v>
      </c>
      <c r="T669" s="154">
        <v>0.837209302325581</v>
      </c>
      <c r="U669" s="155">
        <v>0.855263157894737</v>
      </c>
      <c r="V669" s="155">
        <v>0.818181818181818</v>
      </c>
      <c r="W669" s="173">
        <v>-0.0180538555691554</v>
      </c>
      <c r="X669" s="158">
        <v>544</v>
      </c>
      <c r="Y669" s="208">
        <v>456</v>
      </c>
      <c r="Z669" s="208">
        <v>537</v>
      </c>
      <c r="AA669" s="208">
        <v>449</v>
      </c>
      <c r="AB669" s="209">
        <v>0.838235294117647</v>
      </c>
      <c r="AC669" s="155">
        <v>0.836126629422719</v>
      </c>
      <c r="AD669" s="173">
        <v>0.00210866469492832</v>
      </c>
    </row>
    <row r="670" spans="1:30">
      <c r="A670" s="175" t="s">
        <v>375</v>
      </c>
      <c r="B670" s="214" t="s">
        <v>33</v>
      </c>
      <c r="C670" s="214" t="s">
        <v>664</v>
      </c>
      <c r="D670" s="153">
        <v>74</v>
      </c>
      <c r="E670" s="153">
        <v>68</v>
      </c>
      <c r="F670" s="151">
        <v>59</v>
      </c>
      <c r="G670" s="151">
        <v>53</v>
      </c>
      <c r="H670" s="151">
        <v>66</v>
      </c>
      <c r="I670" s="151">
        <v>61</v>
      </c>
      <c r="J670" s="172">
        <v>0.9</v>
      </c>
      <c r="K670" s="154">
        <v>0.918918918918919</v>
      </c>
      <c r="L670" s="154">
        <v>0.898305084745763</v>
      </c>
      <c r="M670" s="154">
        <v>0.924242424242424</v>
      </c>
      <c r="N670" s="207">
        <v>1523</v>
      </c>
      <c r="O670" s="153">
        <v>740</v>
      </c>
      <c r="P670" s="153">
        <v>42</v>
      </c>
      <c r="Q670" s="151">
        <v>30</v>
      </c>
      <c r="R670" s="151">
        <v>32</v>
      </c>
      <c r="S670" s="154">
        <v>0.485883125410374</v>
      </c>
      <c r="T670" s="154">
        <v>0.567567567567568</v>
      </c>
      <c r="U670" s="155">
        <v>0.508474576271186</v>
      </c>
      <c r="V670" s="155">
        <v>0.484848484848485</v>
      </c>
      <c r="W670" s="173">
        <v>0.0590929912963811</v>
      </c>
      <c r="X670" s="158">
        <v>460</v>
      </c>
      <c r="Y670" s="208">
        <v>231</v>
      </c>
      <c r="Z670" s="208">
        <v>469</v>
      </c>
      <c r="AA670" s="208">
        <v>222</v>
      </c>
      <c r="AB670" s="209">
        <v>0.502173913043478</v>
      </c>
      <c r="AC670" s="155">
        <v>0.473347547974414</v>
      </c>
      <c r="AD670" s="173">
        <v>0.0288263650690646</v>
      </c>
    </row>
    <row r="671" spans="1:30">
      <c r="A671" s="175" t="s">
        <v>375</v>
      </c>
      <c r="B671" s="214" t="s">
        <v>33</v>
      </c>
      <c r="C671" s="214" t="s">
        <v>665</v>
      </c>
      <c r="D671" s="153">
        <v>124</v>
      </c>
      <c r="E671" s="153">
        <v>67</v>
      </c>
      <c r="F671" s="151">
        <v>65</v>
      </c>
      <c r="G671" s="151">
        <v>50</v>
      </c>
      <c r="H671" s="151">
        <v>58</v>
      </c>
      <c r="I671" s="151">
        <v>47</v>
      </c>
      <c r="J671" s="172">
        <v>0.9</v>
      </c>
      <c r="K671" s="154">
        <v>0.540322580645161</v>
      </c>
      <c r="L671" s="154">
        <v>0.769230769230769</v>
      </c>
      <c r="M671" s="154">
        <v>0.810344827586207</v>
      </c>
      <c r="N671" s="207">
        <v>1586</v>
      </c>
      <c r="O671" s="153">
        <v>836</v>
      </c>
      <c r="P671" s="153">
        <v>49</v>
      </c>
      <c r="Q671" s="151">
        <v>35</v>
      </c>
      <c r="R671" s="151">
        <v>32</v>
      </c>
      <c r="S671" s="154">
        <v>0.527112232030265</v>
      </c>
      <c r="T671" s="154">
        <v>0.395161290322581</v>
      </c>
      <c r="U671" s="155">
        <v>0.538461538461538</v>
      </c>
      <c r="V671" s="155">
        <v>0.551724137931034</v>
      </c>
      <c r="W671" s="173">
        <v>-0.143300248138958</v>
      </c>
      <c r="X671" s="158">
        <v>527</v>
      </c>
      <c r="Y671" s="208">
        <v>270</v>
      </c>
      <c r="Z671" s="208">
        <v>468</v>
      </c>
      <c r="AA671" s="208">
        <v>285</v>
      </c>
      <c r="AB671" s="209">
        <v>0.512333965844402</v>
      </c>
      <c r="AC671" s="155">
        <v>0.608974358974359</v>
      </c>
      <c r="AD671" s="173">
        <v>-0.0966403931299566</v>
      </c>
    </row>
    <row r="672" spans="1:30">
      <c r="A672" s="175" t="s">
        <v>375</v>
      </c>
      <c r="B672" s="214" t="s">
        <v>33</v>
      </c>
      <c r="C672" s="214" t="s">
        <v>666</v>
      </c>
      <c r="D672" s="153">
        <v>38</v>
      </c>
      <c r="E672" s="153">
        <v>38</v>
      </c>
      <c r="F672" s="151">
        <v>41</v>
      </c>
      <c r="G672" s="151">
        <v>39</v>
      </c>
      <c r="H672" s="151">
        <v>42</v>
      </c>
      <c r="I672" s="151">
        <v>40</v>
      </c>
      <c r="J672" s="172">
        <v>0.9</v>
      </c>
      <c r="K672" s="154">
        <v>1</v>
      </c>
      <c r="L672" s="154">
        <v>0.951219512195122</v>
      </c>
      <c r="M672" s="154">
        <v>0.952380952380952</v>
      </c>
      <c r="N672" s="207">
        <v>1026</v>
      </c>
      <c r="O672" s="153">
        <v>983</v>
      </c>
      <c r="P672" s="153">
        <v>37</v>
      </c>
      <c r="Q672" s="151">
        <v>38</v>
      </c>
      <c r="R672" s="151">
        <v>38</v>
      </c>
      <c r="S672" s="154">
        <v>0.958089668615984</v>
      </c>
      <c r="T672" s="154">
        <v>0.973684210526316</v>
      </c>
      <c r="U672" s="155">
        <v>0.926829268292683</v>
      </c>
      <c r="V672" s="155">
        <v>0.904761904761905</v>
      </c>
      <c r="W672" s="173">
        <v>0.0468549422336328</v>
      </c>
      <c r="X672" s="158">
        <v>302</v>
      </c>
      <c r="Y672" s="208">
        <v>285</v>
      </c>
      <c r="Z672" s="208">
        <v>314</v>
      </c>
      <c r="AA672" s="208">
        <v>301</v>
      </c>
      <c r="AB672" s="209">
        <v>0.943708609271523</v>
      </c>
      <c r="AC672" s="155">
        <v>0.95859872611465</v>
      </c>
      <c r="AD672" s="173">
        <v>-0.0148901168431265</v>
      </c>
    </row>
    <row r="673" spans="1:30">
      <c r="A673" s="175" t="s">
        <v>375</v>
      </c>
      <c r="B673" s="214" t="s">
        <v>33</v>
      </c>
      <c r="C673" s="214" t="s">
        <v>667</v>
      </c>
      <c r="D673" s="153">
        <v>64</v>
      </c>
      <c r="E673" s="153">
        <v>61</v>
      </c>
      <c r="F673" s="151">
        <v>52</v>
      </c>
      <c r="G673" s="151">
        <v>47</v>
      </c>
      <c r="H673" s="151">
        <v>54</v>
      </c>
      <c r="I673" s="151">
        <v>47</v>
      </c>
      <c r="J673" s="172">
        <v>0.9</v>
      </c>
      <c r="K673" s="154">
        <v>0.953125</v>
      </c>
      <c r="L673" s="154">
        <v>0.903846153846154</v>
      </c>
      <c r="M673" s="154">
        <v>0.87037037037037</v>
      </c>
      <c r="N673" s="207">
        <v>1275</v>
      </c>
      <c r="O673" s="153">
        <v>1071</v>
      </c>
      <c r="P673" s="153">
        <v>56</v>
      </c>
      <c r="Q673" s="151">
        <v>43</v>
      </c>
      <c r="R673" s="151">
        <v>44</v>
      </c>
      <c r="S673" s="154">
        <v>0.84</v>
      </c>
      <c r="T673" s="154">
        <v>0.875</v>
      </c>
      <c r="U673" s="155">
        <v>0.826923076923077</v>
      </c>
      <c r="V673" s="155">
        <v>0.814814814814815</v>
      </c>
      <c r="W673" s="173">
        <v>0.0480769230769231</v>
      </c>
      <c r="X673" s="158">
        <v>391</v>
      </c>
      <c r="Y673" s="208">
        <v>335</v>
      </c>
      <c r="Z673" s="208">
        <v>395</v>
      </c>
      <c r="AA673" s="208">
        <v>341</v>
      </c>
      <c r="AB673" s="209">
        <v>0.856777493606138</v>
      </c>
      <c r="AC673" s="155">
        <v>0.863291139240506</v>
      </c>
      <c r="AD673" s="173">
        <v>-0.00651364563436829</v>
      </c>
    </row>
    <row r="674" spans="1:30">
      <c r="A674" s="175" t="s">
        <v>668</v>
      </c>
      <c r="B674" s="214" t="s">
        <v>1823</v>
      </c>
      <c r="C674" s="214" t="s">
        <v>670</v>
      </c>
      <c r="D674" s="153">
        <v>32</v>
      </c>
      <c r="E674" s="153">
        <v>32</v>
      </c>
      <c r="F674" s="151">
        <v>23</v>
      </c>
      <c r="G674" s="151">
        <v>23</v>
      </c>
      <c r="H674" s="151">
        <v>32</v>
      </c>
      <c r="I674" s="151">
        <v>32</v>
      </c>
      <c r="J674" s="172">
        <v>0.9</v>
      </c>
      <c r="K674" s="154">
        <v>1</v>
      </c>
      <c r="L674" s="154">
        <v>1</v>
      </c>
      <c r="M674" s="154">
        <v>1</v>
      </c>
      <c r="N674" s="207">
        <v>693</v>
      </c>
      <c r="O674" s="153">
        <v>691</v>
      </c>
      <c r="P674" s="153">
        <v>32</v>
      </c>
      <c r="Q674" s="151">
        <v>23</v>
      </c>
      <c r="R674" s="151">
        <v>32</v>
      </c>
      <c r="S674" s="154">
        <v>0.997113997113997</v>
      </c>
      <c r="T674" s="154">
        <v>1</v>
      </c>
      <c r="U674" s="155">
        <v>1</v>
      </c>
      <c r="V674" s="155">
        <v>1</v>
      </c>
      <c r="W674" s="173">
        <v>0</v>
      </c>
      <c r="X674" s="158">
        <v>207</v>
      </c>
      <c r="Y674" s="208">
        <v>207</v>
      </c>
      <c r="Z674" s="208">
        <v>211</v>
      </c>
      <c r="AA674" s="208">
        <v>211</v>
      </c>
      <c r="AB674" s="209">
        <v>1</v>
      </c>
      <c r="AC674" s="155">
        <v>1</v>
      </c>
      <c r="AD674" s="173">
        <v>0</v>
      </c>
    </row>
    <row r="675" spans="1:30">
      <c r="A675" s="175" t="s">
        <v>668</v>
      </c>
      <c r="B675" s="214" t="s">
        <v>1823</v>
      </c>
      <c r="C675" s="214" t="s">
        <v>671</v>
      </c>
      <c r="D675" s="153">
        <v>26</v>
      </c>
      <c r="E675" s="153">
        <v>26</v>
      </c>
      <c r="F675" s="151">
        <v>22</v>
      </c>
      <c r="G675" s="151">
        <v>22</v>
      </c>
      <c r="H675" s="151">
        <v>25</v>
      </c>
      <c r="I675" s="151">
        <v>25</v>
      </c>
      <c r="J675" s="172">
        <v>0.9</v>
      </c>
      <c r="K675" s="154">
        <v>1</v>
      </c>
      <c r="L675" s="154">
        <v>1</v>
      </c>
      <c r="M675" s="154">
        <v>1</v>
      </c>
      <c r="N675" s="207">
        <v>558</v>
      </c>
      <c r="O675" s="153">
        <v>556</v>
      </c>
      <c r="P675" s="153">
        <v>26</v>
      </c>
      <c r="Q675" s="151">
        <v>22</v>
      </c>
      <c r="R675" s="151">
        <v>25</v>
      </c>
      <c r="S675" s="154">
        <v>0.996415770609319</v>
      </c>
      <c r="T675" s="154">
        <v>1</v>
      </c>
      <c r="U675" s="155">
        <v>1</v>
      </c>
      <c r="V675" s="155">
        <v>1</v>
      </c>
      <c r="W675" s="173">
        <v>0</v>
      </c>
      <c r="X675" s="158">
        <v>168</v>
      </c>
      <c r="Y675" s="208">
        <v>168</v>
      </c>
      <c r="Z675" s="208">
        <v>171</v>
      </c>
      <c r="AA675" s="208">
        <v>170</v>
      </c>
      <c r="AB675" s="209">
        <v>1</v>
      </c>
      <c r="AC675" s="155">
        <v>0.994152046783626</v>
      </c>
      <c r="AD675" s="173">
        <v>0.00584795321637432</v>
      </c>
    </row>
    <row r="676" spans="1:30">
      <c r="A676" s="175" t="s">
        <v>668</v>
      </c>
      <c r="B676" s="214" t="s">
        <v>1823</v>
      </c>
      <c r="C676" s="214" t="s">
        <v>672</v>
      </c>
      <c r="D676" s="153">
        <v>47</v>
      </c>
      <c r="E676" s="153">
        <v>47</v>
      </c>
      <c r="F676" s="151">
        <v>37</v>
      </c>
      <c r="G676" s="151">
        <v>37</v>
      </c>
      <c r="H676" s="151">
        <v>43</v>
      </c>
      <c r="I676" s="151">
        <v>43</v>
      </c>
      <c r="J676" s="172">
        <v>0.9</v>
      </c>
      <c r="K676" s="154">
        <v>1</v>
      </c>
      <c r="L676" s="154">
        <v>1</v>
      </c>
      <c r="M676" s="154">
        <v>1</v>
      </c>
      <c r="N676" s="207">
        <v>1004</v>
      </c>
      <c r="O676" s="153">
        <v>992</v>
      </c>
      <c r="P676" s="153">
        <v>46</v>
      </c>
      <c r="Q676" s="151">
        <v>37</v>
      </c>
      <c r="R676" s="151">
        <v>42</v>
      </c>
      <c r="S676" s="154">
        <v>0.98804780876494</v>
      </c>
      <c r="T676" s="154">
        <v>0.978723404255319</v>
      </c>
      <c r="U676" s="155">
        <v>1</v>
      </c>
      <c r="V676" s="155">
        <v>0.976744186046512</v>
      </c>
      <c r="W676" s="173">
        <v>-0.0212765957446809</v>
      </c>
      <c r="X676" s="158">
        <v>305</v>
      </c>
      <c r="Y676" s="208">
        <v>298</v>
      </c>
      <c r="Z676" s="208">
        <v>307</v>
      </c>
      <c r="AA676" s="208">
        <v>306</v>
      </c>
      <c r="AB676" s="209">
        <v>0.977049180327869</v>
      </c>
      <c r="AC676" s="155">
        <v>0.996742671009772</v>
      </c>
      <c r="AD676" s="173">
        <v>-0.0196934906819032</v>
      </c>
    </row>
    <row r="677" spans="1:30">
      <c r="A677" s="175" t="s">
        <v>668</v>
      </c>
      <c r="B677" s="214" t="s">
        <v>1823</v>
      </c>
      <c r="C677" s="214" t="s">
        <v>673</v>
      </c>
      <c r="D677" s="153">
        <v>45</v>
      </c>
      <c r="E677" s="153">
        <v>45</v>
      </c>
      <c r="F677" s="151">
        <v>38</v>
      </c>
      <c r="G677" s="151">
        <v>38</v>
      </c>
      <c r="H677" s="151">
        <v>42</v>
      </c>
      <c r="I677" s="151">
        <v>42</v>
      </c>
      <c r="J677" s="172">
        <v>0.9</v>
      </c>
      <c r="K677" s="154">
        <v>1</v>
      </c>
      <c r="L677" s="154">
        <v>1</v>
      </c>
      <c r="M677" s="154">
        <v>1</v>
      </c>
      <c r="N677" s="207">
        <v>961</v>
      </c>
      <c r="O677" s="153">
        <v>865</v>
      </c>
      <c r="P677" s="153">
        <v>40</v>
      </c>
      <c r="Q677" s="151">
        <v>34</v>
      </c>
      <c r="R677" s="151">
        <v>38</v>
      </c>
      <c r="S677" s="154">
        <v>0.900104058272633</v>
      </c>
      <c r="T677" s="154">
        <v>0.888888888888889</v>
      </c>
      <c r="U677" s="155">
        <v>0.894736842105263</v>
      </c>
      <c r="V677" s="155">
        <v>0.904761904761905</v>
      </c>
      <c r="W677" s="173">
        <v>-0.00584795321637432</v>
      </c>
      <c r="X677" s="158">
        <v>293</v>
      </c>
      <c r="Y677" s="208">
        <v>267</v>
      </c>
      <c r="Z677" s="208">
        <v>291</v>
      </c>
      <c r="AA677" s="208">
        <v>257</v>
      </c>
      <c r="AB677" s="209">
        <v>0.911262798634812</v>
      </c>
      <c r="AC677" s="155">
        <v>0.883161512027491</v>
      </c>
      <c r="AD677" s="173">
        <v>0.0281012866073209</v>
      </c>
    </row>
    <row r="678" spans="1:30">
      <c r="A678" s="175" t="s">
        <v>668</v>
      </c>
      <c r="B678" s="214" t="s">
        <v>1823</v>
      </c>
      <c r="C678" s="214" t="s">
        <v>674</v>
      </c>
      <c r="D678" s="153">
        <v>19</v>
      </c>
      <c r="E678" s="153">
        <v>19</v>
      </c>
      <c r="F678" s="151">
        <v>16</v>
      </c>
      <c r="G678" s="151">
        <v>16</v>
      </c>
      <c r="H678" s="151">
        <v>17</v>
      </c>
      <c r="I678" s="151">
        <v>17</v>
      </c>
      <c r="J678" s="172">
        <v>0.9</v>
      </c>
      <c r="K678" s="154">
        <v>1</v>
      </c>
      <c r="L678" s="154">
        <v>1</v>
      </c>
      <c r="M678" s="154">
        <v>1</v>
      </c>
      <c r="N678" s="207">
        <v>419</v>
      </c>
      <c r="O678" s="153">
        <v>418</v>
      </c>
      <c r="P678" s="153">
        <v>19</v>
      </c>
      <c r="Q678" s="151">
        <v>16</v>
      </c>
      <c r="R678" s="151">
        <v>17</v>
      </c>
      <c r="S678" s="154">
        <v>0.997613365155131</v>
      </c>
      <c r="T678" s="154">
        <v>1</v>
      </c>
      <c r="U678" s="155">
        <v>1</v>
      </c>
      <c r="V678" s="155">
        <v>1</v>
      </c>
      <c r="W678" s="173">
        <v>0</v>
      </c>
      <c r="X678" s="158">
        <v>127</v>
      </c>
      <c r="Y678" s="208">
        <v>126</v>
      </c>
      <c r="Z678" s="208">
        <v>127</v>
      </c>
      <c r="AA678" s="208">
        <v>127</v>
      </c>
      <c r="AB678" s="209">
        <v>0.992125984251969</v>
      </c>
      <c r="AC678" s="155">
        <v>1</v>
      </c>
      <c r="AD678" s="173">
        <v>-0.00787401574803148</v>
      </c>
    </row>
    <row r="679" spans="1:30">
      <c r="A679" s="175" t="s">
        <v>668</v>
      </c>
      <c r="B679" s="214" t="s">
        <v>1823</v>
      </c>
      <c r="C679" s="214" t="s">
        <v>675</v>
      </c>
      <c r="D679" s="153">
        <v>28</v>
      </c>
      <c r="E679" s="153">
        <v>28</v>
      </c>
      <c r="F679" s="151">
        <v>22</v>
      </c>
      <c r="G679" s="151">
        <v>22</v>
      </c>
      <c r="H679" s="151">
        <v>23</v>
      </c>
      <c r="I679" s="151">
        <v>23</v>
      </c>
      <c r="J679" s="172">
        <v>0.9</v>
      </c>
      <c r="K679" s="154">
        <v>1</v>
      </c>
      <c r="L679" s="154">
        <v>1</v>
      </c>
      <c r="M679" s="154">
        <v>1</v>
      </c>
      <c r="N679" s="207">
        <v>572</v>
      </c>
      <c r="O679" s="153">
        <v>571</v>
      </c>
      <c r="P679" s="153">
        <v>28</v>
      </c>
      <c r="Q679" s="151">
        <v>22</v>
      </c>
      <c r="R679" s="151">
        <v>23</v>
      </c>
      <c r="S679" s="154">
        <v>0.998251748251748</v>
      </c>
      <c r="T679" s="154">
        <v>1</v>
      </c>
      <c r="U679" s="155">
        <v>1</v>
      </c>
      <c r="V679" s="155">
        <v>1</v>
      </c>
      <c r="W679" s="173">
        <v>0</v>
      </c>
      <c r="X679" s="158">
        <v>170</v>
      </c>
      <c r="Y679" s="208">
        <v>170</v>
      </c>
      <c r="Z679" s="208">
        <v>177</v>
      </c>
      <c r="AA679" s="208">
        <v>176</v>
      </c>
      <c r="AB679" s="209">
        <v>1</v>
      </c>
      <c r="AC679" s="155">
        <v>0.994350282485876</v>
      </c>
      <c r="AD679" s="173">
        <v>0.00564971751412424</v>
      </c>
    </row>
    <row r="680" spans="1:30">
      <c r="A680" s="175" t="s">
        <v>668</v>
      </c>
      <c r="B680" s="214" t="s">
        <v>1823</v>
      </c>
      <c r="C680" s="214" t="s">
        <v>676</v>
      </c>
      <c r="D680" s="153">
        <v>22</v>
      </c>
      <c r="E680" s="153">
        <v>22</v>
      </c>
      <c r="F680" s="151">
        <v>15</v>
      </c>
      <c r="G680" s="151">
        <v>15</v>
      </c>
      <c r="H680" s="151">
        <v>18</v>
      </c>
      <c r="I680" s="151">
        <v>18</v>
      </c>
      <c r="J680" s="172">
        <v>0.9</v>
      </c>
      <c r="K680" s="154">
        <v>1</v>
      </c>
      <c r="L680" s="154">
        <v>1</v>
      </c>
      <c r="M680" s="154">
        <v>1</v>
      </c>
      <c r="N680" s="207">
        <v>448</v>
      </c>
      <c r="O680" s="153">
        <v>448</v>
      </c>
      <c r="P680" s="153">
        <v>22</v>
      </c>
      <c r="Q680" s="151">
        <v>15</v>
      </c>
      <c r="R680" s="151">
        <v>18</v>
      </c>
      <c r="S680" s="154">
        <v>1</v>
      </c>
      <c r="T680" s="154">
        <v>1</v>
      </c>
      <c r="U680" s="155">
        <v>1</v>
      </c>
      <c r="V680" s="155">
        <v>1</v>
      </c>
      <c r="W680" s="173">
        <v>0</v>
      </c>
      <c r="X680" s="158">
        <v>134</v>
      </c>
      <c r="Y680" s="208">
        <v>134</v>
      </c>
      <c r="Z680" s="208">
        <v>136</v>
      </c>
      <c r="AA680" s="208">
        <v>136</v>
      </c>
      <c r="AB680" s="209">
        <v>1</v>
      </c>
      <c r="AC680" s="155">
        <v>1</v>
      </c>
      <c r="AD680" s="173">
        <v>0</v>
      </c>
    </row>
    <row r="681" spans="1:30">
      <c r="A681" s="175" t="s">
        <v>668</v>
      </c>
      <c r="B681" s="214" t="s">
        <v>1823</v>
      </c>
      <c r="C681" s="214" t="s">
        <v>677</v>
      </c>
      <c r="D681" s="153">
        <v>31</v>
      </c>
      <c r="E681" s="153">
        <v>31</v>
      </c>
      <c r="F681" s="151">
        <v>22</v>
      </c>
      <c r="G681" s="151">
        <v>22</v>
      </c>
      <c r="H681" s="151">
        <v>25</v>
      </c>
      <c r="I681" s="151">
        <v>25</v>
      </c>
      <c r="J681" s="172">
        <v>0.9</v>
      </c>
      <c r="K681" s="154">
        <v>1</v>
      </c>
      <c r="L681" s="154">
        <v>1</v>
      </c>
      <c r="M681" s="154">
        <v>1</v>
      </c>
      <c r="N681" s="207">
        <v>622</v>
      </c>
      <c r="O681" s="153">
        <v>530</v>
      </c>
      <c r="P681" s="153">
        <v>28</v>
      </c>
      <c r="Q681" s="151">
        <v>18</v>
      </c>
      <c r="R681" s="151">
        <v>20</v>
      </c>
      <c r="S681" s="154">
        <v>0.852090032154341</v>
      </c>
      <c r="T681" s="154">
        <v>0.903225806451613</v>
      </c>
      <c r="U681" s="155">
        <v>0.818181818181818</v>
      </c>
      <c r="V681" s="155">
        <v>0.8</v>
      </c>
      <c r="W681" s="173">
        <v>0.0850439882697946</v>
      </c>
      <c r="X681" s="158">
        <v>184</v>
      </c>
      <c r="Y681" s="208">
        <v>156</v>
      </c>
      <c r="Z681" s="208">
        <v>192</v>
      </c>
      <c r="AA681" s="208">
        <v>163</v>
      </c>
      <c r="AB681" s="209">
        <v>0.847826086956522</v>
      </c>
      <c r="AC681" s="155">
        <v>0.848958333333333</v>
      </c>
      <c r="AD681" s="173">
        <v>-0.00113224637681164</v>
      </c>
    </row>
    <row r="682" spans="1:30">
      <c r="A682" s="175" t="s">
        <v>668</v>
      </c>
      <c r="B682" s="214" t="s">
        <v>1823</v>
      </c>
      <c r="C682" s="214" t="s">
        <v>678</v>
      </c>
      <c r="D682" s="153">
        <v>45</v>
      </c>
      <c r="E682" s="153">
        <v>44</v>
      </c>
      <c r="F682" s="151">
        <v>30</v>
      </c>
      <c r="G682" s="151">
        <v>30</v>
      </c>
      <c r="H682" s="151">
        <v>41</v>
      </c>
      <c r="I682" s="151">
        <v>40</v>
      </c>
      <c r="J682" s="172">
        <v>0.9</v>
      </c>
      <c r="K682" s="154">
        <v>0.977777777777778</v>
      </c>
      <c r="L682" s="154">
        <v>1</v>
      </c>
      <c r="M682" s="154">
        <v>0.975609756097561</v>
      </c>
      <c r="N682" s="207">
        <v>953</v>
      </c>
      <c r="O682" s="153">
        <v>904</v>
      </c>
      <c r="P682" s="153">
        <v>41</v>
      </c>
      <c r="Q682" s="151">
        <v>29</v>
      </c>
      <c r="R682" s="151">
        <v>40</v>
      </c>
      <c r="S682" s="154">
        <v>0.948583420776495</v>
      </c>
      <c r="T682" s="154">
        <v>0.911111111111111</v>
      </c>
      <c r="U682" s="155">
        <v>0.966666666666667</v>
      </c>
      <c r="V682" s="155">
        <v>0.975609756097561</v>
      </c>
      <c r="W682" s="173">
        <v>-0.0555555555555556</v>
      </c>
      <c r="X682" s="158">
        <v>284</v>
      </c>
      <c r="Y682" s="208">
        <v>269</v>
      </c>
      <c r="Z682" s="208">
        <v>294</v>
      </c>
      <c r="AA682" s="208">
        <v>278</v>
      </c>
      <c r="AB682" s="209">
        <v>0.947183098591549</v>
      </c>
      <c r="AC682" s="155">
        <v>0.945578231292517</v>
      </c>
      <c r="AD682" s="173">
        <v>0.0016048672990322</v>
      </c>
    </row>
    <row r="683" spans="1:30">
      <c r="A683" s="175" t="s">
        <v>668</v>
      </c>
      <c r="B683" s="214" t="s">
        <v>1824</v>
      </c>
      <c r="C683" s="214" t="s">
        <v>679</v>
      </c>
      <c r="D683" s="153">
        <v>28</v>
      </c>
      <c r="E683" s="153">
        <v>28</v>
      </c>
      <c r="F683" s="151">
        <v>20</v>
      </c>
      <c r="G683" s="151">
        <v>20</v>
      </c>
      <c r="H683" s="151">
        <v>28</v>
      </c>
      <c r="I683" s="151">
        <v>28</v>
      </c>
      <c r="J683" s="172">
        <v>0.9</v>
      </c>
      <c r="K683" s="154">
        <v>1</v>
      </c>
      <c r="L683" s="154">
        <v>1</v>
      </c>
      <c r="M683" s="154">
        <v>1</v>
      </c>
      <c r="N683" s="207">
        <v>598</v>
      </c>
      <c r="O683" s="153">
        <v>591</v>
      </c>
      <c r="P683" s="153">
        <v>26</v>
      </c>
      <c r="Q683" s="151">
        <v>20</v>
      </c>
      <c r="R683" s="151">
        <v>28</v>
      </c>
      <c r="S683" s="154">
        <v>0.988294314381271</v>
      </c>
      <c r="T683" s="154">
        <v>0.928571428571429</v>
      </c>
      <c r="U683" s="155">
        <v>1</v>
      </c>
      <c r="V683" s="155">
        <v>1</v>
      </c>
      <c r="W683" s="173">
        <v>-0.0714285714285714</v>
      </c>
      <c r="X683" s="158">
        <v>181</v>
      </c>
      <c r="Y683" s="208">
        <v>178</v>
      </c>
      <c r="Z683" s="208">
        <v>179</v>
      </c>
      <c r="AA683" s="208">
        <v>176</v>
      </c>
      <c r="AB683" s="209">
        <v>0.983425414364641</v>
      </c>
      <c r="AC683" s="155">
        <v>0.983240223463687</v>
      </c>
      <c r="AD683" s="173">
        <v>0.000185190900953813</v>
      </c>
    </row>
    <row r="684" spans="1:30">
      <c r="A684" s="175" t="s">
        <v>668</v>
      </c>
      <c r="B684" s="214" t="s">
        <v>1824</v>
      </c>
      <c r="C684" s="214" t="s">
        <v>680</v>
      </c>
      <c r="D684" s="153">
        <v>71</v>
      </c>
      <c r="E684" s="153">
        <v>71</v>
      </c>
      <c r="F684" s="151">
        <v>57</v>
      </c>
      <c r="G684" s="151">
        <v>52</v>
      </c>
      <c r="H684" s="151">
        <v>64</v>
      </c>
      <c r="I684" s="151">
        <v>61</v>
      </c>
      <c r="J684" s="172">
        <v>0.9</v>
      </c>
      <c r="K684" s="154">
        <v>1</v>
      </c>
      <c r="L684" s="154">
        <v>0.912280701754386</v>
      </c>
      <c r="M684" s="154">
        <v>0.953125</v>
      </c>
      <c r="N684" s="207">
        <v>1467</v>
      </c>
      <c r="O684" s="153">
        <v>1413</v>
      </c>
      <c r="P684" s="153">
        <v>71</v>
      </c>
      <c r="Q684" s="151">
        <v>51</v>
      </c>
      <c r="R684" s="151">
        <v>61</v>
      </c>
      <c r="S684" s="154">
        <v>0.96319018404908</v>
      </c>
      <c r="T684" s="154">
        <v>1</v>
      </c>
      <c r="U684" s="155">
        <v>0.894736842105263</v>
      </c>
      <c r="V684" s="155">
        <v>0.953125</v>
      </c>
      <c r="W684" s="173">
        <v>0.105263157894737</v>
      </c>
      <c r="X684" s="158">
        <v>444</v>
      </c>
      <c r="Y684" s="208">
        <v>429</v>
      </c>
      <c r="Z684" s="208">
        <v>448</v>
      </c>
      <c r="AA684" s="208">
        <v>431</v>
      </c>
      <c r="AB684" s="209">
        <v>0.966216216216216</v>
      </c>
      <c r="AC684" s="155">
        <v>0.962053571428571</v>
      </c>
      <c r="AD684" s="173">
        <v>0.00416264478764483</v>
      </c>
    </row>
    <row r="685" spans="1:30">
      <c r="A685" s="175" t="s">
        <v>668</v>
      </c>
      <c r="B685" s="214" t="s">
        <v>1824</v>
      </c>
      <c r="C685" s="214" t="s">
        <v>681</v>
      </c>
      <c r="D685" s="153">
        <v>20</v>
      </c>
      <c r="E685" s="153">
        <v>20</v>
      </c>
      <c r="F685" s="151">
        <v>15</v>
      </c>
      <c r="G685" s="151">
        <v>15</v>
      </c>
      <c r="H685" s="151">
        <v>19</v>
      </c>
      <c r="I685" s="151">
        <v>19</v>
      </c>
      <c r="J685" s="172">
        <v>0.9</v>
      </c>
      <c r="K685" s="154">
        <v>1</v>
      </c>
      <c r="L685" s="154">
        <v>1</v>
      </c>
      <c r="M685" s="154">
        <v>1</v>
      </c>
      <c r="N685" s="207">
        <v>411</v>
      </c>
      <c r="O685" s="153">
        <v>409</v>
      </c>
      <c r="P685" s="153">
        <v>20</v>
      </c>
      <c r="Q685" s="151">
        <v>14</v>
      </c>
      <c r="R685" s="151">
        <v>19</v>
      </c>
      <c r="S685" s="154">
        <v>0.995133819951338</v>
      </c>
      <c r="T685" s="154">
        <v>1</v>
      </c>
      <c r="U685" s="155">
        <v>0.933333333333333</v>
      </c>
      <c r="V685" s="155">
        <v>1</v>
      </c>
      <c r="W685" s="173">
        <v>0.0666666666666667</v>
      </c>
      <c r="X685" s="158">
        <v>126</v>
      </c>
      <c r="Y685" s="208">
        <v>125</v>
      </c>
      <c r="Z685" s="208">
        <v>127</v>
      </c>
      <c r="AA685" s="208">
        <v>126</v>
      </c>
      <c r="AB685" s="209">
        <v>0.992063492063492</v>
      </c>
      <c r="AC685" s="155">
        <v>0.992125984251969</v>
      </c>
      <c r="AD685" s="173">
        <v>-6.24921884764262e-5</v>
      </c>
    </row>
    <row r="686" spans="1:30">
      <c r="A686" s="175" t="s">
        <v>668</v>
      </c>
      <c r="B686" s="214" t="s">
        <v>1824</v>
      </c>
      <c r="C686" s="214" t="s">
        <v>682</v>
      </c>
      <c r="D686" s="153">
        <v>57</v>
      </c>
      <c r="E686" s="153">
        <v>56</v>
      </c>
      <c r="F686" s="151">
        <v>44</v>
      </c>
      <c r="G686" s="151">
        <v>41</v>
      </c>
      <c r="H686" s="151">
        <v>51</v>
      </c>
      <c r="I686" s="151">
        <v>51</v>
      </c>
      <c r="J686" s="172">
        <v>0.9</v>
      </c>
      <c r="K686" s="154">
        <v>0.982456140350877</v>
      </c>
      <c r="L686" s="154">
        <v>0.931818181818182</v>
      </c>
      <c r="M686" s="154">
        <v>1</v>
      </c>
      <c r="N686" s="207">
        <v>1147</v>
      </c>
      <c r="O686" s="153">
        <v>1122</v>
      </c>
      <c r="P686" s="153">
        <v>56</v>
      </c>
      <c r="Q686" s="151">
        <v>41</v>
      </c>
      <c r="R686" s="151">
        <v>51</v>
      </c>
      <c r="S686" s="154">
        <v>0.978204010462075</v>
      </c>
      <c r="T686" s="154">
        <v>0.982456140350877</v>
      </c>
      <c r="U686" s="155">
        <v>0.931818181818182</v>
      </c>
      <c r="V686" s="155">
        <v>1</v>
      </c>
      <c r="W686" s="173">
        <v>0.0506379585326954</v>
      </c>
      <c r="X686" s="158">
        <v>345</v>
      </c>
      <c r="Y686" s="208">
        <v>335</v>
      </c>
      <c r="Z686" s="208">
        <v>353</v>
      </c>
      <c r="AA686" s="208">
        <v>344</v>
      </c>
      <c r="AB686" s="209">
        <v>0.971014492753623</v>
      </c>
      <c r="AC686" s="155">
        <v>0.974504249291785</v>
      </c>
      <c r="AD686" s="173">
        <v>-0.00348975653816153</v>
      </c>
    </row>
    <row r="687" spans="1:30">
      <c r="A687" s="175" t="s">
        <v>668</v>
      </c>
      <c r="B687" s="214" t="s">
        <v>1824</v>
      </c>
      <c r="C687" s="214" t="s">
        <v>683</v>
      </c>
      <c r="D687" s="153">
        <v>14</v>
      </c>
      <c r="E687" s="153">
        <v>14</v>
      </c>
      <c r="F687" s="151">
        <v>10</v>
      </c>
      <c r="G687" s="151">
        <v>10</v>
      </c>
      <c r="H687" s="151">
        <v>12</v>
      </c>
      <c r="I687" s="151">
        <v>12</v>
      </c>
      <c r="J687" s="172">
        <v>0.9</v>
      </c>
      <c r="K687" s="154">
        <v>1</v>
      </c>
      <c r="L687" s="154">
        <v>1</v>
      </c>
      <c r="M687" s="154">
        <v>1</v>
      </c>
      <c r="N687" s="207">
        <v>268</v>
      </c>
      <c r="O687" s="153">
        <v>242</v>
      </c>
      <c r="P687" s="153">
        <v>13</v>
      </c>
      <c r="Q687" s="151">
        <v>9</v>
      </c>
      <c r="R687" s="151">
        <v>11</v>
      </c>
      <c r="S687" s="154">
        <v>0.902985074626866</v>
      </c>
      <c r="T687" s="154">
        <v>0.928571428571429</v>
      </c>
      <c r="U687" s="155">
        <v>0.9</v>
      </c>
      <c r="V687" s="155">
        <v>0.916666666666667</v>
      </c>
      <c r="W687" s="173">
        <v>0.0285714285714286</v>
      </c>
      <c r="X687" s="158">
        <v>85</v>
      </c>
      <c r="Y687" s="208">
        <v>76</v>
      </c>
      <c r="Z687" s="208">
        <v>78</v>
      </c>
      <c r="AA687" s="208">
        <v>74</v>
      </c>
      <c r="AB687" s="209">
        <v>0.894117647058824</v>
      </c>
      <c r="AC687" s="155">
        <v>0.948717948717949</v>
      </c>
      <c r="AD687" s="173">
        <v>-0.0546003016591251</v>
      </c>
    </row>
    <row r="688" spans="1:30">
      <c r="A688" s="175" t="s">
        <v>668</v>
      </c>
      <c r="B688" s="214" t="s">
        <v>1824</v>
      </c>
      <c r="C688" s="214" t="s">
        <v>684</v>
      </c>
      <c r="D688" s="153">
        <v>36</v>
      </c>
      <c r="E688" s="153">
        <v>36</v>
      </c>
      <c r="F688" s="151">
        <v>26</v>
      </c>
      <c r="G688" s="151">
        <v>26</v>
      </c>
      <c r="H688" s="151">
        <v>31</v>
      </c>
      <c r="I688" s="151">
        <v>31</v>
      </c>
      <c r="J688" s="172">
        <v>0.9</v>
      </c>
      <c r="K688" s="154">
        <v>1</v>
      </c>
      <c r="L688" s="154">
        <v>1</v>
      </c>
      <c r="M688" s="154">
        <v>1</v>
      </c>
      <c r="N688" s="207">
        <v>730</v>
      </c>
      <c r="O688" s="153">
        <v>711</v>
      </c>
      <c r="P688" s="153">
        <v>36</v>
      </c>
      <c r="Q688" s="151">
        <v>26</v>
      </c>
      <c r="R688" s="151">
        <v>31</v>
      </c>
      <c r="S688" s="154">
        <v>0.973972602739726</v>
      </c>
      <c r="T688" s="154">
        <v>1</v>
      </c>
      <c r="U688" s="155">
        <v>1</v>
      </c>
      <c r="V688" s="155">
        <v>1</v>
      </c>
      <c r="W688" s="173">
        <v>0</v>
      </c>
      <c r="X688" s="158">
        <v>220</v>
      </c>
      <c r="Y688" s="208">
        <v>216</v>
      </c>
      <c r="Z688" s="208">
        <v>222</v>
      </c>
      <c r="AA688" s="208">
        <v>215</v>
      </c>
      <c r="AB688" s="209">
        <v>0.981818181818182</v>
      </c>
      <c r="AC688" s="155">
        <v>0.968468468468468</v>
      </c>
      <c r="AD688" s="173">
        <v>0.0133497133497134</v>
      </c>
    </row>
    <row r="689" spans="1:30">
      <c r="A689" s="175" t="s">
        <v>668</v>
      </c>
      <c r="B689" s="214" t="s">
        <v>1824</v>
      </c>
      <c r="C689" s="214" t="s">
        <v>685</v>
      </c>
      <c r="D689" s="153">
        <v>31</v>
      </c>
      <c r="E689" s="153">
        <v>29</v>
      </c>
      <c r="F689" s="151">
        <v>21</v>
      </c>
      <c r="G689" s="151">
        <v>19</v>
      </c>
      <c r="H689" s="151">
        <v>23</v>
      </c>
      <c r="I689" s="151">
        <v>23</v>
      </c>
      <c r="J689" s="172">
        <v>0.9</v>
      </c>
      <c r="K689" s="154">
        <v>0.935483870967742</v>
      </c>
      <c r="L689" s="154">
        <v>0.904761904761905</v>
      </c>
      <c r="M689" s="154">
        <v>1</v>
      </c>
      <c r="N689" s="207">
        <v>596</v>
      </c>
      <c r="O689" s="153">
        <v>560</v>
      </c>
      <c r="P689" s="153">
        <v>29</v>
      </c>
      <c r="Q689" s="151">
        <v>18</v>
      </c>
      <c r="R689" s="151">
        <v>22</v>
      </c>
      <c r="S689" s="154">
        <v>0.939597315436242</v>
      </c>
      <c r="T689" s="154">
        <v>0.935483870967742</v>
      </c>
      <c r="U689" s="155">
        <v>0.857142857142857</v>
      </c>
      <c r="V689" s="155">
        <v>0.956521739130435</v>
      </c>
      <c r="W689" s="173">
        <v>0.0783410138248848</v>
      </c>
      <c r="X689" s="158">
        <v>182</v>
      </c>
      <c r="Y689" s="208">
        <v>168</v>
      </c>
      <c r="Z689" s="208">
        <v>186</v>
      </c>
      <c r="AA689" s="208">
        <v>176</v>
      </c>
      <c r="AB689" s="209">
        <v>0.923076923076923</v>
      </c>
      <c r="AC689" s="155">
        <v>0.946236559139785</v>
      </c>
      <c r="AD689" s="173">
        <v>-0.0231596360628619</v>
      </c>
    </row>
    <row r="690" spans="1:30">
      <c r="A690" s="175" t="s">
        <v>668</v>
      </c>
      <c r="B690" s="214" t="s">
        <v>1824</v>
      </c>
      <c r="C690" s="214" t="s">
        <v>686</v>
      </c>
      <c r="D690" s="153">
        <v>33</v>
      </c>
      <c r="E690" s="153">
        <v>33</v>
      </c>
      <c r="F690" s="151">
        <v>31</v>
      </c>
      <c r="G690" s="151">
        <v>31</v>
      </c>
      <c r="H690" s="151">
        <v>35</v>
      </c>
      <c r="I690" s="151">
        <v>35</v>
      </c>
      <c r="J690" s="172">
        <v>0.9</v>
      </c>
      <c r="K690" s="154">
        <v>1</v>
      </c>
      <c r="L690" s="154">
        <v>1</v>
      </c>
      <c r="M690" s="154">
        <v>1</v>
      </c>
      <c r="N690" s="207">
        <v>795</v>
      </c>
      <c r="O690" s="153">
        <v>782</v>
      </c>
      <c r="P690" s="153">
        <v>33</v>
      </c>
      <c r="Q690" s="151">
        <v>30</v>
      </c>
      <c r="R690" s="151">
        <v>35</v>
      </c>
      <c r="S690" s="154">
        <v>0.983647798742138</v>
      </c>
      <c r="T690" s="154">
        <v>1</v>
      </c>
      <c r="U690" s="155">
        <v>0.967741935483871</v>
      </c>
      <c r="V690" s="155">
        <v>1</v>
      </c>
      <c r="W690" s="173">
        <v>0.032258064516129</v>
      </c>
      <c r="X690" s="158">
        <v>244</v>
      </c>
      <c r="Y690" s="208">
        <v>240</v>
      </c>
      <c r="Z690" s="208">
        <v>241</v>
      </c>
      <c r="AA690" s="208">
        <v>238</v>
      </c>
      <c r="AB690" s="209">
        <v>0.983606557377049</v>
      </c>
      <c r="AC690" s="155">
        <v>0.987551867219917</v>
      </c>
      <c r="AD690" s="173">
        <v>-0.00394530984286789</v>
      </c>
    </row>
    <row r="691" spans="1:30">
      <c r="A691" s="175" t="s">
        <v>668</v>
      </c>
      <c r="B691" s="214" t="s">
        <v>1824</v>
      </c>
      <c r="C691" s="214" t="s">
        <v>687</v>
      </c>
      <c r="D691" s="153">
        <v>73</v>
      </c>
      <c r="E691" s="153">
        <v>71</v>
      </c>
      <c r="F691" s="151">
        <v>64</v>
      </c>
      <c r="G691" s="151">
        <v>63</v>
      </c>
      <c r="H691" s="151">
        <v>71</v>
      </c>
      <c r="I691" s="151">
        <v>70</v>
      </c>
      <c r="J691" s="172">
        <v>0.9</v>
      </c>
      <c r="K691" s="154">
        <v>0.972602739726027</v>
      </c>
      <c r="L691" s="154">
        <v>0.984375</v>
      </c>
      <c r="M691" s="154">
        <v>0.985915492957746</v>
      </c>
      <c r="N691" s="207">
        <v>1589</v>
      </c>
      <c r="O691" s="153">
        <v>1486</v>
      </c>
      <c r="P691" s="153">
        <v>69</v>
      </c>
      <c r="Q691" s="151">
        <v>59</v>
      </c>
      <c r="R691" s="151">
        <v>65</v>
      </c>
      <c r="S691" s="154">
        <v>0.935179358086847</v>
      </c>
      <c r="T691" s="154">
        <v>0.945205479452055</v>
      </c>
      <c r="U691" s="155">
        <v>0.921875</v>
      </c>
      <c r="V691" s="155">
        <v>0.915492957746479</v>
      </c>
      <c r="W691" s="173">
        <v>0.0233304794520548</v>
      </c>
      <c r="X691" s="158">
        <v>481</v>
      </c>
      <c r="Y691" s="208">
        <v>443</v>
      </c>
      <c r="Z691" s="208">
        <v>486</v>
      </c>
      <c r="AA691" s="208">
        <v>458</v>
      </c>
      <c r="AB691" s="209">
        <v>0.920997920997921</v>
      </c>
      <c r="AC691" s="155">
        <v>0.94238683127572</v>
      </c>
      <c r="AD691" s="173">
        <v>-0.0213889102777992</v>
      </c>
    </row>
    <row r="692" spans="1:30">
      <c r="A692" s="175" t="s">
        <v>668</v>
      </c>
      <c r="B692" s="214" t="s">
        <v>1824</v>
      </c>
      <c r="C692" s="214" t="s">
        <v>688</v>
      </c>
      <c r="D692" s="153">
        <v>30</v>
      </c>
      <c r="E692" s="153">
        <v>30</v>
      </c>
      <c r="F692" s="151">
        <v>19</v>
      </c>
      <c r="G692" s="151">
        <v>19</v>
      </c>
      <c r="H692" s="151">
        <v>27</v>
      </c>
      <c r="I692" s="151">
        <v>26</v>
      </c>
      <c r="J692" s="172">
        <v>0.9</v>
      </c>
      <c r="K692" s="154">
        <v>1</v>
      </c>
      <c r="L692" s="154">
        <v>1</v>
      </c>
      <c r="M692" s="154">
        <v>0.962962962962963</v>
      </c>
      <c r="N692" s="207">
        <v>599</v>
      </c>
      <c r="O692" s="153">
        <v>568</v>
      </c>
      <c r="P692" s="153">
        <v>30</v>
      </c>
      <c r="Q692" s="151">
        <v>19</v>
      </c>
      <c r="R692" s="151">
        <v>26</v>
      </c>
      <c r="S692" s="154">
        <v>0.948247078464107</v>
      </c>
      <c r="T692" s="154">
        <v>1</v>
      </c>
      <c r="U692" s="155">
        <v>1</v>
      </c>
      <c r="V692" s="155">
        <v>0.962962962962963</v>
      </c>
      <c r="W692" s="173">
        <v>0</v>
      </c>
      <c r="X692" s="158">
        <v>186</v>
      </c>
      <c r="Y692" s="208">
        <v>183</v>
      </c>
      <c r="Z692" s="208">
        <v>189</v>
      </c>
      <c r="AA692" s="208">
        <v>176</v>
      </c>
      <c r="AB692" s="209">
        <v>0.983870967741935</v>
      </c>
      <c r="AC692" s="155">
        <v>0.931216931216931</v>
      </c>
      <c r="AD692" s="173">
        <v>0.0526540365250043</v>
      </c>
    </row>
    <row r="693" spans="1:30">
      <c r="A693" s="175" t="s">
        <v>668</v>
      </c>
      <c r="B693" s="214" t="s">
        <v>1823</v>
      </c>
      <c r="C693" s="214" t="s">
        <v>689</v>
      </c>
      <c r="D693" s="153">
        <v>38</v>
      </c>
      <c r="E693" s="153">
        <v>38</v>
      </c>
      <c r="F693" s="151">
        <v>32</v>
      </c>
      <c r="G693" s="151">
        <v>32</v>
      </c>
      <c r="H693" s="151">
        <v>38</v>
      </c>
      <c r="I693" s="151">
        <v>38</v>
      </c>
      <c r="J693" s="172">
        <v>0.9</v>
      </c>
      <c r="K693" s="154">
        <v>1</v>
      </c>
      <c r="L693" s="154">
        <v>1</v>
      </c>
      <c r="M693" s="154">
        <v>1</v>
      </c>
      <c r="N693" s="207">
        <v>808</v>
      </c>
      <c r="O693" s="153">
        <v>781</v>
      </c>
      <c r="P693" s="153">
        <v>37</v>
      </c>
      <c r="Q693" s="151">
        <v>31</v>
      </c>
      <c r="R693" s="151">
        <v>37</v>
      </c>
      <c r="S693" s="154">
        <v>0.966584158415842</v>
      </c>
      <c r="T693" s="154">
        <v>0.973684210526316</v>
      </c>
      <c r="U693" s="155">
        <v>0.96875</v>
      </c>
      <c r="V693" s="155">
        <v>0.973684210526316</v>
      </c>
      <c r="W693" s="173">
        <v>0.00493421052631582</v>
      </c>
      <c r="X693" s="158">
        <v>252</v>
      </c>
      <c r="Y693" s="208">
        <v>242</v>
      </c>
      <c r="Z693" s="208">
        <v>248</v>
      </c>
      <c r="AA693" s="208">
        <v>243</v>
      </c>
      <c r="AB693" s="209">
        <v>0.96031746031746</v>
      </c>
      <c r="AC693" s="155">
        <v>0.979838709677419</v>
      </c>
      <c r="AD693" s="173">
        <v>-0.019521249359959</v>
      </c>
    </row>
    <row r="694" spans="1:30">
      <c r="A694" s="175" t="s">
        <v>668</v>
      </c>
      <c r="B694" s="214" t="s">
        <v>1823</v>
      </c>
      <c r="C694" s="214" t="s">
        <v>690</v>
      </c>
      <c r="D694" s="153">
        <v>24</v>
      </c>
      <c r="E694" s="153">
        <v>24</v>
      </c>
      <c r="F694" s="151">
        <v>20</v>
      </c>
      <c r="G694" s="151">
        <v>20</v>
      </c>
      <c r="H694" s="151">
        <v>22</v>
      </c>
      <c r="I694" s="151">
        <v>22</v>
      </c>
      <c r="J694" s="172">
        <v>0.9</v>
      </c>
      <c r="K694" s="154">
        <v>1</v>
      </c>
      <c r="L694" s="154">
        <v>1</v>
      </c>
      <c r="M694" s="154">
        <v>1</v>
      </c>
      <c r="N694" s="207">
        <v>510</v>
      </c>
      <c r="O694" s="153">
        <v>489</v>
      </c>
      <c r="P694" s="153">
        <v>24</v>
      </c>
      <c r="Q694" s="151">
        <v>20</v>
      </c>
      <c r="R694" s="151">
        <v>22</v>
      </c>
      <c r="S694" s="154">
        <v>0.958823529411765</v>
      </c>
      <c r="T694" s="154">
        <v>1</v>
      </c>
      <c r="U694" s="155">
        <v>1</v>
      </c>
      <c r="V694" s="155">
        <v>1</v>
      </c>
      <c r="W694" s="173">
        <v>0</v>
      </c>
      <c r="X694" s="158">
        <v>156</v>
      </c>
      <c r="Y694" s="208">
        <v>148</v>
      </c>
      <c r="Z694" s="208">
        <v>152</v>
      </c>
      <c r="AA694" s="208">
        <v>147</v>
      </c>
      <c r="AB694" s="209">
        <v>0.948717948717949</v>
      </c>
      <c r="AC694" s="155">
        <v>0.967105263157895</v>
      </c>
      <c r="AD694" s="173">
        <v>-0.018387314439946</v>
      </c>
    </row>
    <row r="695" spans="1:30">
      <c r="A695" s="175" t="s">
        <v>668</v>
      </c>
      <c r="B695" s="214" t="s">
        <v>1823</v>
      </c>
      <c r="C695" s="214" t="s">
        <v>691</v>
      </c>
      <c r="D695" s="153">
        <v>32</v>
      </c>
      <c r="E695" s="153">
        <v>31</v>
      </c>
      <c r="F695" s="151">
        <v>30</v>
      </c>
      <c r="G695" s="151">
        <v>30</v>
      </c>
      <c r="H695" s="151">
        <v>28</v>
      </c>
      <c r="I695" s="151">
        <v>28</v>
      </c>
      <c r="J695" s="172">
        <v>0.9</v>
      </c>
      <c r="K695" s="154">
        <v>0.96875</v>
      </c>
      <c r="L695" s="154">
        <v>1</v>
      </c>
      <c r="M695" s="154">
        <v>1</v>
      </c>
      <c r="N695" s="207">
        <v>707</v>
      </c>
      <c r="O695" s="153">
        <v>688</v>
      </c>
      <c r="P695" s="153">
        <v>30</v>
      </c>
      <c r="Q695" s="151">
        <v>28</v>
      </c>
      <c r="R695" s="151">
        <v>27</v>
      </c>
      <c r="S695" s="154">
        <v>0.973125884016973</v>
      </c>
      <c r="T695" s="154">
        <v>0.9375</v>
      </c>
      <c r="U695" s="155">
        <v>0.933333333333333</v>
      </c>
      <c r="V695" s="155">
        <v>0.964285714285714</v>
      </c>
      <c r="W695" s="173">
        <v>0.00416666666666665</v>
      </c>
      <c r="X695" s="158">
        <v>213</v>
      </c>
      <c r="Y695" s="208">
        <v>206</v>
      </c>
      <c r="Z695" s="208">
        <v>215</v>
      </c>
      <c r="AA695" s="208">
        <v>210</v>
      </c>
      <c r="AB695" s="209">
        <v>0.967136150234742</v>
      </c>
      <c r="AC695" s="155">
        <v>0.976744186046512</v>
      </c>
      <c r="AD695" s="173">
        <v>-0.00960803581176983</v>
      </c>
    </row>
    <row r="696" spans="1:30">
      <c r="A696" s="175" t="s">
        <v>668</v>
      </c>
      <c r="B696" s="214" t="s">
        <v>1823</v>
      </c>
      <c r="C696" s="214" t="s">
        <v>692</v>
      </c>
      <c r="D696" s="153">
        <v>28</v>
      </c>
      <c r="E696" s="153">
        <v>28</v>
      </c>
      <c r="F696" s="151">
        <v>25</v>
      </c>
      <c r="G696" s="151">
        <v>25</v>
      </c>
      <c r="H696" s="151">
        <v>27</v>
      </c>
      <c r="I696" s="151">
        <v>27</v>
      </c>
      <c r="J696" s="172">
        <v>0.9</v>
      </c>
      <c r="K696" s="154">
        <v>1</v>
      </c>
      <c r="L696" s="154">
        <v>1</v>
      </c>
      <c r="M696" s="154">
        <v>1</v>
      </c>
      <c r="N696" s="207">
        <v>628</v>
      </c>
      <c r="O696" s="153">
        <v>598</v>
      </c>
      <c r="P696" s="153">
        <v>28</v>
      </c>
      <c r="Q696" s="151">
        <v>22</v>
      </c>
      <c r="R696" s="151">
        <v>25</v>
      </c>
      <c r="S696" s="154">
        <v>0.952229299363057</v>
      </c>
      <c r="T696" s="154">
        <v>1</v>
      </c>
      <c r="U696" s="155">
        <v>0.88</v>
      </c>
      <c r="V696" s="155">
        <v>0.925925925925926</v>
      </c>
      <c r="W696" s="173">
        <v>0.12</v>
      </c>
      <c r="X696" s="158">
        <v>189</v>
      </c>
      <c r="Y696" s="208">
        <v>181</v>
      </c>
      <c r="Z696" s="208">
        <v>193</v>
      </c>
      <c r="AA696" s="208">
        <v>180</v>
      </c>
      <c r="AB696" s="209">
        <v>0.957671957671958</v>
      </c>
      <c r="AC696" s="155">
        <v>0.932642487046632</v>
      </c>
      <c r="AD696" s="173">
        <v>0.0250294706253256</v>
      </c>
    </row>
    <row r="697" spans="1:30">
      <c r="A697" s="175" t="s">
        <v>668</v>
      </c>
      <c r="B697" s="214" t="s">
        <v>1823</v>
      </c>
      <c r="C697" s="214" t="s">
        <v>693</v>
      </c>
      <c r="D697" s="153">
        <v>24</v>
      </c>
      <c r="E697" s="153">
        <v>24</v>
      </c>
      <c r="F697" s="151">
        <v>23</v>
      </c>
      <c r="G697" s="151">
        <v>23</v>
      </c>
      <c r="H697" s="151">
        <v>24</v>
      </c>
      <c r="I697" s="151">
        <v>24</v>
      </c>
      <c r="J697" s="172">
        <v>0.9</v>
      </c>
      <c r="K697" s="154">
        <v>1</v>
      </c>
      <c r="L697" s="154">
        <v>1</v>
      </c>
      <c r="M697" s="154">
        <v>1</v>
      </c>
      <c r="N697" s="207">
        <v>562</v>
      </c>
      <c r="O697" s="153">
        <v>548</v>
      </c>
      <c r="P697" s="153">
        <v>23</v>
      </c>
      <c r="Q697" s="151">
        <v>23</v>
      </c>
      <c r="R697" s="151">
        <v>24</v>
      </c>
      <c r="S697" s="154">
        <v>0.97508896797153</v>
      </c>
      <c r="T697" s="154">
        <v>0.958333333333333</v>
      </c>
      <c r="U697" s="155">
        <v>1</v>
      </c>
      <c r="V697" s="155">
        <v>1</v>
      </c>
      <c r="W697" s="173">
        <v>-0.0416666666666666</v>
      </c>
      <c r="X697" s="158">
        <v>168</v>
      </c>
      <c r="Y697" s="208">
        <v>161</v>
      </c>
      <c r="Z697" s="208">
        <v>174</v>
      </c>
      <c r="AA697" s="208">
        <v>170</v>
      </c>
      <c r="AB697" s="209">
        <v>0.958333333333333</v>
      </c>
      <c r="AC697" s="155">
        <v>0.977011494252874</v>
      </c>
      <c r="AD697" s="173">
        <v>-0.0186781609195402</v>
      </c>
    </row>
    <row r="698" spans="1:30">
      <c r="A698" s="175" t="s">
        <v>668</v>
      </c>
      <c r="B698" s="214" t="s">
        <v>1823</v>
      </c>
      <c r="C698" s="214" t="s">
        <v>694</v>
      </c>
      <c r="D698" s="153">
        <v>38</v>
      </c>
      <c r="E698" s="153">
        <v>38</v>
      </c>
      <c r="F698" s="151">
        <v>34</v>
      </c>
      <c r="G698" s="151">
        <v>34</v>
      </c>
      <c r="H698" s="151">
        <v>36</v>
      </c>
      <c r="I698" s="151">
        <v>36</v>
      </c>
      <c r="J698" s="172">
        <v>0.9</v>
      </c>
      <c r="K698" s="154">
        <v>1</v>
      </c>
      <c r="L698" s="154">
        <v>1</v>
      </c>
      <c r="M698" s="154">
        <v>1</v>
      </c>
      <c r="N698" s="207">
        <v>823</v>
      </c>
      <c r="O698" s="153">
        <v>821</v>
      </c>
      <c r="P698" s="153">
        <v>38</v>
      </c>
      <c r="Q698" s="151">
        <v>34</v>
      </c>
      <c r="R698" s="151">
        <v>36</v>
      </c>
      <c r="S698" s="154">
        <v>0.997569866342649</v>
      </c>
      <c r="T698" s="154">
        <v>1</v>
      </c>
      <c r="U698" s="155">
        <v>1</v>
      </c>
      <c r="V698" s="155">
        <v>1</v>
      </c>
      <c r="W698" s="173">
        <v>0</v>
      </c>
      <c r="X698" s="158">
        <v>251</v>
      </c>
      <c r="Y698" s="208">
        <v>250</v>
      </c>
      <c r="Z698" s="208">
        <v>250</v>
      </c>
      <c r="AA698" s="208">
        <v>249</v>
      </c>
      <c r="AB698" s="209">
        <v>0.99601593625498</v>
      </c>
      <c r="AC698" s="155">
        <v>0.996</v>
      </c>
      <c r="AD698" s="173">
        <v>1.59362549800868e-5</v>
      </c>
    </row>
    <row r="699" spans="1:30">
      <c r="A699" s="175" t="s">
        <v>668</v>
      </c>
      <c r="B699" s="214" t="s">
        <v>1823</v>
      </c>
      <c r="C699" s="214" t="s">
        <v>695</v>
      </c>
      <c r="D699" s="153">
        <v>39</v>
      </c>
      <c r="E699" s="153">
        <v>39</v>
      </c>
      <c r="F699" s="151">
        <v>30</v>
      </c>
      <c r="G699" s="151">
        <v>30</v>
      </c>
      <c r="H699" s="151">
        <v>35</v>
      </c>
      <c r="I699" s="151">
        <v>35</v>
      </c>
      <c r="J699" s="172">
        <v>0.9</v>
      </c>
      <c r="K699" s="154">
        <v>1</v>
      </c>
      <c r="L699" s="154">
        <v>1</v>
      </c>
      <c r="M699" s="154">
        <v>1</v>
      </c>
      <c r="N699" s="207">
        <v>806</v>
      </c>
      <c r="O699" s="153">
        <v>804</v>
      </c>
      <c r="P699" s="153">
        <v>39</v>
      </c>
      <c r="Q699" s="151">
        <v>30</v>
      </c>
      <c r="R699" s="151">
        <v>35</v>
      </c>
      <c r="S699" s="154">
        <v>0.997518610421836</v>
      </c>
      <c r="T699" s="154">
        <v>1</v>
      </c>
      <c r="U699" s="155">
        <v>1</v>
      </c>
      <c r="V699" s="155">
        <v>1</v>
      </c>
      <c r="W699" s="173">
        <v>0</v>
      </c>
      <c r="X699" s="158">
        <v>246</v>
      </c>
      <c r="Y699" s="208">
        <v>246</v>
      </c>
      <c r="Z699" s="208">
        <v>246</v>
      </c>
      <c r="AA699" s="208">
        <v>246</v>
      </c>
      <c r="AB699" s="209">
        <v>1</v>
      </c>
      <c r="AC699" s="155">
        <v>1</v>
      </c>
      <c r="AD699" s="173">
        <v>0</v>
      </c>
    </row>
    <row r="700" spans="1:30">
      <c r="A700" s="175" t="s">
        <v>668</v>
      </c>
      <c r="B700" s="214" t="s">
        <v>1823</v>
      </c>
      <c r="C700" s="214" t="s">
        <v>696</v>
      </c>
      <c r="D700" s="153">
        <v>16</v>
      </c>
      <c r="E700" s="153">
        <v>16</v>
      </c>
      <c r="F700" s="151">
        <v>15</v>
      </c>
      <c r="G700" s="151">
        <v>15</v>
      </c>
      <c r="H700" s="151">
        <v>16</v>
      </c>
      <c r="I700" s="151">
        <v>16</v>
      </c>
      <c r="J700" s="172">
        <v>0.9</v>
      </c>
      <c r="K700" s="154">
        <v>1</v>
      </c>
      <c r="L700" s="154">
        <v>1</v>
      </c>
      <c r="M700" s="154">
        <v>1</v>
      </c>
      <c r="N700" s="207">
        <v>348</v>
      </c>
      <c r="O700" s="153">
        <v>345</v>
      </c>
      <c r="P700" s="153">
        <v>16</v>
      </c>
      <c r="Q700" s="151">
        <v>15</v>
      </c>
      <c r="R700" s="151">
        <v>16</v>
      </c>
      <c r="S700" s="154">
        <v>0.991379310344828</v>
      </c>
      <c r="T700" s="154">
        <v>1</v>
      </c>
      <c r="U700" s="155">
        <v>1</v>
      </c>
      <c r="V700" s="155">
        <v>1</v>
      </c>
      <c r="W700" s="173">
        <v>0</v>
      </c>
      <c r="X700" s="158">
        <v>109</v>
      </c>
      <c r="Y700" s="208">
        <v>107</v>
      </c>
      <c r="Z700" s="208">
        <v>109</v>
      </c>
      <c r="AA700" s="208">
        <v>109</v>
      </c>
      <c r="AB700" s="209">
        <v>0.981651376146789</v>
      </c>
      <c r="AC700" s="155">
        <v>1</v>
      </c>
      <c r="AD700" s="173">
        <v>-0.018348623853211</v>
      </c>
    </row>
    <row r="701" spans="1:30">
      <c r="A701" s="175" t="s">
        <v>668</v>
      </c>
      <c r="B701" s="214" t="s">
        <v>33</v>
      </c>
      <c r="C701" s="214" t="s">
        <v>697</v>
      </c>
      <c r="D701" s="153">
        <v>0</v>
      </c>
      <c r="E701" s="153">
        <v>0</v>
      </c>
      <c r="F701" s="151">
        <v>0</v>
      </c>
      <c r="G701" s="151">
        <v>0</v>
      </c>
      <c r="H701" s="151">
        <v>0</v>
      </c>
      <c r="I701" s="151">
        <v>0</v>
      </c>
      <c r="J701" s="172">
        <v>0.9</v>
      </c>
      <c r="K701" s="154">
        <v>0</v>
      </c>
      <c r="L701" s="154">
        <v>0</v>
      </c>
      <c r="M701" s="154">
        <v>0</v>
      </c>
      <c r="N701" s="207">
        <v>0</v>
      </c>
      <c r="O701" s="153">
        <v>0</v>
      </c>
      <c r="P701" s="153">
        <v>0</v>
      </c>
      <c r="Q701" s="151">
        <v>0</v>
      </c>
      <c r="R701" s="151">
        <v>0</v>
      </c>
      <c r="S701" s="154">
        <v>0</v>
      </c>
      <c r="T701" s="154">
        <v>0</v>
      </c>
      <c r="U701" s="155">
        <v>0</v>
      </c>
      <c r="V701" s="155">
        <v>0</v>
      </c>
      <c r="W701" s="173">
        <v>0</v>
      </c>
      <c r="X701" s="158">
        <v>0</v>
      </c>
      <c r="Y701" s="208">
        <v>0</v>
      </c>
      <c r="Z701" s="208">
        <v>0</v>
      </c>
      <c r="AA701" s="208">
        <v>0</v>
      </c>
      <c r="AB701" s="209">
        <v>0</v>
      </c>
      <c r="AC701" s="155">
        <v>0</v>
      </c>
      <c r="AD701" s="173">
        <v>0</v>
      </c>
    </row>
    <row r="702" spans="1:30">
      <c r="A702" s="175" t="s">
        <v>668</v>
      </c>
      <c r="B702" s="214" t="s">
        <v>1825</v>
      </c>
      <c r="C702" s="214" t="s">
        <v>698</v>
      </c>
      <c r="D702" s="153">
        <v>29</v>
      </c>
      <c r="E702" s="153">
        <v>29</v>
      </c>
      <c r="F702" s="151">
        <v>22</v>
      </c>
      <c r="G702" s="151">
        <v>22</v>
      </c>
      <c r="H702" s="151">
        <v>27</v>
      </c>
      <c r="I702" s="151">
        <v>27</v>
      </c>
      <c r="J702" s="172">
        <v>0.9</v>
      </c>
      <c r="K702" s="154">
        <v>1</v>
      </c>
      <c r="L702" s="154">
        <v>1</v>
      </c>
      <c r="M702" s="154">
        <v>1</v>
      </c>
      <c r="N702" s="207">
        <v>624</v>
      </c>
      <c r="O702" s="153">
        <v>594</v>
      </c>
      <c r="P702" s="153">
        <v>29</v>
      </c>
      <c r="Q702" s="151">
        <v>21</v>
      </c>
      <c r="R702" s="151">
        <v>25</v>
      </c>
      <c r="S702" s="154">
        <v>0.951923076923077</v>
      </c>
      <c r="T702" s="154">
        <v>1</v>
      </c>
      <c r="U702" s="155">
        <v>0.954545454545455</v>
      </c>
      <c r="V702" s="155">
        <v>0.925925925925926</v>
      </c>
      <c r="W702" s="173">
        <v>0.0454545454545454</v>
      </c>
      <c r="X702" s="158">
        <v>184</v>
      </c>
      <c r="Y702" s="208">
        <v>176</v>
      </c>
      <c r="Z702" s="208">
        <v>197</v>
      </c>
      <c r="AA702" s="208">
        <v>188</v>
      </c>
      <c r="AB702" s="209">
        <v>0.956521739130435</v>
      </c>
      <c r="AC702" s="155">
        <v>0.954314720812183</v>
      </c>
      <c r="AD702" s="173">
        <v>0.0022070183182521</v>
      </c>
    </row>
    <row r="703" spans="1:30">
      <c r="A703" s="175" t="s">
        <v>668</v>
      </c>
      <c r="B703" s="214" t="s">
        <v>1825</v>
      </c>
      <c r="C703" s="214" t="s">
        <v>699</v>
      </c>
      <c r="D703" s="153">
        <v>28</v>
      </c>
      <c r="E703" s="153">
        <v>28</v>
      </c>
      <c r="F703" s="151">
        <v>25</v>
      </c>
      <c r="G703" s="151">
        <v>25</v>
      </c>
      <c r="H703" s="151">
        <v>26</v>
      </c>
      <c r="I703" s="151">
        <v>26</v>
      </c>
      <c r="J703" s="172">
        <v>0.9</v>
      </c>
      <c r="K703" s="154">
        <v>1</v>
      </c>
      <c r="L703" s="154">
        <v>1</v>
      </c>
      <c r="M703" s="154">
        <v>1</v>
      </c>
      <c r="N703" s="207">
        <v>604</v>
      </c>
      <c r="O703" s="153">
        <v>535</v>
      </c>
      <c r="P703" s="153">
        <v>23</v>
      </c>
      <c r="Q703" s="151">
        <v>25</v>
      </c>
      <c r="R703" s="151">
        <v>23</v>
      </c>
      <c r="S703" s="154">
        <v>0.885761589403974</v>
      </c>
      <c r="T703" s="154">
        <v>0.821428571428571</v>
      </c>
      <c r="U703" s="155">
        <v>1</v>
      </c>
      <c r="V703" s="155">
        <v>0.884615384615385</v>
      </c>
      <c r="W703" s="173">
        <v>-0.178571428571429</v>
      </c>
      <c r="X703" s="158">
        <v>186</v>
      </c>
      <c r="Y703" s="208">
        <v>165</v>
      </c>
      <c r="Z703" s="208">
        <v>185</v>
      </c>
      <c r="AA703" s="208">
        <v>167</v>
      </c>
      <c r="AB703" s="209">
        <v>0.887096774193548</v>
      </c>
      <c r="AC703" s="155">
        <v>0.902702702702703</v>
      </c>
      <c r="AD703" s="173">
        <v>-0.0156059285091543</v>
      </c>
    </row>
    <row r="704" spans="1:30">
      <c r="A704" s="175" t="s">
        <v>668</v>
      </c>
      <c r="B704" s="214" t="s">
        <v>1825</v>
      </c>
      <c r="C704" s="214" t="s">
        <v>700</v>
      </c>
      <c r="D704" s="153">
        <v>38</v>
      </c>
      <c r="E704" s="153">
        <v>38</v>
      </c>
      <c r="F704" s="151">
        <v>31</v>
      </c>
      <c r="G704" s="151">
        <v>31</v>
      </c>
      <c r="H704" s="151">
        <v>34</v>
      </c>
      <c r="I704" s="151">
        <v>34</v>
      </c>
      <c r="J704" s="172">
        <v>0.9</v>
      </c>
      <c r="K704" s="154">
        <v>1</v>
      </c>
      <c r="L704" s="154">
        <v>1</v>
      </c>
      <c r="M704" s="154">
        <v>1</v>
      </c>
      <c r="N704" s="207">
        <v>793</v>
      </c>
      <c r="O704" s="153">
        <v>694</v>
      </c>
      <c r="P704" s="153">
        <v>35</v>
      </c>
      <c r="Q704" s="151">
        <v>27</v>
      </c>
      <c r="R704" s="151">
        <v>33</v>
      </c>
      <c r="S704" s="154">
        <v>0.87515762925599</v>
      </c>
      <c r="T704" s="154">
        <v>0.921052631578947</v>
      </c>
      <c r="U704" s="155">
        <v>0.870967741935484</v>
      </c>
      <c r="V704" s="155">
        <v>0.970588235294118</v>
      </c>
      <c r="W704" s="173">
        <v>0.0500848896434635</v>
      </c>
      <c r="X704" s="158">
        <v>242</v>
      </c>
      <c r="Y704" s="208">
        <v>223</v>
      </c>
      <c r="Z704" s="208">
        <v>240</v>
      </c>
      <c r="AA704" s="208">
        <v>209</v>
      </c>
      <c r="AB704" s="209">
        <v>0.921487603305785</v>
      </c>
      <c r="AC704" s="155">
        <v>0.870833333333333</v>
      </c>
      <c r="AD704" s="173">
        <v>0.0506542699724518</v>
      </c>
    </row>
    <row r="705" spans="1:30">
      <c r="A705" s="175" t="s">
        <v>668</v>
      </c>
      <c r="B705" s="214" t="s">
        <v>1825</v>
      </c>
      <c r="C705" s="214" t="s">
        <v>701</v>
      </c>
      <c r="D705" s="153">
        <v>30</v>
      </c>
      <c r="E705" s="153">
        <v>30</v>
      </c>
      <c r="F705" s="151">
        <v>25</v>
      </c>
      <c r="G705" s="151">
        <v>25</v>
      </c>
      <c r="H705" s="151">
        <v>27</v>
      </c>
      <c r="I705" s="151">
        <v>27</v>
      </c>
      <c r="J705" s="172">
        <v>0.9</v>
      </c>
      <c r="K705" s="154">
        <v>1</v>
      </c>
      <c r="L705" s="154">
        <v>1</v>
      </c>
      <c r="M705" s="154">
        <v>1</v>
      </c>
      <c r="N705" s="207">
        <v>632</v>
      </c>
      <c r="O705" s="153">
        <v>486</v>
      </c>
      <c r="P705" s="153">
        <v>25</v>
      </c>
      <c r="Q705" s="151">
        <v>20</v>
      </c>
      <c r="R705" s="151">
        <v>21</v>
      </c>
      <c r="S705" s="154">
        <v>0.768987341772152</v>
      </c>
      <c r="T705" s="154">
        <v>0.833333333333333</v>
      </c>
      <c r="U705" s="155">
        <v>0.8</v>
      </c>
      <c r="V705" s="155">
        <v>0.777777777777778</v>
      </c>
      <c r="W705" s="173">
        <v>0.0333333333333333</v>
      </c>
      <c r="X705" s="158">
        <v>192</v>
      </c>
      <c r="Y705" s="208">
        <v>153</v>
      </c>
      <c r="Z705" s="208">
        <v>192</v>
      </c>
      <c r="AA705" s="208">
        <v>151</v>
      </c>
      <c r="AB705" s="209">
        <v>0.796875</v>
      </c>
      <c r="AC705" s="155">
        <v>0.786458333333333</v>
      </c>
      <c r="AD705" s="173">
        <v>0.0104166666666666</v>
      </c>
    </row>
    <row r="706" spans="1:30">
      <c r="A706" s="175" t="s">
        <v>668</v>
      </c>
      <c r="B706" s="214" t="s">
        <v>1825</v>
      </c>
      <c r="C706" s="214" t="s">
        <v>702</v>
      </c>
      <c r="D706" s="153">
        <v>20</v>
      </c>
      <c r="E706" s="153">
        <v>20</v>
      </c>
      <c r="F706" s="151">
        <v>17</v>
      </c>
      <c r="G706" s="151">
        <v>17</v>
      </c>
      <c r="H706" s="151">
        <v>20</v>
      </c>
      <c r="I706" s="151">
        <v>20</v>
      </c>
      <c r="J706" s="172">
        <v>0.9</v>
      </c>
      <c r="K706" s="154">
        <v>1</v>
      </c>
      <c r="L706" s="154">
        <v>1</v>
      </c>
      <c r="M706" s="154">
        <v>1</v>
      </c>
      <c r="N706" s="207">
        <v>439</v>
      </c>
      <c r="O706" s="153">
        <v>323</v>
      </c>
      <c r="P706" s="153">
        <v>16</v>
      </c>
      <c r="Q706" s="151">
        <v>11</v>
      </c>
      <c r="R706" s="151">
        <v>13</v>
      </c>
      <c r="S706" s="154">
        <v>0.735763097949886</v>
      </c>
      <c r="T706" s="154">
        <v>0.8</v>
      </c>
      <c r="U706" s="155">
        <v>0.647058823529412</v>
      </c>
      <c r="V706" s="155">
        <v>0.65</v>
      </c>
      <c r="W706" s="173">
        <v>0.152941176470588</v>
      </c>
      <c r="X706" s="158">
        <v>135</v>
      </c>
      <c r="Y706" s="208">
        <v>105</v>
      </c>
      <c r="Z706" s="208">
        <v>134</v>
      </c>
      <c r="AA706" s="208">
        <v>100</v>
      </c>
      <c r="AB706" s="209">
        <v>0.777777777777778</v>
      </c>
      <c r="AC706" s="155">
        <v>0.746268656716418</v>
      </c>
      <c r="AD706" s="173">
        <v>0.0315091210613598</v>
      </c>
    </row>
    <row r="707" spans="1:30">
      <c r="A707" s="175" t="s">
        <v>668</v>
      </c>
      <c r="B707" s="214" t="s">
        <v>1825</v>
      </c>
      <c r="C707" s="214" t="s">
        <v>703</v>
      </c>
      <c r="D707" s="153">
        <v>23</v>
      </c>
      <c r="E707" s="153">
        <v>23</v>
      </c>
      <c r="F707" s="151">
        <v>17</v>
      </c>
      <c r="G707" s="151">
        <v>17</v>
      </c>
      <c r="H707" s="151">
        <v>21</v>
      </c>
      <c r="I707" s="151">
        <v>21</v>
      </c>
      <c r="J707" s="172">
        <v>0.9</v>
      </c>
      <c r="K707" s="154">
        <v>1</v>
      </c>
      <c r="L707" s="154">
        <v>1</v>
      </c>
      <c r="M707" s="154">
        <v>1</v>
      </c>
      <c r="N707" s="207">
        <v>478</v>
      </c>
      <c r="O707" s="153">
        <v>467</v>
      </c>
      <c r="P707" s="153">
        <v>23</v>
      </c>
      <c r="Q707" s="151">
        <v>16</v>
      </c>
      <c r="R707" s="151">
        <v>21</v>
      </c>
      <c r="S707" s="154">
        <v>0.976987447698745</v>
      </c>
      <c r="T707" s="154">
        <v>1</v>
      </c>
      <c r="U707" s="155">
        <v>0.941176470588235</v>
      </c>
      <c r="V707" s="155">
        <v>1</v>
      </c>
      <c r="W707" s="173">
        <v>0.0588235294117647</v>
      </c>
      <c r="X707" s="158">
        <v>145</v>
      </c>
      <c r="Y707" s="208">
        <v>143</v>
      </c>
      <c r="Z707" s="208">
        <v>145</v>
      </c>
      <c r="AA707" s="208">
        <v>140</v>
      </c>
      <c r="AB707" s="209">
        <v>0.986206896551724</v>
      </c>
      <c r="AC707" s="155">
        <v>0.96551724137931</v>
      </c>
      <c r="AD707" s="173">
        <v>0.0206896551724137</v>
      </c>
    </row>
    <row r="708" spans="1:30">
      <c r="A708" s="175" t="s">
        <v>668</v>
      </c>
      <c r="B708" s="214" t="s">
        <v>1825</v>
      </c>
      <c r="C708" s="214" t="s">
        <v>704</v>
      </c>
      <c r="D708" s="153">
        <v>77</v>
      </c>
      <c r="E708" s="153">
        <v>76</v>
      </c>
      <c r="F708" s="151">
        <v>61</v>
      </c>
      <c r="G708" s="151">
        <v>60</v>
      </c>
      <c r="H708" s="151">
        <v>71</v>
      </c>
      <c r="I708" s="151">
        <v>68</v>
      </c>
      <c r="J708" s="172">
        <v>0.9</v>
      </c>
      <c r="K708" s="154">
        <v>0.987012987012987</v>
      </c>
      <c r="L708" s="154">
        <v>0.983606557377049</v>
      </c>
      <c r="M708" s="154">
        <v>0.957746478873239</v>
      </c>
      <c r="N708" s="207">
        <v>1694</v>
      </c>
      <c r="O708" s="153">
        <v>1548</v>
      </c>
      <c r="P708" s="153">
        <v>69</v>
      </c>
      <c r="Q708" s="151">
        <v>54</v>
      </c>
      <c r="R708" s="151">
        <v>63</v>
      </c>
      <c r="S708" s="154">
        <v>0.913813459268005</v>
      </c>
      <c r="T708" s="154">
        <v>0.896103896103896</v>
      </c>
      <c r="U708" s="155">
        <v>0.885245901639344</v>
      </c>
      <c r="V708" s="155">
        <v>0.887323943661972</v>
      </c>
      <c r="W708" s="173">
        <v>0.0108579944645518</v>
      </c>
      <c r="X708" s="158">
        <v>513</v>
      </c>
      <c r="Y708" s="208">
        <v>461</v>
      </c>
      <c r="Z708" s="208">
        <v>515</v>
      </c>
      <c r="AA708" s="208">
        <v>469</v>
      </c>
      <c r="AB708" s="209">
        <v>0.898635477582846</v>
      </c>
      <c r="AC708" s="155">
        <v>0.910679611650485</v>
      </c>
      <c r="AD708" s="173">
        <v>-0.0120441340676394</v>
      </c>
    </row>
    <row r="709" spans="1:30">
      <c r="A709" s="175" t="s">
        <v>668</v>
      </c>
      <c r="B709" s="214" t="s">
        <v>1825</v>
      </c>
      <c r="C709" s="214" t="s">
        <v>705</v>
      </c>
      <c r="D709" s="153">
        <v>12</v>
      </c>
      <c r="E709" s="153">
        <v>12</v>
      </c>
      <c r="F709" s="151">
        <v>12</v>
      </c>
      <c r="G709" s="151">
        <v>12</v>
      </c>
      <c r="H709" s="151">
        <v>12</v>
      </c>
      <c r="I709" s="151">
        <v>12</v>
      </c>
      <c r="J709" s="172">
        <v>0.9</v>
      </c>
      <c r="K709" s="154">
        <v>1</v>
      </c>
      <c r="L709" s="154">
        <v>1</v>
      </c>
      <c r="M709" s="154">
        <v>1</v>
      </c>
      <c r="N709" s="207">
        <v>276</v>
      </c>
      <c r="O709" s="153">
        <v>243</v>
      </c>
      <c r="P709" s="153">
        <v>11</v>
      </c>
      <c r="Q709" s="151">
        <v>12</v>
      </c>
      <c r="R709" s="151">
        <v>12</v>
      </c>
      <c r="S709" s="154">
        <v>0.880434782608696</v>
      </c>
      <c r="T709" s="154">
        <v>0.916666666666667</v>
      </c>
      <c r="U709" s="155">
        <v>1</v>
      </c>
      <c r="V709" s="155">
        <v>1</v>
      </c>
      <c r="W709" s="173">
        <v>-0.0833333333333334</v>
      </c>
      <c r="X709" s="158">
        <v>84</v>
      </c>
      <c r="Y709" s="208">
        <v>80</v>
      </c>
      <c r="Z709" s="208">
        <v>84</v>
      </c>
      <c r="AA709" s="208">
        <v>72</v>
      </c>
      <c r="AB709" s="209">
        <v>0.952380952380952</v>
      </c>
      <c r="AC709" s="155">
        <v>0.857142857142857</v>
      </c>
      <c r="AD709" s="173">
        <v>0.0952380952380952</v>
      </c>
    </row>
    <row r="710" spans="1:30">
      <c r="A710" s="175" t="s">
        <v>668</v>
      </c>
      <c r="B710" s="214" t="s">
        <v>1825</v>
      </c>
      <c r="C710" s="214" t="s">
        <v>706</v>
      </c>
      <c r="D710" s="153">
        <v>23</v>
      </c>
      <c r="E710" s="153">
        <v>23</v>
      </c>
      <c r="F710" s="151">
        <v>19</v>
      </c>
      <c r="G710" s="151">
        <v>19</v>
      </c>
      <c r="H710" s="151">
        <v>21</v>
      </c>
      <c r="I710" s="151">
        <v>21</v>
      </c>
      <c r="J710" s="172">
        <v>0.9</v>
      </c>
      <c r="K710" s="154">
        <v>1</v>
      </c>
      <c r="L710" s="154">
        <v>1</v>
      </c>
      <c r="M710" s="154">
        <v>1</v>
      </c>
      <c r="N710" s="207">
        <v>501</v>
      </c>
      <c r="O710" s="153">
        <v>415</v>
      </c>
      <c r="P710" s="153">
        <v>23</v>
      </c>
      <c r="Q710" s="151">
        <v>14</v>
      </c>
      <c r="R710" s="151">
        <v>16</v>
      </c>
      <c r="S710" s="154">
        <v>0.828343313373254</v>
      </c>
      <c r="T710" s="154">
        <v>1</v>
      </c>
      <c r="U710" s="155">
        <v>0.736842105263158</v>
      </c>
      <c r="V710" s="155">
        <v>0.761904761904762</v>
      </c>
      <c r="W710" s="173">
        <v>0.263157894736842</v>
      </c>
      <c r="X710" s="158">
        <v>149</v>
      </c>
      <c r="Y710" s="208">
        <v>131</v>
      </c>
      <c r="Z710" s="208">
        <v>152</v>
      </c>
      <c r="AA710" s="208">
        <v>129</v>
      </c>
      <c r="AB710" s="209">
        <v>0.879194630872483</v>
      </c>
      <c r="AC710" s="155">
        <v>0.848684210526316</v>
      </c>
      <c r="AD710" s="173">
        <v>0.0305104203461674</v>
      </c>
    </row>
    <row r="711" spans="1:30">
      <c r="A711" s="175" t="s">
        <v>668</v>
      </c>
      <c r="B711" s="214" t="s">
        <v>1826</v>
      </c>
      <c r="C711" s="214" t="s">
        <v>707</v>
      </c>
      <c r="D711" s="153">
        <v>33</v>
      </c>
      <c r="E711" s="153">
        <v>33</v>
      </c>
      <c r="F711" s="151">
        <v>27</v>
      </c>
      <c r="G711" s="151">
        <v>27</v>
      </c>
      <c r="H711" s="151">
        <v>32</v>
      </c>
      <c r="I711" s="151">
        <v>32</v>
      </c>
      <c r="J711" s="172">
        <v>0.9</v>
      </c>
      <c r="K711" s="154">
        <v>1</v>
      </c>
      <c r="L711" s="154">
        <v>1</v>
      </c>
      <c r="M711" s="154">
        <v>1</v>
      </c>
      <c r="N711" s="207">
        <v>742</v>
      </c>
      <c r="O711" s="153">
        <v>691</v>
      </c>
      <c r="P711" s="153">
        <v>31</v>
      </c>
      <c r="Q711" s="151">
        <v>25</v>
      </c>
      <c r="R711" s="151">
        <v>30</v>
      </c>
      <c r="S711" s="154">
        <v>0.931266846361186</v>
      </c>
      <c r="T711" s="154">
        <v>0.939393939393939</v>
      </c>
      <c r="U711" s="155">
        <v>0.925925925925926</v>
      </c>
      <c r="V711" s="155">
        <v>0.9375</v>
      </c>
      <c r="W711" s="173">
        <v>0.0134680134680135</v>
      </c>
      <c r="X711" s="158">
        <v>223</v>
      </c>
      <c r="Y711" s="208">
        <v>208</v>
      </c>
      <c r="Z711" s="208">
        <v>229</v>
      </c>
      <c r="AA711" s="208">
        <v>214</v>
      </c>
      <c r="AB711" s="209">
        <v>0.932735426008969</v>
      </c>
      <c r="AC711" s="155">
        <v>0.934497816593886</v>
      </c>
      <c r="AD711" s="173">
        <v>-0.00176239058491778</v>
      </c>
    </row>
    <row r="712" spans="1:30">
      <c r="A712" s="175" t="s">
        <v>668</v>
      </c>
      <c r="B712" s="214" t="s">
        <v>1826</v>
      </c>
      <c r="C712" s="214" t="s">
        <v>708</v>
      </c>
      <c r="D712" s="153">
        <v>22</v>
      </c>
      <c r="E712" s="153">
        <v>22</v>
      </c>
      <c r="F712" s="151">
        <v>18</v>
      </c>
      <c r="G712" s="151">
        <v>18</v>
      </c>
      <c r="H712" s="151">
        <v>20</v>
      </c>
      <c r="I712" s="151">
        <v>20</v>
      </c>
      <c r="J712" s="172">
        <v>0.9</v>
      </c>
      <c r="K712" s="154">
        <v>1</v>
      </c>
      <c r="L712" s="154">
        <v>1</v>
      </c>
      <c r="M712" s="154">
        <v>1</v>
      </c>
      <c r="N712" s="207">
        <v>470</v>
      </c>
      <c r="O712" s="153">
        <v>406</v>
      </c>
      <c r="P712" s="153">
        <v>20</v>
      </c>
      <c r="Q712" s="151">
        <v>17</v>
      </c>
      <c r="R712" s="151">
        <v>17</v>
      </c>
      <c r="S712" s="154">
        <v>0.863829787234043</v>
      </c>
      <c r="T712" s="154">
        <v>0.909090909090909</v>
      </c>
      <c r="U712" s="155">
        <v>0.944444444444444</v>
      </c>
      <c r="V712" s="155">
        <v>0.85</v>
      </c>
      <c r="W712" s="173">
        <v>-0.0353535353535354</v>
      </c>
      <c r="X712" s="158">
        <v>138</v>
      </c>
      <c r="Y712" s="208">
        <v>118</v>
      </c>
      <c r="Z712" s="208">
        <v>142</v>
      </c>
      <c r="AA712" s="208">
        <v>122</v>
      </c>
      <c r="AB712" s="209">
        <v>0.855072463768116</v>
      </c>
      <c r="AC712" s="155">
        <v>0.859154929577465</v>
      </c>
      <c r="AD712" s="173">
        <v>-0.00408246580934879</v>
      </c>
    </row>
    <row r="713" spans="1:30">
      <c r="A713" s="175" t="s">
        <v>668</v>
      </c>
      <c r="B713" s="214" t="s">
        <v>1826</v>
      </c>
      <c r="C713" s="214" t="s">
        <v>709</v>
      </c>
      <c r="D713" s="153">
        <v>34</v>
      </c>
      <c r="E713" s="153">
        <v>34</v>
      </c>
      <c r="F713" s="151">
        <v>26</v>
      </c>
      <c r="G713" s="151">
        <v>26</v>
      </c>
      <c r="H713" s="151">
        <v>31</v>
      </c>
      <c r="I713" s="151">
        <v>31</v>
      </c>
      <c r="J713" s="172">
        <v>0.9</v>
      </c>
      <c r="K713" s="154">
        <v>1</v>
      </c>
      <c r="L713" s="154">
        <v>1</v>
      </c>
      <c r="M713" s="154">
        <v>1</v>
      </c>
      <c r="N713" s="207">
        <v>688</v>
      </c>
      <c r="O713" s="153">
        <v>615</v>
      </c>
      <c r="P713" s="153">
        <v>31</v>
      </c>
      <c r="Q713" s="151">
        <v>24</v>
      </c>
      <c r="R713" s="151">
        <v>27</v>
      </c>
      <c r="S713" s="154">
        <v>0.893895348837209</v>
      </c>
      <c r="T713" s="154">
        <v>0.911764705882353</v>
      </c>
      <c r="U713" s="155">
        <v>0.923076923076923</v>
      </c>
      <c r="V713" s="155">
        <v>0.870967741935484</v>
      </c>
      <c r="W713" s="173">
        <v>-0.0113122171945702</v>
      </c>
      <c r="X713" s="158">
        <v>206</v>
      </c>
      <c r="Y713" s="208">
        <v>181</v>
      </c>
      <c r="Z713" s="208">
        <v>209</v>
      </c>
      <c r="AA713" s="208">
        <v>188</v>
      </c>
      <c r="AB713" s="209">
        <v>0.878640776699029</v>
      </c>
      <c r="AC713" s="155">
        <v>0.899521531100478</v>
      </c>
      <c r="AD713" s="173">
        <v>-0.0208807544014493</v>
      </c>
    </row>
    <row r="714" spans="1:30">
      <c r="A714" s="175" t="s">
        <v>668</v>
      </c>
      <c r="B714" s="214" t="s">
        <v>1826</v>
      </c>
      <c r="C714" s="214" t="s">
        <v>710</v>
      </c>
      <c r="D714" s="153">
        <v>27</v>
      </c>
      <c r="E714" s="153">
        <v>27</v>
      </c>
      <c r="F714" s="151">
        <v>21</v>
      </c>
      <c r="G714" s="151">
        <v>21</v>
      </c>
      <c r="H714" s="151">
        <v>25</v>
      </c>
      <c r="I714" s="151">
        <v>25</v>
      </c>
      <c r="J714" s="172">
        <v>0.9</v>
      </c>
      <c r="K714" s="154">
        <v>1</v>
      </c>
      <c r="L714" s="154">
        <v>1</v>
      </c>
      <c r="M714" s="154">
        <v>1</v>
      </c>
      <c r="N714" s="207">
        <v>579</v>
      </c>
      <c r="O714" s="153">
        <v>541</v>
      </c>
      <c r="P714" s="153">
        <v>25</v>
      </c>
      <c r="Q714" s="151">
        <v>20</v>
      </c>
      <c r="R714" s="151">
        <v>24</v>
      </c>
      <c r="S714" s="154">
        <v>0.934369602763385</v>
      </c>
      <c r="T714" s="154">
        <v>0.925925925925926</v>
      </c>
      <c r="U714" s="155">
        <v>0.952380952380952</v>
      </c>
      <c r="V714" s="155">
        <v>0.96</v>
      </c>
      <c r="W714" s="173">
        <v>-0.0264550264550264</v>
      </c>
      <c r="X714" s="158">
        <v>173</v>
      </c>
      <c r="Y714" s="208">
        <v>164</v>
      </c>
      <c r="Z714" s="208">
        <v>180</v>
      </c>
      <c r="AA714" s="208">
        <v>168</v>
      </c>
      <c r="AB714" s="209">
        <v>0.947976878612717</v>
      </c>
      <c r="AC714" s="155">
        <v>0.933333333333333</v>
      </c>
      <c r="AD714" s="173">
        <v>0.0146435452793834</v>
      </c>
    </row>
    <row r="715" spans="1:30">
      <c r="A715" s="175" t="s">
        <v>668</v>
      </c>
      <c r="B715" s="214" t="s">
        <v>1826</v>
      </c>
      <c r="C715" s="214" t="s">
        <v>711</v>
      </c>
      <c r="D715" s="153">
        <v>31</v>
      </c>
      <c r="E715" s="153">
        <v>31</v>
      </c>
      <c r="F715" s="151">
        <v>25</v>
      </c>
      <c r="G715" s="151">
        <v>25</v>
      </c>
      <c r="H715" s="151">
        <v>27</v>
      </c>
      <c r="I715" s="151">
        <v>27</v>
      </c>
      <c r="J715" s="172">
        <v>0.9</v>
      </c>
      <c r="K715" s="154">
        <v>1</v>
      </c>
      <c r="L715" s="154">
        <v>1</v>
      </c>
      <c r="M715" s="154">
        <v>1</v>
      </c>
      <c r="N715" s="207">
        <v>629</v>
      </c>
      <c r="O715" s="153">
        <v>602</v>
      </c>
      <c r="P715" s="153">
        <v>29</v>
      </c>
      <c r="Q715" s="151">
        <v>24</v>
      </c>
      <c r="R715" s="151">
        <v>27</v>
      </c>
      <c r="S715" s="154">
        <v>0.957074721780604</v>
      </c>
      <c r="T715" s="154">
        <v>0.935483870967742</v>
      </c>
      <c r="U715" s="155">
        <v>0.96</v>
      </c>
      <c r="V715" s="155">
        <v>1</v>
      </c>
      <c r="W715" s="173">
        <v>-0.0245161290322581</v>
      </c>
      <c r="X715" s="158">
        <v>193</v>
      </c>
      <c r="Y715" s="208">
        <v>186</v>
      </c>
      <c r="Z715" s="208">
        <v>188</v>
      </c>
      <c r="AA715" s="208">
        <v>180</v>
      </c>
      <c r="AB715" s="209">
        <v>0.963730569948187</v>
      </c>
      <c r="AC715" s="155">
        <v>0.957446808510638</v>
      </c>
      <c r="AD715" s="173">
        <v>0.00628376143754816</v>
      </c>
    </row>
    <row r="716" spans="1:30">
      <c r="A716" s="175" t="s">
        <v>668</v>
      </c>
      <c r="B716" s="214" t="s">
        <v>1826</v>
      </c>
      <c r="C716" s="214" t="s">
        <v>712</v>
      </c>
      <c r="D716" s="153">
        <v>22</v>
      </c>
      <c r="E716" s="153">
        <v>22</v>
      </c>
      <c r="F716" s="151">
        <v>20</v>
      </c>
      <c r="G716" s="151">
        <v>20</v>
      </c>
      <c r="H716" s="151">
        <v>20</v>
      </c>
      <c r="I716" s="151">
        <v>20</v>
      </c>
      <c r="J716" s="172">
        <v>0.9</v>
      </c>
      <c r="K716" s="154">
        <v>1</v>
      </c>
      <c r="L716" s="154">
        <v>1</v>
      </c>
      <c r="M716" s="154">
        <v>1</v>
      </c>
      <c r="N716" s="207">
        <v>468</v>
      </c>
      <c r="O716" s="153">
        <v>451</v>
      </c>
      <c r="P716" s="153">
        <v>22</v>
      </c>
      <c r="Q716" s="151">
        <v>20</v>
      </c>
      <c r="R716" s="151">
        <v>20</v>
      </c>
      <c r="S716" s="154">
        <v>0.963675213675214</v>
      </c>
      <c r="T716" s="154">
        <v>1</v>
      </c>
      <c r="U716" s="155">
        <v>1</v>
      </c>
      <c r="V716" s="155">
        <v>1</v>
      </c>
      <c r="W716" s="173">
        <v>0</v>
      </c>
      <c r="X716" s="158">
        <v>144</v>
      </c>
      <c r="Y716" s="208">
        <v>142</v>
      </c>
      <c r="Z716" s="208">
        <v>144</v>
      </c>
      <c r="AA716" s="208">
        <v>138</v>
      </c>
      <c r="AB716" s="209">
        <v>0.986111111111111</v>
      </c>
      <c r="AC716" s="155">
        <v>0.958333333333333</v>
      </c>
      <c r="AD716" s="173">
        <v>0.0277777777777778</v>
      </c>
    </row>
    <row r="717" spans="1:30">
      <c r="A717" s="175" t="s">
        <v>668</v>
      </c>
      <c r="B717" s="214" t="s">
        <v>1826</v>
      </c>
      <c r="C717" s="214" t="s">
        <v>713</v>
      </c>
      <c r="D717" s="153">
        <v>43</v>
      </c>
      <c r="E717" s="153">
        <v>42</v>
      </c>
      <c r="F717" s="151">
        <v>35</v>
      </c>
      <c r="G717" s="151">
        <v>34</v>
      </c>
      <c r="H717" s="151">
        <v>39</v>
      </c>
      <c r="I717" s="151">
        <v>38</v>
      </c>
      <c r="J717" s="172">
        <v>0.9</v>
      </c>
      <c r="K717" s="154">
        <v>0.976744186046512</v>
      </c>
      <c r="L717" s="154">
        <v>0.971428571428571</v>
      </c>
      <c r="M717" s="154">
        <v>0.974358974358974</v>
      </c>
      <c r="N717" s="207">
        <v>924</v>
      </c>
      <c r="O717" s="153">
        <v>845</v>
      </c>
      <c r="P717" s="153">
        <v>41</v>
      </c>
      <c r="Q717" s="151">
        <v>31</v>
      </c>
      <c r="R717" s="151">
        <v>34</v>
      </c>
      <c r="S717" s="154">
        <v>0.914502164502164</v>
      </c>
      <c r="T717" s="154">
        <v>0.953488372093023</v>
      </c>
      <c r="U717" s="155">
        <v>0.885714285714286</v>
      </c>
      <c r="V717" s="155">
        <v>0.871794871794872</v>
      </c>
      <c r="W717" s="173">
        <v>0.0677740863787376</v>
      </c>
      <c r="X717" s="158">
        <v>274</v>
      </c>
      <c r="Y717" s="208">
        <v>251</v>
      </c>
      <c r="Z717" s="208">
        <v>283</v>
      </c>
      <c r="AA717" s="208">
        <v>256</v>
      </c>
      <c r="AB717" s="209">
        <v>0.916058394160584</v>
      </c>
      <c r="AC717" s="155">
        <v>0.904593639575972</v>
      </c>
      <c r="AD717" s="173">
        <v>0.0114647545846123</v>
      </c>
    </row>
    <row r="718" spans="1:30">
      <c r="A718" s="175" t="s">
        <v>668</v>
      </c>
      <c r="B718" s="214" t="s">
        <v>1826</v>
      </c>
      <c r="C718" s="214" t="s">
        <v>714</v>
      </c>
      <c r="D718" s="153">
        <v>30</v>
      </c>
      <c r="E718" s="153">
        <v>30</v>
      </c>
      <c r="F718" s="151">
        <v>26</v>
      </c>
      <c r="G718" s="151">
        <v>26</v>
      </c>
      <c r="H718" s="151">
        <v>25</v>
      </c>
      <c r="I718" s="151">
        <v>25</v>
      </c>
      <c r="J718" s="172">
        <v>0.9</v>
      </c>
      <c r="K718" s="154">
        <v>1</v>
      </c>
      <c r="L718" s="154">
        <v>1</v>
      </c>
      <c r="M718" s="154">
        <v>1</v>
      </c>
      <c r="N718" s="207">
        <v>612</v>
      </c>
      <c r="O718" s="153">
        <v>591</v>
      </c>
      <c r="P718" s="153">
        <v>30</v>
      </c>
      <c r="Q718" s="151">
        <v>25</v>
      </c>
      <c r="R718" s="151">
        <v>25</v>
      </c>
      <c r="S718" s="154">
        <v>0.965686274509804</v>
      </c>
      <c r="T718" s="154">
        <v>1</v>
      </c>
      <c r="U718" s="155">
        <v>0.961538461538462</v>
      </c>
      <c r="V718" s="155">
        <v>1</v>
      </c>
      <c r="W718" s="173">
        <v>0.0384615384615384</v>
      </c>
      <c r="X718" s="158">
        <v>185</v>
      </c>
      <c r="Y718" s="208">
        <v>178</v>
      </c>
      <c r="Z718" s="208">
        <v>186</v>
      </c>
      <c r="AA718" s="208">
        <v>178</v>
      </c>
      <c r="AB718" s="209">
        <v>0.962162162162162</v>
      </c>
      <c r="AC718" s="155">
        <v>0.956989247311828</v>
      </c>
      <c r="AD718" s="173">
        <v>0.00517291485033422</v>
      </c>
    </row>
    <row r="719" spans="1:30">
      <c r="A719" s="175" t="s">
        <v>668</v>
      </c>
      <c r="B719" s="214" t="s">
        <v>1826</v>
      </c>
      <c r="C719" s="214" t="s">
        <v>715</v>
      </c>
      <c r="D719" s="153">
        <v>67</v>
      </c>
      <c r="E719" s="153">
        <v>67</v>
      </c>
      <c r="F719" s="151">
        <v>55</v>
      </c>
      <c r="G719" s="151">
        <v>55</v>
      </c>
      <c r="H719" s="151">
        <v>61</v>
      </c>
      <c r="I719" s="151">
        <v>61</v>
      </c>
      <c r="J719" s="172">
        <v>0.9</v>
      </c>
      <c r="K719" s="154">
        <v>1</v>
      </c>
      <c r="L719" s="154">
        <v>1</v>
      </c>
      <c r="M719" s="154">
        <v>1</v>
      </c>
      <c r="N719" s="207">
        <v>1452</v>
      </c>
      <c r="O719" s="153">
        <v>1370</v>
      </c>
      <c r="P719" s="153">
        <v>63</v>
      </c>
      <c r="Q719" s="151">
        <v>50</v>
      </c>
      <c r="R719" s="151">
        <v>50</v>
      </c>
      <c r="S719" s="154">
        <v>0.943526170798898</v>
      </c>
      <c r="T719" s="154">
        <v>0.940298507462687</v>
      </c>
      <c r="U719" s="155">
        <v>0.909090909090909</v>
      </c>
      <c r="V719" s="155">
        <v>0.819672131147541</v>
      </c>
      <c r="W719" s="173">
        <v>0.0312075983717776</v>
      </c>
      <c r="X719" s="158">
        <v>430</v>
      </c>
      <c r="Y719" s="208">
        <v>395</v>
      </c>
      <c r="Z719" s="208">
        <v>448</v>
      </c>
      <c r="AA719" s="208">
        <v>428</v>
      </c>
      <c r="AB719" s="209">
        <v>0.918604651162791</v>
      </c>
      <c r="AC719" s="155">
        <v>0.955357142857143</v>
      </c>
      <c r="AD719" s="173">
        <v>-0.0367524916943522</v>
      </c>
    </row>
    <row r="720" spans="1:30">
      <c r="A720" s="175" t="s">
        <v>668</v>
      </c>
      <c r="B720" s="214" t="s">
        <v>1826</v>
      </c>
      <c r="C720" s="214" t="s">
        <v>716</v>
      </c>
      <c r="D720" s="153">
        <v>29</v>
      </c>
      <c r="E720" s="153">
        <v>29</v>
      </c>
      <c r="F720" s="151">
        <v>23</v>
      </c>
      <c r="G720" s="151">
        <v>23</v>
      </c>
      <c r="H720" s="151">
        <v>27</v>
      </c>
      <c r="I720" s="151">
        <v>27</v>
      </c>
      <c r="J720" s="172">
        <v>0.9</v>
      </c>
      <c r="K720" s="154">
        <v>1</v>
      </c>
      <c r="L720" s="154">
        <v>1</v>
      </c>
      <c r="M720" s="154">
        <v>1</v>
      </c>
      <c r="N720" s="207">
        <v>620</v>
      </c>
      <c r="O720" s="153">
        <v>619</v>
      </c>
      <c r="P720" s="153">
        <v>29</v>
      </c>
      <c r="Q720" s="151">
        <v>23</v>
      </c>
      <c r="R720" s="151">
        <v>27</v>
      </c>
      <c r="S720" s="154">
        <v>0.998387096774194</v>
      </c>
      <c r="T720" s="154">
        <v>1</v>
      </c>
      <c r="U720" s="155">
        <v>1</v>
      </c>
      <c r="V720" s="155">
        <v>1</v>
      </c>
      <c r="W720" s="173">
        <v>0</v>
      </c>
      <c r="X720" s="158">
        <v>189</v>
      </c>
      <c r="Y720" s="208">
        <v>189</v>
      </c>
      <c r="Z720" s="208">
        <v>192</v>
      </c>
      <c r="AA720" s="208">
        <v>192</v>
      </c>
      <c r="AB720" s="209">
        <v>1</v>
      </c>
      <c r="AC720" s="155">
        <v>1</v>
      </c>
      <c r="AD720" s="173">
        <v>0</v>
      </c>
    </row>
    <row r="721" spans="1:30">
      <c r="A721" s="175" t="s">
        <v>668</v>
      </c>
      <c r="B721" s="214" t="s">
        <v>1826</v>
      </c>
      <c r="C721" s="214" t="s">
        <v>717</v>
      </c>
      <c r="D721" s="153">
        <v>41</v>
      </c>
      <c r="E721" s="153">
        <v>41</v>
      </c>
      <c r="F721" s="151">
        <v>31</v>
      </c>
      <c r="G721" s="151">
        <v>31</v>
      </c>
      <c r="H721" s="151">
        <v>37</v>
      </c>
      <c r="I721" s="151">
        <v>37</v>
      </c>
      <c r="J721" s="172">
        <v>0.9</v>
      </c>
      <c r="K721" s="154">
        <v>1</v>
      </c>
      <c r="L721" s="154">
        <v>1</v>
      </c>
      <c r="M721" s="154">
        <v>1</v>
      </c>
      <c r="N721" s="207">
        <v>866</v>
      </c>
      <c r="O721" s="153">
        <v>823</v>
      </c>
      <c r="P721" s="153">
        <v>39</v>
      </c>
      <c r="Q721" s="151">
        <v>30</v>
      </c>
      <c r="R721" s="151">
        <v>35</v>
      </c>
      <c r="S721" s="154">
        <v>0.950346420323326</v>
      </c>
      <c r="T721" s="154">
        <v>0.951219512195122</v>
      </c>
      <c r="U721" s="155">
        <v>0.967741935483871</v>
      </c>
      <c r="V721" s="155">
        <v>0.945945945945946</v>
      </c>
      <c r="W721" s="173">
        <v>-0.0165224232887491</v>
      </c>
      <c r="X721" s="158">
        <v>262</v>
      </c>
      <c r="Y721" s="208">
        <v>251</v>
      </c>
      <c r="Z721" s="208">
        <v>265</v>
      </c>
      <c r="AA721" s="208">
        <v>249</v>
      </c>
      <c r="AB721" s="209">
        <v>0.958015267175573</v>
      </c>
      <c r="AC721" s="155">
        <v>0.939622641509434</v>
      </c>
      <c r="AD721" s="173">
        <v>0.0183926256661385</v>
      </c>
    </row>
    <row r="722" spans="1:30">
      <c r="A722" s="175" t="s">
        <v>668</v>
      </c>
      <c r="B722" s="214" t="s">
        <v>1826</v>
      </c>
      <c r="C722" s="214" t="s">
        <v>718</v>
      </c>
      <c r="D722" s="153">
        <v>34</v>
      </c>
      <c r="E722" s="153">
        <v>34</v>
      </c>
      <c r="F722" s="151">
        <v>25</v>
      </c>
      <c r="G722" s="151">
        <v>25</v>
      </c>
      <c r="H722" s="151">
        <v>30</v>
      </c>
      <c r="I722" s="151">
        <v>30</v>
      </c>
      <c r="J722" s="172">
        <v>0.9</v>
      </c>
      <c r="K722" s="154">
        <v>1</v>
      </c>
      <c r="L722" s="154">
        <v>1</v>
      </c>
      <c r="M722" s="154">
        <v>1</v>
      </c>
      <c r="N722" s="207">
        <v>705</v>
      </c>
      <c r="O722" s="153">
        <v>608</v>
      </c>
      <c r="P722" s="153">
        <v>28</v>
      </c>
      <c r="Q722" s="151">
        <v>20</v>
      </c>
      <c r="R722" s="151">
        <v>28</v>
      </c>
      <c r="S722" s="154">
        <v>0.862411347517731</v>
      </c>
      <c r="T722" s="154">
        <v>0.823529411764706</v>
      </c>
      <c r="U722" s="155">
        <v>0.8</v>
      </c>
      <c r="V722" s="155">
        <v>0.933333333333333</v>
      </c>
      <c r="W722" s="173">
        <v>0.0235294117647058</v>
      </c>
      <c r="X722" s="158">
        <v>213</v>
      </c>
      <c r="Y722" s="208">
        <v>174</v>
      </c>
      <c r="Z722" s="208">
        <v>221</v>
      </c>
      <c r="AA722" s="208">
        <v>196</v>
      </c>
      <c r="AB722" s="209">
        <v>0.816901408450704</v>
      </c>
      <c r="AC722" s="155">
        <v>0.886877828054299</v>
      </c>
      <c r="AD722" s="173">
        <v>-0.0699764196035944</v>
      </c>
    </row>
    <row r="723" spans="1:30">
      <c r="A723" s="175" t="s">
        <v>668</v>
      </c>
      <c r="B723" s="214" t="s">
        <v>1826</v>
      </c>
      <c r="C723" s="214" t="s">
        <v>719</v>
      </c>
      <c r="D723" s="153">
        <v>29</v>
      </c>
      <c r="E723" s="153">
        <v>29</v>
      </c>
      <c r="F723" s="151">
        <v>21</v>
      </c>
      <c r="G723" s="151">
        <v>21</v>
      </c>
      <c r="H723" s="151">
        <v>28</v>
      </c>
      <c r="I723" s="151">
        <v>28</v>
      </c>
      <c r="J723" s="172">
        <v>0.9</v>
      </c>
      <c r="K723" s="154">
        <v>1</v>
      </c>
      <c r="L723" s="154">
        <v>1</v>
      </c>
      <c r="M723" s="154">
        <v>1</v>
      </c>
      <c r="N723" s="207">
        <v>625</v>
      </c>
      <c r="O723" s="153">
        <v>621</v>
      </c>
      <c r="P723" s="153">
        <v>29</v>
      </c>
      <c r="Q723" s="151">
        <v>21</v>
      </c>
      <c r="R723" s="151">
        <v>28</v>
      </c>
      <c r="S723" s="154">
        <v>0.9936</v>
      </c>
      <c r="T723" s="154">
        <v>1</v>
      </c>
      <c r="U723" s="155">
        <v>1</v>
      </c>
      <c r="V723" s="155">
        <v>1</v>
      </c>
      <c r="W723" s="173">
        <v>0</v>
      </c>
      <c r="X723" s="158">
        <v>188</v>
      </c>
      <c r="Y723" s="208">
        <v>188</v>
      </c>
      <c r="Z723" s="208">
        <v>192</v>
      </c>
      <c r="AA723" s="208">
        <v>191</v>
      </c>
      <c r="AB723" s="209">
        <v>1</v>
      </c>
      <c r="AC723" s="155">
        <v>0.994791666666667</v>
      </c>
      <c r="AD723" s="173">
        <v>0.00520833333333337</v>
      </c>
    </row>
    <row r="724" spans="1:30">
      <c r="A724" s="175" t="s">
        <v>668</v>
      </c>
      <c r="B724" s="214" t="s">
        <v>1823</v>
      </c>
      <c r="C724" s="214" t="s">
        <v>720</v>
      </c>
      <c r="D724" s="153">
        <v>27</v>
      </c>
      <c r="E724" s="153">
        <v>27</v>
      </c>
      <c r="F724" s="151">
        <v>21</v>
      </c>
      <c r="G724" s="151">
        <v>21</v>
      </c>
      <c r="H724" s="151">
        <v>28</v>
      </c>
      <c r="I724" s="151">
        <v>28</v>
      </c>
      <c r="J724" s="172">
        <v>0.9</v>
      </c>
      <c r="K724" s="154">
        <v>1</v>
      </c>
      <c r="L724" s="154">
        <v>1</v>
      </c>
      <c r="M724" s="154">
        <v>1</v>
      </c>
      <c r="N724" s="207">
        <v>603</v>
      </c>
      <c r="O724" s="153">
        <v>589</v>
      </c>
      <c r="P724" s="153">
        <v>26</v>
      </c>
      <c r="Q724" s="151">
        <v>21</v>
      </c>
      <c r="R724" s="151">
        <v>28</v>
      </c>
      <c r="S724" s="154">
        <v>0.976782752902156</v>
      </c>
      <c r="T724" s="154">
        <v>0.962962962962963</v>
      </c>
      <c r="U724" s="155">
        <v>1</v>
      </c>
      <c r="V724" s="155">
        <v>1</v>
      </c>
      <c r="W724" s="173">
        <v>-0.0370370370370371</v>
      </c>
      <c r="X724" s="158">
        <v>185</v>
      </c>
      <c r="Y724" s="208">
        <v>181</v>
      </c>
      <c r="Z724" s="208">
        <v>185</v>
      </c>
      <c r="AA724" s="208">
        <v>180</v>
      </c>
      <c r="AB724" s="209">
        <v>0.978378378378378</v>
      </c>
      <c r="AC724" s="155">
        <v>0.972972972972973</v>
      </c>
      <c r="AD724" s="173">
        <v>0.00540540540540535</v>
      </c>
    </row>
    <row r="725" spans="1:30">
      <c r="A725" s="175" t="s">
        <v>668</v>
      </c>
      <c r="B725" s="214" t="s">
        <v>1823</v>
      </c>
      <c r="C725" s="214" t="s">
        <v>721</v>
      </c>
      <c r="D725" s="153">
        <v>41</v>
      </c>
      <c r="E725" s="153">
        <v>41</v>
      </c>
      <c r="F725" s="151">
        <v>34</v>
      </c>
      <c r="G725" s="151">
        <v>34</v>
      </c>
      <c r="H725" s="151">
        <v>40</v>
      </c>
      <c r="I725" s="151">
        <v>39</v>
      </c>
      <c r="J725" s="172">
        <v>0.9</v>
      </c>
      <c r="K725" s="154">
        <v>1</v>
      </c>
      <c r="L725" s="154">
        <v>1</v>
      </c>
      <c r="M725" s="154">
        <v>0.975</v>
      </c>
      <c r="N725" s="207">
        <v>945</v>
      </c>
      <c r="O725" s="153">
        <v>833</v>
      </c>
      <c r="P725" s="153">
        <v>39</v>
      </c>
      <c r="Q725" s="151">
        <v>32</v>
      </c>
      <c r="R725" s="151">
        <v>38</v>
      </c>
      <c r="S725" s="154">
        <v>0.881481481481482</v>
      </c>
      <c r="T725" s="154">
        <v>0.951219512195122</v>
      </c>
      <c r="U725" s="155">
        <v>0.941176470588235</v>
      </c>
      <c r="V725" s="155">
        <v>0.95</v>
      </c>
      <c r="W725" s="173">
        <v>0.0100430416068866</v>
      </c>
      <c r="X725" s="158">
        <v>279</v>
      </c>
      <c r="Y725" s="208">
        <v>266</v>
      </c>
      <c r="Z725" s="208">
        <v>290</v>
      </c>
      <c r="AA725" s="208">
        <v>265</v>
      </c>
      <c r="AB725" s="209">
        <v>0.953405017921147</v>
      </c>
      <c r="AC725" s="155">
        <v>0.913793103448276</v>
      </c>
      <c r="AD725" s="173">
        <v>0.039611914472871</v>
      </c>
    </row>
    <row r="726" spans="1:30">
      <c r="A726" s="175" t="s">
        <v>668</v>
      </c>
      <c r="B726" s="214" t="s">
        <v>1823</v>
      </c>
      <c r="C726" s="214" t="s">
        <v>722</v>
      </c>
      <c r="D726" s="153">
        <v>16</v>
      </c>
      <c r="E726" s="153">
        <v>16</v>
      </c>
      <c r="F726" s="151">
        <v>12</v>
      </c>
      <c r="G726" s="151">
        <v>12</v>
      </c>
      <c r="H726" s="151">
        <v>16</v>
      </c>
      <c r="I726" s="151">
        <v>16</v>
      </c>
      <c r="J726" s="172">
        <v>0.9</v>
      </c>
      <c r="K726" s="154">
        <v>1</v>
      </c>
      <c r="L726" s="154">
        <v>1</v>
      </c>
      <c r="M726" s="154">
        <v>1</v>
      </c>
      <c r="N726" s="207">
        <v>355</v>
      </c>
      <c r="O726" s="153">
        <v>256</v>
      </c>
      <c r="P726" s="153">
        <v>12</v>
      </c>
      <c r="Q726" s="151">
        <v>9</v>
      </c>
      <c r="R726" s="151">
        <v>11</v>
      </c>
      <c r="S726" s="154">
        <v>0.72112676056338</v>
      </c>
      <c r="T726" s="154">
        <v>0.75</v>
      </c>
      <c r="U726" s="155">
        <v>0.75</v>
      </c>
      <c r="V726" s="155">
        <v>0.6875</v>
      </c>
      <c r="W726" s="173">
        <v>0</v>
      </c>
      <c r="X726" s="158">
        <v>106</v>
      </c>
      <c r="Y726" s="208">
        <v>79</v>
      </c>
      <c r="Z726" s="208">
        <v>108</v>
      </c>
      <c r="AA726" s="208">
        <v>80</v>
      </c>
      <c r="AB726" s="209">
        <v>0.745283018867924</v>
      </c>
      <c r="AC726" s="155">
        <v>0.740740740740741</v>
      </c>
      <c r="AD726" s="173">
        <v>0.00454227812718377</v>
      </c>
    </row>
    <row r="727" spans="1:30">
      <c r="A727" s="175" t="s">
        <v>668</v>
      </c>
      <c r="B727" s="214" t="s">
        <v>1823</v>
      </c>
      <c r="C727" s="214" t="s">
        <v>723</v>
      </c>
      <c r="D727" s="153">
        <v>21</v>
      </c>
      <c r="E727" s="153">
        <v>21</v>
      </c>
      <c r="F727" s="151">
        <v>18</v>
      </c>
      <c r="G727" s="151">
        <v>18</v>
      </c>
      <c r="H727" s="151">
        <v>21</v>
      </c>
      <c r="I727" s="151">
        <v>21</v>
      </c>
      <c r="J727" s="172">
        <v>0.9</v>
      </c>
      <c r="K727" s="154">
        <v>1</v>
      </c>
      <c r="L727" s="154">
        <v>1</v>
      </c>
      <c r="M727" s="154">
        <v>1</v>
      </c>
      <c r="N727" s="207">
        <v>471</v>
      </c>
      <c r="O727" s="153">
        <v>441</v>
      </c>
      <c r="P727" s="153">
        <v>19</v>
      </c>
      <c r="Q727" s="151">
        <v>17</v>
      </c>
      <c r="R727" s="151">
        <v>21</v>
      </c>
      <c r="S727" s="154">
        <v>0.936305732484076</v>
      </c>
      <c r="T727" s="154">
        <v>0.904761904761905</v>
      </c>
      <c r="U727" s="155">
        <v>0.944444444444444</v>
      </c>
      <c r="V727" s="155">
        <v>1</v>
      </c>
      <c r="W727" s="173">
        <v>-0.0396825396825397</v>
      </c>
      <c r="X727" s="158">
        <v>144</v>
      </c>
      <c r="Y727" s="208">
        <v>135</v>
      </c>
      <c r="Z727" s="208">
        <v>144</v>
      </c>
      <c r="AA727" s="208">
        <v>136</v>
      </c>
      <c r="AB727" s="209">
        <v>0.9375</v>
      </c>
      <c r="AC727" s="155">
        <v>0.944444444444444</v>
      </c>
      <c r="AD727" s="173">
        <v>-0.00694444444444442</v>
      </c>
    </row>
    <row r="728" spans="1:30">
      <c r="A728" s="175" t="s">
        <v>668</v>
      </c>
      <c r="B728" s="214" t="s">
        <v>1823</v>
      </c>
      <c r="C728" s="214" t="s">
        <v>724</v>
      </c>
      <c r="D728" s="153">
        <v>40</v>
      </c>
      <c r="E728" s="153">
        <v>40</v>
      </c>
      <c r="F728" s="151">
        <v>34</v>
      </c>
      <c r="G728" s="151">
        <v>34</v>
      </c>
      <c r="H728" s="151">
        <v>38</v>
      </c>
      <c r="I728" s="151">
        <v>38</v>
      </c>
      <c r="J728" s="172">
        <v>0.9</v>
      </c>
      <c r="K728" s="154">
        <v>1</v>
      </c>
      <c r="L728" s="154">
        <v>1</v>
      </c>
      <c r="M728" s="154">
        <v>1</v>
      </c>
      <c r="N728" s="207">
        <v>882</v>
      </c>
      <c r="O728" s="153">
        <v>878</v>
      </c>
      <c r="P728" s="153">
        <v>40</v>
      </c>
      <c r="Q728" s="151">
        <v>34</v>
      </c>
      <c r="R728" s="151">
        <v>38</v>
      </c>
      <c r="S728" s="154">
        <v>0.99546485260771</v>
      </c>
      <c r="T728" s="154">
        <v>1</v>
      </c>
      <c r="U728" s="155">
        <v>1</v>
      </c>
      <c r="V728" s="155">
        <v>1</v>
      </c>
      <c r="W728" s="173">
        <v>0</v>
      </c>
      <c r="X728" s="158">
        <v>266</v>
      </c>
      <c r="Y728" s="208">
        <v>266</v>
      </c>
      <c r="Z728" s="208">
        <v>270</v>
      </c>
      <c r="AA728" s="208">
        <v>268</v>
      </c>
      <c r="AB728" s="209">
        <v>1</v>
      </c>
      <c r="AC728" s="155">
        <v>0.992592592592593</v>
      </c>
      <c r="AD728" s="173">
        <v>0.00740740740740742</v>
      </c>
    </row>
    <row r="729" spans="1:30">
      <c r="A729" s="175" t="s">
        <v>668</v>
      </c>
      <c r="B729" s="214" t="s">
        <v>1823</v>
      </c>
      <c r="C729" s="214" t="s">
        <v>725</v>
      </c>
      <c r="D729" s="153">
        <v>78</v>
      </c>
      <c r="E729" s="153">
        <v>78</v>
      </c>
      <c r="F729" s="151">
        <v>56</v>
      </c>
      <c r="G729" s="151">
        <v>56</v>
      </c>
      <c r="H729" s="151">
        <v>78</v>
      </c>
      <c r="I729" s="151">
        <v>78</v>
      </c>
      <c r="J729" s="172">
        <v>0.9</v>
      </c>
      <c r="K729" s="154">
        <v>1</v>
      </c>
      <c r="L729" s="154">
        <v>1</v>
      </c>
      <c r="M729" s="154">
        <v>1</v>
      </c>
      <c r="N729" s="207">
        <v>1708</v>
      </c>
      <c r="O729" s="153">
        <v>1336</v>
      </c>
      <c r="P729" s="153">
        <v>65</v>
      </c>
      <c r="Q729" s="151">
        <v>39</v>
      </c>
      <c r="R729" s="151">
        <v>63</v>
      </c>
      <c r="S729" s="154">
        <v>0.782201405152225</v>
      </c>
      <c r="T729" s="154">
        <v>0.833333333333333</v>
      </c>
      <c r="U729" s="155">
        <v>0.696428571428571</v>
      </c>
      <c r="V729" s="155">
        <v>0.807692307692308</v>
      </c>
      <c r="W729" s="173">
        <v>0.136904761904762</v>
      </c>
      <c r="X729" s="158">
        <v>516</v>
      </c>
      <c r="Y729" s="208">
        <v>414</v>
      </c>
      <c r="Z729" s="208">
        <v>522</v>
      </c>
      <c r="AA729" s="208">
        <v>407</v>
      </c>
      <c r="AB729" s="209">
        <v>0.802325581395349</v>
      </c>
      <c r="AC729" s="155">
        <v>0.779693486590038</v>
      </c>
      <c r="AD729" s="173">
        <v>0.0226320948053105</v>
      </c>
    </row>
    <row r="730" spans="1:30">
      <c r="A730" s="175" t="s">
        <v>668</v>
      </c>
      <c r="B730" s="214" t="s">
        <v>1823</v>
      </c>
      <c r="C730" s="214" t="s">
        <v>726</v>
      </c>
      <c r="D730" s="153">
        <v>50</v>
      </c>
      <c r="E730" s="153">
        <v>50</v>
      </c>
      <c r="F730" s="151">
        <v>38</v>
      </c>
      <c r="G730" s="151">
        <v>38</v>
      </c>
      <c r="H730" s="151">
        <v>50</v>
      </c>
      <c r="I730" s="151">
        <v>50</v>
      </c>
      <c r="J730" s="172">
        <v>0.9</v>
      </c>
      <c r="K730" s="154">
        <v>1</v>
      </c>
      <c r="L730" s="154">
        <v>1</v>
      </c>
      <c r="M730" s="154">
        <v>1</v>
      </c>
      <c r="N730" s="207">
        <v>1104</v>
      </c>
      <c r="O730" s="153">
        <v>927</v>
      </c>
      <c r="P730" s="153">
        <v>44</v>
      </c>
      <c r="Q730" s="151">
        <v>31</v>
      </c>
      <c r="R730" s="151">
        <v>44</v>
      </c>
      <c r="S730" s="154">
        <v>0.839673913043478</v>
      </c>
      <c r="T730" s="154">
        <v>0.88</v>
      </c>
      <c r="U730" s="155">
        <v>0.815789473684211</v>
      </c>
      <c r="V730" s="155">
        <v>0.88</v>
      </c>
      <c r="W730" s="173">
        <v>0.0642105263157895</v>
      </c>
      <c r="X730" s="158">
        <v>335</v>
      </c>
      <c r="Y730" s="208">
        <v>284</v>
      </c>
      <c r="Z730" s="208">
        <v>342</v>
      </c>
      <c r="AA730" s="208">
        <v>286</v>
      </c>
      <c r="AB730" s="209">
        <v>0.847761194029851</v>
      </c>
      <c r="AC730" s="155">
        <v>0.83625730994152</v>
      </c>
      <c r="AD730" s="173">
        <v>0.0115038840883303</v>
      </c>
    </row>
    <row r="731" spans="1:30">
      <c r="A731" s="175" t="s">
        <v>668</v>
      </c>
      <c r="B731" s="214" t="s">
        <v>1823</v>
      </c>
      <c r="C731" s="214" t="s">
        <v>727</v>
      </c>
      <c r="D731" s="153">
        <v>45</v>
      </c>
      <c r="E731" s="153">
        <v>45</v>
      </c>
      <c r="F731" s="151">
        <v>29</v>
      </c>
      <c r="G731" s="151">
        <v>29</v>
      </c>
      <c r="H731" s="151">
        <v>40</v>
      </c>
      <c r="I731" s="151">
        <v>40</v>
      </c>
      <c r="J731" s="172">
        <v>0.9</v>
      </c>
      <c r="K731" s="154">
        <v>1</v>
      </c>
      <c r="L731" s="154">
        <v>1</v>
      </c>
      <c r="M731" s="154">
        <v>1</v>
      </c>
      <c r="N731" s="207">
        <v>942</v>
      </c>
      <c r="O731" s="153">
        <v>921</v>
      </c>
      <c r="P731" s="153">
        <v>45</v>
      </c>
      <c r="Q731" s="151">
        <v>29</v>
      </c>
      <c r="R731" s="151">
        <v>40</v>
      </c>
      <c r="S731" s="154">
        <v>0.977707006369427</v>
      </c>
      <c r="T731" s="154">
        <v>1</v>
      </c>
      <c r="U731" s="155">
        <v>1</v>
      </c>
      <c r="V731" s="155">
        <v>1</v>
      </c>
      <c r="W731" s="173">
        <v>0</v>
      </c>
      <c r="X731" s="158">
        <v>283</v>
      </c>
      <c r="Y731" s="208">
        <v>279</v>
      </c>
      <c r="Z731" s="208">
        <v>288</v>
      </c>
      <c r="AA731" s="208">
        <v>280</v>
      </c>
      <c r="AB731" s="209">
        <v>0.985865724381625</v>
      </c>
      <c r="AC731" s="155">
        <v>0.972222222222222</v>
      </c>
      <c r="AD731" s="173">
        <v>0.0136435021594032</v>
      </c>
    </row>
    <row r="732" spans="1:30">
      <c r="A732" s="175" t="s">
        <v>668</v>
      </c>
      <c r="B732" s="214" t="s">
        <v>1823</v>
      </c>
      <c r="C732" s="214" t="s">
        <v>728</v>
      </c>
      <c r="D732" s="153">
        <v>53</v>
      </c>
      <c r="E732" s="153">
        <v>53</v>
      </c>
      <c r="F732" s="151">
        <v>36</v>
      </c>
      <c r="G732" s="151">
        <v>36</v>
      </c>
      <c r="H732" s="151">
        <v>48</v>
      </c>
      <c r="I732" s="151">
        <v>48</v>
      </c>
      <c r="J732" s="172">
        <v>0.9</v>
      </c>
      <c r="K732" s="154">
        <v>1</v>
      </c>
      <c r="L732" s="154">
        <v>1</v>
      </c>
      <c r="M732" s="154">
        <v>1</v>
      </c>
      <c r="N732" s="207">
        <v>1095</v>
      </c>
      <c r="O732" s="153">
        <v>993</v>
      </c>
      <c r="P732" s="153">
        <v>46</v>
      </c>
      <c r="Q732" s="151">
        <v>34</v>
      </c>
      <c r="R732" s="151">
        <v>42</v>
      </c>
      <c r="S732" s="154">
        <v>0.906849315068493</v>
      </c>
      <c r="T732" s="154">
        <v>0.867924528301887</v>
      </c>
      <c r="U732" s="155">
        <v>0.944444444444444</v>
      </c>
      <c r="V732" s="155">
        <v>0.875</v>
      </c>
      <c r="W732" s="173">
        <v>-0.0765199161425576</v>
      </c>
      <c r="X732" s="158">
        <v>333</v>
      </c>
      <c r="Y732" s="208">
        <v>299</v>
      </c>
      <c r="Z732" s="208">
        <v>337</v>
      </c>
      <c r="AA732" s="208">
        <v>310</v>
      </c>
      <c r="AB732" s="209">
        <v>0.897897897897898</v>
      </c>
      <c r="AC732" s="155">
        <v>0.919881305637982</v>
      </c>
      <c r="AD732" s="173">
        <v>-0.0219834077400843</v>
      </c>
    </row>
    <row r="733" spans="1:30">
      <c r="A733" s="175" t="s">
        <v>668</v>
      </c>
      <c r="B733" s="214" t="s">
        <v>1823</v>
      </c>
      <c r="C733" s="214" t="s">
        <v>729</v>
      </c>
      <c r="D733" s="153">
        <v>20</v>
      </c>
      <c r="E733" s="153">
        <v>20</v>
      </c>
      <c r="F733" s="151">
        <v>13</v>
      </c>
      <c r="G733" s="151">
        <v>13</v>
      </c>
      <c r="H733" s="151">
        <v>17</v>
      </c>
      <c r="I733" s="151">
        <v>17</v>
      </c>
      <c r="J733" s="172">
        <v>0.9</v>
      </c>
      <c r="K733" s="154">
        <v>1</v>
      </c>
      <c r="L733" s="154">
        <v>1</v>
      </c>
      <c r="M733" s="154">
        <v>1</v>
      </c>
      <c r="N733" s="207">
        <v>404</v>
      </c>
      <c r="O733" s="153">
        <v>326</v>
      </c>
      <c r="P733" s="153">
        <v>16</v>
      </c>
      <c r="Q733" s="151">
        <v>12</v>
      </c>
      <c r="R733" s="151">
        <v>14</v>
      </c>
      <c r="S733" s="154">
        <v>0.806930693069307</v>
      </c>
      <c r="T733" s="154">
        <v>0.8</v>
      </c>
      <c r="U733" s="155">
        <v>0.923076923076923</v>
      </c>
      <c r="V733" s="155">
        <v>0.823529411764706</v>
      </c>
      <c r="W733" s="173">
        <v>-0.123076923076923</v>
      </c>
      <c r="X733" s="158">
        <v>120</v>
      </c>
      <c r="Y733" s="208">
        <v>96</v>
      </c>
      <c r="Z733" s="208">
        <v>124</v>
      </c>
      <c r="AA733" s="208">
        <v>103</v>
      </c>
      <c r="AB733" s="209">
        <v>0.8</v>
      </c>
      <c r="AC733" s="155">
        <v>0.830645161290323</v>
      </c>
      <c r="AD733" s="173">
        <v>-0.0306451612903226</v>
      </c>
    </row>
    <row r="734" spans="1:30">
      <c r="A734" s="175" t="s">
        <v>668</v>
      </c>
      <c r="B734" s="214" t="s">
        <v>1823</v>
      </c>
      <c r="C734" s="214" t="s">
        <v>730</v>
      </c>
      <c r="D734" s="153">
        <v>41</v>
      </c>
      <c r="E734" s="153">
        <v>41</v>
      </c>
      <c r="F734" s="151">
        <v>30</v>
      </c>
      <c r="G734" s="151">
        <v>30</v>
      </c>
      <c r="H734" s="151">
        <v>40</v>
      </c>
      <c r="I734" s="151">
        <v>40</v>
      </c>
      <c r="J734" s="172">
        <v>0.9</v>
      </c>
      <c r="K734" s="154">
        <v>1</v>
      </c>
      <c r="L734" s="154">
        <v>1</v>
      </c>
      <c r="M734" s="154">
        <v>1</v>
      </c>
      <c r="N734" s="207">
        <v>920</v>
      </c>
      <c r="O734" s="153">
        <v>848</v>
      </c>
      <c r="P734" s="153">
        <v>37</v>
      </c>
      <c r="Q734" s="151">
        <v>23</v>
      </c>
      <c r="R734" s="151">
        <v>38</v>
      </c>
      <c r="S734" s="154">
        <v>0.921739130434783</v>
      </c>
      <c r="T734" s="154">
        <v>0.902439024390244</v>
      </c>
      <c r="U734" s="155">
        <v>0.766666666666667</v>
      </c>
      <c r="V734" s="155">
        <v>0.95</v>
      </c>
      <c r="W734" s="173">
        <v>0.135772357723577</v>
      </c>
      <c r="X734" s="158">
        <v>271</v>
      </c>
      <c r="Y734" s="208">
        <v>238</v>
      </c>
      <c r="Z734" s="208">
        <v>291</v>
      </c>
      <c r="AA734" s="208">
        <v>269</v>
      </c>
      <c r="AB734" s="209">
        <v>0.878228782287823</v>
      </c>
      <c r="AC734" s="155">
        <v>0.924398625429553</v>
      </c>
      <c r="AD734" s="173">
        <v>-0.0461698431417304</v>
      </c>
    </row>
    <row r="735" spans="1:30">
      <c r="A735" s="175" t="s">
        <v>668</v>
      </c>
      <c r="B735" s="214" t="s">
        <v>1823</v>
      </c>
      <c r="C735" s="214" t="s">
        <v>731</v>
      </c>
      <c r="D735" s="153">
        <v>32</v>
      </c>
      <c r="E735" s="153">
        <v>32</v>
      </c>
      <c r="F735" s="151">
        <v>23</v>
      </c>
      <c r="G735" s="151">
        <v>23</v>
      </c>
      <c r="H735" s="151">
        <v>33</v>
      </c>
      <c r="I735" s="151">
        <v>33</v>
      </c>
      <c r="J735" s="172">
        <v>0.9</v>
      </c>
      <c r="K735" s="154">
        <v>1</v>
      </c>
      <c r="L735" s="154">
        <v>1</v>
      </c>
      <c r="M735" s="154">
        <v>1</v>
      </c>
      <c r="N735" s="207">
        <v>719</v>
      </c>
      <c r="O735" s="153">
        <v>711</v>
      </c>
      <c r="P735" s="153">
        <v>32</v>
      </c>
      <c r="Q735" s="151">
        <v>23</v>
      </c>
      <c r="R735" s="151">
        <v>33</v>
      </c>
      <c r="S735" s="154">
        <v>0.988873435326843</v>
      </c>
      <c r="T735" s="154">
        <v>1</v>
      </c>
      <c r="U735" s="155">
        <v>1</v>
      </c>
      <c r="V735" s="155">
        <v>1</v>
      </c>
      <c r="W735" s="173">
        <v>0</v>
      </c>
      <c r="X735" s="158">
        <v>219</v>
      </c>
      <c r="Y735" s="208">
        <v>218</v>
      </c>
      <c r="Z735" s="208">
        <v>220</v>
      </c>
      <c r="AA735" s="208">
        <v>218</v>
      </c>
      <c r="AB735" s="209">
        <v>0.995433789954338</v>
      </c>
      <c r="AC735" s="155">
        <v>0.990909090909091</v>
      </c>
      <c r="AD735" s="173">
        <v>0.00452469904524688</v>
      </c>
    </row>
    <row r="736" spans="1:30">
      <c r="A736" s="175" t="s">
        <v>668</v>
      </c>
      <c r="B736" s="214" t="s">
        <v>1823</v>
      </c>
      <c r="C736" s="214" t="s">
        <v>732</v>
      </c>
      <c r="D736" s="153">
        <v>21</v>
      </c>
      <c r="E736" s="153">
        <v>21</v>
      </c>
      <c r="F736" s="151">
        <v>20</v>
      </c>
      <c r="G736" s="151">
        <v>20</v>
      </c>
      <c r="H736" s="151">
        <v>21</v>
      </c>
      <c r="I736" s="151">
        <v>21</v>
      </c>
      <c r="J736" s="172">
        <v>0.9</v>
      </c>
      <c r="K736" s="154">
        <v>1</v>
      </c>
      <c r="L736" s="154">
        <v>1</v>
      </c>
      <c r="M736" s="154">
        <v>1</v>
      </c>
      <c r="N736" s="207">
        <v>474</v>
      </c>
      <c r="O736" s="153">
        <v>382</v>
      </c>
      <c r="P736" s="153">
        <v>17</v>
      </c>
      <c r="Q736" s="151">
        <v>16</v>
      </c>
      <c r="R736" s="151">
        <v>17</v>
      </c>
      <c r="S736" s="154">
        <v>0.805907172995781</v>
      </c>
      <c r="T736" s="154">
        <v>0.80952380952381</v>
      </c>
      <c r="U736" s="155">
        <v>0.8</v>
      </c>
      <c r="V736" s="155">
        <v>0.80952380952381</v>
      </c>
      <c r="W736" s="173">
        <v>0.00952380952380949</v>
      </c>
      <c r="X736" s="158">
        <v>145</v>
      </c>
      <c r="Y736" s="208">
        <v>117</v>
      </c>
      <c r="Z736" s="208">
        <v>145</v>
      </c>
      <c r="AA736" s="208">
        <v>117</v>
      </c>
      <c r="AB736" s="209">
        <v>0.806896551724138</v>
      </c>
      <c r="AC736" s="155">
        <v>0.806896551724138</v>
      </c>
      <c r="AD736" s="173">
        <v>0</v>
      </c>
    </row>
    <row r="737" spans="1:30">
      <c r="A737" s="175" t="s">
        <v>668</v>
      </c>
      <c r="B737" s="214" t="s">
        <v>1823</v>
      </c>
      <c r="C737" s="214" t="s">
        <v>733</v>
      </c>
      <c r="D737" s="153">
        <v>15</v>
      </c>
      <c r="E737" s="153">
        <v>15</v>
      </c>
      <c r="F737" s="151">
        <v>14</v>
      </c>
      <c r="G737" s="151">
        <v>14</v>
      </c>
      <c r="H737" s="151">
        <v>15</v>
      </c>
      <c r="I737" s="151">
        <v>15</v>
      </c>
      <c r="J737" s="172">
        <v>0.9</v>
      </c>
      <c r="K737" s="154">
        <v>1</v>
      </c>
      <c r="L737" s="154">
        <v>1</v>
      </c>
      <c r="M737" s="154">
        <v>1</v>
      </c>
      <c r="N737" s="207">
        <v>338</v>
      </c>
      <c r="O737" s="153">
        <v>288</v>
      </c>
      <c r="P737" s="153">
        <v>13</v>
      </c>
      <c r="Q737" s="151">
        <v>13</v>
      </c>
      <c r="R737" s="151">
        <v>13</v>
      </c>
      <c r="S737" s="154">
        <v>0.85207100591716</v>
      </c>
      <c r="T737" s="154">
        <v>0.866666666666667</v>
      </c>
      <c r="U737" s="155">
        <v>0.928571428571429</v>
      </c>
      <c r="V737" s="155">
        <v>0.866666666666667</v>
      </c>
      <c r="W737" s="173">
        <v>-0.0619047619047619</v>
      </c>
      <c r="X737" s="158">
        <v>103</v>
      </c>
      <c r="Y737" s="208">
        <v>89</v>
      </c>
      <c r="Z737" s="208">
        <v>104</v>
      </c>
      <c r="AA737" s="208">
        <v>87</v>
      </c>
      <c r="AB737" s="209">
        <v>0.864077669902913</v>
      </c>
      <c r="AC737" s="155">
        <v>0.836538461538462</v>
      </c>
      <c r="AD737" s="173">
        <v>0.027539208364451</v>
      </c>
    </row>
    <row r="738" spans="1:30">
      <c r="A738" s="175" t="s">
        <v>668</v>
      </c>
      <c r="B738" s="214" t="s">
        <v>1825</v>
      </c>
      <c r="C738" s="214" t="s">
        <v>734</v>
      </c>
      <c r="D738" s="153">
        <v>16</v>
      </c>
      <c r="E738" s="153">
        <v>16</v>
      </c>
      <c r="F738" s="151">
        <v>13</v>
      </c>
      <c r="G738" s="151">
        <v>13</v>
      </c>
      <c r="H738" s="151">
        <v>15</v>
      </c>
      <c r="I738" s="151">
        <v>15</v>
      </c>
      <c r="J738" s="172">
        <v>0.9</v>
      </c>
      <c r="K738" s="154">
        <v>1</v>
      </c>
      <c r="L738" s="154">
        <v>1</v>
      </c>
      <c r="M738" s="154">
        <v>1</v>
      </c>
      <c r="N738" s="207">
        <v>356</v>
      </c>
      <c r="O738" s="153">
        <v>306</v>
      </c>
      <c r="P738" s="153">
        <v>16</v>
      </c>
      <c r="Q738" s="151">
        <v>10</v>
      </c>
      <c r="R738" s="151">
        <v>14</v>
      </c>
      <c r="S738" s="154">
        <v>0.859550561797753</v>
      </c>
      <c r="T738" s="154">
        <v>1</v>
      </c>
      <c r="U738" s="155">
        <v>0.769230769230769</v>
      </c>
      <c r="V738" s="155">
        <v>0.933333333333333</v>
      </c>
      <c r="W738" s="173">
        <v>0.230769230769231</v>
      </c>
      <c r="X738" s="158">
        <v>106</v>
      </c>
      <c r="Y738" s="208">
        <v>95</v>
      </c>
      <c r="Z738" s="208">
        <v>111</v>
      </c>
      <c r="AA738" s="208">
        <v>92</v>
      </c>
      <c r="AB738" s="209">
        <v>0.89622641509434</v>
      </c>
      <c r="AC738" s="155">
        <v>0.828828828828829</v>
      </c>
      <c r="AD738" s="173">
        <v>0.0673975862655108</v>
      </c>
    </row>
    <row r="739" spans="1:30">
      <c r="A739" s="175" t="s">
        <v>668</v>
      </c>
      <c r="B739" s="214" t="s">
        <v>1825</v>
      </c>
      <c r="C739" s="214" t="s">
        <v>735</v>
      </c>
      <c r="D739" s="153">
        <v>63</v>
      </c>
      <c r="E739" s="153">
        <v>63</v>
      </c>
      <c r="F739" s="151">
        <v>46</v>
      </c>
      <c r="G739" s="151">
        <v>46</v>
      </c>
      <c r="H739" s="151">
        <v>62</v>
      </c>
      <c r="I739" s="151">
        <v>62</v>
      </c>
      <c r="J739" s="172">
        <v>0.9</v>
      </c>
      <c r="K739" s="154">
        <v>1</v>
      </c>
      <c r="L739" s="154">
        <v>1</v>
      </c>
      <c r="M739" s="154">
        <v>1</v>
      </c>
      <c r="N739" s="207">
        <v>1379</v>
      </c>
      <c r="O739" s="153">
        <v>1177</v>
      </c>
      <c r="P739" s="153">
        <v>52</v>
      </c>
      <c r="Q739" s="151">
        <v>44</v>
      </c>
      <c r="R739" s="151">
        <v>51</v>
      </c>
      <c r="S739" s="154">
        <v>0.8535170413343</v>
      </c>
      <c r="T739" s="154">
        <v>0.825396825396825</v>
      </c>
      <c r="U739" s="155">
        <v>0.956521739130435</v>
      </c>
      <c r="V739" s="155">
        <v>0.82258064516129</v>
      </c>
      <c r="W739" s="173">
        <v>-0.131124913733609</v>
      </c>
      <c r="X739" s="158">
        <v>415</v>
      </c>
      <c r="Y739" s="208">
        <v>355</v>
      </c>
      <c r="Z739" s="208">
        <v>422</v>
      </c>
      <c r="AA739" s="208">
        <v>351</v>
      </c>
      <c r="AB739" s="209">
        <v>0.855421686746988</v>
      </c>
      <c r="AC739" s="155">
        <v>0.83175355450237</v>
      </c>
      <c r="AD739" s="173">
        <v>0.0236681322446183</v>
      </c>
    </row>
    <row r="740" spans="1:30">
      <c r="A740" s="175" t="s">
        <v>668</v>
      </c>
      <c r="B740" s="214" t="s">
        <v>1825</v>
      </c>
      <c r="C740" s="214" t="s">
        <v>736</v>
      </c>
      <c r="D740" s="153">
        <v>40</v>
      </c>
      <c r="E740" s="153">
        <v>39</v>
      </c>
      <c r="F740" s="151">
        <v>35</v>
      </c>
      <c r="G740" s="151">
        <v>34</v>
      </c>
      <c r="H740" s="151">
        <v>41</v>
      </c>
      <c r="I740" s="151">
        <v>40</v>
      </c>
      <c r="J740" s="172">
        <v>0.9</v>
      </c>
      <c r="K740" s="154">
        <v>0.975</v>
      </c>
      <c r="L740" s="154">
        <v>0.971428571428571</v>
      </c>
      <c r="M740" s="154">
        <v>0.975609756097561</v>
      </c>
      <c r="N740" s="207">
        <v>894</v>
      </c>
      <c r="O740" s="153">
        <v>792</v>
      </c>
      <c r="P740" s="153">
        <v>33</v>
      </c>
      <c r="Q740" s="151">
        <v>30</v>
      </c>
      <c r="R740" s="151">
        <v>36</v>
      </c>
      <c r="S740" s="154">
        <v>0.885906040268456</v>
      </c>
      <c r="T740" s="154">
        <v>0.825</v>
      </c>
      <c r="U740" s="155">
        <v>0.857142857142857</v>
      </c>
      <c r="V740" s="155">
        <v>0.878048780487805</v>
      </c>
      <c r="W740" s="173">
        <v>-0.0321428571428571</v>
      </c>
      <c r="X740" s="158">
        <v>272</v>
      </c>
      <c r="Y740" s="208">
        <v>239</v>
      </c>
      <c r="Z740" s="208">
        <v>275</v>
      </c>
      <c r="AA740" s="208">
        <v>240</v>
      </c>
      <c r="AB740" s="209">
        <v>0.878676470588235</v>
      </c>
      <c r="AC740" s="155">
        <v>0.872727272727273</v>
      </c>
      <c r="AD740" s="173">
        <v>0.0059491978609626</v>
      </c>
    </row>
    <row r="741" spans="1:30">
      <c r="A741" s="175" t="s">
        <v>668</v>
      </c>
      <c r="B741" s="214" t="s">
        <v>1825</v>
      </c>
      <c r="C741" s="214" t="s">
        <v>737</v>
      </c>
      <c r="D741" s="153">
        <v>46</v>
      </c>
      <c r="E741" s="153">
        <v>45</v>
      </c>
      <c r="F741" s="151">
        <v>35</v>
      </c>
      <c r="G741" s="151">
        <v>35</v>
      </c>
      <c r="H741" s="151">
        <v>45</v>
      </c>
      <c r="I741" s="151">
        <v>45</v>
      </c>
      <c r="J741" s="172">
        <v>0.9</v>
      </c>
      <c r="K741" s="154">
        <v>0.978260869565217</v>
      </c>
      <c r="L741" s="154">
        <v>1</v>
      </c>
      <c r="M741" s="154">
        <v>1</v>
      </c>
      <c r="N741" s="207">
        <v>999</v>
      </c>
      <c r="O741" s="153">
        <v>913</v>
      </c>
      <c r="P741" s="153">
        <v>41</v>
      </c>
      <c r="Q741" s="151">
        <v>35</v>
      </c>
      <c r="R741" s="151">
        <v>42</v>
      </c>
      <c r="S741" s="154">
        <v>0.913913913913914</v>
      </c>
      <c r="T741" s="154">
        <v>0.891304347826087</v>
      </c>
      <c r="U741" s="155">
        <v>1</v>
      </c>
      <c r="V741" s="155">
        <v>0.933333333333333</v>
      </c>
      <c r="W741" s="173">
        <v>-0.108695652173913</v>
      </c>
      <c r="X741" s="158">
        <v>304</v>
      </c>
      <c r="Y741" s="208">
        <v>281</v>
      </c>
      <c r="Z741" s="208">
        <v>308</v>
      </c>
      <c r="AA741" s="208">
        <v>278</v>
      </c>
      <c r="AB741" s="209">
        <v>0.924342105263158</v>
      </c>
      <c r="AC741" s="155">
        <v>0.902597402597403</v>
      </c>
      <c r="AD741" s="173">
        <v>0.0217447026657552</v>
      </c>
    </row>
    <row r="742" spans="1:30">
      <c r="A742" s="175" t="s">
        <v>668</v>
      </c>
      <c r="B742" s="214" t="s">
        <v>1825</v>
      </c>
      <c r="C742" s="214" t="s">
        <v>738</v>
      </c>
      <c r="D742" s="153">
        <v>29</v>
      </c>
      <c r="E742" s="153">
        <v>29</v>
      </c>
      <c r="F742" s="151">
        <v>23</v>
      </c>
      <c r="G742" s="151">
        <v>23</v>
      </c>
      <c r="H742" s="151">
        <v>28</v>
      </c>
      <c r="I742" s="151">
        <v>28</v>
      </c>
      <c r="J742" s="172">
        <v>0.9</v>
      </c>
      <c r="K742" s="154">
        <v>1</v>
      </c>
      <c r="L742" s="154">
        <v>1</v>
      </c>
      <c r="M742" s="154">
        <v>1</v>
      </c>
      <c r="N742" s="207">
        <v>653</v>
      </c>
      <c r="O742" s="153">
        <v>602</v>
      </c>
      <c r="P742" s="153">
        <v>28</v>
      </c>
      <c r="Q742" s="151">
        <v>22</v>
      </c>
      <c r="R742" s="151">
        <v>28</v>
      </c>
      <c r="S742" s="154">
        <v>0.921898928024502</v>
      </c>
      <c r="T742" s="154">
        <v>0.96551724137931</v>
      </c>
      <c r="U742" s="155">
        <v>0.956521739130435</v>
      </c>
      <c r="V742" s="155">
        <v>1</v>
      </c>
      <c r="W742" s="173">
        <v>0.00899550224887558</v>
      </c>
      <c r="X742" s="158">
        <v>197</v>
      </c>
      <c r="Y742" s="208">
        <v>190</v>
      </c>
      <c r="Z742" s="208">
        <v>202</v>
      </c>
      <c r="AA742" s="208">
        <v>183</v>
      </c>
      <c r="AB742" s="209">
        <v>0.964467005076142</v>
      </c>
      <c r="AC742" s="155">
        <v>0.905940594059406</v>
      </c>
      <c r="AD742" s="173">
        <v>0.0585264110167362</v>
      </c>
    </row>
    <row r="743" spans="1:30">
      <c r="A743" s="175" t="s">
        <v>668</v>
      </c>
      <c r="B743" s="214" t="s">
        <v>1825</v>
      </c>
      <c r="C743" s="214" t="s">
        <v>739</v>
      </c>
      <c r="D743" s="153">
        <v>44</v>
      </c>
      <c r="E743" s="153">
        <v>44</v>
      </c>
      <c r="F743" s="151">
        <v>37</v>
      </c>
      <c r="G743" s="151">
        <v>37</v>
      </c>
      <c r="H743" s="151">
        <v>45</v>
      </c>
      <c r="I743" s="151">
        <v>45</v>
      </c>
      <c r="J743" s="172">
        <v>0.9</v>
      </c>
      <c r="K743" s="154">
        <v>1</v>
      </c>
      <c r="L743" s="154">
        <v>1</v>
      </c>
      <c r="M743" s="154">
        <v>1</v>
      </c>
      <c r="N743" s="207">
        <v>1045</v>
      </c>
      <c r="O743" s="153">
        <v>814</v>
      </c>
      <c r="P743" s="153">
        <v>37</v>
      </c>
      <c r="Q743" s="151">
        <v>32</v>
      </c>
      <c r="R743" s="151">
        <v>34</v>
      </c>
      <c r="S743" s="154">
        <v>0.778947368421053</v>
      </c>
      <c r="T743" s="154">
        <v>0.840909090909091</v>
      </c>
      <c r="U743" s="155">
        <v>0.864864864864865</v>
      </c>
      <c r="V743" s="155">
        <v>0.755555555555556</v>
      </c>
      <c r="W743" s="173">
        <v>-0.023955773955774</v>
      </c>
      <c r="X743" s="158">
        <v>309</v>
      </c>
      <c r="Y743" s="208">
        <v>238</v>
      </c>
      <c r="Z743" s="208">
        <v>322</v>
      </c>
      <c r="AA743" s="208">
        <v>239</v>
      </c>
      <c r="AB743" s="209">
        <v>0.770226537216828</v>
      </c>
      <c r="AC743" s="155">
        <v>0.742236024844721</v>
      </c>
      <c r="AD743" s="173">
        <v>0.0279905123721079</v>
      </c>
    </row>
    <row r="744" spans="1:30">
      <c r="A744" s="175" t="s">
        <v>668</v>
      </c>
      <c r="B744" s="214" t="s">
        <v>1825</v>
      </c>
      <c r="C744" s="214" t="s">
        <v>740</v>
      </c>
      <c r="D744" s="153">
        <v>40</v>
      </c>
      <c r="E744" s="153">
        <v>40</v>
      </c>
      <c r="F744" s="151">
        <v>27</v>
      </c>
      <c r="G744" s="151">
        <v>27</v>
      </c>
      <c r="H744" s="151">
        <v>34</v>
      </c>
      <c r="I744" s="151">
        <v>34</v>
      </c>
      <c r="J744" s="172">
        <v>0.9</v>
      </c>
      <c r="K744" s="154">
        <v>1</v>
      </c>
      <c r="L744" s="154">
        <v>1</v>
      </c>
      <c r="M744" s="154">
        <v>1</v>
      </c>
      <c r="N744" s="207">
        <v>793</v>
      </c>
      <c r="O744" s="153">
        <v>701</v>
      </c>
      <c r="P744" s="153">
        <v>38</v>
      </c>
      <c r="Q744" s="151">
        <v>25</v>
      </c>
      <c r="R744" s="151">
        <v>31</v>
      </c>
      <c r="S744" s="154">
        <v>0.883984867591425</v>
      </c>
      <c r="T744" s="154">
        <v>0.95</v>
      </c>
      <c r="U744" s="155">
        <v>0.925925925925926</v>
      </c>
      <c r="V744" s="155">
        <v>0.911764705882353</v>
      </c>
      <c r="W744" s="173">
        <v>0.024074074074074</v>
      </c>
      <c r="X744" s="158">
        <v>243</v>
      </c>
      <c r="Y744" s="208">
        <v>226</v>
      </c>
      <c r="Z744" s="208">
        <v>243</v>
      </c>
      <c r="AA744" s="208">
        <v>217</v>
      </c>
      <c r="AB744" s="209">
        <v>0.930041152263374</v>
      </c>
      <c r="AC744" s="155">
        <v>0.893004115226337</v>
      </c>
      <c r="AD744" s="173">
        <v>0.037037037037037</v>
      </c>
    </row>
    <row r="745" spans="1:30">
      <c r="A745" s="175" t="s">
        <v>668</v>
      </c>
      <c r="B745" s="214" t="s">
        <v>1825</v>
      </c>
      <c r="C745" s="214" t="s">
        <v>741</v>
      </c>
      <c r="D745" s="153">
        <v>39</v>
      </c>
      <c r="E745" s="153">
        <v>35</v>
      </c>
      <c r="F745" s="151">
        <v>28</v>
      </c>
      <c r="G745" s="151">
        <v>26</v>
      </c>
      <c r="H745" s="151">
        <v>39</v>
      </c>
      <c r="I745" s="151">
        <v>36</v>
      </c>
      <c r="J745" s="172">
        <v>0.9</v>
      </c>
      <c r="K745" s="154">
        <v>0.897435897435897</v>
      </c>
      <c r="L745" s="154">
        <v>0.928571428571429</v>
      </c>
      <c r="M745" s="154">
        <v>0.923076923076923</v>
      </c>
      <c r="N745" s="207">
        <v>852</v>
      </c>
      <c r="O745" s="153">
        <v>503</v>
      </c>
      <c r="P745" s="153">
        <v>25</v>
      </c>
      <c r="Q745" s="151">
        <v>15</v>
      </c>
      <c r="R745" s="151">
        <v>23</v>
      </c>
      <c r="S745" s="154">
        <v>0.59037558685446</v>
      </c>
      <c r="T745" s="154">
        <v>0.641025641025641</v>
      </c>
      <c r="U745" s="155">
        <v>0.535714285714286</v>
      </c>
      <c r="V745" s="155">
        <v>0.58974358974359</v>
      </c>
      <c r="W745" s="173">
        <v>0.105311355311355</v>
      </c>
      <c r="X745" s="158">
        <v>261</v>
      </c>
      <c r="Y745" s="208">
        <v>154</v>
      </c>
      <c r="Z745" s="208">
        <v>272</v>
      </c>
      <c r="AA745" s="208">
        <v>161</v>
      </c>
      <c r="AB745" s="209">
        <v>0.590038314176245</v>
      </c>
      <c r="AC745" s="155">
        <v>0.591911764705882</v>
      </c>
      <c r="AD745" s="173">
        <v>-0.00187345052963717</v>
      </c>
    </row>
    <row r="746" spans="1:30">
      <c r="A746" s="175" t="s">
        <v>668</v>
      </c>
      <c r="B746" s="214" t="s">
        <v>1825</v>
      </c>
      <c r="C746" s="214" t="s">
        <v>742</v>
      </c>
      <c r="D746" s="153">
        <v>31</v>
      </c>
      <c r="E746" s="153">
        <v>31</v>
      </c>
      <c r="F746" s="151">
        <v>29</v>
      </c>
      <c r="G746" s="151">
        <v>29</v>
      </c>
      <c r="H746" s="151">
        <v>30</v>
      </c>
      <c r="I746" s="151">
        <v>30</v>
      </c>
      <c r="J746" s="172">
        <v>0.9</v>
      </c>
      <c r="K746" s="154">
        <v>1</v>
      </c>
      <c r="L746" s="154">
        <v>1</v>
      </c>
      <c r="M746" s="154">
        <v>1</v>
      </c>
      <c r="N746" s="207">
        <v>673</v>
      </c>
      <c r="O746" s="153">
        <v>607</v>
      </c>
      <c r="P746" s="153">
        <v>27</v>
      </c>
      <c r="Q746" s="151">
        <v>28</v>
      </c>
      <c r="R746" s="151">
        <v>25</v>
      </c>
      <c r="S746" s="154">
        <v>0.901931649331352</v>
      </c>
      <c r="T746" s="154">
        <v>0.870967741935484</v>
      </c>
      <c r="U746" s="155">
        <v>0.96551724137931</v>
      </c>
      <c r="V746" s="155">
        <v>0.833333333333333</v>
      </c>
      <c r="W746" s="173">
        <v>-0.0945494994438265</v>
      </c>
      <c r="X746" s="158">
        <v>211</v>
      </c>
      <c r="Y746" s="208">
        <v>184</v>
      </c>
      <c r="Z746" s="208">
        <v>206</v>
      </c>
      <c r="AA746" s="208">
        <v>187</v>
      </c>
      <c r="AB746" s="209">
        <v>0.872037914691943</v>
      </c>
      <c r="AC746" s="155">
        <v>0.907766990291262</v>
      </c>
      <c r="AD746" s="173">
        <v>-0.035729075599319</v>
      </c>
    </row>
    <row r="747" spans="1:30">
      <c r="A747" s="175" t="s">
        <v>668</v>
      </c>
      <c r="B747" s="214" t="s">
        <v>1825</v>
      </c>
      <c r="C747" s="214" t="s">
        <v>743</v>
      </c>
      <c r="D747" s="153">
        <v>20</v>
      </c>
      <c r="E747" s="153">
        <v>20</v>
      </c>
      <c r="F747" s="151">
        <v>15</v>
      </c>
      <c r="G747" s="151">
        <v>15</v>
      </c>
      <c r="H747" s="151">
        <v>18</v>
      </c>
      <c r="I747" s="151">
        <v>18</v>
      </c>
      <c r="J747" s="172">
        <v>0.9</v>
      </c>
      <c r="K747" s="154">
        <v>1</v>
      </c>
      <c r="L747" s="154">
        <v>1</v>
      </c>
      <c r="M747" s="154">
        <v>1</v>
      </c>
      <c r="N747" s="207">
        <v>439</v>
      </c>
      <c r="O747" s="153">
        <v>354</v>
      </c>
      <c r="P747" s="153">
        <v>17</v>
      </c>
      <c r="Q747" s="151">
        <v>14</v>
      </c>
      <c r="R747" s="151">
        <v>15</v>
      </c>
      <c r="S747" s="154">
        <v>0.806378132118451</v>
      </c>
      <c r="T747" s="154">
        <v>0.85</v>
      </c>
      <c r="U747" s="155">
        <v>0.933333333333333</v>
      </c>
      <c r="V747" s="155">
        <v>0.833333333333333</v>
      </c>
      <c r="W747" s="173">
        <v>-0.0833333333333334</v>
      </c>
      <c r="X747" s="158">
        <v>133</v>
      </c>
      <c r="Y747" s="208">
        <v>107</v>
      </c>
      <c r="Z747" s="208">
        <v>136</v>
      </c>
      <c r="AA747" s="208">
        <v>108</v>
      </c>
      <c r="AB747" s="209">
        <v>0.804511278195489</v>
      </c>
      <c r="AC747" s="155">
        <v>0.794117647058823</v>
      </c>
      <c r="AD747" s="173">
        <v>0.0103936311366652</v>
      </c>
    </row>
    <row r="748" spans="1:30">
      <c r="A748" s="175" t="s">
        <v>668</v>
      </c>
      <c r="B748" s="214" t="s">
        <v>1825</v>
      </c>
      <c r="C748" s="214" t="s">
        <v>744</v>
      </c>
      <c r="D748" s="153">
        <v>16</v>
      </c>
      <c r="E748" s="153">
        <v>16</v>
      </c>
      <c r="F748" s="151">
        <v>11</v>
      </c>
      <c r="G748" s="151">
        <v>10</v>
      </c>
      <c r="H748" s="151">
        <v>15</v>
      </c>
      <c r="I748" s="151">
        <v>15</v>
      </c>
      <c r="J748" s="172">
        <v>0.9</v>
      </c>
      <c r="K748" s="154">
        <v>1</v>
      </c>
      <c r="L748" s="154">
        <v>0.909090909090909</v>
      </c>
      <c r="M748" s="154">
        <v>1</v>
      </c>
      <c r="N748" s="207">
        <v>348</v>
      </c>
      <c r="O748" s="153">
        <v>230</v>
      </c>
      <c r="P748" s="153">
        <v>11</v>
      </c>
      <c r="Q748" s="151">
        <v>5</v>
      </c>
      <c r="R748" s="151">
        <v>13</v>
      </c>
      <c r="S748" s="154">
        <v>0.660919540229885</v>
      </c>
      <c r="T748" s="154">
        <v>0.6875</v>
      </c>
      <c r="U748" s="155">
        <v>0.454545454545455</v>
      </c>
      <c r="V748" s="155">
        <v>0.866666666666667</v>
      </c>
      <c r="W748" s="173">
        <v>0.232954545454545</v>
      </c>
      <c r="X748" s="158">
        <v>103</v>
      </c>
      <c r="Y748" s="208">
        <v>65</v>
      </c>
      <c r="Z748" s="208">
        <v>104</v>
      </c>
      <c r="AA748" s="208">
        <v>71</v>
      </c>
      <c r="AB748" s="209">
        <v>0.631067961165049</v>
      </c>
      <c r="AC748" s="155">
        <v>0.682692307692308</v>
      </c>
      <c r="AD748" s="173">
        <v>-0.0516243465272591</v>
      </c>
    </row>
    <row r="749" spans="1:30">
      <c r="A749" s="175" t="s">
        <v>668</v>
      </c>
      <c r="B749" s="214" t="s">
        <v>1825</v>
      </c>
      <c r="C749" s="214" t="s">
        <v>745</v>
      </c>
      <c r="D749" s="153">
        <v>54</v>
      </c>
      <c r="E749" s="153">
        <v>54</v>
      </c>
      <c r="F749" s="151">
        <v>40</v>
      </c>
      <c r="G749" s="151">
        <v>40</v>
      </c>
      <c r="H749" s="151">
        <v>49</v>
      </c>
      <c r="I749" s="151">
        <v>49</v>
      </c>
      <c r="J749" s="172">
        <v>0.9</v>
      </c>
      <c r="K749" s="154">
        <v>1</v>
      </c>
      <c r="L749" s="154">
        <v>1</v>
      </c>
      <c r="M749" s="154">
        <v>1</v>
      </c>
      <c r="N749" s="207">
        <v>1112</v>
      </c>
      <c r="O749" s="153">
        <v>1071</v>
      </c>
      <c r="P749" s="153">
        <v>50</v>
      </c>
      <c r="Q749" s="151">
        <v>40</v>
      </c>
      <c r="R749" s="151">
        <v>49</v>
      </c>
      <c r="S749" s="154">
        <v>0.963129496402878</v>
      </c>
      <c r="T749" s="154">
        <v>0.925925925925926</v>
      </c>
      <c r="U749" s="155">
        <v>1</v>
      </c>
      <c r="V749" s="155">
        <v>1</v>
      </c>
      <c r="W749" s="173">
        <v>-0.0740740740740741</v>
      </c>
      <c r="X749" s="158">
        <v>343</v>
      </c>
      <c r="Y749" s="208">
        <v>327</v>
      </c>
      <c r="Z749" s="208">
        <v>340</v>
      </c>
      <c r="AA749" s="208">
        <v>329</v>
      </c>
      <c r="AB749" s="209">
        <v>0.9533527696793</v>
      </c>
      <c r="AC749" s="155">
        <v>0.967647058823529</v>
      </c>
      <c r="AD749" s="173">
        <v>-0.0142942891442291</v>
      </c>
    </row>
    <row r="750" spans="1:30">
      <c r="A750" s="175" t="s">
        <v>668</v>
      </c>
      <c r="B750" s="214" t="s">
        <v>1826</v>
      </c>
      <c r="C750" s="214" t="s">
        <v>746</v>
      </c>
      <c r="D750" s="153">
        <v>45</v>
      </c>
      <c r="E750" s="153">
        <v>45</v>
      </c>
      <c r="F750" s="151">
        <v>38</v>
      </c>
      <c r="G750" s="151">
        <v>38</v>
      </c>
      <c r="H750" s="151">
        <v>41</v>
      </c>
      <c r="I750" s="151">
        <v>41</v>
      </c>
      <c r="J750" s="172">
        <v>0.9</v>
      </c>
      <c r="K750" s="154">
        <v>1</v>
      </c>
      <c r="L750" s="154">
        <v>1</v>
      </c>
      <c r="M750" s="154">
        <v>1</v>
      </c>
      <c r="N750" s="207">
        <v>987</v>
      </c>
      <c r="O750" s="153">
        <v>940</v>
      </c>
      <c r="P750" s="153">
        <v>44</v>
      </c>
      <c r="Q750" s="151">
        <v>36</v>
      </c>
      <c r="R750" s="151">
        <v>39</v>
      </c>
      <c r="S750" s="154">
        <v>0.952380952380952</v>
      </c>
      <c r="T750" s="154">
        <v>0.977777777777778</v>
      </c>
      <c r="U750" s="155">
        <v>0.947368421052632</v>
      </c>
      <c r="V750" s="155">
        <v>0.951219512195122</v>
      </c>
      <c r="W750" s="173">
        <v>0.0304093567251462</v>
      </c>
      <c r="X750" s="158">
        <v>292</v>
      </c>
      <c r="Y750" s="208">
        <v>282</v>
      </c>
      <c r="Z750" s="208">
        <v>302</v>
      </c>
      <c r="AA750" s="208">
        <v>292</v>
      </c>
      <c r="AB750" s="209">
        <v>0.965753424657534</v>
      </c>
      <c r="AC750" s="155">
        <v>0.966887417218543</v>
      </c>
      <c r="AD750" s="173">
        <v>-0.00113399256100888</v>
      </c>
    </row>
    <row r="751" spans="1:30">
      <c r="A751" s="175" t="s">
        <v>668</v>
      </c>
      <c r="B751" s="214" t="s">
        <v>1826</v>
      </c>
      <c r="C751" s="214" t="s">
        <v>747</v>
      </c>
      <c r="D751" s="153">
        <v>75</v>
      </c>
      <c r="E751" s="153">
        <v>75</v>
      </c>
      <c r="F751" s="151">
        <v>62</v>
      </c>
      <c r="G751" s="151">
        <v>62</v>
      </c>
      <c r="H751" s="151">
        <v>71</v>
      </c>
      <c r="I751" s="151">
        <v>71</v>
      </c>
      <c r="J751" s="172">
        <v>0.9</v>
      </c>
      <c r="K751" s="154">
        <v>1</v>
      </c>
      <c r="L751" s="154">
        <v>1</v>
      </c>
      <c r="M751" s="154">
        <v>1</v>
      </c>
      <c r="N751" s="207">
        <v>1634</v>
      </c>
      <c r="O751" s="153">
        <v>1591</v>
      </c>
      <c r="P751" s="153">
        <v>73</v>
      </c>
      <c r="Q751" s="151">
        <v>57</v>
      </c>
      <c r="R751" s="151">
        <v>69</v>
      </c>
      <c r="S751" s="154">
        <v>0.973684210526316</v>
      </c>
      <c r="T751" s="154">
        <v>0.973333333333333</v>
      </c>
      <c r="U751" s="155">
        <v>0.919354838709677</v>
      </c>
      <c r="V751" s="155">
        <v>0.971830985915493</v>
      </c>
      <c r="W751" s="173">
        <v>0.053978494623656</v>
      </c>
      <c r="X751" s="158">
        <v>497</v>
      </c>
      <c r="Y751" s="208">
        <v>484</v>
      </c>
      <c r="Z751" s="208">
        <v>501</v>
      </c>
      <c r="AA751" s="208">
        <v>488</v>
      </c>
      <c r="AB751" s="209">
        <v>0.973843058350101</v>
      </c>
      <c r="AC751" s="155">
        <v>0.974051896207585</v>
      </c>
      <c r="AD751" s="173">
        <v>-0.000208837857484157</v>
      </c>
    </row>
    <row r="752" spans="1:30">
      <c r="A752" s="175" t="s">
        <v>668</v>
      </c>
      <c r="B752" s="214" t="s">
        <v>1826</v>
      </c>
      <c r="C752" s="214" t="s">
        <v>748</v>
      </c>
      <c r="D752" s="153">
        <v>46</v>
      </c>
      <c r="E752" s="153">
        <v>46</v>
      </c>
      <c r="F752" s="151">
        <v>40</v>
      </c>
      <c r="G752" s="151">
        <v>40</v>
      </c>
      <c r="H752" s="151">
        <v>47</v>
      </c>
      <c r="I752" s="151">
        <v>47</v>
      </c>
      <c r="J752" s="172">
        <v>0.9</v>
      </c>
      <c r="K752" s="154">
        <v>1</v>
      </c>
      <c r="L752" s="154">
        <v>1</v>
      </c>
      <c r="M752" s="154">
        <v>1</v>
      </c>
      <c r="N752" s="207">
        <v>1052</v>
      </c>
      <c r="O752" s="153">
        <v>1030</v>
      </c>
      <c r="P752" s="153">
        <v>46</v>
      </c>
      <c r="Q752" s="151">
        <v>39</v>
      </c>
      <c r="R752" s="151">
        <v>47</v>
      </c>
      <c r="S752" s="154">
        <v>0.979087452471483</v>
      </c>
      <c r="T752" s="154">
        <v>1</v>
      </c>
      <c r="U752" s="155">
        <v>0.975</v>
      </c>
      <c r="V752" s="155">
        <v>1</v>
      </c>
      <c r="W752" s="173">
        <v>0.025</v>
      </c>
      <c r="X752" s="158">
        <v>315</v>
      </c>
      <c r="Y752" s="208">
        <v>310</v>
      </c>
      <c r="Z752" s="208">
        <v>322</v>
      </c>
      <c r="AA752" s="208">
        <v>318</v>
      </c>
      <c r="AB752" s="209">
        <v>0.984126984126984</v>
      </c>
      <c r="AC752" s="155">
        <v>0.987577639751553</v>
      </c>
      <c r="AD752" s="173">
        <v>-0.0034506556245687</v>
      </c>
    </row>
    <row r="753" spans="1:30">
      <c r="A753" s="175" t="s">
        <v>668</v>
      </c>
      <c r="B753" s="214" t="s">
        <v>1826</v>
      </c>
      <c r="C753" s="214" t="s">
        <v>749</v>
      </c>
      <c r="D753" s="153">
        <v>41</v>
      </c>
      <c r="E753" s="153">
        <v>41</v>
      </c>
      <c r="F753" s="151">
        <v>29</v>
      </c>
      <c r="G753" s="151">
        <v>29</v>
      </c>
      <c r="H753" s="151">
        <v>37</v>
      </c>
      <c r="I753" s="151">
        <v>37</v>
      </c>
      <c r="J753" s="172">
        <v>0.9</v>
      </c>
      <c r="K753" s="154">
        <v>1</v>
      </c>
      <c r="L753" s="154">
        <v>1</v>
      </c>
      <c r="M753" s="154">
        <v>1</v>
      </c>
      <c r="N753" s="207">
        <v>826</v>
      </c>
      <c r="O753" s="153">
        <v>774</v>
      </c>
      <c r="P753" s="153">
        <v>40</v>
      </c>
      <c r="Q753" s="151">
        <v>25</v>
      </c>
      <c r="R753" s="151">
        <v>36</v>
      </c>
      <c r="S753" s="154">
        <v>0.937046004842615</v>
      </c>
      <c r="T753" s="154">
        <v>0.975609756097561</v>
      </c>
      <c r="U753" s="155">
        <v>0.862068965517241</v>
      </c>
      <c r="V753" s="155">
        <v>0.972972972972973</v>
      </c>
      <c r="W753" s="173">
        <v>0.11354079058032</v>
      </c>
      <c r="X753" s="158">
        <v>251</v>
      </c>
      <c r="Y753" s="208">
        <v>237</v>
      </c>
      <c r="Z753" s="208">
        <v>255</v>
      </c>
      <c r="AA753" s="208">
        <v>239</v>
      </c>
      <c r="AB753" s="209">
        <v>0.944223107569721</v>
      </c>
      <c r="AC753" s="155">
        <v>0.937254901960784</v>
      </c>
      <c r="AD753" s="173">
        <v>0.00696820560893685</v>
      </c>
    </row>
    <row r="754" spans="1:30">
      <c r="A754" s="175" t="s">
        <v>668</v>
      </c>
      <c r="B754" s="214" t="s">
        <v>1826</v>
      </c>
      <c r="C754" s="214" t="s">
        <v>750</v>
      </c>
      <c r="D754" s="153">
        <v>30</v>
      </c>
      <c r="E754" s="153">
        <v>30</v>
      </c>
      <c r="F754" s="151">
        <v>31</v>
      </c>
      <c r="G754" s="151">
        <v>31</v>
      </c>
      <c r="H754" s="151">
        <v>31</v>
      </c>
      <c r="I754" s="151">
        <v>31</v>
      </c>
      <c r="J754" s="172">
        <v>0.9</v>
      </c>
      <c r="K754" s="154">
        <v>1</v>
      </c>
      <c r="L754" s="154">
        <v>1</v>
      </c>
      <c r="M754" s="154">
        <v>1</v>
      </c>
      <c r="N754" s="207">
        <v>708</v>
      </c>
      <c r="O754" s="153">
        <v>705</v>
      </c>
      <c r="P754" s="153">
        <v>30</v>
      </c>
      <c r="Q754" s="151">
        <v>31</v>
      </c>
      <c r="R754" s="151">
        <v>31</v>
      </c>
      <c r="S754" s="154">
        <v>0.995762711864407</v>
      </c>
      <c r="T754" s="154">
        <v>1</v>
      </c>
      <c r="U754" s="155">
        <v>1</v>
      </c>
      <c r="V754" s="155">
        <v>1</v>
      </c>
      <c r="W754" s="173">
        <v>0</v>
      </c>
      <c r="X754" s="158">
        <v>216</v>
      </c>
      <c r="Y754" s="208">
        <v>215</v>
      </c>
      <c r="Z754" s="208">
        <v>214</v>
      </c>
      <c r="AA754" s="208">
        <v>213</v>
      </c>
      <c r="AB754" s="209">
        <v>0.99537037037037</v>
      </c>
      <c r="AC754" s="155">
        <v>0.995327102803738</v>
      </c>
      <c r="AD754" s="173">
        <v>4.32675666319771e-5</v>
      </c>
    </row>
    <row r="755" spans="1:30">
      <c r="A755" s="175" t="s">
        <v>668</v>
      </c>
      <c r="B755" s="214" t="s">
        <v>1826</v>
      </c>
      <c r="C755" s="214" t="s">
        <v>751</v>
      </c>
      <c r="D755" s="153">
        <v>56</v>
      </c>
      <c r="E755" s="153">
        <v>56</v>
      </c>
      <c r="F755" s="151">
        <v>46</v>
      </c>
      <c r="G755" s="151">
        <v>46</v>
      </c>
      <c r="H755" s="151">
        <v>48</v>
      </c>
      <c r="I755" s="151">
        <v>48</v>
      </c>
      <c r="J755" s="172">
        <v>0.9</v>
      </c>
      <c r="K755" s="154">
        <v>1</v>
      </c>
      <c r="L755" s="154">
        <v>1</v>
      </c>
      <c r="M755" s="154">
        <v>1</v>
      </c>
      <c r="N755" s="207">
        <v>1229</v>
      </c>
      <c r="O755" s="153">
        <v>1166</v>
      </c>
      <c r="P755" s="153">
        <v>56</v>
      </c>
      <c r="Q755" s="151">
        <v>45</v>
      </c>
      <c r="R755" s="151">
        <v>47</v>
      </c>
      <c r="S755" s="154">
        <v>0.948738812042311</v>
      </c>
      <c r="T755" s="154">
        <v>1</v>
      </c>
      <c r="U755" s="155">
        <v>0.978260869565217</v>
      </c>
      <c r="V755" s="155">
        <v>0.979166666666667</v>
      </c>
      <c r="W755" s="173">
        <v>0.0217391304347826</v>
      </c>
      <c r="X755" s="158">
        <v>358</v>
      </c>
      <c r="Y755" s="208">
        <v>354</v>
      </c>
      <c r="Z755" s="208">
        <v>397</v>
      </c>
      <c r="AA755" s="208">
        <v>372</v>
      </c>
      <c r="AB755" s="209">
        <v>0.988826815642458</v>
      </c>
      <c r="AC755" s="155">
        <v>0.937027707808564</v>
      </c>
      <c r="AD755" s="173">
        <v>0.0517991078338939</v>
      </c>
    </row>
    <row r="756" spans="1:30">
      <c r="A756" s="175" t="s">
        <v>668</v>
      </c>
      <c r="B756" s="214" t="s">
        <v>1826</v>
      </c>
      <c r="C756" s="214" t="s">
        <v>752</v>
      </c>
      <c r="D756" s="153">
        <v>31</v>
      </c>
      <c r="E756" s="153">
        <v>31</v>
      </c>
      <c r="F756" s="151">
        <v>25</v>
      </c>
      <c r="G756" s="151">
        <v>25</v>
      </c>
      <c r="H756" s="151">
        <v>31</v>
      </c>
      <c r="I756" s="151">
        <v>31</v>
      </c>
      <c r="J756" s="172">
        <v>0.9</v>
      </c>
      <c r="K756" s="154">
        <v>1</v>
      </c>
      <c r="L756" s="154">
        <v>1</v>
      </c>
      <c r="M756" s="154">
        <v>1</v>
      </c>
      <c r="N756" s="207">
        <v>684</v>
      </c>
      <c r="O756" s="153">
        <v>648</v>
      </c>
      <c r="P756" s="153">
        <v>29</v>
      </c>
      <c r="Q756" s="151">
        <v>24</v>
      </c>
      <c r="R756" s="151">
        <v>31</v>
      </c>
      <c r="S756" s="154">
        <v>0.947368421052632</v>
      </c>
      <c r="T756" s="154">
        <v>0.935483870967742</v>
      </c>
      <c r="U756" s="155">
        <v>0.96</v>
      </c>
      <c r="V756" s="155">
        <v>1</v>
      </c>
      <c r="W756" s="173">
        <v>-0.0245161290322581</v>
      </c>
      <c r="X756" s="158">
        <v>208</v>
      </c>
      <c r="Y756" s="208">
        <v>200</v>
      </c>
      <c r="Z756" s="208">
        <v>210</v>
      </c>
      <c r="AA756" s="208">
        <v>197</v>
      </c>
      <c r="AB756" s="209">
        <v>0.961538461538462</v>
      </c>
      <c r="AC756" s="155">
        <v>0.938095238095238</v>
      </c>
      <c r="AD756" s="173">
        <v>0.0234432234432235</v>
      </c>
    </row>
    <row r="757" spans="1:30">
      <c r="A757" s="175" t="s">
        <v>668</v>
      </c>
      <c r="B757" s="214" t="s">
        <v>1826</v>
      </c>
      <c r="C757" s="214" t="s">
        <v>753</v>
      </c>
      <c r="D757" s="153">
        <v>34</v>
      </c>
      <c r="E757" s="153">
        <v>33</v>
      </c>
      <c r="F757" s="151">
        <v>31</v>
      </c>
      <c r="G757" s="151">
        <v>31</v>
      </c>
      <c r="H757" s="151">
        <v>33</v>
      </c>
      <c r="I757" s="151">
        <v>33</v>
      </c>
      <c r="J757" s="172">
        <v>0.9</v>
      </c>
      <c r="K757" s="154">
        <v>0.970588235294118</v>
      </c>
      <c r="L757" s="154">
        <v>1</v>
      </c>
      <c r="M757" s="154">
        <v>1</v>
      </c>
      <c r="N757" s="207">
        <v>760</v>
      </c>
      <c r="O757" s="153">
        <v>744</v>
      </c>
      <c r="P757" s="153">
        <v>32</v>
      </c>
      <c r="Q757" s="151">
        <v>29</v>
      </c>
      <c r="R757" s="151">
        <v>32</v>
      </c>
      <c r="S757" s="154">
        <v>0.978947368421053</v>
      </c>
      <c r="T757" s="154">
        <v>0.941176470588235</v>
      </c>
      <c r="U757" s="155">
        <v>0.935483870967742</v>
      </c>
      <c r="V757" s="155">
        <v>0.96969696969697</v>
      </c>
      <c r="W757" s="173">
        <v>0.0056925996204934</v>
      </c>
      <c r="X757" s="158">
        <v>232</v>
      </c>
      <c r="Y757" s="208">
        <v>224</v>
      </c>
      <c r="Z757" s="208">
        <v>232</v>
      </c>
      <c r="AA757" s="208">
        <v>230</v>
      </c>
      <c r="AB757" s="209">
        <v>0.96551724137931</v>
      </c>
      <c r="AC757" s="155">
        <v>0.991379310344828</v>
      </c>
      <c r="AD757" s="173">
        <v>-0.0258620689655172</v>
      </c>
    </row>
    <row r="758" spans="1:30">
      <c r="A758" s="175" t="s">
        <v>668</v>
      </c>
      <c r="B758" s="214" t="s">
        <v>1826</v>
      </c>
      <c r="C758" s="214" t="s">
        <v>754</v>
      </c>
      <c r="D758" s="153">
        <v>18</v>
      </c>
      <c r="E758" s="153">
        <v>18</v>
      </c>
      <c r="F758" s="151">
        <v>14</v>
      </c>
      <c r="G758" s="151">
        <v>14</v>
      </c>
      <c r="H758" s="151">
        <v>17</v>
      </c>
      <c r="I758" s="151">
        <v>17</v>
      </c>
      <c r="J758" s="172">
        <v>0.9</v>
      </c>
      <c r="K758" s="154">
        <v>1</v>
      </c>
      <c r="L758" s="154">
        <v>1</v>
      </c>
      <c r="M758" s="154">
        <v>1</v>
      </c>
      <c r="N758" s="207">
        <v>374</v>
      </c>
      <c r="O758" s="153">
        <v>353</v>
      </c>
      <c r="P758" s="153">
        <v>18</v>
      </c>
      <c r="Q758" s="151">
        <v>13</v>
      </c>
      <c r="R758" s="151">
        <v>17</v>
      </c>
      <c r="S758" s="154">
        <v>0.943850267379679</v>
      </c>
      <c r="T758" s="154">
        <v>1</v>
      </c>
      <c r="U758" s="155">
        <v>0.928571428571429</v>
      </c>
      <c r="V758" s="155">
        <v>1</v>
      </c>
      <c r="W758" s="173">
        <v>0.0714285714285714</v>
      </c>
      <c r="X758" s="158">
        <v>116</v>
      </c>
      <c r="Y758" s="208">
        <v>111</v>
      </c>
      <c r="Z758" s="208">
        <v>115</v>
      </c>
      <c r="AA758" s="208">
        <v>109</v>
      </c>
      <c r="AB758" s="209">
        <v>0.956896551724138</v>
      </c>
      <c r="AC758" s="155">
        <v>0.947826086956522</v>
      </c>
      <c r="AD758" s="173">
        <v>0.00907046476761619</v>
      </c>
    </row>
    <row r="759" spans="1:30">
      <c r="A759" s="175" t="s">
        <v>668</v>
      </c>
      <c r="B759" s="214" t="s">
        <v>1827</v>
      </c>
      <c r="C759" s="214" t="s">
        <v>755</v>
      </c>
      <c r="D759" s="153">
        <v>36</v>
      </c>
      <c r="E759" s="153">
        <v>36</v>
      </c>
      <c r="F759" s="151">
        <v>29</v>
      </c>
      <c r="G759" s="151">
        <v>29</v>
      </c>
      <c r="H759" s="151">
        <v>30</v>
      </c>
      <c r="I759" s="151">
        <v>30</v>
      </c>
      <c r="J759" s="172">
        <v>0.9</v>
      </c>
      <c r="K759" s="154">
        <v>1</v>
      </c>
      <c r="L759" s="154">
        <v>1</v>
      </c>
      <c r="M759" s="154">
        <v>1</v>
      </c>
      <c r="N759" s="207">
        <v>718</v>
      </c>
      <c r="O759" s="153">
        <v>689</v>
      </c>
      <c r="P759" s="153">
        <v>36</v>
      </c>
      <c r="Q759" s="151">
        <v>28</v>
      </c>
      <c r="R759" s="151">
        <v>29</v>
      </c>
      <c r="S759" s="154">
        <v>0.959610027855153</v>
      </c>
      <c r="T759" s="154">
        <v>1</v>
      </c>
      <c r="U759" s="155">
        <v>0.96551724137931</v>
      </c>
      <c r="V759" s="155">
        <v>0.966666666666667</v>
      </c>
      <c r="W759" s="173">
        <v>0.0344827586206896</v>
      </c>
      <c r="X759" s="158">
        <v>219</v>
      </c>
      <c r="Y759" s="208">
        <v>216</v>
      </c>
      <c r="Z759" s="208">
        <v>218</v>
      </c>
      <c r="AA759" s="208">
        <v>204</v>
      </c>
      <c r="AB759" s="209">
        <v>0.986301369863014</v>
      </c>
      <c r="AC759" s="155">
        <v>0.935779816513762</v>
      </c>
      <c r="AD759" s="173">
        <v>0.0505215533492521</v>
      </c>
    </row>
    <row r="760" spans="1:30">
      <c r="A760" s="175" t="s">
        <v>668</v>
      </c>
      <c r="B760" s="214" t="s">
        <v>1827</v>
      </c>
      <c r="C760" s="214" t="s">
        <v>756</v>
      </c>
      <c r="D760" s="153">
        <v>74</v>
      </c>
      <c r="E760" s="153">
        <v>74</v>
      </c>
      <c r="F760" s="151">
        <v>64</v>
      </c>
      <c r="G760" s="151">
        <v>63</v>
      </c>
      <c r="H760" s="151">
        <v>71</v>
      </c>
      <c r="I760" s="151">
        <v>71</v>
      </c>
      <c r="J760" s="172">
        <v>0.9</v>
      </c>
      <c r="K760" s="154">
        <v>1</v>
      </c>
      <c r="L760" s="154">
        <v>0.984375</v>
      </c>
      <c r="M760" s="154">
        <v>1</v>
      </c>
      <c r="N760" s="207">
        <v>1645</v>
      </c>
      <c r="O760" s="153">
        <v>1616</v>
      </c>
      <c r="P760" s="153">
        <v>74</v>
      </c>
      <c r="Q760" s="151">
        <v>62</v>
      </c>
      <c r="R760" s="151">
        <v>70</v>
      </c>
      <c r="S760" s="154">
        <v>0.982370820668693</v>
      </c>
      <c r="T760" s="154">
        <v>1</v>
      </c>
      <c r="U760" s="155">
        <v>0.96875</v>
      </c>
      <c r="V760" s="155">
        <v>0.985915492957746</v>
      </c>
      <c r="W760" s="173">
        <v>0.03125</v>
      </c>
      <c r="X760" s="158">
        <v>500</v>
      </c>
      <c r="Y760" s="208">
        <v>493</v>
      </c>
      <c r="Z760" s="208">
        <v>498</v>
      </c>
      <c r="AA760" s="208">
        <v>486</v>
      </c>
      <c r="AB760" s="209">
        <v>0.986</v>
      </c>
      <c r="AC760" s="155">
        <v>0.975903614457831</v>
      </c>
      <c r="AD760" s="173">
        <v>0.0100963855421686</v>
      </c>
    </row>
    <row r="761" spans="1:30">
      <c r="A761" s="175" t="s">
        <v>668</v>
      </c>
      <c r="B761" s="214" t="s">
        <v>1827</v>
      </c>
      <c r="C761" s="214" t="s">
        <v>757</v>
      </c>
      <c r="D761" s="153">
        <v>48</v>
      </c>
      <c r="E761" s="153">
        <v>48</v>
      </c>
      <c r="F761" s="151">
        <v>38</v>
      </c>
      <c r="G761" s="151">
        <v>37</v>
      </c>
      <c r="H761" s="151">
        <v>37</v>
      </c>
      <c r="I761" s="151">
        <v>37</v>
      </c>
      <c r="J761" s="172">
        <v>0.9</v>
      </c>
      <c r="K761" s="154">
        <v>1</v>
      </c>
      <c r="L761" s="154">
        <v>0.973684210526316</v>
      </c>
      <c r="M761" s="154">
        <v>1</v>
      </c>
      <c r="N761" s="207">
        <v>956</v>
      </c>
      <c r="O761" s="153">
        <v>923</v>
      </c>
      <c r="P761" s="153">
        <v>47</v>
      </c>
      <c r="Q761" s="151">
        <v>36</v>
      </c>
      <c r="R761" s="151">
        <v>37</v>
      </c>
      <c r="S761" s="154">
        <v>0.965481171548117</v>
      </c>
      <c r="T761" s="154">
        <v>0.979166666666667</v>
      </c>
      <c r="U761" s="155">
        <v>0.947368421052632</v>
      </c>
      <c r="V761" s="155">
        <v>1</v>
      </c>
      <c r="W761" s="173">
        <v>0.0317982456140351</v>
      </c>
      <c r="X761" s="158">
        <v>284</v>
      </c>
      <c r="Y761" s="208">
        <v>274</v>
      </c>
      <c r="Z761" s="208">
        <v>292</v>
      </c>
      <c r="AA761" s="208">
        <v>280</v>
      </c>
      <c r="AB761" s="209">
        <v>0.964788732394366</v>
      </c>
      <c r="AC761" s="155">
        <v>0.958904109589041</v>
      </c>
      <c r="AD761" s="173">
        <v>0.0058846228053252</v>
      </c>
    </row>
    <row r="762" spans="1:30">
      <c r="A762" s="175" t="s">
        <v>668</v>
      </c>
      <c r="B762" s="214" t="s">
        <v>1827</v>
      </c>
      <c r="C762" s="214" t="s">
        <v>758</v>
      </c>
      <c r="D762" s="153">
        <v>51</v>
      </c>
      <c r="E762" s="153">
        <v>51</v>
      </c>
      <c r="F762" s="151">
        <v>45</v>
      </c>
      <c r="G762" s="151">
        <v>45</v>
      </c>
      <c r="H762" s="151">
        <v>50</v>
      </c>
      <c r="I762" s="151">
        <v>50</v>
      </c>
      <c r="J762" s="172">
        <v>0.9</v>
      </c>
      <c r="K762" s="154">
        <v>1</v>
      </c>
      <c r="L762" s="154">
        <v>1</v>
      </c>
      <c r="M762" s="154">
        <v>1</v>
      </c>
      <c r="N762" s="207">
        <v>1139</v>
      </c>
      <c r="O762" s="153">
        <v>1044</v>
      </c>
      <c r="P762" s="153">
        <v>48</v>
      </c>
      <c r="Q762" s="151">
        <v>42</v>
      </c>
      <c r="R762" s="151">
        <v>46</v>
      </c>
      <c r="S762" s="154">
        <v>0.916593503072871</v>
      </c>
      <c r="T762" s="154">
        <v>0.941176470588235</v>
      </c>
      <c r="U762" s="155">
        <v>0.933333333333333</v>
      </c>
      <c r="V762" s="155">
        <v>0.92</v>
      </c>
      <c r="W762" s="173">
        <v>0.00784313725490193</v>
      </c>
      <c r="X762" s="158">
        <v>345</v>
      </c>
      <c r="Y762" s="208">
        <v>322</v>
      </c>
      <c r="Z762" s="208">
        <v>351</v>
      </c>
      <c r="AA762" s="208">
        <v>315</v>
      </c>
      <c r="AB762" s="209">
        <v>0.933333333333333</v>
      </c>
      <c r="AC762" s="155">
        <v>0.897435897435897</v>
      </c>
      <c r="AD762" s="173">
        <v>0.0358974358974359</v>
      </c>
    </row>
    <row r="763" spans="1:30">
      <c r="A763" s="175" t="s">
        <v>668</v>
      </c>
      <c r="B763" s="214" t="s">
        <v>1827</v>
      </c>
      <c r="C763" s="214" t="s">
        <v>759</v>
      </c>
      <c r="D763" s="153">
        <v>20</v>
      </c>
      <c r="E763" s="153">
        <v>20</v>
      </c>
      <c r="F763" s="151">
        <v>16</v>
      </c>
      <c r="G763" s="151">
        <v>16</v>
      </c>
      <c r="H763" s="151">
        <v>16</v>
      </c>
      <c r="I763" s="151">
        <v>16</v>
      </c>
      <c r="J763" s="172">
        <v>0.9</v>
      </c>
      <c r="K763" s="154">
        <v>1</v>
      </c>
      <c r="L763" s="154">
        <v>1</v>
      </c>
      <c r="M763" s="154">
        <v>1</v>
      </c>
      <c r="N763" s="207">
        <v>410</v>
      </c>
      <c r="O763" s="153">
        <v>383</v>
      </c>
      <c r="P763" s="153">
        <v>19</v>
      </c>
      <c r="Q763" s="151">
        <v>15</v>
      </c>
      <c r="R763" s="151">
        <v>14</v>
      </c>
      <c r="S763" s="154">
        <v>0.934146341463415</v>
      </c>
      <c r="T763" s="154">
        <v>0.95</v>
      </c>
      <c r="U763" s="155">
        <v>0.9375</v>
      </c>
      <c r="V763" s="155">
        <v>0.875</v>
      </c>
      <c r="W763" s="173">
        <v>0.0125</v>
      </c>
      <c r="X763" s="158">
        <v>125</v>
      </c>
      <c r="Y763" s="208">
        <v>118</v>
      </c>
      <c r="Z763" s="208">
        <v>127</v>
      </c>
      <c r="AA763" s="208">
        <v>119</v>
      </c>
      <c r="AB763" s="209">
        <v>0.944</v>
      </c>
      <c r="AC763" s="155">
        <v>0.937007874015748</v>
      </c>
      <c r="AD763" s="173">
        <v>0.00699212598425192</v>
      </c>
    </row>
    <row r="764" spans="1:30">
      <c r="A764" s="175" t="s">
        <v>668</v>
      </c>
      <c r="B764" s="214" t="s">
        <v>1827</v>
      </c>
      <c r="C764" s="214" t="s">
        <v>760</v>
      </c>
      <c r="D764" s="153">
        <v>31</v>
      </c>
      <c r="E764" s="153">
        <v>31</v>
      </c>
      <c r="F764" s="151">
        <v>26</v>
      </c>
      <c r="G764" s="151">
        <v>26</v>
      </c>
      <c r="H764" s="151">
        <v>29</v>
      </c>
      <c r="I764" s="151">
        <v>29</v>
      </c>
      <c r="J764" s="172">
        <v>0.9</v>
      </c>
      <c r="K764" s="154">
        <v>1</v>
      </c>
      <c r="L764" s="154">
        <v>1</v>
      </c>
      <c r="M764" s="154">
        <v>1</v>
      </c>
      <c r="N764" s="207">
        <v>687</v>
      </c>
      <c r="O764" s="153">
        <v>669</v>
      </c>
      <c r="P764" s="153">
        <v>30</v>
      </c>
      <c r="Q764" s="151">
        <v>25</v>
      </c>
      <c r="R764" s="151">
        <v>27</v>
      </c>
      <c r="S764" s="154">
        <v>0.973799126637555</v>
      </c>
      <c r="T764" s="154">
        <v>0.967741935483871</v>
      </c>
      <c r="U764" s="155">
        <v>0.961538461538462</v>
      </c>
      <c r="V764" s="155">
        <v>0.931034482758621</v>
      </c>
      <c r="W764" s="173">
        <v>0.00620347394540943</v>
      </c>
      <c r="X764" s="158">
        <v>209</v>
      </c>
      <c r="Y764" s="208">
        <v>202</v>
      </c>
      <c r="Z764" s="208">
        <v>210</v>
      </c>
      <c r="AA764" s="208">
        <v>204</v>
      </c>
      <c r="AB764" s="209">
        <v>0.966507177033493</v>
      </c>
      <c r="AC764" s="155">
        <v>0.971428571428571</v>
      </c>
      <c r="AD764" s="173">
        <v>-0.00492139439507855</v>
      </c>
    </row>
    <row r="765" spans="1:30">
      <c r="A765" s="175" t="s">
        <v>668</v>
      </c>
      <c r="B765" s="214" t="s">
        <v>1827</v>
      </c>
      <c r="C765" s="214" t="s">
        <v>761</v>
      </c>
      <c r="D765" s="153">
        <v>40</v>
      </c>
      <c r="E765" s="153">
        <v>40</v>
      </c>
      <c r="F765" s="151">
        <v>37</v>
      </c>
      <c r="G765" s="151">
        <v>37</v>
      </c>
      <c r="H765" s="151">
        <v>38</v>
      </c>
      <c r="I765" s="151">
        <v>38</v>
      </c>
      <c r="J765" s="172">
        <v>0.9</v>
      </c>
      <c r="K765" s="154">
        <v>1</v>
      </c>
      <c r="L765" s="154">
        <v>1</v>
      </c>
      <c r="M765" s="154">
        <v>1</v>
      </c>
      <c r="N765" s="207">
        <v>885</v>
      </c>
      <c r="O765" s="153">
        <v>827</v>
      </c>
      <c r="P765" s="153">
        <v>40</v>
      </c>
      <c r="Q765" s="151">
        <v>36</v>
      </c>
      <c r="R765" s="151">
        <v>37</v>
      </c>
      <c r="S765" s="154">
        <v>0.934463276836158</v>
      </c>
      <c r="T765" s="154">
        <v>1</v>
      </c>
      <c r="U765" s="155">
        <v>0.972972972972973</v>
      </c>
      <c r="V765" s="155">
        <v>0.973684210526316</v>
      </c>
      <c r="W765" s="173">
        <v>0.027027027027027</v>
      </c>
      <c r="X765" s="158">
        <v>262</v>
      </c>
      <c r="Y765" s="208">
        <v>258</v>
      </c>
      <c r="Z765" s="208">
        <v>271</v>
      </c>
      <c r="AA765" s="208">
        <v>265</v>
      </c>
      <c r="AB765" s="209">
        <v>0.984732824427481</v>
      </c>
      <c r="AC765" s="155">
        <v>0.977859778597786</v>
      </c>
      <c r="AD765" s="173">
        <v>0.00687304582969495</v>
      </c>
    </row>
    <row r="766" spans="1:30">
      <c r="A766" s="175" t="s">
        <v>668</v>
      </c>
      <c r="B766" s="214" t="s">
        <v>1827</v>
      </c>
      <c r="C766" s="214" t="s">
        <v>762</v>
      </c>
      <c r="D766" s="153">
        <v>36</v>
      </c>
      <c r="E766" s="153">
        <v>36</v>
      </c>
      <c r="F766" s="151">
        <v>30</v>
      </c>
      <c r="G766" s="151">
        <v>30</v>
      </c>
      <c r="H766" s="151">
        <v>33</v>
      </c>
      <c r="I766" s="151">
        <v>33</v>
      </c>
      <c r="J766" s="172">
        <v>0.9</v>
      </c>
      <c r="K766" s="154">
        <v>1</v>
      </c>
      <c r="L766" s="154">
        <v>1</v>
      </c>
      <c r="M766" s="154">
        <v>1</v>
      </c>
      <c r="N766" s="207">
        <v>791</v>
      </c>
      <c r="O766" s="153">
        <v>709</v>
      </c>
      <c r="P766" s="153">
        <v>32</v>
      </c>
      <c r="Q766" s="151">
        <v>28</v>
      </c>
      <c r="R766" s="151">
        <v>30</v>
      </c>
      <c r="S766" s="154">
        <v>0.896333754740834</v>
      </c>
      <c r="T766" s="154">
        <v>0.888888888888889</v>
      </c>
      <c r="U766" s="155">
        <v>0.933333333333333</v>
      </c>
      <c r="V766" s="155">
        <v>0.909090909090909</v>
      </c>
      <c r="W766" s="173">
        <v>-0.0444444444444445</v>
      </c>
      <c r="X766" s="158">
        <v>234</v>
      </c>
      <c r="Y766" s="208">
        <v>209</v>
      </c>
      <c r="Z766" s="208">
        <v>249</v>
      </c>
      <c r="AA766" s="208">
        <v>225</v>
      </c>
      <c r="AB766" s="209">
        <v>0.893162393162393</v>
      </c>
      <c r="AC766" s="155">
        <v>0.903614457831325</v>
      </c>
      <c r="AD766" s="173">
        <v>-0.0104520646689321</v>
      </c>
    </row>
    <row r="767" spans="1:30">
      <c r="A767" s="175" t="s">
        <v>668</v>
      </c>
      <c r="B767" s="214" t="s">
        <v>1827</v>
      </c>
      <c r="C767" s="214" t="s">
        <v>763</v>
      </c>
      <c r="D767" s="153">
        <v>22</v>
      </c>
      <c r="E767" s="153">
        <v>22</v>
      </c>
      <c r="F767" s="151">
        <v>19</v>
      </c>
      <c r="G767" s="151">
        <v>19</v>
      </c>
      <c r="H767" s="151">
        <v>17</v>
      </c>
      <c r="I767" s="151">
        <v>17</v>
      </c>
      <c r="J767" s="172">
        <v>0.9</v>
      </c>
      <c r="K767" s="154">
        <v>1</v>
      </c>
      <c r="L767" s="154">
        <v>1</v>
      </c>
      <c r="M767" s="154">
        <v>1</v>
      </c>
      <c r="N767" s="207">
        <v>447</v>
      </c>
      <c r="O767" s="153">
        <v>426</v>
      </c>
      <c r="P767" s="153">
        <v>21</v>
      </c>
      <c r="Q767" s="151">
        <v>19</v>
      </c>
      <c r="R767" s="151">
        <v>14</v>
      </c>
      <c r="S767" s="154">
        <v>0.953020134228188</v>
      </c>
      <c r="T767" s="154">
        <v>0.954545454545455</v>
      </c>
      <c r="U767" s="155">
        <v>1</v>
      </c>
      <c r="V767" s="155">
        <v>0.823529411764706</v>
      </c>
      <c r="W767" s="173">
        <v>-0.0454545454545454</v>
      </c>
      <c r="X767" s="158">
        <v>136</v>
      </c>
      <c r="Y767" s="208">
        <v>127</v>
      </c>
      <c r="Z767" s="208">
        <v>137</v>
      </c>
      <c r="AA767" s="208">
        <v>131</v>
      </c>
      <c r="AB767" s="209">
        <v>0.933823529411765</v>
      </c>
      <c r="AC767" s="155">
        <v>0.956204379562044</v>
      </c>
      <c r="AD767" s="173">
        <v>-0.0223808501502791</v>
      </c>
    </row>
    <row r="768" spans="1:30">
      <c r="A768" s="175" t="s">
        <v>668</v>
      </c>
      <c r="B768" s="214" t="s">
        <v>1827</v>
      </c>
      <c r="C768" s="214" t="s">
        <v>764</v>
      </c>
      <c r="D768" s="153">
        <v>23</v>
      </c>
      <c r="E768" s="153">
        <v>23</v>
      </c>
      <c r="F768" s="151">
        <v>17</v>
      </c>
      <c r="G768" s="151">
        <v>17</v>
      </c>
      <c r="H768" s="151">
        <v>20</v>
      </c>
      <c r="I768" s="151">
        <v>20</v>
      </c>
      <c r="J768" s="172">
        <v>0.9</v>
      </c>
      <c r="K768" s="154">
        <v>1</v>
      </c>
      <c r="L768" s="154">
        <v>1</v>
      </c>
      <c r="M768" s="154">
        <v>1</v>
      </c>
      <c r="N768" s="207">
        <v>461</v>
      </c>
      <c r="O768" s="153">
        <v>444</v>
      </c>
      <c r="P768" s="153">
        <v>22</v>
      </c>
      <c r="Q768" s="151">
        <v>16</v>
      </c>
      <c r="R768" s="151">
        <v>20</v>
      </c>
      <c r="S768" s="154">
        <v>0.963123644251627</v>
      </c>
      <c r="T768" s="154">
        <v>0.956521739130435</v>
      </c>
      <c r="U768" s="155">
        <v>0.941176470588235</v>
      </c>
      <c r="V768" s="155">
        <v>1</v>
      </c>
      <c r="W768" s="173">
        <v>0.0153452685421995</v>
      </c>
      <c r="X768" s="158">
        <v>143</v>
      </c>
      <c r="Y768" s="208">
        <v>136</v>
      </c>
      <c r="Z768" s="208">
        <v>139</v>
      </c>
      <c r="AA768" s="208">
        <v>136</v>
      </c>
      <c r="AB768" s="209">
        <v>0.951048951048951</v>
      </c>
      <c r="AC768" s="155">
        <v>0.97841726618705</v>
      </c>
      <c r="AD768" s="173">
        <v>-0.0273683151380993</v>
      </c>
    </row>
    <row r="769" spans="1:30">
      <c r="A769" s="175" t="s">
        <v>668</v>
      </c>
      <c r="B769" s="214" t="s">
        <v>1827</v>
      </c>
      <c r="C769" s="214" t="s">
        <v>765</v>
      </c>
      <c r="D769" s="153">
        <v>38</v>
      </c>
      <c r="E769" s="153">
        <v>38</v>
      </c>
      <c r="F769" s="151">
        <v>31</v>
      </c>
      <c r="G769" s="151">
        <v>31</v>
      </c>
      <c r="H769" s="151">
        <v>36</v>
      </c>
      <c r="I769" s="151">
        <v>36</v>
      </c>
      <c r="J769" s="172">
        <v>0.9</v>
      </c>
      <c r="K769" s="154">
        <v>1</v>
      </c>
      <c r="L769" s="154">
        <v>1</v>
      </c>
      <c r="M769" s="154">
        <v>1</v>
      </c>
      <c r="N769" s="207">
        <v>814</v>
      </c>
      <c r="O769" s="153">
        <v>765</v>
      </c>
      <c r="P769" s="153">
        <v>35</v>
      </c>
      <c r="Q769" s="151">
        <v>29</v>
      </c>
      <c r="R769" s="151">
        <v>32</v>
      </c>
      <c r="S769" s="154">
        <v>0.93980343980344</v>
      </c>
      <c r="T769" s="154">
        <v>0.921052631578947</v>
      </c>
      <c r="U769" s="155">
        <v>0.935483870967742</v>
      </c>
      <c r="V769" s="155">
        <v>0.888888888888889</v>
      </c>
      <c r="W769" s="173">
        <v>-0.0144312393887945</v>
      </c>
      <c r="X769" s="158">
        <v>251</v>
      </c>
      <c r="Y769" s="208">
        <v>232</v>
      </c>
      <c r="Z769" s="208">
        <v>251</v>
      </c>
      <c r="AA769" s="208">
        <v>238</v>
      </c>
      <c r="AB769" s="209">
        <v>0.924302788844621</v>
      </c>
      <c r="AC769" s="155">
        <v>0.948207171314741</v>
      </c>
      <c r="AD769" s="173">
        <v>-0.0239043824701196</v>
      </c>
    </row>
    <row r="770" spans="1:30">
      <c r="A770" s="175" t="s">
        <v>668</v>
      </c>
      <c r="B770" s="214" t="s">
        <v>1827</v>
      </c>
      <c r="C770" s="214" t="s">
        <v>766</v>
      </c>
      <c r="D770" s="153">
        <v>62</v>
      </c>
      <c r="E770" s="153">
        <v>62</v>
      </c>
      <c r="F770" s="151">
        <v>51</v>
      </c>
      <c r="G770" s="151">
        <v>51</v>
      </c>
      <c r="H770" s="151">
        <v>59</v>
      </c>
      <c r="I770" s="151">
        <v>59</v>
      </c>
      <c r="J770" s="172">
        <v>0.9</v>
      </c>
      <c r="K770" s="154">
        <v>1</v>
      </c>
      <c r="L770" s="154">
        <v>1</v>
      </c>
      <c r="M770" s="154">
        <v>1</v>
      </c>
      <c r="N770" s="207">
        <v>1364</v>
      </c>
      <c r="O770" s="153">
        <v>1256</v>
      </c>
      <c r="P770" s="153">
        <v>58</v>
      </c>
      <c r="Q770" s="151">
        <v>49</v>
      </c>
      <c r="R770" s="151">
        <v>56</v>
      </c>
      <c r="S770" s="154">
        <v>0.920821114369501</v>
      </c>
      <c r="T770" s="154">
        <v>0.935483870967742</v>
      </c>
      <c r="U770" s="155">
        <v>0.96078431372549</v>
      </c>
      <c r="V770" s="155">
        <v>0.949152542372881</v>
      </c>
      <c r="W770" s="173">
        <v>-0.0253004427577483</v>
      </c>
      <c r="X770" s="158">
        <v>410</v>
      </c>
      <c r="Y770" s="208">
        <v>386</v>
      </c>
      <c r="Z770" s="208">
        <v>419</v>
      </c>
      <c r="AA770" s="208">
        <v>405</v>
      </c>
      <c r="AB770" s="209">
        <v>0.941463414634146</v>
      </c>
      <c r="AC770" s="155">
        <v>0.966587112171838</v>
      </c>
      <c r="AD770" s="173">
        <v>-0.0251236975376914</v>
      </c>
    </row>
    <row r="771" spans="1:30">
      <c r="A771" s="175" t="s">
        <v>668</v>
      </c>
      <c r="B771" s="214" t="s">
        <v>1827</v>
      </c>
      <c r="C771" s="214" t="s">
        <v>767</v>
      </c>
      <c r="D771" s="153">
        <v>32</v>
      </c>
      <c r="E771" s="153">
        <v>32</v>
      </c>
      <c r="F771" s="151">
        <v>23</v>
      </c>
      <c r="G771" s="151">
        <v>23</v>
      </c>
      <c r="H771" s="151">
        <v>27</v>
      </c>
      <c r="I771" s="151">
        <v>27</v>
      </c>
      <c r="J771" s="172">
        <v>0.9</v>
      </c>
      <c r="K771" s="154">
        <v>1</v>
      </c>
      <c r="L771" s="154">
        <v>1</v>
      </c>
      <c r="M771" s="154">
        <v>1</v>
      </c>
      <c r="N771" s="207">
        <v>673</v>
      </c>
      <c r="O771" s="153">
        <v>670</v>
      </c>
      <c r="P771" s="153">
        <v>32</v>
      </c>
      <c r="Q771" s="151">
        <v>23</v>
      </c>
      <c r="R771" s="151">
        <v>26</v>
      </c>
      <c r="S771" s="154">
        <v>0.99554234769688</v>
      </c>
      <c r="T771" s="154">
        <v>1</v>
      </c>
      <c r="U771" s="155">
        <v>1</v>
      </c>
      <c r="V771" s="155">
        <v>0.962962962962963</v>
      </c>
      <c r="W771" s="173">
        <v>0</v>
      </c>
      <c r="X771" s="158">
        <v>202</v>
      </c>
      <c r="Y771" s="208">
        <v>201</v>
      </c>
      <c r="Z771" s="208">
        <v>206</v>
      </c>
      <c r="AA771" s="208">
        <v>206</v>
      </c>
      <c r="AB771" s="209">
        <v>0.995049504950495</v>
      </c>
      <c r="AC771" s="155">
        <v>1</v>
      </c>
      <c r="AD771" s="173">
        <v>-0.00495049504950495</v>
      </c>
    </row>
    <row r="772" spans="1:30">
      <c r="A772" s="175" t="s">
        <v>668</v>
      </c>
      <c r="B772" s="214" t="s">
        <v>1827</v>
      </c>
      <c r="C772" s="214" t="s">
        <v>768</v>
      </c>
      <c r="D772" s="153">
        <v>60</v>
      </c>
      <c r="E772" s="153">
        <v>59</v>
      </c>
      <c r="F772" s="151">
        <v>49</v>
      </c>
      <c r="G772" s="151">
        <v>48</v>
      </c>
      <c r="H772" s="151">
        <v>55</v>
      </c>
      <c r="I772" s="151">
        <v>54</v>
      </c>
      <c r="J772" s="172">
        <v>0.9</v>
      </c>
      <c r="K772" s="154">
        <v>0.983333333333333</v>
      </c>
      <c r="L772" s="154">
        <v>0.979591836734694</v>
      </c>
      <c r="M772" s="154">
        <v>0.981818181818182</v>
      </c>
      <c r="N772" s="207">
        <v>1312</v>
      </c>
      <c r="O772" s="153">
        <v>1242</v>
      </c>
      <c r="P772" s="153">
        <v>56</v>
      </c>
      <c r="Q772" s="151">
        <v>46</v>
      </c>
      <c r="R772" s="151">
        <v>52</v>
      </c>
      <c r="S772" s="154">
        <v>0.946646341463415</v>
      </c>
      <c r="T772" s="154">
        <v>0.933333333333333</v>
      </c>
      <c r="U772" s="155">
        <v>0.938775510204082</v>
      </c>
      <c r="V772" s="155">
        <v>0.945454545454545</v>
      </c>
      <c r="W772" s="173">
        <v>-0.00544217687074833</v>
      </c>
      <c r="X772" s="158">
        <v>387</v>
      </c>
      <c r="Y772" s="208">
        <v>367</v>
      </c>
      <c r="Z772" s="208">
        <v>408</v>
      </c>
      <c r="AA772" s="208">
        <v>385</v>
      </c>
      <c r="AB772" s="209">
        <v>0.948320413436692</v>
      </c>
      <c r="AC772" s="155">
        <v>0.943627450980392</v>
      </c>
      <c r="AD772" s="173">
        <v>0.00469296245630035</v>
      </c>
    </row>
    <row r="773" spans="1:30">
      <c r="A773" s="175" t="s">
        <v>668</v>
      </c>
      <c r="B773" s="214" t="s">
        <v>1827</v>
      </c>
      <c r="C773" s="214" t="s">
        <v>769</v>
      </c>
      <c r="D773" s="153">
        <v>39</v>
      </c>
      <c r="E773" s="153">
        <v>39</v>
      </c>
      <c r="F773" s="151">
        <v>37</v>
      </c>
      <c r="G773" s="151">
        <v>37</v>
      </c>
      <c r="H773" s="151">
        <v>38</v>
      </c>
      <c r="I773" s="151">
        <v>38</v>
      </c>
      <c r="J773" s="172">
        <v>0.9</v>
      </c>
      <c r="K773" s="154">
        <v>1</v>
      </c>
      <c r="L773" s="154">
        <v>1</v>
      </c>
      <c r="M773" s="154">
        <v>1</v>
      </c>
      <c r="N773" s="207">
        <v>915</v>
      </c>
      <c r="O773" s="153">
        <v>876</v>
      </c>
      <c r="P773" s="153">
        <v>39</v>
      </c>
      <c r="Q773" s="151">
        <v>37</v>
      </c>
      <c r="R773" s="151">
        <v>36</v>
      </c>
      <c r="S773" s="154">
        <v>0.957377049180328</v>
      </c>
      <c r="T773" s="154">
        <v>1</v>
      </c>
      <c r="U773" s="155">
        <v>1</v>
      </c>
      <c r="V773" s="155">
        <v>0.947368421052632</v>
      </c>
      <c r="W773" s="173">
        <v>0</v>
      </c>
      <c r="X773" s="158">
        <v>269</v>
      </c>
      <c r="Y773" s="208">
        <v>264</v>
      </c>
      <c r="Z773" s="208">
        <v>281</v>
      </c>
      <c r="AA773" s="208">
        <v>263</v>
      </c>
      <c r="AB773" s="209">
        <v>0.981412639405205</v>
      </c>
      <c r="AC773" s="155">
        <v>0.935943060498221</v>
      </c>
      <c r="AD773" s="173">
        <v>0.0454695789069839</v>
      </c>
    </row>
    <row r="774" spans="1:30">
      <c r="A774" s="175" t="s">
        <v>668</v>
      </c>
      <c r="B774" s="214" t="s">
        <v>1827</v>
      </c>
      <c r="C774" s="214" t="s">
        <v>770</v>
      </c>
      <c r="D774" s="153">
        <v>35</v>
      </c>
      <c r="E774" s="153">
        <v>35</v>
      </c>
      <c r="F774" s="151">
        <v>29</v>
      </c>
      <c r="G774" s="151">
        <v>29</v>
      </c>
      <c r="H774" s="151">
        <v>31</v>
      </c>
      <c r="I774" s="151">
        <v>31</v>
      </c>
      <c r="J774" s="172">
        <v>0.9</v>
      </c>
      <c r="K774" s="154">
        <v>1</v>
      </c>
      <c r="L774" s="154">
        <v>1</v>
      </c>
      <c r="M774" s="154">
        <v>1</v>
      </c>
      <c r="N774" s="207">
        <v>772</v>
      </c>
      <c r="O774" s="153">
        <v>725</v>
      </c>
      <c r="P774" s="153">
        <v>33</v>
      </c>
      <c r="Q774" s="151">
        <v>25</v>
      </c>
      <c r="R774" s="151">
        <v>29</v>
      </c>
      <c r="S774" s="154">
        <v>0.939119170984456</v>
      </c>
      <c r="T774" s="154">
        <v>0.942857142857143</v>
      </c>
      <c r="U774" s="155">
        <v>0.862068965517241</v>
      </c>
      <c r="V774" s="155">
        <v>0.935483870967742</v>
      </c>
      <c r="W774" s="173">
        <v>0.0807881773399015</v>
      </c>
      <c r="X774" s="158">
        <v>232</v>
      </c>
      <c r="Y774" s="208">
        <v>217</v>
      </c>
      <c r="Z774" s="208">
        <v>237</v>
      </c>
      <c r="AA774" s="208">
        <v>219</v>
      </c>
      <c r="AB774" s="209">
        <v>0.935344827586207</v>
      </c>
      <c r="AC774" s="155">
        <v>0.924050632911392</v>
      </c>
      <c r="AD774" s="173">
        <v>0.0112941946748144</v>
      </c>
    </row>
    <row r="775" spans="1:30">
      <c r="A775" s="175" t="s">
        <v>668</v>
      </c>
      <c r="B775" s="214" t="s">
        <v>1827</v>
      </c>
      <c r="C775" s="214" t="s">
        <v>771</v>
      </c>
      <c r="D775" s="153">
        <v>43</v>
      </c>
      <c r="E775" s="153">
        <v>43</v>
      </c>
      <c r="F775" s="151">
        <v>37</v>
      </c>
      <c r="G775" s="151">
        <v>37</v>
      </c>
      <c r="H775" s="151">
        <v>42</v>
      </c>
      <c r="I775" s="151">
        <v>42</v>
      </c>
      <c r="J775" s="172">
        <v>0.9</v>
      </c>
      <c r="K775" s="154">
        <v>1</v>
      </c>
      <c r="L775" s="154">
        <v>1</v>
      </c>
      <c r="M775" s="154">
        <v>1</v>
      </c>
      <c r="N775" s="207">
        <v>933</v>
      </c>
      <c r="O775" s="153">
        <v>871</v>
      </c>
      <c r="P775" s="153">
        <v>43</v>
      </c>
      <c r="Q775" s="151">
        <v>36</v>
      </c>
      <c r="R775" s="151">
        <v>41</v>
      </c>
      <c r="S775" s="154">
        <v>0.933547695605573</v>
      </c>
      <c r="T775" s="154">
        <v>1</v>
      </c>
      <c r="U775" s="155">
        <v>0.972972972972973</v>
      </c>
      <c r="V775" s="155">
        <v>0.976190476190476</v>
      </c>
      <c r="W775" s="173">
        <v>0.027027027027027</v>
      </c>
      <c r="X775" s="158">
        <v>288</v>
      </c>
      <c r="Y775" s="208">
        <v>275</v>
      </c>
      <c r="Z775" s="208">
        <v>286</v>
      </c>
      <c r="AA775" s="208">
        <v>263</v>
      </c>
      <c r="AB775" s="209">
        <v>0.954861111111111</v>
      </c>
      <c r="AC775" s="155">
        <v>0.91958041958042</v>
      </c>
      <c r="AD775" s="173">
        <v>0.0352806915306916</v>
      </c>
    </row>
    <row r="776" spans="1:30">
      <c r="A776" s="175" t="s">
        <v>668</v>
      </c>
      <c r="B776" s="214" t="s">
        <v>1827</v>
      </c>
      <c r="C776" s="214" t="s">
        <v>772</v>
      </c>
      <c r="D776" s="153">
        <v>34</v>
      </c>
      <c r="E776" s="153">
        <v>32</v>
      </c>
      <c r="F776" s="151">
        <v>25</v>
      </c>
      <c r="G776" s="151">
        <v>25</v>
      </c>
      <c r="H776" s="151">
        <v>33</v>
      </c>
      <c r="I776" s="151">
        <v>33</v>
      </c>
      <c r="J776" s="172">
        <v>0.9</v>
      </c>
      <c r="K776" s="154">
        <v>0.941176470588235</v>
      </c>
      <c r="L776" s="154">
        <v>1</v>
      </c>
      <c r="M776" s="154">
        <v>1</v>
      </c>
      <c r="N776" s="207">
        <v>706</v>
      </c>
      <c r="O776" s="153">
        <v>665</v>
      </c>
      <c r="P776" s="153">
        <v>29</v>
      </c>
      <c r="Q776" s="151">
        <v>23</v>
      </c>
      <c r="R776" s="151">
        <v>32</v>
      </c>
      <c r="S776" s="154">
        <v>0.941926345609065</v>
      </c>
      <c r="T776" s="154">
        <v>0.852941176470588</v>
      </c>
      <c r="U776" s="155">
        <v>0.92</v>
      </c>
      <c r="V776" s="155">
        <v>0.96969696969697</v>
      </c>
      <c r="W776" s="173">
        <v>-0.0670588235294118</v>
      </c>
      <c r="X776" s="158">
        <v>216</v>
      </c>
      <c r="Y776" s="208">
        <v>200</v>
      </c>
      <c r="Z776" s="208">
        <v>215</v>
      </c>
      <c r="AA776" s="208">
        <v>204</v>
      </c>
      <c r="AB776" s="209">
        <v>0.925925925925926</v>
      </c>
      <c r="AC776" s="155">
        <v>0.948837209302326</v>
      </c>
      <c r="AD776" s="173">
        <v>-0.0229112833763997</v>
      </c>
    </row>
    <row r="777" spans="1:30">
      <c r="A777" s="175" t="s">
        <v>668</v>
      </c>
      <c r="B777" s="214" t="s">
        <v>1827</v>
      </c>
      <c r="C777" s="214" t="s">
        <v>773</v>
      </c>
      <c r="D777" s="153">
        <v>33</v>
      </c>
      <c r="E777" s="153">
        <v>33</v>
      </c>
      <c r="F777" s="151">
        <v>23</v>
      </c>
      <c r="G777" s="151">
        <v>23</v>
      </c>
      <c r="H777" s="151">
        <v>27</v>
      </c>
      <c r="I777" s="151">
        <v>27</v>
      </c>
      <c r="J777" s="172">
        <v>0.9</v>
      </c>
      <c r="K777" s="154">
        <v>1</v>
      </c>
      <c r="L777" s="154">
        <v>1</v>
      </c>
      <c r="M777" s="154">
        <v>1</v>
      </c>
      <c r="N777" s="207">
        <v>665</v>
      </c>
      <c r="O777" s="153">
        <v>664</v>
      </c>
      <c r="P777" s="153">
        <v>33</v>
      </c>
      <c r="Q777" s="151">
        <v>23</v>
      </c>
      <c r="R777" s="151">
        <v>27</v>
      </c>
      <c r="S777" s="154">
        <v>0.998496240601504</v>
      </c>
      <c r="T777" s="154">
        <v>1</v>
      </c>
      <c r="U777" s="155">
        <v>1</v>
      </c>
      <c r="V777" s="155">
        <v>1</v>
      </c>
      <c r="W777" s="173">
        <v>0</v>
      </c>
      <c r="X777" s="158">
        <v>202</v>
      </c>
      <c r="Y777" s="208">
        <v>202</v>
      </c>
      <c r="Z777" s="208">
        <v>205</v>
      </c>
      <c r="AA777" s="208">
        <v>204</v>
      </c>
      <c r="AB777" s="209">
        <v>1</v>
      </c>
      <c r="AC777" s="155">
        <v>0.995121951219512</v>
      </c>
      <c r="AD777" s="173">
        <v>0.00487804878048781</v>
      </c>
    </row>
    <row r="778" spans="1:30">
      <c r="A778" s="175" t="s">
        <v>668</v>
      </c>
      <c r="B778" s="214" t="s">
        <v>1827</v>
      </c>
      <c r="C778" s="214" t="s">
        <v>774</v>
      </c>
      <c r="D778" s="153">
        <v>46</v>
      </c>
      <c r="E778" s="153">
        <v>46</v>
      </c>
      <c r="F778" s="151">
        <v>33</v>
      </c>
      <c r="G778" s="151">
        <v>33</v>
      </c>
      <c r="H778" s="151">
        <v>40</v>
      </c>
      <c r="I778" s="151">
        <v>40</v>
      </c>
      <c r="J778" s="172">
        <v>0.9</v>
      </c>
      <c r="K778" s="154">
        <v>1</v>
      </c>
      <c r="L778" s="154">
        <v>1</v>
      </c>
      <c r="M778" s="154">
        <v>1</v>
      </c>
      <c r="N778" s="207">
        <v>888</v>
      </c>
      <c r="O778" s="153">
        <v>861</v>
      </c>
      <c r="P778" s="153">
        <v>45</v>
      </c>
      <c r="Q778" s="151">
        <v>33</v>
      </c>
      <c r="R778" s="151">
        <v>39</v>
      </c>
      <c r="S778" s="154">
        <v>0.969594594594595</v>
      </c>
      <c r="T778" s="154">
        <v>0.978260869565217</v>
      </c>
      <c r="U778" s="155">
        <v>1</v>
      </c>
      <c r="V778" s="155">
        <v>0.975</v>
      </c>
      <c r="W778" s="173">
        <v>-0.0217391304347826</v>
      </c>
      <c r="X778" s="158">
        <v>270</v>
      </c>
      <c r="Y778" s="208">
        <v>263</v>
      </c>
      <c r="Z778" s="208">
        <v>272</v>
      </c>
      <c r="AA778" s="208">
        <v>264</v>
      </c>
      <c r="AB778" s="209">
        <v>0.974074074074074</v>
      </c>
      <c r="AC778" s="155">
        <v>0.970588235294118</v>
      </c>
      <c r="AD778" s="173">
        <v>0.00348583877995645</v>
      </c>
    </row>
    <row r="779" spans="1:30">
      <c r="A779" s="175" t="s">
        <v>668</v>
      </c>
      <c r="B779" s="214" t="s">
        <v>1827</v>
      </c>
      <c r="C779" s="214" t="s">
        <v>775</v>
      </c>
      <c r="D779" s="153">
        <v>27</v>
      </c>
      <c r="E779" s="153">
        <v>27</v>
      </c>
      <c r="F779" s="151">
        <v>25</v>
      </c>
      <c r="G779" s="151">
        <v>25</v>
      </c>
      <c r="H779" s="151">
        <v>27</v>
      </c>
      <c r="I779" s="151">
        <v>27</v>
      </c>
      <c r="J779" s="172">
        <v>0.9</v>
      </c>
      <c r="K779" s="154">
        <v>1</v>
      </c>
      <c r="L779" s="154">
        <v>1</v>
      </c>
      <c r="M779" s="154">
        <v>1</v>
      </c>
      <c r="N779" s="207">
        <v>587</v>
      </c>
      <c r="O779" s="153">
        <v>580</v>
      </c>
      <c r="P779" s="153">
        <v>27</v>
      </c>
      <c r="Q779" s="151">
        <v>24</v>
      </c>
      <c r="R779" s="151">
        <v>26</v>
      </c>
      <c r="S779" s="154">
        <v>0.988074957410562</v>
      </c>
      <c r="T779" s="154">
        <v>1</v>
      </c>
      <c r="U779" s="155">
        <v>0.96</v>
      </c>
      <c r="V779" s="155">
        <v>0.962962962962963</v>
      </c>
      <c r="W779" s="173">
        <v>0.04</v>
      </c>
      <c r="X779" s="158">
        <v>183</v>
      </c>
      <c r="Y779" s="208">
        <v>181</v>
      </c>
      <c r="Z779" s="208">
        <v>176</v>
      </c>
      <c r="AA779" s="208">
        <v>174</v>
      </c>
      <c r="AB779" s="209">
        <v>0.989071038251366</v>
      </c>
      <c r="AC779" s="155">
        <v>0.988636363636364</v>
      </c>
      <c r="AD779" s="173">
        <v>0.000434674615002462</v>
      </c>
    </row>
    <row r="780" spans="1:30">
      <c r="A780" s="175" t="s">
        <v>668</v>
      </c>
      <c r="B780" s="214" t="s">
        <v>1824</v>
      </c>
      <c r="C780" s="214" t="s">
        <v>776</v>
      </c>
      <c r="D780" s="153">
        <v>42</v>
      </c>
      <c r="E780" s="153">
        <v>42</v>
      </c>
      <c r="F780" s="151">
        <v>32</v>
      </c>
      <c r="G780" s="151">
        <v>32</v>
      </c>
      <c r="H780" s="151">
        <v>40</v>
      </c>
      <c r="I780" s="151">
        <v>40</v>
      </c>
      <c r="J780" s="172">
        <v>0.9</v>
      </c>
      <c r="K780" s="154">
        <v>1</v>
      </c>
      <c r="L780" s="154">
        <v>1</v>
      </c>
      <c r="M780" s="154">
        <v>1</v>
      </c>
      <c r="N780" s="207">
        <v>902</v>
      </c>
      <c r="O780" s="153">
        <v>886</v>
      </c>
      <c r="P780" s="153">
        <v>42</v>
      </c>
      <c r="Q780" s="151">
        <v>32</v>
      </c>
      <c r="R780" s="151">
        <v>40</v>
      </c>
      <c r="S780" s="154">
        <v>0.982261640798226</v>
      </c>
      <c r="T780" s="154">
        <v>1</v>
      </c>
      <c r="U780" s="155">
        <v>1</v>
      </c>
      <c r="V780" s="155">
        <v>1</v>
      </c>
      <c r="W780" s="173">
        <v>0</v>
      </c>
      <c r="X780" s="158">
        <v>270</v>
      </c>
      <c r="Y780" s="208">
        <v>270</v>
      </c>
      <c r="Z780" s="208">
        <v>279</v>
      </c>
      <c r="AA780" s="208">
        <v>272</v>
      </c>
      <c r="AB780" s="209">
        <v>1</v>
      </c>
      <c r="AC780" s="155">
        <v>0.974910394265233</v>
      </c>
      <c r="AD780" s="173">
        <v>0.025089605734767</v>
      </c>
    </row>
    <row r="781" spans="1:30">
      <c r="A781" s="175" t="s">
        <v>668</v>
      </c>
      <c r="B781" s="214" t="s">
        <v>1824</v>
      </c>
      <c r="C781" s="214" t="s">
        <v>777</v>
      </c>
      <c r="D781" s="153">
        <v>39</v>
      </c>
      <c r="E781" s="153">
        <v>39</v>
      </c>
      <c r="F781" s="151">
        <v>26</v>
      </c>
      <c r="G781" s="151">
        <v>26</v>
      </c>
      <c r="H781" s="151">
        <v>34</v>
      </c>
      <c r="I781" s="151">
        <v>34</v>
      </c>
      <c r="J781" s="172">
        <v>0.9</v>
      </c>
      <c r="K781" s="154">
        <v>1</v>
      </c>
      <c r="L781" s="154">
        <v>1</v>
      </c>
      <c r="M781" s="154">
        <v>1</v>
      </c>
      <c r="N781" s="207">
        <v>794</v>
      </c>
      <c r="O781" s="153">
        <v>786</v>
      </c>
      <c r="P781" s="153">
        <v>38</v>
      </c>
      <c r="Q781" s="151">
        <v>26</v>
      </c>
      <c r="R781" s="151">
        <v>34</v>
      </c>
      <c r="S781" s="154">
        <v>0.98992443324937</v>
      </c>
      <c r="T781" s="154">
        <v>0.974358974358974</v>
      </c>
      <c r="U781" s="155">
        <v>1</v>
      </c>
      <c r="V781" s="155">
        <v>1</v>
      </c>
      <c r="W781" s="173">
        <v>-0.0256410256410257</v>
      </c>
      <c r="X781" s="158">
        <v>241</v>
      </c>
      <c r="Y781" s="208">
        <v>239</v>
      </c>
      <c r="Z781" s="208">
        <v>244</v>
      </c>
      <c r="AA781" s="208">
        <v>242</v>
      </c>
      <c r="AB781" s="209">
        <v>0.991701244813278</v>
      </c>
      <c r="AC781" s="155">
        <v>0.991803278688525</v>
      </c>
      <c r="AD781" s="173">
        <v>-0.000102033875246543</v>
      </c>
    </row>
    <row r="782" spans="1:30">
      <c r="A782" s="175" t="s">
        <v>668</v>
      </c>
      <c r="B782" s="214" t="s">
        <v>1824</v>
      </c>
      <c r="C782" s="214" t="s">
        <v>778</v>
      </c>
      <c r="D782" s="153">
        <v>34</v>
      </c>
      <c r="E782" s="153">
        <v>34</v>
      </c>
      <c r="F782" s="151">
        <v>27</v>
      </c>
      <c r="G782" s="151">
        <v>27</v>
      </c>
      <c r="H782" s="151">
        <v>30</v>
      </c>
      <c r="I782" s="151">
        <v>30</v>
      </c>
      <c r="J782" s="172">
        <v>0.9</v>
      </c>
      <c r="K782" s="154">
        <v>1</v>
      </c>
      <c r="L782" s="154">
        <v>1</v>
      </c>
      <c r="M782" s="154">
        <v>1</v>
      </c>
      <c r="N782" s="207">
        <v>688</v>
      </c>
      <c r="O782" s="153">
        <v>688</v>
      </c>
      <c r="P782" s="153">
        <v>34</v>
      </c>
      <c r="Q782" s="151">
        <v>27</v>
      </c>
      <c r="R782" s="151">
        <v>30</v>
      </c>
      <c r="S782" s="154">
        <v>1</v>
      </c>
      <c r="T782" s="154">
        <v>1</v>
      </c>
      <c r="U782" s="155">
        <v>1</v>
      </c>
      <c r="V782" s="155">
        <v>1</v>
      </c>
      <c r="W782" s="173">
        <v>0</v>
      </c>
      <c r="X782" s="158">
        <v>208</v>
      </c>
      <c r="Y782" s="208">
        <v>208</v>
      </c>
      <c r="Z782" s="208">
        <v>212</v>
      </c>
      <c r="AA782" s="208">
        <v>212</v>
      </c>
      <c r="AB782" s="209">
        <v>1</v>
      </c>
      <c r="AC782" s="155">
        <v>1</v>
      </c>
      <c r="AD782" s="173">
        <v>0</v>
      </c>
    </row>
    <row r="783" spans="1:30">
      <c r="A783" s="175" t="s">
        <v>668</v>
      </c>
      <c r="B783" s="214" t="s">
        <v>1824</v>
      </c>
      <c r="C783" s="214" t="s">
        <v>779</v>
      </c>
      <c r="D783" s="153">
        <v>28</v>
      </c>
      <c r="E783" s="153">
        <v>28</v>
      </c>
      <c r="F783" s="151">
        <v>18</v>
      </c>
      <c r="G783" s="151">
        <v>18</v>
      </c>
      <c r="H783" s="151">
        <v>23</v>
      </c>
      <c r="I783" s="151">
        <v>23</v>
      </c>
      <c r="J783" s="172">
        <v>0.9</v>
      </c>
      <c r="K783" s="154">
        <v>1</v>
      </c>
      <c r="L783" s="154">
        <v>1</v>
      </c>
      <c r="M783" s="154">
        <v>1</v>
      </c>
      <c r="N783" s="207">
        <v>595</v>
      </c>
      <c r="O783" s="153">
        <v>578</v>
      </c>
      <c r="P783" s="153">
        <v>28</v>
      </c>
      <c r="Q783" s="151">
        <v>18</v>
      </c>
      <c r="R783" s="151">
        <v>21</v>
      </c>
      <c r="S783" s="154">
        <v>0.971428571428571</v>
      </c>
      <c r="T783" s="154">
        <v>1</v>
      </c>
      <c r="U783" s="155">
        <v>1</v>
      </c>
      <c r="V783" s="155">
        <v>0.91304347826087</v>
      </c>
      <c r="W783" s="173">
        <v>0</v>
      </c>
      <c r="X783" s="158">
        <v>174</v>
      </c>
      <c r="Y783" s="208">
        <v>168</v>
      </c>
      <c r="Z783" s="208">
        <v>200</v>
      </c>
      <c r="AA783" s="208">
        <v>193</v>
      </c>
      <c r="AB783" s="209">
        <v>0.96551724137931</v>
      </c>
      <c r="AC783" s="155">
        <v>0.965</v>
      </c>
      <c r="AD783" s="173">
        <v>0.000517241379310418</v>
      </c>
    </row>
    <row r="784" spans="1:30">
      <c r="A784" s="175" t="s">
        <v>668</v>
      </c>
      <c r="B784" s="214" t="s">
        <v>1824</v>
      </c>
      <c r="C784" s="214" t="s">
        <v>780</v>
      </c>
      <c r="D784" s="153">
        <v>31</v>
      </c>
      <c r="E784" s="153">
        <v>31</v>
      </c>
      <c r="F784" s="151">
        <v>27</v>
      </c>
      <c r="G784" s="151">
        <v>27</v>
      </c>
      <c r="H784" s="151">
        <v>29</v>
      </c>
      <c r="I784" s="151">
        <v>29</v>
      </c>
      <c r="J784" s="172">
        <v>0.9</v>
      </c>
      <c r="K784" s="154">
        <v>1</v>
      </c>
      <c r="L784" s="154">
        <v>1</v>
      </c>
      <c r="M784" s="154">
        <v>1</v>
      </c>
      <c r="N784" s="207">
        <v>687</v>
      </c>
      <c r="O784" s="153">
        <v>668</v>
      </c>
      <c r="P784" s="153">
        <v>30</v>
      </c>
      <c r="Q784" s="151">
        <v>26</v>
      </c>
      <c r="R784" s="151">
        <v>29</v>
      </c>
      <c r="S784" s="154">
        <v>0.972343522561863</v>
      </c>
      <c r="T784" s="154">
        <v>0.967741935483871</v>
      </c>
      <c r="U784" s="155">
        <v>0.962962962962963</v>
      </c>
      <c r="V784" s="155">
        <v>1</v>
      </c>
      <c r="W784" s="173">
        <v>0.00477897252090809</v>
      </c>
      <c r="X784" s="158">
        <v>207</v>
      </c>
      <c r="Y784" s="208">
        <v>198</v>
      </c>
      <c r="Z784" s="208">
        <v>210</v>
      </c>
      <c r="AA784" s="208">
        <v>205</v>
      </c>
      <c r="AB784" s="209">
        <v>0.956521739130435</v>
      </c>
      <c r="AC784" s="155">
        <v>0.976190476190476</v>
      </c>
      <c r="AD784" s="173">
        <v>-0.0196687370600414</v>
      </c>
    </row>
    <row r="785" spans="1:30">
      <c r="A785" s="175" t="s">
        <v>668</v>
      </c>
      <c r="B785" s="214" t="s">
        <v>1824</v>
      </c>
      <c r="C785" s="214" t="s">
        <v>781</v>
      </c>
      <c r="D785" s="153">
        <v>38</v>
      </c>
      <c r="E785" s="153">
        <v>38</v>
      </c>
      <c r="F785" s="151">
        <v>32</v>
      </c>
      <c r="G785" s="151">
        <v>31</v>
      </c>
      <c r="H785" s="151">
        <v>34</v>
      </c>
      <c r="I785" s="151">
        <v>34</v>
      </c>
      <c r="J785" s="172">
        <v>0.9</v>
      </c>
      <c r="K785" s="154">
        <v>1</v>
      </c>
      <c r="L785" s="154">
        <v>0.96875</v>
      </c>
      <c r="M785" s="154">
        <v>1</v>
      </c>
      <c r="N785" s="207">
        <v>775</v>
      </c>
      <c r="O785" s="153">
        <v>739</v>
      </c>
      <c r="P785" s="153">
        <v>38</v>
      </c>
      <c r="Q785" s="151">
        <v>31</v>
      </c>
      <c r="R785" s="151">
        <v>27</v>
      </c>
      <c r="S785" s="154">
        <v>0.953548387096774</v>
      </c>
      <c r="T785" s="154">
        <v>1</v>
      </c>
      <c r="U785" s="155">
        <v>0.96875</v>
      </c>
      <c r="V785" s="155">
        <v>0.794117647058823</v>
      </c>
      <c r="W785" s="173">
        <v>0.03125</v>
      </c>
      <c r="X785" s="158">
        <v>237</v>
      </c>
      <c r="Y785" s="208">
        <v>226</v>
      </c>
      <c r="Z785" s="208">
        <v>234</v>
      </c>
      <c r="AA785" s="208">
        <v>219</v>
      </c>
      <c r="AB785" s="209">
        <v>0.953586497890295</v>
      </c>
      <c r="AC785" s="155">
        <v>0.935897435897436</v>
      </c>
      <c r="AD785" s="173">
        <v>0.0176890619928595</v>
      </c>
    </row>
    <row r="786" spans="1:30">
      <c r="A786" s="175" t="s">
        <v>668</v>
      </c>
      <c r="B786" s="214" t="s">
        <v>1824</v>
      </c>
      <c r="C786" s="214" t="s">
        <v>782</v>
      </c>
      <c r="D786" s="153">
        <v>35</v>
      </c>
      <c r="E786" s="153">
        <v>35</v>
      </c>
      <c r="F786" s="151">
        <v>27</v>
      </c>
      <c r="G786" s="151">
        <v>27</v>
      </c>
      <c r="H786" s="151">
        <v>31</v>
      </c>
      <c r="I786" s="151">
        <v>31</v>
      </c>
      <c r="J786" s="172">
        <v>0.9</v>
      </c>
      <c r="K786" s="154">
        <v>1</v>
      </c>
      <c r="L786" s="154">
        <v>1</v>
      </c>
      <c r="M786" s="154">
        <v>1</v>
      </c>
      <c r="N786" s="207">
        <v>723</v>
      </c>
      <c r="O786" s="153">
        <v>690</v>
      </c>
      <c r="P786" s="153">
        <v>35</v>
      </c>
      <c r="Q786" s="151">
        <v>27</v>
      </c>
      <c r="R786" s="151">
        <v>30</v>
      </c>
      <c r="S786" s="154">
        <v>0.954356846473029</v>
      </c>
      <c r="T786" s="154">
        <v>1</v>
      </c>
      <c r="U786" s="155">
        <v>1</v>
      </c>
      <c r="V786" s="155">
        <v>0.967741935483871</v>
      </c>
      <c r="W786" s="173">
        <v>0</v>
      </c>
      <c r="X786" s="158">
        <v>222</v>
      </c>
      <c r="Y786" s="208">
        <v>216</v>
      </c>
      <c r="Z786" s="208">
        <v>219</v>
      </c>
      <c r="AA786" s="208">
        <v>210</v>
      </c>
      <c r="AB786" s="209">
        <v>0.972972972972973</v>
      </c>
      <c r="AC786" s="155">
        <v>0.958904109589041</v>
      </c>
      <c r="AD786" s="173">
        <v>0.014068863383932</v>
      </c>
    </row>
    <row r="787" spans="1:30">
      <c r="A787" s="175" t="s">
        <v>668</v>
      </c>
      <c r="B787" s="214" t="s">
        <v>1824</v>
      </c>
      <c r="C787" s="214" t="s">
        <v>783</v>
      </c>
      <c r="D787" s="153">
        <v>36</v>
      </c>
      <c r="E787" s="153">
        <v>36</v>
      </c>
      <c r="F787" s="151">
        <v>25</v>
      </c>
      <c r="G787" s="151">
        <v>25</v>
      </c>
      <c r="H787" s="151">
        <v>30</v>
      </c>
      <c r="I787" s="151">
        <v>30</v>
      </c>
      <c r="J787" s="172">
        <v>0.9</v>
      </c>
      <c r="K787" s="154">
        <v>1</v>
      </c>
      <c r="L787" s="154">
        <v>1</v>
      </c>
      <c r="M787" s="154">
        <v>1</v>
      </c>
      <c r="N787" s="207">
        <v>730</v>
      </c>
      <c r="O787" s="153">
        <v>718</v>
      </c>
      <c r="P787" s="153">
        <v>35</v>
      </c>
      <c r="Q787" s="151">
        <v>24</v>
      </c>
      <c r="R787" s="151">
        <v>29</v>
      </c>
      <c r="S787" s="154">
        <v>0.983561643835616</v>
      </c>
      <c r="T787" s="154">
        <v>0.972222222222222</v>
      </c>
      <c r="U787" s="155">
        <v>0.96</v>
      </c>
      <c r="V787" s="155">
        <v>0.966666666666667</v>
      </c>
      <c r="W787" s="173">
        <v>0.0122222222222222</v>
      </c>
      <c r="X787" s="158">
        <v>212</v>
      </c>
      <c r="Y787" s="208">
        <v>207</v>
      </c>
      <c r="Z787" s="208">
        <v>247</v>
      </c>
      <c r="AA787" s="208">
        <v>243</v>
      </c>
      <c r="AB787" s="209">
        <v>0.976415094339623</v>
      </c>
      <c r="AC787" s="155">
        <v>0.983805668016194</v>
      </c>
      <c r="AD787" s="173">
        <v>-0.0073905736765717</v>
      </c>
    </row>
    <row r="788" spans="1:30">
      <c r="A788" s="175" t="s">
        <v>668</v>
      </c>
      <c r="B788" s="214" t="s">
        <v>1824</v>
      </c>
      <c r="C788" s="214" t="s">
        <v>784</v>
      </c>
      <c r="D788" s="153">
        <v>22</v>
      </c>
      <c r="E788" s="153">
        <v>22</v>
      </c>
      <c r="F788" s="151">
        <v>15</v>
      </c>
      <c r="G788" s="151">
        <v>15</v>
      </c>
      <c r="H788" s="151">
        <v>19</v>
      </c>
      <c r="I788" s="151">
        <v>19</v>
      </c>
      <c r="J788" s="172">
        <v>0.9</v>
      </c>
      <c r="K788" s="154">
        <v>1</v>
      </c>
      <c r="L788" s="154">
        <v>1</v>
      </c>
      <c r="M788" s="154">
        <v>1</v>
      </c>
      <c r="N788" s="207">
        <v>445</v>
      </c>
      <c r="O788" s="153">
        <v>434</v>
      </c>
      <c r="P788" s="153">
        <v>21</v>
      </c>
      <c r="Q788" s="151">
        <v>14</v>
      </c>
      <c r="R788" s="151">
        <v>19</v>
      </c>
      <c r="S788" s="154">
        <v>0.975280898876404</v>
      </c>
      <c r="T788" s="154">
        <v>0.954545454545455</v>
      </c>
      <c r="U788" s="155">
        <v>0.933333333333333</v>
      </c>
      <c r="V788" s="155">
        <v>1</v>
      </c>
      <c r="W788" s="173">
        <v>0.0212121212121212</v>
      </c>
      <c r="X788" s="158">
        <v>133</v>
      </c>
      <c r="Y788" s="208">
        <v>128</v>
      </c>
      <c r="Z788" s="208">
        <v>140</v>
      </c>
      <c r="AA788" s="208">
        <v>137</v>
      </c>
      <c r="AB788" s="209">
        <v>0.962406015037594</v>
      </c>
      <c r="AC788" s="155">
        <v>0.978571428571429</v>
      </c>
      <c r="AD788" s="173">
        <v>-0.0161654135338346</v>
      </c>
    </row>
    <row r="789" spans="1:30">
      <c r="A789" s="175" t="s">
        <v>668</v>
      </c>
      <c r="B789" s="214" t="s">
        <v>1824</v>
      </c>
      <c r="C789" s="214" t="s">
        <v>785</v>
      </c>
      <c r="D789" s="153">
        <v>12</v>
      </c>
      <c r="E789" s="153">
        <v>12</v>
      </c>
      <c r="F789" s="151">
        <v>9</v>
      </c>
      <c r="G789" s="151">
        <v>9</v>
      </c>
      <c r="H789" s="151">
        <v>10</v>
      </c>
      <c r="I789" s="151">
        <v>10</v>
      </c>
      <c r="J789" s="172">
        <v>0.9</v>
      </c>
      <c r="K789" s="154">
        <v>1</v>
      </c>
      <c r="L789" s="154">
        <v>1</v>
      </c>
      <c r="M789" s="154">
        <v>1</v>
      </c>
      <c r="N789" s="207">
        <v>246</v>
      </c>
      <c r="O789" s="153">
        <v>216</v>
      </c>
      <c r="P789" s="153">
        <v>10</v>
      </c>
      <c r="Q789" s="151">
        <v>7</v>
      </c>
      <c r="R789" s="151">
        <v>9</v>
      </c>
      <c r="S789" s="154">
        <v>0.878048780487805</v>
      </c>
      <c r="T789" s="154">
        <v>0.833333333333333</v>
      </c>
      <c r="U789" s="155">
        <v>0.777777777777778</v>
      </c>
      <c r="V789" s="155">
        <v>0.9</v>
      </c>
      <c r="W789" s="173">
        <v>0.0555555555555556</v>
      </c>
      <c r="X789" s="158">
        <v>73</v>
      </c>
      <c r="Y789" s="208">
        <v>62</v>
      </c>
      <c r="Z789" s="208">
        <v>81</v>
      </c>
      <c r="AA789" s="208">
        <v>73</v>
      </c>
      <c r="AB789" s="209">
        <v>0.849315068493151</v>
      </c>
      <c r="AC789" s="155">
        <v>0.901234567901235</v>
      </c>
      <c r="AD789" s="173">
        <v>-0.0519194994080839</v>
      </c>
    </row>
    <row r="790" spans="1:30">
      <c r="A790" s="175" t="s">
        <v>668</v>
      </c>
      <c r="B790" s="214" t="s">
        <v>1824</v>
      </c>
      <c r="C790" s="214" t="s">
        <v>786</v>
      </c>
      <c r="D790" s="153">
        <v>16</v>
      </c>
      <c r="E790" s="153">
        <v>16</v>
      </c>
      <c r="F790" s="151">
        <v>13</v>
      </c>
      <c r="G790" s="151">
        <v>13</v>
      </c>
      <c r="H790" s="151">
        <v>16</v>
      </c>
      <c r="I790" s="151">
        <v>16</v>
      </c>
      <c r="J790" s="172">
        <v>0.9</v>
      </c>
      <c r="K790" s="154">
        <v>1</v>
      </c>
      <c r="L790" s="154">
        <v>1</v>
      </c>
      <c r="M790" s="154">
        <v>1</v>
      </c>
      <c r="N790" s="207">
        <v>362</v>
      </c>
      <c r="O790" s="153">
        <v>362</v>
      </c>
      <c r="P790" s="153">
        <v>16</v>
      </c>
      <c r="Q790" s="151">
        <v>13</v>
      </c>
      <c r="R790" s="151">
        <v>16</v>
      </c>
      <c r="S790" s="154">
        <v>1</v>
      </c>
      <c r="T790" s="154">
        <v>1</v>
      </c>
      <c r="U790" s="155">
        <v>1</v>
      </c>
      <c r="V790" s="155">
        <v>1</v>
      </c>
      <c r="W790" s="173">
        <v>0</v>
      </c>
      <c r="X790" s="158">
        <v>109</v>
      </c>
      <c r="Y790" s="208">
        <v>109</v>
      </c>
      <c r="Z790" s="208">
        <v>111</v>
      </c>
      <c r="AA790" s="208">
        <v>111</v>
      </c>
      <c r="AB790" s="209">
        <v>1</v>
      </c>
      <c r="AC790" s="155">
        <v>1</v>
      </c>
      <c r="AD790" s="173">
        <v>0</v>
      </c>
    </row>
    <row r="791" spans="1:30">
      <c r="A791" s="175" t="s">
        <v>668</v>
      </c>
      <c r="B791" s="214" t="s">
        <v>1824</v>
      </c>
      <c r="C791" s="214" t="s">
        <v>787</v>
      </c>
      <c r="D791" s="153">
        <v>38</v>
      </c>
      <c r="E791" s="153">
        <v>37</v>
      </c>
      <c r="F791" s="151">
        <v>27</v>
      </c>
      <c r="G791" s="151">
        <v>27</v>
      </c>
      <c r="H791" s="151">
        <v>37</v>
      </c>
      <c r="I791" s="151">
        <v>36</v>
      </c>
      <c r="J791" s="172">
        <v>0.9</v>
      </c>
      <c r="K791" s="154">
        <v>0.973684210526316</v>
      </c>
      <c r="L791" s="154">
        <v>1</v>
      </c>
      <c r="M791" s="154">
        <v>0.972972972972973</v>
      </c>
      <c r="N791" s="207">
        <v>779</v>
      </c>
      <c r="O791" s="153">
        <v>646</v>
      </c>
      <c r="P791" s="153">
        <v>33</v>
      </c>
      <c r="Q791" s="151">
        <v>22</v>
      </c>
      <c r="R791" s="151">
        <v>34</v>
      </c>
      <c r="S791" s="154">
        <v>0.829268292682927</v>
      </c>
      <c r="T791" s="154">
        <v>0.868421052631579</v>
      </c>
      <c r="U791" s="155">
        <v>0.814814814814815</v>
      </c>
      <c r="V791" s="155">
        <v>0.918918918918919</v>
      </c>
      <c r="W791" s="173">
        <v>0.0536062378167642</v>
      </c>
      <c r="X791" s="158">
        <v>236</v>
      </c>
      <c r="Y791" s="208">
        <v>198</v>
      </c>
      <c r="Z791" s="208">
        <v>237</v>
      </c>
      <c r="AA791" s="208">
        <v>196</v>
      </c>
      <c r="AB791" s="209">
        <v>0.838983050847458</v>
      </c>
      <c r="AC791" s="155">
        <v>0.827004219409283</v>
      </c>
      <c r="AD791" s="173">
        <v>0.0119788314381749</v>
      </c>
    </row>
    <row r="792" spans="1:30">
      <c r="A792" s="175" t="s">
        <v>668</v>
      </c>
      <c r="B792" s="214" t="s">
        <v>1824</v>
      </c>
      <c r="C792" s="214" t="s">
        <v>788</v>
      </c>
      <c r="D792" s="153">
        <v>30</v>
      </c>
      <c r="E792" s="153">
        <v>30</v>
      </c>
      <c r="F792" s="151">
        <v>23</v>
      </c>
      <c r="G792" s="151">
        <v>23</v>
      </c>
      <c r="H792" s="151">
        <v>29</v>
      </c>
      <c r="I792" s="151">
        <v>29</v>
      </c>
      <c r="J792" s="172">
        <v>0.9</v>
      </c>
      <c r="K792" s="154">
        <v>1</v>
      </c>
      <c r="L792" s="154">
        <v>1</v>
      </c>
      <c r="M792" s="154">
        <v>1</v>
      </c>
      <c r="N792" s="207">
        <v>645</v>
      </c>
      <c r="O792" s="153">
        <v>641</v>
      </c>
      <c r="P792" s="153">
        <v>30</v>
      </c>
      <c r="Q792" s="151">
        <v>23</v>
      </c>
      <c r="R792" s="151">
        <v>29</v>
      </c>
      <c r="S792" s="154">
        <v>0.993798449612403</v>
      </c>
      <c r="T792" s="154">
        <v>1</v>
      </c>
      <c r="U792" s="155">
        <v>1</v>
      </c>
      <c r="V792" s="155">
        <v>1</v>
      </c>
      <c r="W792" s="173">
        <v>0</v>
      </c>
      <c r="X792" s="158">
        <v>194</v>
      </c>
      <c r="Y792" s="208">
        <v>193</v>
      </c>
      <c r="Z792" s="208">
        <v>201</v>
      </c>
      <c r="AA792" s="208">
        <v>199</v>
      </c>
      <c r="AB792" s="209">
        <v>0.994845360824742</v>
      </c>
      <c r="AC792" s="155">
        <v>0.990049751243781</v>
      </c>
      <c r="AD792" s="173">
        <v>0.00479560958096115</v>
      </c>
    </row>
    <row r="793" spans="1:30">
      <c r="A793" s="175" t="s">
        <v>668</v>
      </c>
      <c r="B793" s="214" t="s">
        <v>1824</v>
      </c>
      <c r="C793" s="214" t="s">
        <v>789</v>
      </c>
      <c r="D793" s="153">
        <v>47</v>
      </c>
      <c r="E793" s="153">
        <v>47</v>
      </c>
      <c r="F793" s="151">
        <v>31</v>
      </c>
      <c r="G793" s="151">
        <v>31</v>
      </c>
      <c r="H793" s="151">
        <v>44</v>
      </c>
      <c r="I793" s="151">
        <v>44</v>
      </c>
      <c r="J793" s="172">
        <v>0.9</v>
      </c>
      <c r="K793" s="154">
        <v>1</v>
      </c>
      <c r="L793" s="154">
        <v>1</v>
      </c>
      <c r="M793" s="154">
        <v>1</v>
      </c>
      <c r="N793" s="207">
        <v>911</v>
      </c>
      <c r="O793" s="153">
        <v>873</v>
      </c>
      <c r="P793" s="153">
        <v>46</v>
      </c>
      <c r="Q793" s="151">
        <v>30</v>
      </c>
      <c r="R793" s="151">
        <v>43</v>
      </c>
      <c r="S793" s="154">
        <v>0.958287596048299</v>
      </c>
      <c r="T793" s="154">
        <v>0.978723404255319</v>
      </c>
      <c r="U793" s="155">
        <v>0.967741935483871</v>
      </c>
      <c r="V793" s="155">
        <v>0.977272727272727</v>
      </c>
      <c r="W793" s="173">
        <v>0.0109814687714481</v>
      </c>
      <c r="X793" s="158">
        <v>278</v>
      </c>
      <c r="Y793" s="208">
        <v>269</v>
      </c>
      <c r="Z793" s="208">
        <v>277</v>
      </c>
      <c r="AA793" s="208">
        <v>264</v>
      </c>
      <c r="AB793" s="209">
        <v>0.967625899280576</v>
      </c>
      <c r="AC793" s="155">
        <v>0.953068592057762</v>
      </c>
      <c r="AD793" s="173">
        <v>0.0145573072228138</v>
      </c>
    </row>
    <row r="794" spans="1:30">
      <c r="A794" s="175" t="s">
        <v>668</v>
      </c>
      <c r="B794" s="214" t="s">
        <v>1824</v>
      </c>
      <c r="C794" s="214" t="s">
        <v>790</v>
      </c>
      <c r="D794" s="153">
        <v>19</v>
      </c>
      <c r="E794" s="153">
        <v>19</v>
      </c>
      <c r="F794" s="151">
        <v>13</v>
      </c>
      <c r="G794" s="151">
        <v>13</v>
      </c>
      <c r="H794" s="151">
        <v>17</v>
      </c>
      <c r="I794" s="151">
        <v>17</v>
      </c>
      <c r="J794" s="172">
        <v>0.9</v>
      </c>
      <c r="K794" s="154">
        <v>1</v>
      </c>
      <c r="L794" s="154">
        <v>1</v>
      </c>
      <c r="M794" s="154">
        <v>1</v>
      </c>
      <c r="N794" s="207">
        <v>374</v>
      </c>
      <c r="O794" s="153">
        <v>353</v>
      </c>
      <c r="P794" s="153">
        <v>19</v>
      </c>
      <c r="Q794" s="151">
        <v>12</v>
      </c>
      <c r="R794" s="151">
        <v>17</v>
      </c>
      <c r="S794" s="154">
        <v>0.943850267379679</v>
      </c>
      <c r="T794" s="154">
        <v>1</v>
      </c>
      <c r="U794" s="155">
        <v>0.923076923076923</v>
      </c>
      <c r="V794" s="155">
        <v>1</v>
      </c>
      <c r="W794" s="173">
        <v>0.0769230769230769</v>
      </c>
      <c r="X794" s="158">
        <v>115</v>
      </c>
      <c r="Y794" s="208">
        <v>109</v>
      </c>
      <c r="Z794" s="208">
        <v>114</v>
      </c>
      <c r="AA794" s="208">
        <v>109</v>
      </c>
      <c r="AB794" s="209">
        <v>0.947826086956522</v>
      </c>
      <c r="AC794" s="155">
        <v>0.956140350877193</v>
      </c>
      <c r="AD794" s="173">
        <v>-0.00831426392067125</v>
      </c>
    </row>
    <row r="795" spans="1:30">
      <c r="A795" s="175" t="s">
        <v>668</v>
      </c>
      <c r="B795" s="214" t="s">
        <v>1824</v>
      </c>
      <c r="C795" s="214" t="s">
        <v>791</v>
      </c>
      <c r="D795" s="153">
        <v>38</v>
      </c>
      <c r="E795" s="153">
        <v>38</v>
      </c>
      <c r="F795" s="151">
        <v>30</v>
      </c>
      <c r="G795" s="151">
        <v>30</v>
      </c>
      <c r="H795" s="151">
        <v>38</v>
      </c>
      <c r="I795" s="151">
        <v>38</v>
      </c>
      <c r="J795" s="172">
        <v>0.9</v>
      </c>
      <c r="K795" s="154">
        <v>1</v>
      </c>
      <c r="L795" s="154">
        <v>1</v>
      </c>
      <c r="M795" s="154">
        <v>1</v>
      </c>
      <c r="N795" s="207">
        <v>833</v>
      </c>
      <c r="O795" s="153">
        <v>819</v>
      </c>
      <c r="P795" s="153">
        <v>37</v>
      </c>
      <c r="Q795" s="151">
        <v>29</v>
      </c>
      <c r="R795" s="151">
        <v>36</v>
      </c>
      <c r="S795" s="154">
        <v>0.983193277310924</v>
      </c>
      <c r="T795" s="154">
        <v>0.973684210526316</v>
      </c>
      <c r="U795" s="155">
        <v>0.966666666666667</v>
      </c>
      <c r="V795" s="155">
        <v>0.947368421052632</v>
      </c>
      <c r="W795" s="173">
        <v>0.00701754385964914</v>
      </c>
      <c r="X795" s="158">
        <v>251</v>
      </c>
      <c r="Y795" s="208">
        <v>247</v>
      </c>
      <c r="Z795" s="208">
        <v>260</v>
      </c>
      <c r="AA795" s="208">
        <v>256</v>
      </c>
      <c r="AB795" s="209">
        <v>0.98406374501992</v>
      </c>
      <c r="AC795" s="155">
        <v>0.984615384615385</v>
      </c>
      <c r="AD795" s="173">
        <v>-0.000551639595464337</v>
      </c>
    </row>
    <row r="796" spans="1:30">
      <c r="A796" s="175" t="s">
        <v>668</v>
      </c>
      <c r="B796" s="214" t="s">
        <v>1824</v>
      </c>
      <c r="C796" s="214" t="s">
        <v>792</v>
      </c>
      <c r="D796" s="153">
        <v>32</v>
      </c>
      <c r="E796" s="153">
        <v>32</v>
      </c>
      <c r="F796" s="151">
        <v>23</v>
      </c>
      <c r="G796" s="151">
        <v>23</v>
      </c>
      <c r="H796" s="151">
        <v>31</v>
      </c>
      <c r="I796" s="151">
        <v>30</v>
      </c>
      <c r="J796" s="172">
        <v>0.9</v>
      </c>
      <c r="K796" s="154">
        <v>1</v>
      </c>
      <c r="L796" s="154">
        <v>1</v>
      </c>
      <c r="M796" s="154">
        <v>0.967741935483871</v>
      </c>
      <c r="N796" s="207">
        <v>652</v>
      </c>
      <c r="O796" s="153">
        <v>637</v>
      </c>
      <c r="P796" s="153">
        <v>31</v>
      </c>
      <c r="Q796" s="151">
        <v>23</v>
      </c>
      <c r="R796" s="151">
        <v>29</v>
      </c>
      <c r="S796" s="154">
        <v>0.976993865030675</v>
      </c>
      <c r="T796" s="154">
        <v>0.96875</v>
      </c>
      <c r="U796" s="155">
        <v>1</v>
      </c>
      <c r="V796" s="155">
        <v>0.935483870967742</v>
      </c>
      <c r="W796" s="173">
        <v>-0.03125</v>
      </c>
      <c r="X796" s="158">
        <v>204</v>
      </c>
      <c r="Y796" s="208">
        <v>198</v>
      </c>
      <c r="Z796" s="208">
        <v>199</v>
      </c>
      <c r="AA796" s="208">
        <v>194</v>
      </c>
      <c r="AB796" s="209">
        <v>0.970588235294118</v>
      </c>
      <c r="AC796" s="155">
        <v>0.974874371859296</v>
      </c>
      <c r="AD796" s="173">
        <v>-0.00428613656517884</v>
      </c>
    </row>
    <row r="797" spans="1:30">
      <c r="A797" s="175" t="s">
        <v>668</v>
      </c>
      <c r="B797" s="214" t="s">
        <v>1824</v>
      </c>
      <c r="C797" s="214" t="s">
        <v>793</v>
      </c>
      <c r="D797" s="153">
        <v>44</v>
      </c>
      <c r="E797" s="153">
        <v>44</v>
      </c>
      <c r="F797" s="151">
        <v>31</v>
      </c>
      <c r="G797" s="151">
        <v>31</v>
      </c>
      <c r="H797" s="151">
        <v>40</v>
      </c>
      <c r="I797" s="151">
        <v>40</v>
      </c>
      <c r="J797" s="172">
        <v>0.9</v>
      </c>
      <c r="K797" s="154">
        <v>1</v>
      </c>
      <c r="L797" s="154">
        <v>1</v>
      </c>
      <c r="M797" s="154">
        <v>1</v>
      </c>
      <c r="N797" s="207">
        <v>884</v>
      </c>
      <c r="O797" s="153">
        <v>859</v>
      </c>
      <c r="P797" s="153">
        <v>41</v>
      </c>
      <c r="Q797" s="151">
        <v>30</v>
      </c>
      <c r="R797" s="151">
        <v>39</v>
      </c>
      <c r="S797" s="154">
        <v>0.971719457013575</v>
      </c>
      <c r="T797" s="154">
        <v>0.931818181818182</v>
      </c>
      <c r="U797" s="155">
        <v>0.967741935483871</v>
      </c>
      <c r="V797" s="155">
        <v>0.975</v>
      </c>
      <c r="W797" s="173">
        <v>-0.0359237536656892</v>
      </c>
      <c r="X797" s="158">
        <v>269</v>
      </c>
      <c r="Y797" s="208">
        <v>261</v>
      </c>
      <c r="Z797" s="208">
        <v>274</v>
      </c>
      <c r="AA797" s="208">
        <v>271</v>
      </c>
      <c r="AB797" s="209">
        <v>0.970260223048327</v>
      </c>
      <c r="AC797" s="155">
        <v>0.989051094890511</v>
      </c>
      <c r="AD797" s="173">
        <v>-0.0187908718421838</v>
      </c>
    </row>
    <row r="798" spans="1:30">
      <c r="A798" s="175" t="s">
        <v>668</v>
      </c>
      <c r="B798" s="214" t="s">
        <v>33</v>
      </c>
      <c r="C798" s="214" t="s">
        <v>794</v>
      </c>
      <c r="D798" s="153">
        <v>0</v>
      </c>
      <c r="E798" s="153">
        <v>0</v>
      </c>
      <c r="F798" s="151">
        <v>0</v>
      </c>
      <c r="G798" s="151">
        <v>0</v>
      </c>
      <c r="H798" s="151">
        <v>0</v>
      </c>
      <c r="I798" s="151">
        <v>0</v>
      </c>
      <c r="J798" s="172">
        <v>0.9</v>
      </c>
      <c r="K798" s="154">
        <v>0</v>
      </c>
      <c r="L798" s="154">
        <v>0</v>
      </c>
      <c r="M798" s="154">
        <v>0</v>
      </c>
      <c r="N798" s="207">
        <v>0</v>
      </c>
      <c r="O798" s="153">
        <v>0</v>
      </c>
      <c r="P798" s="153">
        <v>0</v>
      </c>
      <c r="Q798" s="151">
        <v>0</v>
      </c>
      <c r="R798" s="151">
        <v>0</v>
      </c>
      <c r="S798" s="154">
        <v>0</v>
      </c>
      <c r="T798" s="154">
        <v>0</v>
      </c>
      <c r="U798" s="155">
        <v>0</v>
      </c>
      <c r="V798" s="155">
        <v>0</v>
      </c>
      <c r="W798" s="173">
        <v>0</v>
      </c>
      <c r="X798" s="158">
        <v>0</v>
      </c>
      <c r="Y798" s="208">
        <v>0</v>
      </c>
      <c r="Z798" s="208">
        <v>0</v>
      </c>
      <c r="AA798" s="208">
        <v>0</v>
      </c>
      <c r="AB798" s="209">
        <v>0</v>
      </c>
      <c r="AC798" s="155">
        <v>0</v>
      </c>
      <c r="AD798" s="173">
        <v>0</v>
      </c>
    </row>
    <row r="799" spans="1:30">
      <c r="A799" s="175" t="s">
        <v>668</v>
      </c>
      <c r="B799" s="214" t="s">
        <v>1824</v>
      </c>
      <c r="C799" s="214" t="s">
        <v>795</v>
      </c>
      <c r="D799" s="153">
        <v>20</v>
      </c>
      <c r="E799" s="153">
        <v>20</v>
      </c>
      <c r="F799" s="151">
        <v>14</v>
      </c>
      <c r="G799" s="151">
        <v>14</v>
      </c>
      <c r="H799" s="151">
        <v>20</v>
      </c>
      <c r="I799" s="151">
        <v>19</v>
      </c>
      <c r="J799" s="172">
        <v>0.9</v>
      </c>
      <c r="K799" s="154">
        <v>1</v>
      </c>
      <c r="L799" s="154">
        <v>1</v>
      </c>
      <c r="M799" s="154">
        <v>0.95</v>
      </c>
      <c r="N799" s="207">
        <v>422</v>
      </c>
      <c r="O799" s="153">
        <v>395</v>
      </c>
      <c r="P799" s="153">
        <v>19</v>
      </c>
      <c r="Q799" s="151">
        <v>12</v>
      </c>
      <c r="R799" s="151">
        <v>18</v>
      </c>
      <c r="S799" s="154">
        <v>0.936018957345972</v>
      </c>
      <c r="T799" s="154">
        <v>0.95</v>
      </c>
      <c r="U799" s="155">
        <v>0.857142857142857</v>
      </c>
      <c r="V799" s="155">
        <v>0.9</v>
      </c>
      <c r="W799" s="173">
        <v>0.0928571428571429</v>
      </c>
      <c r="X799" s="158">
        <v>128</v>
      </c>
      <c r="Y799" s="208">
        <v>118</v>
      </c>
      <c r="Z799" s="208">
        <v>129</v>
      </c>
      <c r="AA799" s="208">
        <v>121</v>
      </c>
      <c r="AB799" s="209">
        <v>0.921875</v>
      </c>
      <c r="AC799" s="155">
        <v>0.937984496124031</v>
      </c>
      <c r="AD799" s="173">
        <v>-0.016109496124031</v>
      </c>
    </row>
    <row r="800" spans="1:30">
      <c r="A800" s="175" t="s">
        <v>668</v>
      </c>
      <c r="B800" s="214" t="s">
        <v>1826</v>
      </c>
      <c r="C800" s="214" t="s">
        <v>796</v>
      </c>
      <c r="D800" s="153">
        <v>19</v>
      </c>
      <c r="E800" s="153">
        <v>14</v>
      </c>
      <c r="F800" s="151">
        <v>17</v>
      </c>
      <c r="G800" s="151">
        <v>17</v>
      </c>
      <c r="H800" s="151">
        <v>17</v>
      </c>
      <c r="I800" s="151">
        <v>17</v>
      </c>
      <c r="J800" s="172">
        <v>0.9</v>
      </c>
      <c r="K800" s="154">
        <v>0.736842105263158</v>
      </c>
      <c r="L800" s="154">
        <v>1</v>
      </c>
      <c r="M800" s="154">
        <v>1</v>
      </c>
      <c r="N800" s="207">
        <v>414</v>
      </c>
      <c r="O800" s="153">
        <v>239</v>
      </c>
      <c r="P800" s="153">
        <v>10</v>
      </c>
      <c r="Q800" s="151">
        <v>8</v>
      </c>
      <c r="R800" s="151">
        <v>10</v>
      </c>
      <c r="S800" s="154">
        <v>0.577294685990338</v>
      </c>
      <c r="T800" s="154">
        <v>0.526315789473684</v>
      </c>
      <c r="U800" s="155">
        <v>0.470588235294118</v>
      </c>
      <c r="V800" s="155">
        <v>0.588235294117647</v>
      </c>
      <c r="W800" s="173">
        <v>0.0557275541795665</v>
      </c>
      <c r="X800" s="158">
        <v>125</v>
      </c>
      <c r="Y800" s="208">
        <v>73</v>
      </c>
      <c r="Z800" s="208">
        <v>130</v>
      </c>
      <c r="AA800" s="208">
        <v>84</v>
      </c>
      <c r="AB800" s="209">
        <v>0.584</v>
      </c>
      <c r="AC800" s="155">
        <v>0.646153846153846</v>
      </c>
      <c r="AD800" s="173">
        <v>-0.0621538461538462</v>
      </c>
    </row>
    <row r="801" spans="1:30">
      <c r="A801" s="175" t="s">
        <v>668</v>
      </c>
      <c r="B801" s="214" t="s">
        <v>1826</v>
      </c>
      <c r="C801" s="214" t="s">
        <v>797</v>
      </c>
      <c r="D801" s="153">
        <v>15</v>
      </c>
      <c r="E801" s="153">
        <v>13</v>
      </c>
      <c r="F801" s="151">
        <v>14</v>
      </c>
      <c r="G801" s="151">
        <v>12</v>
      </c>
      <c r="H801" s="151">
        <v>15</v>
      </c>
      <c r="I801" s="151">
        <v>13</v>
      </c>
      <c r="J801" s="172">
        <v>0.9</v>
      </c>
      <c r="K801" s="154">
        <v>0.866666666666667</v>
      </c>
      <c r="L801" s="154">
        <v>0.857142857142857</v>
      </c>
      <c r="M801" s="154">
        <v>0.866666666666667</v>
      </c>
      <c r="N801" s="207">
        <v>316</v>
      </c>
      <c r="O801" s="153">
        <v>241</v>
      </c>
      <c r="P801" s="153">
        <v>12</v>
      </c>
      <c r="Q801" s="151">
        <v>11</v>
      </c>
      <c r="R801" s="151">
        <v>11</v>
      </c>
      <c r="S801" s="154">
        <v>0.762658227848101</v>
      </c>
      <c r="T801" s="154">
        <v>0.8</v>
      </c>
      <c r="U801" s="155">
        <v>0.785714285714286</v>
      </c>
      <c r="V801" s="155">
        <v>0.733333333333333</v>
      </c>
      <c r="W801" s="173">
        <v>0.0142857142857143</v>
      </c>
      <c r="X801" s="158">
        <v>95</v>
      </c>
      <c r="Y801" s="208">
        <v>71</v>
      </c>
      <c r="Z801" s="208">
        <v>99</v>
      </c>
      <c r="AA801" s="208">
        <v>75</v>
      </c>
      <c r="AB801" s="209">
        <v>0.747368421052632</v>
      </c>
      <c r="AC801" s="155">
        <v>0.757575757575758</v>
      </c>
      <c r="AD801" s="173">
        <v>-0.010207336523126</v>
      </c>
    </row>
    <row r="802" spans="1:30">
      <c r="A802" s="175" t="s">
        <v>668</v>
      </c>
      <c r="B802" s="214" t="s">
        <v>1826</v>
      </c>
      <c r="C802" s="214" t="s">
        <v>798</v>
      </c>
      <c r="D802" s="153">
        <v>40</v>
      </c>
      <c r="E802" s="153">
        <v>39</v>
      </c>
      <c r="F802" s="151">
        <v>32</v>
      </c>
      <c r="G802" s="151">
        <v>32</v>
      </c>
      <c r="H802" s="151">
        <v>39</v>
      </c>
      <c r="I802" s="151">
        <v>37</v>
      </c>
      <c r="J802" s="172">
        <v>0.9</v>
      </c>
      <c r="K802" s="154">
        <v>0.975</v>
      </c>
      <c r="L802" s="154">
        <v>1</v>
      </c>
      <c r="M802" s="154">
        <v>0.948717948717949</v>
      </c>
      <c r="N802" s="207">
        <v>855</v>
      </c>
      <c r="O802" s="153">
        <v>691</v>
      </c>
      <c r="P802" s="153">
        <v>36</v>
      </c>
      <c r="Q802" s="151">
        <v>26</v>
      </c>
      <c r="R802" s="151">
        <v>31</v>
      </c>
      <c r="S802" s="154">
        <v>0.808187134502924</v>
      </c>
      <c r="T802" s="154">
        <v>0.9</v>
      </c>
      <c r="U802" s="155">
        <v>0.8125</v>
      </c>
      <c r="V802" s="155">
        <v>0.794871794871795</v>
      </c>
      <c r="W802" s="173">
        <v>0.0875</v>
      </c>
      <c r="X802" s="158">
        <v>258</v>
      </c>
      <c r="Y802" s="208">
        <v>212</v>
      </c>
      <c r="Z802" s="208">
        <v>266</v>
      </c>
      <c r="AA802" s="208">
        <v>211</v>
      </c>
      <c r="AB802" s="209">
        <v>0.821705426356589</v>
      </c>
      <c r="AC802" s="155">
        <v>0.793233082706767</v>
      </c>
      <c r="AD802" s="173">
        <v>0.0284723436498222</v>
      </c>
    </row>
    <row r="803" spans="1:30">
      <c r="A803" s="175" t="s">
        <v>668</v>
      </c>
      <c r="B803" s="214" t="s">
        <v>1826</v>
      </c>
      <c r="C803" s="214" t="s">
        <v>799</v>
      </c>
      <c r="D803" s="153">
        <v>36</v>
      </c>
      <c r="E803" s="153">
        <v>33</v>
      </c>
      <c r="F803" s="151">
        <v>29</v>
      </c>
      <c r="G803" s="151">
        <v>28</v>
      </c>
      <c r="H803" s="151">
        <v>31</v>
      </c>
      <c r="I803" s="151">
        <v>31</v>
      </c>
      <c r="J803" s="172">
        <v>0.9</v>
      </c>
      <c r="K803" s="154">
        <v>0.916666666666667</v>
      </c>
      <c r="L803" s="154">
        <v>0.96551724137931</v>
      </c>
      <c r="M803" s="154">
        <v>1</v>
      </c>
      <c r="N803" s="207">
        <v>725</v>
      </c>
      <c r="O803" s="153">
        <v>634</v>
      </c>
      <c r="P803" s="153">
        <v>29</v>
      </c>
      <c r="Q803" s="151">
        <v>26</v>
      </c>
      <c r="R803" s="151">
        <v>30</v>
      </c>
      <c r="S803" s="154">
        <v>0.87448275862069</v>
      </c>
      <c r="T803" s="154">
        <v>0.805555555555556</v>
      </c>
      <c r="U803" s="155">
        <v>0.896551724137931</v>
      </c>
      <c r="V803" s="155">
        <v>0.967741935483871</v>
      </c>
      <c r="W803" s="173">
        <v>-0.0909961685823755</v>
      </c>
      <c r="X803" s="158">
        <v>225</v>
      </c>
      <c r="Y803" s="208">
        <v>199</v>
      </c>
      <c r="Z803" s="208">
        <v>218</v>
      </c>
      <c r="AA803" s="208">
        <v>193</v>
      </c>
      <c r="AB803" s="209">
        <v>0.884444444444444</v>
      </c>
      <c r="AC803" s="155">
        <v>0.885321100917431</v>
      </c>
      <c r="AD803" s="173">
        <v>-0.000876656472986737</v>
      </c>
    </row>
    <row r="804" spans="1:30">
      <c r="A804" s="175" t="s">
        <v>668</v>
      </c>
      <c r="B804" s="214" t="s">
        <v>1826</v>
      </c>
      <c r="C804" s="214" t="s">
        <v>800</v>
      </c>
      <c r="D804" s="153">
        <v>31</v>
      </c>
      <c r="E804" s="153">
        <v>31</v>
      </c>
      <c r="F804" s="151">
        <v>27</v>
      </c>
      <c r="G804" s="151">
        <v>27</v>
      </c>
      <c r="H804" s="151">
        <v>32</v>
      </c>
      <c r="I804" s="151">
        <v>32</v>
      </c>
      <c r="J804" s="172">
        <v>0.9</v>
      </c>
      <c r="K804" s="154">
        <v>1</v>
      </c>
      <c r="L804" s="154">
        <v>1</v>
      </c>
      <c r="M804" s="154">
        <v>1</v>
      </c>
      <c r="N804" s="207">
        <v>705</v>
      </c>
      <c r="O804" s="153">
        <v>541</v>
      </c>
      <c r="P804" s="153">
        <v>25</v>
      </c>
      <c r="Q804" s="151">
        <v>21</v>
      </c>
      <c r="R804" s="151">
        <v>26</v>
      </c>
      <c r="S804" s="154">
        <v>0.767375886524823</v>
      </c>
      <c r="T804" s="154">
        <v>0.806451612903226</v>
      </c>
      <c r="U804" s="155">
        <v>0.777777777777778</v>
      </c>
      <c r="V804" s="155">
        <v>0.8125</v>
      </c>
      <c r="W804" s="173">
        <v>0.028673835125448</v>
      </c>
      <c r="X804" s="158">
        <v>210</v>
      </c>
      <c r="Y804" s="208">
        <v>168</v>
      </c>
      <c r="Z804" s="208">
        <v>215</v>
      </c>
      <c r="AA804" s="208">
        <v>163</v>
      </c>
      <c r="AB804" s="209">
        <v>0.8</v>
      </c>
      <c r="AC804" s="155">
        <v>0.758139534883721</v>
      </c>
      <c r="AD804" s="173">
        <v>0.0418604651162792</v>
      </c>
    </row>
    <row r="805" spans="1:30">
      <c r="A805" s="175" t="s">
        <v>668</v>
      </c>
      <c r="B805" s="214" t="s">
        <v>1826</v>
      </c>
      <c r="C805" s="214" t="s">
        <v>801</v>
      </c>
      <c r="D805" s="153">
        <v>32</v>
      </c>
      <c r="E805" s="153">
        <v>30</v>
      </c>
      <c r="F805" s="151">
        <v>28</v>
      </c>
      <c r="G805" s="151">
        <v>27</v>
      </c>
      <c r="H805" s="151">
        <v>28</v>
      </c>
      <c r="I805" s="151">
        <v>26</v>
      </c>
      <c r="J805" s="172">
        <v>0.9</v>
      </c>
      <c r="K805" s="154">
        <v>0.9375</v>
      </c>
      <c r="L805" s="154">
        <v>0.964285714285714</v>
      </c>
      <c r="M805" s="154">
        <v>0.928571428571429</v>
      </c>
      <c r="N805" s="207">
        <v>678</v>
      </c>
      <c r="O805" s="153">
        <v>509</v>
      </c>
      <c r="P805" s="153">
        <v>25</v>
      </c>
      <c r="Q805" s="151">
        <v>22</v>
      </c>
      <c r="R805" s="151">
        <v>20</v>
      </c>
      <c r="S805" s="154">
        <v>0.750737463126844</v>
      </c>
      <c r="T805" s="154">
        <v>0.78125</v>
      </c>
      <c r="U805" s="155">
        <v>0.785714285714286</v>
      </c>
      <c r="V805" s="155">
        <v>0.714285714285714</v>
      </c>
      <c r="W805" s="173">
        <v>-0.0044642857142857</v>
      </c>
      <c r="X805" s="158">
        <v>205</v>
      </c>
      <c r="Y805" s="208">
        <v>154</v>
      </c>
      <c r="Z805" s="208">
        <v>209</v>
      </c>
      <c r="AA805" s="208">
        <v>152</v>
      </c>
      <c r="AB805" s="209">
        <v>0.751219512195122</v>
      </c>
      <c r="AC805" s="155">
        <v>0.727272727272727</v>
      </c>
      <c r="AD805" s="173">
        <v>0.0239467849223947</v>
      </c>
    </row>
    <row r="806" spans="1:30">
      <c r="A806" s="175" t="s">
        <v>668</v>
      </c>
      <c r="B806" s="214" t="s">
        <v>1826</v>
      </c>
      <c r="C806" s="214" t="s">
        <v>802</v>
      </c>
      <c r="D806" s="153">
        <v>27</v>
      </c>
      <c r="E806" s="153">
        <v>27</v>
      </c>
      <c r="F806" s="151">
        <v>21</v>
      </c>
      <c r="G806" s="151">
        <v>21</v>
      </c>
      <c r="H806" s="151">
        <v>26</v>
      </c>
      <c r="I806" s="151">
        <v>26</v>
      </c>
      <c r="J806" s="172">
        <v>0.9</v>
      </c>
      <c r="K806" s="154">
        <v>1</v>
      </c>
      <c r="L806" s="154">
        <v>1</v>
      </c>
      <c r="M806" s="154">
        <v>1</v>
      </c>
      <c r="N806" s="207">
        <v>558</v>
      </c>
      <c r="O806" s="153">
        <v>544</v>
      </c>
      <c r="P806" s="153">
        <v>27</v>
      </c>
      <c r="Q806" s="151">
        <v>21</v>
      </c>
      <c r="R806" s="151">
        <v>26</v>
      </c>
      <c r="S806" s="154">
        <v>0.974910394265233</v>
      </c>
      <c r="T806" s="154">
        <v>1</v>
      </c>
      <c r="U806" s="155">
        <v>1</v>
      </c>
      <c r="V806" s="155">
        <v>1</v>
      </c>
      <c r="W806" s="173">
        <v>0</v>
      </c>
      <c r="X806" s="158">
        <v>172</v>
      </c>
      <c r="Y806" s="208">
        <v>168</v>
      </c>
      <c r="Z806" s="208">
        <v>169</v>
      </c>
      <c r="AA806" s="208">
        <v>166</v>
      </c>
      <c r="AB806" s="209">
        <v>0.976744186046512</v>
      </c>
      <c r="AC806" s="155">
        <v>0.982248520710059</v>
      </c>
      <c r="AD806" s="173">
        <v>-0.00550433466354761</v>
      </c>
    </row>
    <row r="807" spans="1:30">
      <c r="A807" s="175" t="s">
        <v>668</v>
      </c>
      <c r="B807" s="214" t="s">
        <v>1826</v>
      </c>
      <c r="C807" s="214" t="s">
        <v>803</v>
      </c>
      <c r="D807" s="153">
        <v>32</v>
      </c>
      <c r="E807" s="153">
        <v>32</v>
      </c>
      <c r="F807" s="151">
        <v>27</v>
      </c>
      <c r="G807" s="151">
        <v>27</v>
      </c>
      <c r="H807" s="151">
        <v>28</v>
      </c>
      <c r="I807" s="151">
        <v>28</v>
      </c>
      <c r="J807" s="172">
        <v>0.9</v>
      </c>
      <c r="K807" s="154">
        <v>1</v>
      </c>
      <c r="L807" s="154">
        <v>1</v>
      </c>
      <c r="M807" s="154">
        <v>1</v>
      </c>
      <c r="N807" s="207">
        <v>703</v>
      </c>
      <c r="O807" s="153">
        <v>674</v>
      </c>
      <c r="P807" s="153">
        <v>32</v>
      </c>
      <c r="Q807" s="151">
        <v>26</v>
      </c>
      <c r="R807" s="151">
        <v>28</v>
      </c>
      <c r="S807" s="154">
        <v>0.958748221906117</v>
      </c>
      <c r="T807" s="154">
        <v>1</v>
      </c>
      <c r="U807" s="155">
        <v>0.962962962962963</v>
      </c>
      <c r="V807" s="155">
        <v>1</v>
      </c>
      <c r="W807" s="173">
        <v>0.0370370370370371</v>
      </c>
      <c r="X807" s="158">
        <v>209</v>
      </c>
      <c r="Y807" s="208">
        <v>206</v>
      </c>
      <c r="Z807" s="208">
        <v>218</v>
      </c>
      <c r="AA807" s="208">
        <v>204</v>
      </c>
      <c r="AB807" s="209">
        <v>0.985645933014354</v>
      </c>
      <c r="AC807" s="155">
        <v>0.935779816513762</v>
      </c>
      <c r="AD807" s="173">
        <v>0.0498661165005926</v>
      </c>
    </row>
    <row r="808" spans="1:30">
      <c r="A808" s="175" t="s">
        <v>668</v>
      </c>
      <c r="B808" s="214" t="s">
        <v>1826</v>
      </c>
      <c r="C808" s="214" t="s">
        <v>804</v>
      </c>
      <c r="D808" s="153">
        <v>59</v>
      </c>
      <c r="E808" s="153">
        <v>58</v>
      </c>
      <c r="F808" s="151">
        <v>45</v>
      </c>
      <c r="G808" s="151">
        <v>45</v>
      </c>
      <c r="H808" s="151">
        <v>53</v>
      </c>
      <c r="I808" s="151">
        <v>53</v>
      </c>
      <c r="J808" s="172">
        <v>0.9</v>
      </c>
      <c r="K808" s="154">
        <v>0.983050847457627</v>
      </c>
      <c r="L808" s="154">
        <v>1</v>
      </c>
      <c r="M808" s="154">
        <v>1</v>
      </c>
      <c r="N808" s="207">
        <v>1285</v>
      </c>
      <c r="O808" s="153">
        <v>1088</v>
      </c>
      <c r="P808" s="153">
        <v>38</v>
      </c>
      <c r="Q808" s="151">
        <v>27</v>
      </c>
      <c r="R808" s="151">
        <v>32</v>
      </c>
      <c r="S808" s="154">
        <v>0.846692607003891</v>
      </c>
      <c r="T808" s="154">
        <v>0.644067796610169</v>
      </c>
      <c r="U808" s="155">
        <v>0.6</v>
      </c>
      <c r="V808" s="155">
        <v>0.60377358490566</v>
      </c>
      <c r="W808" s="173">
        <v>0.0440677966101695</v>
      </c>
      <c r="X808" s="158">
        <v>378</v>
      </c>
      <c r="Y808" s="208">
        <v>269</v>
      </c>
      <c r="Z808" s="208">
        <v>404</v>
      </c>
      <c r="AA808" s="208">
        <v>368</v>
      </c>
      <c r="AB808" s="209">
        <v>0.711640211640212</v>
      </c>
      <c r="AC808" s="155">
        <v>0.910891089108911</v>
      </c>
      <c r="AD808" s="173">
        <v>-0.199250877468699</v>
      </c>
    </row>
    <row r="809" spans="1:30">
      <c r="A809" s="175" t="s">
        <v>668</v>
      </c>
      <c r="B809" s="214" t="s">
        <v>1826</v>
      </c>
      <c r="C809" s="214" t="s">
        <v>805</v>
      </c>
      <c r="D809" s="153">
        <v>30</v>
      </c>
      <c r="E809" s="153">
        <v>30</v>
      </c>
      <c r="F809" s="151">
        <v>29</v>
      </c>
      <c r="G809" s="151">
        <v>29</v>
      </c>
      <c r="H809" s="151">
        <v>30</v>
      </c>
      <c r="I809" s="151">
        <v>30</v>
      </c>
      <c r="J809" s="172">
        <v>0.9</v>
      </c>
      <c r="K809" s="154">
        <v>1</v>
      </c>
      <c r="L809" s="154">
        <v>1</v>
      </c>
      <c r="M809" s="154">
        <v>1</v>
      </c>
      <c r="N809" s="207">
        <v>694</v>
      </c>
      <c r="O809" s="153">
        <v>572</v>
      </c>
      <c r="P809" s="153">
        <v>26</v>
      </c>
      <c r="Q809" s="151">
        <v>23</v>
      </c>
      <c r="R809" s="151">
        <v>24</v>
      </c>
      <c r="S809" s="154">
        <v>0.824207492795389</v>
      </c>
      <c r="T809" s="154">
        <v>0.866666666666667</v>
      </c>
      <c r="U809" s="155">
        <v>0.793103448275862</v>
      </c>
      <c r="V809" s="155">
        <v>0.8</v>
      </c>
      <c r="W809" s="173">
        <v>0.0735632183908046</v>
      </c>
      <c r="X809" s="158">
        <v>209</v>
      </c>
      <c r="Y809" s="208">
        <v>168</v>
      </c>
      <c r="Z809" s="208">
        <v>214</v>
      </c>
      <c r="AA809" s="208">
        <v>176</v>
      </c>
      <c r="AB809" s="209">
        <v>0.803827751196172</v>
      </c>
      <c r="AC809" s="155">
        <v>0.822429906542056</v>
      </c>
      <c r="AD809" s="173">
        <v>-0.0186021553458838</v>
      </c>
    </row>
    <row r="810" spans="1:30">
      <c r="A810" s="175" t="s">
        <v>668</v>
      </c>
      <c r="B810" s="214" t="s">
        <v>1826</v>
      </c>
      <c r="C810" s="214" t="s">
        <v>806</v>
      </c>
      <c r="D810" s="153">
        <v>0</v>
      </c>
      <c r="E810" s="153">
        <v>0</v>
      </c>
      <c r="F810" s="151">
        <v>0</v>
      </c>
      <c r="G810" s="151">
        <v>0</v>
      </c>
      <c r="H810" s="151">
        <v>0</v>
      </c>
      <c r="I810" s="151">
        <v>0</v>
      </c>
      <c r="J810" s="172">
        <v>0.9</v>
      </c>
      <c r="K810" s="154">
        <v>0</v>
      </c>
      <c r="L810" s="154">
        <v>0</v>
      </c>
      <c r="M810" s="154">
        <v>0</v>
      </c>
      <c r="N810" s="207">
        <v>0</v>
      </c>
      <c r="O810" s="153">
        <v>0</v>
      </c>
      <c r="P810" s="153">
        <v>0</v>
      </c>
      <c r="Q810" s="151">
        <v>0</v>
      </c>
      <c r="R810" s="151">
        <v>0</v>
      </c>
      <c r="S810" s="154">
        <v>0</v>
      </c>
      <c r="T810" s="154">
        <v>0</v>
      </c>
      <c r="U810" s="155">
        <v>0</v>
      </c>
      <c r="V810" s="155">
        <v>0</v>
      </c>
      <c r="W810" s="173">
        <v>0</v>
      </c>
      <c r="X810" s="158">
        <v>0</v>
      </c>
      <c r="Y810" s="208">
        <v>0</v>
      </c>
      <c r="Z810" s="208">
        <v>0</v>
      </c>
      <c r="AA810" s="208">
        <v>0</v>
      </c>
      <c r="AB810" s="209">
        <v>0</v>
      </c>
      <c r="AC810" s="155">
        <v>0</v>
      </c>
      <c r="AD810" s="173">
        <v>0</v>
      </c>
    </row>
    <row r="811" spans="1:30">
      <c r="A811" s="175" t="s">
        <v>668</v>
      </c>
      <c r="B811" s="214" t="s">
        <v>1826</v>
      </c>
      <c r="C811" s="214" t="s">
        <v>807</v>
      </c>
      <c r="D811" s="153">
        <v>0</v>
      </c>
      <c r="E811" s="153">
        <v>0</v>
      </c>
      <c r="F811" s="151">
        <v>0</v>
      </c>
      <c r="G811" s="151">
        <v>0</v>
      </c>
      <c r="H811" s="151">
        <v>0</v>
      </c>
      <c r="I811" s="151">
        <v>0</v>
      </c>
      <c r="J811" s="172">
        <v>0.9</v>
      </c>
      <c r="K811" s="154">
        <v>0</v>
      </c>
      <c r="L811" s="154">
        <v>0</v>
      </c>
      <c r="M811" s="154">
        <v>0</v>
      </c>
      <c r="N811" s="207">
        <v>0</v>
      </c>
      <c r="O811" s="153">
        <v>0</v>
      </c>
      <c r="P811" s="153">
        <v>0</v>
      </c>
      <c r="Q811" s="151">
        <v>0</v>
      </c>
      <c r="R811" s="151">
        <v>0</v>
      </c>
      <c r="S811" s="154">
        <v>0</v>
      </c>
      <c r="T811" s="154">
        <v>0</v>
      </c>
      <c r="U811" s="155">
        <v>0</v>
      </c>
      <c r="V811" s="155">
        <v>0</v>
      </c>
      <c r="W811" s="173">
        <v>0</v>
      </c>
      <c r="X811" s="158">
        <v>0</v>
      </c>
      <c r="Y811" s="208">
        <v>0</v>
      </c>
      <c r="Z811" s="208">
        <v>0</v>
      </c>
      <c r="AA811" s="208">
        <v>0</v>
      </c>
      <c r="AB811" s="209">
        <v>0</v>
      </c>
      <c r="AC811" s="155">
        <v>0</v>
      </c>
      <c r="AD811" s="173">
        <v>0</v>
      </c>
    </row>
    <row r="812" spans="1:30">
      <c r="A812" s="175" t="s">
        <v>668</v>
      </c>
      <c r="B812" s="214" t="s">
        <v>1825</v>
      </c>
      <c r="C812" s="214" t="s">
        <v>808</v>
      </c>
      <c r="D812" s="153">
        <v>58</v>
      </c>
      <c r="E812" s="153">
        <v>58</v>
      </c>
      <c r="F812" s="151">
        <v>45</v>
      </c>
      <c r="G812" s="151">
        <v>44</v>
      </c>
      <c r="H812" s="151">
        <v>55</v>
      </c>
      <c r="I812" s="151">
        <v>55</v>
      </c>
      <c r="J812" s="172">
        <v>0.9</v>
      </c>
      <c r="K812" s="154">
        <v>1</v>
      </c>
      <c r="L812" s="154">
        <v>0.977777777777778</v>
      </c>
      <c r="M812" s="154">
        <v>1</v>
      </c>
      <c r="N812" s="207">
        <v>1247</v>
      </c>
      <c r="O812" s="153">
        <v>1164</v>
      </c>
      <c r="P812" s="153">
        <v>56</v>
      </c>
      <c r="Q812" s="151">
        <v>38</v>
      </c>
      <c r="R812" s="151">
        <v>53</v>
      </c>
      <c r="S812" s="154">
        <v>0.933440256615878</v>
      </c>
      <c r="T812" s="154">
        <v>0.96551724137931</v>
      </c>
      <c r="U812" s="155">
        <v>0.844444444444444</v>
      </c>
      <c r="V812" s="155">
        <v>0.963636363636364</v>
      </c>
      <c r="W812" s="173">
        <v>0.121072796934866</v>
      </c>
      <c r="X812" s="158">
        <v>379</v>
      </c>
      <c r="Y812" s="208">
        <v>353</v>
      </c>
      <c r="Z812" s="208">
        <v>384</v>
      </c>
      <c r="AA812" s="208">
        <v>366</v>
      </c>
      <c r="AB812" s="209">
        <v>0.931398416886544</v>
      </c>
      <c r="AC812" s="155">
        <v>0.953125</v>
      </c>
      <c r="AD812" s="173">
        <v>-0.0217265831134564</v>
      </c>
    </row>
    <row r="813" spans="1:30">
      <c r="A813" s="175" t="s">
        <v>668</v>
      </c>
      <c r="B813" s="214" t="s">
        <v>1825</v>
      </c>
      <c r="C813" s="214" t="s">
        <v>809</v>
      </c>
      <c r="D813" s="153">
        <v>35</v>
      </c>
      <c r="E813" s="153">
        <v>35</v>
      </c>
      <c r="F813" s="151">
        <v>24</v>
      </c>
      <c r="G813" s="151">
        <v>24</v>
      </c>
      <c r="H813" s="151">
        <v>31</v>
      </c>
      <c r="I813" s="151">
        <v>31</v>
      </c>
      <c r="J813" s="172">
        <v>0.9</v>
      </c>
      <c r="K813" s="154">
        <v>1</v>
      </c>
      <c r="L813" s="154">
        <v>1</v>
      </c>
      <c r="M813" s="154">
        <v>1</v>
      </c>
      <c r="N813" s="207">
        <v>709</v>
      </c>
      <c r="O813" s="153">
        <v>631</v>
      </c>
      <c r="P813" s="153">
        <v>30</v>
      </c>
      <c r="Q813" s="151">
        <v>22</v>
      </c>
      <c r="R813" s="151">
        <v>28</v>
      </c>
      <c r="S813" s="154">
        <v>0.889985895627645</v>
      </c>
      <c r="T813" s="154">
        <v>0.857142857142857</v>
      </c>
      <c r="U813" s="155">
        <v>0.916666666666667</v>
      </c>
      <c r="V813" s="155">
        <v>0.903225806451613</v>
      </c>
      <c r="W813" s="173">
        <v>-0.0595238095238095</v>
      </c>
      <c r="X813" s="158">
        <v>215</v>
      </c>
      <c r="Y813" s="208">
        <v>194</v>
      </c>
      <c r="Z813" s="208">
        <v>218</v>
      </c>
      <c r="AA813" s="208">
        <v>187</v>
      </c>
      <c r="AB813" s="209">
        <v>0.902325581395349</v>
      </c>
      <c r="AC813" s="155">
        <v>0.857798165137615</v>
      </c>
      <c r="AD813" s="173">
        <v>0.0445274162577342</v>
      </c>
    </row>
    <row r="814" spans="1:30">
      <c r="A814" s="175" t="s">
        <v>668</v>
      </c>
      <c r="B814" s="214" t="s">
        <v>1825</v>
      </c>
      <c r="C814" s="214" t="s">
        <v>810</v>
      </c>
      <c r="D814" s="153">
        <v>23</v>
      </c>
      <c r="E814" s="153">
        <v>23</v>
      </c>
      <c r="F814" s="151">
        <v>15</v>
      </c>
      <c r="G814" s="151">
        <v>12</v>
      </c>
      <c r="H814" s="151">
        <v>22</v>
      </c>
      <c r="I814" s="151">
        <v>21</v>
      </c>
      <c r="J814" s="172">
        <v>0.9</v>
      </c>
      <c r="K814" s="154">
        <v>1</v>
      </c>
      <c r="L814" s="154">
        <v>0.8</v>
      </c>
      <c r="M814" s="154">
        <v>0.954545454545455</v>
      </c>
      <c r="N814" s="207">
        <v>505</v>
      </c>
      <c r="O814" s="153">
        <v>388</v>
      </c>
      <c r="P814" s="153">
        <v>19</v>
      </c>
      <c r="Q814" s="151">
        <v>10</v>
      </c>
      <c r="R814" s="151">
        <v>17</v>
      </c>
      <c r="S814" s="154">
        <v>0.768316831683168</v>
      </c>
      <c r="T814" s="154">
        <v>0.826086956521739</v>
      </c>
      <c r="U814" s="155">
        <v>0.666666666666667</v>
      </c>
      <c r="V814" s="155">
        <v>0.772727272727273</v>
      </c>
      <c r="W814" s="173">
        <v>0.159420289855073</v>
      </c>
      <c r="X814" s="158">
        <v>150</v>
      </c>
      <c r="Y814" s="208">
        <v>113</v>
      </c>
      <c r="Z814" s="208">
        <v>155</v>
      </c>
      <c r="AA814" s="208">
        <v>125</v>
      </c>
      <c r="AB814" s="209">
        <v>0.753333333333333</v>
      </c>
      <c r="AC814" s="155">
        <v>0.806451612903226</v>
      </c>
      <c r="AD814" s="173">
        <v>-0.0531182795698925</v>
      </c>
    </row>
    <row r="815" spans="1:30">
      <c r="A815" s="175" t="s">
        <v>668</v>
      </c>
      <c r="B815" s="214" t="s">
        <v>1825</v>
      </c>
      <c r="C815" s="214" t="s">
        <v>811</v>
      </c>
      <c r="D815" s="153">
        <v>47</v>
      </c>
      <c r="E815" s="153">
        <v>47</v>
      </c>
      <c r="F815" s="151">
        <v>32</v>
      </c>
      <c r="G815" s="151">
        <v>32</v>
      </c>
      <c r="H815" s="151">
        <v>41</v>
      </c>
      <c r="I815" s="151">
        <v>41</v>
      </c>
      <c r="J815" s="172">
        <v>0.9</v>
      </c>
      <c r="K815" s="154">
        <v>1</v>
      </c>
      <c r="L815" s="154">
        <v>1</v>
      </c>
      <c r="M815" s="154">
        <v>1</v>
      </c>
      <c r="N815" s="207">
        <v>969</v>
      </c>
      <c r="O815" s="153">
        <v>824</v>
      </c>
      <c r="P815" s="153">
        <v>41</v>
      </c>
      <c r="Q815" s="151">
        <v>28</v>
      </c>
      <c r="R815" s="151">
        <v>35</v>
      </c>
      <c r="S815" s="154">
        <v>0.850361197110423</v>
      </c>
      <c r="T815" s="154">
        <v>0.872340425531915</v>
      </c>
      <c r="U815" s="155">
        <v>0.875</v>
      </c>
      <c r="V815" s="155">
        <v>0.853658536585366</v>
      </c>
      <c r="W815" s="173">
        <v>-0.00265957446808507</v>
      </c>
      <c r="X815" s="158">
        <v>295</v>
      </c>
      <c r="Y815" s="208">
        <v>253</v>
      </c>
      <c r="Z815" s="208">
        <v>296</v>
      </c>
      <c r="AA815" s="208">
        <v>251</v>
      </c>
      <c r="AB815" s="209">
        <v>0.857627118644068</v>
      </c>
      <c r="AC815" s="155">
        <v>0.847972972972973</v>
      </c>
      <c r="AD815" s="173">
        <v>0.00965414567109479</v>
      </c>
    </row>
    <row r="816" spans="1:30">
      <c r="A816" s="175" t="s">
        <v>668</v>
      </c>
      <c r="B816" s="214" t="s">
        <v>1825</v>
      </c>
      <c r="C816" s="214" t="s">
        <v>812</v>
      </c>
      <c r="D816" s="153">
        <v>26</v>
      </c>
      <c r="E816" s="153">
        <v>26</v>
      </c>
      <c r="F816" s="151">
        <v>22</v>
      </c>
      <c r="G816" s="151">
        <v>22</v>
      </c>
      <c r="H816" s="151">
        <v>24</v>
      </c>
      <c r="I816" s="151">
        <v>24</v>
      </c>
      <c r="J816" s="172">
        <v>0.9</v>
      </c>
      <c r="K816" s="154">
        <v>1</v>
      </c>
      <c r="L816" s="154">
        <v>1</v>
      </c>
      <c r="M816" s="154">
        <v>1</v>
      </c>
      <c r="N816" s="207">
        <v>540</v>
      </c>
      <c r="O816" s="153">
        <v>402</v>
      </c>
      <c r="P816" s="153">
        <v>19</v>
      </c>
      <c r="Q816" s="151">
        <v>17</v>
      </c>
      <c r="R816" s="151">
        <v>18</v>
      </c>
      <c r="S816" s="154">
        <v>0.744444444444444</v>
      </c>
      <c r="T816" s="154">
        <v>0.730769230769231</v>
      </c>
      <c r="U816" s="155">
        <v>0.772727272727273</v>
      </c>
      <c r="V816" s="155">
        <v>0.75</v>
      </c>
      <c r="W816" s="173">
        <v>-0.041958041958042</v>
      </c>
      <c r="X816" s="158">
        <v>166</v>
      </c>
      <c r="Y816" s="208">
        <v>128</v>
      </c>
      <c r="Z816" s="208">
        <v>162</v>
      </c>
      <c r="AA816" s="208">
        <v>117</v>
      </c>
      <c r="AB816" s="209">
        <v>0.771084337349398</v>
      </c>
      <c r="AC816" s="155">
        <v>0.722222222222222</v>
      </c>
      <c r="AD816" s="173">
        <v>0.0488621151271754</v>
      </c>
    </row>
    <row r="817" spans="1:30">
      <c r="A817" s="175" t="s">
        <v>668</v>
      </c>
      <c r="B817" s="214" t="s">
        <v>1825</v>
      </c>
      <c r="C817" s="214" t="s">
        <v>813</v>
      </c>
      <c r="D817" s="153">
        <v>37</v>
      </c>
      <c r="E817" s="153">
        <v>37</v>
      </c>
      <c r="F817" s="151">
        <v>28</v>
      </c>
      <c r="G817" s="151">
        <v>27</v>
      </c>
      <c r="H817" s="151">
        <v>31</v>
      </c>
      <c r="I817" s="151">
        <v>31</v>
      </c>
      <c r="J817" s="172">
        <v>0.9</v>
      </c>
      <c r="K817" s="154">
        <v>1</v>
      </c>
      <c r="L817" s="154">
        <v>0.964285714285714</v>
      </c>
      <c r="M817" s="154">
        <v>1</v>
      </c>
      <c r="N817" s="207">
        <v>717</v>
      </c>
      <c r="O817" s="153">
        <v>669</v>
      </c>
      <c r="P817" s="153">
        <v>36</v>
      </c>
      <c r="Q817" s="151">
        <v>26</v>
      </c>
      <c r="R817" s="151">
        <v>29</v>
      </c>
      <c r="S817" s="154">
        <v>0.933054393305439</v>
      </c>
      <c r="T817" s="154">
        <v>0.972972972972973</v>
      </c>
      <c r="U817" s="155">
        <v>0.928571428571429</v>
      </c>
      <c r="V817" s="155">
        <v>0.935483870967742</v>
      </c>
      <c r="W817" s="173">
        <v>0.0444015444015444</v>
      </c>
      <c r="X817" s="158">
        <v>223</v>
      </c>
      <c r="Y817" s="208">
        <v>206</v>
      </c>
      <c r="Z817" s="208">
        <v>218</v>
      </c>
      <c r="AA817" s="208">
        <v>202</v>
      </c>
      <c r="AB817" s="209">
        <v>0.923766816143498</v>
      </c>
      <c r="AC817" s="155">
        <v>0.926605504587156</v>
      </c>
      <c r="AD817" s="173">
        <v>-0.0028386884436582</v>
      </c>
    </row>
    <row r="818" spans="1:30">
      <c r="A818" s="175" t="s">
        <v>668</v>
      </c>
      <c r="B818" s="214" t="s">
        <v>1825</v>
      </c>
      <c r="C818" s="214" t="s">
        <v>814</v>
      </c>
      <c r="D818" s="153">
        <v>33</v>
      </c>
      <c r="E818" s="153">
        <v>32</v>
      </c>
      <c r="F818" s="151">
        <v>28</v>
      </c>
      <c r="G818" s="151">
        <v>28</v>
      </c>
      <c r="H818" s="151">
        <v>29</v>
      </c>
      <c r="I818" s="151">
        <v>28</v>
      </c>
      <c r="J818" s="172">
        <v>0.9</v>
      </c>
      <c r="K818" s="154">
        <v>0.96969696969697</v>
      </c>
      <c r="L818" s="154">
        <v>1</v>
      </c>
      <c r="M818" s="154">
        <v>0.96551724137931</v>
      </c>
      <c r="N818" s="207">
        <v>688</v>
      </c>
      <c r="O818" s="153">
        <v>544</v>
      </c>
      <c r="P818" s="153">
        <v>25</v>
      </c>
      <c r="Q818" s="151">
        <v>20</v>
      </c>
      <c r="R818" s="151">
        <v>25</v>
      </c>
      <c r="S818" s="154">
        <v>0.790697674418605</v>
      </c>
      <c r="T818" s="154">
        <v>0.757575757575758</v>
      </c>
      <c r="U818" s="155">
        <v>0.714285714285714</v>
      </c>
      <c r="V818" s="155">
        <v>0.862068965517241</v>
      </c>
      <c r="W818" s="173">
        <v>0.0432900432900433</v>
      </c>
      <c r="X818" s="158">
        <v>211</v>
      </c>
      <c r="Y818" s="208">
        <v>167</v>
      </c>
      <c r="Z818" s="208">
        <v>209</v>
      </c>
      <c r="AA818" s="208">
        <v>158</v>
      </c>
      <c r="AB818" s="209">
        <v>0.791469194312796</v>
      </c>
      <c r="AC818" s="155">
        <v>0.755980861244019</v>
      </c>
      <c r="AD818" s="173">
        <v>0.0354883330687771</v>
      </c>
    </row>
    <row r="819" spans="1:30">
      <c r="A819" s="175" t="s">
        <v>668</v>
      </c>
      <c r="B819" s="214" t="s">
        <v>1825</v>
      </c>
      <c r="C819" s="214" t="s">
        <v>815</v>
      </c>
      <c r="D819" s="153">
        <v>32</v>
      </c>
      <c r="E819" s="153">
        <v>32</v>
      </c>
      <c r="F819" s="151">
        <v>31</v>
      </c>
      <c r="G819" s="151">
        <v>31</v>
      </c>
      <c r="H819" s="151">
        <v>30</v>
      </c>
      <c r="I819" s="151">
        <v>30</v>
      </c>
      <c r="J819" s="172">
        <v>0.9</v>
      </c>
      <c r="K819" s="154">
        <v>1</v>
      </c>
      <c r="L819" s="154">
        <v>1</v>
      </c>
      <c r="M819" s="154">
        <v>1</v>
      </c>
      <c r="N819" s="207">
        <v>722</v>
      </c>
      <c r="O819" s="153">
        <v>678</v>
      </c>
      <c r="P819" s="153">
        <v>30</v>
      </c>
      <c r="Q819" s="151">
        <v>30</v>
      </c>
      <c r="R819" s="151">
        <v>28</v>
      </c>
      <c r="S819" s="154">
        <v>0.939058171745152</v>
      </c>
      <c r="T819" s="154">
        <v>0.9375</v>
      </c>
      <c r="U819" s="155">
        <v>0.967741935483871</v>
      </c>
      <c r="V819" s="155">
        <v>0.933333333333333</v>
      </c>
      <c r="W819" s="173">
        <v>-0.030241935483871</v>
      </c>
      <c r="X819" s="158">
        <v>221</v>
      </c>
      <c r="Y819" s="208">
        <v>206</v>
      </c>
      <c r="Z819" s="208">
        <v>221</v>
      </c>
      <c r="AA819" s="208">
        <v>207</v>
      </c>
      <c r="AB819" s="209">
        <v>0.932126696832579</v>
      </c>
      <c r="AC819" s="155">
        <v>0.936651583710407</v>
      </c>
      <c r="AD819" s="173">
        <v>-0.00452488687782804</v>
      </c>
    </row>
    <row r="820" spans="1:30">
      <c r="A820" s="175" t="s">
        <v>668</v>
      </c>
      <c r="B820" s="214" t="s">
        <v>1825</v>
      </c>
      <c r="C820" s="214" t="s">
        <v>816</v>
      </c>
      <c r="D820" s="153">
        <v>36</v>
      </c>
      <c r="E820" s="153">
        <v>36</v>
      </c>
      <c r="F820" s="151">
        <v>24</v>
      </c>
      <c r="G820" s="151">
        <v>24</v>
      </c>
      <c r="H820" s="151">
        <v>35</v>
      </c>
      <c r="I820" s="151">
        <v>35</v>
      </c>
      <c r="J820" s="172">
        <v>0.9</v>
      </c>
      <c r="K820" s="154">
        <v>1</v>
      </c>
      <c r="L820" s="154">
        <v>1</v>
      </c>
      <c r="M820" s="154">
        <v>1</v>
      </c>
      <c r="N820" s="207">
        <v>754</v>
      </c>
      <c r="O820" s="153">
        <v>676</v>
      </c>
      <c r="P820" s="153">
        <v>31</v>
      </c>
      <c r="Q820" s="151">
        <v>21</v>
      </c>
      <c r="R820" s="151">
        <v>32</v>
      </c>
      <c r="S820" s="154">
        <v>0.896551724137931</v>
      </c>
      <c r="T820" s="154">
        <v>0.861111111111111</v>
      </c>
      <c r="U820" s="155">
        <v>0.875</v>
      </c>
      <c r="V820" s="155">
        <v>0.914285714285714</v>
      </c>
      <c r="W820" s="173">
        <v>-0.0138888888888888</v>
      </c>
      <c r="X820" s="158">
        <v>232</v>
      </c>
      <c r="Y820" s="208">
        <v>206</v>
      </c>
      <c r="Z820" s="208">
        <v>234</v>
      </c>
      <c r="AA820" s="208">
        <v>208</v>
      </c>
      <c r="AB820" s="209">
        <v>0.887931034482759</v>
      </c>
      <c r="AC820" s="155">
        <v>0.888888888888889</v>
      </c>
      <c r="AD820" s="173">
        <v>-0.000957854406130165</v>
      </c>
    </row>
    <row r="821" spans="1:30">
      <c r="A821" s="175" t="s">
        <v>668</v>
      </c>
      <c r="B821" s="214" t="s">
        <v>1825</v>
      </c>
      <c r="C821" s="214" t="s">
        <v>817</v>
      </c>
      <c r="D821" s="153">
        <v>37</v>
      </c>
      <c r="E821" s="153">
        <v>37</v>
      </c>
      <c r="F821" s="151">
        <v>24</v>
      </c>
      <c r="G821" s="151">
        <v>24</v>
      </c>
      <c r="H821" s="151">
        <v>33</v>
      </c>
      <c r="I821" s="151">
        <v>33</v>
      </c>
      <c r="J821" s="172">
        <v>0.9</v>
      </c>
      <c r="K821" s="154">
        <v>1</v>
      </c>
      <c r="L821" s="154">
        <v>1</v>
      </c>
      <c r="M821" s="154">
        <v>1</v>
      </c>
      <c r="N821" s="207">
        <v>759</v>
      </c>
      <c r="O821" s="153">
        <v>528</v>
      </c>
      <c r="P821" s="153">
        <v>24</v>
      </c>
      <c r="Q821" s="151">
        <v>18</v>
      </c>
      <c r="R821" s="151">
        <v>21</v>
      </c>
      <c r="S821" s="154">
        <v>0.695652173913043</v>
      </c>
      <c r="T821" s="154">
        <v>0.648648648648649</v>
      </c>
      <c r="U821" s="155">
        <v>0.75</v>
      </c>
      <c r="V821" s="155">
        <v>0.636363636363636</v>
      </c>
      <c r="W821" s="173">
        <v>-0.101351351351351</v>
      </c>
      <c r="X821" s="158">
        <v>231</v>
      </c>
      <c r="Y821" s="208">
        <v>158</v>
      </c>
      <c r="Z821" s="208">
        <v>231</v>
      </c>
      <c r="AA821" s="208">
        <v>157</v>
      </c>
      <c r="AB821" s="209">
        <v>0.683982683982684</v>
      </c>
      <c r="AC821" s="155">
        <v>0.67965367965368</v>
      </c>
      <c r="AD821" s="173">
        <v>0.0043290043290044</v>
      </c>
    </row>
    <row r="822" spans="1:30">
      <c r="A822" s="175" t="s">
        <v>668</v>
      </c>
      <c r="B822" s="214" t="s">
        <v>1825</v>
      </c>
      <c r="C822" s="214" t="s">
        <v>818</v>
      </c>
      <c r="D822" s="153">
        <v>22</v>
      </c>
      <c r="E822" s="153">
        <v>22</v>
      </c>
      <c r="F822" s="151">
        <v>19</v>
      </c>
      <c r="G822" s="151">
        <v>19</v>
      </c>
      <c r="H822" s="151">
        <v>21</v>
      </c>
      <c r="I822" s="151">
        <v>21</v>
      </c>
      <c r="J822" s="172">
        <v>0.9</v>
      </c>
      <c r="K822" s="154">
        <v>1</v>
      </c>
      <c r="L822" s="154">
        <v>1</v>
      </c>
      <c r="M822" s="154">
        <v>1</v>
      </c>
      <c r="N822" s="207">
        <v>472</v>
      </c>
      <c r="O822" s="153">
        <v>340</v>
      </c>
      <c r="P822" s="153">
        <v>16</v>
      </c>
      <c r="Q822" s="151">
        <v>16</v>
      </c>
      <c r="R822" s="151">
        <v>15</v>
      </c>
      <c r="S822" s="154">
        <v>0.720338983050847</v>
      </c>
      <c r="T822" s="154">
        <v>0.727272727272727</v>
      </c>
      <c r="U822" s="155">
        <v>0.842105263157895</v>
      </c>
      <c r="V822" s="155">
        <v>0.714285714285714</v>
      </c>
      <c r="W822" s="173">
        <v>-0.114832535885167</v>
      </c>
      <c r="X822" s="158">
        <v>145</v>
      </c>
      <c r="Y822" s="208">
        <v>106</v>
      </c>
      <c r="Z822" s="208">
        <v>143</v>
      </c>
      <c r="AA822" s="208">
        <v>106</v>
      </c>
      <c r="AB822" s="209">
        <v>0.731034482758621</v>
      </c>
      <c r="AC822" s="155">
        <v>0.741258741258741</v>
      </c>
      <c r="AD822" s="173">
        <v>-0.0102242585001205</v>
      </c>
    </row>
    <row r="823" spans="1:30">
      <c r="A823" s="175" t="s">
        <v>668</v>
      </c>
      <c r="B823" s="214" t="s">
        <v>1825</v>
      </c>
      <c r="C823" s="214" t="s">
        <v>819</v>
      </c>
      <c r="D823" s="153">
        <v>20</v>
      </c>
      <c r="E823" s="153">
        <v>20</v>
      </c>
      <c r="F823" s="151">
        <v>17</v>
      </c>
      <c r="G823" s="151">
        <v>17</v>
      </c>
      <c r="H823" s="151">
        <v>20</v>
      </c>
      <c r="I823" s="151">
        <v>20</v>
      </c>
      <c r="J823" s="172">
        <v>0.9</v>
      </c>
      <c r="K823" s="154">
        <v>1</v>
      </c>
      <c r="L823" s="154">
        <v>1</v>
      </c>
      <c r="M823" s="154">
        <v>1</v>
      </c>
      <c r="N823" s="207">
        <v>456</v>
      </c>
      <c r="O823" s="153">
        <v>428</v>
      </c>
      <c r="P823" s="153">
        <v>17</v>
      </c>
      <c r="Q823" s="151">
        <v>15</v>
      </c>
      <c r="R823" s="151">
        <v>19</v>
      </c>
      <c r="S823" s="154">
        <v>0.93859649122807</v>
      </c>
      <c r="T823" s="154">
        <v>0.85</v>
      </c>
      <c r="U823" s="155">
        <v>0.882352941176471</v>
      </c>
      <c r="V823" s="155">
        <v>0.95</v>
      </c>
      <c r="W823" s="173">
        <v>-0.0323529411764706</v>
      </c>
      <c r="X823" s="158">
        <v>140</v>
      </c>
      <c r="Y823" s="208">
        <v>129</v>
      </c>
      <c r="Z823" s="208">
        <v>139</v>
      </c>
      <c r="AA823" s="208">
        <v>133</v>
      </c>
      <c r="AB823" s="209">
        <v>0.921428571428571</v>
      </c>
      <c r="AC823" s="155">
        <v>0.956834532374101</v>
      </c>
      <c r="AD823" s="173">
        <v>-0.0354059609455294</v>
      </c>
    </row>
    <row r="824" spans="1:30">
      <c r="A824" s="175" t="s">
        <v>668</v>
      </c>
      <c r="B824" s="214" t="s">
        <v>1825</v>
      </c>
      <c r="C824" s="214" t="s">
        <v>820</v>
      </c>
      <c r="D824" s="153">
        <v>24</v>
      </c>
      <c r="E824" s="153">
        <v>24</v>
      </c>
      <c r="F824" s="151">
        <v>19</v>
      </c>
      <c r="G824" s="151">
        <v>19</v>
      </c>
      <c r="H824" s="151">
        <v>23</v>
      </c>
      <c r="I824" s="151">
        <v>23</v>
      </c>
      <c r="J824" s="172">
        <v>0.9</v>
      </c>
      <c r="K824" s="154">
        <v>1</v>
      </c>
      <c r="L824" s="154">
        <v>1</v>
      </c>
      <c r="M824" s="154">
        <v>1</v>
      </c>
      <c r="N824" s="207">
        <v>519</v>
      </c>
      <c r="O824" s="153">
        <v>462</v>
      </c>
      <c r="P824" s="153">
        <v>21</v>
      </c>
      <c r="Q824" s="151">
        <v>18</v>
      </c>
      <c r="R824" s="151">
        <v>21</v>
      </c>
      <c r="S824" s="154">
        <v>0.890173410404624</v>
      </c>
      <c r="T824" s="154">
        <v>0.875</v>
      </c>
      <c r="U824" s="155">
        <v>0.947368421052632</v>
      </c>
      <c r="V824" s="155">
        <v>0.91304347826087</v>
      </c>
      <c r="W824" s="173">
        <v>-0.0723684210526315</v>
      </c>
      <c r="X824" s="158">
        <v>162</v>
      </c>
      <c r="Y824" s="208">
        <v>148</v>
      </c>
      <c r="Z824" s="208">
        <v>157</v>
      </c>
      <c r="AA824" s="208">
        <v>138</v>
      </c>
      <c r="AB824" s="209">
        <v>0.91358024691358</v>
      </c>
      <c r="AC824" s="155">
        <v>0.878980891719745</v>
      </c>
      <c r="AD824" s="173">
        <v>0.0345993551938349</v>
      </c>
    </row>
    <row r="825" spans="1:30">
      <c r="A825" s="175" t="s">
        <v>668</v>
      </c>
      <c r="B825" s="214" t="s">
        <v>1825</v>
      </c>
      <c r="C825" s="214" t="s">
        <v>821</v>
      </c>
      <c r="D825" s="153">
        <v>33</v>
      </c>
      <c r="E825" s="153">
        <v>32</v>
      </c>
      <c r="F825" s="151">
        <v>23</v>
      </c>
      <c r="G825" s="151">
        <v>22</v>
      </c>
      <c r="H825" s="151">
        <v>28</v>
      </c>
      <c r="I825" s="151">
        <v>28</v>
      </c>
      <c r="J825" s="172">
        <v>0.9</v>
      </c>
      <c r="K825" s="154">
        <v>0.96969696969697</v>
      </c>
      <c r="L825" s="154">
        <v>0.956521739130435</v>
      </c>
      <c r="M825" s="154">
        <v>1</v>
      </c>
      <c r="N825" s="207">
        <v>680</v>
      </c>
      <c r="O825" s="153">
        <v>560</v>
      </c>
      <c r="P825" s="153">
        <v>27</v>
      </c>
      <c r="Q825" s="151">
        <v>20</v>
      </c>
      <c r="R825" s="151">
        <v>24</v>
      </c>
      <c r="S825" s="154">
        <v>0.823529411764706</v>
      </c>
      <c r="T825" s="154">
        <v>0.818181818181818</v>
      </c>
      <c r="U825" s="155">
        <v>0.869565217391304</v>
      </c>
      <c r="V825" s="155">
        <v>0.857142857142857</v>
      </c>
      <c r="W825" s="173">
        <v>-0.0513833992094861</v>
      </c>
      <c r="X825" s="158">
        <v>203</v>
      </c>
      <c r="Y825" s="208">
        <v>171</v>
      </c>
      <c r="Z825" s="208">
        <v>209</v>
      </c>
      <c r="AA825" s="208">
        <v>177</v>
      </c>
      <c r="AB825" s="209">
        <v>0.842364532019704</v>
      </c>
      <c r="AC825" s="155">
        <v>0.84688995215311</v>
      </c>
      <c r="AD825" s="173">
        <v>-0.00452542013340562</v>
      </c>
    </row>
    <row r="826" spans="1:30">
      <c r="A826" s="175" t="s">
        <v>668</v>
      </c>
      <c r="B826" s="214" t="s">
        <v>1825</v>
      </c>
      <c r="C826" s="214" t="s">
        <v>822</v>
      </c>
      <c r="D826" s="153">
        <v>23</v>
      </c>
      <c r="E826" s="153">
        <v>23</v>
      </c>
      <c r="F826" s="151">
        <v>18</v>
      </c>
      <c r="G826" s="151">
        <v>18</v>
      </c>
      <c r="H826" s="151">
        <v>22</v>
      </c>
      <c r="I826" s="151">
        <v>22</v>
      </c>
      <c r="J826" s="172">
        <v>0.9</v>
      </c>
      <c r="K826" s="154">
        <v>1</v>
      </c>
      <c r="L826" s="154">
        <v>1</v>
      </c>
      <c r="M826" s="154">
        <v>1</v>
      </c>
      <c r="N826" s="207">
        <v>504</v>
      </c>
      <c r="O826" s="153">
        <v>433</v>
      </c>
      <c r="P826" s="153">
        <v>21</v>
      </c>
      <c r="Q826" s="151">
        <v>16</v>
      </c>
      <c r="R826" s="151">
        <v>17</v>
      </c>
      <c r="S826" s="154">
        <v>0.859126984126984</v>
      </c>
      <c r="T826" s="154">
        <v>0.91304347826087</v>
      </c>
      <c r="U826" s="155">
        <v>0.888888888888889</v>
      </c>
      <c r="V826" s="155">
        <v>0.772727272727273</v>
      </c>
      <c r="W826" s="173">
        <v>0.0241545893719807</v>
      </c>
      <c r="X826" s="158">
        <v>153</v>
      </c>
      <c r="Y826" s="208">
        <v>130</v>
      </c>
      <c r="Z826" s="208">
        <v>155</v>
      </c>
      <c r="AA826" s="208">
        <v>133</v>
      </c>
      <c r="AB826" s="209">
        <v>0.849673202614379</v>
      </c>
      <c r="AC826" s="155">
        <v>0.858064516129032</v>
      </c>
      <c r="AD826" s="173">
        <v>-0.00839131351465316</v>
      </c>
    </row>
    <row r="827" spans="1:30">
      <c r="A827" s="175" t="s">
        <v>668</v>
      </c>
      <c r="B827" s="214" t="s">
        <v>1825</v>
      </c>
      <c r="C827" s="214" t="s">
        <v>823</v>
      </c>
      <c r="D827" s="153">
        <v>21</v>
      </c>
      <c r="E827" s="153">
        <v>21</v>
      </c>
      <c r="F827" s="151">
        <v>19</v>
      </c>
      <c r="G827" s="151">
        <v>19</v>
      </c>
      <c r="H827" s="151">
        <v>21</v>
      </c>
      <c r="I827" s="151">
        <v>21</v>
      </c>
      <c r="J827" s="172">
        <v>0.9</v>
      </c>
      <c r="K827" s="154">
        <v>1</v>
      </c>
      <c r="L827" s="154">
        <v>1</v>
      </c>
      <c r="M827" s="154">
        <v>1</v>
      </c>
      <c r="N827" s="207">
        <v>466</v>
      </c>
      <c r="O827" s="153">
        <v>340</v>
      </c>
      <c r="P827" s="153">
        <v>16</v>
      </c>
      <c r="Q827" s="151">
        <v>14</v>
      </c>
      <c r="R827" s="151">
        <v>14</v>
      </c>
      <c r="S827" s="154">
        <v>0.729613733905579</v>
      </c>
      <c r="T827" s="154">
        <v>0.761904761904762</v>
      </c>
      <c r="U827" s="155">
        <v>0.736842105263158</v>
      </c>
      <c r="V827" s="155">
        <v>0.666666666666667</v>
      </c>
      <c r="W827" s="173">
        <v>0.025062656641604</v>
      </c>
      <c r="X827" s="158">
        <v>142</v>
      </c>
      <c r="Y827" s="208">
        <v>100</v>
      </c>
      <c r="Z827" s="208">
        <v>142</v>
      </c>
      <c r="AA827" s="208">
        <v>105</v>
      </c>
      <c r="AB827" s="209">
        <v>0.704225352112676</v>
      </c>
      <c r="AC827" s="155">
        <v>0.73943661971831</v>
      </c>
      <c r="AD827" s="173">
        <v>-0.0352112676056339</v>
      </c>
    </row>
    <row r="828" spans="1:30">
      <c r="A828" s="175" t="s">
        <v>668</v>
      </c>
      <c r="B828" s="214" t="s">
        <v>1825</v>
      </c>
      <c r="C828" s="214" t="s">
        <v>824</v>
      </c>
      <c r="D828" s="153">
        <v>15</v>
      </c>
      <c r="E828" s="153">
        <v>15</v>
      </c>
      <c r="F828" s="151">
        <v>11</v>
      </c>
      <c r="G828" s="151">
        <v>11</v>
      </c>
      <c r="H828" s="151">
        <v>13</v>
      </c>
      <c r="I828" s="151">
        <v>13</v>
      </c>
      <c r="J828" s="172">
        <v>0.9</v>
      </c>
      <c r="K828" s="154">
        <v>1</v>
      </c>
      <c r="L828" s="154">
        <v>1</v>
      </c>
      <c r="M828" s="154">
        <v>1</v>
      </c>
      <c r="N828" s="207">
        <v>309</v>
      </c>
      <c r="O828" s="153">
        <v>293</v>
      </c>
      <c r="P828" s="153">
        <v>15</v>
      </c>
      <c r="Q828" s="151">
        <v>11</v>
      </c>
      <c r="R828" s="151">
        <v>12</v>
      </c>
      <c r="S828" s="154">
        <v>0.948220064724919</v>
      </c>
      <c r="T828" s="154">
        <v>1</v>
      </c>
      <c r="U828" s="155">
        <v>1</v>
      </c>
      <c r="V828" s="155">
        <v>0.923076923076923</v>
      </c>
      <c r="W828" s="173">
        <v>0</v>
      </c>
      <c r="X828" s="158">
        <v>93</v>
      </c>
      <c r="Y828" s="208">
        <v>89</v>
      </c>
      <c r="Z828" s="208">
        <v>96</v>
      </c>
      <c r="AA828" s="208">
        <v>92</v>
      </c>
      <c r="AB828" s="209">
        <v>0.956989247311828</v>
      </c>
      <c r="AC828" s="155">
        <v>0.958333333333333</v>
      </c>
      <c r="AD828" s="173">
        <v>-0.00134408602150538</v>
      </c>
    </row>
    <row r="829" spans="1:30">
      <c r="A829" s="175" t="s">
        <v>668</v>
      </c>
      <c r="B829" s="214" t="s">
        <v>1825</v>
      </c>
      <c r="C829" s="214" t="s">
        <v>825</v>
      </c>
      <c r="D829" s="153">
        <v>20</v>
      </c>
      <c r="E829" s="153">
        <v>20</v>
      </c>
      <c r="F829" s="151">
        <v>12</v>
      </c>
      <c r="G829" s="151">
        <v>12</v>
      </c>
      <c r="H829" s="151">
        <v>19</v>
      </c>
      <c r="I829" s="151">
        <v>19</v>
      </c>
      <c r="J829" s="172">
        <v>0.9</v>
      </c>
      <c r="K829" s="154">
        <v>1</v>
      </c>
      <c r="L829" s="154">
        <v>1</v>
      </c>
      <c r="M829" s="154">
        <v>1</v>
      </c>
      <c r="N829" s="207">
        <v>413</v>
      </c>
      <c r="O829" s="153">
        <v>380</v>
      </c>
      <c r="P829" s="153">
        <v>20</v>
      </c>
      <c r="Q829" s="151">
        <v>12</v>
      </c>
      <c r="R829" s="151">
        <v>17</v>
      </c>
      <c r="S829" s="154">
        <v>0.920096852300242</v>
      </c>
      <c r="T829" s="154">
        <v>1</v>
      </c>
      <c r="U829" s="155">
        <v>1</v>
      </c>
      <c r="V829" s="155">
        <v>0.894736842105263</v>
      </c>
      <c r="W829" s="173">
        <v>0</v>
      </c>
      <c r="X829" s="158">
        <v>127</v>
      </c>
      <c r="Y829" s="208">
        <v>121</v>
      </c>
      <c r="Z829" s="208">
        <v>127</v>
      </c>
      <c r="AA829" s="208">
        <v>113</v>
      </c>
      <c r="AB829" s="209">
        <v>0.952755905511811</v>
      </c>
      <c r="AC829" s="155">
        <v>0.889763779527559</v>
      </c>
      <c r="AD829" s="173">
        <v>0.062992125984252</v>
      </c>
    </row>
    <row r="830" spans="1:30">
      <c r="A830" s="175" t="s">
        <v>668</v>
      </c>
      <c r="B830" s="214" t="s">
        <v>1825</v>
      </c>
      <c r="C830" s="214" t="s">
        <v>826</v>
      </c>
      <c r="D830" s="153">
        <v>68</v>
      </c>
      <c r="E830" s="153">
        <v>68</v>
      </c>
      <c r="F830" s="151">
        <v>47</v>
      </c>
      <c r="G830" s="151">
        <v>47</v>
      </c>
      <c r="H830" s="151">
        <v>62</v>
      </c>
      <c r="I830" s="151">
        <v>62</v>
      </c>
      <c r="J830" s="172">
        <v>0.9</v>
      </c>
      <c r="K830" s="154">
        <v>1</v>
      </c>
      <c r="L830" s="154">
        <v>1</v>
      </c>
      <c r="M830" s="154">
        <v>1</v>
      </c>
      <c r="N830" s="207">
        <v>1400</v>
      </c>
      <c r="O830" s="153">
        <v>1185</v>
      </c>
      <c r="P830" s="153">
        <v>58</v>
      </c>
      <c r="Q830" s="151">
        <v>39</v>
      </c>
      <c r="R830" s="151">
        <v>50</v>
      </c>
      <c r="S830" s="154">
        <v>0.846428571428571</v>
      </c>
      <c r="T830" s="154">
        <v>0.852941176470588</v>
      </c>
      <c r="U830" s="155">
        <v>0.829787234042553</v>
      </c>
      <c r="V830" s="155">
        <v>0.806451612903226</v>
      </c>
      <c r="W830" s="173">
        <v>0.023153942428035</v>
      </c>
      <c r="X830" s="158">
        <v>417</v>
      </c>
      <c r="Y830" s="208">
        <v>356</v>
      </c>
      <c r="Z830" s="208">
        <v>429</v>
      </c>
      <c r="AA830" s="208">
        <v>358</v>
      </c>
      <c r="AB830" s="209">
        <v>0.853717026378897</v>
      </c>
      <c r="AC830" s="155">
        <v>0.834498834498835</v>
      </c>
      <c r="AD830" s="173">
        <v>0.0192181918800624</v>
      </c>
    </row>
    <row r="831" spans="1:30">
      <c r="A831" s="175" t="s">
        <v>668</v>
      </c>
      <c r="B831" s="214" t="s">
        <v>1825</v>
      </c>
      <c r="C831" s="214" t="s">
        <v>827</v>
      </c>
      <c r="D831" s="153">
        <v>22</v>
      </c>
      <c r="E831" s="153">
        <v>22</v>
      </c>
      <c r="F831" s="151">
        <v>17</v>
      </c>
      <c r="G831" s="151">
        <v>17</v>
      </c>
      <c r="H831" s="151">
        <v>17</v>
      </c>
      <c r="I831" s="151">
        <v>17</v>
      </c>
      <c r="J831" s="172">
        <v>0.9</v>
      </c>
      <c r="K831" s="154">
        <v>1</v>
      </c>
      <c r="L831" s="154">
        <v>1</v>
      </c>
      <c r="M831" s="154">
        <v>1</v>
      </c>
      <c r="N831" s="207">
        <v>441</v>
      </c>
      <c r="O831" s="153">
        <v>375</v>
      </c>
      <c r="P831" s="153">
        <v>20</v>
      </c>
      <c r="Q831" s="151">
        <v>15</v>
      </c>
      <c r="R831" s="151">
        <v>13</v>
      </c>
      <c r="S831" s="154">
        <v>0.850340136054422</v>
      </c>
      <c r="T831" s="154">
        <v>0.909090909090909</v>
      </c>
      <c r="U831" s="155">
        <v>0.882352941176471</v>
      </c>
      <c r="V831" s="155">
        <v>0.764705882352941</v>
      </c>
      <c r="W831" s="173">
        <v>0.0267379679144385</v>
      </c>
      <c r="X831" s="158">
        <v>134</v>
      </c>
      <c r="Y831" s="208">
        <v>111</v>
      </c>
      <c r="Z831" s="208">
        <v>135</v>
      </c>
      <c r="AA831" s="208">
        <v>111</v>
      </c>
      <c r="AB831" s="209">
        <v>0.828358208955224</v>
      </c>
      <c r="AC831" s="155">
        <v>0.822222222222222</v>
      </c>
      <c r="AD831" s="173">
        <v>0.00613598673300164</v>
      </c>
    </row>
    <row r="832" spans="1:30">
      <c r="A832" s="175" t="s">
        <v>668</v>
      </c>
      <c r="B832" s="214" t="s">
        <v>1825</v>
      </c>
      <c r="C832" s="214" t="s">
        <v>828</v>
      </c>
      <c r="D832" s="153">
        <v>21</v>
      </c>
      <c r="E832" s="153">
        <v>21</v>
      </c>
      <c r="F832" s="151">
        <v>13</v>
      </c>
      <c r="G832" s="151">
        <v>13</v>
      </c>
      <c r="H832" s="151">
        <v>17</v>
      </c>
      <c r="I832" s="151">
        <v>17</v>
      </c>
      <c r="J832" s="172">
        <v>0.9</v>
      </c>
      <c r="K832" s="154">
        <v>1</v>
      </c>
      <c r="L832" s="154">
        <v>1</v>
      </c>
      <c r="M832" s="154">
        <v>1</v>
      </c>
      <c r="N832" s="207">
        <v>398</v>
      </c>
      <c r="O832" s="153">
        <v>385</v>
      </c>
      <c r="P832" s="153">
        <v>20</v>
      </c>
      <c r="Q832" s="151">
        <v>12</v>
      </c>
      <c r="R832" s="151">
        <v>17</v>
      </c>
      <c r="S832" s="154">
        <v>0.967336683417085</v>
      </c>
      <c r="T832" s="154">
        <v>0.952380952380952</v>
      </c>
      <c r="U832" s="155">
        <v>0.923076923076923</v>
      </c>
      <c r="V832" s="155">
        <v>1</v>
      </c>
      <c r="W832" s="173">
        <v>0.0293040293040292</v>
      </c>
      <c r="X832" s="158">
        <v>121</v>
      </c>
      <c r="Y832" s="208">
        <v>117</v>
      </c>
      <c r="Z832" s="208">
        <v>123</v>
      </c>
      <c r="AA832" s="208">
        <v>121</v>
      </c>
      <c r="AB832" s="209">
        <v>0.966942148760331</v>
      </c>
      <c r="AC832" s="155">
        <v>0.983739837398374</v>
      </c>
      <c r="AD832" s="173">
        <v>-0.0167976886380434</v>
      </c>
    </row>
    <row r="833" spans="1:30">
      <c r="A833" s="175" t="s">
        <v>668</v>
      </c>
      <c r="B833" s="214" t="s">
        <v>1825</v>
      </c>
      <c r="C833" s="214" t="s">
        <v>829</v>
      </c>
      <c r="D833" s="153">
        <v>26</v>
      </c>
      <c r="E833" s="153">
        <v>25</v>
      </c>
      <c r="F833" s="151">
        <v>17</v>
      </c>
      <c r="G833" s="151">
        <v>16</v>
      </c>
      <c r="H833" s="151">
        <v>24</v>
      </c>
      <c r="I833" s="151">
        <v>24</v>
      </c>
      <c r="J833" s="172">
        <v>0.9</v>
      </c>
      <c r="K833" s="154">
        <v>0.961538461538462</v>
      </c>
      <c r="L833" s="154">
        <v>0.941176470588235</v>
      </c>
      <c r="M833" s="154">
        <v>1</v>
      </c>
      <c r="N833" s="207">
        <v>545</v>
      </c>
      <c r="O833" s="153">
        <v>448</v>
      </c>
      <c r="P833" s="153">
        <v>23</v>
      </c>
      <c r="Q833" s="151">
        <v>12</v>
      </c>
      <c r="R833" s="151">
        <v>21</v>
      </c>
      <c r="S833" s="154">
        <v>0.822018348623853</v>
      </c>
      <c r="T833" s="154">
        <v>0.884615384615385</v>
      </c>
      <c r="U833" s="155">
        <v>0.705882352941177</v>
      </c>
      <c r="V833" s="155">
        <v>0.875</v>
      </c>
      <c r="W833" s="173">
        <v>0.178733031674208</v>
      </c>
      <c r="X833" s="158">
        <v>161</v>
      </c>
      <c r="Y833" s="208">
        <v>136</v>
      </c>
      <c r="Z833" s="208">
        <v>168</v>
      </c>
      <c r="AA833" s="208">
        <v>138</v>
      </c>
      <c r="AB833" s="209">
        <v>0.84472049689441</v>
      </c>
      <c r="AC833" s="155">
        <v>0.821428571428571</v>
      </c>
      <c r="AD833" s="173">
        <v>0.0232919254658386</v>
      </c>
    </row>
    <row r="834" spans="1:30">
      <c r="A834" s="175" t="s">
        <v>668</v>
      </c>
      <c r="B834" s="214" t="s">
        <v>1825</v>
      </c>
      <c r="C834" s="214" t="s">
        <v>830</v>
      </c>
      <c r="D834" s="153">
        <v>27</v>
      </c>
      <c r="E834" s="153">
        <v>27</v>
      </c>
      <c r="F834" s="151">
        <v>20</v>
      </c>
      <c r="G834" s="151">
        <v>20</v>
      </c>
      <c r="H834" s="151">
        <v>26</v>
      </c>
      <c r="I834" s="151">
        <v>26</v>
      </c>
      <c r="J834" s="172">
        <v>0.9</v>
      </c>
      <c r="K834" s="154">
        <v>1</v>
      </c>
      <c r="L834" s="154">
        <v>1</v>
      </c>
      <c r="M834" s="154">
        <v>1</v>
      </c>
      <c r="N834" s="207">
        <v>588</v>
      </c>
      <c r="O834" s="153">
        <v>568</v>
      </c>
      <c r="P834" s="153">
        <v>26</v>
      </c>
      <c r="Q834" s="151">
        <v>19</v>
      </c>
      <c r="R834" s="151">
        <v>24</v>
      </c>
      <c r="S834" s="154">
        <v>0.965986394557823</v>
      </c>
      <c r="T834" s="154">
        <v>0.962962962962963</v>
      </c>
      <c r="U834" s="155">
        <v>0.95</v>
      </c>
      <c r="V834" s="155">
        <v>0.923076923076923</v>
      </c>
      <c r="W834" s="173">
        <v>0.012962962962963</v>
      </c>
      <c r="X834" s="158">
        <v>180</v>
      </c>
      <c r="Y834" s="208">
        <v>173</v>
      </c>
      <c r="Z834" s="208">
        <v>180</v>
      </c>
      <c r="AA834" s="208">
        <v>175</v>
      </c>
      <c r="AB834" s="209">
        <v>0.961111111111111</v>
      </c>
      <c r="AC834" s="155">
        <v>0.972222222222222</v>
      </c>
      <c r="AD834" s="173">
        <v>-0.0111111111111111</v>
      </c>
    </row>
    <row r="835" spans="1:30">
      <c r="A835" s="175" t="s">
        <v>668</v>
      </c>
      <c r="B835" s="214" t="s">
        <v>1825</v>
      </c>
      <c r="C835" s="214" t="s">
        <v>831</v>
      </c>
      <c r="D835" s="153">
        <v>24</v>
      </c>
      <c r="E835" s="153">
        <v>23</v>
      </c>
      <c r="F835" s="151">
        <v>20</v>
      </c>
      <c r="G835" s="151">
        <v>18</v>
      </c>
      <c r="H835" s="151">
        <v>21</v>
      </c>
      <c r="I835" s="151">
        <v>20</v>
      </c>
      <c r="J835" s="172">
        <v>0.9</v>
      </c>
      <c r="K835" s="154">
        <v>0.958333333333333</v>
      </c>
      <c r="L835" s="154">
        <v>0.9</v>
      </c>
      <c r="M835" s="154">
        <v>0.952380952380952</v>
      </c>
      <c r="N835" s="207">
        <v>481</v>
      </c>
      <c r="O835" s="153">
        <v>345</v>
      </c>
      <c r="P835" s="153">
        <v>17</v>
      </c>
      <c r="Q835" s="151">
        <v>12</v>
      </c>
      <c r="R835" s="151">
        <v>13</v>
      </c>
      <c r="S835" s="154">
        <v>0.717255717255717</v>
      </c>
      <c r="T835" s="154">
        <v>0.708333333333333</v>
      </c>
      <c r="U835" s="155">
        <v>0.6</v>
      </c>
      <c r="V835" s="155">
        <v>0.619047619047619</v>
      </c>
      <c r="W835" s="173">
        <v>0.108333333333333</v>
      </c>
      <c r="X835" s="158">
        <v>152</v>
      </c>
      <c r="Y835" s="208">
        <v>104</v>
      </c>
      <c r="Z835" s="208">
        <v>143</v>
      </c>
      <c r="AA835" s="208">
        <v>105</v>
      </c>
      <c r="AB835" s="209">
        <v>0.684210526315789</v>
      </c>
      <c r="AC835" s="155">
        <v>0.734265734265734</v>
      </c>
      <c r="AD835" s="173">
        <v>-0.0500552079499448</v>
      </c>
    </row>
    <row r="836" spans="1:30">
      <c r="A836" s="175" t="s">
        <v>668</v>
      </c>
      <c r="B836" s="214" t="s">
        <v>1825</v>
      </c>
      <c r="C836" s="214" t="s">
        <v>832</v>
      </c>
      <c r="D836" s="153">
        <v>9</v>
      </c>
      <c r="E836" s="153">
        <v>9</v>
      </c>
      <c r="F836" s="151">
        <v>8</v>
      </c>
      <c r="G836" s="151">
        <v>8</v>
      </c>
      <c r="H836" s="151">
        <v>9</v>
      </c>
      <c r="I836" s="151">
        <v>9</v>
      </c>
      <c r="J836" s="172">
        <v>0.9</v>
      </c>
      <c r="K836" s="154">
        <v>1</v>
      </c>
      <c r="L836" s="154">
        <v>1</v>
      </c>
      <c r="M836" s="154">
        <v>1</v>
      </c>
      <c r="N836" s="207">
        <v>206</v>
      </c>
      <c r="O836" s="153">
        <v>159</v>
      </c>
      <c r="P836" s="153">
        <v>6</v>
      </c>
      <c r="Q836" s="151">
        <v>7</v>
      </c>
      <c r="R836" s="151">
        <v>7</v>
      </c>
      <c r="S836" s="154">
        <v>0.771844660194175</v>
      </c>
      <c r="T836" s="154">
        <v>0.666666666666667</v>
      </c>
      <c r="U836" s="155">
        <v>0.875</v>
      </c>
      <c r="V836" s="155">
        <v>0.777777777777778</v>
      </c>
      <c r="W836" s="173">
        <v>-0.208333333333333</v>
      </c>
      <c r="X836" s="158">
        <v>61</v>
      </c>
      <c r="Y836" s="208">
        <v>47</v>
      </c>
      <c r="Z836" s="208">
        <v>64</v>
      </c>
      <c r="AA836" s="208">
        <v>50</v>
      </c>
      <c r="AB836" s="209">
        <v>0.770491803278688</v>
      </c>
      <c r="AC836" s="155">
        <v>0.78125</v>
      </c>
      <c r="AD836" s="173">
        <v>-0.0107581967213115</v>
      </c>
    </row>
    <row r="837" spans="1:30">
      <c r="A837" s="175" t="s">
        <v>668</v>
      </c>
      <c r="B837" s="214" t="s">
        <v>1825</v>
      </c>
      <c r="C837" s="214" t="s">
        <v>833</v>
      </c>
      <c r="D837" s="153">
        <v>22</v>
      </c>
      <c r="E837" s="153">
        <v>22</v>
      </c>
      <c r="F837" s="151">
        <v>15</v>
      </c>
      <c r="G837" s="151">
        <v>15</v>
      </c>
      <c r="H837" s="151">
        <v>19</v>
      </c>
      <c r="I837" s="151">
        <v>19</v>
      </c>
      <c r="J837" s="172">
        <v>0.9</v>
      </c>
      <c r="K837" s="154">
        <v>1</v>
      </c>
      <c r="L837" s="154">
        <v>1</v>
      </c>
      <c r="M837" s="154">
        <v>1</v>
      </c>
      <c r="N837" s="207">
        <v>464</v>
      </c>
      <c r="O837" s="153">
        <v>384</v>
      </c>
      <c r="P837" s="153">
        <v>18</v>
      </c>
      <c r="Q837" s="151">
        <v>13</v>
      </c>
      <c r="R837" s="151">
        <v>17</v>
      </c>
      <c r="S837" s="154">
        <v>0.827586206896552</v>
      </c>
      <c r="T837" s="154">
        <v>0.818181818181818</v>
      </c>
      <c r="U837" s="155">
        <v>0.866666666666667</v>
      </c>
      <c r="V837" s="155">
        <v>0.894736842105263</v>
      </c>
      <c r="W837" s="173">
        <v>-0.0484848484848485</v>
      </c>
      <c r="X837" s="158">
        <v>141</v>
      </c>
      <c r="Y837" s="208">
        <v>117</v>
      </c>
      <c r="Z837" s="208">
        <v>145</v>
      </c>
      <c r="AA837" s="208">
        <v>117</v>
      </c>
      <c r="AB837" s="209">
        <v>0.829787234042553</v>
      </c>
      <c r="AC837" s="155">
        <v>0.806896551724138</v>
      </c>
      <c r="AD837" s="173">
        <v>0.0228906823184153</v>
      </c>
    </row>
    <row r="838" spans="1:30">
      <c r="A838" s="175" t="s">
        <v>668</v>
      </c>
      <c r="B838" s="214" t="s">
        <v>1825</v>
      </c>
      <c r="C838" s="214" t="s">
        <v>834</v>
      </c>
      <c r="D838" s="153">
        <v>11</v>
      </c>
      <c r="E838" s="153">
        <v>11</v>
      </c>
      <c r="F838" s="151">
        <v>8</v>
      </c>
      <c r="G838" s="151">
        <v>8</v>
      </c>
      <c r="H838" s="151">
        <v>9</v>
      </c>
      <c r="I838" s="151">
        <v>9</v>
      </c>
      <c r="J838" s="172">
        <v>0.9</v>
      </c>
      <c r="K838" s="154">
        <v>1</v>
      </c>
      <c r="L838" s="154">
        <v>1</v>
      </c>
      <c r="M838" s="154">
        <v>1</v>
      </c>
      <c r="N838" s="207">
        <v>218</v>
      </c>
      <c r="O838" s="153">
        <v>215</v>
      </c>
      <c r="P838" s="153">
        <v>11</v>
      </c>
      <c r="Q838" s="151">
        <v>8</v>
      </c>
      <c r="R838" s="151">
        <v>9</v>
      </c>
      <c r="S838" s="154">
        <v>0.986238532110092</v>
      </c>
      <c r="T838" s="154">
        <v>1</v>
      </c>
      <c r="U838" s="155">
        <v>1</v>
      </c>
      <c r="V838" s="155">
        <v>1</v>
      </c>
      <c r="W838" s="173">
        <v>0</v>
      </c>
      <c r="X838" s="158">
        <v>68</v>
      </c>
      <c r="Y838" s="208">
        <v>68</v>
      </c>
      <c r="Z838" s="208">
        <v>67</v>
      </c>
      <c r="AA838" s="208">
        <v>65</v>
      </c>
      <c r="AB838" s="209">
        <v>1</v>
      </c>
      <c r="AC838" s="155">
        <v>0.970149253731343</v>
      </c>
      <c r="AD838" s="173">
        <v>0.0298507462686567</v>
      </c>
    </row>
    <row r="839" spans="1:30">
      <c r="A839" s="175" t="s">
        <v>668</v>
      </c>
      <c r="B839" s="214" t="s">
        <v>1826</v>
      </c>
      <c r="C839" s="214" t="s">
        <v>835</v>
      </c>
      <c r="D839" s="153">
        <v>61</v>
      </c>
      <c r="E839" s="153">
        <v>61</v>
      </c>
      <c r="F839" s="151">
        <v>49</v>
      </c>
      <c r="G839" s="151">
        <v>49</v>
      </c>
      <c r="H839" s="151">
        <v>53</v>
      </c>
      <c r="I839" s="151">
        <v>53</v>
      </c>
      <c r="J839" s="172">
        <v>0.9</v>
      </c>
      <c r="K839" s="154">
        <v>1</v>
      </c>
      <c r="L839" s="154">
        <v>1</v>
      </c>
      <c r="M839" s="154">
        <v>1</v>
      </c>
      <c r="N839" s="207">
        <v>1295</v>
      </c>
      <c r="O839" s="153">
        <v>1237</v>
      </c>
      <c r="P839" s="153">
        <v>59</v>
      </c>
      <c r="Q839" s="151">
        <v>49</v>
      </c>
      <c r="R839" s="151">
        <v>52</v>
      </c>
      <c r="S839" s="154">
        <v>0.955212355212355</v>
      </c>
      <c r="T839" s="154">
        <v>0.967213114754098</v>
      </c>
      <c r="U839" s="155">
        <v>1</v>
      </c>
      <c r="V839" s="155">
        <v>0.981132075471698</v>
      </c>
      <c r="W839" s="173">
        <v>-0.0327868852459017</v>
      </c>
      <c r="X839" s="158">
        <v>395</v>
      </c>
      <c r="Y839" s="208">
        <v>381</v>
      </c>
      <c r="Z839" s="208">
        <v>407</v>
      </c>
      <c r="AA839" s="208">
        <v>378</v>
      </c>
      <c r="AB839" s="209">
        <v>0.964556962025316</v>
      </c>
      <c r="AC839" s="155">
        <v>0.928746928746929</v>
      </c>
      <c r="AD839" s="173">
        <v>0.0358100332783877</v>
      </c>
    </row>
    <row r="840" spans="1:30">
      <c r="A840" s="175" t="s">
        <v>668</v>
      </c>
      <c r="B840" s="214" t="s">
        <v>1826</v>
      </c>
      <c r="C840" s="214" t="s">
        <v>836</v>
      </c>
      <c r="D840" s="153">
        <v>28</v>
      </c>
      <c r="E840" s="153">
        <v>28</v>
      </c>
      <c r="F840" s="151">
        <v>21</v>
      </c>
      <c r="G840" s="151">
        <v>21</v>
      </c>
      <c r="H840" s="151">
        <v>26</v>
      </c>
      <c r="I840" s="151">
        <v>26</v>
      </c>
      <c r="J840" s="172">
        <v>0.9</v>
      </c>
      <c r="K840" s="154">
        <v>1</v>
      </c>
      <c r="L840" s="154">
        <v>1</v>
      </c>
      <c r="M840" s="154">
        <v>1</v>
      </c>
      <c r="N840" s="207">
        <v>607</v>
      </c>
      <c r="O840" s="153">
        <v>592</v>
      </c>
      <c r="P840" s="153">
        <v>28</v>
      </c>
      <c r="Q840" s="151">
        <v>21</v>
      </c>
      <c r="R840" s="151">
        <v>22</v>
      </c>
      <c r="S840" s="154">
        <v>0.975288303130148</v>
      </c>
      <c r="T840" s="154">
        <v>1</v>
      </c>
      <c r="U840" s="155">
        <v>1</v>
      </c>
      <c r="V840" s="155">
        <v>0.846153846153846</v>
      </c>
      <c r="W840" s="173">
        <v>0</v>
      </c>
      <c r="X840" s="158">
        <v>176</v>
      </c>
      <c r="Y840" s="208">
        <v>169</v>
      </c>
      <c r="Z840" s="208">
        <v>188</v>
      </c>
      <c r="AA840" s="208">
        <v>184</v>
      </c>
      <c r="AB840" s="209">
        <v>0.960227272727273</v>
      </c>
      <c r="AC840" s="155">
        <v>0.978723404255319</v>
      </c>
      <c r="AD840" s="173">
        <v>-0.0184961315280464</v>
      </c>
    </row>
    <row r="841" spans="1:30">
      <c r="A841" s="175" t="s">
        <v>668</v>
      </c>
      <c r="B841" s="214" t="s">
        <v>1826</v>
      </c>
      <c r="C841" s="214" t="s">
        <v>837</v>
      </c>
      <c r="D841" s="153">
        <v>30</v>
      </c>
      <c r="E841" s="153">
        <v>30</v>
      </c>
      <c r="F841" s="151">
        <v>22</v>
      </c>
      <c r="G841" s="151">
        <v>22</v>
      </c>
      <c r="H841" s="151">
        <v>27</v>
      </c>
      <c r="I841" s="151">
        <v>27</v>
      </c>
      <c r="J841" s="172">
        <v>0.9</v>
      </c>
      <c r="K841" s="154">
        <v>1</v>
      </c>
      <c r="L841" s="154">
        <v>1</v>
      </c>
      <c r="M841" s="154">
        <v>1</v>
      </c>
      <c r="N841" s="207">
        <v>655</v>
      </c>
      <c r="O841" s="153">
        <v>638</v>
      </c>
      <c r="P841" s="153">
        <v>29</v>
      </c>
      <c r="Q841" s="151">
        <v>21</v>
      </c>
      <c r="R841" s="151">
        <v>26</v>
      </c>
      <c r="S841" s="154">
        <v>0.974045801526718</v>
      </c>
      <c r="T841" s="154">
        <v>0.966666666666667</v>
      </c>
      <c r="U841" s="155">
        <v>0.954545454545455</v>
      </c>
      <c r="V841" s="155">
        <v>0.962962962962963</v>
      </c>
      <c r="W841" s="173">
        <v>0.0121212121212121</v>
      </c>
      <c r="X841" s="158">
        <v>191</v>
      </c>
      <c r="Y841" s="208">
        <v>185</v>
      </c>
      <c r="Z841" s="208">
        <v>204</v>
      </c>
      <c r="AA841" s="208">
        <v>198</v>
      </c>
      <c r="AB841" s="209">
        <v>0.968586387434555</v>
      </c>
      <c r="AC841" s="155">
        <v>0.970588235294118</v>
      </c>
      <c r="AD841" s="173">
        <v>-0.0020018478595627</v>
      </c>
    </row>
    <row r="842" spans="1:30">
      <c r="A842" s="175" t="s">
        <v>668</v>
      </c>
      <c r="B842" s="214" t="s">
        <v>1826</v>
      </c>
      <c r="C842" s="214" t="s">
        <v>838</v>
      </c>
      <c r="D842" s="153">
        <v>51</v>
      </c>
      <c r="E842" s="153">
        <v>51</v>
      </c>
      <c r="F842" s="151">
        <v>40</v>
      </c>
      <c r="G842" s="151">
        <v>40</v>
      </c>
      <c r="H842" s="151">
        <v>47</v>
      </c>
      <c r="I842" s="151">
        <v>47</v>
      </c>
      <c r="J842" s="172">
        <v>0.9</v>
      </c>
      <c r="K842" s="154">
        <v>1</v>
      </c>
      <c r="L842" s="154">
        <v>1</v>
      </c>
      <c r="M842" s="154">
        <v>1</v>
      </c>
      <c r="N842" s="207">
        <v>1127</v>
      </c>
      <c r="O842" s="153">
        <v>1113</v>
      </c>
      <c r="P842" s="153">
        <v>51</v>
      </c>
      <c r="Q842" s="151">
        <v>40</v>
      </c>
      <c r="R842" s="151">
        <v>47</v>
      </c>
      <c r="S842" s="154">
        <v>0.987577639751553</v>
      </c>
      <c r="T842" s="154">
        <v>1</v>
      </c>
      <c r="U842" s="155">
        <v>1</v>
      </c>
      <c r="V842" s="155">
        <v>1</v>
      </c>
      <c r="W842" s="173">
        <v>0</v>
      </c>
      <c r="X842" s="158">
        <v>338</v>
      </c>
      <c r="Y842" s="208">
        <v>335</v>
      </c>
      <c r="Z842" s="208">
        <v>350</v>
      </c>
      <c r="AA842" s="208">
        <v>345</v>
      </c>
      <c r="AB842" s="209">
        <v>0.99112426035503</v>
      </c>
      <c r="AC842" s="155">
        <v>0.985714285714286</v>
      </c>
      <c r="AD842" s="173">
        <v>0.00540997464074378</v>
      </c>
    </row>
    <row r="843" spans="1:30">
      <c r="A843" s="175" t="s">
        <v>668</v>
      </c>
      <c r="B843" s="214" t="s">
        <v>1826</v>
      </c>
      <c r="C843" s="214" t="s">
        <v>839</v>
      </c>
      <c r="D843" s="153">
        <v>50</v>
      </c>
      <c r="E843" s="153">
        <v>48</v>
      </c>
      <c r="F843" s="151">
        <v>37</v>
      </c>
      <c r="G843" s="151">
        <v>36</v>
      </c>
      <c r="H843" s="151">
        <v>42</v>
      </c>
      <c r="I843" s="151">
        <v>41</v>
      </c>
      <c r="J843" s="172">
        <v>0.9</v>
      </c>
      <c r="K843" s="154">
        <v>0.96</v>
      </c>
      <c r="L843" s="154">
        <v>0.972972972972973</v>
      </c>
      <c r="M843" s="154">
        <v>0.976190476190476</v>
      </c>
      <c r="N843" s="207">
        <v>982</v>
      </c>
      <c r="O843" s="153">
        <v>959</v>
      </c>
      <c r="P843" s="153">
        <v>48</v>
      </c>
      <c r="Q843" s="151">
        <v>36</v>
      </c>
      <c r="R843" s="151">
        <v>41</v>
      </c>
      <c r="S843" s="154">
        <v>0.976578411405295</v>
      </c>
      <c r="T843" s="154">
        <v>0.96</v>
      </c>
      <c r="U843" s="155">
        <v>0.972972972972973</v>
      </c>
      <c r="V843" s="155">
        <v>0.976190476190476</v>
      </c>
      <c r="W843" s="173">
        <v>-0.0129729729729731</v>
      </c>
      <c r="X843" s="158">
        <v>299</v>
      </c>
      <c r="Y843" s="208">
        <v>290</v>
      </c>
      <c r="Z843" s="208">
        <v>308</v>
      </c>
      <c r="AA843" s="208">
        <v>305</v>
      </c>
      <c r="AB843" s="209">
        <v>0.969899665551839</v>
      </c>
      <c r="AC843" s="155">
        <v>0.99025974025974</v>
      </c>
      <c r="AD843" s="173">
        <v>-0.0203600747079008</v>
      </c>
    </row>
    <row r="844" spans="1:30">
      <c r="A844" s="175" t="s">
        <v>668</v>
      </c>
      <c r="B844" s="214" t="s">
        <v>1826</v>
      </c>
      <c r="C844" s="214" t="s">
        <v>840</v>
      </c>
      <c r="D844" s="153">
        <v>37</v>
      </c>
      <c r="E844" s="153">
        <v>37</v>
      </c>
      <c r="F844" s="151">
        <v>31</v>
      </c>
      <c r="G844" s="151">
        <v>31</v>
      </c>
      <c r="H844" s="151">
        <v>33</v>
      </c>
      <c r="I844" s="151">
        <v>33</v>
      </c>
      <c r="J844" s="172">
        <v>0.9</v>
      </c>
      <c r="K844" s="154">
        <v>1</v>
      </c>
      <c r="L844" s="154">
        <v>1</v>
      </c>
      <c r="M844" s="154">
        <v>1</v>
      </c>
      <c r="N844" s="207">
        <v>786</v>
      </c>
      <c r="O844" s="153">
        <v>732</v>
      </c>
      <c r="P844" s="153">
        <v>37</v>
      </c>
      <c r="Q844" s="151">
        <v>29</v>
      </c>
      <c r="R844" s="151">
        <v>32</v>
      </c>
      <c r="S844" s="154">
        <v>0.931297709923664</v>
      </c>
      <c r="T844" s="154">
        <v>1</v>
      </c>
      <c r="U844" s="155">
        <v>0.935483870967742</v>
      </c>
      <c r="V844" s="155">
        <v>0.96969696969697</v>
      </c>
      <c r="W844" s="173">
        <v>0.0645161290322581</v>
      </c>
      <c r="X844" s="158">
        <v>236</v>
      </c>
      <c r="Y844" s="208">
        <v>222</v>
      </c>
      <c r="Z844" s="208">
        <v>236</v>
      </c>
      <c r="AA844" s="208">
        <v>222</v>
      </c>
      <c r="AB844" s="209">
        <v>0.940677966101695</v>
      </c>
      <c r="AC844" s="155">
        <v>0.940677966101695</v>
      </c>
      <c r="AD844" s="173">
        <v>0</v>
      </c>
    </row>
    <row r="845" spans="1:30">
      <c r="A845" s="175" t="s">
        <v>668</v>
      </c>
      <c r="B845" s="214" t="s">
        <v>1826</v>
      </c>
      <c r="C845" s="214" t="s">
        <v>841</v>
      </c>
      <c r="D845" s="153">
        <v>26</v>
      </c>
      <c r="E845" s="153">
        <v>26</v>
      </c>
      <c r="F845" s="151">
        <v>20</v>
      </c>
      <c r="G845" s="151">
        <v>20</v>
      </c>
      <c r="H845" s="151">
        <v>23</v>
      </c>
      <c r="I845" s="151">
        <v>23</v>
      </c>
      <c r="J845" s="172">
        <v>0.9</v>
      </c>
      <c r="K845" s="154">
        <v>1</v>
      </c>
      <c r="L845" s="154">
        <v>1</v>
      </c>
      <c r="M845" s="154">
        <v>1</v>
      </c>
      <c r="N845" s="207">
        <v>576</v>
      </c>
      <c r="O845" s="153">
        <v>509</v>
      </c>
      <c r="P845" s="153">
        <v>23</v>
      </c>
      <c r="Q845" s="151">
        <v>19</v>
      </c>
      <c r="R845" s="151">
        <v>18</v>
      </c>
      <c r="S845" s="154">
        <v>0.883680555555556</v>
      </c>
      <c r="T845" s="154">
        <v>0.884615384615385</v>
      </c>
      <c r="U845" s="155">
        <v>0.95</v>
      </c>
      <c r="V845" s="155">
        <v>0.782608695652174</v>
      </c>
      <c r="W845" s="173">
        <v>-0.0653846153846154</v>
      </c>
      <c r="X845" s="158">
        <v>167</v>
      </c>
      <c r="Y845" s="208">
        <v>146</v>
      </c>
      <c r="Z845" s="208">
        <v>177</v>
      </c>
      <c r="AA845" s="208">
        <v>155</v>
      </c>
      <c r="AB845" s="209">
        <v>0.874251497005988</v>
      </c>
      <c r="AC845" s="155">
        <v>0.875706214689266</v>
      </c>
      <c r="AD845" s="173">
        <v>-0.00145471768327754</v>
      </c>
    </row>
    <row r="846" spans="1:30">
      <c r="A846" s="175" t="s">
        <v>668</v>
      </c>
      <c r="B846" s="214" t="s">
        <v>1826</v>
      </c>
      <c r="C846" s="214" t="s">
        <v>842</v>
      </c>
      <c r="D846" s="153">
        <v>13</v>
      </c>
      <c r="E846" s="153">
        <v>13</v>
      </c>
      <c r="F846" s="151">
        <v>11</v>
      </c>
      <c r="G846" s="151">
        <v>11</v>
      </c>
      <c r="H846" s="151">
        <v>11</v>
      </c>
      <c r="I846" s="151">
        <v>10</v>
      </c>
      <c r="J846" s="172">
        <v>0.9</v>
      </c>
      <c r="K846" s="154">
        <v>1</v>
      </c>
      <c r="L846" s="154">
        <v>1</v>
      </c>
      <c r="M846" s="154">
        <v>0.909090909090909</v>
      </c>
      <c r="N846" s="207">
        <v>281</v>
      </c>
      <c r="O846" s="153">
        <v>258</v>
      </c>
      <c r="P846" s="153">
        <v>12</v>
      </c>
      <c r="Q846" s="151">
        <v>10</v>
      </c>
      <c r="R846" s="151">
        <v>9</v>
      </c>
      <c r="S846" s="154">
        <v>0.918149466192171</v>
      </c>
      <c r="T846" s="154">
        <v>0.923076923076923</v>
      </c>
      <c r="U846" s="155">
        <v>0.909090909090909</v>
      </c>
      <c r="V846" s="155">
        <v>0.818181818181818</v>
      </c>
      <c r="W846" s="173">
        <v>0.0139860139860141</v>
      </c>
      <c r="X846" s="158">
        <v>84</v>
      </c>
      <c r="Y846" s="208">
        <v>77</v>
      </c>
      <c r="Z846" s="208">
        <v>86</v>
      </c>
      <c r="AA846" s="208">
        <v>78</v>
      </c>
      <c r="AB846" s="209">
        <v>0.916666666666667</v>
      </c>
      <c r="AC846" s="155">
        <v>0.906976744186046</v>
      </c>
      <c r="AD846" s="173">
        <v>0.00968992248062017</v>
      </c>
    </row>
    <row r="847" spans="1:30">
      <c r="A847" s="175" t="s">
        <v>668</v>
      </c>
      <c r="B847" s="214" t="s">
        <v>1826</v>
      </c>
      <c r="C847" s="214" t="s">
        <v>843</v>
      </c>
      <c r="D847" s="153">
        <v>56</v>
      </c>
      <c r="E847" s="153">
        <v>56</v>
      </c>
      <c r="F847" s="151">
        <v>46</v>
      </c>
      <c r="G847" s="151">
        <v>46</v>
      </c>
      <c r="H847" s="151">
        <v>52</v>
      </c>
      <c r="I847" s="151">
        <v>52</v>
      </c>
      <c r="J847" s="172">
        <v>0.9</v>
      </c>
      <c r="K847" s="154">
        <v>1</v>
      </c>
      <c r="L847" s="154">
        <v>1</v>
      </c>
      <c r="M847" s="154">
        <v>1</v>
      </c>
      <c r="N847" s="207">
        <v>1179</v>
      </c>
      <c r="O847" s="153">
        <v>1134</v>
      </c>
      <c r="P847" s="153">
        <v>54</v>
      </c>
      <c r="Q847" s="151">
        <v>45</v>
      </c>
      <c r="R847" s="151">
        <v>51</v>
      </c>
      <c r="S847" s="154">
        <v>0.961832061068702</v>
      </c>
      <c r="T847" s="154">
        <v>0.964285714285714</v>
      </c>
      <c r="U847" s="155">
        <v>0.978260869565217</v>
      </c>
      <c r="V847" s="155">
        <v>0.980769230769231</v>
      </c>
      <c r="W847" s="173">
        <v>-0.0139751552795031</v>
      </c>
      <c r="X847" s="158">
        <v>363</v>
      </c>
      <c r="Y847" s="208">
        <v>352</v>
      </c>
      <c r="Z847" s="208">
        <v>360</v>
      </c>
      <c r="AA847" s="208">
        <v>347</v>
      </c>
      <c r="AB847" s="209">
        <v>0.96969696969697</v>
      </c>
      <c r="AC847" s="155">
        <v>0.963888888888889</v>
      </c>
      <c r="AD847" s="173">
        <v>0.00580808080808082</v>
      </c>
    </row>
    <row r="848" spans="1:30">
      <c r="A848" s="175" t="s">
        <v>668</v>
      </c>
      <c r="B848" s="214" t="s">
        <v>1826</v>
      </c>
      <c r="C848" s="214" t="s">
        <v>844</v>
      </c>
      <c r="D848" s="153">
        <v>65</v>
      </c>
      <c r="E848" s="153">
        <v>64</v>
      </c>
      <c r="F848" s="151">
        <v>56</v>
      </c>
      <c r="G848" s="151">
        <v>56</v>
      </c>
      <c r="H848" s="151">
        <v>61</v>
      </c>
      <c r="I848" s="151">
        <v>60</v>
      </c>
      <c r="J848" s="172">
        <v>0.9</v>
      </c>
      <c r="K848" s="154">
        <v>0.984615384615385</v>
      </c>
      <c r="L848" s="154">
        <v>1</v>
      </c>
      <c r="M848" s="154">
        <v>0.983606557377049</v>
      </c>
      <c r="N848" s="207">
        <v>1426</v>
      </c>
      <c r="O848" s="153">
        <v>1333</v>
      </c>
      <c r="P848" s="153">
        <v>61</v>
      </c>
      <c r="Q848" s="151">
        <v>55</v>
      </c>
      <c r="R848" s="151">
        <v>57</v>
      </c>
      <c r="S848" s="154">
        <v>0.934782608695652</v>
      </c>
      <c r="T848" s="154">
        <v>0.938461538461538</v>
      </c>
      <c r="U848" s="155">
        <v>0.982142857142857</v>
      </c>
      <c r="V848" s="155">
        <v>0.934426229508197</v>
      </c>
      <c r="W848" s="173">
        <v>-0.0436813186813186</v>
      </c>
      <c r="X848" s="158">
        <v>428</v>
      </c>
      <c r="Y848" s="208">
        <v>405</v>
      </c>
      <c r="Z848" s="208">
        <v>432</v>
      </c>
      <c r="AA848" s="208">
        <v>404</v>
      </c>
      <c r="AB848" s="209">
        <v>0.946261682242991</v>
      </c>
      <c r="AC848" s="155">
        <v>0.935185185185185</v>
      </c>
      <c r="AD848" s="173">
        <v>0.0110764970578054</v>
      </c>
    </row>
    <row r="849" spans="1:30">
      <c r="A849" s="175" t="s">
        <v>668</v>
      </c>
      <c r="B849" s="214" t="s">
        <v>1823</v>
      </c>
      <c r="C849" s="214" t="s">
        <v>845</v>
      </c>
      <c r="D849" s="153">
        <v>25</v>
      </c>
      <c r="E849" s="153">
        <v>25</v>
      </c>
      <c r="F849" s="151">
        <v>24</v>
      </c>
      <c r="G849" s="151">
        <v>24</v>
      </c>
      <c r="H849" s="151">
        <v>25</v>
      </c>
      <c r="I849" s="151">
        <v>25</v>
      </c>
      <c r="J849" s="172">
        <v>0.9</v>
      </c>
      <c r="K849" s="154">
        <v>1</v>
      </c>
      <c r="L849" s="154">
        <v>1</v>
      </c>
      <c r="M849" s="154">
        <v>1</v>
      </c>
      <c r="N849" s="207">
        <v>588</v>
      </c>
      <c r="O849" s="153">
        <v>540</v>
      </c>
      <c r="P849" s="153">
        <v>25</v>
      </c>
      <c r="Q849" s="151">
        <v>20</v>
      </c>
      <c r="R849" s="151">
        <v>24</v>
      </c>
      <c r="S849" s="154">
        <v>0.918367346938776</v>
      </c>
      <c r="T849" s="154">
        <v>1</v>
      </c>
      <c r="U849" s="155">
        <v>0.833333333333333</v>
      </c>
      <c r="V849" s="155">
        <v>0.96</v>
      </c>
      <c r="W849" s="173">
        <v>0.166666666666667</v>
      </c>
      <c r="X849" s="158">
        <v>177</v>
      </c>
      <c r="Y849" s="208">
        <v>164</v>
      </c>
      <c r="Z849" s="208">
        <v>180</v>
      </c>
      <c r="AA849" s="208">
        <v>166</v>
      </c>
      <c r="AB849" s="209">
        <v>0.926553672316384</v>
      </c>
      <c r="AC849" s="155">
        <v>0.922222222222222</v>
      </c>
      <c r="AD849" s="173">
        <v>0.00433145009416191</v>
      </c>
    </row>
    <row r="850" spans="1:30">
      <c r="A850" s="175" t="s">
        <v>668</v>
      </c>
      <c r="B850" s="214" t="s">
        <v>1823</v>
      </c>
      <c r="C850" s="214" t="s">
        <v>846</v>
      </c>
      <c r="D850" s="153">
        <v>26</v>
      </c>
      <c r="E850" s="153">
        <v>26</v>
      </c>
      <c r="F850" s="151">
        <v>22</v>
      </c>
      <c r="G850" s="151">
        <v>22</v>
      </c>
      <c r="H850" s="151">
        <v>26</v>
      </c>
      <c r="I850" s="151">
        <v>26</v>
      </c>
      <c r="J850" s="172">
        <v>0.9</v>
      </c>
      <c r="K850" s="154">
        <v>1</v>
      </c>
      <c r="L850" s="154">
        <v>1</v>
      </c>
      <c r="M850" s="154">
        <v>1</v>
      </c>
      <c r="N850" s="207">
        <v>606</v>
      </c>
      <c r="O850" s="153">
        <v>574</v>
      </c>
      <c r="P850" s="153">
        <v>23</v>
      </c>
      <c r="Q850" s="151">
        <v>21</v>
      </c>
      <c r="R850" s="151">
        <v>26</v>
      </c>
      <c r="S850" s="154">
        <v>0.947194719471947</v>
      </c>
      <c r="T850" s="154">
        <v>0.884615384615385</v>
      </c>
      <c r="U850" s="155">
        <v>0.954545454545455</v>
      </c>
      <c r="V850" s="155">
        <v>1</v>
      </c>
      <c r="W850" s="173">
        <v>-0.06993006993007</v>
      </c>
      <c r="X850" s="158">
        <v>181</v>
      </c>
      <c r="Y850" s="208">
        <v>170</v>
      </c>
      <c r="Z850" s="208">
        <v>186</v>
      </c>
      <c r="AA850" s="208">
        <v>173</v>
      </c>
      <c r="AB850" s="209">
        <v>0.939226519337017</v>
      </c>
      <c r="AC850" s="155">
        <v>0.93010752688172</v>
      </c>
      <c r="AD850" s="173">
        <v>0.00911899245529624</v>
      </c>
    </row>
    <row r="851" spans="1:30">
      <c r="A851" s="175" t="s">
        <v>668</v>
      </c>
      <c r="B851" s="214" t="s">
        <v>1823</v>
      </c>
      <c r="C851" s="214" t="s">
        <v>847</v>
      </c>
      <c r="D851" s="153">
        <v>40</v>
      </c>
      <c r="E851" s="153">
        <v>40</v>
      </c>
      <c r="F851" s="151">
        <v>28</v>
      </c>
      <c r="G851" s="151">
        <v>28</v>
      </c>
      <c r="H851" s="151">
        <v>40</v>
      </c>
      <c r="I851" s="151">
        <v>40</v>
      </c>
      <c r="J851" s="172">
        <v>0.9</v>
      </c>
      <c r="K851" s="154">
        <v>1</v>
      </c>
      <c r="L851" s="154">
        <v>1</v>
      </c>
      <c r="M851" s="154">
        <v>1</v>
      </c>
      <c r="N851" s="207">
        <v>871</v>
      </c>
      <c r="O851" s="153">
        <v>857</v>
      </c>
      <c r="P851" s="153">
        <v>39</v>
      </c>
      <c r="Q851" s="151">
        <v>28</v>
      </c>
      <c r="R851" s="151">
        <v>40</v>
      </c>
      <c r="S851" s="154">
        <v>0.983926521239954</v>
      </c>
      <c r="T851" s="154">
        <v>0.975</v>
      </c>
      <c r="U851" s="155">
        <v>1</v>
      </c>
      <c r="V851" s="155">
        <v>1</v>
      </c>
      <c r="W851" s="173">
        <v>-0.025</v>
      </c>
      <c r="X851" s="158">
        <v>267</v>
      </c>
      <c r="Y851" s="208">
        <v>264</v>
      </c>
      <c r="Z851" s="208">
        <v>268</v>
      </c>
      <c r="AA851" s="208">
        <v>265</v>
      </c>
      <c r="AB851" s="209">
        <v>0.98876404494382</v>
      </c>
      <c r="AC851" s="155">
        <v>0.988805970149254</v>
      </c>
      <c r="AD851" s="173">
        <v>-4.19252054335573e-5</v>
      </c>
    </row>
    <row r="852" spans="1:30">
      <c r="A852" s="175" t="s">
        <v>668</v>
      </c>
      <c r="B852" s="214" t="s">
        <v>1823</v>
      </c>
      <c r="C852" s="214" t="s">
        <v>848</v>
      </c>
      <c r="D852" s="153">
        <v>30</v>
      </c>
      <c r="E852" s="153">
        <v>30</v>
      </c>
      <c r="F852" s="151">
        <v>28</v>
      </c>
      <c r="G852" s="151">
        <v>28</v>
      </c>
      <c r="H852" s="151">
        <v>30</v>
      </c>
      <c r="I852" s="151">
        <v>30</v>
      </c>
      <c r="J852" s="172">
        <v>0.9</v>
      </c>
      <c r="K852" s="154">
        <v>1</v>
      </c>
      <c r="L852" s="154">
        <v>1</v>
      </c>
      <c r="M852" s="154">
        <v>1</v>
      </c>
      <c r="N852" s="207">
        <v>678</v>
      </c>
      <c r="O852" s="153">
        <v>663</v>
      </c>
      <c r="P852" s="153">
        <v>30</v>
      </c>
      <c r="Q852" s="151">
        <v>28</v>
      </c>
      <c r="R852" s="151">
        <v>29</v>
      </c>
      <c r="S852" s="154">
        <v>0.97787610619469</v>
      </c>
      <c r="T852" s="154">
        <v>1</v>
      </c>
      <c r="U852" s="155">
        <v>1</v>
      </c>
      <c r="V852" s="155">
        <v>0.966666666666667</v>
      </c>
      <c r="W852" s="173">
        <v>0</v>
      </c>
      <c r="X852" s="158">
        <v>206</v>
      </c>
      <c r="Y852" s="208">
        <v>201</v>
      </c>
      <c r="Z852" s="208">
        <v>208</v>
      </c>
      <c r="AA852" s="208">
        <v>202</v>
      </c>
      <c r="AB852" s="209">
        <v>0.975728155339806</v>
      </c>
      <c r="AC852" s="155">
        <v>0.971153846153846</v>
      </c>
      <c r="AD852" s="173">
        <v>0.00457430918595969</v>
      </c>
    </row>
    <row r="853" spans="1:30">
      <c r="A853" s="175" t="s">
        <v>668</v>
      </c>
      <c r="B853" s="214" t="s">
        <v>1823</v>
      </c>
      <c r="C853" s="214" t="s">
        <v>849</v>
      </c>
      <c r="D853" s="153">
        <v>40</v>
      </c>
      <c r="E853" s="153">
        <v>40</v>
      </c>
      <c r="F853" s="151">
        <v>33</v>
      </c>
      <c r="G853" s="151">
        <v>33</v>
      </c>
      <c r="H853" s="151">
        <v>39</v>
      </c>
      <c r="I853" s="151">
        <v>39</v>
      </c>
      <c r="J853" s="172">
        <v>0.9</v>
      </c>
      <c r="K853" s="154">
        <v>1</v>
      </c>
      <c r="L853" s="154">
        <v>1</v>
      </c>
      <c r="M853" s="154">
        <v>1</v>
      </c>
      <c r="N853" s="207">
        <v>894</v>
      </c>
      <c r="O853" s="153">
        <v>891</v>
      </c>
      <c r="P853" s="153">
        <v>40</v>
      </c>
      <c r="Q853" s="151">
        <v>33</v>
      </c>
      <c r="R853" s="151">
        <v>39</v>
      </c>
      <c r="S853" s="154">
        <v>0.996644295302013</v>
      </c>
      <c r="T853" s="154">
        <v>1</v>
      </c>
      <c r="U853" s="155">
        <v>1</v>
      </c>
      <c r="V853" s="155">
        <v>1</v>
      </c>
      <c r="W853" s="173">
        <v>0</v>
      </c>
      <c r="X853" s="158">
        <v>272</v>
      </c>
      <c r="Y853" s="208">
        <v>271</v>
      </c>
      <c r="Z853" s="208">
        <v>270</v>
      </c>
      <c r="AA853" s="208">
        <v>268</v>
      </c>
      <c r="AB853" s="209">
        <v>0.996323529411765</v>
      </c>
      <c r="AC853" s="155">
        <v>0.992592592592593</v>
      </c>
      <c r="AD853" s="173">
        <v>0.00373093681917214</v>
      </c>
    </row>
    <row r="854" spans="1:30">
      <c r="A854" s="175" t="s">
        <v>668</v>
      </c>
      <c r="B854" s="214" t="s">
        <v>1823</v>
      </c>
      <c r="C854" s="214" t="s">
        <v>850</v>
      </c>
      <c r="D854" s="153">
        <v>39</v>
      </c>
      <c r="E854" s="153">
        <v>39</v>
      </c>
      <c r="F854" s="151">
        <v>30</v>
      </c>
      <c r="G854" s="151">
        <v>30</v>
      </c>
      <c r="H854" s="151">
        <v>42</v>
      </c>
      <c r="I854" s="151">
        <v>42</v>
      </c>
      <c r="J854" s="172">
        <v>0.9</v>
      </c>
      <c r="K854" s="154">
        <v>1</v>
      </c>
      <c r="L854" s="154">
        <v>1</v>
      </c>
      <c r="M854" s="154">
        <v>1</v>
      </c>
      <c r="N854" s="207">
        <v>879</v>
      </c>
      <c r="O854" s="153">
        <v>801</v>
      </c>
      <c r="P854" s="153">
        <v>38</v>
      </c>
      <c r="Q854" s="151">
        <v>26</v>
      </c>
      <c r="R854" s="151">
        <v>39</v>
      </c>
      <c r="S854" s="154">
        <v>0.911262798634812</v>
      </c>
      <c r="T854" s="154">
        <v>0.974358974358974</v>
      </c>
      <c r="U854" s="155">
        <v>0.866666666666667</v>
      </c>
      <c r="V854" s="155">
        <v>0.928571428571429</v>
      </c>
      <c r="W854" s="173">
        <v>0.107692307692308</v>
      </c>
      <c r="X854" s="158">
        <v>267</v>
      </c>
      <c r="Y854" s="208">
        <v>242</v>
      </c>
      <c r="Z854" s="208">
        <v>272</v>
      </c>
      <c r="AA854" s="208">
        <v>250</v>
      </c>
      <c r="AB854" s="209">
        <v>0.906367041198502</v>
      </c>
      <c r="AC854" s="155">
        <v>0.919117647058823</v>
      </c>
      <c r="AD854" s="173">
        <v>-0.0127506058603216</v>
      </c>
    </row>
    <row r="855" spans="1:30">
      <c r="A855" s="175" t="s">
        <v>668</v>
      </c>
      <c r="B855" s="214" t="s">
        <v>1823</v>
      </c>
      <c r="C855" s="214" t="s">
        <v>851</v>
      </c>
      <c r="D855" s="153">
        <v>32</v>
      </c>
      <c r="E855" s="153">
        <v>32</v>
      </c>
      <c r="F855" s="151">
        <v>28</v>
      </c>
      <c r="G855" s="151">
        <v>28</v>
      </c>
      <c r="H855" s="151">
        <v>31</v>
      </c>
      <c r="I855" s="151">
        <v>31</v>
      </c>
      <c r="J855" s="172">
        <v>0.9</v>
      </c>
      <c r="K855" s="154">
        <v>1</v>
      </c>
      <c r="L855" s="154">
        <v>1</v>
      </c>
      <c r="M855" s="154">
        <v>1</v>
      </c>
      <c r="N855" s="207">
        <v>718</v>
      </c>
      <c r="O855" s="153">
        <v>705</v>
      </c>
      <c r="P855" s="153">
        <v>31</v>
      </c>
      <c r="Q855" s="151">
        <v>28</v>
      </c>
      <c r="R855" s="151">
        <v>31</v>
      </c>
      <c r="S855" s="154">
        <v>0.981894150417827</v>
      </c>
      <c r="T855" s="154">
        <v>0.96875</v>
      </c>
      <c r="U855" s="155">
        <v>1</v>
      </c>
      <c r="V855" s="155">
        <v>1</v>
      </c>
      <c r="W855" s="173">
        <v>-0.03125</v>
      </c>
      <c r="X855" s="158">
        <v>217</v>
      </c>
      <c r="Y855" s="208">
        <v>213</v>
      </c>
      <c r="Z855" s="208">
        <v>218</v>
      </c>
      <c r="AA855" s="208">
        <v>214</v>
      </c>
      <c r="AB855" s="209">
        <v>0.981566820276498</v>
      </c>
      <c r="AC855" s="155">
        <v>0.981651376146789</v>
      </c>
      <c r="AD855" s="173">
        <v>-8.45558702913252e-5</v>
      </c>
    </row>
    <row r="856" spans="1:30">
      <c r="A856" s="175" t="s">
        <v>668</v>
      </c>
      <c r="B856" s="214" t="s">
        <v>1823</v>
      </c>
      <c r="C856" s="214" t="s">
        <v>852</v>
      </c>
      <c r="D856" s="153">
        <v>23</v>
      </c>
      <c r="E856" s="153">
        <v>23</v>
      </c>
      <c r="F856" s="151">
        <v>15</v>
      </c>
      <c r="G856" s="151">
        <v>15</v>
      </c>
      <c r="H856" s="151">
        <v>22</v>
      </c>
      <c r="I856" s="151">
        <v>22</v>
      </c>
      <c r="J856" s="172">
        <v>0.9</v>
      </c>
      <c r="K856" s="154">
        <v>1</v>
      </c>
      <c r="L856" s="154">
        <v>1</v>
      </c>
      <c r="M856" s="154">
        <v>1</v>
      </c>
      <c r="N856" s="207">
        <v>492</v>
      </c>
      <c r="O856" s="153">
        <v>411</v>
      </c>
      <c r="P856" s="153">
        <v>18</v>
      </c>
      <c r="Q856" s="151">
        <v>12</v>
      </c>
      <c r="R856" s="151">
        <v>19</v>
      </c>
      <c r="S856" s="154">
        <v>0.835365853658537</v>
      </c>
      <c r="T856" s="154">
        <v>0.782608695652174</v>
      </c>
      <c r="U856" s="155">
        <v>0.8</v>
      </c>
      <c r="V856" s="155">
        <v>0.863636363636364</v>
      </c>
      <c r="W856" s="173">
        <v>-0.0173913043478261</v>
      </c>
      <c r="X856" s="158">
        <v>150</v>
      </c>
      <c r="Y856" s="208">
        <v>124</v>
      </c>
      <c r="Z856" s="208">
        <v>149</v>
      </c>
      <c r="AA856" s="208">
        <v>127</v>
      </c>
      <c r="AB856" s="209">
        <v>0.826666666666667</v>
      </c>
      <c r="AC856" s="155">
        <v>0.852348993288591</v>
      </c>
      <c r="AD856" s="173">
        <v>-0.0256823266219239</v>
      </c>
    </row>
    <row r="857" spans="1:30">
      <c r="A857" s="175" t="s">
        <v>668</v>
      </c>
      <c r="B857" s="214" t="s">
        <v>1823</v>
      </c>
      <c r="C857" s="214" t="s">
        <v>853</v>
      </c>
      <c r="D857" s="153">
        <v>33</v>
      </c>
      <c r="E857" s="153">
        <v>31</v>
      </c>
      <c r="F857" s="151">
        <v>26</v>
      </c>
      <c r="G857" s="151">
        <v>26</v>
      </c>
      <c r="H857" s="151">
        <v>30</v>
      </c>
      <c r="I857" s="151">
        <v>30</v>
      </c>
      <c r="J857" s="172">
        <v>0.9</v>
      </c>
      <c r="K857" s="154">
        <v>0.939393939393939</v>
      </c>
      <c r="L857" s="154">
        <v>1</v>
      </c>
      <c r="M857" s="154">
        <v>1</v>
      </c>
      <c r="N857" s="207">
        <v>690</v>
      </c>
      <c r="O857" s="153">
        <v>651</v>
      </c>
      <c r="P857" s="153">
        <v>30</v>
      </c>
      <c r="Q857" s="151">
        <v>25</v>
      </c>
      <c r="R857" s="151">
        <v>30</v>
      </c>
      <c r="S857" s="154">
        <v>0.943478260869565</v>
      </c>
      <c r="T857" s="154">
        <v>0.909090909090909</v>
      </c>
      <c r="U857" s="155">
        <v>0.961538461538462</v>
      </c>
      <c r="V857" s="155">
        <v>1</v>
      </c>
      <c r="W857" s="173">
        <v>-0.0524475524475525</v>
      </c>
      <c r="X857" s="158">
        <v>208</v>
      </c>
      <c r="Y857" s="208">
        <v>196</v>
      </c>
      <c r="Z857" s="208">
        <v>211</v>
      </c>
      <c r="AA857" s="208">
        <v>200</v>
      </c>
      <c r="AB857" s="209">
        <v>0.942307692307692</v>
      </c>
      <c r="AC857" s="155">
        <v>0.947867298578199</v>
      </c>
      <c r="AD857" s="173">
        <v>-0.00555960627050678</v>
      </c>
    </row>
    <row r="858" spans="1:30">
      <c r="A858" s="175" t="s">
        <v>668</v>
      </c>
      <c r="B858" s="214" t="s">
        <v>1823</v>
      </c>
      <c r="C858" s="214" t="s">
        <v>854</v>
      </c>
      <c r="D858" s="153">
        <v>27</v>
      </c>
      <c r="E858" s="153">
        <v>27</v>
      </c>
      <c r="F858" s="151">
        <v>19</v>
      </c>
      <c r="G858" s="151">
        <v>19</v>
      </c>
      <c r="H858" s="151">
        <v>26</v>
      </c>
      <c r="I858" s="151">
        <v>26</v>
      </c>
      <c r="J858" s="172">
        <v>0.9</v>
      </c>
      <c r="K858" s="154">
        <v>1</v>
      </c>
      <c r="L858" s="154">
        <v>1</v>
      </c>
      <c r="M858" s="154">
        <v>1</v>
      </c>
      <c r="N858" s="207">
        <v>582</v>
      </c>
      <c r="O858" s="153">
        <v>508</v>
      </c>
      <c r="P858" s="153">
        <v>21</v>
      </c>
      <c r="Q858" s="151">
        <v>16</v>
      </c>
      <c r="R858" s="151">
        <v>23</v>
      </c>
      <c r="S858" s="154">
        <v>0.872852233676976</v>
      </c>
      <c r="T858" s="154">
        <v>0.777777777777778</v>
      </c>
      <c r="U858" s="155">
        <v>0.842105263157895</v>
      </c>
      <c r="V858" s="155">
        <v>0.884615384615385</v>
      </c>
      <c r="W858" s="173">
        <v>-0.0643274853801169</v>
      </c>
      <c r="X858" s="158">
        <v>177</v>
      </c>
      <c r="Y858" s="208">
        <v>151</v>
      </c>
      <c r="Z858" s="208">
        <v>177</v>
      </c>
      <c r="AA858" s="208">
        <v>153</v>
      </c>
      <c r="AB858" s="209">
        <v>0.853107344632768</v>
      </c>
      <c r="AC858" s="155">
        <v>0.864406779661017</v>
      </c>
      <c r="AD858" s="173">
        <v>-0.0112994350282486</v>
      </c>
    </row>
    <row r="859" spans="1:30">
      <c r="A859" s="175" t="s">
        <v>668</v>
      </c>
      <c r="B859" s="214" t="s">
        <v>1823</v>
      </c>
      <c r="C859" s="214" t="s">
        <v>855</v>
      </c>
      <c r="D859" s="153">
        <v>31</v>
      </c>
      <c r="E859" s="153">
        <v>31</v>
      </c>
      <c r="F859" s="151">
        <v>19</v>
      </c>
      <c r="G859" s="151">
        <v>19</v>
      </c>
      <c r="H859" s="151">
        <v>31</v>
      </c>
      <c r="I859" s="151">
        <v>31</v>
      </c>
      <c r="J859" s="172">
        <v>0.9</v>
      </c>
      <c r="K859" s="154">
        <v>1</v>
      </c>
      <c r="L859" s="154">
        <v>1</v>
      </c>
      <c r="M859" s="154">
        <v>1</v>
      </c>
      <c r="N859" s="207">
        <v>645</v>
      </c>
      <c r="O859" s="153">
        <v>622</v>
      </c>
      <c r="P859" s="153">
        <v>31</v>
      </c>
      <c r="Q859" s="151">
        <v>18</v>
      </c>
      <c r="R859" s="151">
        <v>31</v>
      </c>
      <c r="S859" s="154">
        <v>0.964341085271318</v>
      </c>
      <c r="T859" s="154">
        <v>1</v>
      </c>
      <c r="U859" s="155">
        <v>0.947368421052632</v>
      </c>
      <c r="V859" s="155">
        <v>1</v>
      </c>
      <c r="W859" s="173">
        <v>0.0526315789473685</v>
      </c>
      <c r="X859" s="158">
        <v>196</v>
      </c>
      <c r="Y859" s="208">
        <v>190</v>
      </c>
      <c r="Z859" s="208">
        <v>200</v>
      </c>
      <c r="AA859" s="208">
        <v>196</v>
      </c>
      <c r="AB859" s="209">
        <v>0.969387755102041</v>
      </c>
      <c r="AC859" s="155">
        <v>0.98</v>
      </c>
      <c r="AD859" s="173">
        <v>-0.0106122448979592</v>
      </c>
    </row>
    <row r="860" spans="1:30">
      <c r="A860" s="175" t="s">
        <v>668</v>
      </c>
      <c r="B860" s="214" t="s">
        <v>1823</v>
      </c>
      <c r="C860" s="214" t="s">
        <v>856</v>
      </c>
      <c r="D860" s="153">
        <v>43</v>
      </c>
      <c r="E860" s="153">
        <v>43</v>
      </c>
      <c r="F860" s="151">
        <v>35</v>
      </c>
      <c r="G860" s="151">
        <v>35</v>
      </c>
      <c r="H860" s="151">
        <v>44</v>
      </c>
      <c r="I860" s="151">
        <v>44</v>
      </c>
      <c r="J860" s="172">
        <v>0.9</v>
      </c>
      <c r="K860" s="154">
        <v>1</v>
      </c>
      <c r="L860" s="154">
        <v>1</v>
      </c>
      <c r="M860" s="154">
        <v>1</v>
      </c>
      <c r="N860" s="207">
        <v>970</v>
      </c>
      <c r="O860" s="153">
        <v>949</v>
      </c>
      <c r="P860" s="153">
        <v>43</v>
      </c>
      <c r="Q860" s="151">
        <v>33</v>
      </c>
      <c r="R860" s="151">
        <v>43</v>
      </c>
      <c r="S860" s="154">
        <v>0.978350515463917</v>
      </c>
      <c r="T860" s="154">
        <v>1</v>
      </c>
      <c r="U860" s="155">
        <v>0.942857142857143</v>
      </c>
      <c r="V860" s="155">
        <v>0.977272727272727</v>
      </c>
      <c r="W860" s="173">
        <v>0.0571428571428572</v>
      </c>
      <c r="X860" s="158">
        <v>294</v>
      </c>
      <c r="Y860" s="208">
        <v>289</v>
      </c>
      <c r="Z860" s="208">
        <v>293</v>
      </c>
      <c r="AA860" s="208">
        <v>285</v>
      </c>
      <c r="AB860" s="209">
        <v>0.982993197278912</v>
      </c>
      <c r="AC860" s="155">
        <v>0.972696245733788</v>
      </c>
      <c r="AD860" s="173">
        <v>0.0102969515451231</v>
      </c>
    </row>
    <row r="861" spans="1:30">
      <c r="A861" s="175" t="s">
        <v>668</v>
      </c>
      <c r="B861" s="214" t="s">
        <v>1823</v>
      </c>
      <c r="C861" s="214" t="s">
        <v>857</v>
      </c>
      <c r="D861" s="153">
        <v>29</v>
      </c>
      <c r="E861" s="153">
        <v>29</v>
      </c>
      <c r="F861" s="151">
        <v>22</v>
      </c>
      <c r="G861" s="151">
        <v>22</v>
      </c>
      <c r="H861" s="151">
        <v>30</v>
      </c>
      <c r="I861" s="151">
        <v>30</v>
      </c>
      <c r="J861" s="172">
        <v>0.9</v>
      </c>
      <c r="K861" s="154">
        <v>1</v>
      </c>
      <c r="L861" s="154">
        <v>1</v>
      </c>
      <c r="M861" s="154">
        <v>1</v>
      </c>
      <c r="N861" s="207">
        <v>636</v>
      </c>
      <c r="O861" s="153">
        <v>629</v>
      </c>
      <c r="P861" s="153">
        <v>29</v>
      </c>
      <c r="Q861" s="151">
        <v>22</v>
      </c>
      <c r="R861" s="151">
        <v>30</v>
      </c>
      <c r="S861" s="154">
        <v>0.988993710691824</v>
      </c>
      <c r="T861" s="154">
        <v>1</v>
      </c>
      <c r="U861" s="155">
        <v>1</v>
      </c>
      <c r="V861" s="155">
        <v>1</v>
      </c>
      <c r="W861" s="173">
        <v>0</v>
      </c>
      <c r="X861" s="158">
        <v>196</v>
      </c>
      <c r="Y861" s="208">
        <v>194</v>
      </c>
      <c r="Z861" s="208">
        <v>194</v>
      </c>
      <c r="AA861" s="208">
        <v>190</v>
      </c>
      <c r="AB861" s="209">
        <v>0.989795918367347</v>
      </c>
      <c r="AC861" s="155">
        <v>0.979381443298969</v>
      </c>
      <c r="AD861" s="173">
        <v>0.0104144750683779</v>
      </c>
    </row>
    <row r="862" spans="1:30">
      <c r="A862" s="175" t="s">
        <v>668</v>
      </c>
      <c r="B862" s="214" t="s">
        <v>1823</v>
      </c>
      <c r="C862" s="214" t="s">
        <v>858</v>
      </c>
      <c r="D862" s="153">
        <v>45</v>
      </c>
      <c r="E862" s="153">
        <v>41</v>
      </c>
      <c r="F862" s="151">
        <v>33</v>
      </c>
      <c r="G862" s="151">
        <v>31</v>
      </c>
      <c r="H862" s="151">
        <v>46</v>
      </c>
      <c r="I862" s="151">
        <v>41</v>
      </c>
      <c r="J862" s="172">
        <v>0.9</v>
      </c>
      <c r="K862" s="154">
        <v>0.911111111111111</v>
      </c>
      <c r="L862" s="154">
        <v>0.939393939393939</v>
      </c>
      <c r="M862" s="154">
        <v>0.891304347826087</v>
      </c>
      <c r="N862" s="207">
        <v>970</v>
      </c>
      <c r="O862" s="153">
        <v>869</v>
      </c>
      <c r="P862" s="153">
        <v>41</v>
      </c>
      <c r="Q862" s="151">
        <v>29</v>
      </c>
      <c r="R862" s="151">
        <v>40</v>
      </c>
      <c r="S862" s="154">
        <v>0.895876288659794</v>
      </c>
      <c r="T862" s="154">
        <v>0.911111111111111</v>
      </c>
      <c r="U862" s="155">
        <v>0.878787878787879</v>
      </c>
      <c r="V862" s="155">
        <v>0.869565217391304</v>
      </c>
      <c r="W862" s="173">
        <v>0.0323232323232323</v>
      </c>
      <c r="X862" s="158">
        <v>297</v>
      </c>
      <c r="Y862" s="208">
        <v>262</v>
      </c>
      <c r="Z862" s="208">
        <v>296</v>
      </c>
      <c r="AA862" s="208">
        <v>263</v>
      </c>
      <c r="AB862" s="209">
        <v>0.882154882154882</v>
      </c>
      <c r="AC862" s="155">
        <v>0.888513513513513</v>
      </c>
      <c r="AD862" s="173">
        <v>-0.00635863135863135</v>
      </c>
    </row>
    <row r="863" spans="1:30">
      <c r="A863" s="175" t="s">
        <v>668</v>
      </c>
      <c r="B863" s="214" t="s">
        <v>1823</v>
      </c>
      <c r="C863" s="214" t="s">
        <v>859</v>
      </c>
      <c r="D863" s="153">
        <v>42</v>
      </c>
      <c r="E863" s="153">
        <v>42</v>
      </c>
      <c r="F863" s="151">
        <v>40</v>
      </c>
      <c r="G863" s="151">
        <v>40</v>
      </c>
      <c r="H863" s="151">
        <v>43</v>
      </c>
      <c r="I863" s="151">
        <v>43</v>
      </c>
      <c r="J863" s="172">
        <v>0.9</v>
      </c>
      <c r="K863" s="154">
        <v>1</v>
      </c>
      <c r="L863" s="154">
        <v>1</v>
      </c>
      <c r="M863" s="154">
        <v>1</v>
      </c>
      <c r="N863" s="207">
        <v>979</v>
      </c>
      <c r="O863" s="153">
        <v>910</v>
      </c>
      <c r="P863" s="153">
        <v>40</v>
      </c>
      <c r="Q863" s="151">
        <v>37</v>
      </c>
      <c r="R863" s="151">
        <v>39</v>
      </c>
      <c r="S863" s="154">
        <v>0.929519918283963</v>
      </c>
      <c r="T863" s="154">
        <v>0.952380952380952</v>
      </c>
      <c r="U863" s="155">
        <v>0.925</v>
      </c>
      <c r="V863" s="155">
        <v>0.906976744186046</v>
      </c>
      <c r="W863" s="173">
        <v>0.0273809523809523</v>
      </c>
      <c r="X863" s="158">
        <v>298</v>
      </c>
      <c r="Y863" s="208">
        <v>274</v>
      </c>
      <c r="Z863" s="208">
        <v>301</v>
      </c>
      <c r="AA863" s="208">
        <v>281</v>
      </c>
      <c r="AB863" s="209">
        <v>0.919463087248322</v>
      </c>
      <c r="AC863" s="155">
        <v>0.933554817275748</v>
      </c>
      <c r="AD863" s="173">
        <v>-0.0140917300274254</v>
      </c>
    </row>
    <row r="864" spans="1:30">
      <c r="A864" s="175" t="s">
        <v>668</v>
      </c>
      <c r="B864" s="214" t="s">
        <v>1828</v>
      </c>
      <c r="C864" s="214" t="s">
        <v>860</v>
      </c>
      <c r="D864" s="153">
        <v>97</v>
      </c>
      <c r="E864" s="153">
        <v>97</v>
      </c>
      <c r="F864" s="151">
        <v>67</v>
      </c>
      <c r="G864" s="151">
        <v>66</v>
      </c>
      <c r="H864" s="151">
        <v>93</v>
      </c>
      <c r="I864" s="151">
        <v>93</v>
      </c>
      <c r="J864" s="172">
        <v>0.9</v>
      </c>
      <c r="K864" s="154">
        <v>1</v>
      </c>
      <c r="L864" s="154">
        <v>0.985074626865672</v>
      </c>
      <c r="M864" s="154">
        <v>1</v>
      </c>
      <c r="N864" s="207">
        <v>2029</v>
      </c>
      <c r="O864" s="153">
        <v>1908</v>
      </c>
      <c r="P864" s="153">
        <v>92</v>
      </c>
      <c r="Q864" s="151">
        <v>63</v>
      </c>
      <c r="R864" s="151">
        <v>86</v>
      </c>
      <c r="S864" s="154">
        <v>0.940364711680631</v>
      </c>
      <c r="T864" s="154">
        <v>0.948453608247423</v>
      </c>
      <c r="U864" s="155">
        <v>0.940298507462687</v>
      </c>
      <c r="V864" s="155">
        <v>0.924731182795699</v>
      </c>
      <c r="W864" s="173">
        <v>0.00815510078473602</v>
      </c>
      <c r="X864" s="158">
        <v>621</v>
      </c>
      <c r="Y864" s="208">
        <v>584</v>
      </c>
      <c r="Z864" s="208">
        <v>621</v>
      </c>
      <c r="AA864" s="208">
        <v>583</v>
      </c>
      <c r="AB864" s="209">
        <v>0.940418679549114</v>
      </c>
      <c r="AC864" s="155">
        <v>0.938808373590982</v>
      </c>
      <c r="AD864" s="173">
        <v>0.00161030595813205</v>
      </c>
    </row>
    <row r="865" spans="1:30">
      <c r="A865" s="175" t="s">
        <v>668</v>
      </c>
      <c r="B865" s="214" t="s">
        <v>1828</v>
      </c>
      <c r="C865" s="214" t="s">
        <v>861</v>
      </c>
      <c r="D865" s="153">
        <v>51</v>
      </c>
      <c r="E865" s="153">
        <v>50</v>
      </c>
      <c r="F865" s="151">
        <v>35</v>
      </c>
      <c r="G865" s="151">
        <v>34</v>
      </c>
      <c r="H865" s="151">
        <v>46</v>
      </c>
      <c r="I865" s="151">
        <v>45</v>
      </c>
      <c r="J865" s="172">
        <v>0.9</v>
      </c>
      <c r="K865" s="154">
        <v>0.980392156862745</v>
      </c>
      <c r="L865" s="154">
        <v>0.971428571428571</v>
      </c>
      <c r="M865" s="154">
        <v>0.978260869565217</v>
      </c>
      <c r="N865" s="207">
        <v>1090</v>
      </c>
      <c r="O865" s="153">
        <v>1056</v>
      </c>
      <c r="P865" s="153">
        <v>49</v>
      </c>
      <c r="Q865" s="151">
        <v>34</v>
      </c>
      <c r="R865" s="151">
        <v>45</v>
      </c>
      <c r="S865" s="154">
        <v>0.968807339449541</v>
      </c>
      <c r="T865" s="154">
        <v>0.96078431372549</v>
      </c>
      <c r="U865" s="155">
        <v>0.971428571428571</v>
      </c>
      <c r="V865" s="155">
        <v>0.978260869565217</v>
      </c>
      <c r="W865" s="173">
        <v>-0.0106442577030812</v>
      </c>
      <c r="X865" s="158">
        <v>323</v>
      </c>
      <c r="Y865" s="208">
        <v>312</v>
      </c>
      <c r="Z865" s="208">
        <v>342</v>
      </c>
      <c r="AA865" s="208">
        <v>332</v>
      </c>
      <c r="AB865" s="209">
        <v>0.96594427244582</v>
      </c>
      <c r="AC865" s="155">
        <v>0.970760233918129</v>
      </c>
      <c r="AD865" s="173">
        <v>-0.00481596147230812</v>
      </c>
    </row>
    <row r="866" spans="1:30">
      <c r="A866" s="175" t="s">
        <v>668</v>
      </c>
      <c r="B866" s="214" t="s">
        <v>1828</v>
      </c>
      <c r="C866" s="214" t="s">
        <v>862</v>
      </c>
      <c r="D866" s="153">
        <v>25</v>
      </c>
      <c r="E866" s="153">
        <v>25</v>
      </c>
      <c r="F866" s="151">
        <v>17</v>
      </c>
      <c r="G866" s="151">
        <v>17</v>
      </c>
      <c r="H866" s="151">
        <v>24</v>
      </c>
      <c r="I866" s="151">
        <v>24</v>
      </c>
      <c r="J866" s="172">
        <v>0.9</v>
      </c>
      <c r="K866" s="154">
        <v>1</v>
      </c>
      <c r="L866" s="154">
        <v>1</v>
      </c>
      <c r="M866" s="154">
        <v>1</v>
      </c>
      <c r="N866" s="207">
        <v>525</v>
      </c>
      <c r="O866" s="153">
        <v>523</v>
      </c>
      <c r="P866" s="153">
        <v>25</v>
      </c>
      <c r="Q866" s="151">
        <v>17</v>
      </c>
      <c r="R866" s="151">
        <v>24</v>
      </c>
      <c r="S866" s="154">
        <v>0.996190476190476</v>
      </c>
      <c r="T866" s="154">
        <v>1</v>
      </c>
      <c r="U866" s="155">
        <v>1</v>
      </c>
      <c r="V866" s="155">
        <v>1</v>
      </c>
      <c r="W866" s="173">
        <v>0</v>
      </c>
      <c r="X866" s="158">
        <v>158</v>
      </c>
      <c r="Y866" s="208">
        <v>158</v>
      </c>
      <c r="Z866" s="208">
        <v>163</v>
      </c>
      <c r="AA866" s="208">
        <v>162</v>
      </c>
      <c r="AB866" s="209">
        <v>1</v>
      </c>
      <c r="AC866" s="155">
        <v>0.993865030674847</v>
      </c>
      <c r="AD866" s="173">
        <v>0.00613496932515334</v>
      </c>
    </row>
    <row r="867" spans="1:30">
      <c r="A867" s="175" t="s">
        <v>668</v>
      </c>
      <c r="B867" s="214" t="s">
        <v>1828</v>
      </c>
      <c r="C867" s="214" t="s">
        <v>863</v>
      </c>
      <c r="D867" s="153">
        <v>52</v>
      </c>
      <c r="E867" s="153">
        <v>52</v>
      </c>
      <c r="F867" s="151">
        <v>38</v>
      </c>
      <c r="G867" s="151">
        <v>36</v>
      </c>
      <c r="H867" s="151">
        <v>46</v>
      </c>
      <c r="I867" s="151">
        <v>45</v>
      </c>
      <c r="J867" s="172">
        <v>0.9</v>
      </c>
      <c r="K867" s="154">
        <v>1</v>
      </c>
      <c r="L867" s="154">
        <v>0.947368421052632</v>
      </c>
      <c r="M867" s="154">
        <v>0.978260869565217</v>
      </c>
      <c r="N867" s="207">
        <v>1063</v>
      </c>
      <c r="O867" s="153">
        <v>1031</v>
      </c>
      <c r="P867" s="153">
        <v>52</v>
      </c>
      <c r="Q867" s="151">
        <v>36</v>
      </c>
      <c r="R867" s="151">
        <v>45</v>
      </c>
      <c r="S867" s="154">
        <v>0.969896519285042</v>
      </c>
      <c r="T867" s="154">
        <v>1</v>
      </c>
      <c r="U867" s="155">
        <v>0.947368421052632</v>
      </c>
      <c r="V867" s="155">
        <v>0.978260869565217</v>
      </c>
      <c r="W867" s="173">
        <v>0.0526315789473685</v>
      </c>
      <c r="X867" s="158">
        <v>329</v>
      </c>
      <c r="Y867" s="208">
        <v>319</v>
      </c>
      <c r="Z867" s="208">
        <v>321</v>
      </c>
      <c r="AA867" s="208">
        <v>313</v>
      </c>
      <c r="AB867" s="209">
        <v>0.969604863221885</v>
      </c>
      <c r="AC867" s="155">
        <v>0.975077881619938</v>
      </c>
      <c r="AD867" s="173">
        <v>-0.00547301839805314</v>
      </c>
    </row>
    <row r="868" spans="1:30">
      <c r="A868" s="175" t="s">
        <v>668</v>
      </c>
      <c r="B868" s="214" t="s">
        <v>1828</v>
      </c>
      <c r="C868" s="214" t="s">
        <v>864</v>
      </c>
      <c r="D868" s="153">
        <v>58</v>
      </c>
      <c r="E868" s="153">
        <v>52</v>
      </c>
      <c r="F868" s="151">
        <v>42</v>
      </c>
      <c r="G868" s="151">
        <v>40</v>
      </c>
      <c r="H868" s="151">
        <v>52</v>
      </c>
      <c r="I868" s="151">
        <v>49</v>
      </c>
      <c r="J868" s="172">
        <v>0.9</v>
      </c>
      <c r="K868" s="154">
        <v>0.896551724137931</v>
      </c>
      <c r="L868" s="154">
        <v>0.952380952380952</v>
      </c>
      <c r="M868" s="154">
        <v>0.942307692307692</v>
      </c>
      <c r="N868" s="207">
        <v>1221</v>
      </c>
      <c r="O868" s="153">
        <v>1076</v>
      </c>
      <c r="P868" s="153">
        <v>52</v>
      </c>
      <c r="Q868" s="151">
        <v>40</v>
      </c>
      <c r="R868" s="151">
        <v>47</v>
      </c>
      <c r="S868" s="154">
        <v>0.881244881244881</v>
      </c>
      <c r="T868" s="154">
        <v>0.896551724137931</v>
      </c>
      <c r="U868" s="155">
        <v>0.952380952380952</v>
      </c>
      <c r="V868" s="155">
        <v>0.903846153846154</v>
      </c>
      <c r="W868" s="173">
        <v>-0.0558292282430213</v>
      </c>
      <c r="X868" s="158">
        <v>368</v>
      </c>
      <c r="Y868" s="208">
        <v>329</v>
      </c>
      <c r="Z868" s="208">
        <v>382</v>
      </c>
      <c r="AA868" s="208">
        <v>329</v>
      </c>
      <c r="AB868" s="209">
        <v>0.894021739130435</v>
      </c>
      <c r="AC868" s="155">
        <v>0.861256544502618</v>
      </c>
      <c r="AD868" s="173">
        <v>0.032765194627817</v>
      </c>
    </row>
    <row r="869" spans="1:30">
      <c r="A869" s="175" t="s">
        <v>668</v>
      </c>
      <c r="B869" s="214" t="s">
        <v>1828</v>
      </c>
      <c r="C869" s="214" t="s">
        <v>865</v>
      </c>
      <c r="D869" s="153">
        <v>57</v>
      </c>
      <c r="E869" s="153">
        <v>57</v>
      </c>
      <c r="F869" s="151">
        <v>38</v>
      </c>
      <c r="G869" s="151">
        <v>37</v>
      </c>
      <c r="H869" s="151">
        <v>49</v>
      </c>
      <c r="I869" s="151">
        <v>46</v>
      </c>
      <c r="J869" s="172">
        <v>0.9</v>
      </c>
      <c r="K869" s="154">
        <v>1</v>
      </c>
      <c r="L869" s="154">
        <v>0.973684210526316</v>
      </c>
      <c r="M869" s="154">
        <v>0.938775510204082</v>
      </c>
      <c r="N869" s="207">
        <v>1137</v>
      </c>
      <c r="O869" s="153">
        <v>858</v>
      </c>
      <c r="P869" s="153">
        <v>45</v>
      </c>
      <c r="Q869" s="151">
        <v>29</v>
      </c>
      <c r="R869" s="151">
        <v>42</v>
      </c>
      <c r="S869" s="154">
        <v>0.754617414248021</v>
      </c>
      <c r="T869" s="154">
        <v>0.789473684210526</v>
      </c>
      <c r="U869" s="155">
        <v>0.763157894736842</v>
      </c>
      <c r="V869" s="155">
        <v>0.857142857142857</v>
      </c>
      <c r="W869" s="173">
        <v>0.0263157894736842</v>
      </c>
      <c r="X869" s="158">
        <v>343</v>
      </c>
      <c r="Y869" s="208">
        <v>269</v>
      </c>
      <c r="Z869" s="208">
        <v>348</v>
      </c>
      <c r="AA869" s="208">
        <v>249</v>
      </c>
      <c r="AB869" s="209">
        <v>0.784256559766764</v>
      </c>
      <c r="AC869" s="155">
        <v>0.71551724137931</v>
      </c>
      <c r="AD869" s="173">
        <v>0.0687393183874535</v>
      </c>
    </row>
    <row r="870" spans="1:30">
      <c r="A870" s="175" t="s">
        <v>668</v>
      </c>
      <c r="B870" s="214" t="s">
        <v>1828</v>
      </c>
      <c r="C870" s="214" t="s">
        <v>866</v>
      </c>
      <c r="D870" s="153">
        <v>56</v>
      </c>
      <c r="E870" s="153">
        <v>54</v>
      </c>
      <c r="F870" s="151">
        <v>43</v>
      </c>
      <c r="G870" s="151">
        <v>41</v>
      </c>
      <c r="H870" s="151">
        <v>54</v>
      </c>
      <c r="I870" s="151">
        <v>51</v>
      </c>
      <c r="J870" s="172">
        <v>0.9</v>
      </c>
      <c r="K870" s="154">
        <v>0.964285714285714</v>
      </c>
      <c r="L870" s="154">
        <v>0.953488372093023</v>
      </c>
      <c r="M870" s="154">
        <v>0.944444444444444</v>
      </c>
      <c r="N870" s="207">
        <v>1212</v>
      </c>
      <c r="O870" s="153">
        <v>1191</v>
      </c>
      <c r="P870" s="153">
        <v>54</v>
      </c>
      <c r="Q870" s="151">
        <v>41</v>
      </c>
      <c r="R870" s="151">
        <v>51</v>
      </c>
      <c r="S870" s="154">
        <v>0.982673267326733</v>
      </c>
      <c r="T870" s="154">
        <v>0.964285714285714</v>
      </c>
      <c r="U870" s="155">
        <v>0.953488372093023</v>
      </c>
      <c r="V870" s="155">
        <v>0.944444444444444</v>
      </c>
      <c r="W870" s="173">
        <v>0.010797342192691</v>
      </c>
      <c r="X870" s="158">
        <v>367</v>
      </c>
      <c r="Y870" s="208">
        <v>351</v>
      </c>
      <c r="Z870" s="208">
        <v>370</v>
      </c>
      <c r="AA870" s="208">
        <v>368</v>
      </c>
      <c r="AB870" s="209">
        <v>0.956403269754768</v>
      </c>
      <c r="AC870" s="155">
        <v>0.994594594594595</v>
      </c>
      <c r="AD870" s="173">
        <v>-0.0381913248398262</v>
      </c>
    </row>
    <row r="871" spans="1:30">
      <c r="A871" s="175" t="s">
        <v>668</v>
      </c>
      <c r="B871" s="214" t="s">
        <v>1828</v>
      </c>
      <c r="C871" s="214" t="s">
        <v>867</v>
      </c>
      <c r="D871" s="153">
        <v>35</v>
      </c>
      <c r="E871" s="153">
        <v>34</v>
      </c>
      <c r="F871" s="151">
        <v>25</v>
      </c>
      <c r="G871" s="151">
        <v>24</v>
      </c>
      <c r="H871" s="151">
        <v>32</v>
      </c>
      <c r="I871" s="151">
        <v>32</v>
      </c>
      <c r="J871" s="172">
        <v>0.9</v>
      </c>
      <c r="K871" s="154">
        <v>0.971428571428571</v>
      </c>
      <c r="L871" s="154">
        <v>0.96</v>
      </c>
      <c r="M871" s="154">
        <v>1</v>
      </c>
      <c r="N871" s="207">
        <v>736</v>
      </c>
      <c r="O871" s="153">
        <v>712</v>
      </c>
      <c r="P871" s="153">
        <v>34</v>
      </c>
      <c r="Q871" s="151">
        <v>24</v>
      </c>
      <c r="R871" s="151">
        <v>31</v>
      </c>
      <c r="S871" s="154">
        <v>0.967391304347826</v>
      </c>
      <c r="T871" s="154">
        <v>0.971428571428571</v>
      </c>
      <c r="U871" s="155">
        <v>0.96</v>
      </c>
      <c r="V871" s="155">
        <v>0.96875</v>
      </c>
      <c r="W871" s="173">
        <v>0.0114285714285715</v>
      </c>
      <c r="X871" s="158">
        <v>222</v>
      </c>
      <c r="Y871" s="208">
        <v>215</v>
      </c>
      <c r="Z871" s="208">
        <v>225</v>
      </c>
      <c r="AA871" s="208">
        <v>220</v>
      </c>
      <c r="AB871" s="209">
        <v>0.968468468468468</v>
      </c>
      <c r="AC871" s="155">
        <v>0.977777777777778</v>
      </c>
      <c r="AD871" s="173">
        <v>-0.00930930930930929</v>
      </c>
    </row>
    <row r="872" spans="1:30">
      <c r="A872" s="175" t="s">
        <v>668</v>
      </c>
      <c r="B872" s="214" t="s">
        <v>1828</v>
      </c>
      <c r="C872" s="214" t="s">
        <v>868</v>
      </c>
      <c r="D872" s="153">
        <v>25</v>
      </c>
      <c r="E872" s="153">
        <v>25</v>
      </c>
      <c r="F872" s="151">
        <v>24</v>
      </c>
      <c r="G872" s="151">
        <v>22</v>
      </c>
      <c r="H872" s="151">
        <v>26</v>
      </c>
      <c r="I872" s="151">
        <v>25</v>
      </c>
      <c r="J872" s="172">
        <v>0.9</v>
      </c>
      <c r="K872" s="154">
        <v>1</v>
      </c>
      <c r="L872" s="154">
        <v>0.916666666666667</v>
      </c>
      <c r="M872" s="154">
        <v>0.961538461538462</v>
      </c>
      <c r="N872" s="207">
        <v>592</v>
      </c>
      <c r="O872" s="153">
        <v>539</v>
      </c>
      <c r="P872" s="153">
        <v>25</v>
      </c>
      <c r="Q872" s="151">
        <v>22</v>
      </c>
      <c r="R872" s="151">
        <v>25</v>
      </c>
      <c r="S872" s="154">
        <v>0.910472972972973</v>
      </c>
      <c r="T872" s="154">
        <v>1</v>
      </c>
      <c r="U872" s="155">
        <v>0.916666666666667</v>
      </c>
      <c r="V872" s="155">
        <v>0.961538461538462</v>
      </c>
      <c r="W872" s="173">
        <v>0.0833333333333334</v>
      </c>
      <c r="X872" s="158">
        <v>179</v>
      </c>
      <c r="Y872" s="208">
        <v>169</v>
      </c>
      <c r="Z872" s="208">
        <v>186</v>
      </c>
      <c r="AA872" s="208">
        <v>164</v>
      </c>
      <c r="AB872" s="209">
        <v>0.94413407821229</v>
      </c>
      <c r="AC872" s="155">
        <v>0.881720430107527</v>
      </c>
      <c r="AD872" s="173">
        <v>0.0624136481047636</v>
      </c>
    </row>
    <row r="873" spans="1:30">
      <c r="A873" s="175" t="s">
        <v>668</v>
      </c>
      <c r="B873" s="214" t="s">
        <v>1828</v>
      </c>
      <c r="C873" s="214" t="s">
        <v>869</v>
      </c>
      <c r="D873" s="153">
        <v>23</v>
      </c>
      <c r="E873" s="153">
        <v>23</v>
      </c>
      <c r="F873" s="151">
        <v>16</v>
      </c>
      <c r="G873" s="151">
        <v>16</v>
      </c>
      <c r="H873" s="151">
        <v>18</v>
      </c>
      <c r="I873" s="151">
        <v>18</v>
      </c>
      <c r="J873" s="172">
        <v>0.9</v>
      </c>
      <c r="K873" s="154">
        <v>1</v>
      </c>
      <c r="L873" s="154">
        <v>1</v>
      </c>
      <c r="M873" s="154">
        <v>1</v>
      </c>
      <c r="N873" s="207">
        <v>450</v>
      </c>
      <c r="O873" s="153">
        <v>446</v>
      </c>
      <c r="P873" s="153">
        <v>23</v>
      </c>
      <c r="Q873" s="151">
        <v>16</v>
      </c>
      <c r="R873" s="151">
        <v>18</v>
      </c>
      <c r="S873" s="154">
        <v>0.991111111111111</v>
      </c>
      <c r="T873" s="154">
        <v>1</v>
      </c>
      <c r="U873" s="155">
        <v>1</v>
      </c>
      <c r="V873" s="155">
        <v>1</v>
      </c>
      <c r="W873" s="173">
        <v>0</v>
      </c>
      <c r="X873" s="158">
        <v>138</v>
      </c>
      <c r="Y873" s="208">
        <v>138</v>
      </c>
      <c r="Z873" s="208">
        <v>135</v>
      </c>
      <c r="AA873" s="208">
        <v>133</v>
      </c>
      <c r="AB873" s="209">
        <v>1</v>
      </c>
      <c r="AC873" s="155">
        <v>0.985185185185185</v>
      </c>
      <c r="AD873" s="173">
        <v>0.0148148148148148</v>
      </c>
    </row>
    <row r="874" spans="1:30">
      <c r="A874" s="175" t="s">
        <v>668</v>
      </c>
      <c r="B874" s="214" t="s">
        <v>1828</v>
      </c>
      <c r="C874" s="214" t="s">
        <v>870</v>
      </c>
      <c r="D874" s="153">
        <v>14</v>
      </c>
      <c r="E874" s="153">
        <v>14</v>
      </c>
      <c r="F874" s="151">
        <v>10</v>
      </c>
      <c r="G874" s="151">
        <v>10</v>
      </c>
      <c r="H874" s="151">
        <v>13</v>
      </c>
      <c r="I874" s="151">
        <v>13</v>
      </c>
      <c r="J874" s="172">
        <v>0.9</v>
      </c>
      <c r="K874" s="154">
        <v>1</v>
      </c>
      <c r="L874" s="154">
        <v>1</v>
      </c>
      <c r="M874" s="154">
        <v>1</v>
      </c>
      <c r="N874" s="207">
        <v>295</v>
      </c>
      <c r="O874" s="153">
        <v>290</v>
      </c>
      <c r="P874" s="153">
        <v>14</v>
      </c>
      <c r="Q874" s="151">
        <v>10</v>
      </c>
      <c r="R874" s="151">
        <v>13</v>
      </c>
      <c r="S874" s="154">
        <v>0.983050847457627</v>
      </c>
      <c r="T874" s="154">
        <v>1</v>
      </c>
      <c r="U874" s="155">
        <v>1</v>
      </c>
      <c r="V874" s="155">
        <v>1</v>
      </c>
      <c r="W874" s="173">
        <v>0</v>
      </c>
      <c r="X874" s="158">
        <v>85</v>
      </c>
      <c r="Y874" s="208">
        <v>85</v>
      </c>
      <c r="Z874" s="208">
        <v>89</v>
      </c>
      <c r="AA874" s="208">
        <v>89</v>
      </c>
      <c r="AB874" s="209">
        <v>1</v>
      </c>
      <c r="AC874" s="155">
        <v>1</v>
      </c>
      <c r="AD874" s="173">
        <v>0</v>
      </c>
    </row>
    <row r="875" spans="1:30">
      <c r="A875" s="175" t="s">
        <v>668</v>
      </c>
      <c r="B875" s="214" t="s">
        <v>1828</v>
      </c>
      <c r="C875" s="214" t="s">
        <v>871</v>
      </c>
      <c r="D875" s="153">
        <v>29</v>
      </c>
      <c r="E875" s="153">
        <v>29</v>
      </c>
      <c r="F875" s="151">
        <v>21</v>
      </c>
      <c r="G875" s="151">
        <v>21</v>
      </c>
      <c r="H875" s="151">
        <v>28</v>
      </c>
      <c r="I875" s="151">
        <v>28</v>
      </c>
      <c r="J875" s="172">
        <v>0.9</v>
      </c>
      <c r="K875" s="154">
        <v>1</v>
      </c>
      <c r="L875" s="154">
        <v>1</v>
      </c>
      <c r="M875" s="154">
        <v>1</v>
      </c>
      <c r="N875" s="207">
        <v>630</v>
      </c>
      <c r="O875" s="153">
        <v>629</v>
      </c>
      <c r="P875" s="153">
        <v>29</v>
      </c>
      <c r="Q875" s="151">
        <v>21</v>
      </c>
      <c r="R875" s="151">
        <v>28</v>
      </c>
      <c r="S875" s="154">
        <v>0.998412698412698</v>
      </c>
      <c r="T875" s="154">
        <v>1</v>
      </c>
      <c r="U875" s="155">
        <v>1</v>
      </c>
      <c r="V875" s="155">
        <v>1</v>
      </c>
      <c r="W875" s="173">
        <v>0</v>
      </c>
      <c r="X875" s="158">
        <v>190</v>
      </c>
      <c r="Y875" s="208">
        <v>189</v>
      </c>
      <c r="Z875" s="208">
        <v>194</v>
      </c>
      <c r="AA875" s="208">
        <v>194</v>
      </c>
      <c r="AB875" s="209">
        <v>0.994736842105263</v>
      </c>
      <c r="AC875" s="155">
        <v>1</v>
      </c>
      <c r="AD875" s="173">
        <v>-0.00526315789473686</v>
      </c>
    </row>
    <row r="876" spans="1:30">
      <c r="A876" s="175" t="s">
        <v>668</v>
      </c>
      <c r="B876" s="214" t="s">
        <v>1827</v>
      </c>
      <c r="C876" s="214" t="s">
        <v>872</v>
      </c>
      <c r="D876" s="153">
        <v>47</v>
      </c>
      <c r="E876" s="153">
        <v>47</v>
      </c>
      <c r="F876" s="151">
        <v>42</v>
      </c>
      <c r="G876" s="151">
        <v>42</v>
      </c>
      <c r="H876" s="151">
        <v>48</v>
      </c>
      <c r="I876" s="151">
        <v>48</v>
      </c>
      <c r="J876" s="172">
        <v>0.9</v>
      </c>
      <c r="K876" s="154">
        <v>1</v>
      </c>
      <c r="L876" s="154">
        <v>1</v>
      </c>
      <c r="M876" s="154">
        <v>1</v>
      </c>
      <c r="N876" s="207">
        <v>1061</v>
      </c>
      <c r="O876" s="153">
        <v>970</v>
      </c>
      <c r="P876" s="153">
        <v>44</v>
      </c>
      <c r="Q876" s="151">
        <v>38</v>
      </c>
      <c r="R876" s="151">
        <v>46</v>
      </c>
      <c r="S876" s="154">
        <v>0.914231856738926</v>
      </c>
      <c r="T876" s="154">
        <v>0.936170212765957</v>
      </c>
      <c r="U876" s="155">
        <v>0.904761904761905</v>
      </c>
      <c r="V876" s="155">
        <v>0.958333333333333</v>
      </c>
      <c r="W876" s="173">
        <v>0.0314083080040527</v>
      </c>
      <c r="X876" s="158">
        <v>321</v>
      </c>
      <c r="Y876" s="208">
        <v>300</v>
      </c>
      <c r="Z876" s="208">
        <v>322</v>
      </c>
      <c r="AA876" s="208">
        <v>294</v>
      </c>
      <c r="AB876" s="209">
        <v>0.934579439252336</v>
      </c>
      <c r="AC876" s="155">
        <v>0.91304347826087</v>
      </c>
      <c r="AD876" s="173">
        <v>0.0215359609914669</v>
      </c>
    </row>
    <row r="877" spans="1:30">
      <c r="A877" s="175" t="s">
        <v>668</v>
      </c>
      <c r="B877" s="214" t="s">
        <v>1827</v>
      </c>
      <c r="C877" s="214" t="s">
        <v>873</v>
      </c>
      <c r="D877" s="153">
        <v>39</v>
      </c>
      <c r="E877" s="153">
        <v>38</v>
      </c>
      <c r="F877" s="151">
        <v>34</v>
      </c>
      <c r="G877" s="151">
        <v>33</v>
      </c>
      <c r="H877" s="151">
        <v>37</v>
      </c>
      <c r="I877" s="151">
        <v>36</v>
      </c>
      <c r="J877" s="172">
        <v>0.9</v>
      </c>
      <c r="K877" s="154">
        <v>0.974358974358974</v>
      </c>
      <c r="L877" s="154">
        <v>0.970588235294118</v>
      </c>
      <c r="M877" s="154">
        <v>0.972972972972973</v>
      </c>
      <c r="N877" s="207">
        <v>844</v>
      </c>
      <c r="O877" s="153">
        <v>738</v>
      </c>
      <c r="P877" s="153">
        <v>35</v>
      </c>
      <c r="Q877" s="151">
        <v>30</v>
      </c>
      <c r="R877" s="151">
        <v>32</v>
      </c>
      <c r="S877" s="154">
        <v>0.874407582938389</v>
      </c>
      <c r="T877" s="154">
        <v>0.897435897435897</v>
      </c>
      <c r="U877" s="155">
        <v>0.882352941176471</v>
      </c>
      <c r="V877" s="155">
        <v>0.864864864864865</v>
      </c>
      <c r="W877" s="173">
        <v>0.0150829562594269</v>
      </c>
      <c r="X877" s="158">
        <v>258</v>
      </c>
      <c r="Y877" s="208">
        <v>223</v>
      </c>
      <c r="Z877" s="208">
        <v>262</v>
      </c>
      <c r="AA877" s="208">
        <v>227</v>
      </c>
      <c r="AB877" s="209">
        <v>0.864341085271318</v>
      </c>
      <c r="AC877" s="155">
        <v>0.866412213740458</v>
      </c>
      <c r="AD877" s="173">
        <v>-0.00207112846914026</v>
      </c>
    </row>
    <row r="878" spans="1:30">
      <c r="A878" s="175" t="s">
        <v>668</v>
      </c>
      <c r="B878" s="214" t="s">
        <v>1827</v>
      </c>
      <c r="C878" s="214" t="s">
        <v>874</v>
      </c>
      <c r="D878" s="153">
        <v>42</v>
      </c>
      <c r="E878" s="153">
        <v>42</v>
      </c>
      <c r="F878" s="151">
        <v>39</v>
      </c>
      <c r="G878" s="151">
        <v>39</v>
      </c>
      <c r="H878" s="151">
        <v>40</v>
      </c>
      <c r="I878" s="151">
        <v>40</v>
      </c>
      <c r="J878" s="172">
        <v>0.9</v>
      </c>
      <c r="K878" s="154">
        <v>1</v>
      </c>
      <c r="L878" s="154">
        <v>1</v>
      </c>
      <c r="M878" s="154">
        <v>1</v>
      </c>
      <c r="N878" s="207">
        <v>927</v>
      </c>
      <c r="O878" s="153">
        <v>798</v>
      </c>
      <c r="P878" s="153">
        <v>33</v>
      </c>
      <c r="Q878" s="151">
        <v>32</v>
      </c>
      <c r="R878" s="151">
        <v>33</v>
      </c>
      <c r="S878" s="154">
        <v>0.86084142394822</v>
      </c>
      <c r="T878" s="154">
        <v>0.785714285714286</v>
      </c>
      <c r="U878" s="155">
        <v>0.82051282051282</v>
      </c>
      <c r="V878" s="155">
        <v>0.825</v>
      </c>
      <c r="W878" s="173">
        <v>-0.0347985347985348</v>
      </c>
      <c r="X878" s="158">
        <v>279</v>
      </c>
      <c r="Y878" s="208">
        <v>234</v>
      </c>
      <c r="Z878" s="208">
        <v>284</v>
      </c>
      <c r="AA878" s="208">
        <v>250</v>
      </c>
      <c r="AB878" s="209">
        <v>0.838709677419355</v>
      </c>
      <c r="AC878" s="155">
        <v>0.880281690140845</v>
      </c>
      <c r="AD878" s="173">
        <v>-0.0415720127214902</v>
      </c>
    </row>
    <row r="879" spans="1:30">
      <c r="A879" s="175" t="s">
        <v>668</v>
      </c>
      <c r="B879" s="214" t="s">
        <v>1827</v>
      </c>
      <c r="C879" s="214" t="s">
        <v>875</v>
      </c>
      <c r="D879" s="153">
        <v>34</v>
      </c>
      <c r="E879" s="153">
        <v>34</v>
      </c>
      <c r="F879" s="151">
        <v>29</v>
      </c>
      <c r="G879" s="151">
        <v>29</v>
      </c>
      <c r="H879" s="151">
        <v>31</v>
      </c>
      <c r="I879" s="151">
        <v>31</v>
      </c>
      <c r="J879" s="172">
        <v>0.9</v>
      </c>
      <c r="K879" s="154">
        <v>1</v>
      </c>
      <c r="L879" s="154">
        <v>1</v>
      </c>
      <c r="M879" s="154">
        <v>1</v>
      </c>
      <c r="N879" s="207">
        <v>740</v>
      </c>
      <c r="O879" s="153">
        <v>650</v>
      </c>
      <c r="P879" s="153">
        <v>30</v>
      </c>
      <c r="Q879" s="151">
        <v>25</v>
      </c>
      <c r="R879" s="151">
        <v>28</v>
      </c>
      <c r="S879" s="154">
        <v>0.878378378378378</v>
      </c>
      <c r="T879" s="154">
        <v>0.882352941176471</v>
      </c>
      <c r="U879" s="155">
        <v>0.862068965517241</v>
      </c>
      <c r="V879" s="155">
        <v>0.903225806451613</v>
      </c>
      <c r="W879" s="173">
        <v>0.0202839756592292</v>
      </c>
      <c r="X879" s="158">
        <v>222</v>
      </c>
      <c r="Y879" s="208">
        <v>193</v>
      </c>
      <c r="Z879" s="208">
        <v>230</v>
      </c>
      <c r="AA879" s="208">
        <v>207</v>
      </c>
      <c r="AB879" s="209">
        <v>0.869369369369369</v>
      </c>
      <c r="AC879" s="155">
        <v>0.9</v>
      </c>
      <c r="AD879" s="173">
        <v>-0.0306306306306307</v>
      </c>
    </row>
    <row r="880" spans="1:30">
      <c r="A880" s="175" t="s">
        <v>668</v>
      </c>
      <c r="B880" s="214" t="s">
        <v>1827</v>
      </c>
      <c r="C880" s="214" t="s">
        <v>876</v>
      </c>
      <c r="D880" s="153">
        <v>23</v>
      </c>
      <c r="E880" s="153">
        <v>23</v>
      </c>
      <c r="F880" s="151">
        <v>22</v>
      </c>
      <c r="G880" s="151">
        <v>22</v>
      </c>
      <c r="H880" s="151">
        <v>22</v>
      </c>
      <c r="I880" s="151">
        <v>22</v>
      </c>
      <c r="J880" s="172">
        <v>0.9</v>
      </c>
      <c r="K880" s="154">
        <v>1</v>
      </c>
      <c r="L880" s="154">
        <v>1</v>
      </c>
      <c r="M880" s="154">
        <v>1</v>
      </c>
      <c r="N880" s="207">
        <v>511</v>
      </c>
      <c r="O880" s="153">
        <v>416</v>
      </c>
      <c r="P880" s="153">
        <v>20</v>
      </c>
      <c r="Q880" s="151">
        <v>20</v>
      </c>
      <c r="R880" s="151">
        <v>19</v>
      </c>
      <c r="S880" s="154">
        <v>0.814090019569472</v>
      </c>
      <c r="T880" s="154">
        <v>0.869565217391304</v>
      </c>
      <c r="U880" s="155">
        <v>0.909090909090909</v>
      </c>
      <c r="V880" s="155">
        <v>0.863636363636364</v>
      </c>
      <c r="W880" s="173">
        <v>-0.0395256916996047</v>
      </c>
      <c r="X880" s="158">
        <v>154</v>
      </c>
      <c r="Y880" s="208">
        <v>139</v>
      </c>
      <c r="Z880" s="208">
        <v>159</v>
      </c>
      <c r="AA880" s="208">
        <v>141</v>
      </c>
      <c r="AB880" s="209">
        <v>0.902597402597403</v>
      </c>
      <c r="AC880" s="155">
        <v>0.886792452830189</v>
      </c>
      <c r="AD880" s="173">
        <v>0.0158049497672139</v>
      </c>
    </row>
    <row r="881" spans="1:30">
      <c r="A881" s="175" t="s">
        <v>668</v>
      </c>
      <c r="B881" s="214" t="s">
        <v>1827</v>
      </c>
      <c r="C881" s="214" t="s">
        <v>877</v>
      </c>
      <c r="D881" s="153">
        <v>30</v>
      </c>
      <c r="E881" s="153">
        <v>30</v>
      </c>
      <c r="F881" s="151">
        <v>24</v>
      </c>
      <c r="G881" s="151">
        <v>24</v>
      </c>
      <c r="H881" s="151">
        <v>28</v>
      </c>
      <c r="I881" s="151">
        <v>28</v>
      </c>
      <c r="J881" s="172">
        <v>0.9</v>
      </c>
      <c r="K881" s="154">
        <v>1</v>
      </c>
      <c r="L881" s="154">
        <v>1</v>
      </c>
      <c r="M881" s="154">
        <v>1</v>
      </c>
      <c r="N881" s="207">
        <v>629</v>
      </c>
      <c r="O881" s="153">
        <v>588</v>
      </c>
      <c r="P881" s="153">
        <v>30</v>
      </c>
      <c r="Q881" s="151">
        <v>24</v>
      </c>
      <c r="R881" s="151">
        <v>28</v>
      </c>
      <c r="S881" s="154">
        <v>0.934817170111288</v>
      </c>
      <c r="T881" s="154">
        <v>1</v>
      </c>
      <c r="U881" s="155">
        <v>1</v>
      </c>
      <c r="V881" s="155">
        <v>1</v>
      </c>
      <c r="W881" s="173">
        <v>0</v>
      </c>
      <c r="X881" s="158">
        <v>197</v>
      </c>
      <c r="Y881" s="208">
        <v>197</v>
      </c>
      <c r="Z881" s="208">
        <v>197</v>
      </c>
      <c r="AA881" s="208">
        <v>193</v>
      </c>
      <c r="AB881" s="209">
        <v>1</v>
      </c>
      <c r="AC881" s="155">
        <v>0.979695431472081</v>
      </c>
      <c r="AD881" s="173">
        <v>0.0203045685279187</v>
      </c>
    </row>
    <row r="882" spans="1:30">
      <c r="A882" s="175" t="s">
        <v>668</v>
      </c>
      <c r="B882" s="214" t="s">
        <v>1827</v>
      </c>
      <c r="C882" s="214" t="s">
        <v>878</v>
      </c>
      <c r="D882" s="153">
        <v>42</v>
      </c>
      <c r="E882" s="153">
        <v>42</v>
      </c>
      <c r="F882" s="151">
        <v>35</v>
      </c>
      <c r="G882" s="151">
        <v>35</v>
      </c>
      <c r="H882" s="151">
        <v>40</v>
      </c>
      <c r="I882" s="151">
        <v>40</v>
      </c>
      <c r="J882" s="172">
        <v>0.9</v>
      </c>
      <c r="K882" s="154">
        <v>1</v>
      </c>
      <c r="L882" s="154">
        <v>1</v>
      </c>
      <c r="M882" s="154">
        <v>1</v>
      </c>
      <c r="N882" s="207">
        <v>932</v>
      </c>
      <c r="O882" s="153">
        <v>610</v>
      </c>
      <c r="P882" s="153">
        <v>27</v>
      </c>
      <c r="Q882" s="151">
        <v>22</v>
      </c>
      <c r="R882" s="151">
        <v>24</v>
      </c>
      <c r="S882" s="154">
        <v>0.65450643776824</v>
      </c>
      <c r="T882" s="154">
        <v>0.642857142857143</v>
      </c>
      <c r="U882" s="155">
        <v>0.628571428571429</v>
      </c>
      <c r="V882" s="155">
        <v>0.6</v>
      </c>
      <c r="W882" s="173">
        <v>0.0142857142857143</v>
      </c>
      <c r="X882" s="158">
        <v>279</v>
      </c>
      <c r="Y882" s="208">
        <v>189</v>
      </c>
      <c r="Z882" s="208">
        <v>290</v>
      </c>
      <c r="AA882" s="208">
        <v>196</v>
      </c>
      <c r="AB882" s="209">
        <v>0.67741935483871</v>
      </c>
      <c r="AC882" s="155">
        <v>0.675862068965517</v>
      </c>
      <c r="AD882" s="173">
        <v>0.00155728587319237</v>
      </c>
    </row>
    <row r="883" spans="1:30">
      <c r="A883" s="175" t="s">
        <v>668</v>
      </c>
      <c r="B883" s="214" t="s">
        <v>33</v>
      </c>
      <c r="C883" s="214" t="s">
        <v>879</v>
      </c>
      <c r="D883" s="153">
        <v>0</v>
      </c>
      <c r="E883" s="153">
        <v>0</v>
      </c>
      <c r="F883" s="151">
        <v>0</v>
      </c>
      <c r="G883" s="151">
        <v>0</v>
      </c>
      <c r="H883" s="151">
        <v>0</v>
      </c>
      <c r="I883" s="151">
        <v>0</v>
      </c>
      <c r="J883" s="172">
        <v>0.9</v>
      </c>
      <c r="K883" s="154">
        <v>0</v>
      </c>
      <c r="L883" s="154">
        <v>0</v>
      </c>
      <c r="M883" s="154">
        <v>0</v>
      </c>
      <c r="N883" s="207">
        <v>0</v>
      </c>
      <c r="O883" s="153">
        <v>0</v>
      </c>
      <c r="P883" s="153">
        <v>0</v>
      </c>
      <c r="Q883" s="151">
        <v>0</v>
      </c>
      <c r="R883" s="151">
        <v>0</v>
      </c>
      <c r="S883" s="154">
        <v>0</v>
      </c>
      <c r="T883" s="154">
        <v>0</v>
      </c>
      <c r="U883" s="155">
        <v>0</v>
      </c>
      <c r="V883" s="155">
        <v>0</v>
      </c>
      <c r="W883" s="173">
        <v>0</v>
      </c>
      <c r="X883" s="158">
        <v>0</v>
      </c>
      <c r="Y883" s="208">
        <v>0</v>
      </c>
      <c r="Z883" s="208">
        <v>0</v>
      </c>
      <c r="AA883" s="208">
        <v>0</v>
      </c>
      <c r="AB883" s="209">
        <v>0</v>
      </c>
      <c r="AC883" s="155">
        <v>0</v>
      </c>
      <c r="AD883" s="173">
        <v>0</v>
      </c>
    </row>
    <row r="884" spans="1:30">
      <c r="A884" s="175" t="s">
        <v>668</v>
      </c>
      <c r="B884" s="214" t="s">
        <v>1827</v>
      </c>
      <c r="C884" s="214" t="s">
        <v>880</v>
      </c>
      <c r="D884" s="153">
        <v>49</v>
      </c>
      <c r="E884" s="153">
        <v>48</v>
      </c>
      <c r="F884" s="151">
        <v>41</v>
      </c>
      <c r="G884" s="151">
        <v>41</v>
      </c>
      <c r="H884" s="151">
        <v>46</v>
      </c>
      <c r="I884" s="151">
        <v>45</v>
      </c>
      <c r="J884" s="172">
        <v>0.9</v>
      </c>
      <c r="K884" s="154">
        <v>0.979591836734694</v>
      </c>
      <c r="L884" s="154">
        <v>1</v>
      </c>
      <c r="M884" s="154">
        <v>0.978260869565217</v>
      </c>
      <c r="N884" s="207">
        <v>1071</v>
      </c>
      <c r="O884" s="153">
        <v>934</v>
      </c>
      <c r="P884" s="153">
        <v>44</v>
      </c>
      <c r="Q884" s="151">
        <v>38</v>
      </c>
      <c r="R884" s="151">
        <v>41</v>
      </c>
      <c r="S884" s="154">
        <v>0.872082166199813</v>
      </c>
      <c r="T884" s="154">
        <v>0.897959183673469</v>
      </c>
      <c r="U884" s="155">
        <v>0.926829268292683</v>
      </c>
      <c r="V884" s="155">
        <v>0.891304347826087</v>
      </c>
      <c r="W884" s="173">
        <v>-0.0288700846192136</v>
      </c>
      <c r="X884" s="158">
        <v>328</v>
      </c>
      <c r="Y884" s="208">
        <v>285</v>
      </c>
      <c r="Z884" s="208">
        <v>326</v>
      </c>
      <c r="AA884" s="208">
        <v>280</v>
      </c>
      <c r="AB884" s="209">
        <v>0.86890243902439</v>
      </c>
      <c r="AC884" s="155">
        <v>0.858895705521472</v>
      </c>
      <c r="AD884" s="173">
        <v>0.0100067335029178</v>
      </c>
    </row>
    <row r="885" spans="1:30">
      <c r="A885" s="175" t="s">
        <v>668</v>
      </c>
      <c r="B885" s="214" t="s">
        <v>1827</v>
      </c>
      <c r="C885" s="214" t="s">
        <v>881</v>
      </c>
      <c r="D885" s="153">
        <v>35</v>
      </c>
      <c r="E885" s="153">
        <v>35</v>
      </c>
      <c r="F885" s="151">
        <v>30</v>
      </c>
      <c r="G885" s="151">
        <v>30</v>
      </c>
      <c r="H885" s="151">
        <v>33</v>
      </c>
      <c r="I885" s="151">
        <v>33</v>
      </c>
      <c r="J885" s="172">
        <v>0.9</v>
      </c>
      <c r="K885" s="154">
        <v>1</v>
      </c>
      <c r="L885" s="154">
        <v>1</v>
      </c>
      <c r="M885" s="154">
        <v>1</v>
      </c>
      <c r="N885" s="207">
        <v>782</v>
      </c>
      <c r="O885" s="153">
        <v>751</v>
      </c>
      <c r="P885" s="153">
        <v>33</v>
      </c>
      <c r="Q885" s="151">
        <v>29</v>
      </c>
      <c r="R885" s="151">
        <v>32</v>
      </c>
      <c r="S885" s="154">
        <v>0.960358056265985</v>
      </c>
      <c r="T885" s="154">
        <v>0.942857142857143</v>
      </c>
      <c r="U885" s="155">
        <v>0.966666666666667</v>
      </c>
      <c r="V885" s="155">
        <v>0.96969696969697</v>
      </c>
      <c r="W885" s="173">
        <v>-0.0238095238095238</v>
      </c>
      <c r="X885" s="158">
        <v>235</v>
      </c>
      <c r="Y885" s="208">
        <v>225</v>
      </c>
      <c r="Z885" s="208">
        <v>242</v>
      </c>
      <c r="AA885" s="208">
        <v>234</v>
      </c>
      <c r="AB885" s="209">
        <v>0.957446808510638</v>
      </c>
      <c r="AC885" s="155">
        <v>0.966942148760331</v>
      </c>
      <c r="AD885" s="173">
        <v>-0.00949534024969223</v>
      </c>
    </row>
    <row r="886" spans="1:30">
      <c r="A886" s="175" t="s">
        <v>668</v>
      </c>
      <c r="B886" s="214" t="s">
        <v>1827</v>
      </c>
      <c r="C886" s="214" t="s">
        <v>882</v>
      </c>
      <c r="D886" s="153">
        <v>28</v>
      </c>
      <c r="E886" s="153">
        <v>26</v>
      </c>
      <c r="F886" s="151">
        <v>27</v>
      </c>
      <c r="G886" s="151">
        <v>25</v>
      </c>
      <c r="H886" s="151">
        <v>28</v>
      </c>
      <c r="I886" s="151">
        <v>26</v>
      </c>
      <c r="J886" s="172">
        <v>0.9</v>
      </c>
      <c r="K886" s="154">
        <v>0.928571428571429</v>
      </c>
      <c r="L886" s="154">
        <v>0.925925925925926</v>
      </c>
      <c r="M886" s="154">
        <v>0.928571428571429</v>
      </c>
      <c r="N886" s="207">
        <v>610</v>
      </c>
      <c r="O886" s="153">
        <v>548</v>
      </c>
      <c r="P886" s="153">
        <v>25</v>
      </c>
      <c r="Q886" s="151">
        <v>24</v>
      </c>
      <c r="R886" s="151">
        <v>25</v>
      </c>
      <c r="S886" s="154">
        <v>0.898360655737705</v>
      </c>
      <c r="T886" s="154">
        <v>0.892857142857143</v>
      </c>
      <c r="U886" s="155">
        <v>0.888888888888889</v>
      </c>
      <c r="V886" s="155">
        <v>0.892857142857143</v>
      </c>
      <c r="W886" s="173">
        <v>0.00396825396825407</v>
      </c>
      <c r="X886" s="158">
        <v>188</v>
      </c>
      <c r="Y886" s="208">
        <v>170</v>
      </c>
      <c r="Z886" s="208">
        <v>181</v>
      </c>
      <c r="AA886" s="208">
        <v>161</v>
      </c>
      <c r="AB886" s="209">
        <v>0.904255319148936</v>
      </c>
      <c r="AC886" s="155">
        <v>0.889502762430939</v>
      </c>
      <c r="AD886" s="173">
        <v>0.014752556717997</v>
      </c>
    </row>
    <row r="887" spans="1:30">
      <c r="A887" s="175" t="s">
        <v>668</v>
      </c>
      <c r="B887" s="214" t="s">
        <v>1828</v>
      </c>
      <c r="C887" s="214" t="s">
        <v>883</v>
      </c>
      <c r="D887" s="153">
        <v>63</v>
      </c>
      <c r="E887" s="153">
        <v>60</v>
      </c>
      <c r="F887" s="151">
        <v>47</v>
      </c>
      <c r="G887" s="151">
        <v>44</v>
      </c>
      <c r="H887" s="151">
        <v>61</v>
      </c>
      <c r="I887" s="151">
        <v>57</v>
      </c>
      <c r="J887" s="172">
        <v>0.9</v>
      </c>
      <c r="K887" s="154">
        <v>0.952380952380952</v>
      </c>
      <c r="L887" s="154">
        <v>0.936170212765957</v>
      </c>
      <c r="M887" s="154">
        <v>0.934426229508197</v>
      </c>
      <c r="N887" s="207">
        <v>1362</v>
      </c>
      <c r="O887" s="153">
        <v>1243</v>
      </c>
      <c r="P887" s="153">
        <v>55</v>
      </c>
      <c r="Q887" s="151">
        <v>39</v>
      </c>
      <c r="R887" s="151">
        <v>54</v>
      </c>
      <c r="S887" s="154">
        <v>0.912628487518355</v>
      </c>
      <c r="T887" s="154">
        <v>0.873015873015873</v>
      </c>
      <c r="U887" s="155">
        <v>0.829787234042553</v>
      </c>
      <c r="V887" s="155">
        <v>0.885245901639344</v>
      </c>
      <c r="W887" s="173">
        <v>0.0432286389733199</v>
      </c>
      <c r="X887" s="158">
        <v>410</v>
      </c>
      <c r="Y887" s="208">
        <v>369</v>
      </c>
      <c r="Z887" s="208">
        <v>425</v>
      </c>
      <c r="AA887" s="208">
        <v>392</v>
      </c>
      <c r="AB887" s="209">
        <v>0.9</v>
      </c>
      <c r="AC887" s="155">
        <v>0.922352941176471</v>
      </c>
      <c r="AD887" s="173">
        <v>-0.0223529411764706</v>
      </c>
    </row>
    <row r="888" spans="1:30">
      <c r="A888" s="175" t="s">
        <v>668</v>
      </c>
      <c r="B888" s="214" t="s">
        <v>1828</v>
      </c>
      <c r="C888" s="214" t="s">
        <v>884</v>
      </c>
      <c r="D888" s="153">
        <v>36</v>
      </c>
      <c r="E888" s="153">
        <v>36</v>
      </c>
      <c r="F888" s="151">
        <v>23</v>
      </c>
      <c r="G888" s="151">
        <v>22</v>
      </c>
      <c r="H888" s="151">
        <v>34</v>
      </c>
      <c r="I888" s="151">
        <v>32</v>
      </c>
      <c r="J888" s="172">
        <v>0.9</v>
      </c>
      <c r="K888" s="154">
        <v>1</v>
      </c>
      <c r="L888" s="154">
        <v>0.956521739130435</v>
      </c>
      <c r="M888" s="154">
        <v>0.941176470588235</v>
      </c>
      <c r="N888" s="207">
        <v>746</v>
      </c>
      <c r="O888" s="153">
        <v>693</v>
      </c>
      <c r="P888" s="153">
        <v>36</v>
      </c>
      <c r="Q888" s="151">
        <v>22</v>
      </c>
      <c r="R888" s="151">
        <v>32</v>
      </c>
      <c r="S888" s="154">
        <v>0.928954423592493</v>
      </c>
      <c r="T888" s="154">
        <v>1</v>
      </c>
      <c r="U888" s="155">
        <v>0.956521739130435</v>
      </c>
      <c r="V888" s="155">
        <v>0.941176470588235</v>
      </c>
      <c r="W888" s="173">
        <v>0.0434782608695652</v>
      </c>
      <c r="X888" s="158">
        <v>225</v>
      </c>
      <c r="Y888" s="208">
        <v>210</v>
      </c>
      <c r="Z888" s="208">
        <v>231</v>
      </c>
      <c r="AA888" s="208">
        <v>216</v>
      </c>
      <c r="AB888" s="209">
        <v>0.933333333333333</v>
      </c>
      <c r="AC888" s="155">
        <v>0.935064935064935</v>
      </c>
      <c r="AD888" s="173">
        <v>-0.0017316017316017</v>
      </c>
    </row>
    <row r="889" spans="1:30">
      <c r="A889" s="175" t="s">
        <v>668</v>
      </c>
      <c r="B889" s="214" t="s">
        <v>1828</v>
      </c>
      <c r="C889" s="214" t="s">
        <v>885</v>
      </c>
      <c r="D889" s="153">
        <v>45</v>
      </c>
      <c r="E889" s="153">
        <v>45</v>
      </c>
      <c r="F889" s="151">
        <v>32</v>
      </c>
      <c r="G889" s="151">
        <v>32</v>
      </c>
      <c r="H889" s="151">
        <v>43</v>
      </c>
      <c r="I889" s="151">
        <v>43</v>
      </c>
      <c r="J889" s="172">
        <v>0.9</v>
      </c>
      <c r="K889" s="154">
        <v>1</v>
      </c>
      <c r="L889" s="154">
        <v>1</v>
      </c>
      <c r="M889" s="154">
        <v>1</v>
      </c>
      <c r="N889" s="207">
        <v>966</v>
      </c>
      <c r="O889" s="153">
        <v>748</v>
      </c>
      <c r="P889" s="153">
        <v>34</v>
      </c>
      <c r="Q889" s="151">
        <v>22</v>
      </c>
      <c r="R889" s="151">
        <v>33</v>
      </c>
      <c r="S889" s="154">
        <v>0.774327122153209</v>
      </c>
      <c r="T889" s="154">
        <v>0.755555555555556</v>
      </c>
      <c r="U889" s="155">
        <v>0.6875</v>
      </c>
      <c r="V889" s="155">
        <v>0.767441860465116</v>
      </c>
      <c r="W889" s="173">
        <v>0.0680555555555555</v>
      </c>
      <c r="X889" s="158">
        <v>290</v>
      </c>
      <c r="Y889" s="208">
        <v>229</v>
      </c>
      <c r="Z889" s="208">
        <v>299</v>
      </c>
      <c r="AA889" s="208">
        <v>223</v>
      </c>
      <c r="AB889" s="209">
        <v>0.789655172413793</v>
      </c>
      <c r="AC889" s="155">
        <v>0.745819397993311</v>
      </c>
      <c r="AD889" s="173">
        <v>0.0438357744204821</v>
      </c>
    </row>
    <row r="890" spans="1:30">
      <c r="A890" s="175" t="s">
        <v>668</v>
      </c>
      <c r="B890" s="214" t="s">
        <v>1828</v>
      </c>
      <c r="C890" s="214" t="s">
        <v>886</v>
      </c>
      <c r="D890" s="153">
        <v>46</v>
      </c>
      <c r="E890" s="153">
        <v>46</v>
      </c>
      <c r="F890" s="151">
        <v>32</v>
      </c>
      <c r="G890" s="151">
        <v>32</v>
      </c>
      <c r="H890" s="151">
        <v>37</v>
      </c>
      <c r="I890" s="151">
        <v>36</v>
      </c>
      <c r="J890" s="172">
        <v>0.9</v>
      </c>
      <c r="K890" s="154">
        <v>1</v>
      </c>
      <c r="L890" s="154">
        <v>1</v>
      </c>
      <c r="M890" s="154">
        <v>0.972972972972973</v>
      </c>
      <c r="N890" s="207">
        <v>945</v>
      </c>
      <c r="O890" s="153">
        <v>917</v>
      </c>
      <c r="P890" s="153">
        <v>46</v>
      </c>
      <c r="Q890" s="151">
        <v>31</v>
      </c>
      <c r="R890" s="151">
        <v>36</v>
      </c>
      <c r="S890" s="154">
        <v>0.97037037037037</v>
      </c>
      <c r="T890" s="154">
        <v>1</v>
      </c>
      <c r="U890" s="155">
        <v>0.96875</v>
      </c>
      <c r="V890" s="155">
        <v>0.972972972972973</v>
      </c>
      <c r="W890" s="173">
        <v>0.03125</v>
      </c>
      <c r="X890" s="158">
        <v>282</v>
      </c>
      <c r="Y890" s="208">
        <v>277</v>
      </c>
      <c r="Z890" s="208">
        <v>302</v>
      </c>
      <c r="AA890" s="208">
        <v>289</v>
      </c>
      <c r="AB890" s="209">
        <v>0.982269503546099</v>
      </c>
      <c r="AC890" s="155">
        <v>0.956953642384106</v>
      </c>
      <c r="AD890" s="173">
        <v>0.0253158611619934</v>
      </c>
    </row>
    <row r="891" spans="1:30">
      <c r="A891" s="175" t="s">
        <v>668</v>
      </c>
      <c r="B891" s="214" t="s">
        <v>1828</v>
      </c>
      <c r="C891" s="214" t="s">
        <v>887</v>
      </c>
      <c r="D891" s="153">
        <v>47</v>
      </c>
      <c r="E891" s="153">
        <v>43</v>
      </c>
      <c r="F891" s="151">
        <v>43</v>
      </c>
      <c r="G891" s="151">
        <v>39</v>
      </c>
      <c r="H891" s="151">
        <v>46</v>
      </c>
      <c r="I891" s="151">
        <v>44</v>
      </c>
      <c r="J891" s="172">
        <v>0.9</v>
      </c>
      <c r="K891" s="154">
        <v>0.914893617021277</v>
      </c>
      <c r="L891" s="154">
        <v>0.906976744186046</v>
      </c>
      <c r="M891" s="154">
        <v>0.956521739130435</v>
      </c>
      <c r="N891" s="207">
        <v>1063</v>
      </c>
      <c r="O891" s="153">
        <v>1012</v>
      </c>
      <c r="P891" s="153">
        <v>43</v>
      </c>
      <c r="Q891" s="151">
        <v>39</v>
      </c>
      <c r="R891" s="151">
        <v>44</v>
      </c>
      <c r="S891" s="154">
        <v>0.952022577610536</v>
      </c>
      <c r="T891" s="154">
        <v>0.914893617021277</v>
      </c>
      <c r="U891" s="155">
        <v>0.906976744186046</v>
      </c>
      <c r="V891" s="155">
        <v>0.956521739130435</v>
      </c>
      <c r="W891" s="173">
        <v>0.00791687283523013</v>
      </c>
      <c r="X891" s="158">
        <v>316</v>
      </c>
      <c r="Y891" s="208">
        <v>295</v>
      </c>
      <c r="Z891" s="208">
        <v>327</v>
      </c>
      <c r="AA891" s="208">
        <v>311</v>
      </c>
      <c r="AB891" s="209">
        <v>0.933544303797468</v>
      </c>
      <c r="AC891" s="155">
        <v>0.951070336391437</v>
      </c>
      <c r="AD891" s="173">
        <v>-0.017526032593969</v>
      </c>
    </row>
    <row r="892" spans="1:30">
      <c r="A892" s="175" t="s">
        <v>668</v>
      </c>
      <c r="B892" s="214" t="s">
        <v>1828</v>
      </c>
      <c r="C892" s="214" t="s">
        <v>888</v>
      </c>
      <c r="D892" s="153">
        <v>68</v>
      </c>
      <c r="E892" s="153">
        <v>68</v>
      </c>
      <c r="F892" s="151">
        <v>43</v>
      </c>
      <c r="G892" s="151">
        <v>43</v>
      </c>
      <c r="H892" s="151">
        <v>63</v>
      </c>
      <c r="I892" s="151">
        <v>63</v>
      </c>
      <c r="J892" s="172">
        <v>0.9</v>
      </c>
      <c r="K892" s="154">
        <v>1</v>
      </c>
      <c r="L892" s="154">
        <v>1</v>
      </c>
      <c r="M892" s="154">
        <v>1</v>
      </c>
      <c r="N892" s="207">
        <v>1375</v>
      </c>
      <c r="O892" s="153">
        <v>1363</v>
      </c>
      <c r="P892" s="153">
        <v>68</v>
      </c>
      <c r="Q892" s="151">
        <v>43</v>
      </c>
      <c r="R892" s="151">
        <v>63</v>
      </c>
      <c r="S892" s="154">
        <v>0.991272727272727</v>
      </c>
      <c r="T892" s="154">
        <v>1</v>
      </c>
      <c r="U892" s="155">
        <v>1</v>
      </c>
      <c r="V892" s="155">
        <v>1</v>
      </c>
      <c r="W892" s="173">
        <v>0</v>
      </c>
      <c r="X892" s="158">
        <v>416</v>
      </c>
      <c r="Y892" s="208">
        <v>415</v>
      </c>
      <c r="Z892" s="208">
        <v>426</v>
      </c>
      <c r="AA892" s="208">
        <v>424</v>
      </c>
      <c r="AB892" s="209">
        <v>0.997596153846154</v>
      </c>
      <c r="AC892" s="155">
        <v>0.995305164319249</v>
      </c>
      <c r="AD892" s="173">
        <v>0.00229098952690499</v>
      </c>
    </row>
    <row r="893" spans="1:30">
      <c r="A893" s="175" t="s">
        <v>668</v>
      </c>
      <c r="B893" s="214" t="s">
        <v>1828</v>
      </c>
      <c r="C893" s="214" t="s">
        <v>889</v>
      </c>
      <c r="D893" s="153">
        <v>47</v>
      </c>
      <c r="E893" s="153">
        <v>45</v>
      </c>
      <c r="F893" s="151">
        <v>35</v>
      </c>
      <c r="G893" s="151">
        <v>21</v>
      </c>
      <c r="H893" s="151">
        <v>44</v>
      </c>
      <c r="I893" s="151">
        <v>37</v>
      </c>
      <c r="J893" s="172">
        <v>0.9</v>
      </c>
      <c r="K893" s="154">
        <v>0.957446808510638</v>
      </c>
      <c r="L893" s="154">
        <v>0.6</v>
      </c>
      <c r="M893" s="154">
        <v>0.840909090909091</v>
      </c>
      <c r="N893" s="207">
        <v>1030</v>
      </c>
      <c r="O893" s="153">
        <v>870</v>
      </c>
      <c r="P893" s="153">
        <v>45</v>
      </c>
      <c r="Q893" s="151">
        <v>21</v>
      </c>
      <c r="R893" s="151">
        <v>37</v>
      </c>
      <c r="S893" s="154">
        <v>0.844660194174757</v>
      </c>
      <c r="T893" s="154">
        <v>0.957446808510638</v>
      </c>
      <c r="U893" s="155">
        <v>0.6</v>
      </c>
      <c r="V893" s="155">
        <v>0.840909090909091</v>
      </c>
      <c r="W893" s="173">
        <v>0.357446808510638</v>
      </c>
      <c r="X893" s="158">
        <v>305</v>
      </c>
      <c r="Y893" s="208">
        <v>259</v>
      </c>
      <c r="Z893" s="208">
        <v>321</v>
      </c>
      <c r="AA893" s="208">
        <v>268</v>
      </c>
      <c r="AB893" s="209">
        <v>0.849180327868852</v>
      </c>
      <c r="AC893" s="155">
        <v>0.834890965732087</v>
      </c>
      <c r="AD893" s="173">
        <v>0.0142893621367652</v>
      </c>
    </row>
    <row r="894" spans="1:30">
      <c r="A894" s="175" t="s">
        <v>668</v>
      </c>
      <c r="B894" s="214" t="s">
        <v>1828</v>
      </c>
      <c r="C894" s="214" t="s">
        <v>890</v>
      </c>
      <c r="D894" s="153">
        <v>51</v>
      </c>
      <c r="E894" s="153">
        <v>49</v>
      </c>
      <c r="F894" s="151">
        <v>36</v>
      </c>
      <c r="G894" s="151">
        <v>32</v>
      </c>
      <c r="H894" s="151">
        <v>48</v>
      </c>
      <c r="I894" s="151">
        <v>46</v>
      </c>
      <c r="J894" s="172">
        <v>0.9</v>
      </c>
      <c r="K894" s="154">
        <v>0.96078431372549</v>
      </c>
      <c r="L894" s="154">
        <v>0.888888888888889</v>
      </c>
      <c r="M894" s="154">
        <v>0.958333333333333</v>
      </c>
      <c r="N894" s="207">
        <v>1106</v>
      </c>
      <c r="O894" s="153">
        <v>958</v>
      </c>
      <c r="P894" s="153">
        <v>44</v>
      </c>
      <c r="Q894" s="151">
        <v>31</v>
      </c>
      <c r="R894" s="151">
        <v>43</v>
      </c>
      <c r="S894" s="154">
        <v>0.86618444846293</v>
      </c>
      <c r="T894" s="154">
        <v>0.862745098039216</v>
      </c>
      <c r="U894" s="155">
        <v>0.861111111111111</v>
      </c>
      <c r="V894" s="155">
        <v>0.895833333333333</v>
      </c>
      <c r="W894" s="173">
        <v>0.00163398692810457</v>
      </c>
      <c r="X894" s="158">
        <v>330</v>
      </c>
      <c r="Y894" s="208">
        <v>287</v>
      </c>
      <c r="Z894" s="208">
        <v>337</v>
      </c>
      <c r="AA894" s="208">
        <v>296</v>
      </c>
      <c r="AB894" s="209">
        <v>0.86969696969697</v>
      </c>
      <c r="AC894" s="155">
        <v>0.878338278931751</v>
      </c>
      <c r="AD894" s="173">
        <v>-0.00864130923478101</v>
      </c>
    </row>
    <row r="895" spans="1:30">
      <c r="A895" s="175" t="s">
        <v>668</v>
      </c>
      <c r="B895" s="214" t="s">
        <v>1828</v>
      </c>
      <c r="C895" s="214" t="s">
        <v>891</v>
      </c>
      <c r="D895" s="153">
        <v>53</v>
      </c>
      <c r="E895" s="153">
        <v>53</v>
      </c>
      <c r="F895" s="151">
        <v>37</v>
      </c>
      <c r="G895" s="151">
        <v>36</v>
      </c>
      <c r="H895" s="151">
        <v>51</v>
      </c>
      <c r="I895" s="151">
        <v>51</v>
      </c>
      <c r="J895" s="172">
        <v>0.9</v>
      </c>
      <c r="K895" s="154">
        <v>1</v>
      </c>
      <c r="L895" s="154">
        <v>0.972972972972973</v>
      </c>
      <c r="M895" s="154">
        <v>1</v>
      </c>
      <c r="N895" s="207">
        <v>1208</v>
      </c>
      <c r="O895" s="153">
        <v>1113</v>
      </c>
      <c r="P895" s="153">
        <v>53</v>
      </c>
      <c r="Q895" s="151">
        <v>35</v>
      </c>
      <c r="R895" s="151">
        <v>50</v>
      </c>
      <c r="S895" s="154">
        <v>0.92135761589404</v>
      </c>
      <c r="T895" s="154">
        <v>1</v>
      </c>
      <c r="U895" s="155">
        <v>0.945945945945946</v>
      </c>
      <c r="V895" s="155">
        <v>0.980392156862745</v>
      </c>
      <c r="W895" s="173">
        <v>0.0540540540540541</v>
      </c>
      <c r="X895" s="158">
        <v>356</v>
      </c>
      <c r="Y895" s="208">
        <v>344</v>
      </c>
      <c r="Z895" s="208">
        <v>377</v>
      </c>
      <c r="AA895" s="208">
        <v>358</v>
      </c>
      <c r="AB895" s="209">
        <v>0.966292134831461</v>
      </c>
      <c r="AC895" s="155">
        <v>0.949602122015915</v>
      </c>
      <c r="AD895" s="173">
        <v>0.0166900128155456</v>
      </c>
    </row>
    <row r="896" spans="1:30">
      <c r="A896" s="175" t="s">
        <v>668</v>
      </c>
      <c r="B896" s="214" t="s">
        <v>1828</v>
      </c>
      <c r="C896" s="214" t="s">
        <v>892</v>
      </c>
      <c r="D896" s="153">
        <v>21</v>
      </c>
      <c r="E896" s="153">
        <v>20</v>
      </c>
      <c r="F896" s="151">
        <v>16</v>
      </c>
      <c r="G896" s="151">
        <v>8</v>
      </c>
      <c r="H896" s="151">
        <v>21</v>
      </c>
      <c r="I896" s="151">
        <v>21</v>
      </c>
      <c r="J896" s="172">
        <v>0.9</v>
      </c>
      <c r="K896" s="154">
        <v>0.952380952380952</v>
      </c>
      <c r="L896" s="154">
        <v>0.5</v>
      </c>
      <c r="M896" s="154">
        <v>1</v>
      </c>
      <c r="N896" s="207">
        <v>465</v>
      </c>
      <c r="O896" s="153">
        <v>347</v>
      </c>
      <c r="P896" s="153">
        <v>16</v>
      </c>
      <c r="Q896" s="151">
        <v>7</v>
      </c>
      <c r="R896" s="151">
        <v>18</v>
      </c>
      <c r="S896" s="154">
        <v>0.746236559139785</v>
      </c>
      <c r="T896" s="154">
        <v>0.761904761904762</v>
      </c>
      <c r="U896" s="155">
        <v>0.4375</v>
      </c>
      <c r="V896" s="155">
        <v>0.857142857142857</v>
      </c>
      <c r="W896" s="173">
        <v>0.324404761904762</v>
      </c>
      <c r="X896" s="158">
        <v>141</v>
      </c>
      <c r="Y896" s="208">
        <v>102</v>
      </c>
      <c r="Z896" s="208">
        <v>144</v>
      </c>
      <c r="AA896" s="208">
        <v>109</v>
      </c>
      <c r="AB896" s="209">
        <v>0.723404255319149</v>
      </c>
      <c r="AC896" s="155">
        <v>0.756944444444444</v>
      </c>
      <c r="AD896" s="173">
        <v>-0.0335401891252954</v>
      </c>
    </row>
    <row r="897" spans="1:30">
      <c r="A897" s="175" t="s">
        <v>668</v>
      </c>
      <c r="B897" s="214" t="s">
        <v>1828</v>
      </c>
      <c r="C897" s="214" t="s">
        <v>893</v>
      </c>
      <c r="D897" s="153">
        <v>20</v>
      </c>
      <c r="E897" s="153">
        <v>20</v>
      </c>
      <c r="F897" s="151">
        <v>19</v>
      </c>
      <c r="G897" s="151">
        <v>18</v>
      </c>
      <c r="H897" s="151">
        <v>20</v>
      </c>
      <c r="I897" s="151">
        <v>20</v>
      </c>
      <c r="J897" s="172">
        <v>0.9</v>
      </c>
      <c r="K897" s="154">
        <v>1</v>
      </c>
      <c r="L897" s="154">
        <v>0.947368421052632</v>
      </c>
      <c r="M897" s="154">
        <v>1</v>
      </c>
      <c r="N897" s="207">
        <v>462</v>
      </c>
      <c r="O897" s="153">
        <v>439</v>
      </c>
      <c r="P897" s="153">
        <v>17</v>
      </c>
      <c r="Q897" s="151">
        <v>17</v>
      </c>
      <c r="R897" s="151">
        <v>20</v>
      </c>
      <c r="S897" s="154">
        <v>0.95021645021645</v>
      </c>
      <c r="T897" s="154">
        <v>0.85</v>
      </c>
      <c r="U897" s="155">
        <v>0.894736842105263</v>
      </c>
      <c r="V897" s="155">
        <v>1</v>
      </c>
      <c r="W897" s="173">
        <v>-0.0447368421052632</v>
      </c>
      <c r="X897" s="158">
        <v>139</v>
      </c>
      <c r="Y897" s="208">
        <v>130</v>
      </c>
      <c r="Z897" s="208">
        <v>143</v>
      </c>
      <c r="AA897" s="208">
        <v>136</v>
      </c>
      <c r="AB897" s="209">
        <v>0.935251798561151</v>
      </c>
      <c r="AC897" s="155">
        <v>0.951048951048951</v>
      </c>
      <c r="AD897" s="173">
        <v>-0.0157971524878</v>
      </c>
    </row>
    <row r="898" spans="1:30">
      <c r="A898" s="175" t="s">
        <v>668</v>
      </c>
      <c r="B898" s="214" t="s">
        <v>1828</v>
      </c>
      <c r="C898" s="214" t="s">
        <v>894</v>
      </c>
      <c r="D898" s="153">
        <v>31</v>
      </c>
      <c r="E898" s="153">
        <v>29</v>
      </c>
      <c r="F898" s="151">
        <v>21</v>
      </c>
      <c r="G898" s="151">
        <v>19</v>
      </c>
      <c r="H898" s="151">
        <v>28</v>
      </c>
      <c r="I898" s="151">
        <v>26</v>
      </c>
      <c r="J898" s="172">
        <v>0.9</v>
      </c>
      <c r="K898" s="154">
        <v>0.935483870967742</v>
      </c>
      <c r="L898" s="154">
        <v>0.904761904761905</v>
      </c>
      <c r="M898" s="154">
        <v>0.928571428571429</v>
      </c>
      <c r="N898" s="207">
        <v>625</v>
      </c>
      <c r="O898" s="153">
        <v>592</v>
      </c>
      <c r="P898" s="153">
        <v>29</v>
      </c>
      <c r="Q898" s="151">
        <v>19</v>
      </c>
      <c r="R898" s="151">
        <v>26</v>
      </c>
      <c r="S898" s="154">
        <v>0.9472</v>
      </c>
      <c r="T898" s="154">
        <v>0.935483870967742</v>
      </c>
      <c r="U898" s="155">
        <v>0.904761904761905</v>
      </c>
      <c r="V898" s="155">
        <v>0.928571428571429</v>
      </c>
      <c r="W898" s="173">
        <v>0.0307219662058371</v>
      </c>
      <c r="X898" s="158">
        <v>196</v>
      </c>
      <c r="Y898" s="208">
        <v>182</v>
      </c>
      <c r="Z898" s="208">
        <v>188</v>
      </c>
      <c r="AA898" s="208">
        <v>178</v>
      </c>
      <c r="AB898" s="209">
        <v>0.928571428571429</v>
      </c>
      <c r="AC898" s="155">
        <v>0.946808510638298</v>
      </c>
      <c r="AD898" s="173">
        <v>-0.0182370820668692</v>
      </c>
    </row>
    <row r="899" spans="1:30">
      <c r="A899" s="175" t="s">
        <v>668</v>
      </c>
      <c r="B899" s="214" t="s">
        <v>1828</v>
      </c>
      <c r="C899" s="214" t="s">
        <v>895</v>
      </c>
      <c r="D899" s="153">
        <v>34</v>
      </c>
      <c r="E899" s="153">
        <v>32</v>
      </c>
      <c r="F899" s="151">
        <v>21</v>
      </c>
      <c r="G899" s="151">
        <v>18</v>
      </c>
      <c r="H899" s="151">
        <v>31</v>
      </c>
      <c r="I899" s="151">
        <v>27</v>
      </c>
      <c r="J899" s="172">
        <v>0.9</v>
      </c>
      <c r="K899" s="154">
        <v>0.941176470588235</v>
      </c>
      <c r="L899" s="154">
        <v>0.857142857142857</v>
      </c>
      <c r="M899" s="154">
        <v>0.870967741935484</v>
      </c>
      <c r="N899" s="207">
        <v>747</v>
      </c>
      <c r="O899" s="153">
        <v>638</v>
      </c>
      <c r="P899" s="153">
        <v>32</v>
      </c>
      <c r="Q899" s="151">
        <v>18</v>
      </c>
      <c r="R899" s="151">
        <v>26</v>
      </c>
      <c r="S899" s="154">
        <v>0.854082998661312</v>
      </c>
      <c r="T899" s="154">
        <v>0.941176470588235</v>
      </c>
      <c r="U899" s="155">
        <v>0.857142857142857</v>
      </c>
      <c r="V899" s="155">
        <v>0.838709677419355</v>
      </c>
      <c r="W899" s="173">
        <v>0.0840336134453782</v>
      </c>
      <c r="X899" s="158">
        <v>220</v>
      </c>
      <c r="Y899" s="208">
        <v>191</v>
      </c>
      <c r="Z899" s="208">
        <v>236</v>
      </c>
      <c r="AA899" s="208">
        <v>201</v>
      </c>
      <c r="AB899" s="209">
        <v>0.868181818181818</v>
      </c>
      <c r="AC899" s="155">
        <v>0.851694915254237</v>
      </c>
      <c r="AD899" s="173">
        <v>0.0164869029275809</v>
      </c>
    </row>
    <row r="900" spans="1:30">
      <c r="A900" s="175" t="s">
        <v>668</v>
      </c>
      <c r="B900" s="214" t="s">
        <v>1828</v>
      </c>
      <c r="C900" s="214" t="s">
        <v>896</v>
      </c>
      <c r="D900" s="153">
        <v>41</v>
      </c>
      <c r="E900" s="153">
        <v>41</v>
      </c>
      <c r="F900" s="151">
        <v>35</v>
      </c>
      <c r="G900" s="151">
        <v>35</v>
      </c>
      <c r="H900" s="151">
        <v>41</v>
      </c>
      <c r="I900" s="151">
        <v>41</v>
      </c>
      <c r="J900" s="172">
        <v>0.9</v>
      </c>
      <c r="K900" s="154">
        <v>1</v>
      </c>
      <c r="L900" s="154">
        <v>1</v>
      </c>
      <c r="M900" s="154">
        <v>1</v>
      </c>
      <c r="N900" s="207">
        <v>917</v>
      </c>
      <c r="O900" s="153">
        <v>903</v>
      </c>
      <c r="P900" s="153">
        <v>41</v>
      </c>
      <c r="Q900" s="151">
        <v>34</v>
      </c>
      <c r="R900" s="151">
        <v>41</v>
      </c>
      <c r="S900" s="154">
        <v>0.984732824427481</v>
      </c>
      <c r="T900" s="154">
        <v>1</v>
      </c>
      <c r="U900" s="155">
        <v>0.971428571428571</v>
      </c>
      <c r="V900" s="155">
        <v>1</v>
      </c>
      <c r="W900" s="173">
        <v>0.0285714285714286</v>
      </c>
      <c r="X900" s="158">
        <v>278</v>
      </c>
      <c r="Y900" s="208">
        <v>274</v>
      </c>
      <c r="Z900" s="208">
        <v>283</v>
      </c>
      <c r="AA900" s="208">
        <v>276</v>
      </c>
      <c r="AB900" s="209">
        <v>0.985611510791367</v>
      </c>
      <c r="AC900" s="155">
        <v>0.975265017667845</v>
      </c>
      <c r="AD900" s="173">
        <v>0.0103464931235223</v>
      </c>
    </row>
    <row r="901" spans="1:30">
      <c r="A901" s="175" t="s">
        <v>668</v>
      </c>
      <c r="B901" s="214" t="s">
        <v>1828</v>
      </c>
      <c r="C901" s="214" t="s">
        <v>897</v>
      </c>
      <c r="D901" s="153">
        <v>29</v>
      </c>
      <c r="E901" s="153">
        <v>28</v>
      </c>
      <c r="F901" s="151">
        <v>18</v>
      </c>
      <c r="G901" s="151">
        <v>16</v>
      </c>
      <c r="H901" s="151">
        <v>26</v>
      </c>
      <c r="I901" s="151">
        <v>23</v>
      </c>
      <c r="J901" s="172">
        <v>0.9</v>
      </c>
      <c r="K901" s="154">
        <v>0.96551724137931</v>
      </c>
      <c r="L901" s="154">
        <v>0.888888888888889</v>
      </c>
      <c r="M901" s="154">
        <v>0.884615384615385</v>
      </c>
      <c r="N901" s="207">
        <v>622</v>
      </c>
      <c r="O901" s="153">
        <v>513</v>
      </c>
      <c r="P901" s="153">
        <v>26</v>
      </c>
      <c r="Q901" s="151">
        <v>12</v>
      </c>
      <c r="R901" s="151">
        <v>21</v>
      </c>
      <c r="S901" s="154">
        <v>0.82475884244373</v>
      </c>
      <c r="T901" s="154">
        <v>0.896551724137931</v>
      </c>
      <c r="U901" s="155">
        <v>0.666666666666667</v>
      </c>
      <c r="V901" s="155">
        <v>0.807692307692308</v>
      </c>
      <c r="W901" s="173">
        <v>0.229885057471264</v>
      </c>
      <c r="X901" s="158">
        <v>183</v>
      </c>
      <c r="Y901" s="208">
        <v>150</v>
      </c>
      <c r="Z901" s="208">
        <v>192</v>
      </c>
      <c r="AA901" s="208">
        <v>154</v>
      </c>
      <c r="AB901" s="209">
        <v>0.819672131147541</v>
      </c>
      <c r="AC901" s="155">
        <v>0.802083333333333</v>
      </c>
      <c r="AD901" s="173">
        <v>0.0175887978142076</v>
      </c>
    </row>
    <row r="902" spans="1:30">
      <c r="A902" s="175" t="s">
        <v>668</v>
      </c>
      <c r="B902" s="214" t="s">
        <v>1824</v>
      </c>
      <c r="C902" s="214" t="s">
        <v>898</v>
      </c>
      <c r="D902" s="153">
        <v>40</v>
      </c>
      <c r="E902" s="153">
        <v>40</v>
      </c>
      <c r="F902" s="151">
        <v>30</v>
      </c>
      <c r="G902" s="151">
        <v>29</v>
      </c>
      <c r="H902" s="151">
        <v>37</v>
      </c>
      <c r="I902" s="151">
        <v>36</v>
      </c>
      <c r="J902" s="172">
        <v>0.9</v>
      </c>
      <c r="K902" s="154">
        <v>1</v>
      </c>
      <c r="L902" s="154">
        <v>0.966666666666667</v>
      </c>
      <c r="M902" s="154">
        <v>0.972972972972973</v>
      </c>
      <c r="N902" s="207">
        <v>821</v>
      </c>
      <c r="O902" s="153">
        <v>737</v>
      </c>
      <c r="P902" s="153">
        <v>35</v>
      </c>
      <c r="Q902" s="151">
        <v>26</v>
      </c>
      <c r="R902" s="151">
        <v>34</v>
      </c>
      <c r="S902" s="154">
        <v>0.89768574908648</v>
      </c>
      <c r="T902" s="154">
        <v>0.875</v>
      </c>
      <c r="U902" s="155">
        <v>0.866666666666667</v>
      </c>
      <c r="V902" s="155">
        <v>0.918918918918919</v>
      </c>
      <c r="W902" s="173">
        <v>0.0083333333333333</v>
      </c>
      <c r="X902" s="158">
        <v>255</v>
      </c>
      <c r="Y902" s="208">
        <v>231</v>
      </c>
      <c r="Z902" s="208">
        <v>250</v>
      </c>
      <c r="AA902" s="208">
        <v>223</v>
      </c>
      <c r="AB902" s="209">
        <v>0.905882352941176</v>
      </c>
      <c r="AC902" s="155">
        <v>0.892</v>
      </c>
      <c r="AD902" s="173">
        <v>0.0138823529411765</v>
      </c>
    </row>
    <row r="903" spans="1:30">
      <c r="A903" s="175" t="s">
        <v>668</v>
      </c>
      <c r="B903" s="214" t="s">
        <v>1824</v>
      </c>
      <c r="C903" s="214" t="s">
        <v>899</v>
      </c>
      <c r="D903" s="153">
        <v>47</v>
      </c>
      <c r="E903" s="153">
        <v>47</v>
      </c>
      <c r="F903" s="151">
        <v>34</v>
      </c>
      <c r="G903" s="151">
        <v>34</v>
      </c>
      <c r="H903" s="151">
        <v>39</v>
      </c>
      <c r="I903" s="151">
        <v>39</v>
      </c>
      <c r="J903" s="172">
        <v>0.9</v>
      </c>
      <c r="K903" s="154">
        <v>1</v>
      </c>
      <c r="L903" s="154">
        <v>1</v>
      </c>
      <c r="M903" s="154">
        <v>1</v>
      </c>
      <c r="N903" s="207">
        <v>939</v>
      </c>
      <c r="O903" s="153">
        <v>932</v>
      </c>
      <c r="P903" s="153">
        <v>47</v>
      </c>
      <c r="Q903" s="151">
        <v>34</v>
      </c>
      <c r="R903" s="151">
        <v>39</v>
      </c>
      <c r="S903" s="154">
        <v>0.992545260915868</v>
      </c>
      <c r="T903" s="154">
        <v>1</v>
      </c>
      <c r="U903" s="155">
        <v>1</v>
      </c>
      <c r="V903" s="155">
        <v>1</v>
      </c>
      <c r="W903" s="173">
        <v>0</v>
      </c>
      <c r="X903" s="158">
        <v>287</v>
      </c>
      <c r="Y903" s="208">
        <v>286</v>
      </c>
      <c r="Z903" s="208">
        <v>285</v>
      </c>
      <c r="AA903" s="208">
        <v>283</v>
      </c>
      <c r="AB903" s="209">
        <v>0.996515679442509</v>
      </c>
      <c r="AC903" s="155">
        <v>0.992982456140351</v>
      </c>
      <c r="AD903" s="173">
        <v>0.00353322330215788</v>
      </c>
    </row>
    <row r="904" spans="1:30">
      <c r="A904" s="175" t="s">
        <v>668</v>
      </c>
      <c r="B904" s="214" t="s">
        <v>1824</v>
      </c>
      <c r="C904" s="214" t="s">
        <v>900</v>
      </c>
      <c r="D904" s="153">
        <v>54</v>
      </c>
      <c r="E904" s="153">
        <v>54</v>
      </c>
      <c r="F904" s="151">
        <v>37</v>
      </c>
      <c r="G904" s="151">
        <v>37</v>
      </c>
      <c r="H904" s="151">
        <v>50</v>
      </c>
      <c r="I904" s="151">
        <v>50</v>
      </c>
      <c r="J904" s="172">
        <v>0.9</v>
      </c>
      <c r="K904" s="154">
        <v>1</v>
      </c>
      <c r="L904" s="154">
        <v>1</v>
      </c>
      <c r="M904" s="154">
        <v>1</v>
      </c>
      <c r="N904" s="207">
        <v>1117</v>
      </c>
      <c r="O904" s="153">
        <v>1047</v>
      </c>
      <c r="P904" s="153">
        <v>52</v>
      </c>
      <c r="Q904" s="151">
        <v>33</v>
      </c>
      <c r="R904" s="151">
        <v>47</v>
      </c>
      <c r="S904" s="154">
        <v>0.937332139659803</v>
      </c>
      <c r="T904" s="154">
        <v>0.962962962962963</v>
      </c>
      <c r="U904" s="155">
        <v>0.891891891891892</v>
      </c>
      <c r="V904" s="155">
        <v>0.94</v>
      </c>
      <c r="W904" s="173">
        <v>0.071071071071071</v>
      </c>
      <c r="X904" s="158">
        <v>336</v>
      </c>
      <c r="Y904" s="208">
        <v>312</v>
      </c>
      <c r="Z904" s="208">
        <v>345</v>
      </c>
      <c r="AA904" s="208">
        <v>322</v>
      </c>
      <c r="AB904" s="209">
        <v>0.928571428571429</v>
      </c>
      <c r="AC904" s="155">
        <v>0.933333333333333</v>
      </c>
      <c r="AD904" s="173">
        <v>-0.00476190476190474</v>
      </c>
    </row>
    <row r="905" spans="1:30">
      <c r="A905" s="175" t="s">
        <v>668</v>
      </c>
      <c r="B905" s="214" t="s">
        <v>1824</v>
      </c>
      <c r="C905" s="214" t="s">
        <v>901</v>
      </c>
      <c r="D905" s="153">
        <v>51</v>
      </c>
      <c r="E905" s="153">
        <v>51</v>
      </c>
      <c r="F905" s="151">
        <v>38</v>
      </c>
      <c r="G905" s="151">
        <v>38</v>
      </c>
      <c r="H905" s="151">
        <v>46</v>
      </c>
      <c r="I905" s="151">
        <v>46</v>
      </c>
      <c r="J905" s="172">
        <v>0.9</v>
      </c>
      <c r="K905" s="154">
        <v>1</v>
      </c>
      <c r="L905" s="154">
        <v>1</v>
      </c>
      <c r="M905" s="154">
        <v>1</v>
      </c>
      <c r="N905" s="207">
        <v>1016</v>
      </c>
      <c r="O905" s="153">
        <v>982</v>
      </c>
      <c r="P905" s="153">
        <v>48</v>
      </c>
      <c r="Q905" s="151">
        <v>37</v>
      </c>
      <c r="R905" s="151">
        <v>45</v>
      </c>
      <c r="S905" s="154">
        <v>0.966535433070866</v>
      </c>
      <c r="T905" s="154">
        <v>0.941176470588235</v>
      </c>
      <c r="U905" s="155">
        <v>0.973684210526316</v>
      </c>
      <c r="V905" s="155">
        <v>0.978260869565217</v>
      </c>
      <c r="W905" s="173">
        <v>-0.0325077399380805</v>
      </c>
      <c r="X905" s="158">
        <v>310</v>
      </c>
      <c r="Y905" s="208">
        <v>302</v>
      </c>
      <c r="Z905" s="208">
        <v>308</v>
      </c>
      <c r="AA905" s="208">
        <v>292</v>
      </c>
      <c r="AB905" s="209">
        <v>0.974193548387097</v>
      </c>
      <c r="AC905" s="155">
        <v>0.948051948051948</v>
      </c>
      <c r="AD905" s="173">
        <v>0.0261416003351488</v>
      </c>
    </row>
    <row r="906" spans="1:30">
      <c r="A906" s="175" t="s">
        <v>668</v>
      </c>
      <c r="B906" s="214" t="s">
        <v>1824</v>
      </c>
      <c r="C906" s="214" t="s">
        <v>902</v>
      </c>
      <c r="D906" s="153">
        <v>37</v>
      </c>
      <c r="E906" s="153">
        <v>37</v>
      </c>
      <c r="F906" s="151">
        <v>26</v>
      </c>
      <c r="G906" s="151">
        <v>26</v>
      </c>
      <c r="H906" s="151">
        <v>32</v>
      </c>
      <c r="I906" s="151">
        <v>32</v>
      </c>
      <c r="J906" s="172">
        <v>0.9</v>
      </c>
      <c r="K906" s="154">
        <v>1</v>
      </c>
      <c r="L906" s="154">
        <v>1</v>
      </c>
      <c r="M906" s="154">
        <v>1</v>
      </c>
      <c r="N906" s="207">
        <v>728</v>
      </c>
      <c r="O906" s="153">
        <v>688</v>
      </c>
      <c r="P906" s="153">
        <v>34</v>
      </c>
      <c r="Q906" s="151">
        <v>26</v>
      </c>
      <c r="R906" s="151">
        <v>30</v>
      </c>
      <c r="S906" s="154">
        <v>0.945054945054945</v>
      </c>
      <c r="T906" s="154">
        <v>0.918918918918919</v>
      </c>
      <c r="U906" s="155">
        <v>1</v>
      </c>
      <c r="V906" s="155">
        <v>0.9375</v>
      </c>
      <c r="W906" s="173">
        <v>-0.081081081081081</v>
      </c>
      <c r="X906" s="158">
        <v>224</v>
      </c>
      <c r="Y906" s="208">
        <v>213</v>
      </c>
      <c r="Z906" s="208">
        <v>222</v>
      </c>
      <c r="AA906" s="208">
        <v>208</v>
      </c>
      <c r="AB906" s="209">
        <v>0.950892857142857</v>
      </c>
      <c r="AC906" s="155">
        <v>0.936936936936937</v>
      </c>
      <c r="AD906" s="173">
        <v>0.0139559202059202</v>
      </c>
    </row>
    <row r="907" spans="1:30">
      <c r="A907" s="175" t="s">
        <v>668</v>
      </c>
      <c r="B907" s="214" t="s">
        <v>1824</v>
      </c>
      <c r="C907" s="214" t="s">
        <v>903</v>
      </c>
      <c r="D907" s="153">
        <v>59</v>
      </c>
      <c r="E907" s="153">
        <v>59</v>
      </c>
      <c r="F907" s="151">
        <v>40</v>
      </c>
      <c r="G907" s="151">
        <v>40</v>
      </c>
      <c r="H907" s="151">
        <v>57</v>
      </c>
      <c r="I907" s="151">
        <v>57</v>
      </c>
      <c r="J907" s="172">
        <v>0.9</v>
      </c>
      <c r="K907" s="154">
        <v>1</v>
      </c>
      <c r="L907" s="154">
        <v>1</v>
      </c>
      <c r="M907" s="154">
        <v>1</v>
      </c>
      <c r="N907" s="207">
        <v>1262</v>
      </c>
      <c r="O907" s="153">
        <v>1089</v>
      </c>
      <c r="P907" s="153">
        <v>47</v>
      </c>
      <c r="Q907" s="151">
        <v>38</v>
      </c>
      <c r="R907" s="151">
        <v>49</v>
      </c>
      <c r="S907" s="154">
        <v>0.862916006339144</v>
      </c>
      <c r="T907" s="154">
        <v>0.796610169491525</v>
      </c>
      <c r="U907" s="155">
        <v>0.95</v>
      </c>
      <c r="V907" s="155">
        <v>0.859649122807018</v>
      </c>
      <c r="W907" s="173">
        <v>-0.153389830508475</v>
      </c>
      <c r="X907" s="158">
        <v>385</v>
      </c>
      <c r="Y907" s="208">
        <v>334</v>
      </c>
      <c r="Z907" s="208">
        <v>387</v>
      </c>
      <c r="AA907" s="208">
        <v>336</v>
      </c>
      <c r="AB907" s="209">
        <v>0.867532467532467</v>
      </c>
      <c r="AC907" s="155">
        <v>0.868217054263566</v>
      </c>
      <c r="AD907" s="173">
        <v>-0.000684586731098391</v>
      </c>
    </row>
    <row r="908" spans="1:30">
      <c r="A908" s="175" t="s">
        <v>668</v>
      </c>
      <c r="B908" s="214" t="s">
        <v>1824</v>
      </c>
      <c r="C908" s="214" t="s">
        <v>904</v>
      </c>
      <c r="D908" s="153">
        <v>45</v>
      </c>
      <c r="E908" s="153">
        <v>45</v>
      </c>
      <c r="F908" s="151">
        <v>34</v>
      </c>
      <c r="G908" s="151">
        <v>34</v>
      </c>
      <c r="H908" s="151">
        <v>39</v>
      </c>
      <c r="I908" s="151">
        <v>39</v>
      </c>
      <c r="J908" s="172">
        <v>0.9</v>
      </c>
      <c r="K908" s="154">
        <v>1</v>
      </c>
      <c r="L908" s="154">
        <v>1</v>
      </c>
      <c r="M908" s="154">
        <v>1</v>
      </c>
      <c r="N908" s="207">
        <v>916</v>
      </c>
      <c r="O908" s="153">
        <v>798</v>
      </c>
      <c r="P908" s="153">
        <v>39</v>
      </c>
      <c r="Q908" s="151">
        <v>29</v>
      </c>
      <c r="R908" s="151">
        <v>39</v>
      </c>
      <c r="S908" s="154">
        <v>0.87117903930131</v>
      </c>
      <c r="T908" s="154">
        <v>0.866666666666667</v>
      </c>
      <c r="U908" s="155">
        <v>0.852941176470588</v>
      </c>
      <c r="V908" s="155">
        <v>1</v>
      </c>
      <c r="W908" s="173">
        <v>0.0137254901960785</v>
      </c>
      <c r="X908" s="158">
        <v>280</v>
      </c>
      <c r="Y908" s="208">
        <v>244</v>
      </c>
      <c r="Z908" s="208">
        <v>279</v>
      </c>
      <c r="AA908" s="208">
        <v>240</v>
      </c>
      <c r="AB908" s="209">
        <v>0.871428571428571</v>
      </c>
      <c r="AC908" s="155">
        <v>0.860215053763441</v>
      </c>
      <c r="AD908" s="173">
        <v>0.0112135176651306</v>
      </c>
    </row>
    <row r="909" spans="1:30">
      <c r="A909" s="175" t="s">
        <v>668</v>
      </c>
      <c r="B909" s="214" t="s">
        <v>1824</v>
      </c>
      <c r="C909" s="214" t="s">
        <v>905</v>
      </c>
      <c r="D909" s="153">
        <v>19</v>
      </c>
      <c r="E909" s="153">
        <v>19</v>
      </c>
      <c r="F909" s="151">
        <v>14</v>
      </c>
      <c r="G909" s="151">
        <v>14</v>
      </c>
      <c r="H909" s="151">
        <v>19</v>
      </c>
      <c r="I909" s="151">
        <v>19</v>
      </c>
      <c r="J909" s="172">
        <v>0.9</v>
      </c>
      <c r="K909" s="154">
        <v>1</v>
      </c>
      <c r="L909" s="154">
        <v>1</v>
      </c>
      <c r="M909" s="154">
        <v>1</v>
      </c>
      <c r="N909" s="207">
        <v>396</v>
      </c>
      <c r="O909" s="153">
        <v>395</v>
      </c>
      <c r="P909" s="153">
        <v>19</v>
      </c>
      <c r="Q909" s="151">
        <v>14</v>
      </c>
      <c r="R909" s="151">
        <v>19</v>
      </c>
      <c r="S909" s="154">
        <v>0.997474747474748</v>
      </c>
      <c r="T909" s="154">
        <v>1</v>
      </c>
      <c r="U909" s="155">
        <v>1</v>
      </c>
      <c r="V909" s="155">
        <v>1</v>
      </c>
      <c r="W909" s="173">
        <v>0</v>
      </c>
      <c r="X909" s="158">
        <v>122</v>
      </c>
      <c r="Y909" s="208">
        <v>121</v>
      </c>
      <c r="Z909" s="208">
        <v>122</v>
      </c>
      <c r="AA909" s="208">
        <v>122</v>
      </c>
      <c r="AB909" s="209">
        <v>0.991803278688525</v>
      </c>
      <c r="AC909" s="155">
        <v>1</v>
      </c>
      <c r="AD909" s="173">
        <v>-0.00819672131147542</v>
      </c>
    </row>
    <row r="910" spans="1:30">
      <c r="A910" s="175" t="s">
        <v>668</v>
      </c>
      <c r="B910" s="214" t="s">
        <v>1824</v>
      </c>
      <c r="C910" s="214" t="s">
        <v>906</v>
      </c>
      <c r="D910" s="153">
        <v>38</v>
      </c>
      <c r="E910" s="153">
        <v>38</v>
      </c>
      <c r="F910" s="151">
        <v>27</v>
      </c>
      <c r="G910" s="151">
        <v>27</v>
      </c>
      <c r="H910" s="151">
        <v>32</v>
      </c>
      <c r="I910" s="151">
        <v>32</v>
      </c>
      <c r="J910" s="172">
        <v>0.9</v>
      </c>
      <c r="K910" s="154">
        <v>1</v>
      </c>
      <c r="L910" s="154">
        <v>1</v>
      </c>
      <c r="M910" s="154">
        <v>1</v>
      </c>
      <c r="N910" s="207">
        <v>757</v>
      </c>
      <c r="O910" s="153">
        <v>636</v>
      </c>
      <c r="P910" s="153">
        <v>32</v>
      </c>
      <c r="Q910" s="151">
        <v>22</v>
      </c>
      <c r="R910" s="151">
        <v>27</v>
      </c>
      <c r="S910" s="154">
        <v>0.840158520475561</v>
      </c>
      <c r="T910" s="154">
        <v>0.842105263157895</v>
      </c>
      <c r="U910" s="155">
        <v>0.814814814814815</v>
      </c>
      <c r="V910" s="155">
        <v>0.84375</v>
      </c>
      <c r="W910" s="173">
        <v>0.0272904483430799</v>
      </c>
      <c r="X910" s="158">
        <v>237</v>
      </c>
      <c r="Y910" s="208">
        <v>199</v>
      </c>
      <c r="Z910" s="208">
        <v>237</v>
      </c>
      <c r="AA910" s="208">
        <v>203</v>
      </c>
      <c r="AB910" s="209">
        <v>0.839662447257384</v>
      </c>
      <c r="AC910" s="155">
        <v>0.856540084388186</v>
      </c>
      <c r="AD910" s="173">
        <v>-0.0168776371308017</v>
      </c>
    </row>
    <row r="911" spans="1:30">
      <c r="A911" s="175" t="s">
        <v>668</v>
      </c>
      <c r="B911" s="214" t="s">
        <v>1824</v>
      </c>
      <c r="C911" s="214" t="s">
        <v>907</v>
      </c>
      <c r="D911" s="153">
        <v>26</v>
      </c>
      <c r="E911" s="153">
        <v>26</v>
      </c>
      <c r="F911" s="151">
        <v>20</v>
      </c>
      <c r="G911" s="151">
        <v>20</v>
      </c>
      <c r="H911" s="151">
        <v>22</v>
      </c>
      <c r="I911" s="151">
        <v>22</v>
      </c>
      <c r="J911" s="172">
        <v>0.9</v>
      </c>
      <c r="K911" s="154">
        <v>1</v>
      </c>
      <c r="L911" s="154">
        <v>1</v>
      </c>
      <c r="M911" s="154">
        <v>1</v>
      </c>
      <c r="N911" s="207">
        <v>550</v>
      </c>
      <c r="O911" s="153">
        <v>533</v>
      </c>
      <c r="P911" s="153">
        <v>26</v>
      </c>
      <c r="Q911" s="151">
        <v>19</v>
      </c>
      <c r="R911" s="151">
        <v>21</v>
      </c>
      <c r="S911" s="154">
        <v>0.969090909090909</v>
      </c>
      <c r="T911" s="154">
        <v>1</v>
      </c>
      <c r="U911" s="155">
        <v>0.95</v>
      </c>
      <c r="V911" s="155">
        <v>0.954545454545455</v>
      </c>
      <c r="W911" s="173">
        <v>0.05</v>
      </c>
      <c r="X911" s="158">
        <v>163</v>
      </c>
      <c r="Y911" s="208">
        <v>159</v>
      </c>
      <c r="Z911" s="208">
        <v>170</v>
      </c>
      <c r="AA911" s="208">
        <v>166</v>
      </c>
      <c r="AB911" s="209">
        <v>0.975460122699387</v>
      </c>
      <c r="AC911" s="155">
        <v>0.976470588235294</v>
      </c>
      <c r="AD911" s="173">
        <v>-0.00101046553590756</v>
      </c>
    </row>
    <row r="912" spans="1:30">
      <c r="A912" s="175" t="s">
        <v>668</v>
      </c>
      <c r="B912" s="214" t="s">
        <v>1824</v>
      </c>
      <c r="C912" s="214" t="s">
        <v>908</v>
      </c>
      <c r="D912" s="153">
        <v>27</v>
      </c>
      <c r="E912" s="153">
        <v>27</v>
      </c>
      <c r="F912" s="151">
        <v>20</v>
      </c>
      <c r="G912" s="151">
        <v>20</v>
      </c>
      <c r="H912" s="151">
        <v>23</v>
      </c>
      <c r="I912" s="151">
        <v>23</v>
      </c>
      <c r="J912" s="172">
        <v>0.9</v>
      </c>
      <c r="K912" s="154">
        <v>1</v>
      </c>
      <c r="L912" s="154">
        <v>1</v>
      </c>
      <c r="M912" s="154">
        <v>1</v>
      </c>
      <c r="N912" s="207">
        <v>578</v>
      </c>
      <c r="O912" s="153">
        <v>514</v>
      </c>
      <c r="P912" s="153">
        <v>24</v>
      </c>
      <c r="Q912" s="151">
        <v>17</v>
      </c>
      <c r="R912" s="151">
        <v>20</v>
      </c>
      <c r="S912" s="154">
        <v>0.889273356401384</v>
      </c>
      <c r="T912" s="154">
        <v>0.888888888888889</v>
      </c>
      <c r="U912" s="155">
        <v>0.85</v>
      </c>
      <c r="V912" s="155">
        <v>0.869565217391304</v>
      </c>
      <c r="W912" s="173">
        <v>0.0388888888888889</v>
      </c>
      <c r="X912" s="158">
        <v>170</v>
      </c>
      <c r="Y912" s="208">
        <v>152</v>
      </c>
      <c r="Z912" s="208">
        <v>182</v>
      </c>
      <c r="AA912" s="208">
        <v>162</v>
      </c>
      <c r="AB912" s="209">
        <v>0.894117647058824</v>
      </c>
      <c r="AC912" s="155">
        <v>0.89010989010989</v>
      </c>
      <c r="AD912" s="173">
        <v>0.00400775694893352</v>
      </c>
    </row>
    <row r="913" spans="1:30">
      <c r="A913" s="175" t="s">
        <v>668</v>
      </c>
      <c r="B913" s="214" t="s">
        <v>1824</v>
      </c>
      <c r="C913" s="214" t="s">
        <v>909</v>
      </c>
      <c r="D913" s="153">
        <v>29</v>
      </c>
      <c r="E913" s="153">
        <v>29</v>
      </c>
      <c r="F913" s="151">
        <v>21</v>
      </c>
      <c r="G913" s="151">
        <v>21</v>
      </c>
      <c r="H913" s="151">
        <v>25</v>
      </c>
      <c r="I913" s="151">
        <v>25</v>
      </c>
      <c r="J913" s="172">
        <v>0.9</v>
      </c>
      <c r="K913" s="154">
        <v>1</v>
      </c>
      <c r="L913" s="154">
        <v>1</v>
      </c>
      <c r="M913" s="154">
        <v>1</v>
      </c>
      <c r="N913" s="207">
        <v>584</v>
      </c>
      <c r="O913" s="153">
        <v>506</v>
      </c>
      <c r="P913" s="153">
        <v>27</v>
      </c>
      <c r="Q913" s="151">
        <v>21</v>
      </c>
      <c r="R913" s="151">
        <v>24</v>
      </c>
      <c r="S913" s="154">
        <v>0.866438356164384</v>
      </c>
      <c r="T913" s="154">
        <v>0.931034482758621</v>
      </c>
      <c r="U913" s="155">
        <v>1</v>
      </c>
      <c r="V913" s="155">
        <v>0.96</v>
      </c>
      <c r="W913" s="173">
        <v>-0.0689655172413793</v>
      </c>
      <c r="X913" s="158">
        <v>181</v>
      </c>
      <c r="Y913" s="208">
        <v>164</v>
      </c>
      <c r="Z913" s="208">
        <v>178</v>
      </c>
      <c r="AA913" s="208">
        <v>153</v>
      </c>
      <c r="AB913" s="209">
        <v>0.906077348066298</v>
      </c>
      <c r="AC913" s="155">
        <v>0.859550561797753</v>
      </c>
      <c r="AD913" s="173">
        <v>0.0465267862685456</v>
      </c>
    </row>
    <row r="914" spans="1:30">
      <c r="A914" s="175" t="s">
        <v>668</v>
      </c>
      <c r="B914" s="214" t="s">
        <v>1828</v>
      </c>
      <c r="C914" s="214" t="s">
        <v>910</v>
      </c>
      <c r="D914" s="153">
        <v>63</v>
      </c>
      <c r="E914" s="153">
        <v>62</v>
      </c>
      <c r="F914" s="151">
        <v>52</v>
      </c>
      <c r="G914" s="151">
        <v>51</v>
      </c>
      <c r="H914" s="151">
        <v>57</v>
      </c>
      <c r="I914" s="151">
        <v>57</v>
      </c>
      <c r="J914" s="172">
        <v>0.9</v>
      </c>
      <c r="K914" s="154">
        <v>0.984126984126984</v>
      </c>
      <c r="L914" s="154">
        <v>0.980769230769231</v>
      </c>
      <c r="M914" s="154">
        <v>1</v>
      </c>
      <c r="N914" s="207">
        <v>1367</v>
      </c>
      <c r="O914" s="153">
        <v>1360</v>
      </c>
      <c r="P914" s="153">
        <v>62</v>
      </c>
      <c r="Q914" s="151">
        <v>51</v>
      </c>
      <c r="R914" s="151">
        <v>57</v>
      </c>
      <c r="S914" s="154">
        <v>0.99487929773226</v>
      </c>
      <c r="T914" s="154">
        <v>0.984126984126984</v>
      </c>
      <c r="U914" s="155">
        <v>0.980769230769231</v>
      </c>
      <c r="V914" s="155">
        <v>1</v>
      </c>
      <c r="W914" s="173">
        <v>0.00335775335775335</v>
      </c>
      <c r="X914" s="158">
        <v>403</v>
      </c>
      <c r="Y914" s="208">
        <v>401</v>
      </c>
      <c r="Z914" s="208">
        <v>426</v>
      </c>
      <c r="AA914" s="208">
        <v>425</v>
      </c>
      <c r="AB914" s="209">
        <v>0.995037220843672</v>
      </c>
      <c r="AC914" s="155">
        <v>0.997652582159624</v>
      </c>
      <c r="AD914" s="173">
        <v>-0.00261536131595197</v>
      </c>
    </row>
    <row r="915" spans="1:30">
      <c r="A915" s="175" t="s">
        <v>668</v>
      </c>
      <c r="B915" s="214" t="s">
        <v>33</v>
      </c>
      <c r="C915" s="214" t="s">
        <v>911</v>
      </c>
      <c r="D915" s="153">
        <v>0</v>
      </c>
      <c r="E915" s="153">
        <v>0</v>
      </c>
      <c r="F915" s="151">
        <v>0</v>
      </c>
      <c r="G915" s="151">
        <v>0</v>
      </c>
      <c r="H915" s="151">
        <v>0</v>
      </c>
      <c r="I915" s="151">
        <v>0</v>
      </c>
      <c r="J915" s="172">
        <v>0.9</v>
      </c>
      <c r="K915" s="154">
        <v>0</v>
      </c>
      <c r="L915" s="154">
        <v>0</v>
      </c>
      <c r="M915" s="154">
        <v>0</v>
      </c>
      <c r="N915" s="207">
        <v>0</v>
      </c>
      <c r="O915" s="153">
        <v>0</v>
      </c>
      <c r="P915" s="153">
        <v>0</v>
      </c>
      <c r="Q915" s="151">
        <v>0</v>
      </c>
      <c r="R915" s="151">
        <v>0</v>
      </c>
      <c r="S915" s="154">
        <v>0</v>
      </c>
      <c r="T915" s="154">
        <v>0</v>
      </c>
      <c r="U915" s="155">
        <v>0</v>
      </c>
      <c r="V915" s="155">
        <v>0</v>
      </c>
      <c r="W915" s="173">
        <v>0</v>
      </c>
      <c r="X915" s="158">
        <v>0</v>
      </c>
      <c r="Y915" s="208">
        <v>0</v>
      </c>
      <c r="Z915" s="208">
        <v>0</v>
      </c>
      <c r="AA915" s="208">
        <v>0</v>
      </c>
      <c r="AB915" s="209">
        <v>0</v>
      </c>
      <c r="AC915" s="155">
        <v>0</v>
      </c>
      <c r="AD915" s="173">
        <v>0</v>
      </c>
    </row>
    <row r="916" spans="1:30">
      <c r="A916" s="175" t="s">
        <v>668</v>
      </c>
      <c r="B916" s="214" t="s">
        <v>1828</v>
      </c>
      <c r="C916" s="214" t="s">
        <v>912</v>
      </c>
      <c r="D916" s="153">
        <v>24</v>
      </c>
      <c r="E916" s="153">
        <v>23</v>
      </c>
      <c r="F916" s="151">
        <v>19</v>
      </c>
      <c r="G916" s="151">
        <v>18</v>
      </c>
      <c r="H916" s="151">
        <v>19</v>
      </c>
      <c r="I916" s="151">
        <v>18</v>
      </c>
      <c r="J916" s="172">
        <v>0.9</v>
      </c>
      <c r="K916" s="154">
        <v>0.958333333333333</v>
      </c>
      <c r="L916" s="154">
        <v>0.947368421052632</v>
      </c>
      <c r="M916" s="154">
        <v>0.947368421052632</v>
      </c>
      <c r="N916" s="207">
        <v>471</v>
      </c>
      <c r="O916" s="153">
        <v>446</v>
      </c>
      <c r="P916" s="153">
        <v>23</v>
      </c>
      <c r="Q916" s="151">
        <v>18</v>
      </c>
      <c r="R916" s="151">
        <v>18</v>
      </c>
      <c r="S916" s="154">
        <v>0.94692144373673</v>
      </c>
      <c r="T916" s="154">
        <v>0.958333333333333</v>
      </c>
      <c r="U916" s="155">
        <v>0.947368421052632</v>
      </c>
      <c r="V916" s="155">
        <v>0.947368421052632</v>
      </c>
      <c r="W916" s="173">
        <v>0.0109649122807018</v>
      </c>
      <c r="X916" s="158">
        <v>142</v>
      </c>
      <c r="Y916" s="208">
        <v>136</v>
      </c>
      <c r="Z916" s="208">
        <v>143</v>
      </c>
      <c r="AA916" s="208">
        <v>137</v>
      </c>
      <c r="AB916" s="209">
        <v>0.957746478873239</v>
      </c>
      <c r="AC916" s="155">
        <v>0.958041958041958</v>
      </c>
      <c r="AD916" s="173">
        <v>-0.000295479168718638</v>
      </c>
    </row>
    <row r="917" spans="1:30">
      <c r="A917" s="175" t="s">
        <v>668</v>
      </c>
      <c r="B917" s="214" t="s">
        <v>1828</v>
      </c>
      <c r="C917" s="214" t="s">
        <v>913</v>
      </c>
      <c r="D917" s="153">
        <v>50</v>
      </c>
      <c r="E917" s="153">
        <v>49</v>
      </c>
      <c r="F917" s="151">
        <v>37</v>
      </c>
      <c r="G917" s="151">
        <v>36</v>
      </c>
      <c r="H917" s="151">
        <v>39</v>
      </c>
      <c r="I917" s="151">
        <v>38</v>
      </c>
      <c r="J917" s="172">
        <v>0.9</v>
      </c>
      <c r="K917" s="154">
        <v>0.98</v>
      </c>
      <c r="L917" s="154">
        <v>0.972972972972973</v>
      </c>
      <c r="M917" s="154">
        <v>0.974358974358974</v>
      </c>
      <c r="N917" s="207">
        <v>1028</v>
      </c>
      <c r="O917" s="153">
        <v>999</v>
      </c>
      <c r="P917" s="153">
        <v>49</v>
      </c>
      <c r="Q917" s="151">
        <v>35</v>
      </c>
      <c r="R917" s="151">
        <v>38</v>
      </c>
      <c r="S917" s="154">
        <v>0.971789883268482</v>
      </c>
      <c r="T917" s="154">
        <v>0.98</v>
      </c>
      <c r="U917" s="155">
        <v>0.945945945945946</v>
      </c>
      <c r="V917" s="155">
        <v>0.974358974358974</v>
      </c>
      <c r="W917" s="173">
        <v>0.034054054054054</v>
      </c>
      <c r="X917" s="158">
        <v>312</v>
      </c>
      <c r="Y917" s="208">
        <v>302</v>
      </c>
      <c r="Z917" s="208">
        <v>319</v>
      </c>
      <c r="AA917" s="208">
        <v>311</v>
      </c>
      <c r="AB917" s="209">
        <v>0.967948717948718</v>
      </c>
      <c r="AC917" s="155">
        <v>0.974921630094044</v>
      </c>
      <c r="AD917" s="173">
        <v>-0.00697291214532592</v>
      </c>
    </row>
    <row r="918" spans="1:30">
      <c r="A918" s="175" t="s">
        <v>668</v>
      </c>
      <c r="B918" s="214" t="s">
        <v>1823</v>
      </c>
      <c r="C918" s="214" t="s">
        <v>914</v>
      </c>
      <c r="D918" s="153">
        <v>0</v>
      </c>
      <c r="E918" s="153">
        <v>0</v>
      </c>
      <c r="F918" s="151">
        <v>0</v>
      </c>
      <c r="G918" s="151">
        <v>0</v>
      </c>
      <c r="H918" s="151">
        <v>0</v>
      </c>
      <c r="I918" s="151">
        <v>0</v>
      </c>
      <c r="J918" s="172">
        <v>0.9</v>
      </c>
      <c r="K918" s="154">
        <v>0</v>
      </c>
      <c r="L918" s="154">
        <v>0</v>
      </c>
      <c r="M918" s="154">
        <v>0</v>
      </c>
      <c r="N918" s="207">
        <v>0</v>
      </c>
      <c r="O918" s="153">
        <v>0</v>
      </c>
      <c r="P918" s="153">
        <v>0</v>
      </c>
      <c r="Q918" s="151">
        <v>0</v>
      </c>
      <c r="R918" s="151">
        <v>0</v>
      </c>
      <c r="S918" s="154">
        <v>0</v>
      </c>
      <c r="T918" s="154">
        <v>0</v>
      </c>
      <c r="U918" s="155">
        <v>0</v>
      </c>
      <c r="V918" s="155">
        <v>0</v>
      </c>
      <c r="W918" s="173">
        <v>0</v>
      </c>
      <c r="X918" s="158">
        <v>0</v>
      </c>
      <c r="Y918" s="208">
        <v>0</v>
      </c>
      <c r="Z918" s="208">
        <v>0</v>
      </c>
      <c r="AA918" s="208">
        <v>0</v>
      </c>
      <c r="AB918" s="209">
        <v>0</v>
      </c>
      <c r="AC918" s="155">
        <v>0</v>
      </c>
      <c r="AD918" s="173">
        <v>0</v>
      </c>
    </row>
    <row r="919" spans="1:30">
      <c r="A919" s="175" t="s">
        <v>668</v>
      </c>
      <c r="B919" s="214" t="s">
        <v>1823</v>
      </c>
      <c r="C919" s="214" t="s">
        <v>915</v>
      </c>
      <c r="D919" s="153">
        <v>0</v>
      </c>
      <c r="E919" s="153">
        <v>0</v>
      </c>
      <c r="F919" s="151">
        <v>0</v>
      </c>
      <c r="G919" s="151">
        <v>0</v>
      </c>
      <c r="H919" s="151">
        <v>0</v>
      </c>
      <c r="I919" s="151">
        <v>0</v>
      </c>
      <c r="J919" s="172">
        <v>0.9</v>
      </c>
      <c r="K919" s="154">
        <v>0</v>
      </c>
      <c r="L919" s="154">
        <v>0</v>
      </c>
      <c r="M919" s="154">
        <v>0</v>
      </c>
      <c r="N919" s="207">
        <v>0</v>
      </c>
      <c r="O919" s="153">
        <v>0</v>
      </c>
      <c r="P919" s="153">
        <v>0</v>
      </c>
      <c r="Q919" s="151">
        <v>0</v>
      </c>
      <c r="R919" s="151">
        <v>0</v>
      </c>
      <c r="S919" s="154">
        <v>0</v>
      </c>
      <c r="T919" s="154">
        <v>0</v>
      </c>
      <c r="U919" s="155">
        <v>0</v>
      </c>
      <c r="V919" s="155">
        <v>0</v>
      </c>
      <c r="W919" s="173">
        <v>0</v>
      </c>
      <c r="X919" s="158">
        <v>0</v>
      </c>
      <c r="Y919" s="208">
        <v>0</v>
      </c>
      <c r="Z919" s="208">
        <v>0</v>
      </c>
      <c r="AA919" s="208">
        <v>0</v>
      </c>
      <c r="AB919" s="209">
        <v>0</v>
      </c>
      <c r="AC919" s="155">
        <v>0</v>
      </c>
      <c r="AD919" s="173">
        <v>0</v>
      </c>
    </row>
    <row r="920" spans="1:30">
      <c r="A920" s="175" t="s">
        <v>668</v>
      </c>
      <c r="B920" s="214" t="s">
        <v>1826</v>
      </c>
      <c r="C920" s="214" t="s">
        <v>916</v>
      </c>
      <c r="D920" s="153">
        <v>0</v>
      </c>
      <c r="E920" s="153">
        <v>0</v>
      </c>
      <c r="F920" s="151">
        <v>0</v>
      </c>
      <c r="G920" s="151">
        <v>0</v>
      </c>
      <c r="H920" s="151">
        <v>0</v>
      </c>
      <c r="I920" s="151">
        <v>0</v>
      </c>
      <c r="J920" s="172">
        <v>0.9</v>
      </c>
      <c r="K920" s="154">
        <v>0</v>
      </c>
      <c r="L920" s="154">
        <v>0</v>
      </c>
      <c r="M920" s="154">
        <v>0</v>
      </c>
      <c r="N920" s="207">
        <v>0</v>
      </c>
      <c r="O920" s="153">
        <v>0</v>
      </c>
      <c r="P920" s="153">
        <v>0</v>
      </c>
      <c r="Q920" s="151">
        <v>0</v>
      </c>
      <c r="R920" s="151">
        <v>0</v>
      </c>
      <c r="S920" s="154">
        <v>0</v>
      </c>
      <c r="T920" s="154">
        <v>0</v>
      </c>
      <c r="U920" s="155">
        <v>0</v>
      </c>
      <c r="V920" s="155">
        <v>0</v>
      </c>
      <c r="W920" s="173">
        <v>0</v>
      </c>
      <c r="X920" s="158">
        <v>0</v>
      </c>
      <c r="Y920" s="208">
        <v>0</v>
      </c>
      <c r="Z920" s="208">
        <v>0</v>
      </c>
      <c r="AA920" s="208">
        <v>0</v>
      </c>
      <c r="AB920" s="209">
        <v>0</v>
      </c>
      <c r="AC920" s="155">
        <v>0</v>
      </c>
      <c r="AD920" s="173">
        <v>0</v>
      </c>
    </row>
    <row r="921" spans="1:30">
      <c r="A921" s="175" t="s">
        <v>668</v>
      </c>
      <c r="B921" s="214" t="s">
        <v>33</v>
      </c>
      <c r="C921" s="214" t="s">
        <v>917</v>
      </c>
      <c r="D921" s="153">
        <v>0</v>
      </c>
      <c r="E921" s="153">
        <v>0</v>
      </c>
      <c r="F921" s="151">
        <v>0</v>
      </c>
      <c r="G921" s="151">
        <v>0</v>
      </c>
      <c r="H921" s="151">
        <v>0</v>
      </c>
      <c r="I921" s="151">
        <v>0</v>
      </c>
      <c r="J921" s="172">
        <v>0.9</v>
      </c>
      <c r="K921" s="154">
        <v>0</v>
      </c>
      <c r="L921" s="154">
        <v>0</v>
      </c>
      <c r="M921" s="154">
        <v>0</v>
      </c>
      <c r="N921" s="207">
        <v>0</v>
      </c>
      <c r="O921" s="153">
        <v>0</v>
      </c>
      <c r="P921" s="153">
        <v>0</v>
      </c>
      <c r="Q921" s="151">
        <v>0</v>
      </c>
      <c r="R921" s="151">
        <v>0</v>
      </c>
      <c r="S921" s="154">
        <v>0</v>
      </c>
      <c r="T921" s="154">
        <v>0</v>
      </c>
      <c r="U921" s="155">
        <v>0</v>
      </c>
      <c r="V921" s="155">
        <v>0</v>
      </c>
      <c r="W921" s="173">
        <v>0</v>
      </c>
      <c r="X921" s="158">
        <v>0</v>
      </c>
      <c r="Y921" s="208">
        <v>0</v>
      </c>
      <c r="Z921" s="208">
        <v>0</v>
      </c>
      <c r="AA921" s="208">
        <v>0</v>
      </c>
      <c r="AB921" s="209">
        <v>0</v>
      </c>
      <c r="AC921" s="155">
        <v>0</v>
      </c>
      <c r="AD921" s="173">
        <v>0</v>
      </c>
    </row>
    <row r="922" spans="1:30">
      <c r="A922" s="175" t="s">
        <v>668</v>
      </c>
      <c r="B922" s="214" t="s">
        <v>1826</v>
      </c>
      <c r="C922" s="214" t="s">
        <v>918</v>
      </c>
      <c r="D922" s="153">
        <v>0</v>
      </c>
      <c r="E922" s="153">
        <v>0</v>
      </c>
      <c r="F922" s="151">
        <v>0</v>
      </c>
      <c r="G922" s="151">
        <v>0</v>
      </c>
      <c r="H922" s="151">
        <v>0</v>
      </c>
      <c r="I922" s="151">
        <v>0</v>
      </c>
      <c r="J922" s="172">
        <v>0.9</v>
      </c>
      <c r="K922" s="154">
        <v>0</v>
      </c>
      <c r="L922" s="154">
        <v>0</v>
      </c>
      <c r="M922" s="154">
        <v>0</v>
      </c>
      <c r="N922" s="207">
        <v>0</v>
      </c>
      <c r="O922" s="153">
        <v>0</v>
      </c>
      <c r="P922" s="153">
        <v>0</v>
      </c>
      <c r="Q922" s="151">
        <v>0</v>
      </c>
      <c r="R922" s="151">
        <v>0</v>
      </c>
      <c r="S922" s="154">
        <v>0</v>
      </c>
      <c r="T922" s="154">
        <v>0</v>
      </c>
      <c r="U922" s="155">
        <v>0</v>
      </c>
      <c r="V922" s="155">
        <v>0</v>
      </c>
      <c r="W922" s="173">
        <v>0</v>
      </c>
      <c r="X922" s="158">
        <v>0</v>
      </c>
      <c r="Y922" s="208">
        <v>0</v>
      </c>
      <c r="Z922" s="208">
        <v>0</v>
      </c>
      <c r="AA922" s="208">
        <v>0</v>
      </c>
      <c r="AB922" s="209">
        <v>0</v>
      </c>
      <c r="AC922" s="155">
        <v>0</v>
      </c>
      <c r="AD922" s="173">
        <v>0</v>
      </c>
    </row>
    <row r="923" spans="1:30">
      <c r="A923" s="175" t="s">
        <v>668</v>
      </c>
      <c r="B923" s="214" t="s">
        <v>1826</v>
      </c>
      <c r="C923" s="214" t="s">
        <v>919</v>
      </c>
      <c r="D923" s="153">
        <v>0</v>
      </c>
      <c r="E923" s="153">
        <v>0</v>
      </c>
      <c r="F923" s="151">
        <v>0</v>
      </c>
      <c r="G923" s="151">
        <v>0</v>
      </c>
      <c r="H923" s="151">
        <v>0</v>
      </c>
      <c r="I923" s="151">
        <v>0</v>
      </c>
      <c r="J923" s="172">
        <v>0.9</v>
      </c>
      <c r="K923" s="154">
        <v>0</v>
      </c>
      <c r="L923" s="154">
        <v>0</v>
      </c>
      <c r="M923" s="154">
        <v>0</v>
      </c>
      <c r="N923" s="207">
        <v>0</v>
      </c>
      <c r="O923" s="153">
        <v>0</v>
      </c>
      <c r="P923" s="153">
        <v>0</v>
      </c>
      <c r="Q923" s="151">
        <v>0</v>
      </c>
      <c r="R923" s="151">
        <v>0</v>
      </c>
      <c r="S923" s="154">
        <v>0</v>
      </c>
      <c r="T923" s="154">
        <v>0</v>
      </c>
      <c r="U923" s="155">
        <v>0</v>
      </c>
      <c r="V923" s="155">
        <v>0</v>
      </c>
      <c r="W923" s="173">
        <v>0</v>
      </c>
      <c r="X923" s="158">
        <v>0</v>
      </c>
      <c r="Y923" s="208">
        <v>0</v>
      </c>
      <c r="Z923" s="208">
        <v>0</v>
      </c>
      <c r="AA923" s="208">
        <v>0</v>
      </c>
      <c r="AB923" s="209">
        <v>0</v>
      </c>
      <c r="AC923" s="155">
        <v>0</v>
      </c>
      <c r="AD923" s="173">
        <v>0</v>
      </c>
    </row>
    <row r="924" spans="1:30">
      <c r="A924" s="175" t="s">
        <v>668</v>
      </c>
      <c r="B924" s="214" t="s">
        <v>1826</v>
      </c>
      <c r="C924" s="214" t="s">
        <v>920</v>
      </c>
      <c r="D924" s="153">
        <v>0</v>
      </c>
      <c r="E924" s="153">
        <v>0</v>
      </c>
      <c r="F924" s="151">
        <v>0</v>
      </c>
      <c r="G924" s="151">
        <v>0</v>
      </c>
      <c r="H924" s="151">
        <v>0</v>
      </c>
      <c r="I924" s="151">
        <v>0</v>
      </c>
      <c r="J924" s="172">
        <v>0.9</v>
      </c>
      <c r="K924" s="154">
        <v>0</v>
      </c>
      <c r="L924" s="154">
        <v>0</v>
      </c>
      <c r="M924" s="154">
        <v>0</v>
      </c>
      <c r="N924" s="207">
        <v>0</v>
      </c>
      <c r="O924" s="153">
        <v>0</v>
      </c>
      <c r="P924" s="153">
        <v>0</v>
      </c>
      <c r="Q924" s="151">
        <v>0</v>
      </c>
      <c r="R924" s="151">
        <v>0</v>
      </c>
      <c r="S924" s="154">
        <v>0</v>
      </c>
      <c r="T924" s="154">
        <v>0</v>
      </c>
      <c r="U924" s="155">
        <v>0</v>
      </c>
      <c r="V924" s="155">
        <v>0</v>
      </c>
      <c r="W924" s="173">
        <v>0</v>
      </c>
      <c r="X924" s="158">
        <v>0</v>
      </c>
      <c r="Y924" s="208">
        <v>0</v>
      </c>
      <c r="Z924" s="208">
        <v>0</v>
      </c>
      <c r="AA924" s="208">
        <v>0</v>
      </c>
      <c r="AB924" s="209">
        <v>0</v>
      </c>
      <c r="AC924" s="155">
        <v>0</v>
      </c>
      <c r="AD924" s="173">
        <v>0</v>
      </c>
    </row>
    <row r="925" spans="1:30">
      <c r="A925" s="175" t="s">
        <v>668</v>
      </c>
      <c r="B925" s="214" t="s">
        <v>1826</v>
      </c>
      <c r="C925" s="214" t="s">
        <v>921</v>
      </c>
      <c r="D925" s="153">
        <v>0</v>
      </c>
      <c r="E925" s="153">
        <v>0</v>
      </c>
      <c r="F925" s="151">
        <v>0</v>
      </c>
      <c r="G925" s="151">
        <v>0</v>
      </c>
      <c r="H925" s="151">
        <v>0</v>
      </c>
      <c r="I925" s="151">
        <v>0</v>
      </c>
      <c r="J925" s="172">
        <v>0.9</v>
      </c>
      <c r="K925" s="154">
        <v>0</v>
      </c>
      <c r="L925" s="154">
        <v>0</v>
      </c>
      <c r="M925" s="154">
        <v>0</v>
      </c>
      <c r="N925" s="207">
        <v>0</v>
      </c>
      <c r="O925" s="153">
        <v>0</v>
      </c>
      <c r="P925" s="153">
        <v>0</v>
      </c>
      <c r="Q925" s="151">
        <v>0</v>
      </c>
      <c r="R925" s="151">
        <v>0</v>
      </c>
      <c r="S925" s="154">
        <v>0</v>
      </c>
      <c r="T925" s="154">
        <v>0</v>
      </c>
      <c r="U925" s="155">
        <v>0</v>
      </c>
      <c r="V925" s="155">
        <v>0</v>
      </c>
      <c r="W925" s="173">
        <v>0</v>
      </c>
      <c r="X925" s="158">
        <v>0</v>
      </c>
      <c r="Y925" s="208">
        <v>0</v>
      </c>
      <c r="Z925" s="208">
        <v>0</v>
      </c>
      <c r="AA925" s="208">
        <v>0</v>
      </c>
      <c r="AB925" s="209">
        <v>0</v>
      </c>
      <c r="AC925" s="155">
        <v>0</v>
      </c>
      <c r="AD925" s="173">
        <v>0</v>
      </c>
    </row>
    <row r="926" spans="1:30">
      <c r="A926" s="175" t="s">
        <v>668</v>
      </c>
      <c r="B926" s="214" t="s">
        <v>33</v>
      </c>
      <c r="C926" s="214" t="s">
        <v>923</v>
      </c>
      <c r="D926" s="153">
        <v>0</v>
      </c>
      <c r="E926" s="153">
        <v>0</v>
      </c>
      <c r="F926" s="151">
        <v>0</v>
      </c>
      <c r="G926" s="151">
        <v>0</v>
      </c>
      <c r="H926" s="151">
        <v>0</v>
      </c>
      <c r="I926" s="151">
        <v>0</v>
      </c>
      <c r="J926" s="172">
        <v>0.9</v>
      </c>
      <c r="K926" s="154">
        <v>0</v>
      </c>
      <c r="L926" s="154">
        <v>0</v>
      </c>
      <c r="M926" s="154">
        <v>0</v>
      </c>
      <c r="N926" s="207">
        <v>0</v>
      </c>
      <c r="O926" s="153">
        <v>0</v>
      </c>
      <c r="P926" s="153">
        <v>0</v>
      </c>
      <c r="Q926" s="151">
        <v>0</v>
      </c>
      <c r="R926" s="151">
        <v>0</v>
      </c>
      <c r="S926" s="154">
        <v>0</v>
      </c>
      <c r="T926" s="154">
        <v>0</v>
      </c>
      <c r="U926" s="155">
        <v>0</v>
      </c>
      <c r="V926" s="155">
        <v>0</v>
      </c>
      <c r="W926" s="173">
        <v>0</v>
      </c>
      <c r="X926" s="158">
        <v>0</v>
      </c>
      <c r="Y926" s="208">
        <v>0</v>
      </c>
      <c r="Z926" s="208">
        <v>0</v>
      </c>
      <c r="AA926" s="208">
        <v>0</v>
      </c>
      <c r="AB926" s="209">
        <v>0</v>
      </c>
      <c r="AC926" s="155">
        <v>0</v>
      </c>
      <c r="AD926" s="173">
        <v>0</v>
      </c>
    </row>
    <row r="927" spans="1:30">
      <c r="A927" s="175" t="s">
        <v>668</v>
      </c>
      <c r="B927" s="214" t="s">
        <v>33</v>
      </c>
      <c r="C927" s="214" t="s">
        <v>924</v>
      </c>
      <c r="D927" s="153">
        <v>0</v>
      </c>
      <c r="E927" s="153">
        <v>0</v>
      </c>
      <c r="F927" s="151">
        <v>0</v>
      </c>
      <c r="G927" s="151">
        <v>0</v>
      </c>
      <c r="H927" s="151">
        <v>0</v>
      </c>
      <c r="I927" s="151">
        <v>0</v>
      </c>
      <c r="J927" s="172">
        <v>0.9</v>
      </c>
      <c r="K927" s="154">
        <v>0</v>
      </c>
      <c r="L927" s="154">
        <v>0</v>
      </c>
      <c r="M927" s="154">
        <v>0</v>
      </c>
      <c r="N927" s="207">
        <v>0</v>
      </c>
      <c r="O927" s="153">
        <v>0</v>
      </c>
      <c r="P927" s="153">
        <v>0</v>
      </c>
      <c r="Q927" s="151">
        <v>0</v>
      </c>
      <c r="R927" s="151">
        <v>0</v>
      </c>
      <c r="S927" s="154">
        <v>0</v>
      </c>
      <c r="T927" s="154">
        <v>0</v>
      </c>
      <c r="U927" s="155">
        <v>0</v>
      </c>
      <c r="V927" s="155">
        <v>0</v>
      </c>
      <c r="W927" s="173">
        <v>0</v>
      </c>
      <c r="X927" s="158">
        <v>0</v>
      </c>
      <c r="Y927" s="208">
        <v>0</v>
      </c>
      <c r="Z927" s="208">
        <v>0</v>
      </c>
      <c r="AA927" s="208">
        <v>0</v>
      </c>
      <c r="AB927" s="209">
        <v>0</v>
      </c>
      <c r="AC927" s="155">
        <v>0</v>
      </c>
      <c r="AD927" s="173">
        <v>0</v>
      </c>
    </row>
    <row r="928" spans="1:30">
      <c r="A928" s="175" t="s">
        <v>668</v>
      </c>
      <c r="B928" s="214" t="s">
        <v>33</v>
      </c>
      <c r="C928" s="214" t="s">
        <v>925</v>
      </c>
      <c r="D928" s="153">
        <v>0</v>
      </c>
      <c r="E928" s="153">
        <v>0</v>
      </c>
      <c r="F928" s="151">
        <v>0</v>
      </c>
      <c r="G928" s="151">
        <v>0</v>
      </c>
      <c r="H928" s="151">
        <v>0</v>
      </c>
      <c r="I928" s="151">
        <v>0</v>
      </c>
      <c r="J928" s="172">
        <v>0.9</v>
      </c>
      <c r="K928" s="154">
        <v>0</v>
      </c>
      <c r="L928" s="154">
        <v>0</v>
      </c>
      <c r="M928" s="154">
        <v>0</v>
      </c>
      <c r="N928" s="207">
        <v>0</v>
      </c>
      <c r="O928" s="153">
        <v>0</v>
      </c>
      <c r="P928" s="153">
        <v>0</v>
      </c>
      <c r="Q928" s="151">
        <v>0</v>
      </c>
      <c r="R928" s="151">
        <v>0</v>
      </c>
      <c r="S928" s="154">
        <v>0</v>
      </c>
      <c r="T928" s="154">
        <v>0</v>
      </c>
      <c r="U928" s="155">
        <v>0</v>
      </c>
      <c r="V928" s="155">
        <v>0</v>
      </c>
      <c r="W928" s="173">
        <v>0</v>
      </c>
      <c r="X928" s="158">
        <v>0</v>
      </c>
      <c r="Y928" s="208">
        <v>0</v>
      </c>
      <c r="Z928" s="208">
        <v>0</v>
      </c>
      <c r="AA928" s="208">
        <v>0</v>
      </c>
      <c r="AB928" s="209">
        <v>0</v>
      </c>
      <c r="AC928" s="155">
        <v>0</v>
      </c>
      <c r="AD928" s="173">
        <v>0</v>
      </c>
    </row>
    <row r="929" spans="1:30">
      <c r="A929" s="175" t="s">
        <v>668</v>
      </c>
      <c r="B929" s="214" t="s">
        <v>1828</v>
      </c>
      <c r="C929" s="214" t="s">
        <v>926</v>
      </c>
      <c r="D929" s="153">
        <v>0</v>
      </c>
      <c r="E929" s="153">
        <v>0</v>
      </c>
      <c r="F929" s="151">
        <v>0</v>
      </c>
      <c r="G929" s="151">
        <v>0</v>
      </c>
      <c r="H929" s="151">
        <v>0</v>
      </c>
      <c r="I929" s="151">
        <v>0</v>
      </c>
      <c r="J929" s="172">
        <v>0.9</v>
      </c>
      <c r="K929" s="154">
        <v>0</v>
      </c>
      <c r="L929" s="154">
        <v>0</v>
      </c>
      <c r="M929" s="154">
        <v>0</v>
      </c>
      <c r="N929" s="207">
        <v>0</v>
      </c>
      <c r="O929" s="153">
        <v>0</v>
      </c>
      <c r="P929" s="153">
        <v>0</v>
      </c>
      <c r="Q929" s="151">
        <v>0</v>
      </c>
      <c r="R929" s="151">
        <v>0</v>
      </c>
      <c r="S929" s="154">
        <v>0</v>
      </c>
      <c r="T929" s="154">
        <v>0</v>
      </c>
      <c r="U929" s="155">
        <v>0</v>
      </c>
      <c r="V929" s="155">
        <v>0</v>
      </c>
      <c r="W929" s="173">
        <v>0</v>
      </c>
      <c r="X929" s="158">
        <v>0</v>
      </c>
      <c r="Y929" s="208">
        <v>0</v>
      </c>
      <c r="Z929" s="208">
        <v>0</v>
      </c>
      <c r="AA929" s="208">
        <v>0</v>
      </c>
      <c r="AB929" s="209">
        <v>0</v>
      </c>
      <c r="AC929" s="155">
        <v>0</v>
      </c>
      <c r="AD929" s="173">
        <v>0</v>
      </c>
    </row>
    <row r="930" spans="1:30">
      <c r="A930" s="175" t="s">
        <v>927</v>
      </c>
      <c r="B930" s="214" t="s">
        <v>1829</v>
      </c>
      <c r="C930" s="214" t="s">
        <v>929</v>
      </c>
      <c r="D930" s="153">
        <v>16</v>
      </c>
      <c r="E930" s="153">
        <v>14</v>
      </c>
      <c r="F930" s="151">
        <v>15</v>
      </c>
      <c r="G930" s="151">
        <v>13</v>
      </c>
      <c r="H930" s="151">
        <v>15</v>
      </c>
      <c r="I930" s="151">
        <v>14</v>
      </c>
      <c r="J930" s="172">
        <v>0.9</v>
      </c>
      <c r="K930" s="154">
        <v>0.875</v>
      </c>
      <c r="L930" s="154">
        <v>0.866666666666667</v>
      </c>
      <c r="M930" s="154">
        <v>0.933333333333333</v>
      </c>
      <c r="N930" s="207">
        <v>355</v>
      </c>
      <c r="O930" s="153">
        <v>315</v>
      </c>
      <c r="P930" s="153">
        <v>14</v>
      </c>
      <c r="Q930" s="151">
        <v>12</v>
      </c>
      <c r="R930" s="151">
        <v>14</v>
      </c>
      <c r="S930" s="154">
        <v>0.887323943661972</v>
      </c>
      <c r="T930" s="154">
        <v>0.875</v>
      </c>
      <c r="U930" s="155">
        <v>0.8</v>
      </c>
      <c r="V930" s="155">
        <v>0.933333333333333</v>
      </c>
      <c r="W930" s="173">
        <v>0.075</v>
      </c>
      <c r="X930" s="158">
        <v>108</v>
      </c>
      <c r="Y930" s="208">
        <v>96</v>
      </c>
      <c r="Z930" s="208">
        <v>110</v>
      </c>
      <c r="AA930" s="208">
        <v>97</v>
      </c>
      <c r="AB930" s="209">
        <v>0.888888888888889</v>
      </c>
      <c r="AC930" s="155">
        <v>0.881818181818182</v>
      </c>
      <c r="AD930" s="173">
        <v>0.00707070707070701</v>
      </c>
    </row>
    <row r="931" spans="1:30">
      <c r="A931" s="175" t="s">
        <v>927</v>
      </c>
      <c r="B931" s="214" t="s">
        <v>1829</v>
      </c>
      <c r="C931" s="214" t="s">
        <v>930</v>
      </c>
      <c r="D931" s="153">
        <v>51</v>
      </c>
      <c r="E931" s="153">
        <v>51</v>
      </c>
      <c r="F931" s="151">
        <v>37</v>
      </c>
      <c r="G931" s="151">
        <v>37</v>
      </c>
      <c r="H931" s="151">
        <v>48</v>
      </c>
      <c r="I931" s="151">
        <v>48</v>
      </c>
      <c r="J931" s="172">
        <v>0.9</v>
      </c>
      <c r="K931" s="154">
        <v>1</v>
      </c>
      <c r="L931" s="154">
        <v>1</v>
      </c>
      <c r="M931" s="154">
        <v>1</v>
      </c>
      <c r="N931" s="207">
        <v>1070</v>
      </c>
      <c r="O931" s="153">
        <v>1015</v>
      </c>
      <c r="P931" s="153">
        <v>50</v>
      </c>
      <c r="Q931" s="151">
        <v>36</v>
      </c>
      <c r="R931" s="151">
        <v>47</v>
      </c>
      <c r="S931" s="154">
        <v>0.948598130841122</v>
      </c>
      <c r="T931" s="154">
        <v>0.980392156862745</v>
      </c>
      <c r="U931" s="155">
        <v>0.972972972972973</v>
      </c>
      <c r="V931" s="155">
        <v>0.979166666666667</v>
      </c>
      <c r="W931" s="173">
        <v>0.00741918388977203</v>
      </c>
      <c r="X931" s="158">
        <v>318</v>
      </c>
      <c r="Y931" s="208">
        <v>300</v>
      </c>
      <c r="Z931" s="208">
        <v>331</v>
      </c>
      <c r="AA931" s="208">
        <v>318</v>
      </c>
      <c r="AB931" s="209">
        <v>0.943396226415094</v>
      </c>
      <c r="AC931" s="155">
        <v>0.960725075528701</v>
      </c>
      <c r="AD931" s="173">
        <v>-0.0173288491136065</v>
      </c>
    </row>
    <row r="932" spans="1:30">
      <c r="A932" s="175" t="s">
        <v>927</v>
      </c>
      <c r="B932" s="214" t="s">
        <v>1829</v>
      </c>
      <c r="C932" s="214" t="s">
        <v>931</v>
      </c>
      <c r="D932" s="153">
        <v>35</v>
      </c>
      <c r="E932" s="153">
        <v>35</v>
      </c>
      <c r="F932" s="151">
        <v>32</v>
      </c>
      <c r="G932" s="151">
        <v>32</v>
      </c>
      <c r="H932" s="151">
        <v>33</v>
      </c>
      <c r="I932" s="151">
        <v>33</v>
      </c>
      <c r="J932" s="172">
        <v>0.9</v>
      </c>
      <c r="K932" s="154">
        <v>1</v>
      </c>
      <c r="L932" s="154">
        <v>1</v>
      </c>
      <c r="M932" s="154">
        <v>1</v>
      </c>
      <c r="N932" s="207">
        <v>760</v>
      </c>
      <c r="O932" s="153">
        <v>728</v>
      </c>
      <c r="P932" s="153">
        <v>34</v>
      </c>
      <c r="Q932" s="151">
        <v>31</v>
      </c>
      <c r="R932" s="151">
        <v>32</v>
      </c>
      <c r="S932" s="154">
        <v>0.957894736842105</v>
      </c>
      <c r="T932" s="154">
        <v>0.971428571428571</v>
      </c>
      <c r="U932" s="155">
        <v>0.96875</v>
      </c>
      <c r="V932" s="155">
        <v>0.96969696969697</v>
      </c>
      <c r="W932" s="173">
        <v>0.00267857142857142</v>
      </c>
      <c r="X932" s="158">
        <v>230</v>
      </c>
      <c r="Y932" s="208">
        <v>216</v>
      </c>
      <c r="Z932" s="208">
        <v>234</v>
      </c>
      <c r="AA932" s="208">
        <v>222</v>
      </c>
      <c r="AB932" s="209">
        <v>0.939130434782609</v>
      </c>
      <c r="AC932" s="155">
        <v>0.948717948717949</v>
      </c>
      <c r="AD932" s="173">
        <v>-0.00958751393533996</v>
      </c>
    </row>
    <row r="933" spans="1:30">
      <c r="A933" s="175" t="s">
        <v>927</v>
      </c>
      <c r="B933" s="214" t="s">
        <v>1829</v>
      </c>
      <c r="C933" s="214" t="s">
        <v>932</v>
      </c>
      <c r="D933" s="153">
        <v>32</v>
      </c>
      <c r="E933" s="153">
        <v>32</v>
      </c>
      <c r="F933" s="151">
        <v>28</v>
      </c>
      <c r="G933" s="151">
        <v>28</v>
      </c>
      <c r="H933" s="151">
        <v>31</v>
      </c>
      <c r="I933" s="151">
        <v>31</v>
      </c>
      <c r="J933" s="172">
        <v>0.9</v>
      </c>
      <c r="K933" s="154">
        <v>1</v>
      </c>
      <c r="L933" s="154">
        <v>1</v>
      </c>
      <c r="M933" s="154">
        <v>1</v>
      </c>
      <c r="N933" s="207">
        <v>734</v>
      </c>
      <c r="O933" s="153">
        <v>699</v>
      </c>
      <c r="P933" s="153">
        <v>31</v>
      </c>
      <c r="Q933" s="151">
        <v>27</v>
      </c>
      <c r="R933" s="151">
        <v>30</v>
      </c>
      <c r="S933" s="154">
        <v>0.952316076294278</v>
      </c>
      <c r="T933" s="154">
        <v>0.96875</v>
      </c>
      <c r="U933" s="155">
        <v>0.964285714285714</v>
      </c>
      <c r="V933" s="155">
        <v>0.967741935483871</v>
      </c>
      <c r="W933" s="173">
        <v>0.0044642857142857</v>
      </c>
      <c r="X933" s="158">
        <v>218</v>
      </c>
      <c r="Y933" s="208">
        <v>205</v>
      </c>
      <c r="Z933" s="208">
        <v>225</v>
      </c>
      <c r="AA933" s="208">
        <v>215</v>
      </c>
      <c r="AB933" s="209">
        <v>0.940366972477064</v>
      </c>
      <c r="AC933" s="155">
        <v>0.955555555555556</v>
      </c>
      <c r="AD933" s="173">
        <v>-0.0151885830784914</v>
      </c>
    </row>
    <row r="934" spans="1:30">
      <c r="A934" s="175" t="s">
        <v>927</v>
      </c>
      <c r="B934" s="214" t="s">
        <v>1829</v>
      </c>
      <c r="C934" s="214" t="s">
        <v>933</v>
      </c>
      <c r="D934" s="153">
        <v>35</v>
      </c>
      <c r="E934" s="153">
        <v>34</v>
      </c>
      <c r="F934" s="151">
        <v>28</v>
      </c>
      <c r="G934" s="151">
        <v>28</v>
      </c>
      <c r="H934" s="151">
        <v>31</v>
      </c>
      <c r="I934" s="151">
        <v>31</v>
      </c>
      <c r="J934" s="172">
        <v>0.9</v>
      </c>
      <c r="K934" s="154">
        <v>0.971428571428571</v>
      </c>
      <c r="L934" s="154">
        <v>1</v>
      </c>
      <c r="M934" s="154">
        <v>1</v>
      </c>
      <c r="N934" s="207">
        <v>706</v>
      </c>
      <c r="O934" s="153">
        <v>683</v>
      </c>
      <c r="P934" s="153">
        <v>31</v>
      </c>
      <c r="Q934" s="151">
        <v>28</v>
      </c>
      <c r="R934" s="151">
        <v>31</v>
      </c>
      <c r="S934" s="154">
        <v>0.96742209631728</v>
      </c>
      <c r="T934" s="154">
        <v>0.885714285714286</v>
      </c>
      <c r="U934" s="155">
        <v>1</v>
      </c>
      <c r="V934" s="155">
        <v>1</v>
      </c>
      <c r="W934" s="173">
        <v>-0.114285714285714</v>
      </c>
      <c r="X934" s="158">
        <v>217</v>
      </c>
      <c r="Y934" s="208">
        <v>210</v>
      </c>
      <c r="Z934" s="208">
        <v>214</v>
      </c>
      <c r="AA934" s="208">
        <v>209</v>
      </c>
      <c r="AB934" s="209">
        <v>0.967741935483871</v>
      </c>
      <c r="AC934" s="155">
        <v>0.976635514018692</v>
      </c>
      <c r="AD934" s="173">
        <v>-0.00889357853482065</v>
      </c>
    </row>
    <row r="935" spans="1:30">
      <c r="A935" s="175" t="s">
        <v>927</v>
      </c>
      <c r="B935" s="214" t="s">
        <v>1829</v>
      </c>
      <c r="C935" s="214" t="s">
        <v>934</v>
      </c>
      <c r="D935" s="153">
        <v>0</v>
      </c>
      <c r="E935" s="153">
        <v>0</v>
      </c>
      <c r="F935" s="151">
        <v>0</v>
      </c>
      <c r="G935" s="151">
        <v>0</v>
      </c>
      <c r="H935" s="151">
        <v>0</v>
      </c>
      <c r="I935" s="151">
        <v>0</v>
      </c>
      <c r="J935" s="172">
        <v>0.9</v>
      </c>
      <c r="K935" s="154">
        <v>0</v>
      </c>
      <c r="L935" s="154">
        <v>0</v>
      </c>
      <c r="M935" s="154">
        <v>0</v>
      </c>
      <c r="N935" s="207">
        <v>0</v>
      </c>
      <c r="O935" s="153">
        <v>0</v>
      </c>
      <c r="P935" s="153">
        <v>0</v>
      </c>
      <c r="Q935" s="151">
        <v>0</v>
      </c>
      <c r="R935" s="151">
        <v>0</v>
      </c>
      <c r="S935" s="154">
        <v>0</v>
      </c>
      <c r="T935" s="154">
        <v>0</v>
      </c>
      <c r="U935" s="155">
        <v>0</v>
      </c>
      <c r="V935" s="155">
        <v>0</v>
      </c>
      <c r="W935" s="173">
        <v>0</v>
      </c>
      <c r="X935" s="158">
        <v>0</v>
      </c>
      <c r="Y935" s="208">
        <v>0</v>
      </c>
      <c r="Z935" s="208">
        <v>0</v>
      </c>
      <c r="AA935" s="208">
        <v>0</v>
      </c>
      <c r="AB935" s="209">
        <v>0</v>
      </c>
      <c r="AC935" s="155">
        <v>0</v>
      </c>
      <c r="AD935" s="173">
        <v>0</v>
      </c>
    </row>
    <row r="936" spans="1:30">
      <c r="A936" s="175" t="s">
        <v>927</v>
      </c>
      <c r="B936" s="214" t="s">
        <v>1829</v>
      </c>
      <c r="C936" s="214" t="s">
        <v>935</v>
      </c>
      <c r="D936" s="153">
        <v>39</v>
      </c>
      <c r="E936" s="153">
        <v>36</v>
      </c>
      <c r="F936" s="151">
        <v>36</v>
      </c>
      <c r="G936" s="151">
        <v>34</v>
      </c>
      <c r="H936" s="151">
        <v>37</v>
      </c>
      <c r="I936" s="151">
        <v>37</v>
      </c>
      <c r="J936" s="172">
        <v>0.9</v>
      </c>
      <c r="K936" s="154">
        <v>0.923076923076923</v>
      </c>
      <c r="L936" s="154">
        <v>0.944444444444444</v>
      </c>
      <c r="M936" s="154">
        <v>1</v>
      </c>
      <c r="N936" s="207">
        <v>854</v>
      </c>
      <c r="O936" s="153">
        <v>783</v>
      </c>
      <c r="P936" s="153">
        <v>34</v>
      </c>
      <c r="Q936" s="151">
        <v>32</v>
      </c>
      <c r="R936" s="151">
        <v>34</v>
      </c>
      <c r="S936" s="154">
        <v>0.916861826697892</v>
      </c>
      <c r="T936" s="154">
        <v>0.871794871794872</v>
      </c>
      <c r="U936" s="155">
        <v>0.888888888888889</v>
      </c>
      <c r="V936" s="155">
        <v>0.918918918918919</v>
      </c>
      <c r="W936" s="173">
        <v>-0.017094017094017</v>
      </c>
      <c r="X936" s="158">
        <v>259</v>
      </c>
      <c r="Y936" s="208">
        <v>236</v>
      </c>
      <c r="Z936" s="208">
        <v>256</v>
      </c>
      <c r="AA936" s="208">
        <v>231</v>
      </c>
      <c r="AB936" s="209">
        <v>0.911196911196911</v>
      </c>
      <c r="AC936" s="155">
        <v>0.90234375</v>
      </c>
      <c r="AD936" s="173">
        <v>0.00885316119691115</v>
      </c>
    </row>
    <row r="937" spans="1:30">
      <c r="A937" s="175" t="s">
        <v>927</v>
      </c>
      <c r="B937" s="214" t="s">
        <v>1829</v>
      </c>
      <c r="C937" s="214" t="s">
        <v>936</v>
      </c>
      <c r="D937" s="153">
        <v>0</v>
      </c>
      <c r="E937" s="153">
        <v>0</v>
      </c>
      <c r="F937" s="151">
        <v>0</v>
      </c>
      <c r="G937" s="151">
        <v>0</v>
      </c>
      <c r="H937" s="151">
        <v>0</v>
      </c>
      <c r="I937" s="151">
        <v>0</v>
      </c>
      <c r="J937" s="172">
        <v>0.9</v>
      </c>
      <c r="K937" s="154">
        <v>0</v>
      </c>
      <c r="L937" s="154">
        <v>0</v>
      </c>
      <c r="M937" s="154">
        <v>0</v>
      </c>
      <c r="N937" s="207">
        <v>0</v>
      </c>
      <c r="O937" s="153">
        <v>0</v>
      </c>
      <c r="P937" s="153">
        <v>0</v>
      </c>
      <c r="Q937" s="151">
        <v>0</v>
      </c>
      <c r="R937" s="151">
        <v>0</v>
      </c>
      <c r="S937" s="154">
        <v>0</v>
      </c>
      <c r="T937" s="154">
        <v>0</v>
      </c>
      <c r="U937" s="155">
        <v>0</v>
      </c>
      <c r="V937" s="155">
        <v>0</v>
      </c>
      <c r="W937" s="173">
        <v>0</v>
      </c>
      <c r="X937" s="158">
        <v>0</v>
      </c>
      <c r="Y937" s="208">
        <v>0</v>
      </c>
      <c r="Z937" s="208">
        <v>0</v>
      </c>
      <c r="AA937" s="208">
        <v>0</v>
      </c>
      <c r="AB937" s="209">
        <v>0</v>
      </c>
      <c r="AC937" s="155">
        <v>0</v>
      </c>
      <c r="AD937" s="173">
        <v>0</v>
      </c>
    </row>
    <row r="938" spans="1:30">
      <c r="A938" s="175" t="s">
        <v>927</v>
      </c>
      <c r="B938" s="214" t="s">
        <v>1829</v>
      </c>
      <c r="C938" s="214" t="s">
        <v>937</v>
      </c>
      <c r="D938" s="153">
        <v>20</v>
      </c>
      <c r="E938" s="153">
        <v>20</v>
      </c>
      <c r="F938" s="151">
        <v>19</v>
      </c>
      <c r="G938" s="151">
        <v>19</v>
      </c>
      <c r="H938" s="151">
        <v>18</v>
      </c>
      <c r="I938" s="151">
        <v>17</v>
      </c>
      <c r="J938" s="172">
        <v>0.9</v>
      </c>
      <c r="K938" s="154">
        <v>1</v>
      </c>
      <c r="L938" s="154">
        <v>1</v>
      </c>
      <c r="M938" s="154">
        <v>0.944444444444444</v>
      </c>
      <c r="N938" s="207">
        <v>417</v>
      </c>
      <c r="O938" s="153">
        <v>378</v>
      </c>
      <c r="P938" s="153">
        <v>18</v>
      </c>
      <c r="Q938" s="151">
        <v>18</v>
      </c>
      <c r="R938" s="151">
        <v>16</v>
      </c>
      <c r="S938" s="154">
        <v>0.906474820143885</v>
      </c>
      <c r="T938" s="154">
        <v>0.9</v>
      </c>
      <c r="U938" s="155">
        <v>0.947368421052632</v>
      </c>
      <c r="V938" s="155">
        <v>0.888888888888889</v>
      </c>
      <c r="W938" s="173">
        <v>-0.0473684210526315</v>
      </c>
      <c r="X938" s="158">
        <v>129</v>
      </c>
      <c r="Y938" s="208">
        <v>119</v>
      </c>
      <c r="Z938" s="208">
        <v>125</v>
      </c>
      <c r="AA938" s="208">
        <v>111</v>
      </c>
      <c r="AB938" s="209">
        <v>0.922480620155039</v>
      </c>
      <c r="AC938" s="155">
        <v>0.888</v>
      </c>
      <c r="AD938" s="173">
        <v>0.0344806201550387</v>
      </c>
    </row>
    <row r="939" spans="1:30">
      <c r="A939" s="175" t="s">
        <v>927</v>
      </c>
      <c r="B939" s="214" t="s">
        <v>1830</v>
      </c>
      <c r="C939" s="214" t="s">
        <v>938</v>
      </c>
      <c r="D939" s="153">
        <v>0</v>
      </c>
      <c r="E939" s="153">
        <v>0</v>
      </c>
      <c r="F939" s="151">
        <v>0</v>
      </c>
      <c r="G939" s="151">
        <v>0</v>
      </c>
      <c r="H939" s="151">
        <v>0</v>
      </c>
      <c r="I939" s="151">
        <v>0</v>
      </c>
      <c r="J939" s="172">
        <v>0.9</v>
      </c>
      <c r="K939" s="154">
        <v>0</v>
      </c>
      <c r="L939" s="154">
        <v>0</v>
      </c>
      <c r="M939" s="154">
        <v>0</v>
      </c>
      <c r="N939" s="207">
        <v>0</v>
      </c>
      <c r="O939" s="153">
        <v>0</v>
      </c>
      <c r="P939" s="153">
        <v>0</v>
      </c>
      <c r="Q939" s="151">
        <v>0</v>
      </c>
      <c r="R939" s="151">
        <v>0</v>
      </c>
      <c r="S939" s="154">
        <v>0</v>
      </c>
      <c r="T939" s="154">
        <v>0</v>
      </c>
      <c r="U939" s="155">
        <v>0</v>
      </c>
      <c r="V939" s="155">
        <v>0</v>
      </c>
      <c r="W939" s="173">
        <v>0</v>
      </c>
      <c r="X939" s="158">
        <v>0</v>
      </c>
      <c r="Y939" s="208">
        <v>0</v>
      </c>
      <c r="Z939" s="208">
        <v>0</v>
      </c>
      <c r="AA939" s="208">
        <v>0</v>
      </c>
      <c r="AB939" s="209">
        <v>0</v>
      </c>
      <c r="AC939" s="155">
        <v>0</v>
      </c>
      <c r="AD939" s="173">
        <v>0</v>
      </c>
    </row>
    <row r="940" spans="1:30">
      <c r="A940" s="175" t="s">
        <v>927</v>
      </c>
      <c r="B940" s="214" t="s">
        <v>1830</v>
      </c>
      <c r="C940" s="214" t="s">
        <v>939</v>
      </c>
      <c r="D940" s="153">
        <v>22</v>
      </c>
      <c r="E940" s="153">
        <v>20</v>
      </c>
      <c r="F940" s="151">
        <v>21</v>
      </c>
      <c r="G940" s="151">
        <v>16</v>
      </c>
      <c r="H940" s="151">
        <v>21</v>
      </c>
      <c r="I940" s="151">
        <v>17</v>
      </c>
      <c r="J940" s="172">
        <v>0.9</v>
      </c>
      <c r="K940" s="154">
        <v>0.909090909090909</v>
      </c>
      <c r="L940" s="154">
        <v>0.761904761904762</v>
      </c>
      <c r="M940" s="154">
        <v>0.80952380952381</v>
      </c>
      <c r="N940" s="207">
        <v>482</v>
      </c>
      <c r="O940" s="153">
        <v>379</v>
      </c>
      <c r="P940" s="153">
        <v>20</v>
      </c>
      <c r="Q940" s="151">
        <v>15</v>
      </c>
      <c r="R940" s="151">
        <v>15</v>
      </c>
      <c r="S940" s="154">
        <v>0.786307053941909</v>
      </c>
      <c r="T940" s="154">
        <v>0.909090909090909</v>
      </c>
      <c r="U940" s="155">
        <v>0.714285714285714</v>
      </c>
      <c r="V940" s="155">
        <v>0.714285714285714</v>
      </c>
      <c r="W940" s="173">
        <v>0.194805194805195</v>
      </c>
      <c r="X940" s="158">
        <v>148</v>
      </c>
      <c r="Y940" s="208">
        <v>117</v>
      </c>
      <c r="Z940" s="208">
        <v>149</v>
      </c>
      <c r="AA940" s="208">
        <v>117</v>
      </c>
      <c r="AB940" s="209">
        <v>0.790540540540541</v>
      </c>
      <c r="AC940" s="155">
        <v>0.785234899328859</v>
      </c>
      <c r="AD940" s="173">
        <v>0.00530564121168153</v>
      </c>
    </row>
    <row r="941" spans="1:30">
      <c r="A941" s="175" t="s">
        <v>927</v>
      </c>
      <c r="B941" s="214" t="s">
        <v>1830</v>
      </c>
      <c r="C941" s="214" t="s">
        <v>940</v>
      </c>
      <c r="D941" s="153">
        <v>32</v>
      </c>
      <c r="E941" s="153">
        <v>29</v>
      </c>
      <c r="F941" s="151">
        <v>29</v>
      </c>
      <c r="G941" s="151">
        <v>26</v>
      </c>
      <c r="H941" s="151">
        <v>31</v>
      </c>
      <c r="I941" s="151">
        <v>27</v>
      </c>
      <c r="J941" s="172">
        <v>0.9</v>
      </c>
      <c r="K941" s="154">
        <v>0.90625</v>
      </c>
      <c r="L941" s="154">
        <v>0.896551724137931</v>
      </c>
      <c r="M941" s="154">
        <v>0.870967741935484</v>
      </c>
      <c r="N941" s="207">
        <v>701</v>
      </c>
      <c r="O941" s="153">
        <v>623</v>
      </c>
      <c r="P941" s="153">
        <v>29</v>
      </c>
      <c r="Q941" s="151">
        <v>25</v>
      </c>
      <c r="R941" s="151">
        <v>26</v>
      </c>
      <c r="S941" s="154">
        <v>0.888730385164051</v>
      </c>
      <c r="T941" s="154">
        <v>0.90625</v>
      </c>
      <c r="U941" s="155">
        <v>0.862068965517241</v>
      </c>
      <c r="V941" s="155">
        <v>0.838709677419355</v>
      </c>
      <c r="W941" s="173">
        <v>0.0441810344827587</v>
      </c>
      <c r="X941" s="158">
        <v>206</v>
      </c>
      <c r="Y941" s="208">
        <v>180</v>
      </c>
      <c r="Z941" s="208">
        <v>215</v>
      </c>
      <c r="AA941" s="208">
        <v>189</v>
      </c>
      <c r="AB941" s="209">
        <v>0.87378640776699</v>
      </c>
      <c r="AC941" s="155">
        <v>0.87906976744186</v>
      </c>
      <c r="AD941" s="173">
        <v>-0.00528335967487026</v>
      </c>
    </row>
    <row r="942" spans="1:30">
      <c r="A942" s="175" t="s">
        <v>927</v>
      </c>
      <c r="B942" s="214" t="s">
        <v>1830</v>
      </c>
      <c r="C942" s="214" t="s">
        <v>941</v>
      </c>
      <c r="D942" s="153">
        <v>23</v>
      </c>
      <c r="E942" s="153">
        <v>23</v>
      </c>
      <c r="F942" s="151">
        <v>17</v>
      </c>
      <c r="G942" s="151">
        <v>15</v>
      </c>
      <c r="H942" s="151">
        <v>21</v>
      </c>
      <c r="I942" s="151">
        <v>20</v>
      </c>
      <c r="J942" s="172">
        <v>0.9</v>
      </c>
      <c r="K942" s="154">
        <v>1</v>
      </c>
      <c r="L942" s="154">
        <v>0.882352941176471</v>
      </c>
      <c r="M942" s="154">
        <v>0.952380952380952</v>
      </c>
      <c r="N942" s="207">
        <v>461</v>
      </c>
      <c r="O942" s="153">
        <v>428</v>
      </c>
      <c r="P942" s="153">
        <v>23</v>
      </c>
      <c r="Q942" s="151">
        <v>14</v>
      </c>
      <c r="R942" s="151">
        <v>20</v>
      </c>
      <c r="S942" s="154">
        <v>0.928416485900217</v>
      </c>
      <c r="T942" s="154">
        <v>1</v>
      </c>
      <c r="U942" s="155">
        <v>0.823529411764706</v>
      </c>
      <c r="V942" s="155">
        <v>0.952380952380952</v>
      </c>
      <c r="W942" s="173">
        <v>0.176470588235294</v>
      </c>
      <c r="X942" s="158">
        <v>139</v>
      </c>
      <c r="Y942" s="208">
        <v>129</v>
      </c>
      <c r="Z942" s="208">
        <v>143</v>
      </c>
      <c r="AA942" s="208">
        <v>131</v>
      </c>
      <c r="AB942" s="209">
        <v>0.928057553956835</v>
      </c>
      <c r="AC942" s="155">
        <v>0.916083916083916</v>
      </c>
      <c r="AD942" s="173">
        <v>0.0119736378729185</v>
      </c>
    </row>
    <row r="943" spans="1:30">
      <c r="A943" s="175" t="s">
        <v>927</v>
      </c>
      <c r="B943" s="214" t="s">
        <v>1830</v>
      </c>
      <c r="C943" s="214" t="s">
        <v>942</v>
      </c>
      <c r="D943" s="153">
        <v>39</v>
      </c>
      <c r="E943" s="153">
        <v>39</v>
      </c>
      <c r="F943" s="151">
        <v>36</v>
      </c>
      <c r="G943" s="151">
        <v>27</v>
      </c>
      <c r="H943" s="151">
        <v>39</v>
      </c>
      <c r="I943" s="151">
        <v>38</v>
      </c>
      <c r="J943" s="172">
        <v>0.9</v>
      </c>
      <c r="K943" s="154">
        <v>1</v>
      </c>
      <c r="L943" s="154">
        <v>0.75</v>
      </c>
      <c r="M943" s="154">
        <v>0.974358974358974</v>
      </c>
      <c r="N943" s="207">
        <v>911</v>
      </c>
      <c r="O943" s="153">
        <v>806</v>
      </c>
      <c r="P943" s="153">
        <v>37</v>
      </c>
      <c r="Q943" s="151">
        <v>27</v>
      </c>
      <c r="R943" s="151">
        <v>38</v>
      </c>
      <c r="S943" s="154">
        <v>0.884742041712404</v>
      </c>
      <c r="T943" s="154">
        <v>0.948717948717949</v>
      </c>
      <c r="U943" s="155">
        <v>0.75</v>
      </c>
      <c r="V943" s="155">
        <v>0.974358974358974</v>
      </c>
      <c r="W943" s="173">
        <v>0.198717948717949</v>
      </c>
      <c r="X943" s="158">
        <v>269</v>
      </c>
      <c r="Y943" s="208">
        <v>234</v>
      </c>
      <c r="Z943" s="208">
        <v>285</v>
      </c>
      <c r="AA943" s="208">
        <v>252</v>
      </c>
      <c r="AB943" s="209">
        <v>0.869888475836431</v>
      </c>
      <c r="AC943" s="155">
        <v>0.884210526315789</v>
      </c>
      <c r="AD943" s="173">
        <v>-0.0143220504793582</v>
      </c>
    </row>
    <row r="944" spans="1:30">
      <c r="A944" s="175" t="s">
        <v>927</v>
      </c>
      <c r="B944" s="214" t="s">
        <v>1830</v>
      </c>
      <c r="C944" s="214" t="s">
        <v>943</v>
      </c>
      <c r="D944" s="153">
        <v>13</v>
      </c>
      <c r="E944" s="153">
        <v>13</v>
      </c>
      <c r="F944" s="151">
        <v>12</v>
      </c>
      <c r="G944" s="151">
        <v>12</v>
      </c>
      <c r="H944" s="151">
        <v>11</v>
      </c>
      <c r="I944" s="151">
        <v>10</v>
      </c>
      <c r="J944" s="172">
        <v>0.9</v>
      </c>
      <c r="K944" s="154">
        <v>1</v>
      </c>
      <c r="L944" s="154">
        <v>1</v>
      </c>
      <c r="M944" s="154">
        <v>0.909090909090909</v>
      </c>
      <c r="N944" s="207">
        <v>287</v>
      </c>
      <c r="O944" s="153">
        <v>260</v>
      </c>
      <c r="P944" s="153">
        <v>13</v>
      </c>
      <c r="Q944" s="151">
        <v>12</v>
      </c>
      <c r="R944" s="151">
        <v>10</v>
      </c>
      <c r="S944" s="154">
        <v>0.905923344947735</v>
      </c>
      <c r="T944" s="154">
        <v>1</v>
      </c>
      <c r="U944" s="155">
        <v>1</v>
      </c>
      <c r="V944" s="155">
        <v>0.909090909090909</v>
      </c>
      <c r="W944" s="173">
        <v>0</v>
      </c>
      <c r="X944" s="158">
        <v>85</v>
      </c>
      <c r="Y944" s="208">
        <v>79</v>
      </c>
      <c r="Z944" s="208">
        <v>89</v>
      </c>
      <c r="AA944" s="208">
        <v>78</v>
      </c>
      <c r="AB944" s="209">
        <v>0.929411764705882</v>
      </c>
      <c r="AC944" s="155">
        <v>0.876404494382023</v>
      </c>
      <c r="AD944" s="173">
        <v>0.0530072703238599</v>
      </c>
    </row>
    <row r="945" spans="1:30">
      <c r="A945" s="175" t="s">
        <v>927</v>
      </c>
      <c r="B945" s="214" t="s">
        <v>1830</v>
      </c>
      <c r="C945" s="214" t="s">
        <v>944</v>
      </c>
      <c r="D945" s="153">
        <v>21</v>
      </c>
      <c r="E945" s="153">
        <v>21</v>
      </c>
      <c r="F945" s="151">
        <v>19</v>
      </c>
      <c r="G945" s="151">
        <v>18</v>
      </c>
      <c r="H945" s="151">
        <v>18</v>
      </c>
      <c r="I945" s="151">
        <v>17</v>
      </c>
      <c r="J945" s="172">
        <v>0.9</v>
      </c>
      <c r="K945" s="154">
        <v>1</v>
      </c>
      <c r="L945" s="154">
        <v>0.947368421052632</v>
      </c>
      <c r="M945" s="154">
        <v>0.944444444444444</v>
      </c>
      <c r="N945" s="207">
        <v>447</v>
      </c>
      <c r="O945" s="153">
        <v>355</v>
      </c>
      <c r="P945" s="153">
        <v>19</v>
      </c>
      <c r="Q945" s="151">
        <v>16</v>
      </c>
      <c r="R945" s="151">
        <v>13</v>
      </c>
      <c r="S945" s="154">
        <v>0.794183445190157</v>
      </c>
      <c r="T945" s="154">
        <v>0.904761904761905</v>
      </c>
      <c r="U945" s="155">
        <v>0.842105263157895</v>
      </c>
      <c r="V945" s="155">
        <v>0.722222222222222</v>
      </c>
      <c r="W945" s="173">
        <v>0.0626566416040101</v>
      </c>
      <c r="X945" s="158">
        <v>135</v>
      </c>
      <c r="Y945" s="208">
        <v>113</v>
      </c>
      <c r="Z945" s="208">
        <v>140</v>
      </c>
      <c r="AA945" s="208">
        <v>107</v>
      </c>
      <c r="AB945" s="209">
        <v>0.837037037037037</v>
      </c>
      <c r="AC945" s="155">
        <v>0.764285714285714</v>
      </c>
      <c r="AD945" s="173">
        <v>0.0727513227513228</v>
      </c>
    </row>
    <row r="946" spans="1:30">
      <c r="A946" s="175" t="s">
        <v>927</v>
      </c>
      <c r="B946" s="214" t="s">
        <v>1830</v>
      </c>
      <c r="C946" s="214" t="s">
        <v>945</v>
      </c>
      <c r="D946" s="153">
        <v>34</v>
      </c>
      <c r="E946" s="153">
        <v>33</v>
      </c>
      <c r="F946" s="151">
        <v>29</v>
      </c>
      <c r="G946" s="151">
        <v>27</v>
      </c>
      <c r="H946" s="151">
        <v>31</v>
      </c>
      <c r="I946" s="151">
        <v>29</v>
      </c>
      <c r="J946" s="172">
        <v>0.9</v>
      </c>
      <c r="K946" s="154">
        <v>0.970588235294118</v>
      </c>
      <c r="L946" s="154">
        <v>0.931034482758621</v>
      </c>
      <c r="M946" s="154">
        <v>0.935483870967742</v>
      </c>
      <c r="N946" s="207">
        <v>736</v>
      </c>
      <c r="O946" s="153">
        <v>668</v>
      </c>
      <c r="P946" s="153">
        <v>33</v>
      </c>
      <c r="Q946" s="151">
        <v>26</v>
      </c>
      <c r="R946" s="151">
        <v>29</v>
      </c>
      <c r="S946" s="154">
        <v>0.907608695652174</v>
      </c>
      <c r="T946" s="154">
        <v>0.970588235294118</v>
      </c>
      <c r="U946" s="155">
        <v>0.896551724137931</v>
      </c>
      <c r="V946" s="155">
        <v>0.935483870967742</v>
      </c>
      <c r="W946" s="173">
        <v>0.0740365111561866</v>
      </c>
      <c r="X946" s="158">
        <v>221</v>
      </c>
      <c r="Y946" s="208">
        <v>202</v>
      </c>
      <c r="Z946" s="208">
        <v>231</v>
      </c>
      <c r="AA946" s="208">
        <v>207</v>
      </c>
      <c r="AB946" s="209">
        <v>0.914027149321267</v>
      </c>
      <c r="AC946" s="155">
        <v>0.896103896103896</v>
      </c>
      <c r="AD946" s="173">
        <v>0.0179232532173709</v>
      </c>
    </row>
    <row r="947" spans="1:30">
      <c r="A947" s="175" t="s">
        <v>927</v>
      </c>
      <c r="B947" s="214" t="s">
        <v>1830</v>
      </c>
      <c r="C947" s="214" t="s">
        <v>946</v>
      </c>
      <c r="D947" s="153">
        <v>37</v>
      </c>
      <c r="E947" s="153">
        <v>37</v>
      </c>
      <c r="F947" s="151">
        <v>33</v>
      </c>
      <c r="G947" s="151">
        <v>33</v>
      </c>
      <c r="H947" s="151">
        <v>37</v>
      </c>
      <c r="I947" s="151">
        <v>37</v>
      </c>
      <c r="J947" s="172">
        <v>0.9</v>
      </c>
      <c r="K947" s="154">
        <v>1</v>
      </c>
      <c r="L947" s="154">
        <v>1</v>
      </c>
      <c r="M947" s="154">
        <v>1</v>
      </c>
      <c r="N947" s="207">
        <v>814</v>
      </c>
      <c r="O947" s="153">
        <v>792</v>
      </c>
      <c r="P947" s="153">
        <v>37</v>
      </c>
      <c r="Q947" s="151">
        <v>33</v>
      </c>
      <c r="R947" s="151">
        <v>37</v>
      </c>
      <c r="S947" s="154">
        <v>0.972972972972973</v>
      </c>
      <c r="T947" s="154">
        <v>1</v>
      </c>
      <c r="U947" s="155">
        <v>1</v>
      </c>
      <c r="V947" s="155">
        <v>1</v>
      </c>
      <c r="W947" s="173">
        <v>0</v>
      </c>
      <c r="X947" s="158">
        <v>247</v>
      </c>
      <c r="Y947" s="208">
        <v>241</v>
      </c>
      <c r="Z947" s="208">
        <v>255</v>
      </c>
      <c r="AA947" s="208">
        <v>250</v>
      </c>
      <c r="AB947" s="209">
        <v>0.975708502024291</v>
      </c>
      <c r="AC947" s="155">
        <v>0.980392156862745</v>
      </c>
      <c r="AD947" s="173">
        <v>-0.00468365483845357</v>
      </c>
    </row>
    <row r="948" spans="1:30">
      <c r="A948" s="175" t="s">
        <v>927</v>
      </c>
      <c r="B948" s="214" t="s">
        <v>1830</v>
      </c>
      <c r="C948" s="214" t="s">
        <v>947</v>
      </c>
      <c r="D948" s="153">
        <v>6</v>
      </c>
      <c r="E948" s="153">
        <v>5</v>
      </c>
      <c r="F948" s="151">
        <v>5</v>
      </c>
      <c r="G948" s="151">
        <v>5</v>
      </c>
      <c r="H948" s="151">
        <v>5</v>
      </c>
      <c r="I948" s="151">
        <v>5</v>
      </c>
      <c r="J948" s="172">
        <v>0.9</v>
      </c>
      <c r="K948" s="154">
        <v>0.833333333333333</v>
      </c>
      <c r="L948" s="154">
        <v>1</v>
      </c>
      <c r="M948" s="154">
        <v>1</v>
      </c>
      <c r="N948" s="207">
        <v>137</v>
      </c>
      <c r="O948" s="153">
        <v>131</v>
      </c>
      <c r="P948" s="153">
        <v>5</v>
      </c>
      <c r="Q948" s="151">
        <v>5</v>
      </c>
      <c r="R948" s="151">
        <v>5</v>
      </c>
      <c r="S948" s="154">
        <v>0.956204379562044</v>
      </c>
      <c r="T948" s="154">
        <v>0.833333333333333</v>
      </c>
      <c r="U948" s="155">
        <v>1</v>
      </c>
      <c r="V948" s="155">
        <v>1</v>
      </c>
      <c r="W948" s="173">
        <v>-0.166666666666667</v>
      </c>
      <c r="X948" s="158">
        <v>38</v>
      </c>
      <c r="Y948" s="208">
        <v>36</v>
      </c>
      <c r="Z948" s="208">
        <v>44</v>
      </c>
      <c r="AA948" s="208">
        <v>42</v>
      </c>
      <c r="AB948" s="209">
        <v>0.947368421052632</v>
      </c>
      <c r="AC948" s="155">
        <v>0.954545454545455</v>
      </c>
      <c r="AD948" s="173">
        <v>-0.00717703349282306</v>
      </c>
    </row>
    <row r="949" spans="1:30">
      <c r="A949" s="175" t="s">
        <v>927</v>
      </c>
      <c r="B949" s="214" t="s">
        <v>1830</v>
      </c>
      <c r="C949" s="214" t="s">
        <v>948</v>
      </c>
      <c r="D949" s="153">
        <v>33</v>
      </c>
      <c r="E949" s="153">
        <v>31</v>
      </c>
      <c r="F949" s="151">
        <v>30</v>
      </c>
      <c r="G949" s="151">
        <v>26</v>
      </c>
      <c r="H949" s="151">
        <v>33</v>
      </c>
      <c r="I949" s="151">
        <v>31</v>
      </c>
      <c r="J949" s="172">
        <v>0.9</v>
      </c>
      <c r="K949" s="154">
        <v>0.939393939393939</v>
      </c>
      <c r="L949" s="154">
        <v>0.866666666666667</v>
      </c>
      <c r="M949" s="154">
        <v>0.939393939393939</v>
      </c>
      <c r="N949" s="207">
        <v>746</v>
      </c>
      <c r="O949" s="153">
        <v>675</v>
      </c>
      <c r="P949" s="153">
        <v>31</v>
      </c>
      <c r="Q949" s="151">
        <v>26</v>
      </c>
      <c r="R949" s="151">
        <v>28</v>
      </c>
      <c r="S949" s="154">
        <v>0.904825737265416</v>
      </c>
      <c r="T949" s="154">
        <v>0.939393939393939</v>
      </c>
      <c r="U949" s="155">
        <v>0.866666666666667</v>
      </c>
      <c r="V949" s="155">
        <v>0.848484848484849</v>
      </c>
      <c r="W949" s="173">
        <v>0.0727272727272728</v>
      </c>
      <c r="X949" s="158">
        <v>226</v>
      </c>
      <c r="Y949" s="208">
        <v>203</v>
      </c>
      <c r="Z949" s="208">
        <v>229</v>
      </c>
      <c r="AA949" s="208">
        <v>209</v>
      </c>
      <c r="AB949" s="209">
        <v>0.898230088495575</v>
      </c>
      <c r="AC949" s="155">
        <v>0.912663755458515</v>
      </c>
      <c r="AD949" s="173">
        <v>-0.0144336669629401</v>
      </c>
    </row>
    <row r="950" spans="1:30">
      <c r="A950" s="175" t="s">
        <v>927</v>
      </c>
      <c r="B950" s="214" t="s">
        <v>1830</v>
      </c>
      <c r="C950" s="214" t="s">
        <v>949</v>
      </c>
      <c r="D950" s="153">
        <v>21</v>
      </c>
      <c r="E950" s="153">
        <v>20</v>
      </c>
      <c r="F950" s="151">
        <v>17</v>
      </c>
      <c r="G950" s="151">
        <v>15</v>
      </c>
      <c r="H950" s="151">
        <v>20</v>
      </c>
      <c r="I950" s="151">
        <v>19</v>
      </c>
      <c r="J950" s="172">
        <v>0.9</v>
      </c>
      <c r="K950" s="154">
        <v>0.952380952380952</v>
      </c>
      <c r="L950" s="154">
        <v>0.882352941176471</v>
      </c>
      <c r="M950" s="154">
        <v>0.95</v>
      </c>
      <c r="N950" s="207">
        <v>418</v>
      </c>
      <c r="O950" s="153">
        <v>340</v>
      </c>
      <c r="P950" s="153">
        <v>16</v>
      </c>
      <c r="Q950" s="151">
        <v>13</v>
      </c>
      <c r="R950" s="151">
        <v>18</v>
      </c>
      <c r="S950" s="154">
        <v>0.813397129186603</v>
      </c>
      <c r="T950" s="154">
        <v>0.761904761904762</v>
      </c>
      <c r="U950" s="155">
        <v>0.764705882352941</v>
      </c>
      <c r="V950" s="155">
        <v>0.9</v>
      </c>
      <c r="W950" s="173">
        <v>-0.00280112044817926</v>
      </c>
      <c r="X950" s="158">
        <v>131</v>
      </c>
      <c r="Y950" s="208">
        <v>103</v>
      </c>
      <c r="Z950" s="208">
        <v>128</v>
      </c>
      <c r="AA950" s="208">
        <v>106</v>
      </c>
      <c r="AB950" s="209">
        <v>0.786259541984733</v>
      </c>
      <c r="AC950" s="155">
        <v>0.828125</v>
      </c>
      <c r="AD950" s="173">
        <v>-0.0418654580152672</v>
      </c>
    </row>
    <row r="951" spans="1:30">
      <c r="A951" s="175" t="s">
        <v>927</v>
      </c>
      <c r="B951" s="214" t="s">
        <v>1831</v>
      </c>
      <c r="C951" s="214" t="s">
        <v>950</v>
      </c>
      <c r="D951" s="153">
        <v>56</v>
      </c>
      <c r="E951" s="153">
        <v>53</v>
      </c>
      <c r="F951" s="151">
        <v>54</v>
      </c>
      <c r="G951" s="151">
        <v>52</v>
      </c>
      <c r="H951" s="151">
        <v>63</v>
      </c>
      <c r="I951" s="151">
        <v>62</v>
      </c>
      <c r="J951" s="172">
        <v>0.9</v>
      </c>
      <c r="K951" s="154">
        <v>0.946428571428571</v>
      </c>
      <c r="L951" s="154">
        <v>0.962962962962963</v>
      </c>
      <c r="M951" s="154">
        <v>0.984126984126984</v>
      </c>
      <c r="N951" s="207">
        <v>1329</v>
      </c>
      <c r="O951" s="153">
        <v>1241</v>
      </c>
      <c r="P951" s="153">
        <v>49</v>
      </c>
      <c r="Q951" s="151">
        <v>51</v>
      </c>
      <c r="R951" s="151">
        <v>61</v>
      </c>
      <c r="S951" s="154">
        <v>0.933784800601956</v>
      </c>
      <c r="T951" s="154">
        <v>0.875</v>
      </c>
      <c r="U951" s="155">
        <v>0.944444444444444</v>
      </c>
      <c r="V951" s="155">
        <v>0.968253968253968</v>
      </c>
      <c r="W951" s="173">
        <v>-0.0694444444444444</v>
      </c>
      <c r="X951" s="158">
        <v>404</v>
      </c>
      <c r="Y951" s="208">
        <v>371</v>
      </c>
      <c r="Z951" s="208">
        <v>401</v>
      </c>
      <c r="AA951" s="208">
        <v>376</v>
      </c>
      <c r="AB951" s="209">
        <v>0.918316831683168</v>
      </c>
      <c r="AC951" s="155">
        <v>0.937655860349127</v>
      </c>
      <c r="AD951" s="173">
        <v>-0.0193390286659588</v>
      </c>
    </row>
    <row r="952" spans="1:30">
      <c r="A952" s="175" t="s">
        <v>927</v>
      </c>
      <c r="B952" s="214" t="s">
        <v>1831</v>
      </c>
      <c r="C952" s="214" t="s">
        <v>951</v>
      </c>
      <c r="D952" s="153">
        <v>42</v>
      </c>
      <c r="E952" s="153">
        <v>42</v>
      </c>
      <c r="F952" s="151">
        <v>41</v>
      </c>
      <c r="G952" s="151">
        <v>41</v>
      </c>
      <c r="H952" s="151">
        <v>40</v>
      </c>
      <c r="I952" s="151">
        <v>40</v>
      </c>
      <c r="J952" s="172">
        <v>0.9</v>
      </c>
      <c r="K952" s="154">
        <v>1</v>
      </c>
      <c r="L952" s="154">
        <v>1</v>
      </c>
      <c r="M952" s="154">
        <v>1</v>
      </c>
      <c r="N952" s="207">
        <v>969</v>
      </c>
      <c r="O952" s="153">
        <v>965</v>
      </c>
      <c r="P952" s="153">
        <v>42</v>
      </c>
      <c r="Q952" s="151">
        <v>41</v>
      </c>
      <c r="R952" s="151">
        <v>40</v>
      </c>
      <c r="S952" s="154">
        <v>0.995872033023736</v>
      </c>
      <c r="T952" s="154">
        <v>1</v>
      </c>
      <c r="U952" s="155">
        <v>1</v>
      </c>
      <c r="V952" s="155">
        <v>1</v>
      </c>
      <c r="W952" s="173">
        <v>0</v>
      </c>
      <c r="X952" s="158">
        <v>295</v>
      </c>
      <c r="Y952" s="208">
        <v>293</v>
      </c>
      <c r="Z952" s="208">
        <v>295</v>
      </c>
      <c r="AA952" s="208">
        <v>293</v>
      </c>
      <c r="AB952" s="209">
        <v>0.993220338983051</v>
      </c>
      <c r="AC952" s="155">
        <v>0.993220338983051</v>
      </c>
      <c r="AD952" s="173">
        <v>0</v>
      </c>
    </row>
    <row r="953" spans="1:30">
      <c r="A953" s="175" t="s">
        <v>927</v>
      </c>
      <c r="B953" s="214" t="s">
        <v>1831</v>
      </c>
      <c r="C953" s="214" t="s">
        <v>952</v>
      </c>
      <c r="D953" s="153">
        <v>36</v>
      </c>
      <c r="E953" s="153">
        <v>36</v>
      </c>
      <c r="F953" s="151">
        <v>36</v>
      </c>
      <c r="G953" s="151">
        <v>36</v>
      </c>
      <c r="H953" s="151">
        <v>37</v>
      </c>
      <c r="I953" s="151">
        <v>37</v>
      </c>
      <c r="J953" s="172">
        <v>0.9</v>
      </c>
      <c r="K953" s="154">
        <v>1</v>
      </c>
      <c r="L953" s="154">
        <v>1</v>
      </c>
      <c r="M953" s="154">
        <v>1</v>
      </c>
      <c r="N953" s="207">
        <v>818</v>
      </c>
      <c r="O953" s="153">
        <v>802</v>
      </c>
      <c r="P953" s="153">
        <v>36</v>
      </c>
      <c r="Q953" s="151">
        <v>36</v>
      </c>
      <c r="R953" s="151">
        <v>36</v>
      </c>
      <c r="S953" s="154">
        <v>0.980440097799511</v>
      </c>
      <c r="T953" s="154">
        <v>1</v>
      </c>
      <c r="U953" s="155">
        <v>1</v>
      </c>
      <c r="V953" s="155">
        <v>0.972972972972973</v>
      </c>
      <c r="W953" s="173">
        <v>0</v>
      </c>
      <c r="X953" s="158">
        <v>252</v>
      </c>
      <c r="Y953" s="208">
        <v>246</v>
      </c>
      <c r="Z953" s="208">
        <v>249</v>
      </c>
      <c r="AA953" s="208">
        <v>245</v>
      </c>
      <c r="AB953" s="209">
        <v>0.976190476190476</v>
      </c>
      <c r="AC953" s="155">
        <v>0.983935742971888</v>
      </c>
      <c r="AD953" s="173">
        <v>-0.00774526678141141</v>
      </c>
    </row>
    <row r="954" spans="1:30">
      <c r="A954" s="175" t="s">
        <v>927</v>
      </c>
      <c r="B954" s="214" t="s">
        <v>1831</v>
      </c>
      <c r="C954" s="214" t="s">
        <v>953</v>
      </c>
      <c r="D954" s="153">
        <v>47</v>
      </c>
      <c r="E954" s="153">
        <v>46</v>
      </c>
      <c r="F954" s="151">
        <v>38</v>
      </c>
      <c r="G954" s="151">
        <v>37</v>
      </c>
      <c r="H954" s="151">
        <v>46</v>
      </c>
      <c r="I954" s="151">
        <v>46</v>
      </c>
      <c r="J954" s="172">
        <v>0.9</v>
      </c>
      <c r="K954" s="154">
        <v>0.978723404255319</v>
      </c>
      <c r="L954" s="154">
        <v>0.973684210526316</v>
      </c>
      <c r="M954" s="154">
        <v>1</v>
      </c>
      <c r="N954" s="207">
        <v>1014</v>
      </c>
      <c r="O954" s="153">
        <v>955</v>
      </c>
      <c r="P954" s="153">
        <v>44</v>
      </c>
      <c r="Q954" s="151">
        <v>36</v>
      </c>
      <c r="R954" s="151">
        <v>46</v>
      </c>
      <c r="S954" s="154">
        <v>0.94181459566075</v>
      </c>
      <c r="T954" s="154">
        <v>0.936170212765957</v>
      </c>
      <c r="U954" s="155">
        <v>0.947368421052632</v>
      </c>
      <c r="V954" s="155">
        <v>1</v>
      </c>
      <c r="W954" s="173">
        <v>-0.0111982082866741</v>
      </c>
      <c r="X954" s="158">
        <v>312</v>
      </c>
      <c r="Y954" s="208">
        <v>303</v>
      </c>
      <c r="Z954" s="208">
        <v>311</v>
      </c>
      <c r="AA954" s="208">
        <v>294</v>
      </c>
      <c r="AB954" s="209">
        <v>0.971153846153846</v>
      </c>
      <c r="AC954" s="155">
        <v>0.945337620578778</v>
      </c>
      <c r="AD954" s="173">
        <v>0.025816225575068</v>
      </c>
    </row>
    <row r="955" spans="1:30">
      <c r="A955" s="175" t="s">
        <v>927</v>
      </c>
      <c r="B955" s="214" t="s">
        <v>1831</v>
      </c>
      <c r="C955" s="214" t="s">
        <v>954</v>
      </c>
      <c r="D955" s="153">
        <v>65</v>
      </c>
      <c r="E955" s="153">
        <v>64</v>
      </c>
      <c r="F955" s="151">
        <v>63</v>
      </c>
      <c r="G955" s="151">
        <v>62</v>
      </c>
      <c r="H955" s="151">
        <v>65</v>
      </c>
      <c r="I955" s="151">
        <v>64</v>
      </c>
      <c r="J955" s="172">
        <v>0.9</v>
      </c>
      <c r="K955" s="154">
        <v>0.984615384615385</v>
      </c>
      <c r="L955" s="154">
        <v>0.984126984126984</v>
      </c>
      <c r="M955" s="154">
        <v>0.984615384615385</v>
      </c>
      <c r="N955" s="207">
        <v>1556</v>
      </c>
      <c r="O955" s="153">
        <v>1533</v>
      </c>
      <c r="P955" s="153">
        <v>64</v>
      </c>
      <c r="Q955" s="151">
        <v>62</v>
      </c>
      <c r="R955" s="151">
        <v>64</v>
      </c>
      <c r="S955" s="154">
        <v>0.985218508997429</v>
      </c>
      <c r="T955" s="154">
        <v>0.984615384615385</v>
      </c>
      <c r="U955" s="155">
        <v>0.984126984126984</v>
      </c>
      <c r="V955" s="155">
        <v>0.984615384615385</v>
      </c>
      <c r="W955" s="173">
        <v>0.000488400488400598</v>
      </c>
      <c r="X955" s="158">
        <v>473</v>
      </c>
      <c r="Y955" s="208">
        <v>465</v>
      </c>
      <c r="Z955" s="208">
        <v>472</v>
      </c>
      <c r="AA955" s="208">
        <v>468</v>
      </c>
      <c r="AB955" s="209">
        <v>0.983086680761099</v>
      </c>
      <c r="AC955" s="155">
        <v>0.991525423728814</v>
      </c>
      <c r="AD955" s="173">
        <v>-0.00843874296771419</v>
      </c>
    </row>
    <row r="956" spans="1:30">
      <c r="A956" s="175" t="s">
        <v>927</v>
      </c>
      <c r="B956" s="214" t="s">
        <v>1831</v>
      </c>
      <c r="C956" s="214" t="s">
        <v>955</v>
      </c>
      <c r="D956" s="153">
        <v>51</v>
      </c>
      <c r="E956" s="153">
        <v>51</v>
      </c>
      <c r="F956" s="151">
        <v>46</v>
      </c>
      <c r="G956" s="151">
        <v>45</v>
      </c>
      <c r="H956" s="151">
        <v>50</v>
      </c>
      <c r="I956" s="151">
        <v>50</v>
      </c>
      <c r="J956" s="172">
        <v>0.9</v>
      </c>
      <c r="K956" s="154">
        <v>1</v>
      </c>
      <c r="L956" s="154">
        <v>0.978260869565217</v>
      </c>
      <c r="M956" s="154">
        <v>1</v>
      </c>
      <c r="N956" s="207">
        <v>1145</v>
      </c>
      <c r="O956" s="153">
        <v>1120</v>
      </c>
      <c r="P956" s="153">
        <v>51</v>
      </c>
      <c r="Q956" s="151">
        <v>45</v>
      </c>
      <c r="R956" s="151">
        <v>50</v>
      </c>
      <c r="S956" s="154">
        <v>0.978165938864629</v>
      </c>
      <c r="T956" s="154">
        <v>1</v>
      </c>
      <c r="U956" s="155">
        <v>0.978260869565217</v>
      </c>
      <c r="V956" s="155">
        <v>1</v>
      </c>
      <c r="W956" s="173">
        <v>0.0217391304347826</v>
      </c>
      <c r="X956" s="158">
        <v>347</v>
      </c>
      <c r="Y956" s="208">
        <v>343</v>
      </c>
      <c r="Z956" s="208">
        <v>346</v>
      </c>
      <c r="AA956" s="208">
        <v>337</v>
      </c>
      <c r="AB956" s="209">
        <v>0.988472622478386</v>
      </c>
      <c r="AC956" s="155">
        <v>0.973988439306358</v>
      </c>
      <c r="AD956" s="173">
        <v>0.0144841831720278</v>
      </c>
    </row>
    <row r="957" spans="1:30">
      <c r="A957" s="175" t="s">
        <v>927</v>
      </c>
      <c r="B957" s="214" t="s">
        <v>1831</v>
      </c>
      <c r="C957" s="214" t="s">
        <v>956</v>
      </c>
      <c r="D957" s="153">
        <v>47</v>
      </c>
      <c r="E957" s="153">
        <v>47</v>
      </c>
      <c r="F957" s="151">
        <v>45</v>
      </c>
      <c r="G957" s="151">
        <v>45</v>
      </c>
      <c r="H957" s="151">
        <v>49</v>
      </c>
      <c r="I957" s="151">
        <v>49</v>
      </c>
      <c r="J957" s="172">
        <v>0.9</v>
      </c>
      <c r="K957" s="154">
        <v>1</v>
      </c>
      <c r="L957" s="154">
        <v>1</v>
      </c>
      <c r="M957" s="154">
        <v>1</v>
      </c>
      <c r="N957" s="207">
        <v>1116</v>
      </c>
      <c r="O957" s="153">
        <v>1107</v>
      </c>
      <c r="P957" s="153">
        <v>47</v>
      </c>
      <c r="Q957" s="151">
        <v>45</v>
      </c>
      <c r="R957" s="151">
        <v>49</v>
      </c>
      <c r="S957" s="154">
        <v>0.991935483870968</v>
      </c>
      <c r="T957" s="154">
        <v>1</v>
      </c>
      <c r="U957" s="155">
        <v>1</v>
      </c>
      <c r="V957" s="155">
        <v>1</v>
      </c>
      <c r="W957" s="173">
        <v>0</v>
      </c>
      <c r="X957" s="158">
        <v>339</v>
      </c>
      <c r="Y957" s="208">
        <v>335</v>
      </c>
      <c r="Z957" s="208">
        <v>341</v>
      </c>
      <c r="AA957" s="208">
        <v>337</v>
      </c>
      <c r="AB957" s="209">
        <v>0.988200589970501</v>
      </c>
      <c r="AC957" s="155">
        <v>0.988269794721408</v>
      </c>
      <c r="AD957" s="173">
        <v>-6.92047509062155e-5</v>
      </c>
    </row>
    <row r="958" spans="1:30">
      <c r="A958" s="175" t="s">
        <v>927</v>
      </c>
      <c r="B958" s="214" t="s">
        <v>1831</v>
      </c>
      <c r="C958" s="214" t="s">
        <v>957</v>
      </c>
      <c r="D958" s="153">
        <v>46</v>
      </c>
      <c r="E958" s="153">
        <v>46</v>
      </c>
      <c r="F958" s="151">
        <v>40</v>
      </c>
      <c r="G958" s="151">
        <v>39</v>
      </c>
      <c r="H958" s="151">
        <v>48</v>
      </c>
      <c r="I958" s="151">
        <v>48</v>
      </c>
      <c r="J958" s="172">
        <v>0.9</v>
      </c>
      <c r="K958" s="154">
        <v>1</v>
      </c>
      <c r="L958" s="154">
        <v>0.975</v>
      </c>
      <c r="M958" s="154">
        <v>1</v>
      </c>
      <c r="N958" s="207">
        <v>1063</v>
      </c>
      <c r="O958" s="153">
        <v>1035</v>
      </c>
      <c r="P958" s="153">
        <v>45</v>
      </c>
      <c r="Q958" s="151">
        <v>39</v>
      </c>
      <c r="R958" s="151">
        <v>47</v>
      </c>
      <c r="S958" s="154">
        <v>0.973659454374412</v>
      </c>
      <c r="T958" s="154">
        <v>0.978260869565217</v>
      </c>
      <c r="U958" s="155">
        <v>0.975</v>
      </c>
      <c r="V958" s="155">
        <v>0.979166666666667</v>
      </c>
      <c r="W958" s="173">
        <v>0.00326086956521743</v>
      </c>
      <c r="X958" s="158">
        <v>317</v>
      </c>
      <c r="Y958" s="208">
        <v>310</v>
      </c>
      <c r="Z958" s="208">
        <v>324</v>
      </c>
      <c r="AA958" s="208">
        <v>314</v>
      </c>
      <c r="AB958" s="209">
        <v>0.977917981072555</v>
      </c>
      <c r="AC958" s="155">
        <v>0.969135802469136</v>
      </c>
      <c r="AD958" s="173">
        <v>0.00878217860341945</v>
      </c>
    </row>
    <row r="959" spans="1:30">
      <c r="A959" s="175" t="s">
        <v>927</v>
      </c>
      <c r="B959" s="214" t="s">
        <v>1831</v>
      </c>
      <c r="C959" s="214" t="s">
        <v>958</v>
      </c>
      <c r="D959" s="153">
        <v>40</v>
      </c>
      <c r="E959" s="153">
        <v>39</v>
      </c>
      <c r="F959" s="151">
        <v>37</v>
      </c>
      <c r="G959" s="151">
        <v>36</v>
      </c>
      <c r="H959" s="151">
        <v>41</v>
      </c>
      <c r="I959" s="151">
        <v>38</v>
      </c>
      <c r="J959" s="172">
        <v>0.9</v>
      </c>
      <c r="K959" s="154">
        <v>0.975</v>
      </c>
      <c r="L959" s="154">
        <v>0.972972972972973</v>
      </c>
      <c r="M959" s="154">
        <v>0.926829268292683</v>
      </c>
      <c r="N959" s="207">
        <v>891</v>
      </c>
      <c r="O959" s="153">
        <v>834</v>
      </c>
      <c r="P959" s="153">
        <v>36</v>
      </c>
      <c r="Q959" s="151">
        <v>34</v>
      </c>
      <c r="R959" s="151">
        <v>38</v>
      </c>
      <c r="S959" s="154">
        <v>0.936026936026936</v>
      </c>
      <c r="T959" s="154">
        <v>0.9</v>
      </c>
      <c r="U959" s="155">
        <v>0.918918918918919</v>
      </c>
      <c r="V959" s="155">
        <v>0.926829268292683</v>
      </c>
      <c r="W959" s="173">
        <v>-0.0189189189189189</v>
      </c>
      <c r="X959" s="158">
        <v>277</v>
      </c>
      <c r="Y959" s="208">
        <v>252</v>
      </c>
      <c r="Z959" s="208">
        <v>266</v>
      </c>
      <c r="AA959" s="208">
        <v>252</v>
      </c>
      <c r="AB959" s="209">
        <v>0.909747292418773</v>
      </c>
      <c r="AC959" s="155">
        <v>0.947368421052632</v>
      </c>
      <c r="AD959" s="173">
        <v>-0.0376211286338589</v>
      </c>
    </row>
    <row r="960" spans="1:30">
      <c r="A960" s="175" t="s">
        <v>927</v>
      </c>
      <c r="B960" s="214" t="s">
        <v>1831</v>
      </c>
      <c r="C960" s="214" t="s">
        <v>959</v>
      </c>
      <c r="D960" s="153">
        <v>22</v>
      </c>
      <c r="E960" s="153">
        <v>22</v>
      </c>
      <c r="F960" s="151">
        <v>21</v>
      </c>
      <c r="G960" s="151">
        <v>21</v>
      </c>
      <c r="H960" s="151">
        <v>24</v>
      </c>
      <c r="I960" s="151">
        <v>24</v>
      </c>
      <c r="J960" s="172">
        <v>0.9</v>
      </c>
      <c r="K960" s="154">
        <v>1</v>
      </c>
      <c r="L960" s="154">
        <v>1</v>
      </c>
      <c r="M960" s="154">
        <v>1</v>
      </c>
      <c r="N960" s="207">
        <v>545</v>
      </c>
      <c r="O960" s="153">
        <v>535</v>
      </c>
      <c r="P960" s="153">
        <v>22</v>
      </c>
      <c r="Q960" s="151">
        <v>21</v>
      </c>
      <c r="R960" s="151">
        <v>24</v>
      </c>
      <c r="S960" s="154">
        <v>0.981651376146789</v>
      </c>
      <c r="T960" s="154">
        <v>1</v>
      </c>
      <c r="U960" s="155">
        <v>1</v>
      </c>
      <c r="V960" s="155">
        <v>1</v>
      </c>
      <c r="W960" s="173">
        <v>0</v>
      </c>
      <c r="X960" s="158">
        <v>167</v>
      </c>
      <c r="Y960" s="208">
        <v>164</v>
      </c>
      <c r="Z960" s="208">
        <v>170</v>
      </c>
      <c r="AA960" s="208">
        <v>166</v>
      </c>
      <c r="AB960" s="209">
        <v>0.982035928143713</v>
      </c>
      <c r="AC960" s="155">
        <v>0.976470588235294</v>
      </c>
      <c r="AD960" s="173">
        <v>0.00556533990841845</v>
      </c>
    </row>
    <row r="961" spans="1:30">
      <c r="A961" s="175" t="s">
        <v>927</v>
      </c>
      <c r="B961" s="214" t="s">
        <v>1831</v>
      </c>
      <c r="C961" s="214" t="s">
        <v>960</v>
      </c>
      <c r="D961" s="153">
        <v>38</v>
      </c>
      <c r="E961" s="153">
        <v>36</v>
      </c>
      <c r="F961" s="151">
        <v>36</v>
      </c>
      <c r="G961" s="151">
        <v>35</v>
      </c>
      <c r="H961" s="151">
        <v>42</v>
      </c>
      <c r="I961" s="151">
        <v>39</v>
      </c>
      <c r="J961" s="172">
        <v>0.9</v>
      </c>
      <c r="K961" s="154">
        <v>0.947368421052632</v>
      </c>
      <c r="L961" s="154">
        <v>0.972222222222222</v>
      </c>
      <c r="M961" s="154">
        <v>0.928571428571429</v>
      </c>
      <c r="N961" s="207">
        <v>864</v>
      </c>
      <c r="O961" s="153">
        <v>817</v>
      </c>
      <c r="P961" s="153">
        <v>36</v>
      </c>
      <c r="Q961" s="151">
        <v>32</v>
      </c>
      <c r="R961" s="151">
        <v>38</v>
      </c>
      <c r="S961" s="154">
        <v>0.945601851851852</v>
      </c>
      <c r="T961" s="154">
        <v>0.947368421052632</v>
      </c>
      <c r="U961" s="155">
        <v>0.888888888888889</v>
      </c>
      <c r="V961" s="155">
        <v>0.904761904761905</v>
      </c>
      <c r="W961" s="173">
        <v>0.0584795321637427</v>
      </c>
      <c r="X961" s="158">
        <v>264</v>
      </c>
      <c r="Y961" s="208">
        <v>249</v>
      </c>
      <c r="Z961" s="208">
        <v>265</v>
      </c>
      <c r="AA961" s="208">
        <v>253</v>
      </c>
      <c r="AB961" s="209">
        <v>0.943181818181818</v>
      </c>
      <c r="AC961" s="155">
        <v>0.954716981132075</v>
      </c>
      <c r="AD961" s="173">
        <v>-0.0115351629502572</v>
      </c>
    </row>
    <row r="962" spans="1:30">
      <c r="A962" s="175" t="s">
        <v>927</v>
      </c>
      <c r="B962" s="214" t="s">
        <v>1831</v>
      </c>
      <c r="C962" s="214" t="s">
        <v>961</v>
      </c>
      <c r="D962" s="153">
        <v>22</v>
      </c>
      <c r="E962" s="153">
        <v>22</v>
      </c>
      <c r="F962" s="151">
        <v>22</v>
      </c>
      <c r="G962" s="151">
        <v>22</v>
      </c>
      <c r="H962" s="151">
        <v>24</v>
      </c>
      <c r="I962" s="151">
        <v>24</v>
      </c>
      <c r="J962" s="172">
        <v>0.9</v>
      </c>
      <c r="K962" s="154">
        <v>1</v>
      </c>
      <c r="L962" s="154">
        <v>1</v>
      </c>
      <c r="M962" s="154">
        <v>1</v>
      </c>
      <c r="N962" s="207">
        <v>557</v>
      </c>
      <c r="O962" s="153">
        <v>554</v>
      </c>
      <c r="P962" s="153">
        <v>22</v>
      </c>
      <c r="Q962" s="151">
        <v>22</v>
      </c>
      <c r="R962" s="151">
        <v>24</v>
      </c>
      <c r="S962" s="154">
        <v>0.994614003590664</v>
      </c>
      <c r="T962" s="154">
        <v>1</v>
      </c>
      <c r="U962" s="155">
        <v>1</v>
      </c>
      <c r="V962" s="155">
        <v>1</v>
      </c>
      <c r="W962" s="173">
        <v>0</v>
      </c>
      <c r="X962" s="158">
        <v>166</v>
      </c>
      <c r="Y962" s="208">
        <v>166</v>
      </c>
      <c r="Z962" s="208">
        <v>170</v>
      </c>
      <c r="AA962" s="208">
        <v>169</v>
      </c>
      <c r="AB962" s="209">
        <v>1</v>
      </c>
      <c r="AC962" s="155">
        <v>0.994117647058824</v>
      </c>
      <c r="AD962" s="173">
        <v>0.00588235294117645</v>
      </c>
    </row>
    <row r="963" spans="1:30">
      <c r="A963" s="175" t="s">
        <v>927</v>
      </c>
      <c r="B963" s="214" t="s">
        <v>1831</v>
      </c>
      <c r="C963" s="214" t="s">
        <v>962</v>
      </c>
      <c r="D963" s="153">
        <v>42</v>
      </c>
      <c r="E963" s="153">
        <v>41</v>
      </c>
      <c r="F963" s="151">
        <v>38</v>
      </c>
      <c r="G963" s="151">
        <v>38</v>
      </c>
      <c r="H963" s="151">
        <v>42</v>
      </c>
      <c r="I963" s="151">
        <v>42</v>
      </c>
      <c r="J963" s="172">
        <v>0.9</v>
      </c>
      <c r="K963" s="154">
        <v>0.976190476190476</v>
      </c>
      <c r="L963" s="154">
        <v>1</v>
      </c>
      <c r="M963" s="154">
        <v>1</v>
      </c>
      <c r="N963" s="207">
        <v>975</v>
      </c>
      <c r="O963" s="153">
        <v>932</v>
      </c>
      <c r="P963" s="153">
        <v>40</v>
      </c>
      <c r="Q963" s="151">
        <v>38</v>
      </c>
      <c r="R963" s="151">
        <v>42</v>
      </c>
      <c r="S963" s="154">
        <v>0.955897435897436</v>
      </c>
      <c r="T963" s="154">
        <v>0.952380952380952</v>
      </c>
      <c r="U963" s="155">
        <v>1</v>
      </c>
      <c r="V963" s="155">
        <v>1</v>
      </c>
      <c r="W963" s="173">
        <v>-0.0476190476190477</v>
      </c>
      <c r="X963" s="158">
        <v>295</v>
      </c>
      <c r="Y963" s="208">
        <v>281</v>
      </c>
      <c r="Z963" s="208">
        <v>299</v>
      </c>
      <c r="AA963" s="208">
        <v>289</v>
      </c>
      <c r="AB963" s="209">
        <v>0.952542372881356</v>
      </c>
      <c r="AC963" s="155">
        <v>0.966555183946488</v>
      </c>
      <c r="AD963" s="173">
        <v>-0.0140128110651324</v>
      </c>
    </row>
    <row r="964" spans="1:30">
      <c r="A964" s="175" t="s">
        <v>927</v>
      </c>
      <c r="B964" s="214" t="s">
        <v>1829</v>
      </c>
      <c r="C964" s="214" t="s">
        <v>963</v>
      </c>
      <c r="D964" s="153">
        <v>39</v>
      </c>
      <c r="E964" s="153">
        <v>39</v>
      </c>
      <c r="F964" s="151">
        <v>32</v>
      </c>
      <c r="G964" s="151">
        <v>32</v>
      </c>
      <c r="H964" s="151">
        <v>37</v>
      </c>
      <c r="I964" s="151">
        <v>36</v>
      </c>
      <c r="J964" s="172">
        <v>0.9</v>
      </c>
      <c r="K964" s="154">
        <v>1</v>
      </c>
      <c r="L964" s="154">
        <v>1</v>
      </c>
      <c r="M964" s="154">
        <v>0.972972972972973</v>
      </c>
      <c r="N964" s="207">
        <v>842</v>
      </c>
      <c r="O964" s="153">
        <v>711</v>
      </c>
      <c r="P964" s="153">
        <v>34</v>
      </c>
      <c r="Q964" s="151">
        <v>26</v>
      </c>
      <c r="R964" s="151">
        <v>32</v>
      </c>
      <c r="S964" s="154">
        <v>0.844418052256532</v>
      </c>
      <c r="T964" s="154">
        <v>0.871794871794872</v>
      </c>
      <c r="U964" s="155">
        <v>0.8125</v>
      </c>
      <c r="V964" s="155">
        <v>0.864864864864865</v>
      </c>
      <c r="W964" s="173">
        <v>0.0592948717948718</v>
      </c>
      <c r="X964" s="158">
        <v>246</v>
      </c>
      <c r="Y964" s="208">
        <v>207</v>
      </c>
      <c r="Z964" s="208">
        <v>269</v>
      </c>
      <c r="AA964" s="208">
        <v>230</v>
      </c>
      <c r="AB964" s="209">
        <v>0.841463414634146</v>
      </c>
      <c r="AC964" s="155">
        <v>0.855018587360595</v>
      </c>
      <c r="AD964" s="173">
        <v>-0.0135551727264485</v>
      </c>
    </row>
    <row r="965" spans="1:30">
      <c r="A965" s="175" t="s">
        <v>927</v>
      </c>
      <c r="B965" s="214" t="s">
        <v>1829</v>
      </c>
      <c r="C965" s="214" t="s">
        <v>964</v>
      </c>
      <c r="D965" s="153">
        <v>25</v>
      </c>
      <c r="E965" s="153">
        <v>25</v>
      </c>
      <c r="F965" s="151">
        <v>23</v>
      </c>
      <c r="G965" s="151">
        <v>23</v>
      </c>
      <c r="H965" s="151">
        <v>26</v>
      </c>
      <c r="I965" s="151">
        <v>26</v>
      </c>
      <c r="J965" s="172">
        <v>0.9</v>
      </c>
      <c r="K965" s="154">
        <v>1</v>
      </c>
      <c r="L965" s="154">
        <v>1</v>
      </c>
      <c r="M965" s="154">
        <v>1</v>
      </c>
      <c r="N965" s="207">
        <v>566</v>
      </c>
      <c r="O965" s="153">
        <v>532</v>
      </c>
      <c r="P965" s="153">
        <v>24</v>
      </c>
      <c r="Q965" s="151">
        <v>23</v>
      </c>
      <c r="R965" s="151">
        <v>26</v>
      </c>
      <c r="S965" s="154">
        <v>0.939929328621908</v>
      </c>
      <c r="T965" s="154">
        <v>0.96</v>
      </c>
      <c r="U965" s="155">
        <v>1</v>
      </c>
      <c r="V965" s="155">
        <v>1</v>
      </c>
      <c r="W965" s="173">
        <v>-0.04</v>
      </c>
      <c r="X965" s="158">
        <v>171</v>
      </c>
      <c r="Y965" s="208">
        <v>164</v>
      </c>
      <c r="Z965" s="208">
        <v>177</v>
      </c>
      <c r="AA965" s="208">
        <v>163</v>
      </c>
      <c r="AB965" s="209">
        <v>0.95906432748538</v>
      </c>
      <c r="AC965" s="155">
        <v>0.92090395480226</v>
      </c>
      <c r="AD965" s="173">
        <v>0.0381603726831202</v>
      </c>
    </row>
    <row r="966" spans="1:30">
      <c r="A966" s="175" t="s">
        <v>927</v>
      </c>
      <c r="B966" s="214" t="s">
        <v>1829</v>
      </c>
      <c r="C966" s="214" t="s">
        <v>965</v>
      </c>
      <c r="D966" s="153">
        <v>0</v>
      </c>
      <c r="E966" s="153">
        <v>0</v>
      </c>
      <c r="F966" s="151">
        <v>0</v>
      </c>
      <c r="G966" s="151">
        <v>0</v>
      </c>
      <c r="H966" s="151">
        <v>0</v>
      </c>
      <c r="I966" s="151">
        <v>0</v>
      </c>
      <c r="J966" s="172">
        <v>0.9</v>
      </c>
      <c r="K966" s="154">
        <v>0</v>
      </c>
      <c r="L966" s="154">
        <v>0</v>
      </c>
      <c r="M966" s="154">
        <v>0</v>
      </c>
      <c r="N966" s="207">
        <v>0</v>
      </c>
      <c r="O966" s="153">
        <v>0</v>
      </c>
      <c r="P966" s="153">
        <v>0</v>
      </c>
      <c r="Q966" s="151">
        <v>0</v>
      </c>
      <c r="R966" s="151">
        <v>0</v>
      </c>
      <c r="S966" s="154">
        <v>0</v>
      </c>
      <c r="T966" s="154">
        <v>0</v>
      </c>
      <c r="U966" s="155">
        <v>0</v>
      </c>
      <c r="V966" s="155">
        <v>0</v>
      </c>
      <c r="W966" s="173">
        <v>0</v>
      </c>
      <c r="X966" s="158">
        <v>0</v>
      </c>
      <c r="Y966" s="208">
        <v>0</v>
      </c>
      <c r="Z966" s="208">
        <v>0</v>
      </c>
      <c r="AA966" s="208">
        <v>0</v>
      </c>
      <c r="AB966" s="209">
        <v>0</v>
      </c>
      <c r="AC966" s="155">
        <v>0</v>
      </c>
      <c r="AD966" s="173">
        <v>0</v>
      </c>
    </row>
    <row r="967" spans="1:30">
      <c r="A967" s="175" t="s">
        <v>927</v>
      </c>
      <c r="B967" s="214" t="s">
        <v>1829</v>
      </c>
      <c r="C967" s="214" t="s">
        <v>966</v>
      </c>
      <c r="D967" s="153">
        <v>31</v>
      </c>
      <c r="E967" s="153">
        <v>30</v>
      </c>
      <c r="F967" s="151">
        <v>27</v>
      </c>
      <c r="G967" s="151">
        <v>25</v>
      </c>
      <c r="H967" s="151">
        <v>30</v>
      </c>
      <c r="I967" s="151">
        <v>29</v>
      </c>
      <c r="J967" s="172">
        <v>0.9</v>
      </c>
      <c r="K967" s="154">
        <v>0.967741935483871</v>
      </c>
      <c r="L967" s="154">
        <v>0.925925925925926</v>
      </c>
      <c r="M967" s="154">
        <v>0.966666666666667</v>
      </c>
      <c r="N967" s="207">
        <v>665</v>
      </c>
      <c r="O967" s="153">
        <v>524</v>
      </c>
      <c r="P967" s="153">
        <v>26</v>
      </c>
      <c r="Q967" s="151">
        <v>21</v>
      </c>
      <c r="R967" s="151">
        <v>24</v>
      </c>
      <c r="S967" s="154">
        <v>0.78796992481203</v>
      </c>
      <c r="T967" s="154">
        <v>0.838709677419355</v>
      </c>
      <c r="U967" s="155">
        <v>0.777777777777778</v>
      </c>
      <c r="V967" s="155">
        <v>0.8</v>
      </c>
      <c r="W967" s="173">
        <v>0.0609318996415771</v>
      </c>
      <c r="X967" s="158">
        <v>203</v>
      </c>
      <c r="Y967" s="208">
        <v>153</v>
      </c>
      <c r="Z967" s="208">
        <v>211</v>
      </c>
      <c r="AA967" s="208">
        <v>177</v>
      </c>
      <c r="AB967" s="209">
        <v>0.753694581280788</v>
      </c>
      <c r="AC967" s="155">
        <v>0.838862559241706</v>
      </c>
      <c r="AD967" s="173">
        <v>-0.085167977960918</v>
      </c>
    </row>
    <row r="968" spans="1:30">
      <c r="A968" s="175" t="s">
        <v>927</v>
      </c>
      <c r="B968" s="214" t="s">
        <v>1829</v>
      </c>
      <c r="C968" s="214" t="s">
        <v>967</v>
      </c>
      <c r="D968" s="153">
        <v>22</v>
      </c>
      <c r="E968" s="153">
        <v>22</v>
      </c>
      <c r="F968" s="151">
        <v>18</v>
      </c>
      <c r="G968" s="151">
        <v>18</v>
      </c>
      <c r="H968" s="151">
        <v>22</v>
      </c>
      <c r="I968" s="151">
        <v>22</v>
      </c>
      <c r="J968" s="172">
        <v>0.9</v>
      </c>
      <c r="K968" s="154">
        <v>1</v>
      </c>
      <c r="L968" s="154">
        <v>1</v>
      </c>
      <c r="M968" s="154">
        <v>1</v>
      </c>
      <c r="N968" s="207">
        <v>456</v>
      </c>
      <c r="O968" s="153">
        <v>435</v>
      </c>
      <c r="P968" s="153">
        <v>21</v>
      </c>
      <c r="Q968" s="151">
        <v>16</v>
      </c>
      <c r="R968" s="151">
        <v>19</v>
      </c>
      <c r="S968" s="154">
        <v>0.953947368421053</v>
      </c>
      <c r="T968" s="154">
        <v>0.954545454545455</v>
      </c>
      <c r="U968" s="155">
        <v>0.888888888888889</v>
      </c>
      <c r="V968" s="155">
        <v>0.863636363636364</v>
      </c>
      <c r="W968" s="173">
        <v>0.0656565656565657</v>
      </c>
      <c r="X968" s="158">
        <v>134</v>
      </c>
      <c r="Y968" s="208">
        <v>122</v>
      </c>
      <c r="Z968" s="208">
        <v>142</v>
      </c>
      <c r="AA968" s="208">
        <v>138</v>
      </c>
      <c r="AB968" s="209">
        <v>0.91044776119403</v>
      </c>
      <c r="AC968" s="155">
        <v>0.971830985915493</v>
      </c>
      <c r="AD968" s="173">
        <v>-0.0613832247214632</v>
      </c>
    </row>
    <row r="969" spans="1:30">
      <c r="A969" s="175" t="s">
        <v>927</v>
      </c>
      <c r="B969" s="214" t="s">
        <v>1829</v>
      </c>
      <c r="C969" s="214" t="s">
        <v>968</v>
      </c>
      <c r="D969" s="153">
        <v>0</v>
      </c>
      <c r="E969" s="153">
        <v>0</v>
      </c>
      <c r="F969" s="151">
        <v>0</v>
      </c>
      <c r="G969" s="151">
        <v>0</v>
      </c>
      <c r="H969" s="151">
        <v>0</v>
      </c>
      <c r="I969" s="151">
        <v>0</v>
      </c>
      <c r="J969" s="172">
        <v>0.9</v>
      </c>
      <c r="K969" s="154">
        <v>0</v>
      </c>
      <c r="L969" s="154">
        <v>0</v>
      </c>
      <c r="M969" s="154">
        <v>0</v>
      </c>
      <c r="N969" s="207">
        <v>0</v>
      </c>
      <c r="O969" s="153">
        <v>0</v>
      </c>
      <c r="P969" s="153">
        <v>0</v>
      </c>
      <c r="Q969" s="151">
        <v>0</v>
      </c>
      <c r="R969" s="151">
        <v>0</v>
      </c>
      <c r="S969" s="154">
        <v>0</v>
      </c>
      <c r="T969" s="154">
        <v>0</v>
      </c>
      <c r="U969" s="155">
        <v>0</v>
      </c>
      <c r="V969" s="155">
        <v>0</v>
      </c>
      <c r="W969" s="173">
        <v>0</v>
      </c>
      <c r="X969" s="158">
        <v>0</v>
      </c>
      <c r="Y969" s="208">
        <v>0</v>
      </c>
      <c r="Z969" s="208">
        <v>0</v>
      </c>
      <c r="AA969" s="208">
        <v>0</v>
      </c>
      <c r="AB969" s="209">
        <v>0</v>
      </c>
      <c r="AC969" s="155">
        <v>0</v>
      </c>
      <c r="AD969" s="173">
        <v>0</v>
      </c>
    </row>
    <row r="970" spans="1:30">
      <c r="A970" s="175" t="s">
        <v>927</v>
      </c>
      <c r="B970" s="214" t="s">
        <v>1830</v>
      </c>
      <c r="C970" s="214" t="s">
        <v>969</v>
      </c>
      <c r="D970" s="153">
        <v>0</v>
      </c>
      <c r="E970" s="153">
        <v>0</v>
      </c>
      <c r="F970" s="151">
        <v>0</v>
      </c>
      <c r="G970" s="151">
        <v>0</v>
      </c>
      <c r="H970" s="151">
        <v>0</v>
      </c>
      <c r="I970" s="151">
        <v>0</v>
      </c>
      <c r="J970" s="172">
        <v>0.9</v>
      </c>
      <c r="K970" s="154">
        <v>0</v>
      </c>
      <c r="L970" s="154">
        <v>0</v>
      </c>
      <c r="M970" s="154">
        <v>0</v>
      </c>
      <c r="N970" s="207">
        <v>0</v>
      </c>
      <c r="O970" s="153">
        <v>0</v>
      </c>
      <c r="P970" s="153">
        <v>0</v>
      </c>
      <c r="Q970" s="151">
        <v>0</v>
      </c>
      <c r="R970" s="151">
        <v>0</v>
      </c>
      <c r="S970" s="154">
        <v>0</v>
      </c>
      <c r="T970" s="154">
        <v>0</v>
      </c>
      <c r="U970" s="155">
        <v>0</v>
      </c>
      <c r="V970" s="155">
        <v>0</v>
      </c>
      <c r="W970" s="173">
        <v>0</v>
      </c>
      <c r="X970" s="158">
        <v>0</v>
      </c>
      <c r="Y970" s="208">
        <v>0</v>
      </c>
      <c r="Z970" s="208">
        <v>0</v>
      </c>
      <c r="AA970" s="208">
        <v>0</v>
      </c>
      <c r="AB970" s="209">
        <v>0</v>
      </c>
      <c r="AC970" s="155">
        <v>0</v>
      </c>
      <c r="AD970" s="173">
        <v>0</v>
      </c>
    </row>
    <row r="971" spans="1:30">
      <c r="A971" s="175" t="s">
        <v>927</v>
      </c>
      <c r="B971" s="214" t="s">
        <v>1830</v>
      </c>
      <c r="C971" s="214" t="s">
        <v>970</v>
      </c>
      <c r="D971" s="153">
        <v>22</v>
      </c>
      <c r="E971" s="153">
        <v>22</v>
      </c>
      <c r="F971" s="151">
        <v>16</v>
      </c>
      <c r="G971" s="151">
        <v>15</v>
      </c>
      <c r="H971" s="151">
        <v>19</v>
      </c>
      <c r="I971" s="151">
        <v>19</v>
      </c>
      <c r="J971" s="172">
        <v>0.9</v>
      </c>
      <c r="K971" s="154">
        <v>1</v>
      </c>
      <c r="L971" s="154">
        <v>0.9375</v>
      </c>
      <c r="M971" s="154">
        <v>1</v>
      </c>
      <c r="N971" s="207">
        <v>441</v>
      </c>
      <c r="O971" s="153">
        <v>418</v>
      </c>
      <c r="P971" s="153">
        <v>22</v>
      </c>
      <c r="Q971" s="151">
        <v>15</v>
      </c>
      <c r="R971" s="151">
        <v>19</v>
      </c>
      <c r="S971" s="154">
        <v>0.947845804988662</v>
      </c>
      <c r="T971" s="154">
        <v>1</v>
      </c>
      <c r="U971" s="155">
        <v>0.9375</v>
      </c>
      <c r="V971" s="155">
        <v>1</v>
      </c>
      <c r="W971" s="173">
        <v>0.0625</v>
      </c>
      <c r="X971" s="158">
        <v>133</v>
      </c>
      <c r="Y971" s="208">
        <v>129</v>
      </c>
      <c r="Z971" s="208">
        <v>135</v>
      </c>
      <c r="AA971" s="208">
        <v>129</v>
      </c>
      <c r="AB971" s="209">
        <v>0.969924812030075</v>
      </c>
      <c r="AC971" s="155">
        <v>0.955555555555556</v>
      </c>
      <c r="AD971" s="173">
        <v>0.0143692564745196</v>
      </c>
    </row>
    <row r="972" spans="1:30">
      <c r="A972" s="175" t="s">
        <v>927</v>
      </c>
      <c r="B972" s="214" t="s">
        <v>1830</v>
      </c>
      <c r="C972" s="214" t="s">
        <v>971</v>
      </c>
      <c r="D972" s="153">
        <v>31</v>
      </c>
      <c r="E972" s="153">
        <v>31</v>
      </c>
      <c r="F972" s="151">
        <v>25</v>
      </c>
      <c r="G972" s="151">
        <v>25</v>
      </c>
      <c r="H972" s="151">
        <v>27</v>
      </c>
      <c r="I972" s="151">
        <v>27</v>
      </c>
      <c r="J972" s="172">
        <v>0.9</v>
      </c>
      <c r="K972" s="154">
        <v>1</v>
      </c>
      <c r="L972" s="154">
        <v>1</v>
      </c>
      <c r="M972" s="154">
        <v>1</v>
      </c>
      <c r="N972" s="207">
        <v>655</v>
      </c>
      <c r="O972" s="153">
        <v>650</v>
      </c>
      <c r="P972" s="153">
        <v>31</v>
      </c>
      <c r="Q972" s="151">
        <v>24</v>
      </c>
      <c r="R972" s="151">
        <v>27</v>
      </c>
      <c r="S972" s="154">
        <v>0.99236641221374</v>
      </c>
      <c r="T972" s="154">
        <v>1</v>
      </c>
      <c r="U972" s="155">
        <v>0.96</v>
      </c>
      <c r="V972" s="155">
        <v>1</v>
      </c>
      <c r="W972" s="173">
        <v>0.04</v>
      </c>
      <c r="X972" s="158">
        <v>194</v>
      </c>
      <c r="Y972" s="208">
        <v>193</v>
      </c>
      <c r="Z972" s="208">
        <v>196</v>
      </c>
      <c r="AA972" s="208">
        <v>195</v>
      </c>
      <c r="AB972" s="209">
        <v>0.994845360824742</v>
      </c>
      <c r="AC972" s="155">
        <v>0.994897959183674</v>
      </c>
      <c r="AD972" s="173">
        <v>-5.25983589312329e-5</v>
      </c>
    </row>
    <row r="973" spans="1:30">
      <c r="A973" s="175" t="s">
        <v>927</v>
      </c>
      <c r="B973" s="214" t="s">
        <v>1830</v>
      </c>
      <c r="C973" s="214" t="s">
        <v>972</v>
      </c>
      <c r="D973" s="153">
        <v>47</v>
      </c>
      <c r="E973" s="153">
        <v>47</v>
      </c>
      <c r="F973" s="151">
        <v>37</v>
      </c>
      <c r="G973" s="151">
        <v>34</v>
      </c>
      <c r="H973" s="151">
        <v>46</v>
      </c>
      <c r="I973" s="151">
        <v>44</v>
      </c>
      <c r="J973" s="172">
        <v>0.9</v>
      </c>
      <c r="K973" s="154">
        <v>1</v>
      </c>
      <c r="L973" s="154">
        <v>0.918918918918919</v>
      </c>
      <c r="M973" s="154">
        <v>0.956521739130435</v>
      </c>
      <c r="N973" s="207">
        <v>1032</v>
      </c>
      <c r="O973" s="153">
        <v>968</v>
      </c>
      <c r="P973" s="153">
        <v>46</v>
      </c>
      <c r="Q973" s="151">
        <v>34</v>
      </c>
      <c r="R973" s="151">
        <v>43</v>
      </c>
      <c r="S973" s="154">
        <v>0.937984496124031</v>
      </c>
      <c r="T973" s="154">
        <v>0.978723404255319</v>
      </c>
      <c r="U973" s="155">
        <v>0.918918918918919</v>
      </c>
      <c r="V973" s="155">
        <v>0.934782608695652</v>
      </c>
      <c r="W973" s="173">
        <v>0.0598044853364001</v>
      </c>
      <c r="X973" s="158">
        <v>313</v>
      </c>
      <c r="Y973" s="208">
        <v>293</v>
      </c>
      <c r="Z973" s="208">
        <v>318</v>
      </c>
      <c r="AA973" s="208">
        <v>301</v>
      </c>
      <c r="AB973" s="209">
        <v>0.936102236421725</v>
      </c>
      <c r="AC973" s="155">
        <v>0.946540880503145</v>
      </c>
      <c r="AD973" s="173">
        <v>-0.0104386440814195</v>
      </c>
    </row>
    <row r="974" spans="1:30">
      <c r="A974" s="175" t="s">
        <v>927</v>
      </c>
      <c r="B974" s="214" t="s">
        <v>1830</v>
      </c>
      <c r="C974" s="214" t="s">
        <v>973</v>
      </c>
      <c r="D974" s="153">
        <v>22</v>
      </c>
      <c r="E974" s="153">
        <v>21</v>
      </c>
      <c r="F974" s="151">
        <v>18</v>
      </c>
      <c r="G974" s="151">
        <v>18</v>
      </c>
      <c r="H974" s="151">
        <v>17</v>
      </c>
      <c r="I974" s="151">
        <v>17</v>
      </c>
      <c r="J974" s="172">
        <v>0.9</v>
      </c>
      <c r="K974" s="154">
        <v>0.954545454545455</v>
      </c>
      <c r="L974" s="154">
        <v>1</v>
      </c>
      <c r="M974" s="154">
        <v>1</v>
      </c>
      <c r="N974" s="207">
        <v>450</v>
      </c>
      <c r="O974" s="153">
        <v>432</v>
      </c>
      <c r="P974" s="153">
        <v>19</v>
      </c>
      <c r="Q974" s="151">
        <v>18</v>
      </c>
      <c r="R974" s="151">
        <v>17</v>
      </c>
      <c r="S974" s="154">
        <v>0.96</v>
      </c>
      <c r="T974" s="154">
        <v>0.863636363636364</v>
      </c>
      <c r="U974" s="155">
        <v>1</v>
      </c>
      <c r="V974" s="155">
        <v>1</v>
      </c>
      <c r="W974" s="173">
        <v>-0.136363636363636</v>
      </c>
      <c r="X974" s="158">
        <v>136</v>
      </c>
      <c r="Y974" s="208">
        <v>132</v>
      </c>
      <c r="Z974" s="208">
        <v>136</v>
      </c>
      <c r="AA974" s="208">
        <v>131</v>
      </c>
      <c r="AB974" s="209">
        <v>0.970588235294118</v>
      </c>
      <c r="AC974" s="155">
        <v>0.963235294117647</v>
      </c>
      <c r="AD974" s="173">
        <v>0.00735294117647056</v>
      </c>
    </row>
    <row r="975" spans="1:30">
      <c r="A975" s="175" t="s">
        <v>927</v>
      </c>
      <c r="B975" s="214" t="s">
        <v>1830</v>
      </c>
      <c r="C975" s="214" t="s">
        <v>974</v>
      </c>
      <c r="D975" s="153">
        <v>39</v>
      </c>
      <c r="E975" s="153">
        <v>39</v>
      </c>
      <c r="F975" s="151">
        <v>33</v>
      </c>
      <c r="G975" s="151">
        <v>33</v>
      </c>
      <c r="H975" s="151">
        <v>35</v>
      </c>
      <c r="I975" s="151">
        <v>35</v>
      </c>
      <c r="J975" s="172">
        <v>0.9</v>
      </c>
      <c r="K975" s="154">
        <v>1</v>
      </c>
      <c r="L975" s="154">
        <v>1</v>
      </c>
      <c r="M975" s="154">
        <v>1</v>
      </c>
      <c r="N975" s="207">
        <v>843</v>
      </c>
      <c r="O975" s="153">
        <v>803</v>
      </c>
      <c r="P975" s="153">
        <v>38</v>
      </c>
      <c r="Q975" s="151">
        <v>33</v>
      </c>
      <c r="R975" s="151">
        <v>35</v>
      </c>
      <c r="S975" s="154">
        <v>0.952550415183867</v>
      </c>
      <c r="T975" s="154">
        <v>0.974358974358974</v>
      </c>
      <c r="U975" s="155">
        <v>1</v>
      </c>
      <c r="V975" s="155">
        <v>1</v>
      </c>
      <c r="W975" s="173">
        <v>-0.0256410256410257</v>
      </c>
      <c r="X975" s="158">
        <v>253</v>
      </c>
      <c r="Y975" s="208">
        <v>244</v>
      </c>
      <c r="Z975" s="208">
        <v>258</v>
      </c>
      <c r="AA975" s="208">
        <v>244</v>
      </c>
      <c r="AB975" s="209">
        <v>0.964426877470356</v>
      </c>
      <c r="AC975" s="155">
        <v>0.945736434108527</v>
      </c>
      <c r="AD975" s="173">
        <v>0.0186904433618286</v>
      </c>
    </row>
    <row r="976" spans="1:30">
      <c r="A976" s="175" t="s">
        <v>927</v>
      </c>
      <c r="B976" s="214" t="s">
        <v>1830</v>
      </c>
      <c r="C976" s="214" t="s">
        <v>975</v>
      </c>
      <c r="D976" s="153">
        <v>24</v>
      </c>
      <c r="E976" s="153">
        <v>24</v>
      </c>
      <c r="F976" s="151">
        <v>21</v>
      </c>
      <c r="G976" s="151">
        <v>21</v>
      </c>
      <c r="H976" s="151">
        <v>25</v>
      </c>
      <c r="I976" s="151">
        <v>25</v>
      </c>
      <c r="J976" s="172">
        <v>0.9</v>
      </c>
      <c r="K976" s="154">
        <v>1</v>
      </c>
      <c r="L976" s="154">
        <v>1</v>
      </c>
      <c r="M976" s="154">
        <v>1</v>
      </c>
      <c r="N976" s="207">
        <v>573</v>
      </c>
      <c r="O976" s="153">
        <v>571</v>
      </c>
      <c r="P976" s="153">
        <v>24</v>
      </c>
      <c r="Q976" s="151">
        <v>21</v>
      </c>
      <c r="R976" s="151">
        <v>25</v>
      </c>
      <c r="S976" s="154">
        <v>0.996509598603839</v>
      </c>
      <c r="T976" s="154">
        <v>1</v>
      </c>
      <c r="U976" s="155">
        <v>1</v>
      </c>
      <c r="V976" s="155">
        <v>1</v>
      </c>
      <c r="W976" s="173">
        <v>0</v>
      </c>
      <c r="X976" s="158">
        <v>172</v>
      </c>
      <c r="Y976" s="208">
        <v>172</v>
      </c>
      <c r="Z976" s="208">
        <v>181</v>
      </c>
      <c r="AA976" s="208">
        <v>179</v>
      </c>
      <c r="AB976" s="209">
        <v>1</v>
      </c>
      <c r="AC976" s="155">
        <v>0.988950276243094</v>
      </c>
      <c r="AD976" s="173">
        <v>0.011049723756906</v>
      </c>
    </row>
    <row r="977" spans="1:30">
      <c r="A977" s="175" t="s">
        <v>927</v>
      </c>
      <c r="B977" s="214" t="s">
        <v>1830</v>
      </c>
      <c r="C977" s="214" t="s">
        <v>976</v>
      </c>
      <c r="D977" s="153">
        <v>33</v>
      </c>
      <c r="E977" s="153">
        <v>33</v>
      </c>
      <c r="F977" s="151">
        <v>25</v>
      </c>
      <c r="G977" s="151">
        <v>24</v>
      </c>
      <c r="H977" s="151">
        <v>27</v>
      </c>
      <c r="I977" s="151">
        <v>27</v>
      </c>
      <c r="J977" s="172">
        <v>0.9</v>
      </c>
      <c r="K977" s="154">
        <v>1</v>
      </c>
      <c r="L977" s="154">
        <v>0.96</v>
      </c>
      <c r="M977" s="154">
        <v>1</v>
      </c>
      <c r="N977" s="207">
        <v>689</v>
      </c>
      <c r="O977" s="153">
        <v>646</v>
      </c>
      <c r="P977" s="153">
        <v>32</v>
      </c>
      <c r="Q977" s="151">
        <v>24</v>
      </c>
      <c r="R977" s="151">
        <v>27</v>
      </c>
      <c r="S977" s="154">
        <v>0.937590711175617</v>
      </c>
      <c r="T977" s="154">
        <v>0.96969696969697</v>
      </c>
      <c r="U977" s="155">
        <v>0.96</v>
      </c>
      <c r="V977" s="155">
        <v>1</v>
      </c>
      <c r="W977" s="173">
        <v>0.00969696969696976</v>
      </c>
      <c r="X977" s="158">
        <v>203</v>
      </c>
      <c r="Y977" s="208">
        <v>194</v>
      </c>
      <c r="Z977" s="208">
        <v>212</v>
      </c>
      <c r="AA977" s="208">
        <v>197</v>
      </c>
      <c r="AB977" s="209">
        <v>0.955665024630542</v>
      </c>
      <c r="AC977" s="155">
        <v>0.929245283018868</v>
      </c>
      <c r="AD977" s="173">
        <v>0.026419741611674</v>
      </c>
    </row>
    <row r="978" spans="1:30">
      <c r="A978" s="175" t="s">
        <v>927</v>
      </c>
      <c r="B978" s="214" t="s">
        <v>1830</v>
      </c>
      <c r="C978" s="214" t="s">
        <v>977</v>
      </c>
      <c r="D978" s="153">
        <v>29</v>
      </c>
      <c r="E978" s="153">
        <v>29</v>
      </c>
      <c r="F978" s="151">
        <v>22</v>
      </c>
      <c r="G978" s="151">
        <v>19</v>
      </c>
      <c r="H978" s="151">
        <v>26</v>
      </c>
      <c r="I978" s="151">
        <v>24</v>
      </c>
      <c r="J978" s="172">
        <v>0.9</v>
      </c>
      <c r="K978" s="154">
        <v>1</v>
      </c>
      <c r="L978" s="154">
        <v>0.863636363636364</v>
      </c>
      <c r="M978" s="154">
        <v>0.923076923076923</v>
      </c>
      <c r="N978" s="207">
        <v>603</v>
      </c>
      <c r="O978" s="153">
        <v>553</v>
      </c>
      <c r="P978" s="153">
        <v>29</v>
      </c>
      <c r="Q978" s="151">
        <v>18</v>
      </c>
      <c r="R978" s="151">
        <v>21</v>
      </c>
      <c r="S978" s="154">
        <v>0.917081260364842</v>
      </c>
      <c r="T978" s="154">
        <v>1</v>
      </c>
      <c r="U978" s="155">
        <v>0.818181818181818</v>
      </c>
      <c r="V978" s="155">
        <v>0.807692307692308</v>
      </c>
      <c r="W978" s="173">
        <v>0.181818181818182</v>
      </c>
      <c r="X978" s="158">
        <v>177</v>
      </c>
      <c r="Y978" s="208">
        <v>160</v>
      </c>
      <c r="Z978" s="208">
        <v>196</v>
      </c>
      <c r="AA978" s="208">
        <v>186</v>
      </c>
      <c r="AB978" s="209">
        <v>0.903954802259887</v>
      </c>
      <c r="AC978" s="155">
        <v>0.948979591836735</v>
      </c>
      <c r="AD978" s="173">
        <v>-0.0450247895768477</v>
      </c>
    </row>
    <row r="979" spans="1:30">
      <c r="A979" s="175" t="s">
        <v>927</v>
      </c>
      <c r="B979" s="214" t="s">
        <v>1830</v>
      </c>
      <c r="C979" s="214" t="s">
        <v>978</v>
      </c>
      <c r="D979" s="153">
        <v>15</v>
      </c>
      <c r="E979" s="153">
        <v>15</v>
      </c>
      <c r="F979" s="151">
        <v>11</v>
      </c>
      <c r="G979" s="151">
        <v>11</v>
      </c>
      <c r="H979" s="151">
        <v>13</v>
      </c>
      <c r="I979" s="151">
        <v>13</v>
      </c>
      <c r="J979" s="172">
        <v>0.9</v>
      </c>
      <c r="K979" s="154">
        <v>1</v>
      </c>
      <c r="L979" s="154">
        <v>1</v>
      </c>
      <c r="M979" s="154">
        <v>1</v>
      </c>
      <c r="N979" s="207">
        <v>297</v>
      </c>
      <c r="O979" s="153">
        <v>288</v>
      </c>
      <c r="P979" s="153">
        <v>15</v>
      </c>
      <c r="Q979" s="151">
        <v>11</v>
      </c>
      <c r="R979" s="151">
        <v>13</v>
      </c>
      <c r="S979" s="154">
        <v>0.96969696969697</v>
      </c>
      <c r="T979" s="154">
        <v>1</v>
      </c>
      <c r="U979" s="155">
        <v>1</v>
      </c>
      <c r="V979" s="155">
        <v>1</v>
      </c>
      <c r="W979" s="173">
        <v>0</v>
      </c>
      <c r="X979" s="158">
        <v>92</v>
      </c>
      <c r="Y979" s="208">
        <v>91</v>
      </c>
      <c r="Z979" s="208">
        <v>94</v>
      </c>
      <c r="AA979" s="208">
        <v>90</v>
      </c>
      <c r="AB979" s="209">
        <v>0.989130434782609</v>
      </c>
      <c r="AC979" s="155">
        <v>0.957446808510638</v>
      </c>
      <c r="AD979" s="173">
        <v>0.0316836262719703</v>
      </c>
    </row>
    <row r="980" spans="1:30">
      <c r="A980" s="175" t="s">
        <v>927</v>
      </c>
      <c r="B980" s="214" t="s">
        <v>1830</v>
      </c>
      <c r="C980" s="214" t="s">
        <v>979</v>
      </c>
      <c r="D980" s="153">
        <v>24</v>
      </c>
      <c r="E980" s="153">
        <v>24</v>
      </c>
      <c r="F980" s="151">
        <v>19</v>
      </c>
      <c r="G980" s="151">
        <v>19</v>
      </c>
      <c r="H980" s="151">
        <v>20</v>
      </c>
      <c r="I980" s="151">
        <v>20</v>
      </c>
      <c r="J980" s="172">
        <v>0.9</v>
      </c>
      <c r="K980" s="154">
        <v>1</v>
      </c>
      <c r="L980" s="154">
        <v>1</v>
      </c>
      <c r="M980" s="154">
        <v>1</v>
      </c>
      <c r="N980" s="207">
        <v>450</v>
      </c>
      <c r="O980" s="153">
        <v>417</v>
      </c>
      <c r="P980" s="153">
        <v>24</v>
      </c>
      <c r="Q980" s="151">
        <v>18</v>
      </c>
      <c r="R980" s="151">
        <v>18</v>
      </c>
      <c r="S980" s="154">
        <v>0.926666666666667</v>
      </c>
      <c r="T980" s="154">
        <v>1</v>
      </c>
      <c r="U980" s="155">
        <v>0.947368421052632</v>
      </c>
      <c r="V980" s="155">
        <v>0.9</v>
      </c>
      <c r="W980" s="173">
        <v>0.0526315789473685</v>
      </c>
      <c r="X980" s="158">
        <v>145</v>
      </c>
      <c r="Y980" s="208">
        <v>138</v>
      </c>
      <c r="Z980" s="208">
        <v>135</v>
      </c>
      <c r="AA980" s="208">
        <v>125</v>
      </c>
      <c r="AB980" s="209">
        <v>0.951724137931034</v>
      </c>
      <c r="AC980" s="155">
        <v>0.925925925925926</v>
      </c>
      <c r="AD980" s="173">
        <v>0.0257982120051086</v>
      </c>
    </row>
    <row r="981" spans="1:30">
      <c r="A981" s="175" t="s">
        <v>927</v>
      </c>
      <c r="B981" s="214" t="s">
        <v>1831</v>
      </c>
      <c r="C981" s="214" t="s">
        <v>980</v>
      </c>
      <c r="D981" s="153">
        <v>37</v>
      </c>
      <c r="E981" s="153">
        <v>37</v>
      </c>
      <c r="F981" s="151">
        <v>37</v>
      </c>
      <c r="G981" s="151">
        <v>37</v>
      </c>
      <c r="H981" s="151">
        <v>37</v>
      </c>
      <c r="I981" s="151">
        <v>37</v>
      </c>
      <c r="J981" s="172">
        <v>0.9</v>
      </c>
      <c r="K981" s="154">
        <v>1</v>
      </c>
      <c r="L981" s="154">
        <v>1</v>
      </c>
      <c r="M981" s="154">
        <v>1</v>
      </c>
      <c r="N981" s="207">
        <v>839</v>
      </c>
      <c r="O981" s="153">
        <v>783</v>
      </c>
      <c r="P981" s="153">
        <v>36</v>
      </c>
      <c r="Q981" s="151">
        <v>33</v>
      </c>
      <c r="R981" s="151">
        <v>37</v>
      </c>
      <c r="S981" s="154">
        <v>0.933253873659118</v>
      </c>
      <c r="T981" s="154">
        <v>0.972972972972973</v>
      </c>
      <c r="U981" s="155">
        <v>0.891891891891892</v>
      </c>
      <c r="V981" s="155">
        <v>1</v>
      </c>
      <c r="W981" s="173">
        <v>0.0810810810810811</v>
      </c>
      <c r="X981" s="158">
        <v>264</v>
      </c>
      <c r="Y981" s="208">
        <v>250</v>
      </c>
      <c r="Z981" s="208">
        <v>255</v>
      </c>
      <c r="AA981" s="208">
        <v>234</v>
      </c>
      <c r="AB981" s="209">
        <v>0.946969696969697</v>
      </c>
      <c r="AC981" s="155">
        <v>0.917647058823529</v>
      </c>
      <c r="AD981" s="173">
        <v>0.0293226381461676</v>
      </c>
    </row>
    <row r="982" spans="1:30">
      <c r="A982" s="175" t="s">
        <v>927</v>
      </c>
      <c r="B982" s="214" t="s">
        <v>1831</v>
      </c>
      <c r="C982" s="214" t="s">
        <v>981</v>
      </c>
      <c r="D982" s="153">
        <v>19</v>
      </c>
      <c r="E982" s="153">
        <v>19</v>
      </c>
      <c r="F982" s="151">
        <v>16</v>
      </c>
      <c r="G982" s="151">
        <v>16</v>
      </c>
      <c r="H982" s="151">
        <v>18</v>
      </c>
      <c r="I982" s="151">
        <v>18</v>
      </c>
      <c r="J982" s="172">
        <v>0.9</v>
      </c>
      <c r="K982" s="154">
        <v>1</v>
      </c>
      <c r="L982" s="154">
        <v>1</v>
      </c>
      <c r="M982" s="154">
        <v>1</v>
      </c>
      <c r="N982" s="207">
        <v>395</v>
      </c>
      <c r="O982" s="153">
        <v>376</v>
      </c>
      <c r="P982" s="153">
        <v>18</v>
      </c>
      <c r="Q982" s="151">
        <v>15</v>
      </c>
      <c r="R982" s="151">
        <v>18</v>
      </c>
      <c r="S982" s="154">
        <v>0.951898734177215</v>
      </c>
      <c r="T982" s="154">
        <v>0.947368421052632</v>
      </c>
      <c r="U982" s="155">
        <v>0.9375</v>
      </c>
      <c r="V982" s="155">
        <v>1</v>
      </c>
      <c r="W982" s="173">
        <v>0.00986842105263153</v>
      </c>
      <c r="X982" s="158">
        <v>122</v>
      </c>
      <c r="Y982" s="208">
        <v>116</v>
      </c>
      <c r="Z982" s="208">
        <v>120</v>
      </c>
      <c r="AA982" s="208">
        <v>115</v>
      </c>
      <c r="AB982" s="209">
        <v>0.950819672131147</v>
      </c>
      <c r="AC982" s="155">
        <v>0.958333333333333</v>
      </c>
      <c r="AD982" s="173">
        <v>-0.00751366120218588</v>
      </c>
    </row>
    <row r="983" spans="1:30">
      <c r="A983" s="175" t="s">
        <v>927</v>
      </c>
      <c r="B983" s="214" t="s">
        <v>1831</v>
      </c>
      <c r="C983" s="214" t="s">
        <v>982</v>
      </c>
      <c r="D983" s="153">
        <v>25</v>
      </c>
      <c r="E983" s="153">
        <v>25</v>
      </c>
      <c r="F983" s="151">
        <v>22</v>
      </c>
      <c r="G983" s="151">
        <v>22</v>
      </c>
      <c r="H983" s="151">
        <v>25</v>
      </c>
      <c r="I983" s="151">
        <v>25</v>
      </c>
      <c r="J983" s="172">
        <v>0.9</v>
      </c>
      <c r="K983" s="154">
        <v>1</v>
      </c>
      <c r="L983" s="154">
        <v>1</v>
      </c>
      <c r="M983" s="154">
        <v>1</v>
      </c>
      <c r="N983" s="207">
        <v>586</v>
      </c>
      <c r="O983" s="153">
        <v>574</v>
      </c>
      <c r="P983" s="153">
        <v>25</v>
      </c>
      <c r="Q983" s="151">
        <v>22</v>
      </c>
      <c r="R983" s="151">
        <v>25</v>
      </c>
      <c r="S983" s="154">
        <v>0.979522184300341</v>
      </c>
      <c r="T983" s="154">
        <v>1</v>
      </c>
      <c r="U983" s="155">
        <v>1</v>
      </c>
      <c r="V983" s="155">
        <v>1</v>
      </c>
      <c r="W983" s="173">
        <v>0</v>
      </c>
      <c r="X983" s="158">
        <v>179</v>
      </c>
      <c r="Y983" s="208">
        <v>177</v>
      </c>
      <c r="Z983" s="208">
        <v>182</v>
      </c>
      <c r="AA983" s="208">
        <v>175</v>
      </c>
      <c r="AB983" s="209">
        <v>0.988826815642458</v>
      </c>
      <c r="AC983" s="155">
        <v>0.961538461538462</v>
      </c>
      <c r="AD983" s="173">
        <v>0.0272883541039965</v>
      </c>
    </row>
    <row r="984" spans="1:30">
      <c r="A984" s="175" t="s">
        <v>927</v>
      </c>
      <c r="B984" s="214" t="s">
        <v>1831</v>
      </c>
      <c r="C984" s="214" t="s">
        <v>983</v>
      </c>
      <c r="D984" s="153">
        <v>54</v>
      </c>
      <c r="E984" s="153">
        <v>53</v>
      </c>
      <c r="F984" s="151">
        <v>47</v>
      </c>
      <c r="G984" s="151">
        <v>47</v>
      </c>
      <c r="H984" s="151">
        <v>49</v>
      </c>
      <c r="I984" s="151">
        <v>48</v>
      </c>
      <c r="J984" s="172">
        <v>0.9</v>
      </c>
      <c r="K984" s="154">
        <v>0.981481481481482</v>
      </c>
      <c r="L984" s="154">
        <v>1</v>
      </c>
      <c r="M984" s="154">
        <v>0.979591836734694</v>
      </c>
      <c r="N984" s="207">
        <v>1165</v>
      </c>
      <c r="O984" s="153">
        <v>1118</v>
      </c>
      <c r="P984" s="153">
        <v>51</v>
      </c>
      <c r="Q984" s="151">
        <v>45</v>
      </c>
      <c r="R984" s="151">
        <v>48</v>
      </c>
      <c r="S984" s="154">
        <v>0.959656652360515</v>
      </c>
      <c r="T984" s="154">
        <v>0.944444444444444</v>
      </c>
      <c r="U984" s="155">
        <v>0.957446808510638</v>
      </c>
      <c r="V984" s="155">
        <v>0.979591836734694</v>
      </c>
      <c r="W984" s="173">
        <v>-0.0130023640661939</v>
      </c>
      <c r="X984" s="158">
        <v>355</v>
      </c>
      <c r="Y984" s="208">
        <v>338</v>
      </c>
      <c r="Z984" s="208">
        <v>354</v>
      </c>
      <c r="AA984" s="208">
        <v>343</v>
      </c>
      <c r="AB984" s="209">
        <v>0.952112676056338</v>
      </c>
      <c r="AC984" s="155">
        <v>0.968926553672316</v>
      </c>
      <c r="AD984" s="173">
        <v>-0.0168138776159784</v>
      </c>
    </row>
    <row r="985" spans="1:30">
      <c r="A985" s="175" t="s">
        <v>927</v>
      </c>
      <c r="B985" s="214" t="s">
        <v>1831</v>
      </c>
      <c r="C985" s="214" t="s">
        <v>984</v>
      </c>
      <c r="D985" s="153">
        <v>32</v>
      </c>
      <c r="E985" s="153">
        <v>32</v>
      </c>
      <c r="F985" s="151">
        <v>26</v>
      </c>
      <c r="G985" s="151">
        <v>26</v>
      </c>
      <c r="H985" s="151">
        <v>32</v>
      </c>
      <c r="I985" s="151">
        <v>32</v>
      </c>
      <c r="J985" s="172">
        <v>0.9</v>
      </c>
      <c r="K985" s="154">
        <v>1</v>
      </c>
      <c r="L985" s="154">
        <v>1</v>
      </c>
      <c r="M985" s="154">
        <v>1</v>
      </c>
      <c r="N985" s="207">
        <v>714</v>
      </c>
      <c r="O985" s="153">
        <v>705</v>
      </c>
      <c r="P985" s="153">
        <v>32</v>
      </c>
      <c r="Q985" s="151">
        <v>25</v>
      </c>
      <c r="R985" s="151">
        <v>32</v>
      </c>
      <c r="S985" s="154">
        <v>0.987394957983193</v>
      </c>
      <c r="T985" s="154">
        <v>1</v>
      </c>
      <c r="U985" s="155">
        <v>0.961538461538462</v>
      </c>
      <c r="V985" s="155">
        <v>1</v>
      </c>
      <c r="W985" s="173">
        <v>0.0384615384615384</v>
      </c>
      <c r="X985" s="158">
        <v>218</v>
      </c>
      <c r="Y985" s="208">
        <v>216</v>
      </c>
      <c r="Z985" s="208">
        <v>217</v>
      </c>
      <c r="AA985" s="208">
        <v>216</v>
      </c>
      <c r="AB985" s="209">
        <v>0.990825688073395</v>
      </c>
      <c r="AC985" s="155">
        <v>0.995391705069124</v>
      </c>
      <c r="AD985" s="173">
        <v>-0.00456601699572989</v>
      </c>
    </row>
    <row r="986" spans="1:30">
      <c r="A986" s="175" t="s">
        <v>927</v>
      </c>
      <c r="B986" s="214" t="s">
        <v>1831</v>
      </c>
      <c r="C986" s="214" t="s">
        <v>985</v>
      </c>
      <c r="D986" s="153">
        <v>42</v>
      </c>
      <c r="E986" s="153">
        <v>40</v>
      </c>
      <c r="F986" s="151">
        <v>37</v>
      </c>
      <c r="G986" s="151">
        <v>37</v>
      </c>
      <c r="H986" s="151">
        <v>42</v>
      </c>
      <c r="I986" s="151">
        <v>42</v>
      </c>
      <c r="J986" s="172">
        <v>0.9</v>
      </c>
      <c r="K986" s="154">
        <v>0.952380952380952</v>
      </c>
      <c r="L986" s="154">
        <v>1</v>
      </c>
      <c r="M986" s="154">
        <v>1</v>
      </c>
      <c r="N986" s="207">
        <v>981</v>
      </c>
      <c r="O986" s="153">
        <v>894</v>
      </c>
      <c r="P986" s="153">
        <v>38</v>
      </c>
      <c r="Q986" s="151">
        <v>35</v>
      </c>
      <c r="R986" s="151">
        <v>38</v>
      </c>
      <c r="S986" s="154">
        <v>0.91131498470948</v>
      </c>
      <c r="T986" s="154">
        <v>0.904761904761905</v>
      </c>
      <c r="U986" s="155">
        <v>0.945945945945946</v>
      </c>
      <c r="V986" s="155">
        <v>0.904761904761905</v>
      </c>
      <c r="W986" s="173">
        <v>-0.0411840411840412</v>
      </c>
      <c r="X986" s="158">
        <v>292</v>
      </c>
      <c r="Y986" s="208">
        <v>268</v>
      </c>
      <c r="Z986" s="208">
        <v>302</v>
      </c>
      <c r="AA986" s="208">
        <v>273</v>
      </c>
      <c r="AB986" s="209">
        <v>0.917808219178082</v>
      </c>
      <c r="AC986" s="155">
        <v>0.903973509933775</v>
      </c>
      <c r="AD986" s="173">
        <v>0.0138347092443074</v>
      </c>
    </row>
    <row r="987" spans="1:30">
      <c r="A987" s="175" t="s">
        <v>927</v>
      </c>
      <c r="B987" s="214" t="s">
        <v>1831</v>
      </c>
      <c r="C987" s="214" t="s">
        <v>986</v>
      </c>
      <c r="D987" s="153">
        <v>52</v>
      </c>
      <c r="E987" s="153">
        <v>52</v>
      </c>
      <c r="F987" s="151">
        <v>47</v>
      </c>
      <c r="G987" s="151">
        <v>47</v>
      </c>
      <c r="H987" s="151">
        <v>49</v>
      </c>
      <c r="I987" s="151">
        <v>49</v>
      </c>
      <c r="J987" s="172">
        <v>0.9</v>
      </c>
      <c r="K987" s="154">
        <v>1</v>
      </c>
      <c r="L987" s="154">
        <v>1</v>
      </c>
      <c r="M987" s="154">
        <v>1</v>
      </c>
      <c r="N987" s="207">
        <v>1167</v>
      </c>
      <c r="O987" s="153">
        <v>1105</v>
      </c>
      <c r="P987" s="153">
        <v>49</v>
      </c>
      <c r="Q987" s="151">
        <v>46</v>
      </c>
      <c r="R987" s="151">
        <v>46</v>
      </c>
      <c r="S987" s="154">
        <v>0.946872322193659</v>
      </c>
      <c r="T987" s="154">
        <v>0.942307692307692</v>
      </c>
      <c r="U987" s="155">
        <v>0.978723404255319</v>
      </c>
      <c r="V987" s="155">
        <v>0.938775510204082</v>
      </c>
      <c r="W987" s="173">
        <v>-0.0364157119476268</v>
      </c>
      <c r="X987" s="158">
        <v>353</v>
      </c>
      <c r="Y987" s="208">
        <v>336</v>
      </c>
      <c r="Z987" s="208">
        <v>361</v>
      </c>
      <c r="AA987" s="208">
        <v>340</v>
      </c>
      <c r="AB987" s="209">
        <v>0.951841359773371</v>
      </c>
      <c r="AC987" s="155">
        <v>0.941828254847645</v>
      </c>
      <c r="AD987" s="173">
        <v>0.0100131049257257</v>
      </c>
    </row>
    <row r="988" spans="1:30">
      <c r="A988" s="175" t="s">
        <v>927</v>
      </c>
      <c r="B988" s="214" t="s">
        <v>1831</v>
      </c>
      <c r="C988" s="214" t="s">
        <v>987</v>
      </c>
      <c r="D988" s="153">
        <v>37</v>
      </c>
      <c r="E988" s="153">
        <v>37</v>
      </c>
      <c r="F988" s="151">
        <v>32</v>
      </c>
      <c r="G988" s="151">
        <v>32</v>
      </c>
      <c r="H988" s="151">
        <v>36</v>
      </c>
      <c r="I988" s="151">
        <v>36</v>
      </c>
      <c r="J988" s="172">
        <v>0.9</v>
      </c>
      <c r="K988" s="154">
        <v>1</v>
      </c>
      <c r="L988" s="154">
        <v>1</v>
      </c>
      <c r="M988" s="154">
        <v>1</v>
      </c>
      <c r="N988" s="207">
        <v>824</v>
      </c>
      <c r="O988" s="153">
        <v>793</v>
      </c>
      <c r="P988" s="153">
        <v>36</v>
      </c>
      <c r="Q988" s="151">
        <v>31</v>
      </c>
      <c r="R988" s="151">
        <v>36</v>
      </c>
      <c r="S988" s="154">
        <v>0.962378640776699</v>
      </c>
      <c r="T988" s="154">
        <v>0.972972972972973</v>
      </c>
      <c r="U988" s="155">
        <v>0.96875</v>
      </c>
      <c r="V988" s="155">
        <v>1</v>
      </c>
      <c r="W988" s="173">
        <v>0.00422297297297303</v>
      </c>
      <c r="X988" s="158">
        <v>250</v>
      </c>
      <c r="Y988" s="208">
        <v>246</v>
      </c>
      <c r="Z988" s="208">
        <v>252</v>
      </c>
      <c r="AA988" s="208">
        <v>238</v>
      </c>
      <c r="AB988" s="209">
        <v>0.984</v>
      </c>
      <c r="AC988" s="155">
        <v>0.944444444444444</v>
      </c>
      <c r="AD988" s="173">
        <v>0.0395555555555556</v>
      </c>
    </row>
    <row r="989" spans="1:30">
      <c r="A989" s="175" t="s">
        <v>927</v>
      </c>
      <c r="B989" s="214" t="s">
        <v>1831</v>
      </c>
      <c r="C989" s="214" t="s">
        <v>988</v>
      </c>
      <c r="D989" s="153">
        <v>38</v>
      </c>
      <c r="E989" s="153">
        <v>38</v>
      </c>
      <c r="F989" s="151">
        <v>33</v>
      </c>
      <c r="G989" s="151">
        <v>33</v>
      </c>
      <c r="H989" s="151">
        <v>38</v>
      </c>
      <c r="I989" s="151">
        <v>38</v>
      </c>
      <c r="J989" s="172">
        <v>0.9</v>
      </c>
      <c r="K989" s="154">
        <v>1</v>
      </c>
      <c r="L989" s="154">
        <v>1</v>
      </c>
      <c r="M989" s="154">
        <v>1</v>
      </c>
      <c r="N989" s="207">
        <v>861</v>
      </c>
      <c r="O989" s="153">
        <v>828</v>
      </c>
      <c r="P989" s="153">
        <v>38</v>
      </c>
      <c r="Q989" s="151">
        <v>32</v>
      </c>
      <c r="R989" s="151">
        <v>34</v>
      </c>
      <c r="S989" s="154">
        <v>0.961672473867596</v>
      </c>
      <c r="T989" s="154">
        <v>1</v>
      </c>
      <c r="U989" s="155">
        <v>0.96969696969697</v>
      </c>
      <c r="V989" s="155">
        <v>0.894736842105263</v>
      </c>
      <c r="W989" s="173">
        <v>0.0303030303030303</v>
      </c>
      <c r="X989" s="158">
        <v>263</v>
      </c>
      <c r="Y989" s="208">
        <v>252</v>
      </c>
      <c r="Z989" s="208">
        <v>259</v>
      </c>
      <c r="AA989" s="208">
        <v>250</v>
      </c>
      <c r="AB989" s="209">
        <v>0.958174904942966</v>
      </c>
      <c r="AC989" s="155">
        <v>0.965250965250965</v>
      </c>
      <c r="AD989" s="173">
        <v>-0.00707606030799945</v>
      </c>
    </row>
    <row r="990" spans="1:30">
      <c r="A990" s="175" t="s">
        <v>927</v>
      </c>
      <c r="B990" s="214" t="s">
        <v>1829</v>
      </c>
      <c r="C990" s="214" t="s">
        <v>989</v>
      </c>
      <c r="D990" s="153">
        <v>17</v>
      </c>
      <c r="E990" s="153">
        <v>17</v>
      </c>
      <c r="F990" s="151">
        <v>14</v>
      </c>
      <c r="G990" s="151">
        <v>14</v>
      </c>
      <c r="H990" s="151">
        <v>18</v>
      </c>
      <c r="I990" s="151">
        <v>18</v>
      </c>
      <c r="J990" s="172">
        <v>0.9</v>
      </c>
      <c r="K990" s="154">
        <v>1</v>
      </c>
      <c r="L990" s="154">
        <v>1</v>
      </c>
      <c r="M990" s="154">
        <v>1</v>
      </c>
      <c r="N990" s="207">
        <v>396</v>
      </c>
      <c r="O990" s="153">
        <v>385</v>
      </c>
      <c r="P990" s="153">
        <v>17</v>
      </c>
      <c r="Q990" s="151">
        <v>14</v>
      </c>
      <c r="R990" s="151">
        <v>18</v>
      </c>
      <c r="S990" s="154">
        <v>0.972222222222222</v>
      </c>
      <c r="T990" s="154">
        <v>1</v>
      </c>
      <c r="U990" s="155">
        <v>1</v>
      </c>
      <c r="V990" s="155">
        <v>1</v>
      </c>
      <c r="W990" s="173">
        <v>0</v>
      </c>
      <c r="X990" s="158">
        <v>120</v>
      </c>
      <c r="Y990" s="208">
        <v>119</v>
      </c>
      <c r="Z990" s="208">
        <v>124</v>
      </c>
      <c r="AA990" s="208">
        <v>119</v>
      </c>
      <c r="AB990" s="209">
        <v>0.991666666666667</v>
      </c>
      <c r="AC990" s="155">
        <v>0.959677419354839</v>
      </c>
      <c r="AD990" s="173">
        <v>0.031989247311828</v>
      </c>
    </row>
    <row r="991" spans="1:30">
      <c r="A991" s="175" t="s">
        <v>927</v>
      </c>
      <c r="B991" s="214" t="s">
        <v>1829</v>
      </c>
      <c r="C991" s="214" t="s">
        <v>990</v>
      </c>
      <c r="D991" s="153">
        <v>16</v>
      </c>
      <c r="E991" s="153">
        <v>16</v>
      </c>
      <c r="F991" s="151">
        <v>15</v>
      </c>
      <c r="G991" s="151">
        <v>15</v>
      </c>
      <c r="H991" s="151">
        <v>18</v>
      </c>
      <c r="I991" s="151">
        <v>18</v>
      </c>
      <c r="J991" s="172">
        <v>0.9</v>
      </c>
      <c r="K991" s="154">
        <v>1</v>
      </c>
      <c r="L991" s="154">
        <v>1</v>
      </c>
      <c r="M991" s="154">
        <v>1</v>
      </c>
      <c r="N991" s="207">
        <v>370</v>
      </c>
      <c r="O991" s="153">
        <v>349</v>
      </c>
      <c r="P991" s="153">
        <v>14</v>
      </c>
      <c r="Q991" s="151">
        <v>12</v>
      </c>
      <c r="R991" s="151">
        <v>17</v>
      </c>
      <c r="S991" s="154">
        <v>0.943243243243243</v>
      </c>
      <c r="T991" s="154">
        <v>0.875</v>
      </c>
      <c r="U991" s="155">
        <v>0.8</v>
      </c>
      <c r="V991" s="155">
        <v>0.944444444444444</v>
      </c>
      <c r="W991" s="173">
        <v>0.075</v>
      </c>
      <c r="X991" s="158">
        <v>113</v>
      </c>
      <c r="Y991" s="208">
        <v>103</v>
      </c>
      <c r="Z991" s="208">
        <v>119</v>
      </c>
      <c r="AA991" s="208">
        <v>115</v>
      </c>
      <c r="AB991" s="209">
        <v>0.911504424778761</v>
      </c>
      <c r="AC991" s="155">
        <v>0.966386554621849</v>
      </c>
      <c r="AD991" s="173">
        <v>-0.0548821298430877</v>
      </c>
    </row>
    <row r="992" spans="1:30">
      <c r="A992" s="175" t="s">
        <v>927</v>
      </c>
      <c r="B992" s="214" t="s">
        <v>1829</v>
      </c>
      <c r="C992" s="214" t="s">
        <v>991</v>
      </c>
      <c r="D992" s="153">
        <v>43</v>
      </c>
      <c r="E992" s="153">
        <v>43</v>
      </c>
      <c r="F992" s="151">
        <v>35</v>
      </c>
      <c r="G992" s="151">
        <v>33</v>
      </c>
      <c r="H992" s="151">
        <v>43</v>
      </c>
      <c r="I992" s="151">
        <v>43</v>
      </c>
      <c r="J992" s="172">
        <v>0.9</v>
      </c>
      <c r="K992" s="154">
        <v>1</v>
      </c>
      <c r="L992" s="154">
        <v>0.942857142857143</v>
      </c>
      <c r="M992" s="154">
        <v>1</v>
      </c>
      <c r="N992" s="207">
        <v>939</v>
      </c>
      <c r="O992" s="153">
        <v>879</v>
      </c>
      <c r="P992" s="153">
        <v>40</v>
      </c>
      <c r="Q992" s="151">
        <v>29</v>
      </c>
      <c r="R992" s="151">
        <v>39</v>
      </c>
      <c r="S992" s="154">
        <v>0.936102236421725</v>
      </c>
      <c r="T992" s="154">
        <v>0.930232558139535</v>
      </c>
      <c r="U992" s="155">
        <v>0.828571428571429</v>
      </c>
      <c r="V992" s="155">
        <v>0.906976744186046</v>
      </c>
      <c r="W992" s="173">
        <v>0.101661129568106</v>
      </c>
      <c r="X992" s="158">
        <v>289</v>
      </c>
      <c r="Y992" s="208">
        <v>267</v>
      </c>
      <c r="Z992" s="208">
        <v>293</v>
      </c>
      <c r="AA992" s="208">
        <v>272</v>
      </c>
      <c r="AB992" s="209">
        <v>0.923875432525952</v>
      </c>
      <c r="AC992" s="155">
        <v>0.928327645051195</v>
      </c>
      <c r="AD992" s="173">
        <v>-0.00445221252524297</v>
      </c>
    </row>
    <row r="993" spans="1:30">
      <c r="A993" s="175" t="s">
        <v>927</v>
      </c>
      <c r="B993" s="214" t="s">
        <v>1829</v>
      </c>
      <c r="C993" s="214" t="s">
        <v>992</v>
      </c>
      <c r="D993" s="153">
        <v>18</v>
      </c>
      <c r="E993" s="153">
        <v>18</v>
      </c>
      <c r="F993" s="151">
        <v>18</v>
      </c>
      <c r="G993" s="151">
        <v>18</v>
      </c>
      <c r="H993" s="151">
        <v>17</v>
      </c>
      <c r="I993" s="151">
        <v>17</v>
      </c>
      <c r="J993" s="172">
        <v>0.9</v>
      </c>
      <c r="K993" s="154">
        <v>1</v>
      </c>
      <c r="L993" s="154">
        <v>1</v>
      </c>
      <c r="M993" s="154">
        <v>1</v>
      </c>
      <c r="N993" s="207">
        <v>439</v>
      </c>
      <c r="O993" s="153">
        <v>381</v>
      </c>
      <c r="P993" s="153">
        <v>17</v>
      </c>
      <c r="Q993" s="151">
        <v>17</v>
      </c>
      <c r="R993" s="151">
        <v>13</v>
      </c>
      <c r="S993" s="154">
        <v>0.867881548974943</v>
      </c>
      <c r="T993" s="154">
        <v>0.944444444444444</v>
      </c>
      <c r="U993" s="155">
        <v>0.944444444444444</v>
      </c>
      <c r="V993" s="155">
        <v>0.764705882352941</v>
      </c>
      <c r="W993" s="173">
        <v>0</v>
      </c>
      <c r="X993" s="158">
        <v>129</v>
      </c>
      <c r="Y993" s="208">
        <v>111</v>
      </c>
      <c r="Z993" s="208">
        <v>140</v>
      </c>
      <c r="AA993" s="208">
        <v>121</v>
      </c>
      <c r="AB993" s="209">
        <v>0.86046511627907</v>
      </c>
      <c r="AC993" s="155">
        <v>0.864285714285714</v>
      </c>
      <c r="AD993" s="173">
        <v>-0.00382059800664458</v>
      </c>
    </row>
    <row r="994" spans="1:30">
      <c r="A994" s="175" t="s">
        <v>927</v>
      </c>
      <c r="B994" s="214" t="s">
        <v>1830</v>
      </c>
      <c r="C994" s="214" t="s">
        <v>993</v>
      </c>
      <c r="D994" s="153">
        <v>41</v>
      </c>
      <c r="E994" s="153">
        <v>40</v>
      </c>
      <c r="F994" s="151">
        <v>36</v>
      </c>
      <c r="G994" s="151">
        <v>34</v>
      </c>
      <c r="H994" s="151">
        <v>36</v>
      </c>
      <c r="I994" s="151">
        <v>33</v>
      </c>
      <c r="J994" s="172">
        <v>0.9</v>
      </c>
      <c r="K994" s="154">
        <v>0.975609756097561</v>
      </c>
      <c r="L994" s="154">
        <v>0.944444444444444</v>
      </c>
      <c r="M994" s="154">
        <v>0.916666666666667</v>
      </c>
      <c r="N994" s="207">
        <v>869</v>
      </c>
      <c r="O994" s="153">
        <v>626</v>
      </c>
      <c r="P994" s="153">
        <v>33</v>
      </c>
      <c r="Q994" s="151">
        <v>24</v>
      </c>
      <c r="R994" s="151">
        <v>25</v>
      </c>
      <c r="S994" s="154">
        <v>0.720368239355581</v>
      </c>
      <c r="T994" s="154">
        <v>0.804878048780488</v>
      </c>
      <c r="U994" s="155">
        <v>0.666666666666667</v>
      </c>
      <c r="V994" s="155">
        <v>0.694444444444444</v>
      </c>
      <c r="W994" s="173">
        <v>0.138211382113821</v>
      </c>
      <c r="X994" s="158">
        <v>258</v>
      </c>
      <c r="Y994" s="208">
        <v>177</v>
      </c>
      <c r="Z994" s="208">
        <v>264</v>
      </c>
      <c r="AA994" s="208">
        <v>188</v>
      </c>
      <c r="AB994" s="209">
        <v>0.686046511627907</v>
      </c>
      <c r="AC994" s="155">
        <v>0.712121212121212</v>
      </c>
      <c r="AD994" s="173">
        <v>-0.0260747004933052</v>
      </c>
    </row>
    <row r="995" spans="1:30">
      <c r="A995" s="175" t="s">
        <v>927</v>
      </c>
      <c r="B995" s="214" t="s">
        <v>1830</v>
      </c>
      <c r="C995" s="214" t="s">
        <v>994</v>
      </c>
      <c r="D995" s="153">
        <v>45</v>
      </c>
      <c r="E995" s="153">
        <v>44</v>
      </c>
      <c r="F995" s="151">
        <v>38</v>
      </c>
      <c r="G995" s="151">
        <v>33</v>
      </c>
      <c r="H995" s="151">
        <v>44</v>
      </c>
      <c r="I995" s="151">
        <v>40</v>
      </c>
      <c r="J995" s="172">
        <v>0.9</v>
      </c>
      <c r="K995" s="154">
        <v>0.977777777777778</v>
      </c>
      <c r="L995" s="154">
        <v>0.868421052631579</v>
      </c>
      <c r="M995" s="154">
        <v>0.909090909090909</v>
      </c>
      <c r="N995" s="207">
        <v>977</v>
      </c>
      <c r="O995" s="153">
        <v>805</v>
      </c>
      <c r="P995" s="153">
        <v>41</v>
      </c>
      <c r="Q995" s="151">
        <v>32</v>
      </c>
      <c r="R995" s="151">
        <v>36</v>
      </c>
      <c r="S995" s="154">
        <v>0.823950870010235</v>
      </c>
      <c r="T995" s="154">
        <v>0.911111111111111</v>
      </c>
      <c r="U995" s="155">
        <v>0.842105263157895</v>
      </c>
      <c r="V995" s="155">
        <v>0.818181818181818</v>
      </c>
      <c r="W995" s="173">
        <v>0.0690058479532164</v>
      </c>
      <c r="X995" s="158">
        <v>295</v>
      </c>
      <c r="Y995" s="208">
        <v>253</v>
      </c>
      <c r="Z995" s="208">
        <v>302</v>
      </c>
      <c r="AA995" s="208">
        <v>237</v>
      </c>
      <c r="AB995" s="209">
        <v>0.857627118644068</v>
      </c>
      <c r="AC995" s="155">
        <v>0.78476821192053</v>
      </c>
      <c r="AD995" s="173">
        <v>0.072858906723538</v>
      </c>
    </row>
    <row r="996" spans="1:30">
      <c r="A996" s="175" t="s">
        <v>927</v>
      </c>
      <c r="B996" s="214" t="s">
        <v>1830</v>
      </c>
      <c r="C996" s="214" t="s">
        <v>995</v>
      </c>
      <c r="D996" s="153">
        <v>22</v>
      </c>
      <c r="E996" s="153">
        <v>20</v>
      </c>
      <c r="F996" s="151">
        <v>18</v>
      </c>
      <c r="G996" s="151">
        <v>16</v>
      </c>
      <c r="H996" s="151">
        <v>21</v>
      </c>
      <c r="I996" s="151">
        <v>21</v>
      </c>
      <c r="J996" s="172">
        <v>0.9</v>
      </c>
      <c r="K996" s="154">
        <v>0.909090909090909</v>
      </c>
      <c r="L996" s="154">
        <v>0.888888888888889</v>
      </c>
      <c r="M996" s="154">
        <v>1</v>
      </c>
      <c r="N996" s="207">
        <v>491</v>
      </c>
      <c r="O996" s="153">
        <v>417</v>
      </c>
      <c r="P996" s="153">
        <v>20</v>
      </c>
      <c r="Q996" s="151">
        <v>15</v>
      </c>
      <c r="R996" s="151">
        <v>19</v>
      </c>
      <c r="S996" s="154">
        <v>0.84928716904277</v>
      </c>
      <c r="T996" s="154">
        <v>0.909090909090909</v>
      </c>
      <c r="U996" s="155">
        <v>0.833333333333333</v>
      </c>
      <c r="V996" s="155">
        <v>0.904761904761905</v>
      </c>
      <c r="W996" s="173">
        <v>0.0757575757575757</v>
      </c>
      <c r="X996" s="158">
        <v>146</v>
      </c>
      <c r="Y996" s="208">
        <v>123</v>
      </c>
      <c r="Z996" s="208">
        <v>147</v>
      </c>
      <c r="AA996" s="208">
        <v>124</v>
      </c>
      <c r="AB996" s="209">
        <v>0.842465753424658</v>
      </c>
      <c r="AC996" s="155">
        <v>0.843537414965986</v>
      </c>
      <c r="AD996" s="173">
        <v>-0.00107166154132887</v>
      </c>
    </row>
    <row r="997" spans="1:30">
      <c r="A997" s="175" t="s">
        <v>927</v>
      </c>
      <c r="B997" s="214" t="s">
        <v>1830</v>
      </c>
      <c r="C997" s="214" t="s">
        <v>996</v>
      </c>
      <c r="D997" s="153">
        <v>34</v>
      </c>
      <c r="E997" s="153">
        <v>32</v>
      </c>
      <c r="F997" s="151">
        <v>32</v>
      </c>
      <c r="G997" s="151">
        <v>31</v>
      </c>
      <c r="H997" s="151">
        <v>29</v>
      </c>
      <c r="I997" s="151">
        <v>29</v>
      </c>
      <c r="J997" s="172">
        <v>0.9</v>
      </c>
      <c r="K997" s="154">
        <v>0.941176470588235</v>
      </c>
      <c r="L997" s="154">
        <v>0.96875</v>
      </c>
      <c r="M997" s="154">
        <v>1</v>
      </c>
      <c r="N997" s="207">
        <v>723</v>
      </c>
      <c r="O997" s="153">
        <v>619</v>
      </c>
      <c r="P997" s="153">
        <v>25</v>
      </c>
      <c r="Q997" s="151">
        <v>25</v>
      </c>
      <c r="R997" s="151">
        <v>26</v>
      </c>
      <c r="S997" s="154">
        <v>0.856154910096819</v>
      </c>
      <c r="T997" s="154">
        <v>0.735294117647059</v>
      </c>
      <c r="U997" s="155">
        <v>0.78125</v>
      </c>
      <c r="V997" s="155">
        <v>0.896551724137931</v>
      </c>
      <c r="W997" s="173">
        <v>-0.0459558823529411</v>
      </c>
      <c r="X997" s="158">
        <v>218</v>
      </c>
      <c r="Y997" s="208">
        <v>182</v>
      </c>
      <c r="Z997" s="208">
        <v>220</v>
      </c>
      <c r="AA997" s="208">
        <v>193</v>
      </c>
      <c r="AB997" s="209">
        <v>0.834862385321101</v>
      </c>
      <c r="AC997" s="155">
        <v>0.877272727272727</v>
      </c>
      <c r="AD997" s="173">
        <v>-0.0424103419516264</v>
      </c>
    </row>
    <row r="998" spans="1:30">
      <c r="A998" s="175" t="s">
        <v>927</v>
      </c>
      <c r="B998" s="214" t="s">
        <v>1830</v>
      </c>
      <c r="C998" s="214" t="s">
        <v>997</v>
      </c>
      <c r="D998" s="153">
        <v>23</v>
      </c>
      <c r="E998" s="153">
        <v>23</v>
      </c>
      <c r="F998" s="151">
        <v>18</v>
      </c>
      <c r="G998" s="151">
        <v>17</v>
      </c>
      <c r="H998" s="151">
        <v>21</v>
      </c>
      <c r="I998" s="151">
        <v>20</v>
      </c>
      <c r="J998" s="172">
        <v>0.9</v>
      </c>
      <c r="K998" s="154">
        <v>1</v>
      </c>
      <c r="L998" s="154">
        <v>0.944444444444444</v>
      </c>
      <c r="M998" s="154">
        <v>0.952380952380952</v>
      </c>
      <c r="N998" s="207">
        <v>483</v>
      </c>
      <c r="O998" s="153">
        <v>425</v>
      </c>
      <c r="P998" s="153">
        <v>21</v>
      </c>
      <c r="Q998" s="151">
        <v>15</v>
      </c>
      <c r="R998" s="151">
        <v>20</v>
      </c>
      <c r="S998" s="154">
        <v>0.87991718426501</v>
      </c>
      <c r="T998" s="154">
        <v>0.91304347826087</v>
      </c>
      <c r="U998" s="155">
        <v>0.833333333333333</v>
      </c>
      <c r="V998" s="155">
        <v>0.952380952380952</v>
      </c>
      <c r="W998" s="173">
        <v>0.0797101449275361</v>
      </c>
      <c r="X998" s="158">
        <v>145</v>
      </c>
      <c r="Y998" s="208">
        <v>124</v>
      </c>
      <c r="Z998" s="208">
        <v>148</v>
      </c>
      <c r="AA998" s="208">
        <v>134</v>
      </c>
      <c r="AB998" s="209">
        <v>0.855172413793103</v>
      </c>
      <c r="AC998" s="155">
        <v>0.905405405405405</v>
      </c>
      <c r="AD998" s="173">
        <v>-0.0502329916123019</v>
      </c>
    </row>
    <row r="999" spans="1:30">
      <c r="A999" s="175" t="s">
        <v>927</v>
      </c>
      <c r="B999" s="214" t="s">
        <v>1830</v>
      </c>
      <c r="C999" s="214" t="s">
        <v>998</v>
      </c>
      <c r="D999" s="153">
        <v>0</v>
      </c>
      <c r="E999" s="153">
        <v>0</v>
      </c>
      <c r="F999" s="151">
        <v>0</v>
      </c>
      <c r="G999" s="151">
        <v>0</v>
      </c>
      <c r="H999" s="151">
        <v>0</v>
      </c>
      <c r="I999" s="151">
        <v>0</v>
      </c>
      <c r="J999" s="172">
        <v>0.9</v>
      </c>
      <c r="K999" s="154">
        <v>0</v>
      </c>
      <c r="L999" s="154">
        <v>0</v>
      </c>
      <c r="M999" s="154">
        <v>0</v>
      </c>
      <c r="N999" s="207">
        <v>0</v>
      </c>
      <c r="O999" s="153">
        <v>0</v>
      </c>
      <c r="P999" s="153">
        <v>0</v>
      </c>
      <c r="Q999" s="151">
        <v>0</v>
      </c>
      <c r="R999" s="151">
        <v>0</v>
      </c>
      <c r="S999" s="154">
        <v>0</v>
      </c>
      <c r="T999" s="154">
        <v>0</v>
      </c>
      <c r="U999" s="155">
        <v>0</v>
      </c>
      <c r="V999" s="155">
        <v>0</v>
      </c>
      <c r="W999" s="173">
        <v>0</v>
      </c>
      <c r="X999" s="158">
        <v>0</v>
      </c>
      <c r="Y999" s="208">
        <v>0</v>
      </c>
      <c r="Z999" s="208">
        <v>0</v>
      </c>
      <c r="AA999" s="208">
        <v>0</v>
      </c>
      <c r="AB999" s="209">
        <v>0</v>
      </c>
      <c r="AC999" s="155">
        <v>0</v>
      </c>
      <c r="AD999" s="173">
        <v>0</v>
      </c>
    </row>
    <row r="1000" spans="1:30">
      <c r="A1000" s="175" t="s">
        <v>927</v>
      </c>
      <c r="B1000" s="214" t="s">
        <v>1830</v>
      </c>
      <c r="C1000" s="214" t="s">
        <v>999</v>
      </c>
      <c r="D1000" s="153">
        <v>30</v>
      </c>
      <c r="E1000" s="153">
        <v>30</v>
      </c>
      <c r="F1000" s="151">
        <v>23</v>
      </c>
      <c r="G1000" s="151">
        <v>22</v>
      </c>
      <c r="H1000" s="151">
        <v>26</v>
      </c>
      <c r="I1000" s="151">
        <v>25</v>
      </c>
      <c r="J1000" s="172">
        <v>0.9</v>
      </c>
      <c r="K1000" s="154">
        <v>1</v>
      </c>
      <c r="L1000" s="154">
        <v>0.956521739130435</v>
      </c>
      <c r="M1000" s="154">
        <v>0.961538461538462</v>
      </c>
      <c r="N1000" s="207">
        <v>613</v>
      </c>
      <c r="O1000" s="153">
        <v>506</v>
      </c>
      <c r="P1000" s="153">
        <v>26</v>
      </c>
      <c r="Q1000" s="151">
        <v>17</v>
      </c>
      <c r="R1000" s="151">
        <v>19</v>
      </c>
      <c r="S1000" s="154">
        <v>0.825448613376835</v>
      </c>
      <c r="T1000" s="154">
        <v>0.866666666666667</v>
      </c>
      <c r="U1000" s="155">
        <v>0.739130434782609</v>
      </c>
      <c r="V1000" s="155">
        <v>0.730769230769231</v>
      </c>
      <c r="W1000" s="173">
        <v>0.127536231884058</v>
      </c>
      <c r="X1000" s="158">
        <v>188</v>
      </c>
      <c r="Y1000" s="208">
        <v>149</v>
      </c>
      <c r="Z1000" s="208">
        <v>186</v>
      </c>
      <c r="AA1000" s="208">
        <v>156</v>
      </c>
      <c r="AB1000" s="209">
        <v>0.792553191489362</v>
      </c>
      <c r="AC1000" s="155">
        <v>0.838709677419355</v>
      </c>
      <c r="AD1000" s="173">
        <v>-0.0461564859299932</v>
      </c>
    </row>
    <row r="1001" spans="1:30">
      <c r="A1001" s="175" t="s">
        <v>927</v>
      </c>
      <c r="B1001" s="214" t="s">
        <v>1830</v>
      </c>
      <c r="C1001" s="214" t="s">
        <v>1000</v>
      </c>
      <c r="D1001" s="153">
        <v>0</v>
      </c>
      <c r="E1001" s="153">
        <v>0</v>
      </c>
      <c r="F1001" s="151">
        <v>0</v>
      </c>
      <c r="G1001" s="151">
        <v>0</v>
      </c>
      <c r="H1001" s="151">
        <v>0</v>
      </c>
      <c r="I1001" s="151">
        <v>0</v>
      </c>
      <c r="J1001" s="172">
        <v>0.9</v>
      </c>
      <c r="K1001" s="154">
        <v>0</v>
      </c>
      <c r="L1001" s="154">
        <v>0</v>
      </c>
      <c r="M1001" s="154">
        <v>0</v>
      </c>
      <c r="N1001" s="207">
        <v>0</v>
      </c>
      <c r="O1001" s="153">
        <v>0</v>
      </c>
      <c r="P1001" s="153">
        <v>0</v>
      </c>
      <c r="Q1001" s="151">
        <v>0</v>
      </c>
      <c r="R1001" s="151">
        <v>0</v>
      </c>
      <c r="S1001" s="154">
        <v>0</v>
      </c>
      <c r="T1001" s="154">
        <v>0</v>
      </c>
      <c r="U1001" s="155">
        <v>0</v>
      </c>
      <c r="V1001" s="155">
        <v>0</v>
      </c>
      <c r="W1001" s="173">
        <v>0</v>
      </c>
      <c r="X1001" s="158">
        <v>0</v>
      </c>
      <c r="Y1001" s="208">
        <v>0</v>
      </c>
      <c r="Z1001" s="208">
        <v>0</v>
      </c>
      <c r="AA1001" s="208">
        <v>0</v>
      </c>
      <c r="AB1001" s="209">
        <v>0</v>
      </c>
      <c r="AC1001" s="155">
        <v>0</v>
      </c>
      <c r="AD1001" s="173">
        <v>0</v>
      </c>
    </row>
    <row r="1002" spans="1:30">
      <c r="A1002" s="175" t="s">
        <v>927</v>
      </c>
      <c r="B1002" s="214" t="s">
        <v>1830</v>
      </c>
      <c r="C1002" s="214" t="s">
        <v>1001</v>
      </c>
      <c r="D1002" s="153">
        <v>23</v>
      </c>
      <c r="E1002" s="153">
        <v>23</v>
      </c>
      <c r="F1002" s="151">
        <v>22</v>
      </c>
      <c r="G1002" s="151">
        <v>22</v>
      </c>
      <c r="H1002" s="151">
        <v>20</v>
      </c>
      <c r="I1002" s="151">
        <v>20</v>
      </c>
      <c r="J1002" s="172">
        <v>0.9</v>
      </c>
      <c r="K1002" s="154">
        <v>1</v>
      </c>
      <c r="L1002" s="154">
        <v>1</v>
      </c>
      <c r="M1002" s="154">
        <v>1</v>
      </c>
      <c r="N1002" s="207">
        <v>495</v>
      </c>
      <c r="O1002" s="153">
        <v>447</v>
      </c>
      <c r="P1002" s="153">
        <v>22</v>
      </c>
      <c r="Q1002" s="151">
        <v>22</v>
      </c>
      <c r="R1002" s="151">
        <v>19</v>
      </c>
      <c r="S1002" s="154">
        <v>0.903030303030303</v>
      </c>
      <c r="T1002" s="154">
        <v>0.956521739130435</v>
      </c>
      <c r="U1002" s="155">
        <v>1</v>
      </c>
      <c r="V1002" s="155">
        <v>0.95</v>
      </c>
      <c r="W1002" s="173">
        <v>-0.0434782608695652</v>
      </c>
      <c r="X1002" s="158">
        <v>153</v>
      </c>
      <c r="Y1002" s="208">
        <v>141</v>
      </c>
      <c r="Z1002" s="208">
        <v>151</v>
      </c>
      <c r="AA1002" s="208">
        <v>134</v>
      </c>
      <c r="AB1002" s="209">
        <v>0.92156862745098</v>
      </c>
      <c r="AC1002" s="155">
        <v>0.887417218543046</v>
      </c>
      <c r="AD1002" s="173">
        <v>0.034151408907934</v>
      </c>
    </row>
    <row r="1003" spans="1:30">
      <c r="A1003" s="175" t="s">
        <v>927</v>
      </c>
      <c r="B1003" s="214" t="s">
        <v>1830</v>
      </c>
      <c r="C1003" s="214" t="s">
        <v>1002</v>
      </c>
      <c r="D1003" s="153">
        <v>20</v>
      </c>
      <c r="E1003" s="153">
        <v>20</v>
      </c>
      <c r="F1003" s="151">
        <v>18</v>
      </c>
      <c r="G1003" s="151">
        <v>18</v>
      </c>
      <c r="H1003" s="151">
        <v>19</v>
      </c>
      <c r="I1003" s="151">
        <v>19</v>
      </c>
      <c r="J1003" s="172">
        <v>0.9</v>
      </c>
      <c r="K1003" s="154">
        <v>1</v>
      </c>
      <c r="L1003" s="154">
        <v>1</v>
      </c>
      <c r="M1003" s="154">
        <v>1</v>
      </c>
      <c r="N1003" s="207">
        <v>436</v>
      </c>
      <c r="O1003" s="153">
        <v>380</v>
      </c>
      <c r="P1003" s="153">
        <v>16</v>
      </c>
      <c r="Q1003" s="151">
        <v>16</v>
      </c>
      <c r="R1003" s="151">
        <v>16</v>
      </c>
      <c r="S1003" s="154">
        <v>0.871559633027523</v>
      </c>
      <c r="T1003" s="154">
        <v>0.8</v>
      </c>
      <c r="U1003" s="155">
        <v>0.888888888888889</v>
      </c>
      <c r="V1003" s="155">
        <v>0.842105263157895</v>
      </c>
      <c r="W1003" s="173">
        <v>-0.0888888888888888</v>
      </c>
      <c r="X1003" s="158">
        <v>133</v>
      </c>
      <c r="Y1003" s="208">
        <v>118</v>
      </c>
      <c r="Z1003" s="208">
        <v>134</v>
      </c>
      <c r="AA1003" s="208">
        <v>112</v>
      </c>
      <c r="AB1003" s="209">
        <v>0.887218045112782</v>
      </c>
      <c r="AC1003" s="155">
        <v>0.835820895522388</v>
      </c>
      <c r="AD1003" s="173">
        <v>0.0513971495903939</v>
      </c>
    </row>
    <row r="1004" spans="1:30">
      <c r="A1004" s="175" t="s">
        <v>927</v>
      </c>
      <c r="B1004" s="214" t="s">
        <v>1830</v>
      </c>
      <c r="C1004" s="214" t="s">
        <v>1003</v>
      </c>
      <c r="D1004" s="153">
        <v>16</v>
      </c>
      <c r="E1004" s="153">
        <v>16</v>
      </c>
      <c r="F1004" s="151">
        <v>13</v>
      </c>
      <c r="G1004" s="151">
        <v>13</v>
      </c>
      <c r="H1004" s="151">
        <v>14</v>
      </c>
      <c r="I1004" s="151">
        <v>13</v>
      </c>
      <c r="J1004" s="172">
        <v>0.9</v>
      </c>
      <c r="K1004" s="154">
        <v>1</v>
      </c>
      <c r="L1004" s="154">
        <v>1</v>
      </c>
      <c r="M1004" s="154">
        <v>0.928571428571429</v>
      </c>
      <c r="N1004" s="207">
        <v>333</v>
      </c>
      <c r="O1004" s="153">
        <v>311</v>
      </c>
      <c r="P1004" s="153">
        <v>16</v>
      </c>
      <c r="Q1004" s="151">
        <v>12</v>
      </c>
      <c r="R1004" s="151">
        <v>13</v>
      </c>
      <c r="S1004" s="154">
        <v>0.933933933933934</v>
      </c>
      <c r="T1004" s="154">
        <v>1</v>
      </c>
      <c r="U1004" s="155">
        <v>0.923076923076923</v>
      </c>
      <c r="V1004" s="155">
        <v>0.928571428571429</v>
      </c>
      <c r="W1004" s="173">
        <v>0.0769230769230769</v>
      </c>
      <c r="X1004" s="158">
        <v>100</v>
      </c>
      <c r="Y1004" s="208">
        <v>95</v>
      </c>
      <c r="Z1004" s="208">
        <v>102</v>
      </c>
      <c r="AA1004" s="208">
        <v>91</v>
      </c>
      <c r="AB1004" s="209">
        <v>0.95</v>
      </c>
      <c r="AC1004" s="155">
        <v>0.892156862745098</v>
      </c>
      <c r="AD1004" s="173">
        <v>0.0578431372549019</v>
      </c>
    </row>
    <row r="1005" spans="1:30">
      <c r="A1005" s="175" t="s">
        <v>927</v>
      </c>
      <c r="B1005" s="214" t="s">
        <v>1830</v>
      </c>
      <c r="C1005" s="214" t="s">
        <v>1004</v>
      </c>
      <c r="D1005" s="153">
        <v>14</v>
      </c>
      <c r="E1005" s="153">
        <v>14</v>
      </c>
      <c r="F1005" s="151">
        <v>14</v>
      </c>
      <c r="G1005" s="151">
        <v>14</v>
      </c>
      <c r="H1005" s="151">
        <v>14</v>
      </c>
      <c r="I1005" s="151">
        <v>13</v>
      </c>
      <c r="J1005" s="172">
        <v>0.9</v>
      </c>
      <c r="K1005" s="154">
        <v>1</v>
      </c>
      <c r="L1005" s="154">
        <v>1</v>
      </c>
      <c r="M1005" s="154">
        <v>0.928571428571429</v>
      </c>
      <c r="N1005" s="207">
        <v>322</v>
      </c>
      <c r="O1005" s="153">
        <v>286</v>
      </c>
      <c r="P1005" s="153">
        <v>13</v>
      </c>
      <c r="Q1005" s="151">
        <v>12</v>
      </c>
      <c r="R1005" s="151">
        <v>11</v>
      </c>
      <c r="S1005" s="154">
        <v>0.888198757763975</v>
      </c>
      <c r="T1005" s="154">
        <v>0.928571428571429</v>
      </c>
      <c r="U1005" s="155">
        <v>0.857142857142857</v>
      </c>
      <c r="V1005" s="155">
        <v>0.785714285714286</v>
      </c>
      <c r="W1005" s="173">
        <v>0.0714285714285715</v>
      </c>
      <c r="X1005" s="158">
        <v>100</v>
      </c>
      <c r="Y1005" s="208">
        <v>86</v>
      </c>
      <c r="Z1005" s="208">
        <v>101</v>
      </c>
      <c r="AA1005" s="208">
        <v>90</v>
      </c>
      <c r="AB1005" s="209">
        <v>0.86</v>
      </c>
      <c r="AC1005" s="155">
        <v>0.891089108910891</v>
      </c>
      <c r="AD1005" s="173">
        <v>-0.0310891089108911</v>
      </c>
    </row>
    <row r="1006" spans="1:30">
      <c r="A1006" s="175" t="s">
        <v>927</v>
      </c>
      <c r="B1006" s="214" t="s">
        <v>1829</v>
      </c>
      <c r="C1006" s="214" t="s">
        <v>1005</v>
      </c>
      <c r="D1006" s="153">
        <v>40</v>
      </c>
      <c r="E1006" s="153">
        <v>40</v>
      </c>
      <c r="F1006" s="151">
        <v>36</v>
      </c>
      <c r="G1006" s="151">
        <v>35</v>
      </c>
      <c r="H1006" s="151">
        <v>40</v>
      </c>
      <c r="I1006" s="151">
        <v>39</v>
      </c>
      <c r="J1006" s="172">
        <v>0.9</v>
      </c>
      <c r="K1006" s="154">
        <v>1</v>
      </c>
      <c r="L1006" s="154">
        <v>0.972222222222222</v>
      </c>
      <c r="M1006" s="154">
        <v>0.975</v>
      </c>
      <c r="N1006" s="207">
        <v>841</v>
      </c>
      <c r="O1006" s="153">
        <v>826</v>
      </c>
      <c r="P1006" s="153">
        <v>39</v>
      </c>
      <c r="Q1006" s="151">
        <v>35</v>
      </c>
      <c r="R1006" s="151">
        <v>39</v>
      </c>
      <c r="S1006" s="154">
        <v>0.982164090368609</v>
      </c>
      <c r="T1006" s="154">
        <v>0.975</v>
      </c>
      <c r="U1006" s="155">
        <v>0.972222222222222</v>
      </c>
      <c r="V1006" s="155">
        <v>0.975</v>
      </c>
      <c r="W1006" s="173">
        <v>0.00277777777777777</v>
      </c>
      <c r="X1006" s="158">
        <v>260</v>
      </c>
      <c r="Y1006" s="208">
        <v>254</v>
      </c>
      <c r="Z1006" s="208">
        <v>252</v>
      </c>
      <c r="AA1006" s="208">
        <v>248</v>
      </c>
      <c r="AB1006" s="209">
        <v>0.976923076923077</v>
      </c>
      <c r="AC1006" s="155">
        <v>0.984126984126984</v>
      </c>
      <c r="AD1006" s="173">
        <v>-0.00720390720390718</v>
      </c>
    </row>
    <row r="1007" spans="1:30">
      <c r="A1007" s="175" t="s">
        <v>927</v>
      </c>
      <c r="B1007" s="214" t="s">
        <v>1829</v>
      </c>
      <c r="C1007" s="214" t="s">
        <v>1006</v>
      </c>
      <c r="D1007" s="153">
        <v>42</v>
      </c>
      <c r="E1007" s="153">
        <v>41</v>
      </c>
      <c r="F1007" s="151">
        <v>42</v>
      </c>
      <c r="G1007" s="151">
        <v>42</v>
      </c>
      <c r="H1007" s="151">
        <v>43</v>
      </c>
      <c r="I1007" s="151">
        <v>43</v>
      </c>
      <c r="J1007" s="172">
        <v>0.9</v>
      </c>
      <c r="K1007" s="154">
        <v>0.976190476190476</v>
      </c>
      <c r="L1007" s="154">
        <v>1</v>
      </c>
      <c r="M1007" s="154">
        <v>1</v>
      </c>
      <c r="N1007" s="207">
        <v>966</v>
      </c>
      <c r="O1007" s="153">
        <v>901</v>
      </c>
      <c r="P1007" s="153">
        <v>40</v>
      </c>
      <c r="Q1007" s="151">
        <v>40</v>
      </c>
      <c r="R1007" s="151">
        <v>40</v>
      </c>
      <c r="S1007" s="154">
        <v>0.932712215320911</v>
      </c>
      <c r="T1007" s="154">
        <v>0.952380952380952</v>
      </c>
      <c r="U1007" s="155">
        <v>0.952380952380952</v>
      </c>
      <c r="V1007" s="155">
        <v>0.930232558139535</v>
      </c>
      <c r="W1007" s="173">
        <v>0</v>
      </c>
      <c r="X1007" s="158">
        <v>296</v>
      </c>
      <c r="Y1007" s="208">
        <v>278</v>
      </c>
      <c r="Z1007" s="208">
        <v>291</v>
      </c>
      <c r="AA1007" s="208">
        <v>268</v>
      </c>
      <c r="AB1007" s="209">
        <v>0.939189189189189</v>
      </c>
      <c r="AC1007" s="155">
        <v>0.920962199312715</v>
      </c>
      <c r="AD1007" s="173">
        <v>0.0182269898764744</v>
      </c>
    </row>
    <row r="1008" spans="1:30">
      <c r="A1008" s="175" t="s">
        <v>927</v>
      </c>
      <c r="B1008" s="214" t="s">
        <v>1829</v>
      </c>
      <c r="C1008" s="214" t="s">
        <v>1007</v>
      </c>
      <c r="D1008" s="153">
        <v>52</v>
      </c>
      <c r="E1008" s="153">
        <v>50</v>
      </c>
      <c r="F1008" s="151">
        <v>47</v>
      </c>
      <c r="G1008" s="151">
        <v>45</v>
      </c>
      <c r="H1008" s="151">
        <v>52</v>
      </c>
      <c r="I1008" s="151">
        <v>51</v>
      </c>
      <c r="J1008" s="172">
        <v>0.9</v>
      </c>
      <c r="K1008" s="154">
        <v>0.961538461538462</v>
      </c>
      <c r="L1008" s="154">
        <v>0.957446808510638</v>
      </c>
      <c r="M1008" s="154">
        <v>0.980769230769231</v>
      </c>
      <c r="N1008" s="207">
        <v>1225</v>
      </c>
      <c r="O1008" s="153">
        <v>1120</v>
      </c>
      <c r="P1008" s="153">
        <v>48</v>
      </c>
      <c r="Q1008" s="151">
        <v>42</v>
      </c>
      <c r="R1008" s="151">
        <v>49</v>
      </c>
      <c r="S1008" s="154">
        <v>0.914285714285714</v>
      </c>
      <c r="T1008" s="154">
        <v>0.923076923076923</v>
      </c>
      <c r="U1008" s="155">
        <v>0.893617021276596</v>
      </c>
      <c r="V1008" s="155">
        <v>0.942307692307692</v>
      </c>
      <c r="W1008" s="173">
        <v>0.0294599018003274</v>
      </c>
      <c r="X1008" s="158">
        <v>372</v>
      </c>
      <c r="Y1008" s="208">
        <v>345</v>
      </c>
      <c r="Z1008" s="208">
        <v>373</v>
      </c>
      <c r="AA1008" s="208">
        <v>345</v>
      </c>
      <c r="AB1008" s="209">
        <v>0.92741935483871</v>
      </c>
      <c r="AC1008" s="155">
        <v>0.924932975871314</v>
      </c>
      <c r="AD1008" s="173">
        <v>0.00248637896739601</v>
      </c>
    </row>
    <row r="1009" spans="1:30">
      <c r="A1009" s="175" t="s">
        <v>927</v>
      </c>
      <c r="B1009" s="214" t="s">
        <v>1829</v>
      </c>
      <c r="C1009" s="214" t="s">
        <v>1008</v>
      </c>
      <c r="D1009" s="153">
        <v>33</v>
      </c>
      <c r="E1009" s="153">
        <v>33</v>
      </c>
      <c r="F1009" s="151">
        <v>28</v>
      </c>
      <c r="G1009" s="151">
        <v>26</v>
      </c>
      <c r="H1009" s="151">
        <v>29</v>
      </c>
      <c r="I1009" s="151">
        <v>29</v>
      </c>
      <c r="J1009" s="172">
        <v>0.9</v>
      </c>
      <c r="K1009" s="154">
        <v>1</v>
      </c>
      <c r="L1009" s="154">
        <v>0.928571428571429</v>
      </c>
      <c r="M1009" s="154">
        <v>1</v>
      </c>
      <c r="N1009" s="207">
        <v>697</v>
      </c>
      <c r="O1009" s="153">
        <v>637</v>
      </c>
      <c r="P1009" s="153">
        <v>32</v>
      </c>
      <c r="Q1009" s="151">
        <v>24</v>
      </c>
      <c r="R1009" s="151">
        <v>27</v>
      </c>
      <c r="S1009" s="154">
        <v>0.913916786226686</v>
      </c>
      <c r="T1009" s="154">
        <v>0.96969696969697</v>
      </c>
      <c r="U1009" s="155">
        <v>0.857142857142857</v>
      </c>
      <c r="V1009" s="155">
        <v>0.931034482758621</v>
      </c>
      <c r="W1009" s="173">
        <v>0.112554112554113</v>
      </c>
      <c r="X1009" s="158">
        <v>214</v>
      </c>
      <c r="Y1009" s="208">
        <v>198</v>
      </c>
      <c r="Z1009" s="208">
        <v>219</v>
      </c>
      <c r="AA1009" s="208">
        <v>198</v>
      </c>
      <c r="AB1009" s="209">
        <v>0.925233644859813</v>
      </c>
      <c r="AC1009" s="155">
        <v>0.904109589041096</v>
      </c>
      <c r="AD1009" s="173">
        <v>0.0211240558187172</v>
      </c>
    </row>
    <row r="1010" spans="1:30">
      <c r="A1010" s="175" t="s">
        <v>927</v>
      </c>
      <c r="B1010" s="214" t="s">
        <v>1829</v>
      </c>
      <c r="C1010" s="214" t="s">
        <v>1009</v>
      </c>
      <c r="D1010" s="153">
        <v>46</v>
      </c>
      <c r="E1010" s="153">
        <v>45</v>
      </c>
      <c r="F1010" s="151">
        <v>41</v>
      </c>
      <c r="G1010" s="151">
        <v>40</v>
      </c>
      <c r="H1010" s="151">
        <v>42</v>
      </c>
      <c r="I1010" s="151">
        <v>42</v>
      </c>
      <c r="J1010" s="172">
        <v>0.9</v>
      </c>
      <c r="K1010" s="154">
        <v>0.978260869565217</v>
      </c>
      <c r="L1010" s="154">
        <v>0.975609756097561</v>
      </c>
      <c r="M1010" s="154">
        <v>1</v>
      </c>
      <c r="N1010" s="207">
        <v>1043</v>
      </c>
      <c r="O1010" s="153">
        <v>944</v>
      </c>
      <c r="P1010" s="153">
        <v>38</v>
      </c>
      <c r="Q1010" s="151">
        <v>36</v>
      </c>
      <c r="R1010" s="151">
        <v>39</v>
      </c>
      <c r="S1010" s="154">
        <v>0.905081495685523</v>
      </c>
      <c r="T1010" s="154">
        <v>0.826086956521739</v>
      </c>
      <c r="U1010" s="155">
        <v>0.878048780487805</v>
      </c>
      <c r="V1010" s="155">
        <v>0.928571428571429</v>
      </c>
      <c r="W1010" s="173">
        <v>-0.0519618239660657</v>
      </c>
      <c r="X1010" s="158">
        <v>314</v>
      </c>
      <c r="Y1010" s="208">
        <v>285</v>
      </c>
      <c r="Z1010" s="208">
        <v>318</v>
      </c>
      <c r="AA1010" s="208">
        <v>284</v>
      </c>
      <c r="AB1010" s="209">
        <v>0.907643312101911</v>
      </c>
      <c r="AC1010" s="155">
        <v>0.893081761006289</v>
      </c>
      <c r="AD1010" s="173">
        <v>0.0145615510956215</v>
      </c>
    </row>
    <row r="1011" spans="1:30">
      <c r="A1011" s="175" t="s">
        <v>927</v>
      </c>
      <c r="B1011" s="214" t="s">
        <v>1829</v>
      </c>
      <c r="C1011" s="214" t="s">
        <v>1010</v>
      </c>
      <c r="D1011" s="153">
        <v>31</v>
      </c>
      <c r="E1011" s="153">
        <v>31</v>
      </c>
      <c r="F1011" s="151">
        <v>28</v>
      </c>
      <c r="G1011" s="151">
        <v>27</v>
      </c>
      <c r="H1011" s="151">
        <v>30</v>
      </c>
      <c r="I1011" s="151">
        <v>30</v>
      </c>
      <c r="J1011" s="172">
        <v>0.9</v>
      </c>
      <c r="K1011" s="154">
        <v>1</v>
      </c>
      <c r="L1011" s="154">
        <v>0.964285714285714</v>
      </c>
      <c r="M1011" s="154">
        <v>1</v>
      </c>
      <c r="N1011" s="207">
        <v>697</v>
      </c>
      <c r="O1011" s="153">
        <v>678</v>
      </c>
      <c r="P1011" s="153">
        <v>31</v>
      </c>
      <c r="Q1011" s="151">
        <v>26</v>
      </c>
      <c r="R1011" s="151">
        <v>30</v>
      </c>
      <c r="S1011" s="154">
        <v>0.972740315638451</v>
      </c>
      <c r="T1011" s="154">
        <v>1</v>
      </c>
      <c r="U1011" s="155">
        <v>0.928571428571429</v>
      </c>
      <c r="V1011" s="155">
        <v>1</v>
      </c>
      <c r="W1011" s="173">
        <v>0.0714285714285714</v>
      </c>
      <c r="X1011" s="158">
        <v>209</v>
      </c>
      <c r="Y1011" s="208">
        <v>203</v>
      </c>
      <c r="Z1011" s="208">
        <v>216</v>
      </c>
      <c r="AA1011" s="208">
        <v>213</v>
      </c>
      <c r="AB1011" s="209">
        <v>0.971291866028708</v>
      </c>
      <c r="AC1011" s="155">
        <v>0.986111111111111</v>
      </c>
      <c r="AD1011" s="173">
        <v>-0.0148192450824031</v>
      </c>
    </row>
    <row r="1012" spans="1:30">
      <c r="A1012" s="175" t="s">
        <v>927</v>
      </c>
      <c r="B1012" s="214" t="s">
        <v>1829</v>
      </c>
      <c r="C1012" s="214" t="s">
        <v>1011</v>
      </c>
      <c r="D1012" s="153">
        <v>0</v>
      </c>
      <c r="E1012" s="153">
        <v>0</v>
      </c>
      <c r="F1012" s="151">
        <v>0</v>
      </c>
      <c r="G1012" s="151">
        <v>0</v>
      </c>
      <c r="H1012" s="151">
        <v>0</v>
      </c>
      <c r="I1012" s="151">
        <v>0</v>
      </c>
      <c r="J1012" s="172">
        <v>0.9</v>
      </c>
      <c r="K1012" s="154">
        <v>0</v>
      </c>
      <c r="L1012" s="154">
        <v>0</v>
      </c>
      <c r="M1012" s="154">
        <v>0</v>
      </c>
      <c r="N1012" s="207">
        <v>0</v>
      </c>
      <c r="O1012" s="153">
        <v>0</v>
      </c>
      <c r="P1012" s="153">
        <v>0</v>
      </c>
      <c r="Q1012" s="151">
        <v>0</v>
      </c>
      <c r="R1012" s="151">
        <v>0</v>
      </c>
      <c r="S1012" s="154">
        <v>0</v>
      </c>
      <c r="T1012" s="154">
        <v>0</v>
      </c>
      <c r="U1012" s="155">
        <v>0</v>
      </c>
      <c r="V1012" s="155">
        <v>0</v>
      </c>
      <c r="W1012" s="173">
        <v>0</v>
      </c>
      <c r="X1012" s="158">
        <v>0</v>
      </c>
      <c r="Y1012" s="208">
        <v>0</v>
      </c>
      <c r="Z1012" s="208">
        <v>0</v>
      </c>
      <c r="AA1012" s="208">
        <v>0</v>
      </c>
      <c r="AB1012" s="209">
        <v>0</v>
      </c>
      <c r="AC1012" s="155">
        <v>0</v>
      </c>
      <c r="AD1012" s="173">
        <v>0</v>
      </c>
    </row>
    <row r="1013" spans="1:30">
      <c r="A1013" s="175" t="s">
        <v>927</v>
      </c>
      <c r="B1013" s="214" t="s">
        <v>1829</v>
      </c>
      <c r="C1013" s="214" t="s">
        <v>1012</v>
      </c>
      <c r="D1013" s="153">
        <v>57</v>
      </c>
      <c r="E1013" s="153">
        <v>57</v>
      </c>
      <c r="F1013" s="151">
        <v>58</v>
      </c>
      <c r="G1013" s="151">
        <v>57</v>
      </c>
      <c r="H1013" s="151">
        <v>47</v>
      </c>
      <c r="I1013" s="151">
        <v>47</v>
      </c>
      <c r="J1013" s="172">
        <v>0.9</v>
      </c>
      <c r="K1013" s="154">
        <v>1</v>
      </c>
      <c r="L1013" s="154">
        <v>0.982758620689655</v>
      </c>
      <c r="M1013" s="154">
        <v>1</v>
      </c>
      <c r="N1013" s="207">
        <v>1277</v>
      </c>
      <c r="O1013" s="153">
        <v>1218</v>
      </c>
      <c r="P1013" s="153">
        <v>55</v>
      </c>
      <c r="Q1013" s="151">
        <v>53</v>
      </c>
      <c r="R1013" s="151">
        <v>47</v>
      </c>
      <c r="S1013" s="154">
        <v>0.953797963978074</v>
      </c>
      <c r="T1013" s="154">
        <v>0.964912280701754</v>
      </c>
      <c r="U1013" s="155">
        <v>0.913793103448276</v>
      </c>
      <c r="V1013" s="155">
        <v>1</v>
      </c>
      <c r="W1013" s="173">
        <v>0.0511191772534785</v>
      </c>
      <c r="X1013" s="158">
        <v>386</v>
      </c>
      <c r="Y1013" s="208">
        <v>369</v>
      </c>
      <c r="Z1013" s="208">
        <v>391</v>
      </c>
      <c r="AA1013" s="208">
        <v>369</v>
      </c>
      <c r="AB1013" s="209">
        <v>0.955958549222798</v>
      </c>
      <c r="AC1013" s="155">
        <v>0.943734015345269</v>
      </c>
      <c r="AD1013" s="173">
        <v>0.0122245338775293</v>
      </c>
    </row>
    <row r="1014" spans="1:30">
      <c r="A1014" s="175" t="s">
        <v>927</v>
      </c>
      <c r="B1014" s="214" t="s">
        <v>1829</v>
      </c>
      <c r="C1014" s="214" t="s">
        <v>1013</v>
      </c>
      <c r="D1014" s="153">
        <v>54</v>
      </c>
      <c r="E1014" s="153">
        <v>54</v>
      </c>
      <c r="F1014" s="151">
        <v>51</v>
      </c>
      <c r="G1014" s="151">
        <v>51</v>
      </c>
      <c r="H1014" s="151">
        <v>57</v>
      </c>
      <c r="I1014" s="151">
        <v>57</v>
      </c>
      <c r="J1014" s="172">
        <v>0.9</v>
      </c>
      <c r="K1014" s="154">
        <v>1</v>
      </c>
      <c r="L1014" s="154">
        <v>1</v>
      </c>
      <c r="M1014" s="154">
        <v>1</v>
      </c>
      <c r="N1014" s="207">
        <v>1255</v>
      </c>
      <c r="O1014" s="153">
        <v>1232</v>
      </c>
      <c r="P1014" s="153">
        <v>53</v>
      </c>
      <c r="Q1014" s="151">
        <v>51</v>
      </c>
      <c r="R1014" s="151">
        <v>56</v>
      </c>
      <c r="S1014" s="154">
        <v>0.981673306772908</v>
      </c>
      <c r="T1014" s="154">
        <v>0.981481481481482</v>
      </c>
      <c r="U1014" s="155">
        <v>1</v>
      </c>
      <c r="V1014" s="155">
        <v>0.982456140350877</v>
      </c>
      <c r="W1014" s="173">
        <v>-0.0185185185185185</v>
      </c>
      <c r="X1014" s="158">
        <v>385</v>
      </c>
      <c r="Y1014" s="208">
        <v>379</v>
      </c>
      <c r="Z1014" s="208">
        <v>386</v>
      </c>
      <c r="AA1014" s="208">
        <v>379</v>
      </c>
      <c r="AB1014" s="209">
        <v>0.984415584415584</v>
      </c>
      <c r="AC1014" s="155">
        <v>0.981865284974093</v>
      </c>
      <c r="AD1014" s="173">
        <v>0.0025502994414911</v>
      </c>
    </row>
    <row r="1015" spans="1:30">
      <c r="A1015" s="175" t="s">
        <v>927</v>
      </c>
      <c r="B1015" s="214" t="s">
        <v>1829</v>
      </c>
      <c r="C1015" s="214" t="s">
        <v>1014</v>
      </c>
      <c r="D1015" s="153">
        <v>25</v>
      </c>
      <c r="E1015" s="153">
        <v>25</v>
      </c>
      <c r="F1015" s="151">
        <v>23</v>
      </c>
      <c r="G1015" s="151">
        <v>23</v>
      </c>
      <c r="H1015" s="151">
        <v>24</v>
      </c>
      <c r="I1015" s="151">
        <v>21</v>
      </c>
      <c r="J1015" s="172">
        <v>0.9</v>
      </c>
      <c r="K1015" s="154">
        <v>1</v>
      </c>
      <c r="L1015" s="154">
        <v>1</v>
      </c>
      <c r="M1015" s="154">
        <v>0.875</v>
      </c>
      <c r="N1015" s="207">
        <v>572</v>
      </c>
      <c r="O1015" s="153">
        <v>549</v>
      </c>
      <c r="P1015" s="153">
        <v>25</v>
      </c>
      <c r="Q1015" s="151">
        <v>22</v>
      </c>
      <c r="R1015" s="151">
        <v>21</v>
      </c>
      <c r="S1015" s="154">
        <v>0.95979020979021</v>
      </c>
      <c r="T1015" s="154">
        <v>1</v>
      </c>
      <c r="U1015" s="155">
        <v>0.956521739130435</v>
      </c>
      <c r="V1015" s="155">
        <v>0.875</v>
      </c>
      <c r="W1015" s="173">
        <v>0.0434782608695652</v>
      </c>
      <c r="X1015" s="158">
        <v>171</v>
      </c>
      <c r="Y1015" s="208">
        <v>161</v>
      </c>
      <c r="Z1015" s="208">
        <v>174</v>
      </c>
      <c r="AA1015" s="208">
        <v>170</v>
      </c>
      <c r="AB1015" s="209">
        <v>0.941520467836257</v>
      </c>
      <c r="AC1015" s="155">
        <v>0.977011494252874</v>
      </c>
      <c r="AD1015" s="173">
        <v>-0.0354910264166163</v>
      </c>
    </row>
    <row r="1016" spans="1:30">
      <c r="A1016" s="175" t="s">
        <v>927</v>
      </c>
      <c r="B1016" s="214" t="s">
        <v>1829</v>
      </c>
      <c r="C1016" s="214" t="s">
        <v>1015</v>
      </c>
      <c r="D1016" s="153">
        <v>35</v>
      </c>
      <c r="E1016" s="153">
        <v>35</v>
      </c>
      <c r="F1016" s="151">
        <v>31</v>
      </c>
      <c r="G1016" s="151">
        <v>29</v>
      </c>
      <c r="H1016" s="151">
        <v>37</v>
      </c>
      <c r="I1016" s="151">
        <v>37</v>
      </c>
      <c r="J1016" s="172">
        <v>0.9</v>
      </c>
      <c r="K1016" s="154">
        <v>1</v>
      </c>
      <c r="L1016" s="154">
        <v>0.935483870967742</v>
      </c>
      <c r="M1016" s="154">
        <v>1</v>
      </c>
      <c r="N1016" s="207">
        <v>811</v>
      </c>
      <c r="O1016" s="153">
        <v>786</v>
      </c>
      <c r="P1016" s="153">
        <v>35</v>
      </c>
      <c r="Q1016" s="151">
        <v>29</v>
      </c>
      <c r="R1016" s="151">
        <v>36</v>
      </c>
      <c r="S1016" s="154">
        <v>0.969173859432799</v>
      </c>
      <c r="T1016" s="154">
        <v>1</v>
      </c>
      <c r="U1016" s="155">
        <v>0.935483870967742</v>
      </c>
      <c r="V1016" s="155">
        <v>0.972972972972973</v>
      </c>
      <c r="W1016" s="173">
        <v>0.0645161290322581</v>
      </c>
      <c r="X1016" s="158">
        <v>243</v>
      </c>
      <c r="Y1016" s="208">
        <v>236</v>
      </c>
      <c r="Z1016" s="208">
        <v>249</v>
      </c>
      <c r="AA1016" s="208">
        <v>240</v>
      </c>
      <c r="AB1016" s="209">
        <v>0.97119341563786</v>
      </c>
      <c r="AC1016" s="155">
        <v>0.963855421686747</v>
      </c>
      <c r="AD1016" s="173">
        <v>0.00733799395111312</v>
      </c>
    </row>
    <row r="1017" spans="1:30">
      <c r="A1017" s="175" t="s">
        <v>927</v>
      </c>
      <c r="B1017" s="214" t="s">
        <v>1831</v>
      </c>
      <c r="C1017" s="214" t="s">
        <v>1016</v>
      </c>
      <c r="D1017" s="153">
        <v>32</v>
      </c>
      <c r="E1017" s="153">
        <v>31</v>
      </c>
      <c r="F1017" s="151">
        <v>26</v>
      </c>
      <c r="G1017" s="151">
        <v>26</v>
      </c>
      <c r="H1017" s="151">
        <v>35</v>
      </c>
      <c r="I1017" s="151">
        <v>33</v>
      </c>
      <c r="J1017" s="172">
        <v>0.9</v>
      </c>
      <c r="K1017" s="154">
        <v>0.96875</v>
      </c>
      <c r="L1017" s="154">
        <v>1</v>
      </c>
      <c r="M1017" s="154">
        <v>0.942857142857143</v>
      </c>
      <c r="N1017" s="207">
        <v>739</v>
      </c>
      <c r="O1017" s="153">
        <v>695</v>
      </c>
      <c r="P1017" s="153">
        <v>31</v>
      </c>
      <c r="Q1017" s="151">
        <v>25</v>
      </c>
      <c r="R1017" s="151">
        <v>32</v>
      </c>
      <c r="S1017" s="154">
        <v>0.940460081190798</v>
      </c>
      <c r="T1017" s="154">
        <v>0.96875</v>
      </c>
      <c r="U1017" s="155">
        <v>0.961538461538462</v>
      </c>
      <c r="V1017" s="155">
        <v>0.914285714285714</v>
      </c>
      <c r="W1017" s="173">
        <v>0.00721153846153844</v>
      </c>
      <c r="X1017" s="158">
        <v>225</v>
      </c>
      <c r="Y1017" s="208">
        <v>215</v>
      </c>
      <c r="Z1017" s="208">
        <v>226</v>
      </c>
      <c r="AA1017" s="208">
        <v>212</v>
      </c>
      <c r="AB1017" s="209">
        <v>0.955555555555556</v>
      </c>
      <c r="AC1017" s="155">
        <v>0.938053097345133</v>
      </c>
      <c r="AD1017" s="173">
        <v>0.0175024582104228</v>
      </c>
    </row>
    <row r="1018" spans="1:30">
      <c r="A1018" s="175" t="s">
        <v>927</v>
      </c>
      <c r="B1018" s="214" t="s">
        <v>1831</v>
      </c>
      <c r="C1018" s="214" t="s">
        <v>1017</v>
      </c>
      <c r="D1018" s="153">
        <v>21</v>
      </c>
      <c r="E1018" s="153">
        <v>20</v>
      </c>
      <c r="F1018" s="151">
        <v>21</v>
      </c>
      <c r="G1018" s="151">
        <v>21</v>
      </c>
      <c r="H1018" s="151">
        <v>24</v>
      </c>
      <c r="I1018" s="151">
        <v>23</v>
      </c>
      <c r="J1018" s="172">
        <v>0.9</v>
      </c>
      <c r="K1018" s="154">
        <v>0.952380952380952</v>
      </c>
      <c r="L1018" s="154">
        <v>1</v>
      </c>
      <c r="M1018" s="154">
        <v>0.958333333333333</v>
      </c>
      <c r="N1018" s="207">
        <v>576</v>
      </c>
      <c r="O1018" s="153">
        <v>538</v>
      </c>
      <c r="P1018" s="153">
        <v>20</v>
      </c>
      <c r="Q1018" s="151">
        <v>20</v>
      </c>
      <c r="R1018" s="151">
        <v>22</v>
      </c>
      <c r="S1018" s="154">
        <v>0.934027777777778</v>
      </c>
      <c r="T1018" s="154">
        <v>0.952380952380952</v>
      </c>
      <c r="U1018" s="155">
        <v>0.952380952380952</v>
      </c>
      <c r="V1018" s="155">
        <v>0.916666666666667</v>
      </c>
      <c r="W1018" s="173">
        <v>0</v>
      </c>
      <c r="X1018" s="158">
        <v>173</v>
      </c>
      <c r="Y1018" s="208">
        <v>166</v>
      </c>
      <c r="Z1018" s="208">
        <v>179</v>
      </c>
      <c r="AA1018" s="208">
        <v>163</v>
      </c>
      <c r="AB1018" s="209">
        <v>0.959537572254335</v>
      </c>
      <c r="AC1018" s="155">
        <v>0.910614525139665</v>
      </c>
      <c r="AD1018" s="173">
        <v>0.0489230471146704</v>
      </c>
    </row>
    <row r="1019" spans="1:30">
      <c r="A1019" s="175" t="s">
        <v>927</v>
      </c>
      <c r="B1019" s="214" t="s">
        <v>1831</v>
      </c>
      <c r="C1019" s="214" t="s">
        <v>1018</v>
      </c>
      <c r="D1019" s="153">
        <v>39</v>
      </c>
      <c r="E1019" s="153">
        <v>38</v>
      </c>
      <c r="F1019" s="151">
        <v>31</v>
      </c>
      <c r="G1019" s="151">
        <v>27</v>
      </c>
      <c r="H1019" s="151">
        <v>37</v>
      </c>
      <c r="I1019" s="151">
        <v>36</v>
      </c>
      <c r="J1019" s="172">
        <v>0.9</v>
      </c>
      <c r="K1019" s="154">
        <v>0.974358974358974</v>
      </c>
      <c r="L1019" s="154">
        <v>0.870967741935484</v>
      </c>
      <c r="M1019" s="154">
        <v>0.972972972972973</v>
      </c>
      <c r="N1019" s="207">
        <v>808</v>
      </c>
      <c r="O1019" s="153">
        <v>747</v>
      </c>
      <c r="P1019" s="153">
        <v>37</v>
      </c>
      <c r="Q1019" s="151">
        <v>25</v>
      </c>
      <c r="R1019" s="151">
        <v>36</v>
      </c>
      <c r="S1019" s="154">
        <v>0.92450495049505</v>
      </c>
      <c r="T1019" s="154">
        <v>0.948717948717949</v>
      </c>
      <c r="U1019" s="155">
        <v>0.806451612903226</v>
      </c>
      <c r="V1019" s="155">
        <v>0.972972972972973</v>
      </c>
      <c r="W1019" s="173">
        <v>0.142266335814723</v>
      </c>
      <c r="X1019" s="158">
        <v>252</v>
      </c>
      <c r="Y1019" s="208">
        <v>234</v>
      </c>
      <c r="Z1019" s="208">
        <v>256</v>
      </c>
      <c r="AA1019" s="208">
        <v>235</v>
      </c>
      <c r="AB1019" s="209">
        <v>0.928571428571429</v>
      </c>
      <c r="AC1019" s="155">
        <v>0.91796875</v>
      </c>
      <c r="AD1019" s="173">
        <v>0.0106026785714286</v>
      </c>
    </row>
    <row r="1020" spans="1:30">
      <c r="A1020" s="175" t="s">
        <v>927</v>
      </c>
      <c r="B1020" s="214" t="s">
        <v>1831</v>
      </c>
      <c r="C1020" s="214" t="s">
        <v>1019</v>
      </c>
      <c r="D1020" s="153">
        <v>27</v>
      </c>
      <c r="E1020" s="153">
        <v>27</v>
      </c>
      <c r="F1020" s="151">
        <v>27</v>
      </c>
      <c r="G1020" s="151">
        <v>26</v>
      </c>
      <c r="H1020" s="151">
        <v>27</v>
      </c>
      <c r="I1020" s="151">
        <v>25</v>
      </c>
      <c r="J1020" s="172">
        <v>0.9</v>
      </c>
      <c r="K1020" s="154">
        <v>1</v>
      </c>
      <c r="L1020" s="154">
        <v>0.962962962962963</v>
      </c>
      <c r="M1020" s="154">
        <v>0.925925925925926</v>
      </c>
      <c r="N1020" s="207">
        <v>664</v>
      </c>
      <c r="O1020" s="153">
        <v>639</v>
      </c>
      <c r="P1020" s="153">
        <v>27</v>
      </c>
      <c r="Q1020" s="151">
        <v>26</v>
      </c>
      <c r="R1020" s="151">
        <v>25</v>
      </c>
      <c r="S1020" s="154">
        <v>0.962349397590361</v>
      </c>
      <c r="T1020" s="154">
        <v>1</v>
      </c>
      <c r="U1020" s="155">
        <v>0.962962962962963</v>
      </c>
      <c r="V1020" s="155">
        <v>0.925925925925926</v>
      </c>
      <c r="W1020" s="173">
        <v>0.0370370370370371</v>
      </c>
      <c r="X1020" s="158">
        <v>199</v>
      </c>
      <c r="Y1020" s="208">
        <v>193</v>
      </c>
      <c r="Z1020" s="208">
        <v>202</v>
      </c>
      <c r="AA1020" s="208">
        <v>192</v>
      </c>
      <c r="AB1020" s="209">
        <v>0.969849246231156</v>
      </c>
      <c r="AC1020" s="155">
        <v>0.95049504950495</v>
      </c>
      <c r="AD1020" s="173">
        <v>0.0193541967262053</v>
      </c>
    </row>
    <row r="1021" spans="1:30">
      <c r="A1021" s="175" t="s">
        <v>927</v>
      </c>
      <c r="B1021" s="214" t="s">
        <v>1831</v>
      </c>
      <c r="C1021" s="214" t="s">
        <v>1020</v>
      </c>
      <c r="D1021" s="153">
        <v>34</v>
      </c>
      <c r="E1021" s="153">
        <v>34</v>
      </c>
      <c r="F1021" s="151">
        <v>28</v>
      </c>
      <c r="G1021" s="151">
        <v>27</v>
      </c>
      <c r="H1021" s="151">
        <v>34</v>
      </c>
      <c r="I1021" s="151">
        <v>34</v>
      </c>
      <c r="J1021" s="172">
        <v>0.9</v>
      </c>
      <c r="K1021" s="154">
        <v>1</v>
      </c>
      <c r="L1021" s="154">
        <v>0.964285714285714</v>
      </c>
      <c r="M1021" s="154">
        <v>1</v>
      </c>
      <c r="N1021" s="207">
        <v>767</v>
      </c>
      <c r="O1021" s="153">
        <v>721</v>
      </c>
      <c r="P1021" s="153">
        <v>33</v>
      </c>
      <c r="Q1021" s="151">
        <v>27</v>
      </c>
      <c r="R1021" s="151">
        <v>33</v>
      </c>
      <c r="S1021" s="154">
        <v>0.940026075619296</v>
      </c>
      <c r="T1021" s="154">
        <v>0.970588235294118</v>
      </c>
      <c r="U1021" s="155">
        <v>0.964285714285714</v>
      </c>
      <c r="V1021" s="155">
        <v>0.970588235294118</v>
      </c>
      <c r="W1021" s="173">
        <v>0.00630252100840334</v>
      </c>
      <c r="X1021" s="158">
        <v>231</v>
      </c>
      <c r="Y1021" s="208">
        <v>219</v>
      </c>
      <c r="Z1021" s="208">
        <v>233</v>
      </c>
      <c r="AA1021" s="208">
        <v>222</v>
      </c>
      <c r="AB1021" s="209">
        <v>0.948051948051948</v>
      </c>
      <c r="AC1021" s="155">
        <v>0.952789699570815</v>
      </c>
      <c r="AD1021" s="173">
        <v>-0.00473775151886746</v>
      </c>
    </row>
    <row r="1022" spans="1:30">
      <c r="A1022" s="175" t="s">
        <v>927</v>
      </c>
      <c r="B1022" s="214" t="s">
        <v>1831</v>
      </c>
      <c r="C1022" s="214" t="s">
        <v>1021</v>
      </c>
      <c r="D1022" s="153">
        <v>41</v>
      </c>
      <c r="E1022" s="153">
        <v>41</v>
      </c>
      <c r="F1022" s="151">
        <v>40</v>
      </c>
      <c r="G1022" s="151">
        <v>38</v>
      </c>
      <c r="H1022" s="151">
        <v>45</v>
      </c>
      <c r="I1022" s="151">
        <v>43</v>
      </c>
      <c r="J1022" s="172">
        <v>0.9</v>
      </c>
      <c r="K1022" s="154">
        <v>1</v>
      </c>
      <c r="L1022" s="154">
        <v>0.95</v>
      </c>
      <c r="M1022" s="154">
        <v>0.955555555555556</v>
      </c>
      <c r="N1022" s="207">
        <v>979</v>
      </c>
      <c r="O1022" s="153">
        <v>924</v>
      </c>
      <c r="P1022" s="153">
        <v>41</v>
      </c>
      <c r="Q1022" s="151">
        <v>38</v>
      </c>
      <c r="R1022" s="151">
        <v>42</v>
      </c>
      <c r="S1022" s="154">
        <v>0.943820224719101</v>
      </c>
      <c r="T1022" s="154">
        <v>1</v>
      </c>
      <c r="U1022" s="155">
        <v>0.95</v>
      </c>
      <c r="V1022" s="155">
        <v>0.933333333333333</v>
      </c>
      <c r="W1022" s="173">
        <v>0.05</v>
      </c>
      <c r="X1022" s="158">
        <v>306</v>
      </c>
      <c r="Y1022" s="208">
        <v>292</v>
      </c>
      <c r="Z1022" s="208">
        <v>300</v>
      </c>
      <c r="AA1022" s="208">
        <v>280</v>
      </c>
      <c r="AB1022" s="209">
        <v>0.954248366013072</v>
      </c>
      <c r="AC1022" s="155">
        <v>0.933333333333333</v>
      </c>
      <c r="AD1022" s="173">
        <v>0.0209150326797386</v>
      </c>
    </row>
    <row r="1023" spans="1:30">
      <c r="A1023" s="175" t="s">
        <v>927</v>
      </c>
      <c r="B1023" s="214" t="s">
        <v>1829</v>
      </c>
      <c r="C1023" s="214" t="s">
        <v>1022</v>
      </c>
      <c r="D1023" s="153">
        <v>38</v>
      </c>
      <c r="E1023" s="153">
        <v>38</v>
      </c>
      <c r="F1023" s="151">
        <v>28</v>
      </c>
      <c r="G1023" s="151">
        <v>28</v>
      </c>
      <c r="H1023" s="151">
        <v>37</v>
      </c>
      <c r="I1023" s="151">
        <v>37</v>
      </c>
      <c r="J1023" s="172">
        <v>0.9</v>
      </c>
      <c r="K1023" s="154">
        <v>1</v>
      </c>
      <c r="L1023" s="154">
        <v>1</v>
      </c>
      <c r="M1023" s="154">
        <v>1</v>
      </c>
      <c r="N1023" s="207">
        <v>828</v>
      </c>
      <c r="O1023" s="153">
        <v>790</v>
      </c>
      <c r="P1023" s="153">
        <v>37</v>
      </c>
      <c r="Q1023" s="151">
        <v>27</v>
      </c>
      <c r="R1023" s="151">
        <v>37</v>
      </c>
      <c r="S1023" s="154">
        <v>0.954106280193237</v>
      </c>
      <c r="T1023" s="154">
        <v>0.973684210526316</v>
      </c>
      <c r="U1023" s="155">
        <v>0.964285714285714</v>
      </c>
      <c r="V1023" s="155">
        <v>1</v>
      </c>
      <c r="W1023" s="173">
        <v>0.00939849624060152</v>
      </c>
      <c r="X1023" s="158">
        <v>246</v>
      </c>
      <c r="Y1023" s="208">
        <v>238</v>
      </c>
      <c r="Z1023" s="208">
        <v>266</v>
      </c>
      <c r="AA1023" s="208">
        <v>254</v>
      </c>
      <c r="AB1023" s="209">
        <v>0.967479674796748</v>
      </c>
      <c r="AC1023" s="155">
        <v>0.954887218045113</v>
      </c>
      <c r="AD1023" s="173">
        <v>0.0125924567516352</v>
      </c>
    </row>
    <row r="1024" spans="1:30">
      <c r="A1024" s="175" t="s">
        <v>927</v>
      </c>
      <c r="B1024" s="214" t="s">
        <v>1829</v>
      </c>
      <c r="C1024" s="214" t="s">
        <v>1023</v>
      </c>
      <c r="D1024" s="153">
        <v>23</v>
      </c>
      <c r="E1024" s="153">
        <v>23</v>
      </c>
      <c r="F1024" s="151">
        <v>22</v>
      </c>
      <c r="G1024" s="151">
        <v>22</v>
      </c>
      <c r="H1024" s="151">
        <v>23</v>
      </c>
      <c r="I1024" s="151">
        <v>23</v>
      </c>
      <c r="J1024" s="172">
        <v>0.9</v>
      </c>
      <c r="K1024" s="154">
        <v>1</v>
      </c>
      <c r="L1024" s="154">
        <v>1</v>
      </c>
      <c r="M1024" s="154">
        <v>1</v>
      </c>
      <c r="N1024" s="207">
        <v>499</v>
      </c>
      <c r="O1024" s="153">
        <v>419</v>
      </c>
      <c r="P1024" s="153">
        <v>17</v>
      </c>
      <c r="Q1024" s="151">
        <v>18</v>
      </c>
      <c r="R1024" s="151">
        <v>19</v>
      </c>
      <c r="S1024" s="154">
        <v>0.839679358717435</v>
      </c>
      <c r="T1024" s="154">
        <v>0.739130434782609</v>
      </c>
      <c r="U1024" s="155">
        <v>0.818181818181818</v>
      </c>
      <c r="V1024" s="155">
        <v>0.826086956521739</v>
      </c>
      <c r="W1024" s="173">
        <v>-0.0790513833992096</v>
      </c>
      <c r="X1024" s="158">
        <v>155</v>
      </c>
      <c r="Y1024" s="208">
        <v>126</v>
      </c>
      <c r="Z1024" s="208">
        <v>152</v>
      </c>
      <c r="AA1024" s="208">
        <v>127</v>
      </c>
      <c r="AB1024" s="209">
        <v>0.812903225806452</v>
      </c>
      <c r="AC1024" s="155">
        <v>0.835526315789474</v>
      </c>
      <c r="AD1024" s="173">
        <v>-0.0226230899830221</v>
      </c>
    </row>
    <row r="1025" spans="1:30">
      <c r="A1025" s="175" t="s">
        <v>927</v>
      </c>
      <c r="B1025" s="214" t="s">
        <v>1829</v>
      </c>
      <c r="C1025" s="214" t="s">
        <v>1024</v>
      </c>
      <c r="D1025" s="153">
        <v>21</v>
      </c>
      <c r="E1025" s="153">
        <v>20</v>
      </c>
      <c r="F1025" s="151">
        <v>19</v>
      </c>
      <c r="G1025" s="151">
        <v>17</v>
      </c>
      <c r="H1025" s="151">
        <v>20</v>
      </c>
      <c r="I1025" s="151">
        <v>20</v>
      </c>
      <c r="J1025" s="172">
        <v>0.9</v>
      </c>
      <c r="K1025" s="154">
        <v>0.952380952380952</v>
      </c>
      <c r="L1025" s="154">
        <v>0.894736842105263</v>
      </c>
      <c r="M1025" s="154">
        <v>1</v>
      </c>
      <c r="N1025" s="207">
        <v>474</v>
      </c>
      <c r="O1025" s="153">
        <v>422</v>
      </c>
      <c r="P1025" s="153">
        <v>20</v>
      </c>
      <c r="Q1025" s="151">
        <v>12</v>
      </c>
      <c r="R1025" s="151">
        <v>20</v>
      </c>
      <c r="S1025" s="154">
        <v>0.890295358649789</v>
      </c>
      <c r="T1025" s="154">
        <v>0.952380952380952</v>
      </c>
      <c r="U1025" s="155">
        <v>0.631578947368421</v>
      </c>
      <c r="V1025" s="155">
        <v>1</v>
      </c>
      <c r="W1025" s="173">
        <v>0.320802005012531</v>
      </c>
      <c r="X1025" s="158">
        <v>144</v>
      </c>
      <c r="Y1025" s="208">
        <v>131</v>
      </c>
      <c r="Z1025" s="208">
        <v>145</v>
      </c>
      <c r="AA1025" s="208">
        <v>132</v>
      </c>
      <c r="AB1025" s="209">
        <v>0.909722222222222</v>
      </c>
      <c r="AC1025" s="155">
        <v>0.910344827586207</v>
      </c>
      <c r="AD1025" s="173">
        <v>-0.00062260536398473</v>
      </c>
    </row>
    <row r="1026" spans="1:30">
      <c r="A1026" s="175" t="s">
        <v>927</v>
      </c>
      <c r="B1026" s="214" t="s">
        <v>1829</v>
      </c>
      <c r="C1026" s="214" t="s">
        <v>1025</v>
      </c>
      <c r="D1026" s="153">
        <v>11</v>
      </c>
      <c r="E1026" s="153">
        <v>11</v>
      </c>
      <c r="F1026" s="151">
        <v>8</v>
      </c>
      <c r="G1026" s="151">
        <v>8</v>
      </c>
      <c r="H1026" s="151">
        <v>11</v>
      </c>
      <c r="I1026" s="151">
        <v>10</v>
      </c>
      <c r="J1026" s="172">
        <v>0.9</v>
      </c>
      <c r="K1026" s="154">
        <v>1</v>
      </c>
      <c r="L1026" s="154">
        <v>1</v>
      </c>
      <c r="M1026" s="154">
        <v>0.909090909090909</v>
      </c>
      <c r="N1026" s="207">
        <v>213</v>
      </c>
      <c r="O1026" s="153">
        <v>162</v>
      </c>
      <c r="P1026" s="153">
        <v>10</v>
      </c>
      <c r="Q1026" s="151">
        <v>7</v>
      </c>
      <c r="R1026" s="151">
        <v>6</v>
      </c>
      <c r="S1026" s="154">
        <v>0.76056338028169</v>
      </c>
      <c r="T1026" s="154">
        <v>0.909090909090909</v>
      </c>
      <c r="U1026" s="155">
        <v>0.875</v>
      </c>
      <c r="V1026" s="155">
        <v>0.545454545454545</v>
      </c>
      <c r="W1026" s="173">
        <v>0.0340909090909091</v>
      </c>
      <c r="X1026" s="158">
        <v>71</v>
      </c>
      <c r="Y1026" s="208">
        <v>52</v>
      </c>
      <c r="Z1026" s="208">
        <v>66</v>
      </c>
      <c r="AA1026" s="208">
        <v>52</v>
      </c>
      <c r="AB1026" s="209">
        <v>0.732394366197183</v>
      </c>
      <c r="AC1026" s="155">
        <v>0.787878787878788</v>
      </c>
      <c r="AD1026" s="173">
        <v>-0.0554844216816047</v>
      </c>
    </row>
    <row r="1027" spans="1:30">
      <c r="A1027" s="175" t="s">
        <v>927</v>
      </c>
      <c r="B1027" s="214" t="s">
        <v>1829</v>
      </c>
      <c r="C1027" s="214" t="s">
        <v>1026</v>
      </c>
      <c r="D1027" s="153">
        <v>0</v>
      </c>
      <c r="E1027" s="153">
        <v>0</v>
      </c>
      <c r="F1027" s="151">
        <v>0</v>
      </c>
      <c r="G1027" s="151">
        <v>0</v>
      </c>
      <c r="H1027" s="151">
        <v>0</v>
      </c>
      <c r="I1027" s="151">
        <v>0</v>
      </c>
      <c r="J1027" s="172">
        <v>0.9</v>
      </c>
      <c r="K1027" s="154">
        <v>0</v>
      </c>
      <c r="L1027" s="154">
        <v>0</v>
      </c>
      <c r="M1027" s="154">
        <v>0</v>
      </c>
      <c r="N1027" s="207">
        <v>0</v>
      </c>
      <c r="O1027" s="153">
        <v>0</v>
      </c>
      <c r="P1027" s="153">
        <v>0</v>
      </c>
      <c r="Q1027" s="151">
        <v>0</v>
      </c>
      <c r="R1027" s="151">
        <v>0</v>
      </c>
      <c r="S1027" s="154">
        <v>0</v>
      </c>
      <c r="T1027" s="154">
        <v>0</v>
      </c>
      <c r="U1027" s="155">
        <v>0</v>
      </c>
      <c r="V1027" s="155">
        <v>0</v>
      </c>
      <c r="W1027" s="173">
        <v>0</v>
      </c>
      <c r="X1027" s="158">
        <v>0</v>
      </c>
      <c r="Y1027" s="208">
        <v>0</v>
      </c>
      <c r="Z1027" s="208">
        <v>0</v>
      </c>
      <c r="AA1027" s="208">
        <v>0</v>
      </c>
      <c r="AB1027" s="209">
        <v>0</v>
      </c>
      <c r="AC1027" s="155">
        <v>0</v>
      </c>
      <c r="AD1027" s="173">
        <v>0</v>
      </c>
    </row>
    <row r="1028" spans="1:30">
      <c r="A1028" s="175" t="s">
        <v>927</v>
      </c>
      <c r="B1028" s="214" t="s">
        <v>1829</v>
      </c>
      <c r="C1028" s="214" t="s">
        <v>1027</v>
      </c>
      <c r="D1028" s="153">
        <v>39</v>
      </c>
      <c r="E1028" s="153">
        <v>38</v>
      </c>
      <c r="F1028" s="151">
        <v>35</v>
      </c>
      <c r="G1028" s="151">
        <v>34</v>
      </c>
      <c r="H1028" s="151">
        <v>35</v>
      </c>
      <c r="I1028" s="151">
        <v>35</v>
      </c>
      <c r="J1028" s="172">
        <v>0.9</v>
      </c>
      <c r="K1028" s="154">
        <v>0.974358974358974</v>
      </c>
      <c r="L1028" s="154">
        <v>0.971428571428571</v>
      </c>
      <c r="M1028" s="154">
        <v>1</v>
      </c>
      <c r="N1028" s="207">
        <v>841</v>
      </c>
      <c r="O1028" s="153">
        <v>723</v>
      </c>
      <c r="P1028" s="153">
        <v>34</v>
      </c>
      <c r="Q1028" s="151">
        <v>30</v>
      </c>
      <c r="R1028" s="151">
        <v>33</v>
      </c>
      <c r="S1028" s="154">
        <v>0.859690844233056</v>
      </c>
      <c r="T1028" s="154">
        <v>0.871794871794872</v>
      </c>
      <c r="U1028" s="155">
        <v>0.857142857142857</v>
      </c>
      <c r="V1028" s="155">
        <v>0.942857142857143</v>
      </c>
      <c r="W1028" s="173">
        <v>0.0146520146520147</v>
      </c>
      <c r="X1028" s="158">
        <v>256</v>
      </c>
      <c r="Y1028" s="208">
        <v>222</v>
      </c>
      <c r="Z1028" s="208">
        <v>272</v>
      </c>
      <c r="AA1028" s="208">
        <v>230</v>
      </c>
      <c r="AB1028" s="209">
        <v>0.8671875</v>
      </c>
      <c r="AC1028" s="155">
        <v>0.845588235294118</v>
      </c>
      <c r="AD1028" s="173">
        <v>0.0215992647058824</v>
      </c>
    </row>
    <row r="1029" spans="1:30">
      <c r="A1029" s="175" t="s">
        <v>927</v>
      </c>
      <c r="B1029" s="214" t="s">
        <v>1829</v>
      </c>
      <c r="C1029" s="214" t="s">
        <v>1028</v>
      </c>
      <c r="D1029" s="153">
        <v>0</v>
      </c>
      <c r="E1029" s="153">
        <v>0</v>
      </c>
      <c r="F1029" s="151">
        <v>0</v>
      </c>
      <c r="G1029" s="151">
        <v>0</v>
      </c>
      <c r="H1029" s="151">
        <v>0</v>
      </c>
      <c r="I1029" s="151">
        <v>0</v>
      </c>
      <c r="J1029" s="172">
        <v>0.9</v>
      </c>
      <c r="K1029" s="154">
        <v>0</v>
      </c>
      <c r="L1029" s="154">
        <v>0</v>
      </c>
      <c r="M1029" s="154">
        <v>0</v>
      </c>
      <c r="N1029" s="207">
        <v>0</v>
      </c>
      <c r="O1029" s="153">
        <v>0</v>
      </c>
      <c r="P1029" s="153">
        <v>0</v>
      </c>
      <c r="Q1029" s="151">
        <v>0</v>
      </c>
      <c r="R1029" s="151">
        <v>0</v>
      </c>
      <c r="S1029" s="154">
        <v>0</v>
      </c>
      <c r="T1029" s="154">
        <v>0</v>
      </c>
      <c r="U1029" s="155">
        <v>0</v>
      </c>
      <c r="V1029" s="155">
        <v>0</v>
      </c>
      <c r="W1029" s="173">
        <v>0</v>
      </c>
      <c r="X1029" s="158">
        <v>0</v>
      </c>
      <c r="Y1029" s="208">
        <v>0</v>
      </c>
      <c r="Z1029" s="208">
        <v>0</v>
      </c>
      <c r="AA1029" s="208">
        <v>0</v>
      </c>
      <c r="AB1029" s="209">
        <v>0</v>
      </c>
      <c r="AC1029" s="155">
        <v>0</v>
      </c>
      <c r="AD1029" s="173">
        <v>0</v>
      </c>
    </row>
    <row r="1030" spans="1:30">
      <c r="A1030" s="175" t="s">
        <v>927</v>
      </c>
      <c r="B1030" s="214" t="s">
        <v>1829</v>
      </c>
      <c r="C1030" s="214" t="s">
        <v>1029</v>
      </c>
      <c r="D1030" s="153">
        <v>0</v>
      </c>
      <c r="E1030" s="153">
        <v>0</v>
      </c>
      <c r="F1030" s="151">
        <v>0</v>
      </c>
      <c r="G1030" s="151">
        <v>0</v>
      </c>
      <c r="H1030" s="151">
        <v>0</v>
      </c>
      <c r="I1030" s="151">
        <v>0</v>
      </c>
      <c r="J1030" s="172">
        <v>0.9</v>
      </c>
      <c r="K1030" s="154">
        <v>0</v>
      </c>
      <c r="L1030" s="154">
        <v>0</v>
      </c>
      <c r="M1030" s="154">
        <v>0</v>
      </c>
      <c r="N1030" s="207">
        <v>0</v>
      </c>
      <c r="O1030" s="153">
        <v>0</v>
      </c>
      <c r="P1030" s="153">
        <v>0</v>
      </c>
      <c r="Q1030" s="151">
        <v>0</v>
      </c>
      <c r="R1030" s="151">
        <v>0</v>
      </c>
      <c r="S1030" s="154">
        <v>0</v>
      </c>
      <c r="T1030" s="154">
        <v>0</v>
      </c>
      <c r="U1030" s="155">
        <v>0</v>
      </c>
      <c r="V1030" s="155">
        <v>0</v>
      </c>
      <c r="W1030" s="173">
        <v>0</v>
      </c>
      <c r="X1030" s="158">
        <v>0</v>
      </c>
      <c r="Y1030" s="208">
        <v>0</v>
      </c>
      <c r="Z1030" s="208">
        <v>0</v>
      </c>
      <c r="AA1030" s="208">
        <v>0</v>
      </c>
      <c r="AB1030" s="209">
        <v>0</v>
      </c>
      <c r="AC1030" s="155">
        <v>0</v>
      </c>
      <c r="AD1030" s="173">
        <v>0</v>
      </c>
    </row>
    <row r="1031" spans="1:30">
      <c r="A1031" s="175" t="s">
        <v>927</v>
      </c>
      <c r="B1031" s="214" t="s">
        <v>1829</v>
      </c>
      <c r="C1031" s="214" t="s">
        <v>1030</v>
      </c>
      <c r="D1031" s="153">
        <v>21</v>
      </c>
      <c r="E1031" s="153">
        <v>21</v>
      </c>
      <c r="F1031" s="151">
        <v>16</v>
      </c>
      <c r="G1031" s="151">
        <v>16</v>
      </c>
      <c r="H1031" s="151">
        <v>17</v>
      </c>
      <c r="I1031" s="151">
        <v>16</v>
      </c>
      <c r="J1031" s="172">
        <v>0.9</v>
      </c>
      <c r="K1031" s="154">
        <v>1</v>
      </c>
      <c r="L1031" s="154">
        <v>1</v>
      </c>
      <c r="M1031" s="154">
        <v>0.941176470588235</v>
      </c>
      <c r="N1031" s="207">
        <v>449</v>
      </c>
      <c r="O1031" s="153">
        <v>405</v>
      </c>
      <c r="P1031" s="153">
        <v>20</v>
      </c>
      <c r="Q1031" s="151">
        <v>14</v>
      </c>
      <c r="R1031" s="151">
        <v>13</v>
      </c>
      <c r="S1031" s="154">
        <v>0.902004454342984</v>
      </c>
      <c r="T1031" s="154">
        <v>0.952380952380952</v>
      </c>
      <c r="U1031" s="155">
        <v>0.875</v>
      </c>
      <c r="V1031" s="155">
        <v>0.764705882352941</v>
      </c>
      <c r="W1031" s="173">
        <v>0.0773809523809523</v>
      </c>
      <c r="X1031" s="158">
        <v>131</v>
      </c>
      <c r="Y1031" s="208">
        <v>113</v>
      </c>
      <c r="Z1031" s="208">
        <v>146</v>
      </c>
      <c r="AA1031" s="208">
        <v>130</v>
      </c>
      <c r="AB1031" s="209">
        <v>0.862595419847328</v>
      </c>
      <c r="AC1031" s="155">
        <v>0.89041095890411</v>
      </c>
      <c r="AD1031" s="173">
        <v>-0.0278155390567814</v>
      </c>
    </row>
    <row r="1032" spans="1:30">
      <c r="A1032" s="175" t="s">
        <v>927</v>
      </c>
      <c r="B1032" s="214" t="s">
        <v>1829</v>
      </c>
      <c r="C1032" s="214" t="s">
        <v>1031</v>
      </c>
      <c r="D1032" s="153">
        <v>0</v>
      </c>
      <c r="E1032" s="153">
        <v>0</v>
      </c>
      <c r="F1032" s="151">
        <v>0</v>
      </c>
      <c r="G1032" s="151">
        <v>0</v>
      </c>
      <c r="H1032" s="151">
        <v>0</v>
      </c>
      <c r="I1032" s="151">
        <v>0</v>
      </c>
      <c r="J1032" s="172">
        <v>0.9</v>
      </c>
      <c r="K1032" s="154">
        <v>0</v>
      </c>
      <c r="L1032" s="154">
        <v>0</v>
      </c>
      <c r="M1032" s="154">
        <v>0</v>
      </c>
      <c r="N1032" s="207">
        <v>0</v>
      </c>
      <c r="O1032" s="153">
        <v>0</v>
      </c>
      <c r="P1032" s="153">
        <v>0</v>
      </c>
      <c r="Q1032" s="151">
        <v>0</v>
      </c>
      <c r="R1032" s="151">
        <v>0</v>
      </c>
      <c r="S1032" s="154">
        <v>0</v>
      </c>
      <c r="T1032" s="154">
        <v>0</v>
      </c>
      <c r="U1032" s="155">
        <v>0</v>
      </c>
      <c r="V1032" s="155">
        <v>0</v>
      </c>
      <c r="W1032" s="173">
        <v>0</v>
      </c>
      <c r="X1032" s="158">
        <v>0</v>
      </c>
      <c r="Y1032" s="208">
        <v>0</v>
      </c>
      <c r="Z1032" s="208">
        <v>0</v>
      </c>
      <c r="AA1032" s="208">
        <v>0</v>
      </c>
      <c r="AB1032" s="209">
        <v>0</v>
      </c>
      <c r="AC1032" s="155">
        <v>0</v>
      </c>
      <c r="AD1032" s="173">
        <v>0</v>
      </c>
    </row>
    <row r="1033" spans="1:30">
      <c r="A1033" s="175" t="s">
        <v>927</v>
      </c>
      <c r="B1033" s="214" t="s">
        <v>1829</v>
      </c>
      <c r="C1033" s="214" t="s">
        <v>1032</v>
      </c>
      <c r="D1033" s="153">
        <v>16</v>
      </c>
      <c r="E1033" s="153">
        <v>16</v>
      </c>
      <c r="F1033" s="151">
        <v>14</v>
      </c>
      <c r="G1033" s="151">
        <v>14</v>
      </c>
      <c r="H1033" s="151">
        <v>16</v>
      </c>
      <c r="I1033" s="151">
        <v>15</v>
      </c>
      <c r="J1033" s="172">
        <v>0.9</v>
      </c>
      <c r="K1033" s="154">
        <v>1</v>
      </c>
      <c r="L1033" s="154">
        <v>1</v>
      </c>
      <c r="M1033" s="154">
        <v>0.9375</v>
      </c>
      <c r="N1033" s="207">
        <v>332</v>
      </c>
      <c r="O1033" s="153">
        <v>277</v>
      </c>
      <c r="P1033" s="153">
        <v>10</v>
      </c>
      <c r="Q1033" s="151">
        <v>11</v>
      </c>
      <c r="R1033" s="151">
        <v>11</v>
      </c>
      <c r="S1033" s="154">
        <v>0.83433734939759</v>
      </c>
      <c r="T1033" s="154">
        <v>0.625</v>
      </c>
      <c r="U1033" s="155">
        <v>0.785714285714286</v>
      </c>
      <c r="V1033" s="155">
        <v>0.6875</v>
      </c>
      <c r="W1033" s="173">
        <v>-0.160714285714286</v>
      </c>
      <c r="X1033" s="158">
        <v>100</v>
      </c>
      <c r="Y1033" s="208">
        <v>76</v>
      </c>
      <c r="Z1033" s="208">
        <v>101</v>
      </c>
      <c r="AA1033" s="208">
        <v>86</v>
      </c>
      <c r="AB1033" s="209">
        <v>0.76</v>
      </c>
      <c r="AC1033" s="155">
        <v>0.851485148514851</v>
      </c>
      <c r="AD1033" s="173">
        <v>-0.0914851485148515</v>
      </c>
    </row>
    <row r="1034" spans="1:30">
      <c r="A1034" s="175" t="s">
        <v>927</v>
      </c>
      <c r="B1034" s="214" t="s">
        <v>1829</v>
      </c>
      <c r="C1034" s="214" t="s">
        <v>1033</v>
      </c>
      <c r="D1034" s="153">
        <v>30</v>
      </c>
      <c r="E1034" s="153">
        <v>30</v>
      </c>
      <c r="F1034" s="151">
        <v>24</v>
      </c>
      <c r="G1034" s="151">
        <v>24</v>
      </c>
      <c r="H1034" s="151">
        <v>28</v>
      </c>
      <c r="I1034" s="151">
        <v>28</v>
      </c>
      <c r="J1034" s="172">
        <v>0.9</v>
      </c>
      <c r="K1034" s="154">
        <v>1</v>
      </c>
      <c r="L1034" s="154">
        <v>1</v>
      </c>
      <c r="M1034" s="154">
        <v>1</v>
      </c>
      <c r="N1034" s="207">
        <v>630</v>
      </c>
      <c r="O1034" s="153">
        <v>579</v>
      </c>
      <c r="P1034" s="153">
        <v>26</v>
      </c>
      <c r="Q1034" s="151">
        <v>22</v>
      </c>
      <c r="R1034" s="151">
        <v>23</v>
      </c>
      <c r="S1034" s="154">
        <v>0.919047619047619</v>
      </c>
      <c r="T1034" s="154">
        <v>0.866666666666667</v>
      </c>
      <c r="U1034" s="155">
        <v>0.916666666666667</v>
      </c>
      <c r="V1034" s="155">
        <v>0.821428571428571</v>
      </c>
      <c r="W1034" s="173">
        <v>-0.0499999999999999</v>
      </c>
      <c r="X1034" s="158">
        <v>188</v>
      </c>
      <c r="Y1034" s="208">
        <v>167</v>
      </c>
      <c r="Z1034" s="208">
        <v>200</v>
      </c>
      <c r="AA1034" s="208">
        <v>184</v>
      </c>
      <c r="AB1034" s="209">
        <v>0.888297872340426</v>
      </c>
      <c r="AC1034" s="155">
        <v>0.92</v>
      </c>
      <c r="AD1034" s="173">
        <v>-0.0317021276595745</v>
      </c>
    </row>
    <row r="1035" spans="1:30">
      <c r="A1035" s="175" t="s">
        <v>927</v>
      </c>
      <c r="B1035" s="214" t="s">
        <v>1829</v>
      </c>
      <c r="C1035" s="214" t="s">
        <v>1034</v>
      </c>
      <c r="D1035" s="153">
        <v>17</v>
      </c>
      <c r="E1035" s="153">
        <v>17</v>
      </c>
      <c r="F1035" s="151">
        <v>11</v>
      </c>
      <c r="G1035" s="151">
        <v>11</v>
      </c>
      <c r="H1035" s="151">
        <v>15</v>
      </c>
      <c r="I1035" s="151">
        <v>15</v>
      </c>
      <c r="J1035" s="172">
        <v>0.9</v>
      </c>
      <c r="K1035" s="154">
        <v>1</v>
      </c>
      <c r="L1035" s="154">
        <v>1</v>
      </c>
      <c r="M1035" s="154">
        <v>1</v>
      </c>
      <c r="N1035" s="207">
        <v>357</v>
      </c>
      <c r="O1035" s="153">
        <v>307</v>
      </c>
      <c r="P1035" s="153">
        <v>16</v>
      </c>
      <c r="Q1035" s="151">
        <v>9</v>
      </c>
      <c r="R1035" s="151">
        <v>13</v>
      </c>
      <c r="S1035" s="154">
        <v>0.859943977591036</v>
      </c>
      <c r="T1035" s="154">
        <v>0.941176470588235</v>
      </c>
      <c r="U1035" s="155">
        <v>0.818181818181818</v>
      </c>
      <c r="V1035" s="155">
        <v>0.866666666666667</v>
      </c>
      <c r="W1035" s="173">
        <v>0.122994652406417</v>
      </c>
      <c r="X1035" s="158">
        <v>109</v>
      </c>
      <c r="Y1035" s="208">
        <v>92</v>
      </c>
      <c r="Z1035" s="208">
        <v>111</v>
      </c>
      <c r="AA1035" s="208">
        <v>99</v>
      </c>
      <c r="AB1035" s="209">
        <v>0.844036697247706</v>
      </c>
      <c r="AC1035" s="155">
        <v>0.891891891891892</v>
      </c>
      <c r="AD1035" s="173">
        <v>-0.0478551946441854</v>
      </c>
    </row>
    <row r="1036" spans="1:30">
      <c r="A1036" s="175" t="s">
        <v>927</v>
      </c>
      <c r="B1036" s="214" t="s">
        <v>1829</v>
      </c>
      <c r="C1036" s="214" t="s">
        <v>1035</v>
      </c>
      <c r="D1036" s="153">
        <v>23</v>
      </c>
      <c r="E1036" s="153">
        <v>23</v>
      </c>
      <c r="F1036" s="151">
        <v>19</v>
      </c>
      <c r="G1036" s="151">
        <v>19</v>
      </c>
      <c r="H1036" s="151">
        <v>23</v>
      </c>
      <c r="I1036" s="151">
        <v>22</v>
      </c>
      <c r="J1036" s="172">
        <v>0.9</v>
      </c>
      <c r="K1036" s="154">
        <v>1</v>
      </c>
      <c r="L1036" s="154">
        <v>1</v>
      </c>
      <c r="M1036" s="154">
        <v>0.956521739130435</v>
      </c>
      <c r="N1036" s="207">
        <v>507</v>
      </c>
      <c r="O1036" s="153">
        <v>490</v>
      </c>
      <c r="P1036" s="153">
        <v>23</v>
      </c>
      <c r="Q1036" s="151">
        <v>19</v>
      </c>
      <c r="R1036" s="151">
        <v>22</v>
      </c>
      <c r="S1036" s="154">
        <v>0.96646942800789</v>
      </c>
      <c r="T1036" s="154">
        <v>1</v>
      </c>
      <c r="U1036" s="155">
        <v>1</v>
      </c>
      <c r="V1036" s="155">
        <v>0.956521739130435</v>
      </c>
      <c r="W1036" s="173">
        <v>0</v>
      </c>
      <c r="X1036" s="158">
        <v>156</v>
      </c>
      <c r="Y1036" s="208">
        <v>151</v>
      </c>
      <c r="Z1036" s="208">
        <v>160</v>
      </c>
      <c r="AA1036" s="208">
        <v>159</v>
      </c>
      <c r="AB1036" s="209">
        <v>0.967948717948718</v>
      </c>
      <c r="AC1036" s="155">
        <v>0.99375</v>
      </c>
      <c r="AD1036" s="173">
        <v>-0.0258012820512821</v>
      </c>
    </row>
    <row r="1037" spans="1:30">
      <c r="A1037" s="175" t="s">
        <v>927</v>
      </c>
      <c r="B1037" s="214" t="s">
        <v>1829</v>
      </c>
      <c r="C1037" s="214" t="s">
        <v>1036</v>
      </c>
      <c r="D1037" s="153">
        <v>30</v>
      </c>
      <c r="E1037" s="153">
        <v>30</v>
      </c>
      <c r="F1037" s="151">
        <v>27</v>
      </c>
      <c r="G1037" s="151">
        <v>26</v>
      </c>
      <c r="H1037" s="151">
        <v>31</v>
      </c>
      <c r="I1037" s="151">
        <v>30</v>
      </c>
      <c r="J1037" s="172">
        <v>0.9</v>
      </c>
      <c r="K1037" s="154">
        <v>1</v>
      </c>
      <c r="L1037" s="154">
        <v>0.962962962962963</v>
      </c>
      <c r="M1037" s="154">
        <v>0.967741935483871</v>
      </c>
      <c r="N1037" s="207">
        <v>657</v>
      </c>
      <c r="O1037" s="153">
        <v>485</v>
      </c>
      <c r="P1037" s="153">
        <v>22</v>
      </c>
      <c r="Q1037" s="151">
        <v>21</v>
      </c>
      <c r="R1037" s="151">
        <v>23</v>
      </c>
      <c r="S1037" s="154">
        <v>0.73820395738204</v>
      </c>
      <c r="T1037" s="154">
        <v>0.733333333333333</v>
      </c>
      <c r="U1037" s="155">
        <v>0.777777777777778</v>
      </c>
      <c r="V1037" s="155">
        <v>0.741935483870968</v>
      </c>
      <c r="W1037" s="173">
        <v>-0.0444444444444445</v>
      </c>
      <c r="X1037" s="158">
        <v>205</v>
      </c>
      <c r="Y1037" s="208">
        <v>149</v>
      </c>
      <c r="Z1037" s="208">
        <v>204</v>
      </c>
      <c r="AA1037" s="208">
        <v>151</v>
      </c>
      <c r="AB1037" s="209">
        <v>0.726829268292683</v>
      </c>
      <c r="AC1037" s="155">
        <v>0.740196078431373</v>
      </c>
      <c r="AD1037" s="173">
        <v>-0.0133668101386897</v>
      </c>
    </row>
    <row r="1038" spans="1:30">
      <c r="A1038" s="175" t="s">
        <v>927</v>
      </c>
      <c r="B1038" s="214" t="s">
        <v>1829</v>
      </c>
      <c r="C1038" s="214" t="s">
        <v>1037</v>
      </c>
      <c r="D1038" s="153">
        <v>30</v>
      </c>
      <c r="E1038" s="153">
        <v>30</v>
      </c>
      <c r="F1038" s="151">
        <v>25</v>
      </c>
      <c r="G1038" s="151">
        <v>25</v>
      </c>
      <c r="H1038" s="151">
        <v>30</v>
      </c>
      <c r="I1038" s="151">
        <v>30</v>
      </c>
      <c r="J1038" s="172">
        <v>0.9</v>
      </c>
      <c r="K1038" s="154">
        <v>1</v>
      </c>
      <c r="L1038" s="154">
        <v>1</v>
      </c>
      <c r="M1038" s="154">
        <v>1</v>
      </c>
      <c r="N1038" s="207">
        <v>651</v>
      </c>
      <c r="O1038" s="153">
        <v>616</v>
      </c>
      <c r="P1038" s="153">
        <v>29</v>
      </c>
      <c r="Q1038" s="151">
        <v>23</v>
      </c>
      <c r="R1038" s="151">
        <v>28</v>
      </c>
      <c r="S1038" s="154">
        <v>0.946236559139785</v>
      </c>
      <c r="T1038" s="154">
        <v>0.966666666666667</v>
      </c>
      <c r="U1038" s="155">
        <v>0.92</v>
      </c>
      <c r="V1038" s="155">
        <v>0.933333333333333</v>
      </c>
      <c r="W1038" s="173">
        <v>0.0466666666666666</v>
      </c>
      <c r="X1038" s="158">
        <v>197</v>
      </c>
      <c r="Y1038" s="208">
        <v>187</v>
      </c>
      <c r="Z1038" s="208">
        <v>204</v>
      </c>
      <c r="AA1038" s="208">
        <v>192</v>
      </c>
      <c r="AB1038" s="209">
        <v>0.949238578680203</v>
      </c>
      <c r="AC1038" s="155">
        <v>0.941176470588235</v>
      </c>
      <c r="AD1038" s="173">
        <v>0.00806210809196772</v>
      </c>
    </row>
    <row r="1039" spans="1:30">
      <c r="A1039" s="175" t="s">
        <v>927</v>
      </c>
      <c r="B1039" s="214" t="s">
        <v>1829</v>
      </c>
      <c r="C1039" s="214" t="s">
        <v>1038</v>
      </c>
      <c r="D1039" s="153">
        <v>16</v>
      </c>
      <c r="E1039" s="153">
        <v>16</v>
      </c>
      <c r="F1039" s="151">
        <v>14</v>
      </c>
      <c r="G1039" s="151">
        <v>14</v>
      </c>
      <c r="H1039" s="151">
        <v>14</v>
      </c>
      <c r="I1039" s="151">
        <v>14</v>
      </c>
      <c r="J1039" s="172">
        <v>0.9</v>
      </c>
      <c r="K1039" s="154">
        <v>1</v>
      </c>
      <c r="L1039" s="154">
        <v>1</v>
      </c>
      <c r="M1039" s="154">
        <v>1</v>
      </c>
      <c r="N1039" s="207">
        <v>336</v>
      </c>
      <c r="O1039" s="153">
        <v>257</v>
      </c>
      <c r="P1039" s="153">
        <v>12</v>
      </c>
      <c r="Q1039" s="151">
        <v>10</v>
      </c>
      <c r="R1039" s="151">
        <v>11</v>
      </c>
      <c r="S1039" s="154">
        <v>0.764880952380952</v>
      </c>
      <c r="T1039" s="154">
        <v>0.75</v>
      </c>
      <c r="U1039" s="155">
        <v>0.714285714285714</v>
      </c>
      <c r="V1039" s="155">
        <v>0.785714285714286</v>
      </c>
      <c r="W1039" s="173">
        <v>0.0357142857142857</v>
      </c>
      <c r="X1039" s="158">
        <v>101</v>
      </c>
      <c r="Y1039" s="208">
        <v>77</v>
      </c>
      <c r="Z1039" s="208">
        <v>106</v>
      </c>
      <c r="AA1039" s="208">
        <v>85</v>
      </c>
      <c r="AB1039" s="209">
        <v>0.762376237623762</v>
      </c>
      <c r="AC1039" s="155">
        <v>0.80188679245283</v>
      </c>
      <c r="AD1039" s="173">
        <v>-0.0395105548290678</v>
      </c>
    </row>
    <row r="1040" spans="1:30">
      <c r="A1040" s="175" t="s">
        <v>927</v>
      </c>
      <c r="B1040" s="214" t="s">
        <v>1829</v>
      </c>
      <c r="C1040" s="214" t="s">
        <v>1039</v>
      </c>
      <c r="D1040" s="153">
        <v>10</v>
      </c>
      <c r="E1040" s="153">
        <v>10</v>
      </c>
      <c r="F1040" s="151">
        <v>9</v>
      </c>
      <c r="G1040" s="151">
        <v>9</v>
      </c>
      <c r="H1040" s="151">
        <v>10</v>
      </c>
      <c r="I1040" s="151">
        <v>10</v>
      </c>
      <c r="J1040" s="172">
        <v>0.9</v>
      </c>
      <c r="K1040" s="154">
        <v>1</v>
      </c>
      <c r="L1040" s="154">
        <v>1</v>
      </c>
      <c r="M1040" s="154">
        <v>1</v>
      </c>
      <c r="N1040" s="207">
        <v>206</v>
      </c>
      <c r="O1040" s="153">
        <v>155</v>
      </c>
      <c r="P1040" s="153">
        <v>9</v>
      </c>
      <c r="Q1040" s="151">
        <v>8</v>
      </c>
      <c r="R1040" s="151">
        <v>8</v>
      </c>
      <c r="S1040" s="154">
        <v>0.752427184466019</v>
      </c>
      <c r="T1040" s="154">
        <v>0.9</v>
      </c>
      <c r="U1040" s="155">
        <v>0.888888888888889</v>
      </c>
      <c r="V1040" s="155">
        <v>0.8</v>
      </c>
      <c r="W1040" s="173">
        <v>0.0111111111111112</v>
      </c>
      <c r="X1040" s="158">
        <v>68</v>
      </c>
      <c r="Y1040" s="208">
        <v>51</v>
      </c>
      <c r="Z1040" s="208">
        <v>66</v>
      </c>
      <c r="AA1040" s="208">
        <v>40</v>
      </c>
      <c r="AB1040" s="209">
        <v>0.75</v>
      </c>
      <c r="AC1040" s="155">
        <v>0.606060606060606</v>
      </c>
      <c r="AD1040" s="173">
        <v>0.143939393939394</v>
      </c>
    </row>
    <row r="1041" spans="1:30">
      <c r="A1041" s="175" t="s">
        <v>927</v>
      </c>
      <c r="B1041" s="214" t="s">
        <v>1830</v>
      </c>
      <c r="C1041" s="214" t="s">
        <v>1040</v>
      </c>
      <c r="D1041" s="153">
        <v>27</v>
      </c>
      <c r="E1041" s="153">
        <v>27</v>
      </c>
      <c r="F1041" s="151">
        <v>21</v>
      </c>
      <c r="G1041" s="151">
        <v>21</v>
      </c>
      <c r="H1041" s="151">
        <v>24</v>
      </c>
      <c r="I1041" s="151">
        <v>23</v>
      </c>
      <c r="J1041" s="172">
        <v>0.9</v>
      </c>
      <c r="K1041" s="154">
        <v>1</v>
      </c>
      <c r="L1041" s="154">
        <v>1</v>
      </c>
      <c r="M1041" s="154">
        <v>0.958333333333333</v>
      </c>
      <c r="N1041" s="207">
        <v>537</v>
      </c>
      <c r="O1041" s="153">
        <v>464</v>
      </c>
      <c r="P1041" s="153">
        <v>22</v>
      </c>
      <c r="Q1041" s="151">
        <v>18</v>
      </c>
      <c r="R1041" s="151">
        <v>21</v>
      </c>
      <c r="S1041" s="154">
        <v>0.864059590316574</v>
      </c>
      <c r="T1041" s="154">
        <v>0.814814814814815</v>
      </c>
      <c r="U1041" s="155">
        <v>0.857142857142857</v>
      </c>
      <c r="V1041" s="155">
        <v>0.875</v>
      </c>
      <c r="W1041" s="173">
        <v>-0.0423280423280423</v>
      </c>
      <c r="X1041" s="158">
        <v>161</v>
      </c>
      <c r="Y1041" s="208">
        <v>141</v>
      </c>
      <c r="Z1041" s="208">
        <v>171</v>
      </c>
      <c r="AA1041" s="208">
        <v>142</v>
      </c>
      <c r="AB1041" s="209">
        <v>0.875776397515528</v>
      </c>
      <c r="AC1041" s="155">
        <v>0.830409356725146</v>
      </c>
      <c r="AD1041" s="173">
        <v>0.0453670407903818</v>
      </c>
    </row>
    <row r="1042" spans="1:30">
      <c r="A1042" s="175" t="s">
        <v>927</v>
      </c>
      <c r="B1042" s="214" t="s">
        <v>1830</v>
      </c>
      <c r="C1042" s="214" t="s">
        <v>1041</v>
      </c>
      <c r="D1042" s="153">
        <v>0</v>
      </c>
      <c r="E1042" s="153">
        <v>0</v>
      </c>
      <c r="F1042" s="151">
        <v>0</v>
      </c>
      <c r="G1042" s="151">
        <v>0</v>
      </c>
      <c r="H1042" s="151">
        <v>0</v>
      </c>
      <c r="I1042" s="151">
        <v>0</v>
      </c>
      <c r="J1042" s="172">
        <v>0.9</v>
      </c>
      <c r="K1042" s="154">
        <v>0</v>
      </c>
      <c r="L1042" s="154">
        <v>0</v>
      </c>
      <c r="M1042" s="154">
        <v>0</v>
      </c>
      <c r="N1042" s="207">
        <v>0</v>
      </c>
      <c r="O1042" s="153">
        <v>0</v>
      </c>
      <c r="P1042" s="153">
        <v>0</v>
      </c>
      <c r="Q1042" s="151">
        <v>0</v>
      </c>
      <c r="R1042" s="151">
        <v>0</v>
      </c>
      <c r="S1042" s="154">
        <v>0</v>
      </c>
      <c r="T1042" s="154">
        <v>0</v>
      </c>
      <c r="U1042" s="155">
        <v>0</v>
      </c>
      <c r="V1042" s="155">
        <v>0</v>
      </c>
      <c r="W1042" s="173">
        <v>0</v>
      </c>
      <c r="X1042" s="158">
        <v>0</v>
      </c>
      <c r="Y1042" s="208">
        <v>0</v>
      </c>
      <c r="Z1042" s="208">
        <v>0</v>
      </c>
      <c r="AA1042" s="208">
        <v>0</v>
      </c>
      <c r="AB1042" s="209">
        <v>0</v>
      </c>
      <c r="AC1042" s="155">
        <v>0</v>
      </c>
      <c r="AD1042" s="173">
        <v>0</v>
      </c>
    </row>
    <row r="1043" spans="1:30">
      <c r="A1043" s="175" t="s">
        <v>927</v>
      </c>
      <c r="B1043" s="214" t="s">
        <v>1830</v>
      </c>
      <c r="C1043" s="214" t="s">
        <v>1042</v>
      </c>
      <c r="D1043" s="153">
        <v>0</v>
      </c>
      <c r="E1043" s="153">
        <v>0</v>
      </c>
      <c r="F1043" s="151">
        <v>0</v>
      </c>
      <c r="G1043" s="151">
        <v>0</v>
      </c>
      <c r="H1043" s="151">
        <v>0</v>
      </c>
      <c r="I1043" s="151">
        <v>0</v>
      </c>
      <c r="J1043" s="172">
        <v>0.9</v>
      </c>
      <c r="K1043" s="154">
        <v>0</v>
      </c>
      <c r="L1043" s="154">
        <v>0</v>
      </c>
      <c r="M1043" s="154">
        <v>0</v>
      </c>
      <c r="N1043" s="207">
        <v>0</v>
      </c>
      <c r="O1043" s="153">
        <v>0</v>
      </c>
      <c r="P1043" s="153">
        <v>0</v>
      </c>
      <c r="Q1043" s="151">
        <v>0</v>
      </c>
      <c r="R1043" s="151">
        <v>0</v>
      </c>
      <c r="S1043" s="154">
        <v>0</v>
      </c>
      <c r="T1043" s="154">
        <v>0</v>
      </c>
      <c r="U1043" s="155">
        <v>0</v>
      </c>
      <c r="V1043" s="155">
        <v>0</v>
      </c>
      <c r="W1043" s="173">
        <v>0</v>
      </c>
      <c r="X1043" s="158">
        <v>0</v>
      </c>
      <c r="Y1043" s="208">
        <v>0</v>
      </c>
      <c r="Z1043" s="208">
        <v>0</v>
      </c>
      <c r="AA1043" s="208">
        <v>0</v>
      </c>
      <c r="AB1043" s="209">
        <v>0</v>
      </c>
      <c r="AC1043" s="155">
        <v>0</v>
      </c>
      <c r="AD1043" s="173">
        <v>0</v>
      </c>
    </row>
    <row r="1044" spans="1:30">
      <c r="A1044" s="175" t="s">
        <v>927</v>
      </c>
      <c r="B1044" s="214" t="s">
        <v>1830</v>
      </c>
      <c r="C1044" s="214" t="s">
        <v>1043</v>
      </c>
      <c r="D1044" s="153">
        <v>0</v>
      </c>
      <c r="E1044" s="153">
        <v>0</v>
      </c>
      <c r="F1044" s="151">
        <v>0</v>
      </c>
      <c r="G1044" s="151">
        <v>0</v>
      </c>
      <c r="H1044" s="151">
        <v>0</v>
      </c>
      <c r="I1044" s="151">
        <v>0</v>
      </c>
      <c r="J1044" s="172">
        <v>0.9</v>
      </c>
      <c r="K1044" s="154">
        <v>0</v>
      </c>
      <c r="L1044" s="154">
        <v>0</v>
      </c>
      <c r="M1044" s="154">
        <v>0</v>
      </c>
      <c r="N1044" s="207">
        <v>0</v>
      </c>
      <c r="O1044" s="153">
        <v>0</v>
      </c>
      <c r="P1044" s="153">
        <v>0</v>
      </c>
      <c r="Q1044" s="151">
        <v>0</v>
      </c>
      <c r="R1044" s="151">
        <v>0</v>
      </c>
      <c r="S1044" s="154">
        <v>0</v>
      </c>
      <c r="T1044" s="154">
        <v>0</v>
      </c>
      <c r="U1044" s="155">
        <v>0</v>
      </c>
      <c r="V1044" s="155">
        <v>0</v>
      </c>
      <c r="W1044" s="173">
        <v>0</v>
      </c>
      <c r="X1044" s="158">
        <v>0</v>
      </c>
      <c r="Y1044" s="208">
        <v>0</v>
      </c>
      <c r="Z1044" s="208">
        <v>0</v>
      </c>
      <c r="AA1044" s="208">
        <v>0</v>
      </c>
      <c r="AB1044" s="209">
        <v>0</v>
      </c>
      <c r="AC1044" s="155">
        <v>0</v>
      </c>
      <c r="AD1044" s="173">
        <v>0</v>
      </c>
    </row>
    <row r="1045" spans="1:30">
      <c r="A1045" s="175" t="s">
        <v>927</v>
      </c>
      <c r="B1045" s="214" t="s">
        <v>1830</v>
      </c>
      <c r="C1045" s="214" t="s">
        <v>1044</v>
      </c>
      <c r="D1045" s="153">
        <v>45</v>
      </c>
      <c r="E1045" s="153">
        <v>45</v>
      </c>
      <c r="F1045" s="151">
        <v>36</v>
      </c>
      <c r="G1045" s="151">
        <v>31</v>
      </c>
      <c r="H1045" s="151">
        <v>42</v>
      </c>
      <c r="I1045" s="151">
        <v>42</v>
      </c>
      <c r="J1045" s="172">
        <v>0.9</v>
      </c>
      <c r="K1045" s="154">
        <v>1</v>
      </c>
      <c r="L1045" s="154">
        <v>0.861111111111111</v>
      </c>
      <c r="M1045" s="154">
        <v>1</v>
      </c>
      <c r="N1045" s="207">
        <v>916</v>
      </c>
      <c r="O1045" s="153">
        <v>805</v>
      </c>
      <c r="P1045" s="153">
        <v>42</v>
      </c>
      <c r="Q1045" s="151">
        <v>28</v>
      </c>
      <c r="R1045" s="151">
        <v>42</v>
      </c>
      <c r="S1045" s="154">
        <v>0.87882096069869</v>
      </c>
      <c r="T1045" s="154">
        <v>0.933333333333333</v>
      </c>
      <c r="U1045" s="155">
        <v>0.777777777777778</v>
      </c>
      <c r="V1045" s="155">
        <v>1</v>
      </c>
      <c r="W1045" s="173">
        <v>0.155555555555556</v>
      </c>
      <c r="X1045" s="158">
        <v>275</v>
      </c>
      <c r="Y1045" s="208">
        <v>242</v>
      </c>
      <c r="Z1045" s="208">
        <v>291</v>
      </c>
      <c r="AA1045" s="208">
        <v>259</v>
      </c>
      <c r="AB1045" s="209">
        <v>0.88</v>
      </c>
      <c r="AC1045" s="155">
        <v>0.890034364261168</v>
      </c>
      <c r="AD1045" s="173">
        <v>-0.0100343642611683</v>
      </c>
    </row>
    <row r="1046" spans="1:30">
      <c r="A1046" s="175" t="s">
        <v>927</v>
      </c>
      <c r="B1046" s="214" t="s">
        <v>1830</v>
      </c>
      <c r="C1046" s="214" t="s">
        <v>1045</v>
      </c>
      <c r="D1046" s="153">
        <v>0</v>
      </c>
      <c r="E1046" s="153">
        <v>0</v>
      </c>
      <c r="F1046" s="151">
        <v>0</v>
      </c>
      <c r="G1046" s="151">
        <v>0</v>
      </c>
      <c r="H1046" s="151">
        <v>0</v>
      </c>
      <c r="I1046" s="151">
        <v>0</v>
      </c>
      <c r="J1046" s="172">
        <v>0.9</v>
      </c>
      <c r="K1046" s="154">
        <v>0</v>
      </c>
      <c r="L1046" s="154">
        <v>0</v>
      </c>
      <c r="M1046" s="154">
        <v>0</v>
      </c>
      <c r="N1046" s="207">
        <v>0</v>
      </c>
      <c r="O1046" s="153">
        <v>0</v>
      </c>
      <c r="P1046" s="153">
        <v>0</v>
      </c>
      <c r="Q1046" s="151">
        <v>0</v>
      </c>
      <c r="R1046" s="151">
        <v>0</v>
      </c>
      <c r="S1046" s="154">
        <v>0</v>
      </c>
      <c r="T1046" s="154">
        <v>0</v>
      </c>
      <c r="U1046" s="155">
        <v>0</v>
      </c>
      <c r="V1046" s="155">
        <v>0</v>
      </c>
      <c r="W1046" s="173">
        <v>0</v>
      </c>
      <c r="X1046" s="158">
        <v>0</v>
      </c>
      <c r="Y1046" s="208">
        <v>0</v>
      </c>
      <c r="Z1046" s="208">
        <v>0</v>
      </c>
      <c r="AA1046" s="208">
        <v>0</v>
      </c>
      <c r="AB1046" s="209">
        <v>0</v>
      </c>
      <c r="AC1046" s="155">
        <v>0</v>
      </c>
      <c r="AD1046" s="173">
        <v>0</v>
      </c>
    </row>
    <row r="1047" spans="1:30">
      <c r="A1047" s="175" t="s">
        <v>927</v>
      </c>
      <c r="B1047" s="214" t="s">
        <v>1830</v>
      </c>
      <c r="C1047" s="214" t="s">
        <v>1046</v>
      </c>
      <c r="D1047" s="153">
        <v>36</v>
      </c>
      <c r="E1047" s="153">
        <v>36</v>
      </c>
      <c r="F1047" s="151">
        <v>33</v>
      </c>
      <c r="G1047" s="151">
        <v>30</v>
      </c>
      <c r="H1047" s="151">
        <v>32</v>
      </c>
      <c r="I1047" s="151">
        <v>29</v>
      </c>
      <c r="J1047" s="172">
        <v>0.9</v>
      </c>
      <c r="K1047" s="154">
        <v>1</v>
      </c>
      <c r="L1047" s="154">
        <v>0.909090909090909</v>
      </c>
      <c r="M1047" s="154">
        <v>0.90625</v>
      </c>
      <c r="N1047" s="207">
        <v>738</v>
      </c>
      <c r="O1047" s="153">
        <v>670</v>
      </c>
      <c r="P1047" s="153">
        <v>35</v>
      </c>
      <c r="Q1047" s="151">
        <v>30</v>
      </c>
      <c r="R1047" s="151">
        <v>27</v>
      </c>
      <c r="S1047" s="154">
        <v>0.907859078590786</v>
      </c>
      <c r="T1047" s="154">
        <v>0.972222222222222</v>
      </c>
      <c r="U1047" s="155">
        <v>0.909090909090909</v>
      </c>
      <c r="V1047" s="155">
        <v>0.84375</v>
      </c>
      <c r="W1047" s="173">
        <v>0.0631313131313131</v>
      </c>
      <c r="X1047" s="158">
        <v>226</v>
      </c>
      <c r="Y1047" s="208">
        <v>204</v>
      </c>
      <c r="Z1047" s="208">
        <v>221</v>
      </c>
      <c r="AA1047" s="208">
        <v>202</v>
      </c>
      <c r="AB1047" s="209">
        <v>0.902654867256637</v>
      </c>
      <c r="AC1047" s="155">
        <v>0.914027149321267</v>
      </c>
      <c r="AD1047" s="173">
        <v>-0.0113722820646298</v>
      </c>
    </row>
    <row r="1048" spans="1:30">
      <c r="A1048" s="175" t="s">
        <v>927</v>
      </c>
      <c r="B1048" s="214" t="s">
        <v>1830</v>
      </c>
      <c r="C1048" s="214" t="s">
        <v>1047</v>
      </c>
      <c r="D1048" s="153">
        <v>0</v>
      </c>
      <c r="E1048" s="153">
        <v>0</v>
      </c>
      <c r="F1048" s="151">
        <v>0</v>
      </c>
      <c r="G1048" s="151">
        <v>0</v>
      </c>
      <c r="H1048" s="151">
        <v>0</v>
      </c>
      <c r="I1048" s="151">
        <v>0</v>
      </c>
      <c r="J1048" s="172">
        <v>0.9</v>
      </c>
      <c r="K1048" s="154">
        <v>0</v>
      </c>
      <c r="L1048" s="154">
        <v>0</v>
      </c>
      <c r="M1048" s="154">
        <v>0</v>
      </c>
      <c r="N1048" s="207">
        <v>0</v>
      </c>
      <c r="O1048" s="153">
        <v>0</v>
      </c>
      <c r="P1048" s="153">
        <v>0</v>
      </c>
      <c r="Q1048" s="151">
        <v>0</v>
      </c>
      <c r="R1048" s="151">
        <v>0</v>
      </c>
      <c r="S1048" s="154">
        <v>0</v>
      </c>
      <c r="T1048" s="154">
        <v>0</v>
      </c>
      <c r="U1048" s="155">
        <v>0</v>
      </c>
      <c r="V1048" s="155">
        <v>0</v>
      </c>
      <c r="W1048" s="173">
        <v>0</v>
      </c>
      <c r="X1048" s="158">
        <v>0</v>
      </c>
      <c r="Y1048" s="208">
        <v>0</v>
      </c>
      <c r="Z1048" s="208">
        <v>0</v>
      </c>
      <c r="AA1048" s="208">
        <v>0</v>
      </c>
      <c r="AB1048" s="209">
        <v>0</v>
      </c>
      <c r="AC1048" s="155">
        <v>0</v>
      </c>
      <c r="AD1048" s="173">
        <v>0</v>
      </c>
    </row>
    <row r="1049" spans="1:30">
      <c r="A1049" s="175" t="s">
        <v>927</v>
      </c>
      <c r="B1049" s="214" t="s">
        <v>1830</v>
      </c>
      <c r="C1049" s="214" t="s">
        <v>1048</v>
      </c>
      <c r="D1049" s="153">
        <v>0</v>
      </c>
      <c r="E1049" s="153">
        <v>0</v>
      </c>
      <c r="F1049" s="151">
        <v>0</v>
      </c>
      <c r="G1049" s="151">
        <v>0</v>
      </c>
      <c r="H1049" s="151">
        <v>0</v>
      </c>
      <c r="I1049" s="151">
        <v>0</v>
      </c>
      <c r="J1049" s="172">
        <v>0.9</v>
      </c>
      <c r="K1049" s="154">
        <v>0</v>
      </c>
      <c r="L1049" s="154">
        <v>0</v>
      </c>
      <c r="M1049" s="154">
        <v>0</v>
      </c>
      <c r="N1049" s="207">
        <v>0</v>
      </c>
      <c r="O1049" s="153">
        <v>0</v>
      </c>
      <c r="P1049" s="153">
        <v>0</v>
      </c>
      <c r="Q1049" s="151">
        <v>0</v>
      </c>
      <c r="R1049" s="151">
        <v>0</v>
      </c>
      <c r="S1049" s="154">
        <v>0</v>
      </c>
      <c r="T1049" s="154">
        <v>0</v>
      </c>
      <c r="U1049" s="155">
        <v>0</v>
      </c>
      <c r="V1049" s="155">
        <v>0</v>
      </c>
      <c r="W1049" s="173">
        <v>0</v>
      </c>
      <c r="X1049" s="158">
        <v>0</v>
      </c>
      <c r="Y1049" s="208">
        <v>0</v>
      </c>
      <c r="Z1049" s="208">
        <v>0</v>
      </c>
      <c r="AA1049" s="208">
        <v>0</v>
      </c>
      <c r="AB1049" s="209">
        <v>0</v>
      </c>
      <c r="AC1049" s="155">
        <v>0</v>
      </c>
      <c r="AD1049" s="173">
        <v>0</v>
      </c>
    </row>
    <row r="1050" spans="1:30">
      <c r="A1050" s="175" t="s">
        <v>927</v>
      </c>
      <c r="B1050" s="214" t="s">
        <v>1830</v>
      </c>
      <c r="C1050" s="214" t="s">
        <v>1049</v>
      </c>
      <c r="D1050" s="153">
        <v>0</v>
      </c>
      <c r="E1050" s="153">
        <v>0</v>
      </c>
      <c r="F1050" s="151">
        <v>0</v>
      </c>
      <c r="G1050" s="151">
        <v>0</v>
      </c>
      <c r="H1050" s="151">
        <v>0</v>
      </c>
      <c r="I1050" s="151">
        <v>0</v>
      </c>
      <c r="J1050" s="172">
        <v>0.9</v>
      </c>
      <c r="K1050" s="154">
        <v>0</v>
      </c>
      <c r="L1050" s="154">
        <v>0</v>
      </c>
      <c r="M1050" s="154">
        <v>0</v>
      </c>
      <c r="N1050" s="207">
        <v>0</v>
      </c>
      <c r="O1050" s="153">
        <v>0</v>
      </c>
      <c r="P1050" s="153">
        <v>0</v>
      </c>
      <c r="Q1050" s="151">
        <v>0</v>
      </c>
      <c r="R1050" s="151">
        <v>0</v>
      </c>
      <c r="S1050" s="154">
        <v>0</v>
      </c>
      <c r="T1050" s="154">
        <v>0</v>
      </c>
      <c r="U1050" s="155">
        <v>0</v>
      </c>
      <c r="V1050" s="155">
        <v>0</v>
      </c>
      <c r="W1050" s="173">
        <v>0</v>
      </c>
      <c r="X1050" s="158">
        <v>0</v>
      </c>
      <c r="Y1050" s="208">
        <v>0</v>
      </c>
      <c r="Z1050" s="208">
        <v>0</v>
      </c>
      <c r="AA1050" s="208">
        <v>0</v>
      </c>
      <c r="AB1050" s="209">
        <v>0</v>
      </c>
      <c r="AC1050" s="155">
        <v>0</v>
      </c>
      <c r="AD1050" s="173">
        <v>0</v>
      </c>
    </row>
    <row r="1051" spans="1:30">
      <c r="A1051" s="175" t="s">
        <v>927</v>
      </c>
      <c r="B1051" s="214" t="s">
        <v>1830</v>
      </c>
      <c r="C1051" s="214" t="s">
        <v>1050</v>
      </c>
      <c r="D1051" s="153">
        <v>15</v>
      </c>
      <c r="E1051" s="153">
        <v>14</v>
      </c>
      <c r="F1051" s="151">
        <v>14</v>
      </c>
      <c r="G1051" s="151">
        <v>14</v>
      </c>
      <c r="H1051" s="151">
        <v>16</v>
      </c>
      <c r="I1051" s="151">
        <v>16</v>
      </c>
      <c r="J1051" s="172">
        <v>0.9</v>
      </c>
      <c r="K1051" s="154">
        <v>0.933333333333333</v>
      </c>
      <c r="L1051" s="154">
        <v>1</v>
      </c>
      <c r="M1051" s="154">
        <v>1</v>
      </c>
      <c r="N1051" s="207">
        <v>363</v>
      </c>
      <c r="O1051" s="153">
        <v>329</v>
      </c>
      <c r="P1051" s="153">
        <v>14</v>
      </c>
      <c r="Q1051" s="151">
        <v>13</v>
      </c>
      <c r="R1051" s="151">
        <v>16</v>
      </c>
      <c r="S1051" s="154">
        <v>0.90633608815427</v>
      </c>
      <c r="T1051" s="154">
        <v>0.933333333333333</v>
      </c>
      <c r="U1051" s="155">
        <v>0.928571428571429</v>
      </c>
      <c r="V1051" s="155">
        <v>1</v>
      </c>
      <c r="W1051" s="173">
        <v>0.00476190476190474</v>
      </c>
      <c r="X1051" s="158">
        <v>103</v>
      </c>
      <c r="Y1051" s="208">
        <v>96</v>
      </c>
      <c r="Z1051" s="208">
        <v>114</v>
      </c>
      <c r="AA1051" s="208">
        <v>102</v>
      </c>
      <c r="AB1051" s="209">
        <v>0.932038834951456</v>
      </c>
      <c r="AC1051" s="155">
        <v>0.894736842105263</v>
      </c>
      <c r="AD1051" s="173">
        <v>0.0373019928461932</v>
      </c>
    </row>
    <row r="1052" spans="1:30">
      <c r="A1052" s="175" t="s">
        <v>927</v>
      </c>
      <c r="B1052" s="214" t="s">
        <v>1830</v>
      </c>
      <c r="C1052" s="214" t="s">
        <v>1051</v>
      </c>
      <c r="D1052" s="153">
        <v>0</v>
      </c>
      <c r="E1052" s="153">
        <v>0</v>
      </c>
      <c r="F1052" s="151">
        <v>0</v>
      </c>
      <c r="G1052" s="151">
        <v>0</v>
      </c>
      <c r="H1052" s="151">
        <v>0</v>
      </c>
      <c r="I1052" s="151">
        <v>0</v>
      </c>
      <c r="J1052" s="172">
        <v>0.9</v>
      </c>
      <c r="K1052" s="154">
        <v>0</v>
      </c>
      <c r="L1052" s="154">
        <v>0</v>
      </c>
      <c r="M1052" s="154">
        <v>0</v>
      </c>
      <c r="N1052" s="207">
        <v>0</v>
      </c>
      <c r="O1052" s="153">
        <v>0</v>
      </c>
      <c r="P1052" s="153">
        <v>0</v>
      </c>
      <c r="Q1052" s="151">
        <v>0</v>
      </c>
      <c r="R1052" s="151">
        <v>0</v>
      </c>
      <c r="S1052" s="154">
        <v>0</v>
      </c>
      <c r="T1052" s="154">
        <v>0</v>
      </c>
      <c r="U1052" s="155">
        <v>0</v>
      </c>
      <c r="V1052" s="155">
        <v>0</v>
      </c>
      <c r="W1052" s="173">
        <v>0</v>
      </c>
      <c r="X1052" s="158">
        <v>0</v>
      </c>
      <c r="Y1052" s="208">
        <v>0</v>
      </c>
      <c r="Z1052" s="208">
        <v>0</v>
      </c>
      <c r="AA1052" s="208">
        <v>0</v>
      </c>
      <c r="AB1052" s="209">
        <v>0</v>
      </c>
      <c r="AC1052" s="155">
        <v>0</v>
      </c>
      <c r="AD1052" s="173">
        <v>0</v>
      </c>
    </row>
    <row r="1053" spans="1:30">
      <c r="A1053" s="175" t="s">
        <v>927</v>
      </c>
      <c r="B1053" s="214" t="s">
        <v>1830</v>
      </c>
      <c r="C1053" s="214" t="s">
        <v>1052</v>
      </c>
      <c r="D1053" s="153">
        <v>0</v>
      </c>
      <c r="E1053" s="153">
        <v>0</v>
      </c>
      <c r="F1053" s="151">
        <v>0</v>
      </c>
      <c r="G1053" s="151">
        <v>0</v>
      </c>
      <c r="H1053" s="151">
        <v>0</v>
      </c>
      <c r="I1053" s="151">
        <v>0</v>
      </c>
      <c r="J1053" s="172">
        <v>0.9</v>
      </c>
      <c r="K1053" s="154">
        <v>0</v>
      </c>
      <c r="L1053" s="154">
        <v>0</v>
      </c>
      <c r="M1053" s="154">
        <v>0</v>
      </c>
      <c r="N1053" s="207">
        <v>0</v>
      </c>
      <c r="O1053" s="153">
        <v>0</v>
      </c>
      <c r="P1053" s="153">
        <v>0</v>
      </c>
      <c r="Q1053" s="151">
        <v>0</v>
      </c>
      <c r="R1053" s="151">
        <v>0</v>
      </c>
      <c r="S1053" s="154">
        <v>0</v>
      </c>
      <c r="T1053" s="154">
        <v>0</v>
      </c>
      <c r="U1053" s="155">
        <v>0</v>
      </c>
      <c r="V1053" s="155">
        <v>0</v>
      </c>
      <c r="W1053" s="173">
        <v>0</v>
      </c>
      <c r="X1053" s="158">
        <v>0</v>
      </c>
      <c r="Y1053" s="208">
        <v>0</v>
      </c>
      <c r="Z1053" s="208">
        <v>0</v>
      </c>
      <c r="AA1053" s="208">
        <v>0</v>
      </c>
      <c r="AB1053" s="209">
        <v>0</v>
      </c>
      <c r="AC1053" s="155">
        <v>0</v>
      </c>
      <c r="AD1053" s="173">
        <v>0</v>
      </c>
    </row>
    <row r="1054" spans="1:30">
      <c r="A1054" s="175" t="s">
        <v>927</v>
      </c>
      <c r="B1054" s="214" t="s">
        <v>1830</v>
      </c>
      <c r="C1054" s="214" t="s">
        <v>1053</v>
      </c>
      <c r="D1054" s="153">
        <v>0</v>
      </c>
      <c r="E1054" s="153">
        <v>0</v>
      </c>
      <c r="F1054" s="151">
        <v>0</v>
      </c>
      <c r="G1054" s="151">
        <v>0</v>
      </c>
      <c r="H1054" s="151">
        <v>0</v>
      </c>
      <c r="I1054" s="151">
        <v>0</v>
      </c>
      <c r="J1054" s="172">
        <v>0.9</v>
      </c>
      <c r="K1054" s="154">
        <v>0</v>
      </c>
      <c r="L1054" s="154">
        <v>0</v>
      </c>
      <c r="M1054" s="154">
        <v>0</v>
      </c>
      <c r="N1054" s="207">
        <v>0</v>
      </c>
      <c r="O1054" s="153">
        <v>0</v>
      </c>
      <c r="P1054" s="153">
        <v>0</v>
      </c>
      <c r="Q1054" s="151">
        <v>0</v>
      </c>
      <c r="R1054" s="151">
        <v>0</v>
      </c>
      <c r="S1054" s="154">
        <v>0</v>
      </c>
      <c r="T1054" s="154">
        <v>0</v>
      </c>
      <c r="U1054" s="155">
        <v>0</v>
      </c>
      <c r="V1054" s="155">
        <v>0</v>
      </c>
      <c r="W1054" s="173">
        <v>0</v>
      </c>
      <c r="X1054" s="158">
        <v>0</v>
      </c>
      <c r="Y1054" s="208">
        <v>0</v>
      </c>
      <c r="Z1054" s="208">
        <v>0</v>
      </c>
      <c r="AA1054" s="208">
        <v>0</v>
      </c>
      <c r="AB1054" s="209">
        <v>0</v>
      </c>
      <c r="AC1054" s="155">
        <v>0</v>
      </c>
      <c r="AD1054" s="173">
        <v>0</v>
      </c>
    </row>
    <row r="1055" spans="1:30">
      <c r="A1055" s="175" t="s">
        <v>927</v>
      </c>
      <c r="B1055" s="214" t="s">
        <v>1830</v>
      </c>
      <c r="C1055" s="214" t="s">
        <v>1054</v>
      </c>
      <c r="D1055" s="153">
        <v>0</v>
      </c>
      <c r="E1055" s="153">
        <v>0</v>
      </c>
      <c r="F1055" s="151">
        <v>0</v>
      </c>
      <c r="G1055" s="151">
        <v>0</v>
      </c>
      <c r="H1055" s="151">
        <v>0</v>
      </c>
      <c r="I1055" s="151">
        <v>0</v>
      </c>
      <c r="J1055" s="172">
        <v>0.9</v>
      </c>
      <c r="K1055" s="154">
        <v>0</v>
      </c>
      <c r="L1055" s="154">
        <v>0</v>
      </c>
      <c r="M1055" s="154">
        <v>0</v>
      </c>
      <c r="N1055" s="207">
        <v>0</v>
      </c>
      <c r="O1055" s="153">
        <v>0</v>
      </c>
      <c r="P1055" s="153">
        <v>0</v>
      </c>
      <c r="Q1055" s="151">
        <v>0</v>
      </c>
      <c r="R1055" s="151">
        <v>0</v>
      </c>
      <c r="S1055" s="154">
        <v>0</v>
      </c>
      <c r="T1055" s="154">
        <v>0</v>
      </c>
      <c r="U1055" s="155">
        <v>0</v>
      </c>
      <c r="V1055" s="155">
        <v>0</v>
      </c>
      <c r="W1055" s="173">
        <v>0</v>
      </c>
      <c r="X1055" s="158">
        <v>0</v>
      </c>
      <c r="Y1055" s="208">
        <v>0</v>
      </c>
      <c r="Z1055" s="208">
        <v>0</v>
      </c>
      <c r="AA1055" s="208">
        <v>0</v>
      </c>
      <c r="AB1055" s="209">
        <v>0</v>
      </c>
      <c r="AC1055" s="155">
        <v>0</v>
      </c>
      <c r="AD1055" s="173">
        <v>0</v>
      </c>
    </row>
    <row r="1056" spans="1:30">
      <c r="A1056" s="175" t="s">
        <v>927</v>
      </c>
      <c r="B1056" s="214" t="s">
        <v>1830</v>
      </c>
      <c r="C1056" s="214" t="s">
        <v>1055</v>
      </c>
      <c r="D1056" s="153">
        <v>18</v>
      </c>
      <c r="E1056" s="153">
        <v>18</v>
      </c>
      <c r="F1056" s="151">
        <v>15</v>
      </c>
      <c r="G1056" s="151">
        <v>14</v>
      </c>
      <c r="H1056" s="151">
        <v>18</v>
      </c>
      <c r="I1056" s="151">
        <v>18</v>
      </c>
      <c r="J1056" s="172">
        <v>0.9</v>
      </c>
      <c r="K1056" s="154">
        <v>1</v>
      </c>
      <c r="L1056" s="154">
        <v>0.933333333333333</v>
      </c>
      <c r="M1056" s="154">
        <v>1</v>
      </c>
      <c r="N1056" s="207">
        <v>428</v>
      </c>
      <c r="O1056" s="153">
        <v>409</v>
      </c>
      <c r="P1056" s="153">
        <v>17</v>
      </c>
      <c r="Q1056" s="151">
        <v>13</v>
      </c>
      <c r="R1056" s="151">
        <v>17</v>
      </c>
      <c r="S1056" s="154">
        <v>0.955607476635514</v>
      </c>
      <c r="T1056" s="154">
        <v>0.944444444444444</v>
      </c>
      <c r="U1056" s="155">
        <v>0.866666666666667</v>
      </c>
      <c r="V1056" s="155">
        <v>0.944444444444444</v>
      </c>
      <c r="W1056" s="173">
        <v>0.0777777777777777</v>
      </c>
      <c r="X1056" s="158">
        <v>128</v>
      </c>
      <c r="Y1056" s="208">
        <v>120</v>
      </c>
      <c r="Z1056" s="208">
        <v>133</v>
      </c>
      <c r="AA1056" s="208">
        <v>126</v>
      </c>
      <c r="AB1056" s="209">
        <v>0.9375</v>
      </c>
      <c r="AC1056" s="155">
        <v>0.947368421052632</v>
      </c>
      <c r="AD1056" s="173">
        <v>-0.00986842105263153</v>
      </c>
    </row>
    <row r="1057" spans="1:30">
      <c r="A1057" s="175" t="s">
        <v>927</v>
      </c>
      <c r="B1057" s="214" t="s">
        <v>1830</v>
      </c>
      <c r="C1057" s="214" t="s">
        <v>1056</v>
      </c>
      <c r="D1057" s="153">
        <v>32</v>
      </c>
      <c r="E1057" s="153">
        <v>32</v>
      </c>
      <c r="F1057" s="151">
        <v>24</v>
      </c>
      <c r="G1057" s="151">
        <v>24</v>
      </c>
      <c r="H1057" s="151">
        <v>28</v>
      </c>
      <c r="I1057" s="151">
        <v>28</v>
      </c>
      <c r="J1057" s="172">
        <v>0.9</v>
      </c>
      <c r="K1057" s="154">
        <v>1</v>
      </c>
      <c r="L1057" s="154">
        <v>1</v>
      </c>
      <c r="M1057" s="154">
        <v>1</v>
      </c>
      <c r="N1057" s="207">
        <v>668</v>
      </c>
      <c r="O1057" s="153">
        <v>660</v>
      </c>
      <c r="P1057" s="153">
        <v>32</v>
      </c>
      <c r="Q1057" s="151">
        <v>24</v>
      </c>
      <c r="R1057" s="151">
        <v>28</v>
      </c>
      <c r="S1057" s="154">
        <v>0.988023952095808</v>
      </c>
      <c r="T1057" s="154">
        <v>1</v>
      </c>
      <c r="U1057" s="155">
        <v>1</v>
      </c>
      <c r="V1057" s="155">
        <v>1</v>
      </c>
      <c r="W1057" s="173">
        <v>0</v>
      </c>
      <c r="X1057" s="158">
        <v>201</v>
      </c>
      <c r="Y1057" s="208">
        <v>201</v>
      </c>
      <c r="Z1057" s="208">
        <v>204</v>
      </c>
      <c r="AA1057" s="208">
        <v>199</v>
      </c>
      <c r="AB1057" s="209">
        <v>1</v>
      </c>
      <c r="AC1057" s="155">
        <v>0.975490196078431</v>
      </c>
      <c r="AD1057" s="173">
        <v>0.0245098039215687</v>
      </c>
    </row>
    <row r="1058" spans="1:30">
      <c r="A1058" s="175" t="s">
        <v>927</v>
      </c>
      <c r="B1058" s="214" t="s">
        <v>1830</v>
      </c>
      <c r="C1058" s="214" t="s">
        <v>1057</v>
      </c>
      <c r="D1058" s="153">
        <v>36</v>
      </c>
      <c r="E1058" s="153">
        <v>36</v>
      </c>
      <c r="F1058" s="151">
        <v>32</v>
      </c>
      <c r="G1058" s="151">
        <v>28</v>
      </c>
      <c r="H1058" s="151">
        <v>36</v>
      </c>
      <c r="I1058" s="151">
        <v>31</v>
      </c>
      <c r="J1058" s="172">
        <v>0.9</v>
      </c>
      <c r="K1058" s="154">
        <v>1</v>
      </c>
      <c r="L1058" s="154">
        <v>0.875</v>
      </c>
      <c r="M1058" s="154">
        <v>0.861111111111111</v>
      </c>
      <c r="N1058" s="207">
        <v>741</v>
      </c>
      <c r="O1058" s="153">
        <v>624</v>
      </c>
      <c r="P1058" s="153">
        <v>33</v>
      </c>
      <c r="Q1058" s="151">
        <v>26</v>
      </c>
      <c r="R1058" s="151">
        <v>28</v>
      </c>
      <c r="S1058" s="154">
        <v>0.842105263157895</v>
      </c>
      <c r="T1058" s="154">
        <v>0.916666666666667</v>
      </c>
      <c r="U1058" s="155">
        <v>0.8125</v>
      </c>
      <c r="V1058" s="155">
        <v>0.777777777777778</v>
      </c>
      <c r="W1058" s="173">
        <v>0.104166666666667</v>
      </c>
      <c r="X1058" s="158">
        <v>237</v>
      </c>
      <c r="Y1058" s="208">
        <v>201</v>
      </c>
      <c r="Z1058" s="208">
        <v>238</v>
      </c>
      <c r="AA1058" s="208">
        <v>206</v>
      </c>
      <c r="AB1058" s="209">
        <v>0.848101265822785</v>
      </c>
      <c r="AC1058" s="155">
        <v>0.865546218487395</v>
      </c>
      <c r="AD1058" s="173">
        <v>-0.0174449526646102</v>
      </c>
    </row>
    <row r="1059" spans="1:30">
      <c r="A1059" s="175" t="s">
        <v>927</v>
      </c>
      <c r="B1059" s="214" t="s">
        <v>1830</v>
      </c>
      <c r="C1059" s="214" t="s">
        <v>1058</v>
      </c>
      <c r="D1059" s="153">
        <v>30</v>
      </c>
      <c r="E1059" s="153">
        <v>29</v>
      </c>
      <c r="F1059" s="151">
        <v>27</v>
      </c>
      <c r="G1059" s="151">
        <v>25</v>
      </c>
      <c r="H1059" s="151">
        <v>27</v>
      </c>
      <c r="I1059" s="151">
        <v>26</v>
      </c>
      <c r="J1059" s="172">
        <v>0.9</v>
      </c>
      <c r="K1059" s="154">
        <v>0.966666666666667</v>
      </c>
      <c r="L1059" s="154">
        <v>0.925925925925926</v>
      </c>
      <c r="M1059" s="154">
        <v>0.962962962962963</v>
      </c>
      <c r="N1059" s="207">
        <v>613</v>
      </c>
      <c r="O1059" s="153">
        <v>571</v>
      </c>
      <c r="P1059" s="153">
        <v>27</v>
      </c>
      <c r="Q1059" s="151">
        <v>24</v>
      </c>
      <c r="R1059" s="151">
        <v>25</v>
      </c>
      <c r="S1059" s="154">
        <v>0.931484502446982</v>
      </c>
      <c r="T1059" s="154">
        <v>0.9</v>
      </c>
      <c r="U1059" s="155">
        <v>0.888888888888889</v>
      </c>
      <c r="V1059" s="155">
        <v>0.925925925925926</v>
      </c>
      <c r="W1059" s="173">
        <v>0.0111111111111112</v>
      </c>
      <c r="X1059" s="158">
        <v>191</v>
      </c>
      <c r="Y1059" s="208">
        <v>175</v>
      </c>
      <c r="Z1059" s="208">
        <v>186</v>
      </c>
      <c r="AA1059" s="208">
        <v>174</v>
      </c>
      <c r="AB1059" s="209">
        <v>0.916230366492147</v>
      </c>
      <c r="AC1059" s="155">
        <v>0.935483870967742</v>
      </c>
      <c r="AD1059" s="173">
        <v>-0.0192535044755953</v>
      </c>
    </row>
    <row r="1060" spans="1:30">
      <c r="A1060" s="175" t="s">
        <v>927</v>
      </c>
      <c r="B1060" s="214" t="s">
        <v>1830</v>
      </c>
      <c r="C1060" s="214" t="s">
        <v>1059</v>
      </c>
      <c r="D1060" s="153">
        <v>36</v>
      </c>
      <c r="E1060" s="153">
        <v>36</v>
      </c>
      <c r="F1060" s="151">
        <v>31</v>
      </c>
      <c r="G1060" s="151">
        <v>31</v>
      </c>
      <c r="H1060" s="151">
        <v>36</v>
      </c>
      <c r="I1060" s="151">
        <v>36</v>
      </c>
      <c r="J1060" s="172">
        <v>0.9</v>
      </c>
      <c r="K1060" s="154">
        <v>1</v>
      </c>
      <c r="L1060" s="154">
        <v>1</v>
      </c>
      <c r="M1060" s="154">
        <v>1</v>
      </c>
      <c r="N1060" s="207">
        <v>774</v>
      </c>
      <c r="O1060" s="153">
        <v>768</v>
      </c>
      <c r="P1060" s="153">
        <v>36</v>
      </c>
      <c r="Q1060" s="151">
        <v>31</v>
      </c>
      <c r="R1060" s="151">
        <v>36</v>
      </c>
      <c r="S1060" s="154">
        <v>0.992248062015504</v>
      </c>
      <c r="T1060" s="154">
        <v>1</v>
      </c>
      <c r="U1060" s="155">
        <v>1</v>
      </c>
      <c r="V1060" s="155">
        <v>1</v>
      </c>
      <c r="W1060" s="173">
        <v>0</v>
      </c>
      <c r="X1060" s="158">
        <v>234</v>
      </c>
      <c r="Y1060" s="208">
        <v>233</v>
      </c>
      <c r="Z1060" s="208">
        <v>237</v>
      </c>
      <c r="AA1060" s="208">
        <v>237</v>
      </c>
      <c r="AB1060" s="209">
        <v>0.995726495726496</v>
      </c>
      <c r="AC1060" s="155">
        <v>1</v>
      </c>
      <c r="AD1060" s="173">
        <v>-0.00427350427350426</v>
      </c>
    </row>
    <row r="1061" spans="1:30">
      <c r="A1061" s="175" t="s">
        <v>927</v>
      </c>
      <c r="B1061" s="214" t="s">
        <v>1830</v>
      </c>
      <c r="C1061" s="214" t="s">
        <v>1060</v>
      </c>
      <c r="D1061" s="153">
        <v>46</v>
      </c>
      <c r="E1061" s="153">
        <v>46</v>
      </c>
      <c r="F1061" s="151">
        <v>36</v>
      </c>
      <c r="G1061" s="151">
        <v>35</v>
      </c>
      <c r="H1061" s="151">
        <v>39</v>
      </c>
      <c r="I1061" s="151">
        <v>38</v>
      </c>
      <c r="J1061" s="172">
        <v>0.9</v>
      </c>
      <c r="K1061" s="154">
        <v>1</v>
      </c>
      <c r="L1061" s="154">
        <v>0.972222222222222</v>
      </c>
      <c r="M1061" s="154">
        <v>0.974358974358974</v>
      </c>
      <c r="N1061" s="207">
        <v>965</v>
      </c>
      <c r="O1061" s="153">
        <v>921</v>
      </c>
      <c r="P1061" s="153">
        <v>46</v>
      </c>
      <c r="Q1061" s="151">
        <v>35</v>
      </c>
      <c r="R1061" s="151">
        <v>37</v>
      </c>
      <c r="S1061" s="154">
        <v>0.95440414507772</v>
      </c>
      <c r="T1061" s="154">
        <v>1</v>
      </c>
      <c r="U1061" s="155">
        <v>0.972222222222222</v>
      </c>
      <c r="V1061" s="155">
        <v>0.948717948717949</v>
      </c>
      <c r="W1061" s="173">
        <v>0.0277777777777778</v>
      </c>
      <c r="X1061" s="158">
        <v>288</v>
      </c>
      <c r="Y1061" s="208">
        <v>276</v>
      </c>
      <c r="Z1061" s="208">
        <v>295</v>
      </c>
      <c r="AA1061" s="208">
        <v>276</v>
      </c>
      <c r="AB1061" s="209">
        <v>0.958333333333333</v>
      </c>
      <c r="AC1061" s="155">
        <v>0.935593220338983</v>
      </c>
      <c r="AD1061" s="173">
        <v>0.0227401129943503</v>
      </c>
    </row>
    <row r="1062" spans="1:30">
      <c r="A1062" s="175" t="s">
        <v>927</v>
      </c>
      <c r="B1062" s="214" t="s">
        <v>1830</v>
      </c>
      <c r="C1062" s="214" t="s">
        <v>1061</v>
      </c>
      <c r="D1062" s="153">
        <v>38</v>
      </c>
      <c r="E1062" s="153">
        <v>38</v>
      </c>
      <c r="F1062" s="151">
        <v>31</v>
      </c>
      <c r="G1062" s="151">
        <v>30</v>
      </c>
      <c r="H1062" s="151">
        <v>34</v>
      </c>
      <c r="I1062" s="151">
        <v>33</v>
      </c>
      <c r="J1062" s="172">
        <v>0.9</v>
      </c>
      <c r="K1062" s="154">
        <v>1</v>
      </c>
      <c r="L1062" s="154">
        <v>0.967741935483871</v>
      </c>
      <c r="M1062" s="154">
        <v>0.970588235294118</v>
      </c>
      <c r="N1062" s="207">
        <v>809</v>
      </c>
      <c r="O1062" s="153">
        <v>759</v>
      </c>
      <c r="P1062" s="153">
        <v>36</v>
      </c>
      <c r="Q1062" s="151">
        <v>29</v>
      </c>
      <c r="R1062" s="151">
        <v>32</v>
      </c>
      <c r="S1062" s="154">
        <v>0.938195302843016</v>
      </c>
      <c r="T1062" s="154">
        <v>0.947368421052632</v>
      </c>
      <c r="U1062" s="155">
        <v>0.935483870967742</v>
      </c>
      <c r="V1062" s="155">
        <v>0.941176470588235</v>
      </c>
      <c r="W1062" s="173">
        <v>0.0118845500848896</v>
      </c>
      <c r="X1062" s="158">
        <v>246</v>
      </c>
      <c r="Y1062" s="208">
        <v>229</v>
      </c>
      <c r="Z1062" s="208">
        <v>247</v>
      </c>
      <c r="AA1062" s="208">
        <v>234</v>
      </c>
      <c r="AB1062" s="209">
        <v>0.930894308943089</v>
      </c>
      <c r="AC1062" s="155">
        <v>0.947368421052632</v>
      </c>
      <c r="AD1062" s="173">
        <v>-0.0164741121095421</v>
      </c>
    </row>
    <row r="1063" spans="1:30">
      <c r="A1063" s="175" t="s">
        <v>927</v>
      </c>
      <c r="B1063" s="214" t="s">
        <v>1830</v>
      </c>
      <c r="C1063" s="214" t="s">
        <v>1062</v>
      </c>
      <c r="D1063" s="153">
        <v>26</v>
      </c>
      <c r="E1063" s="153">
        <v>26</v>
      </c>
      <c r="F1063" s="151">
        <v>21</v>
      </c>
      <c r="G1063" s="151">
        <v>20</v>
      </c>
      <c r="H1063" s="151">
        <v>22</v>
      </c>
      <c r="I1063" s="151">
        <v>22</v>
      </c>
      <c r="J1063" s="172">
        <v>0.9</v>
      </c>
      <c r="K1063" s="154">
        <v>1</v>
      </c>
      <c r="L1063" s="154">
        <v>0.952380952380952</v>
      </c>
      <c r="M1063" s="154">
        <v>1</v>
      </c>
      <c r="N1063" s="207">
        <v>544</v>
      </c>
      <c r="O1063" s="153">
        <v>517</v>
      </c>
      <c r="P1063" s="153">
        <v>26</v>
      </c>
      <c r="Q1063" s="151">
        <v>20</v>
      </c>
      <c r="R1063" s="151">
        <v>22</v>
      </c>
      <c r="S1063" s="154">
        <v>0.950367647058823</v>
      </c>
      <c r="T1063" s="154">
        <v>1</v>
      </c>
      <c r="U1063" s="155">
        <v>0.952380952380952</v>
      </c>
      <c r="V1063" s="155">
        <v>1</v>
      </c>
      <c r="W1063" s="173">
        <v>0.0476190476190477</v>
      </c>
      <c r="X1063" s="158">
        <v>165</v>
      </c>
      <c r="Y1063" s="208">
        <v>158</v>
      </c>
      <c r="Z1063" s="208">
        <v>164</v>
      </c>
      <c r="AA1063" s="208">
        <v>155</v>
      </c>
      <c r="AB1063" s="209">
        <v>0.957575757575758</v>
      </c>
      <c r="AC1063" s="155">
        <v>0.945121951219512</v>
      </c>
      <c r="AD1063" s="173">
        <v>0.0124538063562454</v>
      </c>
    </row>
    <row r="1064" spans="1:30">
      <c r="A1064" s="175" t="s">
        <v>927</v>
      </c>
      <c r="B1064" s="214" t="s">
        <v>1830</v>
      </c>
      <c r="C1064" s="214" t="s">
        <v>1063</v>
      </c>
      <c r="D1064" s="153">
        <v>41</v>
      </c>
      <c r="E1064" s="153">
        <v>41</v>
      </c>
      <c r="F1064" s="151">
        <v>35</v>
      </c>
      <c r="G1064" s="151">
        <v>31</v>
      </c>
      <c r="H1064" s="151">
        <v>36</v>
      </c>
      <c r="I1064" s="151">
        <v>36</v>
      </c>
      <c r="J1064" s="172">
        <v>0.9</v>
      </c>
      <c r="K1064" s="154">
        <v>1</v>
      </c>
      <c r="L1064" s="154">
        <v>0.885714285714286</v>
      </c>
      <c r="M1064" s="154">
        <v>1</v>
      </c>
      <c r="N1064" s="207">
        <v>904</v>
      </c>
      <c r="O1064" s="153">
        <v>886</v>
      </c>
      <c r="P1064" s="153">
        <v>41</v>
      </c>
      <c r="Q1064" s="151">
        <v>31</v>
      </c>
      <c r="R1064" s="151">
        <v>36</v>
      </c>
      <c r="S1064" s="154">
        <v>0.980088495575221</v>
      </c>
      <c r="T1064" s="154">
        <v>1</v>
      </c>
      <c r="U1064" s="155">
        <v>0.885714285714286</v>
      </c>
      <c r="V1064" s="155">
        <v>1</v>
      </c>
      <c r="W1064" s="173">
        <v>0.114285714285714</v>
      </c>
      <c r="X1064" s="158">
        <v>268</v>
      </c>
      <c r="Y1064" s="208">
        <v>263</v>
      </c>
      <c r="Z1064" s="208">
        <v>279</v>
      </c>
      <c r="AA1064" s="208">
        <v>277</v>
      </c>
      <c r="AB1064" s="209">
        <v>0.98134328358209</v>
      </c>
      <c r="AC1064" s="155">
        <v>0.992831541218638</v>
      </c>
      <c r="AD1064" s="173">
        <v>-0.0114882576365485</v>
      </c>
    </row>
    <row r="1065" spans="1:30">
      <c r="A1065" s="175" t="s">
        <v>927</v>
      </c>
      <c r="B1065" s="214" t="s">
        <v>1830</v>
      </c>
      <c r="C1065" s="214" t="s">
        <v>1064</v>
      </c>
      <c r="D1065" s="153">
        <v>0</v>
      </c>
      <c r="E1065" s="153">
        <v>0</v>
      </c>
      <c r="F1065" s="151">
        <v>0</v>
      </c>
      <c r="G1065" s="151">
        <v>0</v>
      </c>
      <c r="H1065" s="151">
        <v>0</v>
      </c>
      <c r="I1065" s="151">
        <v>0</v>
      </c>
      <c r="J1065" s="172">
        <v>0.9</v>
      </c>
      <c r="K1065" s="154">
        <v>0</v>
      </c>
      <c r="L1065" s="154">
        <v>0</v>
      </c>
      <c r="M1065" s="154">
        <v>0</v>
      </c>
      <c r="N1065" s="207">
        <v>0</v>
      </c>
      <c r="O1065" s="153">
        <v>0</v>
      </c>
      <c r="P1065" s="153">
        <v>0</v>
      </c>
      <c r="Q1065" s="151">
        <v>0</v>
      </c>
      <c r="R1065" s="151">
        <v>0</v>
      </c>
      <c r="S1065" s="154">
        <v>0</v>
      </c>
      <c r="T1065" s="154">
        <v>0</v>
      </c>
      <c r="U1065" s="155">
        <v>0</v>
      </c>
      <c r="V1065" s="155">
        <v>0</v>
      </c>
      <c r="W1065" s="173">
        <v>0</v>
      </c>
      <c r="X1065" s="158">
        <v>0</v>
      </c>
      <c r="Y1065" s="208">
        <v>0</v>
      </c>
      <c r="Z1065" s="208">
        <v>0</v>
      </c>
      <c r="AA1065" s="208">
        <v>0</v>
      </c>
      <c r="AB1065" s="209">
        <v>0</v>
      </c>
      <c r="AC1065" s="155">
        <v>0</v>
      </c>
      <c r="AD1065" s="173">
        <v>0</v>
      </c>
    </row>
    <row r="1066" spans="1:30">
      <c r="A1066" s="175" t="s">
        <v>927</v>
      </c>
      <c r="B1066" s="214" t="s">
        <v>1830</v>
      </c>
      <c r="C1066" s="214" t="s">
        <v>1065</v>
      </c>
      <c r="D1066" s="153">
        <v>11</v>
      </c>
      <c r="E1066" s="153">
        <v>11</v>
      </c>
      <c r="F1066" s="151">
        <v>10</v>
      </c>
      <c r="G1066" s="151">
        <v>10</v>
      </c>
      <c r="H1066" s="151">
        <v>11</v>
      </c>
      <c r="I1066" s="151">
        <v>11</v>
      </c>
      <c r="J1066" s="172">
        <v>0.9</v>
      </c>
      <c r="K1066" s="154">
        <v>1</v>
      </c>
      <c r="L1066" s="154">
        <v>1</v>
      </c>
      <c r="M1066" s="154">
        <v>1</v>
      </c>
      <c r="N1066" s="207">
        <v>247</v>
      </c>
      <c r="O1066" s="153">
        <v>246</v>
      </c>
      <c r="P1066" s="153">
        <v>11</v>
      </c>
      <c r="Q1066" s="151">
        <v>10</v>
      </c>
      <c r="R1066" s="151">
        <v>11</v>
      </c>
      <c r="S1066" s="154">
        <v>0.995951417004049</v>
      </c>
      <c r="T1066" s="154">
        <v>1</v>
      </c>
      <c r="U1066" s="155">
        <v>1</v>
      </c>
      <c r="V1066" s="155">
        <v>1</v>
      </c>
      <c r="W1066" s="173">
        <v>0</v>
      </c>
      <c r="X1066" s="158">
        <v>76</v>
      </c>
      <c r="Y1066" s="208">
        <v>76</v>
      </c>
      <c r="Z1066" s="208">
        <v>74</v>
      </c>
      <c r="AA1066" s="208">
        <v>74</v>
      </c>
      <c r="AB1066" s="209">
        <v>1</v>
      </c>
      <c r="AC1066" s="155">
        <v>1</v>
      </c>
      <c r="AD1066" s="173">
        <v>0</v>
      </c>
    </row>
    <row r="1067" spans="1:30">
      <c r="A1067" s="175" t="s">
        <v>927</v>
      </c>
      <c r="B1067" s="214" t="s">
        <v>1830</v>
      </c>
      <c r="C1067" s="214" t="s">
        <v>1066</v>
      </c>
      <c r="D1067" s="153">
        <v>33</v>
      </c>
      <c r="E1067" s="153">
        <v>33</v>
      </c>
      <c r="F1067" s="151">
        <v>32</v>
      </c>
      <c r="G1067" s="151">
        <v>32</v>
      </c>
      <c r="H1067" s="151">
        <v>32</v>
      </c>
      <c r="I1067" s="151">
        <v>32</v>
      </c>
      <c r="J1067" s="172">
        <v>0.9</v>
      </c>
      <c r="K1067" s="154">
        <v>1</v>
      </c>
      <c r="L1067" s="154">
        <v>1</v>
      </c>
      <c r="M1067" s="154">
        <v>1</v>
      </c>
      <c r="N1067" s="207">
        <v>731</v>
      </c>
      <c r="O1067" s="153">
        <v>660</v>
      </c>
      <c r="P1067" s="153">
        <v>29</v>
      </c>
      <c r="Q1067" s="151">
        <v>31</v>
      </c>
      <c r="R1067" s="151">
        <v>28</v>
      </c>
      <c r="S1067" s="154">
        <v>0.902872777017784</v>
      </c>
      <c r="T1067" s="154">
        <v>0.878787878787879</v>
      </c>
      <c r="U1067" s="155">
        <v>0.96875</v>
      </c>
      <c r="V1067" s="155">
        <v>0.875</v>
      </c>
      <c r="W1067" s="173">
        <v>-0.0899621212121212</v>
      </c>
      <c r="X1067" s="158">
        <v>220</v>
      </c>
      <c r="Y1067" s="208">
        <v>198</v>
      </c>
      <c r="Z1067" s="208">
        <v>221</v>
      </c>
      <c r="AA1067" s="208">
        <v>199</v>
      </c>
      <c r="AB1067" s="209">
        <v>0.9</v>
      </c>
      <c r="AC1067" s="155">
        <v>0.900452488687783</v>
      </c>
      <c r="AD1067" s="173">
        <v>-0.000452488687782804</v>
      </c>
    </row>
    <row r="1068" spans="1:30">
      <c r="A1068" s="175" t="s">
        <v>927</v>
      </c>
      <c r="B1068" s="214" t="s">
        <v>1830</v>
      </c>
      <c r="C1068" s="214" t="s">
        <v>1067</v>
      </c>
      <c r="D1068" s="153">
        <v>28</v>
      </c>
      <c r="E1068" s="153">
        <v>28</v>
      </c>
      <c r="F1068" s="151">
        <v>26</v>
      </c>
      <c r="G1068" s="151">
        <v>26</v>
      </c>
      <c r="H1068" s="151">
        <v>28</v>
      </c>
      <c r="I1068" s="151">
        <v>28</v>
      </c>
      <c r="J1068" s="172">
        <v>0.9</v>
      </c>
      <c r="K1068" s="154">
        <v>1</v>
      </c>
      <c r="L1068" s="154">
        <v>1</v>
      </c>
      <c r="M1068" s="154">
        <v>1</v>
      </c>
      <c r="N1068" s="207">
        <v>630</v>
      </c>
      <c r="O1068" s="153">
        <v>610</v>
      </c>
      <c r="P1068" s="153">
        <v>28</v>
      </c>
      <c r="Q1068" s="151">
        <v>26</v>
      </c>
      <c r="R1068" s="151">
        <v>28</v>
      </c>
      <c r="S1068" s="154">
        <v>0.968253968253968</v>
      </c>
      <c r="T1068" s="154">
        <v>1</v>
      </c>
      <c r="U1068" s="155">
        <v>1</v>
      </c>
      <c r="V1068" s="155">
        <v>1</v>
      </c>
      <c r="W1068" s="173">
        <v>0</v>
      </c>
      <c r="X1068" s="158">
        <v>192</v>
      </c>
      <c r="Y1068" s="208">
        <v>187</v>
      </c>
      <c r="Z1068" s="208">
        <v>192</v>
      </c>
      <c r="AA1068" s="208">
        <v>182</v>
      </c>
      <c r="AB1068" s="209">
        <v>0.973958333333333</v>
      </c>
      <c r="AC1068" s="155">
        <v>0.947916666666667</v>
      </c>
      <c r="AD1068" s="173">
        <v>0.0260416666666667</v>
      </c>
    </row>
    <row r="1069" spans="1:30">
      <c r="A1069" s="175" t="s">
        <v>927</v>
      </c>
      <c r="B1069" s="214" t="s">
        <v>1830</v>
      </c>
      <c r="C1069" s="214" t="s">
        <v>1068</v>
      </c>
      <c r="D1069" s="153">
        <v>0</v>
      </c>
      <c r="E1069" s="153">
        <v>0</v>
      </c>
      <c r="F1069" s="151">
        <v>0</v>
      </c>
      <c r="G1069" s="151">
        <v>0</v>
      </c>
      <c r="H1069" s="151">
        <v>0</v>
      </c>
      <c r="I1069" s="151">
        <v>0</v>
      </c>
      <c r="J1069" s="172">
        <v>0.9</v>
      </c>
      <c r="K1069" s="154">
        <v>0</v>
      </c>
      <c r="L1069" s="154">
        <v>0</v>
      </c>
      <c r="M1069" s="154">
        <v>0</v>
      </c>
      <c r="N1069" s="207">
        <v>0</v>
      </c>
      <c r="O1069" s="153">
        <v>0</v>
      </c>
      <c r="P1069" s="153">
        <v>0</v>
      </c>
      <c r="Q1069" s="151">
        <v>0</v>
      </c>
      <c r="R1069" s="151">
        <v>0</v>
      </c>
      <c r="S1069" s="154">
        <v>0</v>
      </c>
      <c r="T1069" s="154">
        <v>0</v>
      </c>
      <c r="U1069" s="155">
        <v>0</v>
      </c>
      <c r="V1069" s="155">
        <v>0</v>
      </c>
      <c r="W1069" s="173">
        <v>0</v>
      </c>
      <c r="X1069" s="158">
        <v>0</v>
      </c>
      <c r="Y1069" s="208">
        <v>0</v>
      </c>
      <c r="Z1069" s="208">
        <v>0</v>
      </c>
      <c r="AA1069" s="208">
        <v>0</v>
      </c>
      <c r="AB1069" s="209">
        <v>0</v>
      </c>
      <c r="AC1069" s="155">
        <v>0</v>
      </c>
      <c r="AD1069" s="173">
        <v>0</v>
      </c>
    </row>
    <row r="1070" spans="1:30">
      <c r="A1070" s="175" t="s">
        <v>927</v>
      </c>
      <c r="B1070" s="214" t="s">
        <v>1830</v>
      </c>
      <c r="C1070" s="214" t="s">
        <v>1069</v>
      </c>
      <c r="D1070" s="153">
        <v>36</v>
      </c>
      <c r="E1070" s="153">
        <v>36</v>
      </c>
      <c r="F1070" s="151">
        <v>37</v>
      </c>
      <c r="G1070" s="151">
        <v>37</v>
      </c>
      <c r="H1070" s="151">
        <v>37</v>
      </c>
      <c r="I1070" s="151">
        <v>36</v>
      </c>
      <c r="J1070" s="172">
        <v>0.9</v>
      </c>
      <c r="K1070" s="154">
        <v>1</v>
      </c>
      <c r="L1070" s="154">
        <v>1</v>
      </c>
      <c r="M1070" s="154">
        <v>0.972972972972973</v>
      </c>
      <c r="N1070" s="207">
        <v>859</v>
      </c>
      <c r="O1070" s="153">
        <v>772</v>
      </c>
      <c r="P1070" s="153">
        <v>35</v>
      </c>
      <c r="Q1070" s="151">
        <v>35</v>
      </c>
      <c r="R1070" s="151">
        <v>34</v>
      </c>
      <c r="S1070" s="154">
        <v>0.89871944121071</v>
      </c>
      <c r="T1070" s="154">
        <v>0.972222222222222</v>
      </c>
      <c r="U1070" s="155">
        <v>0.945945945945946</v>
      </c>
      <c r="V1070" s="155">
        <v>0.918918918918919</v>
      </c>
      <c r="W1070" s="173">
        <v>0.0262762762762763</v>
      </c>
      <c r="X1070" s="158">
        <v>260</v>
      </c>
      <c r="Y1070" s="208">
        <v>239</v>
      </c>
      <c r="Z1070" s="208">
        <v>268</v>
      </c>
      <c r="AA1070" s="208">
        <v>238</v>
      </c>
      <c r="AB1070" s="209">
        <v>0.919230769230769</v>
      </c>
      <c r="AC1070" s="155">
        <v>0.888059701492537</v>
      </c>
      <c r="AD1070" s="173">
        <v>0.0311710677382319</v>
      </c>
    </row>
    <row r="1071" spans="1:30">
      <c r="A1071" s="175" t="s">
        <v>927</v>
      </c>
      <c r="B1071" s="214" t="s">
        <v>1830</v>
      </c>
      <c r="C1071" s="214" t="s">
        <v>1070</v>
      </c>
      <c r="D1071" s="153">
        <v>22</v>
      </c>
      <c r="E1071" s="153">
        <v>22</v>
      </c>
      <c r="F1071" s="151">
        <v>19</v>
      </c>
      <c r="G1071" s="151">
        <v>19</v>
      </c>
      <c r="H1071" s="151">
        <v>21</v>
      </c>
      <c r="I1071" s="151">
        <v>21</v>
      </c>
      <c r="J1071" s="172">
        <v>0.9</v>
      </c>
      <c r="K1071" s="154">
        <v>1</v>
      </c>
      <c r="L1071" s="154">
        <v>1</v>
      </c>
      <c r="M1071" s="154">
        <v>1</v>
      </c>
      <c r="N1071" s="207">
        <v>472</v>
      </c>
      <c r="O1071" s="153">
        <v>462</v>
      </c>
      <c r="P1071" s="153">
        <v>22</v>
      </c>
      <c r="Q1071" s="151">
        <v>19</v>
      </c>
      <c r="R1071" s="151">
        <v>21</v>
      </c>
      <c r="S1071" s="154">
        <v>0.978813559322034</v>
      </c>
      <c r="T1071" s="154">
        <v>1</v>
      </c>
      <c r="U1071" s="155">
        <v>1</v>
      </c>
      <c r="V1071" s="155">
        <v>1</v>
      </c>
      <c r="W1071" s="173">
        <v>0</v>
      </c>
      <c r="X1071" s="158">
        <v>147</v>
      </c>
      <c r="Y1071" s="208">
        <v>143</v>
      </c>
      <c r="Z1071" s="208">
        <v>140</v>
      </c>
      <c r="AA1071" s="208">
        <v>137</v>
      </c>
      <c r="AB1071" s="209">
        <v>0.972789115646258</v>
      </c>
      <c r="AC1071" s="155">
        <v>0.978571428571429</v>
      </c>
      <c r="AD1071" s="173">
        <v>-0.00578231292517006</v>
      </c>
    </row>
    <row r="1072" spans="1:30">
      <c r="A1072" s="175" t="s">
        <v>927</v>
      </c>
      <c r="B1072" s="214" t="s">
        <v>1830</v>
      </c>
      <c r="C1072" s="214" t="s">
        <v>1071</v>
      </c>
      <c r="D1072" s="153">
        <v>41</v>
      </c>
      <c r="E1072" s="153">
        <v>40</v>
      </c>
      <c r="F1072" s="151">
        <v>37</v>
      </c>
      <c r="G1072" s="151">
        <v>35</v>
      </c>
      <c r="H1072" s="151">
        <v>41</v>
      </c>
      <c r="I1072" s="151">
        <v>39</v>
      </c>
      <c r="J1072" s="172">
        <v>0.9</v>
      </c>
      <c r="K1072" s="154">
        <v>0.975609756097561</v>
      </c>
      <c r="L1072" s="154">
        <v>0.945945945945946</v>
      </c>
      <c r="M1072" s="154">
        <v>0.951219512195122</v>
      </c>
      <c r="N1072" s="207">
        <v>893</v>
      </c>
      <c r="O1072" s="153">
        <v>818</v>
      </c>
      <c r="P1072" s="153">
        <v>40</v>
      </c>
      <c r="Q1072" s="151">
        <v>31</v>
      </c>
      <c r="R1072" s="151">
        <v>36</v>
      </c>
      <c r="S1072" s="154">
        <v>0.916013437849944</v>
      </c>
      <c r="T1072" s="154">
        <v>0.975609756097561</v>
      </c>
      <c r="U1072" s="155">
        <v>0.837837837837838</v>
      </c>
      <c r="V1072" s="155">
        <v>0.878048780487805</v>
      </c>
      <c r="W1072" s="173">
        <v>0.137771918259723</v>
      </c>
      <c r="X1072" s="158">
        <v>272</v>
      </c>
      <c r="Y1072" s="208">
        <v>246</v>
      </c>
      <c r="Z1072" s="208">
        <v>279</v>
      </c>
      <c r="AA1072" s="208">
        <v>258</v>
      </c>
      <c r="AB1072" s="209">
        <v>0.904411764705882</v>
      </c>
      <c r="AC1072" s="155">
        <v>0.924731182795699</v>
      </c>
      <c r="AD1072" s="173">
        <v>-0.0203194180898165</v>
      </c>
    </row>
    <row r="1073" spans="1:30">
      <c r="A1073" s="175" t="s">
        <v>927</v>
      </c>
      <c r="B1073" s="214" t="s">
        <v>1830</v>
      </c>
      <c r="C1073" s="214" t="s">
        <v>1072</v>
      </c>
      <c r="D1073" s="153">
        <v>44</v>
      </c>
      <c r="E1073" s="153">
        <v>41</v>
      </c>
      <c r="F1073" s="151">
        <v>40</v>
      </c>
      <c r="G1073" s="151">
        <v>37</v>
      </c>
      <c r="H1073" s="151">
        <v>40</v>
      </c>
      <c r="I1073" s="151">
        <v>37</v>
      </c>
      <c r="J1073" s="172">
        <v>0.9</v>
      </c>
      <c r="K1073" s="154">
        <v>0.931818181818182</v>
      </c>
      <c r="L1073" s="154">
        <v>0.925</v>
      </c>
      <c r="M1073" s="154">
        <v>0.925</v>
      </c>
      <c r="N1073" s="207">
        <v>939</v>
      </c>
      <c r="O1073" s="153">
        <v>862</v>
      </c>
      <c r="P1073" s="153">
        <v>40</v>
      </c>
      <c r="Q1073" s="151">
        <v>34</v>
      </c>
      <c r="R1073" s="151">
        <v>35</v>
      </c>
      <c r="S1073" s="154">
        <v>0.917997870074547</v>
      </c>
      <c r="T1073" s="154">
        <v>0.909090909090909</v>
      </c>
      <c r="U1073" s="155">
        <v>0.85</v>
      </c>
      <c r="V1073" s="155">
        <v>0.875</v>
      </c>
      <c r="W1073" s="173">
        <v>0.0590909090909091</v>
      </c>
      <c r="X1073" s="158">
        <v>293</v>
      </c>
      <c r="Y1073" s="208">
        <v>249</v>
      </c>
      <c r="Z1073" s="208">
        <v>284</v>
      </c>
      <c r="AA1073" s="208">
        <v>263</v>
      </c>
      <c r="AB1073" s="209">
        <v>0.849829351535836</v>
      </c>
      <c r="AC1073" s="155">
        <v>0.926056338028169</v>
      </c>
      <c r="AD1073" s="173">
        <v>-0.0762269864923328</v>
      </c>
    </row>
    <row r="1074" spans="1:30">
      <c r="A1074" s="175" t="s">
        <v>927</v>
      </c>
      <c r="B1074" s="214" t="s">
        <v>1830</v>
      </c>
      <c r="C1074" s="214" t="s">
        <v>1073</v>
      </c>
      <c r="D1074" s="153">
        <v>20</v>
      </c>
      <c r="E1074" s="153">
        <v>20</v>
      </c>
      <c r="F1074" s="151">
        <v>19</v>
      </c>
      <c r="G1074" s="151">
        <v>19</v>
      </c>
      <c r="H1074" s="151">
        <v>20</v>
      </c>
      <c r="I1074" s="151">
        <v>19</v>
      </c>
      <c r="J1074" s="172">
        <v>0.9</v>
      </c>
      <c r="K1074" s="154">
        <v>1</v>
      </c>
      <c r="L1074" s="154">
        <v>1</v>
      </c>
      <c r="M1074" s="154">
        <v>0.95</v>
      </c>
      <c r="N1074" s="207">
        <v>446</v>
      </c>
      <c r="O1074" s="153">
        <v>404</v>
      </c>
      <c r="P1074" s="153">
        <v>17</v>
      </c>
      <c r="Q1074" s="151">
        <v>18</v>
      </c>
      <c r="R1074" s="151">
        <v>19</v>
      </c>
      <c r="S1074" s="154">
        <v>0.905829596412556</v>
      </c>
      <c r="T1074" s="154">
        <v>0.85</v>
      </c>
      <c r="U1074" s="155">
        <v>0.947368421052632</v>
      </c>
      <c r="V1074" s="155">
        <v>0.95</v>
      </c>
      <c r="W1074" s="173">
        <v>-0.0973684210526315</v>
      </c>
      <c r="X1074" s="158">
        <v>140</v>
      </c>
      <c r="Y1074" s="208">
        <v>130</v>
      </c>
      <c r="Z1074" s="208">
        <v>142</v>
      </c>
      <c r="AA1074" s="208">
        <v>130</v>
      </c>
      <c r="AB1074" s="209">
        <v>0.928571428571429</v>
      </c>
      <c r="AC1074" s="155">
        <v>0.915492957746479</v>
      </c>
      <c r="AD1074" s="173">
        <v>0.0130784708249497</v>
      </c>
    </row>
    <row r="1075" spans="1:30">
      <c r="A1075" s="175" t="s">
        <v>927</v>
      </c>
      <c r="B1075" s="214" t="s">
        <v>1830</v>
      </c>
      <c r="C1075" s="214" t="s">
        <v>1074</v>
      </c>
      <c r="D1075" s="153">
        <v>28</v>
      </c>
      <c r="E1075" s="153">
        <v>28</v>
      </c>
      <c r="F1075" s="151">
        <v>27</v>
      </c>
      <c r="G1075" s="151">
        <v>27</v>
      </c>
      <c r="H1075" s="151">
        <v>28</v>
      </c>
      <c r="I1075" s="151">
        <v>28</v>
      </c>
      <c r="J1075" s="172">
        <v>0.9</v>
      </c>
      <c r="K1075" s="154">
        <v>1</v>
      </c>
      <c r="L1075" s="154">
        <v>1</v>
      </c>
      <c r="M1075" s="154">
        <v>1</v>
      </c>
      <c r="N1075" s="207">
        <v>607</v>
      </c>
      <c r="O1075" s="153">
        <v>578</v>
      </c>
      <c r="P1075" s="153">
        <v>28</v>
      </c>
      <c r="Q1075" s="151">
        <v>25</v>
      </c>
      <c r="R1075" s="151">
        <v>27</v>
      </c>
      <c r="S1075" s="154">
        <v>0.952224052718287</v>
      </c>
      <c r="T1075" s="154">
        <v>1</v>
      </c>
      <c r="U1075" s="155">
        <v>0.925925925925926</v>
      </c>
      <c r="V1075" s="155">
        <v>0.964285714285714</v>
      </c>
      <c r="W1075" s="173">
        <v>0.0740740740740741</v>
      </c>
      <c r="X1075" s="158">
        <v>195</v>
      </c>
      <c r="Y1075" s="208">
        <v>188</v>
      </c>
      <c r="Z1075" s="208">
        <v>194</v>
      </c>
      <c r="AA1075" s="208">
        <v>187</v>
      </c>
      <c r="AB1075" s="209">
        <v>0.964102564102564</v>
      </c>
      <c r="AC1075" s="155">
        <v>0.963917525773196</v>
      </c>
      <c r="AD1075" s="173">
        <v>0.000185038329368226</v>
      </c>
    </row>
    <row r="1076" spans="1:30">
      <c r="A1076" s="175" t="s">
        <v>927</v>
      </c>
      <c r="B1076" s="214" t="s">
        <v>1830</v>
      </c>
      <c r="C1076" s="214" t="s">
        <v>1075</v>
      </c>
      <c r="D1076" s="153">
        <v>29</v>
      </c>
      <c r="E1076" s="153">
        <v>29</v>
      </c>
      <c r="F1076" s="151">
        <v>30</v>
      </c>
      <c r="G1076" s="151">
        <v>30</v>
      </c>
      <c r="H1076" s="151">
        <v>29</v>
      </c>
      <c r="I1076" s="151">
        <v>29</v>
      </c>
      <c r="J1076" s="172">
        <v>0.9</v>
      </c>
      <c r="K1076" s="154">
        <v>1</v>
      </c>
      <c r="L1076" s="154">
        <v>1</v>
      </c>
      <c r="M1076" s="154">
        <v>1</v>
      </c>
      <c r="N1076" s="207">
        <v>691</v>
      </c>
      <c r="O1076" s="153">
        <v>680</v>
      </c>
      <c r="P1076" s="153">
        <v>29</v>
      </c>
      <c r="Q1076" s="151">
        <v>30</v>
      </c>
      <c r="R1076" s="151">
        <v>28</v>
      </c>
      <c r="S1076" s="154">
        <v>0.984081041968162</v>
      </c>
      <c r="T1076" s="154">
        <v>1</v>
      </c>
      <c r="U1076" s="155">
        <v>1</v>
      </c>
      <c r="V1076" s="155">
        <v>0.96551724137931</v>
      </c>
      <c r="W1076" s="173">
        <v>0</v>
      </c>
      <c r="X1076" s="158">
        <v>209</v>
      </c>
      <c r="Y1076" s="208">
        <v>201</v>
      </c>
      <c r="Z1076" s="208">
        <v>214</v>
      </c>
      <c r="AA1076" s="208">
        <v>212</v>
      </c>
      <c r="AB1076" s="209">
        <v>0.961722488038278</v>
      </c>
      <c r="AC1076" s="155">
        <v>0.990654205607477</v>
      </c>
      <c r="AD1076" s="173">
        <v>-0.0289317175691991</v>
      </c>
    </row>
    <row r="1077" spans="1:30">
      <c r="A1077" s="175" t="s">
        <v>927</v>
      </c>
      <c r="B1077" s="214" t="s">
        <v>1830</v>
      </c>
      <c r="C1077" s="214" t="s">
        <v>1076</v>
      </c>
      <c r="D1077" s="153">
        <v>17</v>
      </c>
      <c r="E1077" s="153">
        <v>17</v>
      </c>
      <c r="F1077" s="151">
        <v>16</v>
      </c>
      <c r="G1077" s="151">
        <v>16</v>
      </c>
      <c r="H1077" s="151">
        <v>15</v>
      </c>
      <c r="I1077" s="151">
        <v>15</v>
      </c>
      <c r="J1077" s="172">
        <v>0.9</v>
      </c>
      <c r="K1077" s="154">
        <v>1</v>
      </c>
      <c r="L1077" s="154">
        <v>1</v>
      </c>
      <c r="M1077" s="154">
        <v>1</v>
      </c>
      <c r="N1077" s="207">
        <v>371</v>
      </c>
      <c r="O1077" s="153">
        <v>334</v>
      </c>
      <c r="P1077" s="153">
        <v>15</v>
      </c>
      <c r="Q1077" s="151">
        <v>15</v>
      </c>
      <c r="R1077" s="151">
        <v>14</v>
      </c>
      <c r="S1077" s="154">
        <v>0.900269541778976</v>
      </c>
      <c r="T1077" s="154">
        <v>0.882352941176471</v>
      </c>
      <c r="U1077" s="155">
        <v>0.9375</v>
      </c>
      <c r="V1077" s="155">
        <v>0.933333333333333</v>
      </c>
      <c r="W1077" s="173">
        <v>-0.0551470588235294</v>
      </c>
      <c r="X1077" s="158">
        <v>116</v>
      </c>
      <c r="Y1077" s="208">
        <v>105</v>
      </c>
      <c r="Z1077" s="208">
        <v>117</v>
      </c>
      <c r="AA1077" s="208">
        <v>111</v>
      </c>
      <c r="AB1077" s="209">
        <v>0.905172413793103</v>
      </c>
      <c r="AC1077" s="155">
        <v>0.948717948717949</v>
      </c>
      <c r="AD1077" s="173">
        <v>-0.0435455349248453</v>
      </c>
    </row>
    <row r="1078" spans="1:30">
      <c r="A1078" s="175" t="s">
        <v>927</v>
      </c>
      <c r="B1078" s="214" t="s">
        <v>1830</v>
      </c>
      <c r="C1078" s="214" t="s">
        <v>1077</v>
      </c>
      <c r="D1078" s="153">
        <v>12</v>
      </c>
      <c r="E1078" s="153">
        <v>12</v>
      </c>
      <c r="F1078" s="151">
        <v>11</v>
      </c>
      <c r="G1078" s="151">
        <v>11</v>
      </c>
      <c r="H1078" s="151">
        <v>12</v>
      </c>
      <c r="I1078" s="151">
        <v>12</v>
      </c>
      <c r="J1078" s="172">
        <v>0.9</v>
      </c>
      <c r="K1078" s="154">
        <v>1</v>
      </c>
      <c r="L1078" s="154">
        <v>1</v>
      </c>
      <c r="M1078" s="154">
        <v>1</v>
      </c>
      <c r="N1078" s="207">
        <v>260</v>
      </c>
      <c r="O1078" s="153">
        <v>246</v>
      </c>
      <c r="P1078" s="153">
        <v>11</v>
      </c>
      <c r="Q1078" s="151">
        <v>11</v>
      </c>
      <c r="R1078" s="151">
        <v>12</v>
      </c>
      <c r="S1078" s="154">
        <v>0.946153846153846</v>
      </c>
      <c r="T1078" s="154">
        <v>0.916666666666667</v>
      </c>
      <c r="U1078" s="155">
        <v>1</v>
      </c>
      <c r="V1078" s="155">
        <v>1</v>
      </c>
      <c r="W1078" s="173">
        <v>-0.0833333333333334</v>
      </c>
      <c r="X1078" s="158">
        <v>83</v>
      </c>
      <c r="Y1078" s="208">
        <v>80</v>
      </c>
      <c r="Z1078" s="208">
        <v>80</v>
      </c>
      <c r="AA1078" s="208">
        <v>74</v>
      </c>
      <c r="AB1078" s="209">
        <v>0.963855421686747</v>
      </c>
      <c r="AC1078" s="155">
        <v>0.925</v>
      </c>
      <c r="AD1078" s="173">
        <v>0.0388554216867469</v>
      </c>
    </row>
    <row r="1079" spans="1:30">
      <c r="A1079" s="175" t="s">
        <v>927</v>
      </c>
      <c r="B1079" s="214" t="s">
        <v>1830</v>
      </c>
      <c r="C1079" s="214" t="s">
        <v>1078</v>
      </c>
      <c r="D1079" s="153">
        <v>35</v>
      </c>
      <c r="E1079" s="153">
        <v>35</v>
      </c>
      <c r="F1079" s="151">
        <v>35</v>
      </c>
      <c r="G1079" s="151">
        <v>35</v>
      </c>
      <c r="H1079" s="151">
        <v>35</v>
      </c>
      <c r="I1079" s="151">
        <v>35</v>
      </c>
      <c r="J1079" s="172">
        <v>0.9</v>
      </c>
      <c r="K1079" s="154">
        <v>1</v>
      </c>
      <c r="L1079" s="154">
        <v>1</v>
      </c>
      <c r="M1079" s="154">
        <v>1</v>
      </c>
      <c r="N1079" s="207">
        <v>764</v>
      </c>
      <c r="O1079" s="153">
        <v>751</v>
      </c>
      <c r="P1079" s="153">
        <v>35</v>
      </c>
      <c r="Q1079" s="151">
        <v>34</v>
      </c>
      <c r="R1079" s="151">
        <v>35</v>
      </c>
      <c r="S1079" s="154">
        <v>0.982984293193717</v>
      </c>
      <c r="T1079" s="154">
        <v>1</v>
      </c>
      <c r="U1079" s="155">
        <v>0.971428571428571</v>
      </c>
      <c r="V1079" s="155">
        <v>1</v>
      </c>
      <c r="W1079" s="173">
        <v>0.0285714285714286</v>
      </c>
      <c r="X1079" s="158">
        <v>245</v>
      </c>
      <c r="Y1079" s="208">
        <v>243</v>
      </c>
      <c r="Z1079" s="208">
        <v>239</v>
      </c>
      <c r="AA1079" s="208">
        <v>234</v>
      </c>
      <c r="AB1079" s="209">
        <v>0.991836734693878</v>
      </c>
      <c r="AC1079" s="155">
        <v>0.97907949790795</v>
      </c>
      <c r="AD1079" s="173">
        <v>0.0127572367859278</v>
      </c>
    </row>
    <row r="1080" spans="1:30">
      <c r="A1080" s="175" t="s">
        <v>927</v>
      </c>
      <c r="B1080" s="214" t="s">
        <v>1830</v>
      </c>
      <c r="C1080" s="214" t="s">
        <v>1079</v>
      </c>
      <c r="D1080" s="153">
        <v>29</v>
      </c>
      <c r="E1080" s="153">
        <v>29</v>
      </c>
      <c r="F1080" s="151">
        <v>23</v>
      </c>
      <c r="G1080" s="151">
        <v>23</v>
      </c>
      <c r="H1080" s="151">
        <v>27</v>
      </c>
      <c r="I1080" s="151">
        <v>27</v>
      </c>
      <c r="J1080" s="172">
        <v>0.9</v>
      </c>
      <c r="K1080" s="154">
        <v>1</v>
      </c>
      <c r="L1080" s="154">
        <v>1</v>
      </c>
      <c r="M1080" s="154">
        <v>1</v>
      </c>
      <c r="N1080" s="207">
        <v>613</v>
      </c>
      <c r="O1080" s="153">
        <v>603</v>
      </c>
      <c r="P1080" s="153">
        <v>27</v>
      </c>
      <c r="Q1080" s="151">
        <v>23</v>
      </c>
      <c r="R1080" s="151">
        <v>27</v>
      </c>
      <c r="S1080" s="154">
        <v>0.983686786296901</v>
      </c>
      <c r="T1080" s="154">
        <v>0.931034482758621</v>
      </c>
      <c r="U1080" s="155">
        <v>1</v>
      </c>
      <c r="V1080" s="155">
        <v>1</v>
      </c>
      <c r="W1080" s="173">
        <v>-0.0689655172413793</v>
      </c>
      <c r="X1080" s="158">
        <v>191</v>
      </c>
      <c r="Y1080" s="208">
        <v>188</v>
      </c>
      <c r="Z1080" s="208">
        <v>193</v>
      </c>
      <c r="AA1080" s="208">
        <v>188</v>
      </c>
      <c r="AB1080" s="209">
        <v>0.984293193717278</v>
      </c>
      <c r="AC1080" s="155">
        <v>0.974093264248705</v>
      </c>
      <c r="AD1080" s="173">
        <v>0.0101999294685728</v>
      </c>
    </row>
    <row r="1081" spans="1:30">
      <c r="A1081" s="175" t="s">
        <v>927</v>
      </c>
      <c r="B1081" s="214" t="s">
        <v>1830</v>
      </c>
      <c r="C1081" s="214" t="s">
        <v>1080</v>
      </c>
      <c r="D1081" s="153">
        <v>19</v>
      </c>
      <c r="E1081" s="153">
        <v>19</v>
      </c>
      <c r="F1081" s="151">
        <v>17</v>
      </c>
      <c r="G1081" s="151">
        <v>17</v>
      </c>
      <c r="H1081" s="151">
        <v>19</v>
      </c>
      <c r="I1081" s="151">
        <v>19</v>
      </c>
      <c r="J1081" s="172">
        <v>0.9</v>
      </c>
      <c r="K1081" s="154">
        <v>1</v>
      </c>
      <c r="L1081" s="154">
        <v>1</v>
      </c>
      <c r="M1081" s="154">
        <v>1</v>
      </c>
      <c r="N1081" s="207">
        <v>424</v>
      </c>
      <c r="O1081" s="153">
        <v>385</v>
      </c>
      <c r="P1081" s="153">
        <v>18</v>
      </c>
      <c r="Q1081" s="151">
        <v>16</v>
      </c>
      <c r="R1081" s="151">
        <v>15</v>
      </c>
      <c r="S1081" s="154">
        <v>0.908018867924528</v>
      </c>
      <c r="T1081" s="154">
        <v>0.947368421052632</v>
      </c>
      <c r="U1081" s="155">
        <v>0.941176470588235</v>
      </c>
      <c r="V1081" s="155">
        <v>0.789473684210526</v>
      </c>
      <c r="W1081" s="173">
        <v>0.00619195046439625</v>
      </c>
      <c r="X1081" s="158">
        <v>129</v>
      </c>
      <c r="Y1081" s="208">
        <v>114</v>
      </c>
      <c r="Z1081" s="208">
        <v>132</v>
      </c>
      <c r="AA1081" s="208">
        <v>120</v>
      </c>
      <c r="AB1081" s="209">
        <v>0.883720930232558</v>
      </c>
      <c r="AC1081" s="155">
        <v>0.909090909090909</v>
      </c>
      <c r="AD1081" s="173">
        <v>-0.0253699788583509</v>
      </c>
    </row>
    <row r="1082" spans="1:30">
      <c r="A1082" s="175" t="s">
        <v>927</v>
      </c>
      <c r="B1082" s="214" t="s">
        <v>1830</v>
      </c>
      <c r="C1082" s="214" t="s">
        <v>1081</v>
      </c>
      <c r="D1082" s="153">
        <v>24</v>
      </c>
      <c r="E1082" s="153">
        <v>24</v>
      </c>
      <c r="F1082" s="151">
        <v>20</v>
      </c>
      <c r="G1082" s="151">
        <v>20</v>
      </c>
      <c r="H1082" s="151">
        <v>23</v>
      </c>
      <c r="I1082" s="151">
        <v>23</v>
      </c>
      <c r="J1082" s="172">
        <v>0.9</v>
      </c>
      <c r="K1082" s="154">
        <v>1</v>
      </c>
      <c r="L1082" s="154">
        <v>1</v>
      </c>
      <c r="M1082" s="154">
        <v>1</v>
      </c>
      <c r="N1082" s="207">
        <v>505</v>
      </c>
      <c r="O1082" s="153">
        <v>504</v>
      </c>
      <c r="P1082" s="153">
        <v>24</v>
      </c>
      <c r="Q1082" s="151">
        <v>19</v>
      </c>
      <c r="R1082" s="151">
        <v>23</v>
      </c>
      <c r="S1082" s="154">
        <v>0.998019801980198</v>
      </c>
      <c r="T1082" s="154">
        <v>1</v>
      </c>
      <c r="U1082" s="155">
        <v>0.95</v>
      </c>
      <c r="V1082" s="155">
        <v>1</v>
      </c>
      <c r="W1082" s="173">
        <v>0.05</v>
      </c>
      <c r="X1082" s="158">
        <v>158</v>
      </c>
      <c r="Y1082" s="208">
        <v>157</v>
      </c>
      <c r="Z1082" s="208">
        <v>158</v>
      </c>
      <c r="AA1082" s="208">
        <v>158</v>
      </c>
      <c r="AB1082" s="209">
        <v>0.993670886075949</v>
      </c>
      <c r="AC1082" s="155">
        <v>1</v>
      </c>
      <c r="AD1082" s="173">
        <v>-0.00632911392405067</v>
      </c>
    </row>
    <row r="1083" spans="1:30">
      <c r="A1083" s="175" t="s">
        <v>927</v>
      </c>
      <c r="B1083" s="214" t="s">
        <v>1829</v>
      </c>
      <c r="C1083" s="214" t="s">
        <v>1082</v>
      </c>
      <c r="D1083" s="153">
        <v>65</v>
      </c>
      <c r="E1083" s="153">
        <v>65</v>
      </c>
      <c r="F1083" s="151">
        <v>64</v>
      </c>
      <c r="G1083" s="151">
        <v>63</v>
      </c>
      <c r="H1083" s="151">
        <v>64</v>
      </c>
      <c r="I1083" s="151">
        <v>64</v>
      </c>
      <c r="J1083" s="172">
        <v>0.9</v>
      </c>
      <c r="K1083" s="154">
        <v>1</v>
      </c>
      <c r="L1083" s="154">
        <v>0.984375</v>
      </c>
      <c r="M1083" s="154">
        <v>1</v>
      </c>
      <c r="N1083" s="207">
        <v>1527</v>
      </c>
      <c r="O1083" s="153">
        <v>1393</v>
      </c>
      <c r="P1083" s="153">
        <v>61</v>
      </c>
      <c r="Q1083" s="151">
        <v>59</v>
      </c>
      <c r="R1083" s="151">
        <v>59</v>
      </c>
      <c r="S1083" s="154">
        <v>0.912246234446627</v>
      </c>
      <c r="T1083" s="154">
        <v>0.938461538461538</v>
      </c>
      <c r="U1083" s="155">
        <v>0.921875</v>
      </c>
      <c r="V1083" s="155">
        <v>0.921875</v>
      </c>
      <c r="W1083" s="173">
        <v>0.0165865384615385</v>
      </c>
      <c r="X1083" s="158">
        <v>458</v>
      </c>
      <c r="Y1083" s="208">
        <v>421</v>
      </c>
      <c r="Z1083" s="208">
        <v>475</v>
      </c>
      <c r="AA1083" s="208">
        <v>434</v>
      </c>
      <c r="AB1083" s="209">
        <v>0.919213973799127</v>
      </c>
      <c r="AC1083" s="155">
        <v>0.913684210526316</v>
      </c>
      <c r="AD1083" s="173">
        <v>0.00552976327281085</v>
      </c>
    </row>
    <row r="1084" spans="1:30">
      <c r="A1084" s="175" t="s">
        <v>927</v>
      </c>
      <c r="B1084" s="214" t="s">
        <v>1829</v>
      </c>
      <c r="C1084" s="214" t="s">
        <v>1083</v>
      </c>
      <c r="D1084" s="153">
        <v>48</v>
      </c>
      <c r="E1084" s="153">
        <v>47</v>
      </c>
      <c r="F1084" s="151">
        <v>37</v>
      </c>
      <c r="G1084" s="151">
        <v>36</v>
      </c>
      <c r="H1084" s="151">
        <v>45</v>
      </c>
      <c r="I1084" s="151">
        <v>45</v>
      </c>
      <c r="J1084" s="172">
        <v>0.9</v>
      </c>
      <c r="K1084" s="154">
        <v>0.979166666666667</v>
      </c>
      <c r="L1084" s="154">
        <v>0.972972972972973</v>
      </c>
      <c r="M1084" s="154">
        <v>1</v>
      </c>
      <c r="N1084" s="207">
        <v>988</v>
      </c>
      <c r="O1084" s="153">
        <v>967</v>
      </c>
      <c r="P1084" s="153">
        <v>46</v>
      </c>
      <c r="Q1084" s="151">
        <v>35</v>
      </c>
      <c r="R1084" s="151">
        <v>45</v>
      </c>
      <c r="S1084" s="154">
        <v>0.978744939271255</v>
      </c>
      <c r="T1084" s="154">
        <v>0.958333333333333</v>
      </c>
      <c r="U1084" s="155">
        <v>0.945945945945946</v>
      </c>
      <c r="V1084" s="155">
        <v>1</v>
      </c>
      <c r="W1084" s="173">
        <v>0.0123873873873874</v>
      </c>
      <c r="X1084" s="158">
        <v>306</v>
      </c>
      <c r="Y1084" s="208">
        <v>298</v>
      </c>
      <c r="Z1084" s="208">
        <v>301</v>
      </c>
      <c r="AA1084" s="208">
        <v>294</v>
      </c>
      <c r="AB1084" s="209">
        <v>0.973856209150327</v>
      </c>
      <c r="AC1084" s="155">
        <v>0.976744186046512</v>
      </c>
      <c r="AD1084" s="173">
        <v>-0.00288797689618481</v>
      </c>
    </row>
    <row r="1085" spans="1:30">
      <c r="A1085" s="175" t="s">
        <v>927</v>
      </c>
      <c r="B1085" s="214" t="s">
        <v>1829</v>
      </c>
      <c r="C1085" s="214" t="s">
        <v>1084</v>
      </c>
      <c r="D1085" s="153">
        <v>31</v>
      </c>
      <c r="E1085" s="153">
        <v>31</v>
      </c>
      <c r="F1085" s="151">
        <v>27</v>
      </c>
      <c r="G1085" s="151">
        <v>27</v>
      </c>
      <c r="H1085" s="151">
        <v>29</v>
      </c>
      <c r="I1085" s="151">
        <v>28</v>
      </c>
      <c r="J1085" s="172">
        <v>0.9</v>
      </c>
      <c r="K1085" s="154">
        <v>1</v>
      </c>
      <c r="L1085" s="154">
        <v>1</v>
      </c>
      <c r="M1085" s="154">
        <v>0.96551724137931</v>
      </c>
      <c r="N1085" s="207">
        <v>703</v>
      </c>
      <c r="O1085" s="153">
        <v>681</v>
      </c>
      <c r="P1085" s="153">
        <v>31</v>
      </c>
      <c r="Q1085" s="151">
        <v>26</v>
      </c>
      <c r="R1085" s="151">
        <v>27</v>
      </c>
      <c r="S1085" s="154">
        <v>0.968705547652916</v>
      </c>
      <c r="T1085" s="154">
        <v>1</v>
      </c>
      <c r="U1085" s="155">
        <v>0.962962962962963</v>
      </c>
      <c r="V1085" s="155">
        <v>0.931034482758621</v>
      </c>
      <c r="W1085" s="173">
        <v>0.0370370370370371</v>
      </c>
      <c r="X1085" s="158">
        <v>205</v>
      </c>
      <c r="Y1085" s="208">
        <v>201</v>
      </c>
      <c r="Z1085" s="208">
        <v>216</v>
      </c>
      <c r="AA1085" s="208">
        <v>208</v>
      </c>
      <c r="AB1085" s="209">
        <v>0.980487804878049</v>
      </c>
      <c r="AC1085" s="155">
        <v>0.962962962962963</v>
      </c>
      <c r="AD1085" s="173">
        <v>0.0175248419150859</v>
      </c>
    </row>
    <row r="1086" spans="1:30">
      <c r="A1086" s="175" t="s">
        <v>1085</v>
      </c>
      <c r="B1086" s="214" t="s">
        <v>1832</v>
      </c>
      <c r="C1086" s="214" t="s">
        <v>1087</v>
      </c>
      <c r="D1086" s="153">
        <v>28</v>
      </c>
      <c r="E1086" s="153">
        <v>28</v>
      </c>
      <c r="F1086" s="151">
        <v>26</v>
      </c>
      <c r="G1086" s="151">
        <v>26</v>
      </c>
      <c r="H1086" s="151">
        <v>29</v>
      </c>
      <c r="I1086" s="151">
        <v>29</v>
      </c>
      <c r="J1086" s="172">
        <v>0.9</v>
      </c>
      <c r="K1086" s="154">
        <v>1</v>
      </c>
      <c r="L1086" s="154">
        <v>1</v>
      </c>
      <c r="M1086" s="154">
        <v>1</v>
      </c>
      <c r="N1086" s="207">
        <v>646</v>
      </c>
      <c r="O1086" s="153">
        <v>634</v>
      </c>
      <c r="P1086" s="153">
        <v>28</v>
      </c>
      <c r="Q1086" s="151">
        <v>26</v>
      </c>
      <c r="R1086" s="151">
        <v>28</v>
      </c>
      <c r="S1086" s="154">
        <v>0.981424148606811</v>
      </c>
      <c r="T1086" s="154">
        <v>1</v>
      </c>
      <c r="U1086" s="155">
        <v>1</v>
      </c>
      <c r="V1086" s="155">
        <v>0.96551724137931</v>
      </c>
      <c r="W1086" s="173">
        <v>0</v>
      </c>
      <c r="X1086" s="158">
        <v>198</v>
      </c>
      <c r="Y1086" s="208">
        <v>195</v>
      </c>
      <c r="Z1086" s="208">
        <v>197</v>
      </c>
      <c r="AA1086" s="208">
        <v>192</v>
      </c>
      <c r="AB1086" s="209">
        <v>0.984848484848485</v>
      </c>
      <c r="AC1086" s="155">
        <v>0.974619289340102</v>
      </c>
      <c r="AD1086" s="173">
        <v>0.0102291955083833</v>
      </c>
    </row>
    <row r="1087" spans="1:30">
      <c r="A1087" s="175" t="s">
        <v>1085</v>
      </c>
      <c r="B1087" s="214" t="s">
        <v>1832</v>
      </c>
      <c r="C1087" s="214" t="s">
        <v>1088</v>
      </c>
      <c r="D1087" s="153">
        <v>46</v>
      </c>
      <c r="E1087" s="153">
        <v>44</v>
      </c>
      <c r="F1087" s="151">
        <v>44</v>
      </c>
      <c r="G1087" s="151">
        <v>39</v>
      </c>
      <c r="H1087" s="151">
        <v>45</v>
      </c>
      <c r="I1087" s="151">
        <v>43</v>
      </c>
      <c r="J1087" s="172">
        <v>0.9</v>
      </c>
      <c r="K1087" s="154">
        <v>0.956521739130435</v>
      </c>
      <c r="L1087" s="154">
        <v>0.886363636363636</v>
      </c>
      <c r="M1087" s="154">
        <v>0.955555555555556</v>
      </c>
      <c r="N1087" s="207">
        <v>1043</v>
      </c>
      <c r="O1087" s="153">
        <v>938</v>
      </c>
      <c r="P1087" s="153">
        <v>44</v>
      </c>
      <c r="Q1087" s="151">
        <v>37</v>
      </c>
      <c r="R1087" s="151">
        <v>41</v>
      </c>
      <c r="S1087" s="154">
        <v>0.899328859060403</v>
      </c>
      <c r="T1087" s="154">
        <v>0.956521739130435</v>
      </c>
      <c r="U1087" s="155">
        <v>0.840909090909091</v>
      </c>
      <c r="V1087" s="155">
        <v>0.911111111111111</v>
      </c>
      <c r="W1087" s="173">
        <v>0.115612648221344</v>
      </c>
      <c r="X1087" s="158">
        <v>320</v>
      </c>
      <c r="Y1087" s="208">
        <v>286</v>
      </c>
      <c r="Z1087" s="208">
        <v>313</v>
      </c>
      <c r="AA1087" s="208">
        <v>276</v>
      </c>
      <c r="AB1087" s="209">
        <v>0.89375</v>
      </c>
      <c r="AC1087" s="155">
        <v>0.881789137380192</v>
      </c>
      <c r="AD1087" s="173">
        <v>0.0119608626198083</v>
      </c>
    </row>
    <row r="1088" spans="1:30">
      <c r="A1088" s="175" t="s">
        <v>1085</v>
      </c>
      <c r="B1088" s="214" t="s">
        <v>1832</v>
      </c>
      <c r="C1088" s="214" t="s">
        <v>1089</v>
      </c>
      <c r="D1088" s="153">
        <v>48</v>
      </c>
      <c r="E1088" s="153">
        <v>48</v>
      </c>
      <c r="F1088" s="151">
        <v>42</v>
      </c>
      <c r="G1088" s="151">
        <v>41</v>
      </c>
      <c r="H1088" s="151">
        <v>43</v>
      </c>
      <c r="I1088" s="151">
        <v>43</v>
      </c>
      <c r="J1088" s="172">
        <v>0.9</v>
      </c>
      <c r="K1088" s="154">
        <v>1</v>
      </c>
      <c r="L1088" s="154">
        <v>0.976190476190476</v>
      </c>
      <c r="M1088" s="154">
        <v>1</v>
      </c>
      <c r="N1088" s="207">
        <v>1034</v>
      </c>
      <c r="O1088" s="153">
        <v>1003</v>
      </c>
      <c r="P1088" s="153">
        <v>48</v>
      </c>
      <c r="Q1088" s="151">
        <v>41</v>
      </c>
      <c r="R1088" s="151">
        <v>43</v>
      </c>
      <c r="S1088" s="154">
        <v>0.970019342359768</v>
      </c>
      <c r="T1088" s="154">
        <v>1</v>
      </c>
      <c r="U1088" s="155">
        <v>0.976190476190476</v>
      </c>
      <c r="V1088" s="155">
        <v>1</v>
      </c>
      <c r="W1088" s="173">
        <v>0.0238095238095238</v>
      </c>
      <c r="X1088" s="158">
        <v>317</v>
      </c>
      <c r="Y1088" s="208">
        <v>316</v>
      </c>
      <c r="Z1088" s="208">
        <v>314</v>
      </c>
      <c r="AA1088" s="208">
        <v>309</v>
      </c>
      <c r="AB1088" s="209">
        <v>0.996845425867508</v>
      </c>
      <c r="AC1088" s="155">
        <v>0.984076433121019</v>
      </c>
      <c r="AD1088" s="173">
        <v>0.0127689927464888</v>
      </c>
    </row>
    <row r="1089" spans="1:30">
      <c r="A1089" s="175" t="s">
        <v>1085</v>
      </c>
      <c r="B1089" s="214" t="s">
        <v>1832</v>
      </c>
      <c r="C1089" s="214" t="s">
        <v>1090</v>
      </c>
      <c r="D1089" s="153">
        <v>43</v>
      </c>
      <c r="E1089" s="153">
        <v>42</v>
      </c>
      <c r="F1089" s="151">
        <v>33</v>
      </c>
      <c r="G1089" s="151">
        <v>32</v>
      </c>
      <c r="H1089" s="151">
        <v>45</v>
      </c>
      <c r="I1089" s="151">
        <v>44</v>
      </c>
      <c r="J1089" s="172">
        <v>0.9</v>
      </c>
      <c r="K1089" s="154">
        <v>0.976744186046512</v>
      </c>
      <c r="L1089" s="154">
        <v>0.96969696969697</v>
      </c>
      <c r="M1089" s="154">
        <v>0.977777777777778</v>
      </c>
      <c r="N1089" s="207">
        <v>952</v>
      </c>
      <c r="O1089" s="153">
        <v>883</v>
      </c>
      <c r="P1089" s="153">
        <v>40</v>
      </c>
      <c r="Q1089" s="151">
        <v>28</v>
      </c>
      <c r="R1089" s="151">
        <v>43</v>
      </c>
      <c r="S1089" s="154">
        <v>0.927521008403361</v>
      </c>
      <c r="T1089" s="154">
        <v>0.930232558139535</v>
      </c>
      <c r="U1089" s="155">
        <v>0.848484848484849</v>
      </c>
      <c r="V1089" s="155">
        <v>0.955555555555556</v>
      </c>
      <c r="W1089" s="173">
        <v>0.0817477096546864</v>
      </c>
      <c r="X1089" s="158">
        <v>288</v>
      </c>
      <c r="Y1089" s="208">
        <v>270</v>
      </c>
      <c r="Z1089" s="208">
        <v>294</v>
      </c>
      <c r="AA1089" s="208">
        <v>274</v>
      </c>
      <c r="AB1089" s="209">
        <v>0.9375</v>
      </c>
      <c r="AC1089" s="155">
        <v>0.931972789115646</v>
      </c>
      <c r="AD1089" s="173">
        <v>0.00552721088435371</v>
      </c>
    </row>
    <row r="1090" spans="1:30">
      <c r="A1090" s="175" t="s">
        <v>1085</v>
      </c>
      <c r="B1090" s="214" t="s">
        <v>1832</v>
      </c>
      <c r="C1090" s="214" t="s">
        <v>1091</v>
      </c>
      <c r="D1090" s="153">
        <v>50</v>
      </c>
      <c r="E1090" s="153">
        <v>50</v>
      </c>
      <c r="F1090" s="151">
        <v>44</v>
      </c>
      <c r="G1090" s="151">
        <v>44</v>
      </c>
      <c r="H1090" s="151">
        <v>47</v>
      </c>
      <c r="I1090" s="151">
        <v>47</v>
      </c>
      <c r="J1090" s="172">
        <v>0.9</v>
      </c>
      <c r="K1090" s="154">
        <v>1</v>
      </c>
      <c r="L1090" s="154">
        <v>1</v>
      </c>
      <c r="M1090" s="154">
        <v>1</v>
      </c>
      <c r="N1090" s="207">
        <v>1107</v>
      </c>
      <c r="O1090" s="153">
        <v>1065</v>
      </c>
      <c r="P1090" s="153">
        <v>49</v>
      </c>
      <c r="Q1090" s="151">
        <v>42</v>
      </c>
      <c r="R1090" s="151">
        <v>45</v>
      </c>
      <c r="S1090" s="154">
        <v>0.962059620596206</v>
      </c>
      <c r="T1090" s="154">
        <v>0.98</v>
      </c>
      <c r="U1090" s="155">
        <v>0.954545454545455</v>
      </c>
      <c r="V1090" s="155">
        <v>0.957446808510638</v>
      </c>
      <c r="W1090" s="173">
        <v>0.0254545454545454</v>
      </c>
      <c r="X1090" s="158">
        <v>336</v>
      </c>
      <c r="Y1090" s="208">
        <v>323</v>
      </c>
      <c r="Z1090" s="208">
        <v>340</v>
      </c>
      <c r="AA1090" s="208">
        <v>329</v>
      </c>
      <c r="AB1090" s="209">
        <v>0.961309523809524</v>
      </c>
      <c r="AC1090" s="155">
        <v>0.967647058823529</v>
      </c>
      <c r="AD1090" s="173">
        <v>-0.00633753501400558</v>
      </c>
    </row>
    <row r="1091" spans="1:30">
      <c r="A1091" s="175" t="s">
        <v>1085</v>
      </c>
      <c r="B1091" s="214" t="s">
        <v>1832</v>
      </c>
      <c r="C1091" s="214" t="s">
        <v>1092</v>
      </c>
      <c r="D1091" s="153">
        <v>20</v>
      </c>
      <c r="E1091" s="153">
        <v>19</v>
      </c>
      <c r="F1091" s="151">
        <v>16</v>
      </c>
      <c r="G1091" s="151">
        <v>15</v>
      </c>
      <c r="H1091" s="151">
        <v>19</v>
      </c>
      <c r="I1091" s="151">
        <v>18</v>
      </c>
      <c r="J1091" s="172">
        <v>0.9</v>
      </c>
      <c r="K1091" s="154">
        <v>0.95</v>
      </c>
      <c r="L1091" s="154">
        <v>0.9375</v>
      </c>
      <c r="M1091" s="154">
        <v>0.947368421052632</v>
      </c>
      <c r="N1091" s="207">
        <v>432</v>
      </c>
      <c r="O1091" s="153">
        <v>398</v>
      </c>
      <c r="P1091" s="153">
        <v>19</v>
      </c>
      <c r="Q1091" s="151">
        <v>15</v>
      </c>
      <c r="R1091" s="151">
        <v>16</v>
      </c>
      <c r="S1091" s="154">
        <v>0.921296296296296</v>
      </c>
      <c r="T1091" s="154">
        <v>0.95</v>
      </c>
      <c r="U1091" s="155">
        <v>0.9375</v>
      </c>
      <c r="V1091" s="155">
        <v>0.842105263157895</v>
      </c>
      <c r="W1091" s="173">
        <v>0.0125</v>
      </c>
      <c r="X1091" s="158">
        <v>133</v>
      </c>
      <c r="Y1091" s="208">
        <v>122</v>
      </c>
      <c r="Z1091" s="208">
        <v>132</v>
      </c>
      <c r="AA1091" s="208">
        <v>121</v>
      </c>
      <c r="AB1091" s="209">
        <v>0.917293233082707</v>
      </c>
      <c r="AC1091" s="155">
        <v>0.916666666666667</v>
      </c>
      <c r="AD1091" s="173">
        <v>0.000626566416040086</v>
      </c>
    </row>
    <row r="1092" spans="1:30">
      <c r="A1092" s="175" t="s">
        <v>1085</v>
      </c>
      <c r="B1092" s="214" t="s">
        <v>1832</v>
      </c>
      <c r="C1092" s="214" t="s">
        <v>1093</v>
      </c>
      <c r="D1092" s="153">
        <v>46</v>
      </c>
      <c r="E1092" s="153">
        <v>46</v>
      </c>
      <c r="F1092" s="151">
        <v>36</v>
      </c>
      <c r="G1092" s="151">
        <v>35</v>
      </c>
      <c r="H1092" s="151">
        <v>44</v>
      </c>
      <c r="I1092" s="151">
        <v>44</v>
      </c>
      <c r="J1092" s="172">
        <v>0.9</v>
      </c>
      <c r="K1092" s="154">
        <v>1</v>
      </c>
      <c r="L1092" s="154">
        <v>0.972222222222222</v>
      </c>
      <c r="M1092" s="154">
        <v>1</v>
      </c>
      <c r="N1092" s="207">
        <v>1034</v>
      </c>
      <c r="O1092" s="153">
        <v>1017</v>
      </c>
      <c r="P1092" s="153">
        <v>46</v>
      </c>
      <c r="Q1092" s="151">
        <v>35</v>
      </c>
      <c r="R1092" s="151">
        <v>42</v>
      </c>
      <c r="S1092" s="154">
        <v>0.983558994197292</v>
      </c>
      <c r="T1092" s="154">
        <v>1</v>
      </c>
      <c r="U1092" s="155">
        <v>0.972222222222222</v>
      </c>
      <c r="V1092" s="155">
        <v>0.954545454545455</v>
      </c>
      <c r="W1092" s="173">
        <v>0.0277777777777778</v>
      </c>
      <c r="X1092" s="158">
        <v>312</v>
      </c>
      <c r="Y1092" s="208">
        <v>307</v>
      </c>
      <c r="Z1092" s="208">
        <v>325</v>
      </c>
      <c r="AA1092" s="208">
        <v>321</v>
      </c>
      <c r="AB1092" s="209">
        <v>0.983974358974359</v>
      </c>
      <c r="AC1092" s="155">
        <v>0.987692307692308</v>
      </c>
      <c r="AD1092" s="173">
        <v>-0.00371794871794873</v>
      </c>
    </row>
    <row r="1093" spans="1:30">
      <c r="A1093" s="175" t="s">
        <v>1085</v>
      </c>
      <c r="B1093" s="214" t="s">
        <v>1832</v>
      </c>
      <c r="C1093" s="214" t="s">
        <v>1094</v>
      </c>
      <c r="D1093" s="153">
        <v>78</v>
      </c>
      <c r="E1093" s="153">
        <v>74</v>
      </c>
      <c r="F1093" s="151">
        <v>64</v>
      </c>
      <c r="G1093" s="151">
        <v>60</v>
      </c>
      <c r="H1093" s="151">
        <v>71</v>
      </c>
      <c r="I1093" s="151">
        <v>67</v>
      </c>
      <c r="J1093" s="172">
        <v>0.9</v>
      </c>
      <c r="K1093" s="154">
        <v>0.948717948717949</v>
      </c>
      <c r="L1093" s="154">
        <v>0.9375</v>
      </c>
      <c r="M1093" s="154">
        <v>0.943661971830986</v>
      </c>
      <c r="N1093" s="207">
        <v>1748</v>
      </c>
      <c r="O1093" s="153">
        <v>1595</v>
      </c>
      <c r="P1093" s="153">
        <v>74</v>
      </c>
      <c r="Q1093" s="151">
        <v>59</v>
      </c>
      <c r="R1093" s="151">
        <v>64</v>
      </c>
      <c r="S1093" s="154">
        <v>0.912471395881007</v>
      </c>
      <c r="T1093" s="154">
        <v>0.948717948717949</v>
      </c>
      <c r="U1093" s="155">
        <v>0.921875</v>
      </c>
      <c r="V1093" s="155">
        <v>0.901408450704225</v>
      </c>
      <c r="W1093" s="173">
        <v>0.0268429487179487</v>
      </c>
      <c r="X1093" s="158">
        <v>522</v>
      </c>
      <c r="Y1093" s="208">
        <v>475</v>
      </c>
      <c r="Z1093" s="208">
        <v>538</v>
      </c>
      <c r="AA1093" s="208">
        <v>491</v>
      </c>
      <c r="AB1093" s="209">
        <v>0.909961685823755</v>
      </c>
      <c r="AC1093" s="155">
        <v>0.912639405204461</v>
      </c>
      <c r="AD1093" s="173">
        <v>-0.00267771938070616</v>
      </c>
    </row>
    <row r="1094" spans="1:30">
      <c r="A1094" s="175" t="s">
        <v>1085</v>
      </c>
      <c r="B1094" s="214" t="s">
        <v>1832</v>
      </c>
      <c r="C1094" s="214" t="s">
        <v>1095</v>
      </c>
      <c r="D1094" s="153">
        <v>49</v>
      </c>
      <c r="E1094" s="153">
        <v>49</v>
      </c>
      <c r="F1094" s="151">
        <v>41</v>
      </c>
      <c r="G1094" s="151">
        <v>41</v>
      </c>
      <c r="H1094" s="151">
        <v>45</v>
      </c>
      <c r="I1094" s="151">
        <v>45</v>
      </c>
      <c r="J1094" s="172">
        <v>0.9</v>
      </c>
      <c r="K1094" s="154">
        <v>1</v>
      </c>
      <c r="L1094" s="154">
        <v>1</v>
      </c>
      <c r="M1094" s="154">
        <v>1</v>
      </c>
      <c r="N1094" s="207">
        <v>1064</v>
      </c>
      <c r="O1094" s="153">
        <v>1033</v>
      </c>
      <c r="P1094" s="153">
        <v>47</v>
      </c>
      <c r="Q1094" s="151">
        <v>40</v>
      </c>
      <c r="R1094" s="151">
        <v>44</v>
      </c>
      <c r="S1094" s="154">
        <v>0.970864661654135</v>
      </c>
      <c r="T1094" s="154">
        <v>0.959183673469388</v>
      </c>
      <c r="U1094" s="155">
        <v>0.975609756097561</v>
      </c>
      <c r="V1094" s="155">
        <v>0.977777777777778</v>
      </c>
      <c r="W1094" s="173">
        <v>-0.0164260826281732</v>
      </c>
      <c r="X1094" s="158">
        <v>323</v>
      </c>
      <c r="Y1094" s="208">
        <v>316</v>
      </c>
      <c r="Z1094" s="208">
        <v>324</v>
      </c>
      <c r="AA1094" s="208">
        <v>318</v>
      </c>
      <c r="AB1094" s="209">
        <v>0.978328173374613</v>
      </c>
      <c r="AC1094" s="155">
        <v>0.981481481481482</v>
      </c>
      <c r="AD1094" s="173">
        <v>-0.00315330810686854</v>
      </c>
    </row>
    <row r="1095" spans="1:30">
      <c r="A1095" s="175" t="s">
        <v>1085</v>
      </c>
      <c r="B1095" s="214" t="s">
        <v>1832</v>
      </c>
      <c r="C1095" s="214" t="s">
        <v>1096</v>
      </c>
      <c r="D1095" s="153">
        <v>44</v>
      </c>
      <c r="E1095" s="153">
        <v>43</v>
      </c>
      <c r="F1095" s="151">
        <v>36</v>
      </c>
      <c r="G1095" s="151">
        <v>36</v>
      </c>
      <c r="H1095" s="151">
        <v>42</v>
      </c>
      <c r="I1095" s="151">
        <v>39</v>
      </c>
      <c r="J1095" s="172">
        <v>0.9</v>
      </c>
      <c r="K1095" s="154">
        <v>0.977272727272727</v>
      </c>
      <c r="L1095" s="154">
        <v>1</v>
      </c>
      <c r="M1095" s="154">
        <v>0.928571428571429</v>
      </c>
      <c r="N1095" s="207">
        <v>974</v>
      </c>
      <c r="O1095" s="153">
        <v>885</v>
      </c>
      <c r="P1095" s="153">
        <v>39</v>
      </c>
      <c r="Q1095" s="151">
        <v>34</v>
      </c>
      <c r="R1095" s="151">
        <v>37</v>
      </c>
      <c r="S1095" s="154">
        <v>0.908624229979466</v>
      </c>
      <c r="T1095" s="154">
        <v>0.886363636363636</v>
      </c>
      <c r="U1095" s="155">
        <v>0.944444444444444</v>
      </c>
      <c r="V1095" s="155">
        <v>0.880952380952381</v>
      </c>
      <c r="W1095" s="173">
        <v>-0.0580808080808081</v>
      </c>
      <c r="X1095" s="158">
        <v>300</v>
      </c>
      <c r="Y1095" s="208">
        <v>269</v>
      </c>
      <c r="Z1095" s="208">
        <v>297</v>
      </c>
      <c r="AA1095" s="208">
        <v>271</v>
      </c>
      <c r="AB1095" s="209">
        <v>0.896666666666667</v>
      </c>
      <c r="AC1095" s="155">
        <v>0.912457912457912</v>
      </c>
      <c r="AD1095" s="173">
        <v>-0.0157912457912458</v>
      </c>
    </row>
    <row r="1096" spans="1:30">
      <c r="A1096" s="175" t="s">
        <v>1085</v>
      </c>
      <c r="B1096" s="214" t="s">
        <v>1832</v>
      </c>
      <c r="C1096" s="214" t="s">
        <v>1097</v>
      </c>
      <c r="D1096" s="153">
        <v>43</v>
      </c>
      <c r="E1096" s="153">
        <v>42</v>
      </c>
      <c r="F1096" s="151">
        <v>39</v>
      </c>
      <c r="G1096" s="151">
        <v>38</v>
      </c>
      <c r="H1096" s="151">
        <v>36</v>
      </c>
      <c r="I1096" s="151">
        <v>36</v>
      </c>
      <c r="J1096" s="172">
        <v>0.9</v>
      </c>
      <c r="K1096" s="154">
        <v>0.976744186046512</v>
      </c>
      <c r="L1096" s="154">
        <v>0.974358974358974</v>
      </c>
      <c r="M1096" s="154">
        <v>1</v>
      </c>
      <c r="N1096" s="207">
        <v>895</v>
      </c>
      <c r="O1096" s="153">
        <v>862</v>
      </c>
      <c r="P1096" s="153">
        <v>42</v>
      </c>
      <c r="Q1096" s="151">
        <v>38</v>
      </c>
      <c r="R1096" s="151">
        <v>36</v>
      </c>
      <c r="S1096" s="154">
        <v>0.963128491620112</v>
      </c>
      <c r="T1096" s="154">
        <v>0.976744186046512</v>
      </c>
      <c r="U1096" s="155">
        <v>0.974358974358974</v>
      </c>
      <c r="V1096" s="155">
        <v>1</v>
      </c>
      <c r="W1096" s="173">
        <v>0.00238521168753725</v>
      </c>
      <c r="X1096" s="158">
        <v>271</v>
      </c>
      <c r="Y1096" s="208">
        <v>266</v>
      </c>
      <c r="Z1096" s="208">
        <v>270</v>
      </c>
      <c r="AA1096" s="208">
        <v>262</v>
      </c>
      <c r="AB1096" s="209">
        <v>0.981549815498155</v>
      </c>
      <c r="AC1096" s="155">
        <v>0.97037037037037</v>
      </c>
      <c r="AD1096" s="173">
        <v>0.0111794451277847</v>
      </c>
    </row>
    <row r="1097" spans="1:30">
      <c r="A1097" s="175" t="s">
        <v>1085</v>
      </c>
      <c r="B1097" s="214" t="s">
        <v>1832</v>
      </c>
      <c r="C1097" s="214" t="s">
        <v>1098</v>
      </c>
      <c r="D1097" s="153">
        <v>55</v>
      </c>
      <c r="E1097" s="153">
        <v>53</v>
      </c>
      <c r="F1097" s="151">
        <v>50</v>
      </c>
      <c r="G1097" s="151">
        <v>48</v>
      </c>
      <c r="H1097" s="151">
        <v>52</v>
      </c>
      <c r="I1097" s="151">
        <v>50</v>
      </c>
      <c r="J1097" s="172">
        <v>0.9</v>
      </c>
      <c r="K1097" s="154">
        <v>0.963636363636364</v>
      </c>
      <c r="L1097" s="154">
        <v>0.96</v>
      </c>
      <c r="M1097" s="154">
        <v>0.961538461538462</v>
      </c>
      <c r="N1097" s="207">
        <v>1249</v>
      </c>
      <c r="O1097" s="153">
        <v>1186</v>
      </c>
      <c r="P1097" s="153">
        <v>52</v>
      </c>
      <c r="Q1097" s="151">
        <v>47</v>
      </c>
      <c r="R1097" s="151">
        <v>50</v>
      </c>
      <c r="S1097" s="154">
        <v>0.949559647718175</v>
      </c>
      <c r="T1097" s="154">
        <v>0.945454545454545</v>
      </c>
      <c r="U1097" s="155">
        <v>0.94</v>
      </c>
      <c r="V1097" s="155">
        <v>0.961538461538462</v>
      </c>
      <c r="W1097" s="173">
        <v>0.00545454545454549</v>
      </c>
      <c r="X1097" s="158">
        <v>379</v>
      </c>
      <c r="Y1097" s="208">
        <v>362</v>
      </c>
      <c r="Z1097" s="208">
        <v>383</v>
      </c>
      <c r="AA1097" s="208">
        <v>362</v>
      </c>
      <c r="AB1097" s="209">
        <v>0.955145118733509</v>
      </c>
      <c r="AC1097" s="155">
        <v>0.945169712793734</v>
      </c>
      <c r="AD1097" s="173">
        <v>0.00997540593977564</v>
      </c>
    </row>
    <row r="1098" spans="1:30">
      <c r="A1098" s="175" t="s">
        <v>1085</v>
      </c>
      <c r="B1098" s="214" t="s">
        <v>1832</v>
      </c>
      <c r="C1098" s="214" t="s">
        <v>1099</v>
      </c>
      <c r="D1098" s="153">
        <v>32</v>
      </c>
      <c r="E1098" s="153">
        <v>32</v>
      </c>
      <c r="F1098" s="151">
        <v>30</v>
      </c>
      <c r="G1098" s="151">
        <v>30</v>
      </c>
      <c r="H1098" s="151">
        <v>29</v>
      </c>
      <c r="I1098" s="151">
        <v>29</v>
      </c>
      <c r="J1098" s="172">
        <v>0.9</v>
      </c>
      <c r="K1098" s="154">
        <v>1</v>
      </c>
      <c r="L1098" s="154">
        <v>1</v>
      </c>
      <c r="M1098" s="154">
        <v>1</v>
      </c>
      <c r="N1098" s="207">
        <v>711</v>
      </c>
      <c r="O1098" s="153">
        <v>680</v>
      </c>
      <c r="P1098" s="153">
        <v>31</v>
      </c>
      <c r="Q1098" s="151">
        <v>28</v>
      </c>
      <c r="R1098" s="151">
        <v>27</v>
      </c>
      <c r="S1098" s="154">
        <v>0.956399437412096</v>
      </c>
      <c r="T1098" s="154">
        <v>0.96875</v>
      </c>
      <c r="U1098" s="155">
        <v>0.933333333333333</v>
      </c>
      <c r="V1098" s="155">
        <v>0.931034482758621</v>
      </c>
      <c r="W1098" s="173">
        <v>0.0354166666666667</v>
      </c>
      <c r="X1098" s="158">
        <v>213</v>
      </c>
      <c r="Y1098" s="208">
        <v>201</v>
      </c>
      <c r="Z1098" s="208">
        <v>214</v>
      </c>
      <c r="AA1098" s="208">
        <v>203</v>
      </c>
      <c r="AB1098" s="209">
        <v>0.943661971830986</v>
      </c>
      <c r="AC1098" s="155">
        <v>0.948598130841122</v>
      </c>
      <c r="AD1098" s="173">
        <v>-0.00493615901013567</v>
      </c>
    </row>
    <row r="1099" spans="1:30">
      <c r="A1099" s="175" t="s">
        <v>1085</v>
      </c>
      <c r="B1099" s="214" t="s">
        <v>1832</v>
      </c>
      <c r="C1099" s="214" t="s">
        <v>1100</v>
      </c>
      <c r="D1099" s="153">
        <v>45</v>
      </c>
      <c r="E1099" s="153">
        <v>45</v>
      </c>
      <c r="F1099" s="151">
        <v>38</v>
      </c>
      <c r="G1099" s="151">
        <v>38</v>
      </c>
      <c r="H1099" s="151">
        <v>42</v>
      </c>
      <c r="I1099" s="151">
        <v>42</v>
      </c>
      <c r="J1099" s="172">
        <v>0.9</v>
      </c>
      <c r="K1099" s="154">
        <v>1</v>
      </c>
      <c r="L1099" s="154">
        <v>1</v>
      </c>
      <c r="M1099" s="154">
        <v>1</v>
      </c>
      <c r="N1099" s="207">
        <v>1005</v>
      </c>
      <c r="O1099" s="153">
        <v>993</v>
      </c>
      <c r="P1099" s="153">
        <v>44</v>
      </c>
      <c r="Q1099" s="151">
        <v>38</v>
      </c>
      <c r="R1099" s="151">
        <v>39</v>
      </c>
      <c r="S1099" s="154">
        <v>0.988059701492537</v>
      </c>
      <c r="T1099" s="154">
        <v>0.977777777777778</v>
      </c>
      <c r="U1099" s="155">
        <v>1</v>
      </c>
      <c r="V1099" s="155">
        <v>0.928571428571429</v>
      </c>
      <c r="W1099" s="173">
        <v>-0.0222222222222223</v>
      </c>
      <c r="X1099" s="158">
        <v>299</v>
      </c>
      <c r="Y1099" s="208">
        <v>292</v>
      </c>
      <c r="Z1099" s="208">
        <v>311</v>
      </c>
      <c r="AA1099" s="208">
        <v>307</v>
      </c>
      <c r="AB1099" s="209">
        <v>0.976588628762542</v>
      </c>
      <c r="AC1099" s="155">
        <v>0.987138263665595</v>
      </c>
      <c r="AD1099" s="173">
        <v>-0.0105496349030531</v>
      </c>
    </row>
    <row r="1100" spans="1:30">
      <c r="A1100" s="175" t="s">
        <v>1085</v>
      </c>
      <c r="B1100" s="214" t="s">
        <v>1832</v>
      </c>
      <c r="C1100" s="214" t="s">
        <v>1101</v>
      </c>
      <c r="D1100" s="153">
        <v>23</v>
      </c>
      <c r="E1100" s="153">
        <v>23</v>
      </c>
      <c r="F1100" s="151">
        <v>20</v>
      </c>
      <c r="G1100" s="151">
        <v>20</v>
      </c>
      <c r="H1100" s="151">
        <v>21</v>
      </c>
      <c r="I1100" s="151">
        <v>21</v>
      </c>
      <c r="J1100" s="172">
        <v>0.9</v>
      </c>
      <c r="K1100" s="154">
        <v>1</v>
      </c>
      <c r="L1100" s="154">
        <v>1</v>
      </c>
      <c r="M1100" s="154">
        <v>1</v>
      </c>
      <c r="N1100" s="207">
        <v>504</v>
      </c>
      <c r="O1100" s="153">
        <v>492</v>
      </c>
      <c r="P1100" s="153">
        <v>23</v>
      </c>
      <c r="Q1100" s="151">
        <v>19</v>
      </c>
      <c r="R1100" s="151">
        <v>21</v>
      </c>
      <c r="S1100" s="154">
        <v>0.976190476190476</v>
      </c>
      <c r="T1100" s="154">
        <v>1</v>
      </c>
      <c r="U1100" s="155">
        <v>0.95</v>
      </c>
      <c r="V1100" s="155">
        <v>1</v>
      </c>
      <c r="W1100" s="173">
        <v>0.05</v>
      </c>
      <c r="X1100" s="158">
        <v>151</v>
      </c>
      <c r="Y1100" s="208">
        <v>149</v>
      </c>
      <c r="Z1100" s="208">
        <v>157</v>
      </c>
      <c r="AA1100" s="208">
        <v>153</v>
      </c>
      <c r="AB1100" s="209">
        <v>0.986754966887417</v>
      </c>
      <c r="AC1100" s="155">
        <v>0.974522292993631</v>
      </c>
      <c r="AD1100" s="173">
        <v>0.0122326738937867</v>
      </c>
    </row>
    <row r="1101" spans="1:30">
      <c r="A1101" s="175" t="s">
        <v>1085</v>
      </c>
      <c r="B1101" s="214" t="s">
        <v>1832</v>
      </c>
      <c r="C1101" s="214" t="s">
        <v>1102</v>
      </c>
      <c r="D1101" s="153">
        <v>30</v>
      </c>
      <c r="E1101" s="153">
        <v>30</v>
      </c>
      <c r="F1101" s="151">
        <v>28</v>
      </c>
      <c r="G1101" s="151">
        <v>26</v>
      </c>
      <c r="H1101" s="151">
        <v>29</v>
      </c>
      <c r="I1101" s="151">
        <v>27</v>
      </c>
      <c r="J1101" s="172">
        <v>0.9</v>
      </c>
      <c r="K1101" s="154">
        <v>1</v>
      </c>
      <c r="L1101" s="154">
        <v>0.928571428571429</v>
      </c>
      <c r="M1101" s="154">
        <v>0.931034482758621</v>
      </c>
      <c r="N1101" s="207">
        <v>687</v>
      </c>
      <c r="O1101" s="153">
        <v>676</v>
      </c>
      <c r="P1101" s="153">
        <v>29</v>
      </c>
      <c r="Q1101" s="151">
        <v>26</v>
      </c>
      <c r="R1101" s="151">
        <v>27</v>
      </c>
      <c r="S1101" s="154">
        <v>0.983988355167394</v>
      </c>
      <c r="T1101" s="154">
        <v>0.966666666666667</v>
      </c>
      <c r="U1101" s="155">
        <v>0.928571428571429</v>
      </c>
      <c r="V1101" s="155">
        <v>0.931034482758621</v>
      </c>
      <c r="W1101" s="173">
        <v>0.0380952380952381</v>
      </c>
      <c r="X1101" s="158">
        <v>209</v>
      </c>
      <c r="Y1101" s="208">
        <v>202</v>
      </c>
      <c r="Z1101" s="208">
        <v>210</v>
      </c>
      <c r="AA1101" s="208">
        <v>210</v>
      </c>
      <c r="AB1101" s="209">
        <v>0.966507177033493</v>
      </c>
      <c r="AC1101" s="155">
        <v>1</v>
      </c>
      <c r="AD1101" s="173">
        <v>-0.0334928229665071</v>
      </c>
    </row>
    <row r="1102" spans="1:30">
      <c r="A1102" s="175" t="s">
        <v>1085</v>
      </c>
      <c r="B1102" s="214" t="s">
        <v>1832</v>
      </c>
      <c r="C1102" s="214" t="s">
        <v>1103</v>
      </c>
      <c r="D1102" s="153">
        <v>48</v>
      </c>
      <c r="E1102" s="153">
        <v>48</v>
      </c>
      <c r="F1102" s="151">
        <v>44</v>
      </c>
      <c r="G1102" s="151">
        <v>44</v>
      </c>
      <c r="H1102" s="151">
        <v>49</v>
      </c>
      <c r="I1102" s="151">
        <v>49</v>
      </c>
      <c r="J1102" s="172">
        <v>0.9</v>
      </c>
      <c r="K1102" s="154">
        <v>1</v>
      </c>
      <c r="L1102" s="154">
        <v>1</v>
      </c>
      <c r="M1102" s="154">
        <v>1</v>
      </c>
      <c r="N1102" s="207">
        <v>1137</v>
      </c>
      <c r="O1102" s="153">
        <v>1125</v>
      </c>
      <c r="P1102" s="153">
        <v>48</v>
      </c>
      <c r="Q1102" s="151">
        <v>44</v>
      </c>
      <c r="R1102" s="151">
        <v>49</v>
      </c>
      <c r="S1102" s="154">
        <v>0.989445910290237</v>
      </c>
      <c r="T1102" s="154">
        <v>1</v>
      </c>
      <c r="U1102" s="155">
        <v>1</v>
      </c>
      <c r="V1102" s="155">
        <v>1</v>
      </c>
      <c r="W1102" s="173">
        <v>0</v>
      </c>
      <c r="X1102" s="158">
        <v>344</v>
      </c>
      <c r="Y1102" s="208">
        <v>344</v>
      </c>
      <c r="Z1102" s="208">
        <v>347</v>
      </c>
      <c r="AA1102" s="208">
        <v>346</v>
      </c>
      <c r="AB1102" s="209">
        <v>1</v>
      </c>
      <c r="AC1102" s="155">
        <v>0.997118155619596</v>
      </c>
      <c r="AD1102" s="173">
        <v>0.00288184438040351</v>
      </c>
    </row>
    <row r="1103" spans="1:30">
      <c r="A1103" s="175" t="s">
        <v>1085</v>
      </c>
      <c r="B1103" s="214" t="s">
        <v>1832</v>
      </c>
      <c r="C1103" s="214" t="s">
        <v>1104</v>
      </c>
      <c r="D1103" s="153">
        <v>33</v>
      </c>
      <c r="E1103" s="153">
        <v>33</v>
      </c>
      <c r="F1103" s="151">
        <v>32</v>
      </c>
      <c r="G1103" s="151">
        <v>32</v>
      </c>
      <c r="H1103" s="151">
        <v>31</v>
      </c>
      <c r="I1103" s="151">
        <v>31</v>
      </c>
      <c r="J1103" s="172">
        <v>0.9</v>
      </c>
      <c r="K1103" s="154">
        <v>1</v>
      </c>
      <c r="L1103" s="154">
        <v>1</v>
      </c>
      <c r="M1103" s="154">
        <v>1</v>
      </c>
      <c r="N1103" s="207">
        <v>744</v>
      </c>
      <c r="O1103" s="153">
        <v>737</v>
      </c>
      <c r="P1103" s="153">
        <v>33</v>
      </c>
      <c r="Q1103" s="151">
        <v>32</v>
      </c>
      <c r="R1103" s="151">
        <v>31</v>
      </c>
      <c r="S1103" s="154">
        <v>0.990591397849462</v>
      </c>
      <c r="T1103" s="154">
        <v>1</v>
      </c>
      <c r="U1103" s="155">
        <v>1</v>
      </c>
      <c r="V1103" s="155">
        <v>1</v>
      </c>
      <c r="W1103" s="173">
        <v>0</v>
      </c>
      <c r="X1103" s="158">
        <v>219</v>
      </c>
      <c r="Y1103" s="208">
        <v>219</v>
      </c>
      <c r="Z1103" s="208">
        <v>233</v>
      </c>
      <c r="AA1103" s="208">
        <v>231</v>
      </c>
      <c r="AB1103" s="209">
        <v>1</v>
      </c>
      <c r="AC1103" s="155">
        <v>0.991416309012876</v>
      </c>
      <c r="AD1103" s="173">
        <v>0.00858369098712441</v>
      </c>
    </row>
    <row r="1104" spans="1:30">
      <c r="A1104" s="175" t="s">
        <v>1085</v>
      </c>
      <c r="B1104" s="214" t="s">
        <v>1832</v>
      </c>
      <c r="C1104" s="214" t="s">
        <v>1105</v>
      </c>
      <c r="D1104" s="153">
        <v>32</v>
      </c>
      <c r="E1104" s="153">
        <v>31</v>
      </c>
      <c r="F1104" s="151">
        <v>32</v>
      </c>
      <c r="G1104" s="151">
        <v>31</v>
      </c>
      <c r="H1104" s="151">
        <v>30</v>
      </c>
      <c r="I1104" s="151">
        <v>29</v>
      </c>
      <c r="J1104" s="172">
        <v>0.9</v>
      </c>
      <c r="K1104" s="154">
        <v>0.96875</v>
      </c>
      <c r="L1104" s="154">
        <v>0.96875</v>
      </c>
      <c r="M1104" s="154">
        <v>0.966666666666667</v>
      </c>
      <c r="N1104" s="207">
        <v>739</v>
      </c>
      <c r="O1104" s="153">
        <v>717</v>
      </c>
      <c r="P1104" s="153">
        <v>31</v>
      </c>
      <c r="Q1104" s="151">
        <v>31</v>
      </c>
      <c r="R1104" s="151">
        <v>29</v>
      </c>
      <c r="S1104" s="154">
        <v>0.970230040595399</v>
      </c>
      <c r="T1104" s="154">
        <v>0.96875</v>
      </c>
      <c r="U1104" s="155">
        <v>0.96875</v>
      </c>
      <c r="V1104" s="155">
        <v>0.966666666666667</v>
      </c>
      <c r="W1104" s="173">
        <v>0</v>
      </c>
      <c r="X1104" s="158">
        <v>221</v>
      </c>
      <c r="Y1104" s="208">
        <v>213</v>
      </c>
      <c r="Z1104" s="208">
        <v>229</v>
      </c>
      <c r="AA1104" s="208">
        <v>223</v>
      </c>
      <c r="AB1104" s="209">
        <v>0.963800904977376</v>
      </c>
      <c r="AC1104" s="155">
        <v>0.973799126637555</v>
      </c>
      <c r="AD1104" s="173">
        <v>-0.00999822166017905</v>
      </c>
    </row>
    <row r="1105" spans="1:30">
      <c r="A1105" s="175" t="s">
        <v>1085</v>
      </c>
      <c r="B1105" s="214" t="s">
        <v>1832</v>
      </c>
      <c r="C1105" s="214" t="s">
        <v>1106</v>
      </c>
      <c r="D1105" s="153">
        <v>28</v>
      </c>
      <c r="E1105" s="153">
        <v>28</v>
      </c>
      <c r="F1105" s="151">
        <v>26</v>
      </c>
      <c r="G1105" s="151">
        <v>26</v>
      </c>
      <c r="H1105" s="151">
        <v>26</v>
      </c>
      <c r="I1105" s="151">
        <v>26</v>
      </c>
      <c r="J1105" s="172">
        <v>0.9</v>
      </c>
      <c r="K1105" s="154">
        <v>1</v>
      </c>
      <c r="L1105" s="154">
        <v>1</v>
      </c>
      <c r="M1105" s="154">
        <v>1</v>
      </c>
      <c r="N1105" s="207">
        <v>622</v>
      </c>
      <c r="O1105" s="153">
        <v>595</v>
      </c>
      <c r="P1105" s="153">
        <v>28</v>
      </c>
      <c r="Q1105" s="151">
        <v>26</v>
      </c>
      <c r="R1105" s="151">
        <v>26</v>
      </c>
      <c r="S1105" s="154">
        <v>0.956591639871383</v>
      </c>
      <c r="T1105" s="154">
        <v>1</v>
      </c>
      <c r="U1105" s="155">
        <v>1</v>
      </c>
      <c r="V1105" s="155">
        <v>1</v>
      </c>
      <c r="W1105" s="173">
        <v>0</v>
      </c>
      <c r="X1105" s="158">
        <v>187</v>
      </c>
      <c r="Y1105" s="208">
        <v>182</v>
      </c>
      <c r="Z1105" s="208">
        <v>187</v>
      </c>
      <c r="AA1105" s="208">
        <v>176</v>
      </c>
      <c r="AB1105" s="209">
        <v>0.973262032085562</v>
      </c>
      <c r="AC1105" s="155">
        <v>0.941176470588235</v>
      </c>
      <c r="AD1105" s="173">
        <v>0.0320855614973262</v>
      </c>
    </row>
    <row r="1106" spans="1:30">
      <c r="A1106" s="175" t="s">
        <v>1085</v>
      </c>
      <c r="B1106" s="214" t="s">
        <v>1833</v>
      </c>
      <c r="C1106" s="214" t="s">
        <v>1107</v>
      </c>
      <c r="D1106" s="153">
        <v>66</v>
      </c>
      <c r="E1106" s="153">
        <v>60</v>
      </c>
      <c r="F1106" s="151">
        <v>55</v>
      </c>
      <c r="G1106" s="151">
        <v>50</v>
      </c>
      <c r="H1106" s="151">
        <v>59</v>
      </c>
      <c r="I1106" s="151">
        <v>56</v>
      </c>
      <c r="J1106" s="172">
        <v>0.9</v>
      </c>
      <c r="K1106" s="154">
        <v>0.909090909090909</v>
      </c>
      <c r="L1106" s="154">
        <v>0.909090909090909</v>
      </c>
      <c r="M1106" s="154">
        <v>0.949152542372881</v>
      </c>
      <c r="N1106" s="207">
        <v>1470</v>
      </c>
      <c r="O1106" s="153">
        <v>1319</v>
      </c>
      <c r="P1106" s="153">
        <v>58</v>
      </c>
      <c r="Q1106" s="151">
        <v>47</v>
      </c>
      <c r="R1106" s="151">
        <v>51</v>
      </c>
      <c r="S1106" s="154">
        <v>0.897278911564626</v>
      </c>
      <c r="T1106" s="154">
        <v>0.878787878787879</v>
      </c>
      <c r="U1106" s="155">
        <v>0.854545454545454</v>
      </c>
      <c r="V1106" s="155">
        <v>0.864406779661017</v>
      </c>
      <c r="W1106" s="173">
        <v>0.0242424242424243</v>
      </c>
      <c r="X1106" s="158">
        <v>441</v>
      </c>
      <c r="Y1106" s="208">
        <v>383</v>
      </c>
      <c r="Z1106" s="208">
        <v>457</v>
      </c>
      <c r="AA1106" s="208">
        <v>413</v>
      </c>
      <c r="AB1106" s="209">
        <v>0.868480725623583</v>
      </c>
      <c r="AC1106" s="155">
        <v>0.903719912472648</v>
      </c>
      <c r="AD1106" s="173">
        <v>-0.0352391868490649</v>
      </c>
    </row>
    <row r="1107" spans="1:30">
      <c r="A1107" s="175" t="s">
        <v>1085</v>
      </c>
      <c r="B1107" s="214" t="s">
        <v>1833</v>
      </c>
      <c r="C1107" s="214" t="s">
        <v>1108</v>
      </c>
      <c r="D1107" s="153">
        <v>36</v>
      </c>
      <c r="E1107" s="153">
        <v>36</v>
      </c>
      <c r="F1107" s="151">
        <v>26</v>
      </c>
      <c r="G1107" s="151">
        <v>26</v>
      </c>
      <c r="H1107" s="151">
        <v>28</v>
      </c>
      <c r="I1107" s="151">
        <v>28</v>
      </c>
      <c r="J1107" s="172">
        <v>0.9</v>
      </c>
      <c r="K1107" s="154">
        <v>1</v>
      </c>
      <c r="L1107" s="154">
        <v>1</v>
      </c>
      <c r="M1107" s="154">
        <v>1</v>
      </c>
      <c r="N1107" s="207">
        <v>714</v>
      </c>
      <c r="O1107" s="153">
        <v>695</v>
      </c>
      <c r="P1107" s="153">
        <v>34</v>
      </c>
      <c r="Q1107" s="151">
        <v>26</v>
      </c>
      <c r="R1107" s="151">
        <v>27</v>
      </c>
      <c r="S1107" s="154">
        <v>0.973389355742297</v>
      </c>
      <c r="T1107" s="154">
        <v>0.944444444444444</v>
      </c>
      <c r="U1107" s="155">
        <v>1</v>
      </c>
      <c r="V1107" s="155">
        <v>0.964285714285714</v>
      </c>
      <c r="W1107" s="173">
        <v>-0.0555555555555556</v>
      </c>
      <c r="X1107" s="158">
        <v>219</v>
      </c>
      <c r="Y1107" s="208">
        <v>215</v>
      </c>
      <c r="Z1107" s="208">
        <v>219</v>
      </c>
      <c r="AA1107" s="208">
        <v>215</v>
      </c>
      <c r="AB1107" s="209">
        <v>0.981735159817352</v>
      </c>
      <c r="AC1107" s="155">
        <v>0.981735159817352</v>
      </c>
      <c r="AD1107" s="173">
        <v>0</v>
      </c>
    </row>
    <row r="1108" spans="1:30">
      <c r="A1108" s="175" t="s">
        <v>1085</v>
      </c>
      <c r="B1108" s="214" t="s">
        <v>1833</v>
      </c>
      <c r="C1108" s="214" t="s">
        <v>1109</v>
      </c>
      <c r="D1108" s="153">
        <v>66</v>
      </c>
      <c r="E1108" s="153">
        <v>65</v>
      </c>
      <c r="F1108" s="151">
        <v>54</v>
      </c>
      <c r="G1108" s="151">
        <v>52</v>
      </c>
      <c r="H1108" s="151">
        <v>57</v>
      </c>
      <c r="I1108" s="151">
        <v>56</v>
      </c>
      <c r="J1108" s="172">
        <v>0.9</v>
      </c>
      <c r="K1108" s="154">
        <v>0.984848484848485</v>
      </c>
      <c r="L1108" s="154">
        <v>0.962962962962963</v>
      </c>
      <c r="M1108" s="154">
        <v>0.982456140350877</v>
      </c>
      <c r="N1108" s="207">
        <v>1444</v>
      </c>
      <c r="O1108" s="153">
        <v>1319</v>
      </c>
      <c r="P1108" s="153">
        <v>62</v>
      </c>
      <c r="Q1108" s="151">
        <v>49</v>
      </c>
      <c r="R1108" s="151">
        <v>53</v>
      </c>
      <c r="S1108" s="154">
        <v>0.913434903047091</v>
      </c>
      <c r="T1108" s="154">
        <v>0.939393939393939</v>
      </c>
      <c r="U1108" s="155">
        <v>0.907407407407407</v>
      </c>
      <c r="V1108" s="155">
        <v>0.929824561403509</v>
      </c>
      <c r="W1108" s="173">
        <v>0.031986531986532</v>
      </c>
      <c r="X1108" s="158">
        <v>434</v>
      </c>
      <c r="Y1108" s="208">
        <v>390</v>
      </c>
      <c r="Z1108" s="208">
        <v>438</v>
      </c>
      <c r="AA1108" s="208">
        <v>399</v>
      </c>
      <c r="AB1108" s="209">
        <v>0.898617511520737</v>
      </c>
      <c r="AC1108" s="155">
        <v>0.910958904109589</v>
      </c>
      <c r="AD1108" s="173">
        <v>-0.0123413925888517</v>
      </c>
    </row>
    <row r="1109" spans="1:30">
      <c r="A1109" s="175" t="s">
        <v>1085</v>
      </c>
      <c r="B1109" s="214" t="s">
        <v>1833</v>
      </c>
      <c r="C1109" s="214" t="s">
        <v>1110</v>
      </c>
      <c r="D1109" s="153">
        <v>0</v>
      </c>
      <c r="E1109" s="153">
        <v>0</v>
      </c>
      <c r="F1109" s="151">
        <v>0</v>
      </c>
      <c r="G1109" s="151">
        <v>0</v>
      </c>
      <c r="H1109" s="151">
        <v>0</v>
      </c>
      <c r="I1109" s="151">
        <v>0</v>
      </c>
      <c r="J1109" s="172">
        <v>0.9</v>
      </c>
      <c r="K1109" s="154">
        <v>0</v>
      </c>
      <c r="L1109" s="154">
        <v>0</v>
      </c>
      <c r="M1109" s="154">
        <v>0</v>
      </c>
      <c r="N1109" s="207">
        <v>0</v>
      </c>
      <c r="O1109" s="153">
        <v>0</v>
      </c>
      <c r="P1109" s="153">
        <v>0</v>
      </c>
      <c r="Q1109" s="151">
        <v>0</v>
      </c>
      <c r="R1109" s="151">
        <v>0</v>
      </c>
      <c r="S1109" s="154">
        <v>0</v>
      </c>
      <c r="T1109" s="154">
        <v>0</v>
      </c>
      <c r="U1109" s="155">
        <v>0</v>
      </c>
      <c r="V1109" s="155">
        <v>0</v>
      </c>
      <c r="W1109" s="173">
        <v>0</v>
      </c>
      <c r="X1109" s="158">
        <v>0</v>
      </c>
      <c r="Y1109" s="208">
        <v>0</v>
      </c>
      <c r="Z1109" s="208">
        <v>0</v>
      </c>
      <c r="AA1109" s="208">
        <v>0</v>
      </c>
      <c r="AB1109" s="209">
        <v>0</v>
      </c>
      <c r="AC1109" s="155">
        <v>0</v>
      </c>
      <c r="AD1109" s="173">
        <v>0</v>
      </c>
    </row>
    <row r="1110" spans="1:30">
      <c r="A1110" s="175" t="s">
        <v>1085</v>
      </c>
      <c r="B1110" s="214" t="s">
        <v>1833</v>
      </c>
      <c r="C1110" s="214" t="s">
        <v>1111</v>
      </c>
      <c r="D1110" s="153">
        <v>30</v>
      </c>
      <c r="E1110" s="153">
        <v>30</v>
      </c>
      <c r="F1110" s="151">
        <v>26</v>
      </c>
      <c r="G1110" s="151">
        <v>26</v>
      </c>
      <c r="H1110" s="151">
        <v>25</v>
      </c>
      <c r="I1110" s="151">
        <v>25</v>
      </c>
      <c r="J1110" s="172">
        <v>0.9</v>
      </c>
      <c r="K1110" s="154">
        <v>1</v>
      </c>
      <c r="L1110" s="154">
        <v>1</v>
      </c>
      <c r="M1110" s="154">
        <v>1</v>
      </c>
      <c r="N1110" s="207">
        <v>633</v>
      </c>
      <c r="O1110" s="153">
        <v>602</v>
      </c>
      <c r="P1110" s="153">
        <v>28</v>
      </c>
      <c r="Q1110" s="151">
        <v>26</v>
      </c>
      <c r="R1110" s="151">
        <v>22</v>
      </c>
      <c r="S1110" s="154">
        <v>0.951026856240126</v>
      </c>
      <c r="T1110" s="154">
        <v>0.933333333333333</v>
      </c>
      <c r="U1110" s="155">
        <v>1</v>
      </c>
      <c r="V1110" s="155">
        <v>0.88</v>
      </c>
      <c r="W1110" s="173">
        <v>-0.0666666666666667</v>
      </c>
      <c r="X1110" s="158">
        <v>189</v>
      </c>
      <c r="Y1110" s="208">
        <v>180</v>
      </c>
      <c r="Z1110" s="208">
        <v>194</v>
      </c>
      <c r="AA1110" s="208">
        <v>185</v>
      </c>
      <c r="AB1110" s="209">
        <v>0.952380952380952</v>
      </c>
      <c r="AC1110" s="155">
        <v>0.95360824742268</v>
      </c>
      <c r="AD1110" s="173">
        <v>-0.00122729504172814</v>
      </c>
    </row>
    <row r="1111" spans="1:30">
      <c r="A1111" s="175" t="s">
        <v>1085</v>
      </c>
      <c r="B1111" s="214" t="s">
        <v>1833</v>
      </c>
      <c r="C1111" s="214" t="s">
        <v>1112</v>
      </c>
      <c r="D1111" s="153">
        <v>26</v>
      </c>
      <c r="E1111" s="153">
        <v>26</v>
      </c>
      <c r="F1111" s="151">
        <v>22</v>
      </c>
      <c r="G1111" s="151">
        <v>22</v>
      </c>
      <c r="H1111" s="151">
        <v>22</v>
      </c>
      <c r="I1111" s="151">
        <v>22</v>
      </c>
      <c r="J1111" s="172">
        <v>0.9</v>
      </c>
      <c r="K1111" s="154">
        <v>1</v>
      </c>
      <c r="L1111" s="154">
        <v>1</v>
      </c>
      <c r="M1111" s="154">
        <v>1</v>
      </c>
      <c r="N1111" s="207">
        <v>529</v>
      </c>
      <c r="O1111" s="153">
        <v>509</v>
      </c>
      <c r="P1111" s="153">
        <v>24</v>
      </c>
      <c r="Q1111" s="151">
        <v>22</v>
      </c>
      <c r="R1111" s="151">
        <v>21</v>
      </c>
      <c r="S1111" s="154">
        <v>0.962192816635161</v>
      </c>
      <c r="T1111" s="154">
        <v>0.923076923076923</v>
      </c>
      <c r="U1111" s="155">
        <v>1</v>
      </c>
      <c r="V1111" s="155">
        <v>0.954545454545455</v>
      </c>
      <c r="W1111" s="173">
        <v>-0.0769230769230769</v>
      </c>
      <c r="X1111" s="158">
        <v>158</v>
      </c>
      <c r="Y1111" s="208">
        <v>150</v>
      </c>
      <c r="Z1111" s="208">
        <v>164</v>
      </c>
      <c r="AA1111" s="208">
        <v>159</v>
      </c>
      <c r="AB1111" s="209">
        <v>0.949367088607595</v>
      </c>
      <c r="AC1111" s="155">
        <v>0.969512195121951</v>
      </c>
      <c r="AD1111" s="173">
        <v>-0.0201451065143563</v>
      </c>
    </row>
    <row r="1112" spans="1:30">
      <c r="A1112" s="175" t="s">
        <v>1085</v>
      </c>
      <c r="B1112" s="214" t="s">
        <v>1833</v>
      </c>
      <c r="C1112" s="214" t="s">
        <v>1113</v>
      </c>
      <c r="D1112" s="153">
        <v>84</v>
      </c>
      <c r="E1112" s="153">
        <v>84</v>
      </c>
      <c r="F1112" s="151">
        <v>66</v>
      </c>
      <c r="G1112" s="151">
        <v>66</v>
      </c>
      <c r="H1112" s="151">
        <v>71</v>
      </c>
      <c r="I1112" s="151">
        <v>71</v>
      </c>
      <c r="J1112" s="172">
        <v>0.9</v>
      </c>
      <c r="K1112" s="154">
        <v>1</v>
      </c>
      <c r="L1112" s="154">
        <v>1</v>
      </c>
      <c r="M1112" s="154">
        <v>1</v>
      </c>
      <c r="N1112" s="207">
        <v>1716</v>
      </c>
      <c r="O1112" s="153">
        <v>1678</v>
      </c>
      <c r="P1112" s="153">
        <v>81</v>
      </c>
      <c r="Q1112" s="151">
        <v>64</v>
      </c>
      <c r="R1112" s="151">
        <v>69</v>
      </c>
      <c r="S1112" s="154">
        <v>0.977855477855478</v>
      </c>
      <c r="T1112" s="154">
        <v>0.964285714285714</v>
      </c>
      <c r="U1112" s="155">
        <v>0.96969696969697</v>
      </c>
      <c r="V1112" s="155">
        <v>0.971830985915493</v>
      </c>
      <c r="W1112" s="173">
        <v>-0.00541125541125542</v>
      </c>
      <c r="X1112" s="158">
        <v>518</v>
      </c>
      <c r="Y1112" s="208">
        <v>505</v>
      </c>
      <c r="Z1112" s="208">
        <v>530</v>
      </c>
      <c r="AA1112" s="208">
        <v>515</v>
      </c>
      <c r="AB1112" s="209">
        <v>0.974903474903475</v>
      </c>
      <c r="AC1112" s="155">
        <v>0.971698113207547</v>
      </c>
      <c r="AD1112" s="173">
        <v>0.00320536169592778</v>
      </c>
    </row>
    <row r="1113" spans="1:30">
      <c r="A1113" s="175" t="s">
        <v>1085</v>
      </c>
      <c r="B1113" s="214" t="s">
        <v>1833</v>
      </c>
      <c r="C1113" s="214" t="s">
        <v>1114</v>
      </c>
      <c r="D1113" s="153">
        <v>24</v>
      </c>
      <c r="E1113" s="153">
        <v>23</v>
      </c>
      <c r="F1113" s="151">
        <v>21</v>
      </c>
      <c r="G1113" s="151">
        <v>21</v>
      </c>
      <c r="H1113" s="151">
        <v>23</v>
      </c>
      <c r="I1113" s="151">
        <v>22</v>
      </c>
      <c r="J1113" s="172">
        <v>0.9</v>
      </c>
      <c r="K1113" s="154">
        <v>0.958333333333333</v>
      </c>
      <c r="L1113" s="154">
        <v>1</v>
      </c>
      <c r="M1113" s="154">
        <v>0.956521739130435</v>
      </c>
      <c r="N1113" s="207">
        <v>523</v>
      </c>
      <c r="O1113" s="153">
        <v>497</v>
      </c>
      <c r="P1113" s="153">
        <v>23</v>
      </c>
      <c r="Q1113" s="151">
        <v>21</v>
      </c>
      <c r="R1113" s="151">
        <v>22</v>
      </c>
      <c r="S1113" s="154">
        <v>0.950286806883365</v>
      </c>
      <c r="T1113" s="154">
        <v>0.958333333333333</v>
      </c>
      <c r="U1113" s="155">
        <v>1</v>
      </c>
      <c r="V1113" s="155">
        <v>0.956521739130435</v>
      </c>
      <c r="W1113" s="173">
        <v>-0.0416666666666666</v>
      </c>
      <c r="X1113" s="158">
        <v>158</v>
      </c>
      <c r="Y1113" s="208">
        <v>152</v>
      </c>
      <c r="Z1113" s="208">
        <v>158</v>
      </c>
      <c r="AA1113" s="208">
        <v>148</v>
      </c>
      <c r="AB1113" s="209">
        <v>0.962025316455696</v>
      </c>
      <c r="AC1113" s="155">
        <v>0.936708860759494</v>
      </c>
      <c r="AD1113" s="173">
        <v>0.0253164556962026</v>
      </c>
    </row>
    <row r="1114" spans="1:30">
      <c r="A1114" s="175" t="s">
        <v>1085</v>
      </c>
      <c r="B1114" s="214" t="s">
        <v>1833</v>
      </c>
      <c r="C1114" s="214" t="s">
        <v>1115</v>
      </c>
      <c r="D1114" s="153">
        <v>0</v>
      </c>
      <c r="E1114" s="153">
        <v>0</v>
      </c>
      <c r="F1114" s="151">
        <v>0</v>
      </c>
      <c r="G1114" s="151">
        <v>0</v>
      </c>
      <c r="H1114" s="151">
        <v>0</v>
      </c>
      <c r="I1114" s="151">
        <v>0</v>
      </c>
      <c r="J1114" s="172">
        <v>0.9</v>
      </c>
      <c r="K1114" s="154">
        <v>0</v>
      </c>
      <c r="L1114" s="154">
        <v>0</v>
      </c>
      <c r="M1114" s="154">
        <v>0</v>
      </c>
      <c r="N1114" s="207">
        <v>0</v>
      </c>
      <c r="O1114" s="153">
        <v>0</v>
      </c>
      <c r="P1114" s="153">
        <v>0</v>
      </c>
      <c r="Q1114" s="151">
        <v>0</v>
      </c>
      <c r="R1114" s="151">
        <v>0</v>
      </c>
      <c r="S1114" s="154">
        <v>0</v>
      </c>
      <c r="T1114" s="154">
        <v>0</v>
      </c>
      <c r="U1114" s="155">
        <v>0</v>
      </c>
      <c r="V1114" s="155">
        <v>0</v>
      </c>
      <c r="W1114" s="173">
        <v>0</v>
      </c>
      <c r="X1114" s="158">
        <v>0</v>
      </c>
      <c r="Y1114" s="208">
        <v>0</v>
      </c>
      <c r="Z1114" s="208">
        <v>0</v>
      </c>
      <c r="AA1114" s="208">
        <v>0</v>
      </c>
      <c r="AB1114" s="209">
        <v>0</v>
      </c>
      <c r="AC1114" s="155">
        <v>0</v>
      </c>
      <c r="AD1114" s="173">
        <v>0</v>
      </c>
    </row>
    <row r="1115" spans="1:30">
      <c r="A1115" s="175" t="s">
        <v>1085</v>
      </c>
      <c r="B1115" s="214" t="s">
        <v>1833</v>
      </c>
      <c r="C1115" s="214" t="s">
        <v>1116</v>
      </c>
      <c r="D1115" s="153">
        <v>39</v>
      </c>
      <c r="E1115" s="153">
        <v>39</v>
      </c>
      <c r="F1115" s="151">
        <v>29</v>
      </c>
      <c r="G1115" s="151">
        <v>29</v>
      </c>
      <c r="H1115" s="151">
        <v>28</v>
      </c>
      <c r="I1115" s="151">
        <v>28</v>
      </c>
      <c r="J1115" s="172">
        <v>0.9</v>
      </c>
      <c r="K1115" s="154">
        <v>1</v>
      </c>
      <c r="L1115" s="154">
        <v>1</v>
      </c>
      <c r="M1115" s="154">
        <v>1</v>
      </c>
      <c r="N1115" s="207">
        <v>777</v>
      </c>
      <c r="O1115" s="153">
        <v>769</v>
      </c>
      <c r="P1115" s="153">
        <v>39</v>
      </c>
      <c r="Q1115" s="151">
        <v>29</v>
      </c>
      <c r="R1115" s="151">
        <v>27</v>
      </c>
      <c r="S1115" s="154">
        <v>0.98970398970399</v>
      </c>
      <c r="T1115" s="154">
        <v>1</v>
      </c>
      <c r="U1115" s="155">
        <v>1</v>
      </c>
      <c r="V1115" s="155">
        <v>0.964285714285714</v>
      </c>
      <c r="W1115" s="173">
        <v>0</v>
      </c>
      <c r="X1115" s="158">
        <v>231</v>
      </c>
      <c r="Y1115" s="208">
        <v>228</v>
      </c>
      <c r="Z1115" s="208">
        <v>235</v>
      </c>
      <c r="AA1115" s="208">
        <v>233</v>
      </c>
      <c r="AB1115" s="209">
        <v>0.987012987012987</v>
      </c>
      <c r="AC1115" s="155">
        <v>0.991489361702128</v>
      </c>
      <c r="AD1115" s="173">
        <v>-0.00447637468914064</v>
      </c>
    </row>
    <row r="1116" spans="1:30">
      <c r="A1116" s="175" t="s">
        <v>1085</v>
      </c>
      <c r="B1116" s="214" t="s">
        <v>1833</v>
      </c>
      <c r="C1116" s="214" t="s">
        <v>1117</v>
      </c>
      <c r="D1116" s="153">
        <v>36</v>
      </c>
      <c r="E1116" s="153">
        <v>36</v>
      </c>
      <c r="F1116" s="151">
        <v>25</v>
      </c>
      <c r="G1116" s="151">
        <v>25</v>
      </c>
      <c r="H1116" s="151">
        <v>32</v>
      </c>
      <c r="I1116" s="151">
        <v>32</v>
      </c>
      <c r="J1116" s="172">
        <v>0.9</v>
      </c>
      <c r="K1116" s="154">
        <v>1</v>
      </c>
      <c r="L1116" s="154">
        <v>1</v>
      </c>
      <c r="M1116" s="154">
        <v>1</v>
      </c>
      <c r="N1116" s="207">
        <v>716</v>
      </c>
      <c r="O1116" s="153">
        <v>660</v>
      </c>
      <c r="P1116" s="153">
        <v>35</v>
      </c>
      <c r="Q1116" s="151">
        <v>24</v>
      </c>
      <c r="R1116" s="151">
        <v>29</v>
      </c>
      <c r="S1116" s="154">
        <v>0.921787709497207</v>
      </c>
      <c r="T1116" s="154">
        <v>0.972222222222222</v>
      </c>
      <c r="U1116" s="155">
        <v>0.96</v>
      </c>
      <c r="V1116" s="155">
        <v>0.90625</v>
      </c>
      <c r="W1116" s="173">
        <v>0.0122222222222222</v>
      </c>
      <c r="X1116" s="158">
        <v>219</v>
      </c>
      <c r="Y1116" s="208">
        <v>200</v>
      </c>
      <c r="Z1116" s="208">
        <v>219</v>
      </c>
      <c r="AA1116" s="208">
        <v>201</v>
      </c>
      <c r="AB1116" s="209">
        <v>0.91324200913242</v>
      </c>
      <c r="AC1116" s="155">
        <v>0.917808219178082</v>
      </c>
      <c r="AD1116" s="173">
        <v>-0.00456621004566216</v>
      </c>
    </row>
    <row r="1117" spans="1:30">
      <c r="A1117" s="175" t="s">
        <v>1085</v>
      </c>
      <c r="B1117" s="214" t="s">
        <v>1833</v>
      </c>
      <c r="C1117" s="214" t="s">
        <v>1118</v>
      </c>
      <c r="D1117" s="153">
        <v>52</v>
      </c>
      <c r="E1117" s="153">
        <v>52</v>
      </c>
      <c r="F1117" s="151">
        <v>44</v>
      </c>
      <c r="G1117" s="151">
        <v>44</v>
      </c>
      <c r="H1117" s="151">
        <v>46</v>
      </c>
      <c r="I1117" s="151">
        <v>46</v>
      </c>
      <c r="J1117" s="172">
        <v>0.9</v>
      </c>
      <c r="K1117" s="154">
        <v>1</v>
      </c>
      <c r="L1117" s="154">
        <v>1</v>
      </c>
      <c r="M1117" s="154">
        <v>1</v>
      </c>
      <c r="N1117" s="207">
        <v>1138</v>
      </c>
      <c r="O1117" s="153">
        <v>1037</v>
      </c>
      <c r="P1117" s="153">
        <v>48</v>
      </c>
      <c r="Q1117" s="151">
        <v>41</v>
      </c>
      <c r="R1117" s="151">
        <v>41</v>
      </c>
      <c r="S1117" s="154">
        <v>0.911247803163445</v>
      </c>
      <c r="T1117" s="154">
        <v>0.923076923076923</v>
      </c>
      <c r="U1117" s="155">
        <v>0.931818181818182</v>
      </c>
      <c r="V1117" s="155">
        <v>0.891304347826087</v>
      </c>
      <c r="W1117" s="173">
        <v>-0.00874125874125864</v>
      </c>
      <c r="X1117" s="158">
        <v>348</v>
      </c>
      <c r="Y1117" s="208">
        <v>322</v>
      </c>
      <c r="Z1117" s="208">
        <v>353</v>
      </c>
      <c r="AA1117" s="208">
        <v>321</v>
      </c>
      <c r="AB1117" s="209">
        <v>0.925287356321839</v>
      </c>
      <c r="AC1117" s="155">
        <v>0.909348441926346</v>
      </c>
      <c r="AD1117" s="173">
        <v>0.0159389143954936</v>
      </c>
    </row>
    <row r="1118" spans="1:30">
      <c r="A1118" s="175" t="s">
        <v>1085</v>
      </c>
      <c r="B1118" s="214" t="s">
        <v>1833</v>
      </c>
      <c r="C1118" s="214" t="s">
        <v>1119</v>
      </c>
      <c r="D1118" s="153">
        <v>45</v>
      </c>
      <c r="E1118" s="153">
        <v>43</v>
      </c>
      <c r="F1118" s="151">
        <v>39</v>
      </c>
      <c r="G1118" s="151">
        <v>37</v>
      </c>
      <c r="H1118" s="151">
        <v>42</v>
      </c>
      <c r="I1118" s="151">
        <v>40</v>
      </c>
      <c r="J1118" s="172">
        <v>0.9</v>
      </c>
      <c r="K1118" s="154">
        <v>0.955555555555556</v>
      </c>
      <c r="L1118" s="154">
        <v>0.948717948717949</v>
      </c>
      <c r="M1118" s="154">
        <v>0.952380952380952</v>
      </c>
      <c r="N1118" s="207">
        <v>927</v>
      </c>
      <c r="O1118" s="153">
        <v>838</v>
      </c>
      <c r="P1118" s="153">
        <v>39</v>
      </c>
      <c r="Q1118" s="151">
        <v>33</v>
      </c>
      <c r="R1118" s="151">
        <v>39</v>
      </c>
      <c r="S1118" s="154">
        <v>0.903991370010787</v>
      </c>
      <c r="T1118" s="154">
        <v>0.866666666666667</v>
      </c>
      <c r="U1118" s="155">
        <v>0.846153846153846</v>
      </c>
      <c r="V1118" s="155">
        <v>0.928571428571429</v>
      </c>
      <c r="W1118" s="173">
        <v>0.0205128205128206</v>
      </c>
      <c r="X1118" s="158">
        <v>292</v>
      </c>
      <c r="Y1118" s="208">
        <v>262</v>
      </c>
      <c r="Z1118" s="208">
        <v>279</v>
      </c>
      <c r="AA1118" s="208">
        <v>242</v>
      </c>
      <c r="AB1118" s="209">
        <v>0.897260273972603</v>
      </c>
      <c r="AC1118" s="155">
        <v>0.867383512544803</v>
      </c>
      <c r="AD1118" s="173">
        <v>0.0298767614277999</v>
      </c>
    </row>
    <row r="1119" spans="1:30">
      <c r="A1119" s="175" t="s">
        <v>1085</v>
      </c>
      <c r="B1119" s="214" t="s">
        <v>1833</v>
      </c>
      <c r="C1119" s="214" t="s">
        <v>1120</v>
      </c>
      <c r="D1119" s="153">
        <v>18</v>
      </c>
      <c r="E1119" s="153">
        <v>18</v>
      </c>
      <c r="F1119" s="151">
        <v>14</v>
      </c>
      <c r="G1119" s="151">
        <v>14</v>
      </c>
      <c r="H1119" s="151">
        <v>15</v>
      </c>
      <c r="I1119" s="151">
        <v>15</v>
      </c>
      <c r="J1119" s="172">
        <v>0.9</v>
      </c>
      <c r="K1119" s="154">
        <v>1</v>
      </c>
      <c r="L1119" s="154">
        <v>1</v>
      </c>
      <c r="M1119" s="154">
        <v>1</v>
      </c>
      <c r="N1119" s="207">
        <v>361</v>
      </c>
      <c r="O1119" s="153">
        <v>331</v>
      </c>
      <c r="P1119" s="153">
        <v>18</v>
      </c>
      <c r="Q1119" s="151">
        <v>13</v>
      </c>
      <c r="R1119" s="151">
        <v>15</v>
      </c>
      <c r="S1119" s="154">
        <v>0.916897506925208</v>
      </c>
      <c r="T1119" s="154">
        <v>1</v>
      </c>
      <c r="U1119" s="155">
        <v>0.928571428571429</v>
      </c>
      <c r="V1119" s="155">
        <v>1</v>
      </c>
      <c r="W1119" s="173">
        <v>0.0714285714285714</v>
      </c>
      <c r="X1119" s="158">
        <v>113</v>
      </c>
      <c r="Y1119" s="208">
        <v>110</v>
      </c>
      <c r="Z1119" s="208">
        <v>108</v>
      </c>
      <c r="AA1119" s="208">
        <v>94</v>
      </c>
      <c r="AB1119" s="209">
        <v>0.973451327433628</v>
      </c>
      <c r="AC1119" s="155">
        <v>0.87037037037037</v>
      </c>
      <c r="AD1119" s="173">
        <v>0.103080957063258</v>
      </c>
    </row>
    <row r="1120" spans="1:30">
      <c r="A1120" s="175" t="s">
        <v>1085</v>
      </c>
      <c r="B1120" s="214" t="s">
        <v>1833</v>
      </c>
      <c r="C1120" s="214" t="s">
        <v>1121</v>
      </c>
      <c r="D1120" s="153">
        <v>30</v>
      </c>
      <c r="E1120" s="153">
        <v>28</v>
      </c>
      <c r="F1120" s="151">
        <v>25</v>
      </c>
      <c r="G1120" s="151">
        <v>23</v>
      </c>
      <c r="H1120" s="151">
        <v>27</v>
      </c>
      <c r="I1120" s="151">
        <v>26</v>
      </c>
      <c r="J1120" s="172">
        <v>0.9</v>
      </c>
      <c r="K1120" s="154">
        <v>0.933333333333333</v>
      </c>
      <c r="L1120" s="154">
        <v>0.92</v>
      </c>
      <c r="M1120" s="154">
        <v>0.962962962962963</v>
      </c>
      <c r="N1120" s="207">
        <v>686</v>
      </c>
      <c r="O1120" s="153">
        <v>637</v>
      </c>
      <c r="P1120" s="153">
        <v>28</v>
      </c>
      <c r="Q1120" s="151">
        <v>22</v>
      </c>
      <c r="R1120" s="151">
        <v>26</v>
      </c>
      <c r="S1120" s="154">
        <v>0.928571428571429</v>
      </c>
      <c r="T1120" s="154">
        <v>0.933333333333333</v>
      </c>
      <c r="U1120" s="155">
        <v>0.88</v>
      </c>
      <c r="V1120" s="155">
        <v>0.962962962962963</v>
      </c>
      <c r="W1120" s="173">
        <v>0.0533333333333333</v>
      </c>
      <c r="X1120" s="158">
        <v>208</v>
      </c>
      <c r="Y1120" s="208">
        <v>191</v>
      </c>
      <c r="Z1120" s="208">
        <v>209</v>
      </c>
      <c r="AA1120" s="208">
        <v>194</v>
      </c>
      <c r="AB1120" s="209">
        <v>0.918269230769231</v>
      </c>
      <c r="AC1120" s="155">
        <v>0.92822966507177</v>
      </c>
      <c r="AD1120" s="173">
        <v>-0.00996043430253957</v>
      </c>
    </row>
    <row r="1121" spans="1:30">
      <c r="A1121" s="175" t="s">
        <v>1085</v>
      </c>
      <c r="B1121" s="214" t="s">
        <v>1833</v>
      </c>
      <c r="C1121" s="214" t="s">
        <v>1122</v>
      </c>
      <c r="D1121" s="153">
        <v>34</v>
      </c>
      <c r="E1121" s="153">
        <v>31</v>
      </c>
      <c r="F1121" s="151">
        <v>30</v>
      </c>
      <c r="G1121" s="151">
        <v>26</v>
      </c>
      <c r="H1121" s="151">
        <v>31</v>
      </c>
      <c r="I1121" s="151">
        <v>29</v>
      </c>
      <c r="J1121" s="172">
        <v>0.9</v>
      </c>
      <c r="K1121" s="154">
        <v>0.911764705882353</v>
      </c>
      <c r="L1121" s="154">
        <v>0.866666666666667</v>
      </c>
      <c r="M1121" s="154">
        <v>0.935483870967742</v>
      </c>
      <c r="N1121" s="207">
        <v>722</v>
      </c>
      <c r="O1121" s="153">
        <v>660</v>
      </c>
      <c r="P1121" s="153">
        <v>22</v>
      </c>
      <c r="Q1121" s="151">
        <v>25</v>
      </c>
      <c r="R1121" s="151">
        <v>25</v>
      </c>
      <c r="S1121" s="154">
        <v>0.914127423822715</v>
      </c>
      <c r="T1121" s="154">
        <v>0.647058823529412</v>
      </c>
      <c r="U1121" s="155">
        <v>0.833333333333333</v>
      </c>
      <c r="V1121" s="155">
        <v>0.806451612903226</v>
      </c>
      <c r="W1121" s="173">
        <v>-0.186274509803922</v>
      </c>
      <c r="X1121" s="158">
        <v>222</v>
      </c>
      <c r="Y1121" s="208">
        <v>185</v>
      </c>
      <c r="Z1121" s="208">
        <v>219</v>
      </c>
      <c r="AA1121" s="208">
        <v>203</v>
      </c>
      <c r="AB1121" s="209">
        <v>0.833333333333333</v>
      </c>
      <c r="AC1121" s="155">
        <v>0.926940639269406</v>
      </c>
      <c r="AD1121" s="173">
        <v>-0.093607305936073</v>
      </c>
    </row>
    <row r="1122" spans="1:30">
      <c r="A1122" s="175" t="s">
        <v>1085</v>
      </c>
      <c r="B1122" s="214" t="s">
        <v>1833</v>
      </c>
      <c r="C1122" s="214" t="s">
        <v>1123</v>
      </c>
      <c r="D1122" s="153">
        <v>38</v>
      </c>
      <c r="E1122" s="153">
        <v>37</v>
      </c>
      <c r="F1122" s="151">
        <v>33</v>
      </c>
      <c r="G1122" s="151">
        <v>32</v>
      </c>
      <c r="H1122" s="151">
        <v>36</v>
      </c>
      <c r="I1122" s="151">
        <v>36</v>
      </c>
      <c r="J1122" s="172">
        <v>0.9</v>
      </c>
      <c r="K1122" s="154">
        <v>0.973684210526316</v>
      </c>
      <c r="L1122" s="154">
        <v>0.96969696969697</v>
      </c>
      <c r="M1122" s="154">
        <v>1</v>
      </c>
      <c r="N1122" s="207">
        <v>816</v>
      </c>
      <c r="O1122" s="153">
        <v>766</v>
      </c>
      <c r="P1122" s="153">
        <v>34</v>
      </c>
      <c r="Q1122" s="151">
        <v>29</v>
      </c>
      <c r="R1122" s="151">
        <v>33</v>
      </c>
      <c r="S1122" s="154">
        <v>0.938725490196078</v>
      </c>
      <c r="T1122" s="154">
        <v>0.894736842105263</v>
      </c>
      <c r="U1122" s="155">
        <v>0.878787878787879</v>
      </c>
      <c r="V1122" s="155">
        <v>0.916666666666667</v>
      </c>
      <c r="W1122" s="173">
        <v>0.0159489633173844</v>
      </c>
      <c r="X1122" s="158">
        <v>249</v>
      </c>
      <c r="Y1122" s="208">
        <v>227</v>
      </c>
      <c r="Z1122" s="208">
        <v>249</v>
      </c>
      <c r="AA1122" s="208">
        <v>234</v>
      </c>
      <c r="AB1122" s="209">
        <v>0.911646586345382</v>
      </c>
      <c r="AC1122" s="155">
        <v>0.939759036144578</v>
      </c>
      <c r="AD1122" s="173">
        <v>-0.0281124497991968</v>
      </c>
    </row>
    <row r="1123" spans="1:30">
      <c r="A1123" s="175" t="s">
        <v>1085</v>
      </c>
      <c r="B1123" s="214" t="s">
        <v>1833</v>
      </c>
      <c r="C1123" s="214" t="s">
        <v>1124</v>
      </c>
      <c r="D1123" s="153">
        <v>25</v>
      </c>
      <c r="E1123" s="153">
        <v>24</v>
      </c>
      <c r="F1123" s="151">
        <v>20</v>
      </c>
      <c r="G1123" s="151">
        <v>18</v>
      </c>
      <c r="H1123" s="151">
        <v>24</v>
      </c>
      <c r="I1123" s="151">
        <v>22</v>
      </c>
      <c r="J1123" s="172">
        <v>0.9</v>
      </c>
      <c r="K1123" s="154">
        <v>0.96</v>
      </c>
      <c r="L1123" s="154">
        <v>0.9</v>
      </c>
      <c r="M1123" s="154">
        <v>0.916666666666667</v>
      </c>
      <c r="N1123" s="207">
        <v>552</v>
      </c>
      <c r="O1123" s="153">
        <v>515</v>
      </c>
      <c r="P1123" s="153">
        <v>24</v>
      </c>
      <c r="Q1123" s="151">
        <v>18</v>
      </c>
      <c r="R1123" s="151">
        <v>20</v>
      </c>
      <c r="S1123" s="154">
        <v>0.932971014492754</v>
      </c>
      <c r="T1123" s="154">
        <v>0.96</v>
      </c>
      <c r="U1123" s="155">
        <v>0.9</v>
      </c>
      <c r="V1123" s="155">
        <v>0.833333333333333</v>
      </c>
      <c r="W1123" s="173">
        <v>0.0599999999999999</v>
      </c>
      <c r="X1123" s="158">
        <v>167</v>
      </c>
      <c r="Y1123" s="208">
        <v>152</v>
      </c>
      <c r="Z1123" s="208">
        <v>171</v>
      </c>
      <c r="AA1123" s="208">
        <v>159</v>
      </c>
      <c r="AB1123" s="209">
        <v>0.910179640718563</v>
      </c>
      <c r="AC1123" s="155">
        <v>0.929824561403509</v>
      </c>
      <c r="AD1123" s="173">
        <v>-0.0196449206849459</v>
      </c>
    </row>
    <row r="1124" spans="1:30">
      <c r="A1124" s="175" t="s">
        <v>1085</v>
      </c>
      <c r="B1124" s="214" t="s">
        <v>1833</v>
      </c>
      <c r="C1124" s="214" t="s">
        <v>1125</v>
      </c>
      <c r="D1124" s="153">
        <v>24</v>
      </c>
      <c r="E1124" s="153">
        <v>24</v>
      </c>
      <c r="F1124" s="151">
        <v>19</v>
      </c>
      <c r="G1124" s="151">
        <v>19</v>
      </c>
      <c r="H1124" s="151">
        <v>21</v>
      </c>
      <c r="I1124" s="151">
        <v>21</v>
      </c>
      <c r="J1124" s="172">
        <v>0.9</v>
      </c>
      <c r="K1124" s="154">
        <v>1</v>
      </c>
      <c r="L1124" s="154">
        <v>1</v>
      </c>
      <c r="M1124" s="154">
        <v>1</v>
      </c>
      <c r="N1124" s="207">
        <v>524</v>
      </c>
      <c r="O1124" s="153">
        <v>495</v>
      </c>
      <c r="P1124" s="153">
        <v>22</v>
      </c>
      <c r="Q1124" s="151">
        <v>18</v>
      </c>
      <c r="R1124" s="151">
        <v>20</v>
      </c>
      <c r="S1124" s="154">
        <v>0.944656488549618</v>
      </c>
      <c r="T1124" s="154">
        <v>0.916666666666667</v>
      </c>
      <c r="U1124" s="155">
        <v>0.947368421052632</v>
      </c>
      <c r="V1124" s="155">
        <v>0.952380952380952</v>
      </c>
      <c r="W1124" s="173">
        <v>-0.0307017543859649</v>
      </c>
      <c r="X1124" s="158">
        <v>154</v>
      </c>
      <c r="Y1124" s="208">
        <v>144</v>
      </c>
      <c r="Z1124" s="208">
        <v>162</v>
      </c>
      <c r="AA1124" s="208">
        <v>154</v>
      </c>
      <c r="AB1124" s="209">
        <v>0.935064935064935</v>
      </c>
      <c r="AC1124" s="155">
        <v>0.950617283950617</v>
      </c>
      <c r="AD1124" s="173">
        <v>-0.0155523488856822</v>
      </c>
    </row>
    <row r="1125" spans="1:30">
      <c r="A1125" s="175" t="s">
        <v>1085</v>
      </c>
      <c r="B1125" s="214" t="s">
        <v>1833</v>
      </c>
      <c r="C1125" s="214" t="s">
        <v>1126</v>
      </c>
      <c r="D1125" s="153">
        <v>41</v>
      </c>
      <c r="E1125" s="153">
        <v>38</v>
      </c>
      <c r="F1125" s="151">
        <v>36</v>
      </c>
      <c r="G1125" s="151">
        <v>33</v>
      </c>
      <c r="H1125" s="151">
        <v>36</v>
      </c>
      <c r="I1125" s="151">
        <v>35</v>
      </c>
      <c r="J1125" s="172">
        <v>0.9</v>
      </c>
      <c r="K1125" s="154">
        <v>0.926829268292683</v>
      </c>
      <c r="L1125" s="154">
        <v>0.916666666666667</v>
      </c>
      <c r="M1125" s="154">
        <v>0.972222222222222</v>
      </c>
      <c r="N1125" s="207">
        <v>911</v>
      </c>
      <c r="O1125" s="153">
        <v>885</v>
      </c>
      <c r="P1125" s="153">
        <v>38</v>
      </c>
      <c r="Q1125" s="151">
        <v>33</v>
      </c>
      <c r="R1125" s="151">
        <v>34</v>
      </c>
      <c r="S1125" s="154">
        <v>0.97145993413831</v>
      </c>
      <c r="T1125" s="154">
        <v>0.926829268292683</v>
      </c>
      <c r="U1125" s="155">
        <v>0.916666666666667</v>
      </c>
      <c r="V1125" s="155">
        <v>0.944444444444444</v>
      </c>
      <c r="W1125" s="173">
        <v>0.0101626016260163</v>
      </c>
      <c r="X1125" s="158">
        <v>271</v>
      </c>
      <c r="Y1125" s="208">
        <v>259</v>
      </c>
      <c r="Z1125" s="208">
        <v>279</v>
      </c>
      <c r="AA1125" s="208">
        <v>274</v>
      </c>
      <c r="AB1125" s="209">
        <v>0.955719557195572</v>
      </c>
      <c r="AC1125" s="155">
        <v>0.982078853046595</v>
      </c>
      <c r="AD1125" s="173">
        <v>-0.026359295851023</v>
      </c>
    </row>
    <row r="1126" spans="1:30">
      <c r="A1126" s="175" t="s">
        <v>1085</v>
      </c>
      <c r="B1126" s="214" t="s">
        <v>1833</v>
      </c>
      <c r="C1126" s="214" t="s">
        <v>1127</v>
      </c>
      <c r="D1126" s="153">
        <v>41</v>
      </c>
      <c r="E1126" s="153">
        <v>40</v>
      </c>
      <c r="F1126" s="151">
        <v>30</v>
      </c>
      <c r="G1126" s="151">
        <v>29</v>
      </c>
      <c r="H1126" s="151">
        <v>34</v>
      </c>
      <c r="I1126" s="151">
        <v>33</v>
      </c>
      <c r="J1126" s="172">
        <v>0.9</v>
      </c>
      <c r="K1126" s="154">
        <v>0.975609756097561</v>
      </c>
      <c r="L1126" s="154">
        <v>0.966666666666667</v>
      </c>
      <c r="M1126" s="154">
        <v>0.970588235294118</v>
      </c>
      <c r="N1126" s="207">
        <v>880</v>
      </c>
      <c r="O1126" s="153">
        <v>811</v>
      </c>
      <c r="P1126" s="153">
        <v>38</v>
      </c>
      <c r="Q1126" s="151">
        <v>28</v>
      </c>
      <c r="R1126" s="151">
        <v>31</v>
      </c>
      <c r="S1126" s="154">
        <v>0.921590909090909</v>
      </c>
      <c r="T1126" s="154">
        <v>0.926829268292683</v>
      </c>
      <c r="U1126" s="155">
        <v>0.933333333333333</v>
      </c>
      <c r="V1126" s="155">
        <v>0.911764705882353</v>
      </c>
      <c r="W1126" s="173">
        <v>-0.00650406504065038</v>
      </c>
      <c r="X1126" s="158">
        <v>265</v>
      </c>
      <c r="Y1126" s="208">
        <v>240</v>
      </c>
      <c r="Z1126" s="208">
        <v>268</v>
      </c>
      <c r="AA1126" s="208">
        <v>242</v>
      </c>
      <c r="AB1126" s="209">
        <v>0.905660377358491</v>
      </c>
      <c r="AC1126" s="155">
        <v>0.902985074626866</v>
      </c>
      <c r="AD1126" s="173">
        <v>0.00267530273162486</v>
      </c>
    </row>
    <row r="1127" spans="1:30">
      <c r="A1127" s="175" t="s">
        <v>1085</v>
      </c>
      <c r="B1127" s="214" t="s">
        <v>1833</v>
      </c>
      <c r="C1127" s="214" t="s">
        <v>1128</v>
      </c>
      <c r="D1127" s="153">
        <v>21</v>
      </c>
      <c r="E1127" s="153">
        <v>21</v>
      </c>
      <c r="F1127" s="151">
        <v>16</v>
      </c>
      <c r="G1127" s="151">
        <v>16</v>
      </c>
      <c r="H1127" s="151">
        <v>20</v>
      </c>
      <c r="I1127" s="151">
        <v>20</v>
      </c>
      <c r="J1127" s="172">
        <v>0.9</v>
      </c>
      <c r="K1127" s="154">
        <v>1</v>
      </c>
      <c r="L1127" s="154">
        <v>1</v>
      </c>
      <c r="M1127" s="154">
        <v>1</v>
      </c>
      <c r="N1127" s="207">
        <v>451</v>
      </c>
      <c r="O1127" s="153">
        <v>449</v>
      </c>
      <c r="P1127" s="153">
        <v>21</v>
      </c>
      <c r="Q1127" s="151">
        <v>16</v>
      </c>
      <c r="R1127" s="151">
        <v>20</v>
      </c>
      <c r="S1127" s="154">
        <v>0.995565410199557</v>
      </c>
      <c r="T1127" s="154">
        <v>1</v>
      </c>
      <c r="U1127" s="155">
        <v>1</v>
      </c>
      <c r="V1127" s="155">
        <v>1</v>
      </c>
      <c r="W1127" s="173">
        <v>0</v>
      </c>
      <c r="X1127" s="158">
        <v>137</v>
      </c>
      <c r="Y1127" s="208">
        <v>137</v>
      </c>
      <c r="Z1127" s="208">
        <v>138</v>
      </c>
      <c r="AA1127" s="208">
        <v>136</v>
      </c>
      <c r="AB1127" s="209">
        <v>1</v>
      </c>
      <c r="AC1127" s="155">
        <v>0.985507246376812</v>
      </c>
      <c r="AD1127" s="173">
        <v>0.0144927536231884</v>
      </c>
    </row>
    <row r="1128" spans="1:30">
      <c r="A1128" s="175" t="s">
        <v>1085</v>
      </c>
      <c r="B1128" s="214" t="s">
        <v>1833</v>
      </c>
      <c r="C1128" s="214" t="s">
        <v>1129</v>
      </c>
      <c r="D1128" s="153">
        <v>38</v>
      </c>
      <c r="E1128" s="153">
        <v>36</v>
      </c>
      <c r="F1128" s="151">
        <v>35</v>
      </c>
      <c r="G1128" s="151">
        <v>32</v>
      </c>
      <c r="H1128" s="151">
        <v>31</v>
      </c>
      <c r="I1128" s="151">
        <v>30</v>
      </c>
      <c r="J1128" s="172">
        <v>0.9</v>
      </c>
      <c r="K1128" s="154">
        <v>0.947368421052632</v>
      </c>
      <c r="L1128" s="154">
        <v>0.914285714285714</v>
      </c>
      <c r="M1128" s="154">
        <v>0.967741935483871</v>
      </c>
      <c r="N1128" s="207">
        <v>813</v>
      </c>
      <c r="O1128" s="153">
        <v>751</v>
      </c>
      <c r="P1128" s="153">
        <v>33</v>
      </c>
      <c r="Q1128" s="151">
        <v>30</v>
      </c>
      <c r="R1128" s="151">
        <v>29</v>
      </c>
      <c r="S1128" s="154">
        <v>0.923739237392374</v>
      </c>
      <c r="T1128" s="154">
        <v>0.868421052631579</v>
      </c>
      <c r="U1128" s="155">
        <v>0.857142857142857</v>
      </c>
      <c r="V1128" s="155">
        <v>0.935483870967742</v>
      </c>
      <c r="W1128" s="173">
        <v>0.0112781954887219</v>
      </c>
      <c r="X1128" s="158">
        <v>248</v>
      </c>
      <c r="Y1128" s="208">
        <v>215</v>
      </c>
      <c r="Z1128" s="208">
        <v>250</v>
      </c>
      <c r="AA1128" s="208">
        <v>231</v>
      </c>
      <c r="AB1128" s="209">
        <v>0.866935483870968</v>
      </c>
      <c r="AC1128" s="155">
        <v>0.924</v>
      </c>
      <c r="AD1128" s="173">
        <v>-0.0570645161290323</v>
      </c>
    </row>
    <row r="1129" spans="1:30">
      <c r="A1129" s="175" t="s">
        <v>1085</v>
      </c>
      <c r="B1129" s="214" t="s">
        <v>1833</v>
      </c>
      <c r="C1129" s="214" t="s">
        <v>1130</v>
      </c>
      <c r="D1129" s="153">
        <v>33</v>
      </c>
      <c r="E1129" s="153">
        <v>30</v>
      </c>
      <c r="F1129" s="151">
        <v>24</v>
      </c>
      <c r="G1129" s="151">
        <v>22</v>
      </c>
      <c r="H1129" s="151">
        <v>30</v>
      </c>
      <c r="I1129" s="151">
        <v>28</v>
      </c>
      <c r="J1129" s="172">
        <v>0.9</v>
      </c>
      <c r="K1129" s="154">
        <v>0.909090909090909</v>
      </c>
      <c r="L1129" s="154">
        <v>0.916666666666667</v>
      </c>
      <c r="M1129" s="154">
        <v>0.933333333333333</v>
      </c>
      <c r="N1129" s="207">
        <v>718</v>
      </c>
      <c r="O1129" s="153">
        <v>652</v>
      </c>
      <c r="P1129" s="153">
        <v>30</v>
      </c>
      <c r="Q1129" s="151">
        <v>22</v>
      </c>
      <c r="R1129" s="151">
        <v>28</v>
      </c>
      <c r="S1129" s="154">
        <v>0.908077994428969</v>
      </c>
      <c r="T1129" s="154">
        <v>0.909090909090909</v>
      </c>
      <c r="U1129" s="155">
        <v>0.916666666666667</v>
      </c>
      <c r="V1129" s="155">
        <v>0.933333333333333</v>
      </c>
      <c r="W1129" s="173">
        <v>-0.00757575757575757</v>
      </c>
      <c r="X1129" s="158">
        <v>213</v>
      </c>
      <c r="Y1129" s="208">
        <v>197</v>
      </c>
      <c r="Z1129" s="208">
        <v>227</v>
      </c>
      <c r="AA1129" s="208">
        <v>202</v>
      </c>
      <c r="AB1129" s="209">
        <v>0.924882629107981</v>
      </c>
      <c r="AC1129" s="155">
        <v>0.889867841409692</v>
      </c>
      <c r="AD1129" s="173">
        <v>0.0350147876982896</v>
      </c>
    </row>
    <row r="1130" spans="1:30">
      <c r="A1130" s="175" t="s">
        <v>1085</v>
      </c>
      <c r="B1130" s="214" t="s">
        <v>1833</v>
      </c>
      <c r="C1130" s="214" t="s">
        <v>1131</v>
      </c>
      <c r="D1130" s="153">
        <v>31</v>
      </c>
      <c r="E1130" s="153">
        <v>28</v>
      </c>
      <c r="F1130" s="151">
        <v>24</v>
      </c>
      <c r="G1130" s="151">
        <v>22</v>
      </c>
      <c r="H1130" s="151">
        <v>30</v>
      </c>
      <c r="I1130" s="151">
        <v>28</v>
      </c>
      <c r="J1130" s="172">
        <v>0.9</v>
      </c>
      <c r="K1130" s="154">
        <v>0.903225806451613</v>
      </c>
      <c r="L1130" s="154">
        <v>0.916666666666667</v>
      </c>
      <c r="M1130" s="154">
        <v>0.933333333333333</v>
      </c>
      <c r="N1130" s="207">
        <v>677</v>
      </c>
      <c r="O1130" s="153">
        <v>610</v>
      </c>
      <c r="P1130" s="153">
        <v>27</v>
      </c>
      <c r="Q1130" s="151">
        <v>22</v>
      </c>
      <c r="R1130" s="151">
        <v>28</v>
      </c>
      <c r="S1130" s="154">
        <v>0.901033973412112</v>
      </c>
      <c r="T1130" s="154">
        <v>0.870967741935484</v>
      </c>
      <c r="U1130" s="155">
        <v>0.916666666666667</v>
      </c>
      <c r="V1130" s="155">
        <v>0.933333333333333</v>
      </c>
      <c r="W1130" s="173">
        <v>-0.0456989247311828</v>
      </c>
      <c r="X1130" s="158">
        <v>206</v>
      </c>
      <c r="Y1130" s="208">
        <v>181</v>
      </c>
      <c r="Z1130" s="208">
        <v>211</v>
      </c>
      <c r="AA1130" s="208">
        <v>187</v>
      </c>
      <c r="AB1130" s="209">
        <v>0.878640776699029</v>
      </c>
      <c r="AC1130" s="155">
        <v>0.886255924170616</v>
      </c>
      <c r="AD1130" s="173">
        <v>-0.00761514747158698</v>
      </c>
    </row>
    <row r="1131" spans="1:30">
      <c r="A1131" s="175" t="s">
        <v>1085</v>
      </c>
      <c r="B1131" s="214" t="s">
        <v>1833</v>
      </c>
      <c r="C1131" s="214" t="s">
        <v>1132</v>
      </c>
      <c r="D1131" s="153">
        <v>21</v>
      </c>
      <c r="E1131" s="153">
        <v>21</v>
      </c>
      <c r="F1131" s="151">
        <v>18</v>
      </c>
      <c r="G1131" s="151">
        <v>18</v>
      </c>
      <c r="H1131" s="151">
        <v>21</v>
      </c>
      <c r="I1131" s="151">
        <v>21</v>
      </c>
      <c r="J1131" s="172">
        <v>0.9</v>
      </c>
      <c r="K1131" s="154">
        <v>1</v>
      </c>
      <c r="L1131" s="154">
        <v>1</v>
      </c>
      <c r="M1131" s="154">
        <v>1</v>
      </c>
      <c r="N1131" s="207">
        <v>470</v>
      </c>
      <c r="O1131" s="153">
        <v>463</v>
      </c>
      <c r="P1131" s="153">
        <v>21</v>
      </c>
      <c r="Q1131" s="151">
        <v>17</v>
      </c>
      <c r="R1131" s="151">
        <v>20</v>
      </c>
      <c r="S1131" s="154">
        <v>0.985106382978723</v>
      </c>
      <c r="T1131" s="154">
        <v>1</v>
      </c>
      <c r="U1131" s="155">
        <v>0.944444444444444</v>
      </c>
      <c r="V1131" s="155">
        <v>0.952380952380952</v>
      </c>
      <c r="W1131" s="173">
        <v>0.0555555555555556</v>
      </c>
      <c r="X1131" s="158">
        <v>144</v>
      </c>
      <c r="Y1131" s="208">
        <v>142</v>
      </c>
      <c r="Z1131" s="208">
        <v>145</v>
      </c>
      <c r="AA1131" s="208">
        <v>143</v>
      </c>
      <c r="AB1131" s="209">
        <v>0.986111111111111</v>
      </c>
      <c r="AC1131" s="155">
        <v>0.986206896551724</v>
      </c>
      <c r="AD1131" s="173">
        <v>-9.57854406129499e-5</v>
      </c>
    </row>
    <row r="1132" spans="1:30">
      <c r="A1132" s="175" t="s">
        <v>1085</v>
      </c>
      <c r="B1132" s="214" t="s">
        <v>1834</v>
      </c>
      <c r="C1132" s="214" t="s">
        <v>1133</v>
      </c>
      <c r="D1132" s="153">
        <v>24</v>
      </c>
      <c r="E1132" s="153">
        <v>23</v>
      </c>
      <c r="F1132" s="151">
        <v>23</v>
      </c>
      <c r="G1132" s="151">
        <v>21</v>
      </c>
      <c r="H1132" s="151">
        <v>24</v>
      </c>
      <c r="I1132" s="151">
        <v>23</v>
      </c>
      <c r="J1132" s="172">
        <v>0.9</v>
      </c>
      <c r="K1132" s="154">
        <v>0.958333333333333</v>
      </c>
      <c r="L1132" s="154">
        <v>0.91304347826087</v>
      </c>
      <c r="M1132" s="154">
        <v>0.958333333333333</v>
      </c>
      <c r="N1132" s="207">
        <v>566</v>
      </c>
      <c r="O1132" s="153">
        <v>514</v>
      </c>
      <c r="P1132" s="153">
        <v>23</v>
      </c>
      <c r="Q1132" s="151">
        <v>20</v>
      </c>
      <c r="R1132" s="151">
        <v>23</v>
      </c>
      <c r="S1132" s="154">
        <v>0.908127208480565</v>
      </c>
      <c r="T1132" s="154">
        <v>0.958333333333333</v>
      </c>
      <c r="U1132" s="155">
        <v>0.869565217391304</v>
      </c>
      <c r="V1132" s="155">
        <v>0.958333333333333</v>
      </c>
      <c r="W1132" s="173">
        <v>0.088768115942029</v>
      </c>
      <c r="X1132" s="158">
        <v>170</v>
      </c>
      <c r="Y1132" s="208">
        <v>157</v>
      </c>
      <c r="Z1132" s="208">
        <v>174</v>
      </c>
      <c r="AA1132" s="208">
        <v>154</v>
      </c>
      <c r="AB1132" s="209">
        <v>0.923529411764706</v>
      </c>
      <c r="AC1132" s="155">
        <v>0.885057471264368</v>
      </c>
      <c r="AD1132" s="173">
        <v>0.0384719405003381</v>
      </c>
    </row>
    <row r="1133" spans="1:30">
      <c r="A1133" s="175" t="s">
        <v>1085</v>
      </c>
      <c r="B1133" s="214" t="s">
        <v>1834</v>
      </c>
      <c r="C1133" s="214" t="s">
        <v>1134</v>
      </c>
      <c r="D1133" s="153">
        <v>45</v>
      </c>
      <c r="E1133" s="153">
        <v>42</v>
      </c>
      <c r="F1133" s="151">
        <v>39</v>
      </c>
      <c r="G1133" s="151">
        <v>35</v>
      </c>
      <c r="H1133" s="151">
        <v>45</v>
      </c>
      <c r="I1133" s="151">
        <v>39</v>
      </c>
      <c r="J1133" s="172">
        <v>0.9</v>
      </c>
      <c r="K1133" s="154">
        <v>0.933333333333333</v>
      </c>
      <c r="L1133" s="154">
        <v>0.897435897435897</v>
      </c>
      <c r="M1133" s="154">
        <v>0.866666666666667</v>
      </c>
      <c r="N1133" s="207">
        <v>1034</v>
      </c>
      <c r="O1133" s="153">
        <v>926</v>
      </c>
      <c r="P1133" s="153">
        <v>42</v>
      </c>
      <c r="Q1133" s="151">
        <v>35</v>
      </c>
      <c r="R1133" s="151">
        <v>39</v>
      </c>
      <c r="S1133" s="154">
        <v>0.895551257253385</v>
      </c>
      <c r="T1133" s="154">
        <v>0.933333333333333</v>
      </c>
      <c r="U1133" s="155">
        <v>0.897435897435897</v>
      </c>
      <c r="V1133" s="155">
        <v>0.866666666666667</v>
      </c>
      <c r="W1133" s="173">
        <v>0.0358974358974359</v>
      </c>
      <c r="X1133" s="158">
        <v>313</v>
      </c>
      <c r="Y1133" s="208">
        <v>278</v>
      </c>
      <c r="Z1133" s="208">
        <v>323</v>
      </c>
      <c r="AA1133" s="208">
        <v>294</v>
      </c>
      <c r="AB1133" s="209">
        <v>0.888178913738019</v>
      </c>
      <c r="AC1133" s="155">
        <v>0.910216718266254</v>
      </c>
      <c r="AD1133" s="173">
        <v>-0.0220378045282347</v>
      </c>
    </row>
    <row r="1134" spans="1:30">
      <c r="A1134" s="175" t="s">
        <v>1085</v>
      </c>
      <c r="B1134" s="214" t="s">
        <v>1834</v>
      </c>
      <c r="C1134" s="214" t="s">
        <v>1135</v>
      </c>
      <c r="D1134" s="153">
        <v>56</v>
      </c>
      <c r="E1134" s="153">
        <v>54</v>
      </c>
      <c r="F1134" s="151">
        <v>49</v>
      </c>
      <c r="G1134" s="151">
        <v>47</v>
      </c>
      <c r="H1134" s="151">
        <v>54</v>
      </c>
      <c r="I1134" s="151">
        <v>54</v>
      </c>
      <c r="J1134" s="172">
        <v>0.9</v>
      </c>
      <c r="K1134" s="154">
        <v>0.964285714285714</v>
      </c>
      <c r="L1134" s="154">
        <v>0.959183673469388</v>
      </c>
      <c r="M1134" s="154">
        <v>1</v>
      </c>
      <c r="N1134" s="207">
        <v>1272</v>
      </c>
      <c r="O1134" s="153">
        <v>1226</v>
      </c>
      <c r="P1134" s="153">
        <v>54</v>
      </c>
      <c r="Q1134" s="151">
        <v>47</v>
      </c>
      <c r="R1134" s="151">
        <v>54</v>
      </c>
      <c r="S1134" s="154">
        <v>0.963836477987421</v>
      </c>
      <c r="T1134" s="154">
        <v>0.964285714285714</v>
      </c>
      <c r="U1134" s="155">
        <v>0.959183673469388</v>
      </c>
      <c r="V1134" s="155">
        <v>1</v>
      </c>
      <c r="W1134" s="173">
        <v>0.00510204081632659</v>
      </c>
      <c r="X1134" s="158">
        <v>382</v>
      </c>
      <c r="Y1134" s="208">
        <v>370</v>
      </c>
      <c r="Z1134" s="208">
        <v>389</v>
      </c>
      <c r="AA1134" s="208">
        <v>375</v>
      </c>
      <c r="AB1134" s="209">
        <v>0.968586387434555</v>
      </c>
      <c r="AC1134" s="155">
        <v>0.96401028277635</v>
      </c>
      <c r="AD1134" s="173">
        <v>0.00457610465820535</v>
      </c>
    </row>
    <row r="1135" spans="1:30">
      <c r="A1135" s="175" t="s">
        <v>1085</v>
      </c>
      <c r="B1135" s="214" t="s">
        <v>1834</v>
      </c>
      <c r="C1135" s="214" t="s">
        <v>1136</v>
      </c>
      <c r="D1135" s="153">
        <v>68</v>
      </c>
      <c r="E1135" s="153">
        <v>64</v>
      </c>
      <c r="F1135" s="151">
        <v>63</v>
      </c>
      <c r="G1135" s="151">
        <v>58</v>
      </c>
      <c r="H1135" s="151">
        <v>68</v>
      </c>
      <c r="I1135" s="151">
        <v>65</v>
      </c>
      <c r="J1135" s="172">
        <v>0.9</v>
      </c>
      <c r="K1135" s="154">
        <v>0.941176470588235</v>
      </c>
      <c r="L1135" s="154">
        <v>0.920634920634921</v>
      </c>
      <c r="M1135" s="154">
        <v>0.955882352941177</v>
      </c>
      <c r="N1135" s="207">
        <v>1503</v>
      </c>
      <c r="O1135" s="153">
        <v>1353</v>
      </c>
      <c r="P1135" s="153">
        <v>63</v>
      </c>
      <c r="Q1135" s="151">
        <v>54</v>
      </c>
      <c r="R1135" s="151">
        <v>64</v>
      </c>
      <c r="S1135" s="154">
        <v>0.900199600798403</v>
      </c>
      <c r="T1135" s="154">
        <v>0.926470588235294</v>
      </c>
      <c r="U1135" s="155">
        <v>0.857142857142857</v>
      </c>
      <c r="V1135" s="155">
        <v>0.941176470588235</v>
      </c>
      <c r="W1135" s="173">
        <v>0.0693277310924371</v>
      </c>
      <c r="X1135" s="158">
        <v>466</v>
      </c>
      <c r="Y1135" s="208">
        <v>419</v>
      </c>
      <c r="Z1135" s="208">
        <v>454</v>
      </c>
      <c r="AA1135" s="208">
        <v>412</v>
      </c>
      <c r="AB1135" s="209">
        <v>0.899141630901288</v>
      </c>
      <c r="AC1135" s="155">
        <v>0.907488986784141</v>
      </c>
      <c r="AD1135" s="173">
        <v>-0.0083473558828534</v>
      </c>
    </row>
    <row r="1136" spans="1:30">
      <c r="A1136" s="175" t="s">
        <v>1085</v>
      </c>
      <c r="B1136" s="214" t="s">
        <v>1834</v>
      </c>
      <c r="C1136" s="214" t="s">
        <v>1137</v>
      </c>
      <c r="D1136" s="153">
        <v>49</v>
      </c>
      <c r="E1136" s="153">
        <v>49</v>
      </c>
      <c r="F1136" s="151">
        <v>38</v>
      </c>
      <c r="G1136" s="151">
        <v>34</v>
      </c>
      <c r="H1136" s="151">
        <v>47</v>
      </c>
      <c r="I1136" s="151">
        <v>42</v>
      </c>
      <c r="J1136" s="172">
        <v>0.9</v>
      </c>
      <c r="K1136" s="154">
        <v>1</v>
      </c>
      <c r="L1136" s="154">
        <v>0.894736842105263</v>
      </c>
      <c r="M1136" s="154">
        <v>0.893617021276596</v>
      </c>
      <c r="N1136" s="207">
        <v>1043</v>
      </c>
      <c r="O1136" s="153">
        <v>935</v>
      </c>
      <c r="P1136" s="153">
        <v>46</v>
      </c>
      <c r="Q1136" s="151">
        <v>33</v>
      </c>
      <c r="R1136" s="151">
        <v>40</v>
      </c>
      <c r="S1136" s="154">
        <v>0.896452540747843</v>
      </c>
      <c r="T1136" s="154">
        <v>0.938775510204082</v>
      </c>
      <c r="U1136" s="155">
        <v>0.868421052631579</v>
      </c>
      <c r="V1136" s="155">
        <v>0.851063829787234</v>
      </c>
      <c r="W1136" s="173">
        <v>0.0703544575725027</v>
      </c>
      <c r="X1136" s="158">
        <v>311</v>
      </c>
      <c r="Y1136" s="208">
        <v>278</v>
      </c>
      <c r="Z1136" s="208">
        <v>324</v>
      </c>
      <c r="AA1136" s="208">
        <v>285</v>
      </c>
      <c r="AB1136" s="209">
        <v>0.893890675241158</v>
      </c>
      <c r="AC1136" s="155">
        <v>0.87962962962963</v>
      </c>
      <c r="AD1136" s="173">
        <v>0.0142610456115279</v>
      </c>
    </row>
    <row r="1137" spans="1:30">
      <c r="A1137" s="175" t="s">
        <v>1085</v>
      </c>
      <c r="B1137" s="214" t="s">
        <v>1834</v>
      </c>
      <c r="C1137" s="214" t="s">
        <v>1138</v>
      </c>
      <c r="D1137" s="153">
        <v>51</v>
      </c>
      <c r="E1137" s="153">
        <v>48</v>
      </c>
      <c r="F1137" s="151">
        <v>49</v>
      </c>
      <c r="G1137" s="151">
        <v>45</v>
      </c>
      <c r="H1137" s="151">
        <v>52</v>
      </c>
      <c r="I1137" s="151">
        <v>48</v>
      </c>
      <c r="J1137" s="172">
        <v>0.9</v>
      </c>
      <c r="K1137" s="154">
        <v>0.941176470588235</v>
      </c>
      <c r="L1137" s="154">
        <v>0.918367346938776</v>
      </c>
      <c r="M1137" s="154">
        <v>0.923076923076923</v>
      </c>
      <c r="N1137" s="207">
        <v>1184</v>
      </c>
      <c r="O1137" s="153">
        <v>956</v>
      </c>
      <c r="P1137" s="153">
        <v>44</v>
      </c>
      <c r="Q1137" s="151">
        <v>39</v>
      </c>
      <c r="R1137" s="151">
        <v>36</v>
      </c>
      <c r="S1137" s="154">
        <v>0.807432432432432</v>
      </c>
      <c r="T1137" s="154">
        <v>0.862745098039216</v>
      </c>
      <c r="U1137" s="155">
        <v>0.795918367346939</v>
      </c>
      <c r="V1137" s="155">
        <v>0.692307692307692</v>
      </c>
      <c r="W1137" s="173">
        <v>0.066826730692277</v>
      </c>
      <c r="X1137" s="158">
        <v>359</v>
      </c>
      <c r="Y1137" s="208">
        <v>283</v>
      </c>
      <c r="Z1137" s="208">
        <v>349</v>
      </c>
      <c r="AA1137" s="208">
        <v>290</v>
      </c>
      <c r="AB1137" s="209">
        <v>0.788300835654596</v>
      </c>
      <c r="AC1137" s="155">
        <v>0.830945558739255</v>
      </c>
      <c r="AD1137" s="173">
        <v>-0.0426447230846589</v>
      </c>
    </row>
    <row r="1138" spans="1:30">
      <c r="A1138" s="175" t="s">
        <v>1085</v>
      </c>
      <c r="B1138" s="214" t="s">
        <v>1834</v>
      </c>
      <c r="C1138" s="214" t="s">
        <v>1139</v>
      </c>
      <c r="D1138" s="153">
        <v>36</v>
      </c>
      <c r="E1138" s="153">
        <v>36</v>
      </c>
      <c r="F1138" s="151">
        <v>29</v>
      </c>
      <c r="G1138" s="151">
        <v>29</v>
      </c>
      <c r="H1138" s="151">
        <v>36</v>
      </c>
      <c r="I1138" s="151">
        <v>36</v>
      </c>
      <c r="J1138" s="172">
        <v>0.9</v>
      </c>
      <c r="K1138" s="154">
        <v>1</v>
      </c>
      <c r="L1138" s="154">
        <v>1</v>
      </c>
      <c r="M1138" s="154">
        <v>1</v>
      </c>
      <c r="N1138" s="207">
        <v>822</v>
      </c>
      <c r="O1138" s="153">
        <v>798</v>
      </c>
      <c r="P1138" s="153">
        <v>36</v>
      </c>
      <c r="Q1138" s="151">
        <v>28</v>
      </c>
      <c r="R1138" s="151">
        <v>36</v>
      </c>
      <c r="S1138" s="154">
        <v>0.970802919708029</v>
      </c>
      <c r="T1138" s="154">
        <v>1</v>
      </c>
      <c r="U1138" s="155">
        <v>0.96551724137931</v>
      </c>
      <c r="V1138" s="155">
        <v>1</v>
      </c>
      <c r="W1138" s="173">
        <v>0.0344827586206896</v>
      </c>
      <c r="X1138" s="158">
        <v>250</v>
      </c>
      <c r="Y1138" s="208">
        <v>243</v>
      </c>
      <c r="Z1138" s="208">
        <v>252</v>
      </c>
      <c r="AA1138" s="208">
        <v>241</v>
      </c>
      <c r="AB1138" s="209">
        <v>0.972</v>
      </c>
      <c r="AC1138" s="155">
        <v>0.956349206349206</v>
      </c>
      <c r="AD1138" s="173">
        <v>0.0156507936507936</v>
      </c>
    </row>
    <row r="1139" spans="1:30">
      <c r="A1139" s="175" t="s">
        <v>1085</v>
      </c>
      <c r="B1139" s="214" t="s">
        <v>1834</v>
      </c>
      <c r="C1139" s="214" t="s">
        <v>1140</v>
      </c>
      <c r="D1139" s="153">
        <v>41</v>
      </c>
      <c r="E1139" s="153">
        <v>40</v>
      </c>
      <c r="F1139" s="151">
        <v>39</v>
      </c>
      <c r="G1139" s="151">
        <v>39</v>
      </c>
      <c r="H1139" s="151">
        <v>42</v>
      </c>
      <c r="I1139" s="151">
        <v>42</v>
      </c>
      <c r="J1139" s="172">
        <v>0.9</v>
      </c>
      <c r="K1139" s="154">
        <v>0.975609756097561</v>
      </c>
      <c r="L1139" s="154">
        <v>1</v>
      </c>
      <c r="M1139" s="154">
        <v>1</v>
      </c>
      <c r="N1139" s="207">
        <v>951</v>
      </c>
      <c r="O1139" s="153">
        <v>907</v>
      </c>
      <c r="P1139" s="153">
        <v>40</v>
      </c>
      <c r="Q1139" s="151">
        <v>39</v>
      </c>
      <c r="R1139" s="151">
        <v>42</v>
      </c>
      <c r="S1139" s="154">
        <v>0.953732912723449</v>
      </c>
      <c r="T1139" s="154">
        <v>0.975609756097561</v>
      </c>
      <c r="U1139" s="155">
        <v>1</v>
      </c>
      <c r="V1139" s="155">
        <v>1</v>
      </c>
      <c r="W1139" s="173">
        <v>-0.024390243902439</v>
      </c>
      <c r="X1139" s="158">
        <v>286</v>
      </c>
      <c r="Y1139" s="208">
        <v>278</v>
      </c>
      <c r="Z1139" s="208">
        <v>295</v>
      </c>
      <c r="AA1139" s="208">
        <v>276</v>
      </c>
      <c r="AB1139" s="209">
        <v>0.972027972027972</v>
      </c>
      <c r="AC1139" s="155">
        <v>0.935593220338983</v>
      </c>
      <c r="AD1139" s="173">
        <v>0.0364347516889889</v>
      </c>
    </row>
    <row r="1140" spans="1:30">
      <c r="A1140" s="175" t="s">
        <v>1085</v>
      </c>
      <c r="B1140" s="214" t="s">
        <v>1834</v>
      </c>
      <c r="C1140" s="214" t="s">
        <v>1141</v>
      </c>
      <c r="D1140" s="153">
        <v>22</v>
      </c>
      <c r="E1140" s="153">
        <v>22</v>
      </c>
      <c r="F1140" s="151">
        <v>17</v>
      </c>
      <c r="G1140" s="151">
        <v>17</v>
      </c>
      <c r="H1140" s="151">
        <v>21</v>
      </c>
      <c r="I1140" s="151">
        <v>21</v>
      </c>
      <c r="J1140" s="172">
        <v>0.9</v>
      </c>
      <c r="K1140" s="154">
        <v>1</v>
      </c>
      <c r="L1140" s="154">
        <v>1</v>
      </c>
      <c r="M1140" s="154">
        <v>1</v>
      </c>
      <c r="N1140" s="207">
        <v>484</v>
      </c>
      <c r="O1140" s="153">
        <v>463</v>
      </c>
      <c r="P1140" s="153">
        <v>21</v>
      </c>
      <c r="Q1140" s="151">
        <v>17</v>
      </c>
      <c r="R1140" s="151">
        <v>20</v>
      </c>
      <c r="S1140" s="154">
        <v>0.956611570247934</v>
      </c>
      <c r="T1140" s="154">
        <v>0.954545454545455</v>
      </c>
      <c r="U1140" s="155">
        <v>1</v>
      </c>
      <c r="V1140" s="155">
        <v>0.952380952380952</v>
      </c>
      <c r="W1140" s="173">
        <v>-0.0454545454545454</v>
      </c>
      <c r="X1140" s="158">
        <v>147</v>
      </c>
      <c r="Y1140" s="208">
        <v>142</v>
      </c>
      <c r="Z1140" s="208">
        <v>146</v>
      </c>
      <c r="AA1140" s="208">
        <v>140</v>
      </c>
      <c r="AB1140" s="209">
        <v>0.965986394557823</v>
      </c>
      <c r="AC1140" s="155">
        <v>0.958904109589041</v>
      </c>
      <c r="AD1140" s="173">
        <v>0.00708228496878205</v>
      </c>
    </row>
    <row r="1141" spans="1:30">
      <c r="A1141" s="175" t="s">
        <v>1085</v>
      </c>
      <c r="B1141" s="214" t="s">
        <v>1834</v>
      </c>
      <c r="C1141" s="214" t="s">
        <v>1142</v>
      </c>
      <c r="D1141" s="153">
        <v>23</v>
      </c>
      <c r="E1141" s="153">
        <v>21</v>
      </c>
      <c r="F1141" s="151">
        <v>22</v>
      </c>
      <c r="G1141" s="151">
        <v>18</v>
      </c>
      <c r="H1141" s="151">
        <v>22</v>
      </c>
      <c r="I1141" s="151">
        <v>21</v>
      </c>
      <c r="J1141" s="172">
        <v>0.9</v>
      </c>
      <c r="K1141" s="154">
        <v>0.91304347826087</v>
      </c>
      <c r="L1141" s="154">
        <v>0.818181818181818</v>
      </c>
      <c r="M1141" s="154">
        <v>0.954545454545455</v>
      </c>
      <c r="N1141" s="207">
        <v>527</v>
      </c>
      <c r="O1141" s="153">
        <v>481</v>
      </c>
      <c r="P1141" s="153">
        <v>21</v>
      </c>
      <c r="Q1141" s="151">
        <v>18</v>
      </c>
      <c r="R1141" s="151">
        <v>20</v>
      </c>
      <c r="S1141" s="154">
        <v>0.912713472485769</v>
      </c>
      <c r="T1141" s="154">
        <v>0.91304347826087</v>
      </c>
      <c r="U1141" s="155">
        <v>0.818181818181818</v>
      </c>
      <c r="V1141" s="155">
        <v>0.909090909090909</v>
      </c>
      <c r="W1141" s="173">
        <v>0.0948616600790513</v>
      </c>
      <c r="X1141" s="158">
        <v>160</v>
      </c>
      <c r="Y1141" s="208">
        <v>144</v>
      </c>
      <c r="Z1141" s="208">
        <v>161</v>
      </c>
      <c r="AA1141" s="208">
        <v>147</v>
      </c>
      <c r="AB1141" s="209">
        <v>0.9</v>
      </c>
      <c r="AC1141" s="155">
        <v>0.91304347826087</v>
      </c>
      <c r="AD1141" s="173">
        <v>-0.0130434782608695</v>
      </c>
    </row>
    <row r="1142" spans="1:30">
      <c r="A1142" s="175" t="s">
        <v>1085</v>
      </c>
      <c r="B1142" s="214" t="s">
        <v>1835</v>
      </c>
      <c r="C1142" s="214" t="s">
        <v>1143</v>
      </c>
      <c r="D1142" s="153">
        <v>139</v>
      </c>
      <c r="E1142" s="153">
        <v>135</v>
      </c>
      <c r="F1142" s="151">
        <v>121</v>
      </c>
      <c r="G1142" s="151">
        <v>114</v>
      </c>
      <c r="H1142" s="151">
        <v>132</v>
      </c>
      <c r="I1142" s="151">
        <v>127</v>
      </c>
      <c r="J1142" s="172">
        <v>0.9</v>
      </c>
      <c r="K1142" s="154">
        <v>0.971223021582734</v>
      </c>
      <c r="L1142" s="154">
        <v>0.942148760330578</v>
      </c>
      <c r="M1142" s="154">
        <v>0.962121212121212</v>
      </c>
      <c r="N1142" s="207">
        <v>3153</v>
      </c>
      <c r="O1142" s="153">
        <v>2745</v>
      </c>
      <c r="P1142" s="153">
        <v>134</v>
      </c>
      <c r="Q1142" s="151">
        <v>109</v>
      </c>
      <c r="R1142" s="151">
        <v>122</v>
      </c>
      <c r="S1142" s="154">
        <v>0.870599429115128</v>
      </c>
      <c r="T1142" s="154">
        <v>0.964028776978417</v>
      </c>
      <c r="U1142" s="155">
        <v>0.900826446280992</v>
      </c>
      <c r="V1142" s="155">
        <v>0.924242424242424</v>
      </c>
      <c r="W1142" s="173">
        <v>0.0632023306974255</v>
      </c>
      <c r="X1142" s="158">
        <v>947</v>
      </c>
      <c r="Y1142" s="208">
        <v>868</v>
      </c>
      <c r="Z1142" s="208">
        <v>963</v>
      </c>
      <c r="AA1142" s="208">
        <v>831</v>
      </c>
      <c r="AB1142" s="209">
        <v>0.916578669482577</v>
      </c>
      <c r="AC1142" s="155">
        <v>0.862928348909657</v>
      </c>
      <c r="AD1142" s="173">
        <v>0.0536503205729193</v>
      </c>
    </row>
    <row r="1143" spans="1:30">
      <c r="A1143" s="175" t="s">
        <v>1085</v>
      </c>
      <c r="B1143" s="214" t="s">
        <v>1835</v>
      </c>
      <c r="C1143" s="214" t="s">
        <v>1144</v>
      </c>
      <c r="D1143" s="153">
        <v>43</v>
      </c>
      <c r="E1143" s="153">
        <v>41</v>
      </c>
      <c r="F1143" s="151">
        <v>40</v>
      </c>
      <c r="G1143" s="151">
        <v>37</v>
      </c>
      <c r="H1143" s="151">
        <v>45</v>
      </c>
      <c r="I1143" s="151">
        <v>41</v>
      </c>
      <c r="J1143" s="172">
        <v>0.9</v>
      </c>
      <c r="K1143" s="154">
        <v>0.953488372093023</v>
      </c>
      <c r="L1143" s="154">
        <v>0.925</v>
      </c>
      <c r="M1143" s="154">
        <v>0.911111111111111</v>
      </c>
      <c r="N1143" s="207">
        <v>924</v>
      </c>
      <c r="O1143" s="153">
        <v>814</v>
      </c>
      <c r="P1143" s="153">
        <v>35</v>
      </c>
      <c r="Q1143" s="151">
        <v>32</v>
      </c>
      <c r="R1143" s="151">
        <v>41</v>
      </c>
      <c r="S1143" s="154">
        <v>0.880952380952381</v>
      </c>
      <c r="T1143" s="154">
        <v>0.813953488372093</v>
      </c>
      <c r="U1143" s="155">
        <v>0.8</v>
      </c>
      <c r="V1143" s="155">
        <v>0.911111111111111</v>
      </c>
      <c r="W1143" s="173">
        <v>0.013953488372093</v>
      </c>
      <c r="X1143" s="158">
        <v>293</v>
      </c>
      <c r="Y1143" s="208">
        <v>255</v>
      </c>
      <c r="Z1143" s="208">
        <v>268</v>
      </c>
      <c r="AA1143" s="208">
        <v>228</v>
      </c>
      <c r="AB1143" s="209">
        <v>0.870307167235495</v>
      </c>
      <c r="AC1143" s="155">
        <v>0.850746268656716</v>
      </c>
      <c r="AD1143" s="173">
        <v>0.0195608985787784</v>
      </c>
    </row>
    <row r="1144" spans="1:30">
      <c r="A1144" s="175" t="s">
        <v>1085</v>
      </c>
      <c r="B1144" s="214" t="s">
        <v>1835</v>
      </c>
      <c r="C1144" s="214" t="s">
        <v>1145</v>
      </c>
      <c r="D1144" s="153">
        <v>44</v>
      </c>
      <c r="E1144" s="153">
        <v>41</v>
      </c>
      <c r="F1144" s="151">
        <v>41</v>
      </c>
      <c r="G1144" s="151">
        <v>38</v>
      </c>
      <c r="H1144" s="151">
        <v>43</v>
      </c>
      <c r="I1144" s="151">
        <v>40</v>
      </c>
      <c r="J1144" s="172">
        <v>0.9</v>
      </c>
      <c r="K1144" s="154">
        <v>0.931818181818182</v>
      </c>
      <c r="L1144" s="154">
        <v>0.926829268292683</v>
      </c>
      <c r="M1144" s="154">
        <v>0.930232558139535</v>
      </c>
      <c r="N1144" s="207">
        <v>987</v>
      </c>
      <c r="O1144" s="153">
        <v>937</v>
      </c>
      <c r="P1144" s="153">
        <v>41</v>
      </c>
      <c r="Q1144" s="151">
        <v>38</v>
      </c>
      <c r="R1144" s="151">
        <v>39</v>
      </c>
      <c r="S1144" s="154">
        <v>0.949341438703141</v>
      </c>
      <c r="T1144" s="154">
        <v>0.931818181818182</v>
      </c>
      <c r="U1144" s="155">
        <v>0.926829268292683</v>
      </c>
      <c r="V1144" s="155">
        <v>0.906976744186046</v>
      </c>
      <c r="W1144" s="173">
        <v>0.00498891352549879</v>
      </c>
      <c r="X1144" s="158">
        <v>305</v>
      </c>
      <c r="Y1144" s="208">
        <v>286</v>
      </c>
      <c r="Z1144" s="208">
        <v>302</v>
      </c>
      <c r="AA1144" s="208">
        <v>287</v>
      </c>
      <c r="AB1144" s="209">
        <v>0.937704918032787</v>
      </c>
      <c r="AC1144" s="155">
        <v>0.950331125827815</v>
      </c>
      <c r="AD1144" s="173">
        <v>-0.0126262077950277</v>
      </c>
    </row>
    <row r="1145" spans="1:30">
      <c r="A1145" s="175" t="s">
        <v>1085</v>
      </c>
      <c r="B1145" s="214" t="s">
        <v>1835</v>
      </c>
      <c r="C1145" s="214" t="s">
        <v>1146</v>
      </c>
      <c r="D1145" s="153">
        <v>58</v>
      </c>
      <c r="E1145" s="153">
        <v>53</v>
      </c>
      <c r="F1145" s="151">
        <v>50</v>
      </c>
      <c r="G1145" s="151">
        <v>44</v>
      </c>
      <c r="H1145" s="151">
        <v>55</v>
      </c>
      <c r="I1145" s="151">
        <v>51</v>
      </c>
      <c r="J1145" s="172">
        <v>0.9</v>
      </c>
      <c r="K1145" s="154">
        <v>0.913793103448276</v>
      </c>
      <c r="L1145" s="154">
        <v>0.88</v>
      </c>
      <c r="M1145" s="154">
        <v>0.927272727272727</v>
      </c>
      <c r="N1145" s="207">
        <v>1246</v>
      </c>
      <c r="O1145" s="153">
        <v>1004</v>
      </c>
      <c r="P1145" s="153">
        <v>47</v>
      </c>
      <c r="Q1145" s="151">
        <v>40</v>
      </c>
      <c r="R1145" s="151">
        <v>43</v>
      </c>
      <c r="S1145" s="154">
        <v>0.80577849117175</v>
      </c>
      <c r="T1145" s="154">
        <v>0.810344827586207</v>
      </c>
      <c r="U1145" s="155">
        <v>0.8</v>
      </c>
      <c r="V1145" s="155">
        <v>0.781818181818182</v>
      </c>
      <c r="W1145" s="173">
        <v>0.0103448275862068</v>
      </c>
      <c r="X1145" s="158">
        <v>382</v>
      </c>
      <c r="Y1145" s="208">
        <v>302</v>
      </c>
      <c r="Z1145" s="208">
        <v>379</v>
      </c>
      <c r="AA1145" s="208">
        <v>303</v>
      </c>
      <c r="AB1145" s="209">
        <v>0.790575916230366</v>
      </c>
      <c r="AC1145" s="155">
        <v>0.799472295514512</v>
      </c>
      <c r="AD1145" s="173">
        <v>-0.00889637928414533</v>
      </c>
    </row>
    <row r="1146" spans="1:30">
      <c r="A1146" s="175" t="s">
        <v>1085</v>
      </c>
      <c r="B1146" s="214" t="s">
        <v>1835</v>
      </c>
      <c r="C1146" s="214" t="s">
        <v>1147</v>
      </c>
      <c r="D1146" s="153">
        <v>40</v>
      </c>
      <c r="E1146" s="153">
        <v>38</v>
      </c>
      <c r="F1146" s="151">
        <v>36</v>
      </c>
      <c r="G1146" s="151">
        <v>35</v>
      </c>
      <c r="H1146" s="151">
        <v>38</v>
      </c>
      <c r="I1146" s="151">
        <v>37</v>
      </c>
      <c r="J1146" s="172">
        <v>0.9</v>
      </c>
      <c r="K1146" s="154">
        <v>0.95</v>
      </c>
      <c r="L1146" s="154">
        <v>0.972222222222222</v>
      </c>
      <c r="M1146" s="154">
        <v>0.973684210526316</v>
      </c>
      <c r="N1146" s="207">
        <v>895</v>
      </c>
      <c r="O1146" s="153">
        <v>831</v>
      </c>
      <c r="P1146" s="153">
        <v>37</v>
      </c>
      <c r="Q1146" s="151">
        <v>34</v>
      </c>
      <c r="R1146" s="151">
        <v>35</v>
      </c>
      <c r="S1146" s="154">
        <v>0.928491620111732</v>
      </c>
      <c r="T1146" s="154">
        <v>0.925</v>
      </c>
      <c r="U1146" s="155">
        <v>0.944444444444444</v>
      </c>
      <c r="V1146" s="155">
        <v>0.921052631578947</v>
      </c>
      <c r="W1146" s="173">
        <v>-0.0194444444444444</v>
      </c>
      <c r="X1146" s="158">
        <v>274</v>
      </c>
      <c r="Y1146" s="208">
        <v>254</v>
      </c>
      <c r="Z1146" s="208">
        <v>275</v>
      </c>
      <c r="AA1146" s="208">
        <v>257</v>
      </c>
      <c r="AB1146" s="209">
        <v>0.927007299270073</v>
      </c>
      <c r="AC1146" s="155">
        <v>0.934545454545455</v>
      </c>
      <c r="AD1146" s="173">
        <v>-0.0075381552753816</v>
      </c>
    </row>
    <row r="1147" spans="1:30">
      <c r="A1147" s="175" t="s">
        <v>1085</v>
      </c>
      <c r="B1147" s="214" t="s">
        <v>1835</v>
      </c>
      <c r="C1147" s="214" t="s">
        <v>1148</v>
      </c>
      <c r="D1147" s="153">
        <v>35</v>
      </c>
      <c r="E1147" s="153">
        <v>35</v>
      </c>
      <c r="F1147" s="151">
        <v>25</v>
      </c>
      <c r="G1147" s="151">
        <v>25</v>
      </c>
      <c r="H1147" s="151">
        <v>29</v>
      </c>
      <c r="I1147" s="151">
        <v>29</v>
      </c>
      <c r="J1147" s="172">
        <v>0.9</v>
      </c>
      <c r="K1147" s="154">
        <v>1</v>
      </c>
      <c r="L1147" s="154">
        <v>1</v>
      </c>
      <c r="M1147" s="154">
        <v>1</v>
      </c>
      <c r="N1147" s="207">
        <v>716</v>
      </c>
      <c r="O1147" s="153">
        <v>698</v>
      </c>
      <c r="P1147" s="153">
        <v>35</v>
      </c>
      <c r="Q1147" s="151">
        <v>25</v>
      </c>
      <c r="R1147" s="151">
        <v>29</v>
      </c>
      <c r="S1147" s="154">
        <v>0.974860335195531</v>
      </c>
      <c r="T1147" s="154">
        <v>1</v>
      </c>
      <c r="U1147" s="155">
        <v>1</v>
      </c>
      <c r="V1147" s="155">
        <v>1</v>
      </c>
      <c r="W1147" s="173">
        <v>0</v>
      </c>
      <c r="X1147" s="158">
        <v>219</v>
      </c>
      <c r="Y1147" s="208">
        <v>217</v>
      </c>
      <c r="Z1147" s="208">
        <v>215</v>
      </c>
      <c r="AA1147" s="208">
        <v>210</v>
      </c>
      <c r="AB1147" s="209">
        <v>0.990867579908676</v>
      </c>
      <c r="AC1147" s="155">
        <v>0.976744186046512</v>
      </c>
      <c r="AD1147" s="173">
        <v>0.0141233938621642</v>
      </c>
    </row>
    <row r="1148" spans="1:30">
      <c r="A1148" s="175" t="s">
        <v>1085</v>
      </c>
      <c r="B1148" s="214" t="s">
        <v>1835</v>
      </c>
      <c r="C1148" s="214" t="s">
        <v>1149</v>
      </c>
      <c r="D1148" s="153">
        <v>61</v>
      </c>
      <c r="E1148" s="153">
        <v>59</v>
      </c>
      <c r="F1148" s="151">
        <v>51</v>
      </c>
      <c r="G1148" s="151">
        <v>51</v>
      </c>
      <c r="H1148" s="151">
        <v>58</v>
      </c>
      <c r="I1148" s="151">
        <v>58</v>
      </c>
      <c r="J1148" s="172">
        <v>0.9</v>
      </c>
      <c r="K1148" s="154">
        <v>0.967213114754098</v>
      </c>
      <c r="L1148" s="154">
        <v>1</v>
      </c>
      <c r="M1148" s="154">
        <v>1</v>
      </c>
      <c r="N1148" s="207">
        <v>1338</v>
      </c>
      <c r="O1148" s="153">
        <v>1317</v>
      </c>
      <c r="P1148" s="153">
        <v>58</v>
      </c>
      <c r="Q1148" s="151">
        <v>50</v>
      </c>
      <c r="R1148" s="151">
        <v>58</v>
      </c>
      <c r="S1148" s="154">
        <v>0.984304932735426</v>
      </c>
      <c r="T1148" s="154">
        <v>0.950819672131147</v>
      </c>
      <c r="U1148" s="155">
        <v>0.980392156862745</v>
      </c>
      <c r="V1148" s="155">
        <v>1</v>
      </c>
      <c r="W1148" s="173">
        <v>-0.0295724847315976</v>
      </c>
      <c r="X1148" s="158">
        <v>411</v>
      </c>
      <c r="Y1148" s="208">
        <v>407</v>
      </c>
      <c r="Z1148" s="208">
        <v>406</v>
      </c>
      <c r="AA1148" s="208">
        <v>399</v>
      </c>
      <c r="AB1148" s="209">
        <v>0.990267639902676</v>
      </c>
      <c r="AC1148" s="155">
        <v>0.982758620689655</v>
      </c>
      <c r="AD1148" s="173">
        <v>0.00750901921302127</v>
      </c>
    </row>
    <row r="1149" spans="1:30">
      <c r="A1149" s="175" t="s">
        <v>1085</v>
      </c>
      <c r="B1149" s="214" t="s">
        <v>1835</v>
      </c>
      <c r="C1149" s="214" t="s">
        <v>1150</v>
      </c>
      <c r="D1149" s="153">
        <v>72</v>
      </c>
      <c r="E1149" s="153">
        <v>72</v>
      </c>
      <c r="F1149" s="151">
        <v>68</v>
      </c>
      <c r="G1149" s="151">
        <v>68</v>
      </c>
      <c r="H1149" s="151">
        <v>74</v>
      </c>
      <c r="I1149" s="151">
        <v>73</v>
      </c>
      <c r="J1149" s="172">
        <v>0.9</v>
      </c>
      <c r="K1149" s="154">
        <v>1</v>
      </c>
      <c r="L1149" s="154">
        <v>1</v>
      </c>
      <c r="M1149" s="154">
        <v>0.986486486486487</v>
      </c>
      <c r="N1149" s="207">
        <v>1637</v>
      </c>
      <c r="O1149" s="153">
        <v>1564</v>
      </c>
      <c r="P1149" s="153">
        <v>70</v>
      </c>
      <c r="Q1149" s="151">
        <v>65</v>
      </c>
      <c r="R1149" s="151">
        <v>67</v>
      </c>
      <c r="S1149" s="154">
        <v>0.955406230910202</v>
      </c>
      <c r="T1149" s="154">
        <v>0.972222222222222</v>
      </c>
      <c r="U1149" s="155">
        <v>0.955882352941177</v>
      </c>
      <c r="V1149" s="155">
        <v>0.905405405405405</v>
      </c>
      <c r="W1149" s="173">
        <v>0.0163398692810457</v>
      </c>
      <c r="X1149" s="158">
        <v>497</v>
      </c>
      <c r="Y1149" s="208">
        <v>475</v>
      </c>
      <c r="Z1149" s="208">
        <v>497</v>
      </c>
      <c r="AA1149" s="208">
        <v>481</v>
      </c>
      <c r="AB1149" s="209">
        <v>0.955734406438632</v>
      </c>
      <c r="AC1149" s="155">
        <v>0.967806841046278</v>
      </c>
      <c r="AD1149" s="173">
        <v>-0.0120724346076458</v>
      </c>
    </row>
    <row r="1150" spans="1:30">
      <c r="A1150" s="175" t="s">
        <v>1085</v>
      </c>
      <c r="B1150" s="214" t="s">
        <v>1835</v>
      </c>
      <c r="C1150" s="214" t="s">
        <v>1151</v>
      </c>
      <c r="D1150" s="153">
        <v>0</v>
      </c>
      <c r="E1150" s="153">
        <v>0</v>
      </c>
      <c r="F1150" s="151">
        <v>0</v>
      </c>
      <c r="G1150" s="151">
        <v>0</v>
      </c>
      <c r="H1150" s="151">
        <v>0</v>
      </c>
      <c r="I1150" s="151">
        <v>0</v>
      </c>
      <c r="J1150" s="172">
        <v>0.9</v>
      </c>
      <c r="K1150" s="154">
        <v>0</v>
      </c>
      <c r="L1150" s="154">
        <v>0</v>
      </c>
      <c r="M1150" s="154">
        <v>0</v>
      </c>
      <c r="N1150" s="207">
        <v>0</v>
      </c>
      <c r="O1150" s="153">
        <v>0</v>
      </c>
      <c r="P1150" s="153">
        <v>0</v>
      </c>
      <c r="Q1150" s="151">
        <v>0</v>
      </c>
      <c r="R1150" s="151">
        <v>0</v>
      </c>
      <c r="S1150" s="154">
        <v>0</v>
      </c>
      <c r="T1150" s="154">
        <v>0</v>
      </c>
      <c r="U1150" s="155">
        <v>0</v>
      </c>
      <c r="V1150" s="155">
        <v>0</v>
      </c>
      <c r="W1150" s="173">
        <v>0</v>
      </c>
      <c r="X1150" s="158">
        <v>0</v>
      </c>
      <c r="Y1150" s="208">
        <v>0</v>
      </c>
      <c r="Z1150" s="208">
        <v>0</v>
      </c>
      <c r="AA1150" s="208">
        <v>0</v>
      </c>
      <c r="AB1150" s="209">
        <v>0</v>
      </c>
      <c r="AC1150" s="155">
        <v>0</v>
      </c>
      <c r="AD1150" s="173">
        <v>0</v>
      </c>
    </row>
    <row r="1151" spans="1:30">
      <c r="A1151" s="175" t="s">
        <v>1085</v>
      </c>
      <c r="B1151" s="214" t="s">
        <v>1835</v>
      </c>
      <c r="C1151" s="214" t="s">
        <v>1152</v>
      </c>
      <c r="D1151" s="153">
        <v>73</v>
      </c>
      <c r="E1151" s="153">
        <v>73</v>
      </c>
      <c r="F1151" s="151">
        <v>58</v>
      </c>
      <c r="G1151" s="151">
        <v>58</v>
      </c>
      <c r="H1151" s="151">
        <v>63</v>
      </c>
      <c r="I1151" s="151">
        <v>63</v>
      </c>
      <c r="J1151" s="172">
        <v>0.9</v>
      </c>
      <c r="K1151" s="154">
        <v>1</v>
      </c>
      <c r="L1151" s="154">
        <v>1</v>
      </c>
      <c r="M1151" s="154">
        <v>1</v>
      </c>
      <c r="N1151" s="207">
        <v>1496</v>
      </c>
      <c r="O1151" s="153">
        <v>1429</v>
      </c>
      <c r="P1151" s="153">
        <v>71</v>
      </c>
      <c r="Q1151" s="151">
        <v>57</v>
      </c>
      <c r="R1151" s="151">
        <v>61</v>
      </c>
      <c r="S1151" s="154">
        <v>0.955213903743315</v>
      </c>
      <c r="T1151" s="154">
        <v>0.972602739726027</v>
      </c>
      <c r="U1151" s="155">
        <v>0.982758620689655</v>
      </c>
      <c r="V1151" s="155">
        <v>0.968253968253968</v>
      </c>
      <c r="W1151" s="173">
        <v>-0.0101558809636277</v>
      </c>
      <c r="X1151" s="158">
        <v>461</v>
      </c>
      <c r="Y1151" s="208">
        <v>438</v>
      </c>
      <c r="Z1151" s="208">
        <v>470</v>
      </c>
      <c r="AA1151" s="208">
        <v>440</v>
      </c>
      <c r="AB1151" s="209">
        <v>0.950108459869848</v>
      </c>
      <c r="AC1151" s="155">
        <v>0.936170212765957</v>
      </c>
      <c r="AD1151" s="173">
        <v>0.0139382471038907</v>
      </c>
    </row>
    <row r="1152" spans="1:30">
      <c r="A1152" s="175" t="s">
        <v>1085</v>
      </c>
      <c r="B1152" s="214" t="s">
        <v>1835</v>
      </c>
      <c r="C1152" s="214" t="s">
        <v>1153</v>
      </c>
      <c r="D1152" s="153">
        <v>68</v>
      </c>
      <c r="E1152" s="153">
        <v>68</v>
      </c>
      <c r="F1152" s="151">
        <v>62</v>
      </c>
      <c r="G1152" s="151">
        <v>58</v>
      </c>
      <c r="H1152" s="151">
        <v>63</v>
      </c>
      <c r="I1152" s="151">
        <v>60</v>
      </c>
      <c r="J1152" s="172">
        <v>0.9</v>
      </c>
      <c r="K1152" s="154">
        <v>1</v>
      </c>
      <c r="L1152" s="154">
        <v>0.935483870967742</v>
      </c>
      <c r="M1152" s="154">
        <v>0.952380952380952</v>
      </c>
      <c r="N1152" s="207">
        <v>1494</v>
      </c>
      <c r="O1152" s="153">
        <v>1370</v>
      </c>
      <c r="P1152" s="153">
        <v>59</v>
      </c>
      <c r="Q1152" s="151">
        <v>50</v>
      </c>
      <c r="R1152" s="151">
        <v>55</v>
      </c>
      <c r="S1152" s="154">
        <v>0.917001338688086</v>
      </c>
      <c r="T1152" s="154">
        <v>0.867647058823529</v>
      </c>
      <c r="U1152" s="155">
        <v>0.806451612903226</v>
      </c>
      <c r="V1152" s="155">
        <v>0.873015873015873</v>
      </c>
      <c r="W1152" s="173">
        <v>0.0611954459203037</v>
      </c>
      <c r="X1152" s="158">
        <v>457</v>
      </c>
      <c r="Y1152" s="208">
        <v>397</v>
      </c>
      <c r="Z1152" s="208">
        <v>452</v>
      </c>
      <c r="AA1152" s="208">
        <v>426</v>
      </c>
      <c r="AB1152" s="209">
        <v>0.86870897155361</v>
      </c>
      <c r="AC1152" s="155">
        <v>0.942477876106195</v>
      </c>
      <c r="AD1152" s="173">
        <v>-0.0737689045525842</v>
      </c>
    </row>
    <row r="1153" spans="1:30">
      <c r="A1153" s="175" t="s">
        <v>1085</v>
      </c>
      <c r="B1153" s="214" t="s">
        <v>1835</v>
      </c>
      <c r="C1153" s="214" t="s">
        <v>1154</v>
      </c>
      <c r="D1153" s="153">
        <v>48</v>
      </c>
      <c r="E1153" s="153">
        <v>47</v>
      </c>
      <c r="F1153" s="151">
        <v>43</v>
      </c>
      <c r="G1153" s="151">
        <v>42</v>
      </c>
      <c r="H1153" s="151">
        <v>49</v>
      </c>
      <c r="I1153" s="151">
        <v>48</v>
      </c>
      <c r="J1153" s="172">
        <v>0.9</v>
      </c>
      <c r="K1153" s="154">
        <v>0.979166666666667</v>
      </c>
      <c r="L1153" s="154">
        <v>0.976744186046512</v>
      </c>
      <c r="M1153" s="154">
        <v>0.979591836734694</v>
      </c>
      <c r="N1153" s="207">
        <v>1057</v>
      </c>
      <c r="O1153" s="153">
        <v>994</v>
      </c>
      <c r="P1153" s="153">
        <v>46</v>
      </c>
      <c r="Q1153" s="151">
        <v>40</v>
      </c>
      <c r="R1153" s="151">
        <v>46</v>
      </c>
      <c r="S1153" s="154">
        <v>0.940397350993378</v>
      </c>
      <c r="T1153" s="154">
        <v>0.958333333333333</v>
      </c>
      <c r="U1153" s="155">
        <v>0.930232558139535</v>
      </c>
      <c r="V1153" s="155">
        <v>0.938775510204082</v>
      </c>
      <c r="W1153" s="173">
        <v>0.0281007751937985</v>
      </c>
      <c r="X1153" s="158">
        <v>333</v>
      </c>
      <c r="Y1153" s="208">
        <v>315</v>
      </c>
      <c r="Z1153" s="208">
        <v>320</v>
      </c>
      <c r="AA1153" s="208">
        <v>297</v>
      </c>
      <c r="AB1153" s="209">
        <v>0.945945945945946</v>
      </c>
      <c r="AC1153" s="155">
        <v>0.928125</v>
      </c>
      <c r="AD1153" s="173">
        <v>0.017820945945946</v>
      </c>
    </row>
    <row r="1154" spans="1:30">
      <c r="A1154" s="175" t="s">
        <v>1085</v>
      </c>
      <c r="B1154" s="214" t="s">
        <v>1835</v>
      </c>
      <c r="C1154" s="214" t="s">
        <v>1155</v>
      </c>
      <c r="D1154" s="153">
        <v>42</v>
      </c>
      <c r="E1154" s="153">
        <v>42</v>
      </c>
      <c r="F1154" s="151">
        <v>40</v>
      </c>
      <c r="G1154" s="151">
        <v>40</v>
      </c>
      <c r="H1154" s="151">
        <v>41</v>
      </c>
      <c r="I1154" s="151">
        <v>41</v>
      </c>
      <c r="J1154" s="172">
        <v>0.9</v>
      </c>
      <c r="K1154" s="154">
        <v>1</v>
      </c>
      <c r="L1154" s="154">
        <v>1</v>
      </c>
      <c r="M1154" s="154">
        <v>1</v>
      </c>
      <c r="N1154" s="207">
        <v>993</v>
      </c>
      <c r="O1154" s="153">
        <v>970</v>
      </c>
      <c r="P1154" s="153">
        <v>40</v>
      </c>
      <c r="Q1154" s="151">
        <v>39</v>
      </c>
      <c r="R1154" s="151">
        <v>41</v>
      </c>
      <c r="S1154" s="154">
        <v>0.976837865055388</v>
      </c>
      <c r="T1154" s="154">
        <v>0.952380952380952</v>
      </c>
      <c r="U1154" s="155">
        <v>0.975</v>
      </c>
      <c r="V1154" s="155">
        <v>1</v>
      </c>
      <c r="W1154" s="173">
        <v>-0.0226190476190476</v>
      </c>
      <c r="X1154" s="158">
        <v>298</v>
      </c>
      <c r="Y1154" s="208">
        <v>293</v>
      </c>
      <c r="Z1154" s="208">
        <v>303</v>
      </c>
      <c r="AA1154" s="208">
        <v>297</v>
      </c>
      <c r="AB1154" s="209">
        <v>0.983221476510067</v>
      </c>
      <c r="AC1154" s="155">
        <v>0.98019801980198</v>
      </c>
      <c r="AD1154" s="173">
        <v>0.0030234567080869</v>
      </c>
    </row>
    <row r="1155" spans="1:30">
      <c r="A1155" s="175" t="s">
        <v>1085</v>
      </c>
      <c r="B1155" s="214" t="s">
        <v>1835</v>
      </c>
      <c r="C1155" s="214" t="s">
        <v>1156</v>
      </c>
      <c r="D1155" s="153">
        <v>51</v>
      </c>
      <c r="E1155" s="153">
        <v>51</v>
      </c>
      <c r="F1155" s="151">
        <v>44</v>
      </c>
      <c r="G1155" s="151">
        <v>44</v>
      </c>
      <c r="H1155" s="151">
        <v>49</v>
      </c>
      <c r="I1155" s="151">
        <v>49</v>
      </c>
      <c r="J1155" s="172">
        <v>0.9</v>
      </c>
      <c r="K1155" s="154">
        <v>1</v>
      </c>
      <c r="L1155" s="154">
        <v>1</v>
      </c>
      <c r="M1155" s="154">
        <v>1</v>
      </c>
      <c r="N1155" s="207">
        <v>1130</v>
      </c>
      <c r="O1155" s="153">
        <v>1105</v>
      </c>
      <c r="P1155" s="153">
        <v>50</v>
      </c>
      <c r="Q1155" s="151">
        <v>43</v>
      </c>
      <c r="R1155" s="151">
        <v>48</v>
      </c>
      <c r="S1155" s="154">
        <v>0.97787610619469</v>
      </c>
      <c r="T1155" s="154">
        <v>0.980392156862745</v>
      </c>
      <c r="U1155" s="155">
        <v>0.977272727272727</v>
      </c>
      <c r="V1155" s="155">
        <v>0.979591836734694</v>
      </c>
      <c r="W1155" s="173">
        <v>0.00311942959001776</v>
      </c>
      <c r="X1155" s="158">
        <v>347</v>
      </c>
      <c r="Y1155" s="208">
        <v>338</v>
      </c>
      <c r="Z1155" s="208">
        <v>344</v>
      </c>
      <c r="AA1155" s="208">
        <v>337</v>
      </c>
      <c r="AB1155" s="209">
        <v>0.974063400576369</v>
      </c>
      <c r="AC1155" s="155">
        <v>0.979651162790698</v>
      </c>
      <c r="AD1155" s="173">
        <v>-0.00558776221432877</v>
      </c>
    </row>
    <row r="1156" spans="1:30">
      <c r="A1156" s="175" t="s">
        <v>1085</v>
      </c>
      <c r="B1156" s="214" t="s">
        <v>1835</v>
      </c>
      <c r="C1156" s="214" t="s">
        <v>1157</v>
      </c>
      <c r="D1156" s="153">
        <v>44</v>
      </c>
      <c r="E1156" s="153">
        <v>44</v>
      </c>
      <c r="F1156" s="151">
        <v>39</v>
      </c>
      <c r="G1156" s="151">
        <v>36</v>
      </c>
      <c r="H1156" s="151">
        <v>41</v>
      </c>
      <c r="I1156" s="151">
        <v>41</v>
      </c>
      <c r="J1156" s="172">
        <v>0.9</v>
      </c>
      <c r="K1156" s="154">
        <v>1</v>
      </c>
      <c r="L1156" s="154">
        <v>0.923076923076923</v>
      </c>
      <c r="M1156" s="154">
        <v>1</v>
      </c>
      <c r="N1156" s="207">
        <v>959</v>
      </c>
      <c r="O1156" s="153">
        <v>931</v>
      </c>
      <c r="P1156" s="153">
        <v>42</v>
      </c>
      <c r="Q1156" s="151">
        <v>33</v>
      </c>
      <c r="R1156" s="151">
        <v>40</v>
      </c>
      <c r="S1156" s="154">
        <v>0.970802919708029</v>
      </c>
      <c r="T1156" s="154">
        <v>0.954545454545455</v>
      </c>
      <c r="U1156" s="155">
        <v>0.846153846153846</v>
      </c>
      <c r="V1156" s="155">
        <v>0.975609756097561</v>
      </c>
      <c r="W1156" s="173">
        <v>0.108391608391608</v>
      </c>
      <c r="X1156" s="158">
        <v>302</v>
      </c>
      <c r="Y1156" s="208">
        <v>290</v>
      </c>
      <c r="Z1156" s="208">
        <v>295</v>
      </c>
      <c r="AA1156" s="208">
        <v>288</v>
      </c>
      <c r="AB1156" s="209">
        <v>0.960264900662252</v>
      </c>
      <c r="AC1156" s="155">
        <v>0.976271186440678</v>
      </c>
      <c r="AD1156" s="173">
        <v>-0.0160062857784263</v>
      </c>
    </row>
    <row r="1157" spans="1:30">
      <c r="A1157" s="175" t="s">
        <v>1085</v>
      </c>
      <c r="B1157" s="214" t="s">
        <v>1835</v>
      </c>
      <c r="C1157" s="214" t="s">
        <v>1158</v>
      </c>
      <c r="D1157" s="153">
        <v>30</v>
      </c>
      <c r="E1157" s="153">
        <v>29</v>
      </c>
      <c r="F1157" s="151">
        <v>28</v>
      </c>
      <c r="G1157" s="151">
        <v>26</v>
      </c>
      <c r="H1157" s="151">
        <v>33</v>
      </c>
      <c r="I1157" s="151">
        <v>32</v>
      </c>
      <c r="J1157" s="172">
        <v>0.9</v>
      </c>
      <c r="K1157" s="154">
        <v>0.966666666666667</v>
      </c>
      <c r="L1157" s="154">
        <v>0.928571428571429</v>
      </c>
      <c r="M1157" s="154">
        <v>0.96969696969697</v>
      </c>
      <c r="N1157" s="207">
        <v>744</v>
      </c>
      <c r="O1157" s="153">
        <v>679</v>
      </c>
      <c r="P1157" s="153">
        <v>27</v>
      </c>
      <c r="Q1157" s="151">
        <v>25</v>
      </c>
      <c r="R1157" s="151">
        <v>30</v>
      </c>
      <c r="S1157" s="154">
        <v>0.912634408602151</v>
      </c>
      <c r="T1157" s="154">
        <v>0.9</v>
      </c>
      <c r="U1157" s="155">
        <v>0.892857142857143</v>
      </c>
      <c r="V1157" s="155">
        <v>0.909090909090909</v>
      </c>
      <c r="W1157" s="173">
        <v>0.00714285714285712</v>
      </c>
      <c r="X1157" s="158">
        <v>226</v>
      </c>
      <c r="Y1157" s="208">
        <v>207</v>
      </c>
      <c r="Z1157" s="208">
        <v>231</v>
      </c>
      <c r="AA1157" s="208">
        <v>207</v>
      </c>
      <c r="AB1157" s="209">
        <v>0.915929203539823</v>
      </c>
      <c r="AC1157" s="155">
        <v>0.896103896103896</v>
      </c>
      <c r="AD1157" s="173">
        <v>0.0198253074359269</v>
      </c>
    </row>
    <row r="1158" spans="1:30">
      <c r="A1158" s="175" t="s">
        <v>1085</v>
      </c>
      <c r="B1158" s="214" t="s">
        <v>1834</v>
      </c>
      <c r="C1158" s="214" t="s">
        <v>1159</v>
      </c>
      <c r="D1158" s="153">
        <v>99</v>
      </c>
      <c r="E1158" s="153">
        <v>86</v>
      </c>
      <c r="F1158" s="151">
        <v>93</v>
      </c>
      <c r="G1158" s="151">
        <v>80</v>
      </c>
      <c r="H1158" s="151">
        <v>96</v>
      </c>
      <c r="I1158" s="151">
        <v>82</v>
      </c>
      <c r="J1158" s="172">
        <v>0.9</v>
      </c>
      <c r="K1158" s="154">
        <v>0.868686868686869</v>
      </c>
      <c r="L1158" s="154">
        <v>0.860215053763441</v>
      </c>
      <c r="M1158" s="154">
        <v>0.854166666666667</v>
      </c>
      <c r="N1158" s="207">
        <v>2280</v>
      </c>
      <c r="O1158" s="153">
        <v>1951</v>
      </c>
      <c r="P1158" s="153">
        <v>86</v>
      </c>
      <c r="Q1158" s="151">
        <v>80</v>
      </c>
      <c r="R1158" s="151">
        <v>81</v>
      </c>
      <c r="S1158" s="154">
        <v>0.855701754385965</v>
      </c>
      <c r="T1158" s="154">
        <v>0.868686868686869</v>
      </c>
      <c r="U1158" s="155">
        <v>0.860215053763441</v>
      </c>
      <c r="V1158" s="155">
        <v>0.84375</v>
      </c>
      <c r="W1158" s="173">
        <v>0.00847181492342786</v>
      </c>
      <c r="X1158" s="158">
        <v>689</v>
      </c>
      <c r="Y1158" s="208">
        <v>583</v>
      </c>
      <c r="Z1158" s="208">
        <v>713</v>
      </c>
      <c r="AA1158" s="208">
        <v>597</v>
      </c>
      <c r="AB1158" s="209">
        <v>0.846153846153846</v>
      </c>
      <c r="AC1158" s="155">
        <v>0.837307152875175</v>
      </c>
      <c r="AD1158" s="173">
        <v>0.00884669327867083</v>
      </c>
    </row>
    <row r="1159" spans="1:30">
      <c r="A1159" s="175" t="s">
        <v>1085</v>
      </c>
      <c r="B1159" s="214" t="s">
        <v>1834</v>
      </c>
      <c r="C1159" s="214" t="s">
        <v>1160</v>
      </c>
      <c r="D1159" s="153">
        <v>41</v>
      </c>
      <c r="E1159" s="153">
        <v>38</v>
      </c>
      <c r="F1159" s="151">
        <v>38</v>
      </c>
      <c r="G1159" s="151">
        <v>35</v>
      </c>
      <c r="H1159" s="151">
        <v>43</v>
      </c>
      <c r="I1159" s="151">
        <v>38</v>
      </c>
      <c r="J1159" s="172">
        <v>0.9</v>
      </c>
      <c r="K1159" s="154">
        <v>0.926829268292683</v>
      </c>
      <c r="L1159" s="154">
        <v>0.921052631578947</v>
      </c>
      <c r="M1159" s="154">
        <v>0.883720930232558</v>
      </c>
      <c r="N1159" s="207">
        <v>901</v>
      </c>
      <c r="O1159" s="153">
        <v>807</v>
      </c>
      <c r="P1159" s="153">
        <v>36</v>
      </c>
      <c r="Q1159" s="151">
        <v>33</v>
      </c>
      <c r="R1159" s="151">
        <v>38</v>
      </c>
      <c r="S1159" s="154">
        <v>0.895671476137625</v>
      </c>
      <c r="T1159" s="154">
        <v>0.878048780487805</v>
      </c>
      <c r="U1159" s="155">
        <v>0.868421052631579</v>
      </c>
      <c r="V1159" s="155">
        <v>0.883720930232558</v>
      </c>
      <c r="W1159" s="173">
        <v>0.0096277278562259</v>
      </c>
      <c r="X1159" s="158">
        <v>283</v>
      </c>
      <c r="Y1159" s="208">
        <v>259</v>
      </c>
      <c r="Z1159" s="208">
        <v>269</v>
      </c>
      <c r="AA1159" s="208">
        <v>238</v>
      </c>
      <c r="AB1159" s="209">
        <v>0.915194346289753</v>
      </c>
      <c r="AC1159" s="155">
        <v>0.884758364312268</v>
      </c>
      <c r="AD1159" s="173">
        <v>0.030435981977485</v>
      </c>
    </row>
    <row r="1160" spans="1:30">
      <c r="A1160" s="175" t="s">
        <v>1085</v>
      </c>
      <c r="B1160" s="214" t="s">
        <v>1834</v>
      </c>
      <c r="C1160" s="214" t="s">
        <v>1161</v>
      </c>
      <c r="D1160" s="153">
        <v>30</v>
      </c>
      <c r="E1160" s="153">
        <v>29</v>
      </c>
      <c r="F1160" s="151">
        <v>29</v>
      </c>
      <c r="G1160" s="151">
        <v>20</v>
      </c>
      <c r="H1160" s="151">
        <v>32</v>
      </c>
      <c r="I1160" s="151">
        <v>28</v>
      </c>
      <c r="J1160" s="172">
        <v>0.9</v>
      </c>
      <c r="K1160" s="154">
        <v>0.966666666666667</v>
      </c>
      <c r="L1160" s="154">
        <v>0.689655172413793</v>
      </c>
      <c r="M1160" s="154">
        <v>0.875</v>
      </c>
      <c r="N1160" s="207">
        <v>692</v>
      </c>
      <c r="O1160" s="153">
        <v>616</v>
      </c>
      <c r="P1160" s="153">
        <v>29</v>
      </c>
      <c r="Q1160" s="151">
        <v>20</v>
      </c>
      <c r="R1160" s="151">
        <v>28</v>
      </c>
      <c r="S1160" s="154">
        <v>0.890173410404624</v>
      </c>
      <c r="T1160" s="154">
        <v>0.966666666666667</v>
      </c>
      <c r="U1160" s="155">
        <v>0.689655172413793</v>
      </c>
      <c r="V1160" s="155">
        <v>0.875</v>
      </c>
      <c r="W1160" s="173">
        <v>0.277011494252874</v>
      </c>
      <c r="X1160" s="158">
        <v>213</v>
      </c>
      <c r="Y1160" s="208">
        <v>187</v>
      </c>
      <c r="Z1160" s="208">
        <v>210</v>
      </c>
      <c r="AA1160" s="208">
        <v>189</v>
      </c>
      <c r="AB1160" s="209">
        <v>0.877934272300469</v>
      </c>
      <c r="AC1160" s="155">
        <v>0.9</v>
      </c>
      <c r="AD1160" s="173">
        <v>-0.0220657276995305</v>
      </c>
    </row>
    <row r="1161" spans="1:30">
      <c r="A1161" s="175" t="s">
        <v>1085</v>
      </c>
      <c r="B1161" s="214" t="s">
        <v>1834</v>
      </c>
      <c r="C1161" s="214" t="s">
        <v>1162</v>
      </c>
      <c r="D1161" s="153">
        <v>73</v>
      </c>
      <c r="E1161" s="153">
        <v>73</v>
      </c>
      <c r="F1161" s="151">
        <v>67</v>
      </c>
      <c r="G1161" s="151">
        <v>60</v>
      </c>
      <c r="H1161" s="151">
        <v>74</v>
      </c>
      <c r="I1161" s="151">
        <v>73</v>
      </c>
      <c r="J1161" s="172">
        <v>0.9</v>
      </c>
      <c r="K1161" s="154">
        <v>1</v>
      </c>
      <c r="L1161" s="154">
        <v>0.895522388059702</v>
      </c>
      <c r="M1161" s="154">
        <v>0.986486486486487</v>
      </c>
      <c r="N1161" s="207">
        <v>1657</v>
      </c>
      <c r="O1161" s="153">
        <v>1524</v>
      </c>
      <c r="P1161" s="153">
        <v>71</v>
      </c>
      <c r="Q1161" s="151">
        <v>56</v>
      </c>
      <c r="R1161" s="151">
        <v>71</v>
      </c>
      <c r="S1161" s="154">
        <v>0.91973445986723</v>
      </c>
      <c r="T1161" s="154">
        <v>0.972602739726027</v>
      </c>
      <c r="U1161" s="155">
        <v>0.835820895522388</v>
      </c>
      <c r="V1161" s="155">
        <v>0.959459459459459</v>
      </c>
      <c r="W1161" s="173">
        <v>0.136781844203639</v>
      </c>
      <c r="X1161" s="158">
        <v>509</v>
      </c>
      <c r="Y1161" s="208">
        <v>472</v>
      </c>
      <c r="Z1161" s="208">
        <v>509</v>
      </c>
      <c r="AA1161" s="208">
        <v>467</v>
      </c>
      <c r="AB1161" s="209">
        <v>0.927308447937132</v>
      </c>
      <c r="AC1161" s="155">
        <v>0.917485265225933</v>
      </c>
      <c r="AD1161" s="173">
        <v>0.00982318271119842</v>
      </c>
    </row>
    <row r="1162" spans="1:30">
      <c r="A1162" s="175" t="s">
        <v>1085</v>
      </c>
      <c r="B1162" s="214" t="s">
        <v>1834</v>
      </c>
      <c r="C1162" s="214" t="s">
        <v>1163</v>
      </c>
      <c r="D1162" s="153">
        <v>55</v>
      </c>
      <c r="E1162" s="153">
        <v>53</v>
      </c>
      <c r="F1162" s="151">
        <v>44</v>
      </c>
      <c r="G1162" s="151">
        <v>36</v>
      </c>
      <c r="H1162" s="151">
        <v>53</v>
      </c>
      <c r="I1162" s="151">
        <v>48</v>
      </c>
      <c r="J1162" s="172">
        <v>0.9</v>
      </c>
      <c r="K1162" s="154">
        <v>0.963636363636364</v>
      </c>
      <c r="L1162" s="154">
        <v>0.818181818181818</v>
      </c>
      <c r="M1162" s="154">
        <v>0.905660377358491</v>
      </c>
      <c r="N1162" s="207">
        <v>1221</v>
      </c>
      <c r="O1162" s="153">
        <v>1018</v>
      </c>
      <c r="P1162" s="153">
        <v>49</v>
      </c>
      <c r="Q1162" s="151">
        <v>35</v>
      </c>
      <c r="R1162" s="151">
        <v>44</v>
      </c>
      <c r="S1162" s="154">
        <v>0.833742833742834</v>
      </c>
      <c r="T1162" s="154">
        <v>0.890909090909091</v>
      </c>
      <c r="U1162" s="155">
        <v>0.795454545454545</v>
      </c>
      <c r="V1162" s="155">
        <v>0.830188679245283</v>
      </c>
      <c r="W1162" s="173">
        <v>0.0954545454545455</v>
      </c>
      <c r="X1162" s="158">
        <v>376</v>
      </c>
      <c r="Y1162" s="208">
        <v>319</v>
      </c>
      <c r="Z1162" s="208">
        <v>364</v>
      </c>
      <c r="AA1162" s="208">
        <v>299</v>
      </c>
      <c r="AB1162" s="209">
        <v>0.848404255319149</v>
      </c>
      <c r="AC1162" s="155">
        <v>0.821428571428571</v>
      </c>
      <c r="AD1162" s="173">
        <v>0.0269756838905776</v>
      </c>
    </row>
    <row r="1163" spans="1:30">
      <c r="A1163" s="175" t="s">
        <v>1085</v>
      </c>
      <c r="B1163" s="214" t="s">
        <v>1834</v>
      </c>
      <c r="C1163" s="214" t="s">
        <v>1164</v>
      </c>
      <c r="D1163" s="153">
        <v>48</v>
      </c>
      <c r="E1163" s="153">
        <v>47</v>
      </c>
      <c r="F1163" s="151">
        <v>38</v>
      </c>
      <c r="G1163" s="151">
        <v>37</v>
      </c>
      <c r="H1163" s="151">
        <v>47</v>
      </c>
      <c r="I1163" s="151">
        <v>44</v>
      </c>
      <c r="J1163" s="172">
        <v>0.9</v>
      </c>
      <c r="K1163" s="154">
        <v>0.979166666666667</v>
      </c>
      <c r="L1163" s="154">
        <v>0.973684210526316</v>
      </c>
      <c r="M1163" s="154">
        <v>0.936170212765957</v>
      </c>
      <c r="N1163" s="207">
        <v>1055</v>
      </c>
      <c r="O1163" s="153">
        <v>820</v>
      </c>
      <c r="P1163" s="153">
        <v>41</v>
      </c>
      <c r="Q1163" s="151">
        <v>34</v>
      </c>
      <c r="R1163" s="151">
        <v>37</v>
      </c>
      <c r="S1163" s="154">
        <v>0.777251184834123</v>
      </c>
      <c r="T1163" s="154">
        <v>0.854166666666667</v>
      </c>
      <c r="U1163" s="155">
        <v>0.894736842105263</v>
      </c>
      <c r="V1163" s="155">
        <v>0.787234042553192</v>
      </c>
      <c r="W1163" s="173">
        <v>-0.0405701754385965</v>
      </c>
      <c r="X1163" s="158">
        <v>324</v>
      </c>
      <c r="Y1163" s="208">
        <v>258</v>
      </c>
      <c r="Z1163" s="208">
        <v>339</v>
      </c>
      <c r="AA1163" s="208">
        <v>248</v>
      </c>
      <c r="AB1163" s="209">
        <v>0.796296296296296</v>
      </c>
      <c r="AC1163" s="155">
        <v>0.731563421828909</v>
      </c>
      <c r="AD1163" s="173">
        <v>0.0647328744673877</v>
      </c>
    </row>
    <row r="1164" spans="1:30">
      <c r="A1164" s="175" t="s">
        <v>1085</v>
      </c>
      <c r="B1164" s="214" t="s">
        <v>1834</v>
      </c>
      <c r="C1164" s="214" t="s">
        <v>1165</v>
      </c>
      <c r="D1164" s="153">
        <v>29</v>
      </c>
      <c r="E1164" s="153">
        <v>27</v>
      </c>
      <c r="F1164" s="151">
        <v>26</v>
      </c>
      <c r="G1164" s="151">
        <v>26</v>
      </c>
      <c r="H1164" s="151">
        <v>29</v>
      </c>
      <c r="I1164" s="151">
        <v>27</v>
      </c>
      <c r="J1164" s="172">
        <v>0.9</v>
      </c>
      <c r="K1164" s="154">
        <v>0.931034482758621</v>
      </c>
      <c r="L1164" s="154">
        <v>1</v>
      </c>
      <c r="M1164" s="154">
        <v>0.931034482758621</v>
      </c>
      <c r="N1164" s="207">
        <v>674</v>
      </c>
      <c r="O1164" s="153">
        <v>620</v>
      </c>
      <c r="P1164" s="153">
        <v>27</v>
      </c>
      <c r="Q1164" s="151">
        <v>26</v>
      </c>
      <c r="R1164" s="151">
        <v>26</v>
      </c>
      <c r="S1164" s="154">
        <v>0.919881305637982</v>
      </c>
      <c r="T1164" s="154">
        <v>0.931034482758621</v>
      </c>
      <c r="U1164" s="155">
        <v>1</v>
      </c>
      <c r="V1164" s="155">
        <v>0.896551724137931</v>
      </c>
      <c r="W1164" s="173">
        <v>-0.0689655172413793</v>
      </c>
      <c r="X1164" s="158">
        <v>200</v>
      </c>
      <c r="Y1164" s="208">
        <v>190</v>
      </c>
      <c r="Z1164" s="208">
        <v>214</v>
      </c>
      <c r="AA1164" s="208">
        <v>189</v>
      </c>
      <c r="AB1164" s="209">
        <v>0.95</v>
      </c>
      <c r="AC1164" s="155">
        <v>0.883177570093458</v>
      </c>
      <c r="AD1164" s="173">
        <v>0.066822429906542</v>
      </c>
    </row>
    <row r="1165" spans="1:30">
      <c r="A1165" s="175" t="s">
        <v>1085</v>
      </c>
      <c r="B1165" s="214" t="s">
        <v>1834</v>
      </c>
      <c r="C1165" s="214" t="s">
        <v>1166</v>
      </c>
      <c r="D1165" s="153">
        <v>21</v>
      </c>
      <c r="E1165" s="153">
        <v>21</v>
      </c>
      <c r="F1165" s="151">
        <v>17</v>
      </c>
      <c r="G1165" s="151">
        <v>17</v>
      </c>
      <c r="H1165" s="151">
        <v>21</v>
      </c>
      <c r="I1165" s="151">
        <v>19</v>
      </c>
      <c r="J1165" s="172">
        <v>0.9</v>
      </c>
      <c r="K1165" s="154">
        <v>1</v>
      </c>
      <c r="L1165" s="154">
        <v>1</v>
      </c>
      <c r="M1165" s="154">
        <v>0.904761904761905</v>
      </c>
      <c r="N1165" s="207">
        <v>483</v>
      </c>
      <c r="O1165" s="153">
        <v>460</v>
      </c>
      <c r="P1165" s="153">
        <v>20</v>
      </c>
      <c r="Q1165" s="151">
        <v>17</v>
      </c>
      <c r="R1165" s="151">
        <v>16</v>
      </c>
      <c r="S1165" s="154">
        <v>0.952380952380952</v>
      </c>
      <c r="T1165" s="154">
        <v>0.952380952380952</v>
      </c>
      <c r="U1165" s="155">
        <v>1</v>
      </c>
      <c r="V1165" s="155">
        <v>0.761904761904762</v>
      </c>
      <c r="W1165" s="173">
        <v>-0.0476190476190477</v>
      </c>
      <c r="X1165" s="158">
        <v>145</v>
      </c>
      <c r="Y1165" s="208">
        <v>137</v>
      </c>
      <c r="Z1165" s="208">
        <v>149</v>
      </c>
      <c r="AA1165" s="208">
        <v>139</v>
      </c>
      <c r="AB1165" s="209">
        <v>0.944827586206897</v>
      </c>
      <c r="AC1165" s="155">
        <v>0.932885906040268</v>
      </c>
      <c r="AD1165" s="173">
        <v>0.0119416801666281</v>
      </c>
    </row>
    <row r="1166" spans="1:30">
      <c r="A1166" s="175" t="s">
        <v>1085</v>
      </c>
      <c r="B1166" s="214" t="s">
        <v>1834</v>
      </c>
      <c r="C1166" s="214" t="s">
        <v>1167</v>
      </c>
      <c r="D1166" s="153">
        <v>30</v>
      </c>
      <c r="E1166" s="153">
        <v>29</v>
      </c>
      <c r="F1166" s="151">
        <v>25</v>
      </c>
      <c r="G1166" s="151">
        <v>23</v>
      </c>
      <c r="H1166" s="151">
        <v>30</v>
      </c>
      <c r="I1166" s="151">
        <v>29</v>
      </c>
      <c r="J1166" s="172">
        <v>0.9</v>
      </c>
      <c r="K1166" s="154">
        <v>0.966666666666667</v>
      </c>
      <c r="L1166" s="154">
        <v>0.92</v>
      </c>
      <c r="M1166" s="154">
        <v>0.966666666666667</v>
      </c>
      <c r="N1166" s="207">
        <v>686</v>
      </c>
      <c r="O1166" s="153">
        <v>624</v>
      </c>
      <c r="P1166" s="153">
        <v>27</v>
      </c>
      <c r="Q1166" s="151">
        <v>19</v>
      </c>
      <c r="R1166" s="151">
        <v>29</v>
      </c>
      <c r="S1166" s="154">
        <v>0.909620991253644</v>
      </c>
      <c r="T1166" s="154">
        <v>0.9</v>
      </c>
      <c r="U1166" s="155">
        <v>0.76</v>
      </c>
      <c r="V1166" s="155">
        <v>0.966666666666667</v>
      </c>
      <c r="W1166" s="173">
        <v>0.14</v>
      </c>
      <c r="X1166" s="158">
        <v>213</v>
      </c>
      <c r="Y1166" s="208">
        <v>191</v>
      </c>
      <c r="Z1166" s="208">
        <v>210</v>
      </c>
      <c r="AA1166" s="208">
        <v>194</v>
      </c>
      <c r="AB1166" s="209">
        <v>0.896713615023474</v>
      </c>
      <c r="AC1166" s="155">
        <v>0.923809523809524</v>
      </c>
      <c r="AD1166" s="173">
        <v>-0.0270959087860497</v>
      </c>
    </row>
    <row r="1167" spans="1:30">
      <c r="A1167" s="175" t="s">
        <v>1085</v>
      </c>
      <c r="B1167" s="214" t="s">
        <v>1834</v>
      </c>
      <c r="C1167" s="214" t="s">
        <v>1168</v>
      </c>
      <c r="D1167" s="153">
        <v>28</v>
      </c>
      <c r="E1167" s="153">
        <v>26</v>
      </c>
      <c r="F1167" s="151">
        <v>26</v>
      </c>
      <c r="G1167" s="151">
        <v>26</v>
      </c>
      <c r="H1167" s="151">
        <v>29</v>
      </c>
      <c r="I1167" s="151">
        <v>27</v>
      </c>
      <c r="J1167" s="172">
        <v>0.9</v>
      </c>
      <c r="K1167" s="154">
        <v>0.928571428571429</v>
      </c>
      <c r="L1167" s="154">
        <v>1</v>
      </c>
      <c r="M1167" s="154">
        <v>0.931034482758621</v>
      </c>
      <c r="N1167" s="207">
        <v>638</v>
      </c>
      <c r="O1167" s="153">
        <v>554</v>
      </c>
      <c r="P1167" s="153">
        <v>26</v>
      </c>
      <c r="Q1167" s="151">
        <v>26</v>
      </c>
      <c r="R1167" s="151">
        <v>24</v>
      </c>
      <c r="S1167" s="154">
        <v>0.86833855799373</v>
      </c>
      <c r="T1167" s="154">
        <v>0.928571428571429</v>
      </c>
      <c r="U1167" s="155">
        <v>1</v>
      </c>
      <c r="V1167" s="155">
        <v>0.827586206896552</v>
      </c>
      <c r="W1167" s="173">
        <v>-0.0714285714285714</v>
      </c>
      <c r="X1167" s="158">
        <v>199</v>
      </c>
      <c r="Y1167" s="208">
        <v>181</v>
      </c>
      <c r="Z1167" s="208">
        <v>197</v>
      </c>
      <c r="AA1167" s="208">
        <v>155</v>
      </c>
      <c r="AB1167" s="209">
        <v>0.909547738693467</v>
      </c>
      <c r="AC1167" s="155">
        <v>0.786802030456853</v>
      </c>
      <c r="AD1167" s="173">
        <v>0.122745708236615</v>
      </c>
    </row>
    <row r="1168" spans="1:30">
      <c r="A1168" s="175" t="s">
        <v>1085</v>
      </c>
      <c r="B1168" s="214" t="s">
        <v>1834</v>
      </c>
      <c r="C1168" s="214" t="s">
        <v>1169</v>
      </c>
      <c r="D1168" s="153">
        <v>19</v>
      </c>
      <c r="E1168" s="153">
        <v>19</v>
      </c>
      <c r="F1168" s="151">
        <v>18</v>
      </c>
      <c r="G1168" s="151">
        <v>18</v>
      </c>
      <c r="H1168" s="151">
        <v>17</v>
      </c>
      <c r="I1168" s="151">
        <v>17</v>
      </c>
      <c r="J1168" s="172">
        <v>0.9</v>
      </c>
      <c r="K1168" s="154">
        <v>1</v>
      </c>
      <c r="L1168" s="154">
        <v>1</v>
      </c>
      <c r="M1168" s="154">
        <v>1</v>
      </c>
      <c r="N1168" s="207">
        <v>422</v>
      </c>
      <c r="O1168" s="153">
        <v>372</v>
      </c>
      <c r="P1168" s="153">
        <v>17</v>
      </c>
      <c r="Q1168" s="151">
        <v>18</v>
      </c>
      <c r="R1168" s="151">
        <v>15</v>
      </c>
      <c r="S1168" s="154">
        <v>0.881516587677725</v>
      </c>
      <c r="T1168" s="154">
        <v>0.894736842105263</v>
      </c>
      <c r="U1168" s="155">
        <v>1</v>
      </c>
      <c r="V1168" s="155">
        <v>0.882352941176471</v>
      </c>
      <c r="W1168" s="173">
        <v>-0.105263157894737</v>
      </c>
      <c r="X1168" s="158">
        <v>128</v>
      </c>
      <c r="Y1168" s="208">
        <v>111</v>
      </c>
      <c r="Z1168" s="208">
        <v>129</v>
      </c>
      <c r="AA1168" s="208">
        <v>117</v>
      </c>
      <c r="AB1168" s="209">
        <v>0.8671875</v>
      </c>
      <c r="AC1168" s="155">
        <v>0.906976744186046</v>
      </c>
      <c r="AD1168" s="173">
        <v>-0.0397892441860465</v>
      </c>
    </row>
    <row r="1169" spans="1:30">
      <c r="A1169" s="175" t="s">
        <v>1085</v>
      </c>
      <c r="B1169" s="214" t="s">
        <v>1836</v>
      </c>
      <c r="C1169" s="214" t="s">
        <v>1170</v>
      </c>
      <c r="D1169" s="153">
        <v>19</v>
      </c>
      <c r="E1169" s="153">
        <v>19</v>
      </c>
      <c r="F1169" s="151">
        <v>15</v>
      </c>
      <c r="G1169" s="151">
        <v>15</v>
      </c>
      <c r="H1169" s="151">
        <v>15</v>
      </c>
      <c r="I1169" s="151">
        <v>15</v>
      </c>
      <c r="J1169" s="172">
        <v>0.9</v>
      </c>
      <c r="K1169" s="154">
        <v>1</v>
      </c>
      <c r="L1169" s="154">
        <v>1</v>
      </c>
      <c r="M1169" s="154">
        <v>1</v>
      </c>
      <c r="N1169" s="207">
        <v>373</v>
      </c>
      <c r="O1169" s="153">
        <v>359</v>
      </c>
      <c r="P1169" s="153">
        <v>19</v>
      </c>
      <c r="Q1169" s="151">
        <v>15</v>
      </c>
      <c r="R1169" s="151">
        <v>15</v>
      </c>
      <c r="S1169" s="154">
        <v>0.962466487935657</v>
      </c>
      <c r="T1169" s="154">
        <v>1</v>
      </c>
      <c r="U1169" s="155">
        <v>1</v>
      </c>
      <c r="V1169" s="155">
        <v>1</v>
      </c>
      <c r="W1169" s="173">
        <v>0</v>
      </c>
      <c r="X1169" s="158">
        <v>115</v>
      </c>
      <c r="Y1169" s="208">
        <v>112</v>
      </c>
      <c r="Z1169" s="208">
        <v>111</v>
      </c>
      <c r="AA1169" s="208">
        <v>108</v>
      </c>
      <c r="AB1169" s="209">
        <v>0.973913043478261</v>
      </c>
      <c r="AC1169" s="155">
        <v>0.972972972972973</v>
      </c>
      <c r="AD1169" s="173">
        <v>0.000940070505287882</v>
      </c>
    </row>
    <row r="1170" spans="1:30">
      <c r="A1170" s="175" t="s">
        <v>1085</v>
      </c>
      <c r="B1170" s="214" t="s">
        <v>1836</v>
      </c>
      <c r="C1170" s="214" t="s">
        <v>1171</v>
      </c>
      <c r="D1170" s="153">
        <v>79</v>
      </c>
      <c r="E1170" s="153">
        <v>77</v>
      </c>
      <c r="F1170" s="151">
        <v>59</v>
      </c>
      <c r="G1170" s="151">
        <v>57</v>
      </c>
      <c r="H1170" s="151">
        <v>62</v>
      </c>
      <c r="I1170" s="151">
        <v>60</v>
      </c>
      <c r="J1170" s="172">
        <v>0.9</v>
      </c>
      <c r="K1170" s="154">
        <v>0.974683544303797</v>
      </c>
      <c r="L1170" s="154">
        <v>0.966101694915254</v>
      </c>
      <c r="M1170" s="154">
        <v>0.967741935483871</v>
      </c>
      <c r="N1170" s="207">
        <v>1588</v>
      </c>
      <c r="O1170" s="153">
        <v>1563</v>
      </c>
      <c r="P1170" s="153">
        <v>77</v>
      </c>
      <c r="Q1170" s="151">
        <v>55</v>
      </c>
      <c r="R1170" s="151">
        <v>60</v>
      </c>
      <c r="S1170" s="154">
        <v>0.984256926952141</v>
      </c>
      <c r="T1170" s="154">
        <v>0.974683544303797</v>
      </c>
      <c r="U1170" s="155">
        <v>0.932203389830508</v>
      </c>
      <c r="V1170" s="155">
        <v>0.967741935483871</v>
      </c>
      <c r="W1170" s="173">
        <v>0.042480154473289</v>
      </c>
      <c r="X1170" s="158">
        <v>482</v>
      </c>
      <c r="Y1170" s="208">
        <v>469</v>
      </c>
      <c r="Z1170" s="208">
        <v>482</v>
      </c>
      <c r="AA1170" s="208">
        <v>474</v>
      </c>
      <c r="AB1170" s="209">
        <v>0.973029045643154</v>
      </c>
      <c r="AC1170" s="155">
        <v>0.983402489626556</v>
      </c>
      <c r="AD1170" s="173">
        <v>-0.0103734439834025</v>
      </c>
    </row>
    <row r="1171" spans="1:30">
      <c r="A1171" s="175" t="s">
        <v>1085</v>
      </c>
      <c r="B1171" s="214" t="s">
        <v>1836</v>
      </c>
      <c r="C1171" s="214" t="s">
        <v>1172</v>
      </c>
      <c r="D1171" s="153">
        <v>78</v>
      </c>
      <c r="E1171" s="153">
        <v>76</v>
      </c>
      <c r="F1171" s="151">
        <v>63</v>
      </c>
      <c r="G1171" s="151">
        <v>61</v>
      </c>
      <c r="H1171" s="151">
        <v>62</v>
      </c>
      <c r="I1171" s="151">
        <v>61</v>
      </c>
      <c r="J1171" s="172">
        <v>0.9</v>
      </c>
      <c r="K1171" s="154">
        <v>0.974358974358974</v>
      </c>
      <c r="L1171" s="154">
        <v>0.968253968253968</v>
      </c>
      <c r="M1171" s="154">
        <v>0.983870967741935</v>
      </c>
      <c r="N1171" s="207">
        <v>1593</v>
      </c>
      <c r="O1171" s="153">
        <v>1555</v>
      </c>
      <c r="P1171" s="153">
        <v>76</v>
      </c>
      <c r="Q1171" s="151">
        <v>59</v>
      </c>
      <c r="R1171" s="151">
        <v>60</v>
      </c>
      <c r="S1171" s="154">
        <v>0.976145637162586</v>
      </c>
      <c r="T1171" s="154">
        <v>0.974358974358974</v>
      </c>
      <c r="U1171" s="155">
        <v>0.936507936507937</v>
      </c>
      <c r="V1171" s="155">
        <v>0.967741935483871</v>
      </c>
      <c r="W1171" s="173">
        <v>0.0378510378510378</v>
      </c>
      <c r="X1171" s="158">
        <v>476</v>
      </c>
      <c r="Y1171" s="208">
        <v>454</v>
      </c>
      <c r="Z1171" s="208">
        <v>481</v>
      </c>
      <c r="AA1171" s="208">
        <v>475</v>
      </c>
      <c r="AB1171" s="209">
        <v>0.953781512605042</v>
      </c>
      <c r="AC1171" s="155">
        <v>0.987525987525988</v>
      </c>
      <c r="AD1171" s="173">
        <v>-0.0337444749209455</v>
      </c>
    </row>
    <row r="1172" spans="1:30">
      <c r="A1172" s="175" t="s">
        <v>1085</v>
      </c>
      <c r="B1172" s="214" t="s">
        <v>1836</v>
      </c>
      <c r="C1172" s="214" t="s">
        <v>1173</v>
      </c>
      <c r="D1172" s="153">
        <v>51</v>
      </c>
      <c r="E1172" s="153">
        <v>51</v>
      </c>
      <c r="F1172" s="151">
        <v>39</v>
      </c>
      <c r="G1172" s="151">
        <v>39</v>
      </c>
      <c r="H1172" s="151">
        <v>43</v>
      </c>
      <c r="I1172" s="151">
        <v>43</v>
      </c>
      <c r="J1172" s="172">
        <v>0.9</v>
      </c>
      <c r="K1172" s="154">
        <v>1</v>
      </c>
      <c r="L1172" s="154">
        <v>1</v>
      </c>
      <c r="M1172" s="154">
        <v>1</v>
      </c>
      <c r="N1172" s="207">
        <v>1065</v>
      </c>
      <c r="O1172" s="153">
        <v>1049</v>
      </c>
      <c r="P1172" s="153">
        <v>49</v>
      </c>
      <c r="Q1172" s="151">
        <v>38</v>
      </c>
      <c r="R1172" s="151">
        <v>43</v>
      </c>
      <c r="S1172" s="154">
        <v>0.984976525821596</v>
      </c>
      <c r="T1172" s="154">
        <v>0.96078431372549</v>
      </c>
      <c r="U1172" s="155">
        <v>0.974358974358974</v>
      </c>
      <c r="V1172" s="155">
        <v>1</v>
      </c>
      <c r="W1172" s="173">
        <v>-0.0135746606334841</v>
      </c>
      <c r="X1172" s="158">
        <v>325</v>
      </c>
      <c r="Y1172" s="208">
        <v>320</v>
      </c>
      <c r="Z1172" s="208">
        <v>324</v>
      </c>
      <c r="AA1172" s="208">
        <v>318</v>
      </c>
      <c r="AB1172" s="209">
        <v>0.984615384615385</v>
      </c>
      <c r="AC1172" s="155">
        <v>0.981481481481482</v>
      </c>
      <c r="AD1172" s="173">
        <v>0.00313390313390316</v>
      </c>
    </row>
    <row r="1173" spans="1:30">
      <c r="A1173" s="175" t="s">
        <v>1085</v>
      </c>
      <c r="B1173" s="214" t="s">
        <v>1836</v>
      </c>
      <c r="C1173" s="214" t="s">
        <v>1174</v>
      </c>
      <c r="D1173" s="153">
        <v>24</v>
      </c>
      <c r="E1173" s="153">
        <v>24</v>
      </c>
      <c r="F1173" s="151">
        <v>19</v>
      </c>
      <c r="G1173" s="151">
        <v>19</v>
      </c>
      <c r="H1173" s="151">
        <v>22</v>
      </c>
      <c r="I1173" s="151">
        <v>22</v>
      </c>
      <c r="J1173" s="172">
        <v>0.9</v>
      </c>
      <c r="K1173" s="154">
        <v>1</v>
      </c>
      <c r="L1173" s="154">
        <v>1</v>
      </c>
      <c r="M1173" s="154">
        <v>1</v>
      </c>
      <c r="N1173" s="207">
        <v>508</v>
      </c>
      <c r="O1173" s="153">
        <v>475</v>
      </c>
      <c r="P1173" s="153">
        <v>22</v>
      </c>
      <c r="Q1173" s="151">
        <v>16</v>
      </c>
      <c r="R1173" s="151">
        <v>19</v>
      </c>
      <c r="S1173" s="154">
        <v>0.93503937007874</v>
      </c>
      <c r="T1173" s="154">
        <v>0.916666666666667</v>
      </c>
      <c r="U1173" s="155">
        <v>0.842105263157895</v>
      </c>
      <c r="V1173" s="155">
        <v>0.863636363636364</v>
      </c>
      <c r="W1173" s="173">
        <v>0.0745614035087719</v>
      </c>
      <c r="X1173" s="158">
        <v>154</v>
      </c>
      <c r="Y1173" s="208">
        <v>135</v>
      </c>
      <c r="Z1173" s="208">
        <v>153</v>
      </c>
      <c r="AA1173" s="208">
        <v>146</v>
      </c>
      <c r="AB1173" s="209">
        <v>0.876623376623377</v>
      </c>
      <c r="AC1173" s="155">
        <v>0.954248366013072</v>
      </c>
      <c r="AD1173" s="173">
        <v>-0.0776249893896953</v>
      </c>
    </row>
    <row r="1174" spans="1:30">
      <c r="A1174" s="175" t="s">
        <v>1085</v>
      </c>
      <c r="B1174" s="214" t="s">
        <v>1836</v>
      </c>
      <c r="C1174" s="214" t="s">
        <v>1175</v>
      </c>
      <c r="D1174" s="153">
        <v>33</v>
      </c>
      <c r="E1174" s="153">
        <v>33</v>
      </c>
      <c r="F1174" s="151">
        <v>26</v>
      </c>
      <c r="G1174" s="151">
        <v>26</v>
      </c>
      <c r="H1174" s="151">
        <v>28</v>
      </c>
      <c r="I1174" s="151">
        <v>27</v>
      </c>
      <c r="J1174" s="172">
        <v>0.9</v>
      </c>
      <c r="K1174" s="154">
        <v>1</v>
      </c>
      <c r="L1174" s="154">
        <v>1</v>
      </c>
      <c r="M1174" s="154">
        <v>0.964285714285714</v>
      </c>
      <c r="N1174" s="207">
        <v>679</v>
      </c>
      <c r="O1174" s="153">
        <v>667</v>
      </c>
      <c r="P1174" s="153">
        <v>33</v>
      </c>
      <c r="Q1174" s="151">
        <v>23</v>
      </c>
      <c r="R1174" s="151">
        <v>27</v>
      </c>
      <c r="S1174" s="154">
        <v>0.982326951399116</v>
      </c>
      <c r="T1174" s="154">
        <v>1</v>
      </c>
      <c r="U1174" s="155">
        <v>0.884615384615385</v>
      </c>
      <c r="V1174" s="155">
        <v>0.964285714285714</v>
      </c>
      <c r="W1174" s="173">
        <v>0.115384615384615</v>
      </c>
      <c r="X1174" s="158">
        <v>209</v>
      </c>
      <c r="Y1174" s="208">
        <v>203</v>
      </c>
      <c r="Z1174" s="208">
        <v>204</v>
      </c>
      <c r="AA1174" s="208">
        <v>200</v>
      </c>
      <c r="AB1174" s="209">
        <v>0.971291866028708</v>
      </c>
      <c r="AC1174" s="155">
        <v>0.980392156862745</v>
      </c>
      <c r="AD1174" s="173">
        <v>-0.00910029083403696</v>
      </c>
    </row>
    <row r="1175" spans="1:30">
      <c r="A1175" s="175" t="s">
        <v>1085</v>
      </c>
      <c r="B1175" s="214" t="s">
        <v>1836</v>
      </c>
      <c r="C1175" s="214" t="s">
        <v>1176</v>
      </c>
      <c r="D1175" s="153">
        <v>69</v>
      </c>
      <c r="E1175" s="153">
        <v>69</v>
      </c>
      <c r="F1175" s="151">
        <v>58</v>
      </c>
      <c r="G1175" s="151">
        <v>58</v>
      </c>
      <c r="H1175" s="151">
        <v>61</v>
      </c>
      <c r="I1175" s="151">
        <v>61</v>
      </c>
      <c r="J1175" s="172">
        <v>0.9</v>
      </c>
      <c r="K1175" s="154">
        <v>1</v>
      </c>
      <c r="L1175" s="154">
        <v>1</v>
      </c>
      <c r="M1175" s="154">
        <v>1</v>
      </c>
      <c r="N1175" s="207">
        <v>1444</v>
      </c>
      <c r="O1175" s="153">
        <v>1338</v>
      </c>
      <c r="P1175" s="153">
        <v>68</v>
      </c>
      <c r="Q1175" s="151">
        <v>51</v>
      </c>
      <c r="R1175" s="151">
        <v>56</v>
      </c>
      <c r="S1175" s="154">
        <v>0.926592797783934</v>
      </c>
      <c r="T1175" s="154">
        <v>0.985507246376812</v>
      </c>
      <c r="U1175" s="155">
        <v>0.879310344827586</v>
      </c>
      <c r="V1175" s="155">
        <v>0.918032786885246</v>
      </c>
      <c r="W1175" s="173">
        <v>0.106196901549225</v>
      </c>
      <c r="X1175" s="158">
        <v>435</v>
      </c>
      <c r="Y1175" s="208">
        <v>401</v>
      </c>
      <c r="Z1175" s="208">
        <v>444</v>
      </c>
      <c r="AA1175" s="208">
        <v>407</v>
      </c>
      <c r="AB1175" s="209">
        <v>0.92183908045977</v>
      </c>
      <c r="AC1175" s="155">
        <v>0.916666666666667</v>
      </c>
      <c r="AD1175" s="173">
        <v>0.00517241379310351</v>
      </c>
    </row>
    <row r="1176" spans="1:30">
      <c r="A1176" s="175" t="s">
        <v>1085</v>
      </c>
      <c r="B1176" s="214" t="s">
        <v>1836</v>
      </c>
      <c r="C1176" s="214" t="s">
        <v>1177</v>
      </c>
      <c r="D1176" s="153">
        <v>62</v>
      </c>
      <c r="E1176" s="153">
        <v>60</v>
      </c>
      <c r="F1176" s="151">
        <v>52</v>
      </c>
      <c r="G1176" s="151">
        <v>50</v>
      </c>
      <c r="H1176" s="151">
        <v>54</v>
      </c>
      <c r="I1176" s="151">
        <v>53</v>
      </c>
      <c r="J1176" s="172">
        <v>0.9</v>
      </c>
      <c r="K1176" s="154">
        <v>0.967741935483871</v>
      </c>
      <c r="L1176" s="154">
        <v>0.961538461538462</v>
      </c>
      <c r="M1176" s="154">
        <v>0.981481481481482</v>
      </c>
      <c r="N1176" s="207">
        <v>1327</v>
      </c>
      <c r="O1176" s="153">
        <v>1275</v>
      </c>
      <c r="P1176" s="153">
        <v>60</v>
      </c>
      <c r="Q1176" s="151">
        <v>48</v>
      </c>
      <c r="R1176" s="151">
        <v>52</v>
      </c>
      <c r="S1176" s="154">
        <v>0.960813865862849</v>
      </c>
      <c r="T1176" s="154">
        <v>0.967741935483871</v>
      </c>
      <c r="U1176" s="155">
        <v>0.923076923076923</v>
      </c>
      <c r="V1176" s="155">
        <v>0.962962962962963</v>
      </c>
      <c r="W1176" s="173">
        <v>0.0446650124069479</v>
      </c>
      <c r="X1176" s="158">
        <v>395</v>
      </c>
      <c r="Y1176" s="208">
        <v>379</v>
      </c>
      <c r="Z1176" s="208">
        <v>406</v>
      </c>
      <c r="AA1176" s="208">
        <v>389</v>
      </c>
      <c r="AB1176" s="209">
        <v>0.959493670886076</v>
      </c>
      <c r="AC1176" s="155">
        <v>0.958128078817734</v>
      </c>
      <c r="AD1176" s="173">
        <v>0.00136559206834197</v>
      </c>
    </row>
    <row r="1177" spans="1:30">
      <c r="A1177" s="175" t="s">
        <v>1085</v>
      </c>
      <c r="B1177" s="214" t="s">
        <v>1836</v>
      </c>
      <c r="C1177" s="214" t="s">
        <v>1178</v>
      </c>
      <c r="D1177" s="153">
        <v>68</v>
      </c>
      <c r="E1177" s="153">
        <v>67</v>
      </c>
      <c r="F1177" s="151">
        <v>56</v>
      </c>
      <c r="G1177" s="151">
        <v>51</v>
      </c>
      <c r="H1177" s="151">
        <v>54</v>
      </c>
      <c r="I1177" s="151">
        <v>54</v>
      </c>
      <c r="J1177" s="172">
        <v>0.9</v>
      </c>
      <c r="K1177" s="154">
        <v>0.985294117647059</v>
      </c>
      <c r="L1177" s="154">
        <v>0.910714285714286</v>
      </c>
      <c r="M1177" s="154">
        <v>1</v>
      </c>
      <c r="N1177" s="207">
        <v>1359</v>
      </c>
      <c r="O1177" s="153">
        <v>1297</v>
      </c>
      <c r="P1177" s="153">
        <v>65</v>
      </c>
      <c r="Q1177" s="151">
        <v>50</v>
      </c>
      <c r="R1177" s="151">
        <v>53</v>
      </c>
      <c r="S1177" s="154">
        <v>0.954378219278882</v>
      </c>
      <c r="T1177" s="154">
        <v>0.955882352941177</v>
      </c>
      <c r="U1177" s="155">
        <v>0.892857142857143</v>
      </c>
      <c r="V1177" s="155">
        <v>0.981481481481482</v>
      </c>
      <c r="W1177" s="173">
        <v>0.0630252100840336</v>
      </c>
      <c r="X1177" s="158">
        <v>415</v>
      </c>
      <c r="Y1177" s="208">
        <v>393</v>
      </c>
      <c r="Z1177" s="208">
        <v>411</v>
      </c>
      <c r="AA1177" s="208">
        <v>398</v>
      </c>
      <c r="AB1177" s="209">
        <v>0.946987951807229</v>
      </c>
      <c r="AC1177" s="155">
        <v>0.968369829683698</v>
      </c>
      <c r="AD1177" s="173">
        <v>-0.0213818778764694</v>
      </c>
    </row>
    <row r="1178" spans="1:30">
      <c r="A1178" s="175" t="s">
        <v>1085</v>
      </c>
      <c r="B1178" s="214" t="s">
        <v>1836</v>
      </c>
      <c r="C1178" s="214" t="s">
        <v>1179</v>
      </c>
      <c r="D1178" s="153">
        <v>42</v>
      </c>
      <c r="E1178" s="153">
        <v>42</v>
      </c>
      <c r="F1178" s="151">
        <v>36</v>
      </c>
      <c r="G1178" s="151">
        <v>36</v>
      </c>
      <c r="H1178" s="151">
        <v>38</v>
      </c>
      <c r="I1178" s="151">
        <v>38</v>
      </c>
      <c r="J1178" s="172">
        <v>0.9</v>
      </c>
      <c r="K1178" s="154">
        <v>1</v>
      </c>
      <c r="L1178" s="154">
        <v>1</v>
      </c>
      <c r="M1178" s="154">
        <v>1</v>
      </c>
      <c r="N1178" s="207">
        <v>906</v>
      </c>
      <c r="O1178" s="153">
        <v>885</v>
      </c>
      <c r="P1178" s="153">
        <v>42</v>
      </c>
      <c r="Q1178" s="151">
        <v>35</v>
      </c>
      <c r="R1178" s="151">
        <v>38</v>
      </c>
      <c r="S1178" s="154">
        <v>0.97682119205298</v>
      </c>
      <c r="T1178" s="154">
        <v>1</v>
      </c>
      <c r="U1178" s="155">
        <v>0.972222222222222</v>
      </c>
      <c r="V1178" s="155">
        <v>1</v>
      </c>
      <c r="W1178" s="173">
        <v>0.0277777777777778</v>
      </c>
      <c r="X1178" s="158">
        <v>273</v>
      </c>
      <c r="Y1178" s="208">
        <v>270</v>
      </c>
      <c r="Z1178" s="208">
        <v>278</v>
      </c>
      <c r="AA1178" s="208">
        <v>269</v>
      </c>
      <c r="AB1178" s="209">
        <v>0.989010989010989</v>
      </c>
      <c r="AC1178" s="155">
        <v>0.967625899280576</v>
      </c>
      <c r="AD1178" s="173">
        <v>0.0213850897304135</v>
      </c>
    </row>
    <row r="1179" spans="1:30">
      <c r="A1179" s="175" t="s">
        <v>1085</v>
      </c>
      <c r="B1179" s="214" t="s">
        <v>1836</v>
      </c>
      <c r="C1179" s="214" t="s">
        <v>1180</v>
      </c>
      <c r="D1179" s="153">
        <v>28</v>
      </c>
      <c r="E1179" s="153">
        <v>28</v>
      </c>
      <c r="F1179" s="151">
        <v>25</v>
      </c>
      <c r="G1179" s="151">
        <v>25</v>
      </c>
      <c r="H1179" s="151">
        <v>24</v>
      </c>
      <c r="I1179" s="151">
        <v>24</v>
      </c>
      <c r="J1179" s="172">
        <v>0.9</v>
      </c>
      <c r="K1179" s="154">
        <v>1</v>
      </c>
      <c r="L1179" s="154">
        <v>1</v>
      </c>
      <c r="M1179" s="154">
        <v>1</v>
      </c>
      <c r="N1179" s="207">
        <v>596</v>
      </c>
      <c r="O1179" s="153">
        <v>571</v>
      </c>
      <c r="P1179" s="153">
        <v>24</v>
      </c>
      <c r="Q1179" s="151">
        <v>24</v>
      </c>
      <c r="R1179" s="151">
        <v>24</v>
      </c>
      <c r="S1179" s="154">
        <v>0.958053691275168</v>
      </c>
      <c r="T1179" s="154">
        <v>0.857142857142857</v>
      </c>
      <c r="U1179" s="155">
        <v>0.96</v>
      </c>
      <c r="V1179" s="155">
        <v>1</v>
      </c>
      <c r="W1179" s="173">
        <v>-0.102857142857143</v>
      </c>
      <c r="X1179" s="158">
        <v>183</v>
      </c>
      <c r="Y1179" s="208">
        <v>175</v>
      </c>
      <c r="Z1179" s="208">
        <v>180</v>
      </c>
      <c r="AA1179" s="208">
        <v>174</v>
      </c>
      <c r="AB1179" s="209">
        <v>0.956284153005464</v>
      </c>
      <c r="AC1179" s="155">
        <v>0.966666666666667</v>
      </c>
      <c r="AD1179" s="173">
        <v>-0.0103825136612022</v>
      </c>
    </row>
    <row r="1180" spans="1:30">
      <c r="A1180" s="175" t="s">
        <v>1085</v>
      </c>
      <c r="B1180" s="214" t="s">
        <v>1836</v>
      </c>
      <c r="C1180" s="214" t="s">
        <v>1181</v>
      </c>
      <c r="D1180" s="153">
        <v>95</v>
      </c>
      <c r="E1180" s="153">
        <v>94</v>
      </c>
      <c r="F1180" s="151">
        <v>77</v>
      </c>
      <c r="G1180" s="151">
        <v>76</v>
      </c>
      <c r="H1180" s="151">
        <v>77</v>
      </c>
      <c r="I1180" s="151">
        <v>76</v>
      </c>
      <c r="J1180" s="172">
        <v>0.9</v>
      </c>
      <c r="K1180" s="154">
        <v>0.989473684210526</v>
      </c>
      <c r="L1180" s="154">
        <v>0.987012987012987</v>
      </c>
      <c r="M1180" s="154">
        <v>0.987012987012987</v>
      </c>
      <c r="N1180" s="207">
        <v>1917</v>
      </c>
      <c r="O1180" s="153">
        <v>1848</v>
      </c>
      <c r="P1180" s="153">
        <v>88</v>
      </c>
      <c r="Q1180" s="151">
        <v>72</v>
      </c>
      <c r="R1180" s="151">
        <v>76</v>
      </c>
      <c r="S1180" s="154">
        <v>0.964006259780908</v>
      </c>
      <c r="T1180" s="154">
        <v>0.926315789473684</v>
      </c>
      <c r="U1180" s="155">
        <v>0.935064935064935</v>
      </c>
      <c r="V1180" s="155">
        <v>0.987012987012987</v>
      </c>
      <c r="W1180" s="173">
        <v>-0.00874914559125084</v>
      </c>
      <c r="X1180" s="158">
        <v>582</v>
      </c>
      <c r="Y1180" s="208">
        <v>559</v>
      </c>
      <c r="Z1180" s="208">
        <v>578</v>
      </c>
      <c r="AA1180" s="208">
        <v>560</v>
      </c>
      <c r="AB1180" s="209">
        <v>0.960481099656357</v>
      </c>
      <c r="AC1180" s="155">
        <v>0.968858131487889</v>
      </c>
      <c r="AD1180" s="173">
        <v>-0.00837703183153182</v>
      </c>
    </row>
    <row r="1181" spans="1:30">
      <c r="A1181" s="175" t="s">
        <v>1085</v>
      </c>
      <c r="B1181" s="214" t="s">
        <v>1836</v>
      </c>
      <c r="C1181" s="214" t="s">
        <v>1182</v>
      </c>
      <c r="D1181" s="153">
        <v>57</v>
      </c>
      <c r="E1181" s="153">
        <v>57</v>
      </c>
      <c r="F1181" s="151">
        <v>48</v>
      </c>
      <c r="G1181" s="151">
        <v>48</v>
      </c>
      <c r="H1181" s="151">
        <v>52</v>
      </c>
      <c r="I1181" s="151">
        <v>52</v>
      </c>
      <c r="J1181" s="172">
        <v>0.9</v>
      </c>
      <c r="K1181" s="154">
        <v>1</v>
      </c>
      <c r="L1181" s="154">
        <v>1</v>
      </c>
      <c r="M1181" s="154">
        <v>1</v>
      </c>
      <c r="N1181" s="207">
        <v>1245</v>
      </c>
      <c r="O1181" s="153">
        <v>1205</v>
      </c>
      <c r="P1181" s="153">
        <v>56</v>
      </c>
      <c r="Q1181" s="151">
        <v>48</v>
      </c>
      <c r="R1181" s="151">
        <v>52</v>
      </c>
      <c r="S1181" s="154">
        <v>0.967871485943775</v>
      </c>
      <c r="T1181" s="154">
        <v>0.982456140350877</v>
      </c>
      <c r="U1181" s="155">
        <v>1</v>
      </c>
      <c r="V1181" s="155">
        <v>1</v>
      </c>
      <c r="W1181" s="173">
        <v>-0.0175438596491229</v>
      </c>
      <c r="X1181" s="158">
        <v>373</v>
      </c>
      <c r="Y1181" s="208">
        <v>371</v>
      </c>
      <c r="Z1181" s="208">
        <v>388</v>
      </c>
      <c r="AA1181" s="208">
        <v>373</v>
      </c>
      <c r="AB1181" s="209">
        <v>0.994638069705094</v>
      </c>
      <c r="AC1181" s="155">
        <v>0.961340206185567</v>
      </c>
      <c r="AD1181" s="173">
        <v>0.0332978635195268</v>
      </c>
    </row>
    <row r="1182" spans="1:30">
      <c r="A1182" s="175" t="s">
        <v>1085</v>
      </c>
      <c r="B1182" s="214" t="s">
        <v>1836</v>
      </c>
      <c r="C1182" s="214" t="s">
        <v>1183</v>
      </c>
      <c r="D1182" s="153">
        <v>50</v>
      </c>
      <c r="E1182" s="153">
        <v>50</v>
      </c>
      <c r="F1182" s="151">
        <v>39</v>
      </c>
      <c r="G1182" s="151">
        <v>38</v>
      </c>
      <c r="H1182" s="151">
        <v>45</v>
      </c>
      <c r="I1182" s="151">
        <v>44</v>
      </c>
      <c r="J1182" s="172">
        <v>0.9</v>
      </c>
      <c r="K1182" s="154">
        <v>1</v>
      </c>
      <c r="L1182" s="154">
        <v>0.974358974358974</v>
      </c>
      <c r="M1182" s="154">
        <v>0.977777777777778</v>
      </c>
      <c r="N1182" s="207">
        <v>1010</v>
      </c>
      <c r="O1182" s="153">
        <v>965</v>
      </c>
      <c r="P1182" s="153">
        <v>47</v>
      </c>
      <c r="Q1182" s="151">
        <v>37</v>
      </c>
      <c r="R1182" s="151">
        <v>42</v>
      </c>
      <c r="S1182" s="154">
        <v>0.955445544554455</v>
      </c>
      <c r="T1182" s="154">
        <v>0.94</v>
      </c>
      <c r="U1182" s="155">
        <v>0.948717948717949</v>
      </c>
      <c r="V1182" s="155">
        <v>0.933333333333333</v>
      </c>
      <c r="W1182" s="173">
        <v>-0.00871794871794873</v>
      </c>
      <c r="X1182" s="158">
        <v>309</v>
      </c>
      <c r="Y1182" s="208">
        <v>293</v>
      </c>
      <c r="Z1182" s="208">
        <v>303</v>
      </c>
      <c r="AA1182" s="208">
        <v>291</v>
      </c>
      <c r="AB1182" s="209">
        <v>0.948220064724919</v>
      </c>
      <c r="AC1182" s="155">
        <v>0.96039603960396</v>
      </c>
      <c r="AD1182" s="173">
        <v>-0.0121759748790413</v>
      </c>
    </row>
    <row r="1183" spans="1:30">
      <c r="A1183" s="175" t="s">
        <v>1085</v>
      </c>
      <c r="B1183" s="214" t="s">
        <v>1836</v>
      </c>
      <c r="C1183" s="214" t="s">
        <v>1184</v>
      </c>
      <c r="D1183" s="153">
        <v>68</v>
      </c>
      <c r="E1183" s="153">
        <v>67</v>
      </c>
      <c r="F1183" s="151">
        <v>55</v>
      </c>
      <c r="G1183" s="151">
        <v>54</v>
      </c>
      <c r="H1183" s="151">
        <v>61</v>
      </c>
      <c r="I1183" s="151">
        <v>60</v>
      </c>
      <c r="J1183" s="172">
        <v>0.9</v>
      </c>
      <c r="K1183" s="154">
        <v>0.985294117647059</v>
      </c>
      <c r="L1183" s="154">
        <v>0.981818181818182</v>
      </c>
      <c r="M1183" s="154">
        <v>0.983606557377049</v>
      </c>
      <c r="N1183" s="207">
        <v>1447</v>
      </c>
      <c r="O1183" s="153">
        <v>1407</v>
      </c>
      <c r="P1183" s="153">
        <v>67</v>
      </c>
      <c r="Q1183" s="151">
        <v>49</v>
      </c>
      <c r="R1183" s="151">
        <v>60</v>
      </c>
      <c r="S1183" s="154">
        <v>0.972356599861783</v>
      </c>
      <c r="T1183" s="154">
        <v>0.985294117647059</v>
      </c>
      <c r="U1183" s="155">
        <v>0.890909090909091</v>
      </c>
      <c r="V1183" s="155">
        <v>0.983606557377049</v>
      </c>
      <c r="W1183" s="173">
        <v>0.094385026737968</v>
      </c>
      <c r="X1183" s="158">
        <v>439</v>
      </c>
      <c r="Y1183" s="208">
        <v>423</v>
      </c>
      <c r="Z1183" s="208">
        <v>442</v>
      </c>
      <c r="AA1183" s="208">
        <v>424</v>
      </c>
      <c r="AB1183" s="209">
        <v>0.963553530751708</v>
      </c>
      <c r="AC1183" s="155">
        <v>0.959276018099548</v>
      </c>
      <c r="AD1183" s="173">
        <v>0.00427751265216092</v>
      </c>
    </row>
    <row r="1184" spans="1:30">
      <c r="A1184" s="175" t="s">
        <v>1085</v>
      </c>
      <c r="B1184" s="214" t="s">
        <v>1836</v>
      </c>
      <c r="C1184" s="214" t="s">
        <v>1185</v>
      </c>
      <c r="D1184" s="153">
        <v>46</v>
      </c>
      <c r="E1184" s="153">
        <v>46</v>
      </c>
      <c r="F1184" s="151">
        <v>35</v>
      </c>
      <c r="G1184" s="151">
        <v>35</v>
      </c>
      <c r="H1184" s="151">
        <v>42</v>
      </c>
      <c r="I1184" s="151">
        <v>42</v>
      </c>
      <c r="J1184" s="172">
        <v>0.9</v>
      </c>
      <c r="K1184" s="154">
        <v>1</v>
      </c>
      <c r="L1184" s="154">
        <v>1</v>
      </c>
      <c r="M1184" s="154">
        <v>1</v>
      </c>
      <c r="N1184" s="207">
        <v>968</v>
      </c>
      <c r="O1184" s="153">
        <v>946</v>
      </c>
      <c r="P1184" s="153">
        <v>46</v>
      </c>
      <c r="Q1184" s="151">
        <v>33</v>
      </c>
      <c r="R1184" s="151">
        <v>42</v>
      </c>
      <c r="S1184" s="154">
        <v>0.977272727272727</v>
      </c>
      <c r="T1184" s="154">
        <v>1</v>
      </c>
      <c r="U1184" s="155">
        <v>0.942857142857143</v>
      </c>
      <c r="V1184" s="155">
        <v>1</v>
      </c>
      <c r="W1184" s="173">
        <v>0.0571428571428572</v>
      </c>
      <c r="X1184" s="158">
        <v>293</v>
      </c>
      <c r="Y1184" s="208">
        <v>290</v>
      </c>
      <c r="Z1184" s="208">
        <v>300</v>
      </c>
      <c r="AA1184" s="208">
        <v>289</v>
      </c>
      <c r="AB1184" s="209">
        <v>0.989761092150171</v>
      </c>
      <c r="AC1184" s="155">
        <v>0.963333333333333</v>
      </c>
      <c r="AD1184" s="173">
        <v>0.0264277588168372</v>
      </c>
    </row>
    <row r="1185" spans="1:30">
      <c r="A1185" s="175" t="s">
        <v>1085</v>
      </c>
      <c r="B1185" s="214" t="s">
        <v>1836</v>
      </c>
      <c r="C1185" s="214" t="s">
        <v>1186</v>
      </c>
      <c r="D1185" s="153">
        <v>28</v>
      </c>
      <c r="E1185" s="153">
        <v>25</v>
      </c>
      <c r="F1185" s="151">
        <v>24</v>
      </c>
      <c r="G1185" s="151">
        <v>23</v>
      </c>
      <c r="H1185" s="151">
        <v>24</v>
      </c>
      <c r="I1185" s="151">
        <v>24</v>
      </c>
      <c r="J1185" s="172">
        <v>0.9</v>
      </c>
      <c r="K1185" s="154">
        <v>0.892857142857143</v>
      </c>
      <c r="L1185" s="154">
        <v>0.958333333333333</v>
      </c>
      <c r="M1185" s="154">
        <v>1</v>
      </c>
      <c r="N1185" s="207">
        <v>613</v>
      </c>
      <c r="O1185" s="153">
        <v>563</v>
      </c>
      <c r="P1185" s="153">
        <v>24</v>
      </c>
      <c r="Q1185" s="151">
        <v>23</v>
      </c>
      <c r="R1185" s="151">
        <v>23</v>
      </c>
      <c r="S1185" s="154">
        <v>0.918433931484502</v>
      </c>
      <c r="T1185" s="154">
        <v>0.857142857142857</v>
      </c>
      <c r="U1185" s="155">
        <v>0.958333333333333</v>
      </c>
      <c r="V1185" s="155">
        <v>0.958333333333333</v>
      </c>
      <c r="W1185" s="173">
        <v>-0.101190476190476</v>
      </c>
      <c r="X1185" s="158">
        <v>182</v>
      </c>
      <c r="Y1185" s="208">
        <v>167</v>
      </c>
      <c r="Z1185" s="208">
        <v>199</v>
      </c>
      <c r="AA1185" s="208">
        <v>180</v>
      </c>
      <c r="AB1185" s="209">
        <v>0.917582417582418</v>
      </c>
      <c r="AC1185" s="155">
        <v>0.904522613065327</v>
      </c>
      <c r="AD1185" s="173">
        <v>0.0130598045170909</v>
      </c>
    </row>
    <row r="1186" spans="1:30">
      <c r="A1186" s="175" t="s">
        <v>1085</v>
      </c>
      <c r="B1186" s="214" t="s">
        <v>1836</v>
      </c>
      <c r="C1186" s="214" t="s">
        <v>1187</v>
      </c>
      <c r="D1186" s="153">
        <v>34</v>
      </c>
      <c r="E1186" s="153">
        <v>34</v>
      </c>
      <c r="F1186" s="151">
        <v>24</v>
      </c>
      <c r="G1186" s="151">
        <v>23</v>
      </c>
      <c r="H1186" s="151">
        <v>29</v>
      </c>
      <c r="I1186" s="151">
        <v>29</v>
      </c>
      <c r="J1186" s="172">
        <v>0.9</v>
      </c>
      <c r="K1186" s="154">
        <v>1</v>
      </c>
      <c r="L1186" s="154">
        <v>0.958333333333333</v>
      </c>
      <c r="M1186" s="154">
        <v>1</v>
      </c>
      <c r="N1186" s="207">
        <v>703</v>
      </c>
      <c r="O1186" s="153">
        <v>671</v>
      </c>
      <c r="P1186" s="153">
        <v>33</v>
      </c>
      <c r="Q1186" s="151">
        <v>23</v>
      </c>
      <c r="R1186" s="151">
        <v>27</v>
      </c>
      <c r="S1186" s="154">
        <v>0.95448079658606</v>
      </c>
      <c r="T1186" s="154">
        <v>0.970588235294118</v>
      </c>
      <c r="U1186" s="155">
        <v>0.958333333333333</v>
      </c>
      <c r="V1186" s="155">
        <v>0.931034482758621</v>
      </c>
      <c r="W1186" s="173">
        <v>0.0122549019607843</v>
      </c>
      <c r="X1186" s="158">
        <v>210</v>
      </c>
      <c r="Y1186" s="208">
        <v>200</v>
      </c>
      <c r="Z1186" s="208">
        <v>229</v>
      </c>
      <c r="AA1186" s="208">
        <v>222</v>
      </c>
      <c r="AB1186" s="209">
        <v>0.952380952380952</v>
      </c>
      <c r="AC1186" s="155">
        <v>0.96943231441048</v>
      </c>
      <c r="AD1186" s="173">
        <v>-0.0170513620295281</v>
      </c>
    </row>
    <row r="1187" spans="1:30">
      <c r="A1187" s="175" t="s">
        <v>1085</v>
      </c>
      <c r="B1187" s="214" t="s">
        <v>1836</v>
      </c>
      <c r="C1187" s="214" t="s">
        <v>1188</v>
      </c>
      <c r="D1187" s="153">
        <v>38</v>
      </c>
      <c r="E1187" s="153">
        <v>37</v>
      </c>
      <c r="F1187" s="151">
        <v>26</v>
      </c>
      <c r="G1187" s="151">
        <v>25</v>
      </c>
      <c r="H1187" s="151">
        <v>34</v>
      </c>
      <c r="I1187" s="151">
        <v>33</v>
      </c>
      <c r="J1187" s="172">
        <v>0.9</v>
      </c>
      <c r="K1187" s="154">
        <v>0.973684210526316</v>
      </c>
      <c r="L1187" s="154">
        <v>0.961538461538462</v>
      </c>
      <c r="M1187" s="154">
        <v>0.970588235294118</v>
      </c>
      <c r="N1187" s="207">
        <v>763</v>
      </c>
      <c r="O1187" s="153">
        <v>713</v>
      </c>
      <c r="P1187" s="153">
        <v>36</v>
      </c>
      <c r="Q1187" s="151">
        <v>22</v>
      </c>
      <c r="R1187" s="151">
        <v>32</v>
      </c>
      <c r="S1187" s="154">
        <v>0.934469200524246</v>
      </c>
      <c r="T1187" s="154">
        <v>0.947368421052632</v>
      </c>
      <c r="U1187" s="155">
        <v>0.846153846153846</v>
      </c>
      <c r="V1187" s="155">
        <v>0.941176470588235</v>
      </c>
      <c r="W1187" s="173">
        <v>0.101214574898785</v>
      </c>
      <c r="X1187" s="158">
        <v>237</v>
      </c>
      <c r="Y1187" s="208">
        <v>217</v>
      </c>
      <c r="Z1187" s="208">
        <v>229</v>
      </c>
      <c r="AA1187" s="208">
        <v>220</v>
      </c>
      <c r="AB1187" s="209">
        <v>0.915611814345992</v>
      </c>
      <c r="AC1187" s="155">
        <v>0.960698689956332</v>
      </c>
      <c r="AD1187" s="173">
        <v>-0.0450868756103403</v>
      </c>
    </row>
    <row r="1188" spans="1:30">
      <c r="A1188" s="175" t="s">
        <v>1085</v>
      </c>
      <c r="B1188" s="214" t="s">
        <v>1836</v>
      </c>
      <c r="C1188" s="214" t="s">
        <v>1189</v>
      </c>
      <c r="D1188" s="153">
        <v>94</v>
      </c>
      <c r="E1188" s="153">
        <v>89</v>
      </c>
      <c r="F1188" s="151">
        <v>77</v>
      </c>
      <c r="G1188" s="151">
        <v>70</v>
      </c>
      <c r="H1188" s="151">
        <v>76</v>
      </c>
      <c r="I1188" s="151">
        <v>73</v>
      </c>
      <c r="J1188" s="172">
        <v>0.9</v>
      </c>
      <c r="K1188" s="154">
        <v>0.946808510638298</v>
      </c>
      <c r="L1188" s="154">
        <v>0.909090909090909</v>
      </c>
      <c r="M1188" s="154">
        <v>0.960526315789474</v>
      </c>
      <c r="N1188" s="207">
        <v>1940</v>
      </c>
      <c r="O1188" s="153">
        <v>1857</v>
      </c>
      <c r="P1188" s="153">
        <v>88</v>
      </c>
      <c r="Q1188" s="151">
        <v>68</v>
      </c>
      <c r="R1188" s="151">
        <v>71</v>
      </c>
      <c r="S1188" s="154">
        <v>0.957216494845361</v>
      </c>
      <c r="T1188" s="154">
        <v>0.936170212765957</v>
      </c>
      <c r="U1188" s="155">
        <v>0.883116883116883</v>
      </c>
      <c r="V1188" s="155">
        <v>0.934210526315789</v>
      </c>
      <c r="W1188" s="173">
        <v>0.0530533296490744</v>
      </c>
      <c r="X1188" s="158">
        <v>590</v>
      </c>
      <c r="Y1188" s="208">
        <v>556</v>
      </c>
      <c r="Z1188" s="208">
        <v>586</v>
      </c>
      <c r="AA1188" s="208">
        <v>562</v>
      </c>
      <c r="AB1188" s="209">
        <v>0.942372881355932</v>
      </c>
      <c r="AC1188" s="155">
        <v>0.959044368600683</v>
      </c>
      <c r="AD1188" s="173">
        <v>-0.0166714872447503</v>
      </c>
    </row>
    <row r="1189" spans="1:30">
      <c r="A1189" s="175" t="s">
        <v>1085</v>
      </c>
      <c r="B1189" s="214" t="s">
        <v>1836</v>
      </c>
      <c r="C1189" s="214" t="s">
        <v>1190</v>
      </c>
      <c r="D1189" s="153">
        <v>60</v>
      </c>
      <c r="E1189" s="153">
        <v>60</v>
      </c>
      <c r="F1189" s="151">
        <v>48</v>
      </c>
      <c r="G1189" s="151">
        <v>48</v>
      </c>
      <c r="H1189" s="151">
        <v>49</v>
      </c>
      <c r="I1189" s="151">
        <v>49</v>
      </c>
      <c r="J1189" s="172">
        <v>0.9</v>
      </c>
      <c r="K1189" s="154">
        <v>1</v>
      </c>
      <c r="L1189" s="154">
        <v>1</v>
      </c>
      <c r="M1189" s="154">
        <v>1</v>
      </c>
      <c r="N1189" s="207">
        <v>1221</v>
      </c>
      <c r="O1189" s="153">
        <v>1175</v>
      </c>
      <c r="P1189" s="153">
        <v>58</v>
      </c>
      <c r="Q1189" s="151">
        <v>47</v>
      </c>
      <c r="R1189" s="151">
        <v>48</v>
      </c>
      <c r="S1189" s="154">
        <v>0.962325962325962</v>
      </c>
      <c r="T1189" s="154">
        <v>0.966666666666667</v>
      </c>
      <c r="U1189" s="155">
        <v>0.979166666666667</v>
      </c>
      <c r="V1189" s="155">
        <v>0.979591836734694</v>
      </c>
      <c r="W1189" s="173">
        <v>-0.0125</v>
      </c>
      <c r="X1189" s="158">
        <v>367</v>
      </c>
      <c r="Y1189" s="208">
        <v>356</v>
      </c>
      <c r="Z1189" s="208">
        <v>371</v>
      </c>
      <c r="AA1189" s="208">
        <v>363</v>
      </c>
      <c r="AB1189" s="209">
        <v>0.970027247956403</v>
      </c>
      <c r="AC1189" s="155">
        <v>0.978436657681941</v>
      </c>
      <c r="AD1189" s="173">
        <v>-0.00840940972553739</v>
      </c>
    </row>
    <row r="1190" spans="1:30">
      <c r="A1190" s="175" t="s">
        <v>1085</v>
      </c>
      <c r="B1190" s="214" t="s">
        <v>1836</v>
      </c>
      <c r="C1190" s="214" t="s">
        <v>1191</v>
      </c>
      <c r="D1190" s="153">
        <v>62</v>
      </c>
      <c r="E1190" s="153">
        <v>62</v>
      </c>
      <c r="F1190" s="151">
        <v>47</v>
      </c>
      <c r="G1190" s="151">
        <v>47</v>
      </c>
      <c r="H1190" s="151">
        <v>49</v>
      </c>
      <c r="I1190" s="151">
        <v>49</v>
      </c>
      <c r="J1190" s="172">
        <v>0.9</v>
      </c>
      <c r="K1190" s="154">
        <v>1</v>
      </c>
      <c r="L1190" s="154">
        <v>1</v>
      </c>
      <c r="M1190" s="154">
        <v>1</v>
      </c>
      <c r="N1190" s="207">
        <v>1249</v>
      </c>
      <c r="O1190" s="153">
        <v>1217</v>
      </c>
      <c r="P1190" s="153">
        <v>62</v>
      </c>
      <c r="Q1190" s="151">
        <v>42</v>
      </c>
      <c r="R1190" s="151">
        <v>49</v>
      </c>
      <c r="S1190" s="154">
        <v>0.974379503602882</v>
      </c>
      <c r="T1190" s="154">
        <v>1</v>
      </c>
      <c r="U1190" s="155">
        <v>0.893617021276596</v>
      </c>
      <c r="V1190" s="155">
        <v>1</v>
      </c>
      <c r="W1190" s="173">
        <v>0.106382978723404</v>
      </c>
      <c r="X1190" s="158">
        <v>380</v>
      </c>
      <c r="Y1190" s="208">
        <v>367</v>
      </c>
      <c r="Z1190" s="208">
        <v>376</v>
      </c>
      <c r="AA1190" s="208">
        <v>368</v>
      </c>
      <c r="AB1190" s="209">
        <v>0.965789473684211</v>
      </c>
      <c r="AC1190" s="155">
        <v>0.978723404255319</v>
      </c>
      <c r="AD1190" s="173">
        <v>-0.0129339305711086</v>
      </c>
    </row>
    <row r="1191" spans="1:30">
      <c r="A1191" s="175" t="s">
        <v>1085</v>
      </c>
      <c r="B1191" s="214" t="s">
        <v>1836</v>
      </c>
      <c r="C1191" s="214" t="s">
        <v>1192</v>
      </c>
      <c r="D1191" s="153">
        <v>51</v>
      </c>
      <c r="E1191" s="153">
        <v>51</v>
      </c>
      <c r="F1191" s="151">
        <v>37</v>
      </c>
      <c r="G1191" s="151">
        <v>37</v>
      </c>
      <c r="H1191" s="151">
        <v>43</v>
      </c>
      <c r="I1191" s="151">
        <v>42</v>
      </c>
      <c r="J1191" s="172">
        <v>0.9</v>
      </c>
      <c r="K1191" s="154">
        <v>1</v>
      </c>
      <c r="L1191" s="154">
        <v>1</v>
      </c>
      <c r="M1191" s="154">
        <v>0.976744186046512</v>
      </c>
      <c r="N1191" s="207">
        <v>1051</v>
      </c>
      <c r="O1191" s="153">
        <v>1016</v>
      </c>
      <c r="P1191" s="153">
        <v>49</v>
      </c>
      <c r="Q1191" s="151">
        <v>36</v>
      </c>
      <c r="R1191" s="151">
        <v>41</v>
      </c>
      <c r="S1191" s="154">
        <v>0.966698382492864</v>
      </c>
      <c r="T1191" s="154">
        <v>0.96078431372549</v>
      </c>
      <c r="U1191" s="155">
        <v>0.972972972972973</v>
      </c>
      <c r="V1191" s="155">
        <v>0.953488372093023</v>
      </c>
      <c r="W1191" s="173">
        <v>-0.0121886592474828</v>
      </c>
      <c r="X1191" s="158">
        <v>321</v>
      </c>
      <c r="Y1191" s="208">
        <v>313</v>
      </c>
      <c r="Z1191" s="208">
        <v>317</v>
      </c>
      <c r="AA1191" s="208">
        <v>305</v>
      </c>
      <c r="AB1191" s="209">
        <v>0.975077881619938</v>
      </c>
      <c r="AC1191" s="155">
        <v>0.962145110410095</v>
      </c>
      <c r="AD1191" s="173">
        <v>0.012932771209843</v>
      </c>
    </row>
    <row r="1192" spans="1:30">
      <c r="A1192" s="175" t="s">
        <v>1085</v>
      </c>
      <c r="B1192" s="214" t="s">
        <v>1836</v>
      </c>
      <c r="C1192" s="214" t="s">
        <v>1193</v>
      </c>
      <c r="D1192" s="153">
        <v>35</v>
      </c>
      <c r="E1192" s="153">
        <v>34</v>
      </c>
      <c r="F1192" s="151">
        <v>29</v>
      </c>
      <c r="G1192" s="151">
        <v>28</v>
      </c>
      <c r="H1192" s="151">
        <v>30</v>
      </c>
      <c r="I1192" s="151">
        <v>29</v>
      </c>
      <c r="J1192" s="172">
        <v>0.9</v>
      </c>
      <c r="K1192" s="154">
        <v>0.971428571428571</v>
      </c>
      <c r="L1192" s="154">
        <v>0.96551724137931</v>
      </c>
      <c r="M1192" s="154">
        <v>0.966666666666667</v>
      </c>
      <c r="N1192" s="207">
        <v>690</v>
      </c>
      <c r="O1192" s="153">
        <v>676</v>
      </c>
      <c r="P1192" s="153">
        <v>32</v>
      </c>
      <c r="Q1192" s="151">
        <v>28</v>
      </c>
      <c r="R1192" s="151">
        <v>29</v>
      </c>
      <c r="S1192" s="154">
        <v>0.979710144927536</v>
      </c>
      <c r="T1192" s="154">
        <v>0.914285714285714</v>
      </c>
      <c r="U1192" s="155">
        <v>0.96551724137931</v>
      </c>
      <c r="V1192" s="155">
        <v>0.966666666666667</v>
      </c>
      <c r="W1192" s="173">
        <v>-0.0512315270935961</v>
      </c>
      <c r="X1192" s="158">
        <v>216</v>
      </c>
      <c r="Y1192" s="208">
        <v>206</v>
      </c>
      <c r="Z1192" s="208">
        <v>208</v>
      </c>
      <c r="AA1192" s="208">
        <v>205</v>
      </c>
      <c r="AB1192" s="209">
        <v>0.953703703703704</v>
      </c>
      <c r="AC1192" s="155">
        <v>0.985576923076923</v>
      </c>
      <c r="AD1192" s="173">
        <v>-0.0318732193732194</v>
      </c>
    </row>
    <row r="1193" spans="1:30">
      <c r="A1193" s="175" t="s">
        <v>1085</v>
      </c>
      <c r="B1193" s="214" t="s">
        <v>1837</v>
      </c>
      <c r="C1193" s="214" t="s">
        <v>1194</v>
      </c>
      <c r="D1193" s="153">
        <v>40</v>
      </c>
      <c r="E1193" s="153">
        <v>40</v>
      </c>
      <c r="F1193" s="151">
        <v>37</v>
      </c>
      <c r="G1193" s="151">
        <v>37</v>
      </c>
      <c r="H1193" s="151">
        <v>36</v>
      </c>
      <c r="I1193" s="151">
        <v>36</v>
      </c>
      <c r="J1193" s="172">
        <v>0.9</v>
      </c>
      <c r="K1193" s="154">
        <v>1</v>
      </c>
      <c r="L1193" s="154">
        <v>1</v>
      </c>
      <c r="M1193" s="154">
        <v>1</v>
      </c>
      <c r="N1193" s="207">
        <v>849</v>
      </c>
      <c r="O1193" s="153">
        <v>799</v>
      </c>
      <c r="P1193" s="153">
        <v>38</v>
      </c>
      <c r="Q1193" s="151">
        <v>34</v>
      </c>
      <c r="R1193" s="151">
        <v>34</v>
      </c>
      <c r="S1193" s="154">
        <v>0.941107184923439</v>
      </c>
      <c r="T1193" s="154">
        <v>0.95</v>
      </c>
      <c r="U1193" s="155">
        <v>0.918918918918919</v>
      </c>
      <c r="V1193" s="155">
        <v>0.944444444444444</v>
      </c>
      <c r="W1193" s="173">
        <v>0.031081081081081</v>
      </c>
      <c r="X1193" s="158">
        <v>257</v>
      </c>
      <c r="Y1193" s="208">
        <v>241</v>
      </c>
      <c r="Z1193" s="208">
        <v>258</v>
      </c>
      <c r="AA1193" s="208">
        <v>243</v>
      </c>
      <c r="AB1193" s="209">
        <v>0.937743190661479</v>
      </c>
      <c r="AC1193" s="155">
        <v>0.941860465116279</v>
      </c>
      <c r="AD1193" s="173">
        <v>-0.00411727445480048</v>
      </c>
    </row>
    <row r="1194" spans="1:30">
      <c r="A1194" s="175" t="s">
        <v>1085</v>
      </c>
      <c r="B1194" s="214" t="s">
        <v>1837</v>
      </c>
      <c r="C1194" s="214" t="s">
        <v>1195</v>
      </c>
      <c r="D1194" s="153">
        <v>51</v>
      </c>
      <c r="E1194" s="153">
        <v>50</v>
      </c>
      <c r="F1194" s="151">
        <v>39</v>
      </c>
      <c r="G1194" s="151">
        <v>38</v>
      </c>
      <c r="H1194" s="151">
        <v>43</v>
      </c>
      <c r="I1194" s="151">
        <v>42</v>
      </c>
      <c r="J1194" s="172">
        <v>0.9</v>
      </c>
      <c r="K1194" s="154">
        <v>0.980392156862745</v>
      </c>
      <c r="L1194" s="154">
        <v>0.974358974358974</v>
      </c>
      <c r="M1194" s="154">
        <v>0.976744186046512</v>
      </c>
      <c r="N1194" s="207">
        <v>1037</v>
      </c>
      <c r="O1194" s="153">
        <v>980</v>
      </c>
      <c r="P1194" s="153">
        <v>49</v>
      </c>
      <c r="Q1194" s="151">
        <v>34</v>
      </c>
      <c r="R1194" s="151">
        <v>41</v>
      </c>
      <c r="S1194" s="154">
        <v>0.9450337512054</v>
      </c>
      <c r="T1194" s="154">
        <v>0.96078431372549</v>
      </c>
      <c r="U1194" s="155">
        <v>0.871794871794872</v>
      </c>
      <c r="V1194" s="155">
        <v>0.953488372093023</v>
      </c>
      <c r="W1194" s="173">
        <v>0.0889894419306184</v>
      </c>
      <c r="X1194" s="158">
        <v>318</v>
      </c>
      <c r="Y1194" s="208">
        <v>299</v>
      </c>
      <c r="Z1194" s="208">
        <v>318</v>
      </c>
      <c r="AA1194" s="208">
        <v>297</v>
      </c>
      <c r="AB1194" s="209">
        <v>0.940251572327044</v>
      </c>
      <c r="AC1194" s="155">
        <v>0.933962264150943</v>
      </c>
      <c r="AD1194" s="173">
        <v>0.00628930817610063</v>
      </c>
    </row>
    <row r="1195" spans="1:30">
      <c r="A1195" s="175" t="s">
        <v>1085</v>
      </c>
      <c r="B1195" s="214" t="s">
        <v>1837</v>
      </c>
      <c r="C1195" s="214" t="s">
        <v>1196</v>
      </c>
      <c r="D1195" s="153">
        <v>35</v>
      </c>
      <c r="E1195" s="153">
        <v>35</v>
      </c>
      <c r="F1195" s="151">
        <v>25</v>
      </c>
      <c r="G1195" s="151">
        <v>25</v>
      </c>
      <c r="H1195" s="151">
        <v>30</v>
      </c>
      <c r="I1195" s="151">
        <v>30</v>
      </c>
      <c r="J1195" s="172">
        <v>0.9</v>
      </c>
      <c r="K1195" s="154">
        <v>1</v>
      </c>
      <c r="L1195" s="154">
        <v>1</v>
      </c>
      <c r="M1195" s="154">
        <v>1</v>
      </c>
      <c r="N1195" s="207">
        <v>670</v>
      </c>
      <c r="O1195" s="153">
        <v>622</v>
      </c>
      <c r="P1195" s="153">
        <v>34</v>
      </c>
      <c r="Q1195" s="151">
        <v>22</v>
      </c>
      <c r="R1195" s="151">
        <v>28</v>
      </c>
      <c r="S1195" s="154">
        <v>0.928358208955224</v>
      </c>
      <c r="T1195" s="154">
        <v>0.971428571428571</v>
      </c>
      <c r="U1195" s="155">
        <v>0.88</v>
      </c>
      <c r="V1195" s="155">
        <v>0.933333333333333</v>
      </c>
      <c r="W1195" s="173">
        <v>0.0914285714285714</v>
      </c>
      <c r="X1195" s="158">
        <v>207</v>
      </c>
      <c r="Y1195" s="208">
        <v>191</v>
      </c>
      <c r="Z1195" s="208">
        <v>208</v>
      </c>
      <c r="AA1195" s="208">
        <v>189</v>
      </c>
      <c r="AB1195" s="209">
        <v>0.922705314009662</v>
      </c>
      <c r="AC1195" s="155">
        <v>0.908653846153846</v>
      </c>
      <c r="AD1195" s="173">
        <v>0.0140514678558157</v>
      </c>
    </row>
    <row r="1196" spans="1:30">
      <c r="A1196" s="175" t="s">
        <v>1085</v>
      </c>
      <c r="B1196" s="214" t="s">
        <v>1837</v>
      </c>
      <c r="C1196" s="214" t="s">
        <v>1197</v>
      </c>
      <c r="D1196" s="153">
        <v>36</v>
      </c>
      <c r="E1196" s="153">
        <v>36</v>
      </c>
      <c r="F1196" s="151">
        <v>36</v>
      </c>
      <c r="G1196" s="151">
        <v>35</v>
      </c>
      <c r="H1196" s="151">
        <v>31</v>
      </c>
      <c r="I1196" s="151">
        <v>31</v>
      </c>
      <c r="J1196" s="172">
        <v>0.9</v>
      </c>
      <c r="K1196" s="154">
        <v>1</v>
      </c>
      <c r="L1196" s="154">
        <v>0.972222222222222</v>
      </c>
      <c r="M1196" s="154">
        <v>1</v>
      </c>
      <c r="N1196" s="207">
        <v>755</v>
      </c>
      <c r="O1196" s="153">
        <v>738</v>
      </c>
      <c r="P1196" s="153">
        <v>36</v>
      </c>
      <c r="Q1196" s="151">
        <v>34</v>
      </c>
      <c r="R1196" s="151">
        <v>31</v>
      </c>
      <c r="S1196" s="154">
        <v>0.977483443708609</v>
      </c>
      <c r="T1196" s="154">
        <v>1</v>
      </c>
      <c r="U1196" s="155">
        <v>0.944444444444444</v>
      </c>
      <c r="V1196" s="155">
        <v>1</v>
      </c>
      <c r="W1196" s="173">
        <v>0.0555555555555556</v>
      </c>
      <c r="X1196" s="158">
        <v>226</v>
      </c>
      <c r="Y1196" s="208">
        <v>222</v>
      </c>
      <c r="Z1196" s="208">
        <v>237</v>
      </c>
      <c r="AA1196" s="208">
        <v>233</v>
      </c>
      <c r="AB1196" s="209">
        <v>0.982300884955752</v>
      </c>
      <c r="AC1196" s="155">
        <v>0.983122362869198</v>
      </c>
      <c r="AD1196" s="173">
        <v>-0.000821477913446111</v>
      </c>
    </row>
    <row r="1197" spans="1:30">
      <c r="A1197" s="175" t="s">
        <v>1085</v>
      </c>
      <c r="B1197" s="214" t="s">
        <v>1837</v>
      </c>
      <c r="C1197" s="214" t="s">
        <v>1198</v>
      </c>
      <c r="D1197" s="153">
        <v>34</v>
      </c>
      <c r="E1197" s="153">
        <v>32</v>
      </c>
      <c r="F1197" s="151">
        <v>30</v>
      </c>
      <c r="G1197" s="151">
        <v>27</v>
      </c>
      <c r="H1197" s="151">
        <v>28</v>
      </c>
      <c r="I1197" s="151">
        <v>27</v>
      </c>
      <c r="J1197" s="172">
        <v>0.9</v>
      </c>
      <c r="K1197" s="154">
        <v>0.941176470588235</v>
      </c>
      <c r="L1197" s="154">
        <v>0.9</v>
      </c>
      <c r="M1197" s="154">
        <v>0.964285714285714</v>
      </c>
      <c r="N1197" s="207">
        <v>719</v>
      </c>
      <c r="O1197" s="153">
        <v>679</v>
      </c>
      <c r="P1197" s="153">
        <v>32</v>
      </c>
      <c r="Q1197" s="151">
        <v>27</v>
      </c>
      <c r="R1197" s="151">
        <v>27</v>
      </c>
      <c r="S1197" s="154">
        <v>0.944367176634214</v>
      </c>
      <c r="T1197" s="154">
        <v>0.941176470588235</v>
      </c>
      <c r="U1197" s="155">
        <v>0.9</v>
      </c>
      <c r="V1197" s="155">
        <v>0.964285714285714</v>
      </c>
      <c r="W1197" s="173">
        <v>0.0411764705882353</v>
      </c>
      <c r="X1197" s="158">
        <v>217</v>
      </c>
      <c r="Y1197" s="208">
        <v>207</v>
      </c>
      <c r="Z1197" s="208">
        <v>213</v>
      </c>
      <c r="AA1197" s="208">
        <v>196</v>
      </c>
      <c r="AB1197" s="209">
        <v>0.953917050691244</v>
      </c>
      <c r="AC1197" s="155">
        <v>0.92018779342723</v>
      </c>
      <c r="AD1197" s="173">
        <v>0.0337292572640142</v>
      </c>
    </row>
    <row r="1198" spans="1:30">
      <c r="A1198" s="175" t="s">
        <v>1085</v>
      </c>
      <c r="B1198" s="214" t="s">
        <v>1837</v>
      </c>
      <c r="C1198" s="214" t="s">
        <v>1199</v>
      </c>
      <c r="D1198" s="153">
        <v>51</v>
      </c>
      <c r="E1198" s="153">
        <v>49</v>
      </c>
      <c r="F1198" s="151">
        <v>45</v>
      </c>
      <c r="G1198" s="151">
        <v>43</v>
      </c>
      <c r="H1198" s="151">
        <v>45</v>
      </c>
      <c r="I1198" s="151">
        <v>43</v>
      </c>
      <c r="J1198" s="172">
        <v>0.9</v>
      </c>
      <c r="K1198" s="154">
        <v>0.96078431372549</v>
      </c>
      <c r="L1198" s="154">
        <v>0.955555555555556</v>
      </c>
      <c r="M1198" s="154">
        <v>0.955555555555556</v>
      </c>
      <c r="N1198" s="207">
        <v>1139</v>
      </c>
      <c r="O1198" s="153">
        <v>1104</v>
      </c>
      <c r="P1198" s="153">
        <v>49</v>
      </c>
      <c r="Q1198" s="151">
        <v>43</v>
      </c>
      <c r="R1198" s="151">
        <v>42</v>
      </c>
      <c r="S1198" s="154">
        <v>0.969271290605795</v>
      </c>
      <c r="T1198" s="154">
        <v>0.96078431372549</v>
      </c>
      <c r="U1198" s="155">
        <v>0.955555555555556</v>
      </c>
      <c r="V1198" s="155">
        <v>0.933333333333333</v>
      </c>
      <c r="W1198" s="173">
        <v>0.00522875816993462</v>
      </c>
      <c r="X1198" s="158">
        <v>335</v>
      </c>
      <c r="Y1198" s="208">
        <v>319</v>
      </c>
      <c r="Z1198" s="208">
        <v>367</v>
      </c>
      <c r="AA1198" s="208">
        <v>356</v>
      </c>
      <c r="AB1198" s="209">
        <v>0.952238805970149</v>
      </c>
      <c r="AC1198" s="155">
        <v>0.970027247956403</v>
      </c>
      <c r="AD1198" s="173">
        <v>-0.0177884419862541</v>
      </c>
    </row>
    <row r="1199" spans="1:30">
      <c r="A1199" s="175" t="s">
        <v>1085</v>
      </c>
      <c r="B1199" s="214" t="s">
        <v>1837</v>
      </c>
      <c r="C1199" s="214" t="s">
        <v>1200</v>
      </c>
      <c r="D1199" s="153">
        <v>38</v>
      </c>
      <c r="E1199" s="153">
        <v>38</v>
      </c>
      <c r="F1199" s="151">
        <v>31</v>
      </c>
      <c r="G1199" s="151">
        <v>31</v>
      </c>
      <c r="H1199" s="151">
        <v>38</v>
      </c>
      <c r="I1199" s="151">
        <v>38</v>
      </c>
      <c r="J1199" s="172">
        <v>0.9</v>
      </c>
      <c r="K1199" s="154">
        <v>1</v>
      </c>
      <c r="L1199" s="154">
        <v>1</v>
      </c>
      <c r="M1199" s="154">
        <v>1</v>
      </c>
      <c r="N1199" s="207">
        <v>810</v>
      </c>
      <c r="O1199" s="153">
        <v>748</v>
      </c>
      <c r="P1199" s="153">
        <v>37</v>
      </c>
      <c r="Q1199" s="151">
        <v>29</v>
      </c>
      <c r="R1199" s="151">
        <v>36</v>
      </c>
      <c r="S1199" s="154">
        <v>0.923456790123457</v>
      </c>
      <c r="T1199" s="154">
        <v>0.973684210526316</v>
      </c>
      <c r="U1199" s="155">
        <v>0.935483870967742</v>
      </c>
      <c r="V1199" s="155">
        <v>0.947368421052632</v>
      </c>
      <c r="W1199" s="173">
        <v>0.0382003395585739</v>
      </c>
      <c r="X1199" s="158">
        <v>243</v>
      </c>
      <c r="Y1199" s="208">
        <v>226</v>
      </c>
      <c r="Z1199" s="208">
        <v>245</v>
      </c>
      <c r="AA1199" s="208">
        <v>222</v>
      </c>
      <c r="AB1199" s="209">
        <v>0.930041152263374</v>
      </c>
      <c r="AC1199" s="155">
        <v>0.906122448979592</v>
      </c>
      <c r="AD1199" s="173">
        <v>0.0239187032837826</v>
      </c>
    </row>
    <row r="1200" spans="1:30">
      <c r="A1200" s="175" t="s">
        <v>1085</v>
      </c>
      <c r="B1200" s="214" t="s">
        <v>1837</v>
      </c>
      <c r="C1200" s="214" t="s">
        <v>1201</v>
      </c>
      <c r="D1200" s="153">
        <v>55</v>
      </c>
      <c r="E1200" s="153">
        <v>55</v>
      </c>
      <c r="F1200" s="151">
        <v>47</v>
      </c>
      <c r="G1200" s="151">
        <v>47</v>
      </c>
      <c r="H1200" s="151">
        <v>49</v>
      </c>
      <c r="I1200" s="151">
        <v>49</v>
      </c>
      <c r="J1200" s="172">
        <v>0.9</v>
      </c>
      <c r="K1200" s="154">
        <v>1</v>
      </c>
      <c r="L1200" s="154">
        <v>1</v>
      </c>
      <c r="M1200" s="154">
        <v>1</v>
      </c>
      <c r="N1200" s="207">
        <v>1141</v>
      </c>
      <c r="O1200" s="153">
        <v>1084</v>
      </c>
      <c r="P1200" s="153">
        <v>53</v>
      </c>
      <c r="Q1200" s="151">
        <v>44</v>
      </c>
      <c r="R1200" s="151">
        <v>48</v>
      </c>
      <c r="S1200" s="154">
        <v>0.950043821209465</v>
      </c>
      <c r="T1200" s="154">
        <v>0.963636363636364</v>
      </c>
      <c r="U1200" s="155">
        <v>0.936170212765957</v>
      </c>
      <c r="V1200" s="155">
        <v>0.979591836734694</v>
      </c>
      <c r="W1200" s="173">
        <v>0.0274661508704062</v>
      </c>
      <c r="X1200" s="158">
        <v>348</v>
      </c>
      <c r="Y1200" s="208">
        <v>326</v>
      </c>
      <c r="Z1200" s="208">
        <v>351</v>
      </c>
      <c r="AA1200" s="208">
        <v>333</v>
      </c>
      <c r="AB1200" s="209">
        <v>0.936781609195402</v>
      </c>
      <c r="AC1200" s="155">
        <v>0.948717948717949</v>
      </c>
      <c r="AD1200" s="173">
        <v>-0.0119363395225464</v>
      </c>
    </row>
    <row r="1201" spans="1:30">
      <c r="A1201" s="175" t="s">
        <v>1085</v>
      </c>
      <c r="B1201" s="214" t="s">
        <v>1837</v>
      </c>
      <c r="C1201" s="214" t="s">
        <v>1202</v>
      </c>
      <c r="D1201" s="153">
        <v>0</v>
      </c>
      <c r="E1201" s="153">
        <v>0</v>
      </c>
      <c r="F1201" s="151">
        <v>0</v>
      </c>
      <c r="G1201" s="151">
        <v>0</v>
      </c>
      <c r="H1201" s="151">
        <v>0</v>
      </c>
      <c r="I1201" s="151">
        <v>0</v>
      </c>
      <c r="J1201" s="172">
        <v>0.9</v>
      </c>
      <c r="K1201" s="154">
        <v>0</v>
      </c>
      <c r="L1201" s="154">
        <v>0</v>
      </c>
      <c r="M1201" s="154">
        <v>0</v>
      </c>
      <c r="N1201" s="207">
        <v>0</v>
      </c>
      <c r="O1201" s="153">
        <v>0</v>
      </c>
      <c r="P1201" s="153">
        <v>0</v>
      </c>
      <c r="Q1201" s="151">
        <v>0</v>
      </c>
      <c r="R1201" s="151">
        <v>0</v>
      </c>
      <c r="S1201" s="154">
        <v>0</v>
      </c>
      <c r="T1201" s="154">
        <v>0</v>
      </c>
      <c r="U1201" s="155">
        <v>0</v>
      </c>
      <c r="V1201" s="155">
        <v>0</v>
      </c>
      <c r="W1201" s="173">
        <v>0</v>
      </c>
      <c r="X1201" s="158">
        <v>0</v>
      </c>
      <c r="Y1201" s="208">
        <v>0</v>
      </c>
      <c r="Z1201" s="208">
        <v>0</v>
      </c>
      <c r="AA1201" s="208">
        <v>0</v>
      </c>
      <c r="AB1201" s="209">
        <v>0</v>
      </c>
      <c r="AC1201" s="155">
        <v>0</v>
      </c>
      <c r="AD1201" s="173">
        <v>0</v>
      </c>
    </row>
    <row r="1202" spans="1:30">
      <c r="A1202" s="175" t="s">
        <v>1085</v>
      </c>
      <c r="B1202" s="214" t="s">
        <v>1837</v>
      </c>
      <c r="C1202" s="214" t="s">
        <v>1203</v>
      </c>
      <c r="D1202" s="153">
        <v>51</v>
      </c>
      <c r="E1202" s="153">
        <v>50</v>
      </c>
      <c r="F1202" s="151">
        <v>42</v>
      </c>
      <c r="G1202" s="151">
        <v>41</v>
      </c>
      <c r="H1202" s="151">
        <v>44</v>
      </c>
      <c r="I1202" s="151">
        <v>44</v>
      </c>
      <c r="J1202" s="172">
        <v>0.9</v>
      </c>
      <c r="K1202" s="154">
        <v>0.980392156862745</v>
      </c>
      <c r="L1202" s="154">
        <v>0.976190476190476</v>
      </c>
      <c r="M1202" s="154">
        <v>1</v>
      </c>
      <c r="N1202" s="207">
        <v>1081</v>
      </c>
      <c r="O1202" s="153">
        <v>1015</v>
      </c>
      <c r="P1202" s="153">
        <v>47</v>
      </c>
      <c r="Q1202" s="151">
        <v>39</v>
      </c>
      <c r="R1202" s="151">
        <v>42</v>
      </c>
      <c r="S1202" s="154">
        <v>0.938945420906568</v>
      </c>
      <c r="T1202" s="154">
        <v>0.92156862745098</v>
      </c>
      <c r="U1202" s="155">
        <v>0.928571428571429</v>
      </c>
      <c r="V1202" s="155">
        <v>0.954545454545455</v>
      </c>
      <c r="W1202" s="173">
        <v>-0.00700280112044827</v>
      </c>
      <c r="X1202" s="158">
        <v>321</v>
      </c>
      <c r="Y1202" s="208">
        <v>298</v>
      </c>
      <c r="Z1202" s="208">
        <v>332</v>
      </c>
      <c r="AA1202" s="208">
        <v>310</v>
      </c>
      <c r="AB1202" s="209">
        <v>0.928348909657321</v>
      </c>
      <c r="AC1202" s="155">
        <v>0.933734939759036</v>
      </c>
      <c r="AD1202" s="173">
        <v>-0.00538603010171523</v>
      </c>
    </row>
    <row r="1203" spans="1:30">
      <c r="A1203" s="175" t="s">
        <v>1085</v>
      </c>
      <c r="B1203" s="214" t="s">
        <v>1837</v>
      </c>
      <c r="C1203" s="214" t="s">
        <v>1204</v>
      </c>
      <c r="D1203" s="153">
        <v>49</v>
      </c>
      <c r="E1203" s="153">
        <v>49</v>
      </c>
      <c r="F1203" s="151">
        <v>42</v>
      </c>
      <c r="G1203" s="151">
        <v>41</v>
      </c>
      <c r="H1203" s="151">
        <v>46</v>
      </c>
      <c r="I1203" s="151">
        <v>45</v>
      </c>
      <c r="J1203" s="172">
        <v>0.9</v>
      </c>
      <c r="K1203" s="154">
        <v>1</v>
      </c>
      <c r="L1203" s="154">
        <v>0.976190476190476</v>
      </c>
      <c r="M1203" s="154">
        <v>0.978260869565217</v>
      </c>
      <c r="N1203" s="207">
        <v>1055</v>
      </c>
      <c r="O1203" s="153">
        <v>1004</v>
      </c>
      <c r="P1203" s="153">
        <v>47</v>
      </c>
      <c r="Q1203" s="151">
        <v>41</v>
      </c>
      <c r="R1203" s="151">
        <v>44</v>
      </c>
      <c r="S1203" s="154">
        <v>0.951658767772512</v>
      </c>
      <c r="T1203" s="154">
        <v>0.959183673469388</v>
      </c>
      <c r="U1203" s="155">
        <v>0.976190476190476</v>
      </c>
      <c r="V1203" s="155">
        <v>0.956521739130435</v>
      </c>
      <c r="W1203" s="173">
        <v>-0.0170068027210885</v>
      </c>
      <c r="X1203" s="158">
        <v>320</v>
      </c>
      <c r="Y1203" s="208">
        <v>311</v>
      </c>
      <c r="Z1203" s="208">
        <v>318</v>
      </c>
      <c r="AA1203" s="208">
        <v>305</v>
      </c>
      <c r="AB1203" s="209">
        <v>0.971875</v>
      </c>
      <c r="AC1203" s="155">
        <v>0.959119496855346</v>
      </c>
      <c r="AD1203" s="173">
        <v>0.0127555031446541</v>
      </c>
    </row>
    <row r="1204" spans="1:30">
      <c r="A1204" s="175" t="s">
        <v>1085</v>
      </c>
      <c r="B1204" s="214" t="s">
        <v>1837</v>
      </c>
      <c r="C1204" s="214" t="s">
        <v>1205</v>
      </c>
      <c r="D1204" s="153">
        <v>23</v>
      </c>
      <c r="E1204" s="153">
        <v>23</v>
      </c>
      <c r="F1204" s="151">
        <v>22</v>
      </c>
      <c r="G1204" s="151">
        <v>22</v>
      </c>
      <c r="H1204" s="151">
        <v>24</v>
      </c>
      <c r="I1204" s="151">
        <v>24</v>
      </c>
      <c r="J1204" s="172">
        <v>0.9</v>
      </c>
      <c r="K1204" s="154">
        <v>1</v>
      </c>
      <c r="L1204" s="154">
        <v>1</v>
      </c>
      <c r="M1204" s="154">
        <v>1</v>
      </c>
      <c r="N1204" s="207">
        <v>578</v>
      </c>
      <c r="O1204" s="153">
        <v>566</v>
      </c>
      <c r="P1204" s="153">
        <v>21</v>
      </c>
      <c r="Q1204" s="151">
        <v>22</v>
      </c>
      <c r="R1204" s="151">
        <v>22</v>
      </c>
      <c r="S1204" s="154">
        <v>0.97923875432526</v>
      </c>
      <c r="T1204" s="154">
        <v>0.91304347826087</v>
      </c>
      <c r="U1204" s="155">
        <v>1</v>
      </c>
      <c r="V1204" s="155">
        <v>0.916666666666667</v>
      </c>
      <c r="W1204" s="173">
        <v>-0.0869565217391305</v>
      </c>
      <c r="X1204" s="158">
        <v>165</v>
      </c>
      <c r="Y1204" s="208">
        <v>161</v>
      </c>
      <c r="Z1204" s="208">
        <v>188</v>
      </c>
      <c r="AA1204" s="208">
        <v>185</v>
      </c>
      <c r="AB1204" s="209">
        <v>0.975757575757576</v>
      </c>
      <c r="AC1204" s="155">
        <v>0.984042553191489</v>
      </c>
      <c r="AD1204" s="173">
        <v>-0.00828497743391365</v>
      </c>
    </row>
    <row r="1205" spans="1:30">
      <c r="A1205" s="175" t="s">
        <v>1085</v>
      </c>
      <c r="B1205" s="214" t="s">
        <v>1837</v>
      </c>
      <c r="C1205" s="214" t="s">
        <v>1206</v>
      </c>
      <c r="D1205" s="153">
        <v>48</v>
      </c>
      <c r="E1205" s="153">
        <v>48</v>
      </c>
      <c r="F1205" s="151">
        <v>41</v>
      </c>
      <c r="G1205" s="151">
        <v>41</v>
      </c>
      <c r="H1205" s="151">
        <v>41</v>
      </c>
      <c r="I1205" s="151">
        <v>41</v>
      </c>
      <c r="J1205" s="172">
        <v>0.9</v>
      </c>
      <c r="K1205" s="154">
        <v>1</v>
      </c>
      <c r="L1205" s="154">
        <v>1</v>
      </c>
      <c r="M1205" s="154">
        <v>1</v>
      </c>
      <c r="N1205" s="207">
        <v>1022</v>
      </c>
      <c r="O1205" s="153">
        <v>976</v>
      </c>
      <c r="P1205" s="153">
        <v>46</v>
      </c>
      <c r="Q1205" s="151">
        <v>40</v>
      </c>
      <c r="R1205" s="151">
        <v>40</v>
      </c>
      <c r="S1205" s="154">
        <v>0.954990215264188</v>
      </c>
      <c r="T1205" s="154">
        <v>0.958333333333333</v>
      </c>
      <c r="U1205" s="155">
        <v>0.975609756097561</v>
      </c>
      <c r="V1205" s="155">
        <v>0.975609756097561</v>
      </c>
      <c r="W1205" s="173">
        <v>-0.0172764227642276</v>
      </c>
      <c r="X1205" s="158">
        <v>305</v>
      </c>
      <c r="Y1205" s="208">
        <v>292</v>
      </c>
      <c r="Z1205" s="208">
        <v>312</v>
      </c>
      <c r="AA1205" s="208">
        <v>298</v>
      </c>
      <c r="AB1205" s="209">
        <v>0.957377049180328</v>
      </c>
      <c r="AC1205" s="155">
        <v>0.955128205128205</v>
      </c>
      <c r="AD1205" s="173">
        <v>0.00224884405212267</v>
      </c>
    </row>
    <row r="1206" spans="1:30">
      <c r="A1206" s="175" t="s">
        <v>1085</v>
      </c>
      <c r="B1206" s="214" t="s">
        <v>1837</v>
      </c>
      <c r="C1206" s="214" t="s">
        <v>1207</v>
      </c>
      <c r="D1206" s="153">
        <v>55</v>
      </c>
      <c r="E1206" s="153">
        <v>54</v>
      </c>
      <c r="F1206" s="151">
        <v>45</v>
      </c>
      <c r="G1206" s="151">
        <v>45</v>
      </c>
      <c r="H1206" s="151">
        <v>50</v>
      </c>
      <c r="I1206" s="151">
        <v>49</v>
      </c>
      <c r="J1206" s="172">
        <v>0.9</v>
      </c>
      <c r="K1206" s="154">
        <v>0.981818181818182</v>
      </c>
      <c r="L1206" s="154">
        <v>1</v>
      </c>
      <c r="M1206" s="154">
        <v>0.98</v>
      </c>
      <c r="N1206" s="207">
        <v>1136</v>
      </c>
      <c r="O1206" s="153">
        <v>1045</v>
      </c>
      <c r="P1206" s="153">
        <v>50</v>
      </c>
      <c r="Q1206" s="151">
        <v>43</v>
      </c>
      <c r="R1206" s="151">
        <v>46</v>
      </c>
      <c r="S1206" s="154">
        <v>0.919894366197183</v>
      </c>
      <c r="T1206" s="154">
        <v>0.909090909090909</v>
      </c>
      <c r="U1206" s="155">
        <v>0.955555555555556</v>
      </c>
      <c r="V1206" s="155">
        <v>0.92</v>
      </c>
      <c r="W1206" s="173">
        <v>-0.0464646464646465</v>
      </c>
      <c r="X1206" s="158">
        <v>349</v>
      </c>
      <c r="Y1206" s="208">
        <v>320</v>
      </c>
      <c r="Z1206" s="208">
        <v>340</v>
      </c>
      <c r="AA1206" s="208">
        <v>316</v>
      </c>
      <c r="AB1206" s="209">
        <v>0.916905444126075</v>
      </c>
      <c r="AC1206" s="155">
        <v>0.929411764705882</v>
      </c>
      <c r="AD1206" s="173">
        <v>-0.0125063205798078</v>
      </c>
    </row>
    <row r="1207" spans="1:30">
      <c r="A1207" s="175" t="s">
        <v>1085</v>
      </c>
      <c r="B1207" s="214" t="s">
        <v>1838</v>
      </c>
      <c r="C1207" s="214" t="s">
        <v>1208</v>
      </c>
      <c r="D1207" s="153">
        <v>79</v>
      </c>
      <c r="E1207" s="153">
        <v>73</v>
      </c>
      <c r="F1207" s="151">
        <v>56</v>
      </c>
      <c r="G1207" s="151">
        <v>53</v>
      </c>
      <c r="H1207" s="151">
        <v>72</v>
      </c>
      <c r="I1207" s="151">
        <v>68</v>
      </c>
      <c r="J1207" s="172">
        <v>0.9</v>
      </c>
      <c r="K1207" s="154">
        <v>0.924050632911392</v>
      </c>
      <c r="L1207" s="154">
        <v>0.946428571428571</v>
      </c>
      <c r="M1207" s="154">
        <v>0.944444444444444</v>
      </c>
      <c r="N1207" s="207">
        <v>1598</v>
      </c>
      <c r="O1207" s="153">
        <v>1491</v>
      </c>
      <c r="P1207" s="153">
        <v>73</v>
      </c>
      <c r="Q1207" s="151">
        <v>52</v>
      </c>
      <c r="R1207" s="151">
        <v>67</v>
      </c>
      <c r="S1207" s="154">
        <v>0.933041301627034</v>
      </c>
      <c r="T1207" s="154">
        <v>0.924050632911392</v>
      </c>
      <c r="U1207" s="155">
        <v>0.928571428571429</v>
      </c>
      <c r="V1207" s="155">
        <v>0.930555555555556</v>
      </c>
      <c r="W1207" s="173">
        <v>-0.00452079566003616</v>
      </c>
      <c r="X1207" s="158">
        <v>493</v>
      </c>
      <c r="Y1207" s="208">
        <v>450</v>
      </c>
      <c r="Z1207" s="208">
        <v>486</v>
      </c>
      <c r="AA1207" s="208">
        <v>459</v>
      </c>
      <c r="AB1207" s="209">
        <v>0.912778904665314</v>
      </c>
      <c r="AC1207" s="155">
        <v>0.944444444444444</v>
      </c>
      <c r="AD1207" s="173">
        <v>-0.03166553977913</v>
      </c>
    </row>
    <row r="1208" spans="1:30">
      <c r="A1208" s="175" t="s">
        <v>1085</v>
      </c>
      <c r="B1208" s="214" t="s">
        <v>1838</v>
      </c>
      <c r="C1208" s="214" t="s">
        <v>1209</v>
      </c>
      <c r="D1208" s="153">
        <v>57</v>
      </c>
      <c r="E1208" s="153">
        <v>56</v>
      </c>
      <c r="F1208" s="151">
        <v>43</v>
      </c>
      <c r="G1208" s="151">
        <v>42</v>
      </c>
      <c r="H1208" s="151">
        <v>49</v>
      </c>
      <c r="I1208" s="151">
        <v>46</v>
      </c>
      <c r="J1208" s="172">
        <v>0.9</v>
      </c>
      <c r="K1208" s="154">
        <v>0.982456140350877</v>
      </c>
      <c r="L1208" s="154">
        <v>0.976744186046512</v>
      </c>
      <c r="M1208" s="154">
        <v>0.938775510204082</v>
      </c>
      <c r="N1208" s="207">
        <v>1245</v>
      </c>
      <c r="O1208" s="153">
        <v>1172</v>
      </c>
      <c r="P1208" s="153">
        <v>55</v>
      </c>
      <c r="Q1208" s="151">
        <v>42</v>
      </c>
      <c r="R1208" s="151">
        <v>45</v>
      </c>
      <c r="S1208" s="154">
        <v>0.94136546184739</v>
      </c>
      <c r="T1208" s="154">
        <v>0.964912280701754</v>
      </c>
      <c r="U1208" s="155">
        <v>0.976744186046512</v>
      </c>
      <c r="V1208" s="155">
        <v>0.918367346938776</v>
      </c>
      <c r="W1208" s="173">
        <v>-0.0118319053447572</v>
      </c>
      <c r="X1208" s="158">
        <v>372</v>
      </c>
      <c r="Y1208" s="208">
        <v>348</v>
      </c>
      <c r="Z1208" s="208">
        <v>383</v>
      </c>
      <c r="AA1208" s="208">
        <v>359</v>
      </c>
      <c r="AB1208" s="209">
        <v>0.935483870967742</v>
      </c>
      <c r="AC1208" s="155">
        <v>0.93733681462141</v>
      </c>
      <c r="AD1208" s="173">
        <v>-0.00185294365366806</v>
      </c>
    </row>
    <row r="1209" spans="1:30">
      <c r="A1209" s="175" t="s">
        <v>1085</v>
      </c>
      <c r="B1209" s="214" t="s">
        <v>1838</v>
      </c>
      <c r="C1209" s="214" t="s">
        <v>1210</v>
      </c>
      <c r="D1209" s="153">
        <v>85</v>
      </c>
      <c r="E1209" s="153">
        <v>84</v>
      </c>
      <c r="F1209" s="151">
        <v>63</v>
      </c>
      <c r="G1209" s="151">
        <v>60</v>
      </c>
      <c r="H1209" s="151">
        <v>77</v>
      </c>
      <c r="I1209" s="151">
        <v>75</v>
      </c>
      <c r="J1209" s="172">
        <v>0.9</v>
      </c>
      <c r="K1209" s="154">
        <v>0.988235294117647</v>
      </c>
      <c r="L1209" s="154">
        <v>0.952380952380952</v>
      </c>
      <c r="M1209" s="154">
        <v>0.974025974025974</v>
      </c>
      <c r="N1209" s="207">
        <v>1756</v>
      </c>
      <c r="O1209" s="153">
        <v>1725</v>
      </c>
      <c r="P1209" s="153">
        <v>84</v>
      </c>
      <c r="Q1209" s="151">
        <v>59</v>
      </c>
      <c r="R1209" s="151">
        <v>75</v>
      </c>
      <c r="S1209" s="154">
        <v>0.982346241457859</v>
      </c>
      <c r="T1209" s="154">
        <v>0.988235294117647</v>
      </c>
      <c r="U1209" s="155">
        <v>0.936507936507937</v>
      </c>
      <c r="V1209" s="155">
        <v>0.974025974025974</v>
      </c>
      <c r="W1209" s="173">
        <v>0.0517273576097106</v>
      </c>
      <c r="X1209" s="158">
        <v>537</v>
      </c>
      <c r="Y1209" s="208">
        <v>521</v>
      </c>
      <c r="Z1209" s="208">
        <v>539</v>
      </c>
      <c r="AA1209" s="208">
        <v>530</v>
      </c>
      <c r="AB1209" s="209">
        <v>0.970204841713222</v>
      </c>
      <c r="AC1209" s="155">
        <v>0.98330241187384</v>
      </c>
      <c r="AD1209" s="173">
        <v>-0.0130975701606189</v>
      </c>
    </row>
    <row r="1210" spans="1:30">
      <c r="A1210" s="175" t="s">
        <v>1085</v>
      </c>
      <c r="B1210" s="214" t="s">
        <v>1838</v>
      </c>
      <c r="C1210" s="214" t="s">
        <v>1211</v>
      </c>
      <c r="D1210" s="153">
        <v>29</v>
      </c>
      <c r="E1210" s="153">
        <v>29</v>
      </c>
      <c r="F1210" s="151">
        <v>19</v>
      </c>
      <c r="G1210" s="151">
        <v>19</v>
      </c>
      <c r="H1210" s="151">
        <v>24</v>
      </c>
      <c r="I1210" s="151">
        <v>24</v>
      </c>
      <c r="J1210" s="172">
        <v>0.9</v>
      </c>
      <c r="K1210" s="154">
        <v>1</v>
      </c>
      <c r="L1210" s="154">
        <v>1</v>
      </c>
      <c r="M1210" s="154">
        <v>1</v>
      </c>
      <c r="N1210" s="207">
        <v>611</v>
      </c>
      <c r="O1210" s="153">
        <v>597</v>
      </c>
      <c r="P1210" s="153">
        <v>29</v>
      </c>
      <c r="Q1210" s="151">
        <v>18</v>
      </c>
      <c r="R1210" s="151">
        <v>23</v>
      </c>
      <c r="S1210" s="154">
        <v>0.97708674304419</v>
      </c>
      <c r="T1210" s="154">
        <v>1</v>
      </c>
      <c r="U1210" s="155">
        <v>0.947368421052632</v>
      </c>
      <c r="V1210" s="155">
        <v>0.958333333333333</v>
      </c>
      <c r="W1210" s="173">
        <v>0.0526315789473685</v>
      </c>
      <c r="X1210" s="158">
        <v>186</v>
      </c>
      <c r="Y1210" s="208">
        <v>183</v>
      </c>
      <c r="Z1210" s="208">
        <v>189</v>
      </c>
      <c r="AA1210" s="208">
        <v>187</v>
      </c>
      <c r="AB1210" s="209">
        <v>0.983870967741935</v>
      </c>
      <c r="AC1210" s="155">
        <v>0.989417989417989</v>
      </c>
      <c r="AD1210" s="173">
        <v>-0.00554702167605392</v>
      </c>
    </row>
    <row r="1211" spans="1:30">
      <c r="A1211" s="175" t="s">
        <v>1085</v>
      </c>
      <c r="B1211" s="214" t="s">
        <v>1838</v>
      </c>
      <c r="C1211" s="214" t="s">
        <v>1212</v>
      </c>
      <c r="D1211" s="153">
        <v>56</v>
      </c>
      <c r="E1211" s="153">
        <v>56</v>
      </c>
      <c r="F1211" s="151">
        <v>41</v>
      </c>
      <c r="G1211" s="151">
        <v>40</v>
      </c>
      <c r="H1211" s="151">
        <v>47</v>
      </c>
      <c r="I1211" s="151">
        <v>47</v>
      </c>
      <c r="J1211" s="172">
        <v>0.9</v>
      </c>
      <c r="K1211" s="154">
        <v>1</v>
      </c>
      <c r="L1211" s="154">
        <v>0.975609756097561</v>
      </c>
      <c r="M1211" s="154">
        <v>1</v>
      </c>
      <c r="N1211" s="207">
        <v>1153</v>
      </c>
      <c r="O1211" s="153">
        <v>1099</v>
      </c>
      <c r="P1211" s="153">
        <v>54</v>
      </c>
      <c r="Q1211" s="151">
        <v>39</v>
      </c>
      <c r="R1211" s="151">
        <v>46</v>
      </c>
      <c r="S1211" s="154">
        <v>0.95316565481353</v>
      </c>
      <c r="T1211" s="154">
        <v>0.964285714285714</v>
      </c>
      <c r="U1211" s="155">
        <v>0.951219512195122</v>
      </c>
      <c r="V1211" s="155">
        <v>0.978723404255319</v>
      </c>
      <c r="W1211" s="173">
        <v>0.0130662020905924</v>
      </c>
      <c r="X1211" s="158">
        <v>350</v>
      </c>
      <c r="Y1211" s="208">
        <v>335</v>
      </c>
      <c r="Z1211" s="208">
        <v>353</v>
      </c>
      <c r="AA1211" s="208">
        <v>334</v>
      </c>
      <c r="AB1211" s="209">
        <v>0.957142857142857</v>
      </c>
      <c r="AC1211" s="155">
        <v>0.946175637393768</v>
      </c>
      <c r="AD1211" s="173">
        <v>0.0109672197490894</v>
      </c>
    </row>
    <row r="1212" spans="1:30">
      <c r="A1212" s="175" t="s">
        <v>1085</v>
      </c>
      <c r="B1212" s="214" t="s">
        <v>1838</v>
      </c>
      <c r="C1212" s="214" t="s">
        <v>1213</v>
      </c>
      <c r="D1212" s="153">
        <v>42</v>
      </c>
      <c r="E1212" s="153">
        <v>40</v>
      </c>
      <c r="F1212" s="151">
        <v>38</v>
      </c>
      <c r="G1212" s="151">
        <v>37</v>
      </c>
      <c r="H1212" s="151">
        <v>37</v>
      </c>
      <c r="I1212" s="151">
        <v>36</v>
      </c>
      <c r="J1212" s="172">
        <v>0.9</v>
      </c>
      <c r="K1212" s="154">
        <v>0.952380952380952</v>
      </c>
      <c r="L1212" s="154">
        <v>0.973684210526316</v>
      </c>
      <c r="M1212" s="154">
        <v>0.972972972972973</v>
      </c>
      <c r="N1212" s="207">
        <v>935</v>
      </c>
      <c r="O1212" s="153">
        <v>900</v>
      </c>
      <c r="P1212" s="153">
        <v>39</v>
      </c>
      <c r="Q1212" s="151">
        <v>37</v>
      </c>
      <c r="R1212" s="151">
        <v>36</v>
      </c>
      <c r="S1212" s="154">
        <v>0.962566844919786</v>
      </c>
      <c r="T1212" s="154">
        <v>0.928571428571429</v>
      </c>
      <c r="U1212" s="155">
        <v>0.973684210526316</v>
      </c>
      <c r="V1212" s="155">
        <v>0.972972972972973</v>
      </c>
      <c r="W1212" s="173">
        <v>-0.0451127819548872</v>
      </c>
      <c r="X1212" s="158">
        <v>285</v>
      </c>
      <c r="Y1212" s="208">
        <v>274</v>
      </c>
      <c r="Z1212" s="208">
        <v>286</v>
      </c>
      <c r="AA1212" s="208">
        <v>274</v>
      </c>
      <c r="AB1212" s="209">
        <v>0.96140350877193</v>
      </c>
      <c r="AC1212" s="155">
        <v>0.958041958041958</v>
      </c>
      <c r="AD1212" s="173">
        <v>0.0033615507299718</v>
      </c>
    </row>
    <row r="1213" spans="1:30">
      <c r="A1213" s="175" t="s">
        <v>1085</v>
      </c>
      <c r="B1213" s="214" t="s">
        <v>1838</v>
      </c>
      <c r="C1213" s="214" t="s">
        <v>1214</v>
      </c>
      <c r="D1213" s="153">
        <v>21</v>
      </c>
      <c r="E1213" s="153">
        <v>20</v>
      </c>
      <c r="F1213" s="151">
        <v>11</v>
      </c>
      <c r="G1213" s="151">
        <v>11</v>
      </c>
      <c r="H1213" s="151">
        <v>18</v>
      </c>
      <c r="I1213" s="151">
        <v>17</v>
      </c>
      <c r="J1213" s="172">
        <v>0.9</v>
      </c>
      <c r="K1213" s="154">
        <v>0.952380952380952</v>
      </c>
      <c r="L1213" s="154">
        <v>1</v>
      </c>
      <c r="M1213" s="154">
        <v>0.944444444444444</v>
      </c>
      <c r="N1213" s="207">
        <v>422</v>
      </c>
      <c r="O1213" s="153">
        <v>398</v>
      </c>
      <c r="P1213" s="153">
        <v>19</v>
      </c>
      <c r="Q1213" s="151">
        <v>11</v>
      </c>
      <c r="R1213" s="151">
        <v>17</v>
      </c>
      <c r="S1213" s="154">
        <v>0.943127962085308</v>
      </c>
      <c r="T1213" s="154">
        <v>0.904761904761905</v>
      </c>
      <c r="U1213" s="155">
        <v>1</v>
      </c>
      <c r="V1213" s="155">
        <v>0.944444444444444</v>
      </c>
      <c r="W1213" s="173">
        <v>-0.0952380952380952</v>
      </c>
      <c r="X1213" s="158">
        <v>131</v>
      </c>
      <c r="Y1213" s="208">
        <v>120</v>
      </c>
      <c r="Z1213" s="208">
        <v>128</v>
      </c>
      <c r="AA1213" s="208">
        <v>120</v>
      </c>
      <c r="AB1213" s="209">
        <v>0.916030534351145</v>
      </c>
      <c r="AC1213" s="155">
        <v>0.9375</v>
      </c>
      <c r="AD1213" s="173">
        <v>-0.021469465648855</v>
      </c>
    </row>
    <row r="1214" spans="1:30">
      <c r="A1214" s="175" t="s">
        <v>1085</v>
      </c>
      <c r="B1214" s="214" t="s">
        <v>1838</v>
      </c>
      <c r="C1214" s="214" t="s">
        <v>1215</v>
      </c>
      <c r="D1214" s="153">
        <v>61</v>
      </c>
      <c r="E1214" s="153">
        <v>60</v>
      </c>
      <c r="F1214" s="151">
        <v>42</v>
      </c>
      <c r="G1214" s="151">
        <v>41</v>
      </c>
      <c r="H1214" s="151">
        <v>50</v>
      </c>
      <c r="I1214" s="151">
        <v>49</v>
      </c>
      <c r="J1214" s="172">
        <v>0.9</v>
      </c>
      <c r="K1214" s="154">
        <v>0.983606557377049</v>
      </c>
      <c r="L1214" s="154">
        <v>0.976190476190476</v>
      </c>
      <c r="M1214" s="154">
        <v>0.98</v>
      </c>
      <c r="N1214" s="207">
        <v>1226</v>
      </c>
      <c r="O1214" s="153">
        <v>1183</v>
      </c>
      <c r="P1214" s="153">
        <v>60</v>
      </c>
      <c r="Q1214" s="151">
        <v>41</v>
      </c>
      <c r="R1214" s="151">
        <v>48</v>
      </c>
      <c r="S1214" s="154">
        <v>0.964926590538336</v>
      </c>
      <c r="T1214" s="154">
        <v>0.983606557377049</v>
      </c>
      <c r="U1214" s="155">
        <v>0.976190476190476</v>
      </c>
      <c r="V1214" s="155">
        <v>0.96</v>
      </c>
      <c r="W1214" s="173">
        <v>0.007416081186573</v>
      </c>
      <c r="X1214" s="158">
        <v>375</v>
      </c>
      <c r="Y1214" s="208">
        <v>364</v>
      </c>
      <c r="Z1214" s="208">
        <v>377</v>
      </c>
      <c r="AA1214" s="208">
        <v>364</v>
      </c>
      <c r="AB1214" s="209">
        <v>0.970666666666667</v>
      </c>
      <c r="AC1214" s="155">
        <v>0.96551724137931</v>
      </c>
      <c r="AD1214" s="173">
        <v>0.00514942528735629</v>
      </c>
    </row>
    <row r="1215" spans="1:30">
      <c r="A1215" s="175" t="s">
        <v>1085</v>
      </c>
      <c r="B1215" s="214" t="s">
        <v>1838</v>
      </c>
      <c r="C1215" s="214" t="s">
        <v>1216</v>
      </c>
      <c r="D1215" s="153">
        <v>81</v>
      </c>
      <c r="E1215" s="153">
        <v>76</v>
      </c>
      <c r="F1215" s="151">
        <v>70</v>
      </c>
      <c r="G1215" s="151">
        <v>66</v>
      </c>
      <c r="H1215" s="151">
        <v>77</v>
      </c>
      <c r="I1215" s="151">
        <v>75</v>
      </c>
      <c r="J1215" s="172">
        <v>0.9</v>
      </c>
      <c r="K1215" s="154">
        <v>0.938271604938272</v>
      </c>
      <c r="L1215" s="154">
        <v>0.942857142857143</v>
      </c>
      <c r="M1215" s="154">
        <v>0.974025974025974</v>
      </c>
      <c r="N1215" s="207">
        <v>1787</v>
      </c>
      <c r="O1215" s="153">
        <v>1611</v>
      </c>
      <c r="P1215" s="153">
        <v>72</v>
      </c>
      <c r="Q1215" s="151">
        <v>61</v>
      </c>
      <c r="R1215" s="151">
        <v>72</v>
      </c>
      <c r="S1215" s="154">
        <v>0.901510912143257</v>
      </c>
      <c r="T1215" s="154">
        <v>0.888888888888889</v>
      </c>
      <c r="U1215" s="155">
        <v>0.871428571428571</v>
      </c>
      <c r="V1215" s="155">
        <v>0.935064935064935</v>
      </c>
      <c r="W1215" s="173">
        <v>0.0174603174603174</v>
      </c>
      <c r="X1215" s="158">
        <v>542</v>
      </c>
      <c r="Y1215" s="208">
        <v>490</v>
      </c>
      <c r="Z1215" s="208">
        <v>547</v>
      </c>
      <c r="AA1215" s="208">
        <v>491</v>
      </c>
      <c r="AB1215" s="209">
        <v>0.904059040590406</v>
      </c>
      <c r="AC1215" s="155">
        <v>0.897623400365631</v>
      </c>
      <c r="AD1215" s="173">
        <v>0.00643564022477516</v>
      </c>
    </row>
    <row r="1216" spans="1:30">
      <c r="A1216" s="175" t="s">
        <v>1085</v>
      </c>
      <c r="B1216" s="214" t="s">
        <v>1838</v>
      </c>
      <c r="C1216" s="214" t="s">
        <v>1217</v>
      </c>
      <c r="D1216" s="153">
        <v>36</v>
      </c>
      <c r="E1216" s="153">
        <v>34</v>
      </c>
      <c r="F1216" s="151">
        <v>31</v>
      </c>
      <c r="G1216" s="151">
        <v>29</v>
      </c>
      <c r="H1216" s="151">
        <v>32</v>
      </c>
      <c r="I1216" s="151">
        <v>30</v>
      </c>
      <c r="J1216" s="172">
        <v>0.9</v>
      </c>
      <c r="K1216" s="154">
        <v>0.944444444444444</v>
      </c>
      <c r="L1216" s="154">
        <v>0.935483870967742</v>
      </c>
      <c r="M1216" s="154">
        <v>0.9375</v>
      </c>
      <c r="N1216" s="207">
        <v>780</v>
      </c>
      <c r="O1216" s="153">
        <v>728</v>
      </c>
      <c r="P1216" s="153">
        <v>34</v>
      </c>
      <c r="Q1216" s="151">
        <v>29</v>
      </c>
      <c r="R1216" s="151">
        <v>30</v>
      </c>
      <c r="S1216" s="154">
        <v>0.933333333333333</v>
      </c>
      <c r="T1216" s="154">
        <v>0.944444444444444</v>
      </c>
      <c r="U1216" s="155">
        <v>0.935483870967742</v>
      </c>
      <c r="V1216" s="155">
        <v>0.9375</v>
      </c>
      <c r="W1216" s="173">
        <v>0.00896057347670254</v>
      </c>
      <c r="X1216" s="158">
        <v>236</v>
      </c>
      <c r="Y1216" s="208">
        <v>220</v>
      </c>
      <c r="Z1216" s="208">
        <v>237</v>
      </c>
      <c r="AA1216" s="208">
        <v>221</v>
      </c>
      <c r="AB1216" s="209">
        <v>0.932203389830508</v>
      </c>
      <c r="AC1216" s="155">
        <v>0.932489451476793</v>
      </c>
      <c r="AD1216" s="173">
        <v>-0.000286061646284863</v>
      </c>
    </row>
    <row r="1217" spans="1:30">
      <c r="A1217" s="175" t="s">
        <v>1085</v>
      </c>
      <c r="B1217" s="214" t="s">
        <v>1838</v>
      </c>
      <c r="C1217" s="214" t="s">
        <v>1218</v>
      </c>
      <c r="D1217" s="153">
        <v>80</v>
      </c>
      <c r="E1217" s="153">
        <v>77</v>
      </c>
      <c r="F1217" s="151">
        <v>59</v>
      </c>
      <c r="G1217" s="151">
        <v>57</v>
      </c>
      <c r="H1217" s="151">
        <v>73</v>
      </c>
      <c r="I1217" s="151">
        <v>71</v>
      </c>
      <c r="J1217" s="172">
        <v>0.9</v>
      </c>
      <c r="K1217" s="154">
        <v>0.9625</v>
      </c>
      <c r="L1217" s="154">
        <v>0.966101694915254</v>
      </c>
      <c r="M1217" s="154">
        <v>0.972602739726027</v>
      </c>
      <c r="N1217" s="207">
        <v>1663</v>
      </c>
      <c r="O1217" s="153">
        <v>1579</v>
      </c>
      <c r="P1217" s="153">
        <v>76</v>
      </c>
      <c r="Q1217" s="151">
        <v>57</v>
      </c>
      <c r="R1217" s="151">
        <v>68</v>
      </c>
      <c r="S1217" s="154">
        <v>0.949488875526158</v>
      </c>
      <c r="T1217" s="154">
        <v>0.95</v>
      </c>
      <c r="U1217" s="155">
        <v>0.966101694915254</v>
      </c>
      <c r="V1217" s="155">
        <v>0.931506849315068</v>
      </c>
      <c r="W1217" s="173">
        <v>-0.0161016949152543</v>
      </c>
      <c r="X1217" s="158">
        <v>515</v>
      </c>
      <c r="Y1217" s="208">
        <v>482</v>
      </c>
      <c r="Z1217" s="208">
        <v>515</v>
      </c>
      <c r="AA1217" s="208">
        <v>488</v>
      </c>
      <c r="AB1217" s="209">
        <v>0.935922330097087</v>
      </c>
      <c r="AC1217" s="155">
        <v>0.947572815533981</v>
      </c>
      <c r="AD1217" s="173">
        <v>-0.0116504854368932</v>
      </c>
    </row>
    <row r="1218" spans="1:30">
      <c r="A1218" s="175" t="s">
        <v>1085</v>
      </c>
      <c r="B1218" s="214" t="s">
        <v>1839</v>
      </c>
      <c r="C1218" s="214" t="s">
        <v>1219</v>
      </c>
      <c r="D1218" s="153">
        <v>30</v>
      </c>
      <c r="E1218" s="153">
        <v>30</v>
      </c>
      <c r="F1218" s="151">
        <v>24</v>
      </c>
      <c r="G1218" s="151">
        <v>24</v>
      </c>
      <c r="H1218" s="151">
        <v>26</v>
      </c>
      <c r="I1218" s="151">
        <v>26</v>
      </c>
      <c r="J1218" s="172">
        <v>0.9</v>
      </c>
      <c r="K1218" s="154">
        <v>1</v>
      </c>
      <c r="L1218" s="154">
        <v>1</v>
      </c>
      <c r="M1218" s="154">
        <v>1</v>
      </c>
      <c r="N1218" s="207">
        <v>633</v>
      </c>
      <c r="O1218" s="153">
        <v>625</v>
      </c>
      <c r="P1218" s="153">
        <v>29</v>
      </c>
      <c r="Q1218" s="151">
        <v>24</v>
      </c>
      <c r="R1218" s="151">
        <v>26</v>
      </c>
      <c r="S1218" s="154">
        <v>0.987361769352291</v>
      </c>
      <c r="T1218" s="154">
        <v>0.966666666666667</v>
      </c>
      <c r="U1218" s="155">
        <v>1</v>
      </c>
      <c r="V1218" s="155">
        <v>1</v>
      </c>
      <c r="W1218" s="173">
        <v>-0.0333333333333333</v>
      </c>
      <c r="X1218" s="158">
        <v>194</v>
      </c>
      <c r="Y1218" s="208">
        <v>191</v>
      </c>
      <c r="Z1218" s="208">
        <v>194</v>
      </c>
      <c r="AA1218" s="208">
        <v>193</v>
      </c>
      <c r="AB1218" s="209">
        <v>0.984536082474227</v>
      </c>
      <c r="AC1218" s="155">
        <v>0.994845360824742</v>
      </c>
      <c r="AD1218" s="173">
        <v>-0.0103092783505154</v>
      </c>
    </row>
    <row r="1219" spans="1:30">
      <c r="A1219" s="175" t="s">
        <v>1085</v>
      </c>
      <c r="B1219" s="214" t="s">
        <v>1839</v>
      </c>
      <c r="C1219" s="214" t="s">
        <v>1220</v>
      </c>
      <c r="D1219" s="153">
        <v>74</v>
      </c>
      <c r="E1219" s="153">
        <v>73</v>
      </c>
      <c r="F1219" s="151">
        <v>65</v>
      </c>
      <c r="G1219" s="151">
        <v>64</v>
      </c>
      <c r="H1219" s="151">
        <v>66</v>
      </c>
      <c r="I1219" s="151">
        <v>65</v>
      </c>
      <c r="J1219" s="172">
        <v>0.9</v>
      </c>
      <c r="K1219" s="154">
        <v>0.986486486486487</v>
      </c>
      <c r="L1219" s="154">
        <v>0.984615384615385</v>
      </c>
      <c r="M1219" s="154">
        <v>0.984848484848485</v>
      </c>
      <c r="N1219" s="207">
        <v>1593</v>
      </c>
      <c r="O1219" s="153">
        <v>1565</v>
      </c>
      <c r="P1219" s="153">
        <v>72</v>
      </c>
      <c r="Q1219" s="151">
        <v>64</v>
      </c>
      <c r="R1219" s="151">
        <v>64</v>
      </c>
      <c r="S1219" s="154">
        <v>0.982423101067169</v>
      </c>
      <c r="T1219" s="154">
        <v>0.972972972972973</v>
      </c>
      <c r="U1219" s="155">
        <v>0.984615384615385</v>
      </c>
      <c r="V1219" s="155">
        <v>0.96969696969697</v>
      </c>
      <c r="W1219" s="173">
        <v>-0.0116424116424116</v>
      </c>
      <c r="X1219" s="158">
        <v>489</v>
      </c>
      <c r="Y1219" s="208">
        <v>477</v>
      </c>
      <c r="Z1219" s="208">
        <v>486</v>
      </c>
      <c r="AA1219" s="208">
        <v>477</v>
      </c>
      <c r="AB1219" s="209">
        <v>0.975460122699387</v>
      </c>
      <c r="AC1219" s="155">
        <v>0.981481481481482</v>
      </c>
      <c r="AD1219" s="173">
        <v>-0.00602135878209498</v>
      </c>
    </row>
    <row r="1220" spans="1:30">
      <c r="A1220" s="175" t="s">
        <v>1085</v>
      </c>
      <c r="B1220" s="214" t="s">
        <v>1839</v>
      </c>
      <c r="C1220" s="214" t="s">
        <v>1221</v>
      </c>
      <c r="D1220" s="153">
        <v>46</v>
      </c>
      <c r="E1220" s="153">
        <v>46</v>
      </c>
      <c r="F1220" s="151">
        <v>37</v>
      </c>
      <c r="G1220" s="151">
        <v>37</v>
      </c>
      <c r="H1220" s="151">
        <v>39</v>
      </c>
      <c r="I1220" s="151">
        <v>39</v>
      </c>
      <c r="J1220" s="172">
        <v>0.9</v>
      </c>
      <c r="K1220" s="154">
        <v>1</v>
      </c>
      <c r="L1220" s="154">
        <v>1</v>
      </c>
      <c r="M1220" s="154">
        <v>1</v>
      </c>
      <c r="N1220" s="207">
        <v>968</v>
      </c>
      <c r="O1220" s="153">
        <v>946</v>
      </c>
      <c r="P1220" s="153">
        <v>42</v>
      </c>
      <c r="Q1220" s="151">
        <v>37</v>
      </c>
      <c r="R1220" s="151">
        <v>39</v>
      </c>
      <c r="S1220" s="154">
        <v>0.977272727272727</v>
      </c>
      <c r="T1220" s="154">
        <v>0.91304347826087</v>
      </c>
      <c r="U1220" s="155">
        <v>1</v>
      </c>
      <c r="V1220" s="155">
        <v>1</v>
      </c>
      <c r="W1220" s="173">
        <v>-0.0869565217391305</v>
      </c>
      <c r="X1220" s="158">
        <v>287</v>
      </c>
      <c r="Y1220" s="208">
        <v>280</v>
      </c>
      <c r="Z1220" s="208">
        <v>295</v>
      </c>
      <c r="AA1220" s="208">
        <v>287</v>
      </c>
      <c r="AB1220" s="209">
        <v>0.975609756097561</v>
      </c>
      <c r="AC1220" s="155">
        <v>0.972881355932203</v>
      </c>
      <c r="AD1220" s="173">
        <v>0.00272840016535758</v>
      </c>
    </row>
    <row r="1221" spans="1:30">
      <c r="A1221" s="175" t="s">
        <v>1085</v>
      </c>
      <c r="B1221" s="214" t="s">
        <v>1839</v>
      </c>
      <c r="C1221" s="214" t="s">
        <v>1222</v>
      </c>
      <c r="D1221" s="153">
        <v>71</v>
      </c>
      <c r="E1221" s="153">
        <v>70</v>
      </c>
      <c r="F1221" s="151">
        <v>57</v>
      </c>
      <c r="G1221" s="151">
        <v>57</v>
      </c>
      <c r="H1221" s="151">
        <v>57</v>
      </c>
      <c r="I1221" s="151">
        <v>57</v>
      </c>
      <c r="J1221" s="172">
        <v>0.9</v>
      </c>
      <c r="K1221" s="154">
        <v>0.985915492957746</v>
      </c>
      <c r="L1221" s="154">
        <v>1</v>
      </c>
      <c r="M1221" s="154">
        <v>1</v>
      </c>
      <c r="N1221" s="207">
        <v>1456</v>
      </c>
      <c r="O1221" s="153">
        <v>1435</v>
      </c>
      <c r="P1221" s="153">
        <v>70</v>
      </c>
      <c r="Q1221" s="151">
        <v>56</v>
      </c>
      <c r="R1221" s="151">
        <v>57</v>
      </c>
      <c r="S1221" s="154">
        <v>0.985576923076923</v>
      </c>
      <c r="T1221" s="154">
        <v>0.985915492957746</v>
      </c>
      <c r="U1221" s="155">
        <v>0.982456140350877</v>
      </c>
      <c r="V1221" s="155">
        <v>1</v>
      </c>
      <c r="W1221" s="173">
        <v>0.00345935260686936</v>
      </c>
      <c r="X1221" s="158">
        <v>438</v>
      </c>
      <c r="Y1221" s="208">
        <v>431</v>
      </c>
      <c r="Z1221" s="208">
        <v>444</v>
      </c>
      <c r="AA1221" s="208">
        <v>434</v>
      </c>
      <c r="AB1221" s="209">
        <v>0.984018264840183</v>
      </c>
      <c r="AC1221" s="155">
        <v>0.977477477477477</v>
      </c>
      <c r="AD1221" s="173">
        <v>0.00654078736270514</v>
      </c>
    </row>
    <row r="1222" spans="1:30">
      <c r="A1222" s="175" t="s">
        <v>1085</v>
      </c>
      <c r="B1222" s="214" t="s">
        <v>1839</v>
      </c>
      <c r="C1222" s="214" t="s">
        <v>1223</v>
      </c>
      <c r="D1222" s="153">
        <v>25</v>
      </c>
      <c r="E1222" s="153">
        <v>25</v>
      </c>
      <c r="F1222" s="151">
        <v>23</v>
      </c>
      <c r="G1222" s="151">
        <v>23</v>
      </c>
      <c r="H1222" s="151">
        <v>21</v>
      </c>
      <c r="I1222" s="151">
        <v>21</v>
      </c>
      <c r="J1222" s="172">
        <v>0.9</v>
      </c>
      <c r="K1222" s="154">
        <v>1</v>
      </c>
      <c r="L1222" s="154">
        <v>1</v>
      </c>
      <c r="M1222" s="154">
        <v>1</v>
      </c>
      <c r="N1222" s="207">
        <v>525</v>
      </c>
      <c r="O1222" s="153">
        <v>485</v>
      </c>
      <c r="P1222" s="153">
        <v>24</v>
      </c>
      <c r="Q1222" s="151">
        <v>19</v>
      </c>
      <c r="R1222" s="151">
        <v>19</v>
      </c>
      <c r="S1222" s="154">
        <v>0.923809523809524</v>
      </c>
      <c r="T1222" s="154">
        <v>0.96</v>
      </c>
      <c r="U1222" s="155">
        <v>0.826086956521739</v>
      </c>
      <c r="V1222" s="155">
        <v>0.904761904761905</v>
      </c>
      <c r="W1222" s="173">
        <v>0.133913043478261</v>
      </c>
      <c r="X1222" s="158">
        <v>161</v>
      </c>
      <c r="Y1222" s="208">
        <v>145</v>
      </c>
      <c r="Z1222" s="208">
        <v>158</v>
      </c>
      <c r="AA1222" s="208">
        <v>146</v>
      </c>
      <c r="AB1222" s="209">
        <v>0.900621118012422</v>
      </c>
      <c r="AC1222" s="155">
        <v>0.924050632911392</v>
      </c>
      <c r="AD1222" s="173">
        <v>-0.02342951489897</v>
      </c>
    </row>
    <row r="1223" spans="1:30">
      <c r="A1223" s="175" t="s">
        <v>1085</v>
      </c>
      <c r="B1223" s="214" t="s">
        <v>1839</v>
      </c>
      <c r="C1223" s="214" t="s">
        <v>1224</v>
      </c>
      <c r="D1223" s="153">
        <v>47</v>
      </c>
      <c r="E1223" s="153">
        <v>45</v>
      </c>
      <c r="F1223" s="151">
        <v>40</v>
      </c>
      <c r="G1223" s="151">
        <v>38</v>
      </c>
      <c r="H1223" s="151">
        <v>39</v>
      </c>
      <c r="I1223" s="151">
        <v>39</v>
      </c>
      <c r="J1223" s="172">
        <v>0.9</v>
      </c>
      <c r="K1223" s="154">
        <v>0.957446808510638</v>
      </c>
      <c r="L1223" s="154">
        <v>0.95</v>
      </c>
      <c r="M1223" s="154">
        <v>1</v>
      </c>
      <c r="N1223" s="207">
        <v>1038</v>
      </c>
      <c r="O1223" s="153">
        <v>908</v>
      </c>
      <c r="P1223" s="153">
        <v>40</v>
      </c>
      <c r="Q1223" s="151">
        <v>34</v>
      </c>
      <c r="R1223" s="151">
        <v>32</v>
      </c>
      <c r="S1223" s="154">
        <v>0.8747591522158</v>
      </c>
      <c r="T1223" s="154">
        <v>0.851063829787234</v>
      </c>
      <c r="U1223" s="155">
        <v>0.85</v>
      </c>
      <c r="V1223" s="155">
        <v>0.82051282051282</v>
      </c>
      <c r="W1223" s="173">
        <v>0.00106382978723407</v>
      </c>
      <c r="X1223" s="158">
        <v>308</v>
      </c>
      <c r="Y1223" s="208">
        <v>262</v>
      </c>
      <c r="Z1223" s="208">
        <v>314</v>
      </c>
      <c r="AA1223" s="208">
        <v>278</v>
      </c>
      <c r="AB1223" s="209">
        <v>0.850649350649351</v>
      </c>
      <c r="AC1223" s="155">
        <v>0.885350318471338</v>
      </c>
      <c r="AD1223" s="173">
        <v>-0.0347009678219869</v>
      </c>
    </row>
    <row r="1224" spans="1:30">
      <c r="A1224" s="175" t="s">
        <v>1085</v>
      </c>
      <c r="B1224" s="214" t="s">
        <v>1839</v>
      </c>
      <c r="C1224" s="214" t="s">
        <v>1225</v>
      </c>
      <c r="D1224" s="153">
        <v>74</v>
      </c>
      <c r="E1224" s="153">
        <v>73</v>
      </c>
      <c r="F1224" s="151">
        <v>60</v>
      </c>
      <c r="G1224" s="151">
        <v>60</v>
      </c>
      <c r="H1224" s="151">
        <v>60</v>
      </c>
      <c r="I1224" s="151">
        <v>59</v>
      </c>
      <c r="J1224" s="172">
        <v>0.9</v>
      </c>
      <c r="K1224" s="154">
        <v>0.986486486486487</v>
      </c>
      <c r="L1224" s="154">
        <v>1</v>
      </c>
      <c r="M1224" s="154">
        <v>0.983333333333333</v>
      </c>
      <c r="N1224" s="207">
        <v>1554</v>
      </c>
      <c r="O1224" s="153">
        <v>1494</v>
      </c>
      <c r="P1224" s="153">
        <v>71</v>
      </c>
      <c r="Q1224" s="151">
        <v>58</v>
      </c>
      <c r="R1224" s="151">
        <v>57</v>
      </c>
      <c r="S1224" s="154">
        <v>0.961389961389961</v>
      </c>
      <c r="T1224" s="154">
        <v>0.959459459459459</v>
      </c>
      <c r="U1224" s="155">
        <v>0.966666666666667</v>
      </c>
      <c r="V1224" s="155">
        <v>0.95</v>
      </c>
      <c r="W1224" s="173">
        <v>-0.00720720720720724</v>
      </c>
      <c r="X1224" s="158">
        <v>465</v>
      </c>
      <c r="Y1224" s="208">
        <v>447</v>
      </c>
      <c r="Z1224" s="208">
        <v>476</v>
      </c>
      <c r="AA1224" s="208">
        <v>452</v>
      </c>
      <c r="AB1224" s="209">
        <v>0.961290322580645</v>
      </c>
      <c r="AC1224" s="155">
        <v>0.949579831932773</v>
      </c>
      <c r="AD1224" s="173">
        <v>0.0117104906478721</v>
      </c>
    </row>
    <row r="1225" spans="1:30">
      <c r="A1225" s="175" t="s">
        <v>1085</v>
      </c>
      <c r="B1225" s="214" t="s">
        <v>1837</v>
      </c>
      <c r="C1225" s="214" t="s">
        <v>1226</v>
      </c>
      <c r="D1225" s="153">
        <v>43</v>
      </c>
      <c r="E1225" s="153">
        <v>43</v>
      </c>
      <c r="F1225" s="151">
        <v>41</v>
      </c>
      <c r="G1225" s="151">
        <v>38</v>
      </c>
      <c r="H1225" s="151">
        <v>39</v>
      </c>
      <c r="I1225" s="151">
        <v>38</v>
      </c>
      <c r="J1225" s="172">
        <v>0.9</v>
      </c>
      <c r="K1225" s="154">
        <v>1</v>
      </c>
      <c r="L1225" s="154">
        <v>0.926829268292683</v>
      </c>
      <c r="M1225" s="154">
        <v>0.974358974358974</v>
      </c>
      <c r="N1225" s="207">
        <v>917</v>
      </c>
      <c r="O1225" s="153">
        <v>860</v>
      </c>
      <c r="P1225" s="153">
        <v>43</v>
      </c>
      <c r="Q1225" s="151">
        <v>37</v>
      </c>
      <c r="R1225" s="151">
        <v>38</v>
      </c>
      <c r="S1225" s="154">
        <v>0.937840785169029</v>
      </c>
      <c r="T1225" s="154">
        <v>1</v>
      </c>
      <c r="U1225" s="155">
        <v>0.902439024390244</v>
      </c>
      <c r="V1225" s="155">
        <v>0.974358974358974</v>
      </c>
      <c r="W1225" s="173">
        <v>0.0975609756097561</v>
      </c>
      <c r="X1225" s="158">
        <v>283</v>
      </c>
      <c r="Y1225" s="208">
        <v>274</v>
      </c>
      <c r="Z1225" s="208">
        <v>276</v>
      </c>
      <c r="AA1225" s="208">
        <v>261</v>
      </c>
      <c r="AB1225" s="209">
        <v>0.968197879858657</v>
      </c>
      <c r="AC1225" s="155">
        <v>0.945652173913043</v>
      </c>
      <c r="AD1225" s="173">
        <v>0.0225457059456138</v>
      </c>
    </row>
    <row r="1226" spans="1:30">
      <c r="A1226" s="175" t="s">
        <v>1085</v>
      </c>
      <c r="B1226" s="214" t="s">
        <v>1837</v>
      </c>
      <c r="C1226" s="214" t="s">
        <v>1227</v>
      </c>
      <c r="D1226" s="153">
        <v>59</v>
      </c>
      <c r="E1226" s="153">
        <v>59</v>
      </c>
      <c r="F1226" s="151">
        <v>54</v>
      </c>
      <c r="G1226" s="151">
        <v>54</v>
      </c>
      <c r="H1226" s="151">
        <v>50</v>
      </c>
      <c r="I1226" s="151">
        <v>50</v>
      </c>
      <c r="J1226" s="172">
        <v>0.9</v>
      </c>
      <c r="K1226" s="154">
        <v>1</v>
      </c>
      <c r="L1226" s="154">
        <v>1</v>
      </c>
      <c r="M1226" s="154">
        <v>1</v>
      </c>
      <c r="N1226" s="207">
        <v>1231</v>
      </c>
      <c r="O1226" s="153">
        <v>1223</v>
      </c>
      <c r="P1226" s="153">
        <v>59</v>
      </c>
      <c r="Q1226" s="151">
        <v>54</v>
      </c>
      <c r="R1226" s="151">
        <v>50</v>
      </c>
      <c r="S1226" s="154">
        <v>0.993501218521527</v>
      </c>
      <c r="T1226" s="154">
        <v>1</v>
      </c>
      <c r="U1226" s="155">
        <v>1</v>
      </c>
      <c r="V1226" s="155">
        <v>1</v>
      </c>
      <c r="W1226" s="173">
        <v>0</v>
      </c>
      <c r="X1226" s="158">
        <v>376</v>
      </c>
      <c r="Y1226" s="208">
        <v>375</v>
      </c>
      <c r="Z1226" s="208">
        <v>373</v>
      </c>
      <c r="AA1226" s="208">
        <v>369</v>
      </c>
      <c r="AB1226" s="209">
        <v>0.997340425531915</v>
      </c>
      <c r="AC1226" s="155">
        <v>0.989276139410188</v>
      </c>
      <c r="AD1226" s="173">
        <v>0.00806428612172727</v>
      </c>
    </row>
    <row r="1227" spans="1:30">
      <c r="A1227" s="175" t="s">
        <v>1085</v>
      </c>
      <c r="B1227" s="214" t="s">
        <v>1837</v>
      </c>
      <c r="C1227" s="214" t="s">
        <v>1228</v>
      </c>
      <c r="D1227" s="153">
        <v>76</v>
      </c>
      <c r="E1227" s="153">
        <v>76</v>
      </c>
      <c r="F1227" s="151">
        <v>67</v>
      </c>
      <c r="G1227" s="151">
        <v>65</v>
      </c>
      <c r="H1227" s="151">
        <v>65</v>
      </c>
      <c r="I1227" s="151">
        <v>65</v>
      </c>
      <c r="J1227" s="172">
        <v>0.9</v>
      </c>
      <c r="K1227" s="154">
        <v>1</v>
      </c>
      <c r="L1227" s="154">
        <v>0.970149253731343</v>
      </c>
      <c r="M1227" s="154">
        <v>1</v>
      </c>
      <c r="N1227" s="207">
        <v>1608</v>
      </c>
      <c r="O1227" s="153">
        <v>1579</v>
      </c>
      <c r="P1227" s="153">
        <v>75</v>
      </c>
      <c r="Q1227" s="151">
        <v>64</v>
      </c>
      <c r="R1227" s="151">
        <v>63</v>
      </c>
      <c r="S1227" s="154">
        <v>0.981965174129353</v>
      </c>
      <c r="T1227" s="154">
        <v>0.986842105263158</v>
      </c>
      <c r="U1227" s="155">
        <v>0.955223880597015</v>
      </c>
      <c r="V1227" s="155">
        <v>0.969230769230769</v>
      </c>
      <c r="W1227" s="173">
        <v>0.0316182246661429</v>
      </c>
      <c r="X1227" s="158">
        <v>486</v>
      </c>
      <c r="Y1227" s="208">
        <v>478</v>
      </c>
      <c r="Z1227" s="208">
        <v>491</v>
      </c>
      <c r="AA1227" s="208">
        <v>481</v>
      </c>
      <c r="AB1227" s="209">
        <v>0.983539094650206</v>
      </c>
      <c r="AC1227" s="155">
        <v>0.979633401221996</v>
      </c>
      <c r="AD1227" s="173">
        <v>0.00390569342820979</v>
      </c>
    </row>
    <row r="1228" spans="1:30">
      <c r="A1228" s="175" t="s">
        <v>1085</v>
      </c>
      <c r="B1228" s="214" t="s">
        <v>1837</v>
      </c>
      <c r="C1228" s="214" t="s">
        <v>1229</v>
      </c>
      <c r="D1228" s="153">
        <v>38</v>
      </c>
      <c r="E1228" s="153">
        <v>35</v>
      </c>
      <c r="F1228" s="151">
        <v>32</v>
      </c>
      <c r="G1228" s="151">
        <v>31</v>
      </c>
      <c r="H1228" s="151">
        <v>33</v>
      </c>
      <c r="I1228" s="151">
        <v>31</v>
      </c>
      <c r="J1228" s="172">
        <v>0.9</v>
      </c>
      <c r="K1228" s="154">
        <v>0.921052631578947</v>
      </c>
      <c r="L1228" s="154">
        <v>0.96875</v>
      </c>
      <c r="M1228" s="154">
        <v>0.939393939393939</v>
      </c>
      <c r="N1228" s="207">
        <v>780</v>
      </c>
      <c r="O1228" s="153">
        <v>717</v>
      </c>
      <c r="P1228" s="153">
        <v>35</v>
      </c>
      <c r="Q1228" s="151">
        <v>31</v>
      </c>
      <c r="R1228" s="151">
        <v>31</v>
      </c>
      <c r="S1228" s="154">
        <v>0.919230769230769</v>
      </c>
      <c r="T1228" s="154">
        <v>0.921052631578947</v>
      </c>
      <c r="U1228" s="155">
        <v>0.96875</v>
      </c>
      <c r="V1228" s="155">
        <v>0.939393939393939</v>
      </c>
      <c r="W1228" s="173">
        <v>-0.0476973684210527</v>
      </c>
      <c r="X1228" s="158">
        <v>240</v>
      </c>
      <c r="Y1228" s="208">
        <v>223</v>
      </c>
      <c r="Z1228" s="208">
        <v>235</v>
      </c>
      <c r="AA1228" s="208">
        <v>215</v>
      </c>
      <c r="AB1228" s="209">
        <v>0.929166666666667</v>
      </c>
      <c r="AC1228" s="155">
        <v>0.914893617021277</v>
      </c>
      <c r="AD1228" s="173">
        <v>0.0142730496453901</v>
      </c>
    </row>
    <row r="1229" spans="1:30">
      <c r="A1229" s="175" t="s">
        <v>1085</v>
      </c>
      <c r="B1229" s="214" t="s">
        <v>1837</v>
      </c>
      <c r="C1229" s="214" t="s">
        <v>1230</v>
      </c>
      <c r="D1229" s="153">
        <v>42</v>
      </c>
      <c r="E1229" s="153">
        <v>42</v>
      </c>
      <c r="F1229" s="151">
        <v>40</v>
      </c>
      <c r="G1229" s="151">
        <v>40</v>
      </c>
      <c r="H1229" s="151">
        <v>40</v>
      </c>
      <c r="I1229" s="151">
        <v>40</v>
      </c>
      <c r="J1229" s="172">
        <v>0.9</v>
      </c>
      <c r="K1229" s="154">
        <v>1</v>
      </c>
      <c r="L1229" s="154">
        <v>1</v>
      </c>
      <c r="M1229" s="154">
        <v>1</v>
      </c>
      <c r="N1229" s="207">
        <v>911</v>
      </c>
      <c r="O1229" s="153">
        <v>907</v>
      </c>
      <c r="P1229" s="153">
        <v>42</v>
      </c>
      <c r="Q1229" s="151">
        <v>40</v>
      </c>
      <c r="R1229" s="151">
        <v>40</v>
      </c>
      <c r="S1229" s="154">
        <v>0.995609220636663</v>
      </c>
      <c r="T1229" s="154">
        <v>1</v>
      </c>
      <c r="U1229" s="155">
        <v>1</v>
      </c>
      <c r="V1229" s="155">
        <v>1</v>
      </c>
      <c r="W1229" s="173">
        <v>0</v>
      </c>
      <c r="X1229" s="158">
        <v>280</v>
      </c>
      <c r="Y1229" s="208">
        <v>279</v>
      </c>
      <c r="Z1229" s="208">
        <v>276</v>
      </c>
      <c r="AA1229" s="208">
        <v>274</v>
      </c>
      <c r="AB1229" s="209">
        <v>0.996428571428571</v>
      </c>
      <c r="AC1229" s="155">
        <v>0.992753623188406</v>
      </c>
      <c r="AD1229" s="173">
        <v>0.00367494824016568</v>
      </c>
    </row>
    <row r="1230" spans="1:30">
      <c r="A1230" s="175" t="s">
        <v>1085</v>
      </c>
      <c r="B1230" s="214" t="s">
        <v>1837</v>
      </c>
      <c r="C1230" s="214" t="s">
        <v>1231</v>
      </c>
      <c r="D1230" s="153">
        <v>79</v>
      </c>
      <c r="E1230" s="153">
        <v>77</v>
      </c>
      <c r="F1230" s="151">
        <v>64</v>
      </c>
      <c r="G1230" s="151">
        <v>62</v>
      </c>
      <c r="H1230" s="151">
        <v>68</v>
      </c>
      <c r="I1230" s="151">
        <v>66</v>
      </c>
      <c r="J1230" s="172">
        <v>0.9</v>
      </c>
      <c r="K1230" s="154">
        <v>0.974683544303797</v>
      </c>
      <c r="L1230" s="154">
        <v>0.96875</v>
      </c>
      <c r="M1230" s="154">
        <v>0.970588235294118</v>
      </c>
      <c r="N1230" s="207">
        <v>1607</v>
      </c>
      <c r="O1230" s="153">
        <v>1529</v>
      </c>
      <c r="P1230" s="153">
        <v>77</v>
      </c>
      <c r="Q1230" s="151">
        <v>60</v>
      </c>
      <c r="R1230" s="151">
        <v>65</v>
      </c>
      <c r="S1230" s="154">
        <v>0.951462352209085</v>
      </c>
      <c r="T1230" s="154">
        <v>0.974683544303797</v>
      </c>
      <c r="U1230" s="155">
        <v>0.9375</v>
      </c>
      <c r="V1230" s="155">
        <v>0.955882352941177</v>
      </c>
      <c r="W1230" s="173">
        <v>0.0371835443037974</v>
      </c>
      <c r="X1230" s="158">
        <v>496</v>
      </c>
      <c r="Y1230" s="208">
        <v>477</v>
      </c>
      <c r="Z1230" s="208">
        <v>484</v>
      </c>
      <c r="AA1230" s="208">
        <v>455</v>
      </c>
      <c r="AB1230" s="209">
        <v>0.961693548387097</v>
      </c>
      <c r="AC1230" s="155">
        <v>0.940082644628099</v>
      </c>
      <c r="AD1230" s="173">
        <v>0.0216109037589975</v>
      </c>
    </row>
    <row r="1231" spans="1:30">
      <c r="A1231" s="175" t="s">
        <v>1085</v>
      </c>
      <c r="B1231" s="214" t="s">
        <v>1839</v>
      </c>
      <c r="C1231" s="214" t="s">
        <v>1232</v>
      </c>
      <c r="D1231" s="153">
        <v>60</v>
      </c>
      <c r="E1231" s="153">
        <v>60</v>
      </c>
      <c r="F1231" s="151">
        <v>53</v>
      </c>
      <c r="G1231" s="151">
        <v>52</v>
      </c>
      <c r="H1231" s="151">
        <v>52</v>
      </c>
      <c r="I1231" s="151">
        <v>52</v>
      </c>
      <c r="J1231" s="172">
        <v>0.9</v>
      </c>
      <c r="K1231" s="154">
        <v>1</v>
      </c>
      <c r="L1231" s="154">
        <v>0.981132075471698</v>
      </c>
      <c r="M1231" s="154">
        <v>1</v>
      </c>
      <c r="N1231" s="207">
        <v>1287</v>
      </c>
      <c r="O1231" s="153">
        <v>1278</v>
      </c>
      <c r="P1231" s="153">
        <v>60</v>
      </c>
      <c r="Q1231" s="151">
        <v>52</v>
      </c>
      <c r="R1231" s="151">
        <v>52</v>
      </c>
      <c r="S1231" s="154">
        <v>0.993006993006993</v>
      </c>
      <c r="T1231" s="154">
        <v>1</v>
      </c>
      <c r="U1231" s="155">
        <v>0.981132075471698</v>
      </c>
      <c r="V1231" s="155">
        <v>1</v>
      </c>
      <c r="W1231" s="173">
        <v>0.0188679245283019</v>
      </c>
      <c r="X1231" s="158">
        <v>387</v>
      </c>
      <c r="Y1231" s="208">
        <v>385</v>
      </c>
      <c r="Z1231" s="208">
        <v>398</v>
      </c>
      <c r="AA1231" s="208">
        <v>395</v>
      </c>
      <c r="AB1231" s="209">
        <v>0.994832041343669</v>
      </c>
      <c r="AC1231" s="155">
        <v>0.992462311557789</v>
      </c>
      <c r="AD1231" s="173">
        <v>0.00236972978588024</v>
      </c>
    </row>
    <row r="1232" spans="1:30">
      <c r="A1232" s="175" t="s">
        <v>1085</v>
      </c>
      <c r="B1232" s="214" t="s">
        <v>1839</v>
      </c>
      <c r="C1232" s="214" t="s">
        <v>1233</v>
      </c>
      <c r="D1232" s="153">
        <v>73</v>
      </c>
      <c r="E1232" s="153">
        <v>68</v>
      </c>
      <c r="F1232" s="151">
        <v>59</v>
      </c>
      <c r="G1232" s="151">
        <v>54</v>
      </c>
      <c r="H1232" s="151">
        <v>64</v>
      </c>
      <c r="I1232" s="151">
        <v>59</v>
      </c>
      <c r="J1232" s="172">
        <v>0.9</v>
      </c>
      <c r="K1232" s="154">
        <v>0.931506849315068</v>
      </c>
      <c r="L1232" s="154">
        <v>0.915254237288136</v>
      </c>
      <c r="M1232" s="154">
        <v>0.921875</v>
      </c>
      <c r="N1232" s="207">
        <v>1522</v>
      </c>
      <c r="O1232" s="153">
        <v>1420</v>
      </c>
      <c r="P1232" s="153">
        <v>68</v>
      </c>
      <c r="Q1232" s="151">
        <v>54</v>
      </c>
      <c r="R1232" s="151">
        <v>59</v>
      </c>
      <c r="S1232" s="154">
        <v>0.932982917214192</v>
      </c>
      <c r="T1232" s="154">
        <v>0.931506849315068</v>
      </c>
      <c r="U1232" s="155">
        <v>0.915254237288136</v>
      </c>
      <c r="V1232" s="155">
        <v>0.921875</v>
      </c>
      <c r="W1232" s="173">
        <v>0.0162526120269328</v>
      </c>
      <c r="X1232" s="158">
        <v>461</v>
      </c>
      <c r="Y1232" s="208">
        <v>427</v>
      </c>
      <c r="Z1232" s="208">
        <v>469</v>
      </c>
      <c r="AA1232" s="208">
        <v>435</v>
      </c>
      <c r="AB1232" s="209">
        <v>0.926247288503254</v>
      </c>
      <c r="AC1232" s="155">
        <v>0.927505330490405</v>
      </c>
      <c r="AD1232" s="173">
        <v>-0.00125804198715129</v>
      </c>
    </row>
    <row r="1233" spans="1:30">
      <c r="A1233" s="175" t="s">
        <v>1085</v>
      </c>
      <c r="B1233" s="214" t="s">
        <v>1839</v>
      </c>
      <c r="C1233" s="214" t="s">
        <v>1234</v>
      </c>
      <c r="D1233" s="153">
        <v>30</v>
      </c>
      <c r="E1233" s="153">
        <v>30</v>
      </c>
      <c r="F1233" s="151">
        <v>23</v>
      </c>
      <c r="G1233" s="151">
        <v>23</v>
      </c>
      <c r="H1233" s="151">
        <v>26</v>
      </c>
      <c r="I1233" s="151">
        <v>26</v>
      </c>
      <c r="J1233" s="172">
        <v>0.9</v>
      </c>
      <c r="K1233" s="154">
        <v>1</v>
      </c>
      <c r="L1233" s="154">
        <v>1</v>
      </c>
      <c r="M1233" s="154">
        <v>1</v>
      </c>
      <c r="N1233" s="207">
        <v>609</v>
      </c>
      <c r="O1233" s="153">
        <v>607</v>
      </c>
      <c r="P1233" s="153">
        <v>30</v>
      </c>
      <c r="Q1233" s="151">
        <v>22</v>
      </c>
      <c r="R1233" s="151">
        <v>26</v>
      </c>
      <c r="S1233" s="154">
        <v>0.996715927750411</v>
      </c>
      <c r="T1233" s="154">
        <v>1</v>
      </c>
      <c r="U1233" s="155">
        <v>0.956521739130435</v>
      </c>
      <c r="V1233" s="155">
        <v>1</v>
      </c>
      <c r="W1233" s="173">
        <v>0.0434782608695652</v>
      </c>
      <c r="X1233" s="158">
        <v>185</v>
      </c>
      <c r="Y1233" s="208">
        <v>184</v>
      </c>
      <c r="Z1233" s="208">
        <v>187</v>
      </c>
      <c r="AA1233" s="208">
        <v>187</v>
      </c>
      <c r="AB1233" s="209">
        <v>0.994594594594595</v>
      </c>
      <c r="AC1233" s="155">
        <v>1</v>
      </c>
      <c r="AD1233" s="173">
        <v>-0.00540540540540535</v>
      </c>
    </row>
    <row r="1234" spans="1:30">
      <c r="A1234" s="175" t="s">
        <v>1085</v>
      </c>
      <c r="B1234" s="214" t="s">
        <v>1839</v>
      </c>
      <c r="C1234" s="214" t="s">
        <v>1235</v>
      </c>
      <c r="D1234" s="153">
        <v>39</v>
      </c>
      <c r="E1234" s="153">
        <v>39</v>
      </c>
      <c r="F1234" s="151">
        <v>32</v>
      </c>
      <c r="G1234" s="151">
        <v>32</v>
      </c>
      <c r="H1234" s="151">
        <v>34</v>
      </c>
      <c r="I1234" s="151">
        <v>34</v>
      </c>
      <c r="J1234" s="172">
        <v>0.9</v>
      </c>
      <c r="K1234" s="154">
        <v>1</v>
      </c>
      <c r="L1234" s="154">
        <v>1</v>
      </c>
      <c r="M1234" s="154">
        <v>1</v>
      </c>
      <c r="N1234" s="207">
        <v>818</v>
      </c>
      <c r="O1234" s="153">
        <v>803</v>
      </c>
      <c r="P1234" s="153">
        <v>38</v>
      </c>
      <c r="Q1234" s="151">
        <v>31</v>
      </c>
      <c r="R1234" s="151">
        <v>33</v>
      </c>
      <c r="S1234" s="154">
        <v>0.981662591687042</v>
      </c>
      <c r="T1234" s="154">
        <v>0.974358974358974</v>
      </c>
      <c r="U1234" s="155">
        <v>0.96875</v>
      </c>
      <c r="V1234" s="155">
        <v>0.970588235294118</v>
      </c>
      <c r="W1234" s="173">
        <v>0.00560897435897434</v>
      </c>
      <c r="X1234" s="158">
        <v>247</v>
      </c>
      <c r="Y1234" s="208">
        <v>240</v>
      </c>
      <c r="Z1234" s="208">
        <v>250</v>
      </c>
      <c r="AA1234" s="208">
        <v>247</v>
      </c>
      <c r="AB1234" s="209">
        <v>0.97165991902834</v>
      </c>
      <c r="AC1234" s="155">
        <v>0.988</v>
      </c>
      <c r="AD1234" s="173">
        <v>-0.01634008097166</v>
      </c>
    </row>
    <row r="1235" spans="1:30">
      <c r="A1235" s="175" t="s">
        <v>1085</v>
      </c>
      <c r="B1235" s="214" t="s">
        <v>1839</v>
      </c>
      <c r="C1235" s="214" t="s">
        <v>1236</v>
      </c>
      <c r="D1235" s="153">
        <v>41</v>
      </c>
      <c r="E1235" s="153">
        <v>39</v>
      </c>
      <c r="F1235" s="151">
        <v>36</v>
      </c>
      <c r="G1235" s="151">
        <v>33</v>
      </c>
      <c r="H1235" s="151">
        <v>39</v>
      </c>
      <c r="I1235" s="151">
        <v>37</v>
      </c>
      <c r="J1235" s="172">
        <v>0.9</v>
      </c>
      <c r="K1235" s="154">
        <v>0.951219512195122</v>
      </c>
      <c r="L1235" s="154">
        <v>0.916666666666667</v>
      </c>
      <c r="M1235" s="154">
        <v>0.948717948717949</v>
      </c>
      <c r="N1235" s="207">
        <v>841</v>
      </c>
      <c r="O1235" s="153">
        <v>812</v>
      </c>
      <c r="P1235" s="153">
        <v>39</v>
      </c>
      <c r="Q1235" s="151">
        <v>33</v>
      </c>
      <c r="R1235" s="151">
        <v>37</v>
      </c>
      <c r="S1235" s="154">
        <v>0.96551724137931</v>
      </c>
      <c r="T1235" s="154">
        <v>0.951219512195122</v>
      </c>
      <c r="U1235" s="155">
        <v>0.916666666666667</v>
      </c>
      <c r="V1235" s="155">
        <v>0.948717948717949</v>
      </c>
      <c r="W1235" s="173">
        <v>0.0345528455284553</v>
      </c>
      <c r="X1235" s="158">
        <v>263</v>
      </c>
      <c r="Y1235" s="208">
        <v>247</v>
      </c>
      <c r="Z1235" s="208">
        <v>246</v>
      </c>
      <c r="AA1235" s="208">
        <v>245</v>
      </c>
      <c r="AB1235" s="209">
        <v>0.939163498098859</v>
      </c>
      <c r="AC1235" s="155">
        <v>0.995934959349594</v>
      </c>
      <c r="AD1235" s="173">
        <v>-0.0567714612507342</v>
      </c>
    </row>
    <row r="1236" spans="1:30">
      <c r="A1236" s="175" t="s">
        <v>1085</v>
      </c>
      <c r="B1236" s="214" t="s">
        <v>1839</v>
      </c>
      <c r="C1236" s="214" t="s">
        <v>1237</v>
      </c>
      <c r="D1236" s="153">
        <v>28</v>
      </c>
      <c r="E1236" s="153">
        <v>28</v>
      </c>
      <c r="F1236" s="151">
        <v>22</v>
      </c>
      <c r="G1236" s="151">
        <v>21</v>
      </c>
      <c r="H1236" s="151">
        <v>23</v>
      </c>
      <c r="I1236" s="151">
        <v>22</v>
      </c>
      <c r="J1236" s="172">
        <v>0.9</v>
      </c>
      <c r="K1236" s="154">
        <v>1</v>
      </c>
      <c r="L1236" s="154">
        <v>0.954545454545455</v>
      </c>
      <c r="M1236" s="154">
        <v>0.956521739130435</v>
      </c>
      <c r="N1236" s="207">
        <v>576</v>
      </c>
      <c r="O1236" s="153">
        <v>537</v>
      </c>
      <c r="P1236" s="153">
        <v>27</v>
      </c>
      <c r="Q1236" s="151">
        <v>21</v>
      </c>
      <c r="R1236" s="151">
        <v>21</v>
      </c>
      <c r="S1236" s="154">
        <v>0.932291666666667</v>
      </c>
      <c r="T1236" s="154">
        <v>0.964285714285714</v>
      </c>
      <c r="U1236" s="155">
        <v>0.954545454545455</v>
      </c>
      <c r="V1236" s="155">
        <v>0.91304347826087</v>
      </c>
      <c r="W1236" s="173">
        <v>0.00974025974025972</v>
      </c>
      <c r="X1236" s="158">
        <v>177</v>
      </c>
      <c r="Y1236" s="208">
        <v>164</v>
      </c>
      <c r="Z1236" s="208">
        <v>176</v>
      </c>
      <c r="AA1236" s="208">
        <v>163</v>
      </c>
      <c r="AB1236" s="209">
        <v>0.926553672316384</v>
      </c>
      <c r="AC1236" s="155">
        <v>0.926136363636364</v>
      </c>
      <c r="AD1236" s="173">
        <v>0.000417308680020545</v>
      </c>
    </row>
    <row r="1237" spans="1:30">
      <c r="A1237" s="175" t="s">
        <v>1085</v>
      </c>
      <c r="B1237" s="214" t="s">
        <v>1839</v>
      </c>
      <c r="C1237" s="214" t="s">
        <v>1238</v>
      </c>
      <c r="D1237" s="153">
        <v>49</v>
      </c>
      <c r="E1237" s="153">
        <v>48</v>
      </c>
      <c r="F1237" s="151">
        <v>40</v>
      </c>
      <c r="G1237" s="151">
        <v>38</v>
      </c>
      <c r="H1237" s="151">
        <v>40</v>
      </c>
      <c r="I1237" s="151">
        <v>39</v>
      </c>
      <c r="J1237" s="172">
        <v>0.9</v>
      </c>
      <c r="K1237" s="154">
        <v>0.979591836734694</v>
      </c>
      <c r="L1237" s="154">
        <v>0.95</v>
      </c>
      <c r="M1237" s="154">
        <v>0.975</v>
      </c>
      <c r="N1237" s="207">
        <v>1041</v>
      </c>
      <c r="O1237" s="153">
        <v>935</v>
      </c>
      <c r="P1237" s="153">
        <v>45</v>
      </c>
      <c r="Q1237" s="151">
        <v>36</v>
      </c>
      <c r="R1237" s="151">
        <v>37</v>
      </c>
      <c r="S1237" s="154">
        <v>0.898174831892411</v>
      </c>
      <c r="T1237" s="154">
        <v>0.918367346938776</v>
      </c>
      <c r="U1237" s="155">
        <v>0.9</v>
      </c>
      <c r="V1237" s="155">
        <v>0.925</v>
      </c>
      <c r="W1237" s="173">
        <v>0.0183673469387755</v>
      </c>
      <c r="X1237" s="158">
        <v>310</v>
      </c>
      <c r="Y1237" s="208">
        <v>278</v>
      </c>
      <c r="Z1237" s="208">
        <v>320</v>
      </c>
      <c r="AA1237" s="208">
        <v>288</v>
      </c>
      <c r="AB1237" s="209">
        <v>0.896774193548387</v>
      </c>
      <c r="AC1237" s="155">
        <v>0.9</v>
      </c>
      <c r="AD1237" s="173">
        <v>-0.00322580645161297</v>
      </c>
    </row>
    <row r="1238" spans="1:30">
      <c r="A1238" s="175" t="s">
        <v>1085</v>
      </c>
      <c r="B1238" s="214" t="s">
        <v>1839</v>
      </c>
      <c r="C1238" s="214" t="s">
        <v>1239</v>
      </c>
      <c r="D1238" s="153">
        <v>39</v>
      </c>
      <c r="E1238" s="153">
        <v>39</v>
      </c>
      <c r="F1238" s="151">
        <v>30</v>
      </c>
      <c r="G1238" s="151">
        <v>30</v>
      </c>
      <c r="H1238" s="151">
        <v>34</v>
      </c>
      <c r="I1238" s="151">
        <v>34</v>
      </c>
      <c r="J1238" s="172">
        <v>0.9</v>
      </c>
      <c r="K1238" s="154">
        <v>1</v>
      </c>
      <c r="L1238" s="154">
        <v>1</v>
      </c>
      <c r="M1238" s="154">
        <v>1</v>
      </c>
      <c r="N1238" s="207">
        <v>825</v>
      </c>
      <c r="O1238" s="153">
        <v>818</v>
      </c>
      <c r="P1238" s="153">
        <v>39</v>
      </c>
      <c r="Q1238" s="151">
        <v>30</v>
      </c>
      <c r="R1238" s="151">
        <v>33</v>
      </c>
      <c r="S1238" s="154">
        <v>0.991515151515151</v>
      </c>
      <c r="T1238" s="154">
        <v>1</v>
      </c>
      <c r="U1238" s="155">
        <v>1</v>
      </c>
      <c r="V1238" s="155">
        <v>0.970588235294118</v>
      </c>
      <c r="W1238" s="173">
        <v>0</v>
      </c>
      <c r="X1238" s="158">
        <v>250</v>
      </c>
      <c r="Y1238" s="208">
        <v>248</v>
      </c>
      <c r="Z1238" s="208">
        <v>250</v>
      </c>
      <c r="AA1238" s="208">
        <v>249</v>
      </c>
      <c r="AB1238" s="209">
        <v>0.992</v>
      </c>
      <c r="AC1238" s="155">
        <v>0.996</v>
      </c>
      <c r="AD1238" s="173">
        <v>-0.004</v>
      </c>
    </row>
    <row r="1239" spans="1:30">
      <c r="A1239" s="175" t="s">
        <v>1085</v>
      </c>
      <c r="B1239" s="214" t="s">
        <v>1839</v>
      </c>
      <c r="C1239" s="214" t="s">
        <v>1240</v>
      </c>
      <c r="D1239" s="153">
        <v>32</v>
      </c>
      <c r="E1239" s="153">
        <v>31</v>
      </c>
      <c r="F1239" s="151">
        <v>27</v>
      </c>
      <c r="G1239" s="151">
        <v>27</v>
      </c>
      <c r="H1239" s="151">
        <v>25</v>
      </c>
      <c r="I1239" s="151">
        <v>25</v>
      </c>
      <c r="J1239" s="172">
        <v>0.9</v>
      </c>
      <c r="K1239" s="154">
        <v>0.96875</v>
      </c>
      <c r="L1239" s="154">
        <v>1</v>
      </c>
      <c r="M1239" s="154">
        <v>1</v>
      </c>
      <c r="N1239" s="207">
        <v>687</v>
      </c>
      <c r="O1239" s="153">
        <v>680</v>
      </c>
      <c r="P1239" s="153">
        <v>30</v>
      </c>
      <c r="Q1239" s="151">
        <v>26</v>
      </c>
      <c r="R1239" s="151">
        <v>24</v>
      </c>
      <c r="S1239" s="154">
        <v>0.98981077147016</v>
      </c>
      <c r="T1239" s="154">
        <v>0.9375</v>
      </c>
      <c r="U1239" s="155">
        <v>0.962962962962963</v>
      </c>
      <c r="V1239" s="155">
        <v>0.96</v>
      </c>
      <c r="W1239" s="173">
        <v>-0.0254629629629629</v>
      </c>
      <c r="X1239" s="158">
        <v>201</v>
      </c>
      <c r="Y1239" s="208">
        <v>196</v>
      </c>
      <c r="Z1239" s="208">
        <v>210</v>
      </c>
      <c r="AA1239" s="208">
        <v>210</v>
      </c>
      <c r="AB1239" s="209">
        <v>0.975124378109453</v>
      </c>
      <c r="AC1239" s="155">
        <v>1</v>
      </c>
      <c r="AD1239" s="173">
        <v>-0.0248756218905473</v>
      </c>
    </row>
    <row r="1240" spans="1:30">
      <c r="A1240" s="175" t="s">
        <v>1085</v>
      </c>
      <c r="B1240" s="214" t="s">
        <v>1839</v>
      </c>
      <c r="C1240" s="214" t="s">
        <v>1241</v>
      </c>
      <c r="D1240" s="153">
        <v>59</v>
      </c>
      <c r="E1240" s="153">
        <v>58</v>
      </c>
      <c r="F1240" s="151">
        <v>49</v>
      </c>
      <c r="G1240" s="151">
        <v>47</v>
      </c>
      <c r="H1240" s="151">
        <v>48</v>
      </c>
      <c r="I1240" s="151">
        <v>47</v>
      </c>
      <c r="J1240" s="172">
        <v>0.9</v>
      </c>
      <c r="K1240" s="154">
        <v>0.983050847457627</v>
      </c>
      <c r="L1240" s="154">
        <v>0.959183673469388</v>
      </c>
      <c r="M1240" s="154">
        <v>0.979166666666667</v>
      </c>
      <c r="N1240" s="207">
        <v>1224</v>
      </c>
      <c r="O1240" s="153">
        <v>1174</v>
      </c>
      <c r="P1240" s="153">
        <v>55</v>
      </c>
      <c r="Q1240" s="151">
        <v>44</v>
      </c>
      <c r="R1240" s="151">
        <v>46</v>
      </c>
      <c r="S1240" s="154">
        <v>0.959150326797386</v>
      </c>
      <c r="T1240" s="154">
        <v>0.932203389830508</v>
      </c>
      <c r="U1240" s="155">
        <v>0.897959183673469</v>
      </c>
      <c r="V1240" s="155">
        <v>0.958333333333333</v>
      </c>
      <c r="W1240" s="173">
        <v>0.034244206157039</v>
      </c>
      <c r="X1240" s="158">
        <v>365</v>
      </c>
      <c r="Y1240" s="208">
        <v>346</v>
      </c>
      <c r="Z1240" s="208">
        <v>376</v>
      </c>
      <c r="AA1240" s="208">
        <v>363</v>
      </c>
      <c r="AB1240" s="209">
        <v>0.947945205479452</v>
      </c>
      <c r="AC1240" s="155">
        <v>0.965425531914894</v>
      </c>
      <c r="AD1240" s="173">
        <v>-0.0174803264354416</v>
      </c>
    </row>
    <row r="1241" spans="1:30">
      <c r="A1241" s="175" t="s">
        <v>1085</v>
      </c>
      <c r="B1241" s="214" t="s">
        <v>1840</v>
      </c>
      <c r="C1241" s="214" t="s">
        <v>1242</v>
      </c>
      <c r="D1241" s="153">
        <v>38</v>
      </c>
      <c r="E1241" s="153">
        <v>38</v>
      </c>
      <c r="F1241" s="151">
        <v>31</v>
      </c>
      <c r="G1241" s="151">
        <v>27</v>
      </c>
      <c r="H1241" s="151">
        <v>33</v>
      </c>
      <c r="I1241" s="151">
        <v>31</v>
      </c>
      <c r="J1241" s="172">
        <v>0.9</v>
      </c>
      <c r="K1241" s="154">
        <v>1</v>
      </c>
      <c r="L1241" s="154">
        <v>0.870967741935484</v>
      </c>
      <c r="M1241" s="154">
        <v>0.939393939393939</v>
      </c>
      <c r="N1241" s="207">
        <v>766</v>
      </c>
      <c r="O1241" s="153">
        <v>690</v>
      </c>
      <c r="P1241" s="153">
        <v>38</v>
      </c>
      <c r="Q1241" s="151">
        <v>27</v>
      </c>
      <c r="R1241" s="151">
        <v>31</v>
      </c>
      <c r="S1241" s="154">
        <v>0.900783289817232</v>
      </c>
      <c r="T1241" s="154">
        <v>1</v>
      </c>
      <c r="U1241" s="155">
        <v>0.870967741935484</v>
      </c>
      <c r="V1241" s="155">
        <v>0.939393939393939</v>
      </c>
      <c r="W1241" s="173">
        <v>0.129032258064516</v>
      </c>
      <c r="X1241" s="158">
        <v>233</v>
      </c>
      <c r="Y1241" s="208">
        <v>207</v>
      </c>
      <c r="Z1241" s="208">
        <v>229</v>
      </c>
      <c r="AA1241" s="208">
        <v>205</v>
      </c>
      <c r="AB1241" s="209">
        <v>0.888412017167382</v>
      </c>
      <c r="AC1241" s="155">
        <v>0.895196506550218</v>
      </c>
      <c r="AD1241" s="173">
        <v>-0.00678448938283638</v>
      </c>
    </row>
    <row r="1242" spans="1:30">
      <c r="A1242" s="175" t="s">
        <v>1085</v>
      </c>
      <c r="B1242" s="214" t="s">
        <v>1840</v>
      </c>
      <c r="C1242" s="214" t="s">
        <v>1243</v>
      </c>
      <c r="D1242" s="153">
        <v>55</v>
      </c>
      <c r="E1242" s="153">
        <v>55</v>
      </c>
      <c r="F1242" s="151">
        <v>43</v>
      </c>
      <c r="G1242" s="151">
        <v>42</v>
      </c>
      <c r="H1242" s="151">
        <v>48</v>
      </c>
      <c r="I1242" s="151">
        <v>46</v>
      </c>
      <c r="J1242" s="172">
        <v>0.9</v>
      </c>
      <c r="K1242" s="154">
        <v>1</v>
      </c>
      <c r="L1242" s="154">
        <v>0.976744186046512</v>
      </c>
      <c r="M1242" s="154">
        <v>0.958333333333333</v>
      </c>
      <c r="N1242" s="207">
        <v>1117</v>
      </c>
      <c r="O1242" s="153">
        <v>1070</v>
      </c>
      <c r="P1242" s="153">
        <v>54</v>
      </c>
      <c r="Q1242" s="151">
        <v>42</v>
      </c>
      <c r="R1242" s="151">
        <v>45</v>
      </c>
      <c r="S1242" s="154">
        <v>0.957923008057296</v>
      </c>
      <c r="T1242" s="154">
        <v>0.981818181818182</v>
      </c>
      <c r="U1242" s="155">
        <v>0.976744186046512</v>
      </c>
      <c r="V1242" s="155">
        <v>0.9375</v>
      </c>
      <c r="W1242" s="173">
        <v>0.00507399577167023</v>
      </c>
      <c r="X1242" s="158">
        <v>342</v>
      </c>
      <c r="Y1242" s="208">
        <v>327</v>
      </c>
      <c r="Z1242" s="208">
        <v>336</v>
      </c>
      <c r="AA1242" s="208">
        <v>324</v>
      </c>
      <c r="AB1242" s="209">
        <v>0.956140350877193</v>
      </c>
      <c r="AC1242" s="155">
        <v>0.964285714285714</v>
      </c>
      <c r="AD1242" s="173">
        <v>-0.00814536340852134</v>
      </c>
    </row>
    <row r="1243" spans="1:30">
      <c r="A1243" s="175" t="s">
        <v>1085</v>
      </c>
      <c r="B1243" s="214" t="s">
        <v>1840</v>
      </c>
      <c r="C1243" s="214" t="s">
        <v>1244</v>
      </c>
      <c r="D1243" s="153">
        <v>47</v>
      </c>
      <c r="E1243" s="153">
        <v>47</v>
      </c>
      <c r="F1243" s="151">
        <v>38</v>
      </c>
      <c r="G1243" s="151">
        <v>38</v>
      </c>
      <c r="H1243" s="151">
        <v>42</v>
      </c>
      <c r="I1243" s="151">
        <v>42</v>
      </c>
      <c r="J1243" s="172">
        <v>0.9</v>
      </c>
      <c r="K1243" s="154">
        <v>1</v>
      </c>
      <c r="L1243" s="154">
        <v>1</v>
      </c>
      <c r="M1243" s="154">
        <v>1</v>
      </c>
      <c r="N1243" s="207">
        <v>1017</v>
      </c>
      <c r="O1243" s="153">
        <v>945</v>
      </c>
      <c r="P1243" s="153">
        <v>47</v>
      </c>
      <c r="Q1243" s="151">
        <v>38</v>
      </c>
      <c r="R1243" s="151">
        <v>38</v>
      </c>
      <c r="S1243" s="154">
        <v>0.929203539823009</v>
      </c>
      <c r="T1243" s="154">
        <v>1</v>
      </c>
      <c r="U1243" s="155">
        <v>1</v>
      </c>
      <c r="V1243" s="155">
        <v>0.904761904761905</v>
      </c>
      <c r="W1243" s="173">
        <v>0</v>
      </c>
      <c r="X1243" s="158">
        <v>305</v>
      </c>
      <c r="Y1243" s="208">
        <v>284</v>
      </c>
      <c r="Z1243" s="208">
        <v>310</v>
      </c>
      <c r="AA1243" s="208">
        <v>287</v>
      </c>
      <c r="AB1243" s="209">
        <v>0.931147540983607</v>
      </c>
      <c r="AC1243" s="155">
        <v>0.925806451612903</v>
      </c>
      <c r="AD1243" s="173">
        <v>0.00534108937070332</v>
      </c>
    </row>
    <row r="1244" spans="1:30">
      <c r="A1244" s="175" t="s">
        <v>1085</v>
      </c>
      <c r="B1244" s="214" t="s">
        <v>1840</v>
      </c>
      <c r="C1244" s="214" t="s">
        <v>1245</v>
      </c>
      <c r="D1244" s="153">
        <v>0</v>
      </c>
      <c r="E1244" s="153">
        <v>0</v>
      </c>
      <c r="F1244" s="151">
        <v>0</v>
      </c>
      <c r="G1244" s="151">
        <v>0</v>
      </c>
      <c r="H1244" s="151">
        <v>0</v>
      </c>
      <c r="I1244" s="151">
        <v>0</v>
      </c>
      <c r="J1244" s="172">
        <v>0.9</v>
      </c>
      <c r="K1244" s="154">
        <v>0</v>
      </c>
      <c r="L1244" s="154">
        <v>0</v>
      </c>
      <c r="M1244" s="154">
        <v>0</v>
      </c>
      <c r="N1244" s="207">
        <v>0</v>
      </c>
      <c r="O1244" s="153">
        <v>0</v>
      </c>
      <c r="P1244" s="153">
        <v>0</v>
      </c>
      <c r="Q1244" s="151">
        <v>0</v>
      </c>
      <c r="R1244" s="151">
        <v>0</v>
      </c>
      <c r="S1244" s="154">
        <v>0</v>
      </c>
      <c r="T1244" s="154">
        <v>0</v>
      </c>
      <c r="U1244" s="155">
        <v>0</v>
      </c>
      <c r="V1244" s="155">
        <v>0</v>
      </c>
      <c r="W1244" s="173">
        <v>0</v>
      </c>
      <c r="X1244" s="158">
        <v>0</v>
      </c>
      <c r="Y1244" s="208">
        <v>0</v>
      </c>
      <c r="Z1244" s="208">
        <v>0</v>
      </c>
      <c r="AA1244" s="208">
        <v>0</v>
      </c>
      <c r="AB1244" s="209">
        <v>0</v>
      </c>
      <c r="AC1244" s="155">
        <v>0</v>
      </c>
      <c r="AD1244" s="173">
        <v>0</v>
      </c>
    </row>
    <row r="1245" spans="1:30">
      <c r="A1245" s="175" t="s">
        <v>1085</v>
      </c>
      <c r="B1245" s="214" t="s">
        <v>1840</v>
      </c>
      <c r="C1245" s="214" t="s">
        <v>1246</v>
      </c>
      <c r="D1245" s="153">
        <v>50</v>
      </c>
      <c r="E1245" s="153">
        <v>49</v>
      </c>
      <c r="F1245" s="151">
        <v>43</v>
      </c>
      <c r="G1245" s="151">
        <v>43</v>
      </c>
      <c r="H1245" s="151">
        <v>46</v>
      </c>
      <c r="I1245" s="151">
        <v>45</v>
      </c>
      <c r="J1245" s="172">
        <v>0.9</v>
      </c>
      <c r="K1245" s="154">
        <v>0.98</v>
      </c>
      <c r="L1245" s="154">
        <v>1</v>
      </c>
      <c r="M1245" s="154">
        <v>0.978260869565217</v>
      </c>
      <c r="N1245" s="207">
        <v>1040</v>
      </c>
      <c r="O1245" s="153">
        <v>1016</v>
      </c>
      <c r="P1245" s="153">
        <v>49</v>
      </c>
      <c r="Q1245" s="151">
        <v>43</v>
      </c>
      <c r="R1245" s="151">
        <v>45</v>
      </c>
      <c r="S1245" s="154">
        <v>0.976923076923077</v>
      </c>
      <c r="T1245" s="154">
        <v>0.98</v>
      </c>
      <c r="U1245" s="155">
        <v>1</v>
      </c>
      <c r="V1245" s="155">
        <v>0.978260869565217</v>
      </c>
      <c r="W1245" s="173">
        <v>-0.02</v>
      </c>
      <c r="X1245" s="158">
        <v>314</v>
      </c>
      <c r="Y1245" s="208">
        <v>306</v>
      </c>
      <c r="Z1245" s="208">
        <v>332</v>
      </c>
      <c r="AA1245" s="208">
        <v>319</v>
      </c>
      <c r="AB1245" s="209">
        <v>0.974522292993631</v>
      </c>
      <c r="AC1245" s="155">
        <v>0.960843373493976</v>
      </c>
      <c r="AD1245" s="173">
        <v>0.0136789194996547</v>
      </c>
    </row>
    <row r="1246" spans="1:30">
      <c r="A1246" s="175" t="s">
        <v>1085</v>
      </c>
      <c r="B1246" s="214" t="s">
        <v>1840</v>
      </c>
      <c r="C1246" s="214" t="s">
        <v>1247</v>
      </c>
      <c r="D1246" s="153">
        <v>34</v>
      </c>
      <c r="E1246" s="153">
        <v>33</v>
      </c>
      <c r="F1246" s="151">
        <v>28</v>
      </c>
      <c r="G1246" s="151">
        <v>27</v>
      </c>
      <c r="H1246" s="151">
        <v>31</v>
      </c>
      <c r="I1246" s="151">
        <v>30</v>
      </c>
      <c r="J1246" s="172">
        <v>0.9</v>
      </c>
      <c r="K1246" s="154">
        <v>0.970588235294118</v>
      </c>
      <c r="L1246" s="154">
        <v>0.964285714285714</v>
      </c>
      <c r="M1246" s="154">
        <v>0.967741935483871</v>
      </c>
      <c r="N1246" s="207">
        <v>671</v>
      </c>
      <c r="O1246" s="153">
        <v>653</v>
      </c>
      <c r="P1246" s="153">
        <v>33</v>
      </c>
      <c r="Q1246" s="151">
        <v>27</v>
      </c>
      <c r="R1246" s="151">
        <v>28</v>
      </c>
      <c r="S1246" s="154">
        <v>0.97317436661699</v>
      </c>
      <c r="T1246" s="154">
        <v>0.970588235294118</v>
      </c>
      <c r="U1246" s="155">
        <v>0.964285714285714</v>
      </c>
      <c r="V1246" s="155">
        <v>0.903225806451613</v>
      </c>
      <c r="W1246" s="173">
        <v>0.00630252100840334</v>
      </c>
      <c r="X1246" s="158">
        <v>211</v>
      </c>
      <c r="Y1246" s="208">
        <v>202</v>
      </c>
      <c r="Z1246" s="208">
        <v>204</v>
      </c>
      <c r="AA1246" s="208">
        <v>202</v>
      </c>
      <c r="AB1246" s="209">
        <v>0.957345971563981</v>
      </c>
      <c r="AC1246" s="155">
        <v>0.990196078431373</v>
      </c>
      <c r="AD1246" s="173">
        <v>-0.0328501068673915</v>
      </c>
    </row>
    <row r="1247" spans="1:30">
      <c r="A1247" s="175" t="s">
        <v>1085</v>
      </c>
      <c r="B1247" s="214" t="s">
        <v>1840</v>
      </c>
      <c r="C1247" s="214" t="s">
        <v>1248</v>
      </c>
      <c r="D1247" s="153">
        <v>0</v>
      </c>
      <c r="E1247" s="153">
        <v>0</v>
      </c>
      <c r="F1247" s="151">
        <v>0</v>
      </c>
      <c r="G1247" s="151">
        <v>0</v>
      </c>
      <c r="H1247" s="151">
        <v>0</v>
      </c>
      <c r="I1247" s="151">
        <v>0</v>
      </c>
      <c r="J1247" s="172">
        <v>0.9</v>
      </c>
      <c r="K1247" s="154">
        <v>0</v>
      </c>
      <c r="L1247" s="154">
        <v>0</v>
      </c>
      <c r="M1247" s="154">
        <v>0</v>
      </c>
      <c r="N1247" s="207">
        <v>0</v>
      </c>
      <c r="O1247" s="153">
        <v>0</v>
      </c>
      <c r="P1247" s="153">
        <v>0</v>
      </c>
      <c r="Q1247" s="151">
        <v>0</v>
      </c>
      <c r="R1247" s="151">
        <v>0</v>
      </c>
      <c r="S1247" s="154">
        <v>0</v>
      </c>
      <c r="T1247" s="154">
        <v>0</v>
      </c>
      <c r="U1247" s="155">
        <v>0</v>
      </c>
      <c r="V1247" s="155">
        <v>0</v>
      </c>
      <c r="W1247" s="173">
        <v>0</v>
      </c>
      <c r="X1247" s="158">
        <v>0</v>
      </c>
      <c r="Y1247" s="208">
        <v>0</v>
      </c>
      <c r="Z1247" s="208">
        <v>0</v>
      </c>
      <c r="AA1247" s="208">
        <v>0</v>
      </c>
      <c r="AB1247" s="209">
        <v>0</v>
      </c>
      <c r="AC1247" s="155">
        <v>0</v>
      </c>
      <c r="AD1247" s="173">
        <v>0</v>
      </c>
    </row>
    <row r="1248" spans="1:30">
      <c r="A1248" s="175" t="s">
        <v>1085</v>
      </c>
      <c r="B1248" s="214" t="s">
        <v>1840</v>
      </c>
      <c r="C1248" s="214" t="s">
        <v>1249</v>
      </c>
      <c r="D1248" s="153">
        <v>0</v>
      </c>
      <c r="E1248" s="153">
        <v>0</v>
      </c>
      <c r="F1248" s="151">
        <v>0</v>
      </c>
      <c r="G1248" s="151">
        <v>0</v>
      </c>
      <c r="H1248" s="151">
        <v>0</v>
      </c>
      <c r="I1248" s="151">
        <v>0</v>
      </c>
      <c r="J1248" s="172">
        <v>0.9</v>
      </c>
      <c r="K1248" s="154">
        <v>0</v>
      </c>
      <c r="L1248" s="154">
        <v>0</v>
      </c>
      <c r="M1248" s="154">
        <v>0</v>
      </c>
      <c r="N1248" s="207">
        <v>0</v>
      </c>
      <c r="O1248" s="153">
        <v>0</v>
      </c>
      <c r="P1248" s="153">
        <v>0</v>
      </c>
      <c r="Q1248" s="151">
        <v>0</v>
      </c>
      <c r="R1248" s="151">
        <v>0</v>
      </c>
      <c r="S1248" s="154">
        <v>0</v>
      </c>
      <c r="T1248" s="154">
        <v>0</v>
      </c>
      <c r="U1248" s="155">
        <v>0</v>
      </c>
      <c r="V1248" s="155">
        <v>0</v>
      </c>
      <c r="W1248" s="173">
        <v>0</v>
      </c>
      <c r="X1248" s="158">
        <v>0</v>
      </c>
      <c r="Y1248" s="208">
        <v>0</v>
      </c>
      <c r="Z1248" s="208">
        <v>0</v>
      </c>
      <c r="AA1248" s="208">
        <v>0</v>
      </c>
      <c r="AB1248" s="209">
        <v>0</v>
      </c>
      <c r="AC1248" s="155">
        <v>0</v>
      </c>
      <c r="AD1248" s="173">
        <v>0</v>
      </c>
    </row>
    <row r="1249" spans="1:30">
      <c r="A1249" s="175" t="s">
        <v>1085</v>
      </c>
      <c r="B1249" s="214" t="s">
        <v>1841</v>
      </c>
      <c r="C1249" s="214" t="s">
        <v>1250</v>
      </c>
      <c r="D1249" s="153">
        <v>17</v>
      </c>
      <c r="E1249" s="153">
        <v>17</v>
      </c>
      <c r="F1249" s="151">
        <v>15</v>
      </c>
      <c r="G1249" s="151">
        <v>15</v>
      </c>
      <c r="H1249" s="151">
        <v>15</v>
      </c>
      <c r="I1249" s="151">
        <v>15</v>
      </c>
      <c r="J1249" s="172">
        <v>0.9</v>
      </c>
      <c r="K1249" s="154">
        <v>1</v>
      </c>
      <c r="L1249" s="154">
        <v>1</v>
      </c>
      <c r="M1249" s="154">
        <v>1</v>
      </c>
      <c r="N1249" s="207">
        <v>363</v>
      </c>
      <c r="O1249" s="153">
        <v>328</v>
      </c>
      <c r="P1249" s="153">
        <v>15</v>
      </c>
      <c r="Q1249" s="151">
        <v>14</v>
      </c>
      <c r="R1249" s="151">
        <v>12</v>
      </c>
      <c r="S1249" s="154">
        <v>0.903581267217631</v>
      </c>
      <c r="T1249" s="154">
        <v>0.882352941176471</v>
      </c>
      <c r="U1249" s="155">
        <v>0.933333333333333</v>
      </c>
      <c r="V1249" s="155">
        <v>0.8</v>
      </c>
      <c r="W1249" s="173">
        <v>-0.0509803921568628</v>
      </c>
      <c r="X1249" s="158">
        <v>109</v>
      </c>
      <c r="Y1249" s="208">
        <v>95</v>
      </c>
      <c r="Z1249" s="208">
        <v>112</v>
      </c>
      <c r="AA1249" s="208">
        <v>100</v>
      </c>
      <c r="AB1249" s="209">
        <v>0.871559633027523</v>
      </c>
      <c r="AC1249" s="155">
        <v>0.892857142857143</v>
      </c>
      <c r="AD1249" s="173">
        <v>-0.02129750982962</v>
      </c>
    </row>
    <row r="1250" spans="1:30">
      <c r="A1250" s="175" t="s">
        <v>1085</v>
      </c>
      <c r="B1250" s="214" t="s">
        <v>1841</v>
      </c>
      <c r="C1250" s="214" t="s">
        <v>1251</v>
      </c>
      <c r="D1250" s="153">
        <v>0</v>
      </c>
      <c r="E1250" s="153">
        <v>0</v>
      </c>
      <c r="F1250" s="151">
        <v>0</v>
      </c>
      <c r="G1250" s="151">
        <v>0</v>
      </c>
      <c r="H1250" s="151">
        <v>0</v>
      </c>
      <c r="I1250" s="151">
        <v>0</v>
      </c>
      <c r="J1250" s="172">
        <v>0.9</v>
      </c>
      <c r="K1250" s="154">
        <v>0</v>
      </c>
      <c r="L1250" s="154">
        <v>0</v>
      </c>
      <c r="M1250" s="154">
        <v>0</v>
      </c>
      <c r="N1250" s="207">
        <v>0</v>
      </c>
      <c r="O1250" s="153">
        <v>0</v>
      </c>
      <c r="P1250" s="153">
        <v>0</v>
      </c>
      <c r="Q1250" s="151">
        <v>0</v>
      </c>
      <c r="R1250" s="151">
        <v>0</v>
      </c>
      <c r="S1250" s="154">
        <v>0</v>
      </c>
      <c r="T1250" s="154">
        <v>0</v>
      </c>
      <c r="U1250" s="155">
        <v>0</v>
      </c>
      <c r="V1250" s="155">
        <v>0</v>
      </c>
      <c r="W1250" s="173">
        <v>0</v>
      </c>
      <c r="X1250" s="158">
        <v>0</v>
      </c>
      <c r="Y1250" s="208">
        <v>0</v>
      </c>
      <c r="Z1250" s="208">
        <v>0</v>
      </c>
      <c r="AA1250" s="208">
        <v>0</v>
      </c>
      <c r="AB1250" s="209">
        <v>0</v>
      </c>
      <c r="AC1250" s="155">
        <v>0</v>
      </c>
      <c r="AD1250" s="173">
        <v>0</v>
      </c>
    </row>
    <row r="1251" spans="1:30">
      <c r="A1251" s="175" t="s">
        <v>1085</v>
      </c>
      <c r="B1251" s="214" t="s">
        <v>1841</v>
      </c>
      <c r="C1251" s="214" t="s">
        <v>1252</v>
      </c>
      <c r="D1251" s="153">
        <v>66</v>
      </c>
      <c r="E1251" s="153">
        <v>65</v>
      </c>
      <c r="F1251" s="151">
        <v>51</v>
      </c>
      <c r="G1251" s="151">
        <v>50</v>
      </c>
      <c r="H1251" s="151">
        <v>58</v>
      </c>
      <c r="I1251" s="151">
        <v>56</v>
      </c>
      <c r="J1251" s="172">
        <v>0.9</v>
      </c>
      <c r="K1251" s="154">
        <v>0.984848484848485</v>
      </c>
      <c r="L1251" s="154">
        <v>0.980392156862745</v>
      </c>
      <c r="M1251" s="154">
        <v>0.96551724137931</v>
      </c>
      <c r="N1251" s="207">
        <v>1362</v>
      </c>
      <c r="O1251" s="153">
        <v>1316</v>
      </c>
      <c r="P1251" s="153">
        <v>65</v>
      </c>
      <c r="Q1251" s="151">
        <v>50</v>
      </c>
      <c r="R1251" s="151">
        <v>56</v>
      </c>
      <c r="S1251" s="154">
        <v>0.966226138032305</v>
      </c>
      <c r="T1251" s="154">
        <v>0.984848484848485</v>
      </c>
      <c r="U1251" s="155">
        <v>0.980392156862745</v>
      </c>
      <c r="V1251" s="155">
        <v>0.96551724137931</v>
      </c>
      <c r="W1251" s="173">
        <v>0.00445632798573981</v>
      </c>
      <c r="X1251" s="158">
        <v>411</v>
      </c>
      <c r="Y1251" s="208">
        <v>401</v>
      </c>
      <c r="Z1251" s="208">
        <v>411</v>
      </c>
      <c r="AA1251" s="208">
        <v>399</v>
      </c>
      <c r="AB1251" s="209">
        <v>0.975669099756691</v>
      </c>
      <c r="AC1251" s="155">
        <v>0.970802919708029</v>
      </c>
      <c r="AD1251" s="173">
        <v>0.00486618004866179</v>
      </c>
    </row>
    <row r="1252" spans="1:30">
      <c r="A1252" s="175" t="s">
        <v>1085</v>
      </c>
      <c r="B1252" s="214" t="s">
        <v>1841</v>
      </c>
      <c r="C1252" s="214" t="s">
        <v>1253</v>
      </c>
      <c r="D1252" s="153">
        <v>73</v>
      </c>
      <c r="E1252" s="153">
        <v>72</v>
      </c>
      <c r="F1252" s="151">
        <v>69</v>
      </c>
      <c r="G1252" s="151">
        <v>69</v>
      </c>
      <c r="H1252" s="151">
        <v>68</v>
      </c>
      <c r="I1252" s="151">
        <v>65</v>
      </c>
      <c r="J1252" s="172">
        <v>0.9</v>
      </c>
      <c r="K1252" s="154">
        <v>0.986301369863014</v>
      </c>
      <c r="L1252" s="154">
        <v>1</v>
      </c>
      <c r="M1252" s="154">
        <v>0.955882352941177</v>
      </c>
      <c r="N1252" s="207">
        <v>1610</v>
      </c>
      <c r="O1252" s="153">
        <v>1496</v>
      </c>
      <c r="P1252" s="153">
        <v>70</v>
      </c>
      <c r="Q1252" s="151">
        <v>69</v>
      </c>
      <c r="R1252" s="151">
        <v>63</v>
      </c>
      <c r="S1252" s="154">
        <v>0.929192546583851</v>
      </c>
      <c r="T1252" s="154">
        <v>0.958904109589041</v>
      </c>
      <c r="U1252" s="155">
        <v>1</v>
      </c>
      <c r="V1252" s="155">
        <v>0.926470588235294</v>
      </c>
      <c r="W1252" s="173">
        <v>-0.041095890410959</v>
      </c>
      <c r="X1252" s="158">
        <v>488</v>
      </c>
      <c r="Y1252" s="208">
        <v>456</v>
      </c>
      <c r="Z1252" s="208">
        <v>491</v>
      </c>
      <c r="AA1252" s="208">
        <v>454</v>
      </c>
      <c r="AB1252" s="209">
        <v>0.934426229508197</v>
      </c>
      <c r="AC1252" s="155">
        <v>0.924643584521385</v>
      </c>
      <c r="AD1252" s="173">
        <v>0.00978264498681181</v>
      </c>
    </row>
    <row r="1253" spans="1:30">
      <c r="A1253" s="175" t="s">
        <v>1085</v>
      </c>
      <c r="B1253" s="214" t="s">
        <v>1841</v>
      </c>
      <c r="C1253" s="214" t="s">
        <v>1254</v>
      </c>
      <c r="D1253" s="153">
        <v>0</v>
      </c>
      <c r="E1253" s="153">
        <v>0</v>
      </c>
      <c r="F1253" s="151">
        <v>0</v>
      </c>
      <c r="G1253" s="151">
        <v>0</v>
      </c>
      <c r="H1253" s="151">
        <v>0</v>
      </c>
      <c r="I1253" s="151">
        <v>0</v>
      </c>
      <c r="J1253" s="172">
        <v>0.9</v>
      </c>
      <c r="K1253" s="154">
        <v>0</v>
      </c>
      <c r="L1253" s="154">
        <v>0</v>
      </c>
      <c r="M1253" s="154">
        <v>0</v>
      </c>
      <c r="N1253" s="207">
        <v>0</v>
      </c>
      <c r="O1253" s="153">
        <v>0</v>
      </c>
      <c r="P1253" s="153">
        <v>0</v>
      </c>
      <c r="Q1253" s="151">
        <v>0</v>
      </c>
      <c r="R1253" s="151">
        <v>0</v>
      </c>
      <c r="S1253" s="154">
        <v>0</v>
      </c>
      <c r="T1253" s="154">
        <v>0</v>
      </c>
      <c r="U1253" s="155">
        <v>0</v>
      </c>
      <c r="V1253" s="155">
        <v>0</v>
      </c>
      <c r="W1253" s="173">
        <v>0</v>
      </c>
      <c r="X1253" s="158">
        <v>0</v>
      </c>
      <c r="Y1253" s="208">
        <v>0</v>
      </c>
      <c r="Z1253" s="208">
        <v>0</v>
      </c>
      <c r="AA1253" s="208">
        <v>0</v>
      </c>
      <c r="AB1253" s="209">
        <v>0</v>
      </c>
      <c r="AC1253" s="155">
        <v>0</v>
      </c>
      <c r="AD1253" s="173">
        <v>0</v>
      </c>
    </row>
    <row r="1254" spans="1:30">
      <c r="A1254" s="175" t="s">
        <v>1085</v>
      </c>
      <c r="B1254" s="214" t="s">
        <v>1841</v>
      </c>
      <c r="C1254" s="214" t="s">
        <v>1255</v>
      </c>
      <c r="D1254" s="153">
        <v>59</v>
      </c>
      <c r="E1254" s="153">
        <v>59</v>
      </c>
      <c r="F1254" s="151">
        <v>48</v>
      </c>
      <c r="G1254" s="151">
        <v>48</v>
      </c>
      <c r="H1254" s="151">
        <v>49</v>
      </c>
      <c r="I1254" s="151">
        <v>49</v>
      </c>
      <c r="J1254" s="172">
        <v>0.9</v>
      </c>
      <c r="K1254" s="154">
        <v>1</v>
      </c>
      <c r="L1254" s="154">
        <v>1</v>
      </c>
      <c r="M1254" s="154">
        <v>1</v>
      </c>
      <c r="N1254" s="207">
        <v>1207</v>
      </c>
      <c r="O1254" s="153">
        <v>1123</v>
      </c>
      <c r="P1254" s="153">
        <v>54</v>
      </c>
      <c r="Q1254" s="151">
        <v>46</v>
      </c>
      <c r="R1254" s="151">
        <v>47</v>
      </c>
      <c r="S1254" s="154">
        <v>0.930405965202983</v>
      </c>
      <c r="T1254" s="154">
        <v>0.915254237288136</v>
      </c>
      <c r="U1254" s="155">
        <v>0.958333333333333</v>
      </c>
      <c r="V1254" s="155">
        <v>0.959183673469388</v>
      </c>
      <c r="W1254" s="173">
        <v>-0.0430790960451978</v>
      </c>
      <c r="X1254" s="158">
        <v>365</v>
      </c>
      <c r="Y1254" s="208">
        <v>332</v>
      </c>
      <c r="Z1254" s="208">
        <v>376</v>
      </c>
      <c r="AA1254" s="208">
        <v>351</v>
      </c>
      <c r="AB1254" s="209">
        <v>0.90958904109589</v>
      </c>
      <c r="AC1254" s="155">
        <v>0.933510638297872</v>
      </c>
      <c r="AD1254" s="173">
        <v>-0.0239215972019818</v>
      </c>
    </row>
    <row r="1255" spans="1:30">
      <c r="A1255" s="175" t="s">
        <v>1085</v>
      </c>
      <c r="B1255" s="214" t="s">
        <v>1841</v>
      </c>
      <c r="C1255" s="214" t="s">
        <v>1256</v>
      </c>
      <c r="D1255" s="153">
        <v>0</v>
      </c>
      <c r="E1255" s="153">
        <v>0</v>
      </c>
      <c r="F1255" s="151">
        <v>0</v>
      </c>
      <c r="G1255" s="151">
        <v>0</v>
      </c>
      <c r="H1255" s="151">
        <v>0</v>
      </c>
      <c r="I1255" s="151">
        <v>0</v>
      </c>
      <c r="J1255" s="172">
        <v>0.9</v>
      </c>
      <c r="K1255" s="154">
        <v>0</v>
      </c>
      <c r="L1255" s="154">
        <v>0</v>
      </c>
      <c r="M1255" s="154">
        <v>0</v>
      </c>
      <c r="N1255" s="207">
        <v>0</v>
      </c>
      <c r="O1255" s="153">
        <v>0</v>
      </c>
      <c r="P1255" s="153">
        <v>0</v>
      </c>
      <c r="Q1255" s="151">
        <v>0</v>
      </c>
      <c r="R1255" s="151">
        <v>0</v>
      </c>
      <c r="S1255" s="154">
        <v>0</v>
      </c>
      <c r="T1255" s="154">
        <v>0</v>
      </c>
      <c r="U1255" s="155">
        <v>0</v>
      </c>
      <c r="V1255" s="155">
        <v>0</v>
      </c>
      <c r="W1255" s="173">
        <v>0</v>
      </c>
      <c r="X1255" s="158">
        <v>0</v>
      </c>
      <c r="Y1255" s="208">
        <v>0</v>
      </c>
      <c r="Z1255" s="208">
        <v>0</v>
      </c>
      <c r="AA1255" s="208">
        <v>0</v>
      </c>
      <c r="AB1255" s="209">
        <v>0</v>
      </c>
      <c r="AC1255" s="155">
        <v>0</v>
      </c>
      <c r="AD1255" s="173">
        <v>0</v>
      </c>
    </row>
    <row r="1256" spans="1:30">
      <c r="A1256" s="175" t="s">
        <v>1085</v>
      </c>
      <c r="B1256" s="214" t="s">
        <v>1840</v>
      </c>
      <c r="C1256" s="214" t="s">
        <v>1257</v>
      </c>
      <c r="D1256" s="153">
        <v>0</v>
      </c>
      <c r="E1256" s="153">
        <v>0</v>
      </c>
      <c r="F1256" s="151">
        <v>0</v>
      </c>
      <c r="G1256" s="151">
        <v>0</v>
      </c>
      <c r="H1256" s="151">
        <v>0</v>
      </c>
      <c r="I1256" s="151">
        <v>0</v>
      </c>
      <c r="J1256" s="172">
        <v>0.9</v>
      </c>
      <c r="K1256" s="154">
        <v>0</v>
      </c>
      <c r="L1256" s="154">
        <v>0</v>
      </c>
      <c r="M1256" s="154">
        <v>0</v>
      </c>
      <c r="N1256" s="207">
        <v>0</v>
      </c>
      <c r="O1256" s="153">
        <v>0</v>
      </c>
      <c r="P1256" s="153">
        <v>0</v>
      </c>
      <c r="Q1256" s="151">
        <v>0</v>
      </c>
      <c r="R1256" s="151">
        <v>0</v>
      </c>
      <c r="S1256" s="154">
        <v>0</v>
      </c>
      <c r="T1256" s="154">
        <v>0</v>
      </c>
      <c r="U1256" s="155">
        <v>0</v>
      </c>
      <c r="V1256" s="155">
        <v>0</v>
      </c>
      <c r="W1256" s="173">
        <v>0</v>
      </c>
      <c r="X1256" s="158">
        <v>0</v>
      </c>
      <c r="Y1256" s="208">
        <v>0</v>
      </c>
      <c r="Z1256" s="208">
        <v>0</v>
      </c>
      <c r="AA1256" s="208">
        <v>0</v>
      </c>
      <c r="AB1256" s="209">
        <v>0</v>
      </c>
      <c r="AC1256" s="155">
        <v>0</v>
      </c>
      <c r="AD1256" s="173">
        <v>0</v>
      </c>
    </row>
    <row r="1257" spans="1:30">
      <c r="A1257" s="175" t="s">
        <v>1085</v>
      </c>
      <c r="B1257" s="214" t="s">
        <v>1840</v>
      </c>
      <c r="C1257" s="214" t="s">
        <v>1258</v>
      </c>
      <c r="D1257" s="153">
        <v>26</v>
      </c>
      <c r="E1257" s="153">
        <v>26</v>
      </c>
      <c r="F1257" s="151">
        <v>22</v>
      </c>
      <c r="G1257" s="151">
        <v>22</v>
      </c>
      <c r="H1257" s="151">
        <v>22</v>
      </c>
      <c r="I1257" s="151">
        <v>22</v>
      </c>
      <c r="J1257" s="172">
        <v>0.9</v>
      </c>
      <c r="K1257" s="154">
        <v>1</v>
      </c>
      <c r="L1257" s="154">
        <v>1</v>
      </c>
      <c r="M1257" s="154">
        <v>1</v>
      </c>
      <c r="N1257" s="207">
        <v>565</v>
      </c>
      <c r="O1257" s="153">
        <v>550</v>
      </c>
      <c r="P1257" s="153">
        <v>26</v>
      </c>
      <c r="Q1257" s="151">
        <v>22</v>
      </c>
      <c r="R1257" s="151">
        <v>22</v>
      </c>
      <c r="S1257" s="154">
        <v>0.973451327433628</v>
      </c>
      <c r="T1257" s="154">
        <v>1</v>
      </c>
      <c r="U1257" s="155">
        <v>1</v>
      </c>
      <c r="V1257" s="155">
        <v>1</v>
      </c>
      <c r="W1257" s="173">
        <v>0</v>
      </c>
      <c r="X1257" s="158">
        <v>165</v>
      </c>
      <c r="Y1257" s="208">
        <v>163</v>
      </c>
      <c r="Z1257" s="208">
        <v>177</v>
      </c>
      <c r="AA1257" s="208">
        <v>172</v>
      </c>
      <c r="AB1257" s="209">
        <v>0.987878787878788</v>
      </c>
      <c r="AC1257" s="155">
        <v>0.971751412429379</v>
      </c>
      <c r="AD1257" s="173">
        <v>0.0161273754494093</v>
      </c>
    </row>
    <row r="1258" spans="1:30">
      <c r="A1258" s="175" t="s">
        <v>1085</v>
      </c>
      <c r="B1258" s="214" t="s">
        <v>1840</v>
      </c>
      <c r="C1258" s="214" t="s">
        <v>1259</v>
      </c>
      <c r="D1258" s="153">
        <v>31</v>
      </c>
      <c r="E1258" s="153">
        <v>30</v>
      </c>
      <c r="F1258" s="151">
        <v>31</v>
      </c>
      <c r="G1258" s="151">
        <v>31</v>
      </c>
      <c r="H1258" s="151">
        <v>30</v>
      </c>
      <c r="I1258" s="151">
        <v>30</v>
      </c>
      <c r="J1258" s="172">
        <v>0.9</v>
      </c>
      <c r="K1258" s="154">
        <v>0.967741935483871</v>
      </c>
      <c r="L1258" s="154">
        <v>1</v>
      </c>
      <c r="M1258" s="154">
        <v>1</v>
      </c>
      <c r="N1258" s="207">
        <v>706</v>
      </c>
      <c r="O1258" s="153">
        <v>691</v>
      </c>
      <c r="P1258" s="153">
        <v>28</v>
      </c>
      <c r="Q1258" s="151">
        <v>31</v>
      </c>
      <c r="R1258" s="151">
        <v>27</v>
      </c>
      <c r="S1258" s="154">
        <v>0.978753541076487</v>
      </c>
      <c r="T1258" s="154">
        <v>0.903225806451613</v>
      </c>
      <c r="U1258" s="155">
        <v>1</v>
      </c>
      <c r="V1258" s="155">
        <v>0.9</v>
      </c>
      <c r="W1258" s="173">
        <v>-0.0967741935483871</v>
      </c>
      <c r="X1258" s="158">
        <v>212</v>
      </c>
      <c r="Y1258" s="208">
        <v>202</v>
      </c>
      <c r="Z1258" s="208">
        <v>223</v>
      </c>
      <c r="AA1258" s="208">
        <v>221</v>
      </c>
      <c r="AB1258" s="209">
        <v>0.952830188679245</v>
      </c>
      <c r="AC1258" s="155">
        <v>0.991031390134529</v>
      </c>
      <c r="AD1258" s="173">
        <v>-0.0382012014552838</v>
      </c>
    </row>
    <row r="1259" spans="1:30">
      <c r="A1259" s="175" t="s">
        <v>1085</v>
      </c>
      <c r="B1259" s="214" t="s">
        <v>1840</v>
      </c>
      <c r="C1259" s="214" t="s">
        <v>1260</v>
      </c>
      <c r="D1259" s="153">
        <v>77</v>
      </c>
      <c r="E1259" s="153">
        <v>75</v>
      </c>
      <c r="F1259" s="151">
        <v>62</v>
      </c>
      <c r="G1259" s="151">
        <v>60</v>
      </c>
      <c r="H1259" s="151">
        <v>60</v>
      </c>
      <c r="I1259" s="151">
        <v>59</v>
      </c>
      <c r="J1259" s="172">
        <v>0.9</v>
      </c>
      <c r="K1259" s="154">
        <v>0.974025974025974</v>
      </c>
      <c r="L1259" s="154">
        <v>0.967741935483871</v>
      </c>
      <c r="M1259" s="154">
        <v>0.983333333333333</v>
      </c>
      <c r="N1259" s="207">
        <v>1541</v>
      </c>
      <c r="O1259" s="153">
        <v>1498</v>
      </c>
      <c r="P1259" s="153">
        <v>75</v>
      </c>
      <c r="Q1259" s="151">
        <v>59</v>
      </c>
      <c r="R1259" s="151">
        <v>58</v>
      </c>
      <c r="S1259" s="154">
        <v>0.972096041531473</v>
      </c>
      <c r="T1259" s="154">
        <v>0.974025974025974</v>
      </c>
      <c r="U1259" s="155">
        <v>0.951612903225806</v>
      </c>
      <c r="V1259" s="155">
        <v>0.966666666666667</v>
      </c>
      <c r="W1259" s="173">
        <v>0.0224130708001675</v>
      </c>
      <c r="X1259" s="158">
        <v>474</v>
      </c>
      <c r="Y1259" s="208">
        <v>458</v>
      </c>
      <c r="Z1259" s="208">
        <v>476</v>
      </c>
      <c r="AA1259" s="208">
        <v>463</v>
      </c>
      <c r="AB1259" s="209">
        <v>0.966244725738397</v>
      </c>
      <c r="AC1259" s="155">
        <v>0.972689075630252</v>
      </c>
      <c r="AD1259" s="173">
        <v>-0.00644434989185549</v>
      </c>
    </row>
    <row r="1260" spans="1:30">
      <c r="A1260" s="175" t="s">
        <v>1085</v>
      </c>
      <c r="B1260" s="214" t="s">
        <v>1840</v>
      </c>
      <c r="C1260" s="214" t="s">
        <v>1261</v>
      </c>
      <c r="D1260" s="153">
        <v>0</v>
      </c>
      <c r="E1260" s="153">
        <v>0</v>
      </c>
      <c r="F1260" s="151">
        <v>0</v>
      </c>
      <c r="G1260" s="151">
        <v>0</v>
      </c>
      <c r="H1260" s="151">
        <v>0</v>
      </c>
      <c r="I1260" s="151">
        <v>0</v>
      </c>
      <c r="J1260" s="172">
        <v>0.9</v>
      </c>
      <c r="K1260" s="154">
        <v>0</v>
      </c>
      <c r="L1260" s="154">
        <v>0</v>
      </c>
      <c r="M1260" s="154">
        <v>0</v>
      </c>
      <c r="N1260" s="207">
        <v>0</v>
      </c>
      <c r="O1260" s="153">
        <v>0</v>
      </c>
      <c r="P1260" s="153">
        <v>0</v>
      </c>
      <c r="Q1260" s="151">
        <v>0</v>
      </c>
      <c r="R1260" s="151">
        <v>0</v>
      </c>
      <c r="S1260" s="154">
        <v>0</v>
      </c>
      <c r="T1260" s="154">
        <v>0</v>
      </c>
      <c r="U1260" s="155">
        <v>0</v>
      </c>
      <c r="V1260" s="155">
        <v>0</v>
      </c>
      <c r="W1260" s="173">
        <v>0</v>
      </c>
      <c r="X1260" s="158">
        <v>0</v>
      </c>
      <c r="Y1260" s="208">
        <v>0</v>
      </c>
      <c r="Z1260" s="208">
        <v>0</v>
      </c>
      <c r="AA1260" s="208">
        <v>0</v>
      </c>
      <c r="AB1260" s="209">
        <v>0</v>
      </c>
      <c r="AC1260" s="155">
        <v>0</v>
      </c>
      <c r="AD1260" s="173">
        <v>0</v>
      </c>
    </row>
    <row r="1261" spans="1:30">
      <c r="A1261" s="175" t="s">
        <v>1085</v>
      </c>
      <c r="B1261" s="214" t="s">
        <v>1840</v>
      </c>
      <c r="C1261" s="214" t="s">
        <v>1262</v>
      </c>
      <c r="D1261" s="153">
        <v>33</v>
      </c>
      <c r="E1261" s="153">
        <v>32</v>
      </c>
      <c r="F1261" s="151">
        <v>25</v>
      </c>
      <c r="G1261" s="151">
        <v>24</v>
      </c>
      <c r="H1261" s="151">
        <v>29</v>
      </c>
      <c r="I1261" s="151">
        <v>27</v>
      </c>
      <c r="J1261" s="172">
        <v>0.9</v>
      </c>
      <c r="K1261" s="154">
        <v>0.96969696969697</v>
      </c>
      <c r="L1261" s="154">
        <v>0.96</v>
      </c>
      <c r="M1261" s="154">
        <v>0.931034482758621</v>
      </c>
      <c r="N1261" s="207">
        <v>689</v>
      </c>
      <c r="O1261" s="153">
        <v>630</v>
      </c>
      <c r="P1261" s="153">
        <v>29</v>
      </c>
      <c r="Q1261" s="151">
        <v>22</v>
      </c>
      <c r="R1261" s="151">
        <v>26</v>
      </c>
      <c r="S1261" s="154">
        <v>0.914368650217707</v>
      </c>
      <c r="T1261" s="154">
        <v>0.878787878787879</v>
      </c>
      <c r="U1261" s="155">
        <v>0.88</v>
      </c>
      <c r="V1261" s="155">
        <v>0.896551724137931</v>
      </c>
      <c r="W1261" s="173">
        <v>-0.00121212121212122</v>
      </c>
      <c r="X1261" s="158">
        <v>201</v>
      </c>
      <c r="Y1261" s="208">
        <v>183</v>
      </c>
      <c r="Z1261" s="208">
        <v>207</v>
      </c>
      <c r="AA1261" s="208">
        <v>186</v>
      </c>
      <c r="AB1261" s="209">
        <v>0.91044776119403</v>
      </c>
      <c r="AC1261" s="155">
        <v>0.898550724637681</v>
      </c>
      <c r="AD1261" s="173">
        <v>0.0118970365563487</v>
      </c>
    </row>
    <row r="1262" spans="1:30">
      <c r="A1262" s="175" t="s">
        <v>1085</v>
      </c>
      <c r="B1262" s="214" t="s">
        <v>1840</v>
      </c>
      <c r="C1262" s="214" t="s">
        <v>1263</v>
      </c>
      <c r="D1262" s="153">
        <v>0</v>
      </c>
      <c r="E1262" s="153">
        <v>0</v>
      </c>
      <c r="F1262" s="151">
        <v>0</v>
      </c>
      <c r="G1262" s="151">
        <v>0</v>
      </c>
      <c r="H1262" s="151">
        <v>0</v>
      </c>
      <c r="I1262" s="151">
        <v>0</v>
      </c>
      <c r="J1262" s="172">
        <v>0.9</v>
      </c>
      <c r="K1262" s="154">
        <v>0</v>
      </c>
      <c r="L1262" s="154">
        <v>0</v>
      </c>
      <c r="M1262" s="154">
        <v>0</v>
      </c>
      <c r="N1262" s="207">
        <v>0</v>
      </c>
      <c r="O1262" s="153">
        <v>0</v>
      </c>
      <c r="P1262" s="153">
        <v>0</v>
      </c>
      <c r="Q1262" s="151">
        <v>0</v>
      </c>
      <c r="R1262" s="151">
        <v>0</v>
      </c>
      <c r="S1262" s="154">
        <v>0</v>
      </c>
      <c r="T1262" s="154">
        <v>0</v>
      </c>
      <c r="U1262" s="155">
        <v>0</v>
      </c>
      <c r="V1262" s="155">
        <v>0</v>
      </c>
      <c r="W1262" s="173">
        <v>0</v>
      </c>
      <c r="X1262" s="158">
        <v>0</v>
      </c>
      <c r="Y1262" s="208">
        <v>0</v>
      </c>
      <c r="Z1262" s="208">
        <v>0</v>
      </c>
      <c r="AA1262" s="208">
        <v>0</v>
      </c>
      <c r="AB1262" s="209">
        <v>0</v>
      </c>
      <c r="AC1262" s="155">
        <v>0</v>
      </c>
      <c r="AD1262" s="173">
        <v>0</v>
      </c>
    </row>
    <row r="1263" spans="1:30">
      <c r="A1263" s="175" t="s">
        <v>1085</v>
      </c>
      <c r="B1263" s="214" t="s">
        <v>1840</v>
      </c>
      <c r="C1263" s="214" t="s">
        <v>1264</v>
      </c>
      <c r="D1263" s="153">
        <v>62</v>
      </c>
      <c r="E1263" s="153">
        <v>58</v>
      </c>
      <c r="F1263" s="151">
        <v>45</v>
      </c>
      <c r="G1263" s="151">
        <v>43</v>
      </c>
      <c r="H1263" s="151">
        <v>52</v>
      </c>
      <c r="I1263" s="151">
        <v>52</v>
      </c>
      <c r="J1263" s="172">
        <v>0.9</v>
      </c>
      <c r="K1263" s="154">
        <v>0.935483870967742</v>
      </c>
      <c r="L1263" s="154">
        <v>0.955555555555556</v>
      </c>
      <c r="M1263" s="154">
        <v>1</v>
      </c>
      <c r="N1263" s="207">
        <v>1338</v>
      </c>
      <c r="O1263" s="153">
        <v>1261</v>
      </c>
      <c r="P1263" s="153">
        <v>57</v>
      </c>
      <c r="Q1263" s="151">
        <v>40</v>
      </c>
      <c r="R1263" s="151">
        <v>52</v>
      </c>
      <c r="S1263" s="154">
        <v>0.942451420029895</v>
      </c>
      <c r="T1263" s="154">
        <v>0.919354838709677</v>
      </c>
      <c r="U1263" s="155">
        <v>0.888888888888889</v>
      </c>
      <c r="V1263" s="155">
        <v>1</v>
      </c>
      <c r="W1263" s="173">
        <v>0.0304659498207885</v>
      </c>
      <c r="X1263" s="158">
        <v>389</v>
      </c>
      <c r="Y1263" s="208">
        <v>370</v>
      </c>
      <c r="Z1263" s="208">
        <v>418</v>
      </c>
      <c r="AA1263" s="208">
        <v>390</v>
      </c>
      <c r="AB1263" s="209">
        <v>0.951156812339332</v>
      </c>
      <c r="AC1263" s="155">
        <v>0.933014354066986</v>
      </c>
      <c r="AD1263" s="173">
        <v>0.018142458272346</v>
      </c>
    </row>
    <row r="1264" spans="1:30">
      <c r="A1264" s="175" t="s">
        <v>1085</v>
      </c>
      <c r="B1264" s="214" t="s">
        <v>1840</v>
      </c>
      <c r="C1264" s="214" t="s">
        <v>1265</v>
      </c>
      <c r="D1264" s="153">
        <v>37</v>
      </c>
      <c r="E1264" s="153">
        <v>35</v>
      </c>
      <c r="F1264" s="151">
        <v>33</v>
      </c>
      <c r="G1264" s="151">
        <v>31</v>
      </c>
      <c r="H1264" s="151">
        <v>32</v>
      </c>
      <c r="I1264" s="151">
        <v>31</v>
      </c>
      <c r="J1264" s="172">
        <v>0.9</v>
      </c>
      <c r="K1264" s="154">
        <v>0.945945945945946</v>
      </c>
      <c r="L1264" s="154">
        <v>0.939393939393939</v>
      </c>
      <c r="M1264" s="154">
        <v>0.96875</v>
      </c>
      <c r="N1264" s="207">
        <v>826</v>
      </c>
      <c r="O1264" s="153">
        <v>777</v>
      </c>
      <c r="P1264" s="153">
        <v>35</v>
      </c>
      <c r="Q1264" s="151">
        <v>31</v>
      </c>
      <c r="R1264" s="151">
        <v>29</v>
      </c>
      <c r="S1264" s="154">
        <v>0.940677966101695</v>
      </c>
      <c r="T1264" s="154">
        <v>0.945945945945946</v>
      </c>
      <c r="U1264" s="155">
        <v>0.939393939393939</v>
      </c>
      <c r="V1264" s="155">
        <v>0.90625</v>
      </c>
      <c r="W1264" s="173">
        <v>0.0065520065520065</v>
      </c>
      <c r="X1264" s="158">
        <v>242</v>
      </c>
      <c r="Y1264" s="208">
        <v>223</v>
      </c>
      <c r="Z1264" s="208">
        <v>250</v>
      </c>
      <c r="AA1264" s="208">
        <v>238</v>
      </c>
      <c r="AB1264" s="209">
        <v>0.921487603305785</v>
      </c>
      <c r="AC1264" s="155">
        <v>0.952</v>
      </c>
      <c r="AD1264" s="173">
        <v>-0.0305123966942148</v>
      </c>
    </row>
    <row r="1265" spans="1:30">
      <c r="A1265" s="175" t="s">
        <v>1085</v>
      </c>
      <c r="B1265" s="214" t="s">
        <v>1840</v>
      </c>
      <c r="C1265" s="214" t="s">
        <v>1266</v>
      </c>
      <c r="D1265" s="153">
        <v>0</v>
      </c>
      <c r="E1265" s="153">
        <v>0</v>
      </c>
      <c r="F1265" s="151">
        <v>0</v>
      </c>
      <c r="G1265" s="151">
        <v>0</v>
      </c>
      <c r="H1265" s="151">
        <v>0</v>
      </c>
      <c r="I1265" s="151">
        <v>0</v>
      </c>
      <c r="J1265" s="172">
        <v>0.9</v>
      </c>
      <c r="K1265" s="154">
        <v>0</v>
      </c>
      <c r="L1265" s="154">
        <v>0</v>
      </c>
      <c r="M1265" s="154">
        <v>0</v>
      </c>
      <c r="N1265" s="207">
        <v>0</v>
      </c>
      <c r="O1265" s="153">
        <v>0</v>
      </c>
      <c r="P1265" s="153">
        <v>0</v>
      </c>
      <c r="Q1265" s="151">
        <v>0</v>
      </c>
      <c r="R1265" s="151">
        <v>0</v>
      </c>
      <c r="S1265" s="154">
        <v>0</v>
      </c>
      <c r="T1265" s="154">
        <v>0</v>
      </c>
      <c r="U1265" s="155">
        <v>0</v>
      </c>
      <c r="V1265" s="155">
        <v>0</v>
      </c>
      <c r="W1265" s="173">
        <v>0</v>
      </c>
      <c r="X1265" s="158">
        <v>0</v>
      </c>
      <c r="Y1265" s="208">
        <v>0</v>
      </c>
      <c r="Z1265" s="208">
        <v>0</v>
      </c>
      <c r="AA1265" s="208">
        <v>0</v>
      </c>
      <c r="AB1265" s="209">
        <v>0</v>
      </c>
      <c r="AC1265" s="155">
        <v>0</v>
      </c>
      <c r="AD1265" s="173">
        <v>0</v>
      </c>
    </row>
    <row r="1266" spans="1:30">
      <c r="A1266" s="175" t="s">
        <v>1085</v>
      </c>
      <c r="B1266" s="214" t="s">
        <v>1842</v>
      </c>
      <c r="C1266" s="214" t="s">
        <v>1267</v>
      </c>
      <c r="D1266" s="153">
        <v>56</v>
      </c>
      <c r="E1266" s="153">
        <v>54</v>
      </c>
      <c r="F1266" s="151">
        <v>46</v>
      </c>
      <c r="G1266" s="151">
        <v>45</v>
      </c>
      <c r="H1266" s="151">
        <v>52</v>
      </c>
      <c r="I1266" s="151">
        <v>51</v>
      </c>
      <c r="J1266" s="172">
        <v>0.9</v>
      </c>
      <c r="K1266" s="154">
        <v>0.964285714285714</v>
      </c>
      <c r="L1266" s="154">
        <v>0.978260869565217</v>
      </c>
      <c r="M1266" s="154">
        <v>0.980769230769231</v>
      </c>
      <c r="N1266" s="207">
        <v>1217</v>
      </c>
      <c r="O1266" s="153">
        <v>1155</v>
      </c>
      <c r="P1266" s="153">
        <v>53</v>
      </c>
      <c r="Q1266" s="151">
        <v>44</v>
      </c>
      <c r="R1266" s="151">
        <v>51</v>
      </c>
      <c r="S1266" s="154">
        <v>0.949055053410025</v>
      </c>
      <c r="T1266" s="154">
        <v>0.946428571428571</v>
      </c>
      <c r="U1266" s="155">
        <v>0.956521739130435</v>
      </c>
      <c r="V1266" s="155">
        <v>0.980769230769231</v>
      </c>
      <c r="W1266" s="173">
        <v>-0.0100931677018634</v>
      </c>
      <c r="X1266" s="158">
        <v>368</v>
      </c>
      <c r="Y1266" s="208">
        <v>357</v>
      </c>
      <c r="Z1266" s="208">
        <v>383</v>
      </c>
      <c r="AA1266" s="208">
        <v>353</v>
      </c>
      <c r="AB1266" s="209">
        <v>0.970108695652174</v>
      </c>
      <c r="AC1266" s="155">
        <v>0.921671018276762</v>
      </c>
      <c r="AD1266" s="173">
        <v>0.0484376773754115</v>
      </c>
    </row>
    <row r="1267" spans="1:30">
      <c r="A1267" s="175" t="s">
        <v>1085</v>
      </c>
      <c r="B1267" s="214" t="s">
        <v>1841</v>
      </c>
      <c r="C1267" s="214" t="s">
        <v>1268</v>
      </c>
      <c r="D1267" s="153">
        <v>0</v>
      </c>
      <c r="E1267" s="153">
        <v>0</v>
      </c>
      <c r="F1267" s="151">
        <v>0</v>
      </c>
      <c r="G1267" s="151">
        <v>0</v>
      </c>
      <c r="H1267" s="151">
        <v>0</v>
      </c>
      <c r="I1267" s="151">
        <v>0</v>
      </c>
      <c r="J1267" s="172">
        <v>0.9</v>
      </c>
      <c r="K1267" s="154">
        <v>0</v>
      </c>
      <c r="L1267" s="154">
        <v>0</v>
      </c>
      <c r="M1267" s="154">
        <v>0</v>
      </c>
      <c r="N1267" s="207">
        <v>0</v>
      </c>
      <c r="O1267" s="153">
        <v>0</v>
      </c>
      <c r="P1267" s="153">
        <v>0</v>
      </c>
      <c r="Q1267" s="151">
        <v>0</v>
      </c>
      <c r="R1267" s="151">
        <v>0</v>
      </c>
      <c r="S1267" s="154">
        <v>0</v>
      </c>
      <c r="T1267" s="154">
        <v>0</v>
      </c>
      <c r="U1267" s="155">
        <v>0</v>
      </c>
      <c r="V1267" s="155">
        <v>0</v>
      </c>
      <c r="W1267" s="173">
        <v>0</v>
      </c>
      <c r="X1267" s="158">
        <v>0</v>
      </c>
      <c r="Y1267" s="208">
        <v>0</v>
      </c>
      <c r="Z1267" s="208">
        <v>0</v>
      </c>
      <c r="AA1267" s="208">
        <v>0</v>
      </c>
      <c r="AB1267" s="209">
        <v>0</v>
      </c>
      <c r="AC1267" s="155">
        <v>0</v>
      </c>
      <c r="AD1267" s="173">
        <v>0</v>
      </c>
    </row>
    <row r="1268" spans="1:30">
      <c r="A1268" s="175" t="s">
        <v>1085</v>
      </c>
      <c r="B1268" s="214" t="s">
        <v>1841</v>
      </c>
      <c r="C1268" s="214" t="s">
        <v>1269</v>
      </c>
      <c r="D1268" s="153">
        <v>0</v>
      </c>
      <c r="E1268" s="153">
        <v>0</v>
      </c>
      <c r="F1268" s="151">
        <v>0</v>
      </c>
      <c r="G1268" s="151">
        <v>0</v>
      </c>
      <c r="H1268" s="151">
        <v>0</v>
      </c>
      <c r="I1268" s="151">
        <v>0</v>
      </c>
      <c r="J1268" s="172">
        <v>0.9</v>
      </c>
      <c r="K1268" s="154">
        <v>0</v>
      </c>
      <c r="L1268" s="154">
        <v>0</v>
      </c>
      <c r="M1268" s="154">
        <v>0</v>
      </c>
      <c r="N1268" s="207">
        <v>0</v>
      </c>
      <c r="O1268" s="153">
        <v>0</v>
      </c>
      <c r="P1268" s="153">
        <v>0</v>
      </c>
      <c r="Q1268" s="151">
        <v>0</v>
      </c>
      <c r="R1268" s="151">
        <v>0</v>
      </c>
      <c r="S1268" s="154">
        <v>0</v>
      </c>
      <c r="T1268" s="154">
        <v>0</v>
      </c>
      <c r="U1268" s="155">
        <v>0</v>
      </c>
      <c r="V1268" s="155">
        <v>0</v>
      </c>
      <c r="W1268" s="173">
        <v>0</v>
      </c>
      <c r="X1268" s="158">
        <v>0</v>
      </c>
      <c r="Y1268" s="208">
        <v>0</v>
      </c>
      <c r="Z1268" s="208">
        <v>0</v>
      </c>
      <c r="AA1268" s="208">
        <v>0</v>
      </c>
      <c r="AB1268" s="209">
        <v>0</v>
      </c>
      <c r="AC1268" s="155">
        <v>0</v>
      </c>
      <c r="AD1268" s="173">
        <v>0</v>
      </c>
    </row>
    <row r="1269" spans="1:30">
      <c r="A1269" s="175" t="s">
        <v>1085</v>
      </c>
      <c r="B1269" s="214" t="s">
        <v>1841</v>
      </c>
      <c r="C1269" s="214" t="s">
        <v>1270</v>
      </c>
      <c r="D1269" s="153">
        <v>0</v>
      </c>
      <c r="E1269" s="153">
        <v>0</v>
      </c>
      <c r="F1269" s="151">
        <v>0</v>
      </c>
      <c r="G1269" s="151">
        <v>0</v>
      </c>
      <c r="H1269" s="151">
        <v>0</v>
      </c>
      <c r="I1269" s="151">
        <v>0</v>
      </c>
      <c r="J1269" s="172">
        <v>0.9</v>
      </c>
      <c r="K1269" s="154">
        <v>0</v>
      </c>
      <c r="L1269" s="154">
        <v>0</v>
      </c>
      <c r="M1269" s="154">
        <v>0</v>
      </c>
      <c r="N1269" s="207">
        <v>0</v>
      </c>
      <c r="O1269" s="153">
        <v>0</v>
      </c>
      <c r="P1269" s="153">
        <v>0</v>
      </c>
      <c r="Q1269" s="151">
        <v>0</v>
      </c>
      <c r="R1269" s="151">
        <v>0</v>
      </c>
      <c r="S1269" s="154">
        <v>0</v>
      </c>
      <c r="T1269" s="154">
        <v>0</v>
      </c>
      <c r="U1269" s="155">
        <v>0</v>
      </c>
      <c r="V1269" s="155">
        <v>0</v>
      </c>
      <c r="W1269" s="173">
        <v>0</v>
      </c>
      <c r="X1269" s="158">
        <v>0</v>
      </c>
      <c r="Y1269" s="208">
        <v>0</v>
      </c>
      <c r="Z1269" s="208">
        <v>0</v>
      </c>
      <c r="AA1269" s="208">
        <v>0</v>
      </c>
      <c r="AB1269" s="209">
        <v>0</v>
      </c>
      <c r="AC1269" s="155">
        <v>0</v>
      </c>
      <c r="AD1269" s="173">
        <v>0</v>
      </c>
    </row>
    <row r="1270" spans="1:30">
      <c r="A1270" s="175" t="s">
        <v>1085</v>
      </c>
      <c r="B1270" s="214" t="s">
        <v>1841</v>
      </c>
      <c r="C1270" s="214" t="s">
        <v>1271</v>
      </c>
      <c r="D1270" s="153">
        <v>76</v>
      </c>
      <c r="E1270" s="153">
        <v>72</v>
      </c>
      <c r="F1270" s="151">
        <v>65</v>
      </c>
      <c r="G1270" s="151">
        <v>60</v>
      </c>
      <c r="H1270" s="151">
        <v>68</v>
      </c>
      <c r="I1270" s="151">
        <v>66</v>
      </c>
      <c r="J1270" s="172">
        <v>0.9</v>
      </c>
      <c r="K1270" s="154">
        <v>0.947368421052632</v>
      </c>
      <c r="L1270" s="154">
        <v>0.923076923076923</v>
      </c>
      <c r="M1270" s="154">
        <v>0.970588235294118</v>
      </c>
      <c r="N1270" s="207">
        <v>1675</v>
      </c>
      <c r="O1270" s="153">
        <v>1600</v>
      </c>
      <c r="P1270" s="153">
        <v>72</v>
      </c>
      <c r="Q1270" s="151">
        <v>59</v>
      </c>
      <c r="R1270" s="151">
        <v>66</v>
      </c>
      <c r="S1270" s="154">
        <v>0.955223880597015</v>
      </c>
      <c r="T1270" s="154">
        <v>0.947368421052632</v>
      </c>
      <c r="U1270" s="155">
        <v>0.907692307692308</v>
      </c>
      <c r="V1270" s="155">
        <v>0.970588235294118</v>
      </c>
      <c r="W1270" s="173">
        <v>0.0396761133603238</v>
      </c>
      <c r="X1270" s="158">
        <v>495</v>
      </c>
      <c r="Y1270" s="208">
        <v>461</v>
      </c>
      <c r="Z1270" s="208">
        <v>521</v>
      </c>
      <c r="AA1270" s="208">
        <v>494</v>
      </c>
      <c r="AB1270" s="209">
        <v>0.931313131313131</v>
      </c>
      <c r="AC1270" s="155">
        <v>0.948176583493282</v>
      </c>
      <c r="AD1270" s="173">
        <v>-0.0168634521801508</v>
      </c>
    </row>
    <row r="1271" spans="1:30">
      <c r="A1271" s="175" t="s">
        <v>1085</v>
      </c>
      <c r="B1271" s="214" t="s">
        <v>1841</v>
      </c>
      <c r="C1271" s="214" t="s">
        <v>1272</v>
      </c>
      <c r="D1271" s="153">
        <v>0</v>
      </c>
      <c r="E1271" s="153">
        <v>0</v>
      </c>
      <c r="F1271" s="151">
        <v>0</v>
      </c>
      <c r="G1271" s="151">
        <v>0</v>
      </c>
      <c r="H1271" s="151">
        <v>0</v>
      </c>
      <c r="I1271" s="151">
        <v>0</v>
      </c>
      <c r="J1271" s="172">
        <v>0.9</v>
      </c>
      <c r="K1271" s="154">
        <v>0</v>
      </c>
      <c r="L1271" s="154">
        <v>0</v>
      </c>
      <c r="M1271" s="154">
        <v>0</v>
      </c>
      <c r="N1271" s="207">
        <v>0</v>
      </c>
      <c r="O1271" s="153">
        <v>0</v>
      </c>
      <c r="P1271" s="153">
        <v>0</v>
      </c>
      <c r="Q1271" s="151">
        <v>0</v>
      </c>
      <c r="R1271" s="151">
        <v>0</v>
      </c>
      <c r="S1271" s="154">
        <v>0</v>
      </c>
      <c r="T1271" s="154">
        <v>0</v>
      </c>
      <c r="U1271" s="155">
        <v>0</v>
      </c>
      <c r="V1271" s="155">
        <v>0</v>
      </c>
      <c r="W1271" s="173">
        <v>0</v>
      </c>
      <c r="X1271" s="158">
        <v>0</v>
      </c>
      <c r="Y1271" s="208">
        <v>0</v>
      </c>
      <c r="Z1271" s="208">
        <v>0</v>
      </c>
      <c r="AA1271" s="208">
        <v>0</v>
      </c>
      <c r="AB1271" s="209">
        <v>0</v>
      </c>
      <c r="AC1271" s="155">
        <v>0</v>
      </c>
      <c r="AD1271" s="173">
        <v>0</v>
      </c>
    </row>
    <row r="1272" spans="1:30">
      <c r="A1272" s="175" t="s">
        <v>1085</v>
      </c>
      <c r="B1272" s="214" t="s">
        <v>1842</v>
      </c>
      <c r="C1272" s="214" t="s">
        <v>1273</v>
      </c>
      <c r="D1272" s="153">
        <v>51</v>
      </c>
      <c r="E1272" s="153">
        <v>50</v>
      </c>
      <c r="F1272" s="151">
        <v>44</v>
      </c>
      <c r="G1272" s="151">
        <v>44</v>
      </c>
      <c r="H1272" s="151">
        <v>48</v>
      </c>
      <c r="I1272" s="151">
        <v>47</v>
      </c>
      <c r="J1272" s="172">
        <v>0.9</v>
      </c>
      <c r="K1272" s="154">
        <v>0.980392156862745</v>
      </c>
      <c r="L1272" s="154">
        <v>1</v>
      </c>
      <c r="M1272" s="154">
        <v>0.979166666666667</v>
      </c>
      <c r="N1272" s="207">
        <v>1070</v>
      </c>
      <c r="O1272" s="153">
        <v>1024</v>
      </c>
      <c r="P1272" s="153">
        <v>49</v>
      </c>
      <c r="Q1272" s="151">
        <v>43</v>
      </c>
      <c r="R1272" s="151">
        <v>46</v>
      </c>
      <c r="S1272" s="154">
        <v>0.957009345794393</v>
      </c>
      <c r="T1272" s="154">
        <v>0.96078431372549</v>
      </c>
      <c r="U1272" s="155">
        <v>0.977272727272727</v>
      </c>
      <c r="V1272" s="155">
        <v>0.958333333333333</v>
      </c>
      <c r="W1272" s="173">
        <v>-0.0164884135472371</v>
      </c>
      <c r="X1272" s="158">
        <v>323</v>
      </c>
      <c r="Y1272" s="208">
        <v>313</v>
      </c>
      <c r="Z1272" s="208">
        <v>331</v>
      </c>
      <c r="AA1272" s="208">
        <v>312</v>
      </c>
      <c r="AB1272" s="209">
        <v>0.969040247678019</v>
      </c>
      <c r="AC1272" s="155">
        <v>0.942598187311178</v>
      </c>
      <c r="AD1272" s="173">
        <v>0.0264420603668403</v>
      </c>
    </row>
    <row r="1273" spans="1:30">
      <c r="A1273" s="175" t="s">
        <v>1085</v>
      </c>
      <c r="B1273" s="214" t="s">
        <v>1842</v>
      </c>
      <c r="C1273" s="214" t="s">
        <v>1274</v>
      </c>
      <c r="D1273" s="153">
        <v>59</v>
      </c>
      <c r="E1273" s="153">
        <v>57</v>
      </c>
      <c r="F1273" s="151">
        <v>51</v>
      </c>
      <c r="G1273" s="151">
        <v>50</v>
      </c>
      <c r="H1273" s="151">
        <v>45</v>
      </c>
      <c r="I1273" s="151">
        <v>43</v>
      </c>
      <c r="J1273" s="172">
        <v>0.9</v>
      </c>
      <c r="K1273" s="154">
        <v>0.966101694915254</v>
      </c>
      <c r="L1273" s="154">
        <v>0.980392156862745</v>
      </c>
      <c r="M1273" s="154">
        <v>0.955555555555556</v>
      </c>
      <c r="N1273" s="207">
        <v>1186</v>
      </c>
      <c r="O1273" s="153">
        <v>1133</v>
      </c>
      <c r="P1273" s="153">
        <v>56</v>
      </c>
      <c r="Q1273" s="151">
        <v>46</v>
      </c>
      <c r="R1273" s="151">
        <v>42</v>
      </c>
      <c r="S1273" s="154">
        <v>0.95531197301855</v>
      </c>
      <c r="T1273" s="154">
        <v>0.949152542372881</v>
      </c>
      <c r="U1273" s="155">
        <v>0.901960784313726</v>
      </c>
      <c r="V1273" s="155">
        <v>0.933333333333333</v>
      </c>
      <c r="W1273" s="173">
        <v>0.0471917580591559</v>
      </c>
      <c r="X1273" s="158">
        <v>363</v>
      </c>
      <c r="Y1273" s="208">
        <v>341</v>
      </c>
      <c r="Z1273" s="208">
        <v>361</v>
      </c>
      <c r="AA1273" s="208">
        <v>344</v>
      </c>
      <c r="AB1273" s="209">
        <v>0.939393939393939</v>
      </c>
      <c r="AC1273" s="155">
        <v>0.952908587257618</v>
      </c>
      <c r="AD1273" s="173">
        <v>-0.0135146478636783</v>
      </c>
    </row>
    <row r="1274" spans="1:30">
      <c r="A1274" s="175" t="s">
        <v>1085</v>
      </c>
      <c r="B1274" s="214" t="s">
        <v>1842</v>
      </c>
      <c r="C1274" s="214" t="s">
        <v>1275</v>
      </c>
      <c r="D1274" s="153">
        <v>26</v>
      </c>
      <c r="E1274" s="153">
        <v>26</v>
      </c>
      <c r="F1274" s="151">
        <v>21</v>
      </c>
      <c r="G1274" s="151">
        <v>21</v>
      </c>
      <c r="H1274" s="151">
        <v>21</v>
      </c>
      <c r="I1274" s="151">
        <v>21</v>
      </c>
      <c r="J1274" s="172">
        <v>0.9</v>
      </c>
      <c r="K1274" s="154">
        <v>1</v>
      </c>
      <c r="L1274" s="154">
        <v>1</v>
      </c>
      <c r="M1274" s="154">
        <v>1</v>
      </c>
      <c r="N1274" s="207">
        <v>529</v>
      </c>
      <c r="O1274" s="153">
        <v>522</v>
      </c>
      <c r="P1274" s="153">
        <v>26</v>
      </c>
      <c r="Q1274" s="151">
        <v>21</v>
      </c>
      <c r="R1274" s="151">
        <v>20</v>
      </c>
      <c r="S1274" s="154">
        <v>0.986767485822306</v>
      </c>
      <c r="T1274" s="154">
        <v>1</v>
      </c>
      <c r="U1274" s="155">
        <v>1</v>
      </c>
      <c r="V1274" s="155">
        <v>0.952380952380952</v>
      </c>
      <c r="W1274" s="173">
        <v>0</v>
      </c>
      <c r="X1274" s="158">
        <v>164</v>
      </c>
      <c r="Y1274" s="208">
        <v>163</v>
      </c>
      <c r="Z1274" s="208">
        <v>161</v>
      </c>
      <c r="AA1274" s="208">
        <v>155</v>
      </c>
      <c r="AB1274" s="209">
        <v>0.99390243902439</v>
      </c>
      <c r="AC1274" s="155">
        <v>0.962732919254658</v>
      </c>
      <c r="AD1274" s="173">
        <v>0.0311695197697318</v>
      </c>
    </row>
    <row r="1275" spans="1:30">
      <c r="A1275" s="175" t="s">
        <v>1085</v>
      </c>
      <c r="B1275" s="214" t="s">
        <v>1842</v>
      </c>
      <c r="C1275" s="214" t="s">
        <v>1276</v>
      </c>
      <c r="D1275" s="153">
        <v>0</v>
      </c>
      <c r="E1275" s="153">
        <v>0</v>
      </c>
      <c r="F1275" s="151">
        <v>0</v>
      </c>
      <c r="G1275" s="151">
        <v>0</v>
      </c>
      <c r="H1275" s="151">
        <v>0</v>
      </c>
      <c r="I1275" s="151">
        <v>0</v>
      </c>
      <c r="J1275" s="172">
        <v>0.9</v>
      </c>
      <c r="K1275" s="154">
        <v>0</v>
      </c>
      <c r="L1275" s="154">
        <v>0</v>
      </c>
      <c r="M1275" s="154">
        <v>0</v>
      </c>
      <c r="N1275" s="207">
        <v>0</v>
      </c>
      <c r="O1275" s="153">
        <v>0</v>
      </c>
      <c r="P1275" s="153">
        <v>0</v>
      </c>
      <c r="Q1275" s="151">
        <v>0</v>
      </c>
      <c r="R1275" s="151">
        <v>0</v>
      </c>
      <c r="S1275" s="154">
        <v>0</v>
      </c>
      <c r="T1275" s="154">
        <v>0</v>
      </c>
      <c r="U1275" s="155">
        <v>0</v>
      </c>
      <c r="V1275" s="155">
        <v>0</v>
      </c>
      <c r="W1275" s="173">
        <v>0</v>
      </c>
      <c r="X1275" s="158">
        <v>0</v>
      </c>
      <c r="Y1275" s="208">
        <v>0</v>
      </c>
      <c r="Z1275" s="208">
        <v>0</v>
      </c>
      <c r="AA1275" s="208">
        <v>0</v>
      </c>
      <c r="AB1275" s="209">
        <v>0</v>
      </c>
      <c r="AC1275" s="155">
        <v>0</v>
      </c>
      <c r="AD1275" s="173">
        <v>0</v>
      </c>
    </row>
    <row r="1276" spans="1:30">
      <c r="A1276" s="175" t="s">
        <v>1085</v>
      </c>
      <c r="B1276" s="214" t="s">
        <v>1842</v>
      </c>
      <c r="C1276" s="214" t="s">
        <v>1277</v>
      </c>
      <c r="D1276" s="153">
        <v>0</v>
      </c>
      <c r="E1276" s="153">
        <v>0</v>
      </c>
      <c r="F1276" s="151">
        <v>0</v>
      </c>
      <c r="G1276" s="151">
        <v>0</v>
      </c>
      <c r="H1276" s="151">
        <v>0</v>
      </c>
      <c r="I1276" s="151">
        <v>0</v>
      </c>
      <c r="J1276" s="172">
        <v>0.9</v>
      </c>
      <c r="K1276" s="154">
        <v>0</v>
      </c>
      <c r="L1276" s="154">
        <v>0</v>
      </c>
      <c r="M1276" s="154">
        <v>0</v>
      </c>
      <c r="N1276" s="207">
        <v>0</v>
      </c>
      <c r="O1276" s="153">
        <v>0</v>
      </c>
      <c r="P1276" s="153">
        <v>0</v>
      </c>
      <c r="Q1276" s="151">
        <v>0</v>
      </c>
      <c r="R1276" s="151">
        <v>0</v>
      </c>
      <c r="S1276" s="154">
        <v>0</v>
      </c>
      <c r="T1276" s="154">
        <v>0</v>
      </c>
      <c r="U1276" s="155">
        <v>0</v>
      </c>
      <c r="V1276" s="155">
        <v>0</v>
      </c>
      <c r="W1276" s="173">
        <v>0</v>
      </c>
      <c r="X1276" s="158">
        <v>0</v>
      </c>
      <c r="Y1276" s="208">
        <v>0</v>
      </c>
      <c r="Z1276" s="208">
        <v>0</v>
      </c>
      <c r="AA1276" s="208">
        <v>0</v>
      </c>
      <c r="AB1276" s="209">
        <v>0</v>
      </c>
      <c r="AC1276" s="155">
        <v>0</v>
      </c>
      <c r="AD1276" s="173">
        <v>0</v>
      </c>
    </row>
    <row r="1277" spans="1:30">
      <c r="A1277" s="175" t="s">
        <v>1085</v>
      </c>
      <c r="B1277" s="214" t="s">
        <v>1842</v>
      </c>
      <c r="C1277" s="214" t="s">
        <v>1278</v>
      </c>
      <c r="D1277" s="153">
        <v>40</v>
      </c>
      <c r="E1277" s="153">
        <v>39</v>
      </c>
      <c r="F1277" s="151">
        <v>35</v>
      </c>
      <c r="G1277" s="151">
        <v>35</v>
      </c>
      <c r="H1277" s="151">
        <v>38</v>
      </c>
      <c r="I1277" s="151">
        <v>37</v>
      </c>
      <c r="J1277" s="172">
        <v>0.9</v>
      </c>
      <c r="K1277" s="154">
        <v>0.975</v>
      </c>
      <c r="L1277" s="154">
        <v>1</v>
      </c>
      <c r="M1277" s="154">
        <v>0.973684210526316</v>
      </c>
      <c r="N1277" s="207">
        <v>858</v>
      </c>
      <c r="O1277" s="153">
        <v>805</v>
      </c>
      <c r="P1277" s="153">
        <v>39</v>
      </c>
      <c r="Q1277" s="151">
        <v>34</v>
      </c>
      <c r="R1277" s="151">
        <v>36</v>
      </c>
      <c r="S1277" s="154">
        <v>0.938228438228438</v>
      </c>
      <c r="T1277" s="154">
        <v>0.975</v>
      </c>
      <c r="U1277" s="155">
        <v>0.971428571428571</v>
      </c>
      <c r="V1277" s="155">
        <v>0.947368421052632</v>
      </c>
      <c r="W1277" s="173">
        <v>0.00357142857142856</v>
      </c>
      <c r="X1277" s="158">
        <v>261</v>
      </c>
      <c r="Y1277" s="208">
        <v>246</v>
      </c>
      <c r="Z1277" s="208">
        <v>264</v>
      </c>
      <c r="AA1277" s="208">
        <v>244</v>
      </c>
      <c r="AB1277" s="209">
        <v>0.942528735632184</v>
      </c>
      <c r="AC1277" s="155">
        <v>0.924242424242424</v>
      </c>
      <c r="AD1277" s="173">
        <v>0.0182863113897597</v>
      </c>
    </row>
    <row r="1278" spans="1:30">
      <c r="A1278" s="175" t="s">
        <v>1085</v>
      </c>
      <c r="B1278" s="214" t="s">
        <v>1842</v>
      </c>
      <c r="C1278" s="214" t="s">
        <v>1279</v>
      </c>
      <c r="D1278" s="153">
        <v>0</v>
      </c>
      <c r="E1278" s="153">
        <v>0</v>
      </c>
      <c r="F1278" s="151">
        <v>0</v>
      </c>
      <c r="G1278" s="151">
        <v>0</v>
      </c>
      <c r="H1278" s="151">
        <v>0</v>
      </c>
      <c r="I1278" s="151">
        <v>0</v>
      </c>
      <c r="J1278" s="172">
        <v>0.9</v>
      </c>
      <c r="K1278" s="154">
        <v>0</v>
      </c>
      <c r="L1278" s="154">
        <v>0</v>
      </c>
      <c r="M1278" s="154">
        <v>0</v>
      </c>
      <c r="N1278" s="207">
        <v>0</v>
      </c>
      <c r="O1278" s="153">
        <v>0</v>
      </c>
      <c r="P1278" s="153">
        <v>0</v>
      </c>
      <c r="Q1278" s="151">
        <v>0</v>
      </c>
      <c r="R1278" s="151">
        <v>0</v>
      </c>
      <c r="S1278" s="154">
        <v>0</v>
      </c>
      <c r="T1278" s="154">
        <v>0</v>
      </c>
      <c r="U1278" s="155">
        <v>0</v>
      </c>
      <c r="V1278" s="155">
        <v>0</v>
      </c>
      <c r="W1278" s="173">
        <v>0</v>
      </c>
      <c r="X1278" s="158">
        <v>0</v>
      </c>
      <c r="Y1278" s="208">
        <v>0</v>
      </c>
      <c r="Z1278" s="208">
        <v>0</v>
      </c>
      <c r="AA1278" s="208">
        <v>0</v>
      </c>
      <c r="AB1278" s="209">
        <v>0</v>
      </c>
      <c r="AC1278" s="155">
        <v>0</v>
      </c>
      <c r="AD1278" s="173">
        <v>0</v>
      </c>
    </row>
    <row r="1279" spans="1:30">
      <c r="A1279" s="175" t="s">
        <v>1085</v>
      </c>
      <c r="B1279" s="214" t="s">
        <v>1842</v>
      </c>
      <c r="C1279" s="214" t="s">
        <v>1280</v>
      </c>
      <c r="D1279" s="153">
        <v>79</v>
      </c>
      <c r="E1279" s="153">
        <v>76</v>
      </c>
      <c r="F1279" s="151">
        <v>60</v>
      </c>
      <c r="G1279" s="151">
        <v>59</v>
      </c>
      <c r="H1279" s="151">
        <v>72</v>
      </c>
      <c r="I1279" s="151">
        <v>72</v>
      </c>
      <c r="J1279" s="172">
        <v>0.9</v>
      </c>
      <c r="K1279" s="154">
        <v>0.962025316455696</v>
      </c>
      <c r="L1279" s="154">
        <v>0.983333333333333</v>
      </c>
      <c r="M1279" s="154">
        <v>1</v>
      </c>
      <c r="N1279" s="207">
        <v>1608</v>
      </c>
      <c r="O1279" s="153">
        <v>1590</v>
      </c>
      <c r="P1279" s="153">
        <v>76</v>
      </c>
      <c r="Q1279" s="151">
        <v>59</v>
      </c>
      <c r="R1279" s="151">
        <v>72</v>
      </c>
      <c r="S1279" s="154">
        <v>0.988805970149254</v>
      </c>
      <c r="T1279" s="154">
        <v>0.962025316455696</v>
      </c>
      <c r="U1279" s="155">
        <v>0.983333333333333</v>
      </c>
      <c r="V1279" s="155">
        <v>1</v>
      </c>
      <c r="W1279" s="173">
        <v>-0.0213080168776371</v>
      </c>
      <c r="X1279" s="158">
        <v>484</v>
      </c>
      <c r="Y1279" s="208">
        <v>479</v>
      </c>
      <c r="Z1279" s="208">
        <v>495</v>
      </c>
      <c r="AA1279" s="208">
        <v>495</v>
      </c>
      <c r="AB1279" s="209">
        <v>0.989669421487603</v>
      </c>
      <c r="AC1279" s="155">
        <v>1</v>
      </c>
      <c r="AD1279" s="173">
        <v>-0.0103305785123967</v>
      </c>
    </row>
    <row r="1280" spans="1:30">
      <c r="A1280" s="175" t="s">
        <v>1085</v>
      </c>
      <c r="B1280" s="214" t="s">
        <v>1842</v>
      </c>
      <c r="C1280" s="214" t="s">
        <v>1281</v>
      </c>
      <c r="D1280" s="153">
        <v>54</v>
      </c>
      <c r="E1280" s="153">
        <v>52</v>
      </c>
      <c r="F1280" s="151">
        <v>44</v>
      </c>
      <c r="G1280" s="151">
        <v>43</v>
      </c>
      <c r="H1280" s="151">
        <v>44</v>
      </c>
      <c r="I1280" s="151">
        <v>42</v>
      </c>
      <c r="J1280" s="172">
        <v>0.9</v>
      </c>
      <c r="K1280" s="154">
        <v>0.962962962962963</v>
      </c>
      <c r="L1280" s="154">
        <v>0.977272727272727</v>
      </c>
      <c r="M1280" s="154">
        <v>0.954545454545455</v>
      </c>
      <c r="N1280" s="207">
        <v>1149</v>
      </c>
      <c r="O1280" s="153">
        <v>962</v>
      </c>
      <c r="P1280" s="153">
        <v>51</v>
      </c>
      <c r="Q1280" s="151">
        <v>37</v>
      </c>
      <c r="R1280" s="151">
        <v>35</v>
      </c>
      <c r="S1280" s="154">
        <v>0.837249782419495</v>
      </c>
      <c r="T1280" s="154">
        <v>0.944444444444444</v>
      </c>
      <c r="U1280" s="155">
        <v>0.840909090909091</v>
      </c>
      <c r="V1280" s="155">
        <v>0.795454545454545</v>
      </c>
      <c r="W1280" s="173">
        <v>0.103535353535353</v>
      </c>
      <c r="X1280" s="158">
        <v>344</v>
      </c>
      <c r="Y1280" s="208">
        <v>279</v>
      </c>
      <c r="Z1280" s="208">
        <v>345</v>
      </c>
      <c r="AA1280" s="208">
        <v>297</v>
      </c>
      <c r="AB1280" s="209">
        <v>0.811046511627907</v>
      </c>
      <c r="AC1280" s="155">
        <v>0.860869565217391</v>
      </c>
      <c r="AD1280" s="173">
        <v>-0.0498230535894844</v>
      </c>
    </row>
    <row r="1281" spans="1:30">
      <c r="A1281" s="175" t="s">
        <v>1085</v>
      </c>
      <c r="B1281" s="214" t="s">
        <v>1841</v>
      </c>
      <c r="C1281" s="214" t="s">
        <v>1282</v>
      </c>
      <c r="D1281" s="153">
        <v>34</v>
      </c>
      <c r="E1281" s="153">
        <v>34</v>
      </c>
      <c r="F1281" s="151">
        <v>30</v>
      </c>
      <c r="G1281" s="151">
        <v>30</v>
      </c>
      <c r="H1281" s="151">
        <v>30</v>
      </c>
      <c r="I1281" s="151">
        <v>30</v>
      </c>
      <c r="J1281" s="172">
        <v>0.9</v>
      </c>
      <c r="K1281" s="154">
        <v>1</v>
      </c>
      <c r="L1281" s="154">
        <v>1</v>
      </c>
      <c r="M1281" s="154">
        <v>1</v>
      </c>
      <c r="N1281" s="207">
        <v>694</v>
      </c>
      <c r="O1281" s="153">
        <v>690</v>
      </c>
      <c r="P1281" s="153">
        <v>34</v>
      </c>
      <c r="Q1281" s="151">
        <v>30</v>
      </c>
      <c r="R1281" s="151">
        <v>30</v>
      </c>
      <c r="S1281" s="154">
        <v>0.994236311239193</v>
      </c>
      <c r="T1281" s="154">
        <v>1</v>
      </c>
      <c r="U1281" s="155">
        <v>1</v>
      </c>
      <c r="V1281" s="155">
        <v>1</v>
      </c>
      <c r="W1281" s="173">
        <v>0</v>
      </c>
      <c r="X1281" s="158">
        <v>206</v>
      </c>
      <c r="Y1281" s="208">
        <v>206</v>
      </c>
      <c r="Z1281" s="208">
        <v>225</v>
      </c>
      <c r="AA1281" s="208">
        <v>223</v>
      </c>
      <c r="AB1281" s="209">
        <v>1</v>
      </c>
      <c r="AC1281" s="155">
        <v>0.991111111111111</v>
      </c>
      <c r="AD1281" s="173">
        <v>0.00888888888888884</v>
      </c>
    </row>
    <row r="1282" spans="1:30">
      <c r="A1282" s="175" t="s">
        <v>1085</v>
      </c>
      <c r="B1282" s="214" t="s">
        <v>1841</v>
      </c>
      <c r="C1282" s="214" t="s">
        <v>1283</v>
      </c>
      <c r="D1282" s="153">
        <v>61</v>
      </c>
      <c r="E1282" s="153">
        <v>58</v>
      </c>
      <c r="F1282" s="151">
        <v>50</v>
      </c>
      <c r="G1282" s="151">
        <v>48</v>
      </c>
      <c r="H1282" s="151">
        <v>56</v>
      </c>
      <c r="I1282" s="151">
        <v>55</v>
      </c>
      <c r="J1282" s="172">
        <v>0.9</v>
      </c>
      <c r="K1282" s="154">
        <v>0.950819672131147</v>
      </c>
      <c r="L1282" s="154">
        <v>0.96</v>
      </c>
      <c r="M1282" s="154">
        <v>0.982142857142857</v>
      </c>
      <c r="N1282" s="207">
        <v>1306</v>
      </c>
      <c r="O1282" s="153">
        <v>1262</v>
      </c>
      <c r="P1282" s="153">
        <v>57</v>
      </c>
      <c r="Q1282" s="151">
        <v>48</v>
      </c>
      <c r="R1282" s="151">
        <v>54</v>
      </c>
      <c r="S1282" s="154">
        <v>0.966309341500766</v>
      </c>
      <c r="T1282" s="154">
        <v>0.934426229508197</v>
      </c>
      <c r="U1282" s="155">
        <v>0.96</v>
      </c>
      <c r="V1282" s="155">
        <v>0.964285714285714</v>
      </c>
      <c r="W1282" s="173">
        <v>-0.0255737704918032</v>
      </c>
      <c r="X1282" s="158">
        <v>390</v>
      </c>
      <c r="Y1282" s="208">
        <v>373</v>
      </c>
      <c r="Z1282" s="208">
        <v>401</v>
      </c>
      <c r="AA1282" s="208">
        <v>388</v>
      </c>
      <c r="AB1282" s="209">
        <v>0.956410256410256</v>
      </c>
      <c r="AC1282" s="155">
        <v>0.967581047381546</v>
      </c>
      <c r="AD1282" s="173">
        <v>-0.0111707909712897</v>
      </c>
    </row>
    <row r="1283" spans="1:30">
      <c r="A1283" s="175" t="s">
        <v>1085</v>
      </c>
      <c r="B1283" s="214" t="s">
        <v>1841</v>
      </c>
      <c r="C1283" s="214" t="s">
        <v>1284</v>
      </c>
      <c r="D1283" s="153">
        <v>34</v>
      </c>
      <c r="E1283" s="153">
        <v>34</v>
      </c>
      <c r="F1283" s="151">
        <v>28</v>
      </c>
      <c r="G1283" s="151">
        <v>27</v>
      </c>
      <c r="H1283" s="151">
        <v>29</v>
      </c>
      <c r="I1283" s="151">
        <v>28</v>
      </c>
      <c r="J1283" s="172">
        <v>0.9</v>
      </c>
      <c r="K1283" s="154">
        <v>1</v>
      </c>
      <c r="L1283" s="154">
        <v>0.964285714285714</v>
      </c>
      <c r="M1283" s="154">
        <v>0.96551724137931</v>
      </c>
      <c r="N1283" s="207">
        <v>674</v>
      </c>
      <c r="O1283" s="153">
        <v>655</v>
      </c>
      <c r="P1283" s="153">
        <v>34</v>
      </c>
      <c r="Q1283" s="151">
        <v>24</v>
      </c>
      <c r="R1283" s="151">
        <v>28</v>
      </c>
      <c r="S1283" s="154">
        <v>0.971810089020771</v>
      </c>
      <c r="T1283" s="154">
        <v>1</v>
      </c>
      <c r="U1283" s="155">
        <v>0.857142857142857</v>
      </c>
      <c r="V1283" s="155">
        <v>0.96551724137931</v>
      </c>
      <c r="W1283" s="173">
        <v>0.142857142857143</v>
      </c>
      <c r="X1283" s="158">
        <v>206</v>
      </c>
      <c r="Y1283" s="208">
        <v>196</v>
      </c>
      <c r="Z1283" s="208">
        <v>200</v>
      </c>
      <c r="AA1283" s="208">
        <v>197</v>
      </c>
      <c r="AB1283" s="209">
        <v>0.951456310679612</v>
      </c>
      <c r="AC1283" s="155">
        <v>0.985</v>
      </c>
      <c r="AD1283" s="173">
        <v>-0.0335436893203883</v>
      </c>
    </row>
    <row r="1284" spans="1:30">
      <c r="A1284" s="175" t="s">
        <v>1085</v>
      </c>
      <c r="B1284" s="214" t="s">
        <v>1841</v>
      </c>
      <c r="C1284" s="214" t="s">
        <v>1285</v>
      </c>
      <c r="D1284" s="153">
        <v>69</v>
      </c>
      <c r="E1284" s="153">
        <v>68</v>
      </c>
      <c r="F1284" s="151">
        <v>54</v>
      </c>
      <c r="G1284" s="151">
        <v>52</v>
      </c>
      <c r="H1284" s="151">
        <v>59</v>
      </c>
      <c r="I1284" s="151">
        <v>58</v>
      </c>
      <c r="J1284" s="172">
        <v>0.9</v>
      </c>
      <c r="K1284" s="154">
        <v>0.985507246376812</v>
      </c>
      <c r="L1284" s="154">
        <v>0.962962962962963</v>
      </c>
      <c r="M1284" s="154">
        <v>0.983050847457627</v>
      </c>
      <c r="N1284" s="207">
        <v>1438</v>
      </c>
      <c r="O1284" s="153">
        <v>1349</v>
      </c>
      <c r="P1284" s="153">
        <v>66</v>
      </c>
      <c r="Q1284" s="151">
        <v>50</v>
      </c>
      <c r="R1284" s="151">
        <v>55</v>
      </c>
      <c r="S1284" s="154">
        <v>0.938108484005563</v>
      </c>
      <c r="T1284" s="154">
        <v>0.956521739130435</v>
      </c>
      <c r="U1284" s="155">
        <v>0.925925925925926</v>
      </c>
      <c r="V1284" s="155">
        <v>0.932203389830508</v>
      </c>
      <c r="W1284" s="173">
        <v>0.0305958132045089</v>
      </c>
      <c r="X1284" s="158">
        <v>433</v>
      </c>
      <c r="Y1284" s="208">
        <v>405</v>
      </c>
      <c r="Z1284" s="208">
        <v>443</v>
      </c>
      <c r="AA1284" s="208">
        <v>418</v>
      </c>
      <c r="AB1284" s="209">
        <v>0.935334872979215</v>
      </c>
      <c r="AC1284" s="155">
        <v>0.943566591422122</v>
      </c>
      <c r="AD1284" s="173">
        <v>-0.00823171844290704</v>
      </c>
    </row>
    <row r="1285" spans="1:30">
      <c r="A1285" s="175" t="s">
        <v>1085</v>
      </c>
      <c r="B1285" s="214" t="s">
        <v>1841</v>
      </c>
      <c r="C1285" s="214" t="s">
        <v>1286</v>
      </c>
      <c r="D1285" s="153">
        <v>0</v>
      </c>
      <c r="E1285" s="153">
        <v>0</v>
      </c>
      <c r="F1285" s="151">
        <v>0</v>
      </c>
      <c r="G1285" s="151">
        <v>0</v>
      </c>
      <c r="H1285" s="151">
        <v>0</v>
      </c>
      <c r="I1285" s="151">
        <v>0</v>
      </c>
      <c r="J1285" s="172">
        <v>0.9</v>
      </c>
      <c r="K1285" s="154">
        <v>0</v>
      </c>
      <c r="L1285" s="154">
        <v>0</v>
      </c>
      <c r="M1285" s="154">
        <v>0</v>
      </c>
      <c r="N1285" s="207">
        <v>0</v>
      </c>
      <c r="O1285" s="153">
        <v>0</v>
      </c>
      <c r="P1285" s="153">
        <v>0</v>
      </c>
      <c r="Q1285" s="151">
        <v>0</v>
      </c>
      <c r="R1285" s="151">
        <v>0</v>
      </c>
      <c r="S1285" s="154">
        <v>0</v>
      </c>
      <c r="T1285" s="154">
        <v>0</v>
      </c>
      <c r="U1285" s="155">
        <v>0</v>
      </c>
      <c r="V1285" s="155">
        <v>0</v>
      </c>
      <c r="W1285" s="173">
        <v>0</v>
      </c>
      <c r="X1285" s="158">
        <v>0</v>
      </c>
      <c r="Y1285" s="208">
        <v>0</v>
      </c>
      <c r="Z1285" s="208">
        <v>0</v>
      </c>
      <c r="AA1285" s="208">
        <v>0</v>
      </c>
      <c r="AB1285" s="209">
        <v>0</v>
      </c>
      <c r="AC1285" s="155">
        <v>0</v>
      </c>
      <c r="AD1285" s="173">
        <v>0</v>
      </c>
    </row>
    <row r="1286" spans="1:30">
      <c r="A1286" s="175" t="s">
        <v>1085</v>
      </c>
      <c r="B1286" s="214" t="s">
        <v>1843</v>
      </c>
      <c r="C1286" s="214" t="s">
        <v>1287</v>
      </c>
      <c r="D1286" s="153">
        <v>39</v>
      </c>
      <c r="E1286" s="153">
        <v>39</v>
      </c>
      <c r="F1286" s="151">
        <v>32</v>
      </c>
      <c r="G1286" s="151">
        <v>32</v>
      </c>
      <c r="H1286" s="151">
        <v>35</v>
      </c>
      <c r="I1286" s="151">
        <v>35</v>
      </c>
      <c r="J1286" s="172">
        <v>0.9</v>
      </c>
      <c r="K1286" s="154">
        <v>1</v>
      </c>
      <c r="L1286" s="154">
        <v>1</v>
      </c>
      <c r="M1286" s="154">
        <v>1</v>
      </c>
      <c r="N1286" s="207">
        <v>832</v>
      </c>
      <c r="O1286" s="153">
        <v>825</v>
      </c>
      <c r="P1286" s="153">
        <v>39</v>
      </c>
      <c r="Q1286" s="151">
        <v>32</v>
      </c>
      <c r="R1286" s="151">
        <v>34</v>
      </c>
      <c r="S1286" s="154">
        <v>0.991586538461538</v>
      </c>
      <c r="T1286" s="154">
        <v>1</v>
      </c>
      <c r="U1286" s="155">
        <v>1</v>
      </c>
      <c r="V1286" s="155">
        <v>0.971428571428571</v>
      </c>
      <c r="W1286" s="173">
        <v>0</v>
      </c>
      <c r="X1286" s="158">
        <v>256</v>
      </c>
      <c r="Y1286" s="208">
        <v>255</v>
      </c>
      <c r="Z1286" s="208">
        <v>251</v>
      </c>
      <c r="AA1286" s="208">
        <v>248</v>
      </c>
      <c r="AB1286" s="209">
        <v>0.99609375</v>
      </c>
      <c r="AC1286" s="155">
        <v>0.98804780876494</v>
      </c>
      <c r="AD1286" s="173">
        <v>0.00804594123505975</v>
      </c>
    </row>
    <row r="1287" spans="1:30">
      <c r="A1287" s="175" t="s">
        <v>1085</v>
      </c>
      <c r="B1287" s="214" t="s">
        <v>1843</v>
      </c>
      <c r="C1287" s="214" t="s">
        <v>1288</v>
      </c>
      <c r="D1287" s="153">
        <v>42</v>
      </c>
      <c r="E1287" s="153">
        <v>42</v>
      </c>
      <c r="F1287" s="151">
        <v>33</v>
      </c>
      <c r="G1287" s="151">
        <v>32</v>
      </c>
      <c r="H1287" s="151">
        <v>38</v>
      </c>
      <c r="I1287" s="151">
        <v>36</v>
      </c>
      <c r="J1287" s="172">
        <v>0.9</v>
      </c>
      <c r="K1287" s="154">
        <v>1</v>
      </c>
      <c r="L1287" s="154">
        <v>0.96969696969697</v>
      </c>
      <c r="M1287" s="154">
        <v>0.947368421052632</v>
      </c>
      <c r="N1287" s="207">
        <v>910</v>
      </c>
      <c r="O1287" s="153">
        <v>863</v>
      </c>
      <c r="P1287" s="153">
        <v>42</v>
      </c>
      <c r="Q1287" s="151">
        <v>30</v>
      </c>
      <c r="R1287" s="151">
        <v>35</v>
      </c>
      <c r="S1287" s="154">
        <v>0.948351648351648</v>
      </c>
      <c r="T1287" s="154">
        <v>1</v>
      </c>
      <c r="U1287" s="155">
        <v>0.909090909090909</v>
      </c>
      <c r="V1287" s="155">
        <v>0.921052631578947</v>
      </c>
      <c r="W1287" s="173">
        <v>0.0909090909090909</v>
      </c>
      <c r="X1287" s="158">
        <v>277</v>
      </c>
      <c r="Y1287" s="208">
        <v>268</v>
      </c>
      <c r="Z1287" s="208">
        <v>280</v>
      </c>
      <c r="AA1287" s="208">
        <v>262</v>
      </c>
      <c r="AB1287" s="209">
        <v>0.967509025270758</v>
      </c>
      <c r="AC1287" s="155">
        <v>0.935714285714286</v>
      </c>
      <c r="AD1287" s="173">
        <v>0.0317947395564724</v>
      </c>
    </row>
    <row r="1288" spans="1:30">
      <c r="A1288" s="175" t="s">
        <v>1085</v>
      </c>
      <c r="B1288" s="214" t="s">
        <v>1843</v>
      </c>
      <c r="C1288" s="214" t="s">
        <v>1289</v>
      </c>
      <c r="D1288" s="153">
        <v>42</v>
      </c>
      <c r="E1288" s="153">
        <v>41</v>
      </c>
      <c r="F1288" s="151">
        <v>34</v>
      </c>
      <c r="G1288" s="151">
        <v>33</v>
      </c>
      <c r="H1288" s="151">
        <v>39</v>
      </c>
      <c r="I1288" s="151">
        <v>39</v>
      </c>
      <c r="J1288" s="172">
        <v>0.9</v>
      </c>
      <c r="K1288" s="154">
        <v>0.976190476190476</v>
      </c>
      <c r="L1288" s="154">
        <v>0.970588235294118</v>
      </c>
      <c r="M1288" s="154">
        <v>1</v>
      </c>
      <c r="N1288" s="207">
        <v>967</v>
      </c>
      <c r="O1288" s="153">
        <v>885</v>
      </c>
      <c r="P1288" s="153">
        <v>41</v>
      </c>
      <c r="Q1288" s="151">
        <v>30</v>
      </c>
      <c r="R1288" s="151">
        <v>36</v>
      </c>
      <c r="S1288" s="154">
        <v>0.915201654601861</v>
      </c>
      <c r="T1288" s="154">
        <v>0.976190476190476</v>
      </c>
      <c r="U1288" s="155">
        <v>0.882352941176471</v>
      </c>
      <c r="V1288" s="155">
        <v>0.923076923076923</v>
      </c>
      <c r="W1288" s="173">
        <v>0.0938375350140056</v>
      </c>
      <c r="X1288" s="158">
        <v>287</v>
      </c>
      <c r="Y1288" s="208">
        <v>271</v>
      </c>
      <c r="Z1288" s="208">
        <v>298</v>
      </c>
      <c r="AA1288" s="208">
        <v>272</v>
      </c>
      <c r="AB1288" s="209">
        <v>0.944250871080139</v>
      </c>
      <c r="AC1288" s="155">
        <v>0.912751677852349</v>
      </c>
      <c r="AD1288" s="173">
        <v>0.0314991932277904</v>
      </c>
    </row>
    <row r="1289" spans="1:30">
      <c r="A1289" s="175" t="s">
        <v>1085</v>
      </c>
      <c r="B1289" s="214" t="s">
        <v>1843</v>
      </c>
      <c r="C1289" s="214" t="s">
        <v>1290</v>
      </c>
      <c r="D1289" s="153">
        <v>40</v>
      </c>
      <c r="E1289" s="153">
        <v>37</v>
      </c>
      <c r="F1289" s="151">
        <v>35</v>
      </c>
      <c r="G1289" s="151">
        <v>33</v>
      </c>
      <c r="H1289" s="151">
        <v>35</v>
      </c>
      <c r="I1289" s="151">
        <v>35</v>
      </c>
      <c r="J1289" s="172">
        <v>0.9</v>
      </c>
      <c r="K1289" s="154">
        <v>0.925</v>
      </c>
      <c r="L1289" s="154">
        <v>0.942857142857143</v>
      </c>
      <c r="M1289" s="154">
        <v>1</v>
      </c>
      <c r="N1289" s="207">
        <v>889</v>
      </c>
      <c r="O1289" s="153">
        <v>785</v>
      </c>
      <c r="P1289" s="153">
        <v>36</v>
      </c>
      <c r="Q1289" s="151">
        <v>30</v>
      </c>
      <c r="R1289" s="151">
        <v>33</v>
      </c>
      <c r="S1289" s="154">
        <v>0.883014623172103</v>
      </c>
      <c r="T1289" s="154">
        <v>0.9</v>
      </c>
      <c r="U1289" s="155">
        <v>0.857142857142857</v>
      </c>
      <c r="V1289" s="155">
        <v>0.942857142857143</v>
      </c>
      <c r="W1289" s="173">
        <v>0.0428571428571429</v>
      </c>
      <c r="X1289" s="158">
        <v>267</v>
      </c>
      <c r="Y1289" s="208">
        <v>238</v>
      </c>
      <c r="Z1289" s="208">
        <v>271</v>
      </c>
      <c r="AA1289" s="208">
        <v>237</v>
      </c>
      <c r="AB1289" s="209">
        <v>0.891385767790262</v>
      </c>
      <c r="AC1289" s="155">
        <v>0.874538745387454</v>
      </c>
      <c r="AD1289" s="173">
        <v>0.0168470224028082</v>
      </c>
    </row>
    <row r="1290" spans="1:30">
      <c r="A1290" s="175" t="s">
        <v>1085</v>
      </c>
      <c r="B1290" s="214" t="s">
        <v>1843</v>
      </c>
      <c r="C1290" s="214" t="s">
        <v>1291</v>
      </c>
      <c r="D1290" s="153">
        <v>27</v>
      </c>
      <c r="E1290" s="153">
        <v>27</v>
      </c>
      <c r="F1290" s="151">
        <v>23</v>
      </c>
      <c r="G1290" s="151">
        <v>23</v>
      </c>
      <c r="H1290" s="151">
        <v>25</v>
      </c>
      <c r="I1290" s="151">
        <v>25</v>
      </c>
      <c r="J1290" s="172">
        <v>0.9</v>
      </c>
      <c r="K1290" s="154">
        <v>1</v>
      </c>
      <c r="L1290" s="154">
        <v>1</v>
      </c>
      <c r="M1290" s="154">
        <v>1</v>
      </c>
      <c r="N1290" s="207">
        <v>605</v>
      </c>
      <c r="O1290" s="153">
        <v>578</v>
      </c>
      <c r="P1290" s="153">
        <v>24</v>
      </c>
      <c r="Q1290" s="151">
        <v>23</v>
      </c>
      <c r="R1290" s="151">
        <v>25</v>
      </c>
      <c r="S1290" s="154">
        <v>0.955371900826446</v>
      </c>
      <c r="T1290" s="154">
        <v>0.888888888888889</v>
      </c>
      <c r="U1290" s="155">
        <v>1</v>
      </c>
      <c r="V1290" s="155">
        <v>1</v>
      </c>
      <c r="W1290" s="173">
        <v>-0.111111111111111</v>
      </c>
      <c r="X1290" s="158">
        <v>180</v>
      </c>
      <c r="Y1290" s="208">
        <v>172</v>
      </c>
      <c r="Z1290" s="208">
        <v>189</v>
      </c>
      <c r="AA1290" s="208">
        <v>177</v>
      </c>
      <c r="AB1290" s="209">
        <v>0.955555555555556</v>
      </c>
      <c r="AC1290" s="155">
        <v>0.936507936507937</v>
      </c>
      <c r="AD1290" s="173">
        <v>0.0190476190476191</v>
      </c>
    </row>
    <row r="1291" spans="1:30">
      <c r="A1291" s="175" t="s">
        <v>1085</v>
      </c>
      <c r="B1291" s="214" t="s">
        <v>1843</v>
      </c>
      <c r="C1291" s="214" t="s">
        <v>1292</v>
      </c>
      <c r="D1291" s="153">
        <v>43</v>
      </c>
      <c r="E1291" s="153">
        <v>42</v>
      </c>
      <c r="F1291" s="151">
        <v>34</v>
      </c>
      <c r="G1291" s="151">
        <v>34</v>
      </c>
      <c r="H1291" s="151">
        <v>40</v>
      </c>
      <c r="I1291" s="151">
        <v>40</v>
      </c>
      <c r="J1291" s="172">
        <v>0.9</v>
      </c>
      <c r="K1291" s="154">
        <v>0.976744186046512</v>
      </c>
      <c r="L1291" s="154">
        <v>1</v>
      </c>
      <c r="M1291" s="154">
        <v>1</v>
      </c>
      <c r="N1291" s="207">
        <v>907</v>
      </c>
      <c r="O1291" s="153">
        <v>874</v>
      </c>
      <c r="P1291" s="153">
        <v>42</v>
      </c>
      <c r="Q1291" s="151">
        <v>34</v>
      </c>
      <c r="R1291" s="151">
        <v>37</v>
      </c>
      <c r="S1291" s="154">
        <v>0.96361631753032</v>
      </c>
      <c r="T1291" s="154">
        <v>0.976744186046512</v>
      </c>
      <c r="U1291" s="155">
        <v>1</v>
      </c>
      <c r="V1291" s="155">
        <v>0.925</v>
      </c>
      <c r="W1291" s="173">
        <v>-0.0232558139534884</v>
      </c>
      <c r="X1291" s="158">
        <v>269</v>
      </c>
      <c r="Y1291" s="208">
        <v>264</v>
      </c>
      <c r="Z1291" s="208">
        <v>284</v>
      </c>
      <c r="AA1291" s="208">
        <v>265</v>
      </c>
      <c r="AB1291" s="209">
        <v>0.981412639405205</v>
      </c>
      <c r="AC1291" s="155">
        <v>0.933098591549296</v>
      </c>
      <c r="AD1291" s="173">
        <v>0.0483140478559088</v>
      </c>
    </row>
    <row r="1292" spans="1:30">
      <c r="A1292" s="175" t="s">
        <v>1085</v>
      </c>
      <c r="B1292" s="214" t="s">
        <v>1843</v>
      </c>
      <c r="C1292" s="214" t="s">
        <v>1293</v>
      </c>
      <c r="D1292" s="153">
        <v>33</v>
      </c>
      <c r="E1292" s="153">
        <v>32</v>
      </c>
      <c r="F1292" s="151">
        <v>29</v>
      </c>
      <c r="G1292" s="151">
        <v>28</v>
      </c>
      <c r="H1292" s="151">
        <v>33</v>
      </c>
      <c r="I1292" s="151">
        <v>32</v>
      </c>
      <c r="J1292" s="172">
        <v>0.9</v>
      </c>
      <c r="K1292" s="154">
        <v>0.96969696969697</v>
      </c>
      <c r="L1292" s="154">
        <v>0.96551724137931</v>
      </c>
      <c r="M1292" s="154">
        <v>0.96969696969697</v>
      </c>
      <c r="N1292" s="207">
        <v>780</v>
      </c>
      <c r="O1292" s="153">
        <v>748</v>
      </c>
      <c r="P1292" s="153">
        <v>31</v>
      </c>
      <c r="Q1292" s="151">
        <v>28</v>
      </c>
      <c r="R1292" s="151">
        <v>32</v>
      </c>
      <c r="S1292" s="154">
        <v>0.958974358974359</v>
      </c>
      <c r="T1292" s="154">
        <v>0.939393939393939</v>
      </c>
      <c r="U1292" s="155">
        <v>0.96551724137931</v>
      </c>
      <c r="V1292" s="155">
        <v>0.96969696969697</v>
      </c>
      <c r="W1292" s="173">
        <v>-0.0261233019853709</v>
      </c>
      <c r="X1292" s="158">
        <v>238</v>
      </c>
      <c r="Y1292" s="208">
        <v>230</v>
      </c>
      <c r="Z1292" s="208">
        <v>239</v>
      </c>
      <c r="AA1292" s="208">
        <v>230</v>
      </c>
      <c r="AB1292" s="209">
        <v>0.966386554621849</v>
      </c>
      <c r="AC1292" s="155">
        <v>0.96234309623431</v>
      </c>
      <c r="AD1292" s="173">
        <v>0.00404345838753917</v>
      </c>
    </row>
    <row r="1293" spans="1:30">
      <c r="A1293" s="175" t="s">
        <v>1085</v>
      </c>
      <c r="B1293" s="214" t="s">
        <v>1843</v>
      </c>
      <c r="C1293" s="214" t="s">
        <v>1294</v>
      </c>
      <c r="D1293" s="153">
        <v>19</v>
      </c>
      <c r="E1293" s="153">
        <v>19</v>
      </c>
      <c r="F1293" s="151">
        <v>19</v>
      </c>
      <c r="G1293" s="151">
        <v>18</v>
      </c>
      <c r="H1293" s="151">
        <v>19</v>
      </c>
      <c r="I1293" s="151">
        <v>19</v>
      </c>
      <c r="J1293" s="172">
        <v>0.9</v>
      </c>
      <c r="K1293" s="154">
        <v>1</v>
      </c>
      <c r="L1293" s="154">
        <v>0.947368421052632</v>
      </c>
      <c r="M1293" s="154">
        <v>1</v>
      </c>
      <c r="N1293" s="207">
        <v>448</v>
      </c>
      <c r="O1293" s="153">
        <v>435</v>
      </c>
      <c r="P1293" s="153">
        <v>19</v>
      </c>
      <c r="Q1293" s="151">
        <v>17</v>
      </c>
      <c r="R1293" s="151">
        <v>19</v>
      </c>
      <c r="S1293" s="154">
        <v>0.970982142857143</v>
      </c>
      <c r="T1293" s="154">
        <v>1</v>
      </c>
      <c r="U1293" s="155">
        <v>0.894736842105263</v>
      </c>
      <c r="V1293" s="155">
        <v>1</v>
      </c>
      <c r="W1293" s="173">
        <v>0.105263157894737</v>
      </c>
      <c r="X1293" s="158">
        <v>136</v>
      </c>
      <c r="Y1293" s="208">
        <v>131</v>
      </c>
      <c r="Z1293" s="208">
        <v>140</v>
      </c>
      <c r="AA1293" s="208">
        <v>137</v>
      </c>
      <c r="AB1293" s="209">
        <v>0.963235294117647</v>
      </c>
      <c r="AC1293" s="155">
        <v>0.978571428571429</v>
      </c>
      <c r="AD1293" s="173">
        <v>-0.0153361344537815</v>
      </c>
    </row>
    <row r="1294" spans="1:30">
      <c r="A1294" s="175" t="s">
        <v>1085</v>
      </c>
      <c r="B1294" s="214" t="s">
        <v>1843</v>
      </c>
      <c r="C1294" s="214" t="s">
        <v>1295</v>
      </c>
      <c r="D1294" s="153">
        <v>38</v>
      </c>
      <c r="E1294" s="153">
        <v>36</v>
      </c>
      <c r="F1294" s="151">
        <v>36</v>
      </c>
      <c r="G1294" s="151">
        <v>31</v>
      </c>
      <c r="H1294" s="151">
        <v>40</v>
      </c>
      <c r="I1294" s="151">
        <v>38</v>
      </c>
      <c r="J1294" s="172">
        <v>0.9</v>
      </c>
      <c r="K1294" s="154">
        <v>0.947368421052632</v>
      </c>
      <c r="L1294" s="154">
        <v>0.861111111111111</v>
      </c>
      <c r="M1294" s="154">
        <v>0.95</v>
      </c>
      <c r="N1294" s="207">
        <v>899</v>
      </c>
      <c r="O1294" s="153">
        <v>824</v>
      </c>
      <c r="P1294" s="153">
        <v>36</v>
      </c>
      <c r="Q1294" s="151">
        <v>31</v>
      </c>
      <c r="R1294" s="151">
        <v>37</v>
      </c>
      <c r="S1294" s="154">
        <v>0.916573971078977</v>
      </c>
      <c r="T1294" s="154">
        <v>0.947368421052632</v>
      </c>
      <c r="U1294" s="155">
        <v>0.861111111111111</v>
      </c>
      <c r="V1294" s="155">
        <v>0.925</v>
      </c>
      <c r="W1294" s="173">
        <v>0.0862573099415204</v>
      </c>
      <c r="X1294" s="158">
        <v>274</v>
      </c>
      <c r="Y1294" s="208">
        <v>252</v>
      </c>
      <c r="Z1294" s="208">
        <v>281</v>
      </c>
      <c r="AA1294" s="208">
        <v>256</v>
      </c>
      <c r="AB1294" s="209">
        <v>0.91970802919708</v>
      </c>
      <c r="AC1294" s="155">
        <v>0.911032028469751</v>
      </c>
      <c r="AD1294" s="173">
        <v>0.00867600072732944</v>
      </c>
    </row>
    <row r="1295" spans="1:30">
      <c r="A1295" s="175" t="s">
        <v>1085</v>
      </c>
      <c r="B1295" s="214" t="s">
        <v>1843</v>
      </c>
      <c r="C1295" s="214" t="s">
        <v>1296</v>
      </c>
      <c r="D1295" s="153">
        <v>28</v>
      </c>
      <c r="E1295" s="153">
        <v>28</v>
      </c>
      <c r="F1295" s="151">
        <v>24</v>
      </c>
      <c r="G1295" s="151">
        <v>24</v>
      </c>
      <c r="H1295" s="151">
        <v>26</v>
      </c>
      <c r="I1295" s="151">
        <v>25</v>
      </c>
      <c r="J1295" s="172">
        <v>0.9</v>
      </c>
      <c r="K1295" s="154">
        <v>1</v>
      </c>
      <c r="L1295" s="154">
        <v>1</v>
      </c>
      <c r="M1295" s="154">
        <v>0.961538461538462</v>
      </c>
      <c r="N1295" s="207">
        <v>616</v>
      </c>
      <c r="O1295" s="153">
        <v>605</v>
      </c>
      <c r="P1295" s="153">
        <v>28</v>
      </c>
      <c r="Q1295" s="151">
        <v>24</v>
      </c>
      <c r="R1295" s="151">
        <v>25</v>
      </c>
      <c r="S1295" s="154">
        <v>0.982142857142857</v>
      </c>
      <c r="T1295" s="154">
        <v>1</v>
      </c>
      <c r="U1295" s="155">
        <v>1</v>
      </c>
      <c r="V1295" s="155">
        <v>0.961538461538462</v>
      </c>
      <c r="W1295" s="173">
        <v>0</v>
      </c>
      <c r="X1295" s="158">
        <v>186</v>
      </c>
      <c r="Y1295" s="208">
        <v>182</v>
      </c>
      <c r="Z1295" s="208">
        <v>189</v>
      </c>
      <c r="AA1295" s="208">
        <v>186</v>
      </c>
      <c r="AB1295" s="209">
        <v>0.978494623655914</v>
      </c>
      <c r="AC1295" s="155">
        <v>0.984126984126984</v>
      </c>
      <c r="AD1295" s="173">
        <v>-0.00563236047107007</v>
      </c>
    </row>
    <row r="1296" spans="1:30">
      <c r="A1296" s="175" t="s">
        <v>1085</v>
      </c>
      <c r="B1296" s="214" t="s">
        <v>1843</v>
      </c>
      <c r="C1296" s="214" t="s">
        <v>1297</v>
      </c>
      <c r="D1296" s="153">
        <v>37</v>
      </c>
      <c r="E1296" s="153">
        <v>36</v>
      </c>
      <c r="F1296" s="151">
        <v>35</v>
      </c>
      <c r="G1296" s="151">
        <v>34</v>
      </c>
      <c r="H1296" s="151">
        <v>34</v>
      </c>
      <c r="I1296" s="151">
        <v>34</v>
      </c>
      <c r="J1296" s="172">
        <v>0.9</v>
      </c>
      <c r="K1296" s="154">
        <v>0.972972972972973</v>
      </c>
      <c r="L1296" s="154">
        <v>0.971428571428571</v>
      </c>
      <c r="M1296" s="154">
        <v>1</v>
      </c>
      <c r="N1296" s="207">
        <v>858</v>
      </c>
      <c r="O1296" s="153">
        <v>791</v>
      </c>
      <c r="P1296" s="153">
        <v>36</v>
      </c>
      <c r="Q1296" s="151">
        <v>34</v>
      </c>
      <c r="R1296" s="151">
        <v>32</v>
      </c>
      <c r="S1296" s="154">
        <v>0.921911421911422</v>
      </c>
      <c r="T1296" s="154">
        <v>0.972972972972973</v>
      </c>
      <c r="U1296" s="155">
        <v>0.971428571428571</v>
      </c>
      <c r="V1296" s="155">
        <v>0.941176470588235</v>
      </c>
      <c r="W1296" s="173">
        <v>0.00154440154440161</v>
      </c>
      <c r="X1296" s="158">
        <v>262</v>
      </c>
      <c r="Y1296" s="208">
        <v>251</v>
      </c>
      <c r="Z1296" s="208">
        <v>259</v>
      </c>
      <c r="AA1296" s="208">
        <v>236</v>
      </c>
      <c r="AB1296" s="209">
        <v>0.958015267175573</v>
      </c>
      <c r="AC1296" s="155">
        <v>0.911196911196911</v>
      </c>
      <c r="AD1296" s="173">
        <v>0.0468183559786614</v>
      </c>
    </row>
    <row r="1297" spans="1:30">
      <c r="A1297" s="175" t="s">
        <v>1085</v>
      </c>
      <c r="B1297" s="214" t="s">
        <v>1844</v>
      </c>
      <c r="C1297" s="214" t="s">
        <v>1298</v>
      </c>
      <c r="D1297" s="153">
        <v>31</v>
      </c>
      <c r="E1297" s="153">
        <v>31</v>
      </c>
      <c r="F1297" s="151">
        <v>23</v>
      </c>
      <c r="G1297" s="151">
        <v>23</v>
      </c>
      <c r="H1297" s="151">
        <v>27</v>
      </c>
      <c r="I1297" s="151">
        <v>27</v>
      </c>
      <c r="J1297" s="172">
        <v>0.9</v>
      </c>
      <c r="K1297" s="154">
        <v>1</v>
      </c>
      <c r="L1297" s="154">
        <v>1</v>
      </c>
      <c r="M1297" s="154">
        <v>1</v>
      </c>
      <c r="N1297" s="207">
        <v>644</v>
      </c>
      <c r="O1297" s="153">
        <v>632</v>
      </c>
      <c r="P1297" s="153">
        <v>31</v>
      </c>
      <c r="Q1297" s="151">
        <v>23</v>
      </c>
      <c r="R1297" s="151">
        <v>26</v>
      </c>
      <c r="S1297" s="154">
        <v>0.981366459627329</v>
      </c>
      <c r="T1297" s="154">
        <v>1</v>
      </c>
      <c r="U1297" s="155">
        <v>1</v>
      </c>
      <c r="V1297" s="155">
        <v>0.962962962962963</v>
      </c>
      <c r="W1297" s="173">
        <v>0</v>
      </c>
      <c r="X1297" s="158">
        <v>197</v>
      </c>
      <c r="Y1297" s="208">
        <v>193</v>
      </c>
      <c r="Z1297" s="208">
        <v>197</v>
      </c>
      <c r="AA1297" s="208">
        <v>194</v>
      </c>
      <c r="AB1297" s="209">
        <v>0.979695431472081</v>
      </c>
      <c r="AC1297" s="155">
        <v>0.984771573604061</v>
      </c>
      <c r="AD1297" s="173">
        <v>-0.0050761421319796</v>
      </c>
    </row>
    <row r="1298" spans="1:30">
      <c r="A1298" s="175" t="s">
        <v>1085</v>
      </c>
      <c r="B1298" s="214" t="s">
        <v>1844</v>
      </c>
      <c r="C1298" s="214" t="s">
        <v>1299</v>
      </c>
      <c r="D1298" s="153">
        <v>13</v>
      </c>
      <c r="E1298" s="153">
        <v>13</v>
      </c>
      <c r="F1298" s="151">
        <v>13</v>
      </c>
      <c r="G1298" s="151">
        <v>13</v>
      </c>
      <c r="H1298" s="151">
        <v>13</v>
      </c>
      <c r="I1298" s="151">
        <v>13</v>
      </c>
      <c r="J1298" s="172">
        <v>0.9</v>
      </c>
      <c r="K1298" s="154">
        <v>1</v>
      </c>
      <c r="L1298" s="154">
        <v>1</v>
      </c>
      <c r="M1298" s="154">
        <v>1</v>
      </c>
      <c r="N1298" s="207">
        <v>298</v>
      </c>
      <c r="O1298" s="153">
        <v>292</v>
      </c>
      <c r="P1298" s="153">
        <v>13</v>
      </c>
      <c r="Q1298" s="151">
        <v>13</v>
      </c>
      <c r="R1298" s="151">
        <v>13</v>
      </c>
      <c r="S1298" s="154">
        <v>0.979865771812081</v>
      </c>
      <c r="T1298" s="154">
        <v>1</v>
      </c>
      <c r="U1298" s="155">
        <v>1</v>
      </c>
      <c r="V1298" s="155">
        <v>1</v>
      </c>
      <c r="W1298" s="173">
        <v>0</v>
      </c>
      <c r="X1298" s="158">
        <v>92</v>
      </c>
      <c r="Y1298" s="208">
        <v>91</v>
      </c>
      <c r="Z1298" s="208">
        <v>90</v>
      </c>
      <c r="AA1298" s="208">
        <v>87</v>
      </c>
      <c r="AB1298" s="209">
        <v>0.989130434782609</v>
      </c>
      <c r="AC1298" s="155">
        <v>0.966666666666667</v>
      </c>
      <c r="AD1298" s="173">
        <v>0.022463768115942</v>
      </c>
    </row>
    <row r="1299" spans="1:30">
      <c r="A1299" s="175" t="s">
        <v>1085</v>
      </c>
      <c r="B1299" s="214" t="s">
        <v>1844</v>
      </c>
      <c r="C1299" s="214" t="s">
        <v>1300</v>
      </c>
      <c r="D1299" s="153">
        <v>10</v>
      </c>
      <c r="E1299" s="153">
        <v>10</v>
      </c>
      <c r="F1299" s="151">
        <v>8</v>
      </c>
      <c r="G1299" s="151">
        <v>8</v>
      </c>
      <c r="H1299" s="151">
        <v>11</v>
      </c>
      <c r="I1299" s="151">
        <v>11</v>
      </c>
      <c r="J1299" s="172">
        <v>0.9</v>
      </c>
      <c r="K1299" s="154">
        <v>1</v>
      </c>
      <c r="L1299" s="154">
        <v>1</v>
      </c>
      <c r="M1299" s="154">
        <v>1</v>
      </c>
      <c r="N1299" s="207">
        <v>234</v>
      </c>
      <c r="O1299" s="153">
        <v>228</v>
      </c>
      <c r="P1299" s="153">
        <v>10</v>
      </c>
      <c r="Q1299" s="151">
        <v>8</v>
      </c>
      <c r="R1299" s="151">
        <v>11</v>
      </c>
      <c r="S1299" s="154">
        <v>0.974358974358974</v>
      </c>
      <c r="T1299" s="154">
        <v>1</v>
      </c>
      <c r="U1299" s="155">
        <v>1</v>
      </c>
      <c r="V1299" s="155">
        <v>1</v>
      </c>
      <c r="W1299" s="173">
        <v>0</v>
      </c>
      <c r="X1299" s="158">
        <v>70</v>
      </c>
      <c r="Y1299" s="208">
        <v>69</v>
      </c>
      <c r="Z1299" s="208">
        <v>68</v>
      </c>
      <c r="AA1299" s="208">
        <v>67</v>
      </c>
      <c r="AB1299" s="209">
        <v>0.985714285714286</v>
      </c>
      <c r="AC1299" s="155">
        <v>0.985294117647059</v>
      </c>
      <c r="AD1299" s="173">
        <v>0.000420168067226889</v>
      </c>
    </row>
    <row r="1300" spans="1:30">
      <c r="A1300" s="175" t="s">
        <v>1085</v>
      </c>
      <c r="B1300" s="214" t="s">
        <v>1844</v>
      </c>
      <c r="C1300" s="214" t="s">
        <v>1301</v>
      </c>
      <c r="D1300" s="153">
        <v>59</v>
      </c>
      <c r="E1300" s="153">
        <v>59</v>
      </c>
      <c r="F1300" s="151">
        <v>56</v>
      </c>
      <c r="G1300" s="151">
        <v>56</v>
      </c>
      <c r="H1300" s="151">
        <v>59</v>
      </c>
      <c r="I1300" s="151">
        <v>59</v>
      </c>
      <c r="J1300" s="172">
        <v>0.9</v>
      </c>
      <c r="K1300" s="154">
        <v>1</v>
      </c>
      <c r="L1300" s="154">
        <v>1</v>
      </c>
      <c r="M1300" s="154">
        <v>1</v>
      </c>
      <c r="N1300" s="207">
        <v>1317</v>
      </c>
      <c r="O1300" s="153">
        <v>1281</v>
      </c>
      <c r="P1300" s="153">
        <v>57</v>
      </c>
      <c r="Q1300" s="151">
        <v>54</v>
      </c>
      <c r="R1300" s="151">
        <v>59</v>
      </c>
      <c r="S1300" s="154">
        <v>0.972665148063781</v>
      </c>
      <c r="T1300" s="154">
        <v>0.966101694915254</v>
      </c>
      <c r="U1300" s="155">
        <v>0.964285714285714</v>
      </c>
      <c r="V1300" s="155">
        <v>1</v>
      </c>
      <c r="W1300" s="173">
        <v>0.00181598062953992</v>
      </c>
      <c r="X1300" s="158">
        <v>398</v>
      </c>
      <c r="Y1300" s="208">
        <v>388</v>
      </c>
      <c r="Z1300" s="208">
        <v>408</v>
      </c>
      <c r="AA1300" s="208">
        <v>397</v>
      </c>
      <c r="AB1300" s="209">
        <v>0.974874371859296</v>
      </c>
      <c r="AC1300" s="155">
        <v>0.973039215686274</v>
      </c>
      <c r="AD1300" s="173">
        <v>0.00183515617302199</v>
      </c>
    </row>
    <row r="1301" spans="1:30">
      <c r="A1301" s="175" t="s">
        <v>1085</v>
      </c>
      <c r="B1301" s="214" t="s">
        <v>1844</v>
      </c>
      <c r="C1301" s="214" t="s">
        <v>1302</v>
      </c>
      <c r="D1301" s="153">
        <v>54</v>
      </c>
      <c r="E1301" s="153">
        <v>54</v>
      </c>
      <c r="F1301" s="151">
        <v>41</v>
      </c>
      <c r="G1301" s="151">
        <v>41</v>
      </c>
      <c r="H1301" s="151">
        <v>54</v>
      </c>
      <c r="I1301" s="151">
        <v>53</v>
      </c>
      <c r="J1301" s="172">
        <v>0.9</v>
      </c>
      <c r="K1301" s="154">
        <v>1</v>
      </c>
      <c r="L1301" s="154">
        <v>1</v>
      </c>
      <c r="M1301" s="154">
        <v>0.981481481481482</v>
      </c>
      <c r="N1301" s="207">
        <v>1119</v>
      </c>
      <c r="O1301" s="153">
        <v>1101</v>
      </c>
      <c r="P1301" s="153">
        <v>53</v>
      </c>
      <c r="Q1301" s="151">
        <v>41</v>
      </c>
      <c r="R1301" s="151">
        <v>50</v>
      </c>
      <c r="S1301" s="154">
        <v>0.983914209115281</v>
      </c>
      <c r="T1301" s="154">
        <v>0.981481481481482</v>
      </c>
      <c r="U1301" s="155">
        <v>1</v>
      </c>
      <c r="V1301" s="155">
        <v>0.925925925925926</v>
      </c>
      <c r="W1301" s="173">
        <v>-0.0185185185185185</v>
      </c>
      <c r="X1301" s="158">
        <v>343</v>
      </c>
      <c r="Y1301" s="208">
        <v>334</v>
      </c>
      <c r="Z1301" s="208">
        <v>346</v>
      </c>
      <c r="AA1301" s="208">
        <v>341</v>
      </c>
      <c r="AB1301" s="209">
        <v>0.973760932944606</v>
      </c>
      <c r="AC1301" s="155">
        <v>0.985549132947977</v>
      </c>
      <c r="AD1301" s="173">
        <v>-0.0117882000033704</v>
      </c>
    </row>
    <row r="1302" spans="1:30">
      <c r="A1302" s="175" t="s">
        <v>1085</v>
      </c>
      <c r="B1302" s="214" t="s">
        <v>1844</v>
      </c>
      <c r="C1302" s="214" t="s">
        <v>1303</v>
      </c>
      <c r="D1302" s="153">
        <v>27</v>
      </c>
      <c r="E1302" s="153">
        <v>27</v>
      </c>
      <c r="F1302" s="151">
        <v>26</v>
      </c>
      <c r="G1302" s="151">
        <v>26</v>
      </c>
      <c r="H1302" s="151">
        <v>26</v>
      </c>
      <c r="I1302" s="151">
        <v>26</v>
      </c>
      <c r="J1302" s="172">
        <v>0.9</v>
      </c>
      <c r="K1302" s="154">
        <v>1</v>
      </c>
      <c r="L1302" s="154">
        <v>1</v>
      </c>
      <c r="M1302" s="154">
        <v>1</v>
      </c>
      <c r="N1302" s="207">
        <v>610</v>
      </c>
      <c r="O1302" s="153">
        <v>591</v>
      </c>
      <c r="P1302" s="153">
        <v>27</v>
      </c>
      <c r="Q1302" s="151">
        <v>26</v>
      </c>
      <c r="R1302" s="151">
        <v>26</v>
      </c>
      <c r="S1302" s="154">
        <v>0.968852459016393</v>
      </c>
      <c r="T1302" s="154">
        <v>1</v>
      </c>
      <c r="U1302" s="155">
        <v>1</v>
      </c>
      <c r="V1302" s="155">
        <v>1</v>
      </c>
      <c r="W1302" s="173">
        <v>0</v>
      </c>
      <c r="X1302" s="158">
        <v>183</v>
      </c>
      <c r="Y1302" s="208">
        <v>179</v>
      </c>
      <c r="Z1302" s="208">
        <v>191</v>
      </c>
      <c r="AA1302" s="208">
        <v>188</v>
      </c>
      <c r="AB1302" s="209">
        <v>0.978142076502732</v>
      </c>
      <c r="AC1302" s="155">
        <v>0.984293193717278</v>
      </c>
      <c r="AD1302" s="173">
        <v>-0.00615111721454531</v>
      </c>
    </row>
    <row r="1303" spans="1:30">
      <c r="A1303" s="175" t="s">
        <v>1085</v>
      </c>
      <c r="B1303" s="214" t="s">
        <v>1844</v>
      </c>
      <c r="C1303" s="214" t="s">
        <v>1304</v>
      </c>
      <c r="D1303" s="153">
        <v>45</v>
      </c>
      <c r="E1303" s="153">
        <v>45</v>
      </c>
      <c r="F1303" s="151">
        <v>40</v>
      </c>
      <c r="G1303" s="151">
        <v>40</v>
      </c>
      <c r="H1303" s="151">
        <v>42</v>
      </c>
      <c r="I1303" s="151">
        <v>42</v>
      </c>
      <c r="J1303" s="172">
        <v>0.9</v>
      </c>
      <c r="K1303" s="154">
        <v>1</v>
      </c>
      <c r="L1303" s="154">
        <v>1</v>
      </c>
      <c r="M1303" s="154">
        <v>1</v>
      </c>
      <c r="N1303" s="207">
        <v>973</v>
      </c>
      <c r="O1303" s="153">
        <v>966</v>
      </c>
      <c r="P1303" s="153">
        <v>45</v>
      </c>
      <c r="Q1303" s="151">
        <v>40</v>
      </c>
      <c r="R1303" s="151">
        <v>42</v>
      </c>
      <c r="S1303" s="154">
        <v>0.992805755395683</v>
      </c>
      <c r="T1303" s="154">
        <v>1</v>
      </c>
      <c r="U1303" s="155">
        <v>1</v>
      </c>
      <c r="V1303" s="155">
        <v>1</v>
      </c>
      <c r="W1303" s="173">
        <v>0</v>
      </c>
      <c r="X1303" s="158">
        <v>297</v>
      </c>
      <c r="Y1303" s="208">
        <v>297</v>
      </c>
      <c r="Z1303" s="208">
        <v>299</v>
      </c>
      <c r="AA1303" s="208">
        <v>297</v>
      </c>
      <c r="AB1303" s="209">
        <v>1</v>
      </c>
      <c r="AC1303" s="155">
        <v>0.993311036789298</v>
      </c>
      <c r="AD1303" s="173">
        <v>0.00668896321070234</v>
      </c>
    </row>
    <row r="1304" spans="1:30">
      <c r="A1304" s="175" t="s">
        <v>1085</v>
      </c>
      <c r="B1304" s="214" t="s">
        <v>1844</v>
      </c>
      <c r="C1304" s="214" t="s">
        <v>1305</v>
      </c>
      <c r="D1304" s="153">
        <v>23</v>
      </c>
      <c r="E1304" s="153">
        <v>23</v>
      </c>
      <c r="F1304" s="151">
        <v>23</v>
      </c>
      <c r="G1304" s="151">
        <v>23</v>
      </c>
      <c r="H1304" s="151">
        <v>22</v>
      </c>
      <c r="I1304" s="151">
        <v>21</v>
      </c>
      <c r="J1304" s="172">
        <v>0.9</v>
      </c>
      <c r="K1304" s="154">
        <v>1</v>
      </c>
      <c r="L1304" s="154">
        <v>1</v>
      </c>
      <c r="M1304" s="154">
        <v>0.954545454545455</v>
      </c>
      <c r="N1304" s="207">
        <v>533</v>
      </c>
      <c r="O1304" s="153">
        <v>476</v>
      </c>
      <c r="P1304" s="153">
        <v>22</v>
      </c>
      <c r="Q1304" s="151">
        <v>22</v>
      </c>
      <c r="R1304" s="151">
        <v>20</v>
      </c>
      <c r="S1304" s="154">
        <v>0.893058161350844</v>
      </c>
      <c r="T1304" s="154">
        <v>0.956521739130435</v>
      </c>
      <c r="U1304" s="155">
        <v>0.956521739130435</v>
      </c>
      <c r="V1304" s="155">
        <v>0.909090909090909</v>
      </c>
      <c r="W1304" s="173">
        <v>0</v>
      </c>
      <c r="X1304" s="158">
        <v>158</v>
      </c>
      <c r="Y1304" s="208">
        <v>140</v>
      </c>
      <c r="Z1304" s="208">
        <v>162</v>
      </c>
      <c r="AA1304" s="208">
        <v>149</v>
      </c>
      <c r="AB1304" s="209">
        <v>0.886075949367089</v>
      </c>
      <c r="AC1304" s="155">
        <v>0.919753086419753</v>
      </c>
      <c r="AD1304" s="173">
        <v>-0.0336771370526645</v>
      </c>
    </row>
    <row r="1305" spans="1:30">
      <c r="A1305" s="175" t="s">
        <v>1085</v>
      </c>
      <c r="B1305" s="214" t="s">
        <v>1844</v>
      </c>
      <c r="C1305" s="214" t="s">
        <v>1306</v>
      </c>
      <c r="D1305" s="153">
        <v>30</v>
      </c>
      <c r="E1305" s="153">
        <v>29</v>
      </c>
      <c r="F1305" s="151">
        <v>28</v>
      </c>
      <c r="G1305" s="151">
        <v>27</v>
      </c>
      <c r="H1305" s="151">
        <v>30</v>
      </c>
      <c r="I1305" s="151">
        <v>29</v>
      </c>
      <c r="J1305" s="172">
        <v>0.9</v>
      </c>
      <c r="K1305" s="154">
        <v>0.966666666666667</v>
      </c>
      <c r="L1305" s="154">
        <v>0.964285714285714</v>
      </c>
      <c r="M1305" s="154">
        <v>0.966666666666667</v>
      </c>
      <c r="N1305" s="207">
        <v>679</v>
      </c>
      <c r="O1305" s="153">
        <v>613</v>
      </c>
      <c r="P1305" s="153">
        <v>29</v>
      </c>
      <c r="Q1305" s="151">
        <v>25</v>
      </c>
      <c r="R1305" s="151">
        <v>29</v>
      </c>
      <c r="S1305" s="154">
        <v>0.90279823269514</v>
      </c>
      <c r="T1305" s="154">
        <v>0.966666666666667</v>
      </c>
      <c r="U1305" s="155">
        <v>0.892857142857143</v>
      </c>
      <c r="V1305" s="155">
        <v>0.966666666666667</v>
      </c>
      <c r="W1305" s="173">
        <v>0.0738095238095238</v>
      </c>
      <c r="X1305" s="158">
        <v>210</v>
      </c>
      <c r="Y1305" s="208">
        <v>199</v>
      </c>
      <c r="Z1305" s="208">
        <v>212</v>
      </c>
      <c r="AA1305" s="208">
        <v>184</v>
      </c>
      <c r="AB1305" s="209">
        <v>0.947619047619048</v>
      </c>
      <c r="AC1305" s="155">
        <v>0.867924528301887</v>
      </c>
      <c r="AD1305" s="173">
        <v>0.0796945193171608</v>
      </c>
    </row>
    <row r="1306" spans="1:30">
      <c r="A1306" s="175" t="s">
        <v>1085</v>
      </c>
      <c r="B1306" s="214" t="s">
        <v>1844</v>
      </c>
      <c r="C1306" s="214" t="s">
        <v>1307</v>
      </c>
      <c r="D1306" s="153">
        <v>23</v>
      </c>
      <c r="E1306" s="153">
        <v>21</v>
      </c>
      <c r="F1306" s="151">
        <v>20</v>
      </c>
      <c r="G1306" s="151">
        <v>19</v>
      </c>
      <c r="H1306" s="151">
        <v>22</v>
      </c>
      <c r="I1306" s="151">
        <v>21</v>
      </c>
      <c r="J1306" s="172">
        <v>0.9</v>
      </c>
      <c r="K1306" s="154">
        <v>0.91304347826087</v>
      </c>
      <c r="L1306" s="154">
        <v>0.95</v>
      </c>
      <c r="M1306" s="154">
        <v>0.954545454545455</v>
      </c>
      <c r="N1306" s="207">
        <v>485</v>
      </c>
      <c r="O1306" s="153">
        <v>469</v>
      </c>
      <c r="P1306" s="153">
        <v>20</v>
      </c>
      <c r="Q1306" s="151">
        <v>18</v>
      </c>
      <c r="R1306" s="151">
        <v>21</v>
      </c>
      <c r="S1306" s="154">
        <v>0.967010309278351</v>
      </c>
      <c r="T1306" s="154">
        <v>0.869565217391304</v>
      </c>
      <c r="U1306" s="155">
        <v>0.9</v>
      </c>
      <c r="V1306" s="155">
        <v>0.954545454545455</v>
      </c>
      <c r="W1306" s="173">
        <v>-0.0304347826086957</v>
      </c>
      <c r="X1306" s="158">
        <v>149</v>
      </c>
      <c r="Y1306" s="208">
        <v>140</v>
      </c>
      <c r="Z1306" s="208">
        <v>146</v>
      </c>
      <c r="AA1306" s="208">
        <v>142</v>
      </c>
      <c r="AB1306" s="209">
        <v>0.939597315436242</v>
      </c>
      <c r="AC1306" s="155">
        <v>0.972602739726027</v>
      </c>
      <c r="AD1306" s="173">
        <v>-0.0330054242897858</v>
      </c>
    </row>
    <row r="1307" spans="1:30">
      <c r="A1307" s="175" t="s">
        <v>1085</v>
      </c>
      <c r="B1307" s="214" t="s">
        <v>1844</v>
      </c>
      <c r="C1307" s="214" t="s">
        <v>1308</v>
      </c>
      <c r="D1307" s="153">
        <v>29</v>
      </c>
      <c r="E1307" s="153">
        <v>28</v>
      </c>
      <c r="F1307" s="151">
        <v>22</v>
      </c>
      <c r="G1307" s="151">
        <v>21</v>
      </c>
      <c r="H1307" s="151">
        <v>25</v>
      </c>
      <c r="I1307" s="151">
        <v>24</v>
      </c>
      <c r="J1307" s="172">
        <v>0.9</v>
      </c>
      <c r="K1307" s="154">
        <v>0.96551724137931</v>
      </c>
      <c r="L1307" s="154">
        <v>0.954545454545455</v>
      </c>
      <c r="M1307" s="154">
        <v>0.96</v>
      </c>
      <c r="N1307" s="207">
        <v>611</v>
      </c>
      <c r="O1307" s="153">
        <v>564</v>
      </c>
      <c r="P1307" s="153">
        <v>28</v>
      </c>
      <c r="Q1307" s="151">
        <v>20</v>
      </c>
      <c r="R1307" s="151">
        <v>24</v>
      </c>
      <c r="S1307" s="154">
        <v>0.923076923076923</v>
      </c>
      <c r="T1307" s="154">
        <v>0.96551724137931</v>
      </c>
      <c r="U1307" s="155">
        <v>0.909090909090909</v>
      </c>
      <c r="V1307" s="155">
        <v>0.96</v>
      </c>
      <c r="W1307" s="173">
        <v>0.0564263322884013</v>
      </c>
      <c r="X1307" s="158">
        <v>192</v>
      </c>
      <c r="Y1307" s="208">
        <v>174</v>
      </c>
      <c r="Z1307" s="208">
        <v>190</v>
      </c>
      <c r="AA1307" s="208">
        <v>178</v>
      </c>
      <c r="AB1307" s="209">
        <v>0.90625</v>
      </c>
      <c r="AC1307" s="155">
        <v>0.936842105263158</v>
      </c>
      <c r="AD1307" s="173">
        <v>-0.0305921052631579</v>
      </c>
    </row>
    <row r="1308" spans="1:30">
      <c r="A1308" s="175" t="s">
        <v>1085</v>
      </c>
      <c r="B1308" s="214" t="s">
        <v>1844</v>
      </c>
      <c r="C1308" s="214" t="s">
        <v>1309</v>
      </c>
      <c r="D1308" s="153">
        <v>27</v>
      </c>
      <c r="E1308" s="153">
        <v>26</v>
      </c>
      <c r="F1308" s="151">
        <v>21</v>
      </c>
      <c r="G1308" s="151">
        <v>21</v>
      </c>
      <c r="H1308" s="151">
        <v>25</v>
      </c>
      <c r="I1308" s="151">
        <v>24</v>
      </c>
      <c r="J1308" s="172">
        <v>0.9</v>
      </c>
      <c r="K1308" s="154">
        <v>0.962962962962963</v>
      </c>
      <c r="L1308" s="154">
        <v>1</v>
      </c>
      <c r="M1308" s="154">
        <v>0.96</v>
      </c>
      <c r="N1308" s="207">
        <v>585</v>
      </c>
      <c r="O1308" s="153">
        <v>568</v>
      </c>
      <c r="P1308" s="153">
        <v>26</v>
      </c>
      <c r="Q1308" s="151">
        <v>21</v>
      </c>
      <c r="R1308" s="151">
        <v>24</v>
      </c>
      <c r="S1308" s="154">
        <v>0.970940170940171</v>
      </c>
      <c r="T1308" s="154">
        <v>0.962962962962963</v>
      </c>
      <c r="U1308" s="155">
        <v>1</v>
      </c>
      <c r="V1308" s="155">
        <v>0.96</v>
      </c>
      <c r="W1308" s="173">
        <v>-0.0370370370370371</v>
      </c>
      <c r="X1308" s="158">
        <v>179</v>
      </c>
      <c r="Y1308" s="208">
        <v>176</v>
      </c>
      <c r="Z1308" s="208">
        <v>177</v>
      </c>
      <c r="AA1308" s="208">
        <v>172</v>
      </c>
      <c r="AB1308" s="209">
        <v>0.983240223463687</v>
      </c>
      <c r="AC1308" s="155">
        <v>0.971751412429379</v>
      </c>
      <c r="AD1308" s="173">
        <v>0.0114888110343085</v>
      </c>
    </row>
    <row r="1309" spans="1:30">
      <c r="A1309" s="175" t="s">
        <v>1085</v>
      </c>
      <c r="B1309" s="214" t="s">
        <v>1844</v>
      </c>
      <c r="C1309" s="214" t="s">
        <v>1310</v>
      </c>
      <c r="D1309" s="153">
        <v>56</v>
      </c>
      <c r="E1309" s="153">
        <v>55</v>
      </c>
      <c r="F1309" s="151">
        <v>50</v>
      </c>
      <c r="G1309" s="151">
        <v>48</v>
      </c>
      <c r="H1309" s="151">
        <v>49</v>
      </c>
      <c r="I1309" s="151">
        <v>49</v>
      </c>
      <c r="J1309" s="172">
        <v>0.9</v>
      </c>
      <c r="K1309" s="154">
        <v>0.982142857142857</v>
      </c>
      <c r="L1309" s="154">
        <v>0.96</v>
      </c>
      <c r="M1309" s="154">
        <v>1</v>
      </c>
      <c r="N1309" s="207">
        <v>1201</v>
      </c>
      <c r="O1309" s="153">
        <v>1123</v>
      </c>
      <c r="P1309" s="153">
        <v>51</v>
      </c>
      <c r="Q1309" s="151">
        <v>46</v>
      </c>
      <c r="R1309" s="151">
        <v>44</v>
      </c>
      <c r="S1309" s="154">
        <v>0.935054121565362</v>
      </c>
      <c r="T1309" s="154">
        <v>0.910714285714286</v>
      </c>
      <c r="U1309" s="155">
        <v>0.92</v>
      </c>
      <c r="V1309" s="155">
        <v>0.897959183673469</v>
      </c>
      <c r="W1309" s="173">
        <v>-0.00928571428571434</v>
      </c>
      <c r="X1309" s="158">
        <v>362</v>
      </c>
      <c r="Y1309" s="208">
        <v>333</v>
      </c>
      <c r="Z1309" s="208">
        <v>365</v>
      </c>
      <c r="AA1309" s="208">
        <v>342</v>
      </c>
      <c r="AB1309" s="209">
        <v>0.919889502762431</v>
      </c>
      <c r="AC1309" s="155">
        <v>0.936986301369863</v>
      </c>
      <c r="AD1309" s="173">
        <v>-0.0170967986074321</v>
      </c>
    </row>
    <row r="1310" spans="1:30">
      <c r="A1310" s="175" t="s">
        <v>1085</v>
      </c>
      <c r="B1310" s="214" t="s">
        <v>1844</v>
      </c>
      <c r="C1310" s="214" t="s">
        <v>1311</v>
      </c>
      <c r="D1310" s="153">
        <v>83</v>
      </c>
      <c r="E1310" s="153">
        <v>80</v>
      </c>
      <c r="F1310" s="151">
        <v>69</v>
      </c>
      <c r="G1310" s="151">
        <v>67</v>
      </c>
      <c r="H1310" s="151">
        <v>76</v>
      </c>
      <c r="I1310" s="151">
        <v>75</v>
      </c>
      <c r="J1310" s="172">
        <v>0.9</v>
      </c>
      <c r="K1310" s="154">
        <v>0.963855421686747</v>
      </c>
      <c r="L1310" s="154">
        <v>0.971014492753623</v>
      </c>
      <c r="M1310" s="154">
        <v>0.986842105263158</v>
      </c>
      <c r="N1310" s="207">
        <v>1799</v>
      </c>
      <c r="O1310" s="153">
        <v>1715</v>
      </c>
      <c r="P1310" s="153">
        <v>78</v>
      </c>
      <c r="Q1310" s="151">
        <v>66</v>
      </c>
      <c r="R1310" s="151">
        <v>73</v>
      </c>
      <c r="S1310" s="154">
        <v>0.953307392996109</v>
      </c>
      <c r="T1310" s="154">
        <v>0.939759036144578</v>
      </c>
      <c r="U1310" s="155">
        <v>0.956521739130435</v>
      </c>
      <c r="V1310" s="155">
        <v>0.960526315789474</v>
      </c>
      <c r="W1310" s="173">
        <v>-0.0167627029858565</v>
      </c>
      <c r="X1310" s="158">
        <v>545</v>
      </c>
      <c r="Y1310" s="208">
        <v>521</v>
      </c>
      <c r="Z1310" s="208">
        <v>551</v>
      </c>
      <c r="AA1310" s="208">
        <v>524</v>
      </c>
      <c r="AB1310" s="209">
        <v>0.955963302752294</v>
      </c>
      <c r="AC1310" s="155">
        <v>0.950998185117967</v>
      </c>
      <c r="AD1310" s="173">
        <v>0.00496511763432628</v>
      </c>
    </row>
    <row r="1311" spans="1:30">
      <c r="A1311" s="175" t="s">
        <v>1085</v>
      </c>
      <c r="B1311" s="214" t="s">
        <v>1844</v>
      </c>
      <c r="C1311" s="214" t="s">
        <v>1312</v>
      </c>
      <c r="D1311" s="153">
        <v>29</v>
      </c>
      <c r="E1311" s="153">
        <v>28</v>
      </c>
      <c r="F1311" s="151">
        <v>28</v>
      </c>
      <c r="G1311" s="151">
        <v>27</v>
      </c>
      <c r="H1311" s="151">
        <v>28</v>
      </c>
      <c r="I1311" s="151">
        <v>27</v>
      </c>
      <c r="J1311" s="172">
        <v>0.9</v>
      </c>
      <c r="K1311" s="154">
        <v>0.96551724137931</v>
      </c>
      <c r="L1311" s="154">
        <v>0.964285714285714</v>
      </c>
      <c r="M1311" s="154">
        <v>0.964285714285714</v>
      </c>
      <c r="N1311" s="207">
        <v>667</v>
      </c>
      <c r="O1311" s="153">
        <v>637</v>
      </c>
      <c r="P1311" s="153">
        <v>26</v>
      </c>
      <c r="Q1311" s="151">
        <v>27</v>
      </c>
      <c r="R1311" s="151">
        <v>26</v>
      </c>
      <c r="S1311" s="154">
        <v>0.955022488755622</v>
      </c>
      <c r="T1311" s="154">
        <v>0.896551724137931</v>
      </c>
      <c r="U1311" s="155">
        <v>0.964285714285714</v>
      </c>
      <c r="V1311" s="155">
        <v>0.928571428571429</v>
      </c>
      <c r="W1311" s="173">
        <v>-0.0677339901477833</v>
      </c>
      <c r="X1311" s="158">
        <v>200</v>
      </c>
      <c r="Y1311" s="208">
        <v>190</v>
      </c>
      <c r="Z1311" s="208">
        <v>204</v>
      </c>
      <c r="AA1311" s="208">
        <v>196</v>
      </c>
      <c r="AB1311" s="209">
        <v>0.95</v>
      </c>
      <c r="AC1311" s="155">
        <v>0.96078431372549</v>
      </c>
      <c r="AD1311" s="173">
        <v>-0.0107843137254903</v>
      </c>
    </row>
    <row r="1312" spans="1:30">
      <c r="A1312" s="175" t="s">
        <v>1085</v>
      </c>
      <c r="B1312" s="214" t="s">
        <v>1844</v>
      </c>
      <c r="C1312" s="214" t="s">
        <v>1313</v>
      </c>
      <c r="D1312" s="153">
        <v>53</v>
      </c>
      <c r="E1312" s="153">
        <v>50</v>
      </c>
      <c r="F1312" s="151">
        <v>46</v>
      </c>
      <c r="G1312" s="151">
        <v>40</v>
      </c>
      <c r="H1312" s="151">
        <v>50</v>
      </c>
      <c r="I1312" s="151">
        <v>46</v>
      </c>
      <c r="J1312" s="172">
        <v>0.9</v>
      </c>
      <c r="K1312" s="154">
        <v>0.943396226415094</v>
      </c>
      <c r="L1312" s="154">
        <v>0.869565217391304</v>
      </c>
      <c r="M1312" s="154">
        <v>0.92</v>
      </c>
      <c r="N1312" s="207">
        <v>1204</v>
      </c>
      <c r="O1312" s="153">
        <v>1059</v>
      </c>
      <c r="P1312" s="153">
        <v>50</v>
      </c>
      <c r="Q1312" s="151">
        <v>39</v>
      </c>
      <c r="R1312" s="151">
        <v>45</v>
      </c>
      <c r="S1312" s="154">
        <v>0.879568106312292</v>
      </c>
      <c r="T1312" s="154">
        <v>0.943396226415094</v>
      </c>
      <c r="U1312" s="155">
        <v>0.847826086956522</v>
      </c>
      <c r="V1312" s="155">
        <v>0.9</v>
      </c>
      <c r="W1312" s="173">
        <v>0.0955701394585726</v>
      </c>
      <c r="X1312" s="158">
        <v>367</v>
      </c>
      <c r="Y1312" s="208">
        <v>322</v>
      </c>
      <c r="Z1312" s="208">
        <v>369</v>
      </c>
      <c r="AA1312" s="208">
        <v>327</v>
      </c>
      <c r="AB1312" s="209">
        <v>0.877384196185286</v>
      </c>
      <c r="AC1312" s="155">
        <v>0.886178861788618</v>
      </c>
      <c r="AD1312" s="173">
        <v>-0.00879466560333186</v>
      </c>
    </row>
    <row r="1313" spans="1:30">
      <c r="A1313" s="175" t="s">
        <v>1085</v>
      </c>
      <c r="B1313" s="214" t="s">
        <v>1844</v>
      </c>
      <c r="C1313" s="214" t="s">
        <v>1314</v>
      </c>
      <c r="D1313" s="153">
        <v>36</v>
      </c>
      <c r="E1313" s="153">
        <v>36</v>
      </c>
      <c r="F1313" s="151">
        <v>32</v>
      </c>
      <c r="G1313" s="151">
        <v>32</v>
      </c>
      <c r="H1313" s="151">
        <v>32</v>
      </c>
      <c r="I1313" s="151">
        <v>32</v>
      </c>
      <c r="J1313" s="172">
        <v>0.9</v>
      </c>
      <c r="K1313" s="154">
        <v>1</v>
      </c>
      <c r="L1313" s="154">
        <v>1</v>
      </c>
      <c r="M1313" s="154">
        <v>1</v>
      </c>
      <c r="N1313" s="207">
        <v>759</v>
      </c>
      <c r="O1313" s="153">
        <v>742</v>
      </c>
      <c r="P1313" s="153">
        <v>36</v>
      </c>
      <c r="Q1313" s="151">
        <v>31</v>
      </c>
      <c r="R1313" s="151">
        <v>32</v>
      </c>
      <c r="S1313" s="154">
        <v>0.977602108036891</v>
      </c>
      <c r="T1313" s="154">
        <v>1</v>
      </c>
      <c r="U1313" s="155">
        <v>0.96875</v>
      </c>
      <c r="V1313" s="155">
        <v>1</v>
      </c>
      <c r="W1313" s="173">
        <v>0.03125</v>
      </c>
      <c r="X1313" s="158">
        <v>233</v>
      </c>
      <c r="Y1313" s="208">
        <v>230</v>
      </c>
      <c r="Z1313" s="208">
        <v>230</v>
      </c>
      <c r="AA1313" s="208">
        <v>222</v>
      </c>
      <c r="AB1313" s="209">
        <v>0.987124463519313</v>
      </c>
      <c r="AC1313" s="155">
        <v>0.965217391304348</v>
      </c>
      <c r="AD1313" s="173">
        <v>0.0219070722149655</v>
      </c>
    </row>
    <row r="1314" spans="1:30">
      <c r="A1314" s="175" t="s">
        <v>1085</v>
      </c>
      <c r="B1314" s="214" t="s">
        <v>1844</v>
      </c>
      <c r="C1314" s="214" t="s">
        <v>1315</v>
      </c>
      <c r="D1314" s="153">
        <v>63</v>
      </c>
      <c r="E1314" s="153">
        <v>62</v>
      </c>
      <c r="F1314" s="151">
        <v>57</v>
      </c>
      <c r="G1314" s="151">
        <v>54</v>
      </c>
      <c r="H1314" s="151">
        <v>59</v>
      </c>
      <c r="I1314" s="151">
        <v>57</v>
      </c>
      <c r="J1314" s="172">
        <v>0.9</v>
      </c>
      <c r="K1314" s="154">
        <v>0.984126984126984</v>
      </c>
      <c r="L1314" s="154">
        <v>0.947368421052632</v>
      </c>
      <c r="M1314" s="154">
        <v>0.966101694915254</v>
      </c>
      <c r="N1314" s="207">
        <v>1394</v>
      </c>
      <c r="O1314" s="153">
        <v>1320</v>
      </c>
      <c r="P1314" s="153">
        <v>61</v>
      </c>
      <c r="Q1314" s="151">
        <v>52</v>
      </c>
      <c r="R1314" s="151">
        <v>57</v>
      </c>
      <c r="S1314" s="154">
        <v>0.946915351506456</v>
      </c>
      <c r="T1314" s="154">
        <v>0.968253968253968</v>
      </c>
      <c r="U1314" s="155">
        <v>0.912280701754386</v>
      </c>
      <c r="V1314" s="155">
        <v>0.966101694915254</v>
      </c>
      <c r="W1314" s="173">
        <v>0.0559732664995823</v>
      </c>
      <c r="X1314" s="158">
        <v>426</v>
      </c>
      <c r="Y1314" s="208">
        <v>406</v>
      </c>
      <c r="Z1314" s="208">
        <v>422</v>
      </c>
      <c r="AA1314" s="208">
        <v>404</v>
      </c>
      <c r="AB1314" s="209">
        <v>0.953051643192488</v>
      </c>
      <c r="AC1314" s="155">
        <v>0.957345971563981</v>
      </c>
      <c r="AD1314" s="173">
        <v>-0.00429432837149279</v>
      </c>
    </row>
    <row r="1315" spans="1:30">
      <c r="A1315" s="175" t="s">
        <v>1085</v>
      </c>
      <c r="B1315" s="214" t="s">
        <v>1844</v>
      </c>
      <c r="C1315" s="214" t="s">
        <v>1316</v>
      </c>
      <c r="D1315" s="153">
        <v>33</v>
      </c>
      <c r="E1315" s="153">
        <v>33</v>
      </c>
      <c r="F1315" s="151">
        <v>29</v>
      </c>
      <c r="G1315" s="151">
        <v>27</v>
      </c>
      <c r="H1315" s="151">
        <v>31</v>
      </c>
      <c r="I1315" s="151">
        <v>30</v>
      </c>
      <c r="J1315" s="172">
        <v>0.9</v>
      </c>
      <c r="K1315" s="154">
        <v>1</v>
      </c>
      <c r="L1315" s="154">
        <v>0.931034482758621</v>
      </c>
      <c r="M1315" s="154">
        <v>0.967741935483871</v>
      </c>
      <c r="N1315" s="207">
        <v>736</v>
      </c>
      <c r="O1315" s="153">
        <v>708</v>
      </c>
      <c r="P1315" s="153">
        <v>33</v>
      </c>
      <c r="Q1315" s="151">
        <v>26</v>
      </c>
      <c r="R1315" s="151">
        <v>29</v>
      </c>
      <c r="S1315" s="154">
        <v>0.96195652173913</v>
      </c>
      <c r="T1315" s="154">
        <v>1</v>
      </c>
      <c r="U1315" s="155">
        <v>0.896551724137931</v>
      </c>
      <c r="V1315" s="155">
        <v>0.935483870967742</v>
      </c>
      <c r="W1315" s="173">
        <v>0.103448275862069</v>
      </c>
      <c r="X1315" s="158">
        <v>223</v>
      </c>
      <c r="Y1315" s="208">
        <v>213</v>
      </c>
      <c r="Z1315" s="208">
        <v>224</v>
      </c>
      <c r="AA1315" s="208">
        <v>218</v>
      </c>
      <c r="AB1315" s="209">
        <v>0.955156950672646</v>
      </c>
      <c r="AC1315" s="155">
        <v>0.973214285714286</v>
      </c>
      <c r="AD1315" s="173">
        <v>-0.01805733504164</v>
      </c>
    </row>
    <row r="1316" spans="1:30">
      <c r="A1316" s="175" t="s">
        <v>1085</v>
      </c>
      <c r="B1316" s="214" t="s">
        <v>1844</v>
      </c>
      <c r="C1316" s="214" t="s">
        <v>1317</v>
      </c>
      <c r="D1316" s="153">
        <v>31</v>
      </c>
      <c r="E1316" s="153">
        <v>31</v>
      </c>
      <c r="F1316" s="151">
        <v>28</v>
      </c>
      <c r="G1316" s="151">
        <v>27</v>
      </c>
      <c r="H1316" s="151">
        <v>30</v>
      </c>
      <c r="I1316" s="151">
        <v>30</v>
      </c>
      <c r="J1316" s="172">
        <v>0.9</v>
      </c>
      <c r="K1316" s="154">
        <v>1</v>
      </c>
      <c r="L1316" s="154">
        <v>0.964285714285714</v>
      </c>
      <c r="M1316" s="154">
        <v>1</v>
      </c>
      <c r="N1316" s="207">
        <v>706</v>
      </c>
      <c r="O1316" s="153">
        <v>692</v>
      </c>
      <c r="P1316" s="153">
        <v>31</v>
      </c>
      <c r="Q1316" s="151">
        <v>27</v>
      </c>
      <c r="R1316" s="151">
        <v>30</v>
      </c>
      <c r="S1316" s="154">
        <v>0.980169971671388</v>
      </c>
      <c r="T1316" s="154">
        <v>1</v>
      </c>
      <c r="U1316" s="155">
        <v>0.964285714285714</v>
      </c>
      <c r="V1316" s="155">
        <v>1</v>
      </c>
      <c r="W1316" s="173">
        <v>0.0357142857142857</v>
      </c>
      <c r="X1316" s="158">
        <v>215</v>
      </c>
      <c r="Y1316" s="208">
        <v>211</v>
      </c>
      <c r="Z1316" s="208">
        <v>215</v>
      </c>
      <c r="AA1316" s="208">
        <v>212</v>
      </c>
      <c r="AB1316" s="209">
        <v>0.981395348837209</v>
      </c>
      <c r="AC1316" s="155">
        <v>0.986046511627907</v>
      </c>
      <c r="AD1316" s="173">
        <v>-0.00465116279069777</v>
      </c>
    </row>
    <row r="1317" spans="1:30">
      <c r="A1317" s="175" t="s">
        <v>1085</v>
      </c>
      <c r="B1317" s="214" t="s">
        <v>1844</v>
      </c>
      <c r="C1317" s="214" t="s">
        <v>1318</v>
      </c>
      <c r="D1317" s="153">
        <v>40</v>
      </c>
      <c r="E1317" s="153">
        <v>36</v>
      </c>
      <c r="F1317" s="151">
        <v>34</v>
      </c>
      <c r="G1317" s="151">
        <v>34</v>
      </c>
      <c r="H1317" s="151">
        <v>39</v>
      </c>
      <c r="I1317" s="151">
        <v>36</v>
      </c>
      <c r="J1317" s="172">
        <v>0.9</v>
      </c>
      <c r="K1317" s="154">
        <v>0.9</v>
      </c>
      <c r="L1317" s="154">
        <v>1</v>
      </c>
      <c r="M1317" s="154">
        <v>0.923076923076923</v>
      </c>
      <c r="N1317" s="207">
        <v>873</v>
      </c>
      <c r="O1317" s="153">
        <v>828</v>
      </c>
      <c r="P1317" s="153">
        <v>33</v>
      </c>
      <c r="Q1317" s="151">
        <v>33</v>
      </c>
      <c r="R1317" s="151">
        <v>35</v>
      </c>
      <c r="S1317" s="154">
        <v>0.948453608247423</v>
      </c>
      <c r="T1317" s="154">
        <v>0.825</v>
      </c>
      <c r="U1317" s="155">
        <v>0.970588235294118</v>
      </c>
      <c r="V1317" s="155">
        <v>0.897435897435897</v>
      </c>
      <c r="W1317" s="173">
        <v>-0.145588235294118</v>
      </c>
      <c r="X1317" s="158">
        <v>264</v>
      </c>
      <c r="Y1317" s="208">
        <v>248</v>
      </c>
      <c r="Z1317" s="208">
        <v>267</v>
      </c>
      <c r="AA1317" s="208">
        <v>255</v>
      </c>
      <c r="AB1317" s="209">
        <v>0.939393939393939</v>
      </c>
      <c r="AC1317" s="155">
        <v>0.955056179775281</v>
      </c>
      <c r="AD1317" s="173">
        <v>-0.0156622403813415</v>
      </c>
    </row>
    <row r="1318" spans="1:30">
      <c r="A1318" s="175" t="s">
        <v>1085</v>
      </c>
      <c r="B1318" s="214" t="s">
        <v>1844</v>
      </c>
      <c r="C1318" s="214" t="s">
        <v>1319</v>
      </c>
      <c r="D1318" s="153">
        <v>25</v>
      </c>
      <c r="E1318" s="153">
        <v>24</v>
      </c>
      <c r="F1318" s="151">
        <v>25</v>
      </c>
      <c r="G1318" s="151">
        <v>23</v>
      </c>
      <c r="H1318" s="151">
        <v>21</v>
      </c>
      <c r="I1318" s="151">
        <v>21</v>
      </c>
      <c r="J1318" s="172">
        <v>0.9</v>
      </c>
      <c r="K1318" s="154">
        <v>0.96</v>
      </c>
      <c r="L1318" s="154">
        <v>0.92</v>
      </c>
      <c r="M1318" s="154">
        <v>1</v>
      </c>
      <c r="N1318" s="207">
        <v>543</v>
      </c>
      <c r="O1318" s="153">
        <v>493</v>
      </c>
      <c r="P1318" s="153">
        <v>22</v>
      </c>
      <c r="Q1318" s="151">
        <v>22</v>
      </c>
      <c r="R1318" s="151">
        <v>21</v>
      </c>
      <c r="S1318" s="154">
        <v>0.907918968692449</v>
      </c>
      <c r="T1318" s="154">
        <v>0.88</v>
      </c>
      <c r="U1318" s="155">
        <v>0.88</v>
      </c>
      <c r="V1318" s="155">
        <v>1</v>
      </c>
      <c r="W1318" s="173">
        <v>0</v>
      </c>
      <c r="X1318" s="158">
        <v>165</v>
      </c>
      <c r="Y1318" s="208">
        <v>144</v>
      </c>
      <c r="Z1318" s="208">
        <v>165</v>
      </c>
      <c r="AA1318" s="208">
        <v>155</v>
      </c>
      <c r="AB1318" s="209">
        <v>0.872727272727273</v>
      </c>
      <c r="AC1318" s="155">
        <v>0.939393939393939</v>
      </c>
      <c r="AD1318" s="173">
        <v>-0.0666666666666668</v>
      </c>
    </row>
    <row r="1319" spans="1:30">
      <c r="A1319" s="175" t="s">
        <v>1085</v>
      </c>
      <c r="B1319" s="214" t="s">
        <v>1844</v>
      </c>
      <c r="C1319" s="214" t="s">
        <v>1320</v>
      </c>
      <c r="D1319" s="153">
        <v>46</v>
      </c>
      <c r="E1319" s="153">
        <v>46</v>
      </c>
      <c r="F1319" s="151">
        <v>39</v>
      </c>
      <c r="G1319" s="151">
        <v>39</v>
      </c>
      <c r="H1319" s="151">
        <v>46</v>
      </c>
      <c r="I1319" s="151">
        <v>46</v>
      </c>
      <c r="J1319" s="172">
        <v>0.9</v>
      </c>
      <c r="K1319" s="154">
        <v>1</v>
      </c>
      <c r="L1319" s="154">
        <v>1</v>
      </c>
      <c r="M1319" s="154">
        <v>1</v>
      </c>
      <c r="N1319" s="207">
        <v>1031</v>
      </c>
      <c r="O1319" s="153">
        <v>1009</v>
      </c>
      <c r="P1319" s="153">
        <v>46</v>
      </c>
      <c r="Q1319" s="151">
        <v>38</v>
      </c>
      <c r="R1319" s="151">
        <v>45</v>
      </c>
      <c r="S1319" s="154">
        <v>0.978661493695441</v>
      </c>
      <c r="T1319" s="154">
        <v>1</v>
      </c>
      <c r="U1319" s="155">
        <v>0.974358974358974</v>
      </c>
      <c r="V1319" s="155">
        <v>0.978260869565217</v>
      </c>
      <c r="W1319" s="173">
        <v>0.0256410256410257</v>
      </c>
      <c r="X1319" s="158">
        <v>311</v>
      </c>
      <c r="Y1319" s="208">
        <v>304</v>
      </c>
      <c r="Z1319" s="208">
        <v>316</v>
      </c>
      <c r="AA1319" s="208">
        <v>308</v>
      </c>
      <c r="AB1319" s="209">
        <v>0.977491961414791</v>
      </c>
      <c r="AC1319" s="155">
        <v>0.974683544303797</v>
      </c>
      <c r="AD1319" s="173">
        <v>0.00280841711099356</v>
      </c>
    </row>
    <row r="1320" spans="1:30">
      <c r="A1320" s="175" t="s">
        <v>1085</v>
      </c>
      <c r="B1320" s="214" t="s">
        <v>1844</v>
      </c>
      <c r="C1320" s="214" t="s">
        <v>1321</v>
      </c>
      <c r="D1320" s="153">
        <v>20</v>
      </c>
      <c r="E1320" s="153">
        <v>20</v>
      </c>
      <c r="F1320" s="151">
        <v>16</v>
      </c>
      <c r="G1320" s="151">
        <v>16</v>
      </c>
      <c r="H1320" s="151">
        <v>17</v>
      </c>
      <c r="I1320" s="151">
        <v>17</v>
      </c>
      <c r="J1320" s="172">
        <v>0.9</v>
      </c>
      <c r="K1320" s="154">
        <v>1</v>
      </c>
      <c r="L1320" s="154">
        <v>1</v>
      </c>
      <c r="M1320" s="154">
        <v>1</v>
      </c>
      <c r="N1320" s="207">
        <v>415</v>
      </c>
      <c r="O1320" s="153">
        <v>401</v>
      </c>
      <c r="P1320" s="153">
        <v>20</v>
      </c>
      <c r="Q1320" s="151">
        <v>16</v>
      </c>
      <c r="R1320" s="151">
        <v>17</v>
      </c>
      <c r="S1320" s="154">
        <v>0.966265060240964</v>
      </c>
      <c r="T1320" s="154">
        <v>1</v>
      </c>
      <c r="U1320" s="155">
        <v>1</v>
      </c>
      <c r="V1320" s="155">
        <v>1</v>
      </c>
      <c r="W1320" s="173">
        <v>0</v>
      </c>
      <c r="X1320" s="158">
        <v>126</v>
      </c>
      <c r="Y1320" s="208">
        <v>121</v>
      </c>
      <c r="Z1320" s="208">
        <v>125</v>
      </c>
      <c r="AA1320" s="208">
        <v>123</v>
      </c>
      <c r="AB1320" s="209">
        <v>0.96031746031746</v>
      </c>
      <c r="AC1320" s="155">
        <v>0.984</v>
      </c>
      <c r="AD1320" s="173">
        <v>-0.0236825396825396</v>
      </c>
    </row>
    <row r="1321" spans="1:30">
      <c r="A1321" s="175" t="s">
        <v>1085</v>
      </c>
      <c r="B1321" s="214" t="s">
        <v>1843</v>
      </c>
      <c r="C1321" s="214" t="s">
        <v>1322</v>
      </c>
      <c r="D1321" s="153">
        <v>0</v>
      </c>
      <c r="E1321" s="153">
        <v>0</v>
      </c>
      <c r="F1321" s="151">
        <v>0</v>
      </c>
      <c r="G1321" s="151">
        <v>0</v>
      </c>
      <c r="H1321" s="151">
        <v>0</v>
      </c>
      <c r="I1321" s="151">
        <v>0</v>
      </c>
      <c r="J1321" s="172">
        <v>0.9</v>
      </c>
      <c r="K1321" s="154">
        <v>0</v>
      </c>
      <c r="L1321" s="154">
        <v>0</v>
      </c>
      <c r="M1321" s="154">
        <v>0</v>
      </c>
      <c r="N1321" s="207">
        <v>0</v>
      </c>
      <c r="O1321" s="153">
        <v>0</v>
      </c>
      <c r="P1321" s="153">
        <v>0</v>
      </c>
      <c r="Q1321" s="151">
        <v>0</v>
      </c>
      <c r="R1321" s="151">
        <v>0</v>
      </c>
      <c r="S1321" s="154">
        <v>0</v>
      </c>
      <c r="T1321" s="154">
        <v>0</v>
      </c>
      <c r="U1321" s="155">
        <v>0</v>
      </c>
      <c r="V1321" s="155">
        <v>0</v>
      </c>
      <c r="W1321" s="173">
        <v>0</v>
      </c>
      <c r="X1321" s="158">
        <v>0</v>
      </c>
      <c r="Y1321" s="208">
        <v>0</v>
      </c>
      <c r="Z1321" s="208">
        <v>0</v>
      </c>
      <c r="AA1321" s="208">
        <v>0</v>
      </c>
      <c r="AB1321" s="209">
        <v>0</v>
      </c>
      <c r="AC1321" s="155">
        <v>0</v>
      </c>
      <c r="AD1321" s="173">
        <v>0</v>
      </c>
    </row>
    <row r="1322" spans="1:30">
      <c r="A1322" s="175" t="s">
        <v>1085</v>
      </c>
      <c r="B1322" s="214" t="s">
        <v>1843</v>
      </c>
      <c r="C1322" s="214" t="s">
        <v>1323</v>
      </c>
      <c r="D1322" s="153">
        <v>58</v>
      </c>
      <c r="E1322" s="153">
        <v>58</v>
      </c>
      <c r="F1322" s="151">
        <v>42</v>
      </c>
      <c r="G1322" s="151">
        <v>41</v>
      </c>
      <c r="H1322" s="151">
        <v>54</v>
      </c>
      <c r="I1322" s="151">
        <v>51</v>
      </c>
      <c r="J1322" s="172">
        <v>0.9</v>
      </c>
      <c r="K1322" s="154">
        <v>1</v>
      </c>
      <c r="L1322" s="154">
        <v>0.976190476190476</v>
      </c>
      <c r="M1322" s="154">
        <v>0.944444444444444</v>
      </c>
      <c r="N1322" s="207">
        <v>1194</v>
      </c>
      <c r="O1322" s="153">
        <v>1121</v>
      </c>
      <c r="P1322" s="153">
        <v>58</v>
      </c>
      <c r="Q1322" s="151">
        <v>39</v>
      </c>
      <c r="R1322" s="151">
        <v>49</v>
      </c>
      <c r="S1322" s="154">
        <v>0.938860971524288</v>
      </c>
      <c r="T1322" s="154">
        <v>1</v>
      </c>
      <c r="U1322" s="155">
        <v>0.928571428571429</v>
      </c>
      <c r="V1322" s="155">
        <v>0.907407407407407</v>
      </c>
      <c r="W1322" s="173">
        <v>0.0714285714285714</v>
      </c>
      <c r="X1322" s="158">
        <v>360</v>
      </c>
      <c r="Y1322" s="208">
        <v>346</v>
      </c>
      <c r="Z1322" s="208">
        <v>368</v>
      </c>
      <c r="AA1322" s="208">
        <v>339</v>
      </c>
      <c r="AB1322" s="209">
        <v>0.961111111111111</v>
      </c>
      <c r="AC1322" s="155">
        <v>0.921195652173913</v>
      </c>
      <c r="AD1322" s="173">
        <v>0.0399154589371981</v>
      </c>
    </row>
    <row r="1323" spans="1:30">
      <c r="A1323" s="175" t="s">
        <v>1085</v>
      </c>
      <c r="B1323" s="214" t="s">
        <v>1843</v>
      </c>
      <c r="C1323" s="214" t="s">
        <v>1324</v>
      </c>
      <c r="D1323" s="153">
        <v>68</v>
      </c>
      <c r="E1323" s="153">
        <v>64</v>
      </c>
      <c r="F1323" s="151">
        <v>52</v>
      </c>
      <c r="G1323" s="151">
        <v>46</v>
      </c>
      <c r="H1323" s="151">
        <v>62</v>
      </c>
      <c r="I1323" s="151">
        <v>58</v>
      </c>
      <c r="J1323" s="172">
        <v>0.9</v>
      </c>
      <c r="K1323" s="154">
        <v>0.941176470588235</v>
      </c>
      <c r="L1323" s="154">
        <v>0.884615384615385</v>
      </c>
      <c r="M1323" s="154">
        <v>0.935483870967742</v>
      </c>
      <c r="N1323" s="207">
        <v>1381</v>
      </c>
      <c r="O1323" s="153">
        <v>1243</v>
      </c>
      <c r="P1323" s="153">
        <v>60</v>
      </c>
      <c r="Q1323" s="151">
        <v>43</v>
      </c>
      <c r="R1323" s="151">
        <v>55</v>
      </c>
      <c r="S1323" s="154">
        <v>0.900072411296162</v>
      </c>
      <c r="T1323" s="154">
        <v>0.882352941176471</v>
      </c>
      <c r="U1323" s="155">
        <v>0.826923076923077</v>
      </c>
      <c r="V1323" s="155">
        <v>0.887096774193548</v>
      </c>
      <c r="W1323" s="173">
        <v>0.0554298642533937</v>
      </c>
      <c r="X1323" s="158">
        <v>426</v>
      </c>
      <c r="Y1323" s="208">
        <v>373</v>
      </c>
      <c r="Z1323" s="208">
        <v>422</v>
      </c>
      <c r="AA1323" s="208">
        <v>379</v>
      </c>
      <c r="AB1323" s="209">
        <v>0.875586854460094</v>
      </c>
      <c r="AC1323" s="155">
        <v>0.898104265402844</v>
      </c>
      <c r="AD1323" s="173">
        <v>-0.0225174109427497</v>
      </c>
    </row>
    <row r="1324" spans="1:30">
      <c r="A1324" s="175" t="s">
        <v>1085</v>
      </c>
      <c r="B1324" s="214" t="s">
        <v>1843</v>
      </c>
      <c r="C1324" s="214" t="s">
        <v>1325</v>
      </c>
      <c r="D1324" s="153">
        <v>117</v>
      </c>
      <c r="E1324" s="153">
        <v>111</v>
      </c>
      <c r="F1324" s="151">
        <v>92</v>
      </c>
      <c r="G1324" s="151">
        <v>86</v>
      </c>
      <c r="H1324" s="151">
        <v>107</v>
      </c>
      <c r="I1324" s="151">
        <v>103</v>
      </c>
      <c r="J1324" s="172">
        <v>0.9</v>
      </c>
      <c r="K1324" s="154">
        <v>0.948717948717949</v>
      </c>
      <c r="L1324" s="154">
        <v>0.934782608695652</v>
      </c>
      <c r="M1324" s="154">
        <v>0.962616822429907</v>
      </c>
      <c r="N1324" s="207">
        <v>2462</v>
      </c>
      <c r="O1324" s="153">
        <v>2241</v>
      </c>
      <c r="P1324" s="153">
        <v>109</v>
      </c>
      <c r="Q1324" s="151">
        <v>82</v>
      </c>
      <c r="R1324" s="151">
        <v>99</v>
      </c>
      <c r="S1324" s="154">
        <v>0.910235580828595</v>
      </c>
      <c r="T1324" s="154">
        <v>0.931623931623932</v>
      </c>
      <c r="U1324" s="155">
        <v>0.891304347826087</v>
      </c>
      <c r="V1324" s="155">
        <v>0.925233644859813</v>
      </c>
      <c r="W1324" s="173">
        <v>0.0403195837978447</v>
      </c>
      <c r="X1324" s="158">
        <v>756</v>
      </c>
      <c r="Y1324" s="208">
        <v>687</v>
      </c>
      <c r="Z1324" s="208">
        <v>762</v>
      </c>
      <c r="AA1324" s="208">
        <v>680</v>
      </c>
      <c r="AB1324" s="209">
        <v>0.908730158730159</v>
      </c>
      <c r="AC1324" s="155">
        <v>0.89238845144357</v>
      </c>
      <c r="AD1324" s="173">
        <v>0.0163417072865891</v>
      </c>
    </row>
    <row r="1325" spans="1:30">
      <c r="A1325" s="175" t="s">
        <v>1085</v>
      </c>
      <c r="B1325" s="214" t="s">
        <v>1843</v>
      </c>
      <c r="C1325" s="214" t="s">
        <v>1326</v>
      </c>
      <c r="D1325" s="153">
        <v>72</v>
      </c>
      <c r="E1325" s="153">
        <v>72</v>
      </c>
      <c r="F1325" s="151">
        <v>61</v>
      </c>
      <c r="G1325" s="151">
        <v>60</v>
      </c>
      <c r="H1325" s="151">
        <v>71</v>
      </c>
      <c r="I1325" s="151">
        <v>70</v>
      </c>
      <c r="J1325" s="172">
        <v>0.9</v>
      </c>
      <c r="K1325" s="154">
        <v>1</v>
      </c>
      <c r="L1325" s="154">
        <v>0.983606557377049</v>
      </c>
      <c r="M1325" s="154">
        <v>0.985915492957746</v>
      </c>
      <c r="N1325" s="207">
        <v>1599</v>
      </c>
      <c r="O1325" s="153">
        <v>1566</v>
      </c>
      <c r="P1325" s="153">
        <v>72</v>
      </c>
      <c r="Q1325" s="151">
        <v>60</v>
      </c>
      <c r="R1325" s="151">
        <v>69</v>
      </c>
      <c r="S1325" s="154">
        <v>0.979362101313321</v>
      </c>
      <c r="T1325" s="154">
        <v>1</v>
      </c>
      <c r="U1325" s="155">
        <v>0.983606557377049</v>
      </c>
      <c r="V1325" s="155">
        <v>0.971830985915493</v>
      </c>
      <c r="W1325" s="173">
        <v>0.0163934426229508</v>
      </c>
      <c r="X1325" s="158">
        <v>486</v>
      </c>
      <c r="Y1325" s="208">
        <v>477</v>
      </c>
      <c r="Z1325" s="208">
        <v>492</v>
      </c>
      <c r="AA1325" s="208">
        <v>479</v>
      </c>
      <c r="AB1325" s="209">
        <v>0.981481481481482</v>
      </c>
      <c r="AC1325" s="155">
        <v>0.973577235772358</v>
      </c>
      <c r="AD1325" s="173">
        <v>0.00790424570912374</v>
      </c>
    </row>
    <row r="1326" spans="1:30">
      <c r="A1326" s="175" t="s">
        <v>1085</v>
      </c>
      <c r="B1326" s="214" t="s">
        <v>1843</v>
      </c>
      <c r="C1326" s="214" t="s">
        <v>1327</v>
      </c>
      <c r="D1326" s="153">
        <v>29</v>
      </c>
      <c r="E1326" s="153">
        <v>29</v>
      </c>
      <c r="F1326" s="151">
        <v>28</v>
      </c>
      <c r="G1326" s="151">
        <v>28</v>
      </c>
      <c r="H1326" s="151">
        <v>32</v>
      </c>
      <c r="I1326" s="151">
        <v>32</v>
      </c>
      <c r="J1326" s="172">
        <v>0.9</v>
      </c>
      <c r="K1326" s="154">
        <v>1</v>
      </c>
      <c r="L1326" s="154">
        <v>1</v>
      </c>
      <c r="M1326" s="154">
        <v>1</v>
      </c>
      <c r="N1326" s="207">
        <v>680</v>
      </c>
      <c r="O1326" s="153">
        <v>664</v>
      </c>
      <c r="P1326" s="153">
        <v>29</v>
      </c>
      <c r="Q1326" s="151">
        <v>28</v>
      </c>
      <c r="R1326" s="151">
        <v>31</v>
      </c>
      <c r="S1326" s="154">
        <v>0.976470588235294</v>
      </c>
      <c r="T1326" s="154">
        <v>1</v>
      </c>
      <c r="U1326" s="155">
        <v>1</v>
      </c>
      <c r="V1326" s="155">
        <v>0.96875</v>
      </c>
      <c r="W1326" s="173">
        <v>0</v>
      </c>
      <c r="X1326" s="158">
        <v>201</v>
      </c>
      <c r="Y1326" s="208">
        <v>198</v>
      </c>
      <c r="Z1326" s="208">
        <v>210</v>
      </c>
      <c r="AA1326" s="208">
        <v>202</v>
      </c>
      <c r="AB1326" s="209">
        <v>0.985074626865672</v>
      </c>
      <c r="AC1326" s="155">
        <v>0.961904761904762</v>
      </c>
      <c r="AD1326" s="173">
        <v>0.0231698649609097</v>
      </c>
    </row>
    <row r="1327" spans="1:30">
      <c r="A1327" s="175" t="s">
        <v>1085</v>
      </c>
      <c r="B1327" s="214" t="s">
        <v>1843</v>
      </c>
      <c r="C1327" s="214" t="s">
        <v>1328</v>
      </c>
      <c r="D1327" s="153">
        <v>27</v>
      </c>
      <c r="E1327" s="153">
        <v>26</v>
      </c>
      <c r="F1327" s="151">
        <v>24</v>
      </c>
      <c r="G1327" s="151">
        <v>24</v>
      </c>
      <c r="H1327" s="151">
        <v>24</v>
      </c>
      <c r="I1327" s="151">
        <v>24</v>
      </c>
      <c r="J1327" s="172">
        <v>0.9</v>
      </c>
      <c r="K1327" s="154">
        <v>0.962962962962963</v>
      </c>
      <c r="L1327" s="154">
        <v>1</v>
      </c>
      <c r="M1327" s="154">
        <v>1</v>
      </c>
      <c r="N1327" s="207">
        <v>576</v>
      </c>
      <c r="O1327" s="153">
        <v>567</v>
      </c>
      <c r="P1327" s="153">
        <v>25</v>
      </c>
      <c r="Q1327" s="151">
        <v>23</v>
      </c>
      <c r="R1327" s="151">
        <v>24</v>
      </c>
      <c r="S1327" s="154">
        <v>0.984375</v>
      </c>
      <c r="T1327" s="154">
        <v>0.925925925925926</v>
      </c>
      <c r="U1327" s="155">
        <v>0.958333333333333</v>
      </c>
      <c r="V1327" s="155">
        <v>1</v>
      </c>
      <c r="W1327" s="173">
        <v>-0.0324074074074074</v>
      </c>
      <c r="X1327" s="158">
        <v>181</v>
      </c>
      <c r="Y1327" s="208">
        <v>176</v>
      </c>
      <c r="Z1327" s="208">
        <v>175</v>
      </c>
      <c r="AA1327" s="208">
        <v>172</v>
      </c>
      <c r="AB1327" s="209">
        <v>0.972375690607735</v>
      </c>
      <c r="AC1327" s="155">
        <v>0.982857142857143</v>
      </c>
      <c r="AD1327" s="173">
        <v>-0.0104814522494081</v>
      </c>
    </row>
    <row r="1328" spans="1:30">
      <c r="A1328" s="175" t="s">
        <v>1085</v>
      </c>
      <c r="B1328" s="214" t="s">
        <v>1843</v>
      </c>
      <c r="C1328" s="214" t="s">
        <v>1329</v>
      </c>
      <c r="D1328" s="153">
        <v>19</v>
      </c>
      <c r="E1328" s="153">
        <v>18</v>
      </c>
      <c r="F1328" s="151">
        <v>19</v>
      </c>
      <c r="G1328" s="151">
        <v>18</v>
      </c>
      <c r="H1328" s="151">
        <v>19</v>
      </c>
      <c r="I1328" s="151">
        <v>18</v>
      </c>
      <c r="J1328" s="172">
        <v>0.9</v>
      </c>
      <c r="K1328" s="154">
        <v>0.947368421052632</v>
      </c>
      <c r="L1328" s="154">
        <v>0.947368421052632</v>
      </c>
      <c r="M1328" s="154">
        <v>0.947368421052632</v>
      </c>
      <c r="N1328" s="207">
        <v>435</v>
      </c>
      <c r="O1328" s="153">
        <v>412</v>
      </c>
      <c r="P1328" s="153">
        <v>18</v>
      </c>
      <c r="Q1328" s="151">
        <v>17</v>
      </c>
      <c r="R1328" s="151">
        <v>16</v>
      </c>
      <c r="S1328" s="154">
        <v>0.947126436781609</v>
      </c>
      <c r="T1328" s="154">
        <v>0.947368421052632</v>
      </c>
      <c r="U1328" s="155">
        <v>0.894736842105263</v>
      </c>
      <c r="V1328" s="155">
        <v>0.842105263157895</v>
      </c>
      <c r="W1328" s="173">
        <v>0.0526315789473684</v>
      </c>
      <c r="X1328" s="158">
        <v>133</v>
      </c>
      <c r="Y1328" s="208">
        <v>123</v>
      </c>
      <c r="Z1328" s="208">
        <v>128</v>
      </c>
      <c r="AA1328" s="208">
        <v>124</v>
      </c>
      <c r="AB1328" s="209">
        <v>0.924812030075188</v>
      </c>
      <c r="AC1328" s="155">
        <v>0.96875</v>
      </c>
      <c r="AD1328" s="173">
        <v>-0.043937969924812</v>
      </c>
    </row>
    <row r="1329" spans="1:30">
      <c r="A1329" s="175" t="s">
        <v>1085</v>
      </c>
      <c r="B1329" s="214" t="s">
        <v>1843</v>
      </c>
      <c r="C1329" s="214" t="s">
        <v>1330</v>
      </c>
      <c r="D1329" s="153">
        <v>57</v>
      </c>
      <c r="E1329" s="153">
        <v>56</v>
      </c>
      <c r="F1329" s="151">
        <v>42</v>
      </c>
      <c r="G1329" s="151">
        <v>41</v>
      </c>
      <c r="H1329" s="151">
        <v>52</v>
      </c>
      <c r="I1329" s="151">
        <v>51</v>
      </c>
      <c r="J1329" s="172">
        <v>0.9</v>
      </c>
      <c r="K1329" s="154">
        <v>0.982456140350877</v>
      </c>
      <c r="L1329" s="154">
        <v>0.976190476190476</v>
      </c>
      <c r="M1329" s="154">
        <v>0.980769230769231</v>
      </c>
      <c r="N1329" s="207">
        <v>1198</v>
      </c>
      <c r="O1329" s="153">
        <v>1108</v>
      </c>
      <c r="P1329" s="153">
        <v>52</v>
      </c>
      <c r="Q1329" s="151">
        <v>37</v>
      </c>
      <c r="R1329" s="151">
        <v>50</v>
      </c>
      <c r="S1329" s="154">
        <v>0.924874791318865</v>
      </c>
      <c r="T1329" s="154">
        <v>0.912280701754386</v>
      </c>
      <c r="U1329" s="155">
        <v>0.880952380952381</v>
      </c>
      <c r="V1329" s="155">
        <v>0.961538461538462</v>
      </c>
      <c r="W1329" s="173">
        <v>0.031328320802005</v>
      </c>
      <c r="X1329" s="158">
        <v>368</v>
      </c>
      <c r="Y1329" s="208">
        <v>328</v>
      </c>
      <c r="Z1329" s="208">
        <v>372</v>
      </c>
      <c r="AA1329" s="208">
        <v>349</v>
      </c>
      <c r="AB1329" s="209">
        <v>0.891304347826087</v>
      </c>
      <c r="AC1329" s="155">
        <v>0.938172043010753</v>
      </c>
      <c r="AD1329" s="173">
        <v>-0.0468676951846658</v>
      </c>
    </row>
    <row r="1330" spans="1:30">
      <c r="A1330" s="175" t="s">
        <v>1085</v>
      </c>
      <c r="B1330" s="214" t="s">
        <v>1843</v>
      </c>
      <c r="C1330" s="214" t="s">
        <v>1331</v>
      </c>
      <c r="D1330" s="153">
        <v>36</v>
      </c>
      <c r="E1330" s="153">
        <v>36</v>
      </c>
      <c r="F1330" s="151">
        <v>33</v>
      </c>
      <c r="G1330" s="151">
        <v>32</v>
      </c>
      <c r="H1330" s="151">
        <v>35</v>
      </c>
      <c r="I1330" s="151">
        <v>34</v>
      </c>
      <c r="J1330" s="172">
        <v>0.9</v>
      </c>
      <c r="K1330" s="154">
        <v>1</v>
      </c>
      <c r="L1330" s="154">
        <v>0.96969696969697</v>
      </c>
      <c r="M1330" s="154">
        <v>0.971428571428571</v>
      </c>
      <c r="N1330" s="207">
        <v>846</v>
      </c>
      <c r="O1330" s="153">
        <v>779</v>
      </c>
      <c r="P1330" s="153">
        <v>35</v>
      </c>
      <c r="Q1330" s="151">
        <v>32</v>
      </c>
      <c r="R1330" s="151">
        <v>31</v>
      </c>
      <c r="S1330" s="154">
        <v>0.92080378250591</v>
      </c>
      <c r="T1330" s="154">
        <v>0.972222222222222</v>
      </c>
      <c r="U1330" s="155">
        <v>0.96969696969697</v>
      </c>
      <c r="V1330" s="155">
        <v>0.885714285714286</v>
      </c>
      <c r="W1330" s="173">
        <v>0.00252525252525249</v>
      </c>
      <c r="X1330" s="158">
        <v>250</v>
      </c>
      <c r="Y1330" s="208">
        <v>234</v>
      </c>
      <c r="Z1330" s="208">
        <v>262</v>
      </c>
      <c r="AA1330" s="208">
        <v>248</v>
      </c>
      <c r="AB1330" s="209">
        <v>0.936</v>
      </c>
      <c r="AC1330" s="155">
        <v>0.946564885496183</v>
      </c>
      <c r="AD1330" s="173">
        <v>-0.0105648854961832</v>
      </c>
    </row>
    <row r="1331" spans="1:30">
      <c r="A1331" s="175" t="s">
        <v>1085</v>
      </c>
      <c r="B1331" s="214" t="s">
        <v>1843</v>
      </c>
      <c r="C1331" s="214" t="s">
        <v>1332</v>
      </c>
      <c r="D1331" s="153">
        <v>54</v>
      </c>
      <c r="E1331" s="153">
        <v>53</v>
      </c>
      <c r="F1331" s="151">
        <v>45</v>
      </c>
      <c r="G1331" s="151">
        <v>43</v>
      </c>
      <c r="H1331" s="151">
        <v>57</v>
      </c>
      <c r="I1331" s="151">
        <v>54</v>
      </c>
      <c r="J1331" s="172">
        <v>0.9</v>
      </c>
      <c r="K1331" s="154">
        <v>0.981481481481482</v>
      </c>
      <c r="L1331" s="154">
        <v>0.955555555555556</v>
      </c>
      <c r="M1331" s="154">
        <v>0.947368421052632</v>
      </c>
      <c r="N1331" s="207">
        <v>1208</v>
      </c>
      <c r="O1331" s="153">
        <v>1169</v>
      </c>
      <c r="P1331" s="153">
        <v>51</v>
      </c>
      <c r="Q1331" s="151">
        <v>43</v>
      </c>
      <c r="R1331" s="151">
        <v>53</v>
      </c>
      <c r="S1331" s="154">
        <v>0.967715231788079</v>
      </c>
      <c r="T1331" s="154">
        <v>0.944444444444444</v>
      </c>
      <c r="U1331" s="155">
        <v>0.955555555555556</v>
      </c>
      <c r="V1331" s="155">
        <v>0.929824561403509</v>
      </c>
      <c r="W1331" s="173">
        <v>-0.0111111111111112</v>
      </c>
      <c r="X1331" s="158">
        <v>378</v>
      </c>
      <c r="Y1331" s="208">
        <v>357</v>
      </c>
      <c r="Z1331" s="208">
        <v>365</v>
      </c>
      <c r="AA1331" s="208">
        <v>358</v>
      </c>
      <c r="AB1331" s="209">
        <v>0.944444444444444</v>
      </c>
      <c r="AC1331" s="155">
        <v>0.980821917808219</v>
      </c>
      <c r="AD1331" s="173">
        <v>-0.0363774733637747</v>
      </c>
    </row>
    <row r="1332" spans="1:30">
      <c r="A1332" s="175" t="s">
        <v>1085</v>
      </c>
      <c r="B1332" s="214" t="s">
        <v>1843</v>
      </c>
      <c r="C1332" s="214" t="s">
        <v>1333</v>
      </c>
      <c r="D1332" s="153">
        <v>0</v>
      </c>
      <c r="E1332" s="153">
        <v>0</v>
      </c>
      <c r="F1332" s="151">
        <v>0</v>
      </c>
      <c r="G1332" s="151">
        <v>0</v>
      </c>
      <c r="H1332" s="151">
        <v>0</v>
      </c>
      <c r="I1332" s="151">
        <v>0</v>
      </c>
      <c r="J1332" s="172">
        <v>0.9</v>
      </c>
      <c r="K1332" s="154">
        <v>0</v>
      </c>
      <c r="L1332" s="154">
        <v>0</v>
      </c>
      <c r="M1332" s="154">
        <v>0</v>
      </c>
      <c r="N1332" s="207">
        <v>0</v>
      </c>
      <c r="O1332" s="153">
        <v>0</v>
      </c>
      <c r="P1332" s="153">
        <v>0</v>
      </c>
      <c r="Q1332" s="151">
        <v>0</v>
      </c>
      <c r="R1332" s="151">
        <v>0</v>
      </c>
      <c r="S1332" s="154">
        <v>0</v>
      </c>
      <c r="T1332" s="154">
        <v>0</v>
      </c>
      <c r="U1332" s="155">
        <v>0</v>
      </c>
      <c r="V1332" s="155">
        <v>0</v>
      </c>
      <c r="W1332" s="173">
        <v>0</v>
      </c>
      <c r="X1332" s="158">
        <v>0</v>
      </c>
      <c r="Y1332" s="208">
        <v>0</v>
      </c>
      <c r="Z1332" s="208">
        <v>0</v>
      </c>
      <c r="AA1332" s="208">
        <v>0</v>
      </c>
      <c r="AB1332" s="209">
        <v>0</v>
      </c>
      <c r="AC1332" s="155">
        <v>0</v>
      </c>
      <c r="AD1332" s="173">
        <v>0</v>
      </c>
    </row>
    <row r="1333" spans="1:30">
      <c r="A1333" s="175" t="s">
        <v>1085</v>
      </c>
      <c r="B1333" s="214" t="s">
        <v>1843</v>
      </c>
      <c r="C1333" s="214" t="s">
        <v>1334</v>
      </c>
      <c r="D1333" s="153">
        <v>26</v>
      </c>
      <c r="E1333" s="153">
        <v>26</v>
      </c>
      <c r="F1333" s="151">
        <v>22</v>
      </c>
      <c r="G1333" s="151">
        <v>22</v>
      </c>
      <c r="H1333" s="151">
        <v>24</v>
      </c>
      <c r="I1333" s="151">
        <v>24</v>
      </c>
      <c r="J1333" s="172">
        <v>0.9</v>
      </c>
      <c r="K1333" s="154">
        <v>1</v>
      </c>
      <c r="L1333" s="154">
        <v>1</v>
      </c>
      <c r="M1333" s="154">
        <v>1</v>
      </c>
      <c r="N1333" s="207">
        <v>579</v>
      </c>
      <c r="O1333" s="153">
        <v>558</v>
      </c>
      <c r="P1333" s="153">
        <v>25</v>
      </c>
      <c r="Q1333" s="151">
        <v>22</v>
      </c>
      <c r="R1333" s="151">
        <v>22</v>
      </c>
      <c r="S1333" s="154">
        <v>0.963730569948187</v>
      </c>
      <c r="T1333" s="154">
        <v>0.961538461538462</v>
      </c>
      <c r="U1333" s="155">
        <v>1</v>
      </c>
      <c r="V1333" s="155">
        <v>0.916666666666667</v>
      </c>
      <c r="W1333" s="173">
        <v>-0.0384615384615384</v>
      </c>
      <c r="X1333" s="158">
        <v>177</v>
      </c>
      <c r="Y1333" s="208">
        <v>171</v>
      </c>
      <c r="Z1333" s="208">
        <v>177</v>
      </c>
      <c r="AA1333" s="208">
        <v>171</v>
      </c>
      <c r="AB1333" s="209">
        <v>0.966101694915254</v>
      </c>
      <c r="AC1333" s="155">
        <v>0.966101694915254</v>
      </c>
      <c r="AD1333" s="173">
        <v>0</v>
      </c>
    </row>
    <row r="1334" spans="1:30">
      <c r="A1334" s="175" t="s">
        <v>1085</v>
      </c>
      <c r="B1334" s="214" t="s">
        <v>1844</v>
      </c>
      <c r="C1334" s="214" t="s">
        <v>1335</v>
      </c>
      <c r="D1334" s="153">
        <v>57</v>
      </c>
      <c r="E1334" s="153">
        <v>56</v>
      </c>
      <c r="F1334" s="151">
        <v>57</v>
      </c>
      <c r="G1334" s="151">
        <v>57</v>
      </c>
      <c r="H1334" s="151">
        <v>56</v>
      </c>
      <c r="I1334" s="151">
        <v>56</v>
      </c>
      <c r="J1334" s="172">
        <v>0.9</v>
      </c>
      <c r="K1334" s="154">
        <v>0.982456140350877</v>
      </c>
      <c r="L1334" s="154">
        <v>1</v>
      </c>
      <c r="M1334" s="154">
        <v>1</v>
      </c>
      <c r="N1334" s="207">
        <v>1339</v>
      </c>
      <c r="O1334" s="153">
        <v>1245</v>
      </c>
      <c r="P1334" s="153">
        <v>51</v>
      </c>
      <c r="Q1334" s="151">
        <v>52</v>
      </c>
      <c r="R1334" s="151">
        <v>51</v>
      </c>
      <c r="S1334" s="154">
        <v>0.929798356982823</v>
      </c>
      <c r="T1334" s="154">
        <v>0.894736842105263</v>
      </c>
      <c r="U1334" s="155">
        <v>0.912280701754386</v>
      </c>
      <c r="V1334" s="155">
        <v>0.910714285714286</v>
      </c>
      <c r="W1334" s="173">
        <v>-0.0175438596491228</v>
      </c>
      <c r="X1334" s="158">
        <v>409</v>
      </c>
      <c r="Y1334" s="208">
        <v>380</v>
      </c>
      <c r="Z1334" s="208">
        <v>405</v>
      </c>
      <c r="AA1334" s="208">
        <v>381</v>
      </c>
      <c r="AB1334" s="209">
        <v>0.929095354523227</v>
      </c>
      <c r="AC1334" s="155">
        <v>0.940740740740741</v>
      </c>
      <c r="AD1334" s="173">
        <v>-0.0116453862175134</v>
      </c>
    </row>
    <row r="1335" spans="1:30">
      <c r="A1335" s="175" t="s">
        <v>1085</v>
      </c>
      <c r="B1335" s="214" t="s">
        <v>1844</v>
      </c>
      <c r="C1335" s="214" t="s">
        <v>1336</v>
      </c>
      <c r="D1335" s="153">
        <v>47</v>
      </c>
      <c r="E1335" s="153">
        <v>46</v>
      </c>
      <c r="F1335" s="151">
        <v>44</v>
      </c>
      <c r="G1335" s="151">
        <v>43</v>
      </c>
      <c r="H1335" s="151">
        <v>46</v>
      </c>
      <c r="I1335" s="151">
        <v>45</v>
      </c>
      <c r="J1335" s="172">
        <v>0.9</v>
      </c>
      <c r="K1335" s="154">
        <v>0.978723404255319</v>
      </c>
      <c r="L1335" s="154">
        <v>0.977272727272727</v>
      </c>
      <c r="M1335" s="154">
        <v>0.978260869565217</v>
      </c>
      <c r="N1335" s="207">
        <v>1065</v>
      </c>
      <c r="O1335" s="153">
        <v>989</v>
      </c>
      <c r="P1335" s="153">
        <v>43</v>
      </c>
      <c r="Q1335" s="151">
        <v>38</v>
      </c>
      <c r="R1335" s="151">
        <v>41</v>
      </c>
      <c r="S1335" s="154">
        <v>0.928638497652582</v>
      </c>
      <c r="T1335" s="154">
        <v>0.914893617021277</v>
      </c>
      <c r="U1335" s="155">
        <v>0.863636363636364</v>
      </c>
      <c r="V1335" s="155">
        <v>0.891304347826087</v>
      </c>
      <c r="W1335" s="173">
        <v>0.0512572533849129</v>
      </c>
      <c r="X1335" s="158">
        <v>323</v>
      </c>
      <c r="Y1335" s="208">
        <v>294</v>
      </c>
      <c r="Z1335" s="208">
        <v>325</v>
      </c>
      <c r="AA1335" s="208">
        <v>304</v>
      </c>
      <c r="AB1335" s="209">
        <v>0.910216718266254</v>
      </c>
      <c r="AC1335" s="155">
        <v>0.935384615384615</v>
      </c>
      <c r="AD1335" s="173">
        <v>-0.0251678971183615</v>
      </c>
    </row>
    <row r="1336" spans="1:30">
      <c r="A1336" s="175" t="s">
        <v>1085</v>
      </c>
      <c r="B1336" s="214" t="s">
        <v>1844</v>
      </c>
      <c r="C1336" s="214" t="s">
        <v>1337</v>
      </c>
      <c r="D1336" s="153">
        <v>36</v>
      </c>
      <c r="E1336" s="153">
        <v>35</v>
      </c>
      <c r="F1336" s="151">
        <v>34</v>
      </c>
      <c r="G1336" s="151">
        <v>33</v>
      </c>
      <c r="H1336" s="151">
        <v>34</v>
      </c>
      <c r="I1336" s="151">
        <v>32</v>
      </c>
      <c r="J1336" s="172">
        <v>0.9</v>
      </c>
      <c r="K1336" s="154">
        <v>0.972222222222222</v>
      </c>
      <c r="L1336" s="154">
        <v>0.970588235294118</v>
      </c>
      <c r="M1336" s="154">
        <v>0.941176470588235</v>
      </c>
      <c r="N1336" s="207">
        <v>793</v>
      </c>
      <c r="O1336" s="153">
        <v>759</v>
      </c>
      <c r="P1336" s="153">
        <v>35</v>
      </c>
      <c r="Q1336" s="151">
        <v>33</v>
      </c>
      <c r="R1336" s="151">
        <v>31</v>
      </c>
      <c r="S1336" s="154">
        <v>0.957124842370744</v>
      </c>
      <c r="T1336" s="154">
        <v>0.972222222222222</v>
      </c>
      <c r="U1336" s="155">
        <v>0.970588235294118</v>
      </c>
      <c r="V1336" s="155">
        <v>0.911764705882353</v>
      </c>
      <c r="W1336" s="173">
        <v>0.00163398692810457</v>
      </c>
      <c r="X1336" s="158">
        <v>242</v>
      </c>
      <c r="Y1336" s="208">
        <v>233</v>
      </c>
      <c r="Z1336" s="208">
        <v>243</v>
      </c>
      <c r="AA1336" s="208">
        <v>235</v>
      </c>
      <c r="AB1336" s="209">
        <v>0.962809917355372</v>
      </c>
      <c r="AC1336" s="155">
        <v>0.967078189300412</v>
      </c>
      <c r="AD1336" s="173">
        <v>-0.00426827194503965</v>
      </c>
    </row>
    <row r="1337" spans="1:30">
      <c r="A1337" s="175" t="s">
        <v>1085</v>
      </c>
      <c r="B1337" s="214" t="s">
        <v>1844</v>
      </c>
      <c r="C1337" s="214" t="s">
        <v>1338</v>
      </c>
      <c r="D1337" s="153">
        <v>26</v>
      </c>
      <c r="E1337" s="153">
        <v>26</v>
      </c>
      <c r="F1337" s="151">
        <v>25</v>
      </c>
      <c r="G1337" s="151">
        <v>25</v>
      </c>
      <c r="H1337" s="151">
        <v>24</v>
      </c>
      <c r="I1337" s="151">
        <v>24</v>
      </c>
      <c r="J1337" s="172">
        <v>0.9</v>
      </c>
      <c r="K1337" s="154">
        <v>1</v>
      </c>
      <c r="L1337" s="154">
        <v>1</v>
      </c>
      <c r="M1337" s="154">
        <v>1</v>
      </c>
      <c r="N1337" s="207">
        <v>608</v>
      </c>
      <c r="O1337" s="153">
        <v>573</v>
      </c>
      <c r="P1337" s="153">
        <v>25</v>
      </c>
      <c r="Q1337" s="151">
        <v>25</v>
      </c>
      <c r="R1337" s="151">
        <v>23</v>
      </c>
      <c r="S1337" s="154">
        <v>0.942434210526316</v>
      </c>
      <c r="T1337" s="154">
        <v>0.961538461538462</v>
      </c>
      <c r="U1337" s="155">
        <v>1</v>
      </c>
      <c r="V1337" s="155">
        <v>0.958333333333333</v>
      </c>
      <c r="W1337" s="173">
        <v>-0.0384615384615384</v>
      </c>
      <c r="X1337" s="158">
        <v>178</v>
      </c>
      <c r="Y1337" s="208">
        <v>174</v>
      </c>
      <c r="Z1337" s="208">
        <v>191</v>
      </c>
      <c r="AA1337" s="208">
        <v>178</v>
      </c>
      <c r="AB1337" s="209">
        <v>0.97752808988764</v>
      </c>
      <c r="AC1337" s="155">
        <v>0.931937172774869</v>
      </c>
      <c r="AD1337" s="173">
        <v>0.0455909171127713</v>
      </c>
    </row>
    <row r="1338" spans="1:30">
      <c r="A1338" s="175" t="s">
        <v>1085</v>
      </c>
      <c r="B1338" s="214" t="s">
        <v>1844</v>
      </c>
      <c r="C1338" s="214" t="s">
        <v>1339</v>
      </c>
      <c r="D1338" s="153">
        <v>40</v>
      </c>
      <c r="E1338" s="153">
        <v>40</v>
      </c>
      <c r="F1338" s="151">
        <v>38</v>
      </c>
      <c r="G1338" s="151">
        <v>38</v>
      </c>
      <c r="H1338" s="151">
        <v>42</v>
      </c>
      <c r="I1338" s="151">
        <v>42</v>
      </c>
      <c r="J1338" s="172">
        <v>0.9</v>
      </c>
      <c r="K1338" s="154">
        <v>1</v>
      </c>
      <c r="L1338" s="154">
        <v>1</v>
      </c>
      <c r="M1338" s="154">
        <v>1</v>
      </c>
      <c r="N1338" s="207">
        <v>941</v>
      </c>
      <c r="O1338" s="153">
        <v>899</v>
      </c>
      <c r="P1338" s="153">
        <v>38</v>
      </c>
      <c r="Q1338" s="151">
        <v>38</v>
      </c>
      <c r="R1338" s="151">
        <v>40</v>
      </c>
      <c r="S1338" s="154">
        <v>0.955366631243358</v>
      </c>
      <c r="T1338" s="154">
        <v>0.95</v>
      </c>
      <c r="U1338" s="155">
        <v>1</v>
      </c>
      <c r="V1338" s="155">
        <v>0.952380952380952</v>
      </c>
      <c r="W1338" s="173">
        <v>-0.05</v>
      </c>
      <c r="X1338" s="158">
        <v>280</v>
      </c>
      <c r="Y1338" s="208">
        <v>265</v>
      </c>
      <c r="Z1338" s="208">
        <v>291</v>
      </c>
      <c r="AA1338" s="208">
        <v>279</v>
      </c>
      <c r="AB1338" s="209">
        <v>0.946428571428571</v>
      </c>
      <c r="AC1338" s="155">
        <v>0.958762886597938</v>
      </c>
      <c r="AD1338" s="173">
        <v>-0.0123343151693668</v>
      </c>
    </row>
    <row r="1339" spans="1:30">
      <c r="A1339" s="175" t="s">
        <v>1085</v>
      </c>
      <c r="B1339" s="214" t="s">
        <v>1844</v>
      </c>
      <c r="C1339" s="214" t="s">
        <v>1340</v>
      </c>
      <c r="D1339" s="153">
        <v>25</v>
      </c>
      <c r="E1339" s="153">
        <v>25</v>
      </c>
      <c r="F1339" s="151">
        <v>23</v>
      </c>
      <c r="G1339" s="151">
        <v>23</v>
      </c>
      <c r="H1339" s="151">
        <v>27</v>
      </c>
      <c r="I1339" s="151">
        <v>26</v>
      </c>
      <c r="J1339" s="172">
        <v>0.9</v>
      </c>
      <c r="K1339" s="154">
        <v>1</v>
      </c>
      <c r="L1339" s="154">
        <v>1</v>
      </c>
      <c r="M1339" s="154">
        <v>0.962962962962963</v>
      </c>
      <c r="N1339" s="207">
        <v>569</v>
      </c>
      <c r="O1339" s="153">
        <v>538</v>
      </c>
      <c r="P1339" s="153">
        <v>23</v>
      </c>
      <c r="Q1339" s="151">
        <v>21</v>
      </c>
      <c r="R1339" s="151">
        <v>24</v>
      </c>
      <c r="S1339" s="154">
        <v>0.945518453427065</v>
      </c>
      <c r="T1339" s="154">
        <v>0.92</v>
      </c>
      <c r="U1339" s="155">
        <v>0.91304347826087</v>
      </c>
      <c r="V1339" s="155">
        <v>0.888888888888889</v>
      </c>
      <c r="W1339" s="173">
        <v>0.00695652173913053</v>
      </c>
      <c r="X1339" s="158">
        <v>171</v>
      </c>
      <c r="Y1339" s="208">
        <v>162</v>
      </c>
      <c r="Z1339" s="208">
        <v>174</v>
      </c>
      <c r="AA1339" s="208">
        <v>167</v>
      </c>
      <c r="AB1339" s="209">
        <v>0.947368421052632</v>
      </c>
      <c r="AC1339" s="155">
        <v>0.959770114942529</v>
      </c>
      <c r="AD1339" s="173">
        <v>-0.0124016938898972</v>
      </c>
    </row>
    <row r="1340" spans="1:30">
      <c r="A1340" s="175" t="s">
        <v>1085</v>
      </c>
      <c r="B1340" s="214" t="s">
        <v>1844</v>
      </c>
      <c r="C1340" s="214" t="s">
        <v>1341</v>
      </c>
      <c r="D1340" s="153">
        <v>25</v>
      </c>
      <c r="E1340" s="153">
        <v>25</v>
      </c>
      <c r="F1340" s="151">
        <v>18</v>
      </c>
      <c r="G1340" s="151">
        <v>18</v>
      </c>
      <c r="H1340" s="151">
        <v>24</v>
      </c>
      <c r="I1340" s="151">
        <v>24</v>
      </c>
      <c r="J1340" s="172">
        <v>0.9</v>
      </c>
      <c r="K1340" s="154">
        <v>1</v>
      </c>
      <c r="L1340" s="154">
        <v>1</v>
      </c>
      <c r="M1340" s="154">
        <v>1</v>
      </c>
      <c r="N1340" s="207">
        <v>522</v>
      </c>
      <c r="O1340" s="153">
        <v>518</v>
      </c>
      <c r="P1340" s="153">
        <v>25</v>
      </c>
      <c r="Q1340" s="151">
        <v>18</v>
      </c>
      <c r="R1340" s="151">
        <v>24</v>
      </c>
      <c r="S1340" s="154">
        <v>0.992337164750958</v>
      </c>
      <c r="T1340" s="154">
        <v>1</v>
      </c>
      <c r="U1340" s="155">
        <v>1</v>
      </c>
      <c r="V1340" s="155">
        <v>1</v>
      </c>
      <c r="W1340" s="173">
        <v>0</v>
      </c>
      <c r="X1340" s="158">
        <v>158</v>
      </c>
      <c r="Y1340" s="208">
        <v>158</v>
      </c>
      <c r="Z1340" s="208">
        <v>162</v>
      </c>
      <c r="AA1340" s="208">
        <v>160</v>
      </c>
      <c r="AB1340" s="209">
        <v>1</v>
      </c>
      <c r="AC1340" s="155">
        <v>0.987654320987654</v>
      </c>
      <c r="AD1340" s="173">
        <v>0.0123456790123457</v>
      </c>
    </row>
    <row r="1341" spans="1:30">
      <c r="A1341" s="175" t="s">
        <v>1085</v>
      </c>
      <c r="B1341" s="214" t="s">
        <v>1844</v>
      </c>
      <c r="C1341" s="214" t="s">
        <v>1342</v>
      </c>
      <c r="D1341" s="153">
        <v>23</v>
      </c>
      <c r="E1341" s="153">
        <v>23</v>
      </c>
      <c r="F1341" s="151">
        <v>26</v>
      </c>
      <c r="G1341" s="151">
        <v>26</v>
      </c>
      <c r="H1341" s="151">
        <v>25</v>
      </c>
      <c r="I1341" s="151">
        <v>25</v>
      </c>
      <c r="J1341" s="172">
        <v>0.9</v>
      </c>
      <c r="K1341" s="154">
        <v>1</v>
      </c>
      <c r="L1341" s="154">
        <v>1</v>
      </c>
      <c r="M1341" s="154">
        <v>1</v>
      </c>
      <c r="N1341" s="207">
        <v>579</v>
      </c>
      <c r="O1341" s="153">
        <v>548</v>
      </c>
      <c r="P1341" s="153">
        <v>21</v>
      </c>
      <c r="Q1341" s="151">
        <v>25</v>
      </c>
      <c r="R1341" s="151">
        <v>24</v>
      </c>
      <c r="S1341" s="154">
        <v>0.946459412780656</v>
      </c>
      <c r="T1341" s="154">
        <v>0.91304347826087</v>
      </c>
      <c r="U1341" s="155">
        <v>0.961538461538462</v>
      </c>
      <c r="V1341" s="155">
        <v>0.96</v>
      </c>
      <c r="W1341" s="173">
        <v>-0.0484949832775921</v>
      </c>
      <c r="X1341" s="158">
        <v>174</v>
      </c>
      <c r="Y1341" s="208">
        <v>166</v>
      </c>
      <c r="Z1341" s="208">
        <v>176</v>
      </c>
      <c r="AA1341" s="208">
        <v>168</v>
      </c>
      <c r="AB1341" s="209">
        <v>0.954022988505747</v>
      </c>
      <c r="AC1341" s="155">
        <v>0.954545454545455</v>
      </c>
      <c r="AD1341" s="173">
        <v>-0.000522466039707514</v>
      </c>
    </row>
    <row r="1342" spans="1:30">
      <c r="A1342" s="175" t="s">
        <v>1085</v>
      </c>
      <c r="B1342" s="214" t="s">
        <v>1845</v>
      </c>
      <c r="C1342" s="214" t="s">
        <v>1343</v>
      </c>
      <c r="D1342" s="153">
        <v>28</v>
      </c>
      <c r="E1342" s="153">
        <v>28</v>
      </c>
      <c r="F1342" s="151">
        <v>23</v>
      </c>
      <c r="G1342" s="151">
        <v>23</v>
      </c>
      <c r="H1342" s="151">
        <v>27</v>
      </c>
      <c r="I1342" s="151">
        <v>27</v>
      </c>
      <c r="J1342" s="172">
        <v>0.9</v>
      </c>
      <c r="K1342" s="154">
        <v>1</v>
      </c>
      <c r="L1342" s="154">
        <v>1</v>
      </c>
      <c r="M1342" s="154">
        <v>1</v>
      </c>
      <c r="N1342" s="207">
        <v>609</v>
      </c>
      <c r="O1342" s="153">
        <v>551</v>
      </c>
      <c r="P1342" s="153">
        <v>23</v>
      </c>
      <c r="Q1342" s="151">
        <v>23</v>
      </c>
      <c r="R1342" s="151">
        <v>24</v>
      </c>
      <c r="S1342" s="154">
        <v>0.904761904761905</v>
      </c>
      <c r="T1342" s="154">
        <v>0.821428571428571</v>
      </c>
      <c r="U1342" s="155">
        <v>1</v>
      </c>
      <c r="V1342" s="155">
        <v>0.888888888888889</v>
      </c>
      <c r="W1342" s="173">
        <v>-0.178571428571429</v>
      </c>
      <c r="X1342" s="158">
        <v>184</v>
      </c>
      <c r="Y1342" s="208">
        <v>168</v>
      </c>
      <c r="Z1342" s="208">
        <v>185</v>
      </c>
      <c r="AA1342" s="208">
        <v>165</v>
      </c>
      <c r="AB1342" s="209">
        <v>0.91304347826087</v>
      </c>
      <c r="AC1342" s="155">
        <v>0.891891891891892</v>
      </c>
      <c r="AD1342" s="173">
        <v>0.0211515863689776</v>
      </c>
    </row>
    <row r="1343" spans="1:30">
      <c r="A1343" s="175" t="s">
        <v>1085</v>
      </c>
      <c r="B1343" s="214" t="s">
        <v>1845</v>
      </c>
      <c r="C1343" s="214" t="s">
        <v>1344</v>
      </c>
      <c r="D1343" s="153">
        <v>37</v>
      </c>
      <c r="E1343" s="153">
        <v>37</v>
      </c>
      <c r="F1343" s="151">
        <v>29</v>
      </c>
      <c r="G1343" s="151">
        <v>29</v>
      </c>
      <c r="H1343" s="151">
        <v>36</v>
      </c>
      <c r="I1343" s="151">
        <v>36</v>
      </c>
      <c r="J1343" s="172">
        <v>0.9</v>
      </c>
      <c r="K1343" s="154">
        <v>1</v>
      </c>
      <c r="L1343" s="154">
        <v>1</v>
      </c>
      <c r="M1343" s="154">
        <v>1</v>
      </c>
      <c r="N1343" s="207">
        <v>830</v>
      </c>
      <c r="O1343" s="153">
        <v>774</v>
      </c>
      <c r="P1343" s="153">
        <v>34</v>
      </c>
      <c r="Q1343" s="151">
        <v>27</v>
      </c>
      <c r="R1343" s="151">
        <v>36</v>
      </c>
      <c r="S1343" s="154">
        <v>0.932530120481928</v>
      </c>
      <c r="T1343" s="154">
        <v>0.918918918918919</v>
      </c>
      <c r="U1343" s="155">
        <v>0.931034482758621</v>
      </c>
      <c r="V1343" s="155">
        <v>1</v>
      </c>
      <c r="W1343" s="173">
        <v>-0.0121155638397017</v>
      </c>
      <c r="X1343" s="158">
        <v>251</v>
      </c>
      <c r="Y1343" s="208">
        <v>239</v>
      </c>
      <c r="Z1343" s="208">
        <v>257</v>
      </c>
      <c r="AA1343" s="208">
        <v>241</v>
      </c>
      <c r="AB1343" s="209">
        <v>0.952191235059761</v>
      </c>
      <c r="AC1343" s="155">
        <v>0.937743190661479</v>
      </c>
      <c r="AD1343" s="173">
        <v>0.0144480443982824</v>
      </c>
    </row>
    <row r="1344" spans="1:30">
      <c r="A1344" s="175" t="s">
        <v>1085</v>
      </c>
      <c r="B1344" s="214" t="s">
        <v>1845</v>
      </c>
      <c r="C1344" s="214" t="s">
        <v>1345</v>
      </c>
      <c r="D1344" s="153">
        <v>53</v>
      </c>
      <c r="E1344" s="153">
        <v>51</v>
      </c>
      <c r="F1344" s="151">
        <v>51</v>
      </c>
      <c r="G1344" s="151">
        <v>49</v>
      </c>
      <c r="H1344" s="151">
        <v>53</v>
      </c>
      <c r="I1344" s="151">
        <v>48</v>
      </c>
      <c r="J1344" s="172">
        <v>0.9</v>
      </c>
      <c r="K1344" s="154">
        <v>0.962264150943396</v>
      </c>
      <c r="L1344" s="154">
        <v>0.96078431372549</v>
      </c>
      <c r="M1344" s="154">
        <v>0.905660377358491</v>
      </c>
      <c r="N1344" s="207">
        <v>1268</v>
      </c>
      <c r="O1344" s="153">
        <v>1173</v>
      </c>
      <c r="P1344" s="153">
        <v>50</v>
      </c>
      <c r="Q1344" s="151">
        <v>47</v>
      </c>
      <c r="R1344" s="151">
        <v>44</v>
      </c>
      <c r="S1344" s="154">
        <v>0.925078864353312</v>
      </c>
      <c r="T1344" s="154">
        <v>0.943396226415094</v>
      </c>
      <c r="U1344" s="155">
        <v>0.92156862745098</v>
      </c>
      <c r="V1344" s="155">
        <v>0.830188679245283</v>
      </c>
      <c r="W1344" s="173">
        <v>0.021827598964114</v>
      </c>
      <c r="X1344" s="158">
        <v>382</v>
      </c>
      <c r="Y1344" s="208">
        <v>351</v>
      </c>
      <c r="Z1344" s="208">
        <v>388</v>
      </c>
      <c r="AA1344" s="208">
        <v>360</v>
      </c>
      <c r="AB1344" s="209">
        <v>0.918848167539267</v>
      </c>
      <c r="AC1344" s="155">
        <v>0.927835051546392</v>
      </c>
      <c r="AD1344" s="173">
        <v>-0.00898688400712477</v>
      </c>
    </row>
    <row r="1345" spans="1:30">
      <c r="A1345" s="175" t="s">
        <v>1085</v>
      </c>
      <c r="B1345" s="214" t="s">
        <v>1845</v>
      </c>
      <c r="C1345" s="214" t="s">
        <v>1346</v>
      </c>
      <c r="D1345" s="153">
        <v>47</v>
      </c>
      <c r="E1345" s="153">
        <v>42</v>
      </c>
      <c r="F1345" s="151">
        <v>41</v>
      </c>
      <c r="G1345" s="151">
        <v>37</v>
      </c>
      <c r="H1345" s="151">
        <v>43</v>
      </c>
      <c r="I1345" s="151">
        <v>38</v>
      </c>
      <c r="J1345" s="172">
        <v>0.9</v>
      </c>
      <c r="K1345" s="154">
        <v>0.893617021276596</v>
      </c>
      <c r="L1345" s="154">
        <v>0.902439024390244</v>
      </c>
      <c r="M1345" s="154">
        <v>0.883720930232558</v>
      </c>
      <c r="N1345" s="207">
        <v>996</v>
      </c>
      <c r="O1345" s="153">
        <v>905</v>
      </c>
      <c r="P1345" s="153">
        <v>39</v>
      </c>
      <c r="Q1345" s="151">
        <v>36</v>
      </c>
      <c r="R1345" s="151">
        <v>37</v>
      </c>
      <c r="S1345" s="154">
        <v>0.90863453815261</v>
      </c>
      <c r="T1345" s="154">
        <v>0.829787234042553</v>
      </c>
      <c r="U1345" s="155">
        <v>0.878048780487805</v>
      </c>
      <c r="V1345" s="155">
        <v>0.86046511627907</v>
      </c>
      <c r="W1345" s="173">
        <v>-0.0482615464452517</v>
      </c>
      <c r="X1345" s="158">
        <v>312</v>
      </c>
      <c r="Y1345" s="208">
        <v>273</v>
      </c>
      <c r="Z1345" s="208">
        <v>300</v>
      </c>
      <c r="AA1345" s="208">
        <v>273</v>
      </c>
      <c r="AB1345" s="209">
        <v>0.875</v>
      </c>
      <c r="AC1345" s="155">
        <v>0.91</v>
      </c>
      <c r="AD1345" s="173">
        <v>-0.035</v>
      </c>
    </row>
    <row r="1346" spans="1:30">
      <c r="A1346" s="175" t="s">
        <v>1085</v>
      </c>
      <c r="B1346" s="214" t="s">
        <v>1845</v>
      </c>
      <c r="C1346" s="214" t="s">
        <v>1347</v>
      </c>
      <c r="D1346" s="153">
        <v>18</v>
      </c>
      <c r="E1346" s="153">
        <v>16</v>
      </c>
      <c r="F1346" s="151">
        <v>14</v>
      </c>
      <c r="G1346" s="151">
        <v>12</v>
      </c>
      <c r="H1346" s="151">
        <v>17</v>
      </c>
      <c r="I1346" s="151">
        <v>16</v>
      </c>
      <c r="J1346" s="172">
        <v>0.9</v>
      </c>
      <c r="K1346" s="154">
        <v>0.888888888888889</v>
      </c>
      <c r="L1346" s="154">
        <v>0.857142857142857</v>
      </c>
      <c r="M1346" s="154">
        <v>0.941176470588235</v>
      </c>
      <c r="N1346" s="207">
        <v>378</v>
      </c>
      <c r="O1346" s="153">
        <v>345</v>
      </c>
      <c r="P1346" s="153">
        <v>16</v>
      </c>
      <c r="Q1346" s="151">
        <v>12</v>
      </c>
      <c r="R1346" s="151">
        <v>16</v>
      </c>
      <c r="S1346" s="154">
        <v>0.912698412698413</v>
      </c>
      <c r="T1346" s="154">
        <v>0.888888888888889</v>
      </c>
      <c r="U1346" s="155">
        <v>0.857142857142857</v>
      </c>
      <c r="V1346" s="155">
        <v>0.941176470588235</v>
      </c>
      <c r="W1346" s="173">
        <v>0.0317460317460317</v>
      </c>
      <c r="X1346" s="158">
        <v>118</v>
      </c>
      <c r="Y1346" s="208">
        <v>107</v>
      </c>
      <c r="Z1346" s="208">
        <v>116</v>
      </c>
      <c r="AA1346" s="208">
        <v>106</v>
      </c>
      <c r="AB1346" s="209">
        <v>0.906779661016949</v>
      </c>
      <c r="AC1346" s="155">
        <v>0.913793103448276</v>
      </c>
      <c r="AD1346" s="173">
        <v>-0.00701344243132673</v>
      </c>
    </row>
    <row r="1347" spans="1:30">
      <c r="A1347" s="175" t="s">
        <v>1085</v>
      </c>
      <c r="B1347" s="214" t="s">
        <v>1845</v>
      </c>
      <c r="C1347" s="214" t="s">
        <v>1348</v>
      </c>
      <c r="D1347" s="153">
        <v>66</v>
      </c>
      <c r="E1347" s="153">
        <v>64</v>
      </c>
      <c r="F1347" s="151">
        <v>59</v>
      </c>
      <c r="G1347" s="151">
        <v>51</v>
      </c>
      <c r="H1347" s="151">
        <v>65</v>
      </c>
      <c r="I1347" s="151">
        <v>56</v>
      </c>
      <c r="J1347" s="172">
        <v>0.9</v>
      </c>
      <c r="K1347" s="154">
        <v>0.96969696969697</v>
      </c>
      <c r="L1347" s="154">
        <v>0.864406779661017</v>
      </c>
      <c r="M1347" s="154">
        <v>0.861538461538462</v>
      </c>
      <c r="N1347" s="207">
        <v>1438</v>
      </c>
      <c r="O1347" s="153">
        <v>1306</v>
      </c>
      <c r="P1347" s="153">
        <v>63</v>
      </c>
      <c r="Q1347" s="151">
        <v>51</v>
      </c>
      <c r="R1347" s="151">
        <v>54</v>
      </c>
      <c r="S1347" s="154">
        <v>0.908205841446453</v>
      </c>
      <c r="T1347" s="154">
        <v>0.954545454545455</v>
      </c>
      <c r="U1347" s="155">
        <v>0.864406779661017</v>
      </c>
      <c r="V1347" s="155">
        <v>0.830769230769231</v>
      </c>
      <c r="W1347" s="173">
        <v>0.0901386748844376</v>
      </c>
      <c r="X1347" s="158">
        <v>439</v>
      </c>
      <c r="Y1347" s="208">
        <v>394</v>
      </c>
      <c r="Z1347" s="208">
        <v>440</v>
      </c>
      <c r="AA1347" s="208">
        <v>397</v>
      </c>
      <c r="AB1347" s="209">
        <v>0.89749430523918</v>
      </c>
      <c r="AC1347" s="155">
        <v>0.902272727272727</v>
      </c>
      <c r="AD1347" s="173">
        <v>-0.00477842203354728</v>
      </c>
    </row>
    <row r="1348" spans="1:30">
      <c r="A1348" s="175" t="s">
        <v>1085</v>
      </c>
      <c r="B1348" s="214" t="s">
        <v>1845</v>
      </c>
      <c r="C1348" s="214" t="s">
        <v>1349</v>
      </c>
      <c r="D1348" s="153">
        <v>34</v>
      </c>
      <c r="E1348" s="153">
        <v>33</v>
      </c>
      <c r="F1348" s="151">
        <v>28</v>
      </c>
      <c r="G1348" s="151">
        <v>26</v>
      </c>
      <c r="H1348" s="151">
        <v>31</v>
      </c>
      <c r="I1348" s="151">
        <v>28</v>
      </c>
      <c r="J1348" s="172">
        <v>0.9</v>
      </c>
      <c r="K1348" s="154">
        <v>0.970588235294118</v>
      </c>
      <c r="L1348" s="154">
        <v>0.928571428571429</v>
      </c>
      <c r="M1348" s="154">
        <v>0.903225806451613</v>
      </c>
      <c r="N1348" s="207">
        <v>727</v>
      </c>
      <c r="O1348" s="153">
        <v>669</v>
      </c>
      <c r="P1348" s="153">
        <v>30</v>
      </c>
      <c r="Q1348" s="151">
        <v>26</v>
      </c>
      <c r="R1348" s="151">
        <v>27</v>
      </c>
      <c r="S1348" s="154">
        <v>0.920220082530949</v>
      </c>
      <c r="T1348" s="154">
        <v>0.882352941176471</v>
      </c>
      <c r="U1348" s="155">
        <v>0.928571428571429</v>
      </c>
      <c r="V1348" s="155">
        <v>0.870967741935484</v>
      </c>
      <c r="W1348" s="173">
        <v>-0.046218487394958</v>
      </c>
      <c r="X1348" s="158">
        <v>221</v>
      </c>
      <c r="Y1348" s="208">
        <v>202</v>
      </c>
      <c r="Z1348" s="208">
        <v>224</v>
      </c>
      <c r="AA1348" s="208">
        <v>203</v>
      </c>
      <c r="AB1348" s="209">
        <v>0.914027149321267</v>
      </c>
      <c r="AC1348" s="155">
        <v>0.90625</v>
      </c>
      <c r="AD1348" s="173">
        <v>0.00777714932126694</v>
      </c>
    </row>
    <row r="1349" spans="1:30">
      <c r="A1349" s="175" t="s">
        <v>1085</v>
      </c>
      <c r="B1349" s="214" t="s">
        <v>1845</v>
      </c>
      <c r="C1349" s="214" t="s">
        <v>1350</v>
      </c>
      <c r="D1349" s="153">
        <v>28</v>
      </c>
      <c r="E1349" s="153">
        <v>28</v>
      </c>
      <c r="F1349" s="151">
        <v>28</v>
      </c>
      <c r="G1349" s="151">
        <v>28</v>
      </c>
      <c r="H1349" s="151">
        <v>29</v>
      </c>
      <c r="I1349" s="151">
        <v>29</v>
      </c>
      <c r="J1349" s="172">
        <v>0.9</v>
      </c>
      <c r="K1349" s="154">
        <v>1</v>
      </c>
      <c r="L1349" s="154">
        <v>1</v>
      </c>
      <c r="M1349" s="154">
        <v>1</v>
      </c>
      <c r="N1349" s="207">
        <v>682</v>
      </c>
      <c r="O1349" s="153">
        <v>657</v>
      </c>
      <c r="P1349" s="153">
        <v>28</v>
      </c>
      <c r="Q1349" s="151">
        <v>27</v>
      </c>
      <c r="R1349" s="151">
        <v>28</v>
      </c>
      <c r="S1349" s="154">
        <v>0.963343108504399</v>
      </c>
      <c r="T1349" s="154">
        <v>1</v>
      </c>
      <c r="U1349" s="155">
        <v>0.964285714285714</v>
      </c>
      <c r="V1349" s="155">
        <v>0.96551724137931</v>
      </c>
      <c r="W1349" s="173">
        <v>0.0357142857142857</v>
      </c>
      <c r="X1349" s="158">
        <v>200</v>
      </c>
      <c r="Y1349" s="208">
        <v>196</v>
      </c>
      <c r="Z1349" s="208">
        <v>211</v>
      </c>
      <c r="AA1349" s="208">
        <v>200</v>
      </c>
      <c r="AB1349" s="209">
        <v>0.98</v>
      </c>
      <c r="AC1349" s="155">
        <v>0.947867298578199</v>
      </c>
      <c r="AD1349" s="173">
        <v>0.0321327014218009</v>
      </c>
    </row>
    <row r="1350" spans="1:30">
      <c r="A1350" s="175" t="s">
        <v>1085</v>
      </c>
      <c r="B1350" s="214" t="s">
        <v>1845</v>
      </c>
      <c r="C1350" s="214" t="s">
        <v>1351</v>
      </c>
      <c r="D1350" s="153">
        <v>27</v>
      </c>
      <c r="E1350" s="153">
        <v>27</v>
      </c>
      <c r="F1350" s="151">
        <v>25</v>
      </c>
      <c r="G1350" s="151">
        <v>25</v>
      </c>
      <c r="H1350" s="151">
        <v>26</v>
      </c>
      <c r="I1350" s="151">
        <v>26</v>
      </c>
      <c r="J1350" s="172">
        <v>0.9</v>
      </c>
      <c r="K1350" s="154">
        <v>1</v>
      </c>
      <c r="L1350" s="154">
        <v>1</v>
      </c>
      <c r="M1350" s="154">
        <v>1</v>
      </c>
      <c r="N1350" s="207">
        <v>626</v>
      </c>
      <c r="O1350" s="153">
        <v>618</v>
      </c>
      <c r="P1350" s="153">
        <v>27</v>
      </c>
      <c r="Q1350" s="151">
        <v>25</v>
      </c>
      <c r="R1350" s="151">
        <v>26</v>
      </c>
      <c r="S1350" s="154">
        <v>0.987220447284345</v>
      </c>
      <c r="T1350" s="154">
        <v>1</v>
      </c>
      <c r="U1350" s="155">
        <v>1</v>
      </c>
      <c r="V1350" s="155">
        <v>1</v>
      </c>
      <c r="W1350" s="173">
        <v>0</v>
      </c>
      <c r="X1350" s="158">
        <v>190</v>
      </c>
      <c r="Y1350" s="208">
        <v>188</v>
      </c>
      <c r="Z1350" s="208">
        <v>192</v>
      </c>
      <c r="AA1350" s="208">
        <v>187</v>
      </c>
      <c r="AB1350" s="209">
        <v>0.989473684210526</v>
      </c>
      <c r="AC1350" s="155">
        <v>0.973958333333333</v>
      </c>
      <c r="AD1350" s="173">
        <v>0.0155153508771929</v>
      </c>
    </row>
    <row r="1351" spans="1:30">
      <c r="A1351" s="175" t="s">
        <v>1085</v>
      </c>
      <c r="B1351" s="214" t="s">
        <v>1845</v>
      </c>
      <c r="C1351" s="214" t="s">
        <v>1352</v>
      </c>
      <c r="D1351" s="153">
        <v>25</v>
      </c>
      <c r="E1351" s="153">
        <v>24</v>
      </c>
      <c r="F1351" s="151">
        <v>25</v>
      </c>
      <c r="G1351" s="151">
        <v>24</v>
      </c>
      <c r="H1351" s="151">
        <v>28</v>
      </c>
      <c r="I1351" s="151">
        <v>28</v>
      </c>
      <c r="J1351" s="172">
        <v>0.9</v>
      </c>
      <c r="K1351" s="154">
        <v>0.96</v>
      </c>
      <c r="L1351" s="154">
        <v>0.96</v>
      </c>
      <c r="M1351" s="154">
        <v>1</v>
      </c>
      <c r="N1351" s="207">
        <v>605</v>
      </c>
      <c r="O1351" s="153">
        <v>425</v>
      </c>
      <c r="P1351" s="153">
        <v>17</v>
      </c>
      <c r="Q1351" s="151">
        <v>15</v>
      </c>
      <c r="R1351" s="151">
        <v>23</v>
      </c>
      <c r="S1351" s="154">
        <v>0.702479338842975</v>
      </c>
      <c r="T1351" s="154">
        <v>0.68</v>
      </c>
      <c r="U1351" s="155">
        <v>0.6</v>
      </c>
      <c r="V1351" s="155">
        <v>0.821428571428571</v>
      </c>
      <c r="W1351" s="173">
        <v>0.0800000000000001</v>
      </c>
      <c r="X1351" s="158">
        <v>182</v>
      </c>
      <c r="Y1351" s="208">
        <v>127</v>
      </c>
      <c r="Z1351" s="208">
        <v>187</v>
      </c>
      <c r="AA1351" s="208">
        <v>137</v>
      </c>
      <c r="AB1351" s="209">
        <v>0.697802197802198</v>
      </c>
      <c r="AC1351" s="155">
        <v>0.732620320855615</v>
      </c>
      <c r="AD1351" s="173">
        <v>-0.0348181230534172</v>
      </c>
    </row>
    <row r="1352" spans="1:30">
      <c r="A1352" s="175" t="s">
        <v>1085</v>
      </c>
      <c r="B1352" s="214" t="s">
        <v>1845</v>
      </c>
      <c r="C1352" s="214" t="s">
        <v>1353</v>
      </c>
      <c r="D1352" s="153">
        <v>54</v>
      </c>
      <c r="E1352" s="153">
        <v>52</v>
      </c>
      <c r="F1352" s="151">
        <v>46</v>
      </c>
      <c r="G1352" s="151">
        <v>44</v>
      </c>
      <c r="H1352" s="151">
        <v>54</v>
      </c>
      <c r="I1352" s="151">
        <v>53</v>
      </c>
      <c r="J1352" s="172">
        <v>0.9</v>
      </c>
      <c r="K1352" s="154">
        <v>0.962962962962963</v>
      </c>
      <c r="L1352" s="154">
        <v>0.956521739130435</v>
      </c>
      <c r="M1352" s="154">
        <v>0.981481481481482</v>
      </c>
      <c r="N1352" s="207">
        <v>1240</v>
      </c>
      <c r="O1352" s="153">
        <v>1160</v>
      </c>
      <c r="P1352" s="153">
        <v>49</v>
      </c>
      <c r="Q1352" s="151">
        <v>41</v>
      </c>
      <c r="R1352" s="151">
        <v>49</v>
      </c>
      <c r="S1352" s="154">
        <v>0.935483870967742</v>
      </c>
      <c r="T1352" s="154">
        <v>0.907407407407407</v>
      </c>
      <c r="U1352" s="155">
        <v>0.891304347826087</v>
      </c>
      <c r="V1352" s="155">
        <v>0.907407407407407</v>
      </c>
      <c r="W1352" s="173">
        <v>0.0161030595813205</v>
      </c>
      <c r="X1352" s="158">
        <v>373</v>
      </c>
      <c r="Y1352" s="208">
        <v>342</v>
      </c>
      <c r="Z1352" s="208">
        <v>382</v>
      </c>
      <c r="AA1352" s="208">
        <v>361</v>
      </c>
      <c r="AB1352" s="209">
        <v>0.916890080428954</v>
      </c>
      <c r="AC1352" s="155">
        <v>0.945026178010471</v>
      </c>
      <c r="AD1352" s="173">
        <v>-0.0281360975815168</v>
      </c>
    </row>
    <row r="1353" spans="1:30">
      <c r="A1353" s="175" t="s">
        <v>1085</v>
      </c>
      <c r="B1353" s="214" t="s">
        <v>1845</v>
      </c>
      <c r="C1353" s="214" t="s">
        <v>1354</v>
      </c>
      <c r="D1353" s="153">
        <v>44</v>
      </c>
      <c r="E1353" s="153">
        <v>44</v>
      </c>
      <c r="F1353" s="151">
        <v>40</v>
      </c>
      <c r="G1353" s="151">
        <v>40</v>
      </c>
      <c r="H1353" s="151">
        <v>44</v>
      </c>
      <c r="I1353" s="151">
        <v>44</v>
      </c>
      <c r="J1353" s="172">
        <v>0.9</v>
      </c>
      <c r="K1353" s="154">
        <v>1</v>
      </c>
      <c r="L1353" s="154">
        <v>1</v>
      </c>
      <c r="M1353" s="154">
        <v>1</v>
      </c>
      <c r="N1353" s="207">
        <v>996</v>
      </c>
      <c r="O1353" s="153">
        <v>949</v>
      </c>
      <c r="P1353" s="153">
        <v>43</v>
      </c>
      <c r="Q1353" s="151">
        <v>39</v>
      </c>
      <c r="R1353" s="151">
        <v>44</v>
      </c>
      <c r="S1353" s="154">
        <v>0.95281124497992</v>
      </c>
      <c r="T1353" s="154">
        <v>0.977272727272727</v>
      </c>
      <c r="U1353" s="155">
        <v>0.975</v>
      </c>
      <c r="V1353" s="155">
        <v>1</v>
      </c>
      <c r="W1353" s="173">
        <v>0.00227272727272732</v>
      </c>
      <c r="X1353" s="158">
        <v>308</v>
      </c>
      <c r="Y1353" s="208">
        <v>295</v>
      </c>
      <c r="Z1353" s="208">
        <v>308</v>
      </c>
      <c r="AA1353" s="208">
        <v>291</v>
      </c>
      <c r="AB1353" s="209">
        <v>0.957792207792208</v>
      </c>
      <c r="AC1353" s="155">
        <v>0.944805194805195</v>
      </c>
      <c r="AD1353" s="173">
        <v>0.012987012987013</v>
      </c>
    </row>
    <row r="1354" spans="1:30">
      <c r="A1354" s="175" t="s">
        <v>1085</v>
      </c>
      <c r="B1354" s="214" t="s">
        <v>1845</v>
      </c>
      <c r="C1354" s="214" t="s">
        <v>1355</v>
      </c>
      <c r="D1354" s="153">
        <v>35</v>
      </c>
      <c r="E1354" s="153">
        <v>35</v>
      </c>
      <c r="F1354" s="151">
        <v>30</v>
      </c>
      <c r="G1354" s="151">
        <v>30</v>
      </c>
      <c r="H1354" s="151">
        <v>33</v>
      </c>
      <c r="I1354" s="151">
        <v>33</v>
      </c>
      <c r="J1354" s="172">
        <v>0.9</v>
      </c>
      <c r="K1354" s="154">
        <v>1</v>
      </c>
      <c r="L1354" s="154">
        <v>1</v>
      </c>
      <c r="M1354" s="154">
        <v>1</v>
      </c>
      <c r="N1354" s="207">
        <v>794</v>
      </c>
      <c r="O1354" s="153">
        <v>762</v>
      </c>
      <c r="P1354" s="153">
        <v>33</v>
      </c>
      <c r="Q1354" s="151">
        <v>30</v>
      </c>
      <c r="R1354" s="151">
        <v>32</v>
      </c>
      <c r="S1354" s="154">
        <v>0.959697732997481</v>
      </c>
      <c r="T1354" s="154">
        <v>0.942857142857143</v>
      </c>
      <c r="U1354" s="155">
        <v>1</v>
      </c>
      <c r="V1354" s="155">
        <v>0.96969696969697</v>
      </c>
      <c r="W1354" s="173">
        <v>-0.0571428571428572</v>
      </c>
      <c r="X1354" s="158">
        <v>238</v>
      </c>
      <c r="Y1354" s="208">
        <v>228</v>
      </c>
      <c r="Z1354" s="208">
        <v>248</v>
      </c>
      <c r="AA1354" s="208">
        <v>237</v>
      </c>
      <c r="AB1354" s="209">
        <v>0.957983193277311</v>
      </c>
      <c r="AC1354" s="155">
        <v>0.955645161290323</v>
      </c>
      <c r="AD1354" s="173">
        <v>0.00233803198698834</v>
      </c>
    </row>
    <row r="1355" spans="1:30">
      <c r="A1355" s="175" t="s">
        <v>1085</v>
      </c>
      <c r="B1355" s="214" t="s">
        <v>1845</v>
      </c>
      <c r="C1355" s="214" t="s">
        <v>1356</v>
      </c>
      <c r="D1355" s="153">
        <v>35</v>
      </c>
      <c r="E1355" s="153">
        <v>34</v>
      </c>
      <c r="F1355" s="151">
        <v>30</v>
      </c>
      <c r="G1355" s="151">
        <v>30</v>
      </c>
      <c r="H1355" s="151">
        <v>36</v>
      </c>
      <c r="I1355" s="151">
        <v>35</v>
      </c>
      <c r="J1355" s="172">
        <v>0.9</v>
      </c>
      <c r="K1355" s="154">
        <v>0.971428571428571</v>
      </c>
      <c r="L1355" s="154">
        <v>1</v>
      </c>
      <c r="M1355" s="154">
        <v>0.972222222222222</v>
      </c>
      <c r="N1355" s="207">
        <v>829</v>
      </c>
      <c r="O1355" s="153">
        <v>789</v>
      </c>
      <c r="P1355" s="153">
        <v>34</v>
      </c>
      <c r="Q1355" s="151">
        <v>30</v>
      </c>
      <c r="R1355" s="151">
        <v>34</v>
      </c>
      <c r="S1355" s="154">
        <v>0.951749095295537</v>
      </c>
      <c r="T1355" s="154">
        <v>0.971428571428571</v>
      </c>
      <c r="U1355" s="155">
        <v>1</v>
      </c>
      <c r="V1355" s="155">
        <v>0.944444444444444</v>
      </c>
      <c r="W1355" s="173">
        <v>-0.0285714285714286</v>
      </c>
      <c r="X1355" s="158">
        <v>245</v>
      </c>
      <c r="Y1355" s="208">
        <v>234</v>
      </c>
      <c r="Z1355" s="208">
        <v>252</v>
      </c>
      <c r="AA1355" s="208">
        <v>240</v>
      </c>
      <c r="AB1355" s="209">
        <v>0.955102040816327</v>
      </c>
      <c r="AC1355" s="155">
        <v>0.952380952380952</v>
      </c>
      <c r="AD1355" s="173">
        <v>0.00272108843537422</v>
      </c>
    </row>
    <row r="1356" spans="1:30">
      <c r="A1356" s="175" t="s">
        <v>1085</v>
      </c>
      <c r="B1356" s="214" t="s">
        <v>1845</v>
      </c>
      <c r="C1356" s="214" t="s">
        <v>1357</v>
      </c>
      <c r="D1356" s="153">
        <v>58</v>
      </c>
      <c r="E1356" s="153">
        <v>56</v>
      </c>
      <c r="F1356" s="151">
        <v>51</v>
      </c>
      <c r="G1356" s="151">
        <v>49</v>
      </c>
      <c r="H1356" s="151">
        <v>54</v>
      </c>
      <c r="I1356" s="151">
        <v>53</v>
      </c>
      <c r="J1356" s="172">
        <v>0.9</v>
      </c>
      <c r="K1356" s="154">
        <v>0.96551724137931</v>
      </c>
      <c r="L1356" s="154">
        <v>0.96078431372549</v>
      </c>
      <c r="M1356" s="154">
        <v>0.981481481481482</v>
      </c>
      <c r="N1356" s="207">
        <v>1276</v>
      </c>
      <c r="O1356" s="153">
        <v>1137</v>
      </c>
      <c r="P1356" s="153">
        <v>52</v>
      </c>
      <c r="Q1356" s="151">
        <v>47</v>
      </c>
      <c r="R1356" s="151">
        <v>50</v>
      </c>
      <c r="S1356" s="154">
        <v>0.891065830721003</v>
      </c>
      <c r="T1356" s="154">
        <v>0.896551724137931</v>
      </c>
      <c r="U1356" s="155">
        <v>0.92156862745098</v>
      </c>
      <c r="V1356" s="155">
        <v>0.925925925925926</v>
      </c>
      <c r="W1356" s="173">
        <v>-0.0250169033130493</v>
      </c>
      <c r="X1356" s="158">
        <v>383</v>
      </c>
      <c r="Y1356" s="208">
        <v>343</v>
      </c>
      <c r="Z1356" s="208">
        <v>392</v>
      </c>
      <c r="AA1356" s="208">
        <v>340</v>
      </c>
      <c r="AB1356" s="209">
        <v>0.89556135770235</v>
      </c>
      <c r="AC1356" s="155">
        <v>0.86734693877551</v>
      </c>
      <c r="AD1356" s="173">
        <v>0.0282144189268397</v>
      </c>
    </row>
    <row r="1357" spans="1:30">
      <c r="A1357" s="175" t="s">
        <v>1085</v>
      </c>
      <c r="B1357" s="214" t="s">
        <v>1845</v>
      </c>
      <c r="C1357" s="214" t="s">
        <v>1358</v>
      </c>
      <c r="D1357" s="153">
        <v>91</v>
      </c>
      <c r="E1357" s="153">
        <v>91</v>
      </c>
      <c r="F1357" s="151">
        <v>76</v>
      </c>
      <c r="G1357" s="151">
        <v>76</v>
      </c>
      <c r="H1357" s="151">
        <v>93</v>
      </c>
      <c r="I1357" s="151">
        <v>93</v>
      </c>
      <c r="J1357" s="172">
        <v>0.9</v>
      </c>
      <c r="K1357" s="154">
        <v>1</v>
      </c>
      <c r="L1357" s="154">
        <v>1</v>
      </c>
      <c r="M1357" s="154">
        <v>1</v>
      </c>
      <c r="N1357" s="207">
        <v>2037</v>
      </c>
      <c r="O1357" s="153">
        <v>1967</v>
      </c>
      <c r="P1357" s="153">
        <v>86</v>
      </c>
      <c r="Q1357" s="151">
        <v>72</v>
      </c>
      <c r="R1357" s="151">
        <v>91</v>
      </c>
      <c r="S1357" s="154">
        <v>0.965635738831615</v>
      </c>
      <c r="T1357" s="154">
        <v>0.945054945054945</v>
      </c>
      <c r="U1357" s="155">
        <v>0.947368421052632</v>
      </c>
      <c r="V1357" s="155">
        <v>0.978494623655914</v>
      </c>
      <c r="W1357" s="173">
        <v>-0.0023134759976865</v>
      </c>
      <c r="X1357" s="158">
        <v>623</v>
      </c>
      <c r="Y1357" s="208">
        <v>607</v>
      </c>
      <c r="Z1357" s="208">
        <v>613</v>
      </c>
      <c r="AA1357" s="208">
        <v>588</v>
      </c>
      <c r="AB1357" s="209">
        <v>0.974317817014446</v>
      </c>
      <c r="AC1357" s="155">
        <v>0.959216965742251</v>
      </c>
      <c r="AD1357" s="173">
        <v>0.015100851272195</v>
      </c>
    </row>
    <row r="1358" spans="1:30">
      <c r="A1358" s="175" t="s">
        <v>1085</v>
      </c>
      <c r="B1358" s="214" t="s">
        <v>1845</v>
      </c>
      <c r="C1358" s="214" t="s">
        <v>1359</v>
      </c>
      <c r="D1358" s="153">
        <v>19</v>
      </c>
      <c r="E1358" s="153">
        <v>19</v>
      </c>
      <c r="F1358" s="151">
        <v>15</v>
      </c>
      <c r="G1358" s="151">
        <v>15</v>
      </c>
      <c r="H1358" s="151">
        <v>18</v>
      </c>
      <c r="I1358" s="151">
        <v>18</v>
      </c>
      <c r="J1358" s="172">
        <v>0.9</v>
      </c>
      <c r="K1358" s="154">
        <v>1</v>
      </c>
      <c r="L1358" s="154">
        <v>1</v>
      </c>
      <c r="M1358" s="154">
        <v>1</v>
      </c>
      <c r="N1358" s="207">
        <v>419</v>
      </c>
      <c r="O1358" s="153">
        <v>416</v>
      </c>
      <c r="P1358" s="153">
        <v>19</v>
      </c>
      <c r="Q1358" s="151">
        <v>15</v>
      </c>
      <c r="R1358" s="151">
        <v>18</v>
      </c>
      <c r="S1358" s="154">
        <v>0.992840095465394</v>
      </c>
      <c r="T1358" s="154">
        <v>1</v>
      </c>
      <c r="U1358" s="155">
        <v>1</v>
      </c>
      <c r="V1358" s="155">
        <v>1</v>
      </c>
      <c r="W1358" s="173">
        <v>0</v>
      </c>
      <c r="X1358" s="158">
        <v>127</v>
      </c>
      <c r="Y1358" s="208">
        <v>127</v>
      </c>
      <c r="Z1358" s="208">
        <v>128</v>
      </c>
      <c r="AA1358" s="208">
        <v>125</v>
      </c>
      <c r="AB1358" s="209">
        <v>1</v>
      </c>
      <c r="AC1358" s="155">
        <v>0.9765625</v>
      </c>
      <c r="AD1358" s="173">
        <v>0.0234375</v>
      </c>
    </row>
    <row r="1359" spans="1:30">
      <c r="A1359" s="175" t="s">
        <v>1085</v>
      </c>
      <c r="B1359" s="214" t="s">
        <v>1845</v>
      </c>
      <c r="C1359" s="214" t="s">
        <v>1360</v>
      </c>
      <c r="D1359" s="153">
        <v>29</v>
      </c>
      <c r="E1359" s="153">
        <v>29</v>
      </c>
      <c r="F1359" s="151">
        <v>27</v>
      </c>
      <c r="G1359" s="151">
        <v>27</v>
      </c>
      <c r="H1359" s="151">
        <v>30</v>
      </c>
      <c r="I1359" s="151">
        <v>30</v>
      </c>
      <c r="J1359" s="172">
        <v>0.9</v>
      </c>
      <c r="K1359" s="154">
        <v>1</v>
      </c>
      <c r="L1359" s="154">
        <v>1</v>
      </c>
      <c r="M1359" s="154">
        <v>1</v>
      </c>
      <c r="N1359" s="207">
        <v>665</v>
      </c>
      <c r="O1359" s="153">
        <v>654</v>
      </c>
      <c r="P1359" s="153">
        <v>29</v>
      </c>
      <c r="Q1359" s="151">
        <v>27</v>
      </c>
      <c r="R1359" s="151">
        <v>29</v>
      </c>
      <c r="S1359" s="154">
        <v>0.983458646616541</v>
      </c>
      <c r="T1359" s="154">
        <v>1</v>
      </c>
      <c r="U1359" s="155">
        <v>1</v>
      </c>
      <c r="V1359" s="155">
        <v>0.966666666666667</v>
      </c>
      <c r="W1359" s="173">
        <v>0</v>
      </c>
      <c r="X1359" s="158">
        <v>201</v>
      </c>
      <c r="Y1359" s="208">
        <v>199</v>
      </c>
      <c r="Z1359" s="208">
        <v>203</v>
      </c>
      <c r="AA1359" s="208">
        <v>198</v>
      </c>
      <c r="AB1359" s="209">
        <v>0.990049751243781</v>
      </c>
      <c r="AC1359" s="155">
        <v>0.975369458128079</v>
      </c>
      <c r="AD1359" s="173">
        <v>0.0146802931157023</v>
      </c>
    </row>
    <row r="1360" spans="1:30">
      <c r="A1360" s="175" t="s">
        <v>1085</v>
      </c>
      <c r="B1360" s="214" t="s">
        <v>1845</v>
      </c>
      <c r="C1360" s="214" t="s">
        <v>1361</v>
      </c>
      <c r="D1360" s="153">
        <v>47</v>
      </c>
      <c r="E1360" s="153">
        <v>47</v>
      </c>
      <c r="F1360" s="151">
        <v>43</v>
      </c>
      <c r="G1360" s="151">
        <v>43</v>
      </c>
      <c r="H1360" s="151">
        <v>48</v>
      </c>
      <c r="I1360" s="151">
        <v>48</v>
      </c>
      <c r="J1360" s="172">
        <v>0.9</v>
      </c>
      <c r="K1360" s="154">
        <v>1</v>
      </c>
      <c r="L1360" s="154">
        <v>1</v>
      </c>
      <c r="M1360" s="154">
        <v>1</v>
      </c>
      <c r="N1360" s="207">
        <v>1083</v>
      </c>
      <c r="O1360" s="153">
        <v>1048</v>
      </c>
      <c r="P1360" s="153">
        <v>45</v>
      </c>
      <c r="Q1360" s="151">
        <v>40</v>
      </c>
      <c r="R1360" s="151">
        <v>46</v>
      </c>
      <c r="S1360" s="154">
        <v>0.967682363804247</v>
      </c>
      <c r="T1360" s="154">
        <v>0.957446808510638</v>
      </c>
      <c r="U1360" s="155">
        <v>0.930232558139535</v>
      </c>
      <c r="V1360" s="155">
        <v>0.958333333333333</v>
      </c>
      <c r="W1360" s="173">
        <v>0.0272142503711035</v>
      </c>
      <c r="X1360" s="158">
        <v>329</v>
      </c>
      <c r="Y1360" s="208">
        <v>315</v>
      </c>
      <c r="Z1360" s="208">
        <v>331</v>
      </c>
      <c r="AA1360" s="208">
        <v>319</v>
      </c>
      <c r="AB1360" s="209">
        <v>0.957446808510638</v>
      </c>
      <c r="AC1360" s="155">
        <v>0.963746223564955</v>
      </c>
      <c r="AD1360" s="173">
        <v>-0.0062994150543163</v>
      </c>
    </row>
    <row r="1361" spans="1:30">
      <c r="A1361" s="175" t="s">
        <v>1085</v>
      </c>
      <c r="B1361" s="214" t="s">
        <v>1845</v>
      </c>
      <c r="C1361" s="214" t="s">
        <v>1362</v>
      </c>
      <c r="D1361" s="153">
        <v>46</v>
      </c>
      <c r="E1361" s="153">
        <v>44</v>
      </c>
      <c r="F1361" s="151">
        <v>39</v>
      </c>
      <c r="G1361" s="151">
        <v>38</v>
      </c>
      <c r="H1361" s="151">
        <v>43</v>
      </c>
      <c r="I1361" s="151">
        <v>41</v>
      </c>
      <c r="J1361" s="172">
        <v>0.9</v>
      </c>
      <c r="K1361" s="154">
        <v>0.956521739130435</v>
      </c>
      <c r="L1361" s="154">
        <v>0.974358974358974</v>
      </c>
      <c r="M1361" s="154">
        <v>0.953488372093023</v>
      </c>
      <c r="N1361" s="207">
        <v>1021</v>
      </c>
      <c r="O1361" s="153">
        <v>974</v>
      </c>
      <c r="P1361" s="153">
        <v>44</v>
      </c>
      <c r="Q1361" s="151">
        <v>37</v>
      </c>
      <c r="R1361" s="151">
        <v>41</v>
      </c>
      <c r="S1361" s="154">
        <v>0.953966699314398</v>
      </c>
      <c r="T1361" s="154">
        <v>0.956521739130435</v>
      </c>
      <c r="U1361" s="155">
        <v>0.948717948717949</v>
      </c>
      <c r="V1361" s="155">
        <v>0.953488372093023</v>
      </c>
      <c r="W1361" s="173">
        <v>0.00780379041248613</v>
      </c>
      <c r="X1361" s="158">
        <v>312</v>
      </c>
      <c r="Y1361" s="208">
        <v>292</v>
      </c>
      <c r="Z1361" s="208">
        <v>313</v>
      </c>
      <c r="AA1361" s="208">
        <v>298</v>
      </c>
      <c r="AB1361" s="209">
        <v>0.935897435897436</v>
      </c>
      <c r="AC1361" s="155">
        <v>0.952076677316294</v>
      </c>
      <c r="AD1361" s="173">
        <v>-0.0161792414188581</v>
      </c>
    </row>
    <row r="1362" spans="1:30">
      <c r="A1362" s="175" t="s">
        <v>1085</v>
      </c>
      <c r="B1362" s="214" t="s">
        <v>1845</v>
      </c>
      <c r="C1362" s="214" t="s">
        <v>1363</v>
      </c>
      <c r="D1362" s="153">
        <v>86</v>
      </c>
      <c r="E1362" s="153">
        <v>81</v>
      </c>
      <c r="F1362" s="151">
        <v>74</v>
      </c>
      <c r="G1362" s="151">
        <v>69</v>
      </c>
      <c r="H1362" s="151">
        <v>83</v>
      </c>
      <c r="I1362" s="151">
        <v>80</v>
      </c>
      <c r="J1362" s="172">
        <v>0.9</v>
      </c>
      <c r="K1362" s="154">
        <v>0.941860465116279</v>
      </c>
      <c r="L1362" s="154">
        <v>0.932432432432432</v>
      </c>
      <c r="M1362" s="154">
        <v>0.963855421686747</v>
      </c>
      <c r="N1362" s="207">
        <v>1851</v>
      </c>
      <c r="O1362" s="153">
        <v>1787</v>
      </c>
      <c r="P1362" s="153">
        <v>79</v>
      </c>
      <c r="Q1362" s="151">
        <v>67</v>
      </c>
      <c r="R1362" s="151">
        <v>79</v>
      </c>
      <c r="S1362" s="154">
        <v>0.965424095083738</v>
      </c>
      <c r="T1362" s="154">
        <v>0.918604651162791</v>
      </c>
      <c r="U1362" s="155">
        <v>0.905405405405405</v>
      </c>
      <c r="V1362" s="155">
        <v>0.951807228915663</v>
      </c>
      <c r="W1362" s="173">
        <v>0.0131992457573853</v>
      </c>
      <c r="X1362" s="158">
        <v>578</v>
      </c>
      <c r="Y1362" s="208">
        <v>544</v>
      </c>
      <c r="Z1362" s="208">
        <v>567</v>
      </c>
      <c r="AA1362" s="208">
        <v>549</v>
      </c>
      <c r="AB1362" s="209">
        <v>0.941176470588235</v>
      </c>
      <c r="AC1362" s="155">
        <v>0.968253968253968</v>
      </c>
      <c r="AD1362" s="173">
        <v>-0.027077497665733</v>
      </c>
    </row>
    <row r="1363" spans="1:30">
      <c r="A1363" s="175" t="s">
        <v>1085</v>
      </c>
      <c r="B1363" s="214" t="s">
        <v>1845</v>
      </c>
      <c r="C1363" s="214" t="s">
        <v>1364</v>
      </c>
      <c r="D1363" s="153">
        <v>41</v>
      </c>
      <c r="E1363" s="153">
        <v>41</v>
      </c>
      <c r="F1363" s="151">
        <v>41</v>
      </c>
      <c r="G1363" s="151">
        <v>41</v>
      </c>
      <c r="H1363" s="151">
        <v>42</v>
      </c>
      <c r="I1363" s="151">
        <v>42</v>
      </c>
      <c r="J1363" s="172">
        <v>0.9</v>
      </c>
      <c r="K1363" s="154">
        <v>1</v>
      </c>
      <c r="L1363" s="154">
        <v>1</v>
      </c>
      <c r="M1363" s="154">
        <v>1</v>
      </c>
      <c r="N1363" s="207">
        <v>967</v>
      </c>
      <c r="O1363" s="153">
        <v>905</v>
      </c>
      <c r="P1363" s="153">
        <v>39</v>
      </c>
      <c r="Q1363" s="151">
        <v>38</v>
      </c>
      <c r="R1363" s="151">
        <v>39</v>
      </c>
      <c r="S1363" s="154">
        <v>0.9358841778697</v>
      </c>
      <c r="T1363" s="154">
        <v>0.951219512195122</v>
      </c>
      <c r="U1363" s="155">
        <v>0.926829268292683</v>
      </c>
      <c r="V1363" s="155">
        <v>0.928571428571429</v>
      </c>
      <c r="W1363" s="173">
        <v>0.0243902439024389</v>
      </c>
      <c r="X1363" s="158">
        <v>294</v>
      </c>
      <c r="Y1363" s="208">
        <v>272</v>
      </c>
      <c r="Z1363" s="208">
        <v>293</v>
      </c>
      <c r="AA1363" s="208">
        <v>279</v>
      </c>
      <c r="AB1363" s="209">
        <v>0.925170068027211</v>
      </c>
      <c r="AC1363" s="155">
        <v>0.95221843003413</v>
      </c>
      <c r="AD1363" s="173">
        <v>-0.0270483620069187</v>
      </c>
    </row>
    <row r="1364" spans="1:30">
      <c r="A1364" s="175" t="s">
        <v>1085</v>
      </c>
      <c r="B1364" s="214" t="s">
        <v>1845</v>
      </c>
      <c r="C1364" s="214" t="s">
        <v>1365</v>
      </c>
      <c r="D1364" s="153">
        <v>33</v>
      </c>
      <c r="E1364" s="153">
        <v>33</v>
      </c>
      <c r="F1364" s="151">
        <v>30</v>
      </c>
      <c r="G1364" s="151">
        <v>30</v>
      </c>
      <c r="H1364" s="151">
        <v>30</v>
      </c>
      <c r="I1364" s="151">
        <v>30</v>
      </c>
      <c r="J1364" s="172">
        <v>0.9</v>
      </c>
      <c r="K1364" s="154">
        <v>1</v>
      </c>
      <c r="L1364" s="154">
        <v>1</v>
      </c>
      <c r="M1364" s="154">
        <v>1</v>
      </c>
      <c r="N1364" s="207">
        <v>753</v>
      </c>
      <c r="O1364" s="153">
        <v>739</v>
      </c>
      <c r="P1364" s="153">
        <v>33</v>
      </c>
      <c r="Q1364" s="151">
        <v>30</v>
      </c>
      <c r="R1364" s="151">
        <v>30</v>
      </c>
      <c r="S1364" s="154">
        <v>0.98140770252324</v>
      </c>
      <c r="T1364" s="154">
        <v>1</v>
      </c>
      <c r="U1364" s="155">
        <v>1</v>
      </c>
      <c r="V1364" s="155">
        <v>1</v>
      </c>
      <c r="W1364" s="173">
        <v>0</v>
      </c>
      <c r="X1364" s="158">
        <v>228</v>
      </c>
      <c r="Y1364" s="208">
        <v>228</v>
      </c>
      <c r="Z1364" s="208">
        <v>233</v>
      </c>
      <c r="AA1364" s="208">
        <v>226</v>
      </c>
      <c r="AB1364" s="209">
        <v>1</v>
      </c>
      <c r="AC1364" s="155">
        <v>0.969957081545064</v>
      </c>
      <c r="AD1364" s="173">
        <v>0.0300429184549357</v>
      </c>
    </row>
    <row r="1365" spans="1:30">
      <c r="A1365" s="175" t="s">
        <v>1085</v>
      </c>
      <c r="B1365" s="214" t="s">
        <v>1845</v>
      </c>
      <c r="C1365" s="214" t="s">
        <v>1366</v>
      </c>
      <c r="D1365" s="153">
        <v>22</v>
      </c>
      <c r="E1365" s="153">
        <v>21</v>
      </c>
      <c r="F1365" s="151">
        <v>18</v>
      </c>
      <c r="G1365" s="151">
        <v>17</v>
      </c>
      <c r="H1365" s="151">
        <v>23</v>
      </c>
      <c r="I1365" s="151">
        <v>22</v>
      </c>
      <c r="J1365" s="172">
        <v>0.9</v>
      </c>
      <c r="K1365" s="154">
        <v>0.954545454545455</v>
      </c>
      <c r="L1365" s="154">
        <v>0.944444444444444</v>
      </c>
      <c r="M1365" s="154">
        <v>0.956521739130435</v>
      </c>
      <c r="N1365" s="207">
        <v>510</v>
      </c>
      <c r="O1365" s="153">
        <v>477</v>
      </c>
      <c r="P1365" s="153">
        <v>21</v>
      </c>
      <c r="Q1365" s="151">
        <v>17</v>
      </c>
      <c r="R1365" s="151">
        <v>22</v>
      </c>
      <c r="S1365" s="154">
        <v>0.935294117647059</v>
      </c>
      <c r="T1365" s="154">
        <v>0.954545454545455</v>
      </c>
      <c r="U1365" s="155">
        <v>0.944444444444444</v>
      </c>
      <c r="V1365" s="155">
        <v>0.956521739130435</v>
      </c>
      <c r="W1365" s="173">
        <v>0.0101010101010102</v>
      </c>
      <c r="X1365" s="158">
        <v>157</v>
      </c>
      <c r="Y1365" s="208">
        <v>146</v>
      </c>
      <c r="Z1365" s="208">
        <v>157</v>
      </c>
      <c r="AA1365" s="208">
        <v>147</v>
      </c>
      <c r="AB1365" s="209">
        <v>0.929936305732484</v>
      </c>
      <c r="AC1365" s="155">
        <v>0.936305732484076</v>
      </c>
      <c r="AD1365" s="173">
        <v>-0.00636942675159236</v>
      </c>
    </row>
    <row r="1366" spans="1:30">
      <c r="A1366" s="175" t="s">
        <v>1085</v>
      </c>
      <c r="B1366" s="214" t="s">
        <v>1845</v>
      </c>
      <c r="C1366" s="214" t="s">
        <v>1367</v>
      </c>
      <c r="D1366" s="153">
        <v>35</v>
      </c>
      <c r="E1366" s="153">
        <v>35</v>
      </c>
      <c r="F1366" s="151">
        <v>37</v>
      </c>
      <c r="G1366" s="151">
        <v>37</v>
      </c>
      <c r="H1366" s="151">
        <v>36</v>
      </c>
      <c r="I1366" s="151">
        <v>36</v>
      </c>
      <c r="J1366" s="172">
        <v>0.9</v>
      </c>
      <c r="K1366" s="154">
        <v>1</v>
      </c>
      <c r="L1366" s="154">
        <v>1</v>
      </c>
      <c r="M1366" s="154">
        <v>1</v>
      </c>
      <c r="N1366" s="207">
        <v>848</v>
      </c>
      <c r="O1366" s="153">
        <v>744</v>
      </c>
      <c r="P1366" s="153">
        <v>32</v>
      </c>
      <c r="Q1366" s="151">
        <v>33</v>
      </c>
      <c r="R1366" s="151">
        <v>33</v>
      </c>
      <c r="S1366" s="154">
        <v>0.877358490566038</v>
      </c>
      <c r="T1366" s="154">
        <v>0.914285714285714</v>
      </c>
      <c r="U1366" s="155">
        <v>0.891891891891892</v>
      </c>
      <c r="V1366" s="155">
        <v>0.916666666666667</v>
      </c>
      <c r="W1366" s="173">
        <v>0.0223938223938224</v>
      </c>
      <c r="X1366" s="158">
        <v>262</v>
      </c>
      <c r="Y1366" s="208">
        <v>230</v>
      </c>
      <c r="Z1366" s="208">
        <v>259</v>
      </c>
      <c r="AA1366" s="208">
        <v>229</v>
      </c>
      <c r="AB1366" s="209">
        <v>0.877862595419847</v>
      </c>
      <c r="AC1366" s="155">
        <v>0.884169884169884</v>
      </c>
      <c r="AD1366" s="173">
        <v>-0.00630728875003683</v>
      </c>
    </row>
    <row r="1367" spans="1:30">
      <c r="A1367" s="175" t="s">
        <v>1085</v>
      </c>
      <c r="B1367" s="214" t="s">
        <v>1845</v>
      </c>
      <c r="C1367" s="214" t="s">
        <v>1368</v>
      </c>
      <c r="D1367" s="153">
        <v>0</v>
      </c>
      <c r="E1367" s="153">
        <v>0</v>
      </c>
      <c r="F1367" s="151">
        <v>0</v>
      </c>
      <c r="G1367" s="151">
        <v>0</v>
      </c>
      <c r="H1367" s="151">
        <v>0</v>
      </c>
      <c r="I1367" s="151">
        <v>0</v>
      </c>
      <c r="J1367" s="172">
        <v>0.9</v>
      </c>
      <c r="K1367" s="154">
        <v>0</v>
      </c>
      <c r="L1367" s="154">
        <v>0</v>
      </c>
      <c r="M1367" s="154">
        <v>0</v>
      </c>
      <c r="N1367" s="207">
        <v>0</v>
      </c>
      <c r="O1367" s="153">
        <v>0</v>
      </c>
      <c r="P1367" s="153">
        <v>0</v>
      </c>
      <c r="Q1367" s="151">
        <v>0</v>
      </c>
      <c r="R1367" s="151">
        <v>0</v>
      </c>
      <c r="S1367" s="154">
        <v>0</v>
      </c>
      <c r="T1367" s="154">
        <v>0</v>
      </c>
      <c r="U1367" s="155">
        <v>0</v>
      </c>
      <c r="V1367" s="155">
        <v>0</v>
      </c>
      <c r="W1367" s="173">
        <v>0</v>
      </c>
      <c r="X1367" s="158">
        <v>0</v>
      </c>
      <c r="Y1367" s="208">
        <v>0</v>
      </c>
      <c r="Z1367" s="208">
        <v>0</v>
      </c>
      <c r="AA1367" s="208">
        <v>0</v>
      </c>
      <c r="AB1367" s="209">
        <v>0</v>
      </c>
      <c r="AC1367" s="155">
        <v>0</v>
      </c>
      <c r="AD1367" s="173">
        <v>0</v>
      </c>
    </row>
    <row r="1368" spans="1:30">
      <c r="A1368" s="175" t="s">
        <v>1085</v>
      </c>
      <c r="B1368" s="214" t="s">
        <v>1845</v>
      </c>
      <c r="C1368" s="214" t="s">
        <v>1369</v>
      </c>
      <c r="D1368" s="153">
        <v>43</v>
      </c>
      <c r="E1368" s="153">
        <v>41</v>
      </c>
      <c r="F1368" s="151">
        <v>35</v>
      </c>
      <c r="G1368" s="151">
        <v>35</v>
      </c>
      <c r="H1368" s="151">
        <v>42</v>
      </c>
      <c r="I1368" s="151">
        <v>42</v>
      </c>
      <c r="J1368" s="172">
        <v>0.9</v>
      </c>
      <c r="K1368" s="154">
        <v>0.953488372093023</v>
      </c>
      <c r="L1368" s="154">
        <v>1</v>
      </c>
      <c r="M1368" s="154">
        <v>1</v>
      </c>
      <c r="N1368" s="207">
        <v>940</v>
      </c>
      <c r="O1368" s="153">
        <v>873</v>
      </c>
      <c r="P1368" s="153">
        <v>39</v>
      </c>
      <c r="Q1368" s="151">
        <v>32</v>
      </c>
      <c r="R1368" s="151">
        <v>34</v>
      </c>
      <c r="S1368" s="154">
        <v>0.928723404255319</v>
      </c>
      <c r="T1368" s="154">
        <v>0.906976744186046</v>
      </c>
      <c r="U1368" s="155">
        <v>0.914285714285714</v>
      </c>
      <c r="V1368" s="155">
        <v>0.80952380952381</v>
      </c>
      <c r="W1368" s="173">
        <v>-0.0073089700996678</v>
      </c>
      <c r="X1368" s="158">
        <v>286</v>
      </c>
      <c r="Y1368" s="208">
        <v>268</v>
      </c>
      <c r="Z1368" s="208">
        <v>294</v>
      </c>
      <c r="AA1368" s="208">
        <v>263</v>
      </c>
      <c r="AB1368" s="209">
        <v>0.937062937062937</v>
      </c>
      <c r="AC1368" s="155">
        <v>0.894557823129252</v>
      </c>
      <c r="AD1368" s="173">
        <v>0.0425051139336854</v>
      </c>
    </row>
    <row r="1369" spans="1:30">
      <c r="A1369" s="175" t="s">
        <v>1085</v>
      </c>
      <c r="B1369" s="214" t="s">
        <v>1846</v>
      </c>
      <c r="C1369" s="214" t="s">
        <v>1370</v>
      </c>
      <c r="D1369" s="153">
        <v>42</v>
      </c>
      <c r="E1369" s="153">
        <v>42</v>
      </c>
      <c r="F1369" s="151">
        <v>37</v>
      </c>
      <c r="G1369" s="151">
        <v>36</v>
      </c>
      <c r="H1369" s="151">
        <v>34</v>
      </c>
      <c r="I1369" s="151">
        <v>34</v>
      </c>
      <c r="J1369" s="172">
        <v>0.9</v>
      </c>
      <c r="K1369" s="154">
        <v>1</v>
      </c>
      <c r="L1369" s="154">
        <v>0.972972972972973</v>
      </c>
      <c r="M1369" s="154">
        <v>1</v>
      </c>
      <c r="N1369" s="207">
        <v>885</v>
      </c>
      <c r="O1369" s="153">
        <v>854</v>
      </c>
      <c r="P1369" s="153">
        <v>42</v>
      </c>
      <c r="Q1369" s="151">
        <v>35</v>
      </c>
      <c r="R1369" s="151">
        <v>33</v>
      </c>
      <c r="S1369" s="154">
        <v>0.964971751412429</v>
      </c>
      <c r="T1369" s="154">
        <v>1</v>
      </c>
      <c r="U1369" s="155">
        <v>0.945945945945946</v>
      </c>
      <c r="V1369" s="155">
        <v>0.970588235294118</v>
      </c>
      <c r="W1369" s="173">
        <v>0.0540540540540541</v>
      </c>
      <c r="X1369" s="158">
        <v>271</v>
      </c>
      <c r="Y1369" s="208">
        <v>261</v>
      </c>
      <c r="Z1369" s="208">
        <v>267</v>
      </c>
      <c r="AA1369" s="208">
        <v>258</v>
      </c>
      <c r="AB1369" s="209">
        <v>0.96309963099631</v>
      </c>
      <c r="AC1369" s="155">
        <v>0.966292134831461</v>
      </c>
      <c r="AD1369" s="173">
        <v>-0.0031925038351508</v>
      </c>
    </row>
    <row r="1370" spans="1:30">
      <c r="A1370" s="175" t="s">
        <v>1085</v>
      </c>
      <c r="B1370" s="214" t="s">
        <v>1846</v>
      </c>
      <c r="C1370" s="214" t="s">
        <v>1371</v>
      </c>
      <c r="D1370" s="153">
        <v>34</v>
      </c>
      <c r="E1370" s="153">
        <v>34</v>
      </c>
      <c r="F1370" s="151">
        <v>28</v>
      </c>
      <c r="G1370" s="151">
        <v>25</v>
      </c>
      <c r="H1370" s="151">
        <v>29</v>
      </c>
      <c r="I1370" s="151">
        <v>28</v>
      </c>
      <c r="J1370" s="172">
        <v>0.9</v>
      </c>
      <c r="K1370" s="154">
        <v>1</v>
      </c>
      <c r="L1370" s="154">
        <v>0.892857142857143</v>
      </c>
      <c r="M1370" s="154">
        <v>0.96551724137931</v>
      </c>
      <c r="N1370" s="207">
        <v>704</v>
      </c>
      <c r="O1370" s="153">
        <v>616</v>
      </c>
      <c r="P1370" s="153">
        <v>33</v>
      </c>
      <c r="Q1370" s="151">
        <v>24</v>
      </c>
      <c r="R1370" s="151">
        <v>27</v>
      </c>
      <c r="S1370" s="154">
        <v>0.875</v>
      </c>
      <c r="T1370" s="154">
        <v>0.970588235294118</v>
      </c>
      <c r="U1370" s="155">
        <v>0.857142857142857</v>
      </c>
      <c r="V1370" s="155">
        <v>0.931034482758621</v>
      </c>
      <c r="W1370" s="173">
        <v>0.113445378151261</v>
      </c>
      <c r="X1370" s="158">
        <v>212</v>
      </c>
      <c r="Y1370" s="208">
        <v>196</v>
      </c>
      <c r="Z1370" s="208">
        <v>217</v>
      </c>
      <c r="AA1370" s="208">
        <v>184</v>
      </c>
      <c r="AB1370" s="209">
        <v>0.924528301886792</v>
      </c>
      <c r="AC1370" s="155">
        <v>0.847926267281106</v>
      </c>
      <c r="AD1370" s="173">
        <v>0.0766020346056865</v>
      </c>
    </row>
    <row r="1371" spans="1:30">
      <c r="A1371" s="175" t="s">
        <v>1085</v>
      </c>
      <c r="B1371" s="214" t="s">
        <v>1846</v>
      </c>
      <c r="C1371" s="214" t="s">
        <v>1372</v>
      </c>
      <c r="D1371" s="153">
        <v>0</v>
      </c>
      <c r="E1371" s="153">
        <v>0</v>
      </c>
      <c r="F1371" s="151">
        <v>0</v>
      </c>
      <c r="G1371" s="151">
        <v>0</v>
      </c>
      <c r="H1371" s="151">
        <v>0</v>
      </c>
      <c r="I1371" s="151">
        <v>0</v>
      </c>
      <c r="J1371" s="172">
        <v>0.9</v>
      </c>
      <c r="K1371" s="154">
        <v>0</v>
      </c>
      <c r="L1371" s="154">
        <v>0</v>
      </c>
      <c r="M1371" s="154">
        <v>0</v>
      </c>
      <c r="N1371" s="207">
        <v>0</v>
      </c>
      <c r="O1371" s="153">
        <v>0</v>
      </c>
      <c r="P1371" s="153">
        <v>0</v>
      </c>
      <c r="Q1371" s="151">
        <v>0</v>
      </c>
      <c r="R1371" s="151">
        <v>0</v>
      </c>
      <c r="S1371" s="154">
        <v>0</v>
      </c>
      <c r="T1371" s="154">
        <v>0</v>
      </c>
      <c r="U1371" s="155">
        <v>0</v>
      </c>
      <c r="V1371" s="155">
        <v>0</v>
      </c>
      <c r="W1371" s="173">
        <v>0</v>
      </c>
      <c r="X1371" s="158">
        <v>0</v>
      </c>
      <c r="Y1371" s="208">
        <v>0</v>
      </c>
      <c r="Z1371" s="208">
        <v>0</v>
      </c>
      <c r="AA1371" s="208">
        <v>0</v>
      </c>
      <c r="AB1371" s="209">
        <v>0</v>
      </c>
      <c r="AC1371" s="155">
        <v>0</v>
      </c>
      <c r="AD1371" s="173">
        <v>0</v>
      </c>
    </row>
    <row r="1372" spans="1:30">
      <c r="A1372" s="175" t="s">
        <v>1085</v>
      </c>
      <c r="B1372" s="214" t="s">
        <v>1846</v>
      </c>
      <c r="C1372" s="214" t="s">
        <v>1373</v>
      </c>
      <c r="D1372" s="153">
        <v>14</v>
      </c>
      <c r="E1372" s="153">
        <v>14</v>
      </c>
      <c r="F1372" s="151">
        <v>12</v>
      </c>
      <c r="G1372" s="151">
        <v>12</v>
      </c>
      <c r="H1372" s="151">
        <v>13</v>
      </c>
      <c r="I1372" s="151">
        <v>13</v>
      </c>
      <c r="J1372" s="172">
        <v>0.9</v>
      </c>
      <c r="K1372" s="154">
        <v>1</v>
      </c>
      <c r="L1372" s="154">
        <v>1</v>
      </c>
      <c r="M1372" s="154">
        <v>1</v>
      </c>
      <c r="N1372" s="207">
        <v>299</v>
      </c>
      <c r="O1372" s="153">
        <v>262</v>
      </c>
      <c r="P1372" s="153">
        <v>11</v>
      </c>
      <c r="Q1372" s="151">
        <v>11</v>
      </c>
      <c r="R1372" s="151">
        <v>11</v>
      </c>
      <c r="S1372" s="154">
        <v>0.876254180602007</v>
      </c>
      <c r="T1372" s="154">
        <v>0.785714285714286</v>
      </c>
      <c r="U1372" s="155">
        <v>0.916666666666667</v>
      </c>
      <c r="V1372" s="155">
        <v>0.846153846153846</v>
      </c>
      <c r="W1372" s="173">
        <v>-0.130952380952381</v>
      </c>
      <c r="X1372" s="158">
        <v>97</v>
      </c>
      <c r="Y1372" s="208">
        <v>83</v>
      </c>
      <c r="Z1372" s="208">
        <v>93</v>
      </c>
      <c r="AA1372" s="208">
        <v>86</v>
      </c>
      <c r="AB1372" s="209">
        <v>0.855670103092783</v>
      </c>
      <c r="AC1372" s="155">
        <v>0.924731182795699</v>
      </c>
      <c r="AD1372" s="173">
        <v>-0.0690610797029154</v>
      </c>
    </row>
    <row r="1373" spans="1:30">
      <c r="A1373" s="175" t="s">
        <v>1085</v>
      </c>
      <c r="B1373" s="214" t="s">
        <v>1846</v>
      </c>
      <c r="C1373" s="214" t="s">
        <v>1374</v>
      </c>
      <c r="D1373" s="153">
        <v>32</v>
      </c>
      <c r="E1373" s="153">
        <v>32</v>
      </c>
      <c r="F1373" s="151">
        <v>25</v>
      </c>
      <c r="G1373" s="151">
        <v>25</v>
      </c>
      <c r="H1373" s="151">
        <v>28</v>
      </c>
      <c r="I1373" s="151">
        <v>28</v>
      </c>
      <c r="J1373" s="172">
        <v>0.9</v>
      </c>
      <c r="K1373" s="154">
        <v>1</v>
      </c>
      <c r="L1373" s="154">
        <v>1</v>
      </c>
      <c r="M1373" s="154">
        <v>1</v>
      </c>
      <c r="N1373" s="207">
        <v>651</v>
      </c>
      <c r="O1373" s="153">
        <v>617</v>
      </c>
      <c r="P1373" s="153">
        <v>30</v>
      </c>
      <c r="Q1373" s="151">
        <v>24</v>
      </c>
      <c r="R1373" s="151">
        <v>26</v>
      </c>
      <c r="S1373" s="154">
        <v>0.947772657450077</v>
      </c>
      <c r="T1373" s="154">
        <v>0.9375</v>
      </c>
      <c r="U1373" s="155">
        <v>0.96</v>
      </c>
      <c r="V1373" s="155">
        <v>0.928571428571429</v>
      </c>
      <c r="W1373" s="173">
        <v>-0.0225</v>
      </c>
      <c r="X1373" s="158">
        <v>196</v>
      </c>
      <c r="Y1373" s="208">
        <v>186</v>
      </c>
      <c r="Z1373" s="208">
        <v>205</v>
      </c>
      <c r="AA1373" s="208">
        <v>194</v>
      </c>
      <c r="AB1373" s="209">
        <v>0.948979591836735</v>
      </c>
      <c r="AC1373" s="155">
        <v>0.946341463414634</v>
      </c>
      <c r="AD1373" s="173">
        <v>0.00263812842210065</v>
      </c>
    </row>
    <row r="1374" spans="1:30">
      <c r="A1374" s="175" t="s">
        <v>1085</v>
      </c>
      <c r="B1374" s="214" t="s">
        <v>1846</v>
      </c>
      <c r="C1374" s="214" t="s">
        <v>1375</v>
      </c>
      <c r="D1374" s="153">
        <v>0</v>
      </c>
      <c r="E1374" s="153">
        <v>0</v>
      </c>
      <c r="F1374" s="151">
        <v>0</v>
      </c>
      <c r="G1374" s="151">
        <v>0</v>
      </c>
      <c r="H1374" s="151">
        <v>0</v>
      </c>
      <c r="I1374" s="151">
        <v>0</v>
      </c>
      <c r="J1374" s="172">
        <v>0.9</v>
      </c>
      <c r="K1374" s="154">
        <v>0</v>
      </c>
      <c r="L1374" s="154">
        <v>0</v>
      </c>
      <c r="M1374" s="154">
        <v>0</v>
      </c>
      <c r="N1374" s="207">
        <v>0</v>
      </c>
      <c r="O1374" s="153">
        <v>0</v>
      </c>
      <c r="P1374" s="153">
        <v>0</v>
      </c>
      <c r="Q1374" s="151">
        <v>0</v>
      </c>
      <c r="R1374" s="151">
        <v>0</v>
      </c>
      <c r="S1374" s="154">
        <v>0</v>
      </c>
      <c r="T1374" s="154">
        <v>0</v>
      </c>
      <c r="U1374" s="155">
        <v>0</v>
      </c>
      <c r="V1374" s="155">
        <v>0</v>
      </c>
      <c r="W1374" s="173">
        <v>0</v>
      </c>
      <c r="X1374" s="158">
        <v>0</v>
      </c>
      <c r="Y1374" s="208">
        <v>0</v>
      </c>
      <c r="Z1374" s="208">
        <v>0</v>
      </c>
      <c r="AA1374" s="208">
        <v>0</v>
      </c>
      <c r="AB1374" s="209">
        <v>0</v>
      </c>
      <c r="AC1374" s="155">
        <v>0</v>
      </c>
      <c r="AD1374" s="173">
        <v>0</v>
      </c>
    </row>
    <row r="1375" spans="1:30">
      <c r="A1375" s="175" t="s">
        <v>1085</v>
      </c>
      <c r="B1375" s="214" t="s">
        <v>1846</v>
      </c>
      <c r="C1375" s="214" t="s">
        <v>1376</v>
      </c>
      <c r="D1375" s="153">
        <v>25</v>
      </c>
      <c r="E1375" s="153">
        <v>25</v>
      </c>
      <c r="F1375" s="151">
        <v>18</v>
      </c>
      <c r="G1375" s="151">
        <v>18</v>
      </c>
      <c r="H1375" s="151">
        <v>22</v>
      </c>
      <c r="I1375" s="151">
        <v>22</v>
      </c>
      <c r="J1375" s="172">
        <v>0.9</v>
      </c>
      <c r="K1375" s="154">
        <v>1</v>
      </c>
      <c r="L1375" s="154">
        <v>1</v>
      </c>
      <c r="M1375" s="154">
        <v>1</v>
      </c>
      <c r="N1375" s="207">
        <v>529</v>
      </c>
      <c r="O1375" s="153">
        <v>501</v>
      </c>
      <c r="P1375" s="153">
        <v>24</v>
      </c>
      <c r="Q1375" s="151">
        <v>17</v>
      </c>
      <c r="R1375" s="151">
        <v>20</v>
      </c>
      <c r="S1375" s="154">
        <v>0.947069943289225</v>
      </c>
      <c r="T1375" s="154">
        <v>0.96</v>
      </c>
      <c r="U1375" s="155">
        <v>0.944444444444444</v>
      </c>
      <c r="V1375" s="155">
        <v>0.909090909090909</v>
      </c>
      <c r="W1375" s="173">
        <v>0.0155555555555555</v>
      </c>
      <c r="X1375" s="158">
        <v>156</v>
      </c>
      <c r="Y1375" s="208">
        <v>148</v>
      </c>
      <c r="Z1375" s="208">
        <v>160</v>
      </c>
      <c r="AA1375" s="208">
        <v>155</v>
      </c>
      <c r="AB1375" s="209">
        <v>0.948717948717949</v>
      </c>
      <c r="AC1375" s="155">
        <v>0.96875</v>
      </c>
      <c r="AD1375" s="173">
        <v>-0.0200320512820513</v>
      </c>
    </row>
    <row r="1376" spans="1:30">
      <c r="A1376" s="175" t="s">
        <v>1085</v>
      </c>
      <c r="B1376" s="214" t="s">
        <v>1846</v>
      </c>
      <c r="C1376" s="214" t="s">
        <v>1377</v>
      </c>
      <c r="D1376" s="153">
        <v>43</v>
      </c>
      <c r="E1376" s="153">
        <v>43</v>
      </c>
      <c r="F1376" s="151">
        <v>34</v>
      </c>
      <c r="G1376" s="151">
        <v>34</v>
      </c>
      <c r="H1376" s="151">
        <v>36</v>
      </c>
      <c r="I1376" s="151">
        <v>36</v>
      </c>
      <c r="J1376" s="172">
        <v>0.9</v>
      </c>
      <c r="K1376" s="154">
        <v>1</v>
      </c>
      <c r="L1376" s="154">
        <v>1</v>
      </c>
      <c r="M1376" s="154">
        <v>1</v>
      </c>
      <c r="N1376" s="207">
        <v>873</v>
      </c>
      <c r="O1376" s="153">
        <v>821</v>
      </c>
      <c r="P1376" s="153">
        <v>42</v>
      </c>
      <c r="Q1376" s="151">
        <v>34</v>
      </c>
      <c r="R1376" s="151">
        <v>36</v>
      </c>
      <c r="S1376" s="154">
        <v>0.940435280641466</v>
      </c>
      <c r="T1376" s="154">
        <v>0.976744186046512</v>
      </c>
      <c r="U1376" s="155">
        <v>1</v>
      </c>
      <c r="V1376" s="155">
        <v>1</v>
      </c>
      <c r="W1376" s="173">
        <v>-0.0232558139534884</v>
      </c>
      <c r="X1376" s="158">
        <v>269</v>
      </c>
      <c r="Y1376" s="208">
        <v>263</v>
      </c>
      <c r="Z1376" s="208">
        <v>275</v>
      </c>
      <c r="AA1376" s="208">
        <v>258</v>
      </c>
      <c r="AB1376" s="209">
        <v>0.977695167286245</v>
      </c>
      <c r="AC1376" s="155">
        <v>0.938181818181818</v>
      </c>
      <c r="AD1376" s="173">
        <v>0.0395133491044272</v>
      </c>
    </row>
    <row r="1377" spans="1:30">
      <c r="A1377" s="175" t="s">
        <v>1085</v>
      </c>
      <c r="B1377" s="214" t="s">
        <v>1846</v>
      </c>
      <c r="C1377" s="214" t="s">
        <v>1378</v>
      </c>
      <c r="D1377" s="153">
        <v>23</v>
      </c>
      <c r="E1377" s="153">
        <v>23</v>
      </c>
      <c r="F1377" s="151">
        <v>19</v>
      </c>
      <c r="G1377" s="151">
        <v>19</v>
      </c>
      <c r="H1377" s="151">
        <v>22</v>
      </c>
      <c r="I1377" s="151">
        <v>22</v>
      </c>
      <c r="J1377" s="172">
        <v>0.9</v>
      </c>
      <c r="K1377" s="154">
        <v>1</v>
      </c>
      <c r="L1377" s="154">
        <v>1</v>
      </c>
      <c r="M1377" s="154">
        <v>1</v>
      </c>
      <c r="N1377" s="207">
        <v>521</v>
      </c>
      <c r="O1377" s="153">
        <v>515</v>
      </c>
      <c r="P1377" s="153">
        <v>23</v>
      </c>
      <c r="Q1377" s="151">
        <v>19</v>
      </c>
      <c r="R1377" s="151">
        <v>21</v>
      </c>
      <c r="S1377" s="154">
        <v>0.988483685220729</v>
      </c>
      <c r="T1377" s="154">
        <v>1</v>
      </c>
      <c r="U1377" s="155">
        <v>1</v>
      </c>
      <c r="V1377" s="155">
        <v>0.954545454545455</v>
      </c>
      <c r="W1377" s="173">
        <v>0</v>
      </c>
      <c r="X1377" s="158">
        <v>153</v>
      </c>
      <c r="Y1377" s="208">
        <v>151</v>
      </c>
      <c r="Z1377" s="208">
        <v>163</v>
      </c>
      <c r="AA1377" s="208">
        <v>161</v>
      </c>
      <c r="AB1377" s="209">
        <v>0.986928104575163</v>
      </c>
      <c r="AC1377" s="155">
        <v>0.987730061349693</v>
      </c>
      <c r="AD1377" s="173">
        <v>-0.000801956774529766</v>
      </c>
    </row>
    <row r="1378" spans="1:30">
      <c r="A1378" s="175" t="s">
        <v>1085</v>
      </c>
      <c r="B1378" s="214" t="s">
        <v>1846</v>
      </c>
      <c r="C1378" s="214" t="s">
        <v>1379</v>
      </c>
      <c r="D1378" s="153">
        <v>27</v>
      </c>
      <c r="E1378" s="153">
        <v>26</v>
      </c>
      <c r="F1378" s="151">
        <v>24</v>
      </c>
      <c r="G1378" s="151">
        <v>23</v>
      </c>
      <c r="H1378" s="151">
        <v>26</v>
      </c>
      <c r="I1378" s="151">
        <v>25</v>
      </c>
      <c r="J1378" s="172">
        <v>0.9</v>
      </c>
      <c r="K1378" s="154">
        <v>0.962962962962963</v>
      </c>
      <c r="L1378" s="154">
        <v>0.958333333333333</v>
      </c>
      <c r="M1378" s="154">
        <v>0.961538461538462</v>
      </c>
      <c r="N1378" s="207">
        <v>558</v>
      </c>
      <c r="O1378" s="153">
        <v>533</v>
      </c>
      <c r="P1378" s="153">
        <v>25</v>
      </c>
      <c r="Q1378" s="151">
        <v>23</v>
      </c>
      <c r="R1378" s="151">
        <v>24</v>
      </c>
      <c r="S1378" s="154">
        <v>0.955197132616487</v>
      </c>
      <c r="T1378" s="154">
        <v>0.925925925925926</v>
      </c>
      <c r="U1378" s="155">
        <v>0.958333333333333</v>
      </c>
      <c r="V1378" s="155">
        <v>0.923076923076923</v>
      </c>
      <c r="W1378" s="173">
        <v>-0.0324074074074074</v>
      </c>
      <c r="X1378" s="158">
        <v>175</v>
      </c>
      <c r="Y1378" s="208">
        <v>167</v>
      </c>
      <c r="Z1378" s="208">
        <v>165</v>
      </c>
      <c r="AA1378" s="208">
        <v>160</v>
      </c>
      <c r="AB1378" s="209">
        <v>0.954285714285714</v>
      </c>
      <c r="AC1378" s="155">
        <v>0.96969696969697</v>
      </c>
      <c r="AD1378" s="173">
        <v>-0.0154112554112554</v>
      </c>
    </row>
    <row r="1379" spans="1:30">
      <c r="A1379" s="175" t="s">
        <v>1085</v>
      </c>
      <c r="B1379" s="214" t="s">
        <v>1846</v>
      </c>
      <c r="C1379" s="214" t="s">
        <v>1380</v>
      </c>
      <c r="D1379" s="153">
        <v>10</v>
      </c>
      <c r="E1379" s="153">
        <v>10</v>
      </c>
      <c r="F1379" s="151">
        <v>8</v>
      </c>
      <c r="G1379" s="151">
        <v>8</v>
      </c>
      <c r="H1379" s="151">
        <v>8</v>
      </c>
      <c r="I1379" s="151">
        <v>8</v>
      </c>
      <c r="J1379" s="172">
        <v>0.9</v>
      </c>
      <c r="K1379" s="154">
        <v>1</v>
      </c>
      <c r="L1379" s="154">
        <v>1</v>
      </c>
      <c r="M1379" s="154">
        <v>1</v>
      </c>
      <c r="N1379" s="207">
        <v>213</v>
      </c>
      <c r="O1379" s="153">
        <v>203</v>
      </c>
      <c r="P1379" s="153">
        <v>10</v>
      </c>
      <c r="Q1379" s="151">
        <v>8</v>
      </c>
      <c r="R1379" s="151">
        <v>6</v>
      </c>
      <c r="S1379" s="154">
        <v>0.953051643192488</v>
      </c>
      <c r="T1379" s="154">
        <v>1</v>
      </c>
      <c r="U1379" s="155">
        <v>1</v>
      </c>
      <c r="V1379" s="155">
        <v>0.75</v>
      </c>
      <c r="W1379" s="173">
        <v>0</v>
      </c>
      <c r="X1379" s="158">
        <v>63</v>
      </c>
      <c r="Y1379" s="208">
        <v>61</v>
      </c>
      <c r="Z1379" s="208">
        <v>66</v>
      </c>
      <c r="AA1379" s="208">
        <v>61</v>
      </c>
      <c r="AB1379" s="209">
        <v>0.968253968253968</v>
      </c>
      <c r="AC1379" s="155">
        <v>0.924242424242424</v>
      </c>
      <c r="AD1379" s="173">
        <v>0.0440115440115441</v>
      </c>
    </row>
    <row r="1380" spans="1:30">
      <c r="A1380" s="175" t="s">
        <v>1085</v>
      </c>
      <c r="B1380" s="214" t="s">
        <v>1846</v>
      </c>
      <c r="C1380" s="214" t="s">
        <v>1381</v>
      </c>
      <c r="D1380" s="153">
        <v>31</v>
      </c>
      <c r="E1380" s="153">
        <v>31</v>
      </c>
      <c r="F1380" s="151">
        <v>30</v>
      </c>
      <c r="G1380" s="151">
        <v>30</v>
      </c>
      <c r="H1380" s="151">
        <v>30</v>
      </c>
      <c r="I1380" s="151">
        <v>30</v>
      </c>
      <c r="J1380" s="172">
        <v>0.9</v>
      </c>
      <c r="K1380" s="154">
        <v>1</v>
      </c>
      <c r="L1380" s="154">
        <v>1</v>
      </c>
      <c r="M1380" s="154">
        <v>1</v>
      </c>
      <c r="N1380" s="207">
        <v>724</v>
      </c>
      <c r="O1380" s="153">
        <v>688</v>
      </c>
      <c r="P1380" s="153">
        <v>28</v>
      </c>
      <c r="Q1380" s="151">
        <v>28</v>
      </c>
      <c r="R1380" s="151">
        <v>29</v>
      </c>
      <c r="S1380" s="154">
        <v>0.950276243093923</v>
      </c>
      <c r="T1380" s="154">
        <v>0.903225806451613</v>
      </c>
      <c r="U1380" s="155">
        <v>0.933333333333333</v>
      </c>
      <c r="V1380" s="155">
        <v>0.966666666666667</v>
      </c>
      <c r="W1380" s="173">
        <v>-0.0301075268817205</v>
      </c>
      <c r="X1380" s="158">
        <v>218</v>
      </c>
      <c r="Y1380" s="208">
        <v>205</v>
      </c>
      <c r="Z1380" s="208">
        <v>222</v>
      </c>
      <c r="AA1380" s="208">
        <v>211</v>
      </c>
      <c r="AB1380" s="209">
        <v>0.940366972477064</v>
      </c>
      <c r="AC1380" s="155">
        <v>0.95045045045045</v>
      </c>
      <c r="AD1380" s="173">
        <v>-0.0100834779733862</v>
      </c>
    </row>
    <row r="1381" spans="1:30">
      <c r="A1381" s="175" t="s">
        <v>1085</v>
      </c>
      <c r="B1381" s="214" t="s">
        <v>1846</v>
      </c>
      <c r="C1381" s="214" t="s">
        <v>1382</v>
      </c>
      <c r="D1381" s="153">
        <v>45</v>
      </c>
      <c r="E1381" s="153">
        <v>44</v>
      </c>
      <c r="F1381" s="151">
        <v>39</v>
      </c>
      <c r="G1381" s="151">
        <v>38</v>
      </c>
      <c r="H1381" s="151">
        <v>37</v>
      </c>
      <c r="I1381" s="151">
        <v>37</v>
      </c>
      <c r="J1381" s="172">
        <v>0.9</v>
      </c>
      <c r="K1381" s="154">
        <v>0.977777777777778</v>
      </c>
      <c r="L1381" s="154">
        <v>0.974358974358974</v>
      </c>
      <c r="M1381" s="154">
        <v>1</v>
      </c>
      <c r="N1381" s="207">
        <v>980</v>
      </c>
      <c r="O1381" s="153">
        <v>909</v>
      </c>
      <c r="P1381" s="153">
        <v>41</v>
      </c>
      <c r="Q1381" s="151">
        <v>37</v>
      </c>
      <c r="R1381" s="151">
        <v>29</v>
      </c>
      <c r="S1381" s="154">
        <v>0.927551020408163</v>
      </c>
      <c r="T1381" s="154">
        <v>0.911111111111111</v>
      </c>
      <c r="U1381" s="155">
        <v>0.948717948717949</v>
      </c>
      <c r="V1381" s="155">
        <v>0.783783783783784</v>
      </c>
      <c r="W1381" s="173">
        <v>-0.0376068376068376</v>
      </c>
      <c r="X1381" s="158">
        <v>288</v>
      </c>
      <c r="Y1381" s="208">
        <v>257</v>
      </c>
      <c r="Z1381" s="208">
        <v>306</v>
      </c>
      <c r="AA1381" s="208">
        <v>289</v>
      </c>
      <c r="AB1381" s="209">
        <v>0.892361111111111</v>
      </c>
      <c r="AC1381" s="155">
        <v>0.944444444444444</v>
      </c>
      <c r="AD1381" s="173">
        <v>-0.0520833333333333</v>
      </c>
    </row>
    <row r="1382" spans="1:30">
      <c r="A1382" s="175" t="s">
        <v>1085</v>
      </c>
      <c r="B1382" s="214" t="s">
        <v>1846</v>
      </c>
      <c r="C1382" s="214" t="s">
        <v>1383</v>
      </c>
      <c r="D1382" s="153">
        <v>20</v>
      </c>
      <c r="E1382" s="153">
        <v>20</v>
      </c>
      <c r="F1382" s="151">
        <v>14</v>
      </c>
      <c r="G1382" s="151">
        <v>14</v>
      </c>
      <c r="H1382" s="151">
        <v>17</v>
      </c>
      <c r="I1382" s="151">
        <v>17</v>
      </c>
      <c r="J1382" s="172">
        <v>0.9</v>
      </c>
      <c r="K1382" s="154">
        <v>1</v>
      </c>
      <c r="L1382" s="154">
        <v>1</v>
      </c>
      <c r="M1382" s="154">
        <v>1</v>
      </c>
      <c r="N1382" s="207">
        <v>400</v>
      </c>
      <c r="O1382" s="153">
        <v>400</v>
      </c>
      <c r="P1382" s="153">
        <v>20</v>
      </c>
      <c r="Q1382" s="151">
        <v>14</v>
      </c>
      <c r="R1382" s="151">
        <v>17</v>
      </c>
      <c r="S1382" s="154">
        <v>1</v>
      </c>
      <c r="T1382" s="154">
        <v>1</v>
      </c>
      <c r="U1382" s="155">
        <v>1</v>
      </c>
      <c r="V1382" s="155">
        <v>1</v>
      </c>
      <c r="W1382" s="173">
        <v>0</v>
      </c>
      <c r="X1382" s="158">
        <v>122</v>
      </c>
      <c r="Y1382" s="208">
        <v>122</v>
      </c>
      <c r="Z1382" s="208">
        <v>122</v>
      </c>
      <c r="AA1382" s="208">
        <v>122</v>
      </c>
      <c r="AB1382" s="209">
        <v>1</v>
      </c>
      <c r="AC1382" s="155">
        <v>1</v>
      </c>
      <c r="AD1382" s="173">
        <v>0</v>
      </c>
    </row>
    <row r="1383" spans="1:30">
      <c r="A1383" s="175" t="s">
        <v>1085</v>
      </c>
      <c r="B1383" s="214" t="s">
        <v>1846</v>
      </c>
      <c r="C1383" s="214" t="s">
        <v>1384</v>
      </c>
      <c r="D1383" s="153">
        <v>23</v>
      </c>
      <c r="E1383" s="153">
        <v>23</v>
      </c>
      <c r="F1383" s="151">
        <v>23</v>
      </c>
      <c r="G1383" s="151">
        <v>23</v>
      </c>
      <c r="H1383" s="151">
        <v>23</v>
      </c>
      <c r="I1383" s="151">
        <v>23</v>
      </c>
      <c r="J1383" s="172">
        <v>0.9</v>
      </c>
      <c r="K1383" s="154">
        <v>1</v>
      </c>
      <c r="L1383" s="154">
        <v>1</v>
      </c>
      <c r="M1383" s="154">
        <v>1</v>
      </c>
      <c r="N1383" s="207">
        <v>540</v>
      </c>
      <c r="O1383" s="153">
        <v>512</v>
      </c>
      <c r="P1383" s="153">
        <v>21</v>
      </c>
      <c r="Q1383" s="151">
        <v>23</v>
      </c>
      <c r="R1383" s="151">
        <v>23</v>
      </c>
      <c r="S1383" s="154">
        <v>0.948148148148148</v>
      </c>
      <c r="T1383" s="154">
        <v>0.91304347826087</v>
      </c>
      <c r="U1383" s="155">
        <v>1</v>
      </c>
      <c r="V1383" s="155">
        <v>1</v>
      </c>
      <c r="W1383" s="173">
        <v>-0.0869565217391305</v>
      </c>
      <c r="X1383" s="158">
        <v>164</v>
      </c>
      <c r="Y1383" s="208">
        <v>156</v>
      </c>
      <c r="Z1383" s="208">
        <v>161</v>
      </c>
      <c r="AA1383" s="208">
        <v>151</v>
      </c>
      <c r="AB1383" s="209">
        <v>0.951219512195122</v>
      </c>
      <c r="AC1383" s="155">
        <v>0.937888198757764</v>
      </c>
      <c r="AD1383" s="173">
        <v>0.0133313134373579</v>
      </c>
    </row>
    <row r="1384" spans="1:30">
      <c r="A1384" s="175" t="s">
        <v>1085</v>
      </c>
      <c r="B1384" s="214" t="s">
        <v>1846</v>
      </c>
      <c r="C1384" s="214" t="s">
        <v>1385</v>
      </c>
      <c r="D1384" s="153">
        <v>33</v>
      </c>
      <c r="E1384" s="153">
        <v>33</v>
      </c>
      <c r="F1384" s="151">
        <v>26</v>
      </c>
      <c r="G1384" s="151">
        <v>26</v>
      </c>
      <c r="H1384" s="151">
        <v>28</v>
      </c>
      <c r="I1384" s="151">
        <v>28</v>
      </c>
      <c r="J1384" s="172">
        <v>0.9</v>
      </c>
      <c r="K1384" s="154">
        <v>1</v>
      </c>
      <c r="L1384" s="154">
        <v>1</v>
      </c>
      <c r="M1384" s="154">
        <v>1</v>
      </c>
      <c r="N1384" s="207">
        <v>667</v>
      </c>
      <c r="O1384" s="153">
        <v>626</v>
      </c>
      <c r="P1384" s="153">
        <v>30</v>
      </c>
      <c r="Q1384" s="151">
        <v>26</v>
      </c>
      <c r="R1384" s="151">
        <v>28</v>
      </c>
      <c r="S1384" s="154">
        <v>0.938530734632684</v>
      </c>
      <c r="T1384" s="154">
        <v>0.909090909090909</v>
      </c>
      <c r="U1384" s="155">
        <v>1</v>
      </c>
      <c r="V1384" s="155">
        <v>1</v>
      </c>
      <c r="W1384" s="173">
        <v>-0.0909090909090909</v>
      </c>
      <c r="X1384" s="158">
        <v>199</v>
      </c>
      <c r="Y1384" s="208">
        <v>186</v>
      </c>
      <c r="Z1384" s="208">
        <v>206</v>
      </c>
      <c r="AA1384" s="208">
        <v>197</v>
      </c>
      <c r="AB1384" s="209">
        <v>0.934673366834171</v>
      </c>
      <c r="AC1384" s="155">
        <v>0.956310679611651</v>
      </c>
      <c r="AD1384" s="173">
        <v>-0.0216373127774796</v>
      </c>
    </row>
    <row r="1385" spans="1:30">
      <c r="A1385" s="175" t="s">
        <v>1085</v>
      </c>
      <c r="B1385" s="214" t="s">
        <v>1846</v>
      </c>
      <c r="C1385" s="214" t="s">
        <v>1386</v>
      </c>
      <c r="D1385" s="153">
        <v>17</v>
      </c>
      <c r="E1385" s="153">
        <v>17</v>
      </c>
      <c r="F1385" s="151">
        <v>17</v>
      </c>
      <c r="G1385" s="151">
        <v>16</v>
      </c>
      <c r="H1385" s="151">
        <v>19</v>
      </c>
      <c r="I1385" s="151">
        <v>17</v>
      </c>
      <c r="J1385" s="172">
        <v>0.9</v>
      </c>
      <c r="K1385" s="154">
        <v>1</v>
      </c>
      <c r="L1385" s="154">
        <v>0.941176470588235</v>
      </c>
      <c r="M1385" s="154">
        <v>0.894736842105263</v>
      </c>
      <c r="N1385" s="207">
        <v>425</v>
      </c>
      <c r="O1385" s="153">
        <v>400</v>
      </c>
      <c r="P1385" s="153">
        <v>16</v>
      </c>
      <c r="Q1385" s="151">
        <v>16</v>
      </c>
      <c r="R1385" s="151">
        <v>16</v>
      </c>
      <c r="S1385" s="154">
        <v>0.941176470588235</v>
      </c>
      <c r="T1385" s="154">
        <v>0.941176470588235</v>
      </c>
      <c r="U1385" s="155">
        <v>0.941176470588235</v>
      </c>
      <c r="V1385" s="155">
        <v>0.842105263157895</v>
      </c>
      <c r="W1385" s="173">
        <v>0</v>
      </c>
      <c r="X1385" s="158">
        <v>130</v>
      </c>
      <c r="Y1385" s="208">
        <v>116</v>
      </c>
      <c r="Z1385" s="208">
        <v>129</v>
      </c>
      <c r="AA1385" s="208">
        <v>125</v>
      </c>
      <c r="AB1385" s="209">
        <v>0.892307692307692</v>
      </c>
      <c r="AC1385" s="155">
        <v>0.968992248062015</v>
      </c>
      <c r="AD1385" s="173">
        <v>-0.0766845557543231</v>
      </c>
    </row>
    <row r="1386" spans="1:30">
      <c r="A1386" s="175" t="s">
        <v>1085</v>
      </c>
      <c r="B1386" s="214" t="s">
        <v>1846</v>
      </c>
      <c r="C1386" s="214" t="s">
        <v>1387</v>
      </c>
      <c r="D1386" s="153">
        <v>16</v>
      </c>
      <c r="E1386" s="153">
        <v>16</v>
      </c>
      <c r="F1386" s="151">
        <v>13</v>
      </c>
      <c r="G1386" s="151">
        <v>12</v>
      </c>
      <c r="H1386" s="151">
        <v>14</v>
      </c>
      <c r="I1386" s="151">
        <v>14</v>
      </c>
      <c r="J1386" s="172">
        <v>0.9</v>
      </c>
      <c r="K1386" s="154">
        <v>1</v>
      </c>
      <c r="L1386" s="154">
        <v>0.923076923076923</v>
      </c>
      <c r="M1386" s="154">
        <v>1</v>
      </c>
      <c r="N1386" s="207">
        <v>325</v>
      </c>
      <c r="O1386" s="153">
        <v>317</v>
      </c>
      <c r="P1386" s="153">
        <v>16</v>
      </c>
      <c r="Q1386" s="151">
        <v>12</v>
      </c>
      <c r="R1386" s="151">
        <v>13</v>
      </c>
      <c r="S1386" s="154">
        <v>0.975384615384615</v>
      </c>
      <c r="T1386" s="154">
        <v>1</v>
      </c>
      <c r="U1386" s="155">
        <v>0.923076923076923</v>
      </c>
      <c r="V1386" s="155">
        <v>0.928571428571429</v>
      </c>
      <c r="W1386" s="173">
        <v>0.0769230769230769</v>
      </c>
      <c r="X1386" s="158">
        <v>100</v>
      </c>
      <c r="Y1386" s="208">
        <v>97</v>
      </c>
      <c r="Z1386" s="208">
        <v>98</v>
      </c>
      <c r="AA1386" s="208">
        <v>95</v>
      </c>
      <c r="AB1386" s="209">
        <v>0.97</v>
      </c>
      <c r="AC1386" s="155">
        <v>0.969387755102041</v>
      </c>
      <c r="AD1386" s="173">
        <v>0.000612244897959191</v>
      </c>
    </row>
    <row r="1387" spans="1:30">
      <c r="A1387" s="175" t="s">
        <v>1085</v>
      </c>
      <c r="B1387" s="214" t="s">
        <v>1846</v>
      </c>
      <c r="C1387" s="214" t="s">
        <v>1388</v>
      </c>
      <c r="D1387" s="153">
        <v>28</v>
      </c>
      <c r="E1387" s="153">
        <v>28</v>
      </c>
      <c r="F1387" s="151">
        <v>21</v>
      </c>
      <c r="G1387" s="151">
        <v>21</v>
      </c>
      <c r="H1387" s="151">
        <v>21</v>
      </c>
      <c r="I1387" s="151">
        <v>21</v>
      </c>
      <c r="J1387" s="172">
        <v>0.9</v>
      </c>
      <c r="K1387" s="154">
        <v>1</v>
      </c>
      <c r="L1387" s="154">
        <v>1</v>
      </c>
      <c r="M1387" s="154">
        <v>1</v>
      </c>
      <c r="N1387" s="207">
        <v>565</v>
      </c>
      <c r="O1387" s="153">
        <v>527</v>
      </c>
      <c r="P1387" s="153">
        <v>25</v>
      </c>
      <c r="Q1387" s="151">
        <v>19</v>
      </c>
      <c r="R1387" s="151">
        <v>19</v>
      </c>
      <c r="S1387" s="154">
        <v>0.932743362831858</v>
      </c>
      <c r="T1387" s="154">
        <v>0.892857142857143</v>
      </c>
      <c r="U1387" s="155">
        <v>0.904761904761905</v>
      </c>
      <c r="V1387" s="155">
        <v>0.904761904761905</v>
      </c>
      <c r="W1387" s="173">
        <v>-0.0119047619047619</v>
      </c>
      <c r="X1387" s="158">
        <v>174</v>
      </c>
      <c r="Y1387" s="208">
        <v>160</v>
      </c>
      <c r="Z1387" s="208">
        <v>173</v>
      </c>
      <c r="AA1387" s="208">
        <v>157</v>
      </c>
      <c r="AB1387" s="209">
        <v>0.919540229885057</v>
      </c>
      <c r="AC1387" s="155">
        <v>0.907514450867052</v>
      </c>
      <c r="AD1387" s="173">
        <v>0.0120257790180054</v>
      </c>
    </row>
    <row r="1388" spans="1:30">
      <c r="A1388" s="175" t="s">
        <v>1085</v>
      </c>
      <c r="B1388" s="214" t="s">
        <v>1846</v>
      </c>
      <c r="C1388" s="214" t="s">
        <v>1389</v>
      </c>
      <c r="D1388" s="153">
        <v>25</v>
      </c>
      <c r="E1388" s="153">
        <v>24</v>
      </c>
      <c r="F1388" s="151">
        <v>19</v>
      </c>
      <c r="G1388" s="151">
        <v>17</v>
      </c>
      <c r="H1388" s="151">
        <v>21</v>
      </c>
      <c r="I1388" s="151">
        <v>18</v>
      </c>
      <c r="J1388" s="172">
        <v>0.9</v>
      </c>
      <c r="K1388" s="154">
        <v>0.96</v>
      </c>
      <c r="L1388" s="154">
        <v>0.894736842105263</v>
      </c>
      <c r="M1388" s="154">
        <v>0.857142857142857</v>
      </c>
      <c r="N1388" s="207">
        <v>465</v>
      </c>
      <c r="O1388" s="153">
        <v>392</v>
      </c>
      <c r="P1388" s="153">
        <v>24</v>
      </c>
      <c r="Q1388" s="151">
        <v>16</v>
      </c>
      <c r="R1388" s="151">
        <v>17</v>
      </c>
      <c r="S1388" s="154">
        <v>0.843010752688172</v>
      </c>
      <c r="T1388" s="154">
        <v>0.96</v>
      </c>
      <c r="U1388" s="155">
        <v>0.842105263157895</v>
      </c>
      <c r="V1388" s="155">
        <v>0.80952380952381</v>
      </c>
      <c r="W1388" s="173">
        <v>0.117894736842105</v>
      </c>
      <c r="X1388" s="158">
        <v>148</v>
      </c>
      <c r="Y1388" s="208">
        <v>129</v>
      </c>
      <c r="Z1388" s="208">
        <v>151</v>
      </c>
      <c r="AA1388" s="208">
        <v>118</v>
      </c>
      <c r="AB1388" s="209">
        <v>0.871621621621622</v>
      </c>
      <c r="AC1388" s="155">
        <v>0.781456953642384</v>
      </c>
      <c r="AD1388" s="173">
        <v>0.0901646679792375</v>
      </c>
    </row>
    <row r="1389" spans="1:30">
      <c r="A1389" s="175" t="s">
        <v>1085</v>
      </c>
      <c r="B1389" s="214" t="s">
        <v>1846</v>
      </c>
      <c r="C1389" s="214" t="s">
        <v>1390</v>
      </c>
      <c r="D1389" s="153">
        <v>7</v>
      </c>
      <c r="E1389" s="153">
        <v>7</v>
      </c>
      <c r="F1389" s="151">
        <v>7</v>
      </c>
      <c r="G1389" s="151">
        <v>7</v>
      </c>
      <c r="H1389" s="151">
        <v>8</v>
      </c>
      <c r="I1389" s="151">
        <v>8</v>
      </c>
      <c r="J1389" s="172">
        <v>0.9</v>
      </c>
      <c r="K1389" s="154">
        <v>1</v>
      </c>
      <c r="L1389" s="154">
        <v>1</v>
      </c>
      <c r="M1389" s="154">
        <v>1</v>
      </c>
      <c r="N1389" s="207">
        <v>172</v>
      </c>
      <c r="O1389" s="153">
        <v>164</v>
      </c>
      <c r="P1389" s="153">
        <v>6</v>
      </c>
      <c r="Q1389" s="151">
        <v>7</v>
      </c>
      <c r="R1389" s="151">
        <v>8</v>
      </c>
      <c r="S1389" s="154">
        <v>0.953488372093023</v>
      </c>
      <c r="T1389" s="154">
        <v>0.857142857142857</v>
      </c>
      <c r="U1389" s="155">
        <v>1</v>
      </c>
      <c r="V1389" s="155">
        <v>1</v>
      </c>
      <c r="W1389" s="173">
        <v>-0.142857142857143</v>
      </c>
      <c r="X1389" s="158">
        <v>51</v>
      </c>
      <c r="Y1389" s="208">
        <v>49</v>
      </c>
      <c r="Z1389" s="208">
        <v>53</v>
      </c>
      <c r="AA1389" s="208">
        <v>50</v>
      </c>
      <c r="AB1389" s="209">
        <v>0.96078431372549</v>
      </c>
      <c r="AC1389" s="155">
        <v>0.943396226415094</v>
      </c>
      <c r="AD1389" s="173">
        <v>0.0173880873103959</v>
      </c>
    </row>
    <row r="1390" spans="1:30">
      <c r="A1390" s="175" t="s">
        <v>1085</v>
      </c>
      <c r="B1390" s="214" t="s">
        <v>1846</v>
      </c>
      <c r="C1390" s="214" t="s">
        <v>1391</v>
      </c>
      <c r="D1390" s="153">
        <v>23</v>
      </c>
      <c r="E1390" s="153">
        <v>23</v>
      </c>
      <c r="F1390" s="151">
        <v>20</v>
      </c>
      <c r="G1390" s="151">
        <v>20</v>
      </c>
      <c r="H1390" s="151">
        <v>22</v>
      </c>
      <c r="I1390" s="151">
        <v>22</v>
      </c>
      <c r="J1390" s="172">
        <v>0.9</v>
      </c>
      <c r="K1390" s="154">
        <v>1</v>
      </c>
      <c r="L1390" s="154">
        <v>1</v>
      </c>
      <c r="M1390" s="154">
        <v>1</v>
      </c>
      <c r="N1390" s="207">
        <v>478</v>
      </c>
      <c r="O1390" s="153">
        <v>445</v>
      </c>
      <c r="P1390" s="153">
        <v>22</v>
      </c>
      <c r="Q1390" s="151">
        <v>19</v>
      </c>
      <c r="R1390" s="151">
        <v>21</v>
      </c>
      <c r="S1390" s="154">
        <v>0.930962343096234</v>
      </c>
      <c r="T1390" s="154">
        <v>0.956521739130435</v>
      </c>
      <c r="U1390" s="155">
        <v>0.95</v>
      </c>
      <c r="V1390" s="155">
        <v>0.954545454545455</v>
      </c>
      <c r="W1390" s="173">
        <v>0.00652173913043486</v>
      </c>
      <c r="X1390" s="158">
        <v>145</v>
      </c>
      <c r="Y1390" s="208">
        <v>132</v>
      </c>
      <c r="Z1390" s="208">
        <v>146</v>
      </c>
      <c r="AA1390" s="208">
        <v>135</v>
      </c>
      <c r="AB1390" s="209">
        <v>0.910344827586207</v>
      </c>
      <c r="AC1390" s="155">
        <v>0.924657534246575</v>
      </c>
      <c r="AD1390" s="173">
        <v>-0.0143127066603684</v>
      </c>
    </row>
    <row r="1391" spans="1:30">
      <c r="A1391" s="175" t="s">
        <v>1085</v>
      </c>
      <c r="B1391" s="214" t="s">
        <v>1847</v>
      </c>
      <c r="C1391" s="214" t="s">
        <v>1392</v>
      </c>
      <c r="D1391" s="153">
        <v>46</v>
      </c>
      <c r="E1391" s="153">
        <v>46</v>
      </c>
      <c r="F1391" s="151">
        <v>42</v>
      </c>
      <c r="G1391" s="151">
        <v>42</v>
      </c>
      <c r="H1391" s="151">
        <v>45</v>
      </c>
      <c r="I1391" s="151">
        <v>45</v>
      </c>
      <c r="J1391" s="172">
        <v>0.9</v>
      </c>
      <c r="K1391" s="154">
        <v>1</v>
      </c>
      <c r="L1391" s="154">
        <v>1</v>
      </c>
      <c r="M1391" s="154">
        <v>1</v>
      </c>
      <c r="N1391" s="207">
        <v>1014</v>
      </c>
      <c r="O1391" s="153">
        <v>999</v>
      </c>
      <c r="P1391" s="153">
        <v>46</v>
      </c>
      <c r="Q1391" s="151">
        <v>42</v>
      </c>
      <c r="R1391" s="151">
        <v>44</v>
      </c>
      <c r="S1391" s="154">
        <v>0.985207100591716</v>
      </c>
      <c r="T1391" s="154">
        <v>1</v>
      </c>
      <c r="U1391" s="155">
        <v>1</v>
      </c>
      <c r="V1391" s="155">
        <v>0.977777777777778</v>
      </c>
      <c r="W1391" s="173">
        <v>0</v>
      </c>
      <c r="X1391" s="158">
        <v>311</v>
      </c>
      <c r="Y1391" s="208">
        <v>307</v>
      </c>
      <c r="Z1391" s="208">
        <v>307</v>
      </c>
      <c r="AA1391" s="208">
        <v>302</v>
      </c>
      <c r="AB1391" s="209">
        <v>0.987138263665595</v>
      </c>
      <c r="AC1391" s="155">
        <v>0.98371335504886</v>
      </c>
      <c r="AD1391" s="173">
        <v>0.00342490861673495</v>
      </c>
    </row>
    <row r="1392" spans="1:30">
      <c r="A1392" s="175" t="s">
        <v>1085</v>
      </c>
      <c r="B1392" s="214" t="s">
        <v>1847</v>
      </c>
      <c r="C1392" s="214" t="s">
        <v>1393</v>
      </c>
      <c r="D1392" s="153">
        <v>79</v>
      </c>
      <c r="E1392" s="153">
        <v>79</v>
      </c>
      <c r="F1392" s="151">
        <v>67</v>
      </c>
      <c r="G1392" s="151">
        <v>67</v>
      </c>
      <c r="H1392" s="151">
        <v>70</v>
      </c>
      <c r="I1392" s="151">
        <v>69</v>
      </c>
      <c r="J1392" s="172">
        <v>0.9</v>
      </c>
      <c r="K1392" s="154">
        <v>1</v>
      </c>
      <c r="L1392" s="154">
        <v>1</v>
      </c>
      <c r="M1392" s="154">
        <v>0.985714285714286</v>
      </c>
      <c r="N1392" s="207">
        <v>1687</v>
      </c>
      <c r="O1392" s="153">
        <v>1635</v>
      </c>
      <c r="P1392" s="153">
        <v>78</v>
      </c>
      <c r="Q1392" s="151">
        <v>66</v>
      </c>
      <c r="R1392" s="151">
        <v>67</v>
      </c>
      <c r="S1392" s="154">
        <v>0.969176052163604</v>
      </c>
      <c r="T1392" s="154">
        <v>0.987341772151899</v>
      </c>
      <c r="U1392" s="155">
        <v>0.985074626865672</v>
      </c>
      <c r="V1392" s="155">
        <v>0.957142857142857</v>
      </c>
      <c r="W1392" s="173">
        <v>0.00226714528622718</v>
      </c>
      <c r="X1392" s="158">
        <v>512</v>
      </c>
      <c r="Y1392" s="208">
        <v>494</v>
      </c>
      <c r="Z1392" s="208">
        <v>520</v>
      </c>
      <c r="AA1392" s="208">
        <v>509</v>
      </c>
      <c r="AB1392" s="209">
        <v>0.96484375</v>
      </c>
      <c r="AC1392" s="155">
        <v>0.978846153846154</v>
      </c>
      <c r="AD1392" s="173">
        <v>-0.0140024038461538</v>
      </c>
    </row>
    <row r="1393" spans="1:30">
      <c r="A1393" s="175" t="s">
        <v>1085</v>
      </c>
      <c r="B1393" s="214" t="s">
        <v>1847</v>
      </c>
      <c r="C1393" s="214" t="s">
        <v>1394</v>
      </c>
      <c r="D1393" s="153">
        <v>22</v>
      </c>
      <c r="E1393" s="153">
        <v>22</v>
      </c>
      <c r="F1393" s="151">
        <v>17</v>
      </c>
      <c r="G1393" s="151">
        <v>17</v>
      </c>
      <c r="H1393" s="151">
        <v>21</v>
      </c>
      <c r="I1393" s="151">
        <v>21</v>
      </c>
      <c r="J1393" s="172">
        <v>0.9</v>
      </c>
      <c r="K1393" s="154">
        <v>1</v>
      </c>
      <c r="L1393" s="154">
        <v>1</v>
      </c>
      <c r="M1393" s="154">
        <v>1</v>
      </c>
      <c r="N1393" s="207">
        <v>468</v>
      </c>
      <c r="O1393" s="153">
        <v>464</v>
      </c>
      <c r="P1393" s="153">
        <v>21</v>
      </c>
      <c r="Q1393" s="151">
        <v>17</v>
      </c>
      <c r="R1393" s="151">
        <v>21</v>
      </c>
      <c r="S1393" s="154">
        <v>0.991452991452991</v>
      </c>
      <c r="T1393" s="154">
        <v>0.954545454545455</v>
      </c>
      <c r="U1393" s="155">
        <v>1</v>
      </c>
      <c r="V1393" s="155">
        <v>1</v>
      </c>
      <c r="W1393" s="173">
        <v>-0.0454545454545454</v>
      </c>
      <c r="X1393" s="158">
        <v>143</v>
      </c>
      <c r="Y1393" s="208">
        <v>140</v>
      </c>
      <c r="Z1393" s="208">
        <v>144</v>
      </c>
      <c r="AA1393" s="208">
        <v>144</v>
      </c>
      <c r="AB1393" s="209">
        <v>0.979020979020979</v>
      </c>
      <c r="AC1393" s="155">
        <v>1</v>
      </c>
      <c r="AD1393" s="173">
        <v>-0.0209790209790209</v>
      </c>
    </row>
    <row r="1394" spans="1:30">
      <c r="A1394" s="175" t="s">
        <v>1085</v>
      </c>
      <c r="B1394" s="214" t="s">
        <v>1847</v>
      </c>
      <c r="C1394" s="214" t="s">
        <v>1395</v>
      </c>
      <c r="D1394" s="153">
        <v>60</v>
      </c>
      <c r="E1394" s="153">
        <v>59</v>
      </c>
      <c r="F1394" s="151">
        <v>48</v>
      </c>
      <c r="G1394" s="151">
        <v>44</v>
      </c>
      <c r="H1394" s="151">
        <v>51</v>
      </c>
      <c r="I1394" s="151">
        <v>49</v>
      </c>
      <c r="J1394" s="172">
        <v>0.9</v>
      </c>
      <c r="K1394" s="154">
        <v>0.983333333333333</v>
      </c>
      <c r="L1394" s="154">
        <v>0.916666666666667</v>
      </c>
      <c r="M1394" s="154">
        <v>0.96078431372549</v>
      </c>
      <c r="N1394" s="207">
        <v>1217</v>
      </c>
      <c r="O1394" s="153">
        <v>1122</v>
      </c>
      <c r="P1394" s="153">
        <v>55</v>
      </c>
      <c r="Q1394" s="151">
        <v>42</v>
      </c>
      <c r="R1394" s="151">
        <v>45</v>
      </c>
      <c r="S1394" s="154">
        <v>0.921939194741167</v>
      </c>
      <c r="T1394" s="154">
        <v>0.916666666666667</v>
      </c>
      <c r="U1394" s="155">
        <v>0.875</v>
      </c>
      <c r="V1394" s="155">
        <v>0.882352941176471</v>
      </c>
      <c r="W1394" s="173">
        <v>0.0416666666666666</v>
      </c>
      <c r="X1394" s="158">
        <v>374</v>
      </c>
      <c r="Y1394" s="208">
        <v>340</v>
      </c>
      <c r="Z1394" s="208">
        <v>363</v>
      </c>
      <c r="AA1394" s="208">
        <v>336</v>
      </c>
      <c r="AB1394" s="209">
        <v>0.909090909090909</v>
      </c>
      <c r="AC1394" s="155">
        <v>0.925619834710744</v>
      </c>
      <c r="AD1394" s="173">
        <v>-0.0165289256198348</v>
      </c>
    </row>
    <row r="1395" spans="1:30">
      <c r="A1395" s="175" t="s">
        <v>1085</v>
      </c>
      <c r="B1395" s="214" t="s">
        <v>1847</v>
      </c>
      <c r="C1395" s="214" t="s">
        <v>1396</v>
      </c>
      <c r="D1395" s="153">
        <v>74</v>
      </c>
      <c r="E1395" s="153">
        <v>70</v>
      </c>
      <c r="F1395" s="151">
        <v>72</v>
      </c>
      <c r="G1395" s="151">
        <v>66</v>
      </c>
      <c r="H1395" s="151">
        <v>73</v>
      </c>
      <c r="I1395" s="151">
        <v>68</v>
      </c>
      <c r="J1395" s="172">
        <v>0.9</v>
      </c>
      <c r="K1395" s="154">
        <v>0.945945945945946</v>
      </c>
      <c r="L1395" s="154">
        <v>0.916666666666667</v>
      </c>
      <c r="M1395" s="154">
        <v>0.931506849315068</v>
      </c>
      <c r="N1395" s="207">
        <v>1682</v>
      </c>
      <c r="O1395" s="153">
        <v>1545</v>
      </c>
      <c r="P1395" s="153">
        <v>68</v>
      </c>
      <c r="Q1395" s="151">
        <v>60</v>
      </c>
      <c r="R1395" s="151">
        <v>66</v>
      </c>
      <c r="S1395" s="154">
        <v>0.918549346016647</v>
      </c>
      <c r="T1395" s="154">
        <v>0.918918918918919</v>
      </c>
      <c r="U1395" s="155">
        <v>0.833333333333333</v>
      </c>
      <c r="V1395" s="155">
        <v>0.904109589041096</v>
      </c>
      <c r="W1395" s="173">
        <v>0.0855855855855856</v>
      </c>
      <c r="X1395" s="158">
        <v>524</v>
      </c>
      <c r="Y1395" s="208">
        <v>459</v>
      </c>
      <c r="Z1395" s="208">
        <v>502</v>
      </c>
      <c r="AA1395" s="208">
        <v>468</v>
      </c>
      <c r="AB1395" s="209">
        <v>0.875954198473282</v>
      </c>
      <c r="AC1395" s="155">
        <v>0.932270916334661</v>
      </c>
      <c r="AD1395" s="173">
        <v>-0.0563167178613788</v>
      </c>
    </row>
    <row r="1396" spans="1:30">
      <c r="A1396" s="175" t="s">
        <v>1085</v>
      </c>
      <c r="B1396" s="214" t="s">
        <v>1847</v>
      </c>
      <c r="C1396" s="214" t="s">
        <v>1397</v>
      </c>
      <c r="D1396" s="153">
        <v>40</v>
      </c>
      <c r="E1396" s="153">
        <v>40</v>
      </c>
      <c r="F1396" s="151">
        <v>33</v>
      </c>
      <c r="G1396" s="151">
        <v>33</v>
      </c>
      <c r="H1396" s="151">
        <v>34</v>
      </c>
      <c r="I1396" s="151">
        <v>34</v>
      </c>
      <c r="J1396" s="172">
        <v>0.9</v>
      </c>
      <c r="K1396" s="154">
        <v>1</v>
      </c>
      <c r="L1396" s="154">
        <v>1</v>
      </c>
      <c r="M1396" s="154">
        <v>1</v>
      </c>
      <c r="N1396" s="207">
        <v>839</v>
      </c>
      <c r="O1396" s="153">
        <v>836</v>
      </c>
      <c r="P1396" s="153">
        <v>40</v>
      </c>
      <c r="Q1396" s="151">
        <v>33</v>
      </c>
      <c r="R1396" s="151">
        <v>34</v>
      </c>
      <c r="S1396" s="154">
        <v>0.99642431466031</v>
      </c>
      <c r="T1396" s="154">
        <v>1</v>
      </c>
      <c r="U1396" s="155">
        <v>1</v>
      </c>
      <c r="V1396" s="155">
        <v>1</v>
      </c>
      <c r="W1396" s="173">
        <v>0</v>
      </c>
      <c r="X1396" s="158">
        <v>253</v>
      </c>
      <c r="Y1396" s="208">
        <v>252</v>
      </c>
      <c r="Z1396" s="208">
        <v>253</v>
      </c>
      <c r="AA1396" s="208">
        <v>252</v>
      </c>
      <c r="AB1396" s="209">
        <v>0.99604743083004</v>
      </c>
      <c r="AC1396" s="155">
        <v>0.99604743083004</v>
      </c>
      <c r="AD1396" s="173">
        <v>0</v>
      </c>
    </row>
    <row r="1397" spans="1:30">
      <c r="A1397" s="175" t="s">
        <v>1085</v>
      </c>
      <c r="B1397" s="214" t="s">
        <v>1847</v>
      </c>
      <c r="C1397" s="214" t="s">
        <v>1398</v>
      </c>
      <c r="D1397" s="153">
        <v>51</v>
      </c>
      <c r="E1397" s="153">
        <v>51</v>
      </c>
      <c r="F1397" s="151">
        <v>38</v>
      </c>
      <c r="G1397" s="151">
        <v>38</v>
      </c>
      <c r="H1397" s="151">
        <v>40</v>
      </c>
      <c r="I1397" s="151">
        <v>40</v>
      </c>
      <c r="J1397" s="172">
        <v>0.9</v>
      </c>
      <c r="K1397" s="154">
        <v>1</v>
      </c>
      <c r="L1397" s="154">
        <v>1</v>
      </c>
      <c r="M1397" s="154">
        <v>1</v>
      </c>
      <c r="N1397" s="207">
        <v>1056</v>
      </c>
      <c r="O1397" s="153">
        <v>1052</v>
      </c>
      <c r="P1397" s="153">
        <v>51</v>
      </c>
      <c r="Q1397" s="151">
        <v>38</v>
      </c>
      <c r="R1397" s="151">
        <v>40</v>
      </c>
      <c r="S1397" s="154">
        <v>0.996212121212121</v>
      </c>
      <c r="T1397" s="154">
        <v>1</v>
      </c>
      <c r="U1397" s="155">
        <v>1</v>
      </c>
      <c r="V1397" s="155">
        <v>1</v>
      </c>
      <c r="W1397" s="173">
        <v>0</v>
      </c>
      <c r="X1397" s="158">
        <v>316</v>
      </c>
      <c r="Y1397" s="208">
        <v>316</v>
      </c>
      <c r="Z1397" s="208">
        <v>318</v>
      </c>
      <c r="AA1397" s="208">
        <v>316</v>
      </c>
      <c r="AB1397" s="209">
        <v>1</v>
      </c>
      <c r="AC1397" s="155">
        <v>0.993710691823899</v>
      </c>
      <c r="AD1397" s="173">
        <v>0.00628930817610063</v>
      </c>
    </row>
    <row r="1398" spans="1:30">
      <c r="A1398" s="175" t="s">
        <v>1085</v>
      </c>
      <c r="B1398" s="214" t="s">
        <v>1847</v>
      </c>
      <c r="C1398" s="214" t="s">
        <v>1399</v>
      </c>
      <c r="D1398" s="153">
        <v>34</v>
      </c>
      <c r="E1398" s="153">
        <v>34</v>
      </c>
      <c r="F1398" s="151">
        <v>26</v>
      </c>
      <c r="G1398" s="151">
        <v>24</v>
      </c>
      <c r="H1398" s="151">
        <v>27</v>
      </c>
      <c r="I1398" s="151">
        <v>26</v>
      </c>
      <c r="J1398" s="172">
        <v>0.9</v>
      </c>
      <c r="K1398" s="154">
        <v>1</v>
      </c>
      <c r="L1398" s="154">
        <v>0.923076923076923</v>
      </c>
      <c r="M1398" s="154">
        <v>0.962962962962963</v>
      </c>
      <c r="N1398" s="207">
        <v>705</v>
      </c>
      <c r="O1398" s="153">
        <v>686</v>
      </c>
      <c r="P1398" s="153">
        <v>34</v>
      </c>
      <c r="Q1398" s="151">
        <v>24</v>
      </c>
      <c r="R1398" s="151">
        <v>25</v>
      </c>
      <c r="S1398" s="154">
        <v>0.973049645390071</v>
      </c>
      <c r="T1398" s="154">
        <v>1</v>
      </c>
      <c r="U1398" s="155">
        <v>0.923076923076923</v>
      </c>
      <c r="V1398" s="155">
        <v>0.925925925925926</v>
      </c>
      <c r="W1398" s="173">
        <v>0.0769230769230769</v>
      </c>
      <c r="X1398" s="158">
        <v>212</v>
      </c>
      <c r="Y1398" s="208">
        <v>203</v>
      </c>
      <c r="Z1398" s="208">
        <v>217</v>
      </c>
      <c r="AA1398" s="208">
        <v>211</v>
      </c>
      <c r="AB1398" s="209">
        <v>0.957547169811321</v>
      </c>
      <c r="AC1398" s="155">
        <v>0.972350230414747</v>
      </c>
      <c r="AD1398" s="173">
        <v>-0.0148030606034258</v>
      </c>
    </row>
    <row r="1399" spans="1:30">
      <c r="A1399" s="175" t="s">
        <v>1085</v>
      </c>
      <c r="B1399" s="214" t="s">
        <v>1847</v>
      </c>
      <c r="C1399" s="214" t="s">
        <v>1400</v>
      </c>
      <c r="D1399" s="153">
        <v>38</v>
      </c>
      <c r="E1399" s="153">
        <v>38</v>
      </c>
      <c r="F1399" s="151">
        <v>31</v>
      </c>
      <c r="G1399" s="151">
        <v>31</v>
      </c>
      <c r="H1399" s="151">
        <v>32</v>
      </c>
      <c r="I1399" s="151">
        <v>32</v>
      </c>
      <c r="J1399" s="172">
        <v>0.9</v>
      </c>
      <c r="K1399" s="154">
        <v>1</v>
      </c>
      <c r="L1399" s="154">
        <v>1</v>
      </c>
      <c r="M1399" s="154">
        <v>1</v>
      </c>
      <c r="N1399" s="207">
        <v>799</v>
      </c>
      <c r="O1399" s="153">
        <v>764</v>
      </c>
      <c r="P1399" s="153">
        <v>37</v>
      </c>
      <c r="Q1399" s="151">
        <v>31</v>
      </c>
      <c r="R1399" s="151">
        <v>32</v>
      </c>
      <c r="S1399" s="154">
        <v>0.956195244055069</v>
      </c>
      <c r="T1399" s="154">
        <v>0.973684210526316</v>
      </c>
      <c r="U1399" s="155">
        <v>1</v>
      </c>
      <c r="V1399" s="155">
        <v>1</v>
      </c>
      <c r="W1399" s="173">
        <v>-0.0263157894736842</v>
      </c>
      <c r="X1399" s="158">
        <v>241</v>
      </c>
      <c r="Y1399" s="208">
        <v>238</v>
      </c>
      <c r="Z1399" s="208">
        <v>242</v>
      </c>
      <c r="AA1399" s="208">
        <v>235</v>
      </c>
      <c r="AB1399" s="209">
        <v>0.987551867219917</v>
      </c>
      <c r="AC1399" s="155">
        <v>0.971074380165289</v>
      </c>
      <c r="AD1399" s="173">
        <v>0.0164774870546278</v>
      </c>
    </row>
    <row r="1400" spans="1:30">
      <c r="A1400" s="175" t="s">
        <v>1085</v>
      </c>
      <c r="B1400" s="214" t="s">
        <v>1847</v>
      </c>
      <c r="C1400" s="214" t="s">
        <v>1401</v>
      </c>
      <c r="D1400" s="153">
        <v>37</v>
      </c>
      <c r="E1400" s="153">
        <v>37</v>
      </c>
      <c r="F1400" s="151">
        <v>29</v>
      </c>
      <c r="G1400" s="151">
        <v>29</v>
      </c>
      <c r="H1400" s="151">
        <v>31</v>
      </c>
      <c r="I1400" s="151">
        <v>31</v>
      </c>
      <c r="J1400" s="172">
        <v>0.9</v>
      </c>
      <c r="K1400" s="154">
        <v>1</v>
      </c>
      <c r="L1400" s="154">
        <v>1</v>
      </c>
      <c r="M1400" s="154">
        <v>1</v>
      </c>
      <c r="N1400" s="207">
        <v>805</v>
      </c>
      <c r="O1400" s="153">
        <v>792</v>
      </c>
      <c r="P1400" s="153">
        <v>37</v>
      </c>
      <c r="Q1400" s="151">
        <v>29</v>
      </c>
      <c r="R1400" s="151">
        <v>31</v>
      </c>
      <c r="S1400" s="154">
        <v>0.983850931677019</v>
      </c>
      <c r="T1400" s="154">
        <v>1</v>
      </c>
      <c r="U1400" s="155">
        <v>1</v>
      </c>
      <c r="V1400" s="155">
        <v>1</v>
      </c>
      <c r="W1400" s="173">
        <v>0</v>
      </c>
      <c r="X1400" s="158">
        <v>241</v>
      </c>
      <c r="Y1400" s="208">
        <v>241</v>
      </c>
      <c r="Z1400" s="208">
        <v>247</v>
      </c>
      <c r="AA1400" s="208">
        <v>242</v>
      </c>
      <c r="AB1400" s="209">
        <v>1</v>
      </c>
      <c r="AC1400" s="155">
        <v>0.979757085020243</v>
      </c>
      <c r="AD1400" s="173">
        <v>0.0202429149797571</v>
      </c>
    </row>
    <row r="1401" spans="1:30">
      <c r="A1401" s="175" t="s">
        <v>1085</v>
      </c>
      <c r="B1401" s="214" t="s">
        <v>1847</v>
      </c>
      <c r="C1401" s="214" t="s">
        <v>1402</v>
      </c>
      <c r="D1401" s="153">
        <v>39</v>
      </c>
      <c r="E1401" s="153">
        <v>36</v>
      </c>
      <c r="F1401" s="151">
        <v>35</v>
      </c>
      <c r="G1401" s="151">
        <v>33</v>
      </c>
      <c r="H1401" s="151">
        <v>36</v>
      </c>
      <c r="I1401" s="151">
        <v>31</v>
      </c>
      <c r="J1401" s="172">
        <v>0.9</v>
      </c>
      <c r="K1401" s="154">
        <v>0.923076923076923</v>
      </c>
      <c r="L1401" s="154">
        <v>0.942857142857143</v>
      </c>
      <c r="M1401" s="154">
        <v>0.861111111111111</v>
      </c>
      <c r="N1401" s="207">
        <v>845</v>
      </c>
      <c r="O1401" s="153">
        <v>777</v>
      </c>
      <c r="P1401" s="153">
        <v>36</v>
      </c>
      <c r="Q1401" s="151">
        <v>31</v>
      </c>
      <c r="R1401" s="151">
        <v>31</v>
      </c>
      <c r="S1401" s="154">
        <v>0.919526627218935</v>
      </c>
      <c r="T1401" s="154">
        <v>0.923076923076923</v>
      </c>
      <c r="U1401" s="155">
        <v>0.885714285714286</v>
      </c>
      <c r="V1401" s="155">
        <v>0.861111111111111</v>
      </c>
      <c r="W1401" s="173">
        <v>0.0373626373626375</v>
      </c>
      <c r="X1401" s="158">
        <v>253</v>
      </c>
      <c r="Y1401" s="208">
        <v>233</v>
      </c>
      <c r="Z1401" s="208">
        <v>259</v>
      </c>
      <c r="AA1401" s="208">
        <v>240</v>
      </c>
      <c r="AB1401" s="209">
        <v>0.920948616600791</v>
      </c>
      <c r="AC1401" s="155">
        <v>0.926640926640927</v>
      </c>
      <c r="AD1401" s="173">
        <v>-0.00569231004013615</v>
      </c>
    </row>
    <row r="1402" spans="1:30">
      <c r="A1402" s="175" t="s">
        <v>1085</v>
      </c>
      <c r="B1402" s="214" t="s">
        <v>1847</v>
      </c>
      <c r="C1402" s="214" t="s">
        <v>1403</v>
      </c>
      <c r="D1402" s="153">
        <v>24</v>
      </c>
      <c r="E1402" s="153">
        <v>24</v>
      </c>
      <c r="F1402" s="151">
        <v>23</v>
      </c>
      <c r="G1402" s="151">
        <v>22</v>
      </c>
      <c r="H1402" s="151">
        <v>22</v>
      </c>
      <c r="I1402" s="151">
        <v>22</v>
      </c>
      <c r="J1402" s="172">
        <v>0.9</v>
      </c>
      <c r="K1402" s="154">
        <v>1</v>
      </c>
      <c r="L1402" s="154">
        <v>0.956521739130435</v>
      </c>
      <c r="M1402" s="154">
        <v>1</v>
      </c>
      <c r="N1402" s="207">
        <v>552</v>
      </c>
      <c r="O1402" s="153">
        <v>548</v>
      </c>
      <c r="P1402" s="153">
        <v>24</v>
      </c>
      <c r="Q1402" s="151">
        <v>22</v>
      </c>
      <c r="R1402" s="151">
        <v>21</v>
      </c>
      <c r="S1402" s="154">
        <v>0.992753623188406</v>
      </c>
      <c r="T1402" s="154">
        <v>1</v>
      </c>
      <c r="U1402" s="155">
        <v>0.956521739130435</v>
      </c>
      <c r="V1402" s="155">
        <v>0.954545454545455</v>
      </c>
      <c r="W1402" s="173">
        <v>0.0434782608695652</v>
      </c>
      <c r="X1402" s="158">
        <v>165</v>
      </c>
      <c r="Y1402" s="208">
        <v>162</v>
      </c>
      <c r="Z1402" s="208">
        <v>167</v>
      </c>
      <c r="AA1402" s="208">
        <v>167</v>
      </c>
      <c r="AB1402" s="209">
        <v>0.981818181818182</v>
      </c>
      <c r="AC1402" s="155">
        <v>1</v>
      </c>
      <c r="AD1402" s="173">
        <v>-0.0181818181818182</v>
      </c>
    </row>
    <row r="1403" spans="1:30">
      <c r="A1403" s="175" t="s">
        <v>1085</v>
      </c>
      <c r="B1403" s="214" t="s">
        <v>1847</v>
      </c>
      <c r="C1403" s="214" t="s">
        <v>1404</v>
      </c>
      <c r="D1403" s="153">
        <v>38</v>
      </c>
      <c r="E1403" s="153">
        <v>37</v>
      </c>
      <c r="F1403" s="151">
        <v>36</v>
      </c>
      <c r="G1403" s="151">
        <v>36</v>
      </c>
      <c r="H1403" s="151">
        <v>37</v>
      </c>
      <c r="I1403" s="151">
        <v>37</v>
      </c>
      <c r="J1403" s="172">
        <v>0.9</v>
      </c>
      <c r="K1403" s="154">
        <v>0.973684210526316</v>
      </c>
      <c r="L1403" s="154">
        <v>1</v>
      </c>
      <c r="M1403" s="154">
        <v>1</v>
      </c>
      <c r="N1403" s="207">
        <v>898</v>
      </c>
      <c r="O1403" s="153">
        <v>884</v>
      </c>
      <c r="P1403" s="153">
        <v>37</v>
      </c>
      <c r="Q1403" s="151">
        <v>36</v>
      </c>
      <c r="R1403" s="151">
        <v>32</v>
      </c>
      <c r="S1403" s="154">
        <v>0.984409799554566</v>
      </c>
      <c r="T1403" s="154">
        <v>0.973684210526316</v>
      </c>
      <c r="U1403" s="155">
        <v>1</v>
      </c>
      <c r="V1403" s="155">
        <v>0.864864864864865</v>
      </c>
      <c r="W1403" s="173">
        <v>-0.0263157894736842</v>
      </c>
      <c r="X1403" s="158">
        <v>267</v>
      </c>
      <c r="Y1403" s="208">
        <v>260</v>
      </c>
      <c r="Z1403" s="208">
        <v>269</v>
      </c>
      <c r="AA1403" s="208">
        <v>269</v>
      </c>
      <c r="AB1403" s="209">
        <v>0.973782771535581</v>
      </c>
      <c r="AC1403" s="155">
        <v>1</v>
      </c>
      <c r="AD1403" s="173">
        <v>-0.0262172284644194</v>
      </c>
    </row>
    <row r="1404" spans="1:30">
      <c r="A1404" s="175" t="s">
        <v>1085</v>
      </c>
      <c r="B1404" s="214" t="s">
        <v>1847</v>
      </c>
      <c r="C1404" s="214" t="s">
        <v>1405</v>
      </c>
      <c r="D1404" s="153">
        <v>18</v>
      </c>
      <c r="E1404" s="153">
        <v>18</v>
      </c>
      <c r="F1404" s="151">
        <v>17</v>
      </c>
      <c r="G1404" s="151">
        <v>16</v>
      </c>
      <c r="H1404" s="151">
        <v>15</v>
      </c>
      <c r="I1404" s="151">
        <v>15</v>
      </c>
      <c r="J1404" s="172">
        <v>0.9</v>
      </c>
      <c r="K1404" s="154">
        <v>1</v>
      </c>
      <c r="L1404" s="154">
        <v>0.941176470588235</v>
      </c>
      <c r="M1404" s="154">
        <v>1</v>
      </c>
      <c r="N1404" s="207">
        <v>402</v>
      </c>
      <c r="O1404" s="153">
        <v>395</v>
      </c>
      <c r="P1404" s="153">
        <v>18</v>
      </c>
      <c r="Q1404" s="151">
        <v>16</v>
      </c>
      <c r="R1404" s="151">
        <v>14</v>
      </c>
      <c r="S1404" s="154">
        <v>0.982587064676617</v>
      </c>
      <c r="T1404" s="154">
        <v>1</v>
      </c>
      <c r="U1404" s="155">
        <v>0.941176470588235</v>
      </c>
      <c r="V1404" s="155">
        <v>0.933333333333333</v>
      </c>
      <c r="W1404" s="173">
        <v>0.0588235294117647</v>
      </c>
      <c r="X1404" s="158">
        <v>117</v>
      </c>
      <c r="Y1404" s="208">
        <v>114</v>
      </c>
      <c r="Z1404" s="208">
        <v>123</v>
      </c>
      <c r="AA1404" s="208">
        <v>122</v>
      </c>
      <c r="AB1404" s="209">
        <v>0.974358974358974</v>
      </c>
      <c r="AC1404" s="155">
        <v>0.991869918699187</v>
      </c>
      <c r="AD1404" s="173">
        <v>-0.0175109443402126</v>
      </c>
    </row>
    <row r="1405" spans="1:30">
      <c r="A1405" s="175" t="s">
        <v>1085</v>
      </c>
      <c r="B1405" s="214" t="s">
        <v>1847</v>
      </c>
      <c r="C1405" s="214" t="s">
        <v>1406</v>
      </c>
      <c r="D1405" s="153">
        <v>44</v>
      </c>
      <c r="E1405" s="153">
        <v>43</v>
      </c>
      <c r="F1405" s="151">
        <v>39</v>
      </c>
      <c r="G1405" s="151">
        <v>38</v>
      </c>
      <c r="H1405" s="151">
        <v>42</v>
      </c>
      <c r="I1405" s="151">
        <v>41</v>
      </c>
      <c r="J1405" s="172">
        <v>0.9</v>
      </c>
      <c r="K1405" s="154">
        <v>0.977272727272727</v>
      </c>
      <c r="L1405" s="154">
        <v>0.974358974358974</v>
      </c>
      <c r="M1405" s="154">
        <v>0.976190476190476</v>
      </c>
      <c r="N1405" s="207">
        <v>965</v>
      </c>
      <c r="O1405" s="153">
        <v>915</v>
      </c>
      <c r="P1405" s="153">
        <v>41</v>
      </c>
      <c r="Q1405" s="151">
        <v>37</v>
      </c>
      <c r="R1405" s="151">
        <v>33</v>
      </c>
      <c r="S1405" s="154">
        <v>0.948186528497409</v>
      </c>
      <c r="T1405" s="154">
        <v>0.931818181818182</v>
      </c>
      <c r="U1405" s="155">
        <v>0.948717948717949</v>
      </c>
      <c r="V1405" s="155">
        <v>0.785714285714286</v>
      </c>
      <c r="W1405" s="173">
        <v>-0.0168997668997669</v>
      </c>
      <c r="X1405" s="158">
        <v>287</v>
      </c>
      <c r="Y1405" s="208">
        <v>268</v>
      </c>
      <c r="Z1405" s="208">
        <v>294</v>
      </c>
      <c r="AA1405" s="208">
        <v>277</v>
      </c>
      <c r="AB1405" s="209">
        <v>0.933797909407665</v>
      </c>
      <c r="AC1405" s="155">
        <v>0.942176870748299</v>
      </c>
      <c r="AD1405" s="173">
        <v>-0.00837896134063387</v>
      </c>
    </row>
    <row r="1406" spans="1:30">
      <c r="A1406" s="175" t="s">
        <v>1085</v>
      </c>
      <c r="B1406" s="214" t="s">
        <v>1847</v>
      </c>
      <c r="C1406" s="214" t="s">
        <v>1407</v>
      </c>
      <c r="D1406" s="153">
        <v>40</v>
      </c>
      <c r="E1406" s="153">
        <v>39</v>
      </c>
      <c r="F1406" s="151">
        <v>34</v>
      </c>
      <c r="G1406" s="151">
        <v>30</v>
      </c>
      <c r="H1406" s="151">
        <v>36</v>
      </c>
      <c r="I1406" s="151">
        <v>34</v>
      </c>
      <c r="J1406" s="172">
        <v>0.9</v>
      </c>
      <c r="K1406" s="154">
        <v>0.975</v>
      </c>
      <c r="L1406" s="154">
        <v>0.882352941176471</v>
      </c>
      <c r="M1406" s="154">
        <v>0.944444444444444</v>
      </c>
      <c r="N1406" s="207">
        <v>852</v>
      </c>
      <c r="O1406" s="153">
        <v>789</v>
      </c>
      <c r="P1406" s="153">
        <v>38</v>
      </c>
      <c r="Q1406" s="151">
        <v>29</v>
      </c>
      <c r="R1406" s="151">
        <v>31</v>
      </c>
      <c r="S1406" s="154">
        <v>0.926056338028169</v>
      </c>
      <c r="T1406" s="154">
        <v>0.95</v>
      </c>
      <c r="U1406" s="155">
        <v>0.852941176470588</v>
      </c>
      <c r="V1406" s="155">
        <v>0.861111111111111</v>
      </c>
      <c r="W1406" s="173">
        <v>0.0970588235294118</v>
      </c>
      <c r="X1406" s="158">
        <v>256</v>
      </c>
      <c r="Y1406" s="208">
        <v>235</v>
      </c>
      <c r="Z1406" s="208">
        <v>259</v>
      </c>
      <c r="AA1406" s="208">
        <v>238</v>
      </c>
      <c r="AB1406" s="209">
        <v>0.91796875</v>
      </c>
      <c r="AC1406" s="155">
        <v>0.918918918918919</v>
      </c>
      <c r="AD1406" s="173">
        <v>-0.00095016891891897</v>
      </c>
    </row>
    <row r="1407" spans="1:30">
      <c r="A1407" s="175" t="s">
        <v>1085</v>
      </c>
      <c r="B1407" s="214" t="s">
        <v>1847</v>
      </c>
      <c r="C1407" s="214" t="s">
        <v>1408</v>
      </c>
      <c r="D1407" s="153">
        <v>49</v>
      </c>
      <c r="E1407" s="153">
        <v>47</v>
      </c>
      <c r="F1407" s="151">
        <v>47</v>
      </c>
      <c r="G1407" s="151">
        <v>44</v>
      </c>
      <c r="H1407" s="151">
        <v>49</v>
      </c>
      <c r="I1407" s="151">
        <v>47</v>
      </c>
      <c r="J1407" s="172">
        <v>0.9</v>
      </c>
      <c r="K1407" s="154">
        <v>0.959183673469388</v>
      </c>
      <c r="L1407" s="154">
        <v>0.936170212765957</v>
      </c>
      <c r="M1407" s="154">
        <v>0.959183673469388</v>
      </c>
      <c r="N1407" s="207">
        <v>1167</v>
      </c>
      <c r="O1407" s="153">
        <v>1108</v>
      </c>
      <c r="P1407" s="153">
        <v>47</v>
      </c>
      <c r="Q1407" s="151">
        <v>44</v>
      </c>
      <c r="R1407" s="151">
        <v>44</v>
      </c>
      <c r="S1407" s="154">
        <v>0.949443016281063</v>
      </c>
      <c r="T1407" s="154">
        <v>0.959183673469388</v>
      </c>
      <c r="U1407" s="155">
        <v>0.936170212765957</v>
      </c>
      <c r="V1407" s="155">
        <v>0.897959183673469</v>
      </c>
      <c r="W1407" s="173">
        <v>0.0230134607034302</v>
      </c>
      <c r="X1407" s="158">
        <v>352</v>
      </c>
      <c r="Y1407" s="208">
        <v>329</v>
      </c>
      <c r="Z1407" s="208">
        <v>355</v>
      </c>
      <c r="AA1407" s="208">
        <v>336</v>
      </c>
      <c r="AB1407" s="209">
        <v>0.934659090909091</v>
      </c>
      <c r="AC1407" s="155">
        <v>0.946478873239437</v>
      </c>
      <c r="AD1407" s="173">
        <v>-0.0118197823303456</v>
      </c>
    </row>
    <row r="1408" spans="1:30">
      <c r="A1408" s="175" t="s">
        <v>1085</v>
      </c>
      <c r="B1408" s="214" t="s">
        <v>1847</v>
      </c>
      <c r="C1408" s="214" t="s">
        <v>1409</v>
      </c>
      <c r="D1408" s="153">
        <v>40</v>
      </c>
      <c r="E1408" s="153">
        <v>38</v>
      </c>
      <c r="F1408" s="151">
        <v>34</v>
      </c>
      <c r="G1408" s="151">
        <v>30</v>
      </c>
      <c r="H1408" s="151">
        <v>37</v>
      </c>
      <c r="I1408" s="151">
        <v>34</v>
      </c>
      <c r="J1408" s="172">
        <v>0.9</v>
      </c>
      <c r="K1408" s="154">
        <v>0.95</v>
      </c>
      <c r="L1408" s="154">
        <v>0.882352941176471</v>
      </c>
      <c r="M1408" s="154">
        <v>0.918918918918919</v>
      </c>
      <c r="N1408" s="207">
        <v>861</v>
      </c>
      <c r="O1408" s="153">
        <v>816</v>
      </c>
      <c r="P1408" s="153">
        <v>38</v>
      </c>
      <c r="Q1408" s="151">
        <v>30</v>
      </c>
      <c r="R1408" s="151">
        <v>34</v>
      </c>
      <c r="S1408" s="154">
        <v>0.947735191637631</v>
      </c>
      <c r="T1408" s="154">
        <v>0.95</v>
      </c>
      <c r="U1408" s="155">
        <v>0.882352941176471</v>
      </c>
      <c r="V1408" s="155">
        <v>0.918918918918919</v>
      </c>
      <c r="W1408" s="173">
        <v>0.0676470588235294</v>
      </c>
      <c r="X1408" s="158">
        <v>262</v>
      </c>
      <c r="Y1408" s="208">
        <v>239</v>
      </c>
      <c r="Z1408" s="208">
        <v>253</v>
      </c>
      <c r="AA1408" s="208">
        <v>238</v>
      </c>
      <c r="AB1408" s="209">
        <v>0.912213740458015</v>
      </c>
      <c r="AC1408" s="155">
        <v>0.940711462450593</v>
      </c>
      <c r="AD1408" s="173">
        <v>-0.0284977219925776</v>
      </c>
    </row>
    <row r="1409" spans="1:30">
      <c r="A1409" s="175" t="s">
        <v>1085</v>
      </c>
      <c r="B1409" s="214" t="s">
        <v>1847</v>
      </c>
      <c r="C1409" s="214" t="s">
        <v>1410</v>
      </c>
      <c r="D1409" s="153">
        <v>31</v>
      </c>
      <c r="E1409" s="153">
        <v>31</v>
      </c>
      <c r="F1409" s="151">
        <v>31</v>
      </c>
      <c r="G1409" s="151">
        <v>31</v>
      </c>
      <c r="H1409" s="151">
        <v>29</v>
      </c>
      <c r="I1409" s="151">
        <v>29</v>
      </c>
      <c r="J1409" s="172">
        <v>0.9</v>
      </c>
      <c r="K1409" s="154">
        <v>1</v>
      </c>
      <c r="L1409" s="154">
        <v>1</v>
      </c>
      <c r="M1409" s="154">
        <v>1</v>
      </c>
      <c r="N1409" s="207">
        <v>737</v>
      </c>
      <c r="O1409" s="153">
        <v>730</v>
      </c>
      <c r="P1409" s="153">
        <v>31</v>
      </c>
      <c r="Q1409" s="151">
        <v>31</v>
      </c>
      <c r="R1409" s="151">
        <v>27</v>
      </c>
      <c r="S1409" s="154">
        <v>0.990502035278155</v>
      </c>
      <c r="T1409" s="154">
        <v>1</v>
      </c>
      <c r="U1409" s="155">
        <v>1</v>
      </c>
      <c r="V1409" s="155">
        <v>0.931034482758621</v>
      </c>
      <c r="W1409" s="173">
        <v>0</v>
      </c>
      <c r="X1409" s="158">
        <v>224</v>
      </c>
      <c r="Y1409" s="208">
        <v>220</v>
      </c>
      <c r="Z1409" s="208">
        <v>224</v>
      </c>
      <c r="AA1409" s="208">
        <v>224</v>
      </c>
      <c r="AB1409" s="209">
        <v>0.982142857142857</v>
      </c>
      <c r="AC1409" s="155">
        <v>1</v>
      </c>
      <c r="AD1409" s="173">
        <v>-0.0178571428571429</v>
      </c>
    </row>
    <row r="1410" spans="1:30">
      <c r="A1410" s="175" t="s">
        <v>1085</v>
      </c>
      <c r="B1410" s="214" t="s">
        <v>1847</v>
      </c>
      <c r="C1410" s="214" t="s">
        <v>1411</v>
      </c>
      <c r="D1410" s="153">
        <v>25</v>
      </c>
      <c r="E1410" s="153">
        <v>25</v>
      </c>
      <c r="F1410" s="151">
        <v>21</v>
      </c>
      <c r="G1410" s="151">
        <v>21</v>
      </c>
      <c r="H1410" s="151">
        <v>21</v>
      </c>
      <c r="I1410" s="151">
        <v>21</v>
      </c>
      <c r="J1410" s="172">
        <v>0.9</v>
      </c>
      <c r="K1410" s="154">
        <v>1</v>
      </c>
      <c r="L1410" s="154">
        <v>1</v>
      </c>
      <c r="M1410" s="154">
        <v>1</v>
      </c>
      <c r="N1410" s="207">
        <v>511</v>
      </c>
      <c r="O1410" s="153">
        <v>503</v>
      </c>
      <c r="P1410" s="153">
        <v>25</v>
      </c>
      <c r="Q1410" s="151">
        <v>21</v>
      </c>
      <c r="R1410" s="151">
        <v>21</v>
      </c>
      <c r="S1410" s="154">
        <v>0.984344422700587</v>
      </c>
      <c r="T1410" s="154">
        <v>1</v>
      </c>
      <c r="U1410" s="155">
        <v>1</v>
      </c>
      <c r="V1410" s="155">
        <v>1</v>
      </c>
      <c r="W1410" s="173">
        <v>0</v>
      </c>
      <c r="X1410" s="158">
        <v>156</v>
      </c>
      <c r="Y1410" s="208">
        <v>156</v>
      </c>
      <c r="Z1410" s="208">
        <v>155</v>
      </c>
      <c r="AA1410" s="208">
        <v>151</v>
      </c>
      <c r="AB1410" s="209">
        <v>1</v>
      </c>
      <c r="AC1410" s="155">
        <v>0.974193548387097</v>
      </c>
      <c r="AD1410" s="173">
        <v>0.0258064516129032</v>
      </c>
    </row>
    <row r="1411" spans="1:30">
      <c r="A1411" s="175" t="s">
        <v>1085</v>
      </c>
      <c r="B1411" s="214" t="s">
        <v>1847</v>
      </c>
      <c r="C1411" s="214" t="s">
        <v>1412</v>
      </c>
      <c r="D1411" s="153">
        <v>15</v>
      </c>
      <c r="E1411" s="153">
        <v>15</v>
      </c>
      <c r="F1411" s="151">
        <v>13</v>
      </c>
      <c r="G1411" s="151">
        <v>13</v>
      </c>
      <c r="H1411" s="151">
        <v>16</v>
      </c>
      <c r="I1411" s="151">
        <v>16</v>
      </c>
      <c r="J1411" s="172">
        <v>0.9</v>
      </c>
      <c r="K1411" s="154">
        <v>1</v>
      </c>
      <c r="L1411" s="154">
        <v>1</v>
      </c>
      <c r="M1411" s="154">
        <v>1</v>
      </c>
      <c r="N1411" s="207">
        <v>355</v>
      </c>
      <c r="O1411" s="153">
        <v>338</v>
      </c>
      <c r="P1411" s="153">
        <v>15</v>
      </c>
      <c r="Q1411" s="151">
        <v>13</v>
      </c>
      <c r="R1411" s="151">
        <v>16</v>
      </c>
      <c r="S1411" s="154">
        <v>0.952112676056338</v>
      </c>
      <c r="T1411" s="154">
        <v>1</v>
      </c>
      <c r="U1411" s="155">
        <v>1</v>
      </c>
      <c r="V1411" s="155">
        <v>1</v>
      </c>
      <c r="W1411" s="173">
        <v>0</v>
      </c>
      <c r="X1411" s="158">
        <v>103</v>
      </c>
      <c r="Y1411" s="208">
        <v>101</v>
      </c>
      <c r="Z1411" s="208">
        <v>107</v>
      </c>
      <c r="AA1411" s="208">
        <v>100</v>
      </c>
      <c r="AB1411" s="209">
        <v>0.980582524271845</v>
      </c>
      <c r="AC1411" s="155">
        <v>0.934579439252336</v>
      </c>
      <c r="AD1411" s="173">
        <v>0.0460030850195082</v>
      </c>
    </row>
    <row r="1412" spans="1:30">
      <c r="A1412" s="175" t="s">
        <v>1085</v>
      </c>
      <c r="B1412" s="214" t="s">
        <v>1847</v>
      </c>
      <c r="C1412" s="214" t="s">
        <v>1413</v>
      </c>
      <c r="D1412" s="153">
        <v>50</v>
      </c>
      <c r="E1412" s="153">
        <v>50</v>
      </c>
      <c r="F1412" s="151">
        <v>40</v>
      </c>
      <c r="G1412" s="151">
        <v>40</v>
      </c>
      <c r="H1412" s="151">
        <v>40</v>
      </c>
      <c r="I1412" s="151">
        <v>40</v>
      </c>
      <c r="J1412" s="172">
        <v>0.9</v>
      </c>
      <c r="K1412" s="154">
        <v>1</v>
      </c>
      <c r="L1412" s="154">
        <v>1</v>
      </c>
      <c r="M1412" s="154">
        <v>1</v>
      </c>
      <c r="N1412" s="207">
        <v>1000</v>
      </c>
      <c r="O1412" s="153">
        <v>968</v>
      </c>
      <c r="P1412" s="153">
        <v>50</v>
      </c>
      <c r="Q1412" s="151">
        <v>36</v>
      </c>
      <c r="R1412" s="151">
        <v>40</v>
      </c>
      <c r="S1412" s="154">
        <v>0.968</v>
      </c>
      <c r="T1412" s="154">
        <v>1</v>
      </c>
      <c r="U1412" s="155">
        <v>0.9</v>
      </c>
      <c r="V1412" s="155">
        <v>1</v>
      </c>
      <c r="W1412" s="173">
        <v>0.1</v>
      </c>
      <c r="X1412" s="158">
        <v>316</v>
      </c>
      <c r="Y1412" s="208">
        <v>309</v>
      </c>
      <c r="Z1412" s="208">
        <v>307</v>
      </c>
      <c r="AA1412" s="208">
        <v>293</v>
      </c>
      <c r="AB1412" s="209">
        <v>0.977848101265823</v>
      </c>
      <c r="AC1412" s="155">
        <v>0.954397394136808</v>
      </c>
      <c r="AD1412" s="173">
        <v>0.023450707129015</v>
      </c>
    </row>
    <row r="1413" spans="1:30">
      <c r="A1413" s="175" t="s">
        <v>1085</v>
      </c>
      <c r="B1413" s="214" t="s">
        <v>1847</v>
      </c>
      <c r="C1413" s="214" t="s">
        <v>1414</v>
      </c>
      <c r="D1413" s="153">
        <v>74</v>
      </c>
      <c r="E1413" s="153">
        <v>73</v>
      </c>
      <c r="F1413" s="151">
        <v>63</v>
      </c>
      <c r="G1413" s="151">
        <v>62</v>
      </c>
      <c r="H1413" s="151">
        <v>66</v>
      </c>
      <c r="I1413" s="151">
        <v>65</v>
      </c>
      <c r="J1413" s="172">
        <v>0.9</v>
      </c>
      <c r="K1413" s="154">
        <v>0.986486486486487</v>
      </c>
      <c r="L1413" s="154">
        <v>0.984126984126984</v>
      </c>
      <c r="M1413" s="154">
        <v>0.984848484848485</v>
      </c>
      <c r="N1413" s="207">
        <v>1578</v>
      </c>
      <c r="O1413" s="153">
        <v>1511</v>
      </c>
      <c r="P1413" s="153">
        <v>70</v>
      </c>
      <c r="Q1413" s="151">
        <v>59</v>
      </c>
      <c r="R1413" s="151">
        <v>62</v>
      </c>
      <c r="S1413" s="154">
        <v>0.957541191381496</v>
      </c>
      <c r="T1413" s="154">
        <v>0.945945945945946</v>
      </c>
      <c r="U1413" s="155">
        <v>0.936507936507937</v>
      </c>
      <c r="V1413" s="155">
        <v>0.939393939393939</v>
      </c>
      <c r="W1413" s="173">
        <v>0.00943800943800943</v>
      </c>
      <c r="X1413" s="158">
        <v>478</v>
      </c>
      <c r="Y1413" s="208">
        <v>458</v>
      </c>
      <c r="Z1413" s="208">
        <v>479</v>
      </c>
      <c r="AA1413" s="208">
        <v>460</v>
      </c>
      <c r="AB1413" s="209">
        <v>0.9581589958159</v>
      </c>
      <c r="AC1413" s="155">
        <v>0.960334029227557</v>
      </c>
      <c r="AD1413" s="173">
        <v>-0.00217503341165781</v>
      </c>
    </row>
    <row r="1414" spans="1:30">
      <c r="A1414" s="175" t="s">
        <v>1085</v>
      </c>
      <c r="B1414" s="214" t="s">
        <v>1847</v>
      </c>
      <c r="C1414" s="214" t="s">
        <v>1415</v>
      </c>
      <c r="D1414" s="153">
        <v>65</v>
      </c>
      <c r="E1414" s="153">
        <v>61</v>
      </c>
      <c r="F1414" s="151">
        <v>59</v>
      </c>
      <c r="G1414" s="151">
        <v>56</v>
      </c>
      <c r="H1414" s="151">
        <v>59</v>
      </c>
      <c r="I1414" s="151">
        <v>58</v>
      </c>
      <c r="J1414" s="172">
        <v>0.9</v>
      </c>
      <c r="K1414" s="154">
        <v>0.938461538461538</v>
      </c>
      <c r="L1414" s="154">
        <v>0.949152542372881</v>
      </c>
      <c r="M1414" s="154">
        <v>0.983050847457627</v>
      </c>
      <c r="N1414" s="207">
        <v>1449</v>
      </c>
      <c r="O1414" s="153">
        <v>1364</v>
      </c>
      <c r="P1414" s="153">
        <v>61</v>
      </c>
      <c r="Q1414" s="151">
        <v>56</v>
      </c>
      <c r="R1414" s="151">
        <v>57</v>
      </c>
      <c r="S1414" s="154">
        <v>0.941338854382333</v>
      </c>
      <c r="T1414" s="154">
        <v>0.938461538461538</v>
      </c>
      <c r="U1414" s="155">
        <v>0.949152542372881</v>
      </c>
      <c r="V1414" s="155">
        <v>0.966101694915254</v>
      </c>
      <c r="W1414" s="173">
        <v>-0.0106910039113429</v>
      </c>
      <c r="X1414" s="158">
        <v>430</v>
      </c>
      <c r="Y1414" s="208">
        <v>411</v>
      </c>
      <c r="Z1414" s="208">
        <v>442</v>
      </c>
      <c r="AA1414" s="208">
        <v>411</v>
      </c>
      <c r="AB1414" s="209">
        <v>0.955813953488372</v>
      </c>
      <c r="AC1414" s="155">
        <v>0.929864253393665</v>
      </c>
      <c r="AD1414" s="173">
        <v>0.0259497000947069</v>
      </c>
    </row>
    <row r="1415" spans="1:30">
      <c r="A1415" s="175" t="s">
        <v>1085</v>
      </c>
      <c r="B1415" s="214" t="s">
        <v>1848</v>
      </c>
      <c r="C1415" s="214" t="s">
        <v>1416</v>
      </c>
      <c r="D1415" s="153">
        <v>48</v>
      </c>
      <c r="E1415" s="153">
        <v>47</v>
      </c>
      <c r="F1415" s="151">
        <v>44</v>
      </c>
      <c r="G1415" s="151">
        <v>43</v>
      </c>
      <c r="H1415" s="151">
        <v>43</v>
      </c>
      <c r="I1415" s="151">
        <v>42</v>
      </c>
      <c r="J1415" s="172">
        <v>0.9</v>
      </c>
      <c r="K1415" s="154">
        <v>0.979166666666667</v>
      </c>
      <c r="L1415" s="154">
        <v>0.977272727272727</v>
      </c>
      <c r="M1415" s="154">
        <v>0.976744186046512</v>
      </c>
      <c r="N1415" s="207">
        <v>1079</v>
      </c>
      <c r="O1415" s="153">
        <v>953</v>
      </c>
      <c r="P1415" s="153">
        <v>44</v>
      </c>
      <c r="Q1415" s="151">
        <v>40</v>
      </c>
      <c r="R1415" s="151">
        <v>40</v>
      </c>
      <c r="S1415" s="154">
        <v>0.883225208526413</v>
      </c>
      <c r="T1415" s="154">
        <v>0.916666666666667</v>
      </c>
      <c r="U1415" s="155">
        <v>0.909090909090909</v>
      </c>
      <c r="V1415" s="155">
        <v>0.930232558139535</v>
      </c>
      <c r="W1415" s="173">
        <v>0.00757575757575757</v>
      </c>
      <c r="X1415" s="158">
        <v>324</v>
      </c>
      <c r="Y1415" s="208">
        <v>283</v>
      </c>
      <c r="Z1415" s="208">
        <v>329</v>
      </c>
      <c r="AA1415" s="208">
        <v>292</v>
      </c>
      <c r="AB1415" s="209">
        <v>0.873456790123457</v>
      </c>
      <c r="AC1415" s="155">
        <v>0.887537993920973</v>
      </c>
      <c r="AD1415" s="173">
        <v>-0.0140812037975159</v>
      </c>
    </row>
    <row r="1416" spans="1:30">
      <c r="A1416" s="175" t="s">
        <v>1085</v>
      </c>
      <c r="B1416" s="214" t="s">
        <v>1848</v>
      </c>
      <c r="C1416" s="214" t="s">
        <v>1417</v>
      </c>
      <c r="D1416" s="153">
        <v>38</v>
      </c>
      <c r="E1416" s="153">
        <v>36</v>
      </c>
      <c r="F1416" s="151">
        <v>32</v>
      </c>
      <c r="G1416" s="151">
        <v>30</v>
      </c>
      <c r="H1416" s="151">
        <v>32</v>
      </c>
      <c r="I1416" s="151">
        <v>31</v>
      </c>
      <c r="J1416" s="172">
        <v>0.9</v>
      </c>
      <c r="K1416" s="154">
        <v>0.947368421052632</v>
      </c>
      <c r="L1416" s="154">
        <v>0.9375</v>
      </c>
      <c r="M1416" s="154">
        <v>0.96875</v>
      </c>
      <c r="N1416" s="207">
        <v>787</v>
      </c>
      <c r="O1416" s="153">
        <v>746</v>
      </c>
      <c r="P1416" s="153">
        <v>35</v>
      </c>
      <c r="Q1416" s="151">
        <v>29</v>
      </c>
      <c r="R1416" s="151">
        <v>30</v>
      </c>
      <c r="S1416" s="154">
        <v>0.947903430749682</v>
      </c>
      <c r="T1416" s="154">
        <v>0.921052631578947</v>
      </c>
      <c r="U1416" s="155">
        <v>0.90625</v>
      </c>
      <c r="V1416" s="155">
        <v>0.9375</v>
      </c>
      <c r="W1416" s="173">
        <v>0.0148026315789473</v>
      </c>
      <c r="X1416" s="158">
        <v>238</v>
      </c>
      <c r="Y1416" s="208">
        <v>222</v>
      </c>
      <c r="Z1416" s="208">
        <v>245</v>
      </c>
      <c r="AA1416" s="208">
        <v>233</v>
      </c>
      <c r="AB1416" s="209">
        <v>0.932773109243697</v>
      </c>
      <c r="AC1416" s="155">
        <v>0.951020408163265</v>
      </c>
      <c r="AD1416" s="173">
        <v>-0.0182472989195678</v>
      </c>
    </row>
    <row r="1417" spans="1:30">
      <c r="A1417" s="175" t="s">
        <v>1085</v>
      </c>
      <c r="B1417" s="214" t="s">
        <v>1848</v>
      </c>
      <c r="C1417" s="214" t="s">
        <v>1418</v>
      </c>
      <c r="D1417" s="153">
        <v>39</v>
      </c>
      <c r="E1417" s="153">
        <v>39</v>
      </c>
      <c r="F1417" s="151">
        <v>35</v>
      </c>
      <c r="G1417" s="151">
        <v>35</v>
      </c>
      <c r="H1417" s="151">
        <v>34</v>
      </c>
      <c r="I1417" s="151">
        <v>34</v>
      </c>
      <c r="J1417" s="172">
        <v>0.9</v>
      </c>
      <c r="K1417" s="154">
        <v>1</v>
      </c>
      <c r="L1417" s="154">
        <v>1</v>
      </c>
      <c r="M1417" s="154">
        <v>1</v>
      </c>
      <c r="N1417" s="207">
        <v>835</v>
      </c>
      <c r="O1417" s="153">
        <v>759</v>
      </c>
      <c r="P1417" s="153">
        <v>34</v>
      </c>
      <c r="Q1417" s="151">
        <v>32</v>
      </c>
      <c r="R1417" s="151">
        <v>31</v>
      </c>
      <c r="S1417" s="154">
        <v>0.908982035928144</v>
      </c>
      <c r="T1417" s="154">
        <v>0.871794871794872</v>
      </c>
      <c r="U1417" s="155">
        <v>0.914285714285714</v>
      </c>
      <c r="V1417" s="155">
        <v>0.911764705882353</v>
      </c>
      <c r="W1417" s="173">
        <v>-0.0424908424908425</v>
      </c>
      <c r="X1417" s="158">
        <v>251</v>
      </c>
      <c r="Y1417" s="208">
        <v>226</v>
      </c>
      <c r="Z1417" s="208">
        <v>250</v>
      </c>
      <c r="AA1417" s="208">
        <v>232</v>
      </c>
      <c r="AB1417" s="209">
        <v>0.900398406374502</v>
      </c>
      <c r="AC1417" s="155">
        <v>0.928</v>
      </c>
      <c r="AD1417" s="173">
        <v>-0.0276015936254981</v>
      </c>
    </row>
    <row r="1418" spans="1:30">
      <c r="A1418" s="175" t="s">
        <v>1085</v>
      </c>
      <c r="B1418" s="214" t="s">
        <v>1848</v>
      </c>
      <c r="C1418" s="214" t="s">
        <v>1419</v>
      </c>
      <c r="D1418" s="153">
        <v>30</v>
      </c>
      <c r="E1418" s="153">
        <v>30</v>
      </c>
      <c r="F1418" s="151">
        <v>29</v>
      </c>
      <c r="G1418" s="151">
        <v>29</v>
      </c>
      <c r="H1418" s="151">
        <v>29</v>
      </c>
      <c r="I1418" s="151">
        <v>29</v>
      </c>
      <c r="J1418" s="172">
        <v>0.9</v>
      </c>
      <c r="K1418" s="154">
        <v>1</v>
      </c>
      <c r="L1418" s="154">
        <v>1</v>
      </c>
      <c r="M1418" s="154">
        <v>1</v>
      </c>
      <c r="N1418" s="207">
        <v>687</v>
      </c>
      <c r="O1418" s="153">
        <v>653</v>
      </c>
      <c r="P1418" s="153">
        <v>28</v>
      </c>
      <c r="Q1418" s="151">
        <v>28</v>
      </c>
      <c r="R1418" s="151">
        <v>28</v>
      </c>
      <c r="S1418" s="154">
        <v>0.950509461426492</v>
      </c>
      <c r="T1418" s="154">
        <v>0.933333333333333</v>
      </c>
      <c r="U1418" s="155">
        <v>0.96551724137931</v>
      </c>
      <c r="V1418" s="155">
        <v>0.96551724137931</v>
      </c>
      <c r="W1418" s="173">
        <v>-0.032183908045977</v>
      </c>
      <c r="X1418" s="158">
        <v>214</v>
      </c>
      <c r="Y1418" s="208">
        <v>206</v>
      </c>
      <c r="Z1418" s="208">
        <v>208</v>
      </c>
      <c r="AA1418" s="208">
        <v>197</v>
      </c>
      <c r="AB1418" s="209">
        <v>0.962616822429907</v>
      </c>
      <c r="AC1418" s="155">
        <v>0.947115384615385</v>
      </c>
      <c r="AD1418" s="173">
        <v>0.015501437814522</v>
      </c>
    </row>
    <row r="1419" spans="1:30">
      <c r="A1419" s="175" t="s">
        <v>1085</v>
      </c>
      <c r="B1419" s="214" t="s">
        <v>1848</v>
      </c>
      <c r="C1419" s="214" t="s">
        <v>1420</v>
      </c>
      <c r="D1419" s="153">
        <v>22</v>
      </c>
      <c r="E1419" s="153">
        <v>22</v>
      </c>
      <c r="F1419" s="151">
        <v>19</v>
      </c>
      <c r="G1419" s="151">
        <v>19</v>
      </c>
      <c r="H1419" s="151">
        <v>21</v>
      </c>
      <c r="I1419" s="151">
        <v>21</v>
      </c>
      <c r="J1419" s="172">
        <v>0.9</v>
      </c>
      <c r="K1419" s="154">
        <v>1</v>
      </c>
      <c r="L1419" s="154">
        <v>1</v>
      </c>
      <c r="M1419" s="154">
        <v>1</v>
      </c>
      <c r="N1419" s="207">
        <v>481</v>
      </c>
      <c r="O1419" s="153">
        <v>470</v>
      </c>
      <c r="P1419" s="153">
        <v>21</v>
      </c>
      <c r="Q1419" s="151">
        <v>19</v>
      </c>
      <c r="R1419" s="151">
        <v>21</v>
      </c>
      <c r="S1419" s="154">
        <v>0.977130977130977</v>
      </c>
      <c r="T1419" s="154">
        <v>0.954545454545455</v>
      </c>
      <c r="U1419" s="155">
        <v>1</v>
      </c>
      <c r="V1419" s="155">
        <v>1</v>
      </c>
      <c r="W1419" s="173">
        <v>-0.0454545454545454</v>
      </c>
      <c r="X1419" s="158">
        <v>147</v>
      </c>
      <c r="Y1419" s="208">
        <v>143</v>
      </c>
      <c r="Z1419" s="208">
        <v>147</v>
      </c>
      <c r="AA1419" s="208">
        <v>145</v>
      </c>
      <c r="AB1419" s="209">
        <v>0.972789115646258</v>
      </c>
      <c r="AC1419" s="155">
        <v>0.986394557823129</v>
      </c>
      <c r="AD1419" s="173">
        <v>-0.0136054421768708</v>
      </c>
    </row>
    <row r="1420" spans="1:30">
      <c r="A1420" s="175" t="s">
        <v>1085</v>
      </c>
      <c r="B1420" s="214" t="s">
        <v>1848</v>
      </c>
      <c r="C1420" s="214" t="s">
        <v>1421</v>
      </c>
      <c r="D1420" s="153">
        <v>40</v>
      </c>
      <c r="E1420" s="153">
        <v>40</v>
      </c>
      <c r="F1420" s="151">
        <v>30</v>
      </c>
      <c r="G1420" s="151">
        <v>30</v>
      </c>
      <c r="H1420" s="151">
        <v>34</v>
      </c>
      <c r="I1420" s="151">
        <v>34</v>
      </c>
      <c r="J1420" s="172">
        <v>0.9</v>
      </c>
      <c r="K1420" s="154">
        <v>1</v>
      </c>
      <c r="L1420" s="154">
        <v>1</v>
      </c>
      <c r="M1420" s="154">
        <v>1</v>
      </c>
      <c r="N1420" s="207">
        <v>846</v>
      </c>
      <c r="O1420" s="153">
        <v>753</v>
      </c>
      <c r="P1420" s="153">
        <v>36</v>
      </c>
      <c r="Q1420" s="151">
        <v>28</v>
      </c>
      <c r="R1420" s="151">
        <v>28</v>
      </c>
      <c r="S1420" s="154">
        <v>0.890070921985816</v>
      </c>
      <c r="T1420" s="154">
        <v>0.9</v>
      </c>
      <c r="U1420" s="155">
        <v>0.933333333333333</v>
      </c>
      <c r="V1420" s="155">
        <v>0.823529411764706</v>
      </c>
      <c r="W1420" s="173">
        <v>-0.0333333333333333</v>
      </c>
      <c r="X1420" s="158">
        <v>255</v>
      </c>
      <c r="Y1420" s="208">
        <v>221</v>
      </c>
      <c r="Z1420" s="208">
        <v>260</v>
      </c>
      <c r="AA1420" s="208">
        <v>225</v>
      </c>
      <c r="AB1420" s="209">
        <v>0.866666666666667</v>
      </c>
      <c r="AC1420" s="155">
        <v>0.865384615384615</v>
      </c>
      <c r="AD1420" s="173">
        <v>0.00128205128205128</v>
      </c>
    </row>
    <row r="1421" spans="1:30">
      <c r="A1421" s="175" t="s">
        <v>1085</v>
      </c>
      <c r="B1421" s="214" t="s">
        <v>1848</v>
      </c>
      <c r="C1421" s="214" t="s">
        <v>1422</v>
      </c>
      <c r="D1421" s="153">
        <v>45</v>
      </c>
      <c r="E1421" s="153">
        <v>40</v>
      </c>
      <c r="F1421" s="151">
        <v>40</v>
      </c>
      <c r="G1421" s="151">
        <v>36</v>
      </c>
      <c r="H1421" s="151">
        <v>41</v>
      </c>
      <c r="I1421" s="151">
        <v>36</v>
      </c>
      <c r="J1421" s="172">
        <v>0.9</v>
      </c>
      <c r="K1421" s="154">
        <v>0.888888888888889</v>
      </c>
      <c r="L1421" s="154">
        <v>0.9</v>
      </c>
      <c r="M1421" s="154">
        <v>0.878048780487805</v>
      </c>
      <c r="N1421" s="207">
        <v>987</v>
      </c>
      <c r="O1421" s="153">
        <v>888</v>
      </c>
      <c r="P1421" s="153">
        <v>39</v>
      </c>
      <c r="Q1421" s="151">
        <v>36</v>
      </c>
      <c r="R1421" s="151">
        <v>36</v>
      </c>
      <c r="S1421" s="154">
        <v>0.899696048632219</v>
      </c>
      <c r="T1421" s="154">
        <v>0.866666666666667</v>
      </c>
      <c r="U1421" s="155">
        <v>0.9</v>
      </c>
      <c r="V1421" s="155">
        <v>0.878048780487805</v>
      </c>
      <c r="W1421" s="173">
        <v>-0.0333333333333333</v>
      </c>
      <c r="X1421" s="158">
        <v>299</v>
      </c>
      <c r="Y1421" s="208">
        <v>263</v>
      </c>
      <c r="Z1421" s="208">
        <v>307</v>
      </c>
      <c r="AA1421" s="208">
        <v>273</v>
      </c>
      <c r="AB1421" s="209">
        <v>0.879598662207358</v>
      </c>
      <c r="AC1421" s="155">
        <v>0.889250814332248</v>
      </c>
      <c r="AD1421" s="173">
        <v>-0.00965215212488968</v>
      </c>
    </row>
    <row r="1422" spans="1:30">
      <c r="A1422" s="175" t="s">
        <v>1085</v>
      </c>
      <c r="B1422" s="214" t="s">
        <v>1848</v>
      </c>
      <c r="C1422" s="214" t="s">
        <v>1423</v>
      </c>
      <c r="D1422" s="153">
        <v>27</v>
      </c>
      <c r="E1422" s="153">
        <v>26</v>
      </c>
      <c r="F1422" s="151">
        <v>24</v>
      </c>
      <c r="G1422" s="151">
        <v>22</v>
      </c>
      <c r="H1422" s="151">
        <v>22</v>
      </c>
      <c r="I1422" s="151">
        <v>22</v>
      </c>
      <c r="J1422" s="172">
        <v>0.9</v>
      </c>
      <c r="K1422" s="154">
        <v>0.962962962962963</v>
      </c>
      <c r="L1422" s="154">
        <v>0.916666666666667</v>
      </c>
      <c r="M1422" s="154">
        <v>1</v>
      </c>
      <c r="N1422" s="207">
        <v>612</v>
      </c>
      <c r="O1422" s="153">
        <v>539</v>
      </c>
      <c r="P1422" s="153">
        <v>26</v>
      </c>
      <c r="Q1422" s="151">
        <v>21</v>
      </c>
      <c r="R1422" s="151">
        <v>22</v>
      </c>
      <c r="S1422" s="154">
        <v>0.880718954248366</v>
      </c>
      <c r="T1422" s="154">
        <v>0.962962962962963</v>
      </c>
      <c r="U1422" s="155">
        <v>0.875</v>
      </c>
      <c r="V1422" s="155">
        <v>1</v>
      </c>
      <c r="W1422" s="173">
        <v>0.0879629629629629</v>
      </c>
      <c r="X1422" s="158">
        <v>176</v>
      </c>
      <c r="Y1422" s="208">
        <v>157</v>
      </c>
      <c r="Z1422" s="208">
        <v>191</v>
      </c>
      <c r="AA1422" s="208">
        <v>167</v>
      </c>
      <c r="AB1422" s="209">
        <v>0.892045454545455</v>
      </c>
      <c r="AC1422" s="155">
        <v>0.87434554973822</v>
      </c>
      <c r="AD1422" s="173">
        <v>0.0176999048072347</v>
      </c>
    </row>
    <row r="1423" spans="1:30">
      <c r="A1423" s="175" t="s">
        <v>1085</v>
      </c>
      <c r="B1423" s="214" t="s">
        <v>1848</v>
      </c>
      <c r="C1423" s="214" t="s">
        <v>1424</v>
      </c>
      <c r="D1423" s="153">
        <v>60</v>
      </c>
      <c r="E1423" s="153">
        <v>60</v>
      </c>
      <c r="F1423" s="151">
        <v>56</v>
      </c>
      <c r="G1423" s="151">
        <v>54</v>
      </c>
      <c r="H1423" s="151">
        <v>55</v>
      </c>
      <c r="I1423" s="151">
        <v>53</v>
      </c>
      <c r="J1423" s="172">
        <v>0.9</v>
      </c>
      <c r="K1423" s="154">
        <v>1</v>
      </c>
      <c r="L1423" s="154">
        <v>0.964285714285714</v>
      </c>
      <c r="M1423" s="154">
        <v>0.963636363636364</v>
      </c>
      <c r="N1423" s="207">
        <v>1340</v>
      </c>
      <c r="O1423" s="153">
        <v>1291</v>
      </c>
      <c r="P1423" s="153">
        <v>60</v>
      </c>
      <c r="Q1423" s="151">
        <v>53</v>
      </c>
      <c r="R1423" s="151">
        <v>53</v>
      </c>
      <c r="S1423" s="154">
        <v>0.963432835820896</v>
      </c>
      <c r="T1423" s="154">
        <v>1</v>
      </c>
      <c r="U1423" s="155">
        <v>0.946428571428571</v>
      </c>
      <c r="V1423" s="155">
        <v>0.963636363636364</v>
      </c>
      <c r="W1423" s="173">
        <v>0.0535714285714286</v>
      </c>
      <c r="X1423" s="158">
        <v>407</v>
      </c>
      <c r="Y1423" s="208">
        <v>387</v>
      </c>
      <c r="Z1423" s="208">
        <v>410</v>
      </c>
      <c r="AA1423" s="208">
        <v>399</v>
      </c>
      <c r="AB1423" s="209">
        <v>0.950859950859951</v>
      </c>
      <c r="AC1423" s="155">
        <v>0.973170731707317</v>
      </c>
      <c r="AD1423" s="173">
        <v>-0.0223107808473662</v>
      </c>
    </row>
    <row r="1424" spans="1:30">
      <c r="A1424" s="175" t="s">
        <v>1085</v>
      </c>
      <c r="B1424" s="214" t="s">
        <v>1848</v>
      </c>
      <c r="C1424" s="214" t="s">
        <v>1425</v>
      </c>
      <c r="D1424" s="153">
        <v>38</v>
      </c>
      <c r="E1424" s="153">
        <v>37</v>
      </c>
      <c r="F1424" s="151">
        <v>35</v>
      </c>
      <c r="G1424" s="151">
        <v>34</v>
      </c>
      <c r="H1424" s="151">
        <v>36</v>
      </c>
      <c r="I1424" s="151">
        <v>36</v>
      </c>
      <c r="J1424" s="172">
        <v>0.9</v>
      </c>
      <c r="K1424" s="154">
        <v>0.973684210526316</v>
      </c>
      <c r="L1424" s="154">
        <v>0.971428571428571</v>
      </c>
      <c r="M1424" s="154">
        <v>1</v>
      </c>
      <c r="N1424" s="207">
        <v>881</v>
      </c>
      <c r="O1424" s="153">
        <v>808</v>
      </c>
      <c r="P1424" s="153">
        <v>37</v>
      </c>
      <c r="Q1424" s="151">
        <v>33</v>
      </c>
      <c r="R1424" s="151">
        <v>34</v>
      </c>
      <c r="S1424" s="154">
        <v>0.917139614074915</v>
      </c>
      <c r="T1424" s="154">
        <v>0.973684210526316</v>
      </c>
      <c r="U1424" s="155">
        <v>0.942857142857143</v>
      </c>
      <c r="V1424" s="155">
        <v>0.944444444444444</v>
      </c>
      <c r="W1424" s="173">
        <v>0.030827067669173</v>
      </c>
      <c r="X1424" s="158">
        <v>263</v>
      </c>
      <c r="Y1424" s="208">
        <v>244</v>
      </c>
      <c r="Z1424" s="208">
        <v>270</v>
      </c>
      <c r="AA1424" s="208">
        <v>254</v>
      </c>
      <c r="AB1424" s="209">
        <v>0.927756653992395</v>
      </c>
      <c r="AC1424" s="155">
        <v>0.940740740740741</v>
      </c>
      <c r="AD1424" s="173">
        <v>-0.0129840867483453</v>
      </c>
    </row>
    <row r="1425" spans="1:30">
      <c r="A1425" s="175" t="s">
        <v>1085</v>
      </c>
      <c r="B1425" s="214" t="s">
        <v>1848</v>
      </c>
      <c r="C1425" s="214" t="s">
        <v>1426</v>
      </c>
      <c r="D1425" s="153">
        <v>41</v>
      </c>
      <c r="E1425" s="153">
        <v>41</v>
      </c>
      <c r="F1425" s="151">
        <v>33</v>
      </c>
      <c r="G1425" s="151">
        <v>33</v>
      </c>
      <c r="H1425" s="151">
        <v>39</v>
      </c>
      <c r="I1425" s="151">
        <v>39</v>
      </c>
      <c r="J1425" s="172">
        <v>0.9</v>
      </c>
      <c r="K1425" s="154">
        <v>1</v>
      </c>
      <c r="L1425" s="154">
        <v>1</v>
      </c>
      <c r="M1425" s="154">
        <v>1</v>
      </c>
      <c r="N1425" s="207">
        <v>905</v>
      </c>
      <c r="O1425" s="153">
        <v>839</v>
      </c>
      <c r="P1425" s="153">
        <v>39</v>
      </c>
      <c r="Q1425" s="151">
        <v>30</v>
      </c>
      <c r="R1425" s="151">
        <v>37</v>
      </c>
      <c r="S1425" s="154">
        <v>0.92707182320442</v>
      </c>
      <c r="T1425" s="154">
        <v>0.951219512195122</v>
      </c>
      <c r="U1425" s="155">
        <v>0.909090909090909</v>
      </c>
      <c r="V1425" s="155">
        <v>0.948717948717949</v>
      </c>
      <c r="W1425" s="173">
        <v>0.0421286031042128</v>
      </c>
      <c r="X1425" s="158">
        <v>278</v>
      </c>
      <c r="Y1425" s="208">
        <v>253</v>
      </c>
      <c r="Z1425" s="208">
        <v>275</v>
      </c>
      <c r="AA1425" s="208">
        <v>256</v>
      </c>
      <c r="AB1425" s="209">
        <v>0.910071942446043</v>
      </c>
      <c r="AC1425" s="155">
        <v>0.930909090909091</v>
      </c>
      <c r="AD1425" s="173">
        <v>-0.0208371484630477</v>
      </c>
    </row>
    <row r="1426" spans="1:30">
      <c r="A1426" s="175" t="s">
        <v>1085</v>
      </c>
      <c r="B1426" s="214" t="s">
        <v>1848</v>
      </c>
      <c r="C1426" s="214" t="s">
        <v>1427</v>
      </c>
      <c r="D1426" s="153">
        <v>55</v>
      </c>
      <c r="E1426" s="153">
        <v>55</v>
      </c>
      <c r="F1426" s="151">
        <v>48</v>
      </c>
      <c r="G1426" s="151">
        <v>46</v>
      </c>
      <c r="H1426" s="151">
        <v>54</v>
      </c>
      <c r="I1426" s="151">
        <v>54</v>
      </c>
      <c r="J1426" s="172">
        <v>0.9</v>
      </c>
      <c r="K1426" s="154">
        <v>1</v>
      </c>
      <c r="L1426" s="154">
        <v>0.958333333333333</v>
      </c>
      <c r="M1426" s="154">
        <v>1</v>
      </c>
      <c r="N1426" s="207">
        <v>1208</v>
      </c>
      <c r="O1426" s="153">
        <v>1153</v>
      </c>
      <c r="P1426" s="153">
        <v>53</v>
      </c>
      <c r="Q1426" s="151">
        <v>45</v>
      </c>
      <c r="R1426" s="151">
        <v>54</v>
      </c>
      <c r="S1426" s="154">
        <v>0.954470198675497</v>
      </c>
      <c r="T1426" s="154">
        <v>0.963636363636364</v>
      </c>
      <c r="U1426" s="155">
        <v>0.9375</v>
      </c>
      <c r="V1426" s="155">
        <v>1</v>
      </c>
      <c r="W1426" s="173">
        <v>0.0261363636363636</v>
      </c>
      <c r="X1426" s="158">
        <v>364</v>
      </c>
      <c r="Y1426" s="208">
        <v>348</v>
      </c>
      <c r="Z1426" s="208">
        <v>365</v>
      </c>
      <c r="AA1426" s="208">
        <v>354</v>
      </c>
      <c r="AB1426" s="209">
        <v>0.956043956043956</v>
      </c>
      <c r="AC1426" s="155">
        <v>0.96986301369863</v>
      </c>
      <c r="AD1426" s="173">
        <v>-0.0138190576546741</v>
      </c>
    </row>
    <row r="1427" spans="1:30">
      <c r="A1427" s="175" t="s">
        <v>1085</v>
      </c>
      <c r="B1427" s="214" t="s">
        <v>1848</v>
      </c>
      <c r="C1427" s="214" t="s">
        <v>1428</v>
      </c>
      <c r="D1427" s="153">
        <v>37</v>
      </c>
      <c r="E1427" s="153">
        <v>36</v>
      </c>
      <c r="F1427" s="151">
        <v>38</v>
      </c>
      <c r="G1427" s="151">
        <v>37</v>
      </c>
      <c r="H1427" s="151">
        <v>37</v>
      </c>
      <c r="I1427" s="151">
        <v>36</v>
      </c>
      <c r="J1427" s="172">
        <v>0.9</v>
      </c>
      <c r="K1427" s="154">
        <v>0.972972972972973</v>
      </c>
      <c r="L1427" s="154">
        <v>0.973684210526316</v>
      </c>
      <c r="M1427" s="154">
        <v>0.972972972972973</v>
      </c>
      <c r="N1427" s="207">
        <v>872</v>
      </c>
      <c r="O1427" s="153">
        <v>792</v>
      </c>
      <c r="P1427" s="153">
        <v>35</v>
      </c>
      <c r="Q1427" s="151">
        <v>36</v>
      </c>
      <c r="R1427" s="151">
        <v>34</v>
      </c>
      <c r="S1427" s="154">
        <v>0.908256880733945</v>
      </c>
      <c r="T1427" s="154">
        <v>0.945945945945946</v>
      </c>
      <c r="U1427" s="155">
        <v>0.947368421052632</v>
      </c>
      <c r="V1427" s="155">
        <v>0.918918918918919</v>
      </c>
      <c r="W1427" s="173">
        <v>-0.00142247510668558</v>
      </c>
      <c r="X1427" s="158">
        <v>264</v>
      </c>
      <c r="Y1427" s="208">
        <v>241</v>
      </c>
      <c r="Z1427" s="208">
        <v>270</v>
      </c>
      <c r="AA1427" s="208">
        <v>242</v>
      </c>
      <c r="AB1427" s="209">
        <v>0.912878787878788</v>
      </c>
      <c r="AC1427" s="155">
        <v>0.896296296296296</v>
      </c>
      <c r="AD1427" s="173">
        <v>0.0165824915824916</v>
      </c>
    </row>
    <row r="1428" spans="1:30">
      <c r="A1428" s="175" t="s">
        <v>1085</v>
      </c>
      <c r="B1428" s="214" t="s">
        <v>1848</v>
      </c>
      <c r="C1428" s="214" t="s">
        <v>1429</v>
      </c>
      <c r="D1428" s="153">
        <v>78</v>
      </c>
      <c r="E1428" s="153">
        <v>77</v>
      </c>
      <c r="F1428" s="151">
        <v>62</v>
      </c>
      <c r="G1428" s="151">
        <v>60</v>
      </c>
      <c r="H1428" s="151">
        <v>63</v>
      </c>
      <c r="I1428" s="151">
        <v>61</v>
      </c>
      <c r="J1428" s="172">
        <v>0.9</v>
      </c>
      <c r="K1428" s="154">
        <v>0.987179487179487</v>
      </c>
      <c r="L1428" s="154">
        <v>0.967741935483871</v>
      </c>
      <c r="M1428" s="154">
        <v>0.968253968253968</v>
      </c>
      <c r="N1428" s="207">
        <v>1630</v>
      </c>
      <c r="O1428" s="153">
        <v>1558</v>
      </c>
      <c r="P1428" s="153">
        <v>74</v>
      </c>
      <c r="Q1428" s="151">
        <v>56</v>
      </c>
      <c r="R1428" s="151">
        <v>60</v>
      </c>
      <c r="S1428" s="154">
        <v>0.955828220858896</v>
      </c>
      <c r="T1428" s="154">
        <v>0.948717948717949</v>
      </c>
      <c r="U1428" s="155">
        <v>0.903225806451613</v>
      </c>
      <c r="V1428" s="155">
        <v>0.952380952380952</v>
      </c>
      <c r="W1428" s="173">
        <v>0.0454921422663358</v>
      </c>
      <c r="X1428" s="158">
        <v>488</v>
      </c>
      <c r="Y1428" s="208">
        <v>464</v>
      </c>
      <c r="Z1428" s="208">
        <v>504</v>
      </c>
      <c r="AA1428" s="208">
        <v>487</v>
      </c>
      <c r="AB1428" s="209">
        <v>0.950819672131147</v>
      </c>
      <c r="AC1428" s="155">
        <v>0.966269841269841</v>
      </c>
      <c r="AD1428" s="173">
        <v>-0.0154501691386938</v>
      </c>
    </row>
    <row r="1429" spans="1:30">
      <c r="A1429" s="175" t="s">
        <v>1085</v>
      </c>
      <c r="B1429" s="214" t="s">
        <v>1848</v>
      </c>
      <c r="C1429" s="214" t="s">
        <v>1430</v>
      </c>
      <c r="D1429" s="153">
        <v>16</v>
      </c>
      <c r="E1429" s="153">
        <v>16</v>
      </c>
      <c r="F1429" s="151">
        <v>16</v>
      </c>
      <c r="G1429" s="151">
        <v>15</v>
      </c>
      <c r="H1429" s="151">
        <v>17</v>
      </c>
      <c r="I1429" s="151">
        <v>17</v>
      </c>
      <c r="J1429" s="172">
        <v>0.9</v>
      </c>
      <c r="K1429" s="154">
        <v>1</v>
      </c>
      <c r="L1429" s="154">
        <v>0.9375</v>
      </c>
      <c r="M1429" s="154">
        <v>1</v>
      </c>
      <c r="N1429" s="207">
        <v>388</v>
      </c>
      <c r="O1429" s="153">
        <v>352</v>
      </c>
      <c r="P1429" s="153">
        <v>16</v>
      </c>
      <c r="Q1429" s="151">
        <v>12</v>
      </c>
      <c r="R1429" s="151">
        <v>17</v>
      </c>
      <c r="S1429" s="154">
        <v>0.907216494845361</v>
      </c>
      <c r="T1429" s="154">
        <v>1</v>
      </c>
      <c r="U1429" s="155">
        <v>0.75</v>
      </c>
      <c r="V1429" s="155">
        <v>1</v>
      </c>
      <c r="W1429" s="173">
        <v>0.25</v>
      </c>
      <c r="X1429" s="158">
        <v>122</v>
      </c>
      <c r="Y1429" s="208">
        <v>111</v>
      </c>
      <c r="Z1429" s="208">
        <v>119</v>
      </c>
      <c r="AA1429" s="208">
        <v>109</v>
      </c>
      <c r="AB1429" s="209">
        <v>0.909836065573771</v>
      </c>
      <c r="AC1429" s="155">
        <v>0.915966386554622</v>
      </c>
      <c r="AD1429" s="173">
        <v>-0.00613032098085131</v>
      </c>
    </row>
    <row r="1430" spans="1:30">
      <c r="A1430" s="175" t="s">
        <v>1085</v>
      </c>
      <c r="B1430" s="214" t="s">
        <v>1848</v>
      </c>
      <c r="C1430" s="214" t="s">
        <v>1431</v>
      </c>
      <c r="D1430" s="153">
        <v>37</v>
      </c>
      <c r="E1430" s="153">
        <v>37</v>
      </c>
      <c r="F1430" s="151">
        <v>32</v>
      </c>
      <c r="G1430" s="151">
        <v>32</v>
      </c>
      <c r="H1430" s="151">
        <v>33</v>
      </c>
      <c r="I1430" s="151">
        <v>33</v>
      </c>
      <c r="J1430" s="172">
        <v>0.9</v>
      </c>
      <c r="K1430" s="154">
        <v>1</v>
      </c>
      <c r="L1430" s="154">
        <v>1</v>
      </c>
      <c r="M1430" s="154">
        <v>1</v>
      </c>
      <c r="N1430" s="207">
        <v>819</v>
      </c>
      <c r="O1430" s="153">
        <v>801</v>
      </c>
      <c r="P1430" s="153">
        <v>36</v>
      </c>
      <c r="Q1430" s="151">
        <v>32</v>
      </c>
      <c r="R1430" s="151">
        <v>32</v>
      </c>
      <c r="S1430" s="154">
        <v>0.978021978021978</v>
      </c>
      <c r="T1430" s="154">
        <v>0.972972972972973</v>
      </c>
      <c r="U1430" s="155">
        <v>1</v>
      </c>
      <c r="V1430" s="155">
        <v>0.96969696969697</v>
      </c>
      <c r="W1430" s="173">
        <v>-0.027027027027027</v>
      </c>
      <c r="X1430" s="158">
        <v>247</v>
      </c>
      <c r="Y1430" s="208">
        <v>242</v>
      </c>
      <c r="Z1430" s="208">
        <v>249</v>
      </c>
      <c r="AA1430" s="208">
        <v>245</v>
      </c>
      <c r="AB1430" s="209">
        <v>0.979757085020243</v>
      </c>
      <c r="AC1430" s="155">
        <v>0.983935742971888</v>
      </c>
      <c r="AD1430" s="173">
        <v>-0.00417865795164463</v>
      </c>
    </row>
    <row r="1431" spans="1:30">
      <c r="A1431" s="175" t="s">
        <v>1085</v>
      </c>
      <c r="B1431" s="214" t="s">
        <v>1848</v>
      </c>
      <c r="C1431" s="214" t="s">
        <v>1432</v>
      </c>
      <c r="D1431" s="153">
        <v>41</v>
      </c>
      <c r="E1431" s="153">
        <v>38</v>
      </c>
      <c r="F1431" s="151">
        <v>36</v>
      </c>
      <c r="G1431" s="151">
        <v>36</v>
      </c>
      <c r="H1431" s="151">
        <v>38</v>
      </c>
      <c r="I1431" s="151">
        <v>36</v>
      </c>
      <c r="J1431" s="172">
        <v>0.9</v>
      </c>
      <c r="K1431" s="154">
        <v>0.926829268292683</v>
      </c>
      <c r="L1431" s="154">
        <v>1</v>
      </c>
      <c r="M1431" s="154">
        <v>0.947368421052632</v>
      </c>
      <c r="N1431" s="207">
        <v>909</v>
      </c>
      <c r="O1431" s="153">
        <v>852</v>
      </c>
      <c r="P1431" s="153">
        <v>38</v>
      </c>
      <c r="Q1431" s="151">
        <v>36</v>
      </c>
      <c r="R1431" s="151">
        <v>35</v>
      </c>
      <c r="S1431" s="154">
        <v>0.937293729372937</v>
      </c>
      <c r="T1431" s="154">
        <v>0.926829268292683</v>
      </c>
      <c r="U1431" s="155">
        <v>1</v>
      </c>
      <c r="V1431" s="155">
        <v>0.921052631578947</v>
      </c>
      <c r="W1431" s="173">
        <v>-0.073170731707317</v>
      </c>
      <c r="X1431" s="158">
        <v>273</v>
      </c>
      <c r="Y1431" s="208">
        <v>256</v>
      </c>
      <c r="Z1431" s="208">
        <v>277</v>
      </c>
      <c r="AA1431" s="208">
        <v>261</v>
      </c>
      <c r="AB1431" s="209">
        <v>0.937728937728938</v>
      </c>
      <c r="AC1431" s="155">
        <v>0.942238267148014</v>
      </c>
      <c r="AD1431" s="173">
        <v>-0.00450932941907667</v>
      </c>
    </row>
    <row r="1432" spans="1:30">
      <c r="A1432" s="175" t="s">
        <v>1085</v>
      </c>
      <c r="B1432" s="214" t="s">
        <v>1849</v>
      </c>
      <c r="C1432" s="214" t="s">
        <v>1433</v>
      </c>
      <c r="D1432" s="153">
        <v>54</v>
      </c>
      <c r="E1432" s="153">
        <v>54</v>
      </c>
      <c r="F1432" s="151">
        <v>43</v>
      </c>
      <c r="G1432" s="151">
        <v>43</v>
      </c>
      <c r="H1432" s="151">
        <v>44</v>
      </c>
      <c r="I1432" s="151">
        <v>44</v>
      </c>
      <c r="J1432" s="172">
        <v>0.9</v>
      </c>
      <c r="K1432" s="154">
        <v>1</v>
      </c>
      <c r="L1432" s="154">
        <v>1</v>
      </c>
      <c r="M1432" s="154">
        <v>1</v>
      </c>
      <c r="N1432" s="207">
        <v>1078</v>
      </c>
      <c r="O1432" s="153">
        <v>1062</v>
      </c>
      <c r="P1432" s="153">
        <v>54</v>
      </c>
      <c r="Q1432" s="151">
        <v>43</v>
      </c>
      <c r="R1432" s="151">
        <v>44</v>
      </c>
      <c r="S1432" s="154">
        <v>0.985157699443414</v>
      </c>
      <c r="T1432" s="154">
        <v>1</v>
      </c>
      <c r="U1432" s="155">
        <v>1</v>
      </c>
      <c r="V1432" s="155">
        <v>1</v>
      </c>
      <c r="W1432" s="173">
        <v>0</v>
      </c>
      <c r="X1432" s="158">
        <v>324</v>
      </c>
      <c r="Y1432" s="208">
        <v>320</v>
      </c>
      <c r="Z1432" s="208">
        <v>329</v>
      </c>
      <c r="AA1432" s="208">
        <v>323</v>
      </c>
      <c r="AB1432" s="209">
        <v>0.987654320987654</v>
      </c>
      <c r="AC1432" s="155">
        <v>0.981762917933131</v>
      </c>
      <c r="AD1432" s="173">
        <v>0.00589140305452351</v>
      </c>
    </row>
    <row r="1433" spans="1:30">
      <c r="A1433" s="175" t="s">
        <v>1085</v>
      </c>
      <c r="B1433" s="214" t="s">
        <v>1849</v>
      </c>
      <c r="C1433" s="214" t="s">
        <v>1434</v>
      </c>
      <c r="D1433" s="153">
        <v>39</v>
      </c>
      <c r="E1433" s="153">
        <v>39</v>
      </c>
      <c r="F1433" s="151">
        <v>33</v>
      </c>
      <c r="G1433" s="151">
        <v>33</v>
      </c>
      <c r="H1433" s="151">
        <v>33</v>
      </c>
      <c r="I1433" s="151">
        <v>33</v>
      </c>
      <c r="J1433" s="172">
        <v>0.9</v>
      </c>
      <c r="K1433" s="154">
        <v>1</v>
      </c>
      <c r="L1433" s="154">
        <v>1</v>
      </c>
      <c r="M1433" s="154">
        <v>1</v>
      </c>
      <c r="N1433" s="207">
        <v>816</v>
      </c>
      <c r="O1433" s="153">
        <v>812</v>
      </c>
      <c r="P1433" s="153">
        <v>39</v>
      </c>
      <c r="Q1433" s="151">
        <v>33</v>
      </c>
      <c r="R1433" s="151">
        <v>33</v>
      </c>
      <c r="S1433" s="154">
        <v>0.995098039215686</v>
      </c>
      <c r="T1433" s="154">
        <v>1</v>
      </c>
      <c r="U1433" s="155">
        <v>1</v>
      </c>
      <c r="V1433" s="155">
        <v>1</v>
      </c>
      <c r="W1433" s="173">
        <v>0</v>
      </c>
      <c r="X1433" s="158">
        <v>248</v>
      </c>
      <c r="Y1433" s="208">
        <v>248</v>
      </c>
      <c r="Z1433" s="208">
        <v>250</v>
      </c>
      <c r="AA1433" s="208">
        <v>250</v>
      </c>
      <c r="AB1433" s="209">
        <v>1</v>
      </c>
      <c r="AC1433" s="155">
        <v>1</v>
      </c>
      <c r="AD1433" s="173">
        <v>0</v>
      </c>
    </row>
    <row r="1434" spans="1:30">
      <c r="A1434" s="175" t="s">
        <v>1085</v>
      </c>
      <c r="B1434" s="214" t="s">
        <v>1849</v>
      </c>
      <c r="C1434" s="214" t="s">
        <v>1435</v>
      </c>
      <c r="D1434" s="153">
        <v>0</v>
      </c>
      <c r="E1434" s="153">
        <v>0</v>
      </c>
      <c r="F1434" s="151">
        <v>0</v>
      </c>
      <c r="G1434" s="151">
        <v>0</v>
      </c>
      <c r="H1434" s="151">
        <v>0</v>
      </c>
      <c r="I1434" s="151">
        <v>0</v>
      </c>
      <c r="J1434" s="172">
        <v>0.9</v>
      </c>
      <c r="K1434" s="154">
        <v>0</v>
      </c>
      <c r="L1434" s="154">
        <v>0</v>
      </c>
      <c r="M1434" s="154">
        <v>0</v>
      </c>
      <c r="N1434" s="207">
        <v>34</v>
      </c>
      <c r="O1434" s="153">
        <v>32</v>
      </c>
      <c r="P1434" s="153">
        <v>0</v>
      </c>
      <c r="Q1434" s="151">
        <v>0</v>
      </c>
      <c r="R1434" s="151">
        <v>0</v>
      </c>
      <c r="S1434" s="154">
        <v>0.941176470588235</v>
      </c>
      <c r="T1434" s="154">
        <v>0</v>
      </c>
      <c r="U1434" s="155">
        <v>0</v>
      </c>
      <c r="V1434" s="155">
        <v>0</v>
      </c>
      <c r="W1434" s="173">
        <v>0</v>
      </c>
      <c r="X1434" s="158">
        <v>0</v>
      </c>
      <c r="Y1434" s="208">
        <v>0</v>
      </c>
      <c r="Z1434" s="208">
        <v>0</v>
      </c>
      <c r="AA1434" s="208">
        <v>0</v>
      </c>
      <c r="AB1434" s="209">
        <v>0</v>
      </c>
      <c r="AC1434" s="155">
        <v>0</v>
      </c>
      <c r="AD1434" s="173">
        <v>0</v>
      </c>
    </row>
    <row r="1435" spans="1:30">
      <c r="A1435" s="175" t="s">
        <v>1085</v>
      </c>
      <c r="B1435" s="214" t="s">
        <v>1849</v>
      </c>
      <c r="C1435" s="214" t="s">
        <v>1436</v>
      </c>
      <c r="D1435" s="153">
        <v>35</v>
      </c>
      <c r="E1435" s="153">
        <v>35</v>
      </c>
      <c r="F1435" s="151">
        <v>32</v>
      </c>
      <c r="G1435" s="151">
        <v>32</v>
      </c>
      <c r="H1435" s="151">
        <v>37</v>
      </c>
      <c r="I1435" s="151">
        <v>37</v>
      </c>
      <c r="J1435" s="172">
        <v>0.9</v>
      </c>
      <c r="K1435" s="154">
        <v>1</v>
      </c>
      <c r="L1435" s="154">
        <v>1</v>
      </c>
      <c r="M1435" s="154">
        <v>1</v>
      </c>
      <c r="N1435" s="207">
        <v>840</v>
      </c>
      <c r="O1435" s="153">
        <v>813</v>
      </c>
      <c r="P1435" s="153">
        <v>34</v>
      </c>
      <c r="Q1435" s="151">
        <v>32</v>
      </c>
      <c r="R1435" s="151">
        <v>37</v>
      </c>
      <c r="S1435" s="154">
        <v>0.967857142857143</v>
      </c>
      <c r="T1435" s="154">
        <v>0.971428571428571</v>
      </c>
      <c r="U1435" s="155">
        <v>1</v>
      </c>
      <c r="V1435" s="155">
        <v>1</v>
      </c>
      <c r="W1435" s="173">
        <v>-0.0285714285714286</v>
      </c>
      <c r="X1435" s="158">
        <v>242</v>
      </c>
      <c r="Y1435" s="208">
        <v>237</v>
      </c>
      <c r="Z1435" s="208">
        <v>258</v>
      </c>
      <c r="AA1435" s="208">
        <v>248</v>
      </c>
      <c r="AB1435" s="209">
        <v>0.979338842975207</v>
      </c>
      <c r="AC1435" s="155">
        <v>0.961240310077519</v>
      </c>
      <c r="AD1435" s="173">
        <v>0.0180985328976871</v>
      </c>
    </row>
    <row r="1436" spans="1:30">
      <c r="A1436" s="175" t="s">
        <v>1085</v>
      </c>
      <c r="B1436" s="214" t="s">
        <v>1849</v>
      </c>
      <c r="C1436" s="214" t="s">
        <v>1437</v>
      </c>
      <c r="D1436" s="153">
        <v>90</v>
      </c>
      <c r="E1436" s="153">
        <v>87</v>
      </c>
      <c r="F1436" s="151">
        <v>76</v>
      </c>
      <c r="G1436" s="151">
        <v>70</v>
      </c>
      <c r="H1436" s="151">
        <v>68</v>
      </c>
      <c r="I1436" s="151">
        <v>62</v>
      </c>
      <c r="J1436" s="172">
        <v>0.9</v>
      </c>
      <c r="K1436" s="154">
        <v>0.966666666666667</v>
      </c>
      <c r="L1436" s="154">
        <v>0.921052631578947</v>
      </c>
      <c r="M1436" s="154">
        <v>0.911764705882353</v>
      </c>
      <c r="N1436" s="207">
        <v>1860</v>
      </c>
      <c r="O1436" s="153">
        <v>1718</v>
      </c>
      <c r="P1436" s="153">
        <v>85</v>
      </c>
      <c r="Q1436" s="151">
        <v>68</v>
      </c>
      <c r="R1436" s="151">
        <v>59</v>
      </c>
      <c r="S1436" s="154">
        <v>0.923655913978495</v>
      </c>
      <c r="T1436" s="154">
        <v>0.944444444444444</v>
      </c>
      <c r="U1436" s="155">
        <v>0.894736842105263</v>
      </c>
      <c r="V1436" s="155">
        <v>0.867647058823529</v>
      </c>
      <c r="W1436" s="173">
        <v>0.0497076023391813</v>
      </c>
      <c r="X1436" s="158">
        <v>562</v>
      </c>
      <c r="Y1436" s="208">
        <v>507</v>
      </c>
      <c r="Z1436" s="208">
        <v>576</v>
      </c>
      <c r="AA1436" s="208">
        <v>531</v>
      </c>
      <c r="AB1436" s="209">
        <v>0.902135231316726</v>
      </c>
      <c r="AC1436" s="155">
        <v>0.921875</v>
      </c>
      <c r="AD1436" s="173">
        <v>-0.019739768683274</v>
      </c>
    </row>
    <row r="1437" spans="1:30">
      <c r="A1437" s="175" t="s">
        <v>1085</v>
      </c>
      <c r="B1437" s="214" t="s">
        <v>1849</v>
      </c>
      <c r="C1437" s="214" t="s">
        <v>1438</v>
      </c>
      <c r="D1437" s="153">
        <v>27</v>
      </c>
      <c r="E1437" s="153">
        <v>27</v>
      </c>
      <c r="F1437" s="151">
        <v>21</v>
      </c>
      <c r="G1437" s="151">
        <v>21</v>
      </c>
      <c r="H1437" s="151">
        <v>23</v>
      </c>
      <c r="I1437" s="151">
        <v>23</v>
      </c>
      <c r="J1437" s="172">
        <v>0.9</v>
      </c>
      <c r="K1437" s="154">
        <v>1</v>
      </c>
      <c r="L1437" s="154">
        <v>1</v>
      </c>
      <c r="M1437" s="154">
        <v>1</v>
      </c>
      <c r="N1437" s="207">
        <v>546</v>
      </c>
      <c r="O1437" s="153">
        <v>537</v>
      </c>
      <c r="P1437" s="153">
        <v>27</v>
      </c>
      <c r="Q1437" s="151">
        <v>21</v>
      </c>
      <c r="R1437" s="151">
        <v>22</v>
      </c>
      <c r="S1437" s="154">
        <v>0.983516483516483</v>
      </c>
      <c r="T1437" s="154">
        <v>1</v>
      </c>
      <c r="U1437" s="155">
        <v>1</v>
      </c>
      <c r="V1437" s="155">
        <v>0.956521739130435</v>
      </c>
      <c r="W1437" s="173">
        <v>0</v>
      </c>
      <c r="X1437" s="158">
        <v>167</v>
      </c>
      <c r="Y1437" s="208">
        <v>166</v>
      </c>
      <c r="Z1437" s="208">
        <v>165</v>
      </c>
      <c r="AA1437" s="208">
        <v>161</v>
      </c>
      <c r="AB1437" s="209">
        <v>0.994011976047904</v>
      </c>
      <c r="AC1437" s="155">
        <v>0.975757575757576</v>
      </c>
      <c r="AD1437" s="173">
        <v>0.0182544002903284</v>
      </c>
    </row>
    <row r="1438" spans="1:30">
      <c r="A1438" s="175" t="s">
        <v>1085</v>
      </c>
      <c r="B1438" s="214" t="s">
        <v>1849</v>
      </c>
      <c r="C1438" s="214" t="s">
        <v>1439</v>
      </c>
      <c r="D1438" s="153">
        <v>65</v>
      </c>
      <c r="E1438" s="153">
        <v>64</v>
      </c>
      <c r="F1438" s="151">
        <v>54</v>
      </c>
      <c r="G1438" s="151">
        <v>54</v>
      </c>
      <c r="H1438" s="151">
        <v>59</v>
      </c>
      <c r="I1438" s="151">
        <v>59</v>
      </c>
      <c r="J1438" s="172">
        <v>0.9</v>
      </c>
      <c r="K1438" s="154">
        <v>0.984615384615385</v>
      </c>
      <c r="L1438" s="154">
        <v>1</v>
      </c>
      <c r="M1438" s="154">
        <v>1</v>
      </c>
      <c r="N1438" s="207">
        <v>1382</v>
      </c>
      <c r="O1438" s="153">
        <v>1356</v>
      </c>
      <c r="P1438" s="153">
        <v>64</v>
      </c>
      <c r="Q1438" s="151">
        <v>54</v>
      </c>
      <c r="R1438" s="151">
        <v>59</v>
      </c>
      <c r="S1438" s="154">
        <v>0.981186685962373</v>
      </c>
      <c r="T1438" s="154">
        <v>0.984615384615385</v>
      </c>
      <c r="U1438" s="155">
        <v>1</v>
      </c>
      <c r="V1438" s="155">
        <v>1</v>
      </c>
      <c r="W1438" s="173">
        <v>-0.0153846153846153</v>
      </c>
      <c r="X1438" s="158">
        <v>413</v>
      </c>
      <c r="Y1438" s="208">
        <v>409</v>
      </c>
      <c r="Z1438" s="208">
        <v>422</v>
      </c>
      <c r="AA1438" s="208">
        <v>412</v>
      </c>
      <c r="AB1438" s="209">
        <v>0.990314769975787</v>
      </c>
      <c r="AC1438" s="155">
        <v>0.976303317535545</v>
      </c>
      <c r="AD1438" s="173">
        <v>0.0140114524402419</v>
      </c>
    </row>
    <row r="1439" spans="1:30">
      <c r="A1439" s="175" t="s">
        <v>1085</v>
      </c>
      <c r="B1439" s="214" t="s">
        <v>1849</v>
      </c>
      <c r="C1439" s="214" t="s">
        <v>1440</v>
      </c>
      <c r="D1439" s="153">
        <v>124</v>
      </c>
      <c r="E1439" s="153">
        <v>122</v>
      </c>
      <c r="F1439" s="151">
        <v>104</v>
      </c>
      <c r="G1439" s="151">
        <v>99</v>
      </c>
      <c r="H1439" s="151">
        <v>105</v>
      </c>
      <c r="I1439" s="151">
        <v>98</v>
      </c>
      <c r="J1439" s="172">
        <v>0.9</v>
      </c>
      <c r="K1439" s="154">
        <v>0.983870967741935</v>
      </c>
      <c r="L1439" s="154">
        <v>0.951923076923077</v>
      </c>
      <c r="M1439" s="154">
        <v>0.933333333333333</v>
      </c>
      <c r="N1439" s="207">
        <v>2550</v>
      </c>
      <c r="O1439" s="153">
        <v>2415</v>
      </c>
      <c r="P1439" s="153">
        <v>119</v>
      </c>
      <c r="Q1439" s="151">
        <v>96</v>
      </c>
      <c r="R1439" s="151">
        <v>94</v>
      </c>
      <c r="S1439" s="154">
        <v>0.947058823529412</v>
      </c>
      <c r="T1439" s="154">
        <v>0.959677419354839</v>
      </c>
      <c r="U1439" s="155">
        <v>0.923076923076923</v>
      </c>
      <c r="V1439" s="155">
        <v>0.895238095238095</v>
      </c>
      <c r="W1439" s="173">
        <v>0.0366004962779156</v>
      </c>
      <c r="X1439" s="158">
        <v>774</v>
      </c>
      <c r="Y1439" s="208">
        <v>733</v>
      </c>
      <c r="Z1439" s="208">
        <v>786</v>
      </c>
      <c r="AA1439" s="208">
        <v>756</v>
      </c>
      <c r="AB1439" s="209">
        <v>0.94702842377261</v>
      </c>
      <c r="AC1439" s="155">
        <v>0.961832061068702</v>
      </c>
      <c r="AD1439" s="173">
        <v>-0.0148036372960925</v>
      </c>
    </row>
    <row r="1440" spans="1:30">
      <c r="A1440" s="175" t="s">
        <v>1085</v>
      </c>
      <c r="B1440" s="214" t="s">
        <v>1850</v>
      </c>
      <c r="C1440" s="214" t="s">
        <v>1441</v>
      </c>
      <c r="D1440" s="153">
        <v>79</v>
      </c>
      <c r="E1440" s="153">
        <v>79</v>
      </c>
      <c r="F1440" s="151">
        <v>66</v>
      </c>
      <c r="G1440" s="151">
        <v>63</v>
      </c>
      <c r="H1440" s="151">
        <v>63</v>
      </c>
      <c r="I1440" s="151">
        <v>60</v>
      </c>
      <c r="J1440" s="172">
        <v>0.9</v>
      </c>
      <c r="K1440" s="154">
        <v>1</v>
      </c>
      <c r="L1440" s="154">
        <v>0.954545454545455</v>
      </c>
      <c r="M1440" s="154">
        <v>0.952380952380952</v>
      </c>
      <c r="N1440" s="207">
        <v>1640</v>
      </c>
      <c r="O1440" s="153">
        <v>1530</v>
      </c>
      <c r="P1440" s="153">
        <v>76</v>
      </c>
      <c r="Q1440" s="151">
        <v>61</v>
      </c>
      <c r="R1440" s="151">
        <v>60</v>
      </c>
      <c r="S1440" s="154">
        <v>0.932926829268293</v>
      </c>
      <c r="T1440" s="154">
        <v>0.962025316455696</v>
      </c>
      <c r="U1440" s="155">
        <v>0.924242424242424</v>
      </c>
      <c r="V1440" s="155">
        <v>0.952380952380952</v>
      </c>
      <c r="W1440" s="173">
        <v>0.037782892213272</v>
      </c>
      <c r="X1440" s="158">
        <v>493</v>
      </c>
      <c r="Y1440" s="208">
        <v>469</v>
      </c>
      <c r="Z1440" s="208">
        <v>504</v>
      </c>
      <c r="AA1440" s="208">
        <v>462</v>
      </c>
      <c r="AB1440" s="209">
        <v>0.95131845841785</v>
      </c>
      <c r="AC1440" s="155">
        <v>0.916666666666667</v>
      </c>
      <c r="AD1440" s="173">
        <v>0.0346517917511833</v>
      </c>
    </row>
    <row r="1441" spans="1:30">
      <c r="A1441" s="175" t="s">
        <v>1085</v>
      </c>
      <c r="B1441" s="214" t="s">
        <v>1850</v>
      </c>
      <c r="C1441" s="214" t="s">
        <v>1442</v>
      </c>
      <c r="D1441" s="153">
        <v>76</v>
      </c>
      <c r="E1441" s="153">
        <v>74</v>
      </c>
      <c r="F1441" s="151">
        <v>63</v>
      </c>
      <c r="G1441" s="151">
        <v>60</v>
      </c>
      <c r="H1441" s="151">
        <v>60</v>
      </c>
      <c r="I1441" s="151">
        <v>59</v>
      </c>
      <c r="J1441" s="172">
        <v>0.9</v>
      </c>
      <c r="K1441" s="154">
        <v>0.973684210526316</v>
      </c>
      <c r="L1441" s="154">
        <v>0.952380952380952</v>
      </c>
      <c r="M1441" s="154">
        <v>0.983333333333333</v>
      </c>
      <c r="N1441" s="207">
        <v>1589</v>
      </c>
      <c r="O1441" s="153">
        <v>1490</v>
      </c>
      <c r="P1441" s="153">
        <v>72</v>
      </c>
      <c r="Q1441" s="151">
        <v>59</v>
      </c>
      <c r="R1441" s="151">
        <v>56</v>
      </c>
      <c r="S1441" s="154">
        <v>0.937696664568911</v>
      </c>
      <c r="T1441" s="154">
        <v>0.947368421052632</v>
      </c>
      <c r="U1441" s="155">
        <v>0.936507936507937</v>
      </c>
      <c r="V1441" s="155">
        <v>0.933333333333333</v>
      </c>
      <c r="W1441" s="173">
        <v>0.010860484544695</v>
      </c>
      <c r="X1441" s="158">
        <v>466</v>
      </c>
      <c r="Y1441" s="208">
        <v>439</v>
      </c>
      <c r="Z1441" s="208">
        <v>484</v>
      </c>
      <c r="AA1441" s="208">
        <v>452</v>
      </c>
      <c r="AB1441" s="209">
        <v>0.94206008583691</v>
      </c>
      <c r="AC1441" s="155">
        <v>0.933884297520661</v>
      </c>
      <c r="AD1441" s="173">
        <v>0.00817578831624877</v>
      </c>
    </row>
    <row r="1442" spans="1:30">
      <c r="A1442" s="175" t="s">
        <v>1085</v>
      </c>
      <c r="B1442" s="214" t="s">
        <v>1850</v>
      </c>
      <c r="C1442" s="214" t="s">
        <v>1443</v>
      </c>
      <c r="D1442" s="153">
        <v>26</v>
      </c>
      <c r="E1442" s="153">
        <v>26</v>
      </c>
      <c r="F1442" s="151">
        <v>21</v>
      </c>
      <c r="G1442" s="151">
        <v>21</v>
      </c>
      <c r="H1442" s="151">
        <v>21</v>
      </c>
      <c r="I1442" s="151">
        <v>21</v>
      </c>
      <c r="J1442" s="172">
        <v>0.9</v>
      </c>
      <c r="K1442" s="154">
        <v>1</v>
      </c>
      <c r="L1442" s="154">
        <v>1</v>
      </c>
      <c r="M1442" s="154">
        <v>1</v>
      </c>
      <c r="N1442" s="207">
        <v>524</v>
      </c>
      <c r="O1442" s="153">
        <v>516</v>
      </c>
      <c r="P1442" s="153">
        <v>26</v>
      </c>
      <c r="Q1442" s="151">
        <v>21</v>
      </c>
      <c r="R1442" s="151">
        <v>21</v>
      </c>
      <c r="S1442" s="154">
        <v>0.984732824427481</v>
      </c>
      <c r="T1442" s="154">
        <v>1</v>
      </c>
      <c r="U1442" s="155">
        <v>1</v>
      </c>
      <c r="V1442" s="155">
        <v>1</v>
      </c>
      <c r="W1442" s="173">
        <v>0</v>
      </c>
      <c r="X1442" s="158">
        <v>156</v>
      </c>
      <c r="Y1442" s="208">
        <v>155</v>
      </c>
      <c r="Z1442" s="208">
        <v>157</v>
      </c>
      <c r="AA1442" s="208">
        <v>156</v>
      </c>
      <c r="AB1442" s="209">
        <v>0.993589743589744</v>
      </c>
      <c r="AC1442" s="155">
        <v>0.993630573248408</v>
      </c>
      <c r="AD1442" s="173">
        <v>-4.08296586640322e-5</v>
      </c>
    </row>
    <row r="1443" spans="1:30">
      <c r="A1443" s="175" t="s">
        <v>1085</v>
      </c>
      <c r="B1443" s="214" t="s">
        <v>1850</v>
      </c>
      <c r="C1443" s="214" t="s">
        <v>1444</v>
      </c>
      <c r="D1443" s="153">
        <v>31</v>
      </c>
      <c r="E1443" s="153">
        <v>31</v>
      </c>
      <c r="F1443" s="151">
        <v>29</v>
      </c>
      <c r="G1443" s="151">
        <v>29</v>
      </c>
      <c r="H1443" s="151">
        <v>27</v>
      </c>
      <c r="I1443" s="151">
        <v>27</v>
      </c>
      <c r="J1443" s="172">
        <v>0.9</v>
      </c>
      <c r="K1443" s="154">
        <v>1</v>
      </c>
      <c r="L1443" s="154">
        <v>1</v>
      </c>
      <c r="M1443" s="154">
        <v>1</v>
      </c>
      <c r="N1443" s="207">
        <v>663</v>
      </c>
      <c r="O1443" s="153">
        <v>651</v>
      </c>
      <c r="P1443" s="153">
        <v>31</v>
      </c>
      <c r="Q1443" s="151">
        <v>29</v>
      </c>
      <c r="R1443" s="151">
        <v>25</v>
      </c>
      <c r="S1443" s="154">
        <v>0.981900452488688</v>
      </c>
      <c r="T1443" s="154">
        <v>1</v>
      </c>
      <c r="U1443" s="155">
        <v>1</v>
      </c>
      <c r="V1443" s="155">
        <v>0.925925925925926</v>
      </c>
      <c r="W1443" s="173">
        <v>0</v>
      </c>
      <c r="X1443" s="158">
        <v>198</v>
      </c>
      <c r="Y1443" s="208">
        <v>195</v>
      </c>
      <c r="Z1443" s="208">
        <v>202</v>
      </c>
      <c r="AA1443" s="208">
        <v>200</v>
      </c>
      <c r="AB1443" s="209">
        <v>0.984848484848485</v>
      </c>
      <c r="AC1443" s="155">
        <v>0.99009900990099</v>
      </c>
      <c r="AD1443" s="173">
        <v>-0.00525052505250523</v>
      </c>
    </row>
    <row r="1444" spans="1:30">
      <c r="A1444" s="175" t="s">
        <v>1085</v>
      </c>
      <c r="B1444" s="214" t="s">
        <v>1850</v>
      </c>
      <c r="C1444" s="214" t="s">
        <v>1445</v>
      </c>
      <c r="D1444" s="153">
        <v>47</v>
      </c>
      <c r="E1444" s="153">
        <v>45</v>
      </c>
      <c r="F1444" s="151">
        <v>41</v>
      </c>
      <c r="G1444" s="151">
        <v>40</v>
      </c>
      <c r="H1444" s="151">
        <v>39</v>
      </c>
      <c r="I1444" s="151">
        <v>38</v>
      </c>
      <c r="J1444" s="172">
        <v>0.9</v>
      </c>
      <c r="K1444" s="154">
        <v>0.957446808510638</v>
      </c>
      <c r="L1444" s="154">
        <v>0.975609756097561</v>
      </c>
      <c r="M1444" s="154">
        <v>0.974358974358974</v>
      </c>
      <c r="N1444" s="207">
        <v>1023</v>
      </c>
      <c r="O1444" s="153">
        <v>965</v>
      </c>
      <c r="P1444" s="153">
        <v>42</v>
      </c>
      <c r="Q1444" s="151">
        <v>40</v>
      </c>
      <c r="R1444" s="151">
        <v>38</v>
      </c>
      <c r="S1444" s="154">
        <v>0.943304007820137</v>
      </c>
      <c r="T1444" s="154">
        <v>0.893617021276596</v>
      </c>
      <c r="U1444" s="155">
        <v>0.975609756097561</v>
      </c>
      <c r="V1444" s="155">
        <v>0.974358974358974</v>
      </c>
      <c r="W1444" s="173">
        <v>-0.0819927348209653</v>
      </c>
      <c r="X1444" s="158">
        <v>306</v>
      </c>
      <c r="Y1444" s="208">
        <v>285</v>
      </c>
      <c r="Z1444" s="208">
        <v>316</v>
      </c>
      <c r="AA1444" s="208">
        <v>299</v>
      </c>
      <c r="AB1444" s="209">
        <v>0.931372549019608</v>
      </c>
      <c r="AC1444" s="155">
        <v>0.94620253164557</v>
      </c>
      <c r="AD1444" s="173">
        <v>-0.0148299826259618</v>
      </c>
    </row>
    <row r="1445" spans="1:30">
      <c r="A1445" s="175" t="s">
        <v>1085</v>
      </c>
      <c r="B1445" s="214" t="s">
        <v>1850</v>
      </c>
      <c r="C1445" s="214" t="s">
        <v>1446</v>
      </c>
      <c r="D1445" s="153">
        <v>0</v>
      </c>
      <c r="E1445" s="153">
        <v>0</v>
      </c>
      <c r="F1445" s="151">
        <v>0</v>
      </c>
      <c r="G1445" s="151">
        <v>0</v>
      </c>
      <c r="H1445" s="151">
        <v>0</v>
      </c>
      <c r="I1445" s="151">
        <v>0</v>
      </c>
      <c r="J1445" s="172">
        <v>0.9</v>
      </c>
      <c r="K1445" s="154">
        <v>0</v>
      </c>
      <c r="L1445" s="154">
        <v>0</v>
      </c>
      <c r="M1445" s="154">
        <v>0</v>
      </c>
      <c r="N1445" s="207">
        <v>0</v>
      </c>
      <c r="O1445" s="153">
        <v>0</v>
      </c>
      <c r="P1445" s="153">
        <v>0</v>
      </c>
      <c r="Q1445" s="151">
        <v>0</v>
      </c>
      <c r="R1445" s="151">
        <v>0</v>
      </c>
      <c r="S1445" s="154">
        <v>0</v>
      </c>
      <c r="T1445" s="154">
        <v>0</v>
      </c>
      <c r="U1445" s="155">
        <v>0</v>
      </c>
      <c r="V1445" s="155">
        <v>0</v>
      </c>
      <c r="W1445" s="173">
        <v>0</v>
      </c>
      <c r="X1445" s="158">
        <v>0</v>
      </c>
      <c r="Y1445" s="208">
        <v>0</v>
      </c>
      <c r="Z1445" s="208">
        <v>0</v>
      </c>
      <c r="AA1445" s="208">
        <v>0</v>
      </c>
      <c r="AB1445" s="209">
        <v>0</v>
      </c>
      <c r="AC1445" s="155">
        <v>0</v>
      </c>
      <c r="AD1445" s="173">
        <v>0</v>
      </c>
    </row>
    <row r="1446" spans="1:30">
      <c r="A1446" s="175" t="s">
        <v>1085</v>
      </c>
      <c r="B1446" s="214" t="s">
        <v>1850</v>
      </c>
      <c r="C1446" s="214" t="s">
        <v>1447</v>
      </c>
      <c r="D1446" s="153">
        <v>72</v>
      </c>
      <c r="E1446" s="153">
        <v>71</v>
      </c>
      <c r="F1446" s="151">
        <v>51</v>
      </c>
      <c r="G1446" s="151">
        <v>48</v>
      </c>
      <c r="H1446" s="151">
        <v>57</v>
      </c>
      <c r="I1446" s="151">
        <v>55</v>
      </c>
      <c r="J1446" s="172">
        <v>0.9</v>
      </c>
      <c r="K1446" s="154">
        <v>0.986111111111111</v>
      </c>
      <c r="L1446" s="154">
        <v>0.941176470588235</v>
      </c>
      <c r="M1446" s="154">
        <v>0.964912280701754</v>
      </c>
      <c r="N1446" s="207">
        <v>1441</v>
      </c>
      <c r="O1446" s="153">
        <v>1329</v>
      </c>
      <c r="P1446" s="153">
        <v>64</v>
      </c>
      <c r="Q1446" s="151">
        <v>47</v>
      </c>
      <c r="R1446" s="151">
        <v>52</v>
      </c>
      <c r="S1446" s="154">
        <v>0.922276197085357</v>
      </c>
      <c r="T1446" s="154">
        <v>0.888888888888889</v>
      </c>
      <c r="U1446" s="155">
        <v>0.92156862745098</v>
      </c>
      <c r="V1446" s="155">
        <v>0.912280701754386</v>
      </c>
      <c r="W1446" s="173">
        <v>-0.0326797385620915</v>
      </c>
      <c r="X1446" s="158">
        <v>427</v>
      </c>
      <c r="Y1446" s="208">
        <v>397</v>
      </c>
      <c r="Z1446" s="208">
        <v>439</v>
      </c>
      <c r="AA1446" s="208">
        <v>397</v>
      </c>
      <c r="AB1446" s="209">
        <v>0.929742388758782</v>
      </c>
      <c r="AC1446" s="155">
        <v>0.904328018223235</v>
      </c>
      <c r="AD1446" s="173">
        <v>0.0254143705355476</v>
      </c>
    </row>
    <row r="1447" spans="1:30">
      <c r="A1447" s="175" t="s">
        <v>1085</v>
      </c>
      <c r="B1447" s="214" t="s">
        <v>1850</v>
      </c>
      <c r="C1447" s="214" t="s">
        <v>1448</v>
      </c>
      <c r="D1447" s="153">
        <v>57</v>
      </c>
      <c r="E1447" s="153">
        <v>55</v>
      </c>
      <c r="F1447" s="151">
        <v>48</v>
      </c>
      <c r="G1447" s="151">
        <v>46</v>
      </c>
      <c r="H1447" s="151">
        <v>44</v>
      </c>
      <c r="I1447" s="151">
        <v>41</v>
      </c>
      <c r="J1447" s="172">
        <v>0.9</v>
      </c>
      <c r="K1447" s="154">
        <v>0.964912280701754</v>
      </c>
      <c r="L1447" s="154">
        <v>0.958333333333333</v>
      </c>
      <c r="M1447" s="154">
        <v>0.931818181818182</v>
      </c>
      <c r="N1447" s="207">
        <v>1174</v>
      </c>
      <c r="O1447" s="153">
        <v>1099</v>
      </c>
      <c r="P1447" s="153">
        <v>55</v>
      </c>
      <c r="Q1447" s="151">
        <v>46</v>
      </c>
      <c r="R1447" s="151">
        <v>41</v>
      </c>
      <c r="S1447" s="154">
        <v>0.936115843270869</v>
      </c>
      <c r="T1447" s="154">
        <v>0.964912280701754</v>
      </c>
      <c r="U1447" s="155">
        <v>0.958333333333333</v>
      </c>
      <c r="V1447" s="155">
        <v>0.931818181818182</v>
      </c>
      <c r="W1447" s="173">
        <v>0.00657894736842102</v>
      </c>
      <c r="X1447" s="158">
        <v>359</v>
      </c>
      <c r="Y1447" s="208">
        <v>338</v>
      </c>
      <c r="Z1447" s="208">
        <v>350</v>
      </c>
      <c r="AA1447" s="208">
        <v>331</v>
      </c>
      <c r="AB1447" s="209">
        <v>0.94150417827298</v>
      </c>
      <c r="AC1447" s="155">
        <v>0.945714285714286</v>
      </c>
      <c r="AD1447" s="173">
        <v>-0.00421010744130523</v>
      </c>
    </row>
    <row r="1448" spans="1:30">
      <c r="A1448" s="175" t="s">
        <v>1085</v>
      </c>
      <c r="B1448" s="214" t="s">
        <v>1850</v>
      </c>
      <c r="C1448" s="214" t="s">
        <v>1449</v>
      </c>
      <c r="D1448" s="153">
        <v>62</v>
      </c>
      <c r="E1448" s="153">
        <v>61</v>
      </c>
      <c r="F1448" s="151">
        <v>57</v>
      </c>
      <c r="G1448" s="151">
        <v>54</v>
      </c>
      <c r="H1448" s="151">
        <v>57</v>
      </c>
      <c r="I1448" s="151">
        <v>55</v>
      </c>
      <c r="J1448" s="172">
        <v>0.9</v>
      </c>
      <c r="K1448" s="154">
        <v>0.983870967741935</v>
      </c>
      <c r="L1448" s="154">
        <v>0.947368421052632</v>
      </c>
      <c r="M1448" s="154">
        <v>0.964912280701754</v>
      </c>
      <c r="N1448" s="207">
        <v>1377</v>
      </c>
      <c r="O1448" s="153">
        <v>1266</v>
      </c>
      <c r="P1448" s="153">
        <v>59</v>
      </c>
      <c r="Q1448" s="151">
        <v>52</v>
      </c>
      <c r="R1448" s="151">
        <v>51</v>
      </c>
      <c r="S1448" s="154">
        <v>0.919389978213508</v>
      </c>
      <c r="T1448" s="154">
        <v>0.951612903225806</v>
      </c>
      <c r="U1448" s="155">
        <v>0.912280701754386</v>
      </c>
      <c r="V1448" s="155">
        <v>0.894736842105263</v>
      </c>
      <c r="W1448" s="173">
        <v>0.0393322014714206</v>
      </c>
      <c r="X1448" s="158">
        <v>411</v>
      </c>
      <c r="Y1448" s="208">
        <v>375</v>
      </c>
      <c r="Z1448" s="208">
        <v>428</v>
      </c>
      <c r="AA1448" s="208">
        <v>391</v>
      </c>
      <c r="AB1448" s="209">
        <v>0.912408759124088</v>
      </c>
      <c r="AC1448" s="155">
        <v>0.913551401869159</v>
      </c>
      <c r="AD1448" s="173">
        <v>-0.00114264274507125</v>
      </c>
    </row>
    <row r="1449" spans="1:30">
      <c r="A1449" s="175" t="s">
        <v>1085</v>
      </c>
      <c r="B1449" s="214" t="s">
        <v>1850</v>
      </c>
      <c r="C1449" s="214" t="s">
        <v>1450</v>
      </c>
      <c r="D1449" s="153">
        <v>60</v>
      </c>
      <c r="E1449" s="153">
        <v>60</v>
      </c>
      <c r="F1449" s="151">
        <v>56</v>
      </c>
      <c r="G1449" s="151">
        <v>56</v>
      </c>
      <c r="H1449" s="151">
        <v>55</v>
      </c>
      <c r="I1449" s="151">
        <v>51</v>
      </c>
      <c r="J1449" s="172">
        <v>0.9</v>
      </c>
      <c r="K1449" s="154">
        <v>1</v>
      </c>
      <c r="L1449" s="154">
        <v>1</v>
      </c>
      <c r="M1449" s="154">
        <v>0.927272727272727</v>
      </c>
      <c r="N1449" s="207">
        <v>1338</v>
      </c>
      <c r="O1449" s="153">
        <v>1260</v>
      </c>
      <c r="P1449" s="153">
        <v>56</v>
      </c>
      <c r="Q1449" s="151">
        <v>55</v>
      </c>
      <c r="R1449" s="151">
        <v>50</v>
      </c>
      <c r="S1449" s="154">
        <v>0.94170403587444</v>
      </c>
      <c r="T1449" s="154">
        <v>0.933333333333333</v>
      </c>
      <c r="U1449" s="155">
        <v>0.982142857142857</v>
      </c>
      <c r="V1449" s="155">
        <v>0.909090909090909</v>
      </c>
      <c r="W1449" s="173">
        <v>-0.0488095238095237</v>
      </c>
      <c r="X1449" s="158">
        <v>404</v>
      </c>
      <c r="Y1449" s="208">
        <v>371</v>
      </c>
      <c r="Z1449" s="208">
        <v>408</v>
      </c>
      <c r="AA1449" s="208">
        <v>387</v>
      </c>
      <c r="AB1449" s="209">
        <v>0.918316831683168</v>
      </c>
      <c r="AC1449" s="155">
        <v>0.948529411764706</v>
      </c>
      <c r="AD1449" s="173">
        <v>-0.0302125800815375</v>
      </c>
    </row>
    <row r="1450" spans="1:30">
      <c r="A1450" s="175" t="s">
        <v>1085</v>
      </c>
      <c r="B1450" s="214" t="s">
        <v>1850</v>
      </c>
      <c r="C1450" s="214" t="s">
        <v>1451</v>
      </c>
      <c r="D1450" s="153">
        <v>60</v>
      </c>
      <c r="E1450" s="153">
        <v>60</v>
      </c>
      <c r="F1450" s="151">
        <v>50</v>
      </c>
      <c r="G1450" s="151">
        <v>45</v>
      </c>
      <c r="H1450" s="151">
        <v>49</v>
      </c>
      <c r="I1450" s="151">
        <v>45</v>
      </c>
      <c r="J1450" s="172">
        <v>0.9</v>
      </c>
      <c r="K1450" s="154">
        <v>1</v>
      </c>
      <c r="L1450" s="154">
        <v>0.9</v>
      </c>
      <c r="M1450" s="154">
        <v>0.918367346938776</v>
      </c>
      <c r="N1450" s="207">
        <v>1252</v>
      </c>
      <c r="O1450" s="153">
        <v>1177</v>
      </c>
      <c r="P1450" s="153">
        <v>60</v>
      </c>
      <c r="Q1450" s="151">
        <v>45</v>
      </c>
      <c r="R1450" s="151">
        <v>45</v>
      </c>
      <c r="S1450" s="154">
        <v>0.940095846645367</v>
      </c>
      <c r="T1450" s="154">
        <v>1</v>
      </c>
      <c r="U1450" s="155">
        <v>0.9</v>
      </c>
      <c r="V1450" s="155">
        <v>0.918367346938776</v>
      </c>
      <c r="W1450" s="173">
        <v>0.1</v>
      </c>
      <c r="X1450" s="158">
        <v>374</v>
      </c>
      <c r="Y1450" s="208">
        <v>352</v>
      </c>
      <c r="Z1450" s="208">
        <v>380</v>
      </c>
      <c r="AA1450" s="208">
        <v>356</v>
      </c>
      <c r="AB1450" s="209">
        <v>0.941176470588235</v>
      </c>
      <c r="AC1450" s="155">
        <v>0.936842105263158</v>
      </c>
      <c r="AD1450" s="173">
        <v>0.00433436532507736</v>
      </c>
    </row>
    <row r="1451" spans="1:30">
      <c r="A1451" s="175" t="s">
        <v>1085</v>
      </c>
      <c r="B1451" s="214" t="s">
        <v>33</v>
      </c>
      <c r="C1451" s="214" t="s">
        <v>1453</v>
      </c>
      <c r="D1451" s="153">
        <v>0</v>
      </c>
      <c r="E1451" s="153">
        <v>0</v>
      </c>
      <c r="F1451" s="151">
        <v>0</v>
      </c>
      <c r="G1451" s="151">
        <v>0</v>
      </c>
      <c r="H1451" s="151">
        <v>0</v>
      </c>
      <c r="I1451" s="151">
        <v>0</v>
      </c>
      <c r="J1451" s="172">
        <v>0.9</v>
      </c>
      <c r="K1451" s="154">
        <v>0</v>
      </c>
      <c r="L1451" s="154">
        <v>0</v>
      </c>
      <c r="M1451" s="154">
        <v>0</v>
      </c>
      <c r="N1451" s="207">
        <v>0</v>
      </c>
      <c r="O1451" s="153">
        <v>0</v>
      </c>
      <c r="P1451" s="153">
        <v>0</v>
      </c>
      <c r="Q1451" s="151">
        <v>0</v>
      </c>
      <c r="R1451" s="151">
        <v>0</v>
      </c>
      <c r="S1451" s="154">
        <v>0</v>
      </c>
      <c r="T1451" s="154">
        <v>0</v>
      </c>
      <c r="U1451" s="155">
        <v>0</v>
      </c>
      <c r="V1451" s="155">
        <v>0</v>
      </c>
      <c r="W1451" s="173">
        <v>0</v>
      </c>
      <c r="X1451" s="158">
        <v>0</v>
      </c>
      <c r="Y1451" s="208">
        <v>0</v>
      </c>
      <c r="Z1451" s="208">
        <v>0</v>
      </c>
      <c r="AA1451" s="208">
        <v>0</v>
      </c>
      <c r="AB1451" s="209">
        <v>0</v>
      </c>
      <c r="AC1451" s="155">
        <v>0</v>
      </c>
      <c r="AD1451" s="173">
        <v>0</v>
      </c>
    </row>
    <row r="1452" spans="1:30">
      <c r="A1452" s="175" t="s">
        <v>1085</v>
      </c>
      <c r="B1452" s="214" t="s">
        <v>33</v>
      </c>
      <c r="C1452" s="214" t="s">
        <v>1454</v>
      </c>
      <c r="D1452" s="153">
        <v>0</v>
      </c>
      <c r="E1452" s="153">
        <v>0</v>
      </c>
      <c r="F1452" s="151">
        <v>0</v>
      </c>
      <c r="G1452" s="151">
        <v>0</v>
      </c>
      <c r="H1452" s="151">
        <v>0</v>
      </c>
      <c r="I1452" s="151">
        <v>0</v>
      </c>
      <c r="J1452" s="172">
        <v>0.9</v>
      </c>
      <c r="K1452" s="154">
        <v>0</v>
      </c>
      <c r="L1452" s="154">
        <v>0</v>
      </c>
      <c r="M1452" s="154">
        <v>0</v>
      </c>
      <c r="N1452" s="207">
        <v>0</v>
      </c>
      <c r="O1452" s="153">
        <v>0</v>
      </c>
      <c r="P1452" s="153">
        <v>0</v>
      </c>
      <c r="Q1452" s="151">
        <v>0</v>
      </c>
      <c r="R1452" s="151">
        <v>0</v>
      </c>
      <c r="S1452" s="154">
        <v>0</v>
      </c>
      <c r="T1452" s="154">
        <v>0</v>
      </c>
      <c r="U1452" s="155">
        <v>0</v>
      </c>
      <c r="V1452" s="155">
        <v>0</v>
      </c>
      <c r="W1452" s="173">
        <v>0</v>
      </c>
      <c r="X1452" s="158">
        <v>0</v>
      </c>
      <c r="Y1452" s="208">
        <v>0</v>
      </c>
      <c r="Z1452" s="208">
        <v>0</v>
      </c>
      <c r="AA1452" s="208">
        <v>0</v>
      </c>
      <c r="AB1452" s="209">
        <v>0</v>
      </c>
      <c r="AC1452" s="155">
        <v>0</v>
      </c>
      <c r="AD1452" s="173">
        <v>0</v>
      </c>
    </row>
    <row r="1453" spans="1:30">
      <c r="A1453" s="175" t="s">
        <v>1455</v>
      </c>
      <c r="B1453" s="214" t="s">
        <v>1851</v>
      </c>
      <c r="C1453" s="214" t="s">
        <v>1457</v>
      </c>
      <c r="D1453" s="153">
        <v>0</v>
      </c>
      <c r="E1453" s="153">
        <v>0</v>
      </c>
      <c r="F1453" s="151">
        <v>0</v>
      </c>
      <c r="G1453" s="151">
        <v>0</v>
      </c>
      <c r="H1453" s="151">
        <v>0</v>
      </c>
      <c r="I1453" s="151">
        <v>0</v>
      </c>
      <c r="J1453" s="172">
        <v>0.9</v>
      </c>
      <c r="K1453" s="154">
        <v>0</v>
      </c>
      <c r="L1453" s="154">
        <v>0</v>
      </c>
      <c r="M1453" s="154">
        <v>0</v>
      </c>
      <c r="N1453" s="207">
        <v>0</v>
      </c>
      <c r="O1453" s="153">
        <v>0</v>
      </c>
      <c r="P1453" s="153">
        <v>0</v>
      </c>
      <c r="Q1453" s="151">
        <v>0</v>
      </c>
      <c r="R1453" s="151">
        <v>0</v>
      </c>
      <c r="S1453" s="154">
        <v>0</v>
      </c>
      <c r="T1453" s="154">
        <v>0</v>
      </c>
      <c r="U1453" s="155">
        <v>0</v>
      </c>
      <c r="V1453" s="155">
        <v>0</v>
      </c>
      <c r="W1453" s="173">
        <v>0</v>
      </c>
      <c r="X1453" s="158">
        <v>0</v>
      </c>
      <c r="Y1453" s="208">
        <v>0</v>
      </c>
      <c r="Z1453" s="208">
        <v>0</v>
      </c>
      <c r="AA1453" s="208">
        <v>0</v>
      </c>
      <c r="AB1453" s="209">
        <v>0</v>
      </c>
      <c r="AC1453" s="155">
        <v>0</v>
      </c>
      <c r="AD1453" s="173">
        <v>0</v>
      </c>
    </row>
    <row r="1454" spans="1:30">
      <c r="A1454" s="175" t="s">
        <v>1455</v>
      </c>
      <c r="B1454" s="214" t="s">
        <v>1851</v>
      </c>
      <c r="C1454" s="214" t="s">
        <v>1458</v>
      </c>
      <c r="D1454" s="153">
        <v>0</v>
      </c>
      <c r="E1454" s="153">
        <v>0</v>
      </c>
      <c r="F1454" s="151">
        <v>0</v>
      </c>
      <c r="G1454" s="151">
        <v>0</v>
      </c>
      <c r="H1454" s="151">
        <v>0</v>
      </c>
      <c r="I1454" s="151">
        <v>0</v>
      </c>
      <c r="J1454" s="172">
        <v>0.9</v>
      </c>
      <c r="K1454" s="154">
        <v>0</v>
      </c>
      <c r="L1454" s="154">
        <v>0</v>
      </c>
      <c r="M1454" s="154">
        <v>0</v>
      </c>
      <c r="N1454" s="207">
        <v>0</v>
      </c>
      <c r="O1454" s="153">
        <v>0</v>
      </c>
      <c r="P1454" s="153">
        <v>0</v>
      </c>
      <c r="Q1454" s="151">
        <v>0</v>
      </c>
      <c r="R1454" s="151">
        <v>0</v>
      </c>
      <c r="S1454" s="154">
        <v>0</v>
      </c>
      <c r="T1454" s="154">
        <v>0</v>
      </c>
      <c r="U1454" s="155">
        <v>0</v>
      </c>
      <c r="V1454" s="155">
        <v>0</v>
      </c>
      <c r="W1454" s="173">
        <v>0</v>
      </c>
      <c r="X1454" s="158">
        <v>0</v>
      </c>
      <c r="Y1454" s="208">
        <v>0</v>
      </c>
      <c r="Z1454" s="208">
        <v>0</v>
      </c>
      <c r="AA1454" s="208">
        <v>0</v>
      </c>
      <c r="AB1454" s="209">
        <v>0</v>
      </c>
      <c r="AC1454" s="155">
        <v>0</v>
      </c>
      <c r="AD1454" s="173">
        <v>0</v>
      </c>
    </row>
    <row r="1455" spans="1:30">
      <c r="A1455" s="175" t="s">
        <v>1455</v>
      </c>
      <c r="B1455" s="214" t="s">
        <v>1852</v>
      </c>
      <c r="C1455" s="214" t="s">
        <v>1459</v>
      </c>
      <c r="D1455" s="153">
        <v>0</v>
      </c>
      <c r="E1455" s="153">
        <v>0</v>
      </c>
      <c r="F1455" s="151">
        <v>0</v>
      </c>
      <c r="G1455" s="151">
        <v>0</v>
      </c>
      <c r="H1455" s="151">
        <v>0</v>
      </c>
      <c r="I1455" s="151">
        <v>0</v>
      </c>
      <c r="J1455" s="172">
        <v>0.9</v>
      </c>
      <c r="K1455" s="154">
        <v>0</v>
      </c>
      <c r="L1455" s="154">
        <v>0</v>
      </c>
      <c r="M1455" s="154">
        <v>0</v>
      </c>
      <c r="N1455" s="207">
        <v>0</v>
      </c>
      <c r="O1455" s="153">
        <v>0</v>
      </c>
      <c r="P1455" s="153">
        <v>0</v>
      </c>
      <c r="Q1455" s="151">
        <v>0</v>
      </c>
      <c r="R1455" s="151">
        <v>0</v>
      </c>
      <c r="S1455" s="154">
        <v>0</v>
      </c>
      <c r="T1455" s="154">
        <v>0</v>
      </c>
      <c r="U1455" s="155">
        <v>0</v>
      </c>
      <c r="V1455" s="155">
        <v>0</v>
      </c>
      <c r="W1455" s="173">
        <v>0</v>
      </c>
      <c r="X1455" s="158">
        <v>0</v>
      </c>
      <c r="Y1455" s="208">
        <v>0</v>
      </c>
      <c r="Z1455" s="208">
        <v>0</v>
      </c>
      <c r="AA1455" s="208">
        <v>0</v>
      </c>
      <c r="AB1455" s="209">
        <v>0</v>
      </c>
      <c r="AC1455" s="155">
        <v>0</v>
      </c>
      <c r="AD1455" s="173">
        <v>0</v>
      </c>
    </row>
    <row r="1456" spans="1:30">
      <c r="A1456" s="175" t="s">
        <v>1455</v>
      </c>
      <c r="B1456" s="214" t="s">
        <v>1851</v>
      </c>
      <c r="C1456" s="214" t="s">
        <v>1460</v>
      </c>
      <c r="D1456" s="153">
        <v>0</v>
      </c>
      <c r="E1456" s="153">
        <v>0</v>
      </c>
      <c r="F1456" s="151">
        <v>0</v>
      </c>
      <c r="G1456" s="151">
        <v>0</v>
      </c>
      <c r="H1456" s="151">
        <v>0</v>
      </c>
      <c r="I1456" s="151">
        <v>0</v>
      </c>
      <c r="J1456" s="172">
        <v>0.9</v>
      </c>
      <c r="K1456" s="154">
        <v>0</v>
      </c>
      <c r="L1456" s="154">
        <v>0</v>
      </c>
      <c r="M1456" s="154">
        <v>0</v>
      </c>
      <c r="N1456" s="207">
        <v>0</v>
      </c>
      <c r="O1456" s="153">
        <v>0</v>
      </c>
      <c r="P1456" s="153">
        <v>0</v>
      </c>
      <c r="Q1456" s="151">
        <v>0</v>
      </c>
      <c r="R1456" s="151">
        <v>0</v>
      </c>
      <c r="S1456" s="154">
        <v>0</v>
      </c>
      <c r="T1456" s="154">
        <v>0</v>
      </c>
      <c r="U1456" s="155">
        <v>0</v>
      </c>
      <c r="V1456" s="155">
        <v>0</v>
      </c>
      <c r="W1456" s="173">
        <v>0</v>
      </c>
      <c r="X1456" s="158">
        <v>0</v>
      </c>
      <c r="Y1456" s="208">
        <v>0</v>
      </c>
      <c r="Z1456" s="208">
        <v>0</v>
      </c>
      <c r="AA1456" s="208">
        <v>0</v>
      </c>
      <c r="AB1456" s="209">
        <v>0</v>
      </c>
      <c r="AC1456" s="155">
        <v>0</v>
      </c>
      <c r="AD1456" s="173">
        <v>0</v>
      </c>
    </row>
    <row r="1457" spans="1:30">
      <c r="A1457" s="175" t="s">
        <v>1455</v>
      </c>
      <c r="B1457" s="214" t="s">
        <v>1851</v>
      </c>
      <c r="C1457" s="214" t="s">
        <v>1461</v>
      </c>
      <c r="D1457" s="153">
        <v>0</v>
      </c>
      <c r="E1457" s="153">
        <v>0</v>
      </c>
      <c r="F1457" s="151">
        <v>0</v>
      </c>
      <c r="G1457" s="151">
        <v>0</v>
      </c>
      <c r="H1457" s="151">
        <v>0</v>
      </c>
      <c r="I1457" s="151">
        <v>0</v>
      </c>
      <c r="J1457" s="172">
        <v>0.9</v>
      </c>
      <c r="K1457" s="154">
        <v>0</v>
      </c>
      <c r="L1457" s="154">
        <v>0</v>
      </c>
      <c r="M1457" s="154">
        <v>0</v>
      </c>
      <c r="N1457" s="207">
        <v>0</v>
      </c>
      <c r="O1457" s="153">
        <v>0</v>
      </c>
      <c r="P1457" s="153">
        <v>0</v>
      </c>
      <c r="Q1457" s="151">
        <v>0</v>
      </c>
      <c r="R1457" s="151">
        <v>0</v>
      </c>
      <c r="S1457" s="154">
        <v>0</v>
      </c>
      <c r="T1457" s="154">
        <v>0</v>
      </c>
      <c r="U1457" s="155">
        <v>0</v>
      </c>
      <c r="V1457" s="155">
        <v>0</v>
      </c>
      <c r="W1457" s="173">
        <v>0</v>
      </c>
      <c r="X1457" s="158">
        <v>0</v>
      </c>
      <c r="Y1457" s="208">
        <v>0</v>
      </c>
      <c r="Z1457" s="208">
        <v>0</v>
      </c>
      <c r="AA1457" s="208">
        <v>0</v>
      </c>
      <c r="AB1457" s="209">
        <v>0</v>
      </c>
      <c r="AC1457" s="155">
        <v>0</v>
      </c>
      <c r="AD1457" s="173">
        <v>0</v>
      </c>
    </row>
    <row r="1458" spans="1:30">
      <c r="A1458" s="175" t="s">
        <v>1455</v>
      </c>
      <c r="B1458" s="214" t="s">
        <v>1851</v>
      </c>
      <c r="C1458" s="214" t="s">
        <v>1462</v>
      </c>
      <c r="D1458" s="153">
        <v>0</v>
      </c>
      <c r="E1458" s="153">
        <v>0</v>
      </c>
      <c r="F1458" s="151">
        <v>0</v>
      </c>
      <c r="G1458" s="151">
        <v>0</v>
      </c>
      <c r="H1458" s="151">
        <v>0</v>
      </c>
      <c r="I1458" s="151">
        <v>0</v>
      </c>
      <c r="J1458" s="172">
        <v>0.9</v>
      </c>
      <c r="K1458" s="154">
        <v>0</v>
      </c>
      <c r="L1458" s="154">
        <v>0</v>
      </c>
      <c r="M1458" s="154">
        <v>0</v>
      </c>
      <c r="N1458" s="207">
        <v>0</v>
      </c>
      <c r="O1458" s="153">
        <v>0</v>
      </c>
      <c r="P1458" s="153">
        <v>0</v>
      </c>
      <c r="Q1458" s="151">
        <v>0</v>
      </c>
      <c r="R1458" s="151">
        <v>0</v>
      </c>
      <c r="S1458" s="154">
        <v>0</v>
      </c>
      <c r="T1458" s="154">
        <v>0</v>
      </c>
      <c r="U1458" s="155">
        <v>0</v>
      </c>
      <c r="V1458" s="155">
        <v>0</v>
      </c>
      <c r="W1458" s="173">
        <v>0</v>
      </c>
      <c r="X1458" s="158">
        <v>0</v>
      </c>
      <c r="Y1458" s="208">
        <v>0</v>
      </c>
      <c r="Z1458" s="208">
        <v>0</v>
      </c>
      <c r="AA1458" s="208">
        <v>0</v>
      </c>
      <c r="AB1458" s="209">
        <v>0</v>
      </c>
      <c r="AC1458" s="155">
        <v>0</v>
      </c>
      <c r="AD1458" s="173">
        <v>0</v>
      </c>
    </row>
    <row r="1459" spans="1:30">
      <c r="A1459" s="175" t="s">
        <v>1455</v>
      </c>
      <c r="B1459" s="214" t="s">
        <v>1851</v>
      </c>
      <c r="C1459" s="214" t="s">
        <v>1463</v>
      </c>
      <c r="D1459" s="153">
        <v>0</v>
      </c>
      <c r="E1459" s="153">
        <v>0</v>
      </c>
      <c r="F1459" s="151">
        <v>0</v>
      </c>
      <c r="G1459" s="151">
        <v>0</v>
      </c>
      <c r="H1459" s="151">
        <v>0</v>
      </c>
      <c r="I1459" s="151">
        <v>0</v>
      </c>
      <c r="J1459" s="172">
        <v>0.9</v>
      </c>
      <c r="K1459" s="154">
        <v>0</v>
      </c>
      <c r="L1459" s="154">
        <v>0</v>
      </c>
      <c r="M1459" s="154">
        <v>0</v>
      </c>
      <c r="N1459" s="207">
        <v>0</v>
      </c>
      <c r="O1459" s="153">
        <v>0</v>
      </c>
      <c r="P1459" s="153">
        <v>0</v>
      </c>
      <c r="Q1459" s="151">
        <v>0</v>
      </c>
      <c r="R1459" s="151">
        <v>0</v>
      </c>
      <c r="S1459" s="154">
        <v>0</v>
      </c>
      <c r="T1459" s="154">
        <v>0</v>
      </c>
      <c r="U1459" s="155">
        <v>0</v>
      </c>
      <c r="V1459" s="155">
        <v>0</v>
      </c>
      <c r="W1459" s="173">
        <v>0</v>
      </c>
      <c r="X1459" s="158">
        <v>0</v>
      </c>
      <c r="Y1459" s="208">
        <v>0</v>
      </c>
      <c r="Z1459" s="208">
        <v>0</v>
      </c>
      <c r="AA1459" s="208">
        <v>0</v>
      </c>
      <c r="AB1459" s="209">
        <v>0</v>
      </c>
      <c r="AC1459" s="155">
        <v>0</v>
      </c>
      <c r="AD1459" s="173">
        <v>0</v>
      </c>
    </row>
    <row r="1460" spans="1:30">
      <c r="A1460" s="175" t="s">
        <v>1455</v>
      </c>
      <c r="B1460" s="214" t="s">
        <v>1853</v>
      </c>
      <c r="C1460" s="214" t="s">
        <v>1464</v>
      </c>
      <c r="D1460" s="153">
        <v>0</v>
      </c>
      <c r="E1460" s="153">
        <v>0</v>
      </c>
      <c r="F1460" s="151">
        <v>0</v>
      </c>
      <c r="G1460" s="151">
        <v>0</v>
      </c>
      <c r="H1460" s="151">
        <v>0</v>
      </c>
      <c r="I1460" s="151">
        <v>0</v>
      </c>
      <c r="J1460" s="172">
        <v>0.9</v>
      </c>
      <c r="K1460" s="154">
        <v>0</v>
      </c>
      <c r="L1460" s="154">
        <v>0</v>
      </c>
      <c r="M1460" s="154">
        <v>0</v>
      </c>
      <c r="N1460" s="207">
        <v>0</v>
      </c>
      <c r="O1460" s="153">
        <v>0</v>
      </c>
      <c r="P1460" s="153">
        <v>0</v>
      </c>
      <c r="Q1460" s="151">
        <v>0</v>
      </c>
      <c r="R1460" s="151">
        <v>0</v>
      </c>
      <c r="S1460" s="154">
        <v>0</v>
      </c>
      <c r="T1460" s="154">
        <v>0</v>
      </c>
      <c r="U1460" s="155">
        <v>0</v>
      </c>
      <c r="V1460" s="155">
        <v>0</v>
      </c>
      <c r="W1460" s="173">
        <v>0</v>
      </c>
      <c r="X1460" s="158">
        <v>0</v>
      </c>
      <c r="Y1460" s="208">
        <v>0</v>
      </c>
      <c r="Z1460" s="208">
        <v>0</v>
      </c>
      <c r="AA1460" s="208">
        <v>0</v>
      </c>
      <c r="AB1460" s="209">
        <v>0</v>
      </c>
      <c r="AC1460" s="155">
        <v>0</v>
      </c>
      <c r="AD1460" s="173">
        <v>0</v>
      </c>
    </row>
    <row r="1461" spans="1:30">
      <c r="A1461" s="175" t="s">
        <v>1455</v>
      </c>
      <c r="B1461" s="214" t="s">
        <v>1851</v>
      </c>
      <c r="C1461" s="214" t="s">
        <v>1465</v>
      </c>
      <c r="D1461" s="153">
        <v>0</v>
      </c>
      <c r="E1461" s="153">
        <v>0</v>
      </c>
      <c r="F1461" s="151">
        <v>0</v>
      </c>
      <c r="G1461" s="151">
        <v>0</v>
      </c>
      <c r="H1461" s="151">
        <v>0</v>
      </c>
      <c r="I1461" s="151">
        <v>0</v>
      </c>
      <c r="J1461" s="172">
        <v>0.9</v>
      </c>
      <c r="K1461" s="154">
        <v>0</v>
      </c>
      <c r="L1461" s="154">
        <v>0</v>
      </c>
      <c r="M1461" s="154">
        <v>0</v>
      </c>
      <c r="N1461" s="207">
        <v>0</v>
      </c>
      <c r="O1461" s="153">
        <v>0</v>
      </c>
      <c r="P1461" s="153">
        <v>0</v>
      </c>
      <c r="Q1461" s="151">
        <v>0</v>
      </c>
      <c r="R1461" s="151">
        <v>0</v>
      </c>
      <c r="S1461" s="154">
        <v>0</v>
      </c>
      <c r="T1461" s="154">
        <v>0</v>
      </c>
      <c r="U1461" s="155">
        <v>0</v>
      </c>
      <c r="V1461" s="155">
        <v>0</v>
      </c>
      <c r="W1461" s="173">
        <v>0</v>
      </c>
      <c r="X1461" s="158">
        <v>0</v>
      </c>
      <c r="Y1461" s="208">
        <v>0</v>
      </c>
      <c r="Z1461" s="208">
        <v>0</v>
      </c>
      <c r="AA1461" s="208">
        <v>0</v>
      </c>
      <c r="AB1461" s="209">
        <v>0</v>
      </c>
      <c r="AC1461" s="155">
        <v>0</v>
      </c>
      <c r="AD1461" s="173">
        <v>0</v>
      </c>
    </row>
    <row r="1462" spans="1:30">
      <c r="A1462" s="175" t="s">
        <v>1455</v>
      </c>
      <c r="B1462" s="214" t="s">
        <v>1854</v>
      </c>
      <c r="C1462" s="214" t="s">
        <v>1466</v>
      </c>
      <c r="D1462" s="153">
        <v>0</v>
      </c>
      <c r="E1462" s="153">
        <v>0</v>
      </c>
      <c r="F1462" s="151">
        <v>0</v>
      </c>
      <c r="G1462" s="151">
        <v>0</v>
      </c>
      <c r="H1462" s="151">
        <v>0</v>
      </c>
      <c r="I1462" s="151">
        <v>0</v>
      </c>
      <c r="J1462" s="172">
        <v>0.9</v>
      </c>
      <c r="K1462" s="154">
        <v>0</v>
      </c>
      <c r="L1462" s="154">
        <v>0</v>
      </c>
      <c r="M1462" s="154">
        <v>0</v>
      </c>
      <c r="N1462" s="207">
        <v>0</v>
      </c>
      <c r="O1462" s="153">
        <v>0</v>
      </c>
      <c r="P1462" s="153">
        <v>0</v>
      </c>
      <c r="Q1462" s="151">
        <v>0</v>
      </c>
      <c r="R1462" s="151">
        <v>0</v>
      </c>
      <c r="S1462" s="154">
        <v>0</v>
      </c>
      <c r="T1462" s="154">
        <v>0</v>
      </c>
      <c r="U1462" s="155">
        <v>0</v>
      </c>
      <c r="V1462" s="155">
        <v>0</v>
      </c>
      <c r="W1462" s="173">
        <v>0</v>
      </c>
      <c r="X1462" s="158">
        <v>0</v>
      </c>
      <c r="Y1462" s="208">
        <v>0</v>
      </c>
      <c r="Z1462" s="208">
        <v>0</v>
      </c>
      <c r="AA1462" s="208">
        <v>0</v>
      </c>
      <c r="AB1462" s="209">
        <v>0</v>
      </c>
      <c r="AC1462" s="155">
        <v>0</v>
      </c>
      <c r="AD1462" s="173">
        <v>0</v>
      </c>
    </row>
    <row r="1463" spans="1:30">
      <c r="A1463" s="175" t="s">
        <v>1455</v>
      </c>
      <c r="B1463" s="214" t="s">
        <v>1851</v>
      </c>
      <c r="C1463" s="214" t="s">
        <v>1467</v>
      </c>
      <c r="D1463" s="153">
        <v>0</v>
      </c>
      <c r="E1463" s="153">
        <v>0</v>
      </c>
      <c r="F1463" s="151">
        <v>0</v>
      </c>
      <c r="G1463" s="151">
        <v>0</v>
      </c>
      <c r="H1463" s="151">
        <v>0</v>
      </c>
      <c r="I1463" s="151">
        <v>0</v>
      </c>
      <c r="J1463" s="172">
        <v>0.9</v>
      </c>
      <c r="K1463" s="154">
        <v>0</v>
      </c>
      <c r="L1463" s="154">
        <v>0</v>
      </c>
      <c r="M1463" s="154">
        <v>0</v>
      </c>
      <c r="N1463" s="207">
        <v>0</v>
      </c>
      <c r="O1463" s="153">
        <v>0</v>
      </c>
      <c r="P1463" s="153">
        <v>0</v>
      </c>
      <c r="Q1463" s="151">
        <v>0</v>
      </c>
      <c r="R1463" s="151">
        <v>0</v>
      </c>
      <c r="S1463" s="154">
        <v>0</v>
      </c>
      <c r="T1463" s="154">
        <v>0</v>
      </c>
      <c r="U1463" s="155">
        <v>0</v>
      </c>
      <c r="V1463" s="155">
        <v>0</v>
      </c>
      <c r="W1463" s="173">
        <v>0</v>
      </c>
      <c r="X1463" s="158">
        <v>0</v>
      </c>
      <c r="Y1463" s="208">
        <v>0</v>
      </c>
      <c r="Z1463" s="208">
        <v>0</v>
      </c>
      <c r="AA1463" s="208">
        <v>0</v>
      </c>
      <c r="AB1463" s="209">
        <v>0</v>
      </c>
      <c r="AC1463" s="155">
        <v>0</v>
      </c>
      <c r="AD1463" s="173">
        <v>0</v>
      </c>
    </row>
    <row r="1464" spans="1:30">
      <c r="A1464" s="175" t="s">
        <v>1455</v>
      </c>
      <c r="B1464" s="214" t="s">
        <v>1853</v>
      </c>
      <c r="C1464" s="214" t="s">
        <v>1468</v>
      </c>
      <c r="D1464" s="153">
        <v>0</v>
      </c>
      <c r="E1464" s="153">
        <v>0</v>
      </c>
      <c r="F1464" s="151">
        <v>0</v>
      </c>
      <c r="G1464" s="151">
        <v>0</v>
      </c>
      <c r="H1464" s="151">
        <v>0</v>
      </c>
      <c r="I1464" s="151">
        <v>0</v>
      </c>
      <c r="J1464" s="172">
        <v>0.9</v>
      </c>
      <c r="K1464" s="154">
        <v>0</v>
      </c>
      <c r="L1464" s="154">
        <v>0</v>
      </c>
      <c r="M1464" s="154">
        <v>0</v>
      </c>
      <c r="N1464" s="207">
        <v>0</v>
      </c>
      <c r="O1464" s="153">
        <v>0</v>
      </c>
      <c r="P1464" s="153">
        <v>0</v>
      </c>
      <c r="Q1464" s="151">
        <v>0</v>
      </c>
      <c r="R1464" s="151">
        <v>0</v>
      </c>
      <c r="S1464" s="154">
        <v>0</v>
      </c>
      <c r="T1464" s="154">
        <v>0</v>
      </c>
      <c r="U1464" s="155">
        <v>0</v>
      </c>
      <c r="V1464" s="155">
        <v>0</v>
      </c>
      <c r="W1464" s="173">
        <v>0</v>
      </c>
      <c r="X1464" s="158">
        <v>0</v>
      </c>
      <c r="Y1464" s="208">
        <v>0</v>
      </c>
      <c r="Z1464" s="208">
        <v>0</v>
      </c>
      <c r="AA1464" s="208">
        <v>0</v>
      </c>
      <c r="AB1464" s="209">
        <v>0</v>
      </c>
      <c r="AC1464" s="155">
        <v>0</v>
      </c>
      <c r="AD1464" s="173">
        <v>0</v>
      </c>
    </row>
    <row r="1465" spans="1:30">
      <c r="A1465" s="175" t="s">
        <v>1455</v>
      </c>
      <c r="B1465" s="214" t="s">
        <v>1851</v>
      </c>
      <c r="C1465" s="214" t="s">
        <v>1469</v>
      </c>
      <c r="D1465" s="153">
        <v>0</v>
      </c>
      <c r="E1465" s="153">
        <v>0</v>
      </c>
      <c r="F1465" s="151">
        <v>0</v>
      </c>
      <c r="G1465" s="151">
        <v>0</v>
      </c>
      <c r="H1465" s="151">
        <v>0</v>
      </c>
      <c r="I1465" s="151">
        <v>0</v>
      </c>
      <c r="J1465" s="172">
        <v>0.9</v>
      </c>
      <c r="K1465" s="154">
        <v>0</v>
      </c>
      <c r="L1465" s="154">
        <v>0</v>
      </c>
      <c r="M1465" s="154">
        <v>0</v>
      </c>
      <c r="N1465" s="207">
        <v>0</v>
      </c>
      <c r="O1465" s="153">
        <v>0</v>
      </c>
      <c r="P1465" s="153">
        <v>0</v>
      </c>
      <c r="Q1465" s="151">
        <v>0</v>
      </c>
      <c r="R1465" s="151">
        <v>0</v>
      </c>
      <c r="S1465" s="154">
        <v>0</v>
      </c>
      <c r="T1465" s="154">
        <v>0</v>
      </c>
      <c r="U1465" s="155">
        <v>0</v>
      </c>
      <c r="V1465" s="155">
        <v>0</v>
      </c>
      <c r="W1465" s="173">
        <v>0</v>
      </c>
      <c r="X1465" s="158">
        <v>0</v>
      </c>
      <c r="Y1465" s="208">
        <v>0</v>
      </c>
      <c r="Z1465" s="208">
        <v>0</v>
      </c>
      <c r="AA1465" s="208">
        <v>0</v>
      </c>
      <c r="AB1465" s="209">
        <v>0</v>
      </c>
      <c r="AC1465" s="155">
        <v>0</v>
      </c>
      <c r="AD1465" s="173">
        <v>0</v>
      </c>
    </row>
    <row r="1466" spans="1:30">
      <c r="A1466" s="175" t="s">
        <v>1455</v>
      </c>
      <c r="B1466" s="214" t="s">
        <v>1851</v>
      </c>
      <c r="C1466" s="214" t="s">
        <v>1470</v>
      </c>
      <c r="D1466" s="153">
        <v>0</v>
      </c>
      <c r="E1466" s="153">
        <v>0</v>
      </c>
      <c r="F1466" s="151">
        <v>0</v>
      </c>
      <c r="G1466" s="151">
        <v>0</v>
      </c>
      <c r="H1466" s="151">
        <v>0</v>
      </c>
      <c r="I1466" s="151">
        <v>0</v>
      </c>
      <c r="J1466" s="172">
        <v>0.9</v>
      </c>
      <c r="K1466" s="154">
        <v>0</v>
      </c>
      <c r="L1466" s="154">
        <v>0</v>
      </c>
      <c r="M1466" s="154">
        <v>0</v>
      </c>
      <c r="N1466" s="207">
        <v>0</v>
      </c>
      <c r="O1466" s="153">
        <v>0</v>
      </c>
      <c r="P1466" s="153">
        <v>0</v>
      </c>
      <c r="Q1466" s="151">
        <v>0</v>
      </c>
      <c r="R1466" s="151">
        <v>0</v>
      </c>
      <c r="S1466" s="154">
        <v>0</v>
      </c>
      <c r="T1466" s="154">
        <v>0</v>
      </c>
      <c r="U1466" s="155">
        <v>0</v>
      </c>
      <c r="V1466" s="155">
        <v>0</v>
      </c>
      <c r="W1466" s="173">
        <v>0</v>
      </c>
      <c r="X1466" s="158">
        <v>0</v>
      </c>
      <c r="Y1466" s="208">
        <v>0</v>
      </c>
      <c r="Z1466" s="208">
        <v>0</v>
      </c>
      <c r="AA1466" s="208">
        <v>0</v>
      </c>
      <c r="AB1466" s="209">
        <v>0</v>
      </c>
      <c r="AC1466" s="155">
        <v>0</v>
      </c>
      <c r="AD1466" s="173">
        <v>0</v>
      </c>
    </row>
    <row r="1467" spans="1:30">
      <c r="A1467" s="175" t="s">
        <v>1455</v>
      </c>
      <c r="B1467" s="214" t="s">
        <v>1853</v>
      </c>
      <c r="C1467" s="214" t="s">
        <v>1471</v>
      </c>
      <c r="D1467" s="153">
        <v>0</v>
      </c>
      <c r="E1467" s="153">
        <v>0</v>
      </c>
      <c r="F1467" s="151">
        <v>0</v>
      </c>
      <c r="G1467" s="151">
        <v>0</v>
      </c>
      <c r="H1467" s="151">
        <v>0</v>
      </c>
      <c r="I1467" s="151">
        <v>0</v>
      </c>
      <c r="J1467" s="172">
        <v>0.9</v>
      </c>
      <c r="K1467" s="154">
        <v>0</v>
      </c>
      <c r="L1467" s="154">
        <v>0</v>
      </c>
      <c r="M1467" s="154">
        <v>0</v>
      </c>
      <c r="N1467" s="207">
        <v>0</v>
      </c>
      <c r="O1467" s="153">
        <v>0</v>
      </c>
      <c r="P1467" s="153">
        <v>0</v>
      </c>
      <c r="Q1467" s="151">
        <v>0</v>
      </c>
      <c r="R1467" s="151">
        <v>0</v>
      </c>
      <c r="S1467" s="154">
        <v>0</v>
      </c>
      <c r="T1467" s="154">
        <v>0</v>
      </c>
      <c r="U1467" s="155">
        <v>0</v>
      </c>
      <c r="V1467" s="155">
        <v>0</v>
      </c>
      <c r="W1467" s="173">
        <v>0</v>
      </c>
      <c r="X1467" s="158">
        <v>0</v>
      </c>
      <c r="Y1467" s="208">
        <v>0</v>
      </c>
      <c r="Z1467" s="208">
        <v>0</v>
      </c>
      <c r="AA1467" s="208">
        <v>0</v>
      </c>
      <c r="AB1467" s="209">
        <v>0</v>
      </c>
      <c r="AC1467" s="155">
        <v>0</v>
      </c>
      <c r="AD1467" s="173">
        <v>0</v>
      </c>
    </row>
    <row r="1468" spans="1:30">
      <c r="A1468" s="175" t="s">
        <v>1455</v>
      </c>
      <c r="B1468" s="214" t="s">
        <v>1852</v>
      </c>
      <c r="C1468" s="214" t="s">
        <v>1472</v>
      </c>
      <c r="D1468" s="153">
        <v>0</v>
      </c>
      <c r="E1468" s="153">
        <v>0</v>
      </c>
      <c r="F1468" s="151">
        <v>0</v>
      </c>
      <c r="G1468" s="151">
        <v>0</v>
      </c>
      <c r="H1468" s="151">
        <v>0</v>
      </c>
      <c r="I1468" s="151">
        <v>0</v>
      </c>
      <c r="J1468" s="172">
        <v>0.9</v>
      </c>
      <c r="K1468" s="154">
        <v>0</v>
      </c>
      <c r="L1468" s="154">
        <v>0</v>
      </c>
      <c r="M1468" s="154">
        <v>0</v>
      </c>
      <c r="N1468" s="207">
        <v>0</v>
      </c>
      <c r="O1468" s="153">
        <v>0</v>
      </c>
      <c r="P1468" s="153">
        <v>0</v>
      </c>
      <c r="Q1468" s="151">
        <v>0</v>
      </c>
      <c r="R1468" s="151">
        <v>0</v>
      </c>
      <c r="S1468" s="154">
        <v>0</v>
      </c>
      <c r="T1468" s="154">
        <v>0</v>
      </c>
      <c r="U1468" s="155">
        <v>0</v>
      </c>
      <c r="V1468" s="155">
        <v>0</v>
      </c>
      <c r="W1468" s="173">
        <v>0</v>
      </c>
      <c r="X1468" s="158">
        <v>0</v>
      </c>
      <c r="Y1468" s="208">
        <v>0</v>
      </c>
      <c r="Z1468" s="208">
        <v>0</v>
      </c>
      <c r="AA1468" s="208">
        <v>0</v>
      </c>
      <c r="AB1468" s="209">
        <v>0</v>
      </c>
      <c r="AC1468" s="155">
        <v>0</v>
      </c>
      <c r="AD1468" s="173">
        <v>0</v>
      </c>
    </row>
    <row r="1469" spans="1:30">
      <c r="A1469" s="175" t="s">
        <v>1455</v>
      </c>
      <c r="B1469" s="214" t="s">
        <v>1851</v>
      </c>
      <c r="C1469" s="214" t="s">
        <v>1473</v>
      </c>
      <c r="D1469" s="153">
        <v>0</v>
      </c>
      <c r="E1469" s="153">
        <v>0</v>
      </c>
      <c r="F1469" s="151">
        <v>0</v>
      </c>
      <c r="G1469" s="151">
        <v>0</v>
      </c>
      <c r="H1469" s="151">
        <v>0</v>
      </c>
      <c r="I1469" s="151">
        <v>0</v>
      </c>
      <c r="J1469" s="172">
        <v>0.9</v>
      </c>
      <c r="K1469" s="154">
        <v>0</v>
      </c>
      <c r="L1469" s="154">
        <v>0</v>
      </c>
      <c r="M1469" s="154">
        <v>0</v>
      </c>
      <c r="N1469" s="207">
        <v>0</v>
      </c>
      <c r="O1469" s="153">
        <v>0</v>
      </c>
      <c r="P1469" s="153">
        <v>0</v>
      </c>
      <c r="Q1469" s="151">
        <v>0</v>
      </c>
      <c r="R1469" s="151">
        <v>0</v>
      </c>
      <c r="S1469" s="154">
        <v>0</v>
      </c>
      <c r="T1469" s="154">
        <v>0</v>
      </c>
      <c r="U1469" s="155">
        <v>0</v>
      </c>
      <c r="V1469" s="155">
        <v>0</v>
      </c>
      <c r="W1469" s="173">
        <v>0</v>
      </c>
      <c r="X1469" s="158">
        <v>0</v>
      </c>
      <c r="Y1469" s="208">
        <v>0</v>
      </c>
      <c r="Z1469" s="208">
        <v>0</v>
      </c>
      <c r="AA1469" s="208">
        <v>0</v>
      </c>
      <c r="AB1469" s="209">
        <v>0</v>
      </c>
      <c r="AC1469" s="155">
        <v>0</v>
      </c>
      <c r="AD1469" s="173">
        <v>0</v>
      </c>
    </row>
    <row r="1470" spans="1:30">
      <c r="A1470" s="175" t="s">
        <v>1455</v>
      </c>
      <c r="B1470" s="214" t="s">
        <v>1853</v>
      </c>
      <c r="C1470" s="214" t="s">
        <v>1474</v>
      </c>
      <c r="D1470" s="153">
        <v>0</v>
      </c>
      <c r="E1470" s="153">
        <v>0</v>
      </c>
      <c r="F1470" s="151">
        <v>0</v>
      </c>
      <c r="G1470" s="151">
        <v>0</v>
      </c>
      <c r="H1470" s="151">
        <v>0</v>
      </c>
      <c r="I1470" s="151">
        <v>0</v>
      </c>
      <c r="J1470" s="172">
        <v>0.9</v>
      </c>
      <c r="K1470" s="154">
        <v>0</v>
      </c>
      <c r="L1470" s="154">
        <v>0</v>
      </c>
      <c r="M1470" s="154">
        <v>0</v>
      </c>
      <c r="N1470" s="207">
        <v>0</v>
      </c>
      <c r="O1470" s="153">
        <v>0</v>
      </c>
      <c r="P1470" s="153">
        <v>0</v>
      </c>
      <c r="Q1470" s="151">
        <v>0</v>
      </c>
      <c r="R1470" s="151">
        <v>0</v>
      </c>
      <c r="S1470" s="154">
        <v>0</v>
      </c>
      <c r="T1470" s="154">
        <v>0</v>
      </c>
      <c r="U1470" s="155">
        <v>0</v>
      </c>
      <c r="V1470" s="155">
        <v>0</v>
      </c>
      <c r="W1470" s="173">
        <v>0</v>
      </c>
      <c r="X1470" s="158">
        <v>0</v>
      </c>
      <c r="Y1470" s="208">
        <v>0</v>
      </c>
      <c r="Z1470" s="208">
        <v>0</v>
      </c>
      <c r="AA1470" s="208">
        <v>0</v>
      </c>
      <c r="AB1470" s="209">
        <v>0</v>
      </c>
      <c r="AC1470" s="155">
        <v>0</v>
      </c>
      <c r="AD1470" s="173">
        <v>0</v>
      </c>
    </row>
    <row r="1471" spans="1:30">
      <c r="A1471" s="175" t="s">
        <v>1455</v>
      </c>
      <c r="B1471" s="214" t="s">
        <v>1851</v>
      </c>
      <c r="C1471" s="214" t="s">
        <v>1475</v>
      </c>
      <c r="D1471" s="153">
        <v>0</v>
      </c>
      <c r="E1471" s="153">
        <v>0</v>
      </c>
      <c r="F1471" s="151">
        <v>0</v>
      </c>
      <c r="G1471" s="151">
        <v>0</v>
      </c>
      <c r="H1471" s="151">
        <v>0</v>
      </c>
      <c r="I1471" s="151">
        <v>0</v>
      </c>
      <c r="J1471" s="172">
        <v>0.9</v>
      </c>
      <c r="K1471" s="154">
        <v>0</v>
      </c>
      <c r="L1471" s="154">
        <v>0</v>
      </c>
      <c r="M1471" s="154">
        <v>0</v>
      </c>
      <c r="N1471" s="207">
        <v>0</v>
      </c>
      <c r="O1471" s="153">
        <v>0</v>
      </c>
      <c r="P1471" s="153">
        <v>0</v>
      </c>
      <c r="Q1471" s="151">
        <v>0</v>
      </c>
      <c r="R1471" s="151">
        <v>0</v>
      </c>
      <c r="S1471" s="154">
        <v>0</v>
      </c>
      <c r="T1471" s="154">
        <v>0</v>
      </c>
      <c r="U1471" s="155">
        <v>0</v>
      </c>
      <c r="V1471" s="155">
        <v>0</v>
      </c>
      <c r="W1471" s="173">
        <v>0</v>
      </c>
      <c r="X1471" s="158">
        <v>0</v>
      </c>
      <c r="Y1471" s="208">
        <v>0</v>
      </c>
      <c r="Z1471" s="208">
        <v>0</v>
      </c>
      <c r="AA1471" s="208">
        <v>0</v>
      </c>
      <c r="AB1471" s="209">
        <v>0</v>
      </c>
      <c r="AC1471" s="155">
        <v>0</v>
      </c>
      <c r="AD1471" s="173">
        <v>0</v>
      </c>
    </row>
    <row r="1472" spans="1:30">
      <c r="A1472" s="175" t="s">
        <v>1455</v>
      </c>
      <c r="B1472" s="214" t="s">
        <v>1855</v>
      </c>
      <c r="C1472" s="214" t="s">
        <v>1476</v>
      </c>
      <c r="D1472" s="153">
        <v>0</v>
      </c>
      <c r="E1472" s="153">
        <v>0</v>
      </c>
      <c r="F1472" s="151">
        <v>0</v>
      </c>
      <c r="G1472" s="151">
        <v>0</v>
      </c>
      <c r="H1472" s="151">
        <v>0</v>
      </c>
      <c r="I1472" s="151">
        <v>0</v>
      </c>
      <c r="J1472" s="172">
        <v>0.9</v>
      </c>
      <c r="K1472" s="154">
        <v>0</v>
      </c>
      <c r="L1472" s="154">
        <v>0</v>
      </c>
      <c r="M1472" s="154">
        <v>0</v>
      </c>
      <c r="N1472" s="207">
        <v>0</v>
      </c>
      <c r="O1472" s="153">
        <v>0</v>
      </c>
      <c r="P1472" s="153">
        <v>0</v>
      </c>
      <c r="Q1472" s="151">
        <v>0</v>
      </c>
      <c r="R1472" s="151">
        <v>0</v>
      </c>
      <c r="S1472" s="154">
        <v>0</v>
      </c>
      <c r="T1472" s="154">
        <v>0</v>
      </c>
      <c r="U1472" s="155">
        <v>0</v>
      </c>
      <c r="V1472" s="155">
        <v>0</v>
      </c>
      <c r="W1472" s="173">
        <v>0</v>
      </c>
      <c r="X1472" s="158">
        <v>0</v>
      </c>
      <c r="Y1472" s="208">
        <v>0</v>
      </c>
      <c r="Z1472" s="208">
        <v>0</v>
      </c>
      <c r="AA1472" s="208">
        <v>0</v>
      </c>
      <c r="AB1472" s="209">
        <v>0</v>
      </c>
      <c r="AC1472" s="155">
        <v>0</v>
      </c>
      <c r="AD1472" s="173">
        <v>0</v>
      </c>
    </row>
    <row r="1473" spans="1:30">
      <c r="A1473" s="175" t="s">
        <v>1455</v>
      </c>
      <c r="B1473" s="214" t="s">
        <v>1852</v>
      </c>
      <c r="C1473" s="214" t="s">
        <v>1477</v>
      </c>
      <c r="D1473" s="153">
        <v>0</v>
      </c>
      <c r="E1473" s="153">
        <v>0</v>
      </c>
      <c r="F1473" s="151">
        <v>0</v>
      </c>
      <c r="G1473" s="151">
        <v>0</v>
      </c>
      <c r="H1473" s="151">
        <v>0</v>
      </c>
      <c r="I1473" s="151">
        <v>0</v>
      </c>
      <c r="J1473" s="172">
        <v>0.9</v>
      </c>
      <c r="K1473" s="154">
        <v>0</v>
      </c>
      <c r="L1473" s="154">
        <v>0</v>
      </c>
      <c r="M1473" s="154">
        <v>0</v>
      </c>
      <c r="N1473" s="207">
        <v>0</v>
      </c>
      <c r="O1473" s="153">
        <v>0</v>
      </c>
      <c r="P1473" s="153">
        <v>0</v>
      </c>
      <c r="Q1473" s="151">
        <v>0</v>
      </c>
      <c r="R1473" s="151">
        <v>0</v>
      </c>
      <c r="S1473" s="154">
        <v>0</v>
      </c>
      <c r="T1473" s="154">
        <v>0</v>
      </c>
      <c r="U1473" s="155">
        <v>0</v>
      </c>
      <c r="V1473" s="155">
        <v>0</v>
      </c>
      <c r="W1473" s="173">
        <v>0</v>
      </c>
      <c r="X1473" s="158">
        <v>0</v>
      </c>
      <c r="Y1473" s="208">
        <v>0</v>
      </c>
      <c r="Z1473" s="208">
        <v>0</v>
      </c>
      <c r="AA1473" s="208">
        <v>0</v>
      </c>
      <c r="AB1473" s="209">
        <v>0</v>
      </c>
      <c r="AC1473" s="155">
        <v>0</v>
      </c>
      <c r="AD1473" s="173">
        <v>0</v>
      </c>
    </row>
    <row r="1474" spans="1:30">
      <c r="A1474" s="175" t="s">
        <v>1455</v>
      </c>
      <c r="B1474" s="214" t="s">
        <v>1851</v>
      </c>
      <c r="C1474" s="214" t="s">
        <v>1478</v>
      </c>
      <c r="D1474" s="153">
        <v>0</v>
      </c>
      <c r="E1474" s="153">
        <v>0</v>
      </c>
      <c r="F1474" s="151">
        <v>0</v>
      </c>
      <c r="G1474" s="151">
        <v>0</v>
      </c>
      <c r="H1474" s="151">
        <v>0</v>
      </c>
      <c r="I1474" s="151">
        <v>0</v>
      </c>
      <c r="J1474" s="172">
        <v>0.9</v>
      </c>
      <c r="K1474" s="154">
        <v>0</v>
      </c>
      <c r="L1474" s="154">
        <v>0</v>
      </c>
      <c r="M1474" s="154">
        <v>0</v>
      </c>
      <c r="N1474" s="207">
        <v>0</v>
      </c>
      <c r="O1474" s="153">
        <v>0</v>
      </c>
      <c r="P1474" s="153">
        <v>0</v>
      </c>
      <c r="Q1474" s="151">
        <v>0</v>
      </c>
      <c r="R1474" s="151">
        <v>0</v>
      </c>
      <c r="S1474" s="154">
        <v>0</v>
      </c>
      <c r="T1474" s="154">
        <v>0</v>
      </c>
      <c r="U1474" s="155">
        <v>0</v>
      </c>
      <c r="V1474" s="155">
        <v>0</v>
      </c>
      <c r="W1474" s="173">
        <v>0</v>
      </c>
      <c r="X1474" s="158">
        <v>0</v>
      </c>
      <c r="Y1474" s="208">
        <v>0</v>
      </c>
      <c r="Z1474" s="208">
        <v>0</v>
      </c>
      <c r="AA1474" s="208">
        <v>0</v>
      </c>
      <c r="AB1474" s="209">
        <v>0</v>
      </c>
      <c r="AC1474" s="155">
        <v>0</v>
      </c>
      <c r="AD1474" s="173">
        <v>0</v>
      </c>
    </row>
    <row r="1475" spans="1:30">
      <c r="A1475" s="175" t="s">
        <v>1455</v>
      </c>
      <c r="B1475" s="214" t="s">
        <v>1853</v>
      </c>
      <c r="C1475" s="214" t="s">
        <v>1479</v>
      </c>
      <c r="D1475" s="153">
        <v>0</v>
      </c>
      <c r="E1475" s="153">
        <v>0</v>
      </c>
      <c r="F1475" s="151">
        <v>0</v>
      </c>
      <c r="G1475" s="151">
        <v>0</v>
      </c>
      <c r="H1475" s="151">
        <v>0</v>
      </c>
      <c r="I1475" s="151">
        <v>0</v>
      </c>
      <c r="J1475" s="172">
        <v>0.9</v>
      </c>
      <c r="K1475" s="154">
        <v>0</v>
      </c>
      <c r="L1475" s="154">
        <v>0</v>
      </c>
      <c r="M1475" s="154">
        <v>0</v>
      </c>
      <c r="N1475" s="207">
        <v>0</v>
      </c>
      <c r="O1475" s="153">
        <v>0</v>
      </c>
      <c r="P1475" s="153">
        <v>0</v>
      </c>
      <c r="Q1475" s="151">
        <v>0</v>
      </c>
      <c r="R1475" s="151">
        <v>0</v>
      </c>
      <c r="S1475" s="154">
        <v>0</v>
      </c>
      <c r="T1475" s="154">
        <v>0</v>
      </c>
      <c r="U1475" s="155">
        <v>0</v>
      </c>
      <c r="V1475" s="155">
        <v>0</v>
      </c>
      <c r="W1475" s="173">
        <v>0</v>
      </c>
      <c r="X1475" s="158">
        <v>0</v>
      </c>
      <c r="Y1475" s="208">
        <v>0</v>
      </c>
      <c r="Z1475" s="208">
        <v>0</v>
      </c>
      <c r="AA1475" s="208">
        <v>0</v>
      </c>
      <c r="AB1475" s="209">
        <v>0</v>
      </c>
      <c r="AC1475" s="155">
        <v>0</v>
      </c>
      <c r="AD1475" s="173">
        <v>0</v>
      </c>
    </row>
    <row r="1476" spans="1:30">
      <c r="A1476" s="175" t="s">
        <v>1455</v>
      </c>
      <c r="B1476" s="214" t="s">
        <v>1853</v>
      </c>
      <c r="C1476" s="214" t="s">
        <v>1480</v>
      </c>
      <c r="D1476" s="153">
        <v>0</v>
      </c>
      <c r="E1476" s="153">
        <v>0</v>
      </c>
      <c r="F1476" s="151">
        <v>0</v>
      </c>
      <c r="G1476" s="151">
        <v>0</v>
      </c>
      <c r="H1476" s="151">
        <v>0</v>
      </c>
      <c r="I1476" s="151">
        <v>0</v>
      </c>
      <c r="J1476" s="172">
        <v>0.9</v>
      </c>
      <c r="K1476" s="154">
        <v>0</v>
      </c>
      <c r="L1476" s="154">
        <v>0</v>
      </c>
      <c r="M1476" s="154">
        <v>0</v>
      </c>
      <c r="N1476" s="207">
        <v>0</v>
      </c>
      <c r="O1476" s="153">
        <v>0</v>
      </c>
      <c r="P1476" s="153">
        <v>0</v>
      </c>
      <c r="Q1476" s="151">
        <v>0</v>
      </c>
      <c r="R1476" s="151">
        <v>0</v>
      </c>
      <c r="S1476" s="154">
        <v>0</v>
      </c>
      <c r="T1476" s="154">
        <v>0</v>
      </c>
      <c r="U1476" s="155">
        <v>0</v>
      </c>
      <c r="V1476" s="155">
        <v>0</v>
      </c>
      <c r="W1476" s="173">
        <v>0</v>
      </c>
      <c r="X1476" s="158">
        <v>0</v>
      </c>
      <c r="Y1476" s="208">
        <v>0</v>
      </c>
      <c r="Z1476" s="208">
        <v>0</v>
      </c>
      <c r="AA1476" s="208">
        <v>0</v>
      </c>
      <c r="AB1476" s="209">
        <v>0</v>
      </c>
      <c r="AC1476" s="155">
        <v>0</v>
      </c>
      <c r="AD1476" s="173">
        <v>0</v>
      </c>
    </row>
    <row r="1477" spans="1:30">
      <c r="A1477" s="175" t="s">
        <v>1455</v>
      </c>
      <c r="B1477" s="214" t="s">
        <v>1855</v>
      </c>
      <c r="C1477" s="214" t="s">
        <v>1481</v>
      </c>
      <c r="D1477" s="153">
        <v>0</v>
      </c>
      <c r="E1477" s="153">
        <v>0</v>
      </c>
      <c r="F1477" s="151">
        <v>0</v>
      </c>
      <c r="G1477" s="151">
        <v>0</v>
      </c>
      <c r="H1477" s="151">
        <v>0</v>
      </c>
      <c r="I1477" s="151">
        <v>0</v>
      </c>
      <c r="J1477" s="172">
        <v>0.9</v>
      </c>
      <c r="K1477" s="154">
        <v>0</v>
      </c>
      <c r="L1477" s="154">
        <v>0</v>
      </c>
      <c r="M1477" s="154">
        <v>0</v>
      </c>
      <c r="N1477" s="207">
        <v>0</v>
      </c>
      <c r="O1477" s="153">
        <v>0</v>
      </c>
      <c r="P1477" s="153">
        <v>0</v>
      </c>
      <c r="Q1477" s="151">
        <v>0</v>
      </c>
      <c r="R1477" s="151">
        <v>0</v>
      </c>
      <c r="S1477" s="154">
        <v>0</v>
      </c>
      <c r="T1477" s="154">
        <v>0</v>
      </c>
      <c r="U1477" s="155">
        <v>0</v>
      </c>
      <c r="V1477" s="155">
        <v>0</v>
      </c>
      <c r="W1477" s="173">
        <v>0</v>
      </c>
      <c r="X1477" s="158">
        <v>0</v>
      </c>
      <c r="Y1477" s="208">
        <v>0</v>
      </c>
      <c r="Z1477" s="208">
        <v>0</v>
      </c>
      <c r="AA1477" s="208">
        <v>0</v>
      </c>
      <c r="AB1477" s="209">
        <v>0</v>
      </c>
      <c r="AC1477" s="155">
        <v>0</v>
      </c>
      <c r="AD1477" s="173">
        <v>0</v>
      </c>
    </row>
    <row r="1478" spans="1:30">
      <c r="A1478" s="175" t="s">
        <v>1455</v>
      </c>
      <c r="B1478" s="214" t="s">
        <v>1854</v>
      </c>
      <c r="C1478" s="214" t="s">
        <v>1482</v>
      </c>
      <c r="D1478" s="153">
        <v>0</v>
      </c>
      <c r="E1478" s="153">
        <v>0</v>
      </c>
      <c r="F1478" s="151">
        <v>0</v>
      </c>
      <c r="G1478" s="151">
        <v>0</v>
      </c>
      <c r="H1478" s="151">
        <v>0</v>
      </c>
      <c r="I1478" s="151">
        <v>0</v>
      </c>
      <c r="J1478" s="172">
        <v>0.9</v>
      </c>
      <c r="K1478" s="154">
        <v>0</v>
      </c>
      <c r="L1478" s="154">
        <v>0</v>
      </c>
      <c r="M1478" s="154">
        <v>0</v>
      </c>
      <c r="N1478" s="207">
        <v>0</v>
      </c>
      <c r="O1478" s="153">
        <v>0</v>
      </c>
      <c r="P1478" s="153">
        <v>0</v>
      </c>
      <c r="Q1478" s="151">
        <v>0</v>
      </c>
      <c r="R1478" s="151">
        <v>0</v>
      </c>
      <c r="S1478" s="154">
        <v>0</v>
      </c>
      <c r="T1478" s="154">
        <v>0</v>
      </c>
      <c r="U1478" s="155">
        <v>0</v>
      </c>
      <c r="V1478" s="155">
        <v>0</v>
      </c>
      <c r="W1478" s="173">
        <v>0</v>
      </c>
      <c r="X1478" s="158">
        <v>0</v>
      </c>
      <c r="Y1478" s="208">
        <v>0</v>
      </c>
      <c r="Z1478" s="208">
        <v>0</v>
      </c>
      <c r="AA1478" s="208">
        <v>0</v>
      </c>
      <c r="AB1478" s="209">
        <v>0</v>
      </c>
      <c r="AC1478" s="155">
        <v>0</v>
      </c>
      <c r="AD1478" s="173">
        <v>0</v>
      </c>
    </row>
    <row r="1479" spans="1:30">
      <c r="A1479" s="175" t="s">
        <v>1455</v>
      </c>
      <c r="B1479" s="214" t="s">
        <v>1855</v>
      </c>
      <c r="C1479" s="214" t="s">
        <v>1483</v>
      </c>
      <c r="D1479" s="153">
        <v>0</v>
      </c>
      <c r="E1479" s="153">
        <v>0</v>
      </c>
      <c r="F1479" s="151">
        <v>0</v>
      </c>
      <c r="G1479" s="151">
        <v>0</v>
      </c>
      <c r="H1479" s="151">
        <v>0</v>
      </c>
      <c r="I1479" s="151">
        <v>0</v>
      </c>
      <c r="J1479" s="172">
        <v>0.9</v>
      </c>
      <c r="K1479" s="154">
        <v>0</v>
      </c>
      <c r="L1479" s="154">
        <v>0</v>
      </c>
      <c r="M1479" s="154">
        <v>0</v>
      </c>
      <c r="N1479" s="207">
        <v>0</v>
      </c>
      <c r="O1479" s="153">
        <v>0</v>
      </c>
      <c r="P1479" s="153">
        <v>0</v>
      </c>
      <c r="Q1479" s="151">
        <v>0</v>
      </c>
      <c r="R1479" s="151">
        <v>0</v>
      </c>
      <c r="S1479" s="154">
        <v>0</v>
      </c>
      <c r="T1479" s="154">
        <v>0</v>
      </c>
      <c r="U1479" s="155">
        <v>0</v>
      </c>
      <c r="V1479" s="155">
        <v>0</v>
      </c>
      <c r="W1479" s="173">
        <v>0</v>
      </c>
      <c r="X1479" s="158">
        <v>0</v>
      </c>
      <c r="Y1479" s="208">
        <v>0</v>
      </c>
      <c r="Z1479" s="208">
        <v>0</v>
      </c>
      <c r="AA1479" s="208">
        <v>0</v>
      </c>
      <c r="AB1479" s="209">
        <v>0</v>
      </c>
      <c r="AC1479" s="155">
        <v>0</v>
      </c>
      <c r="AD1479" s="173">
        <v>0</v>
      </c>
    </row>
    <row r="1480" spans="1:30">
      <c r="A1480" s="175" t="s">
        <v>1455</v>
      </c>
      <c r="B1480" s="214" t="s">
        <v>1851</v>
      </c>
      <c r="C1480" s="214" t="s">
        <v>1484</v>
      </c>
      <c r="D1480" s="153">
        <v>0</v>
      </c>
      <c r="E1480" s="153">
        <v>0</v>
      </c>
      <c r="F1480" s="151">
        <v>0</v>
      </c>
      <c r="G1480" s="151">
        <v>0</v>
      </c>
      <c r="H1480" s="151">
        <v>0</v>
      </c>
      <c r="I1480" s="151">
        <v>0</v>
      </c>
      <c r="J1480" s="172">
        <v>0.9</v>
      </c>
      <c r="K1480" s="154">
        <v>0</v>
      </c>
      <c r="L1480" s="154">
        <v>0</v>
      </c>
      <c r="M1480" s="154">
        <v>0</v>
      </c>
      <c r="N1480" s="207">
        <v>0</v>
      </c>
      <c r="O1480" s="153">
        <v>0</v>
      </c>
      <c r="P1480" s="153">
        <v>0</v>
      </c>
      <c r="Q1480" s="151">
        <v>0</v>
      </c>
      <c r="R1480" s="151">
        <v>0</v>
      </c>
      <c r="S1480" s="154">
        <v>0</v>
      </c>
      <c r="T1480" s="154">
        <v>0</v>
      </c>
      <c r="U1480" s="155">
        <v>0</v>
      </c>
      <c r="V1480" s="155">
        <v>0</v>
      </c>
      <c r="W1480" s="173">
        <v>0</v>
      </c>
      <c r="X1480" s="158">
        <v>0</v>
      </c>
      <c r="Y1480" s="208">
        <v>0</v>
      </c>
      <c r="Z1480" s="208">
        <v>0</v>
      </c>
      <c r="AA1480" s="208">
        <v>0</v>
      </c>
      <c r="AB1480" s="209">
        <v>0</v>
      </c>
      <c r="AC1480" s="155">
        <v>0</v>
      </c>
      <c r="AD1480" s="173">
        <v>0</v>
      </c>
    </row>
    <row r="1481" spans="1:30">
      <c r="A1481" s="175" t="s">
        <v>1455</v>
      </c>
      <c r="B1481" s="214" t="s">
        <v>1853</v>
      </c>
      <c r="C1481" s="214" t="s">
        <v>1485</v>
      </c>
      <c r="D1481" s="153">
        <v>0</v>
      </c>
      <c r="E1481" s="153">
        <v>0</v>
      </c>
      <c r="F1481" s="151">
        <v>0</v>
      </c>
      <c r="G1481" s="151">
        <v>0</v>
      </c>
      <c r="H1481" s="151">
        <v>0</v>
      </c>
      <c r="I1481" s="151">
        <v>0</v>
      </c>
      <c r="J1481" s="172">
        <v>0.9</v>
      </c>
      <c r="K1481" s="154">
        <v>0</v>
      </c>
      <c r="L1481" s="154">
        <v>0</v>
      </c>
      <c r="M1481" s="154">
        <v>0</v>
      </c>
      <c r="N1481" s="207">
        <v>0</v>
      </c>
      <c r="O1481" s="153">
        <v>0</v>
      </c>
      <c r="P1481" s="153">
        <v>0</v>
      </c>
      <c r="Q1481" s="151">
        <v>0</v>
      </c>
      <c r="R1481" s="151">
        <v>0</v>
      </c>
      <c r="S1481" s="154">
        <v>0</v>
      </c>
      <c r="T1481" s="154">
        <v>0</v>
      </c>
      <c r="U1481" s="155">
        <v>0</v>
      </c>
      <c r="V1481" s="155">
        <v>0</v>
      </c>
      <c r="W1481" s="173">
        <v>0</v>
      </c>
      <c r="X1481" s="158">
        <v>0</v>
      </c>
      <c r="Y1481" s="208">
        <v>0</v>
      </c>
      <c r="Z1481" s="208">
        <v>0</v>
      </c>
      <c r="AA1481" s="208">
        <v>0</v>
      </c>
      <c r="AB1481" s="209">
        <v>0</v>
      </c>
      <c r="AC1481" s="155">
        <v>0</v>
      </c>
      <c r="AD1481" s="173">
        <v>0</v>
      </c>
    </row>
    <row r="1482" spans="1:30">
      <c r="A1482" s="175" t="s">
        <v>1455</v>
      </c>
      <c r="B1482" s="214" t="s">
        <v>1851</v>
      </c>
      <c r="C1482" s="214" t="s">
        <v>1486</v>
      </c>
      <c r="D1482" s="153">
        <v>0</v>
      </c>
      <c r="E1482" s="153">
        <v>0</v>
      </c>
      <c r="F1482" s="151">
        <v>0</v>
      </c>
      <c r="G1482" s="151">
        <v>0</v>
      </c>
      <c r="H1482" s="151">
        <v>0</v>
      </c>
      <c r="I1482" s="151">
        <v>0</v>
      </c>
      <c r="J1482" s="172">
        <v>0.9</v>
      </c>
      <c r="K1482" s="154">
        <v>0</v>
      </c>
      <c r="L1482" s="154">
        <v>0</v>
      </c>
      <c r="M1482" s="154">
        <v>0</v>
      </c>
      <c r="N1482" s="207">
        <v>0</v>
      </c>
      <c r="O1482" s="153">
        <v>0</v>
      </c>
      <c r="P1482" s="153">
        <v>0</v>
      </c>
      <c r="Q1482" s="151">
        <v>0</v>
      </c>
      <c r="R1482" s="151">
        <v>0</v>
      </c>
      <c r="S1482" s="154">
        <v>0</v>
      </c>
      <c r="T1482" s="154">
        <v>0</v>
      </c>
      <c r="U1482" s="155">
        <v>0</v>
      </c>
      <c r="V1482" s="155">
        <v>0</v>
      </c>
      <c r="W1482" s="173">
        <v>0</v>
      </c>
      <c r="X1482" s="158">
        <v>0</v>
      </c>
      <c r="Y1482" s="208">
        <v>0</v>
      </c>
      <c r="Z1482" s="208">
        <v>0</v>
      </c>
      <c r="AA1482" s="208">
        <v>0</v>
      </c>
      <c r="AB1482" s="209">
        <v>0</v>
      </c>
      <c r="AC1482" s="155">
        <v>0</v>
      </c>
      <c r="AD1482" s="173">
        <v>0</v>
      </c>
    </row>
    <row r="1483" spans="1:30">
      <c r="A1483" s="175" t="s">
        <v>1455</v>
      </c>
      <c r="B1483" s="214" t="s">
        <v>1851</v>
      </c>
      <c r="C1483" s="214" t="s">
        <v>1487</v>
      </c>
      <c r="D1483" s="153">
        <v>0</v>
      </c>
      <c r="E1483" s="153">
        <v>0</v>
      </c>
      <c r="F1483" s="151">
        <v>0</v>
      </c>
      <c r="G1483" s="151">
        <v>0</v>
      </c>
      <c r="H1483" s="151">
        <v>0</v>
      </c>
      <c r="I1483" s="151">
        <v>0</v>
      </c>
      <c r="J1483" s="172">
        <v>0.9</v>
      </c>
      <c r="K1483" s="154">
        <v>0</v>
      </c>
      <c r="L1483" s="154">
        <v>0</v>
      </c>
      <c r="M1483" s="154">
        <v>0</v>
      </c>
      <c r="N1483" s="207">
        <v>0</v>
      </c>
      <c r="O1483" s="153">
        <v>0</v>
      </c>
      <c r="P1483" s="153">
        <v>0</v>
      </c>
      <c r="Q1483" s="151">
        <v>0</v>
      </c>
      <c r="R1483" s="151">
        <v>0</v>
      </c>
      <c r="S1483" s="154">
        <v>0</v>
      </c>
      <c r="T1483" s="154">
        <v>0</v>
      </c>
      <c r="U1483" s="155">
        <v>0</v>
      </c>
      <c r="V1483" s="155">
        <v>0</v>
      </c>
      <c r="W1483" s="173">
        <v>0</v>
      </c>
      <c r="X1483" s="158">
        <v>0</v>
      </c>
      <c r="Y1483" s="208">
        <v>0</v>
      </c>
      <c r="Z1483" s="208">
        <v>0</v>
      </c>
      <c r="AA1483" s="208">
        <v>0</v>
      </c>
      <c r="AB1483" s="209">
        <v>0</v>
      </c>
      <c r="AC1483" s="155">
        <v>0</v>
      </c>
      <c r="AD1483" s="173">
        <v>0</v>
      </c>
    </row>
    <row r="1484" spans="1:30">
      <c r="A1484" s="175" t="s">
        <v>1455</v>
      </c>
      <c r="B1484" s="214" t="s">
        <v>1853</v>
      </c>
      <c r="C1484" s="214" t="s">
        <v>1488</v>
      </c>
      <c r="D1484" s="153">
        <v>0</v>
      </c>
      <c r="E1484" s="153">
        <v>0</v>
      </c>
      <c r="F1484" s="151">
        <v>0</v>
      </c>
      <c r="G1484" s="151">
        <v>0</v>
      </c>
      <c r="H1484" s="151">
        <v>0</v>
      </c>
      <c r="I1484" s="151">
        <v>0</v>
      </c>
      <c r="J1484" s="172">
        <v>0.9</v>
      </c>
      <c r="K1484" s="154">
        <v>0</v>
      </c>
      <c r="L1484" s="154">
        <v>0</v>
      </c>
      <c r="M1484" s="154">
        <v>0</v>
      </c>
      <c r="N1484" s="207">
        <v>0</v>
      </c>
      <c r="O1484" s="153">
        <v>0</v>
      </c>
      <c r="P1484" s="153">
        <v>0</v>
      </c>
      <c r="Q1484" s="151">
        <v>0</v>
      </c>
      <c r="R1484" s="151">
        <v>0</v>
      </c>
      <c r="S1484" s="154">
        <v>0</v>
      </c>
      <c r="T1484" s="154">
        <v>0</v>
      </c>
      <c r="U1484" s="155">
        <v>0</v>
      </c>
      <c r="V1484" s="155">
        <v>0</v>
      </c>
      <c r="W1484" s="173">
        <v>0</v>
      </c>
      <c r="X1484" s="158">
        <v>0</v>
      </c>
      <c r="Y1484" s="208">
        <v>0</v>
      </c>
      <c r="Z1484" s="208">
        <v>0</v>
      </c>
      <c r="AA1484" s="208">
        <v>0</v>
      </c>
      <c r="AB1484" s="209">
        <v>0</v>
      </c>
      <c r="AC1484" s="155">
        <v>0</v>
      </c>
      <c r="AD1484" s="173">
        <v>0</v>
      </c>
    </row>
    <row r="1485" spans="1:30">
      <c r="A1485" s="175" t="s">
        <v>1455</v>
      </c>
      <c r="B1485" s="214" t="s">
        <v>1853</v>
      </c>
      <c r="C1485" s="214" t="s">
        <v>1489</v>
      </c>
      <c r="D1485" s="153">
        <v>0</v>
      </c>
      <c r="E1485" s="153">
        <v>0</v>
      </c>
      <c r="F1485" s="151">
        <v>0</v>
      </c>
      <c r="G1485" s="151">
        <v>0</v>
      </c>
      <c r="H1485" s="151">
        <v>0</v>
      </c>
      <c r="I1485" s="151">
        <v>0</v>
      </c>
      <c r="J1485" s="172">
        <v>0.9</v>
      </c>
      <c r="K1485" s="154">
        <v>0</v>
      </c>
      <c r="L1485" s="154">
        <v>0</v>
      </c>
      <c r="M1485" s="154">
        <v>0</v>
      </c>
      <c r="N1485" s="207">
        <v>0</v>
      </c>
      <c r="O1485" s="153">
        <v>0</v>
      </c>
      <c r="P1485" s="153">
        <v>0</v>
      </c>
      <c r="Q1485" s="151">
        <v>0</v>
      </c>
      <c r="R1485" s="151">
        <v>0</v>
      </c>
      <c r="S1485" s="154">
        <v>0</v>
      </c>
      <c r="T1485" s="154">
        <v>0</v>
      </c>
      <c r="U1485" s="155">
        <v>0</v>
      </c>
      <c r="V1485" s="155">
        <v>0</v>
      </c>
      <c r="W1485" s="173">
        <v>0</v>
      </c>
      <c r="X1485" s="158">
        <v>0</v>
      </c>
      <c r="Y1485" s="208">
        <v>0</v>
      </c>
      <c r="Z1485" s="208">
        <v>0</v>
      </c>
      <c r="AA1485" s="208">
        <v>0</v>
      </c>
      <c r="AB1485" s="209">
        <v>0</v>
      </c>
      <c r="AC1485" s="155">
        <v>0</v>
      </c>
      <c r="AD1485" s="173">
        <v>0</v>
      </c>
    </row>
    <row r="1486" spans="1:30">
      <c r="A1486" s="175" t="s">
        <v>1455</v>
      </c>
      <c r="B1486" s="214" t="s">
        <v>1851</v>
      </c>
      <c r="C1486" s="214" t="s">
        <v>1490</v>
      </c>
      <c r="D1486" s="153">
        <v>0</v>
      </c>
      <c r="E1486" s="153">
        <v>0</v>
      </c>
      <c r="F1486" s="151">
        <v>0</v>
      </c>
      <c r="G1486" s="151">
        <v>0</v>
      </c>
      <c r="H1486" s="151">
        <v>0</v>
      </c>
      <c r="I1486" s="151">
        <v>0</v>
      </c>
      <c r="J1486" s="172">
        <v>0.9</v>
      </c>
      <c r="K1486" s="154">
        <v>0</v>
      </c>
      <c r="L1486" s="154">
        <v>0</v>
      </c>
      <c r="M1486" s="154">
        <v>0</v>
      </c>
      <c r="N1486" s="207">
        <v>0</v>
      </c>
      <c r="O1486" s="153">
        <v>0</v>
      </c>
      <c r="P1486" s="153">
        <v>0</v>
      </c>
      <c r="Q1486" s="151">
        <v>0</v>
      </c>
      <c r="R1486" s="151">
        <v>0</v>
      </c>
      <c r="S1486" s="154">
        <v>0</v>
      </c>
      <c r="T1486" s="154">
        <v>0</v>
      </c>
      <c r="U1486" s="155">
        <v>0</v>
      </c>
      <c r="V1486" s="155">
        <v>0</v>
      </c>
      <c r="W1486" s="173">
        <v>0</v>
      </c>
      <c r="X1486" s="158">
        <v>0</v>
      </c>
      <c r="Y1486" s="208">
        <v>0</v>
      </c>
      <c r="Z1486" s="208">
        <v>0</v>
      </c>
      <c r="AA1486" s="208">
        <v>0</v>
      </c>
      <c r="AB1486" s="209">
        <v>0</v>
      </c>
      <c r="AC1486" s="155">
        <v>0</v>
      </c>
      <c r="AD1486" s="173">
        <v>0</v>
      </c>
    </row>
    <row r="1487" spans="1:30">
      <c r="A1487" s="175" t="s">
        <v>1455</v>
      </c>
      <c r="B1487" s="214" t="s">
        <v>1851</v>
      </c>
      <c r="C1487" s="214" t="s">
        <v>1491</v>
      </c>
      <c r="D1487" s="153">
        <v>0</v>
      </c>
      <c r="E1487" s="153">
        <v>0</v>
      </c>
      <c r="F1487" s="151">
        <v>0</v>
      </c>
      <c r="G1487" s="151">
        <v>0</v>
      </c>
      <c r="H1487" s="151">
        <v>0</v>
      </c>
      <c r="I1487" s="151">
        <v>0</v>
      </c>
      <c r="J1487" s="172">
        <v>0.9</v>
      </c>
      <c r="K1487" s="154">
        <v>0</v>
      </c>
      <c r="L1487" s="154">
        <v>0</v>
      </c>
      <c r="M1487" s="154">
        <v>0</v>
      </c>
      <c r="N1487" s="207">
        <v>0</v>
      </c>
      <c r="O1487" s="153">
        <v>0</v>
      </c>
      <c r="P1487" s="153">
        <v>0</v>
      </c>
      <c r="Q1487" s="151">
        <v>0</v>
      </c>
      <c r="R1487" s="151">
        <v>0</v>
      </c>
      <c r="S1487" s="154">
        <v>0</v>
      </c>
      <c r="T1487" s="154">
        <v>0</v>
      </c>
      <c r="U1487" s="155">
        <v>0</v>
      </c>
      <c r="V1487" s="155">
        <v>0</v>
      </c>
      <c r="W1487" s="173">
        <v>0</v>
      </c>
      <c r="X1487" s="158">
        <v>0</v>
      </c>
      <c r="Y1487" s="208">
        <v>0</v>
      </c>
      <c r="Z1487" s="208">
        <v>0</v>
      </c>
      <c r="AA1487" s="208">
        <v>0</v>
      </c>
      <c r="AB1487" s="209">
        <v>0</v>
      </c>
      <c r="AC1487" s="155">
        <v>0</v>
      </c>
      <c r="AD1487" s="173">
        <v>0</v>
      </c>
    </row>
    <row r="1488" spans="1:30">
      <c r="A1488" s="175" t="s">
        <v>1455</v>
      </c>
      <c r="B1488" s="214" t="s">
        <v>1855</v>
      </c>
      <c r="C1488" s="214" t="s">
        <v>1492</v>
      </c>
      <c r="D1488" s="153">
        <v>14</v>
      </c>
      <c r="E1488" s="153">
        <v>14</v>
      </c>
      <c r="F1488" s="151">
        <v>17</v>
      </c>
      <c r="G1488" s="151">
        <v>17</v>
      </c>
      <c r="H1488" s="151">
        <v>17</v>
      </c>
      <c r="I1488" s="151">
        <v>17</v>
      </c>
      <c r="J1488" s="172">
        <v>0.9</v>
      </c>
      <c r="K1488" s="154">
        <v>1</v>
      </c>
      <c r="L1488" s="154">
        <v>1</v>
      </c>
      <c r="M1488" s="154">
        <v>1</v>
      </c>
      <c r="N1488" s="207">
        <v>329</v>
      </c>
      <c r="O1488" s="153">
        <v>329</v>
      </c>
      <c r="P1488" s="153">
        <v>14</v>
      </c>
      <c r="Q1488" s="151">
        <v>17</v>
      </c>
      <c r="R1488" s="151">
        <v>17</v>
      </c>
      <c r="S1488" s="154">
        <v>1</v>
      </c>
      <c r="T1488" s="154">
        <v>1</v>
      </c>
      <c r="U1488" s="155">
        <v>1</v>
      </c>
      <c r="V1488" s="155">
        <v>1</v>
      </c>
      <c r="W1488" s="173">
        <v>0</v>
      </c>
      <c r="X1488" s="158">
        <v>112</v>
      </c>
      <c r="Y1488" s="208">
        <v>112</v>
      </c>
      <c r="Z1488" s="208">
        <v>100</v>
      </c>
      <c r="AA1488" s="208">
        <v>100</v>
      </c>
      <c r="AB1488" s="209">
        <v>1</v>
      </c>
      <c r="AC1488" s="155">
        <v>1</v>
      </c>
      <c r="AD1488" s="173">
        <v>0</v>
      </c>
    </row>
    <row r="1489" spans="1:30">
      <c r="A1489" s="175" t="s">
        <v>1455</v>
      </c>
      <c r="B1489" s="214" t="s">
        <v>1855</v>
      </c>
      <c r="C1489" s="214" t="s">
        <v>1493</v>
      </c>
      <c r="D1489" s="153">
        <v>33</v>
      </c>
      <c r="E1489" s="153">
        <v>33</v>
      </c>
      <c r="F1489" s="151">
        <v>34</v>
      </c>
      <c r="G1489" s="151">
        <v>34</v>
      </c>
      <c r="H1489" s="151">
        <v>34</v>
      </c>
      <c r="I1489" s="151">
        <v>34</v>
      </c>
      <c r="J1489" s="172">
        <v>0.9</v>
      </c>
      <c r="K1489" s="154">
        <v>1</v>
      </c>
      <c r="L1489" s="154">
        <v>1</v>
      </c>
      <c r="M1489" s="154">
        <v>1</v>
      </c>
      <c r="N1489" s="207">
        <v>773</v>
      </c>
      <c r="O1489" s="153">
        <v>756</v>
      </c>
      <c r="P1489" s="153">
        <v>33</v>
      </c>
      <c r="Q1489" s="151">
        <v>34</v>
      </c>
      <c r="R1489" s="151">
        <v>32</v>
      </c>
      <c r="S1489" s="154">
        <v>0.978007761966365</v>
      </c>
      <c r="T1489" s="154">
        <v>1</v>
      </c>
      <c r="U1489" s="155">
        <v>1</v>
      </c>
      <c r="V1489" s="155">
        <v>0.941176470588235</v>
      </c>
      <c r="W1489" s="173">
        <v>0</v>
      </c>
      <c r="X1489" s="158">
        <v>239</v>
      </c>
      <c r="Y1489" s="208">
        <v>236</v>
      </c>
      <c r="Z1489" s="208">
        <v>234</v>
      </c>
      <c r="AA1489" s="208">
        <v>230</v>
      </c>
      <c r="AB1489" s="209">
        <v>0.98744769874477</v>
      </c>
      <c r="AC1489" s="155">
        <v>0.982905982905983</v>
      </c>
      <c r="AD1489" s="173">
        <v>0.00454171583878704</v>
      </c>
    </row>
    <row r="1490" spans="1:30">
      <c r="A1490" s="175" t="s">
        <v>1455</v>
      </c>
      <c r="B1490" s="214" t="s">
        <v>1856</v>
      </c>
      <c r="C1490" s="214" t="s">
        <v>1494</v>
      </c>
      <c r="D1490" s="153">
        <v>0</v>
      </c>
      <c r="E1490" s="153">
        <v>0</v>
      </c>
      <c r="F1490" s="151">
        <v>0</v>
      </c>
      <c r="G1490" s="151">
        <v>0</v>
      </c>
      <c r="H1490" s="151">
        <v>0</v>
      </c>
      <c r="I1490" s="151">
        <v>0</v>
      </c>
      <c r="J1490" s="172">
        <v>0.9</v>
      </c>
      <c r="K1490" s="154">
        <v>0</v>
      </c>
      <c r="L1490" s="154">
        <v>0</v>
      </c>
      <c r="M1490" s="154">
        <v>0</v>
      </c>
      <c r="N1490" s="207">
        <v>0</v>
      </c>
      <c r="O1490" s="153">
        <v>0</v>
      </c>
      <c r="P1490" s="153">
        <v>0</v>
      </c>
      <c r="Q1490" s="151">
        <v>0</v>
      </c>
      <c r="R1490" s="151">
        <v>0</v>
      </c>
      <c r="S1490" s="154">
        <v>0</v>
      </c>
      <c r="T1490" s="154">
        <v>0</v>
      </c>
      <c r="U1490" s="155">
        <v>0</v>
      </c>
      <c r="V1490" s="155">
        <v>0</v>
      </c>
      <c r="W1490" s="173">
        <v>0</v>
      </c>
      <c r="X1490" s="158">
        <v>0</v>
      </c>
      <c r="Y1490" s="208">
        <v>0</v>
      </c>
      <c r="Z1490" s="208">
        <v>0</v>
      </c>
      <c r="AA1490" s="208">
        <v>0</v>
      </c>
      <c r="AB1490" s="209">
        <v>0</v>
      </c>
      <c r="AC1490" s="155">
        <v>0</v>
      </c>
      <c r="AD1490" s="173">
        <v>0</v>
      </c>
    </row>
    <row r="1491" spans="1:30">
      <c r="A1491" s="175" t="s">
        <v>1455</v>
      </c>
      <c r="B1491" s="214" t="s">
        <v>1856</v>
      </c>
      <c r="C1491" s="214" t="s">
        <v>1495</v>
      </c>
      <c r="D1491" s="153">
        <v>8</v>
      </c>
      <c r="E1491" s="153">
        <v>8</v>
      </c>
      <c r="F1491" s="151">
        <v>1</v>
      </c>
      <c r="G1491" s="151">
        <v>1</v>
      </c>
      <c r="H1491" s="151">
        <v>8</v>
      </c>
      <c r="I1491" s="151">
        <v>7</v>
      </c>
      <c r="J1491" s="172">
        <v>0.9</v>
      </c>
      <c r="K1491" s="154">
        <v>1</v>
      </c>
      <c r="L1491" s="154">
        <v>1</v>
      </c>
      <c r="M1491" s="154">
        <v>0.875</v>
      </c>
      <c r="N1491" s="207">
        <v>141</v>
      </c>
      <c r="O1491" s="153">
        <v>135</v>
      </c>
      <c r="P1491" s="153">
        <v>8</v>
      </c>
      <c r="Q1491" s="151">
        <v>1</v>
      </c>
      <c r="R1491" s="151">
        <v>7</v>
      </c>
      <c r="S1491" s="154">
        <v>0.957446808510638</v>
      </c>
      <c r="T1491" s="154">
        <v>1</v>
      </c>
      <c r="U1491" s="155">
        <v>1</v>
      </c>
      <c r="V1491" s="155">
        <v>0.875</v>
      </c>
      <c r="W1491" s="173">
        <v>0</v>
      </c>
      <c r="X1491" s="158">
        <v>36</v>
      </c>
      <c r="Y1491" s="208">
        <v>32</v>
      </c>
      <c r="Z1491" s="208">
        <v>42</v>
      </c>
      <c r="AA1491" s="208">
        <v>42</v>
      </c>
      <c r="AB1491" s="209">
        <v>0.888888888888889</v>
      </c>
      <c r="AC1491" s="155">
        <v>1</v>
      </c>
      <c r="AD1491" s="173">
        <v>-0.111111111111111</v>
      </c>
    </row>
    <row r="1492" spans="1:30">
      <c r="A1492" s="175" t="s">
        <v>1455</v>
      </c>
      <c r="B1492" s="214" t="s">
        <v>1857</v>
      </c>
      <c r="C1492" s="214" t="s">
        <v>1496</v>
      </c>
      <c r="D1492" s="153">
        <v>6</v>
      </c>
      <c r="E1492" s="153">
        <v>6</v>
      </c>
      <c r="F1492" s="151">
        <v>7</v>
      </c>
      <c r="G1492" s="151">
        <v>7</v>
      </c>
      <c r="H1492" s="151">
        <v>7</v>
      </c>
      <c r="I1492" s="151">
        <v>7</v>
      </c>
      <c r="J1492" s="172">
        <v>0.9</v>
      </c>
      <c r="K1492" s="154">
        <v>1</v>
      </c>
      <c r="L1492" s="154">
        <v>1</v>
      </c>
      <c r="M1492" s="154">
        <v>1</v>
      </c>
      <c r="N1492" s="207">
        <v>157</v>
      </c>
      <c r="O1492" s="153">
        <v>149</v>
      </c>
      <c r="P1492" s="153">
        <v>6</v>
      </c>
      <c r="Q1492" s="151">
        <v>7</v>
      </c>
      <c r="R1492" s="151">
        <v>6</v>
      </c>
      <c r="S1492" s="154">
        <v>0.949044585987261</v>
      </c>
      <c r="T1492" s="154">
        <v>1</v>
      </c>
      <c r="U1492" s="155">
        <v>1</v>
      </c>
      <c r="V1492" s="155">
        <v>0.857142857142857</v>
      </c>
      <c r="W1492" s="173">
        <v>0</v>
      </c>
      <c r="X1492" s="158">
        <v>48</v>
      </c>
      <c r="Y1492" s="208">
        <v>45</v>
      </c>
      <c r="Z1492" s="208">
        <v>48</v>
      </c>
      <c r="AA1492" s="208">
        <v>45</v>
      </c>
      <c r="AB1492" s="209">
        <v>0.9375</v>
      </c>
      <c r="AC1492" s="155">
        <v>0.9375</v>
      </c>
      <c r="AD1492" s="173">
        <v>0</v>
      </c>
    </row>
    <row r="1493" spans="1:30">
      <c r="A1493" s="175" t="s">
        <v>1455</v>
      </c>
      <c r="B1493" s="214" t="s">
        <v>1855</v>
      </c>
      <c r="C1493" s="214" t="s">
        <v>1497</v>
      </c>
      <c r="D1493" s="153">
        <v>31</v>
      </c>
      <c r="E1493" s="153">
        <v>31</v>
      </c>
      <c r="F1493" s="151">
        <v>30</v>
      </c>
      <c r="G1493" s="151">
        <v>30</v>
      </c>
      <c r="H1493" s="151">
        <v>29</v>
      </c>
      <c r="I1493" s="151">
        <v>28</v>
      </c>
      <c r="J1493" s="172">
        <v>0.9</v>
      </c>
      <c r="K1493" s="154">
        <v>1</v>
      </c>
      <c r="L1493" s="154">
        <v>1</v>
      </c>
      <c r="M1493" s="154">
        <v>0.96551724137931</v>
      </c>
      <c r="N1493" s="207">
        <v>610</v>
      </c>
      <c r="O1493" s="153">
        <v>406</v>
      </c>
      <c r="P1493" s="153">
        <v>23</v>
      </c>
      <c r="Q1493" s="151">
        <v>19</v>
      </c>
      <c r="R1493" s="151">
        <v>20</v>
      </c>
      <c r="S1493" s="154">
        <v>0.665573770491803</v>
      </c>
      <c r="T1493" s="154">
        <v>0.741935483870968</v>
      </c>
      <c r="U1493" s="155">
        <v>0.633333333333333</v>
      </c>
      <c r="V1493" s="155">
        <v>0.689655172413793</v>
      </c>
      <c r="W1493" s="173">
        <v>0.108602150537634</v>
      </c>
      <c r="X1493" s="158">
        <v>195</v>
      </c>
      <c r="Y1493" s="208">
        <v>130</v>
      </c>
      <c r="Z1493" s="208">
        <v>178</v>
      </c>
      <c r="AA1493" s="208">
        <v>121</v>
      </c>
      <c r="AB1493" s="209">
        <v>0.666666666666667</v>
      </c>
      <c r="AC1493" s="155">
        <v>0.679775280898876</v>
      </c>
      <c r="AD1493" s="173">
        <v>-0.0131086142322098</v>
      </c>
    </row>
    <row r="1494" spans="1:30">
      <c r="A1494" s="175" t="s">
        <v>1455</v>
      </c>
      <c r="B1494" s="214" t="s">
        <v>1857</v>
      </c>
      <c r="C1494" s="214" t="s">
        <v>1498</v>
      </c>
      <c r="D1494" s="153">
        <v>14</v>
      </c>
      <c r="E1494" s="153">
        <v>9</v>
      </c>
      <c r="F1494" s="151">
        <v>14</v>
      </c>
      <c r="G1494" s="151">
        <v>9</v>
      </c>
      <c r="H1494" s="151">
        <v>13</v>
      </c>
      <c r="I1494" s="151">
        <v>9</v>
      </c>
      <c r="J1494" s="172">
        <v>0.9</v>
      </c>
      <c r="K1494" s="154">
        <v>0.642857142857143</v>
      </c>
      <c r="L1494" s="154">
        <v>0.642857142857143</v>
      </c>
      <c r="M1494" s="154">
        <v>0.692307692307692</v>
      </c>
      <c r="N1494" s="207">
        <v>305</v>
      </c>
      <c r="O1494" s="153">
        <v>219</v>
      </c>
      <c r="P1494" s="153">
        <v>9</v>
      </c>
      <c r="Q1494" s="151">
        <v>8</v>
      </c>
      <c r="R1494" s="151">
        <v>9</v>
      </c>
      <c r="S1494" s="154">
        <v>0.718032786885246</v>
      </c>
      <c r="T1494" s="154">
        <v>0.642857142857143</v>
      </c>
      <c r="U1494" s="155">
        <v>0.571428571428571</v>
      </c>
      <c r="V1494" s="155">
        <v>0.692307692307692</v>
      </c>
      <c r="W1494" s="173">
        <v>0.0714285714285715</v>
      </c>
      <c r="X1494" s="158">
        <v>98</v>
      </c>
      <c r="Y1494" s="208">
        <v>66</v>
      </c>
      <c r="Z1494" s="208">
        <v>88</v>
      </c>
      <c r="AA1494" s="208">
        <v>67</v>
      </c>
      <c r="AB1494" s="209">
        <v>0.673469387755102</v>
      </c>
      <c r="AC1494" s="155">
        <v>0.761363636363636</v>
      </c>
      <c r="AD1494" s="173">
        <v>-0.0878942486085343</v>
      </c>
    </row>
    <row r="1495" spans="1:30">
      <c r="A1495" s="175" t="s">
        <v>1455</v>
      </c>
      <c r="B1495" s="214" t="s">
        <v>1855</v>
      </c>
      <c r="C1495" s="214" t="s">
        <v>1499</v>
      </c>
      <c r="D1495" s="153">
        <v>15</v>
      </c>
      <c r="E1495" s="153">
        <v>15</v>
      </c>
      <c r="F1495" s="151">
        <v>16</v>
      </c>
      <c r="G1495" s="151">
        <v>16</v>
      </c>
      <c r="H1495" s="151">
        <v>16</v>
      </c>
      <c r="I1495" s="151">
        <v>16</v>
      </c>
      <c r="J1495" s="172">
        <v>0.9</v>
      </c>
      <c r="K1495" s="154">
        <v>1</v>
      </c>
      <c r="L1495" s="154">
        <v>1</v>
      </c>
      <c r="M1495" s="154">
        <v>1</v>
      </c>
      <c r="N1495" s="207">
        <v>368</v>
      </c>
      <c r="O1495" s="153">
        <v>357</v>
      </c>
      <c r="P1495" s="153">
        <v>14</v>
      </c>
      <c r="Q1495" s="151">
        <v>16</v>
      </c>
      <c r="R1495" s="151">
        <v>16</v>
      </c>
      <c r="S1495" s="154">
        <v>0.970108695652174</v>
      </c>
      <c r="T1495" s="154">
        <v>0.933333333333333</v>
      </c>
      <c r="U1495" s="155">
        <v>1</v>
      </c>
      <c r="V1495" s="155">
        <v>1</v>
      </c>
      <c r="W1495" s="173">
        <v>-0.0666666666666667</v>
      </c>
      <c r="X1495" s="158">
        <v>114</v>
      </c>
      <c r="Y1495" s="208">
        <v>111</v>
      </c>
      <c r="Z1495" s="208">
        <v>113</v>
      </c>
      <c r="AA1495" s="208">
        <v>109</v>
      </c>
      <c r="AB1495" s="209">
        <v>0.973684210526316</v>
      </c>
      <c r="AC1495" s="155">
        <v>0.964601769911504</v>
      </c>
      <c r="AD1495" s="173">
        <v>0.00908244061481145</v>
      </c>
    </row>
    <row r="1496" spans="1:30">
      <c r="A1496" s="175" t="s">
        <v>1455</v>
      </c>
      <c r="B1496" s="214" t="s">
        <v>1857</v>
      </c>
      <c r="C1496" s="214" t="s">
        <v>1500</v>
      </c>
      <c r="D1496" s="153">
        <v>5</v>
      </c>
      <c r="E1496" s="153">
        <v>5</v>
      </c>
      <c r="F1496" s="151">
        <v>5</v>
      </c>
      <c r="G1496" s="151">
        <v>5</v>
      </c>
      <c r="H1496" s="151">
        <v>5</v>
      </c>
      <c r="I1496" s="151">
        <v>5</v>
      </c>
      <c r="J1496" s="172">
        <v>0.9</v>
      </c>
      <c r="K1496" s="154">
        <v>1</v>
      </c>
      <c r="L1496" s="154">
        <v>1</v>
      </c>
      <c r="M1496" s="154">
        <v>1</v>
      </c>
      <c r="N1496" s="207">
        <v>109</v>
      </c>
      <c r="O1496" s="153">
        <v>107</v>
      </c>
      <c r="P1496" s="153">
        <v>5</v>
      </c>
      <c r="Q1496" s="151">
        <v>5</v>
      </c>
      <c r="R1496" s="151">
        <v>5</v>
      </c>
      <c r="S1496" s="154">
        <v>0.981651376146789</v>
      </c>
      <c r="T1496" s="154">
        <v>1</v>
      </c>
      <c r="U1496" s="155">
        <v>1</v>
      </c>
      <c r="V1496" s="155">
        <v>1</v>
      </c>
      <c r="W1496" s="173">
        <v>0</v>
      </c>
      <c r="X1496" s="158">
        <v>32</v>
      </c>
      <c r="Y1496" s="208">
        <v>32</v>
      </c>
      <c r="Z1496" s="208">
        <v>33</v>
      </c>
      <c r="AA1496" s="208">
        <v>32</v>
      </c>
      <c r="AB1496" s="209">
        <v>1</v>
      </c>
      <c r="AC1496" s="155">
        <v>0.96969696969697</v>
      </c>
      <c r="AD1496" s="173">
        <v>0.0303030303030303</v>
      </c>
    </row>
    <row r="1497" spans="1:30">
      <c r="A1497" s="175" t="s">
        <v>1455</v>
      </c>
      <c r="B1497" s="214" t="s">
        <v>1857</v>
      </c>
      <c r="C1497" s="214" t="s">
        <v>1501</v>
      </c>
      <c r="D1497" s="153">
        <v>12</v>
      </c>
      <c r="E1497" s="153">
        <v>12</v>
      </c>
      <c r="F1497" s="151">
        <v>12</v>
      </c>
      <c r="G1497" s="151">
        <v>11</v>
      </c>
      <c r="H1497" s="151">
        <v>12</v>
      </c>
      <c r="I1497" s="151">
        <v>12</v>
      </c>
      <c r="J1497" s="172">
        <v>0.9</v>
      </c>
      <c r="K1497" s="154">
        <v>1</v>
      </c>
      <c r="L1497" s="154">
        <v>0.916666666666667</v>
      </c>
      <c r="M1497" s="154">
        <v>1</v>
      </c>
      <c r="N1497" s="207">
        <v>274</v>
      </c>
      <c r="O1497" s="153">
        <v>254</v>
      </c>
      <c r="P1497" s="153">
        <v>12</v>
      </c>
      <c r="Q1497" s="151">
        <v>11</v>
      </c>
      <c r="R1497" s="151">
        <v>12</v>
      </c>
      <c r="S1497" s="154">
        <v>0.927007299270073</v>
      </c>
      <c r="T1497" s="154">
        <v>1</v>
      </c>
      <c r="U1497" s="155">
        <v>0.916666666666667</v>
      </c>
      <c r="V1497" s="155">
        <v>1</v>
      </c>
      <c r="W1497" s="173">
        <v>0.0833333333333334</v>
      </c>
      <c r="X1497" s="158">
        <v>83</v>
      </c>
      <c r="Y1497" s="208">
        <v>82</v>
      </c>
      <c r="Z1497" s="208">
        <v>82</v>
      </c>
      <c r="AA1497" s="208">
        <v>81</v>
      </c>
      <c r="AB1497" s="209">
        <v>0.987951807228916</v>
      </c>
      <c r="AC1497" s="155">
        <v>0.98780487804878</v>
      </c>
      <c r="AD1497" s="173">
        <v>0.000146929180135147</v>
      </c>
    </row>
    <row r="1498" spans="1:30">
      <c r="A1498" s="175" t="s">
        <v>1455</v>
      </c>
      <c r="B1498" s="214" t="s">
        <v>1855</v>
      </c>
      <c r="C1498" s="214" t="s">
        <v>1502</v>
      </c>
      <c r="D1498" s="153">
        <v>19</v>
      </c>
      <c r="E1498" s="153">
        <v>19</v>
      </c>
      <c r="F1498" s="151">
        <v>21</v>
      </c>
      <c r="G1498" s="151">
        <v>21</v>
      </c>
      <c r="H1498" s="151">
        <v>23</v>
      </c>
      <c r="I1498" s="151">
        <v>23</v>
      </c>
      <c r="J1498" s="172">
        <v>0.9</v>
      </c>
      <c r="K1498" s="154">
        <v>1</v>
      </c>
      <c r="L1498" s="154">
        <v>1</v>
      </c>
      <c r="M1498" s="154">
        <v>1</v>
      </c>
      <c r="N1498" s="207">
        <v>476</v>
      </c>
      <c r="O1498" s="153">
        <v>255</v>
      </c>
      <c r="P1498" s="153">
        <v>13</v>
      </c>
      <c r="Q1498" s="151">
        <v>15</v>
      </c>
      <c r="R1498" s="151">
        <v>14</v>
      </c>
      <c r="S1498" s="154">
        <v>0.535714285714286</v>
      </c>
      <c r="T1498" s="154">
        <v>0.684210526315789</v>
      </c>
      <c r="U1498" s="155">
        <v>0.714285714285714</v>
      </c>
      <c r="V1498" s="155">
        <v>0.608695652173913</v>
      </c>
      <c r="W1498" s="173">
        <v>-0.0300751879699248</v>
      </c>
      <c r="X1498" s="158">
        <v>148</v>
      </c>
      <c r="Y1498" s="208">
        <v>96</v>
      </c>
      <c r="Z1498" s="208">
        <v>147</v>
      </c>
      <c r="AA1498" s="208">
        <v>68</v>
      </c>
      <c r="AB1498" s="209">
        <v>0.648648648648649</v>
      </c>
      <c r="AC1498" s="155">
        <v>0.462585034013605</v>
      </c>
      <c r="AD1498" s="173">
        <v>0.186063614635043</v>
      </c>
    </row>
    <row r="1499" spans="1:30">
      <c r="A1499" s="175" t="s">
        <v>1455</v>
      </c>
      <c r="B1499" s="214" t="s">
        <v>1855</v>
      </c>
      <c r="C1499" s="214" t="s">
        <v>1503</v>
      </c>
      <c r="D1499" s="153">
        <v>26</v>
      </c>
      <c r="E1499" s="153">
        <v>25</v>
      </c>
      <c r="F1499" s="151">
        <v>25</v>
      </c>
      <c r="G1499" s="151">
        <v>25</v>
      </c>
      <c r="H1499" s="151">
        <v>25</v>
      </c>
      <c r="I1499" s="151">
        <v>25</v>
      </c>
      <c r="J1499" s="172">
        <v>0.9</v>
      </c>
      <c r="K1499" s="154">
        <v>0.961538461538462</v>
      </c>
      <c r="L1499" s="154">
        <v>1</v>
      </c>
      <c r="M1499" s="154">
        <v>1</v>
      </c>
      <c r="N1499" s="207">
        <v>564</v>
      </c>
      <c r="O1499" s="153">
        <v>561</v>
      </c>
      <c r="P1499" s="153">
        <v>25</v>
      </c>
      <c r="Q1499" s="151">
        <v>25</v>
      </c>
      <c r="R1499" s="151">
        <v>25</v>
      </c>
      <c r="S1499" s="154">
        <v>0.99468085106383</v>
      </c>
      <c r="T1499" s="154">
        <v>0.961538461538462</v>
      </c>
      <c r="U1499" s="155">
        <v>1</v>
      </c>
      <c r="V1499" s="155">
        <v>1</v>
      </c>
      <c r="W1499" s="173">
        <v>-0.0384615384615384</v>
      </c>
      <c r="X1499" s="158">
        <v>174</v>
      </c>
      <c r="Y1499" s="208">
        <v>173</v>
      </c>
      <c r="Z1499" s="208">
        <v>170</v>
      </c>
      <c r="AA1499" s="208">
        <v>170</v>
      </c>
      <c r="AB1499" s="209">
        <v>0.994252873563218</v>
      </c>
      <c r="AC1499" s="155">
        <v>1</v>
      </c>
      <c r="AD1499" s="173">
        <v>-0.00574712643678166</v>
      </c>
    </row>
    <row r="1500" spans="1:30">
      <c r="A1500" s="175" t="s">
        <v>1455</v>
      </c>
      <c r="B1500" s="214" t="s">
        <v>1856</v>
      </c>
      <c r="C1500" s="214" t="s">
        <v>1504</v>
      </c>
      <c r="D1500" s="153">
        <v>30</v>
      </c>
      <c r="E1500" s="153">
        <v>27</v>
      </c>
      <c r="F1500" s="151">
        <v>26</v>
      </c>
      <c r="G1500" s="151">
        <v>26</v>
      </c>
      <c r="H1500" s="151">
        <v>27</v>
      </c>
      <c r="I1500" s="151">
        <v>27</v>
      </c>
      <c r="J1500" s="172">
        <v>0.9</v>
      </c>
      <c r="K1500" s="154">
        <v>0.9</v>
      </c>
      <c r="L1500" s="154">
        <v>1</v>
      </c>
      <c r="M1500" s="154">
        <v>1</v>
      </c>
      <c r="N1500" s="207">
        <v>631</v>
      </c>
      <c r="O1500" s="153">
        <v>520</v>
      </c>
      <c r="P1500" s="153">
        <v>23</v>
      </c>
      <c r="Q1500" s="151">
        <v>21</v>
      </c>
      <c r="R1500" s="151">
        <v>25</v>
      </c>
      <c r="S1500" s="154">
        <v>0.824088748019017</v>
      </c>
      <c r="T1500" s="154">
        <v>0.766666666666667</v>
      </c>
      <c r="U1500" s="155">
        <v>0.807692307692308</v>
      </c>
      <c r="V1500" s="155">
        <v>0.925925925925926</v>
      </c>
      <c r="W1500" s="173">
        <v>-0.041025641025641</v>
      </c>
      <c r="X1500" s="158">
        <v>192</v>
      </c>
      <c r="Y1500" s="208">
        <v>159</v>
      </c>
      <c r="Z1500" s="208">
        <v>191</v>
      </c>
      <c r="AA1500" s="208">
        <v>167</v>
      </c>
      <c r="AB1500" s="209">
        <v>0.828125</v>
      </c>
      <c r="AC1500" s="155">
        <v>0.87434554973822</v>
      </c>
      <c r="AD1500" s="173">
        <v>-0.0462205497382199</v>
      </c>
    </row>
    <row r="1501" spans="1:30">
      <c r="A1501" s="175" t="s">
        <v>1455</v>
      </c>
      <c r="B1501" s="214" t="s">
        <v>1856</v>
      </c>
      <c r="C1501" s="214" t="s">
        <v>1505</v>
      </c>
      <c r="D1501" s="153">
        <v>19</v>
      </c>
      <c r="E1501" s="153">
        <v>19</v>
      </c>
      <c r="F1501" s="151">
        <v>17</v>
      </c>
      <c r="G1501" s="151">
        <v>17</v>
      </c>
      <c r="H1501" s="151">
        <v>22</v>
      </c>
      <c r="I1501" s="151">
        <v>22</v>
      </c>
      <c r="J1501" s="172">
        <v>0.9</v>
      </c>
      <c r="K1501" s="154">
        <v>1</v>
      </c>
      <c r="L1501" s="154">
        <v>1</v>
      </c>
      <c r="M1501" s="154">
        <v>1</v>
      </c>
      <c r="N1501" s="207">
        <v>412</v>
      </c>
      <c r="O1501" s="153">
        <v>386</v>
      </c>
      <c r="P1501" s="153">
        <v>19</v>
      </c>
      <c r="Q1501" s="151">
        <v>17</v>
      </c>
      <c r="R1501" s="151">
        <v>22</v>
      </c>
      <c r="S1501" s="154">
        <v>0.936893203883495</v>
      </c>
      <c r="T1501" s="154">
        <v>1</v>
      </c>
      <c r="U1501" s="155">
        <v>1</v>
      </c>
      <c r="V1501" s="155">
        <v>1</v>
      </c>
      <c r="W1501" s="173">
        <v>0</v>
      </c>
      <c r="X1501" s="158">
        <v>126</v>
      </c>
      <c r="Y1501" s="208">
        <v>123</v>
      </c>
      <c r="Z1501" s="208">
        <v>113</v>
      </c>
      <c r="AA1501" s="208">
        <v>105</v>
      </c>
      <c r="AB1501" s="209">
        <v>0.976190476190476</v>
      </c>
      <c r="AC1501" s="155">
        <v>0.929203539823009</v>
      </c>
      <c r="AD1501" s="173">
        <v>0.0469869363674673</v>
      </c>
    </row>
    <row r="1502" spans="1:30">
      <c r="A1502" s="175" t="s">
        <v>1455</v>
      </c>
      <c r="B1502" s="214" t="s">
        <v>1856</v>
      </c>
      <c r="C1502" s="214" t="s">
        <v>1506</v>
      </c>
      <c r="D1502" s="153">
        <v>5</v>
      </c>
      <c r="E1502" s="153">
        <v>5</v>
      </c>
      <c r="F1502" s="151">
        <v>6</v>
      </c>
      <c r="G1502" s="151">
        <v>6</v>
      </c>
      <c r="H1502" s="151">
        <v>8</v>
      </c>
      <c r="I1502" s="151">
        <v>8</v>
      </c>
      <c r="J1502" s="172">
        <v>0.9</v>
      </c>
      <c r="K1502" s="154">
        <v>1</v>
      </c>
      <c r="L1502" s="154">
        <v>1</v>
      </c>
      <c r="M1502" s="154">
        <v>1</v>
      </c>
      <c r="N1502" s="207">
        <v>131</v>
      </c>
      <c r="O1502" s="153">
        <v>123</v>
      </c>
      <c r="P1502" s="153">
        <v>5</v>
      </c>
      <c r="Q1502" s="151">
        <v>6</v>
      </c>
      <c r="R1502" s="151">
        <v>8</v>
      </c>
      <c r="S1502" s="154">
        <v>0.938931297709924</v>
      </c>
      <c r="T1502" s="154">
        <v>1</v>
      </c>
      <c r="U1502" s="155">
        <v>1</v>
      </c>
      <c r="V1502" s="155">
        <v>1</v>
      </c>
      <c r="W1502" s="173">
        <v>0</v>
      </c>
      <c r="X1502" s="158">
        <v>40</v>
      </c>
      <c r="Y1502" s="208">
        <v>40</v>
      </c>
      <c r="Z1502" s="208">
        <v>39</v>
      </c>
      <c r="AA1502" s="208">
        <v>39</v>
      </c>
      <c r="AB1502" s="209">
        <v>1</v>
      </c>
      <c r="AC1502" s="155">
        <v>1</v>
      </c>
      <c r="AD1502" s="173">
        <v>0</v>
      </c>
    </row>
    <row r="1503" spans="1:30">
      <c r="A1503" s="175" t="s">
        <v>1455</v>
      </c>
      <c r="B1503" s="214" t="s">
        <v>1857</v>
      </c>
      <c r="C1503" s="214" t="s">
        <v>1507</v>
      </c>
      <c r="D1503" s="153">
        <v>22</v>
      </c>
      <c r="E1503" s="153">
        <v>20</v>
      </c>
      <c r="F1503" s="151">
        <v>21</v>
      </c>
      <c r="G1503" s="151">
        <v>19</v>
      </c>
      <c r="H1503" s="151">
        <v>20</v>
      </c>
      <c r="I1503" s="151">
        <v>19</v>
      </c>
      <c r="J1503" s="172">
        <v>0.9</v>
      </c>
      <c r="K1503" s="154">
        <v>0.909090909090909</v>
      </c>
      <c r="L1503" s="154">
        <v>0.904761904761905</v>
      </c>
      <c r="M1503" s="154">
        <v>0.95</v>
      </c>
      <c r="N1503" s="207">
        <v>475</v>
      </c>
      <c r="O1503" s="153">
        <v>397</v>
      </c>
      <c r="P1503" s="153">
        <v>19</v>
      </c>
      <c r="Q1503" s="151">
        <v>18</v>
      </c>
      <c r="R1503" s="151">
        <v>18</v>
      </c>
      <c r="S1503" s="154">
        <v>0.835789473684211</v>
      </c>
      <c r="T1503" s="154">
        <v>0.863636363636364</v>
      </c>
      <c r="U1503" s="155">
        <v>0.857142857142857</v>
      </c>
      <c r="V1503" s="155">
        <v>0.9</v>
      </c>
      <c r="W1503" s="173">
        <v>0.00649350649350655</v>
      </c>
      <c r="X1503" s="158">
        <v>145</v>
      </c>
      <c r="Y1503" s="208">
        <v>126</v>
      </c>
      <c r="Z1503" s="208">
        <v>141</v>
      </c>
      <c r="AA1503" s="208">
        <v>118</v>
      </c>
      <c r="AB1503" s="209">
        <v>0.868965517241379</v>
      </c>
      <c r="AC1503" s="155">
        <v>0.836879432624113</v>
      </c>
      <c r="AD1503" s="173">
        <v>0.0320860846172658</v>
      </c>
    </row>
    <row r="1504" spans="1:30">
      <c r="A1504" s="175" t="s">
        <v>1455</v>
      </c>
      <c r="B1504" s="214" t="s">
        <v>1856</v>
      </c>
      <c r="C1504" s="214" t="s">
        <v>1508</v>
      </c>
      <c r="D1504" s="153">
        <v>15</v>
      </c>
      <c r="E1504" s="153">
        <v>12</v>
      </c>
      <c r="F1504" s="151">
        <v>17</v>
      </c>
      <c r="G1504" s="151">
        <v>13</v>
      </c>
      <c r="H1504" s="151">
        <v>20</v>
      </c>
      <c r="I1504" s="151">
        <v>16</v>
      </c>
      <c r="J1504" s="172">
        <v>0.9</v>
      </c>
      <c r="K1504" s="154">
        <v>0.8</v>
      </c>
      <c r="L1504" s="154">
        <v>0.764705882352941</v>
      </c>
      <c r="M1504" s="154">
        <v>0.8</v>
      </c>
      <c r="N1504" s="207">
        <v>335</v>
      </c>
      <c r="O1504" s="153">
        <v>254</v>
      </c>
      <c r="P1504" s="153">
        <v>10</v>
      </c>
      <c r="Q1504" s="151">
        <v>13</v>
      </c>
      <c r="R1504" s="151">
        <v>15</v>
      </c>
      <c r="S1504" s="154">
        <v>0.758208955223881</v>
      </c>
      <c r="T1504" s="154">
        <v>0.666666666666667</v>
      </c>
      <c r="U1504" s="155">
        <v>0.764705882352941</v>
      </c>
      <c r="V1504" s="155">
        <v>0.75</v>
      </c>
      <c r="W1504" s="173">
        <v>-0.0980392156862745</v>
      </c>
      <c r="X1504" s="158">
        <v>115</v>
      </c>
      <c r="Y1504" s="208">
        <v>83</v>
      </c>
      <c r="Z1504" s="208">
        <v>98</v>
      </c>
      <c r="AA1504" s="208">
        <v>73</v>
      </c>
      <c r="AB1504" s="209">
        <v>0.721739130434783</v>
      </c>
      <c r="AC1504" s="155">
        <v>0.744897959183674</v>
      </c>
      <c r="AD1504" s="173">
        <v>-0.0231588287488909</v>
      </c>
    </row>
    <row r="1505" spans="1:30">
      <c r="A1505" s="175" t="s">
        <v>1455</v>
      </c>
      <c r="B1505" s="214" t="s">
        <v>1856</v>
      </c>
      <c r="C1505" s="214" t="s">
        <v>1509</v>
      </c>
      <c r="D1505" s="153">
        <v>13</v>
      </c>
      <c r="E1505" s="153">
        <v>13</v>
      </c>
      <c r="F1505" s="151">
        <v>12</v>
      </c>
      <c r="G1505" s="151">
        <v>12</v>
      </c>
      <c r="H1505" s="151">
        <v>14</v>
      </c>
      <c r="I1505" s="151">
        <v>14</v>
      </c>
      <c r="J1505" s="172">
        <v>0.9</v>
      </c>
      <c r="K1505" s="154">
        <v>1</v>
      </c>
      <c r="L1505" s="154">
        <v>1</v>
      </c>
      <c r="M1505" s="154">
        <v>1</v>
      </c>
      <c r="N1505" s="207">
        <v>251</v>
      </c>
      <c r="O1505" s="153">
        <v>238</v>
      </c>
      <c r="P1505" s="153">
        <v>13</v>
      </c>
      <c r="Q1505" s="151">
        <v>11</v>
      </c>
      <c r="R1505" s="151">
        <v>14</v>
      </c>
      <c r="S1505" s="154">
        <v>0.948207171314741</v>
      </c>
      <c r="T1505" s="154">
        <v>1</v>
      </c>
      <c r="U1505" s="155">
        <v>0.916666666666667</v>
      </c>
      <c r="V1505" s="155">
        <v>1</v>
      </c>
      <c r="W1505" s="173">
        <v>0.0833333333333334</v>
      </c>
      <c r="X1505" s="158">
        <v>82</v>
      </c>
      <c r="Y1505" s="208">
        <v>77</v>
      </c>
      <c r="Z1505" s="208">
        <v>68</v>
      </c>
      <c r="AA1505" s="208">
        <v>66</v>
      </c>
      <c r="AB1505" s="209">
        <v>0.939024390243902</v>
      </c>
      <c r="AC1505" s="155">
        <v>0.970588235294118</v>
      </c>
      <c r="AD1505" s="173">
        <v>-0.0315638450502153</v>
      </c>
    </row>
    <row r="1506" spans="1:30">
      <c r="A1506" s="175" t="s">
        <v>1455</v>
      </c>
      <c r="B1506" s="214" t="s">
        <v>1856</v>
      </c>
      <c r="C1506" s="214" t="s">
        <v>1510</v>
      </c>
      <c r="D1506" s="153">
        <v>13</v>
      </c>
      <c r="E1506" s="153">
        <v>13</v>
      </c>
      <c r="F1506" s="151">
        <v>14</v>
      </c>
      <c r="G1506" s="151">
        <v>14</v>
      </c>
      <c r="H1506" s="151">
        <v>16</v>
      </c>
      <c r="I1506" s="151">
        <v>16</v>
      </c>
      <c r="J1506" s="172">
        <v>0.9</v>
      </c>
      <c r="K1506" s="154">
        <v>1</v>
      </c>
      <c r="L1506" s="154">
        <v>1</v>
      </c>
      <c r="M1506" s="154">
        <v>1</v>
      </c>
      <c r="N1506" s="207">
        <v>296</v>
      </c>
      <c r="O1506" s="153">
        <v>286</v>
      </c>
      <c r="P1506" s="153">
        <v>12</v>
      </c>
      <c r="Q1506" s="151">
        <v>14</v>
      </c>
      <c r="R1506" s="151">
        <v>16</v>
      </c>
      <c r="S1506" s="154">
        <v>0.966216216216216</v>
      </c>
      <c r="T1506" s="154">
        <v>0.923076923076923</v>
      </c>
      <c r="U1506" s="155">
        <v>1</v>
      </c>
      <c r="V1506" s="155">
        <v>1</v>
      </c>
      <c r="W1506" s="173">
        <v>-0.0769230769230769</v>
      </c>
      <c r="X1506" s="158">
        <v>83</v>
      </c>
      <c r="Y1506" s="208">
        <v>82</v>
      </c>
      <c r="Z1506" s="208">
        <v>86</v>
      </c>
      <c r="AA1506" s="208">
        <v>81</v>
      </c>
      <c r="AB1506" s="209">
        <v>0.987951807228916</v>
      </c>
      <c r="AC1506" s="155">
        <v>0.941860465116279</v>
      </c>
      <c r="AD1506" s="173">
        <v>0.0460913421126365</v>
      </c>
    </row>
    <row r="1507" spans="1:30">
      <c r="A1507" s="175" t="s">
        <v>1455</v>
      </c>
      <c r="B1507" s="214" t="s">
        <v>1855</v>
      </c>
      <c r="C1507" s="214" t="s">
        <v>1511</v>
      </c>
      <c r="D1507" s="153">
        <v>30</v>
      </c>
      <c r="E1507" s="153">
        <v>30</v>
      </c>
      <c r="F1507" s="151">
        <v>33</v>
      </c>
      <c r="G1507" s="151">
        <v>33</v>
      </c>
      <c r="H1507" s="151">
        <v>33</v>
      </c>
      <c r="I1507" s="151">
        <v>33</v>
      </c>
      <c r="J1507" s="172">
        <v>0.9</v>
      </c>
      <c r="K1507" s="154">
        <v>1</v>
      </c>
      <c r="L1507" s="154">
        <v>1</v>
      </c>
      <c r="M1507" s="154">
        <v>1</v>
      </c>
      <c r="N1507" s="207">
        <v>712</v>
      </c>
      <c r="O1507" s="153">
        <v>696</v>
      </c>
      <c r="P1507" s="153">
        <v>29</v>
      </c>
      <c r="Q1507" s="151">
        <v>32</v>
      </c>
      <c r="R1507" s="151">
        <v>33</v>
      </c>
      <c r="S1507" s="154">
        <v>0.97752808988764</v>
      </c>
      <c r="T1507" s="154">
        <v>0.966666666666667</v>
      </c>
      <c r="U1507" s="155">
        <v>0.96969696969697</v>
      </c>
      <c r="V1507" s="155">
        <v>1</v>
      </c>
      <c r="W1507" s="173">
        <v>-0.00303030303030305</v>
      </c>
      <c r="X1507" s="158">
        <v>223</v>
      </c>
      <c r="Y1507" s="208">
        <v>220</v>
      </c>
      <c r="Z1507" s="208">
        <v>219</v>
      </c>
      <c r="AA1507" s="208">
        <v>212</v>
      </c>
      <c r="AB1507" s="209">
        <v>0.986547085201794</v>
      </c>
      <c r="AC1507" s="155">
        <v>0.968036529680365</v>
      </c>
      <c r="AD1507" s="173">
        <v>0.0185105555214284</v>
      </c>
    </row>
    <row r="1508" spans="1:30">
      <c r="A1508" s="175" t="s">
        <v>1455</v>
      </c>
      <c r="B1508" s="214" t="s">
        <v>1856</v>
      </c>
      <c r="C1508" s="214" t="s">
        <v>1512</v>
      </c>
      <c r="D1508" s="153">
        <v>11</v>
      </c>
      <c r="E1508" s="153">
        <v>10</v>
      </c>
      <c r="F1508" s="151">
        <v>10</v>
      </c>
      <c r="G1508" s="151">
        <v>10</v>
      </c>
      <c r="H1508" s="151">
        <v>12</v>
      </c>
      <c r="I1508" s="151">
        <v>12</v>
      </c>
      <c r="J1508" s="172">
        <v>0.9</v>
      </c>
      <c r="K1508" s="154">
        <v>0.909090909090909</v>
      </c>
      <c r="L1508" s="154">
        <v>1</v>
      </c>
      <c r="M1508" s="154">
        <v>1</v>
      </c>
      <c r="N1508" s="207">
        <v>246</v>
      </c>
      <c r="O1508" s="153">
        <v>120</v>
      </c>
      <c r="P1508" s="153">
        <v>4</v>
      </c>
      <c r="Q1508" s="151">
        <v>6</v>
      </c>
      <c r="R1508" s="151">
        <v>7</v>
      </c>
      <c r="S1508" s="154">
        <v>0.48780487804878</v>
      </c>
      <c r="T1508" s="154">
        <v>0.363636363636364</v>
      </c>
      <c r="U1508" s="155">
        <v>0.6</v>
      </c>
      <c r="V1508" s="155">
        <v>0.583333333333333</v>
      </c>
      <c r="W1508" s="173">
        <v>-0.236363636363636</v>
      </c>
      <c r="X1508" s="158">
        <v>77</v>
      </c>
      <c r="Y1508" s="208">
        <v>34</v>
      </c>
      <c r="Z1508" s="208">
        <v>70</v>
      </c>
      <c r="AA1508" s="208">
        <v>43</v>
      </c>
      <c r="AB1508" s="209">
        <v>0.441558441558442</v>
      </c>
      <c r="AC1508" s="155">
        <v>0.614285714285714</v>
      </c>
      <c r="AD1508" s="173">
        <v>-0.172727272727273</v>
      </c>
    </row>
    <row r="1509" spans="1:30">
      <c r="A1509" s="175" t="s">
        <v>1455</v>
      </c>
      <c r="B1509" s="214" t="s">
        <v>1856</v>
      </c>
      <c r="C1509" s="214" t="s">
        <v>1513</v>
      </c>
      <c r="D1509" s="153">
        <v>32</v>
      </c>
      <c r="E1509" s="153">
        <v>27</v>
      </c>
      <c r="F1509" s="151">
        <v>24</v>
      </c>
      <c r="G1509" s="151">
        <v>23</v>
      </c>
      <c r="H1509" s="151">
        <v>25</v>
      </c>
      <c r="I1509" s="151">
        <v>24</v>
      </c>
      <c r="J1509" s="172">
        <v>0.9</v>
      </c>
      <c r="K1509" s="154">
        <v>0.84375</v>
      </c>
      <c r="L1509" s="154">
        <v>0.958333333333333</v>
      </c>
      <c r="M1509" s="154">
        <v>0.96</v>
      </c>
      <c r="N1509" s="207">
        <v>644</v>
      </c>
      <c r="O1509" s="153">
        <v>443</v>
      </c>
      <c r="P1509" s="153">
        <v>23</v>
      </c>
      <c r="Q1509" s="151">
        <v>20</v>
      </c>
      <c r="R1509" s="151">
        <v>16</v>
      </c>
      <c r="S1509" s="154">
        <v>0.687888198757764</v>
      </c>
      <c r="T1509" s="154">
        <v>0.71875</v>
      </c>
      <c r="U1509" s="155">
        <v>0.833333333333333</v>
      </c>
      <c r="V1509" s="155">
        <v>0.64</v>
      </c>
      <c r="W1509" s="173">
        <v>-0.114583333333333</v>
      </c>
      <c r="X1509" s="158">
        <v>202</v>
      </c>
      <c r="Y1509" s="208">
        <v>144</v>
      </c>
      <c r="Z1509" s="208">
        <v>185</v>
      </c>
      <c r="AA1509" s="208">
        <v>135</v>
      </c>
      <c r="AB1509" s="209">
        <v>0.712871287128713</v>
      </c>
      <c r="AC1509" s="155">
        <v>0.72972972972973</v>
      </c>
      <c r="AD1509" s="173">
        <v>-0.0168584426010169</v>
      </c>
    </row>
    <row r="1510" spans="1:30">
      <c r="A1510" s="175" t="s">
        <v>1455</v>
      </c>
      <c r="B1510" s="214" t="s">
        <v>1856</v>
      </c>
      <c r="C1510" s="214" t="s">
        <v>1514</v>
      </c>
      <c r="D1510" s="153">
        <v>28</v>
      </c>
      <c r="E1510" s="153">
        <v>23</v>
      </c>
      <c r="F1510" s="151">
        <v>26</v>
      </c>
      <c r="G1510" s="151">
        <v>23</v>
      </c>
      <c r="H1510" s="151">
        <v>26</v>
      </c>
      <c r="I1510" s="151">
        <v>25</v>
      </c>
      <c r="J1510" s="172">
        <v>0.9</v>
      </c>
      <c r="K1510" s="154">
        <v>0.821428571428571</v>
      </c>
      <c r="L1510" s="154">
        <v>0.884615384615385</v>
      </c>
      <c r="M1510" s="154">
        <v>0.961538461538462</v>
      </c>
      <c r="N1510" s="207">
        <v>564</v>
      </c>
      <c r="O1510" s="153">
        <v>476</v>
      </c>
      <c r="P1510" s="153">
        <v>22</v>
      </c>
      <c r="Q1510" s="151">
        <v>23</v>
      </c>
      <c r="R1510" s="151">
        <v>24</v>
      </c>
      <c r="S1510" s="154">
        <v>0.843971631205674</v>
      </c>
      <c r="T1510" s="154">
        <v>0.785714285714286</v>
      </c>
      <c r="U1510" s="155">
        <v>0.884615384615385</v>
      </c>
      <c r="V1510" s="155">
        <v>0.923076923076923</v>
      </c>
      <c r="W1510" s="173">
        <v>-0.0989010989010989</v>
      </c>
      <c r="X1510" s="158">
        <v>182</v>
      </c>
      <c r="Y1510" s="208">
        <v>162</v>
      </c>
      <c r="Z1510" s="208">
        <v>165</v>
      </c>
      <c r="AA1510" s="208">
        <v>143</v>
      </c>
      <c r="AB1510" s="209">
        <v>0.89010989010989</v>
      </c>
      <c r="AC1510" s="155">
        <v>0.866666666666667</v>
      </c>
      <c r="AD1510" s="173">
        <v>0.0234432234432234</v>
      </c>
    </row>
    <row r="1511" spans="1:30">
      <c r="A1511" s="175" t="s">
        <v>1455</v>
      </c>
      <c r="B1511" s="214" t="s">
        <v>1855</v>
      </c>
      <c r="C1511" s="214" t="s">
        <v>1515</v>
      </c>
      <c r="D1511" s="153">
        <v>0</v>
      </c>
      <c r="E1511" s="153">
        <v>0</v>
      </c>
      <c r="F1511" s="151">
        <v>0</v>
      </c>
      <c r="G1511" s="151">
        <v>0</v>
      </c>
      <c r="H1511" s="151">
        <v>0</v>
      </c>
      <c r="I1511" s="151">
        <v>0</v>
      </c>
      <c r="J1511" s="172">
        <v>0.9</v>
      </c>
      <c r="K1511" s="154">
        <v>0</v>
      </c>
      <c r="L1511" s="154">
        <v>0</v>
      </c>
      <c r="M1511" s="154">
        <v>0</v>
      </c>
      <c r="N1511" s="207">
        <v>0</v>
      </c>
      <c r="O1511" s="153">
        <v>0</v>
      </c>
      <c r="P1511" s="153">
        <v>0</v>
      </c>
      <c r="Q1511" s="151">
        <v>0</v>
      </c>
      <c r="R1511" s="151">
        <v>0</v>
      </c>
      <c r="S1511" s="154">
        <v>0</v>
      </c>
      <c r="T1511" s="154">
        <v>0</v>
      </c>
      <c r="U1511" s="155">
        <v>0</v>
      </c>
      <c r="V1511" s="155">
        <v>0</v>
      </c>
      <c r="W1511" s="173">
        <v>0</v>
      </c>
      <c r="X1511" s="158">
        <v>0</v>
      </c>
      <c r="Y1511" s="208">
        <v>0</v>
      </c>
      <c r="Z1511" s="208">
        <v>0</v>
      </c>
      <c r="AA1511" s="208">
        <v>0</v>
      </c>
      <c r="AB1511" s="209">
        <v>0</v>
      </c>
      <c r="AC1511" s="155">
        <v>0</v>
      </c>
      <c r="AD1511" s="173">
        <v>0</v>
      </c>
    </row>
    <row r="1512" spans="1:30">
      <c r="A1512" s="175" t="s">
        <v>1455</v>
      </c>
      <c r="B1512" s="214" t="s">
        <v>1855</v>
      </c>
      <c r="C1512" s="214" t="s">
        <v>1516</v>
      </c>
      <c r="D1512" s="153">
        <v>26</v>
      </c>
      <c r="E1512" s="153">
        <v>26</v>
      </c>
      <c r="F1512" s="151">
        <v>26</v>
      </c>
      <c r="G1512" s="151">
        <v>26</v>
      </c>
      <c r="H1512" s="151">
        <v>26</v>
      </c>
      <c r="I1512" s="151">
        <v>26</v>
      </c>
      <c r="J1512" s="172">
        <v>0.9</v>
      </c>
      <c r="K1512" s="154">
        <v>1</v>
      </c>
      <c r="L1512" s="154">
        <v>1</v>
      </c>
      <c r="M1512" s="154">
        <v>1</v>
      </c>
      <c r="N1512" s="207">
        <v>554</v>
      </c>
      <c r="O1512" s="153">
        <v>549</v>
      </c>
      <c r="P1512" s="153">
        <v>25</v>
      </c>
      <c r="Q1512" s="151">
        <v>25</v>
      </c>
      <c r="R1512" s="151">
        <v>26</v>
      </c>
      <c r="S1512" s="154">
        <v>0.990974729241877</v>
      </c>
      <c r="T1512" s="154">
        <v>0.961538461538462</v>
      </c>
      <c r="U1512" s="155">
        <v>0.961538461538462</v>
      </c>
      <c r="V1512" s="155">
        <v>1</v>
      </c>
      <c r="W1512" s="173">
        <v>0</v>
      </c>
      <c r="X1512" s="158">
        <v>174</v>
      </c>
      <c r="Y1512" s="208">
        <v>171</v>
      </c>
      <c r="Z1512" s="208">
        <v>163</v>
      </c>
      <c r="AA1512" s="208">
        <v>163</v>
      </c>
      <c r="AB1512" s="209">
        <v>0.982758620689655</v>
      </c>
      <c r="AC1512" s="155">
        <v>1</v>
      </c>
      <c r="AD1512" s="173">
        <v>-0.0172413793103449</v>
      </c>
    </row>
    <row r="1513" spans="1:30">
      <c r="A1513" s="175" t="s">
        <v>1455</v>
      </c>
      <c r="B1513" s="214" t="s">
        <v>1855</v>
      </c>
      <c r="C1513" s="214" t="s">
        <v>1517</v>
      </c>
      <c r="D1513" s="153">
        <v>22</v>
      </c>
      <c r="E1513" s="153">
        <v>22</v>
      </c>
      <c r="F1513" s="151">
        <v>24</v>
      </c>
      <c r="G1513" s="151">
        <v>24</v>
      </c>
      <c r="H1513" s="151">
        <v>26</v>
      </c>
      <c r="I1513" s="151">
        <v>26</v>
      </c>
      <c r="J1513" s="172">
        <v>0.9</v>
      </c>
      <c r="K1513" s="154">
        <v>1</v>
      </c>
      <c r="L1513" s="154">
        <v>1</v>
      </c>
      <c r="M1513" s="154">
        <v>1</v>
      </c>
      <c r="N1513" s="207">
        <v>542</v>
      </c>
      <c r="O1513" s="153">
        <v>536</v>
      </c>
      <c r="P1513" s="153">
        <v>21</v>
      </c>
      <c r="Q1513" s="151">
        <v>24</v>
      </c>
      <c r="R1513" s="151">
        <v>26</v>
      </c>
      <c r="S1513" s="154">
        <v>0.988929889298893</v>
      </c>
      <c r="T1513" s="154">
        <v>0.954545454545455</v>
      </c>
      <c r="U1513" s="155">
        <v>1</v>
      </c>
      <c r="V1513" s="155">
        <v>1</v>
      </c>
      <c r="W1513" s="173">
        <v>-0.0454545454545454</v>
      </c>
      <c r="X1513" s="158">
        <v>165</v>
      </c>
      <c r="Y1513" s="208">
        <v>164</v>
      </c>
      <c r="Z1513" s="208">
        <v>166</v>
      </c>
      <c r="AA1513" s="208">
        <v>164</v>
      </c>
      <c r="AB1513" s="209">
        <v>0.993939393939394</v>
      </c>
      <c r="AC1513" s="155">
        <v>0.987951807228916</v>
      </c>
      <c r="AD1513" s="173">
        <v>0.00598758671047828</v>
      </c>
    </row>
    <row r="1514" spans="1:30">
      <c r="A1514" s="175" t="s">
        <v>1455</v>
      </c>
      <c r="B1514" s="214" t="s">
        <v>1856</v>
      </c>
      <c r="C1514" s="214" t="s">
        <v>1518</v>
      </c>
      <c r="D1514" s="153">
        <v>7</v>
      </c>
      <c r="E1514" s="153">
        <v>6</v>
      </c>
      <c r="F1514" s="151">
        <v>6</v>
      </c>
      <c r="G1514" s="151">
        <v>5</v>
      </c>
      <c r="H1514" s="151">
        <v>9</v>
      </c>
      <c r="I1514" s="151">
        <v>8</v>
      </c>
      <c r="J1514" s="172">
        <v>0.9</v>
      </c>
      <c r="K1514" s="154">
        <v>0.857142857142857</v>
      </c>
      <c r="L1514" s="154">
        <v>0.833333333333333</v>
      </c>
      <c r="M1514" s="154">
        <v>0.888888888888889</v>
      </c>
      <c r="N1514" s="207">
        <v>112</v>
      </c>
      <c r="O1514" s="153">
        <v>18</v>
      </c>
      <c r="P1514" s="153">
        <v>0</v>
      </c>
      <c r="Q1514" s="151">
        <v>1</v>
      </c>
      <c r="R1514" s="151">
        <v>6</v>
      </c>
      <c r="S1514" s="154">
        <v>0.160714285714286</v>
      </c>
      <c r="T1514" s="154">
        <v>0</v>
      </c>
      <c r="U1514" s="155">
        <v>0.166666666666667</v>
      </c>
      <c r="V1514" s="155">
        <v>0.666666666666667</v>
      </c>
      <c r="W1514" s="173">
        <v>-0.166666666666667</v>
      </c>
      <c r="X1514" s="158">
        <v>47</v>
      </c>
      <c r="Y1514" s="208">
        <v>9</v>
      </c>
      <c r="Z1514" s="208">
        <v>27</v>
      </c>
      <c r="AA1514" s="208">
        <v>8</v>
      </c>
      <c r="AB1514" s="209">
        <v>0.191489361702128</v>
      </c>
      <c r="AC1514" s="155">
        <v>0.296296296296296</v>
      </c>
      <c r="AD1514" s="173">
        <v>-0.104806934594169</v>
      </c>
    </row>
    <row r="1515" spans="1:30">
      <c r="A1515" s="175" t="s">
        <v>1455</v>
      </c>
      <c r="B1515" s="214" t="s">
        <v>1856</v>
      </c>
      <c r="C1515" s="214" t="s">
        <v>1519</v>
      </c>
      <c r="D1515" s="153">
        <v>0</v>
      </c>
      <c r="E1515" s="153">
        <v>0</v>
      </c>
      <c r="F1515" s="151">
        <v>0</v>
      </c>
      <c r="G1515" s="151">
        <v>0</v>
      </c>
      <c r="H1515" s="151">
        <v>0</v>
      </c>
      <c r="I1515" s="151">
        <v>0</v>
      </c>
      <c r="J1515" s="172">
        <v>0.9</v>
      </c>
      <c r="K1515" s="154">
        <v>0</v>
      </c>
      <c r="L1515" s="154">
        <v>0</v>
      </c>
      <c r="M1515" s="154">
        <v>0</v>
      </c>
      <c r="N1515" s="207">
        <v>0</v>
      </c>
      <c r="O1515" s="153">
        <v>0</v>
      </c>
      <c r="P1515" s="153">
        <v>0</v>
      </c>
      <c r="Q1515" s="151">
        <v>0</v>
      </c>
      <c r="R1515" s="151">
        <v>0</v>
      </c>
      <c r="S1515" s="154">
        <v>0</v>
      </c>
      <c r="T1515" s="154">
        <v>0</v>
      </c>
      <c r="U1515" s="155">
        <v>0</v>
      </c>
      <c r="V1515" s="155">
        <v>0</v>
      </c>
      <c r="W1515" s="173">
        <v>0</v>
      </c>
      <c r="X1515" s="158">
        <v>0</v>
      </c>
      <c r="Y1515" s="208">
        <v>0</v>
      </c>
      <c r="Z1515" s="208">
        <v>0</v>
      </c>
      <c r="AA1515" s="208">
        <v>0</v>
      </c>
      <c r="AB1515" s="209">
        <v>0</v>
      </c>
      <c r="AC1515" s="155">
        <v>0</v>
      </c>
      <c r="AD1515" s="173">
        <v>0</v>
      </c>
    </row>
    <row r="1516" spans="1:30">
      <c r="A1516" s="175" t="s">
        <v>1455</v>
      </c>
      <c r="B1516" s="214" t="s">
        <v>1856</v>
      </c>
      <c r="C1516" s="214" t="s">
        <v>1520</v>
      </c>
      <c r="D1516" s="153">
        <v>27</v>
      </c>
      <c r="E1516" s="153">
        <v>23</v>
      </c>
      <c r="F1516" s="151">
        <v>26</v>
      </c>
      <c r="G1516" s="151">
        <v>22</v>
      </c>
      <c r="H1516" s="151">
        <v>29</v>
      </c>
      <c r="I1516" s="151">
        <v>26</v>
      </c>
      <c r="J1516" s="172">
        <v>0.9</v>
      </c>
      <c r="K1516" s="154">
        <v>0.851851851851852</v>
      </c>
      <c r="L1516" s="154">
        <v>0.846153846153846</v>
      </c>
      <c r="M1516" s="154">
        <v>0.896551724137931</v>
      </c>
      <c r="N1516" s="207">
        <v>611</v>
      </c>
      <c r="O1516" s="153">
        <v>477</v>
      </c>
      <c r="P1516" s="153">
        <v>20</v>
      </c>
      <c r="Q1516" s="151">
        <v>21</v>
      </c>
      <c r="R1516" s="151">
        <v>23</v>
      </c>
      <c r="S1516" s="154">
        <v>0.780687397708674</v>
      </c>
      <c r="T1516" s="154">
        <v>0.740740740740741</v>
      </c>
      <c r="U1516" s="155">
        <v>0.807692307692308</v>
      </c>
      <c r="V1516" s="155">
        <v>0.793103448275862</v>
      </c>
      <c r="W1516" s="173">
        <v>-0.066951566951567</v>
      </c>
      <c r="X1516" s="158">
        <v>197</v>
      </c>
      <c r="Y1516" s="208">
        <v>155</v>
      </c>
      <c r="Z1516" s="208">
        <v>185</v>
      </c>
      <c r="AA1516" s="208">
        <v>147</v>
      </c>
      <c r="AB1516" s="209">
        <v>0.786802030456853</v>
      </c>
      <c r="AC1516" s="155">
        <v>0.794594594594595</v>
      </c>
      <c r="AD1516" s="173">
        <v>-0.00779256413774176</v>
      </c>
    </row>
    <row r="1517" spans="1:30">
      <c r="A1517" s="175" t="s">
        <v>1455</v>
      </c>
      <c r="B1517" s="214" t="s">
        <v>1855</v>
      </c>
      <c r="C1517" s="214" t="s">
        <v>1521</v>
      </c>
      <c r="D1517" s="153">
        <v>23</v>
      </c>
      <c r="E1517" s="153">
        <v>23</v>
      </c>
      <c r="F1517" s="151">
        <v>25</v>
      </c>
      <c r="G1517" s="151">
        <v>25</v>
      </c>
      <c r="H1517" s="151">
        <v>26</v>
      </c>
      <c r="I1517" s="151">
        <v>26</v>
      </c>
      <c r="J1517" s="172">
        <v>0.9</v>
      </c>
      <c r="K1517" s="154">
        <v>1</v>
      </c>
      <c r="L1517" s="154">
        <v>1</v>
      </c>
      <c r="M1517" s="154">
        <v>1</v>
      </c>
      <c r="N1517" s="207">
        <v>579</v>
      </c>
      <c r="O1517" s="153">
        <v>575</v>
      </c>
      <c r="P1517" s="153">
        <v>23</v>
      </c>
      <c r="Q1517" s="151">
        <v>25</v>
      </c>
      <c r="R1517" s="151">
        <v>26</v>
      </c>
      <c r="S1517" s="154">
        <v>0.993091537132988</v>
      </c>
      <c r="T1517" s="154">
        <v>1</v>
      </c>
      <c r="U1517" s="155">
        <v>1</v>
      </c>
      <c r="V1517" s="155">
        <v>1</v>
      </c>
      <c r="W1517" s="173">
        <v>0</v>
      </c>
      <c r="X1517" s="158">
        <v>175</v>
      </c>
      <c r="Y1517" s="208">
        <v>174</v>
      </c>
      <c r="Z1517" s="208">
        <v>173</v>
      </c>
      <c r="AA1517" s="208">
        <v>172</v>
      </c>
      <c r="AB1517" s="209">
        <v>0.994285714285714</v>
      </c>
      <c r="AC1517" s="155">
        <v>0.994219653179191</v>
      </c>
      <c r="AD1517" s="173">
        <v>6.60611065236294e-5</v>
      </c>
    </row>
    <row r="1518" spans="1:30">
      <c r="A1518" s="175" t="s">
        <v>1455</v>
      </c>
      <c r="B1518" s="214" t="s">
        <v>1856</v>
      </c>
      <c r="C1518" s="214" t="s">
        <v>1522</v>
      </c>
      <c r="D1518" s="153">
        <v>1</v>
      </c>
      <c r="E1518" s="153">
        <v>1</v>
      </c>
      <c r="F1518" s="151">
        <v>5</v>
      </c>
      <c r="G1518" s="151">
        <v>5</v>
      </c>
      <c r="H1518" s="151">
        <v>8</v>
      </c>
      <c r="I1518" s="151">
        <v>7</v>
      </c>
      <c r="J1518" s="172">
        <v>0.9</v>
      </c>
      <c r="K1518" s="154">
        <v>1</v>
      </c>
      <c r="L1518" s="154">
        <v>1</v>
      </c>
      <c r="M1518" s="154">
        <v>0.875</v>
      </c>
      <c r="N1518" s="207">
        <v>192</v>
      </c>
      <c r="O1518" s="153">
        <v>162</v>
      </c>
      <c r="P1518" s="153">
        <v>1</v>
      </c>
      <c r="Q1518" s="151">
        <v>5</v>
      </c>
      <c r="R1518" s="151">
        <v>7</v>
      </c>
      <c r="S1518" s="154">
        <v>0.84375</v>
      </c>
      <c r="T1518" s="154">
        <v>1</v>
      </c>
      <c r="U1518" s="155">
        <v>1</v>
      </c>
      <c r="V1518" s="155">
        <v>0.875</v>
      </c>
      <c r="W1518" s="173">
        <v>0</v>
      </c>
      <c r="X1518" s="158">
        <v>33</v>
      </c>
      <c r="Y1518" s="208">
        <v>30</v>
      </c>
      <c r="Z1518" s="208">
        <v>61</v>
      </c>
      <c r="AA1518" s="208">
        <v>58</v>
      </c>
      <c r="AB1518" s="209">
        <v>0.909090909090909</v>
      </c>
      <c r="AC1518" s="155">
        <v>0.950819672131147</v>
      </c>
      <c r="AD1518" s="173">
        <v>-0.0417287630402384</v>
      </c>
    </row>
    <row r="1519" spans="1:30">
      <c r="A1519" s="175" t="s">
        <v>1455</v>
      </c>
      <c r="B1519" s="214" t="s">
        <v>1856</v>
      </c>
      <c r="C1519" s="214" t="s">
        <v>1523</v>
      </c>
      <c r="D1519" s="153">
        <v>16</v>
      </c>
      <c r="E1519" s="153">
        <v>16</v>
      </c>
      <c r="F1519" s="151">
        <v>20</v>
      </c>
      <c r="G1519" s="151">
        <v>20</v>
      </c>
      <c r="H1519" s="151">
        <v>17</v>
      </c>
      <c r="I1519" s="151">
        <v>17</v>
      </c>
      <c r="J1519" s="172">
        <v>0.9</v>
      </c>
      <c r="K1519" s="154">
        <v>1</v>
      </c>
      <c r="L1519" s="154">
        <v>1</v>
      </c>
      <c r="M1519" s="154">
        <v>1</v>
      </c>
      <c r="N1519" s="207">
        <v>377</v>
      </c>
      <c r="O1519" s="153">
        <v>361</v>
      </c>
      <c r="P1519" s="153">
        <v>16</v>
      </c>
      <c r="Q1519" s="151">
        <v>20</v>
      </c>
      <c r="R1519" s="151">
        <v>16</v>
      </c>
      <c r="S1519" s="154">
        <v>0.957559681697613</v>
      </c>
      <c r="T1519" s="154">
        <v>1</v>
      </c>
      <c r="U1519" s="155">
        <v>1</v>
      </c>
      <c r="V1519" s="155">
        <v>0.941176470588235</v>
      </c>
      <c r="W1519" s="173">
        <v>0</v>
      </c>
      <c r="X1519" s="158">
        <v>114</v>
      </c>
      <c r="Y1519" s="208">
        <v>110</v>
      </c>
      <c r="Z1519" s="208">
        <v>116</v>
      </c>
      <c r="AA1519" s="208">
        <v>112</v>
      </c>
      <c r="AB1519" s="209">
        <v>0.964912280701754</v>
      </c>
      <c r="AC1519" s="155">
        <v>0.96551724137931</v>
      </c>
      <c r="AD1519" s="173">
        <v>-0.000604960677555999</v>
      </c>
    </row>
    <row r="1520" spans="1:30">
      <c r="A1520" s="175" t="s">
        <v>1455</v>
      </c>
      <c r="B1520" s="214" t="s">
        <v>1856</v>
      </c>
      <c r="C1520" s="214" t="s">
        <v>1524</v>
      </c>
      <c r="D1520" s="153">
        <v>12</v>
      </c>
      <c r="E1520" s="153">
        <v>11</v>
      </c>
      <c r="F1520" s="151">
        <v>12</v>
      </c>
      <c r="G1520" s="151">
        <v>11</v>
      </c>
      <c r="H1520" s="151">
        <v>13</v>
      </c>
      <c r="I1520" s="151">
        <v>12</v>
      </c>
      <c r="J1520" s="172">
        <v>0.9</v>
      </c>
      <c r="K1520" s="154">
        <v>0.916666666666667</v>
      </c>
      <c r="L1520" s="154">
        <v>0.916666666666667</v>
      </c>
      <c r="M1520" s="154">
        <v>0.923076923076923</v>
      </c>
      <c r="N1520" s="207">
        <v>257</v>
      </c>
      <c r="O1520" s="153">
        <v>232</v>
      </c>
      <c r="P1520" s="153">
        <v>10</v>
      </c>
      <c r="Q1520" s="151">
        <v>11</v>
      </c>
      <c r="R1520" s="151">
        <v>11</v>
      </c>
      <c r="S1520" s="154">
        <v>0.90272373540856</v>
      </c>
      <c r="T1520" s="154">
        <v>0.833333333333333</v>
      </c>
      <c r="U1520" s="155">
        <v>0.916666666666667</v>
      </c>
      <c r="V1520" s="155">
        <v>0.846153846153846</v>
      </c>
      <c r="W1520" s="173">
        <v>-0.0833333333333333</v>
      </c>
      <c r="X1520" s="158">
        <v>84</v>
      </c>
      <c r="Y1520" s="208">
        <v>70</v>
      </c>
      <c r="Z1520" s="208">
        <v>72</v>
      </c>
      <c r="AA1520" s="208">
        <v>69</v>
      </c>
      <c r="AB1520" s="209">
        <v>0.833333333333333</v>
      </c>
      <c r="AC1520" s="155">
        <v>0.958333333333333</v>
      </c>
      <c r="AD1520" s="173">
        <v>-0.125</v>
      </c>
    </row>
    <row r="1521" spans="1:30">
      <c r="A1521" s="175" t="s">
        <v>1455</v>
      </c>
      <c r="B1521" s="214" t="s">
        <v>1855</v>
      </c>
      <c r="C1521" s="214" t="s">
        <v>1525</v>
      </c>
      <c r="D1521" s="153">
        <v>0</v>
      </c>
      <c r="E1521" s="153">
        <v>0</v>
      </c>
      <c r="F1521" s="151">
        <v>0</v>
      </c>
      <c r="G1521" s="151">
        <v>0</v>
      </c>
      <c r="H1521" s="151">
        <v>0</v>
      </c>
      <c r="I1521" s="151">
        <v>0</v>
      </c>
      <c r="J1521" s="172">
        <v>0.9</v>
      </c>
      <c r="K1521" s="154">
        <v>0</v>
      </c>
      <c r="L1521" s="154">
        <v>0</v>
      </c>
      <c r="M1521" s="154">
        <v>0</v>
      </c>
      <c r="N1521" s="207">
        <v>0</v>
      </c>
      <c r="O1521" s="153">
        <v>0</v>
      </c>
      <c r="P1521" s="153">
        <v>0</v>
      </c>
      <c r="Q1521" s="151">
        <v>0</v>
      </c>
      <c r="R1521" s="151">
        <v>0</v>
      </c>
      <c r="S1521" s="154">
        <v>0</v>
      </c>
      <c r="T1521" s="154">
        <v>0</v>
      </c>
      <c r="U1521" s="155">
        <v>0</v>
      </c>
      <c r="V1521" s="155">
        <v>0</v>
      </c>
      <c r="W1521" s="173">
        <v>0</v>
      </c>
      <c r="X1521" s="158">
        <v>0</v>
      </c>
      <c r="Y1521" s="208">
        <v>0</v>
      </c>
      <c r="Z1521" s="208">
        <v>0</v>
      </c>
      <c r="AA1521" s="208">
        <v>0</v>
      </c>
      <c r="AB1521" s="209">
        <v>0</v>
      </c>
      <c r="AC1521" s="155">
        <v>0</v>
      </c>
      <c r="AD1521" s="173">
        <v>0</v>
      </c>
    </row>
    <row r="1522" spans="1:30">
      <c r="A1522" s="175" t="s">
        <v>1455</v>
      </c>
      <c r="B1522" s="214" t="s">
        <v>1856</v>
      </c>
      <c r="C1522" s="214" t="s">
        <v>1526</v>
      </c>
      <c r="D1522" s="153">
        <v>30</v>
      </c>
      <c r="E1522" s="153">
        <v>27</v>
      </c>
      <c r="F1522" s="151">
        <v>31</v>
      </c>
      <c r="G1522" s="151">
        <v>31</v>
      </c>
      <c r="H1522" s="151">
        <v>20</v>
      </c>
      <c r="I1522" s="151">
        <v>20</v>
      </c>
      <c r="J1522" s="172">
        <v>0.9</v>
      </c>
      <c r="K1522" s="154">
        <v>0.9</v>
      </c>
      <c r="L1522" s="154">
        <v>1</v>
      </c>
      <c r="M1522" s="154">
        <v>1</v>
      </c>
      <c r="N1522" s="207">
        <v>621</v>
      </c>
      <c r="O1522" s="153">
        <v>398</v>
      </c>
      <c r="P1522" s="153">
        <v>19</v>
      </c>
      <c r="Q1522" s="151">
        <v>20</v>
      </c>
      <c r="R1522" s="151">
        <v>13</v>
      </c>
      <c r="S1522" s="154">
        <v>0.640901771336554</v>
      </c>
      <c r="T1522" s="154">
        <v>0.633333333333333</v>
      </c>
      <c r="U1522" s="155">
        <v>0.645161290322581</v>
      </c>
      <c r="V1522" s="155">
        <v>0.65</v>
      </c>
      <c r="W1522" s="173">
        <v>-0.0118279569892473</v>
      </c>
      <c r="X1522" s="158">
        <v>206</v>
      </c>
      <c r="Y1522" s="208">
        <v>131</v>
      </c>
      <c r="Z1522" s="208">
        <v>167</v>
      </c>
      <c r="AA1522" s="208">
        <v>123</v>
      </c>
      <c r="AB1522" s="209">
        <v>0.635922330097087</v>
      </c>
      <c r="AC1522" s="155">
        <v>0.736526946107784</v>
      </c>
      <c r="AD1522" s="173">
        <v>-0.100604616010697</v>
      </c>
    </row>
    <row r="1523" spans="1:30">
      <c r="A1523" s="175" t="s">
        <v>1455</v>
      </c>
      <c r="B1523" s="214" t="s">
        <v>1857</v>
      </c>
      <c r="C1523" s="214" t="s">
        <v>1527</v>
      </c>
      <c r="D1523" s="153">
        <v>31</v>
      </c>
      <c r="E1523" s="153">
        <v>30</v>
      </c>
      <c r="F1523" s="151">
        <v>32</v>
      </c>
      <c r="G1523" s="151">
        <v>29</v>
      </c>
      <c r="H1523" s="151">
        <v>28</v>
      </c>
      <c r="I1523" s="151">
        <v>26</v>
      </c>
      <c r="J1523" s="172">
        <v>0.9</v>
      </c>
      <c r="K1523" s="154">
        <v>0.967741935483871</v>
      </c>
      <c r="L1523" s="154">
        <v>0.90625</v>
      </c>
      <c r="M1523" s="154">
        <v>0.928571428571429</v>
      </c>
      <c r="N1523" s="207">
        <v>673</v>
      </c>
      <c r="O1523" s="153">
        <v>578</v>
      </c>
      <c r="P1523" s="153">
        <v>30</v>
      </c>
      <c r="Q1523" s="151">
        <v>26</v>
      </c>
      <c r="R1523" s="151">
        <v>23</v>
      </c>
      <c r="S1523" s="154">
        <v>0.858841010401189</v>
      </c>
      <c r="T1523" s="154">
        <v>0.967741935483871</v>
      </c>
      <c r="U1523" s="155">
        <v>0.8125</v>
      </c>
      <c r="V1523" s="155">
        <v>0.821428571428571</v>
      </c>
      <c r="W1523" s="173">
        <v>0.155241935483871</v>
      </c>
      <c r="X1523" s="158">
        <v>203</v>
      </c>
      <c r="Y1523" s="208">
        <v>180</v>
      </c>
      <c r="Z1523" s="208">
        <v>209</v>
      </c>
      <c r="AA1523" s="208">
        <v>183</v>
      </c>
      <c r="AB1523" s="209">
        <v>0.886699507389163</v>
      </c>
      <c r="AC1523" s="155">
        <v>0.875598086124402</v>
      </c>
      <c r="AD1523" s="173">
        <v>0.0111014212647607</v>
      </c>
    </row>
    <row r="1524" spans="1:30">
      <c r="A1524" s="175" t="s">
        <v>1455</v>
      </c>
      <c r="B1524" s="214" t="s">
        <v>1856</v>
      </c>
      <c r="C1524" s="214" t="s">
        <v>1528</v>
      </c>
      <c r="D1524" s="153">
        <v>12</v>
      </c>
      <c r="E1524" s="153">
        <v>12</v>
      </c>
      <c r="F1524" s="151">
        <v>3</v>
      </c>
      <c r="G1524" s="151">
        <v>3</v>
      </c>
      <c r="H1524" s="151">
        <v>17</v>
      </c>
      <c r="I1524" s="151">
        <v>17</v>
      </c>
      <c r="J1524" s="172">
        <v>0.9</v>
      </c>
      <c r="K1524" s="154">
        <v>1</v>
      </c>
      <c r="L1524" s="154">
        <v>1</v>
      </c>
      <c r="M1524" s="154">
        <v>1</v>
      </c>
      <c r="N1524" s="207">
        <v>247</v>
      </c>
      <c r="O1524" s="153">
        <v>239</v>
      </c>
      <c r="P1524" s="153">
        <v>12</v>
      </c>
      <c r="Q1524" s="151">
        <v>3</v>
      </c>
      <c r="R1524" s="151">
        <v>17</v>
      </c>
      <c r="S1524" s="154">
        <v>0.967611336032389</v>
      </c>
      <c r="T1524" s="154">
        <v>1</v>
      </c>
      <c r="U1524" s="155">
        <v>1</v>
      </c>
      <c r="V1524" s="155">
        <v>1</v>
      </c>
      <c r="W1524" s="173">
        <v>0</v>
      </c>
      <c r="X1524" s="158">
        <v>67</v>
      </c>
      <c r="Y1524" s="208">
        <v>65</v>
      </c>
      <c r="Z1524" s="208">
        <v>74</v>
      </c>
      <c r="AA1524" s="208">
        <v>72</v>
      </c>
      <c r="AB1524" s="209">
        <v>0.970149253731343</v>
      </c>
      <c r="AC1524" s="155">
        <v>0.972972972972973</v>
      </c>
      <c r="AD1524" s="173">
        <v>-0.00282371924162972</v>
      </c>
    </row>
    <row r="1525" spans="1:30">
      <c r="A1525" s="175" t="s">
        <v>1455</v>
      </c>
      <c r="B1525" s="214" t="s">
        <v>1856</v>
      </c>
      <c r="C1525" s="214" t="s">
        <v>1529</v>
      </c>
      <c r="D1525" s="153">
        <v>29</v>
      </c>
      <c r="E1525" s="153">
        <v>21</v>
      </c>
      <c r="F1525" s="151">
        <v>25</v>
      </c>
      <c r="G1525" s="151">
        <v>19</v>
      </c>
      <c r="H1525" s="151">
        <v>25</v>
      </c>
      <c r="I1525" s="151">
        <v>19</v>
      </c>
      <c r="J1525" s="172">
        <v>0.9</v>
      </c>
      <c r="K1525" s="154">
        <v>0.724137931034483</v>
      </c>
      <c r="L1525" s="154">
        <v>0.76</v>
      </c>
      <c r="M1525" s="154">
        <v>0.76</v>
      </c>
      <c r="N1525" s="207">
        <v>575</v>
      </c>
      <c r="O1525" s="153">
        <v>348</v>
      </c>
      <c r="P1525" s="153">
        <v>16</v>
      </c>
      <c r="Q1525" s="151">
        <v>14</v>
      </c>
      <c r="R1525" s="151">
        <v>16</v>
      </c>
      <c r="S1525" s="154">
        <v>0.605217391304348</v>
      </c>
      <c r="T1525" s="154">
        <v>0.551724137931034</v>
      </c>
      <c r="U1525" s="155">
        <v>0.56</v>
      </c>
      <c r="V1525" s="155">
        <v>0.64</v>
      </c>
      <c r="W1525" s="173">
        <v>-0.00827586206896558</v>
      </c>
      <c r="X1525" s="158">
        <v>189</v>
      </c>
      <c r="Y1525" s="208">
        <v>113</v>
      </c>
      <c r="Z1525" s="208">
        <v>160</v>
      </c>
      <c r="AA1525" s="208">
        <v>98</v>
      </c>
      <c r="AB1525" s="209">
        <v>0.597883597883598</v>
      </c>
      <c r="AC1525" s="155">
        <v>0.6125</v>
      </c>
      <c r="AD1525" s="173">
        <v>-0.0146164021164021</v>
      </c>
    </row>
    <row r="1526" spans="1:30">
      <c r="A1526" s="175" t="s">
        <v>1455</v>
      </c>
      <c r="B1526" s="214" t="s">
        <v>1856</v>
      </c>
      <c r="C1526" s="214" t="s">
        <v>1530</v>
      </c>
      <c r="D1526" s="153">
        <v>11</v>
      </c>
      <c r="E1526" s="153">
        <v>9</v>
      </c>
      <c r="F1526" s="151">
        <v>12</v>
      </c>
      <c r="G1526" s="151">
        <v>11</v>
      </c>
      <c r="H1526" s="151">
        <v>14</v>
      </c>
      <c r="I1526" s="151">
        <v>13</v>
      </c>
      <c r="J1526" s="172">
        <v>0.9</v>
      </c>
      <c r="K1526" s="154">
        <v>0.818181818181818</v>
      </c>
      <c r="L1526" s="154">
        <v>0.916666666666667</v>
      </c>
      <c r="M1526" s="154">
        <v>0.928571428571429</v>
      </c>
      <c r="N1526" s="207">
        <v>282</v>
      </c>
      <c r="O1526" s="153">
        <v>240</v>
      </c>
      <c r="P1526" s="153">
        <v>9</v>
      </c>
      <c r="Q1526" s="151">
        <v>10</v>
      </c>
      <c r="R1526" s="151">
        <v>13</v>
      </c>
      <c r="S1526" s="154">
        <v>0.851063829787234</v>
      </c>
      <c r="T1526" s="154">
        <v>0.818181818181818</v>
      </c>
      <c r="U1526" s="155">
        <v>0.833333333333333</v>
      </c>
      <c r="V1526" s="155">
        <v>0.928571428571429</v>
      </c>
      <c r="W1526" s="173">
        <v>-0.0151515151515151</v>
      </c>
      <c r="X1526" s="158">
        <v>92</v>
      </c>
      <c r="Y1526" s="208">
        <v>78</v>
      </c>
      <c r="Z1526" s="208">
        <v>89</v>
      </c>
      <c r="AA1526" s="208">
        <v>79</v>
      </c>
      <c r="AB1526" s="209">
        <v>0.847826086956522</v>
      </c>
      <c r="AC1526" s="155">
        <v>0.887640449438202</v>
      </c>
      <c r="AD1526" s="173">
        <v>-0.0398143624816805</v>
      </c>
    </row>
    <row r="1527" spans="1:30">
      <c r="A1527" s="175" t="s">
        <v>1455</v>
      </c>
      <c r="B1527" s="214" t="s">
        <v>1856</v>
      </c>
      <c r="C1527" s="214" t="s">
        <v>1531</v>
      </c>
      <c r="D1527" s="153">
        <v>4</v>
      </c>
      <c r="E1527" s="153">
        <v>4</v>
      </c>
      <c r="F1527" s="151">
        <v>7</v>
      </c>
      <c r="G1527" s="151">
        <v>7</v>
      </c>
      <c r="H1527" s="151">
        <v>7</v>
      </c>
      <c r="I1527" s="151">
        <v>7</v>
      </c>
      <c r="J1527" s="172">
        <v>0.9</v>
      </c>
      <c r="K1527" s="154">
        <v>1</v>
      </c>
      <c r="L1527" s="154">
        <v>1</v>
      </c>
      <c r="M1527" s="154">
        <v>1</v>
      </c>
      <c r="N1527" s="207">
        <v>124</v>
      </c>
      <c r="O1527" s="153">
        <v>124</v>
      </c>
      <c r="P1527" s="153">
        <v>4</v>
      </c>
      <c r="Q1527" s="151">
        <v>7</v>
      </c>
      <c r="R1527" s="151">
        <v>7</v>
      </c>
      <c r="S1527" s="154">
        <v>1</v>
      </c>
      <c r="T1527" s="154">
        <v>1</v>
      </c>
      <c r="U1527" s="155">
        <v>1</v>
      </c>
      <c r="V1527" s="155">
        <v>1</v>
      </c>
      <c r="W1527" s="173">
        <v>0</v>
      </c>
      <c r="X1527" s="158">
        <v>37</v>
      </c>
      <c r="Y1527" s="208">
        <v>37</v>
      </c>
      <c r="Z1527" s="208">
        <v>37</v>
      </c>
      <c r="AA1527" s="208">
        <v>37</v>
      </c>
      <c r="AB1527" s="209">
        <v>1</v>
      </c>
      <c r="AC1527" s="155">
        <v>1</v>
      </c>
      <c r="AD1527" s="173">
        <v>0</v>
      </c>
    </row>
    <row r="1528" spans="1:30">
      <c r="A1528" s="175" t="s">
        <v>1455</v>
      </c>
      <c r="B1528" s="214" t="s">
        <v>1856</v>
      </c>
      <c r="C1528" s="214" t="s">
        <v>1532</v>
      </c>
      <c r="D1528" s="153">
        <v>9</v>
      </c>
      <c r="E1528" s="153">
        <v>9</v>
      </c>
      <c r="F1528" s="151">
        <v>1</v>
      </c>
      <c r="G1528" s="151">
        <v>1</v>
      </c>
      <c r="H1528" s="151">
        <v>3</v>
      </c>
      <c r="I1528" s="151">
        <v>3</v>
      </c>
      <c r="J1528" s="172">
        <v>0.9</v>
      </c>
      <c r="K1528" s="154">
        <v>1</v>
      </c>
      <c r="L1528" s="154">
        <v>1</v>
      </c>
      <c r="M1528" s="154">
        <v>1</v>
      </c>
      <c r="N1528" s="207">
        <v>172</v>
      </c>
      <c r="O1528" s="153">
        <v>163</v>
      </c>
      <c r="P1528" s="153">
        <v>9</v>
      </c>
      <c r="Q1528" s="151">
        <v>1</v>
      </c>
      <c r="R1528" s="151">
        <v>3</v>
      </c>
      <c r="S1528" s="154">
        <v>0.947674418604651</v>
      </c>
      <c r="T1528" s="154">
        <v>1</v>
      </c>
      <c r="U1528" s="155">
        <v>1</v>
      </c>
      <c r="V1528" s="155">
        <v>1</v>
      </c>
      <c r="W1528" s="173">
        <v>0</v>
      </c>
      <c r="X1528" s="158">
        <v>42</v>
      </c>
      <c r="Y1528" s="208">
        <v>38</v>
      </c>
      <c r="Z1528" s="208">
        <v>51</v>
      </c>
      <c r="AA1528" s="208">
        <v>49</v>
      </c>
      <c r="AB1528" s="209">
        <v>0.904761904761905</v>
      </c>
      <c r="AC1528" s="155">
        <v>0.96078431372549</v>
      </c>
      <c r="AD1528" s="173">
        <v>-0.0560224089635855</v>
      </c>
    </row>
    <row r="1529" spans="1:30">
      <c r="A1529" s="175" t="s">
        <v>1455</v>
      </c>
      <c r="B1529" s="214" t="s">
        <v>1856</v>
      </c>
      <c r="C1529" s="214" t="s">
        <v>1533</v>
      </c>
      <c r="D1529" s="153">
        <v>6</v>
      </c>
      <c r="E1529" s="153">
        <v>6</v>
      </c>
      <c r="F1529" s="151">
        <v>5</v>
      </c>
      <c r="G1529" s="151">
        <v>5</v>
      </c>
      <c r="H1529" s="151">
        <v>7</v>
      </c>
      <c r="I1529" s="151">
        <v>5</v>
      </c>
      <c r="J1529" s="172">
        <v>0.9</v>
      </c>
      <c r="K1529" s="154">
        <v>1</v>
      </c>
      <c r="L1529" s="154">
        <v>1</v>
      </c>
      <c r="M1529" s="154">
        <v>0.714285714285714</v>
      </c>
      <c r="N1529" s="207">
        <v>124</v>
      </c>
      <c r="O1529" s="153">
        <v>111</v>
      </c>
      <c r="P1529" s="153">
        <v>6</v>
      </c>
      <c r="Q1529" s="151">
        <v>5</v>
      </c>
      <c r="R1529" s="151">
        <v>5</v>
      </c>
      <c r="S1529" s="154">
        <v>0.895161290322581</v>
      </c>
      <c r="T1529" s="154">
        <v>1</v>
      </c>
      <c r="U1529" s="155">
        <v>1</v>
      </c>
      <c r="V1529" s="155">
        <v>0.714285714285714</v>
      </c>
      <c r="W1529" s="173">
        <v>0</v>
      </c>
      <c r="X1529" s="158">
        <v>37</v>
      </c>
      <c r="Y1529" s="208">
        <v>31</v>
      </c>
      <c r="Z1529" s="208">
        <v>31</v>
      </c>
      <c r="AA1529" s="208">
        <v>31</v>
      </c>
      <c r="AB1529" s="209">
        <v>0.837837837837838</v>
      </c>
      <c r="AC1529" s="155">
        <v>1</v>
      </c>
      <c r="AD1529" s="173">
        <v>-0.162162162162162</v>
      </c>
    </row>
    <row r="1530" spans="1:30">
      <c r="A1530" s="175" t="s">
        <v>1455</v>
      </c>
      <c r="B1530" s="214" t="s">
        <v>1856</v>
      </c>
      <c r="C1530" s="214" t="s">
        <v>1534</v>
      </c>
      <c r="D1530" s="153">
        <v>8</v>
      </c>
      <c r="E1530" s="153">
        <v>8</v>
      </c>
      <c r="F1530" s="151">
        <v>10</v>
      </c>
      <c r="G1530" s="151">
        <v>10</v>
      </c>
      <c r="H1530" s="151">
        <v>11</v>
      </c>
      <c r="I1530" s="151">
        <v>11</v>
      </c>
      <c r="J1530" s="172">
        <v>0.9</v>
      </c>
      <c r="K1530" s="154">
        <v>1</v>
      </c>
      <c r="L1530" s="154">
        <v>1</v>
      </c>
      <c r="M1530" s="154">
        <v>1</v>
      </c>
      <c r="N1530" s="207">
        <v>179</v>
      </c>
      <c r="O1530" s="153">
        <v>154</v>
      </c>
      <c r="P1530" s="153">
        <v>7</v>
      </c>
      <c r="Q1530" s="151">
        <v>10</v>
      </c>
      <c r="R1530" s="151">
        <v>9</v>
      </c>
      <c r="S1530" s="154">
        <v>0.860335195530726</v>
      </c>
      <c r="T1530" s="154">
        <v>0.875</v>
      </c>
      <c r="U1530" s="155">
        <v>1</v>
      </c>
      <c r="V1530" s="155">
        <v>0.818181818181818</v>
      </c>
      <c r="W1530" s="173">
        <v>-0.125</v>
      </c>
      <c r="X1530" s="158">
        <v>57</v>
      </c>
      <c r="Y1530" s="208">
        <v>48</v>
      </c>
      <c r="Z1530" s="208">
        <v>53</v>
      </c>
      <c r="AA1530" s="208">
        <v>45</v>
      </c>
      <c r="AB1530" s="209">
        <v>0.842105263157895</v>
      </c>
      <c r="AC1530" s="155">
        <v>0.849056603773585</v>
      </c>
      <c r="AD1530" s="173">
        <v>-0.00695134061569025</v>
      </c>
    </row>
    <row r="1531" spans="1:30">
      <c r="A1531" s="175" t="s">
        <v>1455</v>
      </c>
      <c r="B1531" s="214" t="s">
        <v>1856</v>
      </c>
      <c r="C1531" s="214" t="s">
        <v>1535</v>
      </c>
      <c r="D1531" s="153">
        <v>15</v>
      </c>
      <c r="E1531" s="153">
        <v>13</v>
      </c>
      <c r="F1531" s="151">
        <v>13</v>
      </c>
      <c r="G1531" s="151">
        <v>10</v>
      </c>
      <c r="H1531" s="151">
        <v>8</v>
      </c>
      <c r="I1531" s="151">
        <v>8</v>
      </c>
      <c r="J1531" s="172">
        <v>0.9</v>
      </c>
      <c r="K1531" s="154">
        <v>0.866666666666667</v>
      </c>
      <c r="L1531" s="154">
        <v>0.769230769230769</v>
      </c>
      <c r="M1531" s="154">
        <v>1</v>
      </c>
      <c r="N1531" s="207">
        <v>295</v>
      </c>
      <c r="O1531" s="153">
        <v>265</v>
      </c>
      <c r="P1531" s="153">
        <v>12</v>
      </c>
      <c r="Q1531" s="151">
        <v>10</v>
      </c>
      <c r="R1531" s="151">
        <v>8</v>
      </c>
      <c r="S1531" s="154">
        <v>0.898305084745763</v>
      </c>
      <c r="T1531" s="154">
        <v>0.8</v>
      </c>
      <c r="U1531" s="155">
        <v>0.769230769230769</v>
      </c>
      <c r="V1531" s="155">
        <v>1</v>
      </c>
      <c r="W1531" s="173">
        <v>0.0307692307692308</v>
      </c>
      <c r="X1531" s="158">
        <v>71</v>
      </c>
      <c r="Y1531" s="208">
        <v>63</v>
      </c>
      <c r="Z1531" s="208">
        <v>80</v>
      </c>
      <c r="AA1531" s="208">
        <v>70</v>
      </c>
      <c r="AB1531" s="209">
        <v>0.887323943661972</v>
      </c>
      <c r="AC1531" s="155">
        <v>0.875</v>
      </c>
      <c r="AD1531" s="173">
        <v>0.0123239436619719</v>
      </c>
    </row>
    <row r="1532" spans="1:30">
      <c r="A1532" s="175" t="s">
        <v>1455</v>
      </c>
      <c r="B1532" s="214" t="s">
        <v>1856</v>
      </c>
      <c r="C1532" s="214" t="s">
        <v>1536</v>
      </c>
      <c r="D1532" s="153">
        <v>4</v>
      </c>
      <c r="E1532" s="153">
        <v>4</v>
      </c>
      <c r="F1532" s="151">
        <v>7</v>
      </c>
      <c r="G1532" s="151">
        <v>7</v>
      </c>
      <c r="H1532" s="151">
        <v>7</v>
      </c>
      <c r="I1532" s="151">
        <v>7</v>
      </c>
      <c r="J1532" s="172">
        <v>0.9</v>
      </c>
      <c r="K1532" s="154">
        <v>1</v>
      </c>
      <c r="L1532" s="154">
        <v>1</v>
      </c>
      <c r="M1532" s="154">
        <v>1</v>
      </c>
      <c r="N1532" s="207">
        <v>143</v>
      </c>
      <c r="O1532" s="153">
        <v>139</v>
      </c>
      <c r="P1532" s="153">
        <v>4</v>
      </c>
      <c r="Q1532" s="151">
        <v>7</v>
      </c>
      <c r="R1532" s="151">
        <v>7</v>
      </c>
      <c r="S1532" s="154">
        <v>0.972027972027972</v>
      </c>
      <c r="T1532" s="154">
        <v>1</v>
      </c>
      <c r="U1532" s="155">
        <v>1</v>
      </c>
      <c r="V1532" s="155">
        <v>1</v>
      </c>
      <c r="W1532" s="173">
        <v>0</v>
      </c>
      <c r="X1532" s="158">
        <v>43</v>
      </c>
      <c r="Y1532" s="208">
        <v>43</v>
      </c>
      <c r="Z1532" s="208">
        <v>27</v>
      </c>
      <c r="AA1532" s="208">
        <v>25</v>
      </c>
      <c r="AB1532" s="209">
        <v>1</v>
      </c>
      <c r="AC1532" s="155">
        <v>0.925925925925926</v>
      </c>
      <c r="AD1532" s="173">
        <v>0.0740740740740741</v>
      </c>
    </row>
    <row r="1533" spans="1:30">
      <c r="A1533" s="175" t="s">
        <v>1455</v>
      </c>
      <c r="B1533" s="214" t="s">
        <v>1857</v>
      </c>
      <c r="C1533" s="214" t="s">
        <v>1537</v>
      </c>
      <c r="D1533" s="153">
        <v>15</v>
      </c>
      <c r="E1533" s="153">
        <v>14</v>
      </c>
      <c r="F1533" s="151">
        <v>14</v>
      </c>
      <c r="G1533" s="151">
        <v>13</v>
      </c>
      <c r="H1533" s="151">
        <v>15</v>
      </c>
      <c r="I1533" s="151">
        <v>14</v>
      </c>
      <c r="J1533" s="172">
        <v>0.9</v>
      </c>
      <c r="K1533" s="154">
        <v>0.933333333333333</v>
      </c>
      <c r="L1533" s="154">
        <v>0.928571428571429</v>
      </c>
      <c r="M1533" s="154">
        <v>0.933333333333333</v>
      </c>
      <c r="N1533" s="207">
        <v>345</v>
      </c>
      <c r="O1533" s="153">
        <v>299</v>
      </c>
      <c r="P1533" s="153">
        <v>13</v>
      </c>
      <c r="Q1533" s="151">
        <v>12</v>
      </c>
      <c r="R1533" s="151">
        <v>13</v>
      </c>
      <c r="S1533" s="154">
        <v>0.866666666666667</v>
      </c>
      <c r="T1533" s="154">
        <v>0.866666666666667</v>
      </c>
      <c r="U1533" s="155">
        <v>0.857142857142857</v>
      </c>
      <c r="V1533" s="155">
        <v>0.866666666666667</v>
      </c>
      <c r="W1533" s="173">
        <v>0.0095238095238096</v>
      </c>
      <c r="X1533" s="158">
        <v>106</v>
      </c>
      <c r="Y1533" s="208">
        <v>94</v>
      </c>
      <c r="Z1533" s="208">
        <v>103</v>
      </c>
      <c r="AA1533" s="208">
        <v>89</v>
      </c>
      <c r="AB1533" s="209">
        <v>0.886792452830189</v>
      </c>
      <c r="AC1533" s="155">
        <v>0.864077669902913</v>
      </c>
      <c r="AD1533" s="173">
        <v>0.0227147829272761</v>
      </c>
    </row>
    <row r="1534" spans="1:30">
      <c r="A1534" s="175" t="s">
        <v>1455</v>
      </c>
      <c r="B1534" s="214" t="s">
        <v>1856</v>
      </c>
      <c r="C1534" s="214" t="s">
        <v>1538</v>
      </c>
      <c r="D1534" s="153">
        <v>15</v>
      </c>
      <c r="E1534" s="153">
        <v>15</v>
      </c>
      <c r="F1534" s="151">
        <v>8</v>
      </c>
      <c r="G1534" s="151">
        <v>8</v>
      </c>
      <c r="H1534" s="151">
        <v>14</v>
      </c>
      <c r="I1534" s="151">
        <v>14</v>
      </c>
      <c r="J1534" s="172">
        <v>0.9</v>
      </c>
      <c r="K1534" s="154">
        <v>1</v>
      </c>
      <c r="L1534" s="154">
        <v>1</v>
      </c>
      <c r="M1534" s="154">
        <v>1</v>
      </c>
      <c r="N1534" s="207">
        <v>360</v>
      </c>
      <c r="O1534" s="153">
        <v>341</v>
      </c>
      <c r="P1534" s="153">
        <v>15</v>
      </c>
      <c r="Q1534" s="151">
        <v>7</v>
      </c>
      <c r="R1534" s="151">
        <v>14</v>
      </c>
      <c r="S1534" s="154">
        <v>0.947222222222222</v>
      </c>
      <c r="T1534" s="154">
        <v>1</v>
      </c>
      <c r="U1534" s="155">
        <v>0.875</v>
      </c>
      <c r="V1534" s="155">
        <v>1</v>
      </c>
      <c r="W1534" s="173">
        <v>0.125</v>
      </c>
      <c r="X1534" s="158">
        <v>92</v>
      </c>
      <c r="Y1534" s="208">
        <v>84</v>
      </c>
      <c r="Z1534" s="208">
        <v>110</v>
      </c>
      <c r="AA1534" s="208">
        <v>105</v>
      </c>
      <c r="AB1534" s="209">
        <v>0.91304347826087</v>
      </c>
      <c r="AC1534" s="155">
        <v>0.954545454545455</v>
      </c>
      <c r="AD1534" s="173">
        <v>-0.0415019762845851</v>
      </c>
    </row>
    <row r="1535" spans="1:30">
      <c r="A1535" s="175" t="s">
        <v>1455</v>
      </c>
      <c r="B1535" s="214" t="s">
        <v>1856</v>
      </c>
      <c r="C1535" s="214" t="s">
        <v>1539</v>
      </c>
      <c r="D1535" s="153">
        <v>12</v>
      </c>
      <c r="E1535" s="153">
        <v>11</v>
      </c>
      <c r="F1535" s="151">
        <v>10</v>
      </c>
      <c r="G1535" s="151">
        <v>8</v>
      </c>
      <c r="H1535" s="151">
        <v>13</v>
      </c>
      <c r="I1535" s="151">
        <v>12</v>
      </c>
      <c r="J1535" s="172">
        <v>0.9</v>
      </c>
      <c r="K1535" s="154">
        <v>0.916666666666667</v>
      </c>
      <c r="L1535" s="154">
        <v>0.8</v>
      </c>
      <c r="M1535" s="154">
        <v>0.923076923076923</v>
      </c>
      <c r="N1535" s="207">
        <v>230</v>
      </c>
      <c r="O1535" s="153">
        <v>169</v>
      </c>
      <c r="P1535" s="153">
        <v>9</v>
      </c>
      <c r="Q1535" s="151">
        <v>8</v>
      </c>
      <c r="R1535" s="151">
        <v>10</v>
      </c>
      <c r="S1535" s="154">
        <v>0.734782608695652</v>
      </c>
      <c r="T1535" s="154">
        <v>0.75</v>
      </c>
      <c r="U1535" s="155">
        <v>0.8</v>
      </c>
      <c r="V1535" s="155">
        <v>0.769230769230769</v>
      </c>
      <c r="W1535" s="173">
        <v>-0.05</v>
      </c>
      <c r="X1535" s="158">
        <v>74</v>
      </c>
      <c r="Y1535" s="208">
        <v>60</v>
      </c>
      <c r="Z1535" s="208">
        <v>74</v>
      </c>
      <c r="AA1535" s="208">
        <v>59</v>
      </c>
      <c r="AB1535" s="209">
        <v>0.810810810810811</v>
      </c>
      <c r="AC1535" s="155">
        <v>0.797297297297297</v>
      </c>
      <c r="AD1535" s="173">
        <v>0.0135135135135136</v>
      </c>
    </row>
    <row r="1536" spans="1:30">
      <c r="A1536" s="175" t="s">
        <v>1455</v>
      </c>
      <c r="B1536" s="214" t="s">
        <v>1855</v>
      </c>
      <c r="C1536" s="214" t="s">
        <v>1540</v>
      </c>
      <c r="D1536" s="153">
        <v>27</v>
      </c>
      <c r="E1536" s="153">
        <v>27</v>
      </c>
      <c r="F1536" s="151">
        <v>26</v>
      </c>
      <c r="G1536" s="151">
        <v>26</v>
      </c>
      <c r="H1536" s="151">
        <v>28</v>
      </c>
      <c r="I1536" s="151">
        <v>28</v>
      </c>
      <c r="J1536" s="172">
        <v>0.9</v>
      </c>
      <c r="K1536" s="154">
        <v>1</v>
      </c>
      <c r="L1536" s="154">
        <v>1</v>
      </c>
      <c r="M1536" s="154">
        <v>1</v>
      </c>
      <c r="N1536" s="207">
        <v>589</v>
      </c>
      <c r="O1536" s="153">
        <v>581</v>
      </c>
      <c r="P1536" s="153">
        <v>27</v>
      </c>
      <c r="Q1536" s="151">
        <v>26</v>
      </c>
      <c r="R1536" s="151">
        <v>28</v>
      </c>
      <c r="S1536" s="154">
        <v>0.98641765704584</v>
      </c>
      <c r="T1536" s="154">
        <v>1</v>
      </c>
      <c r="U1536" s="155">
        <v>1</v>
      </c>
      <c r="V1536" s="155">
        <v>1</v>
      </c>
      <c r="W1536" s="173">
        <v>0</v>
      </c>
      <c r="X1536" s="158">
        <v>182</v>
      </c>
      <c r="Y1536" s="208">
        <v>182</v>
      </c>
      <c r="Z1536" s="208">
        <v>176</v>
      </c>
      <c r="AA1536" s="208">
        <v>172</v>
      </c>
      <c r="AB1536" s="209">
        <v>1</v>
      </c>
      <c r="AC1536" s="155">
        <v>0.977272727272727</v>
      </c>
      <c r="AD1536" s="173">
        <v>0.0227272727272727</v>
      </c>
    </row>
    <row r="1537" spans="1:30">
      <c r="A1537" s="175" t="s">
        <v>1455</v>
      </c>
      <c r="B1537" s="214" t="s">
        <v>1853</v>
      </c>
      <c r="C1537" s="214" t="s">
        <v>1541</v>
      </c>
      <c r="D1537" s="153">
        <v>30</v>
      </c>
      <c r="E1537" s="153">
        <v>30</v>
      </c>
      <c r="F1537" s="151">
        <v>27</v>
      </c>
      <c r="G1537" s="151">
        <v>27</v>
      </c>
      <c r="H1537" s="151">
        <v>29</v>
      </c>
      <c r="I1537" s="151">
        <v>29</v>
      </c>
      <c r="J1537" s="172">
        <v>0.9</v>
      </c>
      <c r="K1537" s="154">
        <v>1</v>
      </c>
      <c r="L1537" s="154">
        <v>1</v>
      </c>
      <c r="M1537" s="154">
        <v>1</v>
      </c>
      <c r="N1537" s="207">
        <v>625</v>
      </c>
      <c r="O1537" s="153">
        <v>610</v>
      </c>
      <c r="P1537" s="153">
        <v>30</v>
      </c>
      <c r="Q1537" s="151">
        <v>27</v>
      </c>
      <c r="R1537" s="151">
        <v>29</v>
      </c>
      <c r="S1537" s="154">
        <v>0.976</v>
      </c>
      <c r="T1537" s="154">
        <v>1</v>
      </c>
      <c r="U1537" s="155">
        <v>1</v>
      </c>
      <c r="V1537" s="155">
        <v>1</v>
      </c>
      <c r="W1537" s="173">
        <v>0</v>
      </c>
      <c r="X1537" s="158">
        <v>196</v>
      </c>
      <c r="Y1537" s="208">
        <v>195</v>
      </c>
      <c r="Z1537" s="208">
        <v>191</v>
      </c>
      <c r="AA1537" s="208">
        <v>181</v>
      </c>
      <c r="AB1537" s="209">
        <v>0.994897959183674</v>
      </c>
      <c r="AC1537" s="155">
        <v>0.947643979057592</v>
      </c>
      <c r="AD1537" s="173">
        <v>0.047253980126082</v>
      </c>
    </row>
    <row r="1538" spans="1:30">
      <c r="A1538" s="175" t="s">
        <v>1455</v>
      </c>
      <c r="B1538" s="214" t="s">
        <v>1855</v>
      </c>
      <c r="C1538" s="214" t="s">
        <v>1542</v>
      </c>
      <c r="D1538" s="153">
        <v>28</v>
      </c>
      <c r="E1538" s="153">
        <v>28</v>
      </c>
      <c r="F1538" s="151">
        <v>26</v>
      </c>
      <c r="G1538" s="151">
        <v>26</v>
      </c>
      <c r="H1538" s="151">
        <v>29</v>
      </c>
      <c r="I1538" s="151">
        <v>29</v>
      </c>
      <c r="J1538" s="172">
        <v>0.9</v>
      </c>
      <c r="K1538" s="154">
        <v>1</v>
      </c>
      <c r="L1538" s="154">
        <v>1</v>
      </c>
      <c r="M1538" s="154">
        <v>1</v>
      </c>
      <c r="N1538" s="207">
        <v>618</v>
      </c>
      <c r="O1538" s="153">
        <v>610</v>
      </c>
      <c r="P1538" s="153">
        <v>28</v>
      </c>
      <c r="Q1538" s="151">
        <v>25</v>
      </c>
      <c r="R1538" s="151">
        <v>29</v>
      </c>
      <c r="S1538" s="154">
        <v>0.98705501618123</v>
      </c>
      <c r="T1538" s="154">
        <v>1</v>
      </c>
      <c r="U1538" s="155">
        <v>0.961538461538462</v>
      </c>
      <c r="V1538" s="155">
        <v>1</v>
      </c>
      <c r="W1538" s="173">
        <v>0.0384615384615384</v>
      </c>
      <c r="X1538" s="158">
        <v>190</v>
      </c>
      <c r="Y1538" s="208">
        <v>188</v>
      </c>
      <c r="Z1538" s="208">
        <v>182</v>
      </c>
      <c r="AA1538" s="208">
        <v>181</v>
      </c>
      <c r="AB1538" s="209">
        <v>0.989473684210526</v>
      </c>
      <c r="AC1538" s="155">
        <v>0.994505494505495</v>
      </c>
      <c r="AD1538" s="173">
        <v>-0.00503181029496824</v>
      </c>
    </row>
    <row r="1539" spans="1:30">
      <c r="A1539" s="175" t="s">
        <v>1455</v>
      </c>
      <c r="B1539" s="214" t="s">
        <v>1853</v>
      </c>
      <c r="C1539" s="214" t="s">
        <v>1543</v>
      </c>
      <c r="D1539" s="153">
        <v>20</v>
      </c>
      <c r="E1539" s="153">
        <v>20</v>
      </c>
      <c r="F1539" s="151">
        <v>23</v>
      </c>
      <c r="G1539" s="151">
        <v>23</v>
      </c>
      <c r="H1539" s="151">
        <v>23</v>
      </c>
      <c r="I1539" s="151">
        <v>23</v>
      </c>
      <c r="J1539" s="172">
        <v>0.9</v>
      </c>
      <c r="K1539" s="154">
        <v>1</v>
      </c>
      <c r="L1539" s="154">
        <v>1</v>
      </c>
      <c r="M1539" s="154">
        <v>1</v>
      </c>
      <c r="N1539" s="207">
        <v>461</v>
      </c>
      <c r="O1539" s="153">
        <v>457</v>
      </c>
      <c r="P1539" s="153">
        <v>20</v>
      </c>
      <c r="Q1539" s="151">
        <v>22</v>
      </c>
      <c r="R1539" s="151">
        <v>23</v>
      </c>
      <c r="S1539" s="154">
        <v>0.991323210412148</v>
      </c>
      <c r="T1539" s="154">
        <v>1</v>
      </c>
      <c r="U1539" s="155">
        <v>0.956521739130435</v>
      </c>
      <c r="V1539" s="155">
        <v>1</v>
      </c>
      <c r="W1539" s="173">
        <v>0.0434782608695652</v>
      </c>
      <c r="X1539" s="158">
        <v>149</v>
      </c>
      <c r="Y1539" s="208">
        <v>147</v>
      </c>
      <c r="Z1539" s="208">
        <v>140</v>
      </c>
      <c r="AA1539" s="208">
        <v>139</v>
      </c>
      <c r="AB1539" s="209">
        <v>0.986577181208054</v>
      </c>
      <c r="AC1539" s="155">
        <v>0.992857142857143</v>
      </c>
      <c r="AD1539" s="173">
        <v>-0.00627996164908917</v>
      </c>
    </row>
    <row r="1540" spans="1:30">
      <c r="A1540" s="175" t="s">
        <v>1455</v>
      </c>
      <c r="B1540" s="214" t="s">
        <v>1855</v>
      </c>
      <c r="C1540" s="214" t="s">
        <v>1544</v>
      </c>
      <c r="D1540" s="153">
        <v>22</v>
      </c>
      <c r="E1540" s="153">
        <v>22</v>
      </c>
      <c r="F1540" s="151">
        <v>21</v>
      </c>
      <c r="G1540" s="151">
        <v>21</v>
      </c>
      <c r="H1540" s="151">
        <v>21</v>
      </c>
      <c r="I1540" s="151">
        <v>21</v>
      </c>
      <c r="J1540" s="172">
        <v>0.9</v>
      </c>
      <c r="K1540" s="154">
        <v>1</v>
      </c>
      <c r="L1540" s="154">
        <v>1</v>
      </c>
      <c r="M1540" s="154">
        <v>1</v>
      </c>
      <c r="N1540" s="207">
        <v>438</v>
      </c>
      <c r="O1540" s="153">
        <v>438</v>
      </c>
      <c r="P1540" s="153">
        <v>22</v>
      </c>
      <c r="Q1540" s="151">
        <v>21</v>
      </c>
      <c r="R1540" s="151">
        <v>21</v>
      </c>
      <c r="S1540" s="154">
        <v>1</v>
      </c>
      <c r="T1540" s="154">
        <v>1</v>
      </c>
      <c r="U1540" s="155">
        <v>1</v>
      </c>
      <c r="V1540" s="155">
        <v>1</v>
      </c>
      <c r="W1540" s="173">
        <v>0</v>
      </c>
      <c r="X1540" s="158">
        <v>143</v>
      </c>
      <c r="Y1540" s="208">
        <v>143</v>
      </c>
      <c r="Z1540" s="208">
        <v>139</v>
      </c>
      <c r="AA1540" s="208">
        <v>139</v>
      </c>
      <c r="AB1540" s="209">
        <v>1</v>
      </c>
      <c r="AC1540" s="155">
        <v>1</v>
      </c>
      <c r="AD1540" s="173">
        <v>0</v>
      </c>
    </row>
    <row r="1541" spans="1:30">
      <c r="A1541" s="175" t="s">
        <v>1455</v>
      </c>
      <c r="B1541" s="214" t="s">
        <v>1855</v>
      </c>
      <c r="C1541" s="214" t="s">
        <v>1545</v>
      </c>
      <c r="D1541" s="153">
        <v>26</v>
      </c>
      <c r="E1541" s="153">
        <v>25</v>
      </c>
      <c r="F1541" s="151">
        <v>23</v>
      </c>
      <c r="G1541" s="151">
        <v>23</v>
      </c>
      <c r="H1541" s="151">
        <v>25</v>
      </c>
      <c r="I1541" s="151">
        <v>25</v>
      </c>
      <c r="J1541" s="172">
        <v>0.9</v>
      </c>
      <c r="K1541" s="154">
        <v>0.961538461538462</v>
      </c>
      <c r="L1541" s="154">
        <v>1</v>
      </c>
      <c r="M1541" s="154">
        <v>1</v>
      </c>
      <c r="N1541" s="207">
        <v>531</v>
      </c>
      <c r="O1541" s="153">
        <v>524</v>
      </c>
      <c r="P1541" s="153">
        <v>25</v>
      </c>
      <c r="Q1541" s="151">
        <v>23</v>
      </c>
      <c r="R1541" s="151">
        <v>25</v>
      </c>
      <c r="S1541" s="154">
        <v>0.986817325800377</v>
      </c>
      <c r="T1541" s="154">
        <v>0.961538461538462</v>
      </c>
      <c r="U1541" s="155">
        <v>1</v>
      </c>
      <c r="V1541" s="155">
        <v>1</v>
      </c>
      <c r="W1541" s="173">
        <v>-0.0384615384615384</v>
      </c>
      <c r="X1541" s="158">
        <v>176</v>
      </c>
      <c r="Y1541" s="208">
        <v>175</v>
      </c>
      <c r="Z1541" s="208">
        <v>155</v>
      </c>
      <c r="AA1541" s="208">
        <v>151</v>
      </c>
      <c r="AB1541" s="209">
        <v>0.994318181818182</v>
      </c>
      <c r="AC1541" s="155">
        <v>0.974193548387097</v>
      </c>
      <c r="AD1541" s="173">
        <v>0.0201246334310849</v>
      </c>
    </row>
    <row r="1542" spans="1:30">
      <c r="A1542" s="175" t="s">
        <v>1455</v>
      </c>
      <c r="B1542" s="214" t="s">
        <v>1853</v>
      </c>
      <c r="C1542" s="214" t="s">
        <v>1546</v>
      </c>
      <c r="D1542" s="153">
        <v>34</v>
      </c>
      <c r="E1542" s="153">
        <v>34</v>
      </c>
      <c r="F1542" s="151">
        <v>35</v>
      </c>
      <c r="G1542" s="151">
        <v>35</v>
      </c>
      <c r="H1542" s="151">
        <v>38</v>
      </c>
      <c r="I1542" s="151">
        <v>38</v>
      </c>
      <c r="J1542" s="172">
        <v>0.9</v>
      </c>
      <c r="K1542" s="154">
        <v>1</v>
      </c>
      <c r="L1542" s="154">
        <v>1</v>
      </c>
      <c r="M1542" s="154">
        <v>1</v>
      </c>
      <c r="N1542" s="207">
        <v>865</v>
      </c>
      <c r="O1542" s="153">
        <v>800</v>
      </c>
      <c r="P1542" s="153">
        <v>32</v>
      </c>
      <c r="Q1542" s="151">
        <v>35</v>
      </c>
      <c r="R1542" s="151">
        <v>37</v>
      </c>
      <c r="S1542" s="154">
        <v>0.92485549132948</v>
      </c>
      <c r="T1542" s="154">
        <v>0.941176470588235</v>
      </c>
      <c r="U1542" s="155">
        <v>1</v>
      </c>
      <c r="V1542" s="155">
        <v>0.973684210526316</v>
      </c>
      <c r="W1542" s="173">
        <v>-0.0588235294117647</v>
      </c>
      <c r="X1542" s="158">
        <v>268</v>
      </c>
      <c r="Y1542" s="208">
        <v>250</v>
      </c>
      <c r="Z1542" s="208">
        <v>265</v>
      </c>
      <c r="AA1542" s="208">
        <v>234</v>
      </c>
      <c r="AB1542" s="209">
        <v>0.932835820895522</v>
      </c>
      <c r="AC1542" s="155">
        <v>0.883018867924528</v>
      </c>
      <c r="AD1542" s="173">
        <v>0.0498169529709941</v>
      </c>
    </row>
    <row r="1543" spans="1:30">
      <c r="A1543" s="175" t="s">
        <v>1455</v>
      </c>
      <c r="B1543" s="214" t="s">
        <v>1852</v>
      </c>
      <c r="C1543" s="214" t="s">
        <v>1547</v>
      </c>
      <c r="D1543" s="153">
        <v>25</v>
      </c>
      <c r="E1543" s="153">
        <v>25</v>
      </c>
      <c r="F1543" s="151">
        <v>24</v>
      </c>
      <c r="G1543" s="151">
        <v>24</v>
      </c>
      <c r="H1543" s="151">
        <v>23</v>
      </c>
      <c r="I1543" s="151">
        <v>23</v>
      </c>
      <c r="J1543" s="172">
        <v>0.9</v>
      </c>
      <c r="K1543" s="154">
        <v>1</v>
      </c>
      <c r="L1543" s="154">
        <v>1</v>
      </c>
      <c r="M1543" s="154">
        <v>1</v>
      </c>
      <c r="N1543" s="207">
        <v>523</v>
      </c>
      <c r="O1543" s="153">
        <v>518</v>
      </c>
      <c r="P1543" s="153">
        <v>25</v>
      </c>
      <c r="Q1543" s="151">
        <v>24</v>
      </c>
      <c r="R1543" s="151">
        <v>21</v>
      </c>
      <c r="S1543" s="154">
        <v>0.990439770554493</v>
      </c>
      <c r="T1543" s="154">
        <v>1</v>
      </c>
      <c r="U1543" s="155">
        <v>1</v>
      </c>
      <c r="V1543" s="155">
        <v>0.91304347826087</v>
      </c>
      <c r="W1543" s="173">
        <v>0</v>
      </c>
      <c r="X1543" s="158">
        <v>164</v>
      </c>
      <c r="Y1543" s="208">
        <v>161</v>
      </c>
      <c r="Z1543" s="208">
        <v>156</v>
      </c>
      <c r="AA1543" s="208">
        <v>154</v>
      </c>
      <c r="AB1543" s="209">
        <v>0.981707317073171</v>
      </c>
      <c r="AC1543" s="155">
        <v>0.987179487179487</v>
      </c>
      <c r="AD1543" s="173">
        <v>-0.00547217010631651</v>
      </c>
    </row>
    <row r="1544" spans="1:30">
      <c r="A1544" s="175" t="s">
        <v>1455</v>
      </c>
      <c r="B1544" s="214" t="s">
        <v>1854</v>
      </c>
      <c r="C1544" s="214" t="s">
        <v>1548</v>
      </c>
      <c r="D1544" s="153">
        <v>17</v>
      </c>
      <c r="E1544" s="153">
        <v>17</v>
      </c>
      <c r="F1544" s="151">
        <v>20</v>
      </c>
      <c r="G1544" s="151">
        <v>20</v>
      </c>
      <c r="H1544" s="151">
        <v>17</v>
      </c>
      <c r="I1544" s="151">
        <v>17</v>
      </c>
      <c r="J1544" s="172">
        <v>0.9</v>
      </c>
      <c r="K1544" s="154">
        <v>1</v>
      </c>
      <c r="L1544" s="154">
        <v>1</v>
      </c>
      <c r="M1544" s="154">
        <v>1</v>
      </c>
      <c r="N1544" s="207">
        <v>444</v>
      </c>
      <c r="O1544" s="153">
        <v>443</v>
      </c>
      <c r="P1544" s="153">
        <v>17</v>
      </c>
      <c r="Q1544" s="151">
        <v>20</v>
      </c>
      <c r="R1544" s="151">
        <v>17</v>
      </c>
      <c r="S1544" s="154">
        <v>0.997747747747748</v>
      </c>
      <c r="T1544" s="154">
        <v>1</v>
      </c>
      <c r="U1544" s="155">
        <v>1</v>
      </c>
      <c r="V1544" s="155">
        <v>1</v>
      </c>
      <c r="W1544" s="173">
        <v>0</v>
      </c>
      <c r="X1544" s="158">
        <v>136</v>
      </c>
      <c r="Y1544" s="208">
        <v>136</v>
      </c>
      <c r="Z1544" s="208">
        <v>134</v>
      </c>
      <c r="AA1544" s="208">
        <v>134</v>
      </c>
      <c r="AB1544" s="209">
        <v>1</v>
      </c>
      <c r="AC1544" s="155">
        <v>1</v>
      </c>
      <c r="AD1544" s="173">
        <v>0</v>
      </c>
    </row>
    <row r="1545" spans="1:30">
      <c r="A1545" s="175" t="s">
        <v>1455</v>
      </c>
      <c r="B1545" s="214" t="s">
        <v>1852</v>
      </c>
      <c r="C1545" s="214" t="s">
        <v>1549</v>
      </c>
      <c r="D1545" s="153">
        <v>19</v>
      </c>
      <c r="E1545" s="153">
        <v>19</v>
      </c>
      <c r="F1545" s="151">
        <v>17</v>
      </c>
      <c r="G1545" s="151">
        <v>17</v>
      </c>
      <c r="H1545" s="151">
        <v>18</v>
      </c>
      <c r="I1545" s="151">
        <v>18</v>
      </c>
      <c r="J1545" s="172">
        <v>0.9</v>
      </c>
      <c r="K1545" s="154">
        <v>1</v>
      </c>
      <c r="L1545" s="154">
        <v>1</v>
      </c>
      <c r="M1545" s="154">
        <v>1</v>
      </c>
      <c r="N1545" s="207">
        <v>397</v>
      </c>
      <c r="O1545" s="153">
        <v>395</v>
      </c>
      <c r="P1545" s="153">
        <v>19</v>
      </c>
      <c r="Q1545" s="151">
        <v>17</v>
      </c>
      <c r="R1545" s="151">
        <v>18</v>
      </c>
      <c r="S1545" s="154">
        <v>0.994962216624685</v>
      </c>
      <c r="T1545" s="154">
        <v>1</v>
      </c>
      <c r="U1545" s="155">
        <v>1</v>
      </c>
      <c r="V1545" s="155">
        <v>1</v>
      </c>
      <c r="W1545" s="173">
        <v>0</v>
      </c>
      <c r="X1545" s="158">
        <v>120</v>
      </c>
      <c r="Y1545" s="208">
        <v>120</v>
      </c>
      <c r="Z1545" s="208">
        <v>119</v>
      </c>
      <c r="AA1545" s="208">
        <v>118</v>
      </c>
      <c r="AB1545" s="209">
        <v>1</v>
      </c>
      <c r="AC1545" s="155">
        <v>0.991596638655462</v>
      </c>
      <c r="AD1545" s="173">
        <v>0.00840336134453779</v>
      </c>
    </row>
    <row r="1546" spans="1:30">
      <c r="A1546" s="175" t="s">
        <v>1455</v>
      </c>
      <c r="B1546" s="214" t="s">
        <v>1852</v>
      </c>
      <c r="C1546" s="214" t="s">
        <v>1550</v>
      </c>
      <c r="D1546" s="153">
        <v>22</v>
      </c>
      <c r="E1546" s="153">
        <v>22</v>
      </c>
      <c r="F1546" s="151">
        <v>21</v>
      </c>
      <c r="G1546" s="151">
        <v>21</v>
      </c>
      <c r="H1546" s="151">
        <v>21</v>
      </c>
      <c r="I1546" s="151">
        <v>21</v>
      </c>
      <c r="J1546" s="172">
        <v>0.9</v>
      </c>
      <c r="K1546" s="154">
        <v>1</v>
      </c>
      <c r="L1546" s="154">
        <v>1</v>
      </c>
      <c r="M1546" s="154">
        <v>1</v>
      </c>
      <c r="N1546" s="207">
        <v>505</v>
      </c>
      <c r="O1546" s="153">
        <v>505</v>
      </c>
      <c r="P1546" s="153">
        <v>22</v>
      </c>
      <c r="Q1546" s="151">
        <v>21</v>
      </c>
      <c r="R1546" s="151">
        <v>21</v>
      </c>
      <c r="S1546" s="154">
        <v>1</v>
      </c>
      <c r="T1546" s="154">
        <v>1</v>
      </c>
      <c r="U1546" s="155">
        <v>1</v>
      </c>
      <c r="V1546" s="155">
        <v>1</v>
      </c>
      <c r="W1546" s="173">
        <v>0</v>
      </c>
      <c r="X1546" s="158">
        <v>155</v>
      </c>
      <c r="Y1546" s="208">
        <v>155</v>
      </c>
      <c r="Z1546" s="208">
        <v>152</v>
      </c>
      <c r="AA1546" s="208">
        <v>152</v>
      </c>
      <c r="AB1546" s="209">
        <v>1</v>
      </c>
      <c r="AC1546" s="155">
        <v>1</v>
      </c>
      <c r="AD1546" s="173">
        <v>0</v>
      </c>
    </row>
    <row r="1547" spans="1:30">
      <c r="A1547" s="175" t="s">
        <v>1455</v>
      </c>
      <c r="B1547" s="214" t="s">
        <v>1853</v>
      </c>
      <c r="C1547" s="214" t="s">
        <v>1551</v>
      </c>
      <c r="D1547" s="153">
        <v>45</v>
      </c>
      <c r="E1547" s="153">
        <v>45</v>
      </c>
      <c r="F1547" s="151">
        <v>44</v>
      </c>
      <c r="G1547" s="151">
        <v>44</v>
      </c>
      <c r="H1547" s="151">
        <v>46</v>
      </c>
      <c r="I1547" s="151">
        <v>46</v>
      </c>
      <c r="J1547" s="172">
        <v>0.9</v>
      </c>
      <c r="K1547" s="154">
        <v>1</v>
      </c>
      <c r="L1547" s="154">
        <v>1</v>
      </c>
      <c r="M1547" s="154">
        <v>1</v>
      </c>
      <c r="N1547" s="207">
        <v>1046</v>
      </c>
      <c r="O1547" s="153">
        <v>1033</v>
      </c>
      <c r="P1547" s="153">
        <v>45</v>
      </c>
      <c r="Q1547" s="151">
        <v>43</v>
      </c>
      <c r="R1547" s="151">
        <v>46</v>
      </c>
      <c r="S1547" s="154">
        <v>0.987571701720841</v>
      </c>
      <c r="T1547" s="154">
        <v>1</v>
      </c>
      <c r="U1547" s="155">
        <v>0.977272727272727</v>
      </c>
      <c r="V1547" s="155">
        <v>1</v>
      </c>
      <c r="W1547" s="173">
        <v>0.0227272727272727</v>
      </c>
      <c r="X1547" s="158">
        <v>315</v>
      </c>
      <c r="Y1547" s="208">
        <v>310</v>
      </c>
      <c r="Z1547" s="208">
        <v>323</v>
      </c>
      <c r="AA1547" s="208">
        <v>320</v>
      </c>
      <c r="AB1547" s="209">
        <v>0.984126984126984</v>
      </c>
      <c r="AC1547" s="155">
        <v>0.990712074303406</v>
      </c>
      <c r="AD1547" s="173">
        <v>-0.0065850901764215</v>
      </c>
    </row>
    <row r="1548" spans="1:30">
      <c r="A1548" s="175" t="s">
        <v>1455</v>
      </c>
      <c r="B1548" s="214" t="s">
        <v>1853</v>
      </c>
      <c r="C1548" s="214" t="s">
        <v>1552</v>
      </c>
      <c r="D1548" s="153">
        <v>31</v>
      </c>
      <c r="E1548" s="153">
        <v>31</v>
      </c>
      <c r="F1548" s="151">
        <v>26</v>
      </c>
      <c r="G1548" s="151">
        <v>26</v>
      </c>
      <c r="H1548" s="151">
        <v>30</v>
      </c>
      <c r="I1548" s="151">
        <v>30</v>
      </c>
      <c r="J1548" s="172">
        <v>0.9</v>
      </c>
      <c r="K1548" s="154">
        <v>1</v>
      </c>
      <c r="L1548" s="154">
        <v>1</v>
      </c>
      <c r="M1548" s="154">
        <v>1</v>
      </c>
      <c r="N1548" s="207">
        <v>662</v>
      </c>
      <c r="O1548" s="153">
        <v>655</v>
      </c>
      <c r="P1548" s="153">
        <v>29</v>
      </c>
      <c r="Q1548" s="151">
        <v>26</v>
      </c>
      <c r="R1548" s="151">
        <v>30</v>
      </c>
      <c r="S1548" s="154">
        <v>0.989425981873112</v>
      </c>
      <c r="T1548" s="154">
        <v>0.935483870967742</v>
      </c>
      <c r="U1548" s="155">
        <v>1</v>
      </c>
      <c r="V1548" s="155">
        <v>1</v>
      </c>
      <c r="W1548" s="173">
        <v>-0.0645161290322581</v>
      </c>
      <c r="X1548" s="158">
        <v>201</v>
      </c>
      <c r="Y1548" s="208">
        <v>199</v>
      </c>
      <c r="Z1548" s="208">
        <v>197</v>
      </c>
      <c r="AA1548" s="208">
        <v>196</v>
      </c>
      <c r="AB1548" s="209">
        <v>0.990049751243781</v>
      </c>
      <c r="AC1548" s="155">
        <v>0.99492385786802</v>
      </c>
      <c r="AD1548" s="173">
        <v>-0.00487410662423915</v>
      </c>
    </row>
    <row r="1549" spans="1:30">
      <c r="A1549" s="175" t="s">
        <v>1455</v>
      </c>
      <c r="B1549" s="214" t="s">
        <v>1852</v>
      </c>
      <c r="C1549" s="214" t="s">
        <v>1553</v>
      </c>
      <c r="D1549" s="153">
        <v>22</v>
      </c>
      <c r="E1549" s="153">
        <v>22</v>
      </c>
      <c r="F1549" s="151">
        <v>20</v>
      </c>
      <c r="G1549" s="151">
        <v>20</v>
      </c>
      <c r="H1549" s="151">
        <v>21</v>
      </c>
      <c r="I1549" s="151">
        <v>21</v>
      </c>
      <c r="J1549" s="172">
        <v>0.9</v>
      </c>
      <c r="K1549" s="154">
        <v>1</v>
      </c>
      <c r="L1549" s="154">
        <v>1</v>
      </c>
      <c r="M1549" s="154">
        <v>1</v>
      </c>
      <c r="N1549" s="207">
        <v>498</v>
      </c>
      <c r="O1549" s="153">
        <v>489</v>
      </c>
      <c r="P1549" s="153">
        <v>22</v>
      </c>
      <c r="Q1549" s="151">
        <v>20</v>
      </c>
      <c r="R1549" s="151">
        <v>21</v>
      </c>
      <c r="S1549" s="154">
        <v>0.981927710843373</v>
      </c>
      <c r="T1549" s="154">
        <v>1</v>
      </c>
      <c r="U1549" s="155">
        <v>1</v>
      </c>
      <c r="V1549" s="155">
        <v>1</v>
      </c>
      <c r="W1549" s="173">
        <v>0</v>
      </c>
      <c r="X1549" s="158">
        <v>148</v>
      </c>
      <c r="Y1549" s="208">
        <v>145</v>
      </c>
      <c r="Z1549" s="208">
        <v>151</v>
      </c>
      <c r="AA1549" s="208">
        <v>148</v>
      </c>
      <c r="AB1549" s="209">
        <v>0.97972972972973</v>
      </c>
      <c r="AC1549" s="155">
        <v>0.980132450331126</v>
      </c>
      <c r="AD1549" s="173">
        <v>-0.000402720601396123</v>
      </c>
    </row>
    <row r="1550" spans="1:30">
      <c r="A1550" s="175" t="s">
        <v>1455</v>
      </c>
      <c r="B1550" s="214" t="s">
        <v>1852</v>
      </c>
      <c r="C1550" s="214" t="s">
        <v>1554</v>
      </c>
      <c r="D1550" s="153">
        <v>22</v>
      </c>
      <c r="E1550" s="153">
        <v>22</v>
      </c>
      <c r="F1550" s="151">
        <v>21</v>
      </c>
      <c r="G1550" s="151">
        <v>21</v>
      </c>
      <c r="H1550" s="151">
        <v>20</v>
      </c>
      <c r="I1550" s="151">
        <v>20</v>
      </c>
      <c r="J1550" s="172">
        <v>0.9</v>
      </c>
      <c r="K1550" s="154">
        <v>1</v>
      </c>
      <c r="L1550" s="154">
        <v>1</v>
      </c>
      <c r="M1550" s="154">
        <v>1</v>
      </c>
      <c r="N1550" s="207">
        <v>488</v>
      </c>
      <c r="O1550" s="153">
        <v>484</v>
      </c>
      <c r="P1550" s="153">
        <v>22</v>
      </c>
      <c r="Q1550" s="151">
        <v>21</v>
      </c>
      <c r="R1550" s="151">
        <v>20</v>
      </c>
      <c r="S1550" s="154">
        <v>0.991803278688525</v>
      </c>
      <c r="T1550" s="154">
        <v>1</v>
      </c>
      <c r="U1550" s="155">
        <v>1</v>
      </c>
      <c r="V1550" s="155">
        <v>1</v>
      </c>
      <c r="W1550" s="173">
        <v>0</v>
      </c>
      <c r="X1550" s="158">
        <v>144</v>
      </c>
      <c r="Y1550" s="208">
        <v>143</v>
      </c>
      <c r="Z1550" s="208">
        <v>150</v>
      </c>
      <c r="AA1550" s="208">
        <v>148</v>
      </c>
      <c r="AB1550" s="209">
        <v>0.993055555555556</v>
      </c>
      <c r="AC1550" s="155">
        <v>0.986666666666667</v>
      </c>
      <c r="AD1550" s="173">
        <v>0.00638888888888889</v>
      </c>
    </row>
    <row r="1551" spans="1:30">
      <c r="A1551" s="175" t="s">
        <v>1455</v>
      </c>
      <c r="B1551" s="214" t="s">
        <v>1852</v>
      </c>
      <c r="C1551" s="214" t="s">
        <v>1555</v>
      </c>
      <c r="D1551" s="153">
        <v>0</v>
      </c>
      <c r="E1551" s="153">
        <v>0</v>
      </c>
      <c r="F1551" s="151">
        <v>0</v>
      </c>
      <c r="G1551" s="151">
        <v>0</v>
      </c>
      <c r="H1551" s="151">
        <v>0</v>
      </c>
      <c r="I1551" s="151">
        <v>0</v>
      </c>
      <c r="J1551" s="172">
        <v>0.9</v>
      </c>
      <c r="K1551" s="154">
        <v>0</v>
      </c>
      <c r="L1551" s="154">
        <v>0</v>
      </c>
      <c r="M1551" s="154">
        <v>0</v>
      </c>
      <c r="N1551" s="207">
        <v>0</v>
      </c>
      <c r="O1551" s="153">
        <v>0</v>
      </c>
      <c r="P1551" s="153">
        <v>0</v>
      </c>
      <c r="Q1551" s="151">
        <v>0</v>
      </c>
      <c r="R1551" s="151">
        <v>0</v>
      </c>
      <c r="S1551" s="154">
        <v>0</v>
      </c>
      <c r="T1551" s="154">
        <v>0</v>
      </c>
      <c r="U1551" s="155">
        <v>0</v>
      </c>
      <c r="V1551" s="155">
        <v>0</v>
      </c>
      <c r="W1551" s="173">
        <v>0</v>
      </c>
      <c r="X1551" s="158">
        <v>0</v>
      </c>
      <c r="Y1551" s="208">
        <v>0</v>
      </c>
      <c r="Z1551" s="208">
        <v>0</v>
      </c>
      <c r="AA1551" s="208">
        <v>0</v>
      </c>
      <c r="AB1551" s="209">
        <v>0</v>
      </c>
      <c r="AC1551" s="155">
        <v>0</v>
      </c>
      <c r="AD1551" s="173">
        <v>0</v>
      </c>
    </row>
    <row r="1552" spans="1:30">
      <c r="A1552" s="175" t="s">
        <v>1455</v>
      </c>
      <c r="B1552" s="214" t="s">
        <v>1852</v>
      </c>
      <c r="C1552" s="214" t="s">
        <v>1556</v>
      </c>
      <c r="D1552" s="153">
        <v>45</v>
      </c>
      <c r="E1552" s="153">
        <v>45</v>
      </c>
      <c r="F1552" s="151">
        <v>47</v>
      </c>
      <c r="G1552" s="151">
        <v>47</v>
      </c>
      <c r="H1552" s="151">
        <v>51</v>
      </c>
      <c r="I1552" s="151">
        <v>51</v>
      </c>
      <c r="J1552" s="172">
        <v>0.9</v>
      </c>
      <c r="K1552" s="154">
        <v>1</v>
      </c>
      <c r="L1552" s="154">
        <v>1</v>
      </c>
      <c r="M1552" s="154">
        <v>1</v>
      </c>
      <c r="N1552" s="207">
        <v>1041</v>
      </c>
      <c r="O1552" s="153">
        <v>1030</v>
      </c>
      <c r="P1552" s="153">
        <v>45</v>
      </c>
      <c r="Q1552" s="151">
        <v>47</v>
      </c>
      <c r="R1552" s="151">
        <v>51</v>
      </c>
      <c r="S1552" s="154">
        <v>0.989433237271854</v>
      </c>
      <c r="T1552" s="154">
        <v>1</v>
      </c>
      <c r="U1552" s="155">
        <v>1</v>
      </c>
      <c r="V1552" s="155">
        <v>1</v>
      </c>
      <c r="W1552" s="173">
        <v>0</v>
      </c>
      <c r="X1552" s="158">
        <v>325</v>
      </c>
      <c r="Y1552" s="208">
        <v>324</v>
      </c>
      <c r="Z1552" s="208">
        <v>313</v>
      </c>
      <c r="AA1552" s="208">
        <v>309</v>
      </c>
      <c r="AB1552" s="209">
        <v>0.996923076923077</v>
      </c>
      <c r="AC1552" s="155">
        <v>0.987220447284345</v>
      </c>
      <c r="AD1552" s="173">
        <v>0.00970262963873192</v>
      </c>
    </row>
    <row r="1553" spans="1:30">
      <c r="A1553" s="175" t="s">
        <v>1455</v>
      </c>
      <c r="B1553" s="214" t="s">
        <v>1853</v>
      </c>
      <c r="C1553" s="214" t="s">
        <v>1557</v>
      </c>
      <c r="D1553" s="153">
        <v>27</v>
      </c>
      <c r="E1553" s="153">
        <v>26</v>
      </c>
      <c r="F1553" s="151">
        <v>26</v>
      </c>
      <c r="G1553" s="151">
        <v>26</v>
      </c>
      <c r="H1553" s="151">
        <v>24</v>
      </c>
      <c r="I1553" s="151">
        <v>24</v>
      </c>
      <c r="J1553" s="172">
        <v>0.9</v>
      </c>
      <c r="K1553" s="154">
        <v>0.962962962962963</v>
      </c>
      <c r="L1553" s="154">
        <v>1</v>
      </c>
      <c r="M1553" s="154">
        <v>1</v>
      </c>
      <c r="N1553" s="207">
        <v>561</v>
      </c>
      <c r="O1553" s="153">
        <v>550</v>
      </c>
      <c r="P1553" s="153">
        <v>26</v>
      </c>
      <c r="Q1553" s="151">
        <v>26</v>
      </c>
      <c r="R1553" s="151">
        <v>24</v>
      </c>
      <c r="S1553" s="154">
        <v>0.980392156862745</v>
      </c>
      <c r="T1553" s="154">
        <v>0.962962962962963</v>
      </c>
      <c r="U1553" s="155">
        <v>1</v>
      </c>
      <c r="V1553" s="155">
        <v>1</v>
      </c>
      <c r="W1553" s="173">
        <v>-0.0370370370370371</v>
      </c>
      <c r="X1553" s="158">
        <v>170</v>
      </c>
      <c r="Y1553" s="208">
        <v>168</v>
      </c>
      <c r="Z1553" s="208">
        <v>171</v>
      </c>
      <c r="AA1553" s="208">
        <v>163</v>
      </c>
      <c r="AB1553" s="209">
        <v>0.988235294117647</v>
      </c>
      <c r="AC1553" s="155">
        <v>0.953216374269006</v>
      </c>
      <c r="AD1553" s="173">
        <v>0.0350189198486413</v>
      </c>
    </row>
    <row r="1554" spans="1:30">
      <c r="A1554" s="175" t="s">
        <v>1455</v>
      </c>
      <c r="B1554" s="214" t="s">
        <v>1852</v>
      </c>
      <c r="C1554" s="214" t="s">
        <v>1558</v>
      </c>
      <c r="D1554" s="153">
        <v>44</v>
      </c>
      <c r="E1554" s="153">
        <v>44</v>
      </c>
      <c r="F1554" s="151">
        <v>44</v>
      </c>
      <c r="G1554" s="151">
        <v>44</v>
      </c>
      <c r="H1554" s="151">
        <v>47</v>
      </c>
      <c r="I1554" s="151">
        <v>47</v>
      </c>
      <c r="J1554" s="172">
        <v>0.9</v>
      </c>
      <c r="K1554" s="154">
        <v>1</v>
      </c>
      <c r="L1554" s="154">
        <v>1</v>
      </c>
      <c r="M1554" s="154">
        <v>1</v>
      </c>
      <c r="N1554" s="207">
        <v>988</v>
      </c>
      <c r="O1554" s="153">
        <v>983</v>
      </c>
      <c r="P1554" s="153">
        <v>44</v>
      </c>
      <c r="Q1554" s="151">
        <v>44</v>
      </c>
      <c r="R1554" s="151">
        <v>47</v>
      </c>
      <c r="S1554" s="154">
        <v>0.994939271255061</v>
      </c>
      <c r="T1554" s="154">
        <v>1</v>
      </c>
      <c r="U1554" s="155">
        <v>1</v>
      </c>
      <c r="V1554" s="155">
        <v>1</v>
      </c>
      <c r="W1554" s="173">
        <v>0</v>
      </c>
      <c r="X1554" s="158">
        <v>308</v>
      </c>
      <c r="Y1554" s="208">
        <v>307</v>
      </c>
      <c r="Z1554" s="208">
        <v>296</v>
      </c>
      <c r="AA1554" s="208">
        <v>293</v>
      </c>
      <c r="AB1554" s="209">
        <v>0.996753246753247</v>
      </c>
      <c r="AC1554" s="155">
        <v>0.989864864864865</v>
      </c>
      <c r="AD1554" s="173">
        <v>0.00688838188838181</v>
      </c>
    </row>
    <row r="1555" spans="1:30">
      <c r="A1555" s="175" t="s">
        <v>1455</v>
      </c>
      <c r="B1555" s="214" t="s">
        <v>1853</v>
      </c>
      <c r="C1555" s="214" t="s">
        <v>1559</v>
      </c>
      <c r="D1555" s="153">
        <v>39</v>
      </c>
      <c r="E1555" s="153">
        <v>39</v>
      </c>
      <c r="F1555" s="151">
        <v>44</v>
      </c>
      <c r="G1555" s="151">
        <v>43</v>
      </c>
      <c r="H1555" s="151">
        <v>42</v>
      </c>
      <c r="I1555" s="151">
        <v>41</v>
      </c>
      <c r="J1555" s="172">
        <v>0.9</v>
      </c>
      <c r="K1555" s="154">
        <v>1</v>
      </c>
      <c r="L1555" s="154">
        <v>0.977272727272727</v>
      </c>
      <c r="M1555" s="154">
        <v>0.976190476190476</v>
      </c>
      <c r="N1555" s="207">
        <v>956</v>
      </c>
      <c r="O1555" s="153">
        <v>914</v>
      </c>
      <c r="P1555" s="153">
        <v>39</v>
      </c>
      <c r="Q1555" s="151">
        <v>43</v>
      </c>
      <c r="R1555" s="151">
        <v>41</v>
      </c>
      <c r="S1555" s="154">
        <v>0.956066945606695</v>
      </c>
      <c r="T1555" s="154">
        <v>1</v>
      </c>
      <c r="U1555" s="155">
        <v>0.977272727272727</v>
      </c>
      <c r="V1555" s="155">
        <v>0.976190476190476</v>
      </c>
      <c r="W1555" s="173">
        <v>0.0227272727272727</v>
      </c>
      <c r="X1555" s="158">
        <v>289</v>
      </c>
      <c r="Y1555" s="208">
        <v>283</v>
      </c>
      <c r="Z1555" s="208">
        <v>295</v>
      </c>
      <c r="AA1555" s="208">
        <v>279</v>
      </c>
      <c r="AB1555" s="209">
        <v>0.97923875432526</v>
      </c>
      <c r="AC1555" s="155">
        <v>0.945762711864407</v>
      </c>
      <c r="AD1555" s="173">
        <v>0.0334760424608528</v>
      </c>
    </row>
    <row r="1556" spans="1:30">
      <c r="A1556" s="175" t="s">
        <v>1455</v>
      </c>
      <c r="B1556" s="214" t="s">
        <v>1852</v>
      </c>
      <c r="C1556" s="214" t="s">
        <v>1560</v>
      </c>
      <c r="D1556" s="153">
        <v>18</v>
      </c>
      <c r="E1556" s="153">
        <v>18</v>
      </c>
      <c r="F1556" s="151">
        <v>19</v>
      </c>
      <c r="G1556" s="151">
        <v>18</v>
      </c>
      <c r="H1556" s="151">
        <v>17</v>
      </c>
      <c r="I1556" s="151">
        <v>17</v>
      </c>
      <c r="J1556" s="172">
        <v>0.9</v>
      </c>
      <c r="K1556" s="154">
        <v>1</v>
      </c>
      <c r="L1556" s="154">
        <v>0.947368421052632</v>
      </c>
      <c r="M1556" s="154">
        <v>1</v>
      </c>
      <c r="N1556" s="207">
        <v>429</v>
      </c>
      <c r="O1556" s="153">
        <v>407</v>
      </c>
      <c r="P1556" s="153">
        <v>18</v>
      </c>
      <c r="Q1556" s="151">
        <v>17</v>
      </c>
      <c r="R1556" s="151">
        <v>16</v>
      </c>
      <c r="S1556" s="154">
        <v>0.948717948717949</v>
      </c>
      <c r="T1556" s="154">
        <v>1</v>
      </c>
      <c r="U1556" s="155">
        <v>0.894736842105263</v>
      </c>
      <c r="V1556" s="155">
        <v>0.941176470588235</v>
      </c>
      <c r="W1556" s="173">
        <v>0.105263157894737</v>
      </c>
      <c r="X1556" s="158">
        <v>129</v>
      </c>
      <c r="Y1556" s="208">
        <v>122</v>
      </c>
      <c r="Z1556" s="208">
        <v>131</v>
      </c>
      <c r="AA1556" s="208">
        <v>127</v>
      </c>
      <c r="AB1556" s="209">
        <v>0.945736434108527</v>
      </c>
      <c r="AC1556" s="155">
        <v>0.969465648854962</v>
      </c>
      <c r="AD1556" s="173">
        <v>-0.0237292147464346</v>
      </c>
    </row>
    <row r="1557" spans="1:30">
      <c r="A1557" s="175" t="s">
        <v>1455</v>
      </c>
      <c r="B1557" s="214" t="s">
        <v>1853</v>
      </c>
      <c r="C1557" s="214" t="s">
        <v>1561</v>
      </c>
      <c r="D1557" s="153">
        <v>24</v>
      </c>
      <c r="E1557" s="153">
        <v>23</v>
      </c>
      <c r="F1557" s="151">
        <v>26</v>
      </c>
      <c r="G1557" s="151">
        <v>26</v>
      </c>
      <c r="H1557" s="151">
        <v>25</v>
      </c>
      <c r="I1557" s="151">
        <v>25</v>
      </c>
      <c r="J1557" s="172">
        <v>0.9</v>
      </c>
      <c r="K1557" s="154">
        <v>0.958333333333333</v>
      </c>
      <c r="L1557" s="154">
        <v>1</v>
      </c>
      <c r="M1557" s="154">
        <v>1</v>
      </c>
      <c r="N1557" s="207">
        <v>561</v>
      </c>
      <c r="O1557" s="153">
        <v>536</v>
      </c>
      <c r="P1557" s="153">
        <v>21</v>
      </c>
      <c r="Q1557" s="151">
        <v>25</v>
      </c>
      <c r="R1557" s="151">
        <v>25</v>
      </c>
      <c r="S1557" s="154">
        <v>0.955436720142603</v>
      </c>
      <c r="T1557" s="154">
        <v>0.875</v>
      </c>
      <c r="U1557" s="155">
        <v>0.961538461538462</v>
      </c>
      <c r="V1557" s="155">
        <v>1</v>
      </c>
      <c r="W1557" s="173">
        <v>-0.0865384615384616</v>
      </c>
      <c r="X1557" s="158">
        <v>174</v>
      </c>
      <c r="Y1557" s="208">
        <v>169</v>
      </c>
      <c r="Z1557" s="208">
        <v>167</v>
      </c>
      <c r="AA1557" s="208">
        <v>162</v>
      </c>
      <c r="AB1557" s="209">
        <v>0.971264367816092</v>
      </c>
      <c r="AC1557" s="155">
        <v>0.970059880239521</v>
      </c>
      <c r="AD1557" s="173">
        <v>0.00120448757657099</v>
      </c>
    </row>
    <row r="1558" spans="1:30">
      <c r="A1558" s="175" t="s">
        <v>1455</v>
      </c>
      <c r="B1558" s="214" t="s">
        <v>1852</v>
      </c>
      <c r="C1558" s="214" t="s">
        <v>1562</v>
      </c>
      <c r="D1558" s="153">
        <v>27</v>
      </c>
      <c r="E1558" s="153">
        <v>27</v>
      </c>
      <c r="F1558" s="151">
        <v>23</v>
      </c>
      <c r="G1558" s="151">
        <v>23</v>
      </c>
      <c r="H1558" s="151">
        <v>21</v>
      </c>
      <c r="I1558" s="151">
        <v>21</v>
      </c>
      <c r="J1558" s="172">
        <v>0.9</v>
      </c>
      <c r="K1558" s="154">
        <v>1</v>
      </c>
      <c r="L1558" s="154">
        <v>1</v>
      </c>
      <c r="M1558" s="154">
        <v>1</v>
      </c>
      <c r="N1558" s="207">
        <v>578</v>
      </c>
      <c r="O1558" s="153">
        <v>573</v>
      </c>
      <c r="P1558" s="153">
        <v>26</v>
      </c>
      <c r="Q1558" s="151">
        <v>22</v>
      </c>
      <c r="R1558" s="151">
        <v>20</v>
      </c>
      <c r="S1558" s="154">
        <v>0.991349480968858</v>
      </c>
      <c r="T1558" s="154">
        <v>0.962962962962963</v>
      </c>
      <c r="U1558" s="155">
        <v>0.956521739130435</v>
      </c>
      <c r="V1558" s="155">
        <v>0.952380952380952</v>
      </c>
      <c r="W1558" s="173">
        <v>0.0064412238325281</v>
      </c>
      <c r="X1558" s="158">
        <v>171</v>
      </c>
      <c r="Y1558" s="208">
        <v>168</v>
      </c>
      <c r="Z1558" s="208">
        <v>175</v>
      </c>
      <c r="AA1558" s="208">
        <v>173</v>
      </c>
      <c r="AB1558" s="209">
        <v>0.982456140350877</v>
      </c>
      <c r="AC1558" s="155">
        <v>0.988571428571429</v>
      </c>
      <c r="AD1558" s="173">
        <v>-0.00611528822055141</v>
      </c>
    </row>
    <row r="1559" spans="1:30">
      <c r="A1559" s="175" t="s">
        <v>1455</v>
      </c>
      <c r="B1559" s="214" t="s">
        <v>1852</v>
      </c>
      <c r="C1559" s="214" t="s">
        <v>1563</v>
      </c>
      <c r="D1559" s="153">
        <v>34</v>
      </c>
      <c r="E1559" s="153">
        <v>34</v>
      </c>
      <c r="F1559" s="151">
        <v>33</v>
      </c>
      <c r="G1559" s="151">
        <v>32</v>
      </c>
      <c r="H1559" s="151">
        <v>33</v>
      </c>
      <c r="I1559" s="151">
        <v>33</v>
      </c>
      <c r="J1559" s="172">
        <v>0.9</v>
      </c>
      <c r="K1559" s="154">
        <v>1</v>
      </c>
      <c r="L1559" s="154">
        <v>0.96969696969697</v>
      </c>
      <c r="M1559" s="154">
        <v>1</v>
      </c>
      <c r="N1559" s="207">
        <v>744</v>
      </c>
      <c r="O1559" s="153">
        <v>729</v>
      </c>
      <c r="P1559" s="153">
        <v>34</v>
      </c>
      <c r="Q1559" s="151">
        <v>32</v>
      </c>
      <c r="R1559" s="151">
        <v>33</v>
      </c>
      <c r="S1559" s="154">
        <v>0.979838709677419</v>
      </c>
      <c r="T1559" s="154">
        <v>1</v>
      </c>
      <c r="U1559" s="155">
        <v>0.96969696969697</v>
      </c>
      <c r="V1559" s="155">
        <v>1</v>
      </c>
      <c r="W1559" s="173">
        <v>0.0303030303030303</v>
      </c>
      <c r="X1559" s="158">
        <v>231</v>
      </c>
      <c r="Y1559" s="208">
        <v>229</v>
      </c>
      <c r="Z1559" s="208">
        <v>222</v>
      </c>
      <c r="AA1559" s="208">
        <v>217</v>
      </c>
      <c r="AB1559" s="209">
        <v>0.991341991341991</v>
      </c>
      <c r="AC1559" s="155">
        <v>0.977477477477477</v>
      </c>
      <c r="AD1559" s="173">
        <v>0.0138645138645138</v>
      </c>
    </row>
    <row r="1560" spans="1:30">
      <c r="A1560" s="175" t="s">
        <v>1455</v>
      </c>
      <c r="B1560" s="214" t="s">
        <v>1852</v>
      </c>
      <c r="C1560" s="214" t="s">
        <v>1564</v>
      </c>
      <c r="D1560" s="153">
        <v>0</v>
      </c>
      <c r="E1560" s="153">
        <v>0</v>
      </c>
      <c r="F1560" s="151">
        <v>0</v>
      </c>
      <c r="G1560" s="151">
        <v>0</v>
      </c>
      <c r="H1560" s="151">
        <v>0</v>
      </c>
      <c r="I1560" s="151">
        <v>0</v>
      </c>
      <c r="J1560" s="172">
        <v>0.9</v>
      </c>
      <c r="K1560" s="154">
        <v>0</v>
      </c>
      <c r="L1560" s="154">
        <v>0</v>
      </c>
      <c r="M1560" s="154">
        <v>0</v>
      </c>
      <c r="N1560" s="207">
        <v>0</v>
      </c>
      <c r="O1560" s="153">
        <v>0</v>
      </c>
      <c r="P1560" s="153">
        <v>0</v>
      </c>
      <c r="Q1560" s="151">
        <v>0</v>
      </c>
      <c r="R1560" s="151">
        <v>0</v>
      </c>
      <c r="S1560" s="154">
        <v>0</v>
      </c>
      <c r="T1560" s="154">
        <v>0</v>
      </c>
      <c r="U1560" s="155">
        <v>0</v>
      </c>
      <c r="V1560" s="155">
        <v>0</v>
      </c>
      <c r="W1560" s="173">
        <v>0</v>
      </c>
      <c r="X1560" s="158">
        <v>0</v>
      </c>
      <c r="Y1560" s="208">
        <v>0</v>
      </c>
      <c r="Z1560" s="208">
        <v>0</v>
      </c>
      <c r="AA1560" s="208">
        <v>0</v>
      </c>
      <c r="AB1560" s="209">
        <v>0</v>
      </c>
      <c r="AC1560" s="155">
        <v>0</v>
      </c>
      <c r="AD1560" s="173">
        <v>0</v>
      </c>
    </row>
    <row r="1561" spans="1:30">
      <c r="A1561" s="175" t="s">
        <v>1455</v>
      </c>
      <c r="B1561" s="214" t="s">
        <v>1852</v>
      </c>
      <c r="C1561" s="214" t="s">
        <v>1565</v>
      </c>
      <c r="D1561" s="153">
        <v>75</v>
      </c>
      <c r="E1561" s="153">
        <v>74</v>
      </c>
      <c r="F1561" s="151">
        <v>75</v>
      </c>
      <c r="G1561" s="151">
        <v>70</v>
      </c>
      <c r="H1561" s="151">
        <v>69</v>
      </c>
      <c r="I1561" s="151">
        <v>68</v>
      </c>
      <c r="J1561" s="172">
        <v>0.9</v>
      </c>
      <c r="K1561" s="154">
        <v>0.986666666666667</v>
      </c>
      <c r="L1561" s="154">
        <v>0.933333333333333</v>
      </c>
      <c r="M1561" s="154">
        <v>0.985507246376812</v>
      </c>
      <c r="N1561" s="207">
        <v>1536</v>
      </c>
      <c r="O1561" s="153">
        <v>1488</v>
      </c>
      <c r="P1561" s="153">
        <v>73</v>
      </c>
      <c r="Q1561" s="151">
        <v>69</v>
      </c>
      <c r="R1561" s="151">
        <v>68</v>
      </c>
      <c r="S1561" s="154">
        <v>0.96875</v>
      </c>
      <c r="T1561" s="154">
        <v>0.973333333333333</v>
      </c>
      <c r="U1561" s="155">
        <v>0.92</v>
      </c>
      <c r="V1561" s="155">
        <v>0.985507246376812</v>
      </c>
      <c r="W1561" s="173">
        <v>0.0533333333333333</v>
      </c>
      <c r="X1561" s="158">
        <v>482</v>
      </c>
      <c r="Y1561" s="208">
        <v>464</v>
      </c>
      <c r="Z1561" s="208">
        <v>470</v>
      </c>
      <c r="AA1561" s="208">
        <v>457</v>
      </c>
      <c r="AB1561" s="209">
        <v>0.962655601659751</v>
      </c>
      <c r="AC1561" s="155">
        <v>0.972340425531915</v>
      </c>
      <c r="AD1561" s="173">
        <v>-0.00968482387216385</v>
      </c>
    </row>
    <row r="1562" spans="1:30">
      <c r="A1562" s="175" t="s">
        <v>1455</v>
      </c>
      <c r="B1562" s="214" t="s">
        <v>1854</v>
      </c>
      <c r="C1562" s="214" t="s">
        <v>1566</v>
      </c>
      <c r="D1562" s="153">
        <v>14</v>
      </c>
      <c r="E1562" s="153">
        <v>14</v>
      </c>
      <c r="F1562" s="151">
        <v>14</v>
      </c>
      <c r="G1562" s="151">
        <v>14</v>
      </c>
      <c r="H1562" s="151">
        <v>14</v>
      </c>
      <c r="I1562" s="151">
        <v>12</v>
      </c>
      <c r="J1562" s="172">
        <v>0.9</v>
      </c>
      <c r="K1562" s="154">
        <v>1</v>
      </c>
      <c r="L1562" s="154">
        <v>1</v>
      </c>
      <c r="M1562" s="154">
        <v>0.857142857142857</v>
      </c>
      <c r="N1562" s="207">
        <v>327</v>
      </c>
      <c r="O1562" s="153">
        <v>310</v>
      </c>
      <c r="P1562" s="153">
        <v>14</v>
      </c>
      <c r="Q1562" s="151">
        <v>14</v>
      </c>
      <c r="R1562" s="151">
        <v>12</v>
      </c>
      <c r="S1562" s="154">
        <v>0.948012232415902</v>
      </c>
      <c r="T1562" s="154">
        <v>1</v>
      </c>
      <c r="U1562" s="155">
        <v>1</v>
      </c>
      <c r="V1562" s="155">
        <v>0.857142857142857</v>
      </c>
      <c r="W1562" s="173">
        <v>0</v>
      </c>
      <c r="X1562" s="158">
        <v>99</v>
      </c>
      <c r="Y1562" s="208">
        <v>94</v>
      </c>
      <c r="Z1562" s="208">
        <v>97</v>
      </c>
      <c r="AA1562" s="208">
        <v>91</v>
      </c>
      <c r="AB1562" s="209">
        <v>0.94949494949495</v>
      </c>
      <c r="AC1562" s="155">
        <v>0.938144329896907</v>
      </c>
      <c r="AD1562" s="173">
        <v>0.0113506195980423</v>
      </c>
    </row>
    <row r="1563" spans="1:30">
      <c r="A1563" s="175" t="s">
        <v>1455</v>
      </c>
      <c r="B1563" s="214" t="s">
        <v>1852</v>
      </c>
      <c r="C1563" s="214" t="s">
        <v>1567</v>
      </c>
      <c r="D1563" s="153">
        <v>15</v>
      </c>
      <c r="E1563" s="153">
        <v>15</v>
      </c>
      <c r="F1563" s="151">
        <v>15</v>
      </c>
      <c r="G1563" s="151">
        <v>15</v>
      </c>
      <c r="H1563" s="151">
        <v>13</v>
      </c>
      <c r="I1563" s="151">
        <v>12</v>
      </c>
      <c r="J1563" s="172">
        <v>0.9</v>
      </c>
      <c r="K1563" s="154">
        <v>1</v>
      </c>
      <c r="L1563" s="154">
        <v>1</v>
      </c>
      <c r="M1563" s="154">
        <v>0.923076923076923</v>
      </c>
      <c r="N1563" s="207">
        <v>267</v>
      </c>
      <c r="O1563" s="153">
        <v>262</v>
      </c>
      <c r="P1563" s="153">
        <v>15</v>
      </c>
      <c r="Q1563" s="151">
        <v>15</v>
      </c>
      <c r="R1563" s="151">
        <v>12</v>
      </c>
      <c r="S1563" s="154">
        <v>0.9812734082397</v>
      </c>
      <c r="T1563" s="154">
        <v>1</v>
      </c>
      <c r="U1563" s="155">
        <v>1</v>
      </c>
      <c r="V1563" s="155">
        <v>0.923076923076923</v>
      </c>
      <c r="W1563" s="173">
        <v>0</v>
      </c>
      <c r="X1563" s="158">
        <v>86</v>
      </c>
      <c r="Y1563" s="208">
        <v>84</v>
      </c>
      <c r="Z1563" s="208">
        <v>79</v>
      </c>
      <c r="AA1563" s="208">
        <v>79</v>
      </c>
      <c r="AB1563" s="209">
        <v>0.976744186046512</v>
      </c>
      <c r="AC1563" s="155">
        <v>1</v>
      </c>
      <c r="AD1563" s="173">
        <v>-0.0232558139534884</v>
      </c>
    </row>
    <row r="1564" spans="1:30">
      <c r="A1564" s="175" t="s">
        <v>1455</v>
      </c>
      <c r="B1564" s="214" t="s">
        <v>1854</v>
      </c>
      <c r="C1564" s="214" t="s">
        <v>1568</v>
      </c>
      <c r="D1564" s="153">
        <v>31</v>
      </c>
      <c r="E1564" s="153">
        <v>31</v>
      </c>
      <c r="F1564" s="151">
        <v>29</v>
      </c>
      <c r="G1564" s="151">
        <v>29</v>
      </c>
      <c r="H1564" s="151">
        <v>27</v>
      </c>
      <c r="I1564" s="151">
        <v>27</v>
      </c>
      <c r="J1564" s="172">
        <v>0.9</v>
      </c>
      <c r="K1564" s="154">
        <v>1</v>
      </c>
      <c r="L1564" s="154">
        <v>1</v>
      </c>
      <c r="M1564" s="154">
        <v>1</v>
      </c>
      <c r="N1564" s="207">
        <v>733</v>
      </c>
      <c r="O1564" s="153">
        <v>733</v>
      </c>
      <c r="P1564" s="153">
        <v>31</v>
      </c>
      <c r="Q1564" s="151">
        <v>29</v>
      </c>
      <c r="R1564" s="151">
        <v>27</v>
      </c>
      <c r="S1564" s="154">
        <v>1</v>
      </c>
      <c r="T1564" s="154">
        <v>1</v>
      </c>
      <c r="U1564" s="155">
        <v>1</v>
      </c>
      <c r="V1564" s="155">
        <v>1</v>
      </c>
      <c r="W1564" s="173">
        <v>0</v>
      </c>
      <c r="X1564" s="158">
        <v>204</v>
      </c>
      <c r="Y1564" s="208">
        <v>204</v>
      </c>
      <c r="Z1564" s="208">
        <v>211</v>
      </c>
      <c r="AA1564" s="208">
        <v>211</v>
      </c>
      <c r="AB1564" s="209">
        <v>1</v>
      </c>
      <c r="AC1564" s="155">
        <v>1</v>
      </c>
      <c r="AD1564" s="173">
        <v>0</v>
      </c>
    </row>
    <row r="1565" spans="1:30">
      <c r="A1565" s="175" t="s">
        <v>1455</v>
      </c>
      <c r="B1565" s="214" t="s">
        <v>1852</v>
      </c>
      <c r="C1565" s="214" t="s">
        <v>1569</v>
      </c>
      <c r="D1565" s="153">
        <v>39</v>
      </c>
      <c r="E1565" s="153">
        <v>39</v>
      </c>
      <c r="F1565" s="151">
        <v>41</v>
      </c>
      <c r="G1565" s="151">
        <v>40</v>
      </c>
      <c r="H1565" s="151">
        <v>38</v>
      </c>
      <c r="I1565" s="151">
        <v>38</v>
      </c>
      <c r="J1565" s="172">
        <v>0.9</v>
      </c>
      <c r="K1565" s="154">
        <v>1</v>
      </c>
      <c r="L1565" s="154">
        <v>0.975609756097561</v>
      </c>
      <c r="M1565" s="154">
        <v>1</v>
      </c>
      <c r="N1565" s="207">
        <v>870</v>
      </c>
      <c r="O1565" s="153">
        <v>860</v>
      </c>
      <c r="P1565" s="153">
        <v>39</v>
      </c>
      <c r="Q1565" s="151">
        <v>40</v>
      </c>
      <c r="R1565" s="151">
        <v>37</v>
      </c>
      <c r="S1565" s="154">
        <v>0.988505747126437</v>
      </c>
      <c r="T1565" s="154">
        <v>1</v>
      </c>
      <c r="U1565" s="155">
        <v>0.975609756097561</v>
      </c>
      <c r="V1565" s="155">
        <v>0.973684210526316</v>
      </c>
      <c r="W1565" s="173">
        <v>0.024390243902439</v>
      </c>
      <c r="X1565" s="158">
        <v>273</v>
      </c>
      <c r="Y1565" s="208">
        <v>270</v>
      </c>
      <c r="Z1565" s="208">
        <v>260</v>
      </c>
      <c r="AA1565" s="208">
        <v>254</v>
      </c>
      <c r="AB1565" s="209">
        <v>0.989010989010989</v>
      </c>
      <c r="AC1565" s="155">
        <v>0.976923076923077</v>
      </c>
      <c r="AD1565" s="173">
        <v>0.0120879120879122</v>
      </c>
    </row>
    <row r="1566" spans="1:30">
      <c r="A1566" s="175" t="s">
        <v>1455</v>
      </c>
      <c r="B1566" s="214" t="s">
        <v>1852</v>
      </c>
      <c r="C1566" s="214" t="s">
        <v>1570</v>
      </c>
      <c r="D1566" s="153">
        <v>41</v>
      </c>
      <c r="E1566" s="153">
        <v>41</v>
      </c>
      <c r="F1566" s="151">
        <v>39</v>
      </c>
      <c r="G1566" s="151">
        <v>38</v>
      </c>
      <c r="H1566" s="151">
        <v>40</v>
      </c>
      <c r="I1566" s="151">
        <v>40</v>
      </c>
      <c r="J1566" s="172">
        <v>0.9</v>
      </c>
      <c r="K1566" s="154">
        <v>1</v>
      </c>
      <c r="L1566" s="154">
        <v>0.974358974358974</v>
      </c>
      <c r="M1566" s="154">
        <v>1</v>
      </c>
      <c r="N1566" s="207">
        <v>852</v>
      </c>
      <c r="O1566" s="153">
        <v>826</v>
      </c>
      <c r="P1566" s="153">
        <v>39</v>
      </c>
      <c r="Q1566" s="151">
        <v>38</v>
      </c>
      <c r="R1566" s="151">
        <v>39</v>
      </c>
      <c r="S1566" s="154">
        <v>0.969483568075117</v>
      </c>
      <c r="T1566" s="154">
        <v>0.951219512195122</v>
      </c>
      <c r="U1566" s="155">
        <v>0.974358974358974</v>
      </c>
      <c r="V1566" s="155">
        <v>0.975</v>
      </c>
      <c r="W1566" s="173">
        <v>-0.0231394621638524</v>
      </c>
      <c r="X1566" s="158">
        <v>275</v>
      </c>
      <c r="Y1566" s="208">
        <v>263</v>
      </c>
      <c r="Z1566" s="208">
        <v>264</v>
      </c>
      <c r="AA1566" s="208">
        <v>253</v>
      </c>
      <c r="AB1566" s="209">
        <v>0.956363636363636</v>
      </c>
      <c r="AC1566" s="155">
        <v>0.958333333333333</v>
      </c>
      <c r="AD1566" s="173">
        <v>-0.00196969696969695</v>
      </c>
    </row>
    <row r="1567" spans="1:30">
      <c r="A1567" s="175" t="s">
        <v>1455</v>
      </c>
      <c r="B1567" s="214" t="s">
        <v>1852</v>
      </c>
      <c r="C1567" s="214" t="s">
        <v>1571</v>
      </c>
      <c r="D1567" s="153">
        <v>17</v>
      </c>
      <c r="E1567" s="153">
        <v>17</v>
      </c>
      <c r="F1567" s="151">
        <v>19</v>
      </c>
      <c r="G1567" s="151">
        <v>19</v>
      </c>
      <c r="H1567" s="151">
        <v>15</v>
      </c>
      <c r="I1567" s="151">
        <v>15</v>
      </c>
      <c r="J1567" s="172">
        <v>0.9</v>
      </c>
      <c r="K1567" s="154">
        <v>1</v>
      </c>
      <c r="L1567" s="154">
        <v>1</v>
      </c>
      <c r="M1567" s="154">
        <v>1</v>
      </c>
      <c r="N1567" s="207">
        <v>433</v>
      </c>
      <c r="O1567" s="153">
        <v>427</v>
      </c>
      <c r="P1567" s="153">
        <v>17</v>
      </c>
      <c r="Q1567" s="151">
        <v>19</v>
      </c>
      <c r="R1567" s="151">
        <v>15</v>
      </c>
      <c r="S1567" s="154">
        <v>0.986143187066975</v>
      </c>
      <c r="T1567" s="154">
        <v>1</v>
      </c>
      <c r="U1567" s="155">
        <v>1</v>
      </c>
      <c r="V1567" s="155">
        <v>1</v>
      </c>
      <c r="W1567" s="173">
        <v>0</v>
      </c>
      <c r="X1567" s="158">
        <v>123</v>
      </c>
      <c r="Y1567" s="208">
        <v>123</v>
      </c>
      <c r="Z1567" s="208">
        <v>133</v>
      </c>
      <c r="AA1567" s="208">
        <v>130</v>
      </c>
      <c r="AB1567" s="209">
        <v>1</v>
      </c>
      <c r="AC1567" s="155">
        <v>0.977443609022556</v>
      </c>
      <c r="AD1567" s="173">
        <v>0.0225563909774437</v>
      </c>
    </row>
    <row r="1568" spans="1:30">
      <c r="A1568" s="175" t="s">
        <v>1455</v>
      </c>
      <c r="B1568" s="214" t="s">
        <v>1854</v>
      </c>
      <c r="C1568" s="214" t="s">
        <v>1572</v>
      </c>
      <c r="D1568" s="153">
        <v>37</v>
      </c>
      <c r="E1568" s="153">
        <v>29</v>
      </c>
      <c r="F1568" s="151">
        <v>33</v>
      </c>
      <c r="G1568" s="151">
        <v>28</v>
      </c>
      <c r="H1568" s="151">
        <v>33</v>
      </c>
      <c r="I1568" s="151">
        <v>27</v>
      </c>
      <c r="J1568" s="172">
        <v>0.9</v>
      </c>
      <c r="K1568" s="154">
        <v>0.783783783783784</v>
      </c>
      <c r="L1568" s="154">
        <v>0.848484848484849</v>
      </c>
      <c r="M1568" s="154">
        <v>0.818181818181818</v>
      </c>
      <c r="N1568" s="207">
        <v>778</v>
      </c>
      <c r="O1568" s="153">
        <v>641</v>
      </c>
      <c r="P1568" s="153">
        <v>29</v>
      </c>
      <c r="Q1568" s="151">
        <v>26</v>
      </c>
      <c r="R1568" s="151">
        <v>26</v>
      </c>
      <c r="S1568" s="154">
        <v>0.823907455012853</v>
      </c>
      <c r="T1568" s="154">
        <v>0.783783783783784</v>
      </c>
      <c r="U1568" s="155">
        <v>0.787878787878788</v>
      </c>
      <c r="V1568" s="155">
        <v>0.787878787878788</v>
      </c>
      <c r="W1568" s="173">
        <v>-0.00409500409500407</v>
      </c>
      <c r="X1568" s="158">
        <v>236</v>
      </c>
      <c r="Y1568" s="208">
        <v>196</v>
      </c>
      <c r="Z1568" s="208">
        <v>236</v>
      </c>
      <c r="AA1568" s="208">
        <v>195</v>
      </c>
      <c r="AB1568" s="209">
        <v>0.830508474576271</v>
      </c>
      <c r="AC1568" s="155">
        <v>0.826271186440678</v>
      </c>
      <c r="AD1568" s="173">
        <v>0.00423728813559321</v>
      </c>
    </row>
    <row r="1569" spans="1:30">
      <c r="A1569" s="175" t="s">
        <v>1455</v>
      </c>
      <c r="B1569" s="214" t="s">
        <v>1853</v>
      </c>
      <c r="C1569" s="214" t="s">
        <v>1573</v>
      </c>
      <c r="D1569" s="153">
        <v>0</v>
      </c>
      <c r="E1569" s="153">
        <v>0</v>
      </c>
      <c r="F1569" s="151">
        <v>0</v>
      </c>
      <c r="G1569" s="151">
        <v>0</v>
      </c>
      <c r="H1569" s="151">
        <v>0</v>
      </c>
      <c r="I1569" s="151">
        <v>0</v>
      </c>
      <c r="J1569" s="172">
        <v>0.9</v>
      </c>
      <c r="K1569" s="154">
        <v>0</v>
      </c>
      <c r="L1569" s="154">
        <v>0</v>
      </c>
      <c r="M1569" s="154">
        <v>0</v>
      </c>
      <c r="N1569" s="207">
        <v>0</v>
      </c>
      <c r="O1569" s="153">
        <v>0</v>
      </c>
      <c r="P1569" s="153">
        <v>0</v>
      </c>
      <c r="Q1569" s="151">
        <v>0</v>
      </c>
      <c r="R1569" s="151">
        <v>0</v>
      </c>
      <c r="S1569" s="154">
        <v>0</v>
      </c>
      <c r="T1569" s="154">
        <v>0</v>
      </c>
      <c r="U1569" s="155">
        <v>0</v>
      </c>
      <c r="V1569" s="155">
        <v>0</v>
      </c>
      <c r="W1569" s="173">
        <v>0</v>
      </c>
      <c r="X1569" s="158">
        <v>0</v>
      </c>
      <c r="Y1569" s="208">
        <v>0</v>
      </c>
      <c r="Z1569" s="208">
        <v>0</v>
      </c>
      <c r="AA1569" s="208">
        <v>0</v>
      </c>
      <c r="AB1569" s="209">
        <v>0</v>
      </c>
      <c r="AC1569" s="155">
        <v>0</v>
      </c>
      <c r="AD1569" s="173">
        <v>0</v>
      </c>
    </row>
    <row r="1570" spans="1:30">
      <c r="A1570" s="175" t="s">
        <v>1455</v>
      </c>
      <c r="B1570" s="214" t="s">
        <v>1854</v>
      </c>
      <c r="C1570" s="214" t="s">
        <v>1574</v>
      </c>
      <c r="D1570" s="153">
        <v>0</v>
      </c>
      <c r="E1570" s="153">
        <v>0</v>
      </c>
      <c r="F1570" s="151">
        <v>0</v>
      </c>
      <c r="G1570" s="151">
        <v>0</v>
      </c>
      <c r="H1570" s="151">
        <v>0</v>
      </c>
      <c r="I1570" s="151">
        <v>0</v>
      </c>
      <c r="J1570" s="172">
        <v>0.9</v>
      </c>
      <c r="K1570" s="154">
        <v>0</v>
      </c>
      <c r="L1570" s="154">
        <v>0</v>
      </c>
      <c r="M1570" s="154">
        <v>0</v>
      </c>
      <c r="N1570" s="207">
        <v>0</v>
      </c>
      <c r="O1570" s="153">
        <v>0</v>
      </c>
      <c r="P1570" s="153">
        <v>0</v>
      </c>
      <c r="Q1570" s="151">
        <v>0</v>
      </c>
      <c r="R1570" s="151">
        <v>0</v>
      </c>
      <c r="S1570" s="154">
        <v>0</v>
      </c>
      <c r="T1570" s="154">
        <v>0</v>
      </c>
      <c r="U1570" s="155">
        <v>0</v>
      </c>
      <c r="V1570" s="155">
        <v>0</v>
      </c>
      <c r="W1570" s="173">
        <v>0</v>
      </c>
      <c r="X1570" s="158">
        <v>0</v>
      </c>
      <c r="Y1570" s="208">
        <v>0</v>
      </c>
      <c r="Z1570" s="208">
        <v>0</v>
      </c>
      <c r="AA1570" s="208">
        <v>0</v>
      </c>
      <c r="AB1570" s="209">
        <v>0</v>
      </c>
      <c r="AC1570" s="155">
        <v>0</v>
      </c>
      <c r="AD1570" s="173">
        <v>0</v>
      </c>
    </row>
    <row r="1571" spans="1:30">
      <c r="A1571" s="175" t="s">
        <v>1455</v>
      </c>
      <c r="B1571" s="214" t="s">
        <v>1854</v>
      </c>
      <c r="C1571" s="214" t="s">
        <v>1575</v>
      </c>
      <c r="D1571" s="153">
        <v>0</v>
      </c>
      <c r="E1571" s="153">
        <v>0</v>
      </c>
      <c r="F1571" s="151">
        <v>0</v>
      </c>
      <c r="G1571" s="151">
        <v>0</v>
      </c>
      <c r="H1571" s="151">
        <v>0</v>
      </c>
      <c r="I1571" s="151">
        <v>0</v>
      </c>
      <c r="J1571" s="172">
        <v>0.9</v>
      </c>
      <c r="K1571" s="154">
        <v>0</v>
      </c>
      <c r="L1571" s="154">
        <v>0</v>
      </c>
      <c r="M1571" s="154">
        <v>0</v>
      </c>
      <c r="N1571" s="207">
        <v>0</v>
      </c>
      <c r="O1571" s="153">
        <v>0</v>
      </c>
      <c r="P1571" s="153">
        <v>0</v>
      </c>
      <c r="Q1571" s="151">
        <v>0</v>
      </c>
      <c r="R1571" s="151">
        <v>0</v>
      </c>
      <c r="S1571" s="154">
        <v>0</v>
      </c>
      <c r="T1571" s="154">
        <v>0</v>
      </c>
      <c r="U1571" s="155">
        <v>0</v>
      </c>
      <c r="V1571" s="155">
        <v>0</v>
      </c>
      <c r="W1571" s="173">
        <v>0</v>
      </c>
      <c r="X1571" s="158">
        <v>0</v>
      </c>
      <c r="Y1571" s="208">
        <v>0</v>
      </c>
      <c r="Z1571" s="208">
        <v>0</v>
      </c>
      <c r="AA1571" s="208">
        <v>0</v>
      </c>
      <c r="AB1571" s="209">
        <v>0</v>
      </c>
      <c r="AC1571" s="155">
        <v>0</v>
      </c>
      <c r="AD1571" s="173">
        <v>0</v>
      </c>
    </row>
    <row r="1572" spans="1:30">
      <c r="A1572" s="175" t="s">
        <v>1455</v>
      </c>
      <c r="B1572" s="214" t="s">
        <v>1854</v>
      </c>
      <c r="C1572" s="214" t="s">
        <v>1576</v>
      </c>
      <c r="D1572" s="153">
        <v>36</v>
      </c>
      <c r="E1572" s="153">
        <v>36</v>
      </c>
      <c r="F1572" s="151">
        <v>31</v>
      </c>
      <c r="G1572" s="151">
        <v>31</v>
      </c>
      <c r="H1572" s="151">
        <v>38</v>
      </c>
      <c r="I1572" s="151">
        <v>37</v>
      </c>
      <c r="J1572" s="172">
        <v>0.9</v>
      </c>
      <c r="K1572" s="154">
        <v>1</v>
      </c>
      <c r="L1572" s="154">
        <v>1</v>
      </c>
      <c r="M1572" s="154">
        <v>0.973684210526316</v>
      </c>
      <c r="N1572" s="207">
        <v>817</v>
      </c>
      <c r="O1572" s="153">
        <v>758</v>
      </c>
      <c r="P1572" s="153">
        <v>35</v>
      </c>
      <c r="Q1572" s="151">
        <v>30</v>
      </c>
      <c r="R1572" s="151">
        <v>37</v>
      </c>
      <c r="S1572" s="154">
        <v>0.927784577723378</v>
      </c>
      <c r="T1572" s="154">
        <v>0.972222222222222</v>
      </c>
      <c r="U1572" s="155">
        <v>0.967741935483871</v>
      </c>
      <c r="V1572" s="155">
        <v>0.973684210526316</v>
      </c>
      <c r="W1572" s="173">
        <v>0.00448028673835121</v>
      </c>
      <c r="X1572" s="158">
        <v>255</v>
      </c>
      <c r="Y1572" s="208">
        <v>245</v>
      </c>
      <c r="Z1572" s="208">
        <v>247</v>
      </c>
      <c r="AA1572" s="208">
        <v>228</v>
      </c>
      <c r="AB1572" s="209">
        <v>0.96078431372549</v>
      </c>
      <c r="AC1572" s="155">
        <v>0.923076923076923</v>
      </c>
      <c r="AD1572" s="173">
        <v>0.0377073906485671</v>
      </c>
    </row>
    <row r="1573" spans="1:30">
      <c r="A1573" s="175" t="s">
        <v>1455</v>
      </c>
      <c r="B1573" s="214" t="s">
        <v>1854</v>
      </c>
      <c r="C1573" s="214" t="s">
        <v>1577</v>
      </c>
      <c r="D1573" s="153">
        <v>27</v>
      </c>
      <c r="E1573" s="153">
        <v>25</v>
      </c>
      <c r="F1573" s="151">
        <v>29</v>
      </c>
      <c r="G1573" s="151">
        <v>27</v>
      </c>
      <c r="H1573" s="151">
        <v>28</v>
      </c>
      <c r="I1573" s="151">
        <v>26</v>
      </c>
      <c r="J1573" s="172">
        <v>0.9</v>
      </c>
      <c r="K1573" s="154">
        <v>0.925925925925926</v>
      </c>
      <c r="L1573" s="154">
        <v>0.931034482758621</v>
      </c>
      <c r="M1573" s="154">
        <v>0.928571428571429</v>
      </c>
      <c r="N1573" s="207">
        <v>682</v>
      </c>
      <c r="O1573" s="153">
        <v>584</v>
      </c>
      <c r="P1573" s="153">
        <v>25</v>
      </c>
      <c r="Q1573" s="151">
        <v>25</v>
      </c>
      <c r="R1573" s="151">
        <v>24</v>
      </c>
      <c r="S1573" s="154">
        <v>0.856304985337243</v>
      </c>
      <c r="T1573" s="154">
        <v>0.925925925925926</v>
      </c>
      <c r="U1573" s="155">
        <v>0.862068965517241</v>
      </c>
      <c r="V1573" s="155">
        <v>0.857142857142857</v>
      </c>
      <c r="W1573" s="173">
        <v>0.0638569604086846</v>
      </c>
      <c r="X1573" s="158">
        <v>198</v>
      </c>
      <c r="Y1573" s="208">
        <v>170</v>
      </c>
      <c r="Z1573" s="208">
        <v>214</v>
      </c>
      <c r="AA1573" s="208">
        <v>187</v>
      </c>
      <c r="AB1573" s="209">
        <v>0.858585858585859</v>
      </c>
      <c r="AC1573" s="155">
        <v>0.873831775700935</v>
      </c>
      <c r="AD1573" s="173">
        <v>-0.0152459171150761</v>
      </c>
    </row>
    <row r="1574" spans="1:30">
      <c r="A1574" s="175" t="s">
        <v>1455</v>
      </c>
      <c r="B1574" s="214" t="s">
        <v>1852</v>
      </c>
      <c r="C1574" s="214" t="s">
        <v>1578</v>
      </c>
      <c r="D1574" s="153">
        <v>19</v>
      </c>
      <c r="E1574" s="153">
        <v>19</v>
      </c>
      <c r="F1574" s="151">
        <v>17</v>
      </c>
      <c r="G1574" s="151">
        <v>17</v>
      </c>
      <c r="H1574" s="151">
        <v>19</v>
      </c>
      <c r="I1574" s="151">
        <v>19</v>
      </c>
      <c r="J1574" s="172">
        <v>0.9</v>
      </c>
      <c r="K1574" s="154">
        <v>1</v>
      </c>
      <c r="L1574" s="154">
        <v>1</v>
      </c>
      <c r="M1574" s="154">
        <v>1</v>
      </c>
      <c r="N1574" s="207">
        <v>409</v>
      </c>
      <c r="O1574" s="153">
        <v>409</v>
      </c>
      <c r="P1574" s="153">
        <v>19</v>
      </c>
      <c r="Q1574" s="151">
        <v>17</v>
      </c>
      <c r="R1574" s="151">
        <v>19</v>
      </c>
      <c r="S1574" s="154">
        <v>1</v>
      </c>
      <c r="T1574" s="154">
        <v>1</v>
      </c>
      <c r="U1574" s="155">
        <v>1</v>
      </c>
      <c r="V1574" s="155">
        <v>1</v>
      </c>
      <c r="W1574" s="173">
        <v>0</v>
      </c>
      <c r="X1574" s="158">
        <v>124</v>
      </c>
      <c r="Y1574" s="208">
        <v>124</v>
      </c>
      <c r="Z1574" s="208">
        <v>123</v>
      </c>
      <c r="AA1574" s="208">
        <v>123</v>
      </c>
      <c r="AB1574" s="209">
        <v>1</v>
      </c>
      <c r="AC1574" s="155">
        <v>1</v>
      </c>
      <c r="AD1574" s="173">
        <v>0</v>
      </c>
    </row>
    <row r="1575" spans="1:30">
      <c r="A1575" s="175" t="s">
        <v>1455</v>
      </c>
      <c r="B1575" s="214" t="s">
        <v>1855</v>
      </c>
      <c r="C1575" s="214" t="s">
        <v>1579</v>
      </c>
      <c r="D1575" s="153">
        <v>24</v>
      </c>
      <c r="E1575" s="153">
        <v>24</v>
      </c>
      <c r="F1575" s="151">
        <v>26</v>
      </c>
      <c r="G1575" s="151">
        <v>26</v>
      </c>
      <c r="H1575" s="151">
        <v>28</v>
      </c>
      <c r="I1575" s="151">
        <v>28</v>
      </c>
      <c r="J1575" s="172">
        <v>0.9</v>
      </c>
      <c r="K1575" s="154">
        <v>1</v>
      </c>
      <c r="L1575" s="154">
        <v>1</v>
      </c>
      <c r="M1575" s="154">
        <v>1</v>
      </c>
      <c r="N1575" s="207">
        <v>599</v>
      </c>
      <c r="O1575" s="153">
        <v>574</v>
      </c>
      <c r="P1575" s="153">
        <v>24</v>
      </c>
      <c r="Q1575" s="151">
        <v>22</v>
      </c>
      <c r="R1575" s="151">
        <v>25</v>
      </c>
      <c r="S1575" s="154">
        <v>0.958263772954925</v>
      </c>
      <c r="T1575" s="154">
        <v>1</v>
      </c>
      <c r="U1575" s="155">
        <v>0.846153846153846</v>
      </c>
      <c r="V1575" s="155">
        <v>0.892857142857143</v>
      </c>
      <c r="W1575" s="173">
        <v>0.153846153846154</v>
      </c>
      <c r="X1575" s="158">
        <v>181</v>
      </c>
      <c r="Y1575" s="208">
        <v>168</v>
      </c>
      <c r="Z1575" s="208">
        <v>180</v>
      </c>
      <c r="AA1575" s="208">
        <v>176</v>
      </c>
      <c r="AB1575" s="209">
        <v>0.92817679558011</v>
      </c>
      <c r="AC1575" s="155">
        <v>0.977777777777778</v>
      </c>
      <c r="AD1575" s="173">
        <v>-0.0496009821976673</v>
      </c>
    </row>
    <row r="1576" spans="1:30">
      <c r="A1576" s="175" t="s">
        <v>1455</v>
      </c>
      <c r="B1576" s="214" t="s">
        <v>1853</v>
      </c>
      <c r="C1576" s="214" t="s">
        <v>1580</v>
      </c>
      <c r="D1576" s="153">
        <v>26</v>
      </c>
      <c r="E1576" s="153">
        <v>26</v>
      </c>
      <c r="F1576" s="151">
        <v>27</v>
      </c>
      <c r="G1576" s="151">
        <v>27</v>
      </c>
      <c r="H1576" s="151">
        <v>28</v>
      </c>
      <c r="I1576" s="151">
        <v>28</v>
      </c>
      <c r="J1576" s="172">
        <v>0.9</v>
      </c>
      <c r="K1576" s="154">
        <v>1</v>
      </c>
      <c r="L1576" s="154">
        <v>1</v>
      </c>
      <c r="M1576" s="154">
        <v>1</v>
      </c>
      <c r="N1576" s="207">
        <v>585</v>
      </c>
      <c r="O1576" s="153">
        <v>573</v>
      </c>
      <c r="P1576" s="153">
        <v>25</v>
      </c>
      <c r="Q1576" s="151">
        <v>27</v>
      </c>
      <c r="R1576" s="151">
        <v>28</v>
      </c>
      <c r="S1576" s="154">
        <v>0.979487179487179</v>
      </c>
      <c r="T1576" s="154">
        <v>0.961538461538462</v>
      </c>
      <c r="U1576" s="155">
        <v>1</v>
      </c>
      <c r="V1576" s="155">
        <v>1</v>
      </c>
      <c r="W1576" s="173">
        <v>-0.0384615384615384</v>
      </c>
      <c r="X1576" s="158">
        <v>187</v>
      </c>
      <c r="Y1576" s="208">
        <v>186</v>
      </c>
      <c r="Z1576" s="208">
        <v>181</v>
      </c>
      <c r="AA1576" s="208">
        <v>179</v>
      </c>
      <c r="AB1576" s="209">
        <v>0.994652406417112</v>
      </c>
      <c r="AC1576" s="155">
        <v>0.988950276243094</v>
      </c>
      <c r="AD1576" s="173">
        <v>0.00570213017401833</v>
      </c>
    </row>
    <row r="1577" spans="1:30">
      <c r="A1577" s="175" t="s">
        <v>1455</v>
      </c>
      <c r="B1577" s="214" t="s">
        <v>1852</v>
      </c>
      <c r="C1577" s="214" t="s">
        <v>1581</v>
      </c>
      <c r="D1577" s="153">
        <v>17</v>
      </c>
      <c r="E1577" s="153">
        <v>17</v>
      </c>
      <c r="F1577" s="151">
        <v>19</v>
      </c>
      <c r="G1577" s="151">
        <v>19</v>
      </c>
      <c r="H1577" s="151">
        <v>16</v>
      </c>
      <c r="I1577" s="151">
        <v>16</v>
      </c>
      <c r="J1577" s="172">
        <v>0.9</v>
      </c>
      <c r="K1577" s="154">
        <v>1</v>
      </c>
      <c r="L1577" s="154">
        <v>1</v>
      </c>
      <c r="M1577" s="154">
        <v>1</v>
      </c>
      <c r="N1577" s="207">
        <v>420</v>
      </c>
      <c r="O1577" s="153">
        <v>420</v>
      </c>
      <c r="P1577" s="153">
        <v>17</v>
      </c>
      <c r="Q1577" s="151">
        <v>19</v>
      </c>
      <c r="R1577" s="151">
        <v>16</v>
      </c>
      <c r="S1577" s="154">
        <v>1</v>
      </c>
      <c r="T1577" s="154">
        <v>1</v>
      </c>
      <c r="U1577" s="155">
        <v>1</v>
      </c>
      <c r="V1577" s="155">
        <v>1</v>
      </c>
      <c r="W1577" s="173">
        <v>0</v>
      </c>
      <c r="X1577" s="158">
        <v>124</v>
      </c>
      <c r="Y1577" s="208">
        <v>124</v>
      </c>
      <c r="Z1577" s="208">
        <v>127</v>
      </c>
      <c r="AA1577" s="208">
        <v>127</v>
      </c>
      <c r="AB1577" s="209">
        <v>1</v>
      </c>
      <c r="AC1577" s="155">
        <v>1</v>
      </c>
      <c r="AD1577" s="173">
        <v>0</v>
      </c>
    </row>
    <row r="1578" spans="1:30">
      <c r="A1578" s="175" t="s">
        <v>1455</v>
      </c>
      <c r="B1578" s="214" t="s">
        <v>1852</v>
      </c>
      <c r="C1578" s="214" t="s">
        <v>1582</v>
      </c>
      <c r="D1578" s="153">
        <v>25</v>
      </c>
      <c r="E1578" s="153">
        <v>24</v>
      </c>
      <c r="F1578" s="151">
        <v>23</v>
      </c>
      <c r="G1578" s="151">
        <v>23</v>
      </c>
      <c r="H1578" s="151">
        <v>25</v>
      </c>
      <c r="I1578" s="151">
        <v>23</v>
      </c>
      <c r="J1578" s="172">
        <v>0.9</v>
      </c>
      <c r="K1578" s="154">
        <v>0.96</v>
      </c>
      <c r="L1578" s="154">
        <v>1</v>
      </c>
      <c r="M1578" s="154">
        <v>0.92</v>
      </c>
      <c r="N1578" s="207">
        <v>564</v>
      </c>
      <c r="O1578" s="153">
        <v>510</v>
      </c>
      <c r="P1578" s="153">
        <v>23</v>
      </c>
      <c r="Q1578" s="151">
        <v>21</v>
      </c>
      <c r="R1578" s="151">
        <v>22</v>
      </c>
      <c r="S1578" s="154">
        <v>0.904255319148936</v>
      </c>
      <c r="T1578" s="154">
        <v>0.92</v>
      </c>
      <c r="U1578" s="155">
        <v>0.91304347826087</v>
      </c>
      <c r="V1578" s="155">
        <v>0.88</v>
      </c>
      <c r="W1578" s="173">
        <v>0.00695652173913053</v>
      </c>
      <c r="X1578" s="158">
        <v>174</v>
      </c>
      <c r="Y1578" s="208">
        <v>155</v>
      </c>
      <c r="Z1578" s="208">
        <v>169</v>
      </c>
      <c r="AA1578" s="208">
        <v>155</v>
      </c>
      <c r="AB1578" s="209">
        <v>0.890804597701149</v>
      </c>
      <c r="AC1578" s="155">
        <v>0.917159763313609</v>
      </c>
      <c r="AD1578" s="173">
        <v>-0.0263551656124601</v>
      </c>
    </row>
    <row r="1579" spans="1:30">
      <c r="A1579" s="175" t="s">
        <v>1455</v>
      </c>
      <c r="B1579" s="214" t="s">
        <v>1852</v>
      </c>
      <c r="C1579" s="214" t="s">
        <v>1583</v>
      </c>
      <c r="D1579" s="153">
        <v>18</v>
      </c>
      <c r="E1579" s="153">
        <v>18</v>
      </c>
      <c r="F1579" s="151">
        <v>19</v>
      </c>
      <c r="G1579" s="151">
        <v>19</v>
      </c>
      <c r="H1579" s="151">
        <v>18</v>
      </c>
      <c r="I1579" s="151">
        <v>18</v>
      </c>
      <c r="J1579" s="172">
        <v>0.9</v>
      </c>
      <c r="K1579" s="154">
        <v>1</v>
      </c>
      <c r="L1579" s="154">
        <v>1</v>
      </c>
      <c r="M1579" s="154">
        <v>1</v>
      </c>
      <c r="N1579" s="207">
        <v>397</v>
      </c>
      <c r="O1579" s="153">
        <v>384</v>
      </c>
      <c r="P1579" s="153">
        <v>18</v>
      </c>
      <c r="Q1579" s="151">
        <v>19</v>
      </c>
      <c r="R1579" s="151">
        <v>18</v>
      </c>
      <c r="S1579" s="154">
        <v>0.967254408060453</v>
      </c>
      <c r="T1579" s="154">
        <v>1</v>
      </c>
      <c r="U1579" s="155">
        <v>1</v>
      </c>
      <c r="V1579" s="155">
        <v>1</v>
      </c>
      <c r="W1579" s="173">
        <v>0</v>
      </c>
      <c r="X1579" s="158">
        <v>126</v>
      </c>
      <c r="Y1579" s="208">
        <v>123</v>
      </c>
      <c r="Z1579" s="208">
        <v>121</v>
      </c>
      <c r="AA1579" s="208">
        <v>117</v>
      </c>
      <c r="AB1579" s="209">
        <v>0.976190476190476</v>
      </c>
      <c r="AC1579" s="155">
        <v>0.966942148760331</v>
      </c>
      <c r="AD1579" s="173">
        <v>0.00924832743014559</v>
      </c>
    </row>
    <row r="1580" spans="1:30">
      <c r="A1580" s="175" t="s">
        <v>1455</v>
      </c>
      <c r="B1580" s="214" t="s">
        <v>1852</v>
      </c>
      <c r="C1580" s="214" t="s">
        <v>1584</v>
      </c>
      <c r="D1580" s="153">
        <v>37</v>
      </c>
      <c r="E1580" s="153">
        <v>37</v>
      </c>
      <c r="F1580" s="151">
        <v>34</v>
      </c>
      <c r="G1580" s="151">
        <v>34</v>
      </c>
      <c r="H1580" s="151">
        <v>38</v>
      </c>
      <c r="I1580" s="151">
        <v>37</v>
      </c>
      <c r="J1580" s="172">
        <v>0.9</v>
      </c>
      <c r="K1580" s="154">
        <v>1</v>
      </c>
      <c r="L1580" s="154">
        <v>1</v>
      </c>
      <c r="M1580" s="154">
        <v>0.973684210526316</v>
      </c>
      <c r="N1580" s="207">
        <v>830</v>
      </c>
      <c r="O1580" s="153">
        <v>815</v>
      </c>
      <c r="P1580" s="153">
        <v>36</v>
      </c>
      <c r="Q1580" s="151">
        <v>34</v>
      </c>
      <c r="R1580" s="151">
        <v>37</v>
      </c>
      <c r="S1580" s="154">
        <v>0.981927710843373</v>
      </c>
      <c r="T1580" s="154">
        <v>0.972972972972973</v>
      </c>
      <c r="U1580" s="155">
        <v>1</v>
      </c>
      <c r="V1580" s="155">
        <v>0.973684210526316</v>
      </c>
      <c r="W1580" s="173">
        <v>-0.027027027027027</v>
      </c>
      <c r="X1580" s="158">
        <v>245</v>
      </c>
      <c r="Y1580" s="208">
        <v>242</v>
      </c>
      <c r="Z1580" s="208">
        <v>252</v>
      </c>
      <c r="AA1580" s="208">
        <v>246</v>
      </c>
      <c r="AB1580" s="209">
        <v>0.987755102040816</v>
      </c>
      <c r="AC1580" s="155">
        <v>0.976190476190476</v>
      </c>
      <c r="AD1580" s="173">
        <v>0.0115646258503401</v>
      </c>
    </row>
    <row r="1581" spans="1:30">
      <c r="A1581" s="175" t="s">
        <v>1455</v>
      </c>
      <c r="B1581" s="214" t="s">
        <v>1852</v>
      </c>
      <c r="C1581" s="214" t="s">
        <v>1585</v>
      </c>
      <c r="D1581" s="153">
        <v>0</v>
      </c>
      <c r="E1581" s="153">
        <v>0</v>
      </c>
      <c r="F1581" s="151">
        <v>0</v>
      </c>
      <c r="G1581" s="151">
        <v>0</v>
      </c>
      <c r="H1581" s="151">
        <v>0</v>
      </c>
      <c r="I1581" s="151">
        <v>0</v>
      </c>
      <c r="J1581" s="172">
        <v>0.9</v>
      </c>
      <c r="K1581" s="154">
        <v>0</v>
      </c>
      <c r="L1581" s="154">
        <v>0</v>
      </c>
      <c r="M1581" s="154">
        <v>0</v>
      </c>
      <c r="N1581" s="207">
        <v>0</v>
      </c>
      <c r="O1581" s="153">
        <v>0</v>
      </c>
      <c r="P1581" s="153">
        <v>0</v>
      </c>
      <c r="Q1581" s="151">
        <v>0</v>
      </c>
      <c r="R1581" s="151">
        <v>0</v>
      </c>
      <c r="S1581" s="154">
        <v>0</v>
      </c>
      <c r="T1581" s="154">
        <v>0</v>
      </c>
      <c r="U1581" s="155">
        <v>0</v>
      </c>
      <c r="V1581" s="155">
        <v>0</v>
      </c>
      <c r="W1581" s="173">
        <v>0</v>
      </c>
      <c r="X1581" s="158">
        <v>0</v>
      </c>
      <c r="Y1581" s="208">
        <v>0</v>
      </c>
      <c r="Z1581" s="208">
        <v>0</v>
      </c>
      <c r="AA1581" s="208">
        <v>0</v>
      </c>
      <c r="AB1581" s="209">
        <v>0</v>
      </c>
      <c r="AC1581" s="155">
        <v>0</v>
      </c>
      <c r="AD1581" s="173">
        <v>0</v>
      </c>
    </row>
    <row r="1582" spans="1:30">
      <c r="A1582" s="175" t="s">
        <v>1455</v>
      </c>
      <c r="B1582" s="214" t="s">
        <v>1855</v>
      </c>
      <c r="C1582" s="214" t="s">
        <v>1586</v>
      </c>
      <c r="D1582" s="153">
        <v>17</v>
      </c>
      <c r="E1582" s="153">
        <v>17</v>
      </c>
      <c r="F1582" s="151">
        <v>21</v>
      </c>
      <c r="G1582" s="151">
        <v>21</v>
      </c>
      <c r="H1582" s="151">
        <v>19</v>
      </c>
      <c r="I1582" s="151">
        <v>19</v>
      </c>
      <c r="J1582" s="172">
        <v>0.9</v>
      </c>
      <c r="K1582" s="154">
        <v>1</v>
      </c>
      <c r="L1582" s="154">
        <v>1</v>
      </c>
      <c r="M1582" s="154">
        <v>1</v>
      </c>
      <c r="N1582" s="207">
        <v>438</v>
      </c>
      <c r="O1582" s="153">
        <v>423</v>
      </c>
      <c r="P1582" s="153">
        <v>16</v>
      </c>
      <c r="Q1582" s="151">
        <v>21</v>
      </c>
      <c r="R1582" s="151">
        <v>19</v>
      </c>
      <c r="S1582" s="154">
        <v>0.965753424657534</v>
      </c>
      <c r="T1582" s="154">
        <v>0.941176470588235</v>
      </c>
      <c r="U1582" s="155">
        <v>1</v>
      </c>
      <c r="V1582" s="155">
        <v>1</v>
      </c>
      <c r="W1582" s="173">
        <v>-0.0588235294117647</v>
      </c>
      <c r="X1582" s="158">
        <v>136</v>
      </c>
      <c r="Y1582" s="208">
        <v>131</v>
      </c>
      <c r="Z1582" s="208">
        <v>132</v>
      </c>
      <c r="AA1582" s="208">
        <v>129</v>
      </c>
      <c r="AB1582" s="209">
        <v>0.963235294117647</v>
      </c>
      <c r="AC1582" s="155">
        <v>0.977272727272727</v>
      </c>
      <c r="AD1582" s="173">
        <v>-0.0140374331550802</v>
      </c>
    </row>
    <row r="1583" spans="1:30">
      <c r="A1583" s="175" t="s">
        <v>1455</v>
      </c>
      <c r="B1583" s="214" t="s">
        <v>1857</v>
      </c>
      <c r="C1583" s="214" t="s">
        <v>1587</v>
      </c>
      <c r="D1583" s="153">
        <v>17</v>
      </c>
      <c r="E1583" s="153">
        <v>17</v>
      </c>
      <c r="F1583" s="151">
        <v>18</v>
      </c>
      <c r="G1583" s="151">
        <v>17</v>
      </c>
      <c r="H1583" s="151">
        <v>19</v>
      </c>
      <c r="I1583" s="151">
        <v>19</v>
      </c>
      <c r="J1583" s="172">
        <v>0.9</v>
      </c>
      <c r="K1583" s="154">
        <v>1</v>
      </c>
      <c r="L1583" s="154">
        <v>0.944444444444444</v>
      </c>
      <c r="M1583" s="154">
        <v>1</v>
      </c>
      <c r="N1583" s="207">
        <v>420</v>
      </c>
      <c r="O1583" s="153">
        <v>394</v>
      </c>
      <c r="P1583" s="153">
        <v>17</v>
      </c>
      <c r="Q1583" s="151">
        <v>17</v>
      </c>
      <c r="R1583" s="151">
        <v>19</v>
      </c>
      <c r="S1583" s="154">
        <v>0.938095238095238</v>
      </c>
      <c r="T1583" s="154">
        <v>1</v>
      </c>
      <c r="U1583" s="155">
        <v>0.944444444444444</v>
      </c>
      <c r="V1583" s="155">
        <v>1</v>
      </c>
      <c r="W1583" s="173">
        <v>0.0555555555555556</v>
      </c>
      <c r="X1583" s="158">
        <v>125</v>
      </c>
      <c r="Y1583" s="208">
        <v>120</v>
      </c>
      <c r="Z1583" s="208">
        <v>128</v>
      </c>
      <c r="AA1583" s="208">
        <v>121</v>
      </c>
      <c r="AB1583" s="209">
        <v>0.96</v>
      </c>
      <c r="AC1583" s="155">
        <v>0.9453125</v>
      </c>
      <c r="AD1583" s="173">
        <v>0.0146875</v>
      </c>
    </row>
    <row r="1584" spans="1:30">
      <c r="A1584" s="175" t="s">
        <v>1455</v>
      </c>
      <c r="B1584" s="214" t="s">
        <v>1855</v>
      </c>
      <c r="C1584" s="214" t="s">
        <v>1588</v>
      </c>
      <c r="D1584" s="153">
        <v>37</v>
      </c>
      <c r="E1584" s="153">
        <v>36</v>
      </c>
      <c r="F1584" s="151">
        <v>37</v>
      </c>
      <c r="G1584" s="151">
        <v>36</v>
      </c>
      <c r="H1584" s="151">
        <v>37</v>
      </c>
      <c r="I1584" s="151">
        <v>37</v>
      </c>
      <c r="J1584" s="172">
        <v>0.9</v>
      </c>
      <c r="K1584" s="154">
        <v>0.972972972972973</v>
      </c>
      <c r="L1584" s="154">
        <v>0.972972972972973</v>
      </c>
      <c r="M1584" s="154">
        <v>1</v>
      </c>
      <c r="N1584" s="207">
        <v>859</v>
      </c>
      <c r="O1584" s="153">
        <v>820</v>
      </c>
      <c r="P1584" s="153">
        <v>33</v>
      </c>
      <c r="Q1584" s="151">
        <v>36</v>
      </c>
      <c r="R1584" s="151">
        <v>36</v>
      </c>
      <c r="S1584" s="154">
        <v>0.954598370197904</v>
      </c>
      <c r="T1584" s="154">
        <v>0.891891891891892</v>
      </c>
      <c r="U1584" s="155">
        <v>0.972972972972973</v>
      </c>
      <c r="V1584" s="155">
        <v>0.972972972972973</v>
      </c>
      <c r="W1584" s="173">
        <v>-0.0810810810810811</v>
      </c>
      <c r="X1584" s="158">
        <v>260</v>
      </c>
      <c r="Y1584" s="208">
        <v>246</v>
      </c>
      <c r="Z1584" s="208">
        <v>255</v>
      </c>
      <c r="AA1584" s="208">
        <v>243</v>
      </c>
      <c r="AB1584" s="209">
        <v>0.946153846153846</v>
      </c>
      <c r="AC1584" s="155">
        <v>0.952941176470588</v>
      </c>
      <c r="AD1584" s="173">
        <v>-0.00678733031674206</v>
      </c>
    </row>
    <row r="1585" spans="1:30">
      <c r="A1585" s="175" t="s">
        <v>1455</v>
      </c>
      <c r="B1585" s="214" t="s">
        <v>1855</v>
      </c>
      <c r="C1585" s="214" t="s">
        <v>1589</v>
      </c>
      <c r="D1585" s="153">
        <v>27</v>
      </c>
      <c r="E1585" s="153">
        <v>27</v>
      </c>
      <c r="F1585" s="151">
        <v>25</v>
      </c>
      <c r="G1585" s="151">
        <v>25</v>
      </c>
      <c r="H1585" s="151">
        <v>24</v>
      </c>
      <c r="I1585" s="151">
        <v>24</v>
      </c>
      <c r="J1585" s="172">
        <v>0.9</v>
      </c>
      <c r="K1585" s="154">
        <v>1</v>
      </c>
      <c r="L1585" s="154">
        <v>1</v>
      </c>
      <c r="M1585" s="154">
        <v>1</v>
      </c>
      <c r="N1585" s="207">
        <v>621</v>
      </c>
      <c r="O1585" s="153">
        <v>577</v>
      </c>
      <c r="P1585" s="153">
        <v>27</v>
      </c>
      <c r="Q1585" s="151">
        <v>23</v>
      </c>
      <c r="R1585" s="151">
        <v>21</v>
      </c>
      <c r="S1585" s="154">
        <v>0.92914653784219</v>
      </c>
      <c r="T1585" s="154">
        <v>1</v>
      </c>
      <c r="U1585" s="155">
        <v>0.92</v>
      </c>
      <c r="V1585" s="155">
        <v>0.875</v>
      </c>
      <c r="W1585" s="173">
        <v>0.08</v>
      </c>
      <c r="X1585" s="158">
        <v>188</v>
      </c>
      <c r="Y1585" s="208">
        <v>177</v>
      </c>
      <c r="Z1585" s="208">
        <v>190</v>
      </c>
      <c r="AA1585" s="208">
        <v>176</v>
      </c>
      <c r="AB1585" s="209">
        <v>0.941489361702128</v>
      </c>
      <c r="AC1585" s="155">
        <v>0.926315789473684</v>
      </c>
      <c r="AD1585" s="173">
        <v>0.0151735722284435</v>
      </c>
    </row>
    <row r="1586" spans="1:30">
      <c r="A1586" s="175" t="s">
        <v>1455</v>
      </c>
      <c r="B1586" s="214" t="s">
        <v>1852</v>
      </c>
      <c r="C1586" s="214" t="s">
        <v>1590</v>
      </c>
      <c r="D1586" s="153">
        <v>16</v>
      </c>
      <c r="E1586" s="153">
        <v>16</v>
      </c>
      <c r="F1586" s="151">
        <v>16</v>
      </c>
      <c r="G1586" s="151">
        <v>16</v>
      </c>
      <c r="H1586" s="151">
        <v>14</v>
      </c>
      <c r="I1586" s="151">
        <v>14</v>
      </c>
      <c r="J1586" s="172">
        <v>0.9</v>
      </c>
      <c r="K1586" s="154">
        <v>1</v>
      </c>
      <c r="L1586" s="154">
        <v>1</v>
      </c>
      <c r="M1586" s="154">
        <v>1</v>
      </c>
      <c r="N1586" s="207">
        <v>352</v>
      </c>
      <c r="O1586" s="153">
        <v>346</v>
      </c>
      <c r="P1586" s="153">
        <v>16</v>
      </c>
      <c r="Q1586" s="151">
        <v>16</v>
      </c>
      <c r="R1586" s="151">
        <v>14</v>
      </c>
      <c r="S1586" s="154">
        <v>0.982954545454545</v>
      </c>
      <c r="T1586" s="154">
        <v>1</v>
      </c>
      <c r="U1586" s="155">
        <v>1</v>
      </c>
      <c r="V1586" s="155">
        <v>1</v>
      </c>
      <c r="W1586" s="173">
        <v>0</v>
      </c>
      <c r="X1586" s="158">
        <v>104</v>
      </c>
      <c r="Y1586" s="208">
        <v>103</v>
      </c>
      <c r="Z1586" s="208">
        <v>107</v>
      </c>
      <c r="AA1586" s="208">
        <v>106</v>
      </c>
      <c r="AB1586" s="209">
        <v>0.990384615384615</v>
      </c>
      <c r="AC1586" s="155">
        <v>0.990654205607477</v>
      </c>
      <c r="AD1586" s="173">
        <v>-0.000269590222861216</v>
      </c>
    </row>
    <row r="1587" spans="1:30">
      <c r="A1587" s="175" t="s">
        <v>1455</v>
      </c>
      <c r="B1587" s="214" t="s">
        <v>1857</v>
      </c>
      <c r="C1587" s="214" t="s">
        <v>1591</v>
      </c>
      <c r="D1587" s="153">
        <v>14</v>
      </c>
      <c r="E1587" s="153">
        <v>14</v>
      </c>
      <c r="F1587" s="151">
        <v>14</v>
      </c>
      <c r="G1587" s="151">
        <v>12</v>
      </c>
      <c r="H1587" s="151">
        <v>14</v>
      </c>
      <c r="I1587" s="151">
        <v>11</v>
      </c>
      <c r="J1587" s="172">
        <v>0.9</v>
      </c>
      <c r="K1587" s="154">
        <v>1</v>
      </c>
      <c r="L1587" s="154">
        <v>0.857142857142857</v>
      </c>
      <c r="M1587" s="154">
        <v>0.785714285714286</v>
      </c>
      <c r="N1587" s="207">
        <v>281</v>
      </c>
      <c r="O1587" s="153">
        <v>205</v>
      </c>
      <c r="P1587" s="153">
        <v>12</v>
      </c>
      <c r="Q1587" s="151">
        <v>10</v>
      </c>
      <c r="R1587" s="151">
        <v>9</v>
      </c>
      <c r="S1587" s="154">
        <v>0.729537366548043</v>
      </c>
      <c r="T1587" s="154">
        <v>0.857142857142857</v>
      </c>
      <c r="U1587" s="155">
        <v>0.714285714285714</v>
      </c>
      <c r="V1587" s="155">
        <v>0.642857142857143</v>
      </c>
      <c r="W1587" s="173">
        <v>0.142857142857143</v>
      </c>
      <c r="X1587" s="158">
        <v>96</v>
      </c>
      <c r="Y1587" s="208">
        <v>68</v>
      </c>
      <c r="Z1587" s="208">
        <v>84</v>
      </c>
      <c r="AA1587" s="208">
        <v>61</v>
      </c>
      <c r="AB1587" s="209">
        <v>0.708333333333333</v>
      </c>
      <c r="AC1587" s="155">
        <v>0.726190476190476</v>
      </c>
      <c r="AD1587" s="173">
        <v>-0.0178571428571428</v>
      </c>
    </row>
    <row r="1588" spans="1:30">
      <c r="A1588" s="175" t="s">
        <v>1455</v>
      </c>
      <c r="B1588" s="214" t="s">
        <v>1857</v>
      </c>
      <c r="C1588" s="214" t="s">
        <v>1592</v>
      </c>
      <c r="D1588" s="153">
        <v>20</v>
      </c>
      <c r="E1588" s="153">
        <v>18</v>
      </c>
      <c r="F1588" s="151">
        <v>20</v>
      </c>
      <c r="G1588" s="151">
        <v>18</v>
      </c>
      <c r="H1588" s="151">
        <v>17</v>
      </c>
      <c r="I1588" s="151">
        <v>17</v>
      </c>
      <c r="J1588" s="172">
        <v>0.9</v>
      </c>
      <c r="K1588" s="154">
        <v>0.9</v>
      </c>
      <c r="L1588" s="154">
        <v>0.9</v>
      </c>
      <c r="M1588" s="154">
        <v>1</v>
      </c>
      <c r="N1588" s="207">
        <v>456</v>
      </c>
      <c r="O1588" s="153">
        <v>423</v>
      </c>
      <c r="P1588" s="153">
        <v>18</v>
      </c>
      <c r="Q1588" s="151">
        <v>18</v>
      </c>
      <c r="R1588" s="151">
        <v>17</v>
      </c>
      <c r="S1588" s="154">
        <v>0.927631578947368</v>
      </c>
      <c r="T1588" s="154">
        <v>0.9</v>
      </c>
      <c r="U1588" s="155">
        <v>0.9</v>
      </c>
      <c r="V1588" s="155">
        <v>1</v>
      </c>
      <c r="W1588" s="173">
        <v>0</v>
      </c>
      <c r="X1588" s="158">
        <v>134</v>
      </c>
      <c r="Y1588" s="208">
        <v>125</v>
      </c>
      <c r="Z1588" s="208">
        <v>140</v>
      </c>
      <c r="AA1588" s="208">
        <v>130</v>
      </c>
      <c r="AB1588" s="209">
        <v>0.932835820895522</v>
      </c>
      <c r="AC1588" s="155">
        <v>0.928571428571429</v>
      </c>
      <c r="AD1588" s="173">
        <v>0.00426439232409381</v>
      </c>
    </row>
    <row r="1589" spans="1:30">
      <c r="A1589" s="175" t="s">
        <v>1455</v>
      </c>
      <c r="B1589" s="214" t="s">
        <v>1857</v>
      </c>
      <c r="C1589" s="214" t="s">
        <v>1593</v>
      </c>
      <c r="D1589" s="153">
        <v>10</v>
      </c>
      <c r="E1589" s="153">
        <v>10</v>
      </c>
      <c r="F1589" s="151">
        <v>12</v>
      </c>
      <c r="G1589" s="151">
        <v>12</v>
      </c>
      <c r="H1589" s="151">
        <v>13</v>
      </c>
      <c r="I1589" s="151">
        <v>13</v>
      </c>
      <c r="J1589" s="172">
        <v>0.9</v>
      </c>
      <c r="K1589" s="154">
        <v>1</v>
      </c>
      <c r="L1589" s="154">
        <v>1</v>
      </c>
      <c r="M1589" s="154">
        <v>1</v>
      </c>
      <c r="N1589" s="207">
        <v>259</v>
      </c>
      <c r="O1589" s="153">
        <v>258</v>
      </c>
      <c r="P1589" s="153">
        <v>10</v>
      </c>
      <c r="Q1589" s="151">
        <v>12</v>
      </c>
      <c r="R1589" s="151">
        <v>13</v>
      </c>
      <c r="S1589" s="154">
        <v>0.996138996138996</v>
      </c>
      <c r="T1589" s="154">
        <v>1</v>
      </c>
      <c r="U1589" s="155">
        <v>1</v>
      </c>
      <c r="V1589" s="155">
        <v>1</v>
      </c>
      <c r="W1589" s="173">
        <v>0</v>
      </c>
      <c r="X1589" s="158">
        <v>82</v>
      </c>
      <c r="Y1589" s="208">
        <v>82</v>
      </c>
      <c r="Z1589" s="208">
        <v>81</v>
      </c>
      <c r="AA1589" s="208">
        <v>80</v>
      </c>
      <c r="AB1589" s="209">
        <v>1</v>
      </c>
      <c r="AC1589" s="155">
        <v>0.987654320987654</v>
      </c>
      <c r="AD1589" s="173">
        <v>0.0123456790123457</v>
      </c>
    </row>
    <row r="1590" spans="1:30">
      <c r="A1590" s="175" t="s">
        <v>1455</v>
      </c>
      <c r="B1590" s="214" t="s">
        <v>1857</v>
      </c>
      <c r="C1590" s="214" t="s">
        <v>1594</v>
      </c>
      <c r="D1590" s="153">
        <v>12</v>
      </c>
      <c r="E1590" s="153">
        <v>12</v>
      </c>
      <c r="F1590" s="151">
        <v>12</v>
      </c>
      <c r="G1590" s="151">
        <v>12</v>
      </c>
      <c r="H1590" s="151">
        <v>11</v>
      </c>
      <c r="I1590" s="151">
        <v>11</v>
      </c>
      <c r="J1590" s="172">
        <v>0.9</v>
      </c>
      <c r="K1590" s="154">
        <v>1</v>
      </c>
      <c r="L1590" s="154">
        <v>1</v>
      </c>
      <c r="M1590" s="154">
        <v>1</v>
      </c>
      <c r="N1590" s="207">
        <v>265</v>
      </c>
      <c r="O1590" s="153">
        <v>235</v>
      </c>
      <c r="P1590" s="153">
        <v>12</v>
      </c>
      <c r="Q1590" s="151">
        <v>11</v>
      </c>
      <c r="R1590" s="151">
        <v>11</v>
      </c>
      <c r="S1590" s="154">
        <v>0.886792452830189</v>
      </c>
      <c r="T1590" s="154">
        <v>1</v>
      </c>
      <c r="U1590" s="155">
        <v>0.916666666666667</v>
      </c>
      <c r="V1590" s="155">
        <v>1</v>
      </c>
      <c r="W1590" s="173">
        <v>0.0833333333333334</v>
      </c>
      <c r="X1590" s="158">
        <v>82</v>
      </c>
      <c r="Y1590" s="208">
        <v>74</v>
      </c>
      <c r="Z1590" s="208">
        <v>86</v>
      </c>
      <c r="AA1590" s="208">
        <v>73</v>
      </c>
      <c r="AB1590" s="209">
        <v>0.902439024390244</v>
      </c>
      <c r="AC1590" s="155">
        <v>0.848837209302326</v>
      </c>
      <c r="AD1590" s="173">
        <v>0.0536018150879184</v>
      </c>
    </row>
    <row r="1591" spans="1:30">
      <c r="A1591" s="175" t="s">
        <v>1455</v>
      </c>
      <c r="B1591" s="214" t="s">
        <v>1857</v>
      </c>
      <c r="C1591" s="214" t="s">
        <v>1595</v>
      </c>
      <c r="D1591" s="153">
        <v>14</v>
      </c>
      <c r="E1591" s="153">
        <v>13</v>
      </c>
      <c r="F1591" s="151">
        <v>15</v>
      </c>
      <c r="G1591" s="151">
        <v>13</v>
      </c>
      <c r="H1591" s="151">
        <v>17</v>
      </c>
      <c r="I1591" s="151">
        <v>13</v>
      </c>
      <c r="J1591" s="172">
        <v>0.9</v>
      </c>
      <c r="K1591" s="154">
        <v>0.928571428571429</v>
      </c>
      <c r="L1591" s="154">
        <v>0.866666666666667</v>
      </c>
      <c r="M1591" s="154">
        <v>0.764705882352941</v>
      </c>
      <c r="N1591" s="207">
        <v>318</v>
      </c>
      <c r="O1591" s="153">
        <v>252</v>
      </c>
      <c r="P1591" s="153">
        <v>11</v>
      </c>
      <c r="Q1591" s="151">
        <v>12</v>
      </c>
      <c r="R1591" s="151">
        <v>12</v>
      </c>
      <c r="S1591" s="154">
        <v>0.792452830188679</v>
      </c>
      <c r="T1591" s="154">
        <v>0.785714285714286</v>
      </c>
      <c r="U1591" s="155">
        <v>0.8</v>
      </c>
      <c r="V1591" s="155">
        <v>0.705882352941177</v>
      </c>
      <c r="W1591" s="173">
        <v>-0.0142857142857143</v>
      </c>
      <c r="X1591" s="158">
        <v>99</v>
      </c>
      <c r="Y1591" s="208">
        <v>77</v>
      </c>
      <c r="Z1591" s="208">
        <v>99</v>
      </c>
      <c r="AA1591" s="208">
        <v>77</v>
      </c>
      <c r="AB1591" s="209">
        <v>0.777777777777778</v>
      </c>
      <c r="AC1591" s="155">
        <v>0.777777777777778</v>
      </c>
      <c r="AD1591" s="173">
        <v>0</v>
      </c>
    </row>
    <row r="1592" spans="1:30">
      <c r="A1592" s="175" t="s">
        <v>1455</v>
      </c>
      <c r="B1592" s="214" t="s">
        <v>1855</v>
      </c>
      <c r="C1592" s="214" t="s">
        <v>1596</v>
      </c>
      <c r="D1592" s="153">
        <v>23</v>
      </c>
      <c r="E1592" s="153">
        <v>23</v>
      </c>
      <c r="F1592" s="151">
        <v>26</v>
      </c>
      <c r="G1592" s="151">
        <v>26</v>
      </c>
      <c r="H1592" s="151">
        <v>25</v>
      </c>
      <c r="I1592" s="151">
        <v>25</v>
      </c>
      <c r="J1592" s="172">
        <v>0.9</v>
      </c>
      <c r="K1592" s="154">
        <v>1</v>
      </c>
      <c r="L1592" s="154">
        <v>1</v>
      </c>
      <c r="M1592" s="154">
        <v>1</v>
      </c>
      <c r="N1592" s="207">
        <v>571</v>
      </c>
      <c r="O1592" s="153">
        <v>549</v>
      </c>
      <c r="P1592" s="153">
        <v>20</v>
      </c>
      <c r="Q1592" s="151">
        <v>25</v>
      </c>
      <c r="R1592" s="151">
        <v>24</v>
      </c>
      <c r="S1592" s="154">
        <v>0.961471103327496</v>
      </c>
      <c r="T1592" s="154">
        <v>0.869565217391304</v>
      </c>
      <c r="U1592" s="155">
        <v>0.961538461538462</v>
      </c>
      <c r="V1592" s="155">
        <v>0.96</v>
      </c>
      <c r="W1592" s="173">
        <v>-0.0919732441471572</v>
      </c>
      <c r="X1592" s="158">
        <v>176</v>
      </c>
      <c r="Y1592" s="208">
        <v>166</v>
      </c>
      <c r="Z1592" s="208">
        <v>168</v>
      </c>
      <c r="AA1592" s="208">
        <v>160</v>
      </c>
      <c r="AB1592" s="209">
        <v>0.943181818181818</v>
      </c>
      <c r="AC1592" s="155">
        <v>0.952380952380952</v>
      </c>
      <c r="AD1592" s="173">
        <v>-0.0091991341991341</v>
      </c>
    </row>
    <row r="1593" spans="1:30">
      <c r="A1593" s="175" t="s">
        <v>1455</v>
      </c>
      <c r="B1593" s="214" t="s">
        <v>1852</v>
      </c>
      <c r="C1593" s="214" t="s">
        <v>1597</v>
      </c>
      <c r="D1593" s="153">
        <v>21</v>
      </c>
      <c r="E1593" s="153">
        <v>21</v>
      </c>
      <c r="F1593" s="151">
        <v>20</v>
      </c>
      <c r="G1593" s="151">
        <v>20</v>
      </c>
      <c r="H1593" s="151">
        <v>20</v>
      </c>
      <c r="I1593" s="151">
        <v>20</v>
      </c>
      <c r="J1593" s="172">
        <v>0.9</v>
      </c>
      <c r="K1593" s="154">
        <v>1</v>
      </c>
      <c r="L1593" s="154">
        <v>1</v>
      </c>
      <c r="M1593" s="154">
        <v>1</v>
      </c>
      <c r="N1593" s="207">
        <v>429</v>
      </c>
      <c r="O1593" s="153">
        <v>429</v>
      </c>
      <c r="P1593" s="153">
        <v>21</v>
      </c>
      <c r="Q1593" s="151">
        <v>20</v>
      </c>
      <c r="R1593" s="151">
        <v>20</v>
      </c>
      <c r="S1593" s="154">
        <v>1</v>
      </c>
      <c r="T1593" s="154">
        <v>1</v>
      </c>
      <c r="U1593" s="155">
        <v>1</v>
      </c>
      <c r="V1593" s="155">
        <v>1</v>
      </c>
      <c r="W1593" s="173">
        <v>0</v>
      </c>
      <c r="X1593" s="158">
        <v>130</v>
      </c>
      <c r="Y1593" s="208">
        <v>130</v>
      </c>
      <c r="Z1593" s="208">
        <v>127</v>
      </c>
      <c r="AA1593" s="208">
        <v>127</v>
      </c>
      <c r="AB1593" s="209">
        <v>1</v>
      </c>
      <c r="AC1593" s="155">
        <v>1</v>
      </c>
      <c r="AD1593" s="173">
        <v>0</v>
      </c>
    </row>
    <row r="1594" spans="1:30">
      <c r="A1594" s="175" t="s">
        <v>1455</v>
      </c>
      <c r="B1594" s="214" t="s">
        <v>1857</v>
      </c>
      <c r="C1594" s="214" t="s">
        <v>1598</v>
      </c>
      <c r="D1594" s="153">
        <v>9</v>
      </c>
      <c r="E1594" s="153">
        <v>8</v>
      </c>
      <c r="F1594" s="151">
        <v>8</v>
      </c>
      <c r="G1594" s="151">
        <v>8</v>
      </c>
      <c r="H1594" s="151">
        <v>9</v>
      </c>
      <c r="I1594" s="151">
        <v>9</v>
      </c>
      <c r="J1594" s="172">
        <v>0.9</v>
      </c>
      <c r="K1594" s="154">
        <v>0.888888888888889</v>
      </c>
      <c r="L1594" s="154">
        <v>1</v>
      </c>
      <c r="M1594" s="154">
        <v>1</v>
      </c>
      <c r="N1594" s="207">
        <v>184</v>
      </c>
      <c r="O1594" s="153">
        <v>152</v>
      </c>
      <c r="P1594" s="153">
        <v>7</v>
      </c>
      <c r="Q1594" s="151">
        <v>7</v>
      </c>
      <c r="R1594" s="151">
        <v>9</v>
      </c>
      <c r="S1594" s="154">
        <v>0.826086956521739</v>
      </c>
      <c r="T1594" s="154">
        <v>0.777777777777778</v>
      </c>
      <c r="U1594" s="155">
        <v>0.875</v>
      </c>
      <c r="V1594" s="155">
        <v>1</v>
      </c>
      <c r="W1594" s="173">
        <v>-0.0972222222222222</v>
      </c>
      <c r="X1594" s="158">
        <v>57</v>
      </c>
      <c r="Y1594" s="208">
        <v>48</v>
      </c>
      <c r="Z1594" s="208">
        <v>55</v>
      </c>
      <c r="AA1594" s="208">
        <v>45</v>
      </c>
      <c r="AB1594" s="209">
        <v>0.842105263157895</v>
      </c>
      <c r="AC1594" s="155">
        <v>0.818181818181818</v>
      </c>
      <c r="AD1594" s="173">
        <v>0.0239234449760765</v>
      </c>
    </row>
    <row r="1595" spans="1:30">
      <c r="A1595" s="175" t="s">
        <v>1455</v>
      </c>
      <c r="B1595" s="214" t="s">
        <v>1857</v>
      </c>
      <c r="C1595" s="214" t="s">
        <v>1599</v>
      </c>
      <c r="D1595" s="153">
        <v>20</v>
      </c>
      <c r="E1595" s="153">
        <v>20</v>
      </c>
      <c r="F1595" s="151">
        <v>18</v>
      </c>
      <c r="G1595" s="151">
        <v>17</v>
      </c>
      <c r="H1595" s="151">
        <v>20</v>
      </c>
      <c r="I1595" s="151">
        <v>20</v>
      </c>
      <c r="J1595" s="172">
        <v>0.9</v>
      </c>
      <c r="K1595" s="154">
        <v>1</v>
      </c>
      <c r="L1595" s="154">
        <v>0.944444444444444</v>
      </c>
      <c r="M1595" s="154">
        <v>1</v>
      </c>
      <c r="N1595" s="207">
        <v>433</v>
      </c>
      <c r="O1595" s="153">
        <v>423</v>
      </c>
      <c r="P1595" s="153">
        <v>19</v>
      </c>
      <c r="Q1595" s="151">
        <v>16</v>
      </c>
      <c r="R1595" s="151">
        <v>20</v>
      </c>
      <c r="S1595" s="154">
        <v>0.976905311778291</v>
      </c>
      <c r="T1595" s="154">
        <v>0.95</v>
      </c>
      <c r="U1595" s="155">
        <v>0.888888888888889</v>
      </c>
      <c r="V1595" s="155">
        <v>1</v>
      </c>
      <c r="W1595" s="173">
        <v>0.0611111111111111</v>
      </c>
      <c r="X1595" s="158">
        <v>132</v>
      </c>
      <c r="Y1595" s="208">
        <v>128</v>
      </c>
      <c r="Z1595" s="208">
        <v>132</v>
      </c>
      <c r="AA1595" s="208">
        <v>130</v>
      </c>
      <c r="AB1595" s="209">
        <v>0.96969696969697</v>
      </c>
      <c r="AC1595" s="155">
        <v>0.984848484848485</v>
      </c>
      <c r="AD1595" s="173">
        <v>-0.0151515151515151</v>
      </c>
    </row>
    <row r="1596" spans="1:30">
      <c r="A1596" s="175" t="s">
        <v>1455</v>
      </c>
      <c r="B1596" s="214" t="s">
        <v>1852</v>
      </c>
      <c r="C1596" s="214" t="s">
        <v>1600</v>
      </c>
      <c r="D1596" s="153">
        <v>25</v>
      </c>
      <c r="E1596" s="153">
        <v>25</v>
      </c>
      <c r="F1596" s="151">
        <v>25</v>
      </c>
      <c r="G1596" s="151">
        <v>25</v>
      </c>
      <c r="H1596" s="151">
        <v>26</v>
      </c>
      <c r="I1596" s="151">
        <v>26</v>
      </c>
      <c r="J1596" s="172">
        <v>0.9</v>
      </c>
      <c r="K1596" s="154">
        <v>1</v>
      </c>
      <c r="L1596" s="154">
        <v>1</v>
      </c>
      <c r="M1596" s="154">
        <v>1</v>
      </c>
      <c r="N1596" s="207">
        <v>574</v>
      </c>
      <c r="O1596" s="153">
        <v>572</v>
      </c>
      <c r="P1596" s="153">
        <v>25</v>
      </c>
      <c r="Q1596" s="151">
        <v>25</v>
      </c>
      <c r="R1596" s="151">
        <v>26</v>
      </c>
      <c r="S1596" s="154">
        <v>0.996515679442509</v>
      </c>
      <c r="T1596" s="154">
        <v>1</v>
      </c>
      <c r="U1596" s="155">
        <v>1</v>
      </c>
      <c r="V1596" s="155">
        <v>1</v>
      </c>
      <c r="W1596" s="173">
        <v>0</v>
      </c>
      <c r="X1596" s="158">
        <v>174</v>
      </c>
      <c r="Y1596" s="208">
        <v>174</v>
      </c>
      <c r="Z1596" s="208">
        <v>175</v>
      </c>
      <c r="AA1596" s="208">
        <v>173</v>
      </c>
      <c r="AB1596" s="209">
        <v>1</v>
      </c>
      <c r="AC1596" s="155">
        <v>0.988571428571429</v>
      </c>
      <c r="AD1596" s="173">
        <v>0.0114285714285715</v>
      </c>
    </row>
    <row r="1597" spans="1:30">
      <c r="A1597" s="175" t="s">
        <v>1455</v>
      </c>
      <c r="B1597" s="214" t="s">
        <v>1855</v>
      </c>
      <c r="C1597" s="214" t="s">
        <v>1601</v>
      </c>
      <c r="D1597" s="153">
        <v>29</v>
      </c>
      <c r="E1597" s="153">
        <v>29</v>
      </c>
      <c r="F1597" s="151">
        <v>27</v>
      </c>
      <c r="G1597" s="151">
        <v>27</v>
      </c>
      <c r="H1597" s="151">
        <v>32</v>
      </c>
      <c r="I1597" s="151">
        <v>32</v>
      </c>
      <c r="J1597" s="172">
        <v>0.9</v>
      </c>
      <c r="K1597" s="154">
        <v>1</v>
      </c>
      <c r="L1597" s="154">
        <v>1</v>
      </c>
      <c r="M1597" s="154">
        <v>1</v>
      </c>
      <c r="N1597" s="207">
        <v>697</v>
      </c>
      <c r="O1597" s="153">
        <v>680</v>
      </c>
      <c r="P1597" s="153">
        <v>29</v>
      </c>
      <c r="Q1597" s="151">
        <v>27</v>
      </c>
      <c r="R1597" s="151">
        <v>32</v>
      </c>
      <c r="S1597" s="154">
        <v>0.975609756097561</v>
      </c>
      <c r="T1597" s="154">
        <v>1</v>
      </c>
      <c r="U1597" s="155">
        <v>1</v>
      </c>
      <c r="V1597" s="155">
        <v>1</v>
      </c>
      <c r="W1597" s="173">
        <v>0</v>
      </c>
      <c r="X1597" s="158">
        <v>213</v>
      </c>
      <c r="Y1597" s="208">
        <v>212</v>
      </c>
      <c r="Z1597" s="208">
        <v>214</v>
      </c>
      <c r="AA1597" s="208">
        <v>207</v>
      </c>
      <c r="AB1597" s="209">
        <v>0.995305164319249</v>
      </c>
      <c r="AC1597" s="155">
        <v>0.967289719626168</v>
      </c>
      <c r="AD1597" s="173">
        <v>0.0280154446930806</v>
      </c>
    </row>
    <row r="1598" spans="1:30">
      <c r="A1598" s="175" t="s">
        <v>1455</v>
      </c>
      <c r="B1598" s="214" t="s">
        <v>1852</v>
      </c>
      <c r="C1598" s="214" t="s">
        <v>1602</v>
      </c>
      <c r="D1598" s="153">
        <v>22</v>
      </c>
      <c r="E1598" s="153">
        <v>22</v>
      </c>
      <c r="F1598" s="151">
        <v>25</v>
      </c>
      <c r="G1598" s="151">
        <v>25</v>
      </c>
      <c r="H1598" s="151">
        <v>26</v>
      </c>
      <c r="I1598" s="151">
        <v>26</v>
      </c>
      <c r="J1598" s="172">
        <v>0.9</v>
      </c>
      <c r="K1598" s="154">
        <v>1</v>
      </c>
      <c r="L1598" s="154">
        <v>1</v>
      </c>
      <c r="M1598" s="154">
        <v>1</v>
      </c>
      <c r="N1598" s="207">
        <v>511</v>
      </c>
      <c r="O1598" s="153">
        <v>483</v>
      </c>
      <c r="P1598" s="153">
        <v>21</v>
      </c>
      <c r="Q1598" s="151">
        <v>24</v>
      </c>
      <c r="R1598" s="151">
        <v>25</v>
      </c>
      <c r="S1598" s="154">
        <v>0.945205479452055</v>
      </c>
      <c r="T1598" s="154">
        <v>0.954545454545455</v>
      </c>
      <c r="U1598" s="155">
        <v>0.96</v>
      </c>
      <c r="V1598" s="155">
        <v>0.961538461538462</v>
      </c>
      <c r="W1598" s="173">
        <v>-0.00545454545454538</v>
      </c>
      <c r="X1598" s="158">
        <v>167</v>
      </c>
      <c r="Y1598" s="208">
        <v>161</v>
      </c>
      <c r="Z1598" s="208">
        <v>151</v>
      </c>
      <c r="AA1598" s="208">
        <v>142</v>
      </c>
      <c r="AB1598" s="209">
        <v>0.964071856287425</v>
      </c>
      <c r="AC1598" s="155">
        <v>0.940397350993378</v>
      </c>
      <c r="AD1598" s="173">
        <v>0.0236745052940477</v>
      </c>
    </row>
    <row r="1599" spans="1:30">
      <c r="A1599" s="175" t="s">
        <v>1455</v>
      </c>
      <c r="B1599" s="214" t="s">
        <v>1857</v>
      </c>
      <c r="C1599" s="214" t="s">
        <v>1603</v>
      </c>
      <c r="D1599" s="153">
        <v>37</v>
      </c>
      <c r="E1599" s="153">
        <v>35</v>
      </c>
      <c r="F1599" s="151">
        <v>40</v>
      </c>
      <c r="G1599" s="151">
        <v>37</v>
      </c>
      <c r="H1599" s="151">
        <v>37</v>
      </c>
      <c r="I1599" s="151">
        <v>35</v>
      </c>
      <c r="J1599" s="172">
        <v>0.9</v>
      </c>
      <c r="K1599" s="154">
        <v>0.945945945945946</v>
      </c>
      <c r="L1599" s="154">
        <v>0.925</v>
      </c>
      <c r="M1599" s="154">
        <v>0.945945945945946</v>
      </c>
      <c r="N1599" s="207">
        <v>849</v>
      </c>
      <c r="O1599" s="153">
        <v>762</v>
      </c>
      <c r="P1599" s="153">
        <v>34</v>
      </c>
      <c r="Q1599" s="151">
        <v>36</v>
      </c>
      <c r="R1599" s="151">
        <v>35</v>
      </c>
      <c r="S1599" s="154">
        <v>0.897526501766785</v>
      </c>
      <c r="T1599" s="154">
        <v>0.918918918918919</v>
      </c>
      <c r="U1599" s="155">
        <v>0.9</v>
      </c>
      <c r="V1599" s="155">
        <v>0.945945945945946</v>
      </c>
      <c r="W1599" s="173">
        <v>0.0189189189189189</v>
      </c>
      <c r="X1599" s="158">
        <v>260</v>
      </c>
      <c r="Y1599" s="208">
        <v>238</v>
      </c>
      <c r="Z1599" s="208">
        <v>263</v>
      </c>
      <c r="AA1599" s="208">
        <v>237</v>
      </c>
      <c r="AB1599" s="209">
        <v>0.915384615384615</v>
      </c>
      <c r="AC1599" s="155">
        <v>0.901140684410646</v>
      </c>
      <c r="AD1599" s="173">
        <v>0.0142439309739689</v>
      </c>
    </row>
    <row r="1600" spans="1:30">
      <c r="A1600" s="175" t="s">
        <v>1455</v>
      </c>
      <c r="B1600" s="214" t="s">
        <v>1857</v>
      </c>
      <c r="C1600" s="214" t="s">
        <v>1604</v>
      </c>
      <c r="D1600" s="153">
        <v>16</v>
      </c>
      <c r="E1600" s="153">
        <v>15</v>
      </c>
      <c r="F1600" s="151">
        <v>13</v>
      </c>
      <c r="G1600" s="151">
        <v>13</v>
      </c>
      <c r="H1600" s="151">
        <v>15</v>
      </c>
      <c r="I1600" s="151">
        <v>15</v>
      </c>
      <c r="J1600" s="172">
        <v>0.9</v>
      </c>
      <c r="K1600" s="154">
        <v>0.9375</v>
      </c>
      <c r="L1600" s="154">
        <v>1</v>
      </c>
      <c r="M1600" s="154">
        <v>1</v>
      </c>
      <c r="N1600" s="207">
        <v>313</v>
      </c>
      <c r="O1600" s="153">
        <v>309</v>
      </c>
      <c r="P1600" s="153">
        <v>14</v>
      </c>
      <c r="Q1600" s="151">
        <v>13</v>
      </c>
      <c r="R1600" s="151">
        <v>15</v>
      </c>
      <c r="S1600" s="154">
        <v>0.987220447284345</v>
      </c>
      <c r="T1600" s="154">
        <v>0.875</v>
      </c>
      <c r="U1600" s="155">
        <v>1</v>
      </c>
      <c r="V1600" s="155">
        <v>1</v>
      </c>
      <c r="W1600" s="173">
        <v>-0.125</v>
      </c>
      <c r="X1600" s="158">
        <v>97</v>
      </c>
      <c r="Y1600" s="208">
        <v>94</v>
      </c>
      <c r="Z1600" s="208">
        <v>99</v>
      </c>
      <c r="AA1600" s="208">
        <v>98</v>
      </c>
      <c r="AB1600" s="209">
        <v>0.969072164948454</v>
      </c>
      <c r="AC1600" s="155">
        <v>0.98989898989899</v>
      </c>
      <c r="AD1600" s="173">
        <v>-0.0208268249505363</v>
      </c>
    </row>
    <row r="1601" spans="1:30">
      <c r="A1601" s="175" t="s">
        <v>1455</v>
      </c>
      <c r="B1601" s="214" t="s">
        <v>1855</v>
      </c>
      <c r="C1601" s="214" t="s">
        <v>1605</v>
      </c>
      <c r="D1601" s="153">
        <v>37</v>
      </c>
      <c r="E1601" s="153">
        <v>37</v>
      </c>
      <c r="F1601" s="151">
        <v>39</v>
      </c>
      <c r="G1601" s="151">
        <v>39</v>
      </c>
      <c r="H1601" s="151">
        <v>38</v>
      </c>
      <c r="I1601" s="151">
        <v>38</v>
      </c>
      <c r="J1601" s="172">
        <v>0.9</v>
      </c>
      <c r="K1601" s="154">
        <v>1</v>
      </c>
      <c r="L1601" s="154">
        <v>1</v>
      </c>
      <c r="M1601" s="154">
        <v>1</v>
      </c>
      <c r="N1601" s="207">
        <v>856</v>
      </c>
      <c r="O1601" s="153">
        <v>813</v>
      </c>
      <c r="P1601" s="153">
        <v>37</v>
      </c>
      <c r="Q1601" s="151">
        <v>35</v>
      </c>
      <c r="R1601" s="151">
        <v>37</v>
      </c>
      <c r="S1601" s="154">
        <v>0.949766355140187</v>
      </c>
      <c r="T1601" s="154">
        <v>1</v>
      </c>
      <c r="U1601" s="155">
        <v>0.897435897435897</v>
      </c>
      <c r="V1601" s="155">
        <v>0.973684210526316</v>
      </c>
      <c r="W1601" s="173">
        <v>0.102564102564103</v>
      </c>
      <c r="X1601" s="158">
        <v>260</v>
      </c>
      <c r="Y1601" s="208">
        <v>248</v>
      </c>
      <c r="Z1601" s="208">
        <v>257</v>
      </c>
      <c r="AA1601" s="208">
        <v>239</v>
      </c>
      <c r="AB1601" s="209">
        <v>0.953846153846154</v>
      </c>
      <c r="AC1601" s="155">
        <v>0.929961089494163</v>
      </c>
      <c r="AD1601" s="173">
        <v>0.0238850643519904</v>
      </c>
    </row>
    <row r="1602" spans="1:30">
      <c r="A1602" s="175" t="s">
        <v>1455</v>
      </c>
      <c r="B1602" s="214" t="s">
        <v>1857</v>
      </c>
      <c r="C1602" s="214" t="s">
        <v>1606</v>
      </c>
      <c r="D1602" s="153">
        <v>16</v>
      </c>
      <c r="E1602" s="153">
        <v>16</v>
      </c>
      <c r="F1602" s="151">
        <v>11</v>
      </c>
      <c r="G1602" s="151">
        <v>11</v>
      </c>
      <c r="H1602" s="151">
        <v>15</v>
      </c>
      <c r="I1602" s="151">
        <v>14</v>
      </c>
      <c r="J1602" s="172">
        <v>0.9</v>
      </c>
      <c r="K1602" s="154">
        <v>1</v>
      </c>
      <c r="L1602" s="154">
        <v>1</v>
      </c>
      <c r="M1602" s="154">
        <v>0.933333333333333</v>
      </c>
      <c r="N1602" s="207">
        <v>325</v>
      </c>
      <c r="O1602" s="153">
        <v>244</v>
      </c>
      <c r="P1602" s="153">
        <v>14</v>
      </c>
      <c r="Q1602" s="151">
        <v>10</v>
      </c>
      <c r="R1602" s="151">
        <v>11</v>
      </c>
      <c r="S1602" s="154">
        <v>0.750769230769231</v>
      </c>
      <c r="T1602" s="154">
        <v>0.875</v>
      </c>
      <c r="U1602" s="155">
        <v>0.909090909090909</v>
      </c>
      <c r="V1602" s="155">
        <v>0.733333333333333</v>
      </c>
      <c r="W1602" s="173">
        <v>-0.0340909090909091</v>
      </c>
      <c r="X1602" s="158">
        <v>100</v>
      </c>
      <c r="Y1602" s="208">
        <v>77</v>
      </c>
      <c r="Z1602" s="208">
        <v>94</v>
      </c>
      <c r="AA1602" s="208">
        <v>67</v>
      </c>
      <c r="AB1602" s="209">
        <v>0.77</v>
      </c>
      <c r="AC1602" s="155">
        <v>0.712765957446808</v>
      </c>
      <c r="AD1602" s="173">
        <v>0.0572340425531915</v>
      </c>
    </row>
    <row r="1603" spans="1:30">
      <c r="A1603" s="175" t="s">
        <v>1455</v>
      </c>
      <c r="B1603" s="214" t="s">
        <v>1857</v>
      </c>
      <c r="C1603" s="214" t="s">
        <v>1607</v>
      </c>
      <c r="D1603" s="153">
        <v>18</v>
      </c>
      <c r="E1603" s="153">
        <v>17</v>
      </c>
      <c r="F1603" s="151">
        <v>20</v>
      </c>
      <c r="G1603" s="151">
        <v>19</v>
      </c>
      <c r="H1603" s="151">
        <v>19</v>
      </c>
      <c r="I1603" s="151">
        <v>19</v>
      </c>
      <c r="J1603" s="172">
        <v>0.9</v>
      </c>
      <c r="K1603" s="154">
        <v>0.944444444444444</v>
      </c>
      <c r="L1603" s="154">
        <v>0.95</v>
      </c>
      <c r="M1603" s="154">
        <v>1</v>
      </c>
      <c r="N1603" s="207">
        <v>408</v>
      </c>
      <c r="O1603" s="153">
        <v>303</v>
      </c>
      <c r="P1603" s="153">
        <v>12</v>
      </c>
      <c r="Q1603" s="151">
        <v>15</v>
      </c>
      <c r="R1603" s="151">
        <v>15</v>
      </c>
      <c r="S1603" s="154">
        <v>0.742647058823529</v>
      </c>
      <c r="T1603" s="154">
        <v>0.666666666666667</v>
      </c>
      <c r="U1603" s="155">
        <v>0.75</v>
      </c>
      <c r="V1603" s="155">
        <v>0.789473684210526</v>
      </c>
      <c r="W1603" s="173">
        <v>-0.0833333333333334</v>
      </c>
      <c r="X1603" s="158">
        <v>128</v>
      </c>
      <c r="Y1603" s="208">
        <v>99</v>
      </c>
      <c r="Z1603" s="208">
        <v>129</v>
      </c>
      <c r="AA1603" s="208">
        <v>107</v>
      </c>
      <c r="AB1603" s="209">
        <v>0.7734375</v>
      </c>
      <c r="AC1603" s="155">
        <v>0.829457364341085</v>
      </c>
      <c r="AD1603" s="173">
        <v>-0.0560198643410853</v>
      </c>
    </row>
    <row r="1604" spans="1:30">
      <c r="A1604" s="175" t="s">
        <v>1455</v>
      </c>
      <c r="B1604" s="214" t="s">
        <v>1857</v>
      </c>
      <c r="C1604" s="214" t="s">
        <v>1608</v>
      </c>
      <c r="D1604" s="153">
        <v>14</v>
      </c>
      <c r="E1604" s="153">
        <v>9</v>
      </c>
      <c r="F1604" s="151">
        <v>11</v>
      </c>
      <c r="G1604" s="151">
        <v>7</v>
      </c>
      <c r="H1604" s="151">
        <v>12</v>
      </c>
      <c r="I1604" s="151">
        <v>7</v>
      </c>
      <c r="J1604" s="172">
        <v>0.9</v>
      </c>
      <c r="K1604" s="154">
        <v>0.642857142857143</v>
      </c>
      <c r="L1604" s="154">
        <v>0.636363636363636</v>
      </c>
      <c r="M1604" s="154">
        <v>0.583333333333333</v>
      </c>
      <c r="N1604" s="207">
        <v>219</v>
      </c>
      <c r="O1604" s="153">
        <v>104</v>
      </c>
      <c r="P1604" s="153">
        <v>5</v>
      </c>
      <c r="Q1604" s="151">
        <v>7</v>
      </c>
      <c r="R1604" s="151">
        <v>5</v>
      </c>
      <c r="S1604" s="154">
        <v>0.474885844748858</v>
      </c>
      <c r="T1604" s="154">
        <v>0.357142857142857</v>
      </c>
      <c r="U1604" s="155">
        <v>0.636363636363636</v>
      </c>
      <c r="V1604" s="155">
        <v>0.416666666666667</v>
      </c>
      <c r="W1604" s="173">
        <v>-0.279220779220779</v>
      </c>
      <c r="X1604" s="158">
        <v>80</v>
      </c>
      <c r="Y1604" s="208">
        <v>34</v>
      </c>
      <c r="Z1604" s="208">
        <v>70</v>
      </c>
      <c r="AA1604" s="208">
        <v>32</v>
      </c>
      <c r="AB1604" s="209">
        <v>0.425</v>
      </c>
      <c r="AC1604" s="155">
        <v>0.457142857142857</v>
      </c>
      <c r="AD1604" s="173">
        <v>-0.0321428571428571</v>
      </c>
    </row>
    <row r="1605" spans="1:30">
      <c r="A1605" s="175" t="s">
        <v>1455</v>
      </c>
      <c r="B1605" s="214" t="s">
        <v>1857</v>
      </c>
      <c r="C1605" s="214" t="s">
        <v>1609</v>
      </c>
      <c r="D1605" s="153">
        <v>14</v>
      </c>
      <c r="E1605" s="153">
        <v>13</v>
      </c>
      <c r="F1605" s="151">
        <v>15</v>
      </c>
      <c r="G1605" s="151">
        <v>15</v>
      </c>
      <c r="H1605" s="151">
        <v>14</v>
      </c>
      <c r="I1605" s="151">
        <v>14</v>
      </c>
      <c r="J1605" s="172">
        <v>0.9</v>
      </c>
      <c r="K1605" s="154">
        <v>0.928571428571429</v>
      </c>
      <c r="L1605" s="154">
        <v>1</v>
      </c>
      <c r="M1605" s="154">
        <v>1</v>
      </c>
      <c r="N1605" s="207">
        <v>333</v>
      </c>
      <c r="O1605" s="153">
        <v>296</v>
      </c>
      <c r="P1605" s="153">
        <v>12</v>
      </c>
      <c r="Q1605" s="151">
        <v>15</v>
      </c>
      <c r="R1605" s="151">
        <v>13</v>
      </c>
      <c r="S1605" s="154">
        <v>0.888888888888889</v>
      </c>
      <c r="T1605" s="154">
        <v>0.857142857142857</v>
      </c>
      <c r="U1605" s="155">
        <v>1</v>
      </c>
      <c r="V1605" s="155">
        <v>0.928571428571429</v>
      </c>
      <c r="W1605" s="173">
        <v>-0.142857142857143</v>
      </c>
      <c r="X1605" s="158">
        <v>101</v>
      </c>
      <c r="Y1605" s="208">
        <v>92</v>
      </c>
      <c r="Z1605" s="208">
        <v>101</v>
      </c>
      <c r="AA1605" s="208">
        <v>90</v>
      </c>
      <c r="AB1605" s="209">
        <v>0.910891089108911</v>
      </c>
      <c r="AC1605" s="155">
        <v>0.891089108910891</v>
      </c>
      <c r="AD1605" s="173">
        <v>0.0198019801980198</v>
      </c>
    </row>
    <row r="1606" spans="1:30">
      <c r="A1606" s="175" t="s">
        <v>1455</v>
      </c>
      <c r="B1606" s="214" t="s">
        <v>1857</v>
      </c>
      <c r="C1606" s="214" t="s">
        <v>1610</v>
      </c>
      <c r="D1606" s="153">
        <v>20</v>
      </c>
      <c r="E1606" s="153">
        <v>17</v>
      </c>
      <c r="F1606" s="151">
        <v>20</v>
      </c>
      <c r="G1606" s="151">
        <v>17</v>
      </c>
      <c r="H1606" s="151">
        <v>18</v>
      </c>
      <c r="I1606" s="151">
        <v>18</v>
      </c>
      <c r="J1606" s="172">
        <v>0.9</v>
      </c>
      <c r="K1606" s="154">
        <v>0.85</v>
      </c>
      <c r="L1606" s="154">
        <v>0.85</v>
      </c>
      <c r="M1606" s="154">
        <v>1</v>
      </c>
      <c r="N1606" s="207">
        <v>412</v>
      </c>
      <c r="O1606" s="153">
        <v>327</v>
      </c>
      <c r="P1606" s="153">
        <v>16</v>
      </c>
      <c r="Q1606" s="151">
        <v>16</v>
      </c>
      <c r="R1606" s="151">
        <v>15</v>
      </c>
      <c r="S1606" s="154">
        <v>0.793689320388349</v>
      </c>
      <c r="T1606" s="154">
        <v>0.8</v>
      </c>
      <c r="U1606" s="155">
        <v>0.8</v>
      </c>
      <c r="V1606" s="155">
        <v>0.833333333333333</v>
      </c>
      <c r="W1606" s="173">
        <v>0</v>
      </c>
      <c r="X1606" s="158">
        <v>124</v>
      </c>
      <c r="Y1606" s="208">
        <v>105</v>
      </c>
      <c r="Z1606" s="208">
        <v>126</v>
      </c>
      <c r="AA1606" s="208">
        <v>100</v>
      </c>
      <c r="AB1606" s="209">
        <v>0.846774193548387</v>
      </c>
      <c r="AC1606" s="155">
        <v>0.793650793650794</v>
      </c>
      <c r="AD1606" s="173">
        <v>0.0531233998975935</v>
      </c>
    </row>
    <row r="1607" spans="1:30">
      <c r="A1607" s="175" t="s">
        <v>1455</v>
      </c>
      <c r="B1607" s="214" t="s">
        <v>1855</v>
      </c>
      <c r="C1607" s="214" t="s">
        <v>1611</v>
      </c>
      <c r="D1607" s="153">
        <v>30</v>
      </c>
      <c r="E1607" s="153">
        <v>30</v>
      </c>
      <c r="F1607" s="151">
        <v>30</v>
      </c>
      <c r="G1607" s="151">
        <v>30</v>
      </c>
      <c r="H1607" s="151">
        <v>32</v>
      </c>
      <c r="I1607" s="151">
        <v>32</v>
      </c>
      <c r="J1607" s="172">
        <v>0.9</v>
      </c>
      <c r="K1607" s="154">
        <v>1</v>
      </c>
      <c r="L1607" s="154">
        <v>1</v>
      </c>
      <c r="M1607" s="154">
        <v>1</v>
      </c>
      <c r="N1607" s="207">
        <v>707</v>
      </c>
      <c r="O1607" s="153">
        <v>695</v>
      </c>
      <c r="P1607" s="153">
        <v>30</v>
      </c>
      <c r="Q1607" s="151">
        <v>30</v>
      </c>
      <c r="R1607" s="151">
        <v>31</v>
      </c>
      <c r="S1607" s="154">
        <v>0.983026874115983</v>
      </c>
      <c r="T1607" s="154">
        <v>1</v>
      </c>
      <c r="U1607" s="155">
        <v>1</v>
      </c>
      <c r="V1607" s="155">
        <v>0.96875</v>
      </c>
      <c r="W1607" s="173">
        <v>0</v>
      </c>
      <c r="X1607" s="158">
        <v>219</v>
      </c>
      <c r="Y1607" s="208">
        <v>217</v>
      </c>
      <c r="Z1607" s="208">
        <v>216</v>
      </c>
      <c r="AA1607" s="208">
        <v>212</v>
      </c>
      <c r="AB1607" s="209">
        <v>0.990867579908676</v>
      </c>
      <c r="AC1607" s="155">
        <v>0.981481481481482</v>
      </c>
      <c r="AD1607" s="173">
        <v>0.00938609842719429</v>
      </c>
    </row>
    <row r="1608" spans="1:30">
      <c r="A1608" s="175" t="s">
        <v>1455</v>
      </c>
      <c r="B1608" s="214" t="s">
        <v>1855</v>
      </c>
      <c r="C1608" s="214" t="s">
        <v>1612</v>
      </c>
      <c r="D1608" s="153">
        <v>42</v>
      </c>
      <c r="E1608" s="153">
        <v>42</v>
      </c>
      <c r="F1608" s="151">
        <v>43</v>
      </c>
      <c r="G1608" s="151">
        <v>43</v>
      </c>
      <c r="H1608" s="151">
        <v>41</v>
      </c>
      <c r="I1608" s="151">
        <v>41</v>
      </c>
      <c r="J1608" s="172">
        <v>0.9</v>
      </c>
      <c r="K1608" s="154">
        <v>1</v>
      </c>
      <c r="L1608" s="154">
        <v>1</v>
      </c>
      <c r="M1608" s="154">
        <v>1</v>
      </c>
      <c r="N1608" s="207">
        <v>961</v>
      </c>
      <c r="O1608" s="153">
        <v>939</v>
      </c>
      <c r="P1608" s="153">
        <v>41</v>
      </c>
      <c r="Q1608" s="151">
        <v>43</v>
      </c>
      <c r="R1608" s="151">
        <v>39</v>
      </c>
      <c r="S1608" s="154">
        <v>0.977107180020812</v>
      </c>
      <c r="T1608" s="154">
        <v>0.976190476190476</v>
      </c>
      <c r="U1608" s="155">
        <v>1</v>
      </c>
      <c r="V1608" s="155">
        <v>0.951219512195122</v>
      </c>
      <c r="W1608" s="173">
        <v>-0.0238095238095238</v>
      </c>
      <c r="X1608" s="158">
        <v>291</v>
      </c>
      <c r="Y1608" s="208">
        <v>285</v>
      </c>
      <c r="Z1608" s="208">
        <v>294</v>
      </c>
      <c r="AA1608" s="208">
        <v>288</v>
      </c>
      <c r="AB1608" s="209">
        <v>0.979381443298969</v>
      </c>
      <c r="AC1608" s="155">
        <v>0.979591836734694</v>
      </c>
      <c r="AD1608" s="173">
        <v>-0.00021039343572482</v>
      </c>
    </row>
    <row r="1609" spans="1:30">
      <c r="A1609" s="175" t="s">
        <v>1455</v>
      </c>
      <c r="B1609" s="214" t="s">
        <v>1855</v>
      </c>
      <c r="C1609" s="214" t="s">
        <v>1613</v>
      </c>
      <c r="D1609" s="153">
        <v>47</v>
      </c>
      <c r="E1609" s="153">
        <v>47</v>
      </c>
      <c r="F1609" s="151">
        <v>49</v>
      </c>
      <c r="G1609" s="151">
        <v>49</v>
      </c>
      <c r="H1609" s="151">
        <v>49</v>
      </c>
      <c r="I1609" s="151">
        <v>49</v>
      </c>
      <c r="J1609" s="172">
        <v>0.9</v>
      </c>
      <c r="K1609" s="154">
        <v>1</v>
      </c>
      <c r="L1609" s="154">
        <v>1</v>
      </c>
      <c r="M1609" s="154">
        <v>1</v>
      </c>
      <c r="N1609" s="207">
        <v>1063</v>
      </c>
      <c r="O1609" s="153">
        <v>1054</v>
      </c>
      <c r="P1609" s="153">
        <v>47</v>
      </c>
      <c r="Q1609" s="151">
        <v>48</v>
      </c>
      <c r="R1609" s="151">
        <v>49</v>
      </c>
      <c r="S1609" s="154">
        <v>0.991533396048918</v>
      </c>
      <c r="T1609" s="154">
        <v>1</v>
      </c>
      <c r="U1609" s="155">
        <v>0.979591836734694</v>
      </c>
      <c r="V1609" s="155">
        <v>1</v>
      </c>
      <c r="W1609" s="173">
        <v>0.0204081632653061</v>
      </c>
      <c r="X1609" s="158">
        <v>330</v>
      </c>
      <c r="Y1609" s="208">
        <v>325</v>
      </c>
      <c r="Z1609" s="208">
        <v>320</v>
      </c>
      <c r="AA1609" s="208">
        <v>317</v>
      </c>
      <c r="AB1609" s="209">
        <v>0.984848484848485</v>
      </c>
      <c r="AC1609" s="155">
        <v>0.990625</v>
      </c>
      <c r="AD1609" s="173">
        <v>-0.00577651515151512</v>
      </c>
    </row>
    <row r="1610" spans="1:30">
      <c r="A1610" s="175" t="s">
        <v>1455</v>
      </c>
      <c r="B1610" s="214" t="s">
        <v>1855</v>
      </c>
      <c r="C1610" s="214" t="s">
        <v>1614</v>
      </c>
      <c r="D1610" s="153">
        <v>35</v>
      </c>
      <c r="E1610" s="153">
        <v>35</v>
      </c>
      <c r="F1610" s="151">
        <v>41</v>
      </c>
      <c r="G1610" s="151">
        <v>41</v>
      </c>
      <c r="H1610" s="151">
        <v>40</v>
      </c>
      <c r="I1610" s="151">
        <v>39</v>
      </c>
      <c r="J1610" s="172">
        <v>0.9</v>
      </c>
      <c r="K1610" s="154">
        <v>1</v>
      </c>
      <c r="L1610" s="154">
        <v>1</v>
      </c>
      <c r="M1610" s="154">
        <v>0.975</v>
      </c>
      <c r="N1610" s="207">
        <v>907</v>
      </c>
      <c r="O1610" s="153">
        <v>886</v>
      </c>
      <c r="P1610" s="153">
        <v>35</v>
      </c>
      <c r="Q1610" s="151">
        <v>41</v>
      </c>
      <c r="R1610" s="151">
        <v>38</v>
      </c>
      <c r="S1610" s="154">
        <v>0.976846747519294</v>
      </c>
      <c r="T1610" s="154">
        <v>1</v>
      </c>
      <c r="U1610" s="155">
        <v>1</v>
      </c>
      <c r="V1610" s="155">
        <v>0.95</v>
      </c>
      <c r="W1610" s="173">
        <v>0</v>
      </c>
      <c r="X1610" s="158">
        <v>276</v>
      </c>
      <c r="Y1610" s="208">
        <v>270</v>
      </c>
      <c r="Z1610" s="208">
        <v>274</v>
      </c>
      <c r="AA1610" s="208">
        <v>265</v>
      </c>
      <c r="AB1610" s="209">
        <v>0.978260869565217</v>
      </c>
      <c r="AC1610" s="155">
        <v>0.967153284671533</v>
      </c>
      <c r="AD1610" s="173">
        <v>0.0111075848936846</v>
      </c>
    </row>
    <row r="1611" spans="1:30">
      <c r="A1611" s="175" t="s">
        <v>1455</v>
      </c>
      <c r="B1611" s="214" t="s">
        <v>1855</v>
      </c>
      <c r="C1611" s="214" t="s">
        <v>1615</v>
      </c>
      <c r="D1611" s="153">
        <v>25</v>
      </c>
      <c r="E1611" s="153">
        <v>23</v>
      </c>
      <c r="F1611" s="151">
        <v>24</v>
      </c>
      <c r="G1611" s="151">
        <v>24</v>
      </c>
      <c r="H1611" s="151">
        <v>23</v>
      </c>
      <c r="I1611" s="151">
        <v>22</v>
      </c>
      <c r="J1611" s="172">
        <v>0.9</v>
      </c>
      <c r="K1611" s="154">
        <v>0.92</v>
      </c>
      <c r="L1611" s="154">
        <v>1</v>
      </c>
      <c r="M1611" s="154">
        <v>0.956521739130435</v>
      </c>
      <c r="N1611" s="207">
        <v>558</v>
      </c>
      <c r="O1611" s="153">
        <v>482</v>
      </c>
      <c r="P1611" s="153">
        <v>20</v>
      </c>
      <c r="Q1611" s="151">
        <v>24</v>
      </c>
      <c r="R1611" s="151">
        <v>20</v>
      </c>
      <c r="S1611" s="154">
        <v>0.863799283154122</v>
      </c>
      <c r="T1611" s="154">
        <v>0.8</v>
      </c>
      <c r="U1611" s="155">
        <v>1</v>
      </c>
      <c r="V1611" s="155">
        <v>0.869565217391304</v>
      </c>
      <c r="W1611" s="173">
        <v>-0.2</v>
      </c>
      <c r="X1611" s="158">
        <v>165</v>
      </c>
      <c r="Y1611" s="208">
        <v>148</v>
      </c>
      <c r="Z1611" s="208">
        <v>173</v>
      </c>
      <c r="AA1611" s="208">
        <v>142</v>
      </c>
      <c r="AB1611" s="209">
        <v>0.896969696969697</v>
      </c>
      <c r="AC1611" s="155">
        <v>0.820809248554913</v>
      </c>
      <c r="AD1611" s="173">
        <v>0.0761604484147836</v>
      </c>
    </row>
    <row r="1612" spans="1:30">
      <c r="A1612" s="175" t="s">
        <v>1455</v>
      </c>
      <c r="B1612" s="214" t="s">
        <v>1855</v>
      </c>
      <c r="C1612" s="214" t="s">
        <v>1616</v>
      </c>
      <c r="D1612" s="153">
        <v>22</v>
      </c>
      <c r="E1612" s="153">
        <v>22</v>
      </c>
      <c r="F1612" s="151">
        <v>24</v>
      </c>
      <c r="G1612" s="151">
        <v>24</v>
      </c>
      <c r="H1612" s="151">
        <v>28</v>
      </c>
      <c r="I1612" s="151">
        <v>28</v>
      </c>
      <c r="J1612" s="172">
        <v>0.9</v>
      </c>
      <c r="K1612" s="154">
        <v>1</v>
      </c>
      <c r="L1612" s="154">
        <v>1</v>
      </c>
      <c r="M1612" s="154">
        <v>1</v>
      </c>
      <c r="N1612" s="207">
        <v>570</v>
      </c>
      <c r="O1612" s="153">
        <v>570</v>
      </c>
      <c r="P1612" s="153">
        <v>22</v>
      </c>
      <c r="Q1612" s="151">
        <v>24</v>
      </c>
      <c r="R1612" s="151">
        <v>28</v>
      </c>
      <c r="S1612" s="154">
        <v>1</v>
      </c>
      <c r="T1612" s="154">
        <v>1</v>
      </c>
      <c r="U1612" s="155">
        <v>1</v>
      </c>
      <c r="V1612" s="155">
        <v>1</v>
      </c>
      <c r="W1612" s="173">
        <v>0</v>
      </c>
      <c r="X1612" s="158">
        <v>173</v>
      </c>
      <c r="Y1612" s="208">
        <v>173</v>
      </c>
      <c r="Z1612" s="208">
        <v>170</v>
      </c>
      <c r="AA1612" s="208">
        <v>170</v>
      </c>
      <c r="AB1612" s="209">
        <v>1</v>
      </c>
      <c r="AC1612" s="155">
        <v>1</v>
      </c>
      <c r="AD1612" s="173">
        <v>0</v>
      </c>
    </row>
    <row r="1613" spans="1:30">
      <c r="A1613" s="175" t="s">
        <v>1455</v>
      </c>
      <c r="B1613" s="214" t="s">
        <v>1857</v>
      </c>
      <c r="C1613" s="214" t="s">
        <v>1617</v>
      </c>
      <c r="D1613" s="153">
        <v>26</v>
      </c>
      <c r="E1613" s="153">
        <v>26</v>
      </c>
      <c r="F1613" s="151">
        <v>30</v>
      </c>
      <c r="G1613" s="151">
        <v>27</v>
      </c>
      <c r="H1613" s="151">
        <v>29</v>
      </c>
      <c r="I1613" s="151">
        <v>28</v>
      </c>
      <c r="J1613" s="172">
        <v>0.9</v>
      </c>
      <c r="K1613" s="154">
        <v>1</v>
      </c>
      <c r="L1613" s="154">
        <v>0.9</v>
      </c>
      <c r="M1613" s="154">
        <v>0.96551724137931</v>
      </c>
      <c r="N1613" s="207">
        <v>575</v>
      </c>
      <c r="O1613" s="153">
        <v>430</v>
      </c>
      <c r="P1613" s="153">
        <v>23</v>
      </c>
      <c r="Q1613" s="151">
        <v>21</v>
      </c>
      <c r="R1613" s="151">
        <v>26</v>
      </c>
      <c r="S1613" s="154">
        <v>0.747826086956522</v>
      </c>
      <c r="T1613" s="154">
        <v>0.884615384615385</v>
      </c>
      <c r="U1613" s="155">
        <v>0.7</v>
      </c>
      <c r="V1613" s="155">
        <v>0.896551724137931</v>
      </c>
      <c r="W1613" s="173">
        <v>0.184615384615385</v>
      </c>
      <c r="X1613" s="158">
        <v>192</v>
      </c>
      <c r="Y1613" s="208">
        <v>157</v>
      </c>
      <c r="Z1613" s="208">
        <v>172</v>
      </c>
      <c r="AA1613" s="208">
        <v>139</v>
      </c>
      <c r="AB1613" s="209">
        <v>0.817708333333333</v>
      </c>
      <c r="AC1613" s="155">
        <v>0.808139534883721</v>
      </c>
      <c r="AD1613" s="173">
        <v>0.00956879844961245</v>
      </c>
    </row>
    <row r="1614" spans="1:30">
      <c r="A1614" s="175" t="s">
        <v>1455</v>
      </c>
      <c r="B1614" s="214" t="s">
        <v>1852</v>
      </c>
      <c r="C1614" s="214" t="s">
        <v>1618</v>
      </c>
      <c r="D1614" s="153">
        <v>18</v>
      </c>
      <c r="E1614" s="153">
        <v>18</v>
      </c>
      <c r="F1614" s="151">
        <v>18</v>
      </c>
      <c r="G1614" s="151">
        <v>18</v>
      </c>
      <c r="H1614" s="151">
        <v>18</v>
      </c>
      <c r="I1614" s="151">
        <v>18</v>
      </c>
      <c r="J1614" s="172">
        <v>0.9</v>
      </c>
      <c r="K1614" s="154">
        <v>1</v>
      </c>
      <c r="L1614" s="154">
        <v>1</v>
      </c>
      <c r="M1614" s="154">
        <v>1</v>
      </c>
      <c r="N1614" s="207">
        <v>400</v>
      </c>
      <c r="O1614" s="153">
        <v>397</v>
      </c>
      <c r="P1614" s="153">
        <v>18</v>
      </c>
      <c r="Q1614" s="151">
        <v>18</v>
      </c>
      <c r="R1614" s="151">
        <v>18</v>
      </c>
      <c r="S1614" s="154">
        <v>0.9925</v>
      </c>
      <c r="T1614" s="154">
        <v>1</v>
      </c>
      <c r="U1614" s="155">
        <v>1</v>
      </c>
      <c r="V1614" s="155">
        <v>1</v>
      </c>
      <c r="W1614" s="173">
        <v>0</v>
      </c>
      <c r="X1614" s="158">
        <v>124</v>
      </c>
      <c r="Y1614" s="208">
        <v>124</v>
      </c>
      <c r="Z1614" s="208">
        <v>120</v>
      </c>
      <c r="AA1614" s="208">
        <v>119</v>
      </c>
      <c r="AB1614" s="209">
        <v>1</v>
      </c>
      <c r="AC1614" s="155">
        <v>0.991666666666667</v>
      </c>
      <c r="AD1614" s="173">
        <v>0.0083333333333333</v>
      </c>
    </row>
    <row r="1615" spans="1:30">
      <c r="A1615" s="175" t="s">
        <v>1455</v>
      </c>
      <c r="B1615" s="214" t="s">
        <v>1855</v>
      </c>
      <c r="C1615" s="214" t="s">
        <v>1619</v>
      </c>
      <c r="D1615" s="153">
        <v>41</v>
      </c>
      <c r="E1615" s="153">
        <v>41</v>
      </c>
      <c r="F1615" s="151">
        <v>40</v>
      </c>
      <c r="G1615" s="151">
        <v>40</v>
      </c>
      <c r="H1615" s="151">
        <v>41</v>
      </c>
      <c r="I1615" s="151">
        <v>41</v>
      </c>
      <c r="J1615" s="172">
        <v>0.9</v>
      </c>
      <c r="K1615" s="154">
        <v>1</v>
      </c>
      <c r="L1615" s="154">
        <v>1</v>
      </c>
      <c r="M1615" s="154">
        <v>1</v>
      </c>
      <c r="N1615" s="207">
        <v>884</v>
      </c>
      <c r="O1615" s="153">
        <v>830</v>
      </c>
      <c r="P1615" s="153">
        <v>38</v>
      </c>
      <c r="Q1615" s="151">
        <v>38</v>
      </c>
      <c r="R1615" s="151">
        <v>38</v>
      </c>
      <c r="S1615" s="154">
        <v>0.938914027149321</v>
      </c>
      <c r="T1615" s="154">
        <v>0.926829268292683</v>
      </c>
      <c r="U1615" s="155">
        <v>0.95</v>
      </c>
      <c r="V1615" s="155">
        <v>0.926829268292683</v>
      </c>
      <c r="W1615" s="173">
        <v>-0.023170731707317</v>
      </c>
      <c r="X1615" s="158">
        <v>276</v>
      </c>
      <c r="Y1615" s="208">
        <v>258</v>
      </c>
      <c r="Z1615" s="208">
        <v>270</v>
      </c>
      <c r="AA1615" s="208">
        <v>253</v>
      </c>
      <c r="AB1615" s="209">
        <v>0.934782608695652</v>
      </c>
      <c r="AC1615" s="155">
        <v>0.937037037037037</v>
      </c>
      <c r="AD1615" s="173">
        <v>-0.00225442834138478</v>
      </c>
    </row>
    <row r="1616" spans="1:30">
      <c r="A1616" s="175" t="s">
        <v>1455</v>
      </c>
      <c r="B1616" s="214" t="s">
        <v>1857</v>
      </c>
      <c r="C1616" s="214" t="s">
        <v>1620</v>
      </c>
      <c r="D1616" s="153">
        <v>20</v>
      </c>
      <c r="E1616" s="153">
        <v>20</v>
      </c>
      <c r="F1616" s="151">
        <v>21</v>
      </c>
      <c r="G1616" s="151">
        <v>21</v>
      </c>
      <c r="H1616" s="151">
        <v>21</v>
      </c>
      <c r="I1616" s="151">
        <v>20</v>
      </c>
      <c r="J1616" s="172">
        <v>0.9</v>
      </c>
      <c r="K1616" s="154">
        <v>1</v>
      </c>
      <c r="L1616" s="154">
        <v>1</v>
      </c>
      <c r="M1616" s="154">
        <v>0.952380952380952</v>
      </c>
      <c r="N1616" s="207">
        <v>472</v>
      </c>
      <c r="O1616" s="153">
        <v>351</v>
      </c>
      <c r="P1616" s="153">
        <v>15</v>
      </c>
      <c r="Q1616" s="151">
        <v>18</v>
      </c>
      <c r="R1616" s="151">
        <v>16</v>
      </c>
      <c r="S1616" s="154">
        <v>0.74364406779661</v>
      </c>
      <c r="T1616" s="154">
        <v>0.75</v>
      </c>
      <c r="U1616" s="155">
        <v>0.857142857142857</v>
      </c>
      <c r="V1616" s="155">
        <v>0.761904761904762</v>
      </c>
      <c r="W1616" s="173">
        <v>-0.107142857142857</v>
      </c>
      <c r="X1616" s="158">
        <v>148</v>
      </c>
      <c r="Y1616" s="208">
        <v>115</v>
      </c>
      <c r="Z1616" s="208">
        <v>140</v>
      </c>
      <c r="AA1616" s="208">
        <v>107</v>
      </c>
      <c r="AB1616" s="209">
        <v>0.777027027027027</v>
      </c>
      <c r="AC1616" s="155">
        <v>0.764285714285714</v>
      </c>
      <c r="AD1616" s="173">
        <v>0.0127413127413127</v>
      </c>
    </row>
    <row r="1617" spans="1:30">
      <c r="A1617" s="175" t="s">
        <v>1455</v>
      </c>
      <c r="B1617" s="214" t="s">
        <v>1857</v>
      </c>
      <c r="C1617" s="214" t="s">
        <v>1621</v>
      </c>
      <c r="D1617" s="153">
        <v>22</v>
      </c>
      <c r="E1617" s="153">
        <v>19</v>
      </c>
      <c r="F1617" s="151">
        <v>20</v>
      </c>
      <c r="G1617" s="151">
        <v>18</v>
      </c>
      <c r="H1617" s="151">
        <v>22</v>
      </c>
      <c r="I1617" s="151">
        <v>19</v>
      </c>
      <c r="J1617" s="172">
        <v>0.9</v>
      </c>
      <c r="K1617" s="154">
        <v>0.863636363636364</v>
      </c>
      <c r="L1617" s="154">
        <v>0.9</v>
      </c>
      <c r="M1617" s="154">
        <v>0.863636363636364</v>
      </c>
      <c r="N1617" s="207">
        <v>508</v>
      </c>
      <c r="O1617" s="153">
        <v>362</v>
      </c>
      <c r="P1617" s="153">
        <v>17</v>
      </c>
      <c r="Q1617" s="151">
        <v>16</v>
      </c>
      <c r="R1617" s="151">
        <v>17</v>
      </c>
      <c r="S1617" s="154">
        <v>0.71259842519685</v>
      </c>
      <c r="T1617" s="154">
        <v>0.772727272727273</v>
      </c>
      <c r="U1617" s="155">
        <v>0.8</v>
      </c>
      <c r="V1617" s="155">
        <v>0.772727272727273</v>
      </c>
      <c r="W1617" s="173">
        <v>-0.0272727272727273</v>
      </c>
      <c r="X1617" s="158">
        <v>156</v>
      </c>
      <c r="Y1617" s="208">
        <v>120</v>
      </c>
      <c r="Z1617" s="208">
        <v>166</v>
      </c>
      <c r="AA1617" s="208">
        <v>131</v>
      </c>
      <c r="AB1617" s="209">
        <v>0.769230769230769</v>
      </c>
      <c r="AC1617" s="155">
        <v>0.789156626506024</v>
      </c>
      <c r="AD1617" s="173">
        <v>-0.0199258572752549</v>
      </c>
    </row>
    <row r="1618" spans="1:30">
      <c r="A1618" s="175" t="s">
        <v>1455</v>
      </c>
      <c r="B1618" s="214" t="s">
        <v>1852</v>
      </c>
      <c r="C1618" s="214" t="s">
        <v>1622</v>
      </c>
      <c r="D1618" s="153">
        <v>35</v>
      </c>
      <c r="E1618" s="153">
        <v>35</v>
      </c>
      <c r="F1618" s="151">
        <v>33</v>
      </c>
      <c r="G1618" s="151">
        <v>33</v>
      </c>
      <c r="H1618" s="151">
        <v>36</v>
      </c>
      <c r="I1618" s="151">
        <v>36</v>
      </c>
      <c r="J1618" s="172">
        <v>0.9</v>
      </c>
      <c r="K1618" s="154">
        <v>1</v>
      </c>
      <c r="L1618" s="154">
        <v>1</v>
      </c>
      <c r="M1618" s="154">
        <v>1</v>
      </c>
      <c r="N1618" s="207">
        <v>747</v>
      </c>
      <c r="O1618" s="153">
        <v>734</v>
      </c>
      <c r="P1618" s="153">
        <v>35</v>
      </c>
      <c r="Q1618" s="151">
        <v>33</v>
      </c>
      <c r="R1618" s="151">
        <v>36</v>
      </c>
      <c r="S1618" s="154">
        <v>0.982597054886212</v>
      </c>
      <c r="T1618" s="154">
        <v>1</v>
      </c>
      <c r="U1618" s="155">
        <v>1</v>
      </c>
      <c r="V1618" s="155">
        <v>1</v>
      </c>
      <c r="W1618" s="173">
        <v>0</v>
      </c>
      <c r="X1618" s="158">
        <v>233</v>
      </c>
      <c r="Y1618" s="208">
        <v>231</v>
      </c>
      <c r="Z1618" s="208">
        <v>225</v>
      </c>
      <c r="AA1618" s="208">
        <v>221</v>
      </c>
      <c r="AB1618" s="209">
        <v>0.991416309012876</v>
      </c>
      <c r="AC1618" s="155">
        <v>0.982222222222222</v>
      </c>
      <c r="AD1618" s="173">
        <v>0.00919408679065337</v>
      </c>
    </row>
    <row r="1619" spans="1:30">
      <c r="A1619" s="175" t="s">
        <v>1455</v>
      </c>
      <c r="B1619" s="214" t="s">
        <v>1852</v>
      </c>
      <c r="C1619" s="214" t="s">
        <v>1623</v>
      </c>
      <c r="D1619" s="153">
        <v>24</v>
      </c>
      <c r="E1619" s="153">
        <v>24</v>
      </c>
      <c r="F1619" s="151">
        <v>24</v>
      </c>
      <c r="G1619" s="151">
        <v>24</v>
      </c>
      <c r="H1619" s="151">
        <v>24</v>
      </c>
      <c r="I1619" s="151">
        <v>24</v>
      </c>
      <c r="J1619" s="172">
        <v>0.9</v>
      </c>
      <c r="K1619" s="154">
        <v>1</v>
      </c>
      <c r="L1619" s="154">
        <v>1</v>
      </c>
      <c r="M1619" s="154">
        <v>1</v>
      </c>
      <c r="N1619" s="207">
        <v>545</v>
      </c>
      <c r="O1619" s="153">
        <v>504</v>
      </c>
      <c r="P1619" s="153">
        <v>23</v>
      </c>
      <c r="Q1619" s="151">
        <v>22</v>
      </c>
      <c r="R1619" s="151">
        <v>23</v>
      </c>
      <c r="S1619" s="154">
        <v>0.924770642201835</v>
      </c>
      <c r="T1619" s="154">
        <v>0.958333333333333</v>
      </c>
      <c r="U1619" s="155">
        <v>0.916666666666667</v>
      </c>
      <c r="V1619" s="155">
        <v>0.958333333333333</v>
      </c>
      <c r="W1619" s="173">
        <v>0.0416666666666667</v>
      </c>
      <c r="X1619" s="158">
        <v>169</v>
      </c>
      <c r="Y1619" s="208">
        <v>158</v>
      </c>
      <c r="Z1619" s="208">
        <v>165</v>
      </c>
      <c r="AA1619" s="208">
        <v>147</v>
      </c>
      <c r="AB1619" s="209">
        <v>0.93491124260355</v>
      </c>
      <c r="AC1619" s="155">
        <v>0.890909090909091</v>
      </c>
      <c r="AD1619" s="173">
        <v>0.0440021516944594</v>
      </c>
    </row>
    <row r="1620" spans="1:30">
      <c r="A1620" s="175" t="s">
        <v>1455</v>
      </c>
      <c r="B1620" s="214" t="s">
        <v>1855</v>
      </c>
      <c r="C1620" s="214" t="s">
        <v>1624</v>
      </c>
      <c r="D1620" s="153">
        <v>51</v>
      </c>
      <c r="E1620" s="153">
        <v>51</v>
      </c>
      <c r="F1620" s="151">
        <v>50</v>
      </c>
      <c r="G1620" s="151">
        <v>50</v>
      </c>
      <c r="H1620" s="151">
        <v>48</v>
      </c>
      <c r="I1620" s="151">
        <v>48</v>
      </c>
      <c r="J1620" s="172">
        <v>0.9</v>
      </c>
      <c r="K1620" s="154">
        <v>1</v>
      </c>
      <c r="L1620" s="154">
        <v>1</v>
      </c>
      <c r="M1620" s="154">
        <v>1</v>
      </c>
      <c r="N1620" s="207">
        <v>1088</v>
      </c>
      <c r="O1620" s="153">
        <v>1077</v>
      </c>
      <c r="P1620" s="153">
        <v>51</v>
      </c>
      <c r="Q1620" s="151">
        <v>48</v>
      </c>
      <c r="R1620" s="151">
        <v>48</v>
      </c>
      <c r="S1620" s="154">
        <v>0.989889705882353</v>
      </c>
      <c r="T1620" s="154">
        <v>1</v>
      </c>
      <c r="U1620" s="155">
        <v>0.96</v>
      </c>
      <c r="V1620" s="155">
        <v>1</v>
      </c>
      <c r="W1620" s="173">
        <v>0.04</v>
      </c>
      <c r="X1620" s="158">
        <v>338</v>
      </c>
      <c r="Y1620" s="208">
        <v>334</v>
      </c>
      <c r="Z1620" s="208">
        <v>332</v>
      </c>
      <c r="AA1620" s="208">
        <v>328</v>
      </c>
      <c r="AB1620" s="209">
        <v>0.988165680473373</v>
      </c>
      <c r="AC1620" s="155">
        <v>0.987951807228916</v>
      </c>
      <c r="AD1620" s="173">
        <v>0.000213873244457208</v>
      </c>
    </row>
    <row r="1621" spans="1:30">
      <c r="A1621" s="175" t="s">
        <v>1455</v>
      </c>
      <c r="B1621" s="214" t="s">
        <v>1855</v>
      </c>
      <c r="C1621" s="214" t="s">
        <v>1625</v>
      </c>
      <c r="D1621" s="153">
        <v>24</v>
      </c>
      <c r="E1621" s="153">
        <v>24</v>
      </c>
      <c r="F1621" s="151">
        <v>26</v>
      </c>
      <c r="G1621" s="151">
        <v>26</v>
      </c>
      <c r="H1621" s="151">
        <v>27</v>
      </c>
      <c r="I1621" s="151">
        <v>27</v>
      </c>
      <c r="J1621" s="172">
        <v>0.9</v>
      </c>
      <c r="K1621" s="154">
        <v>1</v>
      </c>
      <c r="L1621" s="154">
        <v>1</v>
      </c>
      <c r="M1621" s="154">
        <v>1</v>
      </c>
      <c r="N1621" s="207">
        <v>592</v>
      </c>
      <c r="O1621" s="153">
        <v>573</v>
      </c>
      <c r="P1621" s="153">
        <v>22</v>
      </c>
      <c r="Q1621" s="151">
        <v>26</v>
      </c>
      <c r="R1621" s="151">
        <v>27</v>
      </c>
      <c r="S1621" s="154">
        <v>0.967905405405405</v>
      </c>
      <c r="T1621" s="154">
        <v>0.916666666666667</v>
      </c>
      <c r="U1621" s="155">
        <v>1</v>
      </c>
      <c r="V1621" s="155">
        <v>1</v>
      </c>
      <c r="W1621" s="173">
        <v>-0.0833333333333334</v>
      </c>
      <c r="X1621" s="158">
        <v>177</v>
      </c>
      <c r="Y1621" s="208">
        <v>172</v>
      </c>
      <c r="Z1621" s="208">
        <v>176</v>
      </c>
      <c r="AA1621" s="208">
        <v>171</v>
      </c>
      <c r="AB1621" s="209">
        <v>0.971751412429379</v>
      </c>
      <c r="AC1621" s="155">
        <v>0.971590909090909</v>
      </c>
      <c r="AD1621" s="173">
        <v>0.000160503338469509</v>
      </c>
    </row>
    <row r="1622" spans="1:30">
      <c r="A1622" s="175" t="s">
        <v>1455</v>
      </c>
      <c r="B1622" s="214" t="s">
        <v>1855</v>
      </c>
      <c r="C1622" s="214" t="s">
        <v>1626</v>
      </c>
      <c r="D1622" s="153">
        <v>29</v>
      </c>
      <c r="E1622" s="153">
        <v>28</v>
      </c>
      <c r="F1622" s="151">
        <v>34</v>
      </c>
      <c r="G1622" s="151">
        <v>34</v>
      </c>
      <c r="H1622" s="151">
        <v>32</v>
      </c>
      <c r="I1622" s="151">
        <v>32</v>
      </c>
      <c r="J1622" s="172">
        <v>0.9</v>
      </c>
      <c r="K1622" s="154">
        <v>0.96551724137931</v>
      </c>
      <c r="L1622" s="154">
        <v>1</v>
      </c>
      <c r="M1622" s="154">
        <v>1</v>
      </c>
      <c r="N1622" s="207">
        <v>723</v>
      </c>
      <c r="O1622" s="153">
        <v>684</v>
      </c>
      <c r="P1622" s="153">
        <v>28</v>
      </c>
      <c r="Q1622" s="151">
        <v>33</v>
      </c>
      <c r="R1622" s="151">
        <v>31</v>
      </c>
      <c r="S1622" s="154">
        <v>0.946058091286307</v>
      </c>
      <c r="T1622" s="154">
        <v>0.96551724137931</v>
      </c>
      <c r="U1622" s="155">
        <v>0.970588235294118</v>
      </c>
      <c r="V1622" s="155">
        <v>0.96875</v>
      </c>
      <c r="W1622" s="173">
        <v>-0.00507099391480725</v>
      </c>
      <c r="X1622" s="158">
        <v>226</v>
      </c>
      <c r="Y1622" s="208">
        <v>213</v>
      </c>
      <c r="Z1622" s="208">
        <v>211</v>
      </c>
      <c r="AA1622" s="208">
        <v>198</v>
      </c>
      <c r="AB1622" s="209">
        <v>0.942477876106195</v>
      </c>
      <c r="AC1622" s="155">
        <v>0.938388625592417</v>
      </c>
      <c r="AD1622" s="173">
        <v>0.00408925051377762</v>
      </c>
    </row>
    <row r="1623" spans="1:30">
      <c r="A1623" s="175" t="s">
        <v>1455</v>
      </c>
      <c r="B1623" s="214" t="s">
        <v>1854</v>
      </c>
      <c r="C1623" s="214" t="s">
        <v>1627</v>
      </c>
      <c r="D1623" s="153">
        <v>20</v>
      </c>
      <c r="E1623" s="153">
        <v>20</v>
      </c>
      <c r="F1623" s="151">
        <v>19</v>
      </c>
      <c r="G1623" s="151">
        <v>19</v>
      </c>
      <c r="H1623" s="151">
        <v>20</v>
      </c>
      <c r="I1623" s="151">
        <v>20</v>
      </c>
      <c r="J1623" s="172">
        <v>0.9</v>
      </c>
      <c r="K1623" s="154">
        <v>1</v>
      </c>
      <c r="L1623" s="154">
        <v>1</v>
      </c>
      <c r="M1623" s="154">
        <v>1</v>
      </c>
      <c r="N1623" s="207">
        <v>439</v>
      </c>
      <c r="O1623" s="153">
        <v>433</v>
      </c>
      <c r="P1623" s="153">
        <v>20</v>
      </c>
      <c r="Q1623" s="151">
        <v>19</v>
      </c>
      <c r="R1623" s="151">
        <v>20</v>
      </c>
      <c r="S1623" s="154">
        <v>0.986332574031891</v>
      </c>
      <c r="T1623" s="154">
        <v>1</v>
      </c>
      <c r="U1623" s="155">
        <v>1</v>
      </c>
      <c r="V1623" s="155">
        <v>1</v>
      </c>
      <c r="W1623" s="173">
        <v>0</v>
      </c>
      <c r="X1623" s="158">
        <v>137</v>
      </c>
      <c r="Y1623" s="208">
        <v>137</v>
      </c>
      <c r="Z1623" s="208">
        <v>123</v>
      </c>
      <c r="AA1623" s="208">
        <v>121</v>
      </c>
      <c r="AB1623" s="209">
        <v>1</v>
      </c>
      <c r="AC1623" s="155">
        <v>0.983739837398374</v>
      </c>
      <c r="AD1623" s="173">
        <v>0.016260162601626</v>
      </c>
    </row>
    <row r="1624" spans="1:30">
      <c r="A1624" s="175" t="s">
        <v>1455</v>
      </c>
      <c r="B1624" s="214" t="s">
        <v>1854</v>
      </c>
      <c r="C1624" s="214" t="s">
        <v>1628</v>
      </c>
      <c r="D1624" s="153">
        <v>12</v>
      </c>
      <c r="E1624" s="153">
        <v>12</v>
      </c>
      <c r="F1624" s="151">
        <v>11</v>
      </c>
      <c r="G1624" s="151">
        <v>11</v>
      </c>
      <c r="H1624" s="151">
        <v>15</v>
      </c>
      <c r="I1624" s="151">
        <v>15</v>
      </c>
      <c r="J1624" s="172">
        <v>0.9</v>
      </c>
      <c r="K1624" s="154">
        <v>1</v>
      </c>
      <c r="L1624" s="154">
        <v>1</v>
      </c>
      <c r="M1624" s="154">
        <v>1</v>
      </c>
      <c r="N1624" s="207">
        <v>310</v>
      </c>
      <c r="O1624" s="153">
        <v>286</v>
      </c>
      <c r="P1624" s="153">
        <v>12</v>
      </c>
      <c r="Q1624" s="151">
        <v>11</v>
      </c>
      <c r="R1624" s="151">
        <v>15</v>
      </c>
      <c r="S1624" s="154">
        <v>0.92258064516129</v>
      </c>
      <c r="T1624" s="154">
        <v>1</v>
      </c>
      <c r="U1624" s="155">
        <v>1</v>
      </c>
      <c r="V1624" s="155">
        <v>1</v>
      </c>
      <c r="W1624" s="173">
        <v>0</v>
      </c>
      <c r="X1624" s="158">
        <v>93</v>
      </c>
      <c r="Y1624" s="208">
        <v>89</v>
      </c>
      <c r="Z1624" s="208">
        <v>101</v>
      </c>
      <c r="AA1624" s="208">
        <v>94</v>
      </c>
      <c r="AB1624" s="209">
        <v>0.956989247311828</v>
      </c>
      <c r="AC1624" s="155">
        <v>0.930693069306931</v>
      </c>
      <c r="AD1624" s="173">
        <v>0.0262961780048973</v>
      </c>
    </row>
    <row r="1625" spans="1:30">
      <c r="A1625" s="175" t="s">
        <v>1455</v>
      </c>
      <c r="B1625" s="214" t="s">
        <v>1853</v>
      </c>
      <c r="C1625" s="214" t="s">
        <v>1629</v>
      </c>
      <c r="D1625" s="153">
        <v>45</v>
      </c>
      <c r="E1625" s="153">
        <v>45</v>
      </c>
      <c r="F1625" s="151">
        <v>47</v>
      </c>
      <c r="G1625" s="151">
        <v>44</v>
      </c>
      <c r="H1625" s="151">
        <v>47</v>
      </c>
      <c r="I1625" s="151">
        <v>45</v>
      </c>
      <c r="J1625" s="172">
        <v>0.9</v>
      </c>
      <c r="K1625" s="154">
        <v>1</v>
      </c>
      <c r="L1625" s="154">
        <v>0.936170212765957</v>
      </c>
      <c r="M1625" s="154">
        <v>0.957446808510638</v>
      </c>
      <c r="N1625" s="207">
        <v>1020</v>
      </c>
      <c r="O1625" s="153">
        <v>951</v>
      </c>
      <c r="P1625" s="153">
        <v>44</v>
      </c>
      <c r="Q1625" s="151">
        <v>43</v>
      </c>
      <c r="R1625" s="151">
        <v>45</v>
      </c>
      <c r="S1625" s="154">
        <v>0.932352941176471</v>
      </c>
      <c r="T1625" s="154">
        <v>0.977777777777778</v>
      </c>
      <c r="U1625" s="155">
        <v>0.914893617021277</v>
      </c>
      <c r="V1625" s="155">
        <v>0.957446808510638</v>
      </c>
      <c r="W1625" s="173">
        <v>0.0628841607565012</v>
      </c>
      <c r="X1625" s="158">
        <v>322</v>
      </c>
      <c r="Y1625" s="208">
        <v>303</v>
      </c>
      <c r="Z1625" s="208">
        <v>291</v>
      </c>
      <c r="AA1625" s="208">
        <v>264</v>
      </c>
      <c r="AB1625" s="209">
        <v>0.940993788819876</v>
      </c>
      <c r="AC1625" s="155">
        <v>0.907216494845361</v>
      </c>
      <c r="AD1625" s="173">
        <v>0.033777293974515</v>
      </c>
    </row>
    <row r="1626" spans="1:30">
      <c r="A1626" s="175" t="s">
        <v>1455</v>
      </c>
      <c r="B1626" s="214" t="s">
        <v>1854</v>
      </c>
      <c r="C1626" s="214" t="s">
        <v>1630</v>
      </c>
      <c r="D1626" s="153">
        <v>27</v>
      </c>
      <c r="E1626" s="153">
        <v>24</v>
      </c>
      <c r="F1626" s="151">
        <v>22</v>
      </c>
      <c r="G1626" s="151">
        <v>17</v>
      </c>
      <c r="H1626" s="151">
        <v>26</v>
      </c>
      <c r="I1626" s="151">
        <v>21</v>
      </c>
      <c r="J1626" s="172">
        <v>0.9</v>
      </c>
      <c r="K1626" s="154">
        <v>0.888888888888889</v>
      </c>
      <c r="L1626" s="154">
        <v>0.772727272727273</v>
      </c>
      <c r="M1626" s="154">
        <v>0.807692307692308</v>
      </c>
      <c r="N1626" s="207">
        <v>589</v>
      </c>
      <c r="O1626" s="153">
        <v>443</v>
      </c>
      <c r="P1626" s="153">
        <v>19</v>
      </c>
      <c r="Q1626" s="151">
        <v>16</v>
      </c>
      <c r="R1626" s="151">
        <v>19</v>
      </c>
      <c r="S1626" s="154">
        <v>0.752122241086587</v>
      </c>
      <c r="T1626" s="154">
        <v>0.703703703703704</v>
      </c>
      <c r="U1626" s="155">
        <v>0.727272727272727</v>
      </c>
      <c r="V1626" s="155">
        <v>0.730769230769231</v>
      </c>
      <c r="W1626" s="173">
        <v>-0.0235690235690236</v>
      </c>
      <c r="X1626" s="158">
        <v>180</v>
      </c>
      <c r="Y1626" s="208">
        <v>133</v>
      </c>
      <c r="Z1626" s="208">
        <v>168</v>
      </c>
      <c r="AA1626" s="208">
        <v>126</v>
      </c>
      <c r="AB1626" s="209">
        <v>0.738888888888889</v>
      </c>
      <c r="AC1626" s="155">
        <v>0.75</v>
      </c>
      <c r="AD1626" s="173">
        <v>-0.0111111111111111</v>
      </c>
    </row>
    <row r="1627" spans="1:30">
      <c r="A1627" s="175" t="s">
        <v>1455</v>
      </c>
      <c r="B1627" s="214" t="s">
        <v>1854</v>
      </c>
      <c r="C1627" s="214" t="s">
        <v>1631</v>
      </c>
      <c r="D1627" s="153">
        <v>0</v>
      </c>
      <c r="E1627" s="153">
        <v>0</v>
      </c>
      <c r="F1627" s="151">
        <v>0</v>
      </c>
      <c r="G1627" s="151">
        <v>0</v>
      </c>
      <c r="H1627" s="151">
        <v>0</v>
      </c>
      <c r="I1627" s="151">
        <v>0</v>
      </c>
      <c r="J1627" s="172">
        <v>0.9</v>
      </c>
      <c r="K1627" s="154">
        <v>0</v>
      </c>
      <c r="L1627" s="154">
        <v>0</v>
      </c>
      <c r="M1627" s="154">
        <v>0</v>
      </c>
      <c r="N1627" s="207">
        <v>0</v>
      </c>
      <c r="O1627" s="153">
        <v>0</v>
      </c>
      <c r="P1627" s="153">
        <v>0</v>
      </c>
      <c r="Q1627" s="151">
        <v>0</v>
      </c>
      <c r="R1627" s="151">
        <v>0</v>
      </c>
      <c r="S1627" s="154">
        <v>0</v>
      </c>
      <c r="T1627" s="154">
        <v>0</v>
      </c>
      <c r="U1627" s="155">
        <v>0</v>
      </c>
      <c r="V1627" s="155">
        <v>0</v>
      </c>
      <c r="W1627" s="173">
        <v>0</v>
      </c>
      <c r="X1627" s="158">
        <v>0</v>
      </c>
      <c r="Y1627" s="208">
        <v>0</v>
      </c>
      <c r="Z1627" s="208">
        <v>0</v>
      </c>
      <c r="AA1627" s="208">
        <v>0</v>
      </c>
      <c r="AB1627" s="209">
        <v>0</v>
      </c>
      <c r="AC1627" s="155">
        <v>0</v>
      </c>
      <c r="AD1627" s="173">
        <v>0</v>
      </c>
    </row>
    <row r="1628" spans="1:30">
      <c r="A1628" s="175" t="s">
        <v>1455</v>
      </c>
      <c r="B1628" s="214" t="s">
        <v>1854</v>
      </c>
      <c r="C1628" s="214" t="s">
        <v>1632</v>
      </c>
      <c r="D1628" s="153">
        <v>0</v>
      </c>
      <c r="E1628" s="153">
        <v>0</v>
      </c>
      <c r="F1628" s="151">
        <v>0</v>
      </c>
      <c r="G1628" s="151">
        <v>0</v>
      </c>
      <c r="H1628" s="151">
        <v>0</v>
      </c>
      <c r="I1628" s="151">
        <v>0</v>
      </c>
      <c r="J1628" s="172">
        <v>0.9</v>
      </c>
      <c r="K1628" s="154">
        <v>0</v>
      </c>
      <c r="L1628" s="154">
        <v>0</v>
      </c>
      <c r="M1628" s="154">
        <v>0</v>
      </c>
      <c r="N1628" s="207">
        <v>0</v>
      </c>
      <c r="O1628" s="153">
        <v>0</v>
      </c>
      <c r="P1628" s="153">
        <v>0</v>
      </c>
      <c r="Q1628" s="151">
        <v>0</v>
      </c>
      <c r="R1628" s="151">
        <v>0</v>
      </c>
      <c r="S1628" s="154">
        <v>0</v>
      </c>
      <c r="T1628" s="154">
        <v>0</v>
      </c>
      <c r="U1628" s="155">
        <v>0</v>
      </c>
      <c r="V1628" s="155">
        <v>0</v>
      </c>
      <c r="W1628" s="173">
        <v>0</v>
      </c>
      <c r="X1628" s="158">
        <v>0</v>
      </c>
      <c r="Y1628" s="208">
        <v>0</v>
      </c>
      <c r="Z1628" s="208">
        <v>0</v>
      </c>
      <c r="AA1628" s="208">
        <v>0</v>
      </c>
      <c r="AB1628" s="209">
        <v>0</v>
      </c>
      <c r="AC1628" s="155">
        <v>0</v>
      </c>
      <c r="AD1628" s="173">
        <v>0</v>
      </c>
    </row>
    <row r="1629" spans="1:30">
      <c r="A1629" s="175" t="s">
        <v>1455</v>
      </c>
      <c r="B1629" s="214" t="s">
        <v>1853</v>
      </c>
      <c r="C1629" s="214" t="s">
        <v>1633</v>
      </c>
      <c r="D1629" s="153">
        <v>0</v>
      </c>
      <c r="E1629" s="153">
        <v>0</v>
      </c>
      <c r="F1629" s="151">
        <v>0</v>
      </c>
      <c r="G1629" s="151">
        <v>0</v>
      </c>
      <c r="H1629" s="151">
        <v>0</v>
      </c>
      <c r="I1629" s="151">
        <v>0</v>
      </c>
      <c r="J1629" s="172">
        <v>0.9</v>
      </c>
      <c r="K1629" s="154">
        <v>0</v>
      </c>
      <c r="L1629" s="154">
        <v>0</v>
      </c>
      <c r="M1629" s="154">
        <v>0</v>
      </c>
      <c r="N1629" s="207">
        <v>0</v>
      </c>
      <c r="O1629" s="153">
        <v>0</v>
      </c>
      <c r="P1629" s="153">
        <v>0</v>
      </c>
      <c r="Q1629" s="151">
        <v>0</v>
      </c>
      <c r="R1629" s="151">
        <v>0</v>
      </c>
      <c r="S1629" s="154">
        <v>0</v>
      </c>
      <c r="T1629" s="154">
        <v>0</v>
      </c>
      <c r="U1629" s="155">
        <v>0</v>
      </c>
      <c r="V1629" s="155">
        <v>0</v>
      </c>
      <c r="W1629" s="173">
        <v>0</v>
      </c>
      <c r="X1629" s="158">
        <v>0</v>
      </c>
      <c r="Y1629" s="208">
        <v>0</v>
      </c>
      <c r="Z1629" s="208">
        <v>0</v>
      </c>
      <c r="AA1629" s="208">
        <v>0</v>
      </c>
      <c r="AB1629" s="209">
        <v>0</v>
      </c>
      <c r="AC1629" s="155">
        <v>0</v>
      </c>
      <c r="AD1629" s="173">
        <v>0</v>
      </c>
    </row>
    <row r="1630" spans="1:30">
      <c r="A1630" s="175" t="s">
        <v>1455</v>
      </c>
      <c r="B1630" s="214" t="s">
        <v>1853</v>
      </c>
      <c r="C1630" s="214" t="s">
        <v>1634</v>
      </c>
      <c r="D1630" s="153">
        <v>0</v>
      </c>
      <c r="E1630" s="153">
        <v>0</v>
      </c>
      <c r="F1630" s="151">
        <v>0</v>
      </c>
      <c r="G1630" s="151">
        <v>0</v>
      </c>
      <c r="H1630" s="151">
        <v>0</v>
      </c>
      <c r="I1630" s="151">
        <v>0</v>
      </c>
      <c r="J1630" s="172">
        <v>0.9</v>
      </c>
      <c r="K1630" s="154">
        <v>0</v>
      </c>
      <c r="L1630" s="154">
        <v>0</v>
      </c>
      <c r="M1630" s="154">
        <v>0</v>
      </c>
      <c r="N1630" s="207">
        <v>0</v>
      </c>
      <c r="O1630" s="153">
        <v>0</v>
      </c>
      <c r="P1630" s="153">
        <v>0</v>
      </c>
      <c r="Q1630" s="151">
        <v>0</v>
      </c>
      <c r="R1630" s="151">
        <v>0</v>
      </c>
      <c r="S1630" s="154">
        <v>0</v>
      </c>
      <c r="T1630" s="154">
        <v>0</v>
      </c>
      <c r="U1630" s="155">
        <v>0</v>
      </c>
      <c r="V1630" s="155">
        <v>0</v>
      </c>
      <c r="W1630" s="173">
        <v>0</v>
      </c>
      <c r="X1630" s="158">
        <v>0</v>
      </c>
      <c r="Y1630" s="208">
        <v>0</v>
      </c>
      <c r="Z1630" s="208">
        <v>0</v>
      </c>
      <c r="AA1630" s="208">
        <v>0</v>
      </c>
      <c r="AB1630" s="209">
        <v>0</v>
      </c>
      <c r="AC1630" s="155">
        <v>0</v>
      </c>
      <c r="AD1630" s="173">
        <v>0</v>
      </c>
    </row>
    <row r="1631" spans="1:30">
      <c r="A1631" s="175" t="s">
        <v>1455</v>
      </c>
      <c r="B1631" s="214" t="s">
        <v>1853</v>
      </c>
      <c r="C1631" s="214" t="s">
        <v>1635</v>
      </c>
      <c r="D1631" s="153">
        <v>36</v>
      </c>
      <c r="E1631" s="153">
        <v>36</v>
      </c>
      <c r="F1631" s="151">
        <v>36</v>
      </c>
      <c r="G1631" s="151">
        <v>36</v>
      </c>
      <c r="H1631" s="151">
        <v>37</v>
      </c>
      <c r="I1631" s="151">
        <v>37</v>
      </c>
      <c r="J1631" s="172">
        <v>0.9</v>
      </c>
      <c r="K1631" s="154">
        <v>1</v>
      </c>
      <c r="L1631" s="154">
        <v>1</v>
      </c>
      <c r="M1631" s="154">
        <v>1</v>
      </c>
      <c r="N1631" s="207">
        <v>859</v>
      </c>
      <c r="O1631" s="153">
        <v>851</v>
      </c>
      <c r="P1631" s="153">
        <v>35</v>
      </c>
      <c r="Q1631" s="151">
        <v>36</v>
      </c>
      <c r="R1631" s="151">
        <v>37</v>
      </c>
      <c r="S1631" s="154">
        <v>0.990686845168801</v>
      </c>
      <c r="T1631" s="154">
        <v>0.972222222222222</v>
      </c>
      <c r="U1631" s="155">
        <v>1</v>
      </c>
      <c r="V1631" s="155">
        <v>1</v>
      </c>
      <c r="W1631" s="173">
        <v>-0.0277777777777778</v>
      </c>
      <c r="X1631" s="158">
        <v>260</v>
      </c>
      <c r="Y1631" s="208">
        <v>257</v>
      </c>
      <c r="Z1631" s="208">
        <v>265</v>
      </c>
      <c r="AA1631" s="208">
        <v>264</v>
      </c>
      <c r="AB1631" s="209">
        <v>0.988461538461539</v>
      </c>
      <c r="AC1631" s="155">
        <v>0.99622641509434</v>
      </c>
      <c r="AD1631" s="173">
        <v>-0.00776487663280112</v>
      </c>
    </row>
    <row r="1632" spans="1:30">
      <c r="A1632" s="175" t="s">
        <v>1455</v>
      </c>
      <c r="B1632" s="214" t="s">
        <v>1853</v>
      </c>
      <c r="C1632" s="214" t="s">
        <v>1636</v>
      </c>
      <c r="D1632" s="153">
        <v>0</v>
      </c>
      <c r="E1632" s="153">
        <v>0</v>
      </c>
      <c r="F1632" s="151">
        <v>0</v>
      </c>
      <c r="G1632" s="151">
        <v>0</v>
      </c>
      <c r="H1632" s="151">
        <v>0</v>
      </c>
      <c r="I1632" s="151">
        <v>0</v>
      </c>
      <c r="J1632" s="172">
        <v>0.9</v>
      </c>
      <c r="K1632" s="154">
        <v>0</v>
      </c>
      <c r="L1632" s="154">
        <v>0</v>
      </c>
      <c r="M1632" s="154">
        <v>0</v>
      </c>
      <c r="N1632" s="207">
        <v>0</v>
      </c>
      <c r="O1632" s="153">
        <v>0</v>
      </c>
      <c r="P1632" s="153">
        <v>0</v>
      </c>
      <c r="Q1632" s="151">
        <v>0</v>
      </c>
      <c r="R1632" s="151">
        <v>0</v>
      </c>
      <c r="S1632" s="154">
        <v>0</v>
      </c>
      <c r="T1632" s="154">
        <v>0</v>
      </c>
      <c r="U1632" s="155">
        <v>0</v>
      </c>
      <c r="V1632" s="155">
        <v>0</v>
      </c>
      <c r="W1632" s="173">
        <v>0</v>
      </c>
      <c r="X1632" s="158">
        <v>0</v>
      </c>
      <c r="Y1632" s="208">
        <v>0</v>
      </c>
      <c r="Z1632" s="208">
        <v>0</v>
      </c>
      <c r="AA1632" s="208">
        <v>0</v>
      </c>
      <c r="AB1632" s="209">
        <v>0</v>
      </c>
      <c r="AC1632" s="155">
        <v>0</v>
      </c>
      <c r="AD1632" s="173">
        <v>0</v>
      </c>
    </row>
    <row r="1633" spans="1:30">
      <c r="A1633" s="175" t="s">
        <v>1455</v>
      </c>
      <c r="B1633" s="214" t="s">
        <v>1853</v>
      </c>
      <c r="C1633" s="214" t="s">
        <v>1637</v>
      </c>
      <c r="D1633" s="153">
        <v>49</v>
      </c>
      <c r="E1633" s="153">
        <v>49</v>
      </c>
      <c r="F1633" s="151">
        <v>47</v>
      </c>
      <c r="G1633" s="151">
        <v>45</v>
      </c>
      <c r="H1633" s="151">
        <v>42</v>
      </c>
      <c r="I1633" s="151">
        <v>42</v>
      </c>
      <c r="J1633" s="172">
        <v>0.9</v>
      </c>
      <c r="K1633" s="154">
        <v>1</v>
      </c>
      <c r="L1633" s="154">
        <v>0.957446808510638</v>
      </c>
      <c r="M1633" s="154">
        <v>1</v>
      </c>
      <c r="N1633" s="207">
        <v>1064</v>
      </c>
      <c r="O1633" s="153">
        <v>1029</v>
      </c>
      <c r="P1633" s="153">
        <v>47</v>
      </c>
      <c r="Q1633" s="151">
        <v>44</v>
      </c>
      <c r="R1633" s="151">
        <v>42</v>
      </c>
      <c r="S1633" s="154">
        <v>0.967105263157895</v>
      </c>
      <c r="T1633" s="154">
        <v>0.959183673469388</v>
      </c>
      <c r="U1633" s="155">
        <v>0.936170212765957</v>
      </c>
      <c r="V1633" s="155">
        <v>1</v>
      </c>
      <c r="W1633" s="173">
        <v>0.0230134607034302</v>
      </c>
      <c r="X1633" s="158">
        <v>324</v>
      </c>
      <c r="Y1633" s="208">
        <v>312</v>
      </c>
      <c r="Z1633" s="208">
        <v>313</v>
      </c>
      <c r="AA1633" s="208">
        <v>304</v>
      </c>
      <c r="AB1633" s="209">
        <v>0.962962962962963</v>
      </c>
      <c r="AC1633" s="155">
        <v>0.971246006389776</v>
      </c>
      <c r="AD1633" s="173">
        <v>-0.00828304342681341</v>
      </c>
    </row>
    <row r="1634" spans="1:30">
      <c r="A1634" s="175" t="s">
        <v>1455</v>
      </c>
      <c r="B1634" s="214" t="s">
        <v>1851</v>
      </c>
      <c r="C1634" s="214" t="s">
        <v>1638</v>
      </c>
      <c r="D1634" s="153">
        <v>34</v>
      </c>
      <c r="E1634" s="153">
        <v>33</v>
      </c>
      <c r="F1634" s="151">
        <v>32</v>
      </c>
      <c r="G1634" s="151">
        <v>30</v>
      </c>
      <c r="H1634" s="151">
        <v>33</v>
      </c>
      <c r="I1634" s="151">
        <v>33</v>
      </c>
      <c r="J1634" s="172">
        <v>0.9</v>
      </c>
      <c r="K1634" s="154">
        <v>0.970588235294118</v>
      </c>
      <c r="L1634" s="154">
        <v>0.9375</v>
      </c>
      <c r="M1634" s="154">
        <v>1</v>
      </c>
      <c r="N1634" s="207">
        <v>761</v>
      </c>
      <c r="O1634" s="153">
        <v>726</v>
      </c>
      <c r="P1634" s="153">
        <v>33</v>
      </c>
      <c r="Q1634" s="151">
        <v>30</v>
      </c>
      <c r="R1634" s="151">
        <v>33</v>
      </c>
      <c r="S1634" s="154">
        <v>0.954007884362681</v>
      </c>
      <c r="T1634" s="154">
        <v>0.970588235294118</v>
      </c>
      <c r="U1634" s="155">
        <v>0.9375</v>
      </c>
      <c r="V1634" s="155">
        <v>1</v>
      </c>
      <c r="W1634" s="173">
        <v>0.0330882352941176</v>
      </c>
      <c r="X1634" s="158">
        <v>231</v>
      </c>
      <c r="Y1634" s="208">
        <v>221</v>
      </c>
      <c r="Z1634" s="208">
        <v>230</v>
      </c>
      <c r="AA1634" s="208">
        <v>211</v>
      </c>
      <c r="AB1634" s="209">
        <v>0.956709956709957</v>
      </c>
      <c r="AC1634" s="155">
        <v>0.917391304347826</v>
      </c>
      <c r="AD1634" s="173">
        <v>0.0393186523621306</v>
      </c>
    </row>
    <row r="1635" spans="1:30">
      <c r="A1635" s="175" t="s">
        <v>1455</v>
      </c>
      <c r="B1635" s="214" t="s">
        <v>1851</v>
      </c>
      <c r="C1635" s="214" t="s">
        <v>1639</v>
      </c>
      <c r="D1635" s="153">
        <v>0</v>
      </c>
      <c r="E1635" s="153">
        <v>0</v>
      </c>
      <c r="F1635" s="151">
        <v>0</v>
      </c>
      <c r="G1635" s="151">
        <v>0</v>
      </c>
      <c r="H1635" s="151">
        <v>0</v>
      </c>
      <c r="I1635" s="151">
        <v>0</v>
      </c>
      <c r="J1635" s="172">
        <v>0.9</v>
      </c>
      <c r="K1635" s="154">
        <v>0</v>
      </c>
      <c r="L1635" s="154">
        <v>0</v>
      </c>
      <c r="M1635" s="154">
        <v>0</v>
      </c>
      <c r="N1635" s="207">
        <v>0</v>
      </c>
      <c r="O1635" s="153">
        <v>0</v>
      </c>
      <c r="P1635" s="153">
        <v>0</v>
      </c>
      <c r="Q1635" s="151">
        <v>0</v>
      </c>
      <c r="R1635" s="151">
        <v>0</v>
      </c>
      <c r="S1635" s="154">
        <v>0</v>
      </c>
      <c r="T1635" s="154">
        <v>0</v>
      </c>
      <c r="U1635" s="155">
        <v>0</v>
      </c>
      <c r="V1635" s="155">
        <v>0</v>
      </c>
      <c r="W1635" s="173">
        <v>0</v>
      </c>
      <c r="X1635" s="158">
        <v>0</v>
      </c>
      <c r="Y1635" s="208">
        <v>0</v>
      </c>
      <c r="Z1635" s="208">
        <v>0</v>
      </c>
      <c r="AA1635" s="208">
        <v>0</v>
      </c>
      <c r="AB1635" s="209">
        <v>0</v>
      </c>
      <c r="AC1635" s="155">
        <v>0</v>
      </c>
      <c r="AD1635" s="173">
        <v>0</v>
      </c>
    </row>
    <row r="1636" spans="1:30">
      <c r="A1636" s="175" t="s">
        <v>1455</v>
      </c>
      <c r="B1636" s="214" t="s">
        <v>1851</v>
      </c>
      <c r="C1636" s="214" t="s">
        <v>1640</v>
      </c>
      <c r="D1636" s="153">
        <v>0</v>
      </c>
      <c r="E1636" s="153">
        <v>0</v>
      </c>
      <c r="F1636" s="151">
        <v>0</v>
      </c>
      <c r="G1636" s="151">
        <v>0</v>
      </c>
      <c r="H1636" s="151">
        <v>0</v>
      </c>
      <c r="I1636" s="151">
        <v>0</v>
      </c>
      <c r="J1636" s="172">
        <v>0.9</v>
      </c>
      <c r="K1636" s="154">
        <v>0</v>
      </c>
      <c r="L1636" s="154">
        <v>0</v>
      </c>
      <c r="M1636" s="154">
        <v>0</v>
      </c>
      <c r="N1636" s="207">
        <v>0</v>
      </c>
      <c r="O1636" s="153">
        <v>0</v>
      </c>
      <c r="P1636" s="153">
        <v>0</v>
      </c>
      <c r="Q1636" s="151">
        <v>0</v>
      </c>
      <c r="R1636" s="151">
        <v>0</v>
      </c>
      <c r="S1636" s="154">
        <v>0</v>
      </c>
      <c r="T1636" s="154">
        <v>0</v>
      </c>
      <c r="U1636" s="155">
        <v>0</v>
      </c>
      <c r="V1636" s="155">
        <v>0</v>
      </c>
      <c r="W1636" s="173">
        <v>0</v>
      </c>
      <c r="X1636" s="158">
        <v>0</v>
      </c>
      <c r="Y1636" s="208">
        <v>0</v>
      </c>
      <c r="Z1636" s="208">
        <v>0</v>
      </c>
      <c r="AA1636" s="208">
        <v>0</v>
      </c>
      <c r="AB1636" s="209">
        <v>0</v>
      </c>
      <c r="AC1636" s="155">
        <v>0</v>
      </c>
      <c r="AD1636" s="173">
        <v>0</v>
      </c>
    </row>
    <row r="1637" spans="1:30">
      <c r="A1637" s="175" t="s">
        <v>1455</v>
      </c>
      <c r="B1637" s="214" t="s">
        <v>1851</v>
      </c>
      <c r="C1637" s="214" t="s">
        <v>1641</v>
      </c>
      <c r="D1637" s="153">
        <v>47</v>
      </c>
      <c r="E1637" s="153">
        <v>46</v>
      </c>
      <c r="F1637" s="151">
        <v>47</v>
      </c>
      <c r="G1637" s="151">
        <v>45</v>
      </c>
      <c r="H1637" s="151">
        <v>44</v>
      </c>
      <c r="I1637" s="151">
        <v>44</v>
      </c>
      <c r="J1637" s="172">
        <v>0.9</v>
      </c>
      <c r="K1637" s="154">
        <v>0.978723404255319</v>
      </c>
      <c r="L1637" s="154">
        <v>0.957446808510638</v>
      </c>
      <c r="M1637" s="154">
        <v>1</v>
      </c>
      <c r="N1637" s="207">
        <v>1104</v>
      </c>
      <c r="O1637" s="153">
        <v>1087</v>
      </c>
      <c r="P1637" s="153">
        <v>46</v>
      </c>
      <c r="Q1637" s="151">
        <v>45</v>
      </c>
      <c r="R1637" s="151">
        <v>44</v>
      </c>
      <c r="S1637" s="154">
        <v>0.984601449275362</v>
      </c>
      <c r="T1637" s="154">
        <v>0.978723404255319</v>
      </c>
      <c r="U1637" s="155">
        <v>0.957446808510638</v>
      </c>
      <c r="V1637" s="155">
        <v>1</v>
      </c>
      <c r="W1637" s="173">
        <v>0.0212765957446808</v>
      </c>
      <c r="X1637" s="158">
        <v>329</v>
      </c>
      <c r="Y1637" s="208">
        <v>325</v>
      </c>
      <c r="Z1637" s="208">
        <v>334</v>
      </c>
      <c r="AA1637" s="208">
        <v>327</v>
      </c>
      <c r="AB1637" s="209">
        <v>0.987841945288754</v>
      </c>
      <c r="AC1637" s="155">
        <v>0.979041916167665</v>
      </c>
      <c r="AD1637" s="173">
        <v>0.00880002912108913</v>
      </c>
    </row>
    <row r="1638" spans="1:30">
      <c r="A1638" s="175" t="s">
        <v>1455</v>
      </c>
      <c r="B1638" s="214" t="s">
        <v>1851</v>
      </c>
      <c r="C1638" s="214" t="s">
        <v>1642</v>
      </c>
      <c r="D1638" s="153">
        <v>0</v>
      </c>
      <c r="E1638" s="153">
        <v>0</v>
      </c>
      <c r="F1638" s="151">
        <v>0</v>
      </c>
      <c r="G1638" s="151">
        <v>0</v>
      </c>
      <c r="H1638" s="151">
        <v>0</v>
      </c>
      <c r="I1638" s="151">
        <v>0</v>
      </c>
      <c r="J1638" s="172">
        <v>0.9</v>
      </c>
      <c r="K1638" s="154">
        <v>0</v>
      </c>
      <c r="L1638" s="154">
        <v>0</v>
      </c>
      <c r="M1638" s="154">
        <v>0</v>
      </c>
      <c r="N1638" s="207">
        <v>0</v>
      </c>
      <c r="O1638" s="153">
        <v>0</v>
      </c>
      <c r="P1638" s="153">
        <v>0</v>
      </c>
      <c r="Q1638" s="151">
        <v>0</v>
      </c>
      <c r="R1638" s="151">
        <v>0</v>
      </c>
      <c r="S1638" s="154">
        <v>0</v>
      </c>
      <c r="T1638" s="154">
        <v>0</v>
      </c>
      <c r="U1638" s="155">
        <v>0</v>
      </c>
      <c r="V1638" s="155">
        <v>0</v>
      </c>
      <c r="W1638" s="173">
        <v>0</v>
      </c>
      <c r="X1638" s="158">
        <v>0</v>
      </c>
      <c r="Y1638" s="208">
        <v>0</v>
      </c>
      <c r="Z1638" s="208">
        <v>0</v>
      </c>
      <c r="AA1638" s="208">
        <v>0</v>
      </c>
      <c r="AB1638" s="209">
        <v>0</v>
      </c>
      <c r="AC1638" s="155">
        <v>0</v>
      </c>
      <c r="AD1638" s="173">
        <v>0</v>
      </c>
    </row>
    <row r="1639" spans="1:30">
      <c r="A1639" s="175" t="s">
        <v>1455</v>
      </c>
      <c r="B1639" s="214" t="s">
        <v>1851</v>
      </c>
      <c r="C1639" s="214" t="s">
        <v>1643</v>
      </c>
      <c r="D1639" s="153">
        <v>0</v>
      </c>
      <c r="E1639" s="153">
        <v>0</v>
      </c>
      <c r="F1639" s="151">
        <v>0</v>
      </c>
      <c r="G1639" s="151">
        <v>0</v>
      </c>
      <c r="H1639" s="151">
        <v>0</v>
      </c>
      <c r="I1639" s="151">
        <v>0</v>
      </c>
      <c r="J1639" s="172">
        <v>0.9</v>
      </c>
      <c r="K1639" s="154">
        <v>0</v>
      </c>
      <c r="L1639" s="154">
        <v>0</v>
      </c>
      <c r="M1639" s="154">
        <v>0</v>
      </c>
      <c r="N1639" s="207">
        <v>0</v>
      </c>
      <c r="O1639" s="153">
        <v>0</v>
      </c>
      <c r="P1639" s="153">
        <v>0</v>
      </c>
      <c r="Q1639" s="151">
        <v>0</v>
      </c>
      <c r="R1639" s="151">
        <v>0</v>
      </c>
      <c r="S1639" s="154">
        <v>0</v>
      </c>
      <c r="T1639" s="154">
        <v>0</v>
      </c>
      <c r="U1639" s="155">
        <v>0</v>
      </c>
      <c r="V1639" s="155">
        <v>0</v>
      </c>
      <c r="W1639" s="173">
        <v>0</v>
      </c>
      <c r="X1639" s="158">
        <v>0</v>
      </c>
      <c r="Y1639" s="208">
        <v>0</v>
      </c>
      <c r="Z1639" s="208">
        <v>0</v>
      </c>
      <c r="AA1639" s="208">
        <v>0</v>
      </c>
      <c r="AB1639" s="209">
        <v>0</v>
      </c>
      <c r="AC1639" s="155">
        <v>0</v>
      </c>
      <c r="AD1639" s="173">
        <v>0</v>
      </c>
    </row>
    <row r="1640" spans="1:30">
      <c r="A1640" s="175" t="s">
        <v>1455</v>
      </c>
      <c r="B1640" s="214" t="s">
        <v>1851</v>
      </c>
      <c r="C1640" s="214" t="s">
        <v>1644</v>
      </c>
      <c r="D1640" s="153">
        <v>0</v>
      </c>
      <c r="E1640" s="153">
        <v>0</v>
      </c>
      <c r="F1640" s="151">
        <v>0</v>
      </c>
      <c r="G1640" s="151">
        <v>0</v>
      </c>
      <c r="H1640" s="151">
        <v>0</v>
      </c>
      <c r="I1640" s="151">
        <v>0</v>
      </c>
      <c r="J1640" s="172">
        <v>0.9</v>
      </c>
      <c r="K1640" s="154">
        <v>0</v>
      </c>
      <c r="L1640" s="154">
        <v>0</v>
      </c>
      <c r="M1640" s="154">
        <v>0</v>
      </c>
      <c r="N1640" s="207">
        <v>0</v>
      </c>
      <c r="O1640" s="153">
        <v>0</v>
      </c>
      <c r="P1640" s="153">
        <v>0</v>
      </c>
      <c r="Q1640" s="151">
        <v>0</v>
      </c>
      <c r="R1640" s="151">
        <v>0</v>
      </c>
      <c r="S1640" s="154">
        <v>0</v>
      </c>
      <c r="T1640" s="154">
        <v>0</v>
      </c>
      <c r="U1640" s="155">
        <v>0</v>
      </c>
      <c r="V1640" s="155">
        <v>0</v>
      </c>
      <c r="W1640" s="173">
        <v>0</v>
      </c>
      <c r="X1640" s="158">
        <v>0</v>
      </c>
      <c r="Y1640" s="208">
        <v>0</v>
      </c>
      <c r="Z1640" s="208">
        <v>0</v>
      </c>
      <c r="AA1640" s="208">
        <v>0</v>
      </c>
      <c r="AB1640" s="209">
        <v>0</v>
      </c>
      <c r="AC1640" s="155">
        <v>0</v>
      </c>
      <c r="AD1640" s="173">
        <v>0</v>
      </c>
    </row>
    <row r="1641" spans="1:30">
      <c r="A1641" s="175" t="s">
        <v>1455</v>
      </c>
      <c r="B1641" s="214" t="s">
        <v>1851</v>
      </c>
      <c r="C1641" s="214" t="s">
        <v>1645</v>
      </c>
      <c r="D1641" s="153">
        <v>0</v>
      </c>
      <c r="E1641" s="153">
        <v>0</v>
      </c>
      <c r="F1641" s="151">
        <v>0</v>
      </c>
      <c r="G1641" s="151">
        <v>0</v>
      </c>
      <c r="H1641" s="151">
        <v>0</v>
      </c>
      <c r="I1641" s="151">
        <v>0</v>
      </c>
      <c r="J1641" s="172">
        <v>0.9</v>
      </c>
      <c r="K1641" s="154">
        <v>0</v>
      </c>
      <c r="L1641" s="154">
        <v>0</v>
      </c>
      <c r="M1641" s="154">
        <v>0</v>
      </c>
      <c r="N1641" s="207">
        <v>0</v>
      </c>
      <c r="O1641" s="153">
        <v>0</v>
      </c>
      <c r="P1641" s="153">
        <v>0</v>
      </c>
      <c r="Q1641" s="151">
        <v>0</v>
      </c>
      <c r="R1641" s="151">
        <v>0</v>
      </c>
      <c r="S1641" s="154">
        <v>0</v>
      </c>
      <c r="T1641" s="154">
        <v>0</v>
      </c>
      <c r="U1641" s="155">
        <v>0</v>
      </c>
      <c r="V1641" s="155">
        <v>0</v>
      </c>
      <c r="W1641" s="173">
        <v>0</v>
      </c>
      <c r="X1641" s="158">
        <v>0</v>
      </c>
      <c r="Y1641" s="208">
        <v>0</v>
      </c>
      <c r="Z1641" s="208">
        <v>0</v>
      </c>
      <c r="AA1641" s="208">
        <v>0</v>
      </c>
      <c r="AB1641" s="209">
        <v>0</v>
      </c>
      <c r="AC1641" s="155">
        <v>0</v>
      </c>
      <c r="AD1641" s="173">
        <v>0</v>
      </c>
    </row>
    <row r="1642" spans="1:30">
      <c r="A1642" s="175" t="s">
        <v>1455</v>
      </c>
      <c r="B1642" s="214" t="s">
        <v>1851</v>
      </c>
      <c r="C1642" s="214" t="s">
        <v>1646</v>
      </c>
      <c r="D1642" s="153">
        <v>0</v>
      </c>
      <c r="E1642" s="153">
        <v>0</v>
      </c>
      <c r="F1642" s="151">
        <v>0</v>
      </c>
      <c r="G1642" s="151">
        <v>0</v>
      </c>
      <c r="H1642" s="151">
        <v>0</v>
      </c>
      <c r="I1642" s="151">
        <v>0</v>
      </c>
      <c r="J1642" s="172">
        <v>0.9</v>
      </c>
      <c r="K1642" s="154">
        <v>0</v>
      </c>
      <c r="L1642" s="154">
        <v>0</v>
      </c>
      <c r="M1642" s="154">
        <v>0</v>
      </c>
      <c r="N1642" s="207">
        <v>0</v>
      </c>
      <c r="O1642" s="153">
        <v>0</v>
      </c>
      <c r="P1642" s="153">
        <v>0</v>
      </c>
      <c r="Q1642" s="151">
        <v>0</v>
      </c>
      <c r="R1642" s="151">
        <v>0</v>
      </c>
      <c r="S1642" s="154">
        <v>0</v>
      </c>
      <c r="T1642" s="154">
        <v>0</v>
      </c>
      <c r="U1642" s="155">
        <v>0</v>
      </c>
      <c r="V1642" s="155">
        <v>0</v>
      </c>
      <c r="W1642" s="173">
        <v>0</v>
      </c>
      <c r="X1642" s="158">
        <v>0</v>
      </c>
      <c r="Y1642" s="208">
        <v>0</v>
      </c>
      <c r="Z1642" s="208">
        <v>0</v>
      </c>
      <c r="AA1642" s="208">
        <v>0</v>
      </c>
      <c r="AB1642" s="209">
        <v>0</v>
      </c>
      <c r="AC1642" s="155">
        <v>0</v>
      </c>
      <c r="AD1642" s="173">
        <v>0</v>
      </c>
    </row>
    <row r="1643" spans="1:30">
      <c r="A1643" s="175" t="s">
        <v>1455</v>
      </c>
      <c r="B1643" s="214" t="s">
        <v>1851</v>
      </c>
      <c r="C1643" s="214" t="s">
        <v>1647</v>
      </c>
      <c r="D1643" s="153">
        <v>0</v>
      </c>
      <c r="E1643" s="153">
        <v>0</v>
      </c>
      <c r="F1643" s="151">
        <v>0</v>
      </c>
      <c r="G1643" s="151">
        <v>0</v>
      </c>
      <c r="H1643" s="151">
        <v>0</v>
      </c>
      <c r="I1643" s="151">
        <v>0</v>
      </c>
      <c r="J1643" s="172">
        <v>0.9</v>
      </c>
      <c r="K1643" s="154">
        <v>0</v>
      </c>
      <c r="L1643" s="154">
        <v>0</v>
      </c>
      <c r="M1643" s="154">
        <v>0</v>
      </c>
      <c r="N1643" s="207">
        <v>0</v>
      </c>
      <c r="O1643" s="153">
        <v>0</v>
      </c>
      <c r="P1643" s="153">
        <v>0</v>
      </c>
      <c r="Q1643" s="151">
        <v>0</v>
      </c>
      <c r="R1643" s="151">
        <v>0</v>
      </c>
      <c r="S1643" s="154">
        <v>0</v>
      </c>
      <c r="T1643" s="154">
        <v>0</v>
      </c>
      <c r="U1643" s="155">
        <v>0</v>
      </c>
      <c r="V1643" s="155">
        <v>0</v>
      </c>
      <c r="W1643" s="173">
        <v>0</v>
      </c>
      <c r="X1643" s="158">
        <v>0</v>
      </c>
      <c r="Y1643" s="208">
        <v>0</v>
      </c>
      <c r="Z1643" s="208">
        <v>0</v>
      </c>
      <c r="AA1643" s="208">
        <v>0</v>
      </c>
      <c r="AB1643" s="209">
        <v>0</v>
      </c>
      <c r="AC1643" s="155">
        <v>0</v>
      </c>
      <c r="AD1643" s="173">
        <v>0</v>
      </c>
    </row>
    <row r="1644" spans="1:30">
      <c r="A1644" s="175" t="s">
        <v>1455</v>
      </c>
      <c r="B1644" s="214" t="s">
        <v>1851</v>
      </c>
      <c r="C1644" s="214" t="s">
        <v>1648</v>
      </c>
      <c r="D1644" s="153">
        <v>0</v>
      </c>
      <c r="E1644" s="153">
        <v>0</v>
      </c>
      <c r="F1644" s="151">
        <v>0</v>
      </c>
      <c r="G1644" s="151">
        <v>0</v>
      </c>
      <c r="H1644" s="151">
        <v>0</v>
      </c>
      <c r="I1644" s="151">
        <v>0</v>
      </c>
      <c r="J1644" s="172">
        <v>0.9</v>
      </c>
      <c r="K1644" s="154">
        <v>0</v>
      </c>
      <c r="L1644" s="154">
        <v>0</v>
      </c>
      <c r="M1644" s="154">
        <v>0</v>
      </c>
      <c r="N1644" s="207">
        <v>0</v>
      </c>
      <c r="O1644" s="153">
        <v>0</v>
      </c>
      <c r="P1644" s="153">
        <v>0</v>
      </c>
      <c r="Q1644" s="151">
        <v>0</v>
      </c>
      <c r="R1644" s="151">
        <v>0</v>
      </c>
      <c r="S1644" s="154">
        <v>0</v>
      </c>
      <c r="T1644" s="154">
        <v>0</v>
      </c>
      <c r="U1644" s="155">
        <v>0</v>
      </c>
      <c r="V1644" s="155">
        <v>0</v>
      </c>
      <c r="W1644" s="173">
        <v>0</v>
      </c>
      <c r="X1644" s="158">
        <v>0</v>
      </c>
      <c r="Y1644" s="208">
        <v>0</v>
      </c>
      <c r="Z1644" s="208">
        <v>0</v>
      </c>
      <c r="AA1644" s="208">
        <v>0</v>
      </c>
      <c r="AB1644" s="209">
        <v>0</v>
      </c>
      <c r="AC1644" s="155">
        <v>0</v>
      </c>
      <c r="AD1644" s="173">
        <v>0</v>
      </c>
    </row>
    <row r="1645" spans="1:30">
      <c r="A1645" s="175" t="s">
        <v>1455</v>
      </c>
      <c r="B1645" s="214" t="s">
        <v>1851</v>
      </c>
      <c r="C1645" s="214" t="s">
        <v>1649</v>
      </c>
      <c r="D1645" s="153">
        <v>0</v>
      </c>
      <c r="E1645" s="153">
        <v>0</v>
      </c>
      <c r="F1645" s="151">
        <v>0</v>
      </c>
      <c r="G1645" s="151">
        <v>0</v>
      </c>
      <c r="H1645" s="151">
        <v>0</v>
      </c>
      <c r="I1645" s="151">
        <v>0</v>
      </c>
      <c r="J1645" s="172">
        <v>0.9</v>
      </c>
      <c r="K1645" s="154">
        <v>0</v>
      </c>
      <c r="L1645" s="154">
        <v>0</v>
      </c>
      <c r="M1645" s="154">
        <v>0</v>
      </c>
      <c r="N1645" s="207">
        <v>0</v>
      </c>
      <c r="O1645" s="153">
        <v>0</v>
      </c>
      <c r="P1645" s="153">
        <v>0</v>
      </c>
      <c r="Q1645" s="151">
        <v>0</v>
      </c>
      <c r="R1645" s="151">
        <v>0</v>
      </c>
      <c r="S1645" s="154">
        <v>0</v>
      </c>
      <c r="T1645" s="154">
        <v>0</v>
      </c>
      <c r="U1645" s="155">
        <v>0</v>
      </c>
      <c r="V1645" s="155">
        <v>0</v>
      </c>
      <c r="W1645" s="173">
        <v>0</v>
      </c>
      <c r="X1645" s="158">
        <v>0</v>
      </c>
      <c r="Y1645" s="208">
        <v>0</v>
      </c>
      <c r="Z1645" s="208">
        <v>0</v>
      </c>
      <c r="AA1645" s="208">
        <v>0</v>
      </c>
      <c r="AB1645" s="209">
        <v>0</v>
      </c>
      <c r="AC1645" s="155">
        <v>0</v>
      </c>
      <c r="AD1645" s="173">
        <v>0</v>
      </c>
    </row>
    <row r="1646" spans="1:30">
      <c r="A1646" s="175" t="s">
        <v>1455</v>
      </c>
      <c r="B1646" s="214" t="s">
        <v>1851</v>
      </c>
      <c r="C1646" s="214" t="s">
        <v>1650</v>
      </c>
      <c r="D1646" s="153">
        <v>0</v>
      </c>
      <c r="E1646" s="153">
        <v>0</v>
      </c>
      <c r="F1646" s="151">
        <v>0</v>
      </c>
      <c r="G1646" s="151">
        <v>0</v>
      </c>
      <c r="H1646" s="151">
        <v>0</v>
      </c>
      <c r="I1646" s="151">
        <v>0</v>
      </c>
      <c r="J1646" s="172">
        <v>0.9</v>
      </c>
      <c r="K1646" s="154">
        <v>0</v>
      </c>
      <c r="L1646" s="154">
        <v>0</v>
      </c>
      <c r="M1646" s="154">
        <v>0</v>
      </c>
      <c r="N1646" s="207">
        <v>0</v>
      </c>
      <c r="O1646" s="153">
        <v>0</v>
      </c>
      <c r="P1646" s="153">
        <v>0</v>
      </c>
      <c r="Q1646" s="151">
        <v>0</v>
      </c>
      <c r="R1646" s="151">
        <v>0</v>
      </c>
      <c r="S1646" s="154">
        <v>0</v>
      </c>
      <c r="T1646" s="154">
        <v>0</v>
      </c>
      <c r="U1646" s="155">
        <v>0</v>
      </c>
      <c r="V1646" s="155">
        <v>0</v>
      </c>
      <c r="W1646" s="173">
        <v>0</v>
      </c>
      <c r="X1646" s="158">
        <v>0</v>
      </c>
      <c r="Y1646" s="208">
        <v>0</v>
      </c>
      <c r="Z1646" s="208">
        <v>0</v>
      </c>
      <c r="AA1646" s="208">
        <v>0</v>
      </c>
      <c r="AB1646" s="209">
        <v>0</v>
      </c>
      <c r="AC1646" s="155">
        <v>0</v>
      </c>
      <c r="AD1646" s="173">
        <v>0</v>
      </c>
    </row>
    <row r="1647" spans="1:30">
      <c r="A1647" s="175" t="s">
        <v>1455</v>
      </c>
      <c r="B1647" s="214" t="s">
        <v>1851</v>
      </c>
      <c r="C1647" s="214" t="s">
        <v>1651</v>
      </c>
      <c r="D1647" s="153">
        <v>43</v>
      </c>
      <c r="E1647" s="153">
        <v>42</v>
      </c>
      <c r="F1647" s="151">
        <v>42</v>
      </c>
      <c r="G1647" s="151">
        <v>42</v>
      </c>
      <c r="H1647" s="151">
        <v>48</v>
      </c>
      <c r="I1647" s="151">
        <v>48</v>
      </c>
      <c r="J1647" s="172">
        <v>0.9</v>
      </c>
      <c r="K1647" s="154">
        <v>0.976744186046512</v>
      </c>
      <c r="L1647" s="154">
        <v>1</v>
      </c>
      <c r="M1647" s="154">
        <v>1</v>
      </c>
      <c r="N1647" s="207">
        <v>988</v>
      </c>
      <c r="O1647" s="153">
        <v>964</v>
      </c>
      <c r="P1647" s="153">
        <v>41</v>
      </c>
      <c r="Q1647" s="151">
        <v>42</v>
      </c>
      <c r="R1647" s="151">
        <v>45</v>
      </c>
      <c r="S1647" s="154">
        <v>0.975708502024291</v>
      </c>
      <c r="T1647" s="154">
        <v>0.953488372093023</v>
      </c>
      <c r="U1647" s="155">
        <v>1</v>
      </c>
      <c r="V1647" s="155">
        <v>0.9375</v>
      </c>
      <c r="W1647" s="173">
        <v>-0.0465116279069767</v>
      </c>
      <c r="X1647" s="158">
        <v>305</v>
      </c>
      <c r="Y1647" s="208">
        <v>295</v>
      </c>
      <c r="Z1647" s="208">
        <v>293</v>
      </c>
      <c r="AA1647" s="208">
        <v>285</v>
      </c>
      <c r="AB1647" s="209">
        <v>0.967213114754098</v>
      </c>
      <c r="AC1647" s="155">
        <v>0.972696245733788</v>
      </c>
      <c r="AD1647" s="173">
        <v>-0.00548313097969011</v>
      </c>
    </row>
    <row r="1648" spans="1:30">
      <c r="A1648" s="175" t="s">
        <v>1455</v>
      </c>
      <c r="B1648" s="214" t="s">
        <v>1851</v>
      </c>
      <c r="C1648" s="214" t="s">
        <v>1652</v>
      </c>
      <c r="D1648" s="153">
        <v>0</v>
      </c>
      <c r="E1648" s="153">
        <v>0</v>
      </c>
      <c r="F1648" s="151">
        <v>0</v>
      </c>
      <c r="G1648" s="151">
        <v>0</v>
      </c>
      <c r="H1648" s="151">
        <v>0</v>
      </c>
      <c r="I1648" s="151">
        <v>0</v>
      </c>
      <c r="J1648" s="172">
        <v>0.9</v>
      </c>
      <c r="K1648" s="154">
        <v>0</v>
      </c>
      <c r="L1648" s="154">
        <v>0</v>
      </c>
      <c r="M1648" s="154">
        <v>0</v>
      </c>
      <c r="N1648" s="207">
        <v>0</v>
      </c>
      <c r="O1648" s="153">
        <v>0</v>
      </c>
      <c r="P1648" s="153">
        <v>0</v>
      </c>
      <c r="Q1648" s="151">
        <v>0</v>
      </c>
      <c r="R1648" s="151">
        <v>0</v>
      </c>
      <c r="S1648" s="154">
        <v>0</v>
      </c>
      <c r="T1648" s="154">
        <v>0</v>
      </c>
      <c r="U1648" s="155">
        <v>0</v>
      </c>
      <c r="V1648" s="155">
        <v>0</v>
      </c>
      <c r="W1648" s="173">
        <v>0</v>
      </c>
      <c r="X1648" s="158">
        <v>0</v>
      </c>
      <c r="Y1648" s="208">
        <v>0</v>
      </c>
      <c r="Z1648" s="208">
        <v>0</v>
      </c>
      <c r="AA1648" s="208">
        <v>0</v>
      </c>
      <c r="AB1648" s="209">
        <v>0</v>
      </c>
      <c r="AC1648" s="155">
        <v>0</v>
      </c>
      <c r="AD1648" s="173">
        <v>0</v>
      </c>
    </row>
    <row r="1649" spans="1:30">
      <c r="A1649" s="175" t="s">
        <v>1455</v>
      </c>
      <c r="B1649" s="214" t="s">
        <v>1851</v>
      </c>
      <c r="C1649" s="214" t="s">
        <v>1653</v>
      </c>
      <c r="D1649" s="153">
        <v>0</v>
      </c>
      <c r="E1649" s="153">
        <v>0</v>
      </c>
      <c r="F1649" s="151">
        <v>0</v>
      </c>
      <c r="G1649" s="151">
        <v>0</v>
      </c>
      <c r="H1649" s="151">
        <v>0</v>
      </c>
      <c r="I1649" s="151">
        <v>0</v>
      </c>
      <c r="J1649" s="172">
        <v>0.9</v>
      </c>
      <c r="K1649" s="154">
        <v>0</v>
      </c>
      <c r="L1649" s="154">
        <v>0</v>
      </c>
      <c r="M1649" s="154">
        <v>0</v>
      </c>
      <c r="N1649" s="207">
        <v>0</v>
      </c>
      <c r="O1649" s="153">
        <v>0</v>
      </c>
      <c r="P1649" s="153">
        <v>0</v>
      </c>
      <c r="Q1649" s="151">
        <v>0</v>
      </c>
      <c r="R1649" s="151">
        <v>0</v>
      </c>
      <c r="S1649" s="154">
        <v>0</v>
      </c>
      <c r="T1649" s="154">
        <v>0</v>
      </c>
      <c r="U1649" s="155">
        <v>0</v>
      </c>
      <c r="V1649" s="155">
        <v>0</v>
      </c>
      <c r="W1649" s="173">
        <v>0</v>
      </c>
      <c r="X1649" s="158">
        <v>0</v>
      </c>
      <c r="Y1649" s="208">
        <v>0</v>
      </c>
      <c r="Z1649" s="208">
        <v>0</v>
      </c>
      <c r="AA1649" s="208">
        <v>0</v>
      </c>
      <c r="AB1649" s="209">
        <v>0</v>
      </c>
      <c r="AC1649" s="155">
        <v>0</v>
      </c>
      <c r="AD1649" s="173">
        <v>0</v>
      </c>
    </row>
    <row r="1650" spans="1:30">
      <c r="A1650" s="175" t="s">
        <v>1455</v>
      </c>
      <c r="B1650" s="214" t="s">
        <v>1851</v>
      </c>
      <c r="C1650" s="214" t="s">
        <v>1654</v>
      </c>
      <c r="D1650" s="153">
        <v>0</v>
      </c>
      <c r="E1650" s="153">
        <v>0</v>
      </c>
      <c r="F1650" s="151">
        <v>0</v>
      </c>
      <c r="G1650" s="151">
        <v>0</v>
      </c>
      <c r="H1650" s="151">
        <v>0</v>
      </c>
      <c r="I1650" s="151">
        <v>0</v>
      </c>
      <c r="J1650" s="172">
        <v>0.9</v>
      </c>
      <c r="K1650" s="154">
        <v>0</v>
      </c>
      <c r="L1650" s="154">
        <v>0</v>
      </c>
      <c r="M1650" s="154">
        <v>0</v>
      </c>
      <c r="N1650" s="207">
        <v>0</v>
      </c>
      <c r="O1650" s="153">
        <v>0</v>
      </c>
      <c r="P1650" s="153">
        <v>0</v>
      </c>
      <c r="Q1650" s="151">
        <v>0</v>
      </c>
      <c r="R1650" s="151">
        <v>0</v>
      </c>
      <c r="S1650" s="154">
        <v>0</v>
      </c>
      <c r="T1650" s="154">
        <v>0</v>
      </c>
      <c r="U1650" s="155">
        <v>0</v>
      </c>
      <c r="V1650" s="155">
        <v>0</v>
      </c>
      <c r="W1650" s="173">
        <v>0</v>
      </c>
      <c r="X1650" s="158">
        <v>0</v>
      </c>
      <c r="Y1650" s="208">
        <v>0</v>
      </c>
      <c r="Z1650" s="208">
        <v>0</v>
      </c>
      <c r="AA1650" s="208">
        <v>0</v>
      </c>
      <c r="AB1650" s="209">
        <v>0</v>
      </c>
      <c r="AC1650" s="155">
        <v>0</v>
      </c>
      <c r="AD1650" s="173">
        <v>0</v>
      </c>
    </row>
    <row r="1651" spans="1:30">
      <c r="A1651" s="175" t="s">
        <v>1455</v>
      </c>
      <c r="B1651" s="214" t="s">
        <v>1851</v>
      </c>
      <c r="C1651" s="214" t="s">
        <v>1655</v>
      </c>
      <c r="D1651" s="153">
        <v>36</v>
      </c>
      <c r="E1651" s="153">
        <v>36</v>
      </c>
      <c r="F1651" s="151">
        <v>34</v>
      </c>
      <c r="G1651" s="151">
        <v>34</v>
      </c>
      <c r="H1651" s="151">
        <v>30</v>
      </c>
      <c r="I1651" s="151">
        <v>30</v>
      </c>
      <c r="J1651" s="172">
        <v>0.9</v>
      </c>
      <c r="K1651" s="154">
        <v>1</v>
      </c>
      <c r="L1651" s="154">
        <v>1</v>
      </c>
      <c r="M1651" s="154">
        <v>1</v>
      </c>
      <c r="N1651" s="207">
        <v>781</v>
      </c>
      <c r="O1651" s="153">
        <v>743</v>
      </c>
      <c r="P1651" s="153">
        <v>36</v>
      </c>
      <c r="Q1651" s="151">
        <v>34</v>
      </c>
      <c r="R1651" s="151">
        <v>30</v>
      </c>
      <c r="S1651" s="154">
        <v>0.95134443021767</v>
      </c>
      <c r="T1651" s="154">
        <v>1</v>
      </c>
      <c r="U1651" s="155">
        <v>1</v>
      </c>
      <c r="V1651" s="155">
        <v>1</v>
      </c>
      <c r="W1651" s="173">
        <v>0</v>
      </c>
      <c r="X1651" s="158">
        <v>232</v>
      </c>
      <c r="Y1651" s="208">
        <v>232</v>
      </c>
      <c r="Z1651" s="208">
        <v>233</v>
      </c>
      <c r="AA1651" s="208">
        <v>233</v>
      </c>
      <c r="AB1651" s="209">
        <v>1</v>
      </c>
      <c r="AC1651" s="155">
        <v>1</v>
      </c>
      <c r="AD1651" s="173">
        <v>0</v>
      </c>
    </row>
    <row r="1652" spans="1:30">
      <c r="A1652" s="175" t="s">
        <v>1455</v>
      </c>
      <c r="B1652" s="214" t="s">
        <v>1851</v>
      </c>
      <c r="C1652" s="214" t="s">
        <v>1656</v>
      </c>
      <c r="D1652" s="153">
        <v>0</v>
      </c>
      <c r="E1652" s="153">
        <v>0</v>
      </c>
      <c r="F1652" s="151">
        <v>0</v>
      </c>
      <c r="G1652" s="151">
        <v>0</v>
      </c>
      <c r="H1652" s="151">
        <v>0</v>
      </c>
      <c r="I1652" s="151">
        <v>0</v>
      </c>
      <c r="J1652" s="172">
        <v>0.9</v>
      </c>
      <c r="K1652" s="154">
        <v>0</v>
      </c>
      <c r="L1652" s="154">
        <v>0</v>
      </c>
      <c r="M1652" s="154">
        <v>0</v>
      </c>
      <c r="N1652" s="207">
        <v>0</v>
      </c>
      <c r="O1652" s="153">
        <v>0</v>
      </c>
      <c r="P1652" s="153">
        <v>0</v>
      </c>
      <c r="Q1652" s="151">
        <v>0</v>
      </c>
      <c r="R1652" s="151">
        <v>0</v>
      </c>
      <c r="S1652" s="154">
        <v>0</v>
      </c>
      <c r="T1652" s="154">
        <v>0</v>
      </c>
      <c r="U1652" s="155">
        <v>0</v>
      </c>
      <c r="V1652" s="155">
        <v>0</v>
      </c>
      <c r="W1652" s="173">
        <v>0</v>
      </c>
      <c r="X1652" s="158">
        <v>0</v>
      </c>
      <c r="Y1652" s="208">
        <v>0</v>
      </c>
      <c r="Z1652" s="208">
        <v>0</v>
      </c>
      <c r="AA1652" s="208">
        <v>0</v>
      </c>
      <c r="AB1652" s="209">
        <v>0</v>
      </c>
      <c r="AC1652" s="155">
        <v>0</v>
      </c>
      <c r="AD1652" s="173">
        <v>0</v>
      </c>
    </row>
    <row r="1653" spans="1:30">
      <c r="A1653" s="175" t="s">
        <v>1455</v>
      </c>
      <c r="B1653" s="214" t="s">
        <v>1851</v>
      </c>
      <c r="C1653" s="214" t="s">
        <v>1657</v>
      </c>
      <c r="D1653" s="153">
        <v>0</v>
      </c>
      <c r="E1653" s="153">
        <v>0</v>
      </c>
      <c r="F1653" s="151">
        <v>0</v>
      </c>
      <c r="G1653" s="151">
        <v>0</v>
      </c>
      <c r="H1653" s="151">
        <v>0</v>
      </c>
      <c r="I1653" s="151">
        <v>0</v>
      </c>
      <c r="J1653" s="172">
        <v>0.9</v>
      </c>
      <c r="K1653" s="154">
        <v>0</v>
      </c>
      <c r="L1653" s="154">
        <v>0</v>
      </c>
      <c r="M1653" s="154">
        <v>0</v>
      </c>
      <c r="N1653" s="207">
        <v>0</v>
      </c>
      <c r="O1653" s="153">
        <v>0</v>
      </c>
      <c r="P1653" s="153">
        <v>0</v>
      </c>
      <c r="Q1653" s="151">
        <v>0</v>
      </c>
      <c r="R1653" s="151">
        <v>0</v>
      </c>
      <c r="S1653" s="154">
        <v>0</v>
      </c>
      <c r="T1653" s="154">
        <v>0</v>
      </c>
      <c r="U1653" s="155">
        <v>0</v>
      </c>
      <c r="V1653" s="155">
        <v>0</v>
      </c>
      <c r="W1653" s="173">
        <v>0</v>
      </c>
      <c r="X1653" s="158">
        <v>0</v>
      </c>
      <c r="Y1653" s="208">
        <v>0</v>
      </c>
      <c r="Z1653" s="208">
        <v>0</v>
      </c>
      <c r="AA1653" s="208">
        <v>0</v>
      </c>
      <c r="AB1653" s="209">
        <v>0</v>
      </c>
      <c r="AC1653" s="155">
        <v>0</v>
      </c>
      <c r="AD1653" s="173">
        <v>0</v>
      </c>
    </row>
    <row r="1654" spans="1:30">
      <c r="A1654" s="175" t="s">
        <v>1455</v>
      </c>
      <c r="B1654" s="214" t="s">
        <v>1851</v>
      </c>
      <c r="C1654" s="214" t="s">
        <v>1658</v>
      </c>
      <c r="D1654" s="153">
        <v>0</v>
      </c>
      <c r="E1654" s="153">
        <v>0</v>
      </c>
      <c r="F1654" s="151">
        <v>0</v>
      </c>
      <c r="G1654" s="151">
        <v>0</v>
      </c>
      <c r="H1654" s="151">
        <v>0</v>
      </c>
      <c r="I1654" s="151">
        <v>0</v>
      </c>
      <c r="J1654" s="172">
        <v>0.9</v>
      </c>
      <c r="K1654" s="154">
        <v>0</v>
      </c>
      <c r="L1654" s="154">
        <v>0</v>
      </c>
      <c r="M1654" s="154">
        <v>0</v>
      </c>
      <c r="N1654" s="207">
        <v>0</v>
      </c>
      <c r="O1654" s="153">
        <v>0</v>
      </c>
      <c r="P1654" s="153">
        <v>0</v>
      </c>
      <c r="Q1654" s="151">
        <v>0</v>
      </c>
      <c r="R1654" s="151">
        <v>0</v>
      </c>
      <c r="S1654" s="154">
        <v>0</v>
      </c>
      <c r="T1654" s="154">
        <v>0</v>
      </c>
      <c r="U1654" s="155">
        <v>0</v>
      </c>
      <c r="V1654" s="155">
        <v>0</v>
      </c>
      <c r="W1654" s="173">
        <v>0</v>
      </c>
      <c r="X1654" s="158">
        <v>0</v>
      </c>
      <c r="Y1654" s="208">
        <v>0</v>
      </c>
      <c r="Z1654" s="208">
        <v>0</v>
      </c>
      <c r="AA1654" s="208">
        <v>0</v>
      </c>
      <c r="AB1654" s="209">
        <v>0</v>
      </c>
      <c r="AC1654" s="155">
        <v>0</v>
      </c>
      <c r="AD1654" s="173">
        <v>0</v>
      </c>
    </row>
    <row r="1655" spans="1:30">
      <c r="A1655" s="175" t="s">
        <v>1455</v>
      </c>
      <c r="B1655" s="214" t="s">
        <v>1851</v>
      </c>
      <c r="C1655" s="214" t="s">
        <v>1659</v>
      </c>
      <c r="D1655" s="153">
        <v>0</v>
      </c>
      <c r="E1655" s="153">
        <v>0</v>
      </c>
      <c r="F1655" s="151">
        <v>0</v>
      </c>
      <c r="G1655" s="151">
        <v>0</v>
      </c>
      <c r="H1655" s="151">
        <v>0</v>
      </c>
      <c r="I1655" s="151">
        <v>0</v>
      </c>
      <c r="J1655" s="172">
        <v>0.9</v>
      </c>
      <c r="K1655" s="154">
        <v>0</v>
      </c>
      <c r="L1655" s="154">
        <v>0</v>
      </c>
      <c r="M1655" s="154">
        <v>0</v>
      </c>
      <c r="N1655" s="207">
        <v>0</v>
      </c>
      <c r="O1655" s="153">
        <v>0</v>
      </c>
      <c r="P1655" s="153">
        <v>0</v>
      </c>
      <c r="Q1655" s="151">
        <v>0</v>
      </c>
      <c r="R1655" s="151">
        <v>0</v>
      </c>
      <c r="S1655" s="154">
        <v>0</v>
      </c>
      <c r="T1655" s="154">
        <v>0</v>
      </c>
      <c r="U1655" s="155">
        <v>0</v>
      </c>
      <c r="V1655" s="155">
        <v>0</v>
      </c>
      <c r="W1655" s="173">
        <v>0</v>
      </c>
      <c r="X1655" s="158">
        <v>0</v>
      </c>
      <c r="Y1655" s="208">
        <v>0</v>
      </c>
      <c r="Z1655" s="208">
        <v>0</v>
      </c>
      <c r="AA1655" s="208">
        <v>0</v>
      </c>
      <c r="AB1655" s="209">
        <v>0</v>
      </c>
      <c r="AC1655" s="155">
        <v>0</v>
      </c>
      <c r="AD1655" s="173">
        <v>0</v>
      </c>
    </row>
    <row r="1656" spans="1:30">
      <c r="A1656" s="175" t="s">
        <v>1455</v>
      </c>
      <c r="B1656" s="214" t="s">
        <v>1851</v>
      </c>
      <c r="C1656" s="214" t="s">
        <v>1660</v>
      </c>
      <c r="D1656" s="153">
        <v>0</v>
      </c>
      <c r="E1656" s="153">
        <v>0</v>
      </c>
      <c r="F1656" s="151">
        <v>0</v>
      </c>
      <c r="G1656" s="151">
        <v>0</v>
      </c>
      <c r="H1656" s="151">
        <v>0</v>
      </c>
      <c r="I1656" s="151">
        <v>0</v>
      </c>
      <c r="J1656" s="172">
        <v>0.9</v>
      </c>
      <c r="K1656" s="154">
        <v>0</v>
      </c>
      <c r="L1656" s="154">
        <v>0</v>
      </c>
      <c r="M1656" s="154">
        <v>0</v>
      </c>
      <c r="N1656" s="207">
        <v>0</v>
      </c>
      <c r="O1656" s="153">
        <v>0</v>
      </c>
      <c r="P1656" s="153">
        <v>0</v>
      </c>
      <c r="Q1656" s="151">
        <v>0</v>
      </c>
      <c r="R1656" s="151">
        <v>0</v>
      </c>
      <c r="S1656" s="154">
        <v>0</v>
      </c>
      <c r="T1656" s="154">
        <v>0</v>
      </c>
      <c r="U1656" s="155">
        <v>0</v>
      </c>
      <c r="V1656" s="155">
        <v>0</v>
      </c>
      <c r="W1656" s="173">
        <v>0</v>
      </c>
      <c r="X1656" s="158">
        <v>0</v>
      </c>
      <c r="Y1656" s="208">
        <v>0</v>
      </c>
      <c r="Z1656" s="208">
        <v>0</v>
      </c>
      <c r="AA1656" s="208">
        <v>0</v>
      </c>
      <c r="AB1656" s="209">
        <v>0</v>
      </c>
      <c r="AC1656" s="155">
        <v>0</v>
      </c>
      <c r="AD1656" s="173">
        <v>0</v>
      </c>
    </row>
    <row r="1657" spans="1:30">
      <c r="A1657" s="175" t="s">
        <v>1455</v>
      </c>
      <c r="B1657" s="214" t="s">
        <v>1851</v>
      </c>
      <c r="C1657" s="214" t="s">
        <v>1661</v>
      </c>
      <c r="D1657" s="153">
        <v>23</v>
      </c>
      <c r="E1657" s="153">
        <v>23</v>
      </c>
      <c r="F1657" s="151">
        <v>23</v>
      </c>
      <c r="G1657" s="151">
        <v>21</v>
      </c>
      <c r="H1657" s="151">
        <v>18</v>
      </c>
      <c r="I1657" s="151">
        <v>17</v>
      </c>
      <c r="J1657" s="172">
        <v>0.9</v>
      </c>
      <c r="K1657" s="154">
        <v>1</v>
      </c>
      <c r="L1657" s="154">
        <v>0.91304347826087</v>
      </c>
      <c r="M1657" s="154">
        <v>0.944444444444444</v>
      </c>
      <c r="N1657" s="207">
        <v>546</v>
      </c>
      <c r="O1657" s="153">
        <v>507</v>
      </c>
      <c r="P1657" s="153">
        <v>22</v>
      </c>
      <c r="Q1657" s="151">
        <v>21</v>
      </c>
      <c r="R1657" s="151">
        <v>17</v>
      </c>
      <c r="S1657" s="154">
        <v>0.928571428571429</v>
      </c>
      <c r="T1657" s="154">
        <v>0.956521739130435</v>
      </c>
      <c r="U1657" s="155">
        <v>0.91304347826087</v>
      </c>
      <c r="V1657" s="155">
        <v>0.944444444444444</v>
      </c>
      <c r="W1657" s="173">
        <v>0.0434782608695653</v>
      </c>
      <c r="X1657" s="158">
        <v>154</v>
      </c>
      <c r="Y1657" s="208">
        <v>146</v>
      </c>
      <c r="Z1657" s="208">
        <v>159</v>
      </c>
      <c r="AA1657" s="208">
        <v>147</v>
      </c>
      <c r="AB1657" s="209">
        <v>0.948051948051948</v>
      </c>
      <c r="AC1657" s="155">
        <v>0.924528301886792</v>
      </c>
      <c r="AD1657" s="173">
        <v>0.0235236461651556</v>
      </c>
    </row>
    <row r="1658" spans="1:30">
      <c r="A1658" s="175" t="s">
        <v>1455</v>
      </c>
      <c r="B1658" s="214" t="s">
        <v>1851</v>
      </c>
      <c r="C1658" s="214" t="s">
        <v>1662</v>
      </c>
      <c r="D1658" s="153">
        <v>0</v>
      </c>
      <c r="E1658" s="153">
        <v>0</v>
      </c>
      <c r="F1658" s="151">
        <v>0</v>
      </c>
      <c r="G1658" s="151">
        <v>0</v>
      </c>
      <c r="H1658" s="151">
        <v>0</v>
      </c>
      <c r="I1658" s="151">
        <v>0</v>
      </c>
      <c r="J1658" s="172">
        <v>0.9</v>
      </c>
      <c r="K1658" s="154">
        <v>0</v>
      </c>
      <c r="L1658" s="154">
        <v>0</v>
      </c>
      <c r="M1658" s="154">
        <v>0</v>
      </c>
      <c r="N1658" s="207">
        <v>0</v>
      </c>
      <c r="O1658" s="153">
        <v>0</v>
      </c>
      <c r="P1658" s="153">
        <v>0</v>
      </c>
      <c r="Q1658" s="151">
        <v>0</v>
      </c>
      <c r="R1658" s="151">
        <v>0</v>
      </c>
      <c r="S1658" s="154">
        <v>0</v>
      </c>
      <c r="T1658" s="154">
        <v>0</v>
      </c>
      <c r="U1658" s="155">
        <v>0</v>
      </c>
      <c r="V1658" s="155">
        <v>0</v>
      </c>
      <c r="W1658" s="173">
        <v>0</v>
      </c>
      <c r="X1658" s="158">
        <v>0</v>
      </c>
      <c r="Y1658" s="208">
        <v>0</v>
      </c>
      <c r="Z1658" s="208">
        <v>0</v>
      </c>
      <c r="AA1658" s="208">
        <v>0</v>
      </c>
      <c r="AB1658" s="209">
        <v>0</v>
      </c>
      <c r="AC1658" s="155">
        <v>0</v>
      </c>
      <c r="AD1658" s="173">
        <v>0</v>
      </c>
    </row>
    <row r="1659" spans="1:30">
      <c r="A1659" s="175" t="s">
        <v>1455</v>
      </c>
      <c r="B1659" s="214" t="s">
        <v>1854</v>
      </c>
      <c r="C1659" s="214" t="s">
        <v>1663</v>
      </c>
      <c r="D1659" s="153">
        <v>14</v>
      </c>
      <c r="E1659" s="153">
        <v>14</v>
      </c>
      <c r="F1659" s="151">
        <v>14</v>
      </c>
      <c r="G1659" s="151">
        <v>14</v>
      </c>
      <c r="H1659" s="151">
        <v>12</v>
      </c>
      <c r="I1659" s="151">
        <v>12</v>
      </c>
      <c r="J1659" s="172">
        <v>0.9</v>
      </c>
      <c r="K1659" s="154">
        <v>1</v>
      </c>
      <c r="L1659" s="154">
        <v>1</v>
      </c>
      <c r="M1659" s="154">
        <v>1</v>
      </c>
      <c r="N1659" s="207">
        <v>312</v>
      </c>
      <c r="O1659" s="153">
        <v>301</v>
      </c>
      <c r="P1659" s="153">
        <v>14</v>
      </c>
      <c r="Q1659" s="151">
        <v>14</v>
      </c>
      <c r="R1659" s="151">
        <v>12</v>
      </c>
      <c r="S1659" s="154">
        <v>0.96474358974359</v>
      </c>
      <c r="T1659" s="154">
        <v>1</v>
      </c>
      <c r="U1659" s="155">
        <v>1</v>
      </c>
      <c r="V1659" s="155">
        <v>1</v>
      </c>
      <c r="W1659" s="173">
        <v>0</v>
      </c>
      <c r="X1659" s="158">
        <v>94</v>
      </c>
      <c r="Y1659" s="208">
        <v>93</v>
      </c>
      <c r="Z1659" s="208">
        <v>95</v>
      </c>
      <c r="AA1659" s="208">
        <v>89</v>
      </c>
      <c r="AB1659" s="209">
        <v>0.98936170212766</v>
      </c>
      <c r="AC1659" s="155">
        <v>0.936842105263158</v>
      </c>
      <c r="AD1659" s="173">
        <v>0.0525195968645017</v>
      </c>
    </row>
    <row r="1660" spans="1:30">
      <c r="A1660" s="175" t="s">
        <v>1455</v>
      </c>
      <c r="B1660" s="214" t="s">
        <v>1851</v>
      </c>
      <c r="C1660" s="214" t="s">
        <v>1664</v>
      </c>
      <c r="D1660" s="153">
        <v>24</v>
      </c>
      <c r="E1660" s="153">
        <v>23</v>
      </c>
      <c r="F1660" s="151">
        <v>23</v>
      </c>
      <c r="G1660" s="151">
        <v>21</v>
      </c>
      <c r="H1660" s="151">
        <v>22</v>
      </c>
      <c r="I1660" s="151">
        <v>22</v>
      </c>
      <c r="J1660" s="172">
        <v>0.9</v>
      </c>
      <c r="K1660" s="154">
        <v>0.958333333333333</v>
      </c>
      <c r="L1660" s="154">
        <v>0.91304347826087</v>
      </c>
      <c r="M1660" s="154">
        <v>1</v>
      </c>
      <c r="N1660" s="207">
        <v>520</v>
      </c>
      <c r="O1660" s="153">
        <v>485</v>
      </c>
      <c r="P1660" s="153">
        <v>23</v>
      </c>
      <c r="Q1660" s="151">
        <v>21</v>
      </c>
      <c r="R1660" s="151">
        <v>22</v>
      </c>
      <c r="S1660" s="154">
        <v>0.932692307692308</v>
      </c>
      <c r="T1660" s="154">
        <v>0.958333333333333</v>
      </c>
      <c r="U1660" s="155">
        <v>0.91304347826087</v>
      </c>
      <c r="V1660" s="155">
        <v>1</v>
      </c>
      <c r="W1660" s="173">
        <v>0.0452898550724639</v>
      </c>
      <c r="X1660" s="158">
        <v>160</v>
      </c>
      <c r="Y1660" s="208">
        <v>153</v>
      </c>
      <c r="Z1660" s="208">
        <v>157</v>
      </c>
      <c r="AA1660" s="208">
        <v>144</v>
      </c>
      <c r="AB1660" s="209">
        <v>0.95625</v>
      </c>
      <c r="AC1660" s="155">
        <v>0.917197452229299</v>
      </c>
      <c r="AD1660" s="173">
        <v>0.0390525477707007</v>
      </c>
    </row>
    <row r="1661" spans="1:30">
      <c r="A1661" s="175" t="s">
        <v>1455</v>
      </c>
      <c r="B1661" s="214" t="s">
        <v>1853</v>
      </c>
      <c r="C1661" s="214" t="s">
        <v>1665</v>
      </c>
      <c r="D1661" s="153">
        <v>30</v>
      </c>
      <c r="E1661" s="153">
        <v>30</v>
      </c>
      <c r="F1661" s="151">
        <v>31</v>
      </c>
      <c r="G1661" s="151">
        <v>31</v>
      </c>
      <c r="H1661" s="151">
        <v>31</v>
      </c>
      <c r="I1661" s="151">
        <v>31</v>
      </c>
      <c r="J1661" s="172">
        <v>0.9</v>
      </c>
      <c r="K1661" s="154">
        <v>1</v>
      </c>
      <c r="L1661" s="154">
        <v>1</v>
      </c>
      <c r="M1661" s="154">
        <v>1</v>
      </c>
      <c r="N1661" s="207">
        <v>689</v>
      </c>
      <c r="O1661" s="153">
        <v>687</v>
      </c>
      <c r="P1661" s="153">
        <v>30</v>
      </c>
      <c r="Q1661" s="151">
        <v>31</v>
      </c>
      <c r="R1661" s="151">
        <v>31</v>
      </c>
      <c r="S1661" s="154">
        <v>0.997097242380261</v>
      </c>
      <c r="T1661" s="154">
        <v>1</v>
      </c>
      <c r="U1661" s="155">
        <v>1</v>
      </c>
      <c r="V1661" s="155">
        <v>1</v>
      </c>
      <c r="W1661" s="173">
        <v>0</v>
      </c>
      <c r="X1661" s="158">
        <v>210</v>
      </c>
      <c r="Y1661" s="208">
        <v>210</v>
      </c>
      <c r="Z1661" s="208">
        <v>202</v>
      </c>
      <c r="AA1661" s="208">
        <v>201</v>
      </c>
      <c r="AB1661" s="209">
        <v>1</v>
      </c>
      <c r="AC1661" s="155">
        <v>0.995049504950495</v>
      </c>
      <c r="AD1661" s="173">
        <v>0.00495049504950495</v>
      </c>
    </row>
    <row r="1662" spans="1:30">
      <c r="A1662" s="175" t="s">
        <v>1455</v>
      </c>
      <c r="B1662" s="214" t="s">
        <v>1853</v>
      </c>
      <c r="C1662" s="214" t="s">
        <v>1666</v>
      </c>
      <c r="D1662" s="153">
        <v>27</v>
      </c>
      <c r="E1662" s="153">
        <v>27</v>
      </c>
      <c r="F1662" s="151">
        <v>26</v>
      </c>
      <c r="G1662" s="151">
        <v>26</v>
      </c>
      <c r="H1662" s="151">
        <v>25</v>
      </c>
      <c r="I1662" s="151">
        <v>24</v>
      </c>
      <c r="J1662" s="172">
        <v>0.9</v>
      </c>
      <c r="K1662" s="154">
        <v>1</v>
      </c>
      <c r="L1662" s="154">
        <v>1</v>
      </c>
      <c r="M1662" s="154">
        <v>0.96</v>
      </c>
      <c r="N1662" s="207">
        <v>585</v>
      </c>
      <c r="O1662" s="153">
        <v>550</v>
      </c>
      <c r="P1662" s="153">
        <v>24</v>
      </c>
      <c r="Q1662" s="151">
        <v>26</v>
      </c>
      <c r="R1662" s="151">
        <v>23</v>
      </c>
      <c r="S1662" s="154">
        <v>0.94017094017094</v>
      </c>
      <c r="T1662" s="154">
        <v>0.888888888888889</v>
      </c>
      <c r="U1662" s="155">
        <v>1</v>
      </c>
      <c r="V1662" s="155">
        <v>0.92</v>
      </c>
      <c r="W1662" s="173">
        <v>-0.111111111111111</v>
      </c>
      <c r="X1662" s="158">
        <v>183</v>
      </c>
      <c r="Y1662" s="208">
        <v>168</v>
      </c>
      <c r="Z1662" s="208">
        <v>171</v>
      </c>
      <c r="AA1662" s="208">
        <v>160</v>
      </c>
      <c r="AB1662" s="209">
        <v>0.918032786885246</v>
      </c>
      <c r="AC1662" s="155">
        <v>0.935672514619883</v>
      </c>
      <c r="AD1662" s="173">
        <v>-0.0176397277346371</v>
      </c>
    </row>
    <row r="1663" spans="1:30">
      <c r="A1663" s="175" t="s">
        <v>1455</v>
      </c>
      <c r="B1663" s="214" t="s">
        <v>1854</v>
      </c>
      <c r="C1663" s="214" t="s">
        <v>1667</v>
      </c>
      <c r="D1663" s="153">
        <v>41</v>
      </c>
      <c r="E1663" s="153">
        <v>38</v>
      </c>
      <c r="F1663" s="151">
        <v>41</v>
      </c>
      <c r="G1663" s="151">
        <v>39</v>
      </c>
      <c r="H1663" s="151">
        <v>42</v>
      </c>
      <c r="I1663" s="151">
        <v>36</v>
      </c>
      <c r="J1663" s="172">
        <v>0.9</v>
      </c>
      <c r="K1663" s="154">
        <v>0.926829268292683</v>
      </c>
      <c r="L1663" s="154">
        <v>0.951219512195122</v>
      </c>
      <c r="M1663" s="154">
        <v>0.857142857142857</v>
      </c>
      <c r="N1663" s="207">
        <v>916</v>
      </c>
      <c r="O1663" s="153">
        <v>824</v>
      </c>
      <c r="P1663" s="153">
        <v>36</v>
      </c>
      <c r="Q1663" s="151">
        <v>39</v>
      </c>
      <c r="R1663" s="151">
        <v>34</v>
      </c>
      <c r="S1663" s="154">
        <v>0.899563318777293</v>
      </c>
      <c r="T1663" s="154">
        <v>0.878048780487805</v>
      </c>
      <c r="U1663" s="155">
        <v>0.951219512195122</v>
      </c>
      <c r="V1663" s="155">
        <v>0.80952380952381</v>
      </c>
      <c r="W1663" s="173">
        <v>-0.073170731707317</v>
      </c>
      <c r="X1663" s="158">
        <v>285</v>
      </c>
      <c r="Y1663" s="208">
        <v>253</v>
      </c>
      <c r="Z1663" s="208">
        <v>278</v>
      </c>
      <c r="AA1663" s="208">
        <v>251</v>
      </c>
      <c r="AB1663" s="209">
        <v>0.887719298245614</v>
      </c>
      <c r="AC1663" s="155">
        <v>0.902877697841727</v>
      </c>
      <c r="AD1663" s="173">
        <v>-0.0151583995961126</v>
      </c>
    </row>
    <row r="1664" spans="1:30">
      <c r="A1664" s="175" t="s">
        <v>1455</v>
      </c>
      <c r="B1664" s="214" t="s">
        <v>1851</v>
      </c>
      <c r="C1664" s="214" t="s">
        <v>1668</v>
      </c>
      <c r="D1664" s="153">
        <v>33</v>
      </c>
      <c r="E1664" s="153">
        <v>33</v>
      </c>
      <c r="F1664" s="151">
        <v>32</v>
      </c>
      <c r="G1664" s="151">
        <v>32</v>
      </c>
      <c r="H1664" s="151">
        <v>33</v>
      </c>
      <c r="I1664" s="151">
        <v>33</v>
      </c>
      <c r="J1664" s="172">
        <v>0.9</v>
      </c>
      <c r="K1664" s="154">
        <v>1</v>
      </c>
      <c r="L1664" s="154">
        <v>1</v>
      </c>
      <c r="M1664" s="154">
        <v>1</v>
      </c>
      <c r="N1664" s="207">
        <v>656</v>
      </c>
      <c r="O1664" s="153">
        <v>649</v>
      </c>
      <c r="P1664" s="153">
        <v>33</v>
      </c>
      <c r="Q1664" s="151">
        <v>32</v>
      </c>
      <c r="R1664" s="151">
        <v>33</v>
      </c>
      <c r="S1664" s="154">
        <v>0.989329268292683</v>
      </c>
      <c r="T1664" s="154">
        <v>1</v>
      </c>
      <c r="U1664" s="155">
        <v>1</v>
      </c>
      <c r="V1664" s="155">
        <v>1</v>
      </c>
      <c r="W1664" s="173">
        <v>0</v>
      </c>
      <c r="X1664" s="158">
        <v>220</v>
      </c>
      <c r="Y1664" s="208">
        <v>218</v>
      </c>
      <c r="Z1664" s="208">
        <v>198</v>
      </c>
      <c r="AA1664" s="208">
        <v>197</v>
      </c>
      <c r="AB1664" s="209">
        <v>0.990909090909091</v>
      </c>
      <c r="AC1664" s="155">
        <v>0.994949494949495</v>
      </c>
      <c r="AD1664" s="173">
        <v>-0.00404040404040396</v>
      </c>
    </row>
    <row r="1665" spans="1:30">
      <c r="A1665" s="175" t="s">
        <v>1455</v>
      </c>
      <c r="B1665" s="214" t="s">
        <v>1851</v>
      </c>
      <c r="C1665" s="214" t="s">
        <v>1669</v>
      </c>
      <c r="D1665" s="153">
        <v>31</v>
      </c>
      <c r="E1665" s="153">
        <v>31</v>
      </c>
      <c r="F1665" s="151">
        <v>31</v>
      </c>
      <c r="G1665" s="151">
        <v>31</v>
      </c>
      <c r="H1665" s="151">
        <v>28</v>
      </c>
      <c r="I1665" s="151">
        <v>28</v>
      </c>
      <c r="J1665" s="172">
        <v>0.9</v>
      </c>
      <c r="K1665" s="154">
        <v>1</v>
      </c>
      <c r="L1665" s="154">
        <v>1</v>
      </c>
      <c r="M1665" s="154">
        <v>1</v>
      </c>
      <c r="N1665" s="207">
        <v>667</v>
      </c>
      <c r="O1665" s="153">
        <v>661</v>
      </c>
      <c r="P1665" s="153">
        <v>31</v>
      </c>
      <c r="Q1665" s="151">
        <v>31</v>
      </c>
      <c r="R1665" s="151">
        <v>28</v>
      </c>
      <c r="S1665" s="154">
        <v>0.991004497751124</v>
      </c>
      <c r="T1665" s="154">
        <v>1</v>
      </c>
      <c r="U1665" s="155">
        <v>1</v>
      </c>
      <c r="V1665" s="155">
        <v>1</v>
      </c>
      <c r="W1665" s="173">
        <v>0</v>
      </c>
      <c r="X1665" s="158">
        <v>202</v>
      </c>
      <c r="Y1665" s="208">
        <v>201</v>
      </c>
      <c r="Z1665" s="208">
        <v>205</v>
      </c>
      <c r="AA1665" s="208">
        <v>203</v>
      </c>
      <c r="AB1665" s="209">
        <v>0.995049504950495</v>
      </c>
      <c r="AC1665" s="155">
        <v>0.990243902439024</v>
      </c>
      <c r="AD1665" s="173">
        <v>0.00480560251147066</v>
      </c>
    </row>
    <row r="1666" spans="1:30">
      <c r="A1666" s="175" t="s">
        <v>1455</v>
      </c>
      <c r="B1666" s="214" t="s">
        <v>1854</v>
      </c>
      <c r="C1666" s="214" t="s">
        <v>1670</v>
      </c>
      <c r="D1666" s="153">
        <v>22</v>
      </c>
      <c r="E1666" s="153">
        <v>22</v>
      </c>
      <c r="F1666" s="151">
        <v>24</v>
      </c>
      <c r="G1666" s="151">
        <v>24</v>
      </c>
      <c r="H1666" s="151">
        <v>23</v>
      </c>
      <c r="I1666" s="151">
        <v>23</v>
      </c>
      <c r="J1666" s="172">
        <v>0.9</v>
      </c>
      <c r="K1666" s="154">
        <v>1</v>
      </c>
      <c r="L1666" s="154">
        <v>1</v>
      </c>
      <c r="M1666" s="154">
        <v>1</v>
      </c>
      <c r="N1666" s="207">
        <v>523</v>
      </c>
      <c r="O1666" s="153">
        <v>519</v>
      </c>
      <c r="P1666" s="153">
        <v>22</v>
      </c>
      <c r="Q1666" s="151">
        <v>24</v>
      </c>
      <c r="R1666" s="151">
        <v>23</v>
      </c>
      <c r="S1666" s="154">
        <v>0.992351816443595</v>
      </c>
      <c r="T1666" s="154">
        <v>1</v>
      </c>
      <c r="U1666" s="155">
        <v>1</v>
      </c>
      <c r="V1666" s="155">
        <v>1</v>
      </c>
      <c r="W1666" s="173">
        <v>0</v>
      </c>
      <c r="X1666" s="158">
        <v>160</v>
      </c>
      <c r="Y1666" s="208">
        <v>159</v>
      </c>
      <c r="Z1666" s="208">
        <v>160</v>
      </c>
      <c r="AA1666" s="208">
        <v>157</v>
      </c>
      <c r="AB1666" s="209">
        <v>0.99375</v>
      </c>
      <c r="AC1666" s="155">
        <v>0.98125</v>
      </c>
      <c r="AD1666" s="173">
        <v>0.0125000000000001</v>
      </c>
    </row>
    <row r="1667" spans="1:30">
      <c r="A1667" s="175" t="s">
        <v>1455</v>
      </c>
      <c r="B1667" s="214" t="s">
        <v>1854</v>
      </c>
      <c r="C1667" s="214" t="s">
        <v>1671</v>
      </c>
      <c r="D1667" s="153">
        <v>50</v>
      </c>
      <c r="E1667" s="153">
        <v>47</v>
      </c>
      <c r="F1667" s="151">
        <v>47</v>
      </c>
      <c r="G1667" s="151">
        <v>46</v>
      </c>
      <c r="H1667" s="151">
        <v>49</v>
      </c>
      <c r="I1667" s="151">
        <v>49</v>
      </c>
      <c r="J1667" s="172">
        <v>0.9</v>
      </c>
      <c r="K1667" s="154">
        <v>0.94</v>
      </c>
      <c r="L1667" s="154">
        <v>0.978723404255319</v>
      </c>
      <c r="M1667" s="154">
        <v>1</v>
      </c>
      <c r="N1667" s="207">
        <v>1074</v>
      </c>
      <c r="O1667" s="153">
        <v>1031</v>
      </c>
      <c r="P1667" s="153">
        <v>44</v>
      </c>
      <c r="Q1667" s="151">
        <v>46</v>
      </c>
      <c r="R1667" s="151">
        <v>48</v>
      </c>
      <c r="S1667" s="154">
        <v>0.959962756052142</v>
      </c>
      <c r="T1667" s="154">
        <v>0.88</v>
      </c>
      <c r="U1667" s="155">
        <v>0.978723404255319</v>
      </c>
      <c r="V1667" s="155">
        <v>0.979591836734694</v>
      </c>
      <c r="W1667" s="173">
        <v>-0.0987234042553191</v>
      </c>
      <c r="X1667" s="158">
        <v>334</v>
      </c>
      <c r="Y1667" s="208">
        <v>319</v>
      </c>
      <c r="Z1667" s="208">
        <v>316</v>
      </c>
      <c r="AA1667" s="208">
        <v>307</v>
      </c>
      <c r="AB1667" s="209">
        <v>0.955089820359281</v>
      </c>
      <c r="AC1667" s="155">
        <v>0.971518987341772</v>
      </c>
      <c r="AD1667" s="173">
        <v>-0.0164291669824906</v>
      </c>
    </row>
    <row r="1668" spans="1:30">
      <c r="A1668" s="175" t="s">
        <v>1455</v>
      </c>
      <c r="B1668" s="214" t="s">
        <v>1854</v>
      </c>
      <c r="C1668" s="214" t="s">
        <v>1672</v>
      </c>
      <c r="D1668" s="153">
        <v>30</v>
      </c>
      <c r="E1668" s="153">
        <v>30</v>
      </c>
      <c r="F1668" s="151">
        <v>32</v>
      </c>
      <c r="G1668" s="151">
        <v>32</v>
      </c>
      <c r="H1668" s="151">
        <v>29</v>
      </c>
      <c r="I1668" s="151">
        <v>29</v>
      </c>
      <c r="J1668" s="172">
        <v>0.9</v>
      </c>
      <c r="K1668" s="154">
        <v>1</v>
      </c>
      <c r="L1668" s="154">
        <v>1</v>
      </c>
      <c r="M1668" s="154">
        <v>1</v>
      </c>
      <c r="N1668" s="207">
        <v>683</v>
      </c>
      <c r="O1668" s="153">
        <v>655</v>
      </c>
      <c r="P1668" s="153">
        <v>30</v>
      </c>
      <c r="Q1668" s="151">
        <v>31</v>
      </c>
      <c r="R1668" s="151">
        <v>29</v>
      </c>
      <c r="S1668" s="154">
        <v>0.95900439238653</v>
      </c>
      <c r="T1668" s="154">
        <v>1</v>
      </c>
      <c r="U1668" s="155">
        <v>0.96875</v>
      </c>
      <c r="V1668" s="155">
        <v>1</v>
      </c>
      <c r="W1668" s="173">
        <v>0.03125</v>
      </c>
      <c r="X1668" s="158">
        <v>206</v>
      </c>
      <c r="Y1668" s="208">
        <v>203</v>
      </c>
      <c r="Z1668" s="208">
        <v>200</v>
      </c>
      <c r="AA1668" s="208">
        <v>194</v>
      </c>
      <c r="AB1668" s="209">
        <v>0.985436893203884</v>
      </c>
      <c r="AC1668" s="155">
        <v>0.97</v>
      </c>
      <c r="AD1668" s="173">
        <v>0.0154368932038835</v>
      </c>
    </row>
    <row r="1669" spans="1:30">
      <c r="A1669" s="175" t="s">
        <v>1455</v>
      </c>
      <c r="B1669" s="214" t="s">
        <v>1851</v>
      </c>
      <c r="C1669" s="214" t="s">
        <v>1673</v>
      </c>
      <c r="D1669" s="153">
        <v>29</v>
      </c>
      <c r="E1669" s="153">
        <v>28</v>
      </c>
      <c r="F1669" s="151">
        <v>27</v>
      </c>
      <c r="G1669" s="151">
        <v>24</v>
      </c>
      <c r="H1669" s="151">
        <v>28</v>
      </c>
      <c r="I1669" s="151">
        <v>27</v>
      </c>
      <c r="J1669" s="172">
        <v>0.9</v>
      </c>
      <c r="K1669" s="154">
        <v>0.96551724137931</v>
      </c>
      <c r="L1669" s="154">
        <v>0.888888888888889</v>
      </c>
      <c r="M1669" s="154">
        <v>0.964285714285714</v>
      </c>
      <c r="N1669" s="207">
        <v>623</v>
      </c>
      <c r="O1669" s="153">
        <v>577</v>
      </c>
      <c r="P1669" s="153">
        <v>28</v>
      </c>
      <c r="Q1669" s="151">
        <v>24</v>
      </c>
      <c r="R1669" s="151">
        <v>27</v>
      </c>
      <c r="S1669" s="154">
        <v>0.926163723916533</v>
      </c>
      <c r="T1669" s="154">
        <v>0.96551724137931</v>
      </c>
      <c r="U1669" s="155">
        <v>0.888888888888889</v>
      </c>
      <c r="V1669" s="155">
        <v>0.964285714285714</v>
      </c>
      <c r="W1669" s="173">
        <v>0.0766283524904215</v>
      </c>
      <c r="X1669" s="158">
        <v>193</v>
      </c>
      <c r="Y1669" s="208">
        <v>183</v>
      </c>
      <c r="Z1669" s="208">
        <v>188</v>
      </c>
      <c r="AA1669" s="208">
        <v>183</v>
      </c>
      <c r="AB1669" s="209">
        <v>0.948186528497409</v>
      </c>
      <c r="AC1669" s="155">
        <v>0.973404255319149</v>
      </c>
      <c r="AD1669" s="173">
        <v>-0.0252177268217396</v>
      </c>
    </row>
    <row r="1670" spans="1:30">
      <c r="A1670" s="175" t="s">
        <v>1455</v>
      </c>
      <c r="B1670" s="214" t="s">
        <v>1851</v>
      </c>
      <c r="C1670" s="214" t="s">
        <v>1674</v>
      </c>
      <c r="D1670" s="153">
        <v>33</v>
      </c>
      <c r="E1670" s="153">
        <v>30</v>
      </c>
      <c r="F1670" s="151">
        <v>36</v>
      </c>
      <c r="G1670" s="151">
        <v>34</v>
      </c>
      <c r="H1670" s="151">
        <v>32</v>
      </c>
      <c r="I1670" s="151">
        <v>31</v>
      </c>
      <c r="J1670" s="172">
        <v>0.9</v>
      </c>
      <c r="K1670" s="154">
        <v>0.909090909090909</v>
      </c>
      <c r="L1670" s="154">
        <v>0.944444444444444</v>
      </c>
      <c r="M1670" s="154">
        <v>0.96875</v>
      </c>
      <c r="N1670" s="207">
        <v>772</v>
      </c>
      <c r="O1670" s="153">
        <v>710</v>
      </c>
      <c r="P1670" s="153">
        <v>30</v>
      </c>
      <c r="Q1670" s="151">
        <v>34</v>
      </c>
      <c r="R1670" s="151">
        <v>31</v>
      </c>
      <c r="S1670" s="154">
        <v>0.919689119170985</v>
      </c>
      <c r="T1670" s="154">
        <v>0.909090909090909</v>
      </c>
      <c r="U1670" s="155">
        <v>0.944444444444444</v>
      </c>
      <c r="V1670" s="155">
        <v>0.96875</v>
      </c>
      <c r="W1670" s="173">
        <v>-0.0353535353535354</v>
      </c>
      <c r="X1670" s="158">
        <v>239</v>
      </c>
      <c r="Y1670" s="208">
        <v>223</v>
      </c>
      <c r="Z1670" s="208">
        <v>234</v>
      </c>
      <c r="AA1670" s="208">
        <v>214</v>
      </c>
      <c r="AB1670" s="209">
        <v>0.933054393305439</v>
      </c>
      <c r="AC1670" s="155">
        <v>0.914529914529915</v>
      </c>
      <c r="AD1670" s="173">
        <v>0.0185244787755249</v>
      </c>
    </row>
    <row r="1671" spans="1:30">
      <c r="A1671" s="175" t="s">
        <v>1455</v>
      </c>
      <c r="B1671" s="214" t="s">
        <v>1851</v>
      </c>
      <c r="C1671" s="214" t="s">
        <v>1675</v>
      </c>
      <c r="D1671" s="153">
        <v>38</v>
      </c>
      <c r="E1671" s="153">
        <v>38</v>
      </c>
      <c r="F1671" s="151">
        <v>38</v>
      </c>
      <c r="G1671" s="151">
        <v>38</v>
      </c>
      <c r="H1671" s="151">
        <v>38</v>
      </c>
      <c r="I1671" s="151">
        <v>38</v>
      </c>
      <c r="J1671" s="172">
        <v>0.9</v>
      </c>
      <c r="K1671" s="154">
        <v>1</v>
      </c>
      <c r="L1671" s="154">
        <v>1</v>
      </c>
      <c r="M1671" s="154">
        <v>1</v>
      </c>
      <c r="N1671" s="207">
        <v>853</v>
      </c>
      <c r="O1671" s="153">
        <v>850</v>
      </c>
      <c r="P1671" s="153">
        <v>38</v>
      </c>
      <c r="Q1671" s="151">
        <v>38</v>
      </c>
      <c r="R1671" s="151">
        <v>38</v>
      </c>
      <c r="S1671" s="154">
        <v>0.996483001172333</v>
      </c>
      <c r="T1671" s="154">
        <v>1</v>
      </c>
      <c r="U1671" s="155">
        <v>1</v>
      </c>
      <c r="V1671" s="155">
        <v>1</v>
      </c>
      <c r="W1671" s="173">
        <v>0</v>
      </c>
      <c r="X1671" s="158">
        <v>257</v>
      </c>
      <c r="Y1671" s="208">
        <v>256</v>
      </c>
      <c r="Z1671" s="208">
        <v>255</v>
      </c>
      <c r="AA1671" s="208">
        <v>253</v>
      </c>
      <c r="AB1671" s="209">
        <v>0.996108949416342</v>
      </c>
      <c r="AC1671" s="155">
        <v>0.992156862745098</v>
      </c>
      <c r="AD1671" s="173">
        <v>0.00395208667124436</v>
      </c>
    </row>
    <row r="1672" spans="1:30">
      <c r="A1672" s="175" t="s">
        <v>1455</v>
      </c>
      <c r="B1672" s="214" t="s">
        <v>1854</v>
      </c>
      <c r="C1672" s="214" t="s">
        <v>1676</v>
      </c>
      <c r="D1672" s="153">
        <v>47</v>
      </c>
      <c r="E1672" s="153">
        <v>47</v>
      </c>
      <c r="F1672" s="151">
        <v>40</v>
      </c>
      <c r="G1672" s="151">
        <v>40</v>
      </c>
      <c r="H1672" s="151">
        <v>49</v>
      </c>
      <c r="I1672" s="151">
        <v>48</v>
      </c>
      <c r="J1672" s="172">
        <v>0.9</v>
      </c>
      <c r="K1672" s="154">
        <v>1</v>
      </c>
      <c r="L1672" s="154">
        <v>1</v>
      </c>
      <c r="M1672" s="154">
        <v>0.979591836734694</v>
      </c>
      <c r="N1672" s="207">
        <v>981</v>
      </c>
      <c r="O1672" s="153">
        <v>910</v>
      </c>
      <c r="P1672" s="153">
        <v>45</v>
      </c>
      <c r="Q1672" s="151">
        <v>37</v>
      </c>
      <c r="R1672" s="151">
        <v>44</v>
      </c>
      <c r="S1672" s="154">
        <v>0.927624872579001</v>
      </c>
      <c r="T1672" s="154">
        <v>0.957446808510638</v>
      </c>
      <c r="U1672" s="155">
        <v>0.925</v>
      </c>
      <c r="V1672" s="155">
        <v>0.897959183673469</v>
      </c>
      <c r="W1672" s="173">
        <v>0.0324468085106383</v>
      </c>
      <c r="X1672" s="158">
        <v>316</v>
      </c>
      <c r="Y1672" s="208">
        <v>293</v>
      </c>
      <c r="Z1672" s="208">
        <v>287</v>
      </c>
      <c r="AA1672" s="208">
        <v>268</v>
      </c>
      <c r="AB1672" s="209">
        <v>0.927215189873418</v>
      </c>
      <c r="AC1672" s="155">
        <v>0.933797909407665</v>
      </c>
      <c r="AD1672" s="173">
        <v>-0.00658271953424783</v>
      </c>
    </row>
    <row r="1673" spans="1:30">
      <c r="A1673" s="175" t="s">
        <v>1455</v>
      </c>
      <c r="B1673" s="214" t="s">
        <v>1851</v>
      </c>
      <c r="C1673" s="214" t="s">
        <v>1677</v>
      </c>
      <c r="D1673" s="153">
        <v>26</v>
      </c>
      <c r="E1673" s="153">
        <v>26</v>
      </c>
      <c r="F1673" s="151">
        <v>27</v>
      </c>
      <c r="G1673" s="151">
        <v>26</v>
      </c>
      <c r="H1673" s="151">
        <v>25</v>
      </c>
      <c r="I1673" s="151">
        <v>25</v>
      </c>
      <c r="J1673" s="172">
        <v>0.9</v>
      </c>
      <c r="K1673" s="154">
        <v>1</v>
      </c>
      <c r="L1673" s="154">
        <v>0.962962962962963</v>
      </c>
      <c r="M1673" s="154">
        <v>1</v>
      </c>
      <c r="N1673" s="207">
        <v>574</v>
      </c>
      <c r="O1673" s="153">
        <v>551</v>
      </c>
      <c r="P1673" s="153">
        <v>26</v>
      </c>
      <c r="Q1673" s="151">
        <v>26</v>
      </c>
      <c r="R1673" s="151">
        <v>24</v>
      </c>
      <c r="S1673" s="154">
        <v>0.95993031358885</v>
      </c>
      <c r="T1673" s="154">
        <v>1</v>
      </c>
      <c r="U1673" s="155">
        <v>0.962962962962963</v>
      </c>
      <c r="V1673" s="155">
        <v>0.96</v>
      </c>
      <c r="W1673" s="173">
        <v>0.0370370370370371</v>
      </c>
      <c r="X1673" s="158">
        <v>182</v>
      </c>
      <c r="Y1673" s="208">
        <v>178</v>
      </c>
      <c r="Z1673" s="208">
        <v>170</v>
      </c>
      <c r="AA1673" s="208">
        <v>163</v>
      </c>
      <c r="AB1673" s="209">
        <v>0.978021978021978</v>
      </c>
      <c r="AC1673" s="155">
        <v>0.958823529411765</v>
      </c>
      <c r="AD1673" s="173">
        <v>0.0191984486102132</v>
      </c>
    </row>
    <row r="1674" spans="1:30">
      <c r="A1674" s="175" t="s">
        <v>1455</v>
      </c>
      <c r="B1674" s="214" t="s">
        <v>1851</v>
      </c>
      <c r="C1674" s="214" t="s">
        <v>1678</v>
      </c>
      <c r="D1674" s="153">
        <v>26</v>
      </c>
      <c r="E1674" s="153">
        <v>25</v>
      </c>
      <c r="F1674" s="151">
        <v>26</v>
      </c>
      <c r="G1674" s="151">
        <v>25</v>
      </c>
      <c r="H1674" s="151">
        <v>28</v>
      </c>
      <c r="I1674" s="151">
        <v>27</v>
      </c>
      <c r="J1674" s="172">
        <v>0.9</v>
      </c>
      <c r="K1674" s="154">
        <v>0.961538461538462</v>
      </c>
      <c r="L1674" s="154">
        <v>0.961538461538462</v>
      </c>
      <c r="M1674" s="154">
        <v>0.964285714285714</v>
      </c>
      <c r="N1674" s="207">
        <v>606</v>
      </c>
      <c r="O1674" s="153">
        <v>588</v>
      </c>
      <c r="P1674" s="153">
        <v>25</v>
      </c>
      <c r="Q1674" s="151">
        <v>25</v>
      </c>
      <c r="R1674" s="151">
        <v>27</v>
      </c>
      <c r="S1674" s="154">
        <v>0.97029702970297</v>
      </c>
      <c r="T1674" s="154">
        <v>0.961538461538462</v>
      </c>
      <c r="U1674" s="155">
        <v>0.961538461538462</v>
      </c>
      <c r="V1674" s="155">
        <v>0.964285714285714</v>
      </c>
      <c r="W1674" s="173">
        <v>0</v>
      </c>
      <c r="X1674" s="158">
        <v>188</v>
      </c>
      <c r="Y1674" s="208">
        <v>181</v>
      </c>
      <c r="Z1674" s="208">
        <v>186</v>
      </c>
      <c r="AA1674" s="208">
        <v>179</v>
      </c>
      <c r="AB1674" s="209">
        <v>0.962765957446808</v>
      </c>
      <c r="AC1674" s="155">
        <v>0.962365591397849</v>
      </c>
      <c r="AD1674" s="173">
        <v>0.000400366048958989</v>
      </c>
    </row>
    <row r="1675" spans="1:30">
      <c r="A1675" s="175" t="s">
        <v>1455</v>
      </c>
      <c r="B1675" s="214" t="s">
        <v>1851</v>
      </c>
      <c r="C1675" s="214" t="s">
        <v>1679</v>
      </c>
      <c r="D1675" s="153">
        <v>28</v>
      </c>
      <c r="E1675" s="153">
        <v>28</v>
      </c>
      <c r="F1675" s="151">
        <v>29</v>
      </c>
      <c r="G1675" s="151">
        <v>29</v>
      </c>
      <c r="H1675" s="151">
        <v>32</v>
      </c>
      <c r="I1675" s="151">
        <v>32</v>
      </c>
      <c r="J1675" s="172">
        <v>0.9</v>
      </c>
      <c r="K1675" s="154">
        <v>1</v>
      </c>
      <c r="L1675" s="154">
        <v>1</v>
      </c>
      <c r="M1675" s="154">
        <v>1</v>
      </c>
      <c r="N1675" s="207">
        <v>703</v>
      </c>
      <c r="O1675" s="153">
        <v>673</v>
      </c>
      <c r="P1675" s="153">
        <v>27</v>
      </c>
      <c r="Q1675" s="151">
        <v>28</v>
      </c>
      <c r="R1675" s="151">
        <v>31</v>
      </c>
      <c r="S1675" s="154">
        <v>0.957325746799431</v>
      </c>
      <c r="T1675" s="154">
        <v>0.964285714285714</v>
      </c>
      <c r="U1675" s="155">
        <v>0.96551724137931</v>
      </c>
      <c r="V1675" s="155">
        <v>0.96875</v>
      </c>
      <c r="W1675" s="173">
        <v>-0.00123152709359609</v>
      </c>
      <c r="X1675" s="158">
        <v>217</v>
      </c>
      <c r="Y1675" s="208">
        <v>212</v>
      </c>
      <c r="Z1675" s="208">
        <v>218</v>
      </c>
      <c r="AA1675" s="208">
        <v>208</v>
      </c>
      <c r="AB1675" s="209">
        <v>0.976958525345622</v>
      </c>
      <c r="AC1675" s="155">
        <v>0.954128440366973</v>
      </c>
      <c r="AD1675" s="173">
        <v>0.0228300849786496</v>
      </c>
    </row>
    <row r="1676" spans="1:30">
      <c r="A1676" s="175" t="s">
        <v>1455</v>
      </c>
      <c r="B1676" s="214" t="s">
        <v>1851</v>
      </c>
      <c r="C1676" s="214" t="s">
        <v>1680</v>
      </c>
      <c r="D1676" s="153">
        <v>27</v>
      </c>
      <c r="E1676" s="153">
        <v>27</v>
      </c>
      <c r="F1676" s="151">
        <v>28</v>
      </c>
      <c r="G1676" s="151">
        <v>28</v>
      </c>
      <c r="H1676" s="151">
        <v>30</v>
      </c>
      <c r="I1676" s="151">
        <v>29</v>
      </c>
      <c r="J1676" s="172">
        <v>0.9</v>
      </c>
      <c r="K1676" s="154">
        <v>1</v>
      </c>
      <c r="L1676" s="154">
        <v>1</v>
      </c>
      <c r="M1676" s="154">
        <v>0.966666666666667</v>
      </c>
      <c r="N1676" s="207">
        <v>644</v>
      </c>
      <c r="O1676" s="153">
        <v>617</v>
      </c>
      <c r="P1676" s="153">
        <v>27</v>
      </c>
      <c r="Q1676" s="151">
        <v>28</v>
      </c>
      <c r="R1676" s="151">
        <v>29</v>
      </c>
      <c r="S1676" s="154">
        <v>0.958074534161491</v>
      </c>
      <c r="T1676" s="154">
        <v>1</v>
      </c>
      <c r="U1676" s="155">
        <v>1</v>
      </c>
      <c r="V1676" s="155">
        <v>0.966666666666667</v>
      </c>
      <c r="W1676" s="173">
        <v>0</v>
      </c>
      <c r="X1676" s="158">
        <v>194</v>
      </c>
      <c r="Y1676" s="208">
        <v>192</v>
      </c>
      <c r="Z1676" s="208">
        <v>189</v>
      </c>
      <c r="AA1676" s="208">
        <v>182</v>
      </c>
      <c r="AB1676" s="209">
        <v>0.989690721649485</v>
      </c>
      <c r="AC1676" s="155">
        <v>0.962962962962963</v>
      </c>
      <c r="AD1676" s="173">
        <v>0.0267277586865217</v>
      </c>
    </row>
    <row r="1677" spans="1:30">
      <c r="A1677" s="175" t="s">
        <v>1455</v>
      </c>
      <c r="B1677" s="214" t="s">
        <v>1851</v>
      </c>
      <c r="C1677" s="214" t="s">
        <v>1681</v>
      </c>
      <c r="D1677" s="153">
        <v>36</v>
      </c>
      <c r="E1677" s="153">
        <v>36</v>
      </c>
      <c r="F1677" s="151">
        <v>34</v>
      </c>
      <c r="G1677" s="151">
        <v>33</v>
      </c>
      <c r="H1677" s="151">
        <v>36</v>
      </c>
      <c r="I1677" s="151">
        <v>34</v>
      </c>
      <c r="J1677" s="172">
        <v>0.9</v>
      </c>
      <c r="K1677" s="154">
        <v>1</v>
      </c>
      <c r="L1677" s="154">
        <v>0.970588235294118</v>
      </c>
      <c r="M1677" s="154">
        <v>0.944444444444444</v>
      </c>
      <c r="N1677" s="207">
        <v>823</v>
      </c>
      <c r="O1677" s="153">
        <v>791</v>
      </c>
      <c r="P1677" s="153">
        <v>36</v>
      </c>
      <c r="Q1677" s="151">
        <v>33</v>
      </c>
      <c r="R1677" s="151">
        <v>34</v>
      </c>
      <c r="S1677" s="154">
        <v>0.961117861482382</v>
      </c>
      <c r="T1677" s="154">
        <v>1</v>
      </c>
      <c r="U1677" s="155">
        <v>0.970588235294118</v>
      </c>
      <c r="V1677" s="155">
        <v>0.944444444444444</v>
      </c>
      <c r="W1677" s="173">
        <v>0.0294117647058824</v>
      </c>
      <c r="X1677" s="158">
        <v>238</v>
      </c>
      <c r="Y1677" s="208">
        <v>233</v>
      </c>
      <c r="Z1677" s="208">
        <v>246</v>
      </c>
      <c r="AA1677" s="208">
        <v>233</v>
      </c>
      <c r="AB1677" s="209">
        <v>0.978991596638655</v>
      </c>
      <c r="AC1677" s="155">
        <v>0.947154471544715</v>
      </c>
      <c r="AD1677" s="173">
        <v>0.03183712509394</v>
      </c>
    </row>
    <row r="1678" spans="1:30">
      <c r="A1678" s="175" t="s">
        <v>1455</v>
      </c>
      <c r="B1678" s="214" t="s">
        <v>1854</v>
      </c>
      <c r="C1678" s="214" t="s">
        <v>1682</v>
      </c>
      <c r="D1678" s="153">
        <v>36</v>
      </c>
      <c r="E1678" s="153">
        <v>35</v>
      </c>
      <c r="F1678" s="151">
        <v>37</v>
      </c>
      <c r="G1678" s="151">
        <v>37</v>
      </c>
      <c r="H1678" s="151">
        <v>37</v>
      </c>
      <c r="I1678" s="151">
        <v>36</v>
      </c>
      <c r="J1678" s="172">
        <v>0.9</v>
      </c>
      <c r="K1678" s="154">
        <v>0.972222222222222</v>
      </c>
      <c r="L1678" s="154">
        <v>1</v>
      </c>
      <c r="M1678" s="154">
        <v>0.972972972972973</v>
      </c>
      <c r="N1678" s="207">
        <v>873</v>
      </c>
      <c r="O1678" s="153">
        <v>806</v>
      </c>
      <c r="P1678" s="153">
        <v>34</v>
      </c>
      <c r="Q1678" s="151">
        <v>37</v>
      </c>
      <c r="R1678" s="151">
        <v>35</v>
      </c>
      <c r="S1678" s="154">
        <v>0.923253150057274</v>
      </c>
      <c r="T1678" s="154">
        <v>0.944444444444444</v>
      </c>
      <c r="U1678" s="155">
        <v>1</v>
      </c>
      <c r="V1678" s="155">
        <v>0.945945945945946</v>
      </c>
      <c r="W1678" s="173">
        <v>-0.0555555555555556</v>
      </c>
      <c r="X1678" s="158">
        <v>253</v>
      </c>
      <c r="Y1678" s="208">
        <v>235</v>
      </c>
      <c r="Z1678" s="208">
        <v>265</v>
      </c>
      <c r="AA1678" s="208">
        <v>238</v>
      </c>
      <c r="AB1678" s="209">
        <v>0.928853754940711</v>
      </c>
      <c r="AC1678" s="155">
        <v>0.89811320754717</v>
      </c>
      <c r="AD1678" s="173">
        <v>0.0307405473935416</v>
      </c>
    </row>
    <row r="1679" spans="1:30">
      <c r="A1679" s="175" t="s">
        <v>1455</v>
      </c>
      <c r="B1679" s="214" t="s">
        <v>1853</v>
      </c>
      <c r="C1679" s="214" t="s">
        <v>1683</v>
      </c>
      <c r="D1679" s="153">
        <v>39</v>
      </c>
      <c r="E1679" s="153">
        <v>37</v>
      </c>
      <c r="F1679" s="151">
        <v>42</v>
      </c>
      <c r="G1679" s="151">
        <v>41</v>
      </c>
      <c r="H1679" s="151">
        <v>38</v>
      </c>
      <c r="I1679" s="151">
        <v>38</v>
      </c>
      <c r="J1679" s="172">
        <v>0.9</v>
      </c>
      <c r="K1679" s="154">
        <v>0.948717948717949</v>
      </c>
      <c r="L1679" s="154">
        <v>0.976190476190476</v>
      </c>
      <c r="M1679" s="154">
        <v>1</v>
      </c>
      <c r="N1679" s="207">
        <v>894</v>
      </c>
      <c r="O1679" s="153">
        <v>840</v>
      </c>
      <c r="P1679" s="153">
        <v>37</v>
      </c>
      <c r="Q1679" s="151">
        <v>40</v>
      </c>
      <c r="R1679" s="151">
        <v>37</v>
      </c>
      <c r="S1679" s="154">
        <v>0.939597315436242</v>
      </c>
      <c r="T1679" s="154">
        <v>0.948717948717949</v>
      </c>
      <c r="U1679" s="155">
        <v>0.952380952380952</v>
      </c>
      <c r="V1679" s="155">
        <v>0.973684210526316</v>
      </c>
      <c r="W1679" s="173">
        <v>-0.00366300366300365</v>
      </c>
      <c r="X1679" s="158">
        <v>281</v>
      </c>
      <c r="Y1679" s="208">
        <v>270</v>
      </c>
      <c r="Z1679" s="208">
        <v>270</v>
      </c>
      <c r="AA1679" s="208">
        <v>261</v>
      </c>
      <c r="AB1679" s="209">
        <v>0.96085409252669</v>
      </c>
      <c r="AC1679" s="155">
        <v>0.966666666666667</v>
      </c>
      <c r="AD1679" s="173">
        <v>-0.00581257413997627</v>
      </c>
    </row>
    <row r="1680" spans="1:30">
      <c r="A1680" s="175" t="s">
        <v>1455</v>
      </c>
      <c r="B1680" s="214" t="s">
        <v>1851</v>
      </c>
      <c r="C1680" s="214" t="s">
        <v>1684</v>
      </c>
      <c r="D1680" s="153">
        <v>37</v>
      </c>
      <c r="E1680" s="153">
        <v>37</v>
      </c>
      <c r="F1680" s="151">
        <v>37</v>
      </c>
      <c r="G1680" s="151">
        <v>37</v>
      </c>
      <c r="H1680" s="151">
        <v>40</v>
      </c>
      <c r="I1680" s="151">
        <v>40</v>
      </c>
      <c r="J1680" s="172">
        <v>0.9</v>
      </c>
      <c r="K1680" s="154">
        <v>1</v>
      </c>
      <c r="L1680" s="154">
        <v>1</v>
      </c>
      <c r="M1680" s="154">
        <v>1</v>
      </c>
      <c r="N1680" s="207">
        <v>814</v>
      </c>
      <c r="O1680" s="153">
        <v>792</v>
      </c>
      <c r="P1680" s="153">
        <v>37</v>
      </c>
      <c r="Q1680" s="151">
        <v>37</v>
      </c>
      <c r="R1680" s="151">
        <v>38</v>
      </c>
      <c r="S1680" s="154">
        <v>0.972972972972973</v>
      </c>
      <c r="T1680" s="154">
        <v>1</v>
      </c>
      <c r="U1680" s="155">
        <v>1</v>
      </c>
      <c r="V1680" s="155">
        <v>0.95</v>
      </c>
      <c r="W1680" s="173">
        <v>0</v>
      </c>
      <c r="X1680" s="158">
        <v>256</v>
      </c>
      <c r="Y1680" s="208">
        <v>245</v>
      </c>
      <c r="Z1680" s="208">
        <v>240</v>
      </c>
      <c r="AA1680" s="208">
        <v>234</v>
      </c>
      <c r="AB1680" s="209">
        <v>0.95703125</v>
      </c>
      <c r="AC1680" s="155">
        <v>0.975</v>
      </c>
      <c r="AD1680" s="173">
        <v>-0.01796875</v>
      </c>
    </row>
    <row r="1681" spans="1:30">
      <c r="A1681" s="175" t="s">
        <v>1455</v>
      </c>
      <c r="B1681" s="214" t="s">
        <v>1851</v>
      </c>
      <c r="C1681" s="214" t="s">
        <v>1685</v>
      </c>
      <c r="D1681" s="153">
        <v>40</v>
      </c>
      <c r="E1681" s="153">
        <v>40</v>
      </c>
      <c r="F1681" s="151">
        <v>39</v>
      </c>
      <c r="G1681" s="151">
        <v>39</v>
      </c>
      <c r="H1681" s="151">
        <v>40</v>
      </c>
      <c r="I1681" s="151">
        <v>40</v>
      </c>
      <c r="J1681" s="172">
        <v>0.9</v>
      </c>
      <c r="K1681" s="154">
        <v>1</v>
      </c>
      <c r="L1681" s="154">
        <v>1</v>
      </c>
      <c r="M1681" s="154">
        <v>1</v>
      </c>
      <c r="N1681" s="207">
        <v>865</v>
      </c>
      <c r="O1681" s="153">
        <v>861</v>
      </c>
      <c r="P1681" s="153">
        <v>40</v>
      </c>
      <c r="Q1681" s="151">
        <v>39</v>
      </c>
      <c r="R1681" s="151">
        <v>40</v>
      </c>
      <c r="S1681" s="154">
        <v>0.995375722543353</v>
      </c>
      <c r="T1681" s="154">
        <v>1</v>
      </c>
      <c r="U1681" s="155">
        <v>1</v>
      </c>
      <c r="V1681" s="155">
        <v>1</v>
      </c>
      <c r="W1681" s="173">
        <v>0</v>
      </c>
      <c r="X1681" s="158">
        <v>273</v>
      </c>
      <c r="Y1681" s="208">
        <v>273</v>
      </c>
      <c r="Z1681" s="208">
        <v>254</v>
      </c>
      <c r="AA1681" s="208">
        <v>253</v>
      </c>
      <c r="AB1681" s="209">
        <v>1</v>
      </c>
      <c r="AC1681" s="155">
        <v>0.996062992125984</v>
      </c>
      <c r="AD1681" s="173">
        <v>0.00393700787401574</v>
      </c>
    </row>
    <row r="1682" spans="1:30">
      <c r="A1682" s="175" t="s">
        <v>1455</v>
      </c>
      <c r="B1682" s="214" t="s">
        <v>1851</v>
      </c>
      <c r="C1682" s="214" t="s">
        <v>1686</v>
      </c>
      <c r="D1682" s="153">
        <v>0</v>
      </c>
      <c r="E1682" s="153">
        <v>0</v>
      </c>
      <c r="F1682" s="151">
        <v>0</v>
      </c>
      <c r="G1682" s="151">
        <v>0</v>
      </c>
      <c r="H1682" s="151">
        <v>0</v>
      </c>
      <c r="I1682" s="151">
        <v>0</v>
      </c>
      <c r="J1682" s="172">
        <v>0.9</v>
      </c>
      <c r="K1682" s="154">
        <v>0</v>
      </c>
      <c r="L1682" s="154">
        <v>0</v>
      </c>
      <c r="M1682" s="154">
        <v>0</v>
      </c>
      <c r="N1682" s="207">
        <v>0</v>
      </c>
      <c r="O1682" s="153">
        <v>0</v>
      </c>
      <c r="P1682" s="153">
        <v>0</v>
      </c>
      <c r="Q1682" s="151">
        <v>0</v>
      </c>
      <c r="R1682" s="151">
        <v>0</v>
      </c>
      <c r="S1682" s="154">
        <v>0</v>
      </c>
      <c r="T1682" s="154">
        <v>0</v>
      </c>
      <c r="U1682" s="155">
        <v>0</v>
      </c>
      <c r="V1682" s="155">
        <v>0</v>
      </c>
      <c r="W1682" s="173">
        <v>0</v>
      </c>
      <c r="X1682" s="158">
        <v>0</v>
      </c>
      <c r="Y1682" s="208">
        <v>0</v>
      </c>
      <c r="Z1682" s="208">
        <v>0</v>
      </c>
      <c r="AA1682" s="208">
        <v>0</v>
      </c>
      <c r="AB1682" s="209">
        <v>0</v>
      </c>
      <c r="AC1682" s="155">
        <v>0</v>
      </c>
      <c r="AD1682" s="173">
        <v>0</v>
      </c>
    </row>
    <row r="1683" spans="1:30">
      <c r="A1683" s="175" t="s">
        <v>1455</v>
      </c>
      <c r="B1683" s="214" t="s">
        <v>1851</v>
      </c>
      <c r="C1683" s="214" t="s">
        <v>1687</v>
      </c>
      <c r="D1683" s="153">
        <v>0</v>
      </c>
      <c r="E1683" s="153">
        <v>0</v>
      </c>
      <c r="F1683" s="151">
        <v>0</v>
      </c>
      <c r="G1683" s="151">
        <v>0</v>
      </c>
      <c r="H1683" s="151">
        <v>0</v>
      </c>
      <c r="I1683" s="151">
        <v>0</v>
      </c>
      <c r="J1683" s="172">
        <v>0.9</v>
      </c>
      <c r="K1683" s="154">
        <v>0</v>
      </c>
      <c r="L1683" s="154">
        <v>0</v>
      </c>
      <c r="M1683" s="154">
        <v>0</v>
      </c>
      <c r="N1683" s="207">
        <v>0</v>
      </c>
      <c r="O1683" s="153">
        <v>0</v>
      </c>
      <c r="P1683" s="153">
        <v>0</v>
      </c>
      <c r="Q1683" s="151">
        <v>0</v>
      </c>
      <c r="R1683" s="151">
        <v>0</v>
      </c>
      <c r="S1683" s="154">
        <v>0</v>
      </c>
      <c r="T1683" s="154">
        <v>0</v>
      </c>
      <c r="U1683" s="155">
        <v>0</v>
      </c>
      <c r="V1683" s="155">
        <v>0</v>
      </c>
      <c r="W1683" s="173">
        <v>0</v>
      </c>
      <c r="X1683" s="158">
        <v>0</v>
      </c>
      <c r="Y1683" s="208">
        <v>0</v>
      </c>
      <c r="Z1683" s="208">
        <v>0</v>
      </c>
      <c r="AA1683" s="208">
        <v>0</v>
      </c>
      <c r="AB1683" s="209">
        <v>0</v>
      </c>
      <c r="AC1683" s="155">
        <v>0</v>
      </c>
      <c r="AD1683" s="173">
        <v>0</v>
      </c>
    </row>
    <row r="1684" spans="1:30">
      <c r="A1684" s="175" t="s">
        <v>1455</v>
      </c>
      <c r="B1684" s="214" t="s">
        <v>1853</v>
      </c>
      <c r="C1684" s="214" t="s">
        <v>1688</v>
      </c>
      <c r="D1684" s="153">
        <v>0</v>
      </c>
      <c r="E1684" s="153">
        <v>0</v>
      </c>
      <c r="F1684" s="151">
        <v>0</v>
      </c>
      <c r="G1684" s="151">
        <v>0</v>
      </c>
      <c r="H1684" s="151">
        <v>0</v>
      </c>
      <c r="I1684" s="151">
        <v>0</v>
      </c>
      <c r="J1684" s="172">
        <v>0.9</v>
      </c>
      <c r="K1684" s="154">
        <v>0</v>
      </c>
      <c r="L1684" s="154">
        <v>0</v>
      </c>
      <c r="M1684" s="154">
        <v>0</v>
      </c>
      <c r="N1684" s="207">
        <v>0</v>
      </c>
      <c r="O1684" s="153">
        <v>0</v>
      </c>
      <c r="P1684" s="153">
        <v>0</v>
      </c>
      <c r="Q1684" s="151">
        <v>0</v>
      </c>
      <c r="R1684" s="151">
        <v>0</v>
      </c>
      <c r="S1684" s="154">
        <v>0</v>
      </c>
      <c r="T1684" s="154">
        <v>0</v>
      </c>
      <c r="U1684" s="155">
        <v>0</v>
      </c>
      <c r="V1684" s="155">
        <v>0</v>
      </c>
      <c r="W1684" s="173">
        <v>0</v>
      </c>
      <c r="X1684" s="158">
        <v>0</v>
      </c>
      <c r="Y1684" s="208">
        <v>0</v>
      </c>
      <c r="Z1684" s="208">
        <v>0</v>
      </c>
      <c r="AA1684" s="208">
        <v>0</v>
      </c>
      <c r="AB1684" s="209">
        <v>0</v>
      </c>
      <c r="AC1684" s="155">
        <v>0</v>
      </c>
      <c r="AD1684" s="173">
        <v>0</v>
      </c>
    </row>
    <row r="1685" spans="1:30">
      <c r="A1685" s="175" t="s">
        <v>1455</v>
      </c>
      <c r="B1685" s="214" t="s">
        <v>1851</v>
      </c>
      <c r="C1685" s="214" t="s">
        <v>1689</v>
      </c>
      <c r="D1685" s="153">
        <v>27</v>
      </c>
      <c r="E1685" s="153">
        <v>27</v>
      </c>
      <c r="F1685" s="151">
        <v>24</v>
      </c>
      <c r="G1685" s="151">
        <v>24</v>
      </c>
      <c r="H1685" s="151">
        <v>25</v>
      </c>
      <c r="I1685" s="151">
        <v>25</v>
      </c>
      <c r="J1685" s="172">
        <v>0.9</v>
      </c>
      <c r="K1685" s="154">
        <v>1</v>
      </c>
      <c r="L1685" s="154">
        <v>1</v>
      </c>
      <c r="M1685" s="154">
        <v>1</v>
      </c>
      <c r="N1685" s="207">
        <v>554</v>
      </c>
      <c r="O1685" s="153">
        <v>521</v>
      </c>
      <c r="P1685" s="153">
        <v>25</v>
      </c>
      <c r="Q1685" s="151">
        <v>21</v>
      </c>
      <c r="R1685" s="151">
        <v>25</v>
      </c>
      <c r="S1685" s="154">
        <v>0.94043321299639</v>
      </c>
      <c r="T1685" s="154">
        <v>0.925925925925926</v>
      </c>
      <c r="U1685" s="155">
        <v>0.875</v>
      </c>
      <c r="V1685" s="155">
        <v>1</v>
      </c>
      <c r="W1685" s="173">
        <v>0.0509259259259259</v>
      </c>
      <c r="X1685" s="158">
        <v>165</v>
      </c>
      <c r="Y1685" s="208">
        <v>157</v>
      </c>
      <c r="Z1685" s="208">
        <v>166</v>
      </c>
      <c r="AA1685" s="208">
        <v>157</v>
      </c>
      <c r="AB1685" s="209">
        <v>0.951515151515152</v>
      </c>
      <c r="AC1685" s="155">
        <v>0.94578313253012</v>
      </c>
      <c r="AD1685" s="173">
        <v>0.00573201898503106</v>
      </c>
    </row>
    <row r="1686" spans="1:30">
      <c r="A1686" s="175" t="s">
        <v>1455</v>
      </c>
      <c r="B1686" s="214" t="s">
        <v>1851</v>
      </c>
      <c r="C1686" s="214" t="s">
        <v>1690</v>
      </c>
      <c r="D1686" s="153">
        <v>0</v>
      </c>
      <c r="E1686" s="153">
        <v>0</v>
      </c>
      <c r="F1686" s="151">
        <v>0</v>
      </c>
      <c r="G1686" s="151">
        <v>0</v>
      </c>
      <c r="H1686" s="151">
        <v>0</v>
      </c>
      <c r="I1686" s="151">
        <v>0</v>
      </c>
      <c r="J1686" s="172">
        <v>0.9</v>
      </c>
      <c r="K1686" s="154">
        <v>0</v>
      </c>
      <c r="L1686" s="154">
        <v>0</v>
      </c>
      <c r="M1686" s="154">
        <v>0</v>
      </c>
      <c r="N1686" s="207">
        <v>0</v>
      </c>
      <c r="O1686" s="153">
        <v>0</v>
      </c>
      <c r="P1686" s="153">
        <v>0</v>
      </c>
      <c r="Q1686" s="151">
        <v>0</v>
      </c>
      <c r="R1686" s="151">
        <v>0</v>
      </c>
      <c r="S1686" s="154">
        <v>0</v>
      </c>
      <c r="T1686" s="154">
        <v>0</v>
      </c>
      <c r="U1686" s="155">
        <v>0</v>
      </c>
      <c r="V1686" s="155">
        <v>0</v>
      </c>
      <c r="W1686" s="173">
        <v>0</v>
      </c>
      <c r="X1686" s="158">
        <v>0</v>
      </c>
      <c r="Y1686" s="208">
        <v>0</v>
      </c>
      <c r="Z1686" s="208">
        <v>0</v>
      </c>
      <c r="AA1686" s="208">
        <v>0</v>
      </c>
      <c r="AB1686" s="209">
        <v>0</v>
      </c>
      <c r="AC1686" s="155">
        <v>0</v>
      </c>
      <c r="AD1686" s="173">
        <v>0</v>
      </c>
    </row>
    <row r="1687" spans="1:30">
      <c r="A1687" s="175" t="s">
        <v>1455</v>
      </c>
      <c r="B1687" s="214" t="s">
        <v>1854</v>
      </c>
      <c r="C1687" s="214" t="s">
        <v>1691</v>
      </c>
      <c r="D1687" s="153">
        <v>37</v>
      </c>
      <c r="E1687" s="153">
        <v>29</v>
      </c>
      <c r="F1687" s="151">
        <v>32</v>
      </c>
      <c r="G1687" s="151">
        <v>28</v>
      </c>
      <c r="H1687" s="151">
        <v>35</v>
      </c>
      <c r="I1687" s="151">
        <v>27</v>
      </c>
      <c r="J1687" s="172">
        <v>0.9</v>
      </c>
      <c r="K1687" s="154">
        <v>0.783783783783784</v>
      </c>
      <c r="L1687" s="154">
        <v>0.875</v>
      </c>
      <c r="M1687" s="154">
        <v>0.771428571428571</v>
      </c>
      <c r="N1687" s="207">
        <v>784</v>
      </c>
      <c r="O1687" s="153">
        <v>625</v>
      </c>
      <c r="P1687" s="153">
        <v>29</v>
      </c>
      <c r="Q1687" s="151">
        <v>26</v>
      </c>
      <c r="R1687" s="151">
        <v>27</v>
      </c>
      <c r="S1687" s="154">
        <v>0.79719387755102</v>
      </c>
      <c r="T1687" s="154">
        <v>0.783783783783784</v>
      </c>
      <c r="U1687" s="155">
        <v>0.8125</v>
      </c>
      <c r="V1687" s="155">
        <v>0.771428571428571</v>
      </c>
      <c r="W1687" s="173">
        <v>-0.0287162162162162</v>
      </c>
      <c r="X1687" s="158">
        <v>244</v>
      </c>
      <c r="Y1687" s="208">
        <v>204</v>
      </c>
      <c r="Z1687" s="208">
        <v>241</v>
      </c>
      <c r="AA1687" s="208">
        <v>190</v>
      </c>
      <c r="AB1687" s="209">
        <v>0.836065573770492</v>
      </c>
      <c r="AC1687" s="155">
        <v>0.788381742738589</v>
      </c>
      <c r="AD1687" s="173">
        <v>0.0476838310319027</v>
      </c>
    </row>
    <row r="1688" spans="1:30">
      <c r="A1688" s="175" t="s">
        <v>1455</v>
      </c>
      <c r="B1688" s="214" t="s">
        <v>1851</v>
      </c>
      <c r="C1688" s="214" t="s">
        <v>1692</v>
      </c>
      <c r="D1688" s="153">
        <v>42</v>
      </c>
      <c r="E1688" s="153">
        <v>42</v>
      </c>
      <c r="F1688" s="151">
        <v>41</v>
      </c>
      <c r="G1688" s="151">
        <v>40</v>
      </c>
      <c r="H1688" s="151">
        <v>43</v>
      </c>
      <c r="I1688" s="151">
        <v>42</v>
      </c>
      <c r="J1688" s="172">
        <v>0.9</v>
      </c>
      <c r="K1688" s="154">
        <v>1</v>
      </c>
      <c r="L1688" s="154">
        <v>0.975609756097561</v>
      </c>
      <c r="M1688" s="154">
        <v>0.976744186046512</v>
      </c>
      <c r="N1688" s="207">
        <v>918</v>
      </c>
      <c r="O1688" s="153">
        <v>896</v>
      </c>
      <c r="P1688" s="153">
        <v>42</v>
      </c>
      <c r="Q1688" s="151">
        <v>40</v>
      </c>
      <c r="R1688" s="151">
        <v>42</v>
      </c>
      <c r="S1688" s="154">
        <v>0.9760348583878</v>
      </c>
      <c r="T1688" s="154">
        <v>1</v>
      </c>
      <c r="U1688" s="155">
        <v>0.975609756097561</v>
      </c>
      <c r="V1688" s="155">
        <v>0.976744186046512</v>
      </c>
      <c r="W1688" s="173">
        <v>0.024390243902439</v>
      </c>
      <c r="X1688" s="158">
        <v>287</v>
      </c>
      <c r="Y1688" s="208">
        <v>281</v>
      </c>
      <c r="Z1688" s="208">
        <v>274</v>
      </c>
      <c r="AA1688" s="208">
        <v>267</v>
      </c>
      <c r="AB1688" s="209">
        <v>0.979094076655052</v>
      </c>
      <c r="AC1688" s="155">
        <v>0.974452554744526</v>
      </c>
      <c r="AD1688" s="173">
        <v>0.00464152191052669</v>
      </c>
    </row>
    <row r="1689" spans="1:30">
      <c r="A1689" s="175" t="s">
        <v>1455</v>
      </c>
      <c r="B1689" s="214" t="s">
        <v>1851</v>
      </c>
      <c r="C1689" s="214" t="s">
        <v>1693</v>
      </c>
      <c r="D1689" s="153">
        <v>0</v>
      </c>
      <c r="E1689" s="153">
        <v>0</v>
      </c>
      <c r="F1689" s="151">
        <v>0</v>
      </c>
      <c r="G1689" s="151">
        <v>0</v>
      </c>
      <c r="H1689" s="151">
        <v>0</v>
      </c>
      <c r="I1689" s="151">
        <v>0</v>
      </c>
      <c r="J1689" s="172">
        <v>0.9</v>
      </c>
      <c r="K1689" s="154">
        <v>0</v>
      </c>
      <c r="L1689" s="154">
        <v>0</v>
      </c>
      <c r="M1689" s="154">
        <v>0</v>
      </c>
      <c r="N1689" s="207">
        <v>0</v>
      </c>
      <c r="O1689" s="153">
        <v>0</v>
      </c>
      <c r="P1689" s="153">
        <v>0</v>
      </c>
      <c r="Q1689" s="151">
        <v>0</v>
      </c>
      <c r="R1689" s="151">
        <v>0</v>
      </c>
      <c r="S1689" s="154">
        <v>0</v>
      </c>
      <c r="T1689" s="154">
        <v>0</v>
      </c>
      <c r="U1689" s="155">
        <v>0</v>
      </c>
      <c r="V1689" s="155">
        <v>0</v>
      </c>
      <c r="W1689" s="173">
        <v>0</v>
      </c>
      <c r="X1689" s="158">
        <v>0</v>
      </c>
      <c r="Y1689" s="208">
        <v>0</v>
      </c>
      <c r="Z1689" s="208">
        <v>0</v>
      </c>
      <c r="AA1689" s="208">
        <v>0</v>
      </c>
      <c r="AB1689" s="209">
        <v>0</v>
      </c>
      <c r="AC1689" s="155">
        <v>0</v>
      </c>
      <c r="AD1689" s="173">
        <v>0</v>
      </c>
    </row>
    <row r="1690" spans="1:30">
      <c r="A1690" s="175" t="s">
        <v>1455</v>
      </c>
      <c r="B1690" s="214" t="s">
        <v>1851</v>
      </c>
      <c r="C1690" s="214" t="s">
        <v>1694</v>
      </c>
      <c r="D1690" s="153">
        <v>0</v>
      </c>
      <c r="E1690" s="153">
        <v>0</v>
      </c>
      <c r="F1690" s="151">
        <v>0</v>
      </c>
      <c r="G1690" s="151">
        <v>0</v>
      </c>
      <c r="H1690" s="151">
        <v>0</v>
      </c>
      <c r="I1690" s="151">
        <v>0</v>
      </c>
      <c r="J1690" s="172">
        <v>0.9</v>
      </c>
      <c r="K1690" s="154">
        <v>0</v>
      </c>
      <c r="L1690" s="154">
        <v>0</v>
      </c>
      <c r="M1690" s="154">
        <v>0</v>
      </c>
      <c r="N1690" s="207">
        <v>0</v>
      </c>
      <c r="O1690" s="153">
        <v>0</v>
      </c>
      <c r="P1690" s="153">
        <v>0</v>
      </c>
      <c r="Q1690" s="151">
        <v>0</v>
      </c>
      <c r="R1690" s="151">
        <v>0</v>
      </c>
      <c r="S1690" s="154">
        <v>0</v>
      </c>
      <c r="T1690" s="154">
        <v>0</v>
      </c>
      <c r="U1690" s="155">
        <v>0</v>
      </c>
      <c r="V1690" s="155">
        <v>0</v>
      </c>
      <c r="W1690" s="173">
        <v>0</v>
      </c>
      <c r="X1690" s="158">
        <v>0</v>
      </c>
      <c r="Y1690" s="208">
        <v>0</v>
      </c>
      <c r="Z1690" s="208">
        <v>0</v>
      </c>
      <c r="AA1690" s="208">
        <v>0</v>
      </c>
      <c r="AB1690" s="209">
        <v>0</v>
      </c>
      <c r="AC1690" s="155">
        <v>0</v>
      </c>
      <c r="AD1690" s="173">
        <v>0</v>
      </c>
    </row>
    <row r="1691" spans="1:30">
      <c r="A1691" s="175" t="s">
        <v>1455</v>
      </c>
      <c r="B1691" s="214" t="s">
        <v>1854</v>
      </c>
      <c r="C1691" s="214" t="s">
        <v>1695</v>
      </c>
      <c r="D1691" s="153">
        <v>35</v>
      </c>
      <c r="E1691" s="153">
        <v>33</v>
      </c>
      <c r="F1691" s="151">
        <v>37</v>
      </c>
      <c r="G1691" s="151">
        <v>36</v>
      </c>
      <c r="H1691" s="151">
        <v>38</v>
      </c>
      <c r="I1691" s="151">
        <v>37</v>
      </c>
      <c r="J1691" s="172">
        <v>0.9</v>
      </c>
      <c r="K1691" s="154">
        <v>0.942857142857143</v>
      </c>
      <c r="L1691" s="154">
        <v>0.972972972972973</v>
      </c>
      <c r="M1691" s="154">
        <v>0.973684210526316</v>
      </c>
      <c r="N1691" s="207">
        <v>789</v>
      </c>
      <c r="O1691" s="153">
        <v>627</v>
      </c>
      <c r="P1691" s="153">
        <v>25</v>
      </c>
      <c r="Q1691" s="151">
        <v>30</v>
      </c>
      <c r="R1691" s="151">
        <v>28</v>
      </c>
      <c r="S1691" s="154">
        <v>0.79467680608365</v>
      </c>
      <c r="T1691" s="154">
        <v>0.714285714285714</v>
      </c>
      <c r="U1691" s="155">
        <v>0.810810810810811</v>
      </c>
      <c r="V1691" s="155">
        <v>0.736842105263158</v>
      </c>
      <c r="W1691" s="173">
        <v>-0.0965250965250966</v>
      </c>
      <c r="X1691" s="158">
        <v>246</v>
      </c>
      <c r="Y1691" s="208">
        <v>186</v>
      </c>
      <c r="Z1691" s="208">
        <v>245</v>
      </c>
      <c r="AA1691" s="208">
        <v>194</v>
      </c>
      <c r="AB1691" s="209">
        <v>0.75609756097561</v>
      </c>
      <c r="AC1691" s="155">
        <v>0.791836734693877</v>
      </c>
      <c r="AD1691" s="173">
        <v>-0.0357391737182677</v>
      </c>
    </row>
    <row r="1692" spans="1:30">
      <c r="A1692" s="175" t="s">
        <v>1455</v>
      </c>
      <c r="B1692" s="214" t="s">
        <v>1851</v>
      </c>
      <c r="C1692" s="214" t="s">
        <v>1696</v>
      </c>
      <c r="D1692" s="153">
        <v>0</v>
      </c>
      <c r="E1692" s="153">
        <v>0</v>
      </c>
      <c r="F1692" s="151">
        <v>0</v>
      </c>
      <c r="G1692" s="151">
        <v>0</v>
      </c>
      <c r="H1692" s="151">
        <v>0</v>
      </c>
      <c r="I1692" s="151">
        <v>0</v>
      </c>
      <c r="J1692" s="172">
        <v>0.9</v>
      </c>
      <c r="K1692" s="154">
        <v>0</v>
      </c>
      <c r="L1692" s="154">
        <v>0</v>
      </c>
      <c r="M1692" s="154">
        <v>0</v>
      </c>
      <c r="N1692" s="207">
        <v>0</v>
      </c>
      <c r="O1692" s="153">
        <v>0</v>
      </c>
      <c r="P1692" s="153">
        <v>0</v>
      </c>
      <c r="Q1692" s="151">
        <v>0</v>
      </c>
      <c r="R1692" s="151">
        <v>0</v>
      </c>
      <c r="S1692" s="154">
        <v>0</v>
      </c>
      <c r="T1692" s="154">
        <v>0</v>
      </c>
      <c r="U1692" s="155">
        <v>0</v>
      </c>
      <c r="V1692" s="155">
        <v>0</v>
      </c>
      <c r="W1692" s="173">
        <v>0</v>
      </c>
      <c r="X1692" s="158">
        <v>0</v>
      </c>
      <c r="Y1692" s="208">
        <v>0</v>
      </c>
      <c r="Z1692" s="208">
        <v>0</v>
      </c>
      <c r="AA1692" s="208">
        <v>0</v>
      </c>
      <c r="AB1692" s="209">
        <v>0</v>
      </c>
      <c r="AC1692" s="155">
        <v>0</v>
      </c>
      <c r="AD1692" s="173">
        <v>0</v>
      </c>
    </row>
    <row r="1693" spans="1:30">
      <c r="A1693" s="175" t="s">
        <v>1455</v>
      </c>
      <c r="B1693" s="214" t="s">
        <v>1851</v>
      </c>
      <c r="C1693" s="214" t="s">
        <v>1697</v>
      </c>
      <c r="D1693" s="153">
        <v>0</v>
      </c>
      <c r="E1693" s="153">
        <v>0</v>
      </c>
      <c r="F1693" s="151">
        <v>0</v>
      </c>
      <c r="G1693" s="151">
        <v>0</v>
      </c>
      <c r="H1693" s="151">
        <v>0</v>
      </c>
      <c r="I1693" s="151">
        <v>0</v>
      </c>
      <c r="J1693" s="172">
        <v>0.9</v>
      </c>
      <c r="K1693" s="154">
        <v>0</v>
      </c>
      <c r="L1693" s="154">
        <v>0</v>
      </c>
      <c r="M1693" s="154">
        <v>0</v>
      </c>
      <c r="N1693" s="207">
        <v>0</v>
      </c>
      <c r="O1693" s="153">
        <v>0</v>
      </c>
      <c r="P1693" s="153">
        <v>0</v>
      </c>
      <c r="Q1693" s="151">
        <v>0</v>
      </c>
      <c r="R1693" s="151">
        <v>0</v>
      </c>
      <c r="S1693" s="154">
        <v>0</v>
      </c>
      <c r="T1693" s="154">
        <v>0</v>
      </c>
      <c r="U1693" s="155">
        <v>0</v>
      </c>
      <c r="V1693" s="155">
        <v>0</v>
      </c>
      <c r="W1693" s="173">
        <v>0</v>
      </c>
      <c r="X1693" s="158">
        <v>0</v>
      </c>
      <c r="Y1693" s="208">
        <v>0</v>
      </c>
      <c r="Z1693" s="208">
        <v>0</v>
      </c>
      <c r="AA1693" s="208">
        <v>0</v>
      </c>
      <c r="AB1693" s="209">
        <v>0</v>
      </c>
      <c r="AC1693" s="155">
        <v>0</v>
      </c>
      <c r="AD1693" s="173">
        <v>0</v>
      </c>
    </row>
    <row r="1694" spans="1:30">
      <c r="A1694" s="175" t="s">
        <v>1455</v>
      </c>
      <c r="B1694" s="214" t="s">
        <v>1851</v>
      </c>
      <c r="C1694" s="214" t="s">
        <v>1698</v>
      </c>
      <c r="D1694" s="153">
        <v>0</v>
      </c>
      <c r="E1694" s="153">
        <v>0</v>
      </c>
      <c r="F1694" s="151">
        <v>0</v>
      </c>
      <c r="G1694" s="151">
        <v>0</v>
      </c>
      <c r="H1694" s="151">
        <v>0</v>
      </c>
      <c r="I1694" s="151">
        <v>0</v>
      </c>
      <c r="J1694" s="172">
        <v>0.9</v>
      </c>
      <c r="K1694" s="154">
        <v>0</v>
      </c>
      <c r="L1694" s="154">
        <v>0</v>
      </c>
      <c r="M1694" s="154">
        <v>0</v>
      </c>
      <c r="N1694" s="207">
        <v>0</v>
      </c>
      <c r="O1694" s="153">
        <v>0</v>
      </c>
      <c r="P1694" s="153">
        <v>0</v>
      </c>
      <c r="Q1694" s="151">
        <v>0</v>
      </c>
      <c r="R1694" s="151">
        <v>0</v>
      </c>
      <c r="S1694" s="154">
        <v>0</v>
      </c>
      <c r="T1694" s="154">
        <v>0</v>
      </c>
      <c r="U1694" s="155">
        <v>0</v>
      </c>
      <c r="V1694" s="155">
        <v>0</v>
      </c>
      <c r="W1694" s="173">
        <v>0</v>
      </c>
      <c r="X1694" s="158">
        <v>0</v>
      </c>
      <c r="Y1694" s="208">
        <v>0</v>
      </c>
      <c r="Z1694" s="208">
        <v>0</v>
      </c>
      <c r="AA1694" s="208">
        <v>0</v>
      </c>
      <c r="AB1694" s="209">
        <v>0</v>
      </c>
      <c r="AC1694" s="155">
        <v>0</v>
      </c>
      <c r="AD1694" s="173">
        <v>0</v>
      </c>
    </row>
    <row r="1695" spans="1:30">
      <c r="A1695" s="175" t="s">
        <v>1455</v>
      </c>
      <c r="B1695" s="214" t="s">
        <v>1857</v>
      </c>
      <c r="C1695" s="214" t="s">
        <v>1699</v>
      </c>
      <c r="D1695" s="153">
        <v>6</v>
      </c>
      <c r="E1695" s="153">
        <v>6</v>
      </c>
      <c r="F1695" s="151">
        <v>8</v>
      </c>
      <c r="G1695" s="151">
        <v>8</v>
      </c>
      <c r="H1695" s="151">
        <v>8</v>
      </c>
      <c r="I1695" s="151">
        <v>8</v>
      </c>
      <c r="J1695" s="172">
        <v>0.9</v>
      </c>
      <c r="K1695" s="154">
        <v>1</v>
      </c>
      <c r="L1695" s="154">
        <v>1</v>
      </c>
      <c r="M1695" s="154">
        <v>1</v>
      </c>
      <c r="N1695" s="207">
        <v>172</v>
      </c>
      <c r="O1695" s="153">
        <v>165</v>
      </c>
      <c r="P1695" s="153">
        <v>6</v>
      </c>
      <c r="Q1695" s="151">
        <v>8</v>
      </c>
      <c r="R1695" s="151">
        <v>8</v>
      </c>
      <c r="S1695" s="154">
        <v>0.959302325581395</v>
      </c>
      <c r="T1695" s="154">
        <v>1</v>
      </c>
      <c r="U1695" s="155">
        <v>1</v>
      </c>
      <c r="V1695" s="155">
        <v>1</v>
      </c>
      <c r="W1695" s="173">
        <v>0</v>
      </c>
      <c r="X1695" s="158">
        <v>52</v>
      </c>
      <c r="Y1695" s="208">
        <v>51</v>
      </c>
      <c r="Z1695" s="208">
        <v>51</v>
      </c>
      <c r="AA1695" s="208">
        <v>49</v>
      </c>
      <c r="AB1695" s="209">
        <v>0.980769230769231</v>
      </c>
      <c r="AC1695" s="155">
        <v>0.96078431372549</v>
      </c>
      <c r="AD1695" s="173">
        <v>0.0199849170437405</v>
      </c>
    </row>
    <row r="1696" spans="1:30">
      <c r="A1696" s="175" t="s">
        <v>1455</v>
      </c>
      <c r="B1696" s="214" t="s">
        <v>1855</v>
      </c>
      <c r="C1696" s="214" t="s">
        <v>1700</v>
      </c>
      <c r="D1696" s="153">
        <v>29</v>
      </c>
      <c r="E1696" s="153">
        <v>29</v>
      </c>
      <c r="F1696" s="151">
        <v>28</v>
      </c>
      <c r="G1696" s="151">
        <v>28</v>
      </c>
      <c r="H1696" s="151">
        <v>30</v>
      </c>
      <c r="I1696" s="151">
        <v>30</v>
      </c>
      <c r="J1696" s="172">
        <v>0.9</v>
      </c>
      <c r="K1696" s="154">
        <v>1</v>
      </c>
      <c r="L1696" s="154">
        <v>1</v>
      </c>
      <c r="M1696" s="154">
        <v>1</v>
      </c>
      <c r="N1696" s="207">
        <v>688</v>
      </c>
      <c r="O1696" s="153">
        <v>678</v>
      </c>
      <c r="P1696" s="153">
        <v>29</v>
      </c>
      <c r="Q1696" s="151">
        <v>28</v>
      </c>
      <c r="R1696" s="151">
        <v>26</v>
      </c>
      <c r="S1696" s="154">
        <v>0.98546511627907</v>
      </c>
      <c r="T1696" s="154">
        <v>1</v>
      </c>
      <c r="U1696" s="155">
        <v>1</v>
      </c>
      <c r="V1696" s="155">
        <v>0.866666666666667</v>
      </c>
      <c r="W1696" s="173">
        <v>0</v>
      </c>
      <c r="X1696" s="158">
        <v>207</v>
      </c>
      <c r="Y1696" s="208">
        <v>202</v>
      </c>
      <c r="Z1696" s="208">
        <v>209</v>
      </c>
      <c r="AA1696" s="208">
        <v>208</v>
      </c>
      <c r="AB1696" s="209">
        <v>0.975845410628019</v>
      </c>
      <c r="AC1696" s="155">
        <v>0.995215311004785</v>
      </c>
      <c r="AD1696" s="173">
        <v>-0.0193699003767653</v>
      </c>
    </row>
    <row r="1697" spans="1:30">
      <c r="A1697" s="175" t="s">
        <v>1455</v>
      </c>
      <c r="B1697" s="214" t="s">
        <v>1857</v>
      </c>
      <c r="C1697" s="214" t="s">
        <v>1701</v>
      </c>
      <c r="D1697" s="153">
        <v>0</v>
      </c>
      <c r="E1697" s="153">
        <v>0</v>
      </c>
      <c r="F1697" s="151">
        <v>0</v>
      </c>
      <c r="G1697" s="151">
        <v>0</v>
      </c>
      <c r="H1697" s="151">
        <v>0</v>
      </c>
      <c r="I1697" s="151">
        <v>0</v>
      </c>
      <c r="J1697" s="172">
        <v>0.9</v>
      </c>
      <c r="K1697" s="154">
        <v>0</v>
      </c>
      <c r="L1697" s="154">
        <v>0</v>
      </c>
      <c r="M1697" s="154">
        <v>0</v>
      </c>
      <c r="N1697" s="207">
        <v>0</v>
      </c>
      <c r="O1697" s="153">
        <v>0</v>
      </c>
      <c r="P1697" s="153">
        <v>0</v>
      </c>
      <c r="Q1697" s="151">
        <v>0</v>
      </c>
      <c r="R1697" s="151">
        <v>0</v>
      </c>
      <c r="S1697" s="154">
        <v>0</v>
      </c>
      <c r="T1697" s="154">
        <v>0</v>
      </c>
      <c r="U1697" s="155">
        <v>0</v>
      </c>
      <c r="V1697" s="155">
        <v>0</v>
      </c>
      <c r="W1697" s="173">
        <v>0</v>
      </c>
      <c r="X1697" s="158">
        <v>0</v>
      </c>
      <c r="Y1697" s="208">
        <v>0</v>
      </c>
      <c r="Z1697" s="208">
        <v>0</v>
      </c>
      <c r="AA1697" s="208">
        <v>0</v>
      </c>
      <c r="AB1697" s="209">
        <v>0</v>
      </c>
      <c r="AC1697" s="155">
        <v>0</v>
      </c>
      <c r="AD1697" s="173">
        <v>0</v>
      </c>
    </row>
    <row r="1698" spans="1:30">
      <c r="A1698" s="175" t="s">
        <v>1455</v>
      </c>
      <c r="B1698" s="214" t="s">
        <v>1857</v>
      </c>
      <c r="C1698" s="214" t="s">
        <v>1702</v>
      </c>
      <c r="D1698" s="153">
        <v>0</v>
      </c>
      <c r="E1698" s="153">
        <v>0</v>
      </c>
      <c r="F1698" s="151">
        <v>0</v>
      </c>
      <c r="G1698" s="151">
        <v>0</v>
      </c>
      <c r="H1698" s="151">
        <v>0</v>
      </c>
      <c r="I1698" s="151">
        <v>0</v>
      </c>
      <c r="J1698" s="172">
        <v>0.9</v>
      </c>
      <c r="K1698" s="154">
        <v>0</v>
      </c>
      <c r="L1698" s="154">
        <v>0</v>
      </c>
      <c r="M1698" s="154">
        <v>0</v>
      </c>
      <c r="N1698" s="207">
        <v>0</v>
      </c>
      <c r="O1698" s="153">
        <v>0</v>
      </c>
      <c r="P1698" s="153">
        <v>0</v>
      </c>
      <c r="Q1698" s="151">
        <v>0</v>
      </c>
      <c r="R1698" s="151">
        <v>0</v>
      </c>
      <c r="S1698" s="154">
        <v>0</v>
      </c>
      <c r="T1698" s="154">
        <v>0</v>
      </c>
      <c r="U1698" s="155">
        <v>0</v>
      </c>
      <c r="V1698" s="155">
        <v>0</v>
      </c>
      <c r="W1698" s="173">
        <v>0</v>
      </c>
      <c r="X1698" s="158">
        <v>0</v>
      </c>
      <c r="Y1698" s="208">
        <v>0</v>
      </c>
      <c r="Z1698" s="208">
        <v>0</v>
      </c>
      <c r="AA1698" s="208">
        <v>0</v>
      </c>
      <c r="AB1698" s="209">
        <v>0</v>
      </c>
      <c r="AC1698" s="155">
        <v>0</v>
      </c>
      <c r="AD1698" s="173">
        <v>0</v>
      </c>
    </row>
    <row r="1699" spans="1:30">
      <c r="A1699" s="175" t="s">
        <v>1455</v>
      </c>
      <c r="B1699" s="214" t="s">
        <v>33</v>
      </c>
      <c r="C1699" s="214" t="s">
        <v>1703</v>
      </c>
      <c r="D1699" s="153">
        <v>0</v>
      </c>
      <c r="E1699" s="153">
        <v>0</v>
      </c>
      <c r="F1699" s="151">
        <v>0</v>
      </c>
      <c r="G1699" s="151">
        <v>0</v>
      </c>
      <c r="H1699" s="151">
        <v>0</v>
      </c>
      <c r="I1699" s="151">
        <v>0</v>
      </c>
      <c r="J1699" s="172">
        <v>0.9</v>
      </c>
      <c r="K1699" s="154">
        <v>0</v>
      </c>
      <c r="L1699" s="154">
        <v>0</v>
      </c>
      <c r="M1699" s="154">
        <v>0</v>
      </c>
      <c r="N1699" s="207">
        <v>0</v>
      </c>
      <c r="O1699" s="153">
        <v>0</v>
      </c>
      <c r="P1699" s="153">
        <v>0</v>
      </c>
      <c r="Q1699" s="151">
        <v>0</v>
      </c>
      <c r="R1699" s="151">
        <v>0</v>
      </c>
      <c r="S1699" s="154">
        <v>0</v>
      </c>
      <c r="T1699" s="154">
        <v>0</v>
      </c>
      <c r="U1699" s="155">
        <v>0</v>
      </c>
      <c r="V1699" s="155">
        <v>0</v>
      </c>
      <c r="W1699" s="173">
        <v>0</v>
      </c>
      <c r="X1699" s="158">
        <v>0</v>
      </c>
      <c r="Y1699" s="208">
        <v>0</v>
      </c>
      <c r="Z1699" s="208">
        <v>0</v>
      </c>
      <c r="AA1699" s="208">
        <v>0</v>
      </c>
      <c r="AB1699" s="209">
        <v>0</v>
      </c>
      <c r="AC1699" s="155">
        <v>0</v>
      </c>
      <c r="AD1699" s="173">
        <v>0</v>
      </c>
    </row>
    <row r="1700" spans="1:30">
      <c r="A1700" s="175" t="s">
        <v>1455</v>
      </c>
      <c r="B1700" s="214" t="s">
        <v>33</v>
      </c>
      <c r="C1700" s="214" t="s">
        <v>1704</v>
      </c>
      <c r="D1700" s="153">
        <v>0</v>
      </c>
      <c r="E1700" s="153">
        <v>0</v>
      </c>
      <c r="F1700" s="151">
        <v>0</v>
      </c>
      <c r="G1700" s="151">
        <v>0</v>
      </c>
      <c r="H1700" s="151">
        <v>0</v>
      </c>
      <c r="I1700" s="151">
        <v>0</v>
      </c>
      <c r="J1700" s="172">
        <v>0.9</v>
      </c>
      <c r="K1700" s="154">
        <v>0</v>
      </c>
      <c r="L1700" s="154">
        <v>0</v>
      </c>
      <c r="M1700" s="154">
        <v>0</v>
      </c>
      <c r="N1700" s="207">
        <v>0</v>
      </c>
      <c r="O1700" s="153">
        <v>0</v>
      </c>
      <c r="P1700" s="153">
        <v>0</v>
      </c>
      <c r="Q1700" s="151">
        <v>0</v>
      </c>
      <c r="R1700" s="151">
        <v>0</v>
      </c>
      <c r="S1700" s="154">
        <v>0</v>
      </c>
      <c r="T1700" s="154">
        <v>0</v>
      </c>
      <c r="U1700" s="155">
        <v>0</v>
      </c>
      <c r="V1700" s="155">
        <v>0</v>
      </c>
      <c r="W1700" s="173">
        <v>0</v>
      </c>
      <c r="X1700" s="158">
        <v>0</v>
      </c>
      <c r="Y1700" s="208">
        <v>0</v>
      </c>
      <c r="Z1700" s="208">
        <v>0</v>
      </c>
      <c r="AA1700" s="208">
        <v>0</v>
      </c>
      <c r="AB1700" s="209">
        <v>0</v>
      </c>
      <c r="AC1700" s="155">
        <v>0</v>
      </c>
      <c r="AD1700" s="173">
        <v>0</v>
      </c>
    </row>
    <row r="1701" spans="1:30">
      <c r="A1701" s="175" t="s">
        <v>1455</v>
      </c>
      <c r="B1701" s="214" t="s">
        <v>33</v>
      </c>
      <c r="C1701" s="214" t="s">
        <v>1705</v>
      </c>
      <c r="D1701" s="153">
        <v>0</v>
      </c>
      <c r="E1701" s="153">
        <v>0</v>
      </c>
      <c r="F1701" s="151">
        <v>0</v>
      </c>
      <c r="G1701" s="151">
        <v>0</v>
      </c>
      <c r="H1701" s="151">
        <v>0</v>
      </c>
      <c r="I1701" s="151">
        <v>0</v>
      </c>
      <c r="J1701" s="172">
        <v>0.9</v>
      </c>
      <c r="K1701" s="154">
        <v>0</v>
      </c>
      <c r="L1701" s="154">
        <v>0</v>
      </c>
      <c r="M1701" s="154">
        <v>0</v>
      </c>
      <c r="N1701" s="207">
        <v>0</v>
      </c>
      <c r="O1701" s="153">
        <v>0</v>
      </c>
      <c r="P1701" s="153">
        <v>0</v>
      </c>
      <c r="Q1701" s="151">
        <v>0</v>
      </c>
      <c r="R1701" s="151">
        <v>0</v>
      </c>
      <c r="S1701" s="154">
        <v>0</v>
      </c>
      <c r="T1701" s="154">
        <v>0</v>
      </c>
      <c r="U1701" s="155">
        <v>0</v>
      </c>
      <c r="V1701" s="155">
        <v>0</v>
      </c>
      <c r="W1701" s="173">
        <v>0</v>
      </c>
      <c r="X1701" s="158">
        <v>0</v>
      </c>
      <c r="Y1701" s="208">
        <v>0</v>
      </c>
      <c r="Z1701" s="208">
        <v>0</v>
      </c>
      <c r="AA1701" s="208">
        <v>0</v>
      </c>
      <c r="AB1701" s="209">
        <v>0</v>
      </c>
      <c r="AC1701" s="155">
        <v>0</v>
      </c>
      <c r="AD1701" s="173">
        <v>0</v>
      </c>
    </row>
    <row r="1702" spans="1:30">
      <c r="A1702" s="175" t="s">
        <v>1455</v>
      </c>
      <c r="B1702" s="214" t="s">
        <v>1855</v>
      </c>
      <c r="C1702" s="214" t="s">
        <v>1706</v>
      </c>
      <c r="D1702" s="153">
        <v>17</v>
      </c>
      <c r="E1702" s="153">
        <v>17</v>
      </c>
      <c r="F1702" s="151">
        <v>18</v>
      </c>
      <c r="G1702" s="151">
        <v>18</v>
      </c>
      <c r="H1702" s="151">
        <v>19</v>
      </c>
      <c r="I1702" s="151">
        <v>19</v>
      </c>
      <c r="J1702" s="172">
        <v>0.9</v>
      </c>
      <c r="K1702" s="154">
        <v>1</v>
      </c>
      <c r="L1702" s="154">
        <v>1</v>
      </c>
      <c r="M1702" s="154">
        <v>1</v>
      </c>
      <c r="N1702" s="207">
        <v>430</v>
      </c>
      <c r="O1702" s="153">
        <v>424</v>
      </c>
      <c r="P1702" s="153">
        <v>16</v>
      </c>
      <c r="Q1702" s="151">
        <v>18</v>
      </c>
      <c r="R1702" s="151">
        <v>19</v>
      </c>
      <c r="S1702" s="154">
        <v>0.986046511627907</v>
      </c>
      <c r="T1702" s="154">
        <v>0.941176470588235</v>
      </c>
      <c r="U1702" s="155">
        <v>1</v>
      </c>
      <c r="V1702" s="155">
        <v>1</v>
      </c>
      <c r="W1702" s="173">
        <v>-0.0588235294117647</v>
      </c>
      <c r="X1702" s="158">
        <v>129</v>
      </c>
      <c r="Y1702" s="208">
        <v>128</v>
      </c>
      <c r="Z1702" s="208">
        <v>131</v>
      </c>
      <c r="AA1702" s="208">
        <v>129</v>
      </c>
      <c r="AB1702" s="209">
        <v>0.992248062015504</v>
      </c>
      <c r="AC1702" s="155">
        <v>0.984732824427481</v>
      </c>
      <c r="AD1702" s="173">
        <v>0.00751523758802297</v>
      </c>
    </row>
    <row r="1703" spans="1:30">
      <c r="A1703" s="175" t="s">
        <v>1455</v>
      </c>
      <c r="B1703" s="214" t="s">
        <v>1857</v>
      </c>
      <c r="C1703" s="214" t="s">
        <v>1707</v>
      </c>
      <c r="D1703" s="153">
        <v>4</v>
      </c>
      <c r="E1703" s="153">
        <v>4</v>
      </c>
      <c r="F1703" s="151">
        <v>5</v>
      </c>
      <c r="G1703" s="151">
        <v>5</v>
      </c>
      <c r="H1703" s="151">
        <v>6</v>
      </c>
      <c r="I1703" s="151">
        <v>6</v>
      </c>
      <c r="J1703" s="172">
        <v>0.9</v>
      </c>
      <c r="K1703" s="154">
        <v>1</v>
      </c>
      <c r="L1703" s="154">
        <v>1</v>
      </c>
      <c r="M1703" s="154">
        <v>1</v>
      </c>
      <c r="N1703" s="207">
        <v>109</v>
      </c>
      <c r="O1703" s="153">
        <v>37</v>
      </c>
      <c r="P1703" s="153">
        <v>1</v>
      </c>
      <c r="Q1703" s="151">
        <v>1</v>
      </c>
      <c r="R1703" s="151">
        <v>3</v>
      </c>
      <c r="S1703" s="154">
        <v>0.339449541284404</v>
      </c>
      <c r="T1703" s="154">
        <v>0.25</v>
      </c>
      <c r="U1703" s="155">
        <v>0.2</v>
      </c>
      <c r="V1703" s="155">
        <v>0.5</v>
      </c>
      <c r="W1703" s="173">
        <v>0.05</v>
      </c>
      <c r="X1703" s="158">
        <v>35</v>
      </c>
      <c r="Y1703" s="208">
        <v>11</v>
      </c>
      <c r="Z1703" s="208">
        <v>31</v>
      </c>
      <c r="AA1703" s="208">
        <v>13</v>
      </c>
      <c r="AB1703" s="209">
        <v>0.314285714285714</v>
      </c>
      <c r="AC1703" s="155">
        <v>0.419354838709677</v>
      </c>
      <c r="AD1703" s="173">
        <v>-0.105069124423963</v>
      </c>
    </row>
    <row r="1704" spans="1:30">
      <c r="A1704" s="175" t="s">
        <v>1455</v>
      </c>
      <c r="B1704" s="214" t="s">
        <v>1852</v>
      </c>
      <c r="C1704" s="214" t="s">
        <v>1708</v>
      </c>
      <c r="D1704" s="153">
        <v>14</v>
      </c>
      <c r="E1704" s="153">
        <v>14</v>
      </c>
      <c r="F1704" s="151">
        <v>16</v>
      </c>
      <c r="G1704" s="151">
        <v>16</v>
      </c>
      <c r="H1704" s="151">
        <v>17</v>
      </c>
      <c r="I1704" s="151">
        <v>17</v>
      </c>
      <c r="J1704" s="172">
        <v>0.9</v>
      </c>
      <c r="K1704" s="154">
        <v>1</v>
      </c>
      <c r="L1704" s="154">
        <v>1</v>
      </c>
      <c r="M1704" s="154">
        <v>1</v>
      </c>
      <c r="N1704" s="207">
        <v>368</v>
      </c>
      <c r="O1704" s="153">
        <v>367</v>
      </c>
      <c r="P1704" s="153">
        <v>14</v>
      </c>
      <c r="Q1704" s="151">
        <v>16</v>
      </c>
      <c r="R1704" s="151">
        <v>17</v>
      </c>
      <c r="S1704" s="154">
        <v>0.997282608695652</v>
      </c>
      <c r="T1704" s="154">
        <v>1</v>
      </c>
      <c r="U1704" s="155">
        <v>1</v>
      </c>
      <c r="V1704" s="155">
        <v>1</v>
      </c>
      <c r="W1704" s="173">
        <v>0</v>
      </c>
      <c r="X1704" s="158">
        <v>110</v>
      </c>
      <c r="Y1704" s="208">
        <v>110</v>
      </c>
      <c r="Z1704" s="208">
        <v>112</v>
      </c>
      <c r="AA1704" s="208">
        <v>112</v>
      </c>
      <c r="AB1704" s="209">
        <v>1</v>
      </c>
      <c r="AC1704" s="155">
        <v>1</v>
      </c>
      <c r="AD1704" s="173">
        <v>0</v>
      </c>
    </row>
    <row r="1705" spans="1:30">
      <c r="A1705" s="175" t="s">
        <v>1455</v>
      </c>
      <c r="B1705" s="214" t="s">
        <v>1854</v>
      </c>
      <c r="C1705" s="214" t="s">
        <v>1709</v>
      </c>
      <c r="D1705" s="153">
        <v>24</v>
      </c>
      <c r="E1705" s="153">
        <v>23</v>
      </c>
      <c r="F1705" s="151">
        <v>22</v>
      </c>
      <c r="G1705" s="151">
        <v>21</v>
      </c>
      <c r="H1705" s="151">
        <v>20</v>
      </c>
      <c r="I1705" s="151">
        <v>20</v>
      </c>
      <c r="J1705" s="172">
        <v>0.9</v>
      </c>
      <c r="K1705" s="154">
        <v>0.958333333333333</v>
      </c>
      <c r="L1705" s="154">
        <v>0.954545454545455</v>
      </c>
      <c r="M1705" s="154">
        <v>1</v>
      </c>
      <c r="N1705" s="207">
        <v>492</v>
      </c>
      <c r="O1705" s="153">
        <v>477</v>
      </c>
      <c r="P1705" s="153">
        <v>23</v>
      </c>
      <c r="Q1705" s="151">
        <v>21</v>
      </c>
      <c r="R1705" s="151">
        <v>20</v>
      </c>
      <c r="S1705" s="154">
        <v>0.969512195121951</v>
      </c>
      <c r="T1705" s="154">
        <v>0.958333333333333</v>
      </c>
      <c r="U1705" s="155">
        <v>0.954545454545455</v>
      </c>
      <c r="V1705" s="155">
        <v>1</v>
      </c>
      <c r="W1705" s="173">
        <v>0.00378787878787878</v>
      </c>
      <c r="X1705" s="158">
        <v>158</v>
      </c>
      <c r="Y1705" s="208">
        <v>154</v>
      </c>
      <c r="Z1705" s="208">
        <v>144</v>
      </c>
      <c r="AA1705" s="208">
        <v>138</v>
      </c>
      <c r="AB1705" s="209">
        <v>0.974683544303797</v>
      </c>
      <c r="AC1705" s="155">
        <v>0.958333333333333</v>
      </c>
      <c r="AD1705" s="173">
        <v>0.0163502109704641</v>
      </c>
    </row>
    <row r="1706" spans="1:30">
      <c r="A1706" s="175" t="s">
        <v>1455</v>
      </c>
      <c r="B1706" s="214" t="s">
        <v>1852</v>
      </c>
      <c r="C1706" s="214" t="s">
        <v>1710</v>
      </c>
      <c r="D1706" s="153">
        <v>18</v>
      </c>
      <c r="E1706" s="153">
        <v>17</v>
      </c>
      <c r="F1706" s="151">
        <v>20</v>
      </c>
      <c r="G1706" s="151">
        <v>19</v>
      </c>
      <c r="H1706" s="151">
        <v>19</v>
      </c>
      <c r="I1706" s="151">
        <v>18</v>
      </c>
      <c r="J1706" s="172">
        <v>0.9</v>
      </c>
      <c r="K1706" s="154">
        <v>0.944444444444444</v>
      </c>
      <c r="L1706" s="154">
        <v>0.95</v>
      </c>
      <c r="M1706" s="154">
        <v>0.947368421052632</v>
      </c>
      <c r="N1706" s="207">
        <v>432</v>
      </c>
      <c r="O1706" s="153">
        <v>402</v>
      </c>
      <c r="P1706" s="153">
        <v>17</v>
      </c>
      <c r="Q1706" s="151">
        <v>19</v>
      </c>
      <c r="R1706" s="151">
        <v>18</v>
      </c>
      <c r="S1706" s="154">
        <v>0.930555555555556</v>
      </c>
      <c r="T1706" s="154">
        <v>0.944444444444444</v>
      </c>
      <c r="U1706" s="155">
        <v>0.95</v>
      </c>
      <c r="V1706" s="155">
        <v>0.947368421052632</v>
      </c>
      <c r="W1706" s="173">
        <v>-0.00555555555555554</v>
      </c>
      <c r="X1706" s="158">
        <v>128</v>
      </c>
      <c r="Y1706" s="208">
        <v>121</v>
      </c>
      <c r="Z1706" s="208">
        <v>138</v>
      </c>
      <c r="AA1706" s="208">
        <v>128</v>
      </c>
      <c r="AB1706" s="209">
        <v>0.9453125</v>
      </c>
      <c r="AC1706" s="155">
        <v>0.927536231884058</v>
      </c>
      <c r="AD1706" s="173">
        <v>0.017776268115942</v>
      </c>
    </row>
    <row r="1707" spans="1:30">
      <c r="A1707" s="175" t="s">
        <v>1455</v>
      </c>
      <c r="B1707" s="214" t="s">
        <v>1857</v>
      </c>
      <c r="C1707" s="214" t="s">
        <v>1711</v>
      </c>
      <c r="D1707" s="153">
        <v>5</v>
      </c>
      <c r="E1707" s="153">
        <v>5</v>
      </c>
      <c r="F1707" s="151">
        <v>5</v>
      </c>
      <c r="G1707" s="151">
        <v>5</v>
      </c>
      <c r="H1707" s="151">
        <v>6</v>
      </c>
      <c r="I1707" s="151">
        <v>6</v>
      </c>
      <c r="J1707" s="172">
        <v>0.9</v>
      </c>
      <c r="K1707" s="154">
        <v>1</v>
      </c>
      <c r="L1707" s="154">
        <v>1</v>
      </c>
      <c r="M1707" s="154">
        <v>1</v>
      </c>
      <c r="N1707" s="207">
        <v>123</v>
      </c>
      <c r="O1707" s="153">
        <v>98</v>
      </c>
      <c r="P1707" s="153">
        <v>4</v>
      </c>
      <c r="Q1707" s="151">
        <v>4</v>
      </c>
      <c r="R1707" s="151">
        <v>5</v>
      </c>
      <c r="S1707" s="154">
        <v>0.796747967479675</v>
      </c>
      <c r="T1707" s="154">
        <v>0.8</v>
      </c>
      <c r="U1707" s="155">
        <v>0.8</v>
      </c>
      <c r="V1707" s="155">
        <v>0.833333333333333</v>
      </c>
      <c r="W1707" s="173">
        <v>0</v>
      </c>
      <c r="X1707" s="158">
        <v>37</v>
      </c>
      <c r="Y1707" s="208">
        <v>32</v>
      </c>
      <c r="Z1707" s="208">
        <v>38</v>
      </c>
      <c r="AA1707" s="208">
        <v>32</v>
      </c>
      <c r="AB1707" s="209">
        <v>0.864864864864865</v>
      </c>
      <c r="AC1707" s="155">
        <v>0.842105263157895</v>
      </c>
      <c r="AD1707" s="173">
        <v>0.0227596017069702</v>
      </c>
    </row>
    <row r="1708" spans="1:30">
      <c r="A1708" s="175" t="s">
        <v>1455</v>
      </c>
      <c r="B1708" s="214" t="s">
        <v>1857</v>
      </c>
      <c r="C1708" s="214" t="s">
        <v>1712</v>
      </c>
      <c r="D1708" s="153">
        <v>14</v>
      </c>
      <c r="E1708" s="153">
        <v>14</v>
      </c>
      <c r="F1708" s="151">
        <v>16</v>
      </c>
      <c r="G1708" s="151">
        <v>16</v>
      </c>
      <c r="H1708" s="151">
        <v>14</v>
      </c>
      <c r="I1708" s="151">
        <v>14</v>
      </c>
      <c r="J1708" s="172">
        <v>0.9</v>
      </c>
      <c r="K1708" s="154">
        <v>1</v>
      </c>
      <c r="L1708" s="154">
        <v>1</v>
      </c>
      <c r="M1708" s="154">
        <v>1</v>
      </c>
      <c r="N1708" s="207">
        <v>318</v>
      </c>
      <c r="O1708" s="153">
        <v>291</v>
      </c>
      <c r="P1708" s="153">
        <v>14</v>
      </c>
      <c r="Q1708" s="151">
        <v>16</v>
      </c>
      <c r="R1708" s="151">
        <v>13</v>
      </c>
      <c r="S1708" s="154">
        <v>0.915094339622642</v>
      </c>
      <c r="T1708" s="154">
        <v>1</v>
      </c>
      <c r="U1708" s="155">
        <v>1</v>
      </c>
      <c r="V1708" s="155">
        <v>0.928571428571429</v>
      </c>
      <c r="W1708" s="173">
        <v>0</v>
      </c>
      <c r="X1708" s="158">
        <v>100</v>
      </c>
      <c r="Y1708" s="208">
        <v>97</v>
      </c>
      <c r="Z1708" s="208">
        <v>104</v>
      </c>
      <c r="AA1708" s="208">
        <v>90</v>
      </c>
      <c r="AB1708" s="209">
        <v>0.97</v>
      </c>
      <c r="AC1708" s="155">
        <v>0.865384615384615</v>
      </c>
      <c r="AD1708" s="173">
        <v>0.104615384615385</v>
      </c>
    </row>
    <row r="1709" spans="1:30">
      <c r="A1709" s="175" t="s">
        <v>1455</v>
      </c>
      <c r="B1709" s="214" t="s">
        <v>1853</v>
      </c>
      <c r="C1709" s="214" t="s">
        <v>1713</v>
      </c>
      <c r="D1709" s="153">
        <v>35</v>
      </c>
      <c r="E1709" s="153">
        <v>35</v>
      </c>
      <c r="F1709" s="151">
        <v>32</v>
      </c>
      <c r="G1709" s="151">
        <v>32</v>
      </c>
      <c r="H1709" s="151">
        <v>33</v>
      </c>
      <c r="I1709" s="151">
        <v>33</v>
      </c>
      <c r="J1709" s="172">
        <v>0.9</v>
      </c>
      <c r="K1709" s="154">
        <v>1</v>
      </c>
      <c r="L1709" s="154">
        <v>1</v>
      </c>
      <c r="M1709" s="154">
        <v>1</v>
      </c>
      <c r="N1709" s="207">
        <v>802</v>
      </c>
      <c r="O1709" s="153">
        <v>773</v>
      </c>
      <c r="P1709" s="153">
        <v>34</v>
      </c>
      <c r="Q1709" s="151">
        <v>31</v>
      </c>
      <c r="R1709" s="151">
        <v>33</v>
      </c>
      <c r="S1709" s="154">
        <v>0.963840399002494</v>
      </c>
      <c r="T1709" s="154">
        <v>0.971428571428571</v>
      </c>
      <c r="U1709" s="155">
        <v>0.96875</v>
      </c>
      <c r="V1709" s="155">
        <v>1</v>
      </c>
      <c r="W1709" s="173">
        <v>0.00267857142857142</v>
      </c>
      <c r="X1709" s="158">
        <v>254</v>
      </c>
      <c r="Y1709" s="208">
        <v>251</v>
      </c>
      <c r="Z1709" s="208">
        <v>237</v>
      </c>
      <c r="AA1709" s="208">
        <v>226</v>
      </c>
      <c r="AB1709" s="209">
        <v>0.988188976377953</v>
      </c>
      <c r="AC1709" s="155">
        <v>0.953586497890295</v>
      </c>
      <c r="AD1709" s="173">
        <v>0.0346024784876574</v>
      </c>
    </row>
    <row r="1710" spans="1:30">
      <c r="A1710" s="175" t="s">
        <v>1455</v>
      </c>
      <c r="B1710" s="214" t="s">
        <v>1852</v>
      </c>
      <c r="C1710" s="214" t="s">
        <v>1714</v>
      </c>
      <c r="D1710" s="153">
        <v>24</v>
      </c>
      <c r="E1710" s="153">
        <v>24</v>
      </c>
      <c r="F1710" s="151">
        <v>25</v>
      </c>
      <c r="G1710" s="151">
        <v>25</v>
      </c>
      <c r="H1710" s="151">
        <v>26</v>
      </c>
      <c r="I1710" s="151">
        <v>26</v>
      </c>
      <c r="J1710" s="172">
        <v>0.9</v>
      </c>
      <c r="K1710" s="154">
        <v>1</v>
      </c>
      <c r="L1710" s="154">
        <v>1</v>
      </c>
      <c r="M1710" s="154">
        <v>1</v>
      </c>
      <c r="N1710" s="207">
        <v>557</v>
      </c>
      <c r="O1710" s="153">
        <v>511</v>
      </c>
      <c r="P1710" s="153">
        <v>23</v>
      </c>
      <c r="Q1710" s="151">
        <v>24</v>
      </c>
      <c r="R1710" s="151">
        <v>25</v>
      </c>
      <c r="S1710" s="154">
        <v>0.917414721723519</v>
      </c>
      <c r="T1710" s="154">
        <v>0.958333333333333</v>
      </c>
      <c r="U1710" s="155">
        <v>0.96</v>
      </c>
      <c r="V1710" s="155">
        <v>0.961538461538462</v>
      </c>
      <c r="W1710" s="173">
        <v>-0.00166666666666659</v>
      </c>
      <c r="X1710" s="158">
        <v>176</v>
      </c>
      <c r="Y1710" s="208">
        <v>162</v>
      </c>
      <c r="Z1710" s="208">
        <v>158</v>
      </c>
      <c r="AA1710" s="208">
        <v>148</v>
      </c>
      <c r="AB1710" s="209">
        <v>0.920454545454545</v>
      </c>
      <c r="AC1710" s="155">
        <v>0.936708860759494</v>
      </c>
      <c r="AD1710" s="173">
        <v>-0.0162543153049483</v>
      </c>
    </row>
    <row r="1711" spans="1:30">
      <c r="A1711" s="175" t="s">
        <v>1455</v>
      </c>
      <c r="B1711" s="214" t="s">
        <v>1856</v>
      </c>
      <c r="C1711" s="214" t="s">
        <v>1715</v>
      </c>
      <c r="D1711" s="153">
        <v>8</v>
      </c>
      <c r="E1711" s="153">
        <v>7</v>
      </c>
      <c r="F1711" s="151">
        <v>7</v>
      </c>
      <c r="G1711" s="151">
        <v>6</v>
      </c>
      <c r="H1711" s="151">
        <v>10</v>
      </c>
      <c r="I1711" s="151">
        <v>8</v>
      </c>
      <c r="J1711" s="172">
        <v>0.9</v>
      </c>
      <c r="K1711" s="154">
        <v>0.875</v>
      </c>
      <c r="L1711" s="154">
        <v>0.857142857142857</v>
      </c>
      <c r="M1711" s="154">
        <v>0.8</v>
      </c>
      <c r="N1711" s="207">
        <v>214</v>
      </c>
      <c r="O1711" s="153">
        <v>53</v>
      </c>
      <c r="P1711" s="153">
        <v>2</v>
      </c>
      <c r="Q1711" s="151">
        <v>2</v>
      </c>
      <c r="R1711" s="151">
        <v>4</v>
      </c>
      <c r="S1711" s="154">
        <v>0.247663551401869</v>
      </c>
      <c r="T1711" s="154">
        <v>0.25</v>
      </c>
      <c r="U1711" s="155">
        <v>0.285714285714286</v>
      </c>
      <c r="V1711" s="155">
        <v>0.4</v>
      </c>
      <c r="W1711" s="173">
        <v>-0.0357142857142857</v>
      </c>
      <c r="X1711" s="158">
        <v>62</v>
      </c>
      <c r="Y1711" s="208">
        <v>18</v>
      </c>
      <c r="Z1711" s="208">
        <v>57</v>
      </c>
      <c r="AA1711" s="208">
        <v>19</v>
      </c>
      <c r="AB1711" s="209">
        <v>0.290322580645161</v>
      </c>
      <c r="AC1711" s="155">
        <v>0.333333333333333</v>
      </c>
      <c r="AD1711" s="173">
        <v>-0.043010752688172</v>
      </c>
    </row>
  </sheetData>
  <mergeCells count="27">
    <mergeCell ref="A1:AD1"/>
    <mergeCell ref="K2:M2"/>
    <mergeCell ref="T2:V2"/>
    <mergeCell ref="AB2:AC2"/>
    <mergeCell ref="AJ13:AK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2:N3"/>
    <mergeCell ref="O2:O3"/>
    <mergeCell ref="P2:P3"/>
    <mergeCell ref="Q2:Q3"/>
    <mergeCell ref="R2:R3"/>
    <mergeCell ref="S2:S3"/>
    <mergeCell ref="W2:W3"/>
    <mergeCell ref="X2:X3"/>
    <mergeCell ref="Y2:Y3"/>
    <mergeCell ref="Z2:Z3"/>
    <mergeCell ref="AA2:AA3"/>
    <mergeCell ref="AD2:AD3"/>
  </mergeCells>
  <conditionalFormatting sqref="K2">
    <cfRule type="duplicateValues" dxfId="3" priority="153"/>
  </conditionalFormatting>
  <conditionalFormatting sqref="C6">
    <cfRule type="expression" dxfId="4" priority="12">
      <formula>#REF!="TIDAK TERCAPAI"</formula>
    </cfRule>
  </conditionalFormatting>
  <conditionalFormatting sqref="C17">
    <cfRule type="expression" dxfId="4" priority="11">
      <formula>#REF!="TIDAK TERCAPAI"</formula>
    </cfRule>
  </conditionalFormatting>
  <conditionalFormatting sqref="C20">
    <cfRule type="duplicateValues" dxfId="3" priority="22"/>
    <cfRule type="expression" dxfId="4" priority="21">
      <formula>#REF!="TIDAK TERCAPAI"</formula>
    </cfRule>
  </conditionalFormatting>
  <conditionalFormatting sqref="C21">
    <cfRule type="duplicateValues" dxfId="3" priority="20"/>
    <cfRule type="expression" dxfId="4" priority="19">
      <formula>#REF!="TIDAK TERCAPAI"</formula>
    </cfRule>
  </conditionalFormatting>
  <conditionalFormatting sqref="C22">
    <cfRule type="duplicateValues" dxfId="3" priority="18"/>
    <cfRule type="expression" dxfId="4" priority="17">
      <formula>#REF!="TIDAK TERCAPAI"</formula>
    </cfRule>
  </conditionalFormatting>
  <conditionalFormatting sqref="C25">
    <cfRule type="duplicateValues" dxfId="3" priority="152"/>
    <cfRule type="expression" dxfId="4" priority="151">
      <formula>#REF!="TIDAK TERCAPAI"</formula>
    </cfRule>
  </conditionalFormatting>
  <conditionalFormatting sqref="C26">
    <cfRule type="duplicateValues" dxfId="3" priority="150"/>
    <cfRule type="expression" dxfId="4" priority="87">
      <formula>#REF!="TIDAK TERCAPAI"</formula>
    </cfRule>
  </conditionalFormatting>
  <conditionalFormatting sqref="C27">
    <cfRule type="duplicateValues" dxfId="3" priority="149"/>
    <cfRule type="expression" dxfId="4" priority="86">
      <formula>#REF!="TIDAK TERCAPAI"</formula>
    </cfRule>
  </conditionalFormatting>
  <conditionalFormatting sqref="C28">
    <cfRule type="duplicateValues" dxfId="3" priority="148"/>
    <cfRule type="expression" dxfId="4" priority="85">
      <formula>#REF!="TIDAK TERCAPAI"</formula>
    </cfRule>
  </conditionalFormatting>
  <conditionalFormatting sqref="C29">
    <cfRule type="duplicateValues" dxfId="3" priority="147"/>
    <cfRule type="expression" dxfId="4" priority="84">
      <formula>#REF!="TIDAK TERCAPAI"</formula>
    </cfRule>
  </conditionalFormatting>
  <conditionalFormatting sqref="C30">
    <cfRule type="duplicateValues" dxfId="3" priority="146"/>
    <cfRule type="expression" dxfId="4" priority="83">
      <formula>#REF!="TIDAK TERCAPAI"</formula>
    </cfRule>
  </conditionalFormatting>
  <conditionalFormatting sqref="C31">
    <cfRule type="duplicateValues" dxfId="3" priority="145"/>
    <cfRule type="expression" dxfId="4" priority="82">
      <formula>#REF!="TIDAK TERCAPAI"</formula>
    </cfRule>
  </conditionalFormatting>
  <conditionalFormatting sqref="C32">
    <cfRule type="duplicateValues" dxfId="3" priority="144"/>
    <cfRule type="expression" dxfId="4" priority="81">
      <formula>#REF!="TIDAK TERCAPAI"</formula>
    </cfRule>
  </conditionalFormatting>
  <conditionalFormatting sqref="C33">
    <cfRule type="duplicateValues" dxfId="3" priority="143"/>
    <cfRule type="expression" dxfId="4" priority="80">
      <formula>#REF!="TIDAK TERCAPAI"</formula>
    </cfRule>
  </conditionalFormatting>
  <conditionalFormatting sqref="C34">
    <cfRule type="duplicateValues" dxfId="3" priority="142"/>
    <cfRule type="expression" dxfId="4" priority="79">
      <formula>#REF!="TIDAK TERCAPAI"</formula>
    </cfRule>
  </conditionalFormatting>
  <conditionalFormatting sqref="C35">
    <cfRule type="duplicateValues" dxfId="3" priority="141"/>
    <cfRule type="expression" dxfId="4" priority="78">
      <formula>#REF!="TIDAK TERCAPAI"</formula>
    </cfRule>
  </conditionalFormatting>
  <conditionalFormatting sqref="C36">
    <cfRule type="duplicateValues" dxfId="3" priority="140"/>
    <cfRule type="expression" dxfId="4" priority="77">
      <formula>#REF!="TIDAK TERCAPAI"</formula>
    </cfRule>
  </conditionalFormatting>
  <conditionalFormatting sqref="C37">
    <cfRule type="duplicateValues" dxfId="3" priority="139"/>
    <cfRule type="expression" dxfId="4" priority="76">
      <formula>#REF!="TIDAK TERCAPAI"</formula>
    </cfRule>
  </conditionalFormatting>
  <conditionalFormatting sqref="C38">
    <cfRule type="duplicateValues" dxfId="3" priority="138"/>
    <cfRule type="expression" dxfId="4" priority="75">
      <formula>#REF!="TIDAK TERCAPAI"</formula>
    </cfRule>
  </conditionalFormatting>
  <conditionalFormatting sqref="C39">
    <cfRule type="duplicateValues" dxfId="3" priority="137"/>
    <cfRule type="expression" dxfId="4" priority="74">
      <formula>#REF!="TIDAK TERCAPAI"</formula>
    </cfRule>
  </conditionalFormatting>
  <conditionalFormatting sqref="C40">
    <cfRule type="duplicateValues" dxfId="3" priority="136"/>
    <cfRule type="expression" dxfId="4" priority="73">
      <formula>#REF!="TIDAK TERCAPAI"</formula>
    </cfRule>
  </conditionalFormatting>
  <conditionalFormatting sqref="C41">
    <cfRule type="duplicateValues" dxfId="3" priority="135"/>
    <cfRule type="expression" dxfId="4" priority="72">
      <formula>#REF!="TIDAK TERCAPAI"</formula>
    </cfRule>
  </conditionalFormatting>
  <conditionalFormatting sqref="C42">
    <cfRule type="duplicateValues" dxfId="3" priority="134"/>
    <cfRule type="expression" dxfId="4" priority="71">
      <formula>#REF!="TIDAK TERCAPAI"</formula>
    </cfRule>
  </conditionalFormatting>
  <conditionalFormatting sqref="C43">
    <cfRule type="duplicateValues" dxfId="3" priority="133"/>
    <cfRule type="expression" dxfId="4" priority="70">
      <formula>#REF!="TIDAK TERCAPAI"</formula>
    </cfRule>
  </conditionalFormatting>
  <conditionalFormatting sqref="C44">
    <cfRule type="duplicateValues" dxfId="3" priority="132"/>
    <cfRule type="expression" dxfId="4" priority="69">
      <formula>#REF!="TIDAK TERCAPAI"</formula>
    </cfRule>
  </conditionalFormatting>
  <conditionalFormatting sqref="C45">
    <cfRule type="duplicateValues" dxfId="3" priority="131"/>
    <cfRule type="expression" dxfId="4" priority="68">
      <formula>#REF!="TIDAK TERCAPAI"</formula>
    </cfRule>
  </conditionalFormatting>
  <conditionalFormatting sqref="C46">
    <cfRule type="duplicateValues" dxfId="3" priority="130"/>
    <cfRule type="expression" dxfId="4" priority="67">
      <formula>#REF!="TIDAK TERCAPAI"</formula>
    </cfRule>
  </conditionalFormatting>
  <conditionalFormatting sqref="C47">
    <cfRule type="duplicateValues" dxfId="3" priority="129"/>
    <cfRule type="expression" dxfId="4" priority="66">
      <formula>#REF!="TIDAK TERCAPAI"</formula>
    </cfRule>
  </conditionalFormatting>
  <conditionalFormatting sqref="C51">
    <cfRule type="duplicateValues" dxfId="3" priority="127"/>
    <cfRule type="expression" dxfId="4" priority="64">
      <formula>#REF!="TIDAK TERCAPAI"</formula>
    </cfRule>
  </conditionalFormatting>
  <conditionalFormatting sqref="C52">
    <cfRule type="duplicateValues" dxfId="3" priority="4"/>
    <cfRule type="expression" dxfId="4" priority="3">
      <formula>#REF!="TIDAK TERCAPAI"</formula>
    </cfRule>
  </conditionalFormatting>
  <conditionalFormatting sqref="C53">
    <cfRule type="duplicateValues" dxfId="3" priority="126"/>
    <cfRule type="expression" dxfId="4" priority="63">
      <formula>#REF!="TIDAK TERCAPAI"</formula>
    </cfRule>
  </conditionalFormatting>
  <conditionalFormatting sqref="C54">
    <cfRule type="duplicateValues" dxfId="3" priority="125"/>
    <cfRule type="expression" dxfId="4" priority="62">
      <formula>#REF!="TIDAK TERCAPAI"</formula>
    </cfRule>
  </conditionalFormatting>
  <conditionalFormatting sqref="C55">
    <cfRule type="duplicateValues" dxfId="3" priority="124"/>
    <cfRule type="expression" dxfId="4" priority="61">
      <formula>#REF!="TIDAK TERCAPAI"</formula>
    </cfRule>
  </conditionalFormatting>
  <conditionalFormatting sqref="C56">
    <cfRule type="duplicateValues" dxfId="3" priority="123"/>
    <cfRule type="expression" dxfId="4" priority="60">
      <formula>#REF!="TIDAK TERCAPAI"</formula>
    </cfRule>
  </conditionalFormatting>
  <conditionalFormatting sqref="C57">
    <cfRule type="duplicateValues" dxfId="3" priority="122"/>
    <cfRule type="expression" dxfId="4" priority="59">
      <formula>#REF!="TIDAK TERCAPAI"</formula>
    </cfRule>
  </conditionalFormatting>
  <conditionalFormatting sqref="C58">
    <cfRule type="duplicateValues" dxfId="3" priority="121"/>
    <cfRule type="expression" dxfId="4" priority="58">
      <formula>#REF!="TIDAK TERCAPAI"</formula>
    </cfRule>
  </conditionalFormatting>
  <conditionalFormatting sqref="C59">
    <cfRule type="duplicateValues" dxfId="3" priority="120"/>
    <cfRule type="expression" dxfId="4" priority="57">
      <formula>#REF!="TIDAK TERCAPAI"</formula>
    </cfRule>
  </conditionalFormatting>
  <conditionalFormatting sqref="C60">
    <cfRule type="duplicateValues" dxfId="3" priority="119"/>
    <cfRule type="expression" dxfId="4" priority="56">
      <formula>#REF!="TIDAK TERCAPAI"</formula>
    </cfRule>
  </conditionalFormatting>
  <conditionalFormatting sqref="C63">
    <cfRule type="duplicateValues" dxfId="3" priority="117"/>
    <cfRule type="expression" dxfId="4" priority="54">
      <formula>#REF!="TIDAK TERCAPAI"</formula>
    </cfRule>
  </conditionalFormatting>
  <conditionalFormatting sqref="C64">
    <cfRule type="duplicateValues" dxfId="3" priority="116"/>
    <cfRule type="expression" dxfId="4" priority="53">
      <formula>#REF!="TIDAK TERCAPAI"</formula>
    </cfRule>
  </conditionalFormatting>
  <conditionalFormatting sqref="C65">
    <cfRule type="duplicateValues" dxfId="3" priority="2"/>
    <cfRule type="expression" dxfId="4" priority="1">
      <formula>#REF!="TIDAK TERCAPAI"</formula>
    </cfRule>
  </conditionalFormatting>
  <conditionalFormatting sqref="C66">
    <cfRule type="duplicateValues" dxfId="3" priority="115"/>
    <cfRule type="expression" dxfId="4" priority="52">
      <formula>#REF!="TIDAK TERCAPAI"</formula>
    </cfRule>
  </conditionalFormatting>
  <conditionalFormatting sqref="C73">
    <cfRule type="duplicateValues" dxfId="3" priority="112"/>
    <cfRule type="expression" dxfId="4" priority="49">
      <formula>#REF!="TIDAK TERCAPAI"</formula>
    </cfRule>
  </conditionalFormatting>
  <conditionalFormatting sqref="C79">
    <cfRule type="duplicateValues" dxfId="3" priority="109"/>
    <cfRule type="expression" dxfId="4" priority="46">
      <formula>#REF!="TIDAK TERCAPAI"</formula>
    </cfRule>
  </conditionalFormatting>
  <conditionalFormatting sqref="C80">
    <cfRule type="duplicateValues" dxfId="3" priority="108"/>
    <cfRule type="expression" dxfId="4" priority="45">
      <formula>#REF!="TIDAK TERCAPAI"</formula>
    </cfRule>
  </conditionalFormatting>
  <conditionalFormatting sqref="C81">
    <cfRule type="duplicateValues" dxfId="3" priority="107"/>
    <cfRule type="expression" dxfId="4" priority="44">
      <formula>#REF!="TIDAK TERCAPAI"</formula>
    </cfRule>
  </conditionalFormatting>
  <conditionalFormatting sqref="C84">
    <cfRule type="duplicateValues" dxfId="3" priority="105"/>
    <cfRule type="expression" dxfId="4" priority="42">
      <formula>#REF!="TIDAK TERCAPAI"</formula>
    </cfRule>
  </conditionalFormatting>
  <conditionalFormatting sqref="C92">
    <cfRule type="duplicateValues" dxfId="3" priority="102"/>
    <cfRule type="expression" dxfId="4" priority="39">
      <formula>#REF!="TIDAK TERCAPAI"</formula>
    </cfRule>
  </conditionalFormatting>
  <conditionalFormatting sqref="C93">
    <cfRule type="duplicateValues" dxfId="3" priority="101"/>
    <cfRule type="expression" dxfId="4" priority="38">
      <formula>#REF!="TIDAK TERCAPAI"</formula>
    </cfRule>
  </conditionalFormatting>
  <conditionalFormatting sqref="C94">
    <cfRule type="duplicateValues" dxfId="3" priority="100"/>
    <cfRule type="expression" dxfId="4" priority="37">
      <formula>#REF!="TIDAK TERCAPAI"</formula>
    </cfRule>
  </conditionalFormatting>
  <conditionalFormatting sqref="C95">
    <cfRule type="duplicateValues" dxfId="3" priority="99"/>
    <cfRule type="expression" dxfId="4" priority="36">
      <formula>#REF!="TIDAK TERCAPAI"</formula>
    </cfRule>
  </conditionalFormatting>
  <conditionalFormatting sqref="C96">
    <cfRule type="duplicateValues" dxfId="3" priority="98"/>
    <cfRule type="expression" dxfId="4" priority="35">
      <formula>#REF!="TIDAK TERCAPAI"</formula>
    </cfRule>
  </conditionalFormatting>
  <conditionalFormatting sqref="C97">
    <cfRule type="duplicateValues" dxfId="3" priority="97"/>
    <cfRule type="expression" dxfId="4" priority="34">
      <formula>#REF!="TIDAK TERCAPAI"</formula>
    </cfRule>
  </conditionalFormatting>
  <conditionalFormatting sqref="C98">
    <cfRule type="duplicateValues" dxfId="3" priority="96"/>
    <cfRule type="expression" dxfId="4" priority="33">
      <formula>#REF!="TIDAK TERCAPAI"</formula>
    </cfRule>
  </conditionalFormatting>
  <conditionalFormatting sqref="C99">
    <cfRule type="duplicateValues" dxfId="3" priority="95"/>
    <cfRule type="expression" dxfId="4" priority="32">
      <formula>#REF!="TIDAK TERCAPAI"</formula>
    </cfRule>
  </conditionalFormatting>
  <conditionalFormatting sqref="C100">
    <cfRule type="duplicateValues" dxfId="3" priority="94"/>
    <cfRule type="expression" dxfId="4" priority="31">
      <formula>#REF!="TIDAK TERCAPAI"</formula>
    </cfRule>
  </conditionalFormatting>
  <conditionalFormatting sqref="C101">
    <cfRule type="duplicateValues" dxfId="3" priority="93"/>
    <cfRule type="expression" dxfId="4" priority="30">
      <formula>#REF!="TIDAK TERCAPAI"</formula>
    </cfRule>
  </conditionalFormatting>
  <conditionalFormatting sqref="C105">
    <cfRule type="duplicateValues" dxfId="3" priority="24"/>
    <cfRule type="expression" dxfId="4" priority="23">
      <formula>#REF!="TIDAK TERCAPAI"</formula>
    </cfRule>
  </conditionalFormatting>
  <conditionalFormatting sqref="C106">
    <cfRule type="duplicateValues" dxfId="3" priority="16"/>
    <cfRule type="expression" dxfId="4" priority="14">
      <formula>#REF!="TIDAK TERCAPAI"</formula>
    </cfRule>
  </conditionalFormatting>
  <conditionalFormatting sqref="C107">
    <cfRule type="duplicateValues" dxfId="3" priority="15"/>
    <cfRule type="expression" dxfId="4" priority="13">
      <formula>#REF!="TIDAK TERCAPAI"</formula>
    </cfRule>
  </conditionalFormatting>
  <conditionalFormatting sqref="C112">
    <cfRule type="duplicateValues" dxfId="3" priority="91"/>
    <cfRule type="expression" dxfId="4" priority="28">
      <formula>#REF!="TIDAK TERCAPAI"</formula>
    </cfRule>
  </conditionalFormatting>
  <conditionalFormatting sqref="C113">
    <cfRule type="duplicateValues" dxfId="3" priority="90"/>
    <cfRule type="expression" dxfId="4" priority="27">
      <formula>#REF!="TIDAK TERCAPAI"</formula>
    </cfRule>
  </conditionalFormatting>
  <conditionalFormatting sqref="C114">
    <cfRule type="duplicateValues" dxfId="3" priority="89"/>
    <cfRule type="expression" dxfId="4" priority="26">
      <formula>#REF!="TIDAK TERCAPAI"</formula>
    </cfRule>
  </conditionalFormatting>
  <conditionalFormatting sqref="C115">
    <cfRule type="duplicateValues" dxfId="3" priority="88"/>
    <cfRule type="expression" dxfId="4" priority="25">
      <formula>#REF!="TIDAK TERCAPAI"</formula>
    </cfRule>
  </conditionalFormatting>
  <conditionalFormatting sqref="C48:C50">
    <cfRule type="duplicateValues" dxfId="3" priority="128"/>
    <cfRule type="expression" dxfId="4" priority="65">
      <formula>#REF!="TIDAK TERCAPAI"</formula>
    </cfRule>
  </conditionalFormatting>
  <conditionalFormatting sqref="C61:C62">
    <cfRule type="duplicateValues" dxfId="3" priority="118"/>
    <cfRule type="expression" dxfId="4" priority="55">
      <formula>#REF!="TIDAK TERCAPAI"</formula>
    </cfRule>
  </conditionalFormatting>
  <conditionalFormatting sqref="C67:C70">
    <cfRule type="duplicateValues" dxfId="3" priority="114"/>
    <cfRule type="expression" dxfId="4" priority="51">
      <formula>#REF!="TIDAK TERCAPAI"</formula>
    </cfRule>
  </conditionalFormatting>
  <conditionalFormatting sqref="C71:C72">
    <cfRule type="duplicateValues" dxfId="3" priority="113"/>
    <cfRule type="expression" dxfId="4" priority="50">
      <formula>#REF!="TIDAK TERCAPAI"</formula>
    </cfRule>
  </conditionalFormatting>
  <conditionalFormatting sqref="C74:C76">
    <cfRule type="duplicateValues" dxfId="3" priority="111"/>
    <cfRule type="expression" dxfId="4" priority="48">
      <formula>#REF!="TIDAK TERCAPAI"</formula>
    </cfRule>
  </conditionalFormatting>
  <conditionalFormatting sqref="C77:C78">
    <cfRule type="duplicateValues" dxfId="3" priority="110"/>
    <cfRule type="expression" dxfId="4" priority="47">
      <formula>#REF!="TIDAK TERCAPAI"</formula>
    </cfRule>
  </conditionalFormatting>
  <conditionalFormatting sqref="C82:C83">
    <cfRule type="duplicateValues" dxfId="3" priority="106"/>
    <cfRule type="expression" dxfId="4" priority="43">
      <formula>#REF!="TIDAK TERCAPAI"</formula>
    </cfRule>
  </conditionalFormatting>
  <conditionalFormatting sqref="C85:C88">
    <cfRule type="duplicateValues" dxfId="3" priority="104"/>
    <cfRule type="expression" dxfId="4" priority="41">
      <formula>#REF!="TIDAK TERCAPAI"</formula>
    </cfRule>
  </conditionalFormatting>
  <conditionalFormatting sqref="C89:C91">
    <cfRule type="duplicateValues" dxfId="3" priority="103"/>
    <cfRule type="expression" dxfId="4" priority="40">
      <formula>#REF!="TIDAK TERCAPAI"</formula>
    </cfRule>
  </conditionalFormatting>
  <conditionalFormatting sqref="C110:C111">
    <cfRule type="duplicateValues" dxfId="3" priority="92"/>
    <cfRule type="expression" dxfId="4" priority="29">
      <formula>#REF!="TIDAK TERCAPAI"</formula>
    </cfRule>
  </conditionalFormatting>
  <conditionalFormatting sqref="K6:M1711">
    <cfRule type="cellIs" dxfId="1" priority="8" operator="greaterThan">
      <formula>0.8999</formula>
    </cfRule>
    <cfRule type="cellIs" dxfId="2" priority="7" operator="lessThan">
      <formula>0.8999</formula>
    </cfRule>
  </conditionalFormatting>
  <conditionalFormatting sqref="S6:V1711">
    <cfRule type="cellIs" dxfId="1" priority="10" operator="greaterThan">
      <formula>0.8999</formula>
    </cfRule>
    <cfRule type="cellIs" dxfId="2" priority="9" operator="lessThan">
      <formula>0.8999</formula>
    </cfRule>
  </conditionalFormatting>
  <conditionalFormatting sqref="AB6:AC1711">
    <cfRule type="cellIs" dxfId="1" priority="6" operator="greaterThan">
      <formula>0.8999</formula>
    </cfRule>
    <cfRule type="cellIs" dxfId="2" priority="5" operator="less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M1711"/>
  <sheetViews>
    <sheetView zoomScale="80" zoomScaleNormal="80" zoomScaleSheetLayoutView="50" topLeftCell="B1" workbookViewId="0">
      <pane ySplit="4" topLeftCell="A5" activePane="bottomLeft" state="frozen"/>
      <selection/>
      <selection pane="bottomLeft" activeCell="A1" sqref="A1:AG1"/>
    </sheetView>
  </sheetViews>
  <sheetFormatPr defaultColWidth="9.81904761904762" defaultRowHeight="16.5"/>
  <cols>
    <col min="1" max="1" width="28.2952380952381" style="87" customWidth="1"/>
    <col min="2" max="2" width="46.8190476190476" style="110" customWidth="1"/>
    <col min="3" max="3" width="30" style="110" customWidth="1"/>
    <col min="4" max="4" width="15.3142857142857" style="111" customWidth="1"/>
    <col min="5" max="5" width="17.9142857142857" style="111" hidden="1" customWidth="1"/>
    <col min="6" max="6" width="15.5809523809524" style="111" hidden="1" customWidth="1"/>
    <col min="7" max="7" width="14.9904761904762" style="111" hidden="1" customWidth="1"/>
    <col min="8" max="8" width="17.7238095238095" style="111" hidden="1" customWidth="1"/>
    <col min="9" max="9" width="17.8952380952381" style="111" hidden="1" customWidth="1"/>
    <col min="10" max="10" width="14.9904761904762" style="111" hidden="1" customWidth="1"/>
    <col min="11" max="11" width="16.8857142857143" style="111" hidden="1" customWidth="1"/>
    <col min="12" max="12" width="17.7238095238095" style="111" hidden="1" customWidth="1"/>
    <col min="13" max="13" width="14.9904761904762" style="111" hidden="1" customWidth="1"/>
    <col min="14" max="14" width="17.9047619047619" style="111" hidden="1" customWidth="1"/>
    <col min="15" max="15" width="9.81904761904762" style="111" hidden="1" customWidth="1"/>
    <col min="16" max="18" width="10.5428571428571" style="110" customWidth="1"/>
    <col min="19" max="19" width="13.6380952380952" style="110" customWidth="1"/>
    <col min="20" max="20" width="16.7428571428571" style="111" hidden="1" customWidth="1"/>
    <col min="21" max="21" width="20.8380952380952" style="111" hidden="1" customWidth="1"/>
    <col min="22" max="22" width="15.7714285714286" style="111" customWidth="1"/>
    <col min="23" max="23" width="10.4571428571429" style="111" customWidth="1"/>
    <col min="24" max="25" width="9.90476190476191" style="111" customWidth="1"/>
    <col min="26" max="26" width="13.2952380952381" style="110" customWidth="1"/>
    <col min="27" max="27" width="19.4285714285714" style="110" hidden="1" customWidth="1"/>
    <col min="28" max="28" width="19.0952380952381" style="110" hidden="1" customWidth="1"/>
    <col min="29" max="29" width="19.4285714285714" style="110" hidden="1" customWidth="1"/>
    <col min="30" max="30" width="20.1047619047619" style="110" hidden="1" customWidth="1"/>
    <col min="31" max="31" width="16.3333333333333" style="110" customWidth="1"/>
    <col min="32" max="32" width="16.0285714285714" style="110" customWidth="1"/>
    <col min="33" max="33" width="15.1809523809524" style="110" customWidth="1"/>
    <col min="34" max="34" width="9.81904761904762" style="112" customWidth="1"/>
    <col min="35" max="35" width="11.4571428571429" style="113" customWidth="1"/>
    <col min="36" max="36" width="27.9238095238095" style="112" customWidth="1"/>
    <col min="37" max="37" width="9.81904761904762" style="112"/>
    <col min="38" max="39" width="15.2761904761905" style="87"/>
    <col min="40" max="16384" width="9.81904761904762" style="87"/>
  </cols>
  <sheetData>
    <row r="1" ht="54" customHeight="1" spans="1:39">
      <c r="A1" s="168" t="str">
        <f>CONCATENATE("网管-爪哇-巴厘班0730出仓率&amp;1200签收率",TEXT($W$3,"MM月DD日"),"
NM-Persentase 0730 &amp; TTD 1200 Agent Jawa-Bali ",TEXT($W$3,"DD MMM YYYY"))</f>
        <v>网管-爪哇-巴厘班0730出仓率&amp;1200签收率09月23日
NM-Persentase 0730 &amp; TTD 1200 Agent Jawa-Bali 23 Sep 2026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9"/>
    </row>
    <row r="2" ht="56" customHeight="1" spans="1:39">
      <c r="A2" s="118" t="s">
        <v>5</v>
      </c>
      <c r="B2" s="121" t="s">
        <v>1858</v>
      </c>
      <c r="C2" s="118" t="s">
        <v>1722</v>
      </c>
      <c r="D2" s="118" t="s">
        <v>1859</v>
      </c>
      <c r="E2" s="120" t="s">
        <v>1860</v>
      </c>
      <c r="F2" s="120" t="s">
        <v>1861</v>
      </c>
      <c r="G2" s="121" t="str">
        <f>"Rit-1应签收"&amp;CHAR(10)&amp;"Seharusnya TTD Rit-1"&amp;CHAR(10)&amp;TEXT($X$3,"dd/mm/yyyy")</f>
        <v>Rit-1应签收
Seharusnya TTD Rit-1
22/09/2026</v>
      </c>
      <c r="H2" s="121" t="str">
        <f>"0730出仓率"&amp;CHAR(10)&amp;"Persentase Keluar Gudang 0730"&amp;CHAR(10)&amp;TEXT($X$3,"dd/mm/yyyy")</f>
        <v>0730出仓率
Persentase Keluar Gudang 0730
22/09/2026</v>
      </c>
      <c r="I2" s="121" t="str">
        <f>"1200前已签收"&amp;CHAR(10)&amp;"TTD Sebelum"&amp;CHAR(10)&amp;"1200"&amp;CHAR(10)&amp;TEXT($X$3,"dd/mm/yyyy")</f>
        <v>1200前已签收
TTD Sebelum
1200
22/09/2026</v>
      </c>
      <c r="J2" s="121" t="str">
        <f>"Rit-1应签收"&amp;CHAR(10)&amp;"Seharusnya TTD Rit-1"&amp;CHAR(10)&amp;TEXT($Y$3,"dd/mm/yyyy")</f>
        <v>Rit-1应签收
Seharusnya TTD Rit-1
21/09/2026</v>
      </c>
      <c r="K2" s="121" t="str">
        <f>"0730出仓率"&amp;CHAR(10)&amp;"Persentase Keluar Gudang 0730"&amp;CHAR(10)&amp;TEXT($Y$3,"dd/mm/yyyy")</f>
        <v>0730出仓率
Persentase Keluar Gudang 0730
21/09/2026</v>
      </c>
      <c r="L2" s="121" t="str">
        <f>"1200前已签收"&amp;CHAR(10)&amp;"TTD Sebelum"&amp;CHAR(10)&amp;"1200"&amp;CHAR(10)&amp;TEXT($Y$3,"dd/mm/yyyy")</f>
        <v>1200前已签收
TTD Sebelum
1200
21/09/2026</v>
      </c>
      <c r="M2" s="118" t="s">
        <v>1862</v>
      </c>
      <c r="N2" s="120" t="s">
        <v>1863</v>
      </c>
      <c r="O2" s="120" t="s">
        <v>1725</v>
      </c>
      <c r="P2" s="185" t="str">
        <f>CONCATENATE(TEXT($W$3,"DD日"),"0730出仓率
Persentase Keluar Gudang 0730")</f>
        <v>23日0730出仓率
Persentase Keluar Gudang 0730</v>
      </c>
      <c r="Q2" s="186"/>
      <c r="R2" s="187"/>
      <c r="S2" s="118" t="s">
        <v>1731</v>
      </c>
      <c r="T2" s="120" t="s">
        <v>1864</v>
      </c>
      <c r="U2" s="120" t="s">
        <v>1865</v>
      </c>
      <c r="V2" s="118" t="s">
        <v>1862</v>
      </c>
      <c r="W2" s="118" t="s">
        <v>1861</v>
      </c>
      <c r="X2" s="118"/>
      <c r="Y2" s="118"/>
      <c r="Z2" s="118" t="s">
        <v>1731</v>
      </c>
      <c r="AA2" s="121" t="str">
        <f>"Rit-1应签收"&amp;CHAR(10)&amp;"Seharusnya TTD Rit-1 Mingguan"&amp;CHAR(10)&amp;TEXT($AM$10,"dd/mm/yyyy")&amp;" - "&amp;TEXT($AM$9,"dd/mm/yyyy")</f>
        <v>Rit-1应签收
Seharusnya TTD Rit-1 Mingguan
17/09/2026 - 23/09/2026</v>
      </c>
      <c r="AB2" s="121" t="str">
        <f>"1200前已签收"&amp;CHAR(10)&amp;"TTD Sebelum 1200 Mingguan"&amp;CHAR(10)&amp;TEXT($AM$10,"dd/mm/yyyy")&amp;" - "&amp;TEXT($AM$9,"dd/mm/yyyy")</f>
        <v>1200前已签收
TTD Sebelum 1200 Mingguan
17/09/2026 - 23/09/2026</v>
      </c>
      <c r="AC2" s="121" t="str">
        <f>"Rit-1应签收"&amp;CHAR(10)&amp;"Seharusnya TTD Rit-1 Mingguan"&amp;CHAR(10)&amp;TEXT($AM$12,"dd/mm/yyyy")&amp;" - "&amp;TEXT($AM$11,"dd/mm/yyyy")</f>
        <v>Rit-1应签收
Seharusnya TTD Rit-1 Mingguan
10/09/2026 - 16/09/2026</v>
      </c>
      <c r="AD2" s="121" t="str">
        <f>"1200前已签收"&amp;CHAR(10)&amp;"TTD Sebelum 1200 Mingguan"&amp;CHAR(10)&amp;TEXT($AM$12,"dd/mm/yyyy")&amp;" - "&amp;TEXT($AM$11,"dd/mm/yyyy")</f>
        <v>1200前已签收
TTD Sebelum 1200 Mingguan
10/09/2026 - 16/09/2026</v>
      </c>
      <c r="AE2" s="118" t="s">
        <v>1866</v>
      </c>
      <c r="AF2" s="118"/>
      <c r="AG2" s="118" t="s">
        <v>1733</v>
      </c>
    </row>
    <row r="3" ht="46" customHeight="1" spans="1:39">
      <c r="A3" s="123"/>
      <c r="B3" s="118"/>
      <c r="C3" s="124"/>
      <c r="D3" s="124"/>
      <c r="E3" s="125"/>
      <c r="F3" s="125"/>
      <c r="G3" s="118"/>
      <c r="H3" s="118"/>
      <c r="I3" s="118"/>
      <c r="J3" s="118"/>
      <c r="K3" s="118"/>
      <c r="L3" s="118"/>
      <c r="M3" s="124"/>
      <c r="N3" s="125"/>
      <c r="O3" s="125"/>
      <c r="P3" s="126">
        <f>W3</f>
        <v>46288</v>
      </c>
      <c r="Q3" s="126">
        <f>P3-1</f>
        <v>46287</v>
      </c>
      <c r="R3" s="126">
        <f>P3-1</f>
        <v>46287</v>
      </c>
      <c r="S3" s="124"/>
      <c r="T3" s="125"/>
      <c r="U3" s="125"/>
      <c r="V3" s="124"/>
      <c r="W3" s="126">
        <f>'ALL DP DATA'!K8</f>
        <v>46288</v>
      </c>
      <c r="X3" s="126">
        <f>W3-1</f>
        <v>46287</v>
      </c>
      <c r="Y3" s="126">
        <f>X3-1</f>
        <v>46286</v>
      </c>
      <c r="Z3" s="124"/>
      <c r="AA3" s="118"/>
      <c r="AB3" s="118"/>
      <c r="AC3" s="118"/>
      <c r="AD3" s="118"/>
      <c r="AE3" s="127" t="str">
        <f>TEXT(AM10,"dd mmm")&amp;" - "&amp;TEXT(AM9,"dd mmm")</f>
        <v>17 Sep - 23 Sep</v>
      </c>
      <c r="AF3" s="127" t="str">
        <f>TEXT(AM12,"dd mmm")&amp;" - "&amp;TEXT(AM11,"dd mmm")</f>
        <v>10 Sep - 16 Sep</v>
      </c>
      <c r="AG3" s="124"/>
      <c r="AJ3" s="112" t="s">
        <v>1867</v>
      </c>
    </row>
    <row r="4" ht="18" spans="1:39">
      <c r="A4" s="128"/>
      <c r="B4" s="128"/>
      <c r="C4" s="128" t="s">
        <v>26</v>
      </c>
      <c r="D4" s="129">
        <v>3273470</v>
      </c>
      <c r="E4" s="129">
        <v>3122790</v>
      </c>
      <c r="F4" s="129">
        <v>2921534</v>
      </c>
      <c r="G4" s="133">
        <v>372183</v>
      </c>
      <c r="H4" s="133">
        <v>355299</v>
      </c>
      <c r="I4" s="133">
        <v>325025</v>
      </c>
      <c r="J4" s="133">
        <v>262815</v>
      </c>
      <c r="K4" s="133">
        <v>246348</v>
      </c>
      <c r="L4" s="133">
        <v>224018</v>
      </c>
      <c r="M4" s="134">
        <v>0.95215256671068</v>
      </c>
      <c r="N4" s="129">
        <v>8242223</v>
      </c>
      <c r="O4" s="132">
        <v>0.9</v>
      </c>
      <c r="P4" s="134">
        <v>0.953969335292518</v>
      </c>
      <c r="Q4" s="134">
        <v>0.954635219770919</v>
      </c>
      <c r="R4" s="134">
        <v>0.93734375891787</v>
      </c>
      <c r="S4" s="135">
        <v>-0.000665884478400769</v>
      </c>
      <c r="T4" s="129">
        <v>8656410</v>
      </c>
      <c r="U4" s="129">
        <v>7212198</v>
      </c>
      <c r="V4" s="134">
        <v>0.833162708328279</v>
      </c>
      <c r="W4" s="134">
        <v>0.892488399160524</v>
      </c>
      <c r="X4" s="134">
        <v>0.873293514212095</v>
      </c>
      <c r="Y4" s="134">
        <v>0.852379049902022</v>
      </c>
      <c r="Z4" s="135">
        <v>0.0191948849484292</v>
      </c>
      <c r="AA4" s="133">
        <v>2536150</v>
      </c>
      <c r="AB4" s="133">
        <v>2165285</v>
      </c>
      <c r="AC4" s="133">
        <v>2706118</v>
      </c>
      <c r="AD4" s="133">
        <v>2253543</v>
      </c>
      <c r="AE4" s="134">
        <v>0.853768507383238</v>
      </c>
      <c r="AF4" s="134">
        <v>0.832758586284855</v>
      </c>
      <c r="AG4" s="135">
        <v>0.0210099210983831</v>
      </c>
      <c r="AH4" s="112">
        <v>5</v>
      </c>
      <c r="AI4" s="136"/>
    </row>
    <row r="5" s="108" customFormat="1" ht="19" customHeight="1" spans="1:39">
      <c r="B5" s="138"/>
      <c r="C5" s="138"/>
      <c r="D5" s="139"/>
      <c r="E5" s="139"/>
      <c r="F5" s="139"/>
      <c r="G5" s="140"/>
      <c r="H5" s="140"/>
      <c r="I5" s="140"/>
      <c r="J5" s="140"/>
      <c r="K5" s="140"/>
      <c r="L5" s="140"/>
      <c r="M5" s="140"/>
      <c r="N5" s="140"/>
      <c r="O5" s="141"/>
      <c r="P5" s="188"/>
      <c r="Q5" s="137"/>
      <c r="R5" s="137"/>
      <c r="S5" s="189"/>
      <c r="T5" s="142"/>
      <c r="U5" s="142"/>
      <c r="V5" s="143"/>
      <c r="W5" s="143"/>
      <c r="X5" s="143"/>
      <c r="Y5" s="143"/>
      <c r="Z5" s="144"/>
      <c r="AA5" s="143"/>
      <c r="AB5" s="143"/>
      <c r="AC5" s="143"/>
      <c r="AD5" s="143"/>
      <c r="AE5" s="143"/>
      <c r="AF5" s="143"/>
      <c r="AG5" s="144"/>
      <c r="AH5" s="146"/>
      <c r="AI5" s="147"/>
      <c r="AJ5" s="146"/>
      <c r="AK5" s="146"/>
    </row>
    <row r="6" spans="1:39">
      <c r="A6" s="175" t="s">
        <v>24</v>
      </c>
      <c r="B6" s="171" t="s">
        <v>1734</v>
      </c>
      <c r="C6" s="171" t="s">
        <v>1735</v>
      </c>
      <c r="D6" s="150">
        <v>0</v>
      </c>
      <c r="E6" s="150">
        <v>0</v>
      </c>
      <c r="F6" s="150">
        <v>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54">
        <v>0</v>
      </c>
      <c r="N6" s="153">
        <v>0</v>
      </c>
      <c r="O6" s="172">
        <v>0.9</v>
      </c>
      <c r="P6" s="154">
        <v>0</v>
      </c>
      <c r="Q6" s="154">
        <v>0</v>
      </c>
      <c r="R6" s="154">
        <v>0</v>
      </c>
      <c r="S6" s="173">
        <v>0</v>
      </c>
      <c r="T6" s="153">
        <v>0</v>
      </c>
      <c r="U6" s="153">
        <v>0</v>
      </c>
      <c r="V6" s="154">
        <v>0</v>
      </c>
      <c r="W6" s="154">
        <v>0</v>
      </c>
      <c r="X6" s="155">
        <v>0</v>
      </c>
      <c r="Y6" s="155">
        <v>0</v>
      </c>
      <c r="Z6" s="173">
        <v>0</v>
      </c>
      <c r="AA6" s="151">
        <v>0</v>
      </c>
      <c r="AB6" s="151">
        <v>0</v>
      </c>
      <c r="AC6" s="151">
        <v>0</v>
      </c>
      <c r="AD6" s="151">
        <v>0</v>
      </c>
      <c r="AE6" s="155">
        <v>0</v>
      </c>
      <c r="AF6" s="155">
        <v>0</v>
      </c>
      <c r="AG6" s="173">
        <v>0</v>
      </c>
      <c r="AH6" s="159"/>
      <c r="AI6" s="161"/>
    </row>
    <row r="7" spans="1:39">
      <c r="A7" s="175" t="s">
        <v>24</v>
      </c>
      <c r="B7" s="171" t="s">
        <v>1734</v>
      </c>
      <c r="C7" s="171" t="s">
        <v>27</v>
      </c>
      <c r="D7" s="150">
        <v>7664</v>
      </c>
      <c r="E7" s="150">
        <v>7159</v>
      </c>
      <c r="F7" s="150">
        <v>5988</v>
      </c>
      <c r="G7" s="151">
        <v>7379</v>
      </c>
      <c r="H7" s="151">
        <v>7025</v>
      </c>
      <c r="I7" s="151">
        <v>6025</v>
      </c>
      <c r="J7" s="151">
        <v>5121</v>
      </c>
      <c r="K7" s="151">
        <v>5084</v>
      </c>
      <c r="L7" s="151">
        <v>4326</v>
      </c>
      <c r="M7" s="154">
        <v>0.949212133289682</v>
      </c>
      <c r="N7" s="153">
        <v>133370</v>
      </c>
      <c r="O7" s="172">
        <v>0.9</v>
      </c>
      <c r="P7" s="154">
        <v>0.93410751565762</v>
      </c>
      <c r="Q7" s="154">
        <v>0.952026019785879</v>
      </c>
      <c r="R7" s="154">
        <v>0.992774848662371</v>
      </c>
      <c r="S7" s="173">
        <v>-0.0179185041282588</v>
      </c>
      <c r="T7" s="153">
        <v>140506</v>
      </c>
      <c r="U7" s="153">
        <v>102834</v>
      </c>
      <c r="V7" s="154">
        <v>0.731883335942949</v>
      </c>
      <c r="W7" s="154">
        <v>0.781315240083507</v>
      </c>
      <c r="X7" s="155">
        <v>0.816506301666893</v>
      </c>
      <c r="Y7" s="155">
        <v>0.844756883421207</v>
      </c>
      <c r="Z7" s="173">
        <v>-0.0351910615833853</v>
      </c>
      <c r="AA7" s="151">
        <v>46141</v>
      </c>
      <c r="AB7" s="151">
        <v>37681</v>
      </c>
      <c r="AC7" s="151">
        <v>44234</v>
      </c>
      <c r="AD7" s="151">
        <v>31473</v>
      </c>
      <c r="AE7" s="155">
        <v>0.816648967295897</v>
      </c>
      <c r="AF7" s="155">
        <v>0.711511506985577</v>
      </c>
      <c r="AG7" s="173">
        <v>0.105137460310321</v>
      </c>
      <c r="AH7" s="159"/>
      <c r="AI7" s="161"/>
    </row>
    <row r="8" spans="1:39">
      <c r="A8" s="175" t="s">
        <v>24</v>
      </c>
      <c r="B8" s="171" t="s">
        <v>1734</v>
      </c>
      <c r="C8" s="171" t="s">
        <v>1736</v>
      </c>
      <c r="D8" s="150">
        <v>0</v>
      </c>
      <c r="E8" s="150">
        <v>0</v>
      </c>
      <c r="F8" s="150">
        <v>0</v>
      </c>
      <c r="G8" s="151">
        <v>0</v>
      </c>
      <c r="H8" s="151">
        <v>0</v>
      </c>
      <c r="I8" s="151">
        <v>0</v>
      </c>
      <c r="J8" s="151">
        <v>0</v>
      </c>
      <c r="K8" s="151">
        <v>0</v>
      </c>
      <c r="L8" s="151">
        <v>0</v>
      </c>
      <c r="M8" s="154">
        <v>0</v>
      </c>
      <c r="N8" s="153">
        <v>0</v>
      </c>
      <c r="O8" s="172">
        <v>0.9</v>
      </c>
      <c r="P8" s="154">
        <v>0</v>
      </c>
      <c r="Q8" s="154">
        <v>0</v>
      </c>
      <c r="R8" s="154">
        <v>0</v>
      </c>
      <c r="S8" s="173">
        <v>0</v>
      </c>
      <c r="T8" s="153">
        <v>0</v>
      </c>
      <c r="U8" s="153">
        <v>0</v>
      </c>
      <c r="V8" s="154">
        <v>0</v>
      </c>
      <c r="W8" s="154">
        <v>0</v>
      </c>
      <c r="X8" s="155">
        <v>0</v>
      </c>
      <c r="Y8" s="155">
        <v>0</v>
      </c>
      <c r="Z8" s="173">
        <v>0</v>
      </c>
      <c r="AA8" s="151">
        <v>0</v>
      </c>
      <c r="AB8" s="151">
        <v>0</v>
      </c>
      <c r="AC8" s="151">
        <v>0</v>
      </c>
      <c r="AD8" s="151">
        <v>0</v>
      </c>
      <c r="AE8" s="155">
        <v>0</v>
      </c>
      <c r="AF8" s="155">
        <v>0</v>
      </c>
      <c r="AG8" s="173">
        <v>0</v>
      </c>
      <c r="AH8" s="159"/>
      <c r="AI8" s="161"/>
    </row>
    <row r="9" ht="18" spans="1:39">
      <c r="A9" s="175" t="s">
        <v>24</v>
      </c>
      <c r="B9" s="171" t="s">
        <v>1734</v>
      </c>
      <c r="C9" s="171" t="s">
        <v>28</v>
      </c>
      <c r="D9" s="150">
        <v>8342</v>
      </c>
      <c r="E9" s="150">
        <v>8076</v>
      </c>
      <c r="F9" s="150">
        <v>6839</v>
      </c>
      <c r="G9" s="151">
        <v>7359</v>
      </c>
      <c r="H9" s="151">
        <v>7230</v>
      </c>
      <c r="I9" s="151">
        <v>6546</v>
      </c>
      <c r="J9" s="151">
        <v>5558</v>
      </c>
      <c r="K9" s="151">
        <v>5372</v>
      </c>
      <c r="L9" s="151">
        <v>4578</v>
      </c>
      <c r="M9" s="154">
        <v>0.98540779438726</v>
      </c>
      <c r="N9" s="153">
        <v>171458</v>
      </c>
      <c r="O9" s="172">
        <v>0.9</v>
      </c>
      <c r="P9" s="154">
        <v>0.968113162311196</v>
      </c>
      <c r="Q9" s="154">
        <v>0.982470444353852</v>
      </c>
      <c r="R9" s="154">
        <v>0.966534724721123</v>
      </c>
      <c r="S9" s="173">
        <v>-0.0143572820426561</v>
      </c>
      <c r="T9" s="153">
        <v>173997</v>
      </c>
      <c r="U9" s="153">
        <v>139272</v>
      </c>
      <c r="V9" s="154">
        <v>0.8004275935792</v>
      </c>
      <c r="W9" s="154">
        <v>0.819827379525294</v>
      </c>
      <c r="X9" s="155">
        <v>0.889523033020791</v>
      </c>
      <c r="Y9" s="155">
        <v>0.82367758186398</v>
      </c>
      <c r="Z9" s="173">
        <v>-0.0696956534954971</v>
      </c>
      <c r="AA9" s="151">
        <v>51243</v>
      </c>
      <c r="AB9" s="151">
        <v>42671</v>
      </c>
      <c r="AC9" s="151">
        <v>56249</v>
      </c>
      <c r="AD9" s="151">
        <v>45738</v>
      </c>
      <c r="AE9" s="155">
        <v>0.832718615225494</v>
      </c>
      <c r="AF9" s="155">
        <v>0.813134455723657</v>
      </c>
      <c r="AG9" s="173">
        <v>0.0195841595018369</v>
      </c>
      <c r="AH9" s="159"/>
      <c r="AI9" s="161"/>
      <c r="AL9" s="190">
        <f>W3</f>
        <v>46288</v>
      </c>
      <c r="AM9" s="191">
        <f>AL9</f>
        <v>46288</v>
      </c>
    </row>
    <row r="10" ht="18" spans="1:39">
      <c r="A10" s="175" t="s">
        <v>24</v>
      </c>
      <c r="B10" s="171" t="s">
        <v>1734</v>
      </c>
      <c r="C10" s="171" t="s">
        <v>30</v>
      </c>
      <c r="D10" s="150">
        <v>9210</v>
      </c>
      <c r="E10" s="150">
        <v>8142</v>
      </c>
      <c r="F10" s="150">
        <v>7560</v>
      </c>
      <c r="G10" s="151">
        <v>7153</v>
      </c>
      <c r="H10" s="151">
        <v>6804</v>
      </c>
      <c r="I10" s="151">
        <v>6195</v>
      </c>
      <c r="J10" s="151">
        <v>5382</v>
      </c>
      <c r="K10" s="151">
        <v>4539</v>
      </c>
      <c r="L10" s="151">
        <v>4469</v>
      </c>
      <c r="M10" s="154">
        <v>0.913641969870496</v>
      </c>
      <c r="N10" s="153">
        <v>165932</v>
      </c>
      <c r="O10" s="172">
        <v>0.9</v>
      </c>
      <c r="P10" s="154">
        <v>0.884039087947883</v>
      </c>
      <c r="Q10" s="154">
        <v>0.951209282818398</v>
      </c>
      <c r="R10" s="154">
        <v>0.843366778149387</v>
      </c>
      <c r="S10" s="173">
        <v>-0.0671701948705151</v>
      </c>
      <c r="T10" s="153">
        <v>181616</v>
      </c>
      <c r="U10" s="153">
        <v>149844</v>
      </c>
      <c r="V10" s="154">
        <v>0.825059466126333</v>
      </c>
      <c r="W10" s="154">
        <v>0.820846905537459</v>
      </c>
      <c r="X10" s="155">
        <v>0.866070180343912</v>
      </c>
      <c r="Y10" s="155">
        <v>0.830360460795243</v>
      </c>
      <c r="Z10" s="173">
        <v>-0.0452232748064524</v>
      </c>
      <c r="AA10" s="151">
        <v>51512</v>
      </c>
      <c r="AB10" s="151">
        <v>43566</v>
      </c>
      <c r="AC10" s="151">
        <v>56029</v>
      </c>
      <c r="AD10" s="151">
        <v>46510</v>
      </c>
      <c r="AE10" s="155">
        <v>0.845744680851064</v>
      </c>
      <c r="AF10" s="155">
        <v>0.830105838048154</v>
      </c>
      <c r="AG10" s="173">
        <v>0.0156388428029102</v>
      </c>
      <c r="AH10" s="159"/>
      <c r="AI10" s="161"/>
      <c r="AL10" s="192"/>
      <c r="AM10" s="193">
        <f>AM9-6</f>
        <v>46282</v>
      </c>
    </row>
    <row r="11" ht="18" spans="1:39">
      <c r="A11" s="175" t="s">
        <v>24</v>
      </c>
      <c r="B11" s="171" t="s">
        <v>1734</v>
      </c>
      <c r="C11" s="171" t="s">
        <v>1737</v>
      </c>
      <c r="D11" s="150">
        <v>7091</v>
      </c>
      <c r="E11" s="150">
        <v>6439</v>
      </c>
      <c r="F11" s="150">
        <v>6367</v>
      </c>
      <c r="G11" s="151">
        <v>6052</v>
      </c>
      <c r="H11" s="151">
        <v>5464</v>
      </c>
      <c r="I11" s="151">
        <v>5430</v>
      </c>
      <c r="J11" s="151">
        <v>5034</v>
      </c>
      <c r="K11" s="151">
        <v>3904</v>
      </c>
      <c r="L11" s="151">
        <v>4472</v>
      </c>
      <c r="M11" s="154">
        <v>0.880304533524722</v>
      </c>
      <c r="N11" s="153">
        <v>125108</v>
      </c>
      <c r="O11" s="172">
        <v>0.9</v>
      </c>
      <c r="P11" s="154">
        <v>0.908052460865886</v>
      </c>
      <c r="Q11" s="154">
        <v>0.902842035690681</v>
      </c>
      <c r="R11" s="154">
        <v>0.775526420341677</v>
      </c>
      <c r="S11" s="173">
        <v>0.00521042517520554</v>
      </c>
      <c r="T11" s="153">
        <v>142119</v>
      </c>
      <c r="U11" s="153">
        <v>128425</v>
      </c>
      <c r="V11" s="154">
        <v>0.903644129215657</v>
      </c>
      <c r="W11" s="154">
        <v>0.897898744887886</v>
      </c>
      <c r="X11" s="155">
        <v>0.897224058162591</v>
      </c>
      <c r="Y11" s="155">
        <v>0.888359157727453</v>
      </c>
      <c r="Z11" s="173">
        <v>0.000674686725295137</v>
      </c>
      <c r="AA11" s="151">
        <v>41789</v>
      </c>
      <c r="AB11" s="151">
        <v>37988</v>
      </c>
      <c r="AC11" s="151">
        <v>45097</v>
      </c>
      <c r="AD11" s="151">
        <v>41367</v>
      </c>
      <c r="AE11" s="155">
        <v>0.909043049606356</v>
      </c>
      <c r="AF11" s="155">
        <v>0.917289398407876</v>
      </c>
      <c r="AG11" s="173">
        <v>-0.00824634880152064</v>
      </c>
      <c r="AH11" s="159"/>
      <c r="AI11" s="161"/>
      <c r="AL11" s="192"/>
      <c r="AM11" s="191">
        <f>AM10-1</f>
        <v>46281</v>
      </c>
    </row>
    <row r="12" ht="18" spans="1:39">
      <c r="A12" s="175" t="s">
        <v>24</v>
      </c>
      <c r="B12" s="171" t="s">
        <v>1734</v>
      </c>
      <c r="C12" s="171" t="s">
        <v>29</v>
      </c>
      <c r="D12" s="150">
        <v>1495</v>
      </c>
      <c r="E12" s="150">
        <v>1488</v>
      </c>
      <c r="F12" s="150">
        <v>1294</v>
      </c>
      <c r="G12" s="151">
        <v>1326</v>
      </c>
      <c r="H12" s="151">
        <v>1319</v>
      </c>
      <c r="I12" s="151">
        <v>1162</v>
      </c>
      <c r="J12" s="151">
        <v>1233</v>
      </c>
      <c r="K12" s="151">
        <v>1214</v>
      </c>
      <c r="L12" s="151">
        <v>1024</v>
      </c>
      <c r="M12" s="154">
        <v>0.937444231994901</v>
      </c>
      <c r="N12" s="153">
        <v>29417</v>
      </c>
      <c r="O12" s="172">
        <v>0.9</v>
      </c>
      <c r="P12" s="154">
        <v>0.995317725752508</v>
      </c>
      <c r="Q12" s="154">
        <v>0.994720965309201</v>
      </c>
      <c r="R12" s="154">
        <v>0.984590429845904</v>
      </c>
      <c r="S12" s="173">
        <v>0.000596760443307698</v>
      </c>
      <c r="T12" s="153">
        <v>31380</v>
      </c>
      <c r="U12" s="153">
        <v>27847</v>
      </c>
      <c r="V12" s="154">
        <v>0.887412364563416</v>
      </c>
      <c r="W12" s="154">
        <v>0.865551839464883</v>
      </c>
      <c r="X12" s="155">
        <v>0.8763197586727</v>
      </c>
      <c r="Y12" s="155">
        <v>0.830494728304947</v>
      </c>
      <c r="Z12" s="173">
        <v>-0.0107679192078169</v>
      </c>
      <c r="AA12" s="151">
        <v>11113</v>
      </c>
      <c r="AB12" s="151">
        <v>9999</v>
      </c>
      <c r="AC12" s="151">
        <v>8730</v>
      </c>
      <c r="AD12" s="151">
        <v>7642</v>
      </c>
      <c r="AE12" s="155">
        <v>0.899757041302979</v>
      </c>
      <c r="AF12" s="155">
        <v>0.875372279495991</v>
      </c>
      <c r="AG12" s="173">
        <v>0.0243847618069877</v>
      </c>
      <c r="AH12" s="159"/>
      <c r="AI12" s="161"/>
      <c r="AL12" s="192"/>
      <c r="AM12" s="191">
        <f>AM11-6</f>
        <v>46275</v>
      </c>
    </row>
    <row r="13" spans="1:39">
      <c r="A13" s="175" t="s">
        <v>24</v>
      </c>
      <c r="B13" s="171" t="s">
        <v>1734</v>
      </c>
      <c r="C13" s="171" t="s">
        <v>35</v>
      </c>
      <c r="D13" s="150">
        <v>2062</v>
      </c>
      <c r="E13" s="150">
        <v>2061</v>
      </c>
      <c r="F13" s="150">
        <v>2039</v>
      </c>
      <c r="G13" s="151">
        <v>2856</v>
      </c>
      <c r="H13" s="151">
        <v>2854</v>
      </c>
      <c r="I13" s="151">
        <v>2829</v>
      </c>
      <c r="J13" s="151">
        <v>2755</v>
      </c>
      <c r="K13" s="151">
        <v>2753</v>
      </c>
      <c r="L13" s="151">
        <v>2727</v>
      </c>
      <c r="M13" s="154">
        <v>0.952048872446882</v>
      </c>
      <c r="N13" s="153">
        <v>67168</v>
      </c>
      <c r="O13" s="172">
        <v>0.9</v>
      </c>
      <c r="P13" s="154">
        <v>0.999515033947624</v>
      </c>
      <c r="Q13" s="154">
        <v>0.999299719887955</v>
      </c>
      <c r="R13" s="154">
        <v>0.999274047186933</v>
      </c>
      <c r="S13" s="173">
        <v>0.000215314059668459</v>
      </c>
      <c r="T13" s="153">
        <v>70551</v>
      </c>
      <c r="U13" s="153">
        <v>67119</v>
      </c>
      <c r="V13" s="154">
        <v>0.951354339414041</v>
      </c>
      <c r="W13" s="154">
        <v>0.988845780795344</v>
      </c>
      <c r="X13" s="155">
        <v>0.990546218487395</v>
      </c>
      <c r="Y13" s="155">
        <v>0.98983666061706</v>
      </c>
      <c r="Z13" s="173">
        <v>-0.00170043769205064</v>
      </c>
      <c r="AA13" s="151">
        <v>21368</v>
      </c>
      <c r="AB13" s="151">
        <v>21136</v>
      </c>
      <c r="AC13" s="151">
        <v>20388</v>
      </c>
      <c r="AD13" s="151">
        <v>19015</v>
      </c>
      <c r="AE13" s="155">
        <v>0.989142643204792</v>
      </c>
      <c r="AF13" s="155">
        <v>0.932656464587012</v>
      </c>
      <c r="AG13" s="173">
        <v>0.0564861786177802</v>
      </c>
      <c r="AH13" s="159"/>
      <c r="AI13" s="161"/>
      <c r="AL13" s="194"/>
      <c r="AM13" s="194">
        <v>46266</v>
      </c>
    </row>
    <row r="14" spans="1:39">
      <c r="A14" s="175" t="s">
        <v>24</v>
      </c>
      <c r="B14" s="171" t="s">
        <v>1734</v>
      </c>
      <c r="C14" s="171" t="s">
        <v>34</v>
      </c>
      <c r="D14" s="150">
        <v>10694</v>
      </c>
      <c r="E14" s="150">
        <v>10588</v>
      </c>
      <c r="F14" s="150">
        <v>9756</v>
      </c>
      <c r="G14" s="151">
        <v>9818</v>
      </c>
      <c r="H14" s="151">
        <v>9748</v>
      </c>
      <c r="I14" s="151">
        <v>9021</v>
      </c>
      <c r="J14" s="151">
        <v>7080</v>
      </c>
      <c r="K14" s="151">
        <v>7025</v>
      </c>
      <c r="L14" s="151">
        <v>6562</v>
      </c>
      <c r="M14" s="154">
        <v>0.982013402870982</v>
      </c>
      <c r="N14" s="153">
        <v>211454</v>
      </c>
      <c r="O14" s="172">
        <v>0.9</v>
      </c>
      <c r="P14" s="154">
        <v>0.990087899756873</v>
      </c>
      <c r="Q14" s="154">
        <v>0.992870238337747</v>
      </c>
      <c r="R14" s="154">
        <v>0.992231638418079</v>
      </c>
      <c r="S14" s="173">
        <v>-0.00278233858087396</v>
      </c>
      <c r="T14" s="153">
        <v>215327</v>
      </c>
      <c r="U14" s="153">
        <v>198088</v>
      </c>
      <c r="V14" s="154">
        <v>0.919940369763197</v>
      </c>
      <c r="W14" s="154">
        <v>0.912287263886291</v>
      </c>
      <c r="X14" s="155">
        <v>0.918822570788348</v>
      </c>
      <c r="Y14" s="155">
        <v>0.92683615819209</v>
      </c>
      <c r="Z14" s="173">
        <v>-0.00653530690205661</v>
      </c>
      <c r="AA14" s="151">
        <v>66204</v>
      </c>
      <c r="AB14" s="151">
        <v>61201</v>
      </c>
      <c r="AC14" s="151">
        <v>67954</v>
      </c>
      <c r="AD14" s="151">
        <v>62673</v>
      </c>
      <c r="AE14" s="155">
        <v>0.924430548003142</v>
      </c>
      <c r="AF14" s="155">
        <v>0.922285663831415</v>
      </c>
      <c r="AG14" s="173">
        <v>0.00214488417172642</v>
      </c>
      <c r="AH14" s="159"/>
      <c r="AI14" s="161"/>
    </row>
    <row r="15" spans="1:39">
      <c r="A15" s="175" t="s">
        <v>24</v>
      </c>
      <c r="B15" s="171" t="s">
        <v>1734</v>
      </c>
      <c r="C15" s="171" t="s">
        <v>31</v>
      </c>
      <c r="D15" s="150">
        <v>5289</v>
      </c>
      <c r="E15" s="150">
        <v>5166</v>
      </c>
      <c r="F15" s="150">
        <v>4894</v>
      </c>
      <c r="G15" s="151">
        <v>5407</v>
      </c>
      <c r="H15" s="151">
        <v>5327</v>
      </c>
      <c r="I15" s="151">
        <v>5088</v>
      </c>
      <c r="J15" s="151">
        <v>4491</v>
      </c>
      <c r="K15" s="151">
        <v>3992</v>
      </c>
      <c r="L15" s="151">
        <v>4170</v>
      </c>
      <c r="M15" s="154">
        <v>0.96187702569402</v>
      </c>
      <c r="N15" s="153">
        <v>102387</v>
      </c>
      <c r="O15" s="172">
        <v>0.9</v>
      </c>
      <c r="P15" s="154">
        <v>0.976744186046512</v>
      </c>
      <c r="Q15" s="154">
        <v>0.98520436471241</v>
      </c>
      <c r="R15" s="154">
        <v>0.888888888888889</v>
      </c>
      <c r="S15" s="173">
        <v>-0.00846017866589821</v>
      </c>
      <c r="T15" s="153">
        <v>106445</v>
      </c>
      <c r="U15" s="153">
        <v>99865</v>
      </c>
      <c r="V15" s="154">
        <v>0.938184038705435</v>
      </c>
      <c r="W15" s="154">
        <v>0.925316695027415</v>
      </c>
      <c r="X15" s="155">
        <v>0.941002404290734</v>
      </c>
      <c r="Y15" s="155">
        <v>0.928523714094856</v>
      </c>
      <c r="Z15" s="173">
        <v>-0.0156857092633188</v>
      </c>
      <c r="AA15" s="151">
        <v>34530</v>
      </c>
      <c r="AB15" s="151">
        <v>32610</v>
      </c>
      <c r="AC15" s="151">
        <v>33862</v>
      </c>
      <c r="AD15" s="151">
        <v>32079</v>
      </c>
      <c r="AE15" s="155">
        <v>0.944396177237185</v>
      </c>
      <c r="AF15" s="155">
        <v>0.947345106609178</v>
      </c>
      <c r="AG15" s="173">
        <v>-0.00294892937199343</v>
      </c>
      <c r="AH15" s="159"/>
      <c r="AI15" s="161"/>
    </row>
    <row r="16" spans="1:39">
      <c r="A16" s="175" t="s">
        <v>24</v>
      </c>
      <c r="B16" s="171" t="s">
        <v>1734</v>
      </c>
      <c r="C16" s="171" t="s">
        <v>32</v>
      </c>
      <c r="D16" s="150">
        <v>0</v>
      </c>
      <c r="E16" s="150">
        <v>0</v>
      </c>
      <c r="F16" s="150">
        <v>0</v>
      </c>
      <c r="G16" s="151">
        <v>0</v>
      </c>
      <c r="H16" s="151">
        <v>0</v>
      </c>
      <c r="I16" s="151">
        <v>0</v>
      </c>
      <c r="J16" s="151">
        <v>0</v>
      </c>
      <c r="K16" s="151">
        <v>0</v>
      </c>
      <c r="L16" s="151">
        <v>0</v>
      </c>
      <c r="M16" s="154">
        <v>0.125</v>
      </c>
      <c r="N16" s="153">
        <v>7</v>
      </c>
      <c r="O16" s="172">
        <v>0.9</v>
      </c>
      <c r="P16" s="154">
        <v>0</v>
      </c>
      <c r="Q16" s="154">
        <v>0</v>
      </c>
      <c r="R16" s="154">
        <v>0</v>
      </c>
      <c r="S16" s="173">
        <v>0</v>
      </c>
      <c r="T16" s="153">
        <v>56</v>
      </c>
      <c r="U16" s="153">
        <v>54</v>
      </c>
      <c r="V16" s="154">
        <v>0.964285714285714</v>
      </c>
      <c r="W16" s="154">
        <v>0</v>
      </c>
      <c r="X16" s="155">
        <v>0</v>
      </c>
      <c r="Y16" s="155">
        <v>0</v>
      </c>
      <c r="Z16" s="173">
        <v>0</v>
      </c>
      <c r="AA16" s="151">
        <v>0</v>
      </c>
      <c r="AB16" s="151">
        <v>0</v>
      </c>
      <c r="AC16" s="151">
        <v>5</v>
      </c>
      <c r="AD16" s="151">
        <v>5</v>
      </c>
      <c r="AE16" s="155">
        <v>0</v>
      </c>
      <c r="AF16" s="155">
        <v>1</v>
      </c>
      <c r="AG16" s="173">
        <v>-1</v>
      </c>
      <c r="AH16" s="159"/>
      <c r="AI16" s="161"/>
    </row>
    <row r="17" spans="1:35">
      <c r="A17" s="175" t="s">
        <v>24</v>
      </c>
      <c r="B17" s="171" t="s">
        <v>1738</v>
      </c>
      <c r="C17" s="171" t="s">
        <v>1739</v>
      </c>
      <c r="D17" s="150">
        <v>0</v>
      </c>
      <c r="E17" s="150">
        <v>0</v>
      </c>
      <c r="F17" s="150">
        <v>0</v>
      </c>
      <c r="G17" s="151">
        <v>0</v>
      </c>
      <c r="H17" s="151">
        <v>0</v>
      </c>
      <c r="I17" s="151">
        <v>0</v>
      </c>
      <c r="J17" s="151">
        <v>0</v>
      </c>
      <c r="K17" s="151">
        <v>0</v>
      </c>
      <c r="L17" s="151">
        <v>0</v>
      </c>
      <c r="M17" s="154">
        <v>0</v>
      </c>
      <c r="N17" s="153">
        <v>0</v>
      </c>
      <c r="O17" s="172">
        <v>0.9</v>
      </c>
      <c r="P17" s="154">
        <v>0</v>
      </c>
      <c r="Q17" s="154">
        <v>0</v>
      </c>
      <c r="R17" s="154">
        <v>0</v>
      </c>
      <c r="S17" s="173">
        <v>0</v>
      </c>
      <c r="T17" s="153">
        <v>0</v>
      </c>
      <c r="U17" s="153">
        <v>0</v>
      </c>
      <c r="V17" s="154">
        <v>0</v>
      </c>
      <c r="W17" s="154">
        <v>0</v>
      </c>
      <c r="X17" s="155">
        <v>0</v>
      </c>
      <c r="Y17" s="155">
        <v>0</v>
      </c>
      <c r="Z17" s="173">
        <v>0</v>
      </c>
      <c r="AA17" s="151">
        <v>0</v>
      </c>
      <c r="AB17" s="151">
        <v>0</v>
      </c>
      <c r="AC17" s="151">
        <v>0</v>
      </c>
      <c r="AD17" s="151">
        <v>0</v>
      </c>
      <c r="AE17" s="155">
        <v>0</v>
      </c>
      <c r="AF17" s="155">
        <v>0</v>
      </c>
      <c r="AG17" s="173">
        <v>0</v>
      </c>
      <c r="AH17" s="159"/>
      <c r="AI17" s="161"/>
    </row>
    <row r="18" spans="1:35">
      <c r="A18" s="175" t="s">
        <v>24</v>
      </c>
      <c r="B18" s="171" t="s">
        <v>1738</v>
      </c>
      <c r="C18" s="171" t="s">
        <v>38</v>
      </c>
      <c r="D18" s="150">
        <v>2167</v>
      </c>
      <c r="E18" s="150">
        <v>2145</v>
      </c>
      <c r="F18" s="150">
        <v>1490</v>
      </c>
      <c r="G18" s="151">
        <v>1665</v>
      </c>
      <c r="H18" s="151">
        <v>1637</v>
      </c>
      <c r="I18" s="151">
        <v>1386</v>
      </c>
      <c r="J18" s="151">
        <v>1086</v>
      </c>
      <c r="K18" s="151">
        <v>1059</v>
      </c>
      <c r="L18" s="151">
        <v>687</v>
      </c>
      <c r="M18" s="154">
        <v>0.88711148357201</v>
      </c>
      <c r="N18" s="153">
        <v>35991</v>
      </c>
      <c r="O18" s="172">
        <v>0.9</v>
      </c>
      <c r="P18" s="154">
        <v>0.989847715736041</v>
      </c>
      <c r="Q18" s="154">
        <v>0.983183183183183</v>
      </c>
      <c r="R18" s="154">
        <v>0.975138121546961</v>
      </c>
      <c r="S18" s="173">
        <v>0.00666453255285737</v>
      </c>
      <c r="T18" s="153">
        <v>40571</v>
      </c>
      <c r="U18" s="153">
        <v>25985</v>
      </c>
      <c r="V18" s="154">
        <v>0.64048211776885</v>
      </c>
      <c r="W18" s="154">
        <v>0.687586525149977</v>
      </c>
      <c r="X18" s="155">
        <v>0.832432432432432</v>
      </c>
      <c r="Y18" s="155">
        <v>0.632596685082873</v>
      </c>
      <c r="Z18" s="173">
        <v>-0.144845907282455</v>
      </c>
      <c r="AA18" s="151">
        <v>11950</v>
      </c>
      <c r="AB18" s="151">
        <v>8082</v>
      </c>
      <c r="AC18" s="151">
        <v>12596</v>
      </c>
      <c r="AD18" s="151">
        <v>7822</v>
      </c>
      <c r="AE18" s="155">
        <v>0.676317991631799</v>
      </c>
      <c r="AF18" s="155">
        <v>0.620990790727215</v>
      </c>
      <c r="AG18" s="173">
        <v>0.0553272009045842</v>
      </c>
      <c r="AH18" s="159"/>
      <c r="AI18" s="161"/>
    </row>
    <row r="19" spans="1:35">
      <c r="A19" s="175" t="s">
        <v>24</v>
      </c>
      <c r="B19" s="171" t="s">
        <v>1738</v>
      </c>
      <c r="C19" s="171" t="s">
        <v>36</v>
      </c>
      <c r="D19" s="150">
        <v>6659</v>
      </c>
      <c r="E19" s="150">
        <v>6616</v>
      </c>
      <c r="F19" s="150">
        <v>4947</v>
      </c>
      <c r="G19" s="151">
        <v>5080</v>
      </c>
      <c r="H19" s="151">
        <v>5058</v>
      </c>
      <c r="I19" s="151">
        <v>3925</v>
      </c>
      <c r="J19" s="151">
        <v>3469</v>
      </c>
      <c r="K19" s="151">
        <v>3457</v>
      </c>
      <c r="L19" s="151">
        <v>2520</v>
      </c>
      <c r="M19" s="154">
        <v>0.994230606937081</v>
      </c>
      <c r="N19" s="153">
        <v>129591</v>
      </c>
      <c r="O19" s="172">
        <v>0.9</v>
      </c>
      <c r="P19" s="154">
        <v>0.993542573960054</v>
      </c>
      <c r="Q19" s="154">
        <v>0.995669291338583</v>
      </c>
      <c r="R19" s="154">
        <v>0.996540789852984</v>
      </c>
      <c r="S19" s="173">
        <v>-0.00212671737852865</v>
      </c>
      <c r="T19" s="153">
        <v>130343</v>
      </c>
      <c r="U19" s="153">
        <v>94247</v>
      </c>
      <c r="V19" s="154">
        <v>0.723069132979907</v>
      </c>
      <c r="W19" s="154">
        <v>0.74290433999099</v>
      </c>
      <c r="X19" s="155">
        <v>0.772637795275591</v>
      </c>
      <c r="Y19" s="155">
        <v>0.726434130873451</v>
      </c>
      <c r="Z19" s="173">
        <v>-0.0297334552846009</v>
      </c>
      <c r="AA19" s="151">
        <v>36767</v>
      </c>
      <c r="AB19" s="151">
        <v>26487</v>
      </c>
      <c r="AC19" s="151">
        <v>41114</v>
      </c>
      <c r="AD19" s="151">
        <v>29520</v>
      </c>
      <c r="AE19" s="155">
        <v>0.72040144694971</v>
      </c>
      <c r="AF19" s="155">
        <v>0.718003599747045</v>
      </c>
      <c r="AG19" s="173">
        <v>0.00239784720266556</v>
      </c>
      <c r="AH19" s="159"/>
      <c r="AI19" s="161"/>
    </row>
    <row r="20" spans="1:35">
      <c r="A20" s="175" t="s">
        <v>24</v>
      </c>
      <c r="B20" s="171" t="s">
        <v>1738</v>
      </c>
      <c r="C20" s="171" t="s">
        <v>41</v>
      </c>
      <c r="D20" s="150">
        <v>4877</v>
      </c>
      <c r="E20" s="150">
        <v>4782</v>
      </c>
      <c r="F20" s="150">
        <v>4422</v>
      </c>
      <c r="G20" s="151">
        <v>4825</v>
      </c>
      <c r="H20" s="151">
        <v>4205</v>
      </c>
      <c r="I20" s="151">
        <v>4465</v>
      </c>
      <c r="J20" s="151">
        <v>3833</v>
      </c>
      <c r="K20" s="151">
        <v>3253</v>
      </c>
      <c r="L20" s="151">
        <v>3527</v>
      </c>
      <c r="M20" s="154">
        <v>0.914667353182894</v>
      </c>
      <c r="N20" s="153">
        <v>92375</v>
      </c>
      <c r="O20" s="172">
        <v>0.9</v>
      </c>
      <c r="P20" s="154">
        <v>0.980520811974575</v>
      </c>
      <c r="Q20" s="154">
        <v>0.871502590673575</v>
      </c>
      <c r="R20" s="154">
        <v>0.848682494129924</v>
      </c>
      <c r="S20" s="173">
        <v>0.109018221300999</v>
      </c>
      <c r="T20" s="153">
        <v>100993</v>
      </c>
      <c r="U20" s="153">
        <v>90205</v>
      </c>
      <c r="V20" s="154">
        <v>0.893180715495133</v>
      </c>
      <c r="W20" s="154">
        <v>0.906704941562436</v>
      </c>
      <c r="X20" s="155">
        <v>0.925388601036269</v>
      </c>
      <c r="Y20" s="155">
        <v>0.92016697104096</v>
      </c>
      <c r="Z20" s="173">
        <v>-0.0186836594738334</v>
      </c>
      <c r="AA20" s="151">
        <v>32080</v>
      </c>
      <c r="AB20" s="151">
        <v>29690</v>
      </c>
      <c r="AC20" s="151">
        <v>31942</v>
      </c>
      <c r="AD20" s="151">
        <v>28883</v>
      </c>
      <c r="AE20" s="155">
        <v>0.925498753117207</v>
      </c>
      <c r="AF20" s="155">
        <v>0.904232671717488</v>
      </c>
      <c r="AG20" s="173">
        <v>0.021266081399719</v>
      </c>
      <c r="AH20" s="159"/>
      <c r="AI20" s="161"/>
    </row>
    <row r="21" spans="1:35">
      <c r="A21" s="175" t="s">
        <v>24</v>
      </c>
      <c r="B21" s="171" t="s">
        <v>1738</v>
      </c>
      <c r="C21" s="171" t="s">
        <v>39</v>
      </c>
      <c r="D21" s="150">
        <v>6262</v>
      </c>
      <c r="E21" s="150">
        <v>6233</v>
      </c>
      <c r="F21" s="150">
        <v>5426</v>
      </c>
      <c r="G21" s="151">
        <v>4691</v>
      </c>
      <c r="H21" s="151">
        <v>4660</v>
      </c>
      <c r="I21" s="151">
        <v>4105</v>
      </c>
      <c r="J21" s="151">
        <v>3462</v>
      </c>
      <c r="K21" s="151">
        <v>3453</v>
      </c>
      <c r="L21" s="151">
        <v>2992</v>
      </c>
      <c r="M21" s="154">
        <v>0.993578174186779</v>
      </c>
      <c r="N21" s="153">
        <v>118360</v>
      </c>
      <c r="O21" s="172">
        <v>0.9</v>
      </c>
      <c r="P21" s="154">
        <v>0.995368891727882</v>
      </c>
      <c r="Q21" s="154">
        <v>0.993391600937966</v>
      </c>
      <c r="R21" s="154">
        <v>0.997400346620451</v>
      </c>
      <c r="S21" s="173">
        <v>0.00197729078991615</v>
      </c>
      <c r="T21" s="153">
        <v>119125</v>
      </c>
      <c r="U21" s="153">
        <v>104042</v>
      </c>
      <c r="V21" s="154">
        <v>0.873385099685205</v>
      </c>
      <c r="W21" s="154">
        <v>0.86649632705206</v>
      </c>
      <c r="X21" s="155">
        <v>0.875079940311234</v>
      </c>
      <c r="Y21" s="155">
        <v>0.864240323512421</v>
      </c>
      <c r="Z21" s="173">
        <v>-0.00858361325917423</v>
      </c>
      <c r="AA21" s="151">
        <v>34186</v>
      </c>
      <c r="AB21" s="151">
        <v>29777</v>
      </c>
      <c r="AC21" s="151">
        <v>35885</v>
      </c>
      <c r="AD21" s="151">
        <v>31546</v>
      </c>
      <c r="AE21" s="155">
        <v>0.871029076230036</v>
      </c>
      <c r="AF21" s="155">
        <v>0.879085969067856</v>
      </c>
      <c r="AG21" s="173">
        <v>-0.00805689283781996</v>
      </c>
      <c r="AH21" s="159"/>
      <c r="AI21" s="161"/>
    </row>
    <row r="22" spans="1:35">
      <c r="A22" s="175" t="s">
        <v>24</v>
      </c>
      <c r="B22" s="171" t="s">
        <v>1738</v>
      </c>
      <c r="C22" s="171" t="s">
        <v>37</v>
      </c>
      <c r="D22" s="150">
        <v>8734</v>
      </c>
      <c r="E22" s="150">
        <v>8667</v>
      </c>
      <c r="F22" s="150">
        <v>7654</v>
      </c>
      <c r="G22" s="151">
        <v>7129</v>
      </c>
      <c r="H22" s="151">
        <v>7018</v>
      </c>
      <c r="I22" s="151">
        <v>6424</v>
      </c>
      <c r="J22" s="151">
        <v>4330</v>
      </c>
      <c r="K22" s="151">
        <v>4315</v>
      </c>
      <c r="L22" s="151">
        <v>3797</v>
      </c>
      <c r="M22" s="154">
        <v>0.992375098921539</v>
      </c>
      <c r="N22" s="153">
        <v>171797</v>
      </c>
      <c r="O22" s="172">
        <v>0.9</v>
      </c>
      <c r="P22" s="154">
        <v>0.992328829860316</v>
      </c>
      <c r="Q22" s="154">
        <v>0.984429793799972</v>
      </c>
      <c r="R22" s="154">
        <v>0.996535796766744</v>
      </c>
      <c r="S22" s="173">
        <v>0.00789903606034403</v>
      </c>
      <c r="T22" s="153">
        <v>173117</v>
      </c>
      <c r="U22" s="153">
        <v>153609</v>
      </c>
      <c r="V22" s="154">
        <v>0.887313204364678</v>
      </c>
      <c r="W22" s="154">
        <v>0.876345317151363</v>
      </c>
      <c r="X22" s="155">
        <v>0.901108149810633</v>
      </c>
      <c r="Y22" s="155">
        <v>0.876905311778291</v>
      </c>
      <c r="Z22" s="173">
        <v>-0.02476283265927</v>
      </c>
      <c r="AA22" s="151">
        <v>48004</v>
      </c>
      <c r="AB22" s="151">
        <v>42610</v>
      </c>
      <c r="AC22" s="151">
        <v>52748</v>
      </c>
      <c r="AD22" s="151">
        <v>47025</v>
      </c>
      <c r="AE22" s="155">
        <v>0.887634363803016</v>
      </c>
      <c r="AF22" s="155">
        <v>0.891502995374232</v>
      </c>
      <c r="AG22" s="173">
        <v>-0.00386863157121575</v>
      </c>
      <c r="AH22" s="159"/>
      <c r="AI22" s="161"/>
    </row>
    <row r="23" spans="1:35">
      <c r="A23" s="175" t="s">
        <v>24</v>
      </c>
      <c r="B23" s="171" t="s">
        <v>1738</v>
      </c>
      <c r="C23" s="171" t="s">
        <v>40</v>
      </c>
      <c r="D23" s="150">
        <v>1931</v>
      </c>
      <c r="E23" s="150">
        <v>1910</v>
      </c>
      <c r="F23" s="150">
        <v>1721</v>
      </c>
      <c r="G23" s="151">
        <v>2245</v>
      </c>
      <c r="H23" s="151">
        <v>2208</v>
      </c>
      <c r="I23" s="151">
        <v>2046</v>
      </c>
      <c r="J23" s="151">
        <v>1605</v>
      </c>
      <c r="K23" s="151">
        <v>1580</v>
      </c>
      <c r="L23" s="151">
        <v>1406</v>
      </c>
      <c r="M23" s="154">
        <v>0.978675123711622</v>
      </c>
      <c r="N23" s="153">
        <v>35797</v>
      </c>
      <c r="O23" s="172">
        <v>0.9</v>
      </c>
      <c r="P23" s="154">
        <v>0.989124805800104</v>
      </c>
      <c r="Q23" s="154">
        <v>0.983518930957684</v>
      </c>
      <c r="R23" s="154">
        <v>0.984423676012461</v>
      </c>
      <c r="S23" s="173">
        <v>0.00560587484241981</v>
      </c>
      <c r="T23" s="153">
        <v>36577</v>
      </c>
      <c r="U23" s="153">
        <v>31378</v>
      </c>
      <c r="V23" s="154">
        <v>0.857861497662465</v>
      </c>
      <c r="W23" s="154">
        <v>0.891248058001036</v>
      </c>
      <c r="X23" s="155">
        <v>0.911358574610245</v>
      </c>
      <c r="Y23" s="155">
        <v>0.87601246105919</v>
      </c>
      <c r="Z23" s="173">
        <v>-0.0201105166092093</v>
      </c>
      <c r="AA23" s="151">
        <v>13485</v>
      </c>
      <c r="AB23" s="151">
        <v>12094</v>
      </c>
      <c r="AC23" s="151">
        <v>10385</v>
      </c>
      <c r="AD23" s="151">
        <v>9146</v>
      </c>
      <c r="AE23" s="155">
        <v>0.896848350018539</v>
      </c>
      <c r="AF23" s="155">
        <v>0.880693307655272</v>
      </c>
      <c r="AG23" s="173">
        <v>0.0161550423632671</v>
      </c>
      <c r="AH23" s="159"/>
      <c r="AI23" s="161"/>
    </row>
    <row r="24" spans="1:35">
      <c r="A24" s="175" t="s">
        <v>24</v>
      </c>
      <c r="B24" s="171" t="s">
        <v>1740</v>
      </c>
      <c r="C24" s="171" t="s">
        <v>1741</v>
      </c>
      <c r="D24" s="150">
        <v>0</v>
      </c>
      <c r="E24" s="150">
        <v>0</v>
      </c>
      <c r="F24" s="150">
        <v>0</v>
      </c>
      <c r="G24" s="151">
        <v>0</v>
      </c>
      <c r="H24" s="151">
        <v>0</v>
      </c>
      <c r="I24" s="151">
        <v>0</v>
      </c>
      <c r="J24" s="151">
        <v>0</v>
      </c>
      <c r="K24" s="151">
        <v>0</v>
      </c>
      <c r="L24" s="151">
        <v>0</v>
      </c>
      <c r="M24" s="154">
        <v>0</v>
      </c>
      <c r="N24" s="153">
        <v>0</v>
      </c>
      <c r="O24" s="172">
        <v>0.9</v>
      </c>
      <c r="P24" s="154">
        <v>0</v>
      </c>
      <c r="Q24" s="154">
        <v>0</v>
      </c>
      <c r="R24" s="154">
        <v>0</v>
      </c>
      <c r="S24" s="173">
        <v>0</v>
      </c>
      <c r="T24" s="153">
        <v>0</v>
      </c>
      <c r="U24" s="153">
        <v>0</v>
      </c>
      <c r="V24" s="154">
        <v>0</v>
      </c>
      <c r="W24" s="154">
        <v>0</v>
      </c>
      <c r="X24" s="155">
        <v>0</v>
      </c>
      <c r="Y24" s="155">
        <v>0</v>
      </c>
      <c r="Z24" s="173">
        <v>0</v>
      </c>
      <c r="AA24" s="151">
        <v>0</v>
      </c>
      <c r="AB24" s="151">
        <v>0</v>
      </c>
      <c r="AC24" s="151">
        <v>0</v>
      </c>
      <c r="AD24" s="151">
        <v>0</v>
      </c>
      <c r="AE24" s="155">
        <v>0</v>
      </c>
      <c r="AF24" s="155">
        <v>0</v>
      </c>
      <c r="AG24" s="173">
        <v>0</v>
      </c>
      <c r="AH24" s="159"/>
      <c r="AI24" s="161"/>
    </row>
    <row r="25" spans="1:35">
      <c r="A25" s="175" t="s">
        <v>24</v>
      </c>
      <c r="B25" s="171" t="s">
        <v>1740</v>
      </c>
      <c r="C25" s="171" t="s">
        <v>1742</v>
      </c>
      <c r="D25" s="150">
        <v>0</v>
      </c>
      <c r="E25" s="150">
        <v>0</v>
      </c>
      <c r="F25" s="150">
        <v>0</v>
      </c>
      <c r="G25" s="151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0</v>
      </c>
      <c r="M25" s="154">
        <v>0</v>
      </c>
      <c r="N25" s="153">
        <v>0</v>
      </c>
      <c r="O25" s="172">
        <v>0.9</v>
      </c>
      <c r="P25" s="154">
        <v>0</v>
      </c>
      <c r="Q25" s="154">
        <v>0</v>
      </c>
      <c r="R25" s="154">
        <v>0</v>
      </c>
      <c r="S25" s="173">
        <v>0</v>
      </c>
      <c r="T25" s="153">
        <v>0</v>
      </c>
      <c r="U25" s="153">
        <v>0</v>
      </c>
      <c r="V25" s="154">
        <v>0</v>
      </c>
      <c r="W25" s="154">
        <v>0</v>
      </c>
      <c r="X25" s="155">
        <v>0</v>
      </c>
      <c r="Y25" s="155">
        <v>0</v>
      </c>
      <c r="Z25" s="173">
        <v>0</v>
      </c>
      <c r="AA25" s="151">
        <v>0</v>
      </c>
      <c r="AB25" s="151">
        <v>0</v>
      </c>
      <c r="AC25" s="151">
        <v>0</v>
      </c>
      <c r="AD25" s="151">
        <v>0</v>
      </c>
      <c r="AE25" s="155">
        <v>0</v>
      </c>
      <c r="AF25" s="155">
        <v>0</v>
      </c>
      <c r="AG25" s="173">
        <v>0</v>
      </c>
      <c r="AH25" s="159"/>
      <c r="AI25" s="161"/>
    </row>
    <row r="26" spans="1:35">
      <c r="A26" s="175" t="s">
        <v>24</v>
      </c>
      <c r="B26" s="171" t="s">
        <v>1740</v>
      </c>
      <c r="C26" s="171" t="s">
        <v>1743</v>
      </c>
      <c r="D26" s="150">
        <v>0</v>
      </c>
      <c r="E26" s="150">
        <v>0</v>
      </c>
      <c r="F26" s="150">
        <v>0</v>
      </c>
      <c r="G26" s="151">
        <v>0</v>
      </c>
      <c r="H26" s="151">
        <v>0</v>
      </c>
      <c r="I26" s="151">
        <v>0</v>
      </c>
      <c r="J26" s="151">
        <v>0</v>
      </c>
      <c r="K26" s="151">
        <v>0</v>
      </c>
      <c r="L26" s="151">
        <v>0</v>
      </c>
      <c r="M26" s="154">
        <v>0</v>
      </c>
      <c r="N26" s="153">
        <v>0</v>
      </c>
      <c r="O26" s="172">
        <v>0.9</v>
      </c>
      <c r="P26" s="154">
        <v>0</v>
      </c>
      <c r="Q26" s="154">
        <v>0</v>
      </c>
      <c r="R26" s="154">
        <v>0</v>
      </c>
      <c r="S26" s="173">
        <v>0</v>
      </c>
      <c r="T26" s="153">
        <v>0</v>
      </c>
      <c r="U26" s="153">
        <v>0</v>
      </c>
      <c r="V26" s="154">
        <v>0</v>
      </c>
      <c r="W26" s="154">
        <v>0</v>
      </c>
      <c r="X26" s="155">
        <v>0</v>
      </c>
      <c r="Y26" s="155">
        <v>0</v>
      </c>
      <c r="Z26" s="173">
        <v>0</v>
      </c>
      <c r="AA26" s="151">
        <v>0</v>
      </c>
      <c r="AB26" s="151">
        <v>0</v>
      </c>
      <c r="AC26" s="151">
        <v>0</v>
      </c>
      <c r="AD26" s="151">
        <v>0</v>
      </c>
      <c r="AE26" s="155">
        <v>0</v>
      </c>
      <c r="AF26" s="155">
        <v>0</v>
      </c>
      <c r="AG26" s="173">
        <v>0</v>
      </c>
      <c r="AH26" s="159"/>
      <c r="AI26" s="161"/>
    </row>
    <row r="27" spans="1:35">
      <c r="A27" s="175" t="s">
        <v>24</v>
      </c>
      <c r="B27" s="171" t="s">
        <v>1740</v>
      </c>
      <c r="C27" s="171" t="s">
        <v>1744</v>
      </c>
      <c r="D27" s="150">
        <v>0</v>
      </c>
      <c r="E27" s="150">
        <v>0</v>
      </c>
      <c r="F27" s="150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4">
        <v>0</v>
      </c>
      <c r="N27" s="153">
        <v>0</v>
      </c>
      <c r="O27" s="172">
        <v>0.9</v>
      </c>
      <c r="P27" s="154">
        <v>0</v>
      </c>
      <c r="Q27" s="154">
        <v>0</v>
      </c>
      <c r="R27" s="154">
        <v>0</v>
      </c>
      <c r="S27" s="173">
        <v>0</v>
      </c>
      <c r="T27" s="153">
        <v>0</v>
      </c>
      <c r="U27" s="153">
        <v>0</v>
      </c>
      <c r="V27" s="154">
        <v>0</v>
      </c>
      <c r="W27" s="154">
        <v>0</v>
      </c>
      <c r="X27" s="155">
        <v>0</v>
      </c>
      <c r="Y27" s="155">
        <v>0</v>
      </c>
      <c r="Z27" s="173">
        <v>0</v>
      </c>
      <c r="AA27" s="151">
        <v>0</v>
      </c>
      <c r="AB27" s="151">
        <v>0</v>
      </c>
      <c r="AC27" s="151">
        <v>0</v>
      </c>
      <c r="AD27" s="151">
        <v>0</v>
      </c>
      <c r="AE27" s="155">
        <v>0</v>
      </c>
      <c r="AF27" s="155">
        <v>0</v>
      </c>
      <c r="AG27" s="173">
        <v>0</v>
      </c>
      <c r="AH27" s="159"/>
      <c r="AI27" s="161"/>
    </row>
    <row r="28" spans="1:35">
      <c r="A28" s="175" t="s">
        <v>24</v>
      </c>
      <c r="B28" s="171" t="s">
        <v>1740</v>
      </c>
      <c r="C28" s="171" t="s">
        <v>45</v>
      </c>
      <c r="D28" s="150">
        <v>3274</v>
      </c>
      <c r="E28" s="150">
        <v>3251</v>
      </c>
      <c r="F28" s="150">
        <v>2344</v>
      </c>
      <c r="G28" s="151">
        <v>5374</v>
      </c>
      <c r="H28" s="151">
        <v>5343</v>
      </c>
      <c r="I28" s="151">
        <v>3969</v>
      </c>
      <c r="J28" s="151">
        <v>3278</v>
      </c>
      <c r="K28" s="151">
        <v>3043</v>
      </c>
      <c r="L28" s="151">
        <v>2350</v>
      </c>
      <c r="M28" s="154">
        <v>0.883069560015228</v>
      </c>
      <c r="N28" s="153">
        <v>113659</v>
      </c>
      <c r="O28" s="172">
        <v>0.9</v>
      </c>
      <c r="P28" s="154">
        <v>0.992974954184484</v>
      </c>
      <c r="Q28" s="154">
        <v>0.994231484927428</v>
      </c>
      <c r="R28" s="154">
        <v>0.928309945088469</v>
      </c>
      <c r="S28" s="173">
        <v>-0.00125653074294463</v>
      </c>
      <c r="T28" s="153">
        <v>128709</v>
      </c>
      <c r="U28" s="153">
        <v>90708</v>
      </c>
      <c r="V28" s="154">
        <v>0.704752581404564</v>
      </c>
      <c r="W28" s="154">
        <v>0.715943799633476</v>
      </c>
      <c r="X28" s="155">
        <v>0.738556010420543</v>
      </c>
      <c r="Y28" s="155">
        <v>0.716900549115314</v>
      </c>
      <c r="Z28" s="173">
        <v>-0.0226122107870674</v>
      </c>
      <c r="AA28" s="151">
        <v>32877</v>
      </c>
      <c r="AB28" s="151">
        <v>23737</v>
      </c>
      <c r="AC28" s="151">
        <v>41015</v>
      </c>
      <c r="AD28" s="151">
        <v>29334</v>
      </c>
      <c r="AE28" s="155">
        <v>0.721994099218298</v>
      </c>
      <c r="AF28" s="155">
        <v>0.715201755455321</v>
      </c>
      <c r="AG28" s="173">
        <v>0.00679234376297722</v>
      </c>
      <c r="AH28" s="159"/>
      <c r="AI28" s="161"/>
    </row>
    <row r="29" spans="1:35">
      <c r="A29" s="175" t="s">
        <v>24</v>
      </c>
      <c r="B29" s="171" t="s">
        <v>1740</v>
      </c>
      <c r="C29" s="171" t="s">
        <v>42</v>
      </c>
      <c r="D29" s="150">
        <v>12164</v>
      </c>
      <c r="E29" s="150">
        <v>9635</v>
      </c>
      <c r="F29" s="150">
        <v>8509</v>
      </c>
      <c r="G29" s="151">
        <v>10634</v>
      </c>
      <c r="H29" s="151">
        <v>9270</v>
      </c>
      <c r="I29" s="151">
        <v>8149</v>
      </c>
      <c r="J29" s="151">
        <v>8257</v>
      </c>
      <c r="K29" s="151">
        <v>5733</v>
      </c>
      <c r="L29" s="151">
        <v>4569</v>
      </c>
      <c r="M29" s="154">
        <v>0.831186238440887</v>
      </c>
      <c r="N29" s="153">
        <v>208981</v>
      </c>
      <c r="O29" s="172">
        <v>0.9</v>
      </c>
      <c r="P29" s="154">
        <v>0.792091417296942</v>
      </c>
      <c r="Q29" s="154">
        <v>0.871732179800639</v>
      </c>
      <c r="R29" s="154">
        <v>0.694319970933753</v>
      </c>
      <c r="S29" s="173">
        <v>-0.0796407625036977</v>
      </c>
      <c r="T29" s="153">
        <v>251425</v>
      </c>
      <c r="U29" s="153">
        <v>167657</v>
      </c>
      <c r="V29" s="154">
        <v>0.666827085612012</v>
      </c>
      <c r="W29" s="154">
        <v>0.699523183163433</v>
      </c>
      <c r="X29" s="155">
        <v>0.766315591498966</v>
      </c>
      <c r="Y29" s="155">
        <v>0.553348673852489</v>
      </c>
      <c r="Z29" s="173">
        <v>-0.0667924083355325</v>
      </c>
      <c r="AA29" s="151">
        <v>69888</v>
      </c>
      <c r="AB29" s="151">
        <v>50517</v>
      </c>
      <c r="AC29" s="151">
        <v>78742</v>
      </c>
      <c r="AD29" s="151">
        <v>48767</v>
      </c>
      <c r="AE29" s="155">
        <v>0.722827953296703</v>
      </c>
      <c r="AF29" s="155">
        <v>0.619326407762058</v>
      </c>
      <c r="AG29" s="173">
        <v>0.103501545534645</v>
      </c>
      <c r="AH29" s="159"/>
      <c r="AI29" s="161"/>
    </row>
    <row r="30" spans="1:35">
      <c r="A30" s="175" t="s">
        <v>24</v>
      </c>
      <c r="B30" s="171" t="s">
        <v>1740</v>
      </c>
      <c r="C30" s="171" t="s">
        <v>43</v>
      </c>
      <c r="D30" s="150">
        <v>8327</v>
      </c>
      <c r="E30" s="150">
        <v>8139</v>
      </c>
      <c r="F30" s="150">
        <v>5738</v>
      </c>
      <c r="G30" s="151">
        <v>5978</v>
      </c>
      <c r="H30" s="151">
        <v>5881</v>
      </c>
      <c r="I30" s="151">
        <v>4446</v>
      </c>
      <c r="J30" s="151">
        <v>4160</v>
      </c>
      <c r="K30" s="151">
        <v>4027</v>
      </c>
      <c r="L30" s="151">
        <v>2905</v>
      </c>
      <c r="M30" s="154">
        <v>0.971942026874477</v>
      </c>
      <c r="N30" s="153">
        <v>160143</v>
      </c>
      <c r="O30" s="172">
        <v>0.9</v>
      </c>
      <c r="P30" s="154">
        <v>0.977422841359433</v>
      </c>
      <c r="Q30" s="154">
        <v>0.983773837403814</v>
      </c>
      <c r="R30" s="154">
        <v>0.968028846153846</v>
      </c>
      <c r="S30" s="173">
        <v>-0.00635099604438083</v>
      </c>
      <c r="T30" s="153">
        <v>164766</v>
      </c>
      <c r="U30" s="153">
        <v>114341</v>
      </c>
      <c r="V30" s="154">
        <v>0.69395991891531</v>
      </c>
      <c r="W30" s="154">
        <v>0.689083703614747</v>
      </c>
      <c r="X30" s="155">
        <v>0.74372699899632</v>
      </c>
      <c r="Y30" s="155">
        <v>0.698317307692308</v>
      </c>
      <c r="Z30" s="173">
        <v>-0.0546432953815726</v>
      </c>
      <c r="AA30" s="151">
        <v>44074</v>
      </c>
      <c r="AB30" s="151">
        <v>31305</v>
      </c>
      <c r="AC30" s="151">
        <v>51456</v>
      </c>
      <c r="AD30" s="151">
        <v>35632</v>
      </c>
      <c r="AE30" s="155">
        <v>0.71028270635749</v>
      </c>
      <c r="AF30" s="155">
        <v>0.692475124378109</v>
      </c>
      <c r="AG30" s="173">
        <v>0.0178075819793803</v>
      </c>
      <c r="AH30" s="159"/>
      <c r="AI30" s="161"/>
    </row>
    <row r="31" spans="1:35">
      <c r="A31" s="175" t="s">
        <v>24</v>
      </c>
      <c r="B31" s="171" t="s">
        <v>1740</v>
      </c>
      <c r="C31" s="171" t="s">
        <v>44</v>
      </c>
      <c r="D31" s="150">
        <v>6263</v>
      </c>
      <c r="E31" s="150">
        <v>6211</v>
      </c>
      <c r="F31" s="150">
        <v>5179</v>
      </c>
      <c r="G31" s="151">
        <v>4958</v>
      </c>
      <c r="H31" s="151">
        <v>4889</v>
      </c>
      <c r="I31" s="151">
        <v>4253</v>
      </c>
      <c r="J31" s="151">
        <v>3483</v>
      </c>
      <c r="K31" s="151">
        <v>3455</v>
      </c>
      <c r="L31" s="151">
        <v>3006</v>
      </c>
      <c r="M31" s="154">
        <v>0.982703842158342</v>
      </c>
      <c r="N31" s="153">
        <v>129598</v>
      </c>
      <c r="O31" s="172">
        <v>0.9</v>
      </c>
      <c r="P31" s="154">
        <v>0.991697269679068</v>
      </c>
      <c r="Q31" s="154">
        <v>0.986083098023397</v>
      </c>
      <c r="R31" s="154">
        <v>0.991960953201263</v>
      </c>
      <c r="S31" s="173">
        <v>0.00561417165567102</v>
      </c>
      <c r="T31" s="153">
        <v>131879</v>
      </c>
      <c r="U31" s="153">
        <v>107311</v>
      </c>
      <c r="V31" s="154">
        <v>0.813708020230666</v>
      </c>
      <c r="W31" s="154">
        <v>0.826920006386716</v>
      </c>
      <c r="X31" s="155">
        <v>0.857805566760791</v>
      </c>
      <c r="Y31" s="155">
        <v>0.863049095607235</v>
      </c>
      <c r="Z31" s="173">
        <v>-0.0308855603740751</v>
      </c>
      <c r="AA31" s="151">
        <v>34443</v>
      </c>
      <c r="AB31" s="151">
        <v>29250</v>
      </c>
      <c r="AC31" s="151">
        <v>41455</v>
      </c>
      <c r="AD31" s="151">
        <v>33685</v>
      </c>
      <c r="AE31" s="155">
        <v>0.84922916122289</v>
      </c>
      <c r="AF31" s="155">
        <v>0.812567844650826</v>
      </c>
      <c r="AG31" s="173">
        <v>0.0366613165720637</v>
      </c>
      <c r="AH31" s="159"/>
      <c r="AI31" s="161"/>
    </row>
    <row r="32" spans="1:35">
      <c r="A32" s="175" t="s">
        <v>24</v>
      </c>
      <c r="B32" s="171" t="s">
        <v>1740</v>
      </c>
      <c r="C32" s="171" t="s">
        <v>46</v>
      </c>
      <c r="D32" s="150">
        <v>4611</v>
      </c>
      <c r="E32" s="150">
        <v>4475</v>
      </c>
      <c r="F32" s="150">
        <v>4077</v>
      </c>
      <c r="G32" s="151">
        <v>3600</v>
      </c>
      <c r="H32" s="151">
        <v>3495</v>
      </c>
      <c r="I32" s="151">
        <v>3197</v>
      </c>
      <c r="J32" s="151">
        <v>2551</v>
      </c>
      <c r="K32" s="151">
        <v>2457</v>
      </c>
      <c r="L32" s="151">
        <v>2177</v>
      </c>
      <c r="M32" s="154">
        <v>0.94288314822769</v>
      </c>
      <c r="N32" s="153">
        <v>92197</v>
      </c>
      <c r="O32" s="172">
        <v>0.9</v>
      </c>
      <c r="P32" s="154">
        <v>0.970505313381045</v>
      </c>
      <c r="Q32" s="154">
        <v>0.970833333333333</v>
      </c>
      <c r="R32" s="154">
        <v>0.963151705213642</v>
      </c>
      <c r="S32" s="173">
        <v>-0.000328019952288039</v>
      </c>
      <c r="T32" s="153">
        <v>97782</v>
      </c>
      <c r="U32" s="153">
        <v>86536</v>
      </c>
      <c r="V32" s="154">
        <v>0.884989057290708</v>
      </c>
      <c r="W32" s="154">
        <v>0.884189980481457</v>
      </c>
      <c r="X32" s="155">
        <v>0.888055555555556</v>
      </c>
      <c r="Y32" s="155">
        <v>0.853390827126617</v>
      </c>
      <c r="Z32" s="173">
        <v>-0.00386557507409824</v>
      </c>
      <c r="AA32" s="151">
        <v>25934</v>
      </c>
      <c r="AB32" s="151">
        <v>22914</v>
      </c>
      <c r="AC32" s="151">
        <v>31466</v>
      </c>
      <c r="AD32" s="151">
        <v>28007</v>
      </c>
      <c r="AE32" s="155">
        <v>0.883550551399707</v>
      </c>
      <c r="AF32" s="155">
        <v>0.890071823555584</v>
      </c>
      <c r="AG32" s="173">
        <v>-0.00652127215587683</v>
      </c>
      <c r="AH32" s="159"/>
      <c r="AI32" s="161"/>
    </row>
    <row r="33" spans="1:35">
      <c r="A33" s="175" t="s">
        <v>24</v>
      </c>
      <c r="B33" s="171" t="s">
        <v>1740</v>
      </c>
      <c r="C33" s="171" t="s">
        <v>47</v>
      </c>
      <c r="D33" s="150">
        <v>3144</v>
      </c>
      <c r="E33" s="150">
        <v>3092</v>
      </c>
      <c r="F33" s="150">
        <v>2783</v>
      </c>
      <c r="G33" s="151">
        <v>3243</v>
      </c>
      <c r="H33" s="151">
        <v>2585</v>
      </c>
      <c r="I33" s="151">
        <v>2957</v>
      </c>
      <c r="J33" s="151">
        <v>1137</v>
      </c>
      <c r="K33" s="151">
        <v>1124</v>
      </c>
      <c r="L33" s="151">
        <v>996</v>
      </c>
      <c r="M33" s="154">
        <v>0.949597887229376</v>
      </c>
      <c r="N33" s="153">
        <v>63643</v>
      </c>
      <c r="O33" s="172">
        <v>0.9</v>
      </c>
      <c r="P33" s="154">
        <v>0.983460559796438</v>
      </c>
      <c r="Q33" s="154">
        <v>0.797101449275362</v>
      </c>
      <c r="R33" s="154">
        <v>0.988566402814424</v>
      </c>
      <c r="S33" s="173">
        <v>0.186359110521075</v>
      </c>
      <c r="T33" s="153">
        <v>67021</v>
      </c>
      <c r="U33" s="153">
        <v>60203</v>
      </c>
      <c r="V33" s="154">
        <v>0.898270691275869</v>
      </c>
      <c r="W33" s="154">
        <v>0.885178117048346</v>
      </c>
      <c r="X33" s="155">
        <v>0.911810052420598</v>
      </c>
      <c r="Y33" s="155">
        <v>0.87598944591029</v>
      </c>
      <c r="Z33" s="173">
        <v>-0.0266319353722522</v>
      </c>
      <c r="AA33" s="151">
        <v>17968</v>
      </c>
      <c r="AB33" s="151">
        <v>16128</v>
      </c>
      <c r="AC33" s="151">
        <v>20934</v>
      </c>
      <c r="AD33" s="151">
        <v>18810</v>
      </c>
      <c r="AE33" s="155">
        <v>0.897595725734639</v>
      </c>
      <c r="AF33" s="155">
        <v>0.89853826311264</v>
      </c>
      <c r="AG33" s="173">
        <v>-0.00094253737800043</v>
      </c>
      <c r="AH33" s="159"/>
      <c r="AI33" s="161"/>
    </row>
    <row r="34" spans="1:35">
      <c r="A34" s="175" t="s">
        <v>24</v>
      </c>
      <c r="B34" s="171" t="s">
        <v>1740</v>
      </c>
      <c r="C34" s="171" t="s">
        <v>48</v>
      </c>
      <c r="D34" s="150">
        <v>6445</v>
      </c>
      <c r="E34" s="150">
        <v>6307</v>
      </c>
      <c r="F34" s="150">
        <v>5760</v>
      </c>
      <c r="G34" s="151">
        <v>6410</v>
      </c>
      <c r="H34" s="151">
        <v>6202</v>
      </c>
      <c r="I34" s="151">
        <v>6051</v>
      </c>
      <c r="J34" s="151">
        <v>4933</v>
      </c>
      <c r="K34" s="151">
        <v>4749</v>
      </c>
      <c r="L34" s="151">
        <v>4604</v>
      </c>
      <c r="M34" s="154">
        <v>0.963290217542482</v>
      </c>
      <c r="N34" s="153">
        <v>117742</v>
      </c>
      <c r="O34" s="172">
        <v>0.9</v>
      </c>
      <c r="P34" s="154">
        <v>0.978588052754073</v>
      </c>
      <c r="Q34" s="154">
        <v>0.967550702028081</v>
      </c>
      <c r="R34" s="154">
        <v>0.96270018244476</v>
      </c>
      <c r="S34" s="173">
        <v>0.0110373507259918</v>
      </c>
      <c r="T34" s="153">
        <v>122229</v>
      </c>
      <c r="U34" s="153">
        <v>110767</v>
      </c>
      <c r="V34" s="154">
        <v>0.906225200238896</v>
      </c>
      <c r="W34" s="154">
        <v>0.893716058960434</v>
      </c>
      <c r="X34" s="155">
        <v>0.94399375975039</v>
      </c>
      <c r="Y34" s="155">
        <v>0.933306304480032</v>
      </c>
      <c r="Z34" s="173">
        <v>-0.0502777007899555</v>
      </c>
      <c r="AA34" s="151">
        <v>40719</v>
      </c>
      <c r="AB34" s="151">
        <v>37920</v>
      </c>
      <c r="AC34" s="151">
        <v>39700</v>
      </c>
      <c r="AD34" s="151">
        <v>36038</v>
      </c>
      <c r="AE34" s="155">
        <v>0.931260590878951</v>
      </c>
      <c r="AF34" s="155">
        <v>0.907758186397985</v>
      </c>
      <c r="AG34" s="173">
        <v>0.023502404480966</v>
      </c>
      <c r="AH34" s="159"/>
      <c r="AI34" s="161"/>
    </row>
    <row r="35" spans="1:35">
      <c r="A35" s="175" t="s">
        <v>24</v>
      </c>
      <c r="B35" s="171" t="s">
        <v>1745</v>
      </c>
      <c r="C35" s="171" t="s">
        <v>1746</v>
      </c>
      <c r="D35" s="150">
        <v>0</v>
      </c>
      <c r="E35" s="150">
        <v>0</v>
      </c>
      <c r="F35" s="150">
        <v>0</v>
      </c>
      <c r="G35" s="151">
        <v>0</v>
      </c>
      <c r="H35" s="151">
        <v>0</v>
      </c>
      <c r="I35" s="151">
        <v>0</v>
      </c>
      <c r="J35" s="151">
        <v>0</v>
      </c>
      <c r="K35" s="151">
        <v>0</v>
      </c>
      <c r="L35" s="151">
        <v>0</v>
      </c>
      <c r="M35" s="154">
        <v>0</v>
      </c>
      <c r="N35" s="153">
        <v>0</v>
      </c>
      <c r="O35" s="172">
        <v>0.9</v>
      </c>
      <c r="P35" s="154">
        <v>0</v>
      </c>
      <c r="Q35" s="154">
        <v>0</v>
      </c>
      <c r="R35" s="154">
        <v>0</v>
      </c>
      <c r="S35" s="173">
        <v>0</v>
      </c>
      <c r="T35" s="153">
        <v>0</v>
      </c>
      <c r="U35" s="153">
        <v>0</v>
      </c>
      <c r="V35" s="154">
        <v>0</v>
      </c>
      <c r="W35" s="154">
        <v>0</v>
      </c>
      <c r="X35" s="155">
        <v>0</v>
      </c>
      <c r="Y35" s="155">
        <v>0</v>
      </c>
      <c r="Z35" s="173">
        <v>0</v>
      </c>
      <c r="AA35" s="151">
        <v>0</v>
      </c>
      <c r="AB35" s="151">
        <v>0</v>
      </c>
      <c r="AC35" s="151">
        <v>0</v>
      </c>
      <c r="AD35" s="151">
        <v>0</v>
      </c>
      <c r="AE35" s="155">
        <v>0</v>
      </c>
      <c r="AF35" s="155">
        <v>0</v>
      </c>
      <c r="AG35" s="173">
        <v>0</v>
      </c>
      <c r="AH35" s="159"/>
      <c r="AI35" s="161"/>
    </row>
    <row r="36" spans="1:35">
      <c r="A36" s="175" t="s">
        <v>24</v>
      </c>
      <c r="B36" s="171" t="s">
        <v>1745</v>
      </c>
      <c r="C36" s="171" t="s">
        <v>1747</v>
      </c>
      <c r="D36" s="150">
        <v>0</v>
      </c>
      <c r="E36" s="150">
        <v>0</v>
      </c>
      <c r="F36" s="150">
        <v>0</v>
      </c>
      <c r="G36" s="151">
        <v>0</v>
      </c>
      <c r="H36" s="151">
        <v>0</v>
      </c>
      <c r="I36" s="151">
        <v>0</v>
      </c>
      <c r="J36" s="151">
        <v>0</v>
      </c>
      <c r="K36" s="151">
        <v>0</v>
      </c>
      <c r="L36" s="151">
        <v>0</v>
      </c>
      <c r="M36" s="154">
        <v>0</v>
      </c>
      <c r="N36" s="153">
        <v>0</v>
      </c>
      <c r="O36" s="172">
        <v>0.9</v>
      </c>
      <c r="P36" s="154">
        <v>0</v>
      </c>
      <c r="Q36" s="154">
        <v>0</v>
      </c>
      <c r="R36" s="154">
        <v>0</v>
      </c>
      <c r="S36" s="173">
        <v>0</v>
      </c>
      <c r="T36" s="153">
        <v>0</v>
      </c>
      <c r="U36" s="153">
        <v>0</v>
      </c>
      <c r="V36" s="154">
        <v>0</v>
      </c>
      <c r="W36" s="154">
        <v>0</v>
      </c>
      <c r="X36" s="155">
        <v>0</v>
      </c>
      <c r="Y36" s="155">
        <v>0</v>
      </c>
      <c r="Z36" s="173">
        <v>0</v>
      </c>
      <c r="AA36" s="151">
        <v>0</v>
      </c>
      <c r="AB36" s="151">
        <v>0</v>
      </c>
      <c r="AC36" s="151">
        <v>0</v>
      </c>
      <c r="AD36" s="151">
        <v>0</v>
      </c>
      <c r="AE36" s="155">
        <v>0</v>
      </c>
      <c r="AF36" s="155">
        <v>0</v>
      </c>
      <c r="AG36" s="173">
        <v>0</v>
      </c>
      <c r="AH36" s="159"/>
      <c r="AI36" s="161"/>
    </row>
    <row r="37" spans="1:35">
      <c r="A37" s="175" t="s">
        <v>24</v>
      </c>
      <c r="B37" s="171" t="s">
        <v>1745</v>
      </c>
      <c r="C37" s="171" t="s">
        <v>1748</v>
      </c>
      <c r="D37" s="150">
        <v>0</v>
      </c>
      <c r="E37" s="150">
        <v>0</v>
      </c>
      <c r="F37" s="150">
        <v>0</v>
      </c>
      <c r="G37" s="151">
        <v>0</v>
      </c>
      <c r="H37" s="151">
        <v>0</v>
      </c>
      <c r="I37" s="151">
        <v>0</v>
      </c>
      <c r="J37" s="151">
        <v>0</v>
      </c>
      <c r="K37" s="151">
        <v>0</v>
      </c>
      <c r="L37" s="151">
        <v>0</v>
      </c>
      <c r="M37" s="154">
        <v>0</v>
      </c>
      <c r="N37" s="153">
        <v>0</v>
      </c>
      <c r="O37" s="172">
        <v>0.9</v>
      </c>
      <c r="P37" s="154">
        <v>0</v>
      </c>
      <c r="Q37" s="154">
        <v>0</v>
      </c>
      <c r="R37" s="154">
        <v>0</v>
      </c>
      <c r="S37" s="173">
        <v>0</v>
      </c>
      <c r="T37" s="153">
        <v>0</v>
      </c>
      <c r="U37" s="153">
        <v>0</v>
      </c>
      <c r="V37" s="154">
        <v>0</v>
      </c>
      <c r="W37" s="154">
        <v>0</v>
      </c>
      <c r="X37" s="155">
        <v>0</v>
      </c>
      <c r="Y37" s="155">
        <v>0</v>
      </c>
      <c r="Z37" s="173">
        <v>0</v>
      </c>
      <c r="AA37" s="151">
        <v>0</v>
      </c>
      <c r="AB37" s="151">
        <v>0</v>
      </c>
      <c r="AC37" s="151">
        <v>0</v>
      </c>
      <c r="AD37" s="151">
        <v>0</v>
      </c>
      <c r="AE37" s="155">
        <v>0</v>
      </c>
      <c r="AF37" s="155">
        <v>0</v>
      </c>
      <c r="AG37" s="173">
        <v>0</v>
      </c>
      <c r="AH37" s="159"/>
      <c r="AI37" s="161"/>
    </row>
    <row r="38" spans="1:35">
      <c r="A38" s="175" t="s">
        <v>24</v>
      </c>
      <c r="B38" s="171" t="s">
        <v>1745</v>
      </c>
      <c r="C38" s="171" t="s">
        <v>1749</v>
      </c>
      <c r="D38" s="150">
        <v>0</v>
      </c>
      <c r="E38" s="150">
        <v>0</v>
      </c>
      <c r="F38" s="150">
        <v>0</v>
      </c>
      <c r="G38" s="151">
        <v>0</v>
      </c>
      <c r="H38" s="151">
        <v>0</v>
      </c>
      <c r="I38" s="151">
        <v>0</v>
      </c>
      <c r="J38" s="151">
        <v>0</v>
      </c>
      <c r="K38" s="151">
        <v>0</v>
      </c>
      <c r="L38" s="151">
        <v>0</v>
      </c>
      <c r="M38" s="154">
        <v>0</v>
      </c>
      <c r="N38" s="153">
        <v>0</v>
      </c>
      <c r="O38" s="172">
        <v>0.9</v>
      </c>
      <c r="P38" s="154">
        <v>0</v>
      </c>
      <c r="Q38" s="154">
        <v>0</v>
      </c>
      <c r="R38" s="154">
        <v>0</v>
      </c>
      <c r="S38" s="173">
        <v>0</v>
      </c>
      <c r="T38" s="153">
        <v>0</v>
      </c>
      <c r="U38" s="153">
        <v>0</v>
      </c>
      <c r="V38" s="154">
        <v>0</v>
      </c>
      <c r="W38" s="154">
        <v>0</v>
      </c>
      <c r="X38" s="155">
        <v>0</v>
      </c>
      <c r="Y38" s="155">
        <v>0</v>
      </c>
      <c r="Z38" s="173">
        <v>0</v>
      </c>
      <c r="AA38" s="151">
        <v>0</v>
      </c>
      <c r="AB38" s="151">
        <v>0</v>
      </c>
      <c r="AC38" s="151">
        <v>0</v>
      </c>
      <c r="AD38" s="151">
        <v>0</v>
      </c>
      <c r="AE38" s="155">
        <v>0</v>
      </c>
      <c r="AF38" s="155">
        <v>0</v>
      </c>
      <c r="AG38" s="173">
        <v>0</v>
      </c>
      <c r="AH38" s="159"/>
      <c r="AI38" s="161"/>
    </row>
    <row r="39" spans="1:35">
      <c r="A39" s="175" t="s">
        <v>24</v>
      </c>
      <c r="B39" s="171" t="s">
        <v>1745</v>
      </c>
      <c r="C39" s="171" t="s">
        <v>52</v>
      </c>
      <c r="D39" s="150">
        <v>4162</v>
      </c>
      <c r="E39" s="150">
        <v>3802</v>
      </c>
      <c r="F39" s="150">
        <v>3332</v>
      </c>
      <c r="G39" s="151">
        <v>3829</v>
      </c>
      <c r="H39" s="151">
        <v>3296</v>
      </c>
      <c r="I39" s="151">
        <v>3182</v>
      </c>
      <c r="J39" s="151">
        <v>3195</v>
      </c>
      <c r="K39" s="151">
        <v>2045</v>
      </c>
      <c r="L39" s="151">
        <v>2523</v>
      </c>
      <c r="M39" s="154">
        <v>0.878460985257102</v>
      </c>
      <c r="N39" s="153">
        <v>87948</v>
      </c>
      <c r="O39" s="172">
        <v>0.9</v>
      </c>
      <c r="P39" s="154">
        <v>0.913503123498318</v>
      </c>
      <c r="Q39" s="154">
        <v>0.860799164272656</v>
      </c>
      <c r="R39" s="154">
        <v>0.640062597809077</v>
      </c>
      <c r="S39" s="173">
        <v>0.0527039592256621</v>
      </c>
      <c r="T39" s="153">
        <v>100116</v>
      </c>
      <c r="U39" s="153">
        <v>79492</v>
      </c>
      <c r="V39" s="154">
        <v>0.793998961205002</v>
      </c>
      <c r="W39" s="154">
        <v>0.800576645843345</v>
      </c>
      <c r="X39" s="155">
        <v>0.831026377644294</v>
      </c>
      <c r="Y39" s="155">
        <v>0.789671361502347</v>
      </c>
      <c r="Z39" s="173">
        <v>-0.030449731800949</v>
      </c>
      <c r="AA39" s="151">
        <v>27893</v>
      </c>
      <c r="AB39" s="151">
        <v>22503</v>
      </c>
      <c r="AC39" s="151">
        <v>32533</v>
      </c>
      <c r="AD39" s="151">
        <v>25766</v>
      </c>
      <c r="AE39" s="155">
        <v>0.806761553077833</v>
      </c>
      <c r="AF39" s="155">
        <v>0.791995819629299</v>
      </c>
      <c r="AG39" s="173">
        <v>0.0147657334485337</v>
      </c>
      <c r="AH39" s="159"/>
      <c r="AI39" s="161"/>
    </row>
    <row r="40" spans="1:35">
      <c r="A40" s="175" t="s">
        <v>24</v>
      </c>
      <c r="B40" s="171" t="s">
        <v>1745</v>
      </c>
      <c r="C40" s="171" t="s">
        <v>49</v>
      </c>
      <c r="D40" s="150">
        <v>3609</v>
      </c>
      <c r="E40" s="150">
        <v>3385</v>
      </c>
      <c r="F40" s="150">
        <v>2924</v>
      </c>
      <c r="G40" s="151">
        <v>2901</v>
      </c>
      <c r="H40" s="151">
        <v>2704</v>
      </c>
      <c r="I40" s="151">
        <v>2450</v>
      </c>
      <c r="J40" s="151">
        <v>1892</v>
      </c>
      <c r="K40" s="151">
        <v>1834</v>
      </c>
      <c r="L40" s="151">
        <v>1570</v>
      </c>
      <c r="M40" s="154">
        <v>0.964998881122563</v>
      </c>
      <c r="N40" s="153">
        <v>73310</v>
      </c>
      <c r="O40" s="172">
        <v>0.9</v>
      </c>
      <c r="P40" s="154">
        <v>0.937932945414242</v>
      </c>
      <c r="Q40" s="154">
        <v>0.932092381937263</v>
      </c>
      <c r="R40" s="154">
        <v>0.969344608879493</v>
      </c>
      <c r="S40" s="173">
        <v>0.00584056347697925</v>
      </c>
      <c r="T40" s="153">
        <v>75969</v>
      </c>
      <c r="U40" s="153">
        <v>63062</v>
      </c>
      <c r="V40" s="154">
        <v>0.830101752030433</v>
      </c>
      <c r="W40" s="154">
        <v>0.810196730396232</v>
      </c>
      <c r="X40" s="155">
        <v>0.844536366770079</v>
      </c>
      <c r="Y40" s="155">
        <v>0.829809725158562</v>
      </c>
      <c r="Z40" s="173">
        <v>-0.0343396363738476</v>
      </c>
      <c r="AA40" s="151">
        <v>20142</v>
      </c>
      <c r="AB40" s="151">
        <v>16870</v>
      </c>
      <c r="AC40" s="151">
        <v>24062</v>
      </c>
      <c r="AD40" s="151">
        <v>19910</v>
      </c>
      <c r="AE40" s="155">
        <v>0.837553371065435</v>
      </c>
      <c r="AF40" s="155">
        <v>0.827445765106807</v>
      </c>
      <c r="AG40" s="173">
        <v>0.0101076059586279</v>
      </c>
      <c r="AH40" s="159"/>
      <c r="AI40" s="161"/>
    </row>
    <row r="41" spans="1:35">
      <c r="A41" s="175" t="s">
        <v>24</v>
      </c>
      <c r="B41" s="171" t="s">
        <v>1745</v>
      </c>
      <c r="C41" s="171" t="s">
        <v>54</v>
      </c>
      <c r="D41" s="150">
        <v>6018</v>
      </c>
      <c r="E41" s="150">
        <v>5557</v>
      </c>
      <c r="F41" s="150">
        <v>5214</v>
      </c>
      <c r="G41" s="151">
        <v>4957</v>
      </c>
      <c r="H41" s="151">
        <v>4531</v>
      </c>
      <c r="I41" s="151">
        <v>4376</v>
      </c>
      <c r="J41" s="151">
        <v>3837</v>
      </c>
      <c r="K41" s="151">
        <v>3463</v>
      </c>
      <c r="L41" s="151">
        <v>3287</v>
      </c>
      <c r="M41" s="154">
        <v>0.894895796689861</v>
      </c>
      <c r="N41" s="153">
        <v>104301</v>
      </c>
      <c r="O41" s="172">
        <v>0.9</v>
      </c>
      <c r="P41" s="154">
        <v>0.923396477234962</v>
      </c>
      <c r="Q41" s="154">
        <v>0.914060923945935</v>
      </c>
      <c r="R41" s="154">
        <v>0.902528016679698</v>
      </c>
      <c r="S41" s="173">
        <v>0.00933555328902669</v>
      </c>
      <c r="T41" s="153">
        <v>116551</v>
      </c>
      <c r="U41" s="153">
        <v>98433</v>
      </c>
      <c r="V41" s="154">
        <v>0.844548738320564</v>
      </c>
      <c r="W41" s="154">
        <v>0.866400797607178</v>
      </c>
      <c r="X41" s="155">
        <v>0.882792011297156</v>
      </c>
      <c r="Y41" s="155">
        <v>0.856658848058379</v>
      </c>
      <c r="Z41" s="173">
        <v>-0.0163912136899771</v>
      </c>
      <c r="AA41" s="151">
        <v>34566</v>
      </c>
      <c r="AB41" s="151">
        <v>30412</v>
      </c>
      <c r="AC41" s="151">
        <v>37070</v>
      </c>
      <c r="AD41" s="151">
        <v>30683</v>
      </c>
      <c r="AE41" s="155">
        <v>0.879824104611468</v>
      </c>
      <c r="AF41" s="155">
        <v>0.82770434313461</v>
      </c>
      <c r="AG41" s="173">
        <v>0.0521197614768577</v>
      </c>
      <c r="AH41" s="159"/>
      <c r="AI41" s="161"/>
    </row>
    <row r="42" spans="1:35">
      <c r="A42" s="175" t="s">
        <v>24</v>
      </c>
      <c r="B42" s="171" t="s">
        <v>1745</v>
      </c>
      <c r="C42" s="171" t="s">
        <v>50</v>
      </c>
      <c r="D42" s="150">
        <v>6379</v>
      </c>
      <c r="E42" s="150">
        <v>6326</v>
      </c>
      <c r="F42" s="150">
        <v>5860</v>
      </c>
      <c r="G42" s="151">
        <v>5519</v>
      </c>
      <c r="H42" s="151">
        <v>5460</v>
      </c>
      <c r="I42" s="151">
        <v>4982</v>
      </c>
      <c r="J42" s="151">
        <v>3138</v>
      </c>
      <c r="K42" s="151">
        <v>3128</v>
      </c>
      <c r="L42" s="151">
        <v>2713</v>
      </c>
      <c r="M42" s="154">
        <v>0.98244797802808</v>
      </c>
      <c r="N42" s="153">
        <v>130922</v>
      </c>
      <c r="O42" s="172">
        <v>0.9</v>
      </c>
      <c r="P42" s="154">
        <v>0.991691487693996</v>
      </c>
      <c r="Q42" s="154">
        <v>0.989309657546657</v>
      </c>
      <c r="R42" s="154">
        <v>0.996813256851498</v>
      </c>
      <c r="S42" s="173">
        <v>0.00238183014733895</v>
      </c>
      <c r="T42" s="153">
        <v>133261</v>
      </c>
      <c r="U42" s="153">
        <v>111765</v>
      </c>
      <c r="V42" s="154">
        <v>0.838692490676192</v>
      </c>
      <c r="W42" s="154">
        <v>0.918639285154413</v>
      </c>
      <c r="X42" s="155">
        <v>0.902699764450081</v>
      </c>
      <c r="Y42" s="155">
        <v>0.864563416188655</v>
      </c>
      <c r="Z42" s="173">
        <v>0.0159395207043315</v>
      </c>
      <c r="AA42" s="151">
        <v>35907</v>
      </c>
      <c r="AB42" s="151">
        <v>30953</v>
      </c>
      <c r="AC42" s="151">
        <v>41517</v>
      </c>
      <c r="AD42" s="151">
        <v>34084</v>
      </c>
      <c r="AE42" s="155">
        <v>0.862032472776896</v>
      </c>
      <c r="AF42" s="155">
        <v>0.820964905942144</v>
      </c>
      <c r="AG42" s="173">
        <v>0.0410675668347517</v>
      </c>
      <c r="AH42" s="159"/>
      <c r="AI42" s="161"/>
    </row>
    <row r="43" spans="1:35">
      <c r="A43" s="175" t="s">
        <v>24</v>
      </c>
      <c r="B43" s="171" t="s">
        <v>1745</v>
      </c>
      <c r="C43" s="171" t="s">
        <v>53</v>
      </c>
      <c r="D43" s="150">
        <v>6603</v>
      </c>
      <c r="E43" s="150">
        <v>6567</v>
      </c>
      <c r="F43" s="150">
        <v>5810</v>
      </c>
      <c r="G43" s="151">
        <v>5327</v>
      </c>
      <c r="H43" s="151">
        <v>5294</v>
      </c>
      <c r="I43" s="151">
        <v>4849</v>
      </c>
      <c r="J43" s="151">
        <v>3096</v>
      </c>
      <c r="K43" s="151">
        <v>3088</v>
      </c>
      <c r="L43" s="151">
        <v>2730</v>
      </c>
      <c r="M43" s="154">
        <v>0.993832656993548</v>
      </c>
      <c r="N43" s="153">
        <v>136167</v>
      </c>
      <c r="O43" s="172">
        <v>0.9</v>
      </c>
      <c r="P43" s="154">
        <v>0.994547932757837</v>
      </c>
      <c r="Q43" s="154">
        <v>0.993805143608035</v>
      </c>
      <c r="R43" s="154">
        <v>0.997416020671835</v>
      </c>
      <c r="S43" s="173">
        <v>0.000742789149802858</v>
      </c>
      <c r="T43" s="153">
        <v>137012</v>
      </c>
      <c r="U43" s="153">
        <v>120478</v>
      </c>
      <c r="V43" s="154">
        <v>0.879324438735293</v>
      </c>
      <c r="W43" s="154">
        <v>0.879903074360139</v>
      </c>
      <c r="X43" s="155">
        <v>0.910268443776985</v>
      </c>
      <c r="Y43" s="155">
        <v>0.881782945736434</v>
      </c>
      <c r="Z43" s="173">
        <v>-0.0303653694168458</v>
      </c>
      <c r="AA43" s="151">
        <v>36325</v>
      </c>
      <c r="AB43" s="151">
        <v>31996</v>
      </c>
      <c r="AC43" s="151">
        <v>42865</v>
      </c>
      <c r="AD43" s="151">
        <v>37532</v>
      </c>
      <c r="AE43" s="155">
        <v>0.880825877494838</v>
      </c>
      <c r="AF43" s="155">
        <v>0.875586142540534</v>
      </c>
      <c r="AG43" s="173">
        <v>0.00523973495430408</v>
      </c>
      <c r="AH43" s="159"/>
      <c r="AI43" s="161"/>
    </row>
    <row r="44" spans="1:35">
      <c r="A44" s="175" t="s">
        <v>24</v>
      </c>
      <c r="B44" s="171" t="s">
        <v>1745</v>
      </c>
      <c r="C44" s="171" t="s">
        <v>51</v>
      </c>
      <c r="D44" s="150">
        <v>2369</v>
      </c>
      <c r="E44" s="150">
        <v>2341</v>
      </c>
      <c r="F44" s="150">
        <v>2110</v>
      </c>
      <c r="G44" s="151">
        <v>3107</v>
      </c>
      <c r="H44" s="151">
        <v>3067</v>
      </c>
      <c r="I44" s="151">
        <v>2764</v>
      </c>
      <c r="J44" s="151">
        <v>2196</v>
      </c>
      <c r="K44" s="151">
        <v>2164</v>
      </c>
      <c r="L44" s="151">
        <v>1950</v>
      </c>
      <c r="M44" s="154">
        <v>0.98490011605798</v>
      </c>
      <c r="N44" s="153">
        <v>79771</v>
      </c>
      <c r="O44" s="172">
        <v>0.9</v>
      </c>
      <c r="P44" s="154">
        <v>0.988180666948079</v>
      </c>
      <c r="Q44" s="154">
        <v>0.987125844866431</v>
      </c>
      <c r="R44" s="154">
        <v>0.985428051001822</v>
      </c>
      <c r="S44" s="173">
        <v>0.00105482208164875</v>
      </c>
      <c r="T44" s="153">
        <v>80994</v>
      </c>
      <c r="U44" s="153">
        <v>72126</v>
      </c>
      <c r="V44" s="154">
        <v>0.890510408178384</v>
      </c>
      <c r="W44" s="154">
        <v>0.890671169269734</v>
      </c>
      <c r="X44" s="155">
        <v>0.889604119729643</v>
      </c>
      <c r="Y44" s="155">
        <v>0.887978142076503</v>
      </c>
      <c r="Z44" s="173">
        <v>0.0010670495400914</v>
      </c>
      <c r="AA44" s="151">
        <v>20927</v>
      </c>
      <c r="AB44" s="151">
        <v>18505</v>
      </c>
      <c r="AC44" s="151">
        <v>26225</v>
      </c>
      <c r="AD44" s="151">
        <v>23325</v>
      </c>
      <c r="AE44" s="155">
        <v>0.884264347493668</v>
      </c>
      <c r="AF44" s="155">
        <v>0.889418493803622</v>
      </c>
      <c r="AG44" s="173">
        <v>-0.00515414630995403</v>
      </c>
      <c r="AH44" s="159"/>
      <c r="AI44" s="161"/>
    </row>
    <row r="45" spans="1:35">
      <c r="A45" s="175" t="s">
        <v>24</v>
      </c>
      <c r="B45" s="171" t="s">
        <v>1750</v>
      </c>
      <c r="C45" s="171" t="s">
        <v>1751</v>
      </c>
      <c r="D45" s="150">
        <v>4891</v>
      </c>
      <c r="E45" s="150">
        <v>4877</v>
      </c>
      <c r="F45" s="150">
        <v>4306</v>
      </c>
      <c r="G45" s="151">
        <v>4128</v>
      </c>
      <c r="H45" s="151">
        <v>4123</v>
      </c>
      <c r="I45" s="151">
        <v>3690</v>
      </c>
      <c r="J45" s="151">
        <v>2563</v>
      </c>
      <c r="K45" s="151">
        <v>2557</v>
      </c>
      <c r="L45" s="151">
        <v>2250</v>
      </c>
      <c r="M45" s="154">
        <v>0.991543617396563</v>
      </c>
      <c r="N45" s="153">
        <v>98376</v>
      </c>
      <c r="O45" s="172">
        <v>0.9</v>
      </c>
      <c r="P45" s="154">
        <v>0.997137599672869</v>
      </c>
      <c r="Q45" s="154">
        <v>0.998788759689923</v>
      </c>
      <c r="R45" s="154">
        <v>0.997658993367148</v>
      </c>
      <c r="S45" s="173">
        <v>-0.00165116001705401</v>
      </c>
      <c r="T45" s="153">
        <v>99215</v>
      </c>
      <c r="U45" s="153">
        <v>87904</v>
      </c>
      <c r="V45" s="154">
        <v>0.885995061230661</v>
      </c>
      <c r="W45" s="154">
        <v>0.880392557759149</v>
      </c>
      <c r="X45" s="155">
        <v>0.893895348837209</v>
      </c>
      <c r="Y45" s="155">
        <v>0.877877487319547</v>
      </c>
      <c r="Z45" s="173">
        <v>-0.0135027910780599</v>
      </c>
      <c r="AA45" s="151">
        <v>27619</v>
      </c>
      <c r="AB45" s="151">
        <v>24574</v>
      </c>
      <c r="AC45" s="151">
        <v>30468</v>
      </c>
      <c r="AD45" s="151">
        <v>27012</v>
      </c>
      <c r="AE45" s="155">
        <v>0.889749809913465</v>
      </c>
      <c r="AF45" s="155">
        <v>0.886569515557306</v>
      </c>
      <c r="AG45" s="173">
        <v>0.00318029435615941</v>
      </c>
      <c r="AH45" s="159"/>
      <c r="AI45" s="161"/>
    </row>
    <row r="46" spans="1:35">
      <c r="A46" s="175" t="s">
        <v>24</v>
      </c>
      <c r="B46" s="171" t="s">
        <v>1750</v>
      </c>
      <c r="C46" s="171" t="s">
        <v>1752</v>
      </c>
      <c r="D46" s="150">
        <v>0</v>
      </c>
      <c r="E46" s="150">
        <v>0</v>
      </c>
      <c r="F46" s="150">
        <v>0</v>
      </c>
      <c r="G46" s="151">
        <v>0</v>
      </c>
      <c r="H46" s="151">
        <v>0</v>
      </c>
      <c r="I46" s="151">
        <v>0</v>
      </c>
      <c r="J46" s="151">
        <v>0</v>
      </c>
      <c r="K46" s="151">
        <v>0</v>
      </c>
      <c r="L46" s="151">
        <v>0</v>
      </c>
      <c r="M46" s="154">
        <v>0</v>
      </c>
      <c r="N46" s="153">
        <v>0</v>
      </c>
      <c r="O46" s="172">
        <v>0.9</v>
      </c>
      <c r="P46" s="154">
        <v>0</v>
      </c>
      <c r="Q46" s="154">
        <v>0</v>
      </c>
      <c r="R46" s="154">
        <v>0</v>
      </c>
      <c r="S46" s="173">
        <v>0</v>
      </c>
      <c r="T46" s="153">
        <v>0</v>
      </c>
      <c r="U46" s="153">
        <v>0</v>
      </c>
      <c r="V46" s="154">
        <v>0</v>
      </c>
      <c r="W46" s="154">
        <v>0</v>
      </c>
      <c r="X46" s="155">
        <v>0</v>
      </c>
      <c r="Y46" s="155">
        <v>0</v>
      </c>
      <c r="Z46" s="173">
        <v>0</v>
      </c>
      <c r="AA46" s="151">
        <v>0</v>
      </c>
      <c r="AB46" s="151">
        <v>0</v>
      </c>
      <c r="AC46" s="151">
        <v>0</v>
      </c>
      <c r="AD46" s="151">
        <v>0</v>
      </c>
      <c r="AE46" s="155">
        <v>0</v>
      </c>
      <c r="AF46" s="155">
        <v>0</v>
      </c>
      <c r="AG46" s="173">
        <v>0</v>
      </c>
      <c r="AH46" s="159"/>
      <c r="AI46" s="161"/>
    </row>
    <row r="47" spans="1:35">
      <c r="A47" s="175" t="s">
        <v>24</v>
      </c>
      <c r="B47" s="171" t="s">
        <v>1750</v>
      </c>
      <c r="C47" s="171" t="s">
        <v>1753</v>
      </c>
      <c r="D47" s="150">
        <v>0</v>
      </c>
      <c r="E47" s="150">
        <v>0</v>
      </c>
      <c r="F47" s="150">
        <v>0</v>
      </c>
      <c r="G47" s="151">
        <v>0</v>
      </c>
      <c r="H47" s="151">
        <v>0</v>
      </c>
      <c r="I47" s="151">
        <v>0</v>
      </c>
      <c r="J47" s="151">
        <v>0</v>
      </c>
      <c r="K47" s="151">
        <v>0</v>
      </c>
      <c r="L47" s="151">
        <v>0</v>
      </c>
      <c r="M47" s="154">
        <v>0</v>
      </c>
      <c r="N47" s="153">
        <v>0</v>
      </c>
      <c r="O47" s="172">
        <v>0.9</v>
      </c>
      <c r="P47" s="154">
        <v>0</v>
      </c>
      <c r="Q47" s="154">
        <v>0</v>
      </c>
      <c r="R47" s="154">
        <v>0</v>
      </c>
      <c r="S47" s="173">
        <v>0</v>
      </c>
      <c r="T47" s="153">
        <v>0</v>
      </c>
      <c r="U47" s="153">
        <v>0</v>
      </c>
      <c r="V47" s="154">
        <v>0</v>
      </c>
      <c r="W47" s="154">
        <v>0</v>
      </c>
      <c r="X47" s="155">
        <v>0</v>
      </c>
      <c r="Y47" s="155">
        <v>0</v>
      </c>
      <c r="Z47" s="173">
        <v>0</v>
      </c>
      <c r="AA47" s="151">
        <v>0</v>
      </c>
      <c r="AB47" s="151">
        <v>0</v>
      </c>
      <c r="AC47" s="151">
        <v>0</v>
      </c>
      <c r="AD47" s="151">
        <v>0</v>
      </c>
      <c r="AE47" s="155">
        <v>0</v>
      </c>
      <c r="AF47" s="155">
        <v>0</v>
      </c>
      <c r="AG47" s="173">
        <v>0</v>
      </c>
      <c r="AH47" s="159"/>
      <c r="AI47" s="161"/>
    </row>
    <row r="48" spans="1:35">
      <c r="A48" s="175" t="s">
        <v>24</v>
      </c>
      <c r="B48" s="171" t="s">
        <v>1750</v>
      </c>
      <c r="C48" s="171" t="s">
        <v>1754</v>
      </c>
      <c r="D48" s="150">
        <v>0</v>
      </c>
      <c r="E48" s="150">
        <v>0</v>
      </c>
      <c r="F48" s="150">
        <v>0</v>
      </c>
      <c r="G48" s="151">
        <v>0</v>
      </c>
      <c r="H48" s="151">
        <v>0</v>
      </c>
      <c r="I48" s="151">
        <v>0</v>
      </c>
      <c r="J48" s="151">
        <v>0</v>
      </c>
      <c r="K48" s="151">
        <v>0</v>
      </c>
      <c r="L48" s="151">
        <v>0</v>
      </c>
      <c r="M48" s="154">
        <v>0</v>
      </c>
      <c r="N48" s="153">
        <v>0</v>
      </c>
      <c r="O48" s="172">
        <v>0.9</v>
      </c>
      <c r="P48" s="154">
        <v>0</v>
      </c>
      <c r="Q48" s="154">
        <v>0</v>
      </c>
      <c r="R48" s="154">
        <v>0</v>
      </c>
      <c r="S48" s="173">
        <v>0</v>
      </c>
      <c r="T48" s="153">
        <v>0</v>
      </c>
      <c r="U48" s="153">
        <v>0</v>
      </c>
      <c r="V48" s="154">
        <v>0</v>
      </c>
      <c r="W48" s="154">
        <v>0</v>
      </c>
      <c r="X48" s="155">
        <v>0</v>
      </c>
      <c r="Y48" s="155">
        <v>0</v>
      </c>
      <c r="Z48" s="173">
        <v>0</v>
      </c>
      <c r="AA48" s="151">
        <v>0</v>
      </c>
      <c r="AB48" s="151">
        <v>0</v>
      </c>
      <c r="AC48" s="151">
        <v>0</v>
      </c>
      <c r="AD48" s="151">
        <v>0</v>
      </c>
      <c r="AE48" s="155">
        <v>0</v>
      </c>
      <c r="AF48" s="155">
        <v>0</v>
      </c>
      <c r="AG48" s="173">
        <v>0</v>
      </c>
      <c r="AH48" s="159"/>
      <c r="AI48" s="161"/>
    </row>
    <row r="49" spans="1:35">
      <c r="A49" s="175" t="s">
        <v>24</v>
      </c>
      <c r="B49" s="171" t="s">
        <v>1750</v>
      </c>
      <c r="C49" s="171" t="s">
        <v>1755</v>
      </c>
      <c r="D49" s="150">
        <v>0</v>
      </c>
      <c r="E49" s="150">
        <v>0</v>
      </c>
      <c r="F49" s="150">
        <v>0</v>
      </c>
      <c r="G49" s="151">
        <v>0</v>
      </c>
      <c r="H49" s="151">
        <v>0</v>
      </c>
      <c r="I49" s="151">
        <v>0</v>
      </c>
      <c r="J49" s="151">
        <v>0</v>
      </c>
      <c r="K49" s="151">
        <v>0</v>
      </c>
      <c r="L49" s="151">
        <v>0</v>
      </c>
      <c r="M49" s="154">
        <v>0</v>
      </c>
      <c r="N49" s="153">
        <v>0</v>
      </c>
      <c r="O49" s="172">
        <v>0.9</v>
      </c>
      <c r="P49" s="154">
        <v>0</v>
      </c>
      <c r="Q49" s="154">
        <v>0</v>
      </c>
      <c r="R49" s="154">
        <v>0</v>
      </c>
      <c r="S49" s="173">
        <v>0</v>
      </c>
      <c r="T49" s="153">
        <v>0</v>
      </c>
      <c r="U49" s="153">
        <v>0</v>
      </c>
      <c r="V49" s="154">
        <v>0</v>
      </c>
      <c r="W49" s="154">
        <v>0</v>
      </c>
      <c r="X49" s="155">
        <v>0</v>
      </c>
      <c r="Y49" s="155">
        <v>0</v>
      </c>
      <c r="Z49" s="173">
        <v>0</v>
      </c>
      <c r="AA49" s="151">
        <v>0</v>
      </c>
      <c r="AB49" s="151">
        <v>0</v>
      </c>
      <c r="AC49" s="151">
        <v>0</v>
      </c>
      <c r="AD49" s="151">
        <v>0</v>
      </c>
      <c r="AE49" s="155">
        <v>0</v>
      </c>
      <c r="AF49" s="155">
        <v>0</v>
      </c>
      <c r="AG49" s="173">
        <v>0</v>
      </c>
      <c r="AH49" s="159"/>
      <c r="AI49" s="161"/>
    </row>
    <row r="50" spans="1:35">
      <c r="A50" s="175" t="s">
        <v>24</v>
      </c>
      <c r="B50" s="171" t="s">
        <v>1750</v>
      </c>
      <c r="C50" s="171" t="s">
        <v>1756</v>
      </c>
      <c r="D50" s="150">
        <v>0</v>
      </c>
      <c r="E50" s="150">
        <v>0</v>
      </c>
      <c r="F50" s="150">
        <v>0</v>
      </c>
      <c r="G50" s="151">
        <v>0</v>
      </c>
      <c r="H50" s="151">
        <v>0</v>
      </c>
      <c r="I50" s="151">
        <v>0</v>
      </c>
      <c r="J50" s="151">
        <v>0</v>
      </c>
      <c r="K50" s="151">
        <v>0</v>
      </c>
      <c r="L50" s="151">
        <v>0</v>
      </c>
      <c r="M50" s="154">
        <v>0</v>
      </c>
      <c r="N50" s="153">
        <v>0</v>
      </c>
      <c r="O50" s="172">
        <v>0.9</v>
      </c>
      <c r="P50" s="154">
        <v>0</v>
      </c>
      <c r="Q50" s="154">
        <v>0</v>
      </c>
      <c r="R50" s="154">
        <v>0</v>
      </c>
      <c r="S50" s="173">
        <v>0</v>
      </c>
      <c r="T50" s="153">
        <v>0</v>
      </c>
      <c r="U50" s="153">
        <v>0</v>
      </c>
      <c r="V50" s="154">
        <v>0</v>
      </c>
      <c r="W50" s="154">
        <v>0</v>
      </c>
      <c r="X50" s="155">
        <v>0</v>
      </c>
      <c r="Y50" s="155">
        <v>0</v>
      </c>
      <c r="Z50" s="173">
        <v>0</v>
      </c>
      <c r="AA50" s="151">
        <v>0</v>
      </c>
      <c r="AB50" s="151">
        <v>0</v>
      </c>
      <c r="AC50" s="151">
        <v>0</v>
      </c>
      <c r="AD50" s="151">
        <v>0</v>
      </c>
      <c r="AE50" s="155">
        <v>0</v>
      </c>
      <c r="AF50" s="155">
        <v>0</v>
      </c>
      <c r="AG50" s="173">
        <v>0</v>
      </c>
      <c r="AH50" s="159"/>
      <c r="AI50" s="161"/>
    </row>
    <row r="51" spans="1:35">
      <c r="A51" s="175" t="s">
        <v>24</v>
      </c>
      <c r="B51" s="171" t="s">
        <v>1750</v>
      </c>
      <c r="C51" s="171" t="s">
        <v>56</v>
      </c>
      <c r="D51" s="150">
        <v>0</v>
      </c>
      <c r="E51" s="150">
        <v>0</v>
      </c>
      <c r="F51" s="150">
        <v>0</v>
      </c>
      <c r="G51" s="151">
        <v>0</v>
      </c>
      <c r="H51" s="151">
        <v>0</v>
      </c>
      <c r="I51" s="151">
        <v>0</v>
      </c>
      <c r="J51" s="151">
        <v>0</v>
      </c>
      <c r="K51" s="151">
        <v>0</v>
      </c>
      <c r="L51" s="151">
        <v>0</v>
      </c>
      <c r="M51" s="154">
        <v>0</v>
      </c>
      <c r="N51" s="153">
        <v>0</v>
      </c>
      <c r="O51" s="172">
        <v>0.9</v>
      </c>
      <c r="P51" s="154">
        <v>0</v>
      </c>
      <c r="Q51" s="154">
        <v>0</v>
      </c>
      <c r="R51" s="154">
        <v>0</v>
      </c>
      <c r="S51" s="173">
        <v>0</v>
      </c>
      <c r="T51" s="153">
        <v>0</v>
      </c>
      <c r="U51" s="153">
        <v>0</v>
      </c>
      <c r="V51" s="154">
        <v>0</v>
      </c>
      <c r="W51" s="154">
        <v>0</v>
      </c>
      <c r="X51" s="155">
        <v>0</v>
      </c>
      <c r="Y51" s="155">
        <v>0</v>
      </c>
      <c r="Z51" s="173">
        <v>0</v>
      </c>
      <c r="AA51" s="151">
        <v>0</v>
      </c>
      <c r="AB51" s="151">
        <v>0</v>
      </c>
      <c r="AC51" s="151">
        <v>0</v>
      </c>
      <c r="AD51" s="151">
        <v>0</v>
      </c>
      <c r="AE51" s="155">
        <v>0</v>
      </c>
      <c r="AF51" s="155">
        <v>0</v>
      </c>
      <c r="AG51" s="173">
        <v>0</v>
      </c>
      <c r="AH51" s="159"/>
      <c r="AI51" s="161"/>
    </row>
    <row r="52" spans="1:35">
      <c r="A52" s="175" t="s">
        <v>24</v>
      </c>
      <c r="B52" s="171" t="s">
        <v>1750</v>
      </c>
      <c r="C52" s="171" t="s">
        <v>1757</v>
      </c>
      <c r="D52" s="150">
        <v>8539</v>
      </c>
      <c r="E52" s="150">
        <v>8325</v>
      </c>
      <c r="F52" s="150">
        <v>7156</v>
      </c>
      <c r="G52" s="151">
        <v>7181</v>
      </c>
      <c r="H52" s="151">
        <v>7057</v>
      </c>
      <c r="I52" s="151">
        <v>6335</v>
      </c>
      <c r="J52" s="151">
        <v>4992</v>
      </c>
      <c r="K52" s="151">
        <v>4839</v>
      </c>
      <c r="L52" s="151">
        <v>4237</v>
      </c>
      <c r="M52" s="154">
        <v>0.974970147080239</v>
      </c>
      <c r="N52" s="153">
        <v>167378</v>
      </c>
      <c r="O52" s="172">
        <v>0.9</v>
      </c>
      <c r="P52" s="154">
        <v>0.974938517390795</v>
      </c>
      <c r="Q52" s="154">
        <v>0.982732209998607</v>
      </c>
      <c r="R52" s="154">
        <v>0.969350961538462</v>
      </c>
      <c r="S52" s="173">
        <v>-0.00779369260781226</v>
      </c>
      <c r="T52" s="153">
        <v>171675</v>
      </c>
      <c r="U52" s="153">
        <v>139640</v>
      </c>
      <c r="V52" s="154">
        <v>0.813397407892821</v>
      </c>
      <c r="W52" s="154">
        <v>0.838037240894718</v>
      </c>
      <c r="X52" s="155">
        <v>0.882189110151789</v>
      </c>
      <c r="Y52" s="155">
        <v>0.848758012820513</v>
      </c>
      <c r="Z52" s="173">
        <v>-0.0441518692570712</v>
      </c>
      <c r="AA52" s="151">
        <v>49376</v>
      </c>
      <c r="AB52" s="151">
        <v>42278</v>
      </c>
      <c r="AC52" s="151">
        <v>54057</v>
      </c>
      <c r="AD52" s="151">
        <v>43390</v>
      </c>
      <c r="AE52" s="155">
        <v>0.856245949449125</v>
      </c>
      <c r="AF52" s="155">
        <v>0.802671254416634</v>
      </c>
      <c r="AG52" s="173">
        <v>0.0535746950324908</v>
      </c>
      <c r="AH52" s="159"/>
      <c r="AI52" s="161"/>
    </row>
    <row r="53" spans="1:35">
      <c r="A53" s="175" t="s">
        <v>24</v>
      </c>
      <c r="B53" s="171" t="s">
        <v>1750</v>
      </c>
      <c r="C53" s="171" t="s">
        <v>55</v>
      </c>
      <c r="D53" s="150">
        <v>10039</v>
      </c>
      <c r="E53" s="150">
        <v>9776</v>
      </c>
      <c r="F53" s="150">
        <v>8058</v>
      </c>
      <c r="G53" s="151">
        <v>7608</v>
      </c>
      <c r="H53" s="151">
        <v>7358</v>
      </c>
      <c r="I53" s="151">
        <v>6271</v>
      </c>
      <c r="J53" s="151">
        <v>5020</v>
      </c>
      <c r="K53" s="151">
        <v>4832</v>
      </c>
      <c r="L53" s="151">
        <v>4122</v>
      </c>
      <c r="M53" s="154">
        <v>0.966309206041969</v>
      </c>
      <c r="N53" s="153">
        <v>185714</v>
      </c>
      <c r="O53" s="172">
        <v>0.9</v>
      </c>
      <c r="P53" s="154">
        <v>0.973802171531029</v>
      </c>
      <c r="Q53" s="154">
        <v>0.96713985278654</v>
      </c>
      <c r="R53" s="154">
        <v>0.962549800796813</v>
      </c>
      <c r="S53" s="173">
        <v>0.00666231874448853</v>
      </c>
      <c r="T53" s="153">
        <v>192189</v>
      </c>
      <c r="U53" s="153">
        <v>157527</v>
      </c>
      <c r="V53" s="154">
        <v>0.819646285687526</v>
      </c>
      <c r="W53" s="154">
        <v>0.802669588604443</v>
      </c>
      <c r="X53" s="155">
        <v>0.824263932702418</v>
      </c>
      <c r="Y53" s="155">
        <v>0.821115537848606</v>
      </c>
      <c r="Z53" s="173">
        <v>-0.0215943440979758</v>
      </c>
      <c r="AA53" s="151">
        <v>53811</v>
      </c>
      <c r="AB53" s="151">
        <v>44035</v>
      </c>
      <c r="AC53" s="151">
        <v>59178</v>
      </c>
      <c r="AD53" s="151">
        <v>48727</v>
      </c>
      <c r="AE53" s="155">
        <v>0.818327107840404</v>
      </c>
      <c r="AF53" s="155">
        <v>0.823397208422049</v>
      </c>
      <c r="AG53" s="173">
        <v>-0.00507010058164437</v>
      </c>
      <c r="AH53" s="159"/>
      <c r="AI53" s="161"/>
    </row>
    <row r="54" spans="1:35">
      <c r="A54" s="175" t="s">
        <v>24</v>
      </c>
      <c r="B54" s="171" t="s">
        <v>1750</v>
      </c>
      <c r="C54" s="171" t="s">
        <v>59</v>
      </c>
      <c r="D54" s="150">
        <v>23</v>
      </c>
      <c r="E54" s="150">
        <v>0</v>
      </c>
      <c r="F54" s="150">
        <v>23</v>
      </c>
      <c r="G54" s="151">
        <v>35</v>
      </c>
      <c r="H54" s="151">
        <v>0</v>
      </c>
      <c r="I54" s="151">
        <v>35</v>
      </c>
      <c r="J54" s="151">
        <v>18</v>
      </c>
      <c r="K54" s="151">
        <v>0</v>
      </c>
      <c r="L54" s="151">
        <v>17</v>
      </c>
      <c r="M54" s="154">
        <v>0.193034825870647</v>
      </c>
      <c r="N54" s="153">
        <v>194</v>
      </c>
      <c r="O54" s="172">
        <v>0.9</v>
      </c>
      <c r="P54" s="154">
        <v>0</v>
      </c>
      <c r="Q54" s="154">
        <v>0</v>
      </c>
      <c r="R54" s="154">
        <v>0</v>
      </c>
      <c r="S54" s="173">
        <v>0</v>
      </c>
      <c r="T54" s="153">
        <v>1005</v>
      </c>
      <c r="U54" s="153">
        <v>987</v>
      </c>
      <c r="V54" s="154">
        <v>0.982089552238806</v>
      </c>
      <c r="W54" s="154">
        <v>1</v>
      </c>
      <c r="X54" s="155">
        <v>1</v>
      </c>
      <c r="Y54" s="155">
        <v>0.944444444444444</v>
      </c>
      <c r="Z54" s="173">
        <v>0</v>
      </c>
      <c r="AA54" s="151">
        <v>242</v>
      </c>
      <c r="AB54" s="151">
        <v>238</v>
      </c>
      <c r="AC54" s="151">
        <v>451</v>
      </c>
      <c r="AD54" s="151">
        <v>440</v>
      </c>
      <c r="AE54" s="155">
        <v>0.983471074380165</v>
      </c>
      <c r="AF54" s="155">
        <v>0.975609756097561</v>
      </c>
      <c r="AG54" s="173">
        <v>0.00786131828260439</v>
      </c>
      <c r="AH54" s="159"/>
      <c r="AI54" s="161"/>
    </row>
    <row r="55" spans="1:35">
      <c r="A55" s="175" t="s">
        <v>24</v>
      </c>
      <c r="B55" s="171" t="s">
        <v>1750</v>
      </c>
      <c r="C55" s="171" t="s">
        <v>57</v>
      </c>
      <c r="D55" s="150">
        <v>5109</v>
      </c>
      <c r="E55" s="150">
        <v>5003</v>
      </c>
      <c r="F55" s="150">
        <v>4410</v>
      </c>
      <c r="G55" s="151">
        <v>4002</v>
      </c>
      <c r="H55" s="151">
        <v>3968</v>
      </c>
      <c r="I55" s="151">
        <v>3402</v>
      </c>
      <c r="J55" s="151">
        <v>2788</v>
      </c>
      <c r="K55" s="151">
        <v>2773</v>
      </c>
      <c r="L55" s="151">
        <v>2411</v>
      </c>
      <c r="M55" s="154">
        <v>0.984735476224534</v>
      </c>
      <c r="N55" s="153">
        <v>96380</v>
      </c>
      <c r="O55" s="172">
        <v>0.9</v>
      </c>
      <c r="P55" s="154">
        <v>0.979252299862987</v>
      </c>
      <c r="Q55" s="154">
        <v>0.991504247876062</v>
      </c>
      <c r="R55" s="154">
        <v>0.994619799139168</v>
      </c>
      <c r="S55" s="173">
        <v>-0.0122519480130751</v>
      </c>
      <c r="T55" s="153">
        <v>97874</v>
      </c>
      <c r="U55" s="153">
        <v>83509</v>
      </c>
      <c r="V55" s="154">
        <v>0.85322966262746</v>
      </c>
      <c r="W55" s="154">
        <v>0.86318261890781</v>
      </c>
      <c r="X55" s="155">
        <v>0.850074962518741</v>
      </c>
      <c r="Y55" s="155">
        <v>0.864777618364419</v>
      </c>
      <c r="Z55" s="173">
        <v>0.0131076563890692</v>
      </c>
      <c r="AA55" s="151">
        <v>28538</v>
      </c>
      <c r="AB55" s="151">
        <v>24590</v>
      </c>
      <c r="AC55" s="151">
        <v>30626</v>
      </c>
      <c r="AD55" s="151">
        <v>26460</v>
      </c>
      <c r="AE55" s="155">
        <v>0.861658140023828</v>
      </c>
      <c r="AF55" s="155">
        <v>0.863971788676288</v>
      </c>
      <c r="AG55" s="173">
        <v>-0.0023136486524602</v>
      </c>
      <c r="AH55" s="159"/>
      <c r="AI55" s="161"/>
    </row>
    <row r="56" spans="1:35">
      <c r="A56" s="175" t="s">
        <v>24</v>
      </c>
      <c r="B56" s="171" t="s">
        <v>1750</v>
      </c>
      <c r="C56" s="171" t="s">
        <v>58</v>
      </c>
      <c r="D56" s="150">
        <v>3429</v>
      </c>
      <c r="E56" s="150">
        <v>3412</v>
      </c>
      <c r="F56" s="150">
        <v>2999</v>
      </c>
      <c r="G56" s="151">
        <v>2498</v>
      </c>
      <c r="H56" s="151">
        <v>2488</v>
      </c>
      <c r="I56" s="151">
        <v>2231</v>
      </c>
      <c r="J56" s="151">
        <v>1759</v>
      </c>
      <c r="K56" s="151">
        <v>1732</v>
      </c>
      <c r="L56" s="151">
        <v>1576</v>
      </c>
      <c r="M56" s="154">
        <v>0.997704253882512</v>
      </c>
      <c r="N56" s="153">
        <v>66492</v>
      </c>
      <c r="O56" s="172">
        <v>0.9</v>
      </c>
      <c r="P56" s="154">
        <v>0.995042286380869</v>
      </c>
      <c r="Q56" s="154">
        <v>0.99599679743795</v>
      </c>
      <c r="R56" s="154">
        <v>0.984650369528141</v>
      </c>
      <c r="S56" s="173">
        <v>-0.00095451105708122</v>
      </c>
      <c r="T56" s="153">
        <v>66645</v>
      </c>
      <c r="U56" s="153">
        <v>59164</v>
      </c>
      <c r="V56" s="154">
        <v>0.887748518268437</v>
      </c>
      <c r="W56" s="154">
        <v>0.874599008457276</v>
      </c>
      <c r="X56" s="155">
        <v>0.893114491593275</v>
      </c>
      <c r="Y56" s="155">
        <v>0.895963615690733</v>
      </c>
      <c r="Z56" s="173">
        <v>-0.0185154831359984</v>
      </c>
      <c r="AA56" s="151">
        <v>18891</v>
      </c>
      <c r="AB56" s="151">
        <v>16681</v>
      </c>
      <c r="AC56" s="151">
        <v>20966</v>
      </c>
      <c r="AD56" s="151">
        <v>18612</v>
      </c>
      <c r="AE56" s="155">
        <v>0.883013075009264</v>
      </c>
      <c r="AF56" s="155">
        <v>0.887722980062959</v>
      </c>
      <c r="AG56" s="173">
        <v>-0.0047099050536954</v>
      </c>
      <c r="AH56" s="159"/>
      <c r="AI56" s="161"/>
    </row>
    <row r="57" spans="1:35">
      <c r="A57" s="175" t="s">
        <v>24</v>
      </c>
      <c r="B57" s="171" t="s">
        <v>1750</v>
      </c>
      <c r="C57" s="171" t="s">
        <v>60</v>
      </c>
      <c r="D57" s="150">
        <v>7002</v>
      </c>
      <c r="E57" s="150">
        <v>6944</v>
      </c>
      <c r="F57" s="150">
        <v>6144</v>
      </c>
      <c r="G57" s="151">
        <v>5225</v>
      </c>
      <c r="H57" s="151">
        <v>5172</v>
      </c>
      <c r="I57" s="151">
        <v>4654</v>
      </c>
      <c r="J57" s="151">
        <v>3604</v>
      </c>
      <c r="K57" s="151">
        <v>3579</v>
      </c>
      <c r="L57" s="151">
        <v>3139</v>
      </c>
      <c r="M57" s="154">
        <v>0.99232703145302</v>
      </c>
      <c r="N57" s="153">
        <v>129069</v>
      </c>
      <c r="O57" s="172">
        <v>0.9</v>
      </c>
      <c r="P57" s="154">
        <v>0.991716652385033</v>
      </c>
      <c r="Q57" s="154">
        <v>0.989856459330144</v>
      </c>
      <c r="R57" s="154">
        <v>0.993063263041066</v>
      </c>
      <c r="S57" s="173">
        <v>0.00186019305488927</v>
      </c>
      <c r="T57" s="153">
        <v>130067</v>
      </c>
      <c r="U57" s="153">
        <v>116547</v>
      </c>
      <c r="V57" s="154">
        <v>0.896053572389615</v>
      </c>
      <c r="W57" s="154">
        <v>0.877463581833762</v>
      </c>
      <c r="X57" s="155">
        <v>0.890717703349282</v>
      </c>
      <c r="Y57" s="155">
        <v>0.870976692563818</v>
      </c>
      <c r="Z57" s="173">
        <v>-0.0132541215155204</v>
      </c>
      <c r="AA57" s="151">
        <v>38507</v>
      </c>
      <c r="AB57" s="151">
        <v>34036</v>
      </c>
      <c r="AC57" s="151">
        <v>40374</v>
      </c>
      <c r="AD57" s="151">
        <v>36402</v>
      </c>
      <c r="AE57" s="155">
        <v>0.883891240553666</v>
      </c>
      <c r="AF57" s="155">
        <v>0.901619854361718</v>
      </c>
      <c r="AG57" s="173">
        <v>-0.0177286138080525</v>
      </c>
      <c r="AH57" s="159"/>
      <c r="AI57" s="161"/>
    </row>
    <row r="58" spans="1:35">
      <c r="A58" s="175" t="s">
        <v>24</v>
      </c>
      <c r="B58" s="171" t="s">
        <v>1750</v>
      </c>
      <c r="C58" s="171" t="s">
        <v>61</v>
      </c>
      <c r="D58" s="150">
        <v>7991</v>
      </c>
      <c r="E58" s="150">
        <v>7908</v>
      </c>
      <c r="F58" s="150">
        <v>7161</v>
      </c>
      <c r="G58" s="151">
        <v>5860</v>
      </c>
      <c r="H58" s="151">
        <v>5834</v>
      </c>
      <c r="I58" s="151">
        <v>5400</v>
      </c>
      <c r="J58" s="151">
        <v>4106</v>
      </c>
      <c r="K58" s="151">
        <v>4091</v>
      </c>
      <c r="L58" s="151">
        <v>3663</v>
      </c>
      <c r="M58" s="154">
        <v>0.996416137620315</v>
      </c>
      <c r="N58" s="153">
        <v>155696</v>
      </c>
      <c r="O58" s="172">
        <v>0.9</v>
      </c>
      <c r="P58" s="154">
        <v>0.989613314979352</v>
      </c>
      <c r="Q58" s="154">
        <v>0.995563139931741</v>
      </c>
      <c r="R58" s="154">
        <v>0.996346809547004</v>
      </c>
      <c r="S58" s="173">
        <v>-0.00594982495238883</v>
      </c>
      <c r="T58" s="153">
        <v>156256</v>
      </c>
      <c r="U58" s="153">
        <v>143714</v>
      </c>
      <c r="V58" s="154">
        <v>0.919734282203563</v>
      </c>
      <c r="W58" s="154">
        <v>0.896133149793518</v>
      </c>
      <c r="X58" s="155">
        <v>0.921501706484642</v>
      </c>
      <c r="Y58" s="155">
        <v>0.892109108621529</v>
      </c>
      <c r="Z58" s="173">
        <v>-0.025368556691124</v>
      </c>
      <c r="AA58" s="151">
        <v>42909</v>
      </c>
      <c r="AB58" s="151">
        <v>39157</v>
      </c>
      <c r="AC58" s="151">
        <v>48477</v>
      </c>
      <c r="AD58" s="151">
        <v>44748</v>
      </c>
      <c r="AE58" s="155">
        <v>0.912559136777832</v>
      </c>
      <c r="AF58" s="155">
        <v>0.923076923076923</v>
      </c>
      <c r="AG58" s="173">
        <v>-0.0105177862990909</v>
      </c>
      <c r="AH58" s="159"/>
      <c r="AI58" s="161"/>
    </row>
    <row r="59" spans="1:35">
      <c r="A59" s="175" t="s">
        <v>24</v>
      </c>
      <c r="B59" s="171" t="s">
        <v>1758</v>
      </c>
      <c r="C59" s="171" t="s">
        <v>1759</v>
      </c>
      <c r="D59" s="150">
        <v>0</v>
      </c>
      <c r="E59" s="150">
        <v>0</v>
      </c>
      <c r="F59" s="150">
        <v>0</v>
      </c>
      <c r="G59" s="151">
        <v>0</v>
      </c>
      <c r="H59" s="151">
        <v>0</v>
      </c>
      <c r="I59" s="151">
        <v>0</v>
      </c>
      <c r="J59" s="151">
        <v>0</v>
      </c>
      <c r="K59" s="151">
        <v>0</v>
      </c>
      <c r="L59" s="151">
        <v>0</v>
      </c>
      <c r="M59" s="154">
        <v>0</v>
      </c>
      <c r="N59" s="153">
        <v>0</v>
      </c>
      <c r="O59" s="172">
        <v>0.9</v>
      </c>
      <c r="P59" s="154">
        <v>0</v>
      </c>
      <c r="Q59" s="154">
        <v>0</v>
      </c>
      <c r="R59" s="154">
        <v>0</v>
      </c>
      <c r="S59" s="173">
        <v>0</v>
      </c>
      <c r="T59" s="153">
        <v>0</v>
      </c>
      <c r="U59" s="153">
        <v>0</v>
      </c>
      <c r="V59" s="154">
        <v>0</v>
      </c>
      <c r="W59" s="154">
        <v>0</v>
      </c>
      <c r="X59" s="155">
        <v>0</v>
      </c>
      <c r="Y59" s="155">
        <v>0</v>
      </c>
      <c r="Z59" s="173">
        <v>0</v>
      </c>
      <c r="AA59" s="151">
        <v>0</v>
      </c>
      <c r="AB59" s="151">
        <v>0</v>
      </c>
      <c r="AC59" s="151">
        <v>0</v>
      </c>
      <c r="AD59" s="151">
        <v>0</v>
      </c>
      <c r="AE59" s="155">
        <v>0</v>
      </c>
      <c r="AF59" s="155">
        <v>0</v>
      </c>
      <c r="AG59" s="173">
        <v>0</v>
      </c>
      <c r="AH59" s="159"/>
      <c r="AI59" s="161"/>
    </row>
    <row r="60" spans="1:35">
      <c r="A60" s="175" t="s">
        <v>24</v>
      </c>
      <c r="B60" s="171" t="s">
        <v>1758</v>
      </c>
      <c r="C60" s="171" t="s">
        <v>1760</v>
      </c>
      <c r="D60" s="150">
        <v>0</v>
      </c>
      <c r="E60" s="150">
        <v>0</v>
      </c>
      <c r="F60" s="150">
        <v>0</v>
      </c>
      <c r="G60" s="151">
        <v>0</v>
      </c>
      <c r="H60" s="151">
        <v>0</v>
      </c>
      <c r="I60" s="151">
        <v>0</v>
      </c>
      <c r="J60" s="151">
        <v>0</v>
      </c>
      <c r="K60" s="151">
        <v>0</v>
      </c>
      <c r="L60" s="151">
        <v>0</v>
      </c>
      <c r="M60" s="154">
        <v>0</v>
      </c>
      <c r="N60" s="153">
        <v>0</v>
      </c>
      <c r="O60" s="172">
        <v>0.9</v>
      </c>
      <c r="P60" s="154">
        <v>0</v>
      </c>
      <c r="Q60" s="154">
        <v>0</v>
      </c>
      <c r="R60" s="154">
        <v>0</v>
      </c>
      <c r="S60" s="173">
        <v>0</v>
      </c>
      <c r="T60" s="153">
        <v>0</v>
      </c>
      <c r="U60" s="153">
        <v>0</v>
      </c>
      <c r="V60" s="154">
        <v>0</v>
      </c>
      <c r="W60" s="154">
        <v>0</v>
      </c>
      <c r="X60" s="155">
        <v>0</v>
      </c>
      <c r="Y60" s="155">
        <v>0</v>
      </c>
      <c r="Z60" s="173">
        <v>0</v>
      </c>
      <c r="AA60" s="151">
        <v>0</v>
      </c>
      <c r="AB60" s="151">
        <v>0</v>
      </c>
      <c r="AC60" s="151">
        <v>0</v>
      </c>
      <c r="AD60" s="151">
        <v>0</v>
      </c>
      <c r="AE60" s="155">
        <v>0</v>
      </c>
      <c r="AF60" s="155">
        <v>0</v>
      </c>
      <c r="AG60" s="173">
        <v>0</v>
      </c>
      <c r="AH60" s="159"/>
      <c r="AI60" s="161"/>
    </row>
    <row r="61" spans="1:35">
      <c r="A61" s="175" t="s">
        <v>24</v>
      </c>
      <c r="B61" s="171" t="s">
        <v>1758</v>
      </c>
      <c r="C61" s="171" t="s">
        <v>1761</v>
      </c>
      <c r="D61" s="150">
        <v>0</v>
      </c>
      <c r="E61" s="150">
        <v>0</v>
      </c>
      <c r="F61" s="150">
        <v>0</v>
      </c>
      <c r="G61" s="151">
        <v>0</v>
      </c>
      <c r="H61" s="151">
        <v>0</v>
      </c>
      <c r="I61" s="151">
        <v>0</v>
      </c>
      <c r="J61" s="151">
        <v>0</v>
      </c>
      <c r="K61" s="151">
        <v>0</v>
      </c>
      <c r="L61" s="151">
        <v>0</v>
      </c>
      <c r="M61" s="154">
        <v>0</v>
      </c>
      <c r="N61" s="153">
        <v>0</v>
      </c>
      <c r="O61" s="172">
        <v>0.9</v>
      </c>
      <c r="P61" s="154">
        <v>0</v>
      </c>
      <c r="Q61" s="154">
        <v>0</v>
      </c>
      <c r="R61" s="154">
        <v>0</v>
      </c>
      <c r="S61" s="173">
        <v>0</v>
      </c>
      <c r="T61" s="153">
        <v>0</v>
      </c>
      <c r="U61" s="153">
        <v>0</v>
      </c>
      <c r="V61" s="154">
        <v>0</v>
      </c>
      <c r="W61" s="154">
        <v>0</v>
      </c>
      <c r="X61" s="155">
        <v>0</v>
      </c>
      <c r="Y61" s="155">
        <v>0</v>
      </c>
      <c r="Z61" s="173">
        <v>0</v>
      </c>
      <c r="AA61" s="151">
        <v>0</v>
      </c>
      <c r="AB61" s="151">
        <v>0</v>
      </c>
      <c r="AC61" s="151">
        <v>0</v>
      </c>
      <c r="AD61" s="151">
        <v>0</v>
      </c>
      <c r="AE61" s="155">
        <v>0</v>
      </c>
      <c r="AF61" s="155">
        <v>0</v>
      </c>
      <c r="AG61" s="173">
        <v>0</v>
      </c>
      <c r="AH61" s="159"/>
      <c r="AI61" s="161"/>
    </row>
    <row r="62" spans="1:35">
      <c r="A62" s="175" t="s">
        <v>24</v>
      </c>
      <c r="B62" s="171" t="s">
        <v>1758</v>
      </c>
      <c r="C62" s="171" t="s">
        <v>1762</v>
      </c>
      <c r="D62" s="150">
        <v>0</v>
      </c>
      <c r="E62" s="150">
        <v>0</v>
      </c>
      <c r="F62" s="150">
        <v>0</v>
      </c>
      <c r="G62" s="151">
        <v>0</v>
      </c>
      <c r="H62" s="151">
        <v>0</v>
      </c>
      <c r="I62" s="151">
        <v>0</v>
      </c>
      <c r="J62" s="151">
        <v>0</v>
      </c>
      <c r="K62" s="151">
        <v>0</v>
      </c>
      <c r="L62" s="151">
        <v>0</v>
      </c>
      <c r="M62" s="154">
        <v>0</v>
      </c>
      <c r="N62" s="153">
        <v>0</v>
      </c>
      <c r="O62" s="172">
        <v>0.9</v>
      </c>
      <c r="P62" s="154">
        <v>0</v>
      </c>
      <c r="Q62" s="154">
        <v>0</v>
      </c>
      <c r="R62" s="154">
        <v>0</v>
      </c>
      <c r="S62" s="173">
        <v>0</v>
      </c>
      <c r="T62" s="153">
        <v>0</v>
      </c>
      <c r="U62" s="153">
        <v>0</v>
      </c>
      <c r="V62" s="154">
        <v>0</v>
      </c>
      <c r="W62" s="154">
        <v>0</v>
      </c>
      <c r="X62" s="155">
        <v>0</v>
      </c>
      <c r="Y62" s="155">
        <v>0</v>
      </c>
      <c r="Z62" s="173">
        <v>0</v>
      </c>
      <c r="AA62" s="151">
        <v>0</v>
      </c>
      <c r="AB62" s="151">
        <v>0</v>
      </c>
      <c r="AC62" s="151">
        <v>0</v>
      </c>
      <c r="AD62" s="151">
        <v>0</v>
      </c>
      <c r="AE62" s="155">
        <v>0</v>
      </c>
      <c r="AF62" s="155">
        <v>0</v>
      </c>
      <c r="AG62" s="173">
        <v>0</v>
      </c>
      <c r="AH62" s="159"/>
      <c r="AI62" s="161"/>
    </row>
    <row r="63" spans="1:35">
      <c r="A63" s="175" t="s">
        <v>24</v>
      </c>
      <c r="B63" s="171" t="s">
        <v>1758</v>
      </c>
      <c r="C63" s="171" t="s">
        <v>62</v>
      </c>
      <c r="D63" s="150">
        <v>0</v>
      </c>
      <c r="E63" s="150">
        <v>0</v>
      </c>
      <c r="F63" s="150">
        <v>0</v>
      </c>
      <c r="G63" s="151">
        <v>0</v>
      </c>
      <c r="H63" s="151">
        <v>0</v>
      </c>
      <c r="I63" s="151">
        <v>0</v>
      </c>
      <c r="J63" s="151">
        <v>0</v>
      </c>
      <c r="K63" s="151">
        <v>0</v>
      </c>
      <c r="L63" s="151">
        <v>0</v>
      </c>
      <c r="M63" s="154">
        <v>0</v>
      </c>
      <c r="N63" s="153">
        <v>0</v>
      </c>
      <c r="O63" s="172">
        <v>0.9</v>
      </c>
      <c r="P63" s="154">
        <v>0</v>
      </c>
      <c r="Q63" s="154">
        <v>0</v>
      </c>
      <c r="R63" s="154">
        <v>0</v>
      </c>
      <c r="S63" s="173">
        <v>0</v>
      </c>
      <c r="T63" s="153">
        <v>0</v>
      </c>
      <c r="U63" s="153">
        <v>0</v>
      </c>
      <c r="V63" s="154">
        <v>0</v>
      </c>
      <c r="W63" s="154">
        <v>0</v>
      </c>
      <c r="X63" s="155">
        <v>0</v>
      </c>
      <c r="Y63" s="155">
        <v>0</v>
      </c>
      <c r="Z63" s="173">
        <v>0</v>
      </c>
      <c r="AA63" s="151">
        <v>0</v>
      </c>
      <c r="AB63" s="151">
        <v>0</v>
      </c>
      <c r="AC63" s="151">
        <v>0</v>
      </c>
      <c r="AD63" s="151">
        <v>0</v>
      </c>
      <c r="AE63" s="155">
        <v>0</v>
      </c>
      <c r="AF63" s="155">
        <v>0</v>
      </c>
      <c r="AG63" s="173">
        <v>0</v>
      </c>
      <c r="AH63" s="159"/>
      <c r="AI63" s="161"/>
    </row>
    <row r="64" spans="1:35">
      <c r="A64" s="175" t="s">
        <v>24</v>
      </c>
      <c r="B64" s="171" t="s">
        <v>1758</v>
      </c>
      <c r="C64" s="171" t="s">
        <v>63</v>
      </c>
      <c r="D64" s="150">
        <v>4416</v>
      </c>
      <c r="E64" s="150">
        <v>4306</v>
      </c>
      <c r="F64" s="150">
        <v>2862</v>
      </c>
      <c r="G64" s="151">
        <v>3314</v>
      </c>
      <c r="H64" s="151">
        <v>3117</v>
      </c>
      <c r="I64" s="151">
        <v>2488</v>
      </c>
      <c r="J64" s="151">
        <v>1995</v>
      </c>
      <c r="K64" s="151">
        <v>1936</v>
      </c>
      <c r="L64" s="151">
        <v>1366</v>
      </c>
      <c r="M64" s="154">
        <v>0.966905450601103</v>
      </c>
      <c r="N64" s="153">
        <v>85575</v>
      </c>
      <c r="O64" s="172">
        <v>0.9</v>
      </c>
      <c r="P64" s="154">
        <v>0.975090579710145</v>
      </c>
      <c r="Q64" s="154">
        <v>0.94055522027761</v>
      </c>
      <c r="R64" s="154">
        <v>0.970426065162907</v>
      </c>
      <c r="S64" s="173">
        <v>0.0345353594325347</v>
      </c>
      <c r="T64" s="153">
        <v>88504</v>
      </c>
      <c r="U64" s="153">
        <v>56472</v>
      </c>
      <c r="V64" s="154">
        <v>0.63807285546416</v>
      </c>
      <c r="W64" s="154">
        <v>0.648097826086957</v>
      </c>
      <c r="X64" s="155">
        <v>0.750754375377188</v>
      </c>
      <c r="Y64" s="155">
        <v>0.684711779448622</v>
      </c>
      <c r="Z64" s="173">
        <v>-0.102656549290231</v>
      </c>
      <c r="AA64" s="151">
        <v>23294</v>
      </c>
      <c r="AB64" s="151">
        <v>15079</v>
      </c>
      <c r="AC64" s="151">
        <v>26473</v>
      </c>
      <c r="AD64" s="151">
        <v>16762</v>
      </c>
      <c r="AE64" s="155">
        <v>0.647334077444836</v>
      </c>
      <c r="AF64" s="155">
        <v>0.633173421977109</v>
      </c>
      <c r="AG64" s="173">
        <v>0.0141606554677268</v>
      </c>
      <c r="AH64" s="159"/>
      <c r="AI64" s="161"/>
    </row>
    <row r="65" spans="1:35">
      <c r="A65" s="175" t="s">
        <v>24</v>
      </c>
      <c r="B65" s="171" t="s">
        <v>1758</v>
      </c>
      <c r="C65" s="171" t="s">
        <v>64</v>
      </c>
      <c r="D65" s="150">
        <v>7756</v>
      </c>
      <c r="E65" s="150">
        <v>7002</v>
      </c>
      <c r="F65" s="150">
        <v>6213</v>
      </c>
      <c r="G65" s="151">
        <v>8467</v>
      </c>
      <c r="H65" s="151">
        <v>7893</v>
      </c>
      <c r="I65" s="151">
        <v>7562</v>
      </c>
      <c r="J65" s="151">
        <v>7230</v>
      </c>
      <c r="K65" s="151">
        <v>5614</v>
      </c>
      <c r="L65" s="151">
        <v>6314</v>
      </c>
      <c r="M65" s="154">
        <v>0.895137564494907</v>
      </c>
      <c r="N65" s="153">
        <v>121096</v>
      </c>
      <c r="O65" s="172">
        <v>0.9</v>
      </c>
      <c r="P65" s="154">
        <v>0.902784940691078</v>
      </c>
      <c r="Q65" s="154">
        <v>0.932207393409708</v>
      </c>
      <c r="R65" s="154">
        <v>0.776486860304288</v>
      </c>
      <c r="S65" s="173">
        <v>-0.0294224527186304</v>
      </c>
      <c r="T65" s="153">
        <v>135282</v>
      </c>
      <c r="U65" s="153">
        <v>112623</v>
      </c>
      <c r="V65" s="154">
        <v>0.832505433095312</v>
      </c>
      <c r="W65" s="154">
        <v>0.801057246003094</v>
      </c>
      <c r="X65" s="155">
        <v>0.893114444313216</v>
      </c>
      <c r="Y65" s="155">
        <v>0.873305670816044</v>
      </c>
      <c r="Z65" s="173">
        <v>-0.0920571983101216</v>
      </c>
      <c r="AA65" s="151">
        <v>51675</v>
      </c>
      <c r="AB65" s="151">
        <v>44646</v>
      </c>
      <c r="AC65" s="151">
        <v>43333</v>
      </c>
      <c r="AD65" s="151">
        <v>36599</v>
      </c>
      <c r="AE65" s="155">
        <v>0.863976777939042</v>
      </c>
      <c r="AF65" s="155">
        <v>0.844598804606189</v>
      </c>
      <c r="AG65" s="173">
        <v>0.0193779733328527</v>
      </c>
      <c r="AH65" s="159"/>
      <c r="AI65" s="161"/>
    </row>
    <row r="66" spans="1:35">
      <c r="A66" s="175" t="s">
        <v>24</v>
      </c>
      <c r="B66" s="171" t="s">
        <v>1758</v>
      </c>
      <c r="C66" s="171" t="s">
        <v>66</v>
      </c>
      <c r="D66" s="150">
        <v>5945</v>
      </c>
      <c r="E66" s="150">
        <v>5529</v>
      </c>
      <c r="F66" s="150">
        <v>5038</v>
      </c>
      <c r="G66" s="151">
        <v>5025</v>
      </c>
      <c r="H66" s="151">
        <v>4726</v>
      </c>
      <c r="I66" s="151">
        <v>4453</v>
      </c>
      <c r="J66" s="151">
        <v>3682</v>
      </c>
      <c r="K66" s="151">
        <v>3424</v>
      </c>
      <c r="L66" s="151">
        <v>3267</v>
      </c>
      <c r="M66" s="154">
        <v>0.932185846472326</v>
      </c>
      <c r="N66" s="153">
        <v>104471</v>
      </c>
      <c r="O66" s="172">
        <v>0.9</v>
      </c>
      <c r="P66" s="154">
        <v>0.930025231286796</v>
      </c>
      <c r="Q66" s="154">
        <v>0.940497512437811</v>
      </c>
      <c r="R66" s="154">
        <v>0.92992938620315</v>
      </c>
      <c r="S66" s="173">
        <v>-0.0104722811510154</v>
      </c>
      <c r="T66" s="153">
        <v>112071</v>
      </c>
      <c r="U66" s="153">
        <v>99075</v>
      </c>
      <c r="V66" s="154">
        <v>0.884037797467677</v>
      </c>
      <c r="W66" s="154">
        <v>0.847434819175778</v>
      </c>
      <c r="X66" s="155">
        <v>0.886169154228856</v>
      </c>
      <c r="Y66" s="155">
        <v>0.887289516567083</v>
      </c>
      <c r="Z66" s="173">
        <v>-0.0387343350530777</v>
      </c>
      <c r="AA66" s="151">
        <v>34562</v>
      </c>
      <c r="AB66" s="151">
        <v>30823</v>
      </c>
      <c r="AC66" s="151">
        <v>34990</v>
      </c>
      <c r="AD66" s="151">
        <v>31103</v>
      </c>
      <c r="AE66" s="155">
        <v>0.891817603147966</v>
      </c>
      <c r="AF66" s="155">
        <v>0.888911117462132</v>
      </c>
      <c r="AG66" s="173">
        <v>0.00290648568583396</v>
      </c>
      <c r="AH66" s="159"/>
      <c r="AI66" s="161"/>
    </row>
    <row r="67" spans="1:35">
      <c r="A67" s="175" t="s">
        <v>24</v>
      </c>
      <c r="B67" s="171" t="s">
        <v>1758</v>
      </c>
      <c r="C67" s="171" t="s">
        <v>65</v>
      </c>
      <c r="D67" s="150">
        <v>8028</v>
      </c>
      <c r="E67" s="150">
        <v>7710</v>
      </c>
      <c r="F67" s="150">
        <v>7069</v>
      </c>
      <c r="G67" s="151">
        <v>6623</v>
      </c>
      <c r="H67" s="151">
        <v>6393</v>
      </c>
      <c r="I67" s="151">
        <v>5951</v>
      </c>
      <c r="J67" s="151">
        <v>4500</v>
      </c>
      <c r="K67" s="151">
        <v>4285</v>
      </c>
      <c r="L67" s="151">
        <v>3971</v>
      </c>
      <c r="M67" s="154">
        <v>0.955118469490434</v>
      </c>
      <c r="N67" s="153">
        <v>152818</v>
      </c>
      <c r="O67" s="172">
        <v>0.9</v>
      </c>
      <c r="P67" s="154">
        <v>0.960388639760837</v>
      </c>
      <c r="Q67" s="154">
        <v>0.965272535104937</v>
      </c>
      <c r="R67" s="154">
        <v>0.952222222222222</v>
      </c>
      <c r="S67" s="173">
        <v>-0.00488389534410028</v>
      </c>
      <c r="T67" s="153">
        <v>159999</v>
      </c>
      <c r="U67" s="153">
        <v>135194</v>
      </c>
      <c r="V67" s="154">
        <v>0.844967781048632</v>
      </c>
      <c r="W67" s="154">
        <v>0.880543099152965</v>
      </c>
      <c r="X67" s="155">
        <v>0.898535406915295</v>
      </c>
      <c r="Y67" s="155">
        <v>0.882444444444444</v>
      </c>
      <c r="Z67" s="173">
        <v>-0.0179923077623306</v>
      </c>
      <c r="AA67" s="151">
        <v>45640</v>
      </c>
      <c r="AB67" s="151">
        <v>40083</v>
      </c>
      <c r="AC67" s="151">
        <v>50255</v>
      </c>
      <c r="AD67" s="151">
        <v>42403</v>
      </c>
      <c r="AE67" s="155">
        <v>0.878242769500438</v>
      </c>
      <c r="AF67" s="155">
        <v>0.843756840115411</v>
      </c>
      <c r="AG67" s="173">
        <v>0.0344859293850268</v>
      </c>
      <c r="AH67" s="159"/>
      <c r="AI67" s="161"/>
    </row>
    <row r="68" spans="1:35">
      <c r="A68" s="175" t="s">
        <v>24</v>
      </c>
      <c r="B68" s="171" t="s">
        <v>1758</v>
      </c>
      <c r="C68" s="171" t="s">
        <v>1765</v>
      </c>
      <c r="D68" s="150">
        <v>4868</v>
      </c>
      <c r="E68" s="150">
        <v>4664</v>
      </c>
      <c r="F68" s="150">
        <v>4310</v>
      </c>
      <c r="G68" s="151">
        <v>4279</v>
      </c>
      <c r="H68" s="151">
        <v>4023</v>
      </c>
      <c r="I68" s="151">
        <v>3769</v>
      </c>
      <c r="J68" s="151">
        <v>2448</v>
      </c>
      <c r="K68" s="151">
        <v>2343</v>
      </c>
      <c r="L68" s="151">
        <v>2165</v>
      </c>
      <c r="M68" s="154">
        <v>0.958270492703828</v>
      </c>
      <c r="N68" s="153">
        <v>95943</v>
      </c>
      <c r="O68" s="172">
        <v>0.9</v>
      </c>
      <c r="P68" s="154">
        <v>0.958093672966311</v>
      </c>
      <c r="Q68" s="154">
        <v>0.940172937602244</v>
      </c>
      <c r="R68" s="154">
        <v>0.957107843137255</v>
      </c>
      <c r="S68" s="173">
        <v>0.0179207353640671</v>
      </c>
      <c r="T68" s="153">
        <v>100121</v>
      </c>
      <c r="U68" s="153">
        <v>82775</v>
      </c>
      <c r="V68" s="154">
        <v>0.826749632944138</v>
      </c>
      <c r="W68" s="154">
        <v>0.885373870172555</v>
      </c>
      <c r="X68" s="155">
        <v>0.88081327412947</v>
      </c>
      <c r="Y68" s="155">
        <v>0.884395424836601</v>
      </c>
      <c r="Z68" s="173">
        <v>0.0045605960430859</v>
      </c>
      <c r="AA68" s="151">
        <v>28074</v>
      </c>
      <c r="AB68" s="151">
        <v>24258</v>
      </c>
      <c r="AC68" s="151">
        <v>30640</v>
      </c>
      <c r="AD68" s="151">
        <v>25223</v>
      </c>
      <c r="AE68" s="155">
        <v>0.864073519982902</v>
      </c>
      <c r="AF68" s="155">
        <v>0.823204960835509</v>
      </c>
      <c r="AG68" s="173">
        <v>0.0408685591473933</v>
      </c>
      <c r="AH68" s="159"/>
      <c r="AI68" s="161"/>
    </row>
    <row r="69" spans="1:35">
      <c r="A69" s="175" t="s">
        <v>24</v>
      </c>
      <c r="B69" s="171" t="s">
        <v>1758</v>
      </c>
      <c r="C69" s="171" t="s">
        <v>1764</v>
      </c>
      <c r="D69" s="150">
        <v>7987</v>
      </c>
      <c r="E69" s="150">
        <v>4965</v>
      </c>
      <c r="F69" s="150">
        <v>6637</v>
      </c>
      <c r="G69" s="151">
        <v>7695</v>
      </c>
      <c r="H69" s="151">
        <v>5028</v>
      </c>
      <c r="I69" s="151">
        <v>6983</v>
      </c>
      <c r="J69" s="151">
        <v>4683</v>
      </c>
      <c r="K69" s="151">
        <v>3257</v>
      </c>
      <c r="L69" s="151">
        <v>3927</v>
      </c>
      <c r="M69" s="154">
        <v>0.884111510405492</v>
      </c>
      <c r="N69" s="153">
        <v>131867</v>
      </c>
      <c r="O69" s="172">
        <v>0.9</v>
      </c>
      <c r="P69" s="154">
        <v>0.621635157130337</v>
      </c>
      <c r="Q69" s="154">
        <v>0.653411306042885</v>
      </c>
      <c r="R69" s="154">
        <v>0.695494341234252</v>
      </c>
      <c r="S69" s="173">
        <v>-0.0317761489125482</v>
      </c>
      <c r="T69" s="153">
        <v>149152</v>
      </c>
      <c r="U69" s="153">
        <v>125209</v>
      </c>
      <c r="V69" s="154">
        <v>0.839472484445398</v>
      </c>
      <c r="W69" s="154">
        <v>0.830975334919244</v>
      </c>
      <c r="X69" s="155">
        <v>0.907472384665367</v>
      </c>
      <c r="Y69" s="155">
        <v>0.838565022421525</v>
      </c>
      <c r="Z69" s="173">
        <v>-0.0764970497461234</v>
      </c>
      <c r="AA69" s="151">
        <v>44541</v>
      </c>
      <c r="AB69" s="151">
        <v>38390</v>
      </c>
      <c r="AC69" s="151">
        <v>47405</v>
      </c>
      <c r="AD69" s="151">
        <v>38988</v>
      </c>
      <c r="AE69" s="155">
        <v>0.86190251678229</v>
      </c>
      <c r="AF69" s="155">
        <v>0.822444889779559</v>
      </c>
      <c r="AG69" s="173">
        <v>0.0394576270027314</v>
      </c>
      <c r="AH69" s="159"/>
      <c r="AI69" s="161"/>
    </row>
    <row r="70" spans="1:35">
      <c r="A70" s="175" t="s">
        <v>24</v>
      </c>
      <c r="B70" s="171" t="s">
        <v>1758</v>
      </c>
      <c r="C70" s="171" t="s">
        <v>67</v>
      </c>
      <c r="D70" s="150">
        <v>7745</v>
      </c>
      <c r="E70" s="150">
        <v>7610</v>
      </c>
      <c r="F70" s="150">
        <v>7160</v>
      </c>
      <c r="G70" s="151">
        <v>8406</v>
      </c>
      <c r="H70" s="151">
        <v>8315</v>
      </c>
      <c r="I70" s="151">
        <v>7989</v>
      </c>
      <c r="J70" s="151">
        <v>7324</v>
      </c>
      <c r="K70" s="151">
        <v>7281</v>
      </c>
      <c r="L70" s="151">
        <v>7027</v>
      </c>
      <c r="M70" s="154">
        <v>0.965123910345123</v>
      </c>
      <c r="N70" s="153">
        <v>135293</v>
      </c>
      <c r="O70" s="172">
        <v>0.9</v>
      </c>
      <c r="P70" s="154">
        <v>0.982569399612653</v>
      </c>
      <c r="Q70" s="154">
        <v>0.989174399238639</v>
      </c>
      <c r="R70" s="154">
        <v>0.994128891316221</v>
      </c>
      <c r="S70" s="173">
        <v>-0.00660499962598571</v>
      </c>
      <c r="T70" s="153">
        <v>140182</v>
      </c>
      <c r="U70" s="153">
        <v>130968</v>
      </c>
      <c r="V70" s="154">
        <v>0.934271161775406</v>
      </c>
      <c r="W70" s="154">
        <v>0.924467398321498</v>
      </c>
      <c r="X70" s="155">
        <v>0.950392576730906</v>
      </c>
      <c r="Y70" s="155">
        <v>0.959448388858547</v>
      </c>
      <c r="Z70" s="173">
        <v>-0.0259251784094088</v>
      </c>
      <c r="AA70" s="151">
        <v>55990</v>
      </c>
      <c r="AB70" s="151">
        <v>53058</v>
      </c>
      <c r="AC70" s="151">
        <v>46269</v>
      </c>
      <c r="AD70" s="151">
        <v>43515</v>
      </c>
      <c r="AE70" s="155">
        <v>0.947633505983211</v>
      </c>
      <c r="AF70" s="155">
        <v>0.940478506127213</v>
      </c>
      <c r="AG70" s="173">
        <v>0.00715499985599866</v>
      </c>
      <c r="AH70" s="159"/>
      <c r="AI70" s="161"/>
    </row>
    <row r="71" spans="1:35">
      <c r="A71" s="175" t="s">
        <v>24</v>
      </c>
      <c r="B71" s="171" t="s">
        <v>1758</v>
      </c>
      <c r="C71" s="171" t="s">
        <v>1763</v>
      </c>
      <c r="D71" s="150">
        <v>0</v>
      </c>
      <c r="E71" s="150">
        <v>0</v>
      </c>
      <c r="F71" s="150">
        <v>0</v>
      </c>
      <c r="G71" s="151">
        <v>0</v>
      </c>
      <c r="H71" s="151">
        <v>0</v>
      </c>
      <c r="I71" s="151">
        <v>0</v>
      </c>
      <c r="J71" s="151">
        <v>0</v>
      </c>
      <c r="K71" s="151">
        <v>0</v>
      </c>
      <c r="L71" s="151">
        <v>0</v>
      </c>
      <c r="M71" s="154">
        <v>0</v>
      </c>
      <c r="N71" s="153">
        <v>0</v>
      </c>
      <c r="O71" s="172">
        <v>0.9</v>
      </c>
      <c r="P71" s="154">
        <v>0</v>
      </c>
      <c r="Q71" s="154">
        <v>0</v>
      </c>
      <c r="R71" s="154">
        <v>0</v>
      </c>
      <c r="S71" s="173">
        <v>0</v>
      </c>
      <c r="T71" s="153">
        <v>3</v>
      </c>
      <c r="U71" s="153">
        <v>2</v>
      </c>
      <c r="V71" s="154">
        <v>0.666666666666667</v>
      </c>
      <c r="W71" s="154">
        <v>0</v>
      </c>
      <c r="X71" s="155">
        <v>0</v>
      </c>
      <c r="Y71" s="155">
        <v>0</v>
      </c>
      <c r="Z71" s="173">
        <v>0</v>
      </c>
      <c r="AA71" s="151">
        <v>0</v>
      </c>
      <c r="AB71" s="151">
        <v>0</v>
      </c>
      <c r="AC71" s="151">
        <v>0</v>
      </c>
      <c r="AD71" s="151">
        <v>0</v>
      </c>
      <c r="AE71" s="155">
        <v>0</v>
      </c>
      <c r="AF71" s="155">
        <v>0</v>
      </c>
      <c r="AG71" s="173">
        <v>0</v>
      </c>
      <c r="AH71" s="159"/>
      <c r="AI71" s="161"/>
    </row>
    <row r="72" spans="1:35">
      <c r="A72" s="175" t="s">
        <v>24</v>
      </c>
      <c r="B72" s="171" t="s">
        <v>1766</v>
      </c>
      <c r="C72" s="171" t="s">
        <v>1767</v>
      </c>
      <c r="D72" s="150">
        <v>0</v>
      </c>
      <c r="E72" s="150">
        <v>0</v>
      </c>
      <c r="F72" s="150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4">
        <v>0</v>
      </c>
      <c r="N72" s="153">
        <v>0</v>
      </c>
      <c r="O72" s="172">
        <v>0.9</v>
      </c>
      <c r="P72" s="154">
        <v>0</v>
      </c>
      <c r="Q72" s="154">
        <v>0</v>
      </c>
      <c r="R72" s="154">
        <v>0</v>
      </c>
      <c r="S72" s="173">
        <v>0</v>
      </c>
      <c r="T72" s="153">
        <v>0</v>
      </c>
      <c r="U72" s="153">
        <v>0</v>
      </c>
      <c r="V72" s="154">
        <v>0</v>
      </c>
      <c r="W72" s="154">
        <v>0</v>
      </c>
      <c r="X72" s="155">
        <v>0</v>
      </c>
      <c r="Y72" s="155">
        <v>0</v>
      </c>
      <c r="Z72" s="173">
        <v>0</v>
      </c>
      <c r="AA72" s="151">
        <v>0</v>
      </c>
      <c r="AB72" s="151">
        <v>0</v>
      </c>
      <c r="AC72" s="151">
        <v>0</v>
      </c>
      <c r="AD72" s="151">
        <v>0</v>
      </c>
      <c r="AE72" s="155">
        <v>0</v>
      </c>
      <c r="AF72" s="155">
        <v>0</v>
      </c>
      <c r="AG72" s="173">
        <v>0</v>
      </c>
      <c r="AH72" s="159"/>
      <c r="AI72" s="161"/>
    </row>
    <row r="73" spans="1:35">
      <c r="A73" s="175" t="s">
        <v>24</v>
      </c>
      <c r="B73" s="171" t="s">
        <v>1766</v>
      </c>
      <c r="C73" s="171" t="s">
        <v>1768</v>
      </c>
      <c r="D73" s="150">
        <v>5429</v>
      </c>
      <c r="E73" s="150">
        <v>5369</v>
      </c>
      <c r="F73" s="150">
        <v>4973</v>
      </c>
      <c r="G73" s="151">
        <v>4287</v>
      </c>
      <c r="H73" s="151">
        <v>4262</v>
      </c>
      <c r="I73" s="151">
        <v>3919</v>
      </c>
      <c r="J73" s="151">
        <v>2754</v>
      </c>
      <c r="K73" s="151">
        <v>2743</v>
      </c>
      <c r="L73" s="151">
        <v>2482</v>
      </c>
      <c r="M73" s="154">
        <v>0.967370004898873</v>
      </c>
      <c r="N73" s="153">
        <v>110582</v>
      </c>
      <c r="O73" s="172">
        <v>0.9</v>
      </c>
      <c r="P73" s="154">
        <v>0.988948240928348</v>
      </c>
      <c r="Q73" s="154">
        <v>0.994168416141824</v>
      </c>
      <c r="R73" s="154">
        <v>0.9960058097313</v>
      </c>
      <c r="S73" s="173">
        <v>-0.0052201752134764</v>
      </c>
      <c r="T73" s="153">
        <v>114312</v>
      </c>
      <c r="U73" s="153">
        <v>104649</v>
      </c>
      <c r="V73" s="154">
        <v>0.915468192315767</v>
      </c>
      <c r="W73" s="154">
        <v>0.916006631055443</v>
      </c>
      <c r="X73" s="155">
        <v>0.914159085607651</v>
      </c>
      <c r="Y73" s="155">
        <v>0.901234567901235</v>
      </c>
      <c r="Z73" s="173">
        <v>0.00184754544779198</v>
      </c>
      <c r="AA73" s="151">
        <v>30121</v>
      </c>
      <c r="AB73" s="151">
        <v>27419</v>
      </c>
      <c r="AC73" s="151">
        <v>35426</v>
      </c>
      <c r="AD73" s="151">
        <v>32532</v>
      </c>
      <c r="AE73" s="155">
        <v>0.910295142923542</v>
      </c>
      <c r="AF73" s="155">
        <v>0.918308586913566</v>
      </c>
      <c r="AG73" s="173">
        <v>-0.00801344399002457</v>
      </c>
      <c r="AH73" s="159"/>
      <c r="AI73" s="161"/>
    </row>
    <row r="74" spans="1:35">
      <c r="A74" s="175" t="s">
        <v>24</v>
      </c>
      <c r="B74" s="171" t="s">
        <v>1766</v>
      </c>
      <c r="C74" s="171" t="s">
        <v>1769</v>
      </c>
      <c r="D74" s="150">
        <v>0</v>
      </c>
      <c r="E74" s="150">
        <v>0</v>
      </c>
      <c r="F74" s="150">
        <v>0</v>
      </c>
      <c r="G74" s="151">
        <v>0</v>
      </c>
      <c r="H74" s="151">
        <v>0</v>
      </c>
      <c r="I74" s="151">
        <v>0</v>
      </c>
      <c r="J74" s="151">
        <v>0</v>
      </c>
      <c r="K74" s="151">
        <v>0</v>
      </c>
      <c r="L74" s="151">
        <v>0</v>
      </c>
      <c r="M74" s="154">
        <v>0</v>
      </c>
      <c r="N74" s="153">
        <v>0</v>
      </c>
      <c r="O74" s="172">
        <v>0.9</v>
      </c>
      <c r="P74" s="154">
        <v>0</v>
      </c>
      <c r="Q74" s="154">
        <v>0</v>
      </c>
      <c r="R74" s="154">
        <v>0</v>
      </c>
      <c r="S74" s="173">
        <v>0</v>
      </c>
      <c r="T74" s="153">
        <v>0</v>
      </c>
      <c r="U74" s="153">
        <v>0</v>
      </c>
      <c r="V74" s="154">
        <v>0</v>
      </c>
      <c r="W74" s="154">
        <v>0</v>
      </c>
      <c r="X74" s="155">
        <v>0</v>
      </c>
      <c r="Y74" s="155">
        <v>0</v>
      </c>
      <c r="Z74" s="173">
        <v>0</v>
      </c>
      <c r="AA74" s="151">
        <v>0</v>
      </c>
      <c r="AB74" s="151">
        <v>0</v>
      </c>
      <c r="AC74" s="151">
        <v>0</v>
      </c>
      <c r="AD74" s="151">
        <v>0</v>
      </c>
      <c r="AE74" s="155">
        <v>0</v>
      </c>
      <c r="AF74" s="155">
        <v>0</v>
      </c>
      <c r="AG74" s="173">
        <v>0</v>
      </c>
      <c r="AH74" s="159"/>
      <c r="AI74" s="161"/>
    </row>
    <row r="75" spans="1:35">
      <c r="A75" s="175" t="s">
        <v>24</v>
      </c>
      <c r="B75" s="171" t="s">
        <v>1766</v>
      </c>
      <c r="C75" s="171" t="s">
        <v>1770</v>
      </c>
      <c r="D75" s="150">
        <v>0</v>
      </c>
      <c r="E75" s="150">
        <v>0</v>
      </c>
      <c r="F75" s="150">
        <v>0</v>
      </c>
      <c r="G75" s="151">
        <v>0</v>
      </c>
      <c r="H75" s="151">
        <v>0</v>
      </c>
      <c r="I75" s="151">
        <v>0</v>
      </c>
      <c r="J75" s="151">
        <v>0</v>
      </c>
      <c r="K75" s="151">
        <v>0</v>
      </c>
      <c r="L75" s="151">
        <v>0</v>
      </c>
      <c r="M75" s="154">
        <v>0</v>
      </c>
      <c r="N75" s="153">
        <v>0</v>
      </c>
      <c r="O75" s="172">
        <v>0.9</v>
      </c>
      <c r="P75" s="154">
        <v>0</v>
      </c>
      <c r="Q75" s="154">
        <v>0</v>
      </c>
      <c r="R75" s="154">
        <v>0</v>
      </c>
      <c r="S75" s="173">
        <v>0</v>
      </c>
      <c r="T75" s="153">
        <v>0</v>
      </c>
      <c r="U75" s="153">
        <v>0</v>
      </c>
      <c r="V75" s="154">
        <v>0</v>
      </c>
      <c r="W75" s="154">
        <v>0</v>
      </c>
      <c r="X75" s="155">
        <v>0</v>
      </c>
      <c r="Y75" s="155">
        <v>0</v>
      </c>
      <c r="Z75" s="173">
        <v>0</v>
      </c>
      <c r="AA75" s="151">
        <v>0</v>
      </c>
      <c r="AB75" s="151">
        <v>0</v>
      </c>
      <c r="AC75" s="151">
        <v>0</v>
      </c>
      <c r="AD75" s="151">
        <v>0</v>
      </c>
      <c r="AE75" s="155">
        <v>0</v>
      </c>
      <c r="AF75" s="155">
        <v>0</v>
      </c>
      <c r="AG75" s="173">
        <v>0</v>
      </c>
      <c r="AH75" s="159"/>
      <c r="AI75" s="161"/>
    </row>
    <row r="76" spans="1:35">
      <c r="A76" s="175" t="s">
        <v>24</v>
      </c>
      <c r="B76" s="171" t="s">
        <v>1766</v>
      </c>
      <c r="C76" s="171" t="s">
        <v>68</v>
      </c>
      <c r="D76" s="150">
        <v>4854</v>
      </c>
      <c r="E76" s="150">
        <v>4601</v>
      </c>
      <c r="F76" s="150">
        <v>3768</v>
      </c>
      <c r="G76" s="151">
        <v>4141</v>
      </c>
      <c r="H76" s="151">
        <v>3633</v>
      </c>
      <c r="I76" s="151">
        <v>3342</v>
      </c>
      <c r="J76" s="151">
        <v>2210</v>
      </c>
      <c r="K76" s="151">
        <v>2122</v>
      </c>
      <c r="L76" s="151">
        <v>1637</v>
      </c>
      <c r="M76" s="154">
        <v>0.89076537220155</v>
      </c>
      <c r="N76" s="153">
        <v>86659</v>
      </c>
      <c r="O76" s="172">
        <v>0.9</v>
      </c>
      <c r="P76" s="154">
        <v>0.947878038730944</v>
      </c>
      <c r="Q76" s="154">
        <v>0.877324317797633</v>
      </c>
      <c r="R76" s="154">
        <v>0.960180995475113</v>
      </c>
      <c r="S76" s="173">
        <v>0.0705537209333101</v>
      </c>
      <c r="T76" s="153">
        <v>97286</v>
      </c>
      <c r="U76" s="153">
        <v>66419</v>
      </c>
      <c r="V76" s="154">
        <v>0.682718993483132</v>
      </c>
      <c r="W76" s="154">
        <v>0.776266996291718</v>
      </c>
      <c r="X76" s="155">
        <v>0.807051436851002</v>
      </c>
      <c r="Y76" s="155">
        <v>0.740723981900453</v>
      </c>
      <c r="Z76" s="173">
        <v>-0.0307844405592841</v>
      </c>
      <c r="AA76" s="151">
        <v>26622</v>
      </c>
      <c r="AB76" s="151">
        <v>20020</v>
      </c>
      <c r="AC76" s="151">
        <v>29764</v>
      </c>
      <c r="AD76" s="151">
        <v>19843</v>
      </c>
      <c r="AE76" s="155">
        <v>0.752009616106979</v>
      </c>
      <c r="AF76" s="155">
        <v>0.666677865878242</v>
      </c>
      <c r="AG76" s="173">
        <v>0.085331750228737</v>
      </c>
      <c r="AH76" s="159"/>
      <c r="AI76" s="161"/>
    </row>
    <row r="77" spans="1:35">
      <c r="A77" s="175" t="s">
        <v>24</v>
      </c>
      <c r="B77" s="171" t="s">
        <v>1766</v>
      </c>
      <c r="C77" s="171" t="s">
        <v>69</v>
      </c>
      <c r="D77" s="150">
        <v>6260</v>
      </c>
      <c r="E77" s="150">
        <v>6045</v>
      </c>
      <c r="F77" s="150">
        <v>5384</v>
      </c>
      <c r="G77" s="151">
        <v>5334</v>
      </c>
      <c r="H77" s="151">
        <v>5156</v>
      </c>
      <c r="I77" s="151">
        <v>4908</v>
      </c>
      <c r="J77" s="151">
        <v>3267</v>
      </c>
      <c r="K77" s="151">
        <v>3183</v>
      </c>
      <c r="L77" s="151">
        <v>2936</v>
      </c>
      <c r="M77" s="154">
        <v>0.947895700943034</v>
      </c>
      <c r="N77" s="153">
        <v>125745</v>
      </c>
      <c r="O77" s="172">
        <v>0.9</v>
      </c>
      <c r="P77" s="154">
        <v>0.965654952076677</v>
      </c>
      <c r="Q77" s="154">
        <v>0.966629171353581</v>
      </c>
      <c r="R77" s="154">
        <v>0.974288337924702</v>
      </c>
      <c r="S77" s="173">
        <v>-0.000974219276903554</v>
      </c>
      <c r="T77" s="153">
        <v>132657</v>
      </c>
      <c r="U77" s="153">
        <v>114046</v>
      </c>
      <c r="V77" s="154">
        <v>0.859705857964525</v>
      </c>
      <c r="W77" s="154">
        <v>0.860063897763578</v>
      </c>
      <c r="X77" s="155">
        <v>0.920134983127109</v>
      </c>
      <c r="Y77" s="155">
        <v>0.898683807774717</v>
      </c>
      <c r="Z77" s="173">
        <v>-0.0600710853635308</v>
      </c>
      <c r="AA77" s="151">
        <v>35238</v>
      </c>
      <c r="AB77" s="151">
        <v>31644</v>
      </c>
      <c r="AC77" s="151">
        <v>40758</v>
      </c>
      <c r="AD77" s="151">
        <v>35319</v>
      </c>
      <c r="AE77" s="155">
        <v>0.898007832453601</v>
      </c>
      <c r="AF77" s="155">
        <v>0.866553805387899</v>
      </c>
      <c r="AG77" s="173">
        <v>0.031454027065702</v>
      </c>
      <c r="AH77" s="159"/>
      <c r="AI77" s="161"/>
    </row>
    <row r="78" spans="1:35">
      <c r="A78" s="175" t="s">
        <v>24</v>
      </c>
      <c r="B78" s="171" t="s">
        <v>1766</v>
      </c>
      <c r="C78" s="171" t="s">
        <v>71</v>
      </c>
      <c r="D78" s="150">
        <v>3535</v>
      </c>
      <c r="E78" s="150">
        <v>3491</v>
      </c>
      <c r="F78" s="150">
        <v>3166</v>
      </c>
      <c r="G78" s="151">
        <v>3156</v>
      </c>
      <c r="H78" s="151">
        <v>3026</v>
      </c>
      <c r="I78" s="151">
        <v>2771</v>
      </c>
      <c r="J78" s="151">
        <v>1857</v>
      </c>
      <c r="K78" s="151">
        <v>1841</v>
      </c>
      <c r="L78" s="151">
        <v>1687</v>
      </c>
      <c r="M78" s="154">
        <v>0.980758776753771</v>
      </c>
      <c r="N78" s="153">
        <v>77579</v>
      </c>
      <c r="O78" s="172">
        <v>0.9</v>
      </c>
      <c r="P78" s="154">
        <v>0.987553041018388</v>
      </c>
      <c r="Q78" s="154">
        <v>0.958808618504436</v>
      </c>
      <c r="R78" s="154">
        <v>0.991383952611739</v>
      </c>
      <c r="S78" s="173">
        <v>0.0287444225139516</v>
      </c>
      <c r="T78" s="153">
        <v>79101</v>
      </c>
      <c r="U78" s="153">
        <v>67300</v>
      </c>
      <c r="V78" s="154">
        <v>0.850810988483079</v>
      </c>
      <c r="W78" s="154">
        <v>0.895615275813296</v>
      </c>
      <c r="X78" s="155">
        <v>0.878010139416983</v>
      </c>
      <c r="Y78" s="155">
        <v>0.908454496499731</v>
      </c>
      <c r="Z78" s="173">
        <v>0.0176051363963121</v>
      </c>
      <c r="AA78" s="151">
        <v>20677</v>
      </c>
      <c r="AB78" s="151">
        <v>18550</v>
      </c>
      <c r="AC78" s="151">
        <v>24109</v>
      </c>
      <c r="AD78" s="151">
        <v>21603</v>
      </c>
      <c r="AE78" s="155">
        <v>0.897132079121729</v>
      </c>
      <c r="AF78" s="155">
        <v>0.896055414990253</v>
      </c>
      <c r="AG78" s="173">
        <v>0.00107666413147678</v>
      </c>
      <c r="AH78" s="159"/>
      <c r="AI78" s="161"/>
    </row>
    <row r="79" spans="1:35">
      <c r="A79" s="175" t="s">
        <v>24</v>
      </c>
      <c r="B79" s="171" t="s">
        <v>1766</v>
      </c>
      <c r="C79" s="171" t="s">
        <v>72</v>
      </c>
      <c r="D79" s="150">
        <v>2060</v>
      </c>
      <c r="E79" s="150">
        <v>1980</v>
      </c>
      <c r="F79" s="150">
        <v>1910</v>
      </c>
      <c r="G79" s="151">
        <v>1697</v>
      </c>
      <c r="H79" s="151">
        <v>1651</v>
      </c>
      <c r="I79" s="151">
        <v>1591</v>
      </c>
      <c r="J79" s="151">
        <v>821</v>
      </c>
      <c r="K79" s="151">
        <v>794</v>
      </c>
      <c r="L79" s="151">
        <v>758</v>
      </c>
      <c r="M79" s="154">
        <v>0.961474530831099</v>
      </c>
      <c r="N79" s="153">
        <v>35863</v>
      </c>
      <c r="O79" s="172">
        <v>0.9</v>
      </c>
      <c r="P79" s="154">
        <v>0.961165048543689</v>
      </c>
      <c r="Q79" s="154">
        <v>0.972893341190336</v>
      </c>
      <c r="R79" s="154">
        <v>0.967113276492083</v>
      </c>
      <c r="S79" s="173">
        <v>-0.0117282926466465</v>
      </c>
      <c r="T79" s="153">
        <v>37300</v>
      </c>
      <c r="U79" s="153">
        <v>33788</v>
      </c>
      <c r="V79" s="154">
        <v>0.905844504021448</v>
      </c>
      <c r="W79" s="154">
        <v>0.927184466019418</v>
      </c>
      <c r="X79" s="155">
        <v>0.93753682969947</v>
      </c>
      <c r="Y79" s="155">
        <v>0.92326431181486</v>
      </c>
      <c r="Z79" s="173">
        <v>-0.0103523636800521</v>
      </c>
      <c r="AA79" s="151">
        <v>10804</v>
      </c>
      <c r="AB79" s="151">
        <v>9798</v>
      </c>
      <c r="AC79" s="151">
        <v>10875</v>
      </c>
      <c r="AD79" s="151">
        <v>9924</v>
      </c>
      <c r="AE79" s="155">
        <v>0.906886338393188</v>
      </c>
      <c r="AF79" s="155">
        <v>0.912551724137931</v>
      </c>
      <c r="AG79" s="173">
        <v>-0.0056653857447434</v>
      </c>
      <c r="AH79" s="159"/>
      <c r="AI79" s="161"/>
    </row>
    <row r="80" spans="1:35">
      <c r="A80" s="175" t="s">
        <v>24</v>
      </c>
      <c r="B80" s="171" t="s">
        <v>1766</v>
      </c>
      <c r="C80" s="171" t="s">
        <v>70</v>
      </c>
      <c r="D80" s="150">
        <v>5376</v>
      </c>
      <c r="E80" s="150">
        <v>5338</v>
      </c>
      <c r="F80" s="150">
        <v>4905</v>
      </c>
      <c r="G80" s="151">
        <v>4445</v>
      </c>
      <c r="H80" s="151">
        <v>4424</v>
      </c>
      <c r="I80" s="151">
        <v>4151</v>
      </c>
      <c r="J80" s="151">
        <v>2583</v>
      </c>
      <c r="K80" s="151">
        <v>2580</v>
      </c>
      <c r="L80" s="151">
        <v>2362</v>
      </c>
      <c r="M80" s="154">
        <v>0.991979765463325</v>
      </c>
      <c r="N80" s="153">
        <v>107853</v>
      </c>
      <c r="O80" s="172">
        <v>0.9</v>
      </c>
      <c r="P80" s="154">
        <v>0.992931547619048</v>
      </c>
      <c r="Q80" s="154">
        <v>0.995275590551181</v>
      </c>
      <c r="R80" s="154">
        <v>0.99883855981417</v>
      </c>
      <c r="S80" s="173">
        <v>-0.00234404293213342</v>
      </c>
      <c r="T80" s="153">
        <v>108725</v>
      </c>
      <c r="U80" s="153">
        <v>99734</v>
      </c>
      <c r="V80" s="154">
        <v>0.917305127615544</v>
      </c>
      <c r="W80" s="154">
        <v>0.912388392857143</v>
      </c>
      <c r="X80" s="155">
        <v>0.933858267716535</v>
      </c>
      <c r="Y80" s="155">
        <v>0.914440572977158</v>
      </c>
      <c r="Z80" s="173">
        <v>-0.0214698748593926</v>
      </c>
      <c r="AA80" s="151">
        <v>28801</v>
      </c>
      <c r="AB80" s="151">
        <v>26564</v>
      </c>
      <c r="AC80" s="151">
        <v>33619</v>
      </c>
      <c r="AD80" s="151">
        <v>30654</v>
      </c>
      <c r="AE80" s="155">
        <v>0.922329085795632</v>
      </c>
      <c r="AF80" s="155">
        <v>0.911805824087569</v>
      </c>
      <c r="AG80" s="173">
        <v>0.0105232617080626</v>
      </c>
      <c r="AH80" s="159"/>
      <c r="AI80" s="161"/>
    </row>
    <row r="81" spans="1:35">
      <c r="A81" s="175" t="s">
        <v>24</v>
      </c>
      <c r="B81" s="171" t="s">
        <v>1766</v>
      </c>
      <c r="C81" s="171" t="s">
        <v>73</v>
      </c>
      <c r="D81" s="150">
        <v>0</v>
      </c>
      <c r="E81" s="150">
        <v>0</v>
      </c>
      <c r="F81" s="150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4">
        <v>0.775862068965517</v>
      </c>
      <c r="N81" s="153">
        <v>45</v>
      </c>
      <c r="O81" s="172">
        <v>0.9</v>
      </c>
      <c r="P81" s="154">
        <v>0</v>
      </c>
      <c r="Q81" s="154">
        <v>0</v>
      </c>
      <c r="R81" s="154">
        <v>0</v>
      </c>
      <c r="S81" s="173">
        <v>0</v>
      </c>
      <c r="T81" s="153">
        <v>58</v>
      </c>
      <c r="U81" s="153">
        <v>57</v>
      </c>
      <c r="V81" s="154">
        <v>0.982758620689655</v>
      </c>
      <c r="W81" s="154">
        <v>0</v>
      </c>
      <c r="X81" s="155">
        <v>0</v>
      </c>
      <c r="Y81" s="155">
        <v>0</v>
      </c>
      <c r="Z81" s="173">
        <v>0</v>
      </c>
      <c r="AA81" s="151">
        <v>0</v>
      </c>
      <c r="AB81" s="151">
        <v>0</v>
      </c>
      <c r="AC81" s="151">
        <v>8</v>
      </c>
      <c r="AD81" s="151">
        <v>7</v>
      </c>
      <c r="AE81" s="155">
        <v>0</v>
      </c>
      <c r="AF81" s="155">
        <v>0.875</v>
      </c>
      <c r="AG81" s="173">
        <v>-0.875</v>
      </c>
      <c r="AH81" s="159"/>
      <c r="AI81" s="161"/>
    </row>
    <row r="82" spans="1:35">
      <c r="A82" s="175" t="s">
        <v>24</v>
      </c>
      <c r="B82" s="171" t="s">
        <v>1766</v>
      </c>
      <c r="C82" s="171" t="s">
        <v>75</v>
      </c>
      <c r="D82" s="150">
        <v>5001</v>
      </c>
      <c r="E82" s="150">
        <v>4884</v>
      </c>
      <c r="F82" s="150">
        <v>4675</v>
      </c>
      <c r="G82" s="151">
        <v>4296</v>
      </c>
      <c r="H82" s="151">
        <v>4172</v>
      </c>
      <c r="I82" s="151">
        <v>4002</v>
      </c>
      <c r="J82" s="151">
        <v>2747</v>
      </c>
      <c r="K82" s="151">
        <v>2650</v>
      </c>
      <c r="L82" s="151">
        <v>2509</v>
      </c>
      <c r="M82" s="154">
        <v>0.973659351477125</v>
      </c>
      <c r="N82" s="153">
        <v>97918</v>
      </c>
      <c r="O82" s="172">
        <v>0.9</v>
      </c>
      <c r="P82" s="154">
        <v>0.976604679064187</v>
      </c>
      <c r="Q82" s="154">
        <v>0.971135940409683</v>
      </c>
      <c r="R82" s="154">
        <v>0.964688751365126</v>
      </c>
      <c r="S82" s="173">
        <v>0.0054687386545037</v>
      </c>
      <c r="T82" s="153">
        <v>100567</v>
      </c>
      <c r="U82" s="153">
        <v>92840</v>
      </c>
      <c r="V82" s="154">
        <v>0.92316565076019</v>
      </c>
      <c r="W82" s="154">
        <v>0.934813037392522</v>
      </c>
      <c r="X82" s="155">
        <v>0.931564245810056</v>
      </c>
      <c r="Y82" s="155">
        <v>0.913360029122679</v>
      </c>
      <c r="Z82" s="173">
        <v>0.00324879158246572</v>
      </c>
      <c r="AA82" s="151">
        <v>28463</v>
      </c>
      <c r="AB82" s="151">
        <v>26341</v>
      </c>
      <c r="AC82" s="151">
        <v>31101</v>
      </c>
      <c r="AD82" s="151">
        <v>28529</v>
      </c>
      <c r="AE82" s="155">
        <v>0.925447071636862</v>
      </c>
      <c r="AF82" s="155">
        <v>0.917301694479277</v>
      </c>
      <c r="AG82" s="173">
        <v>0.00814537715758468</v>
      </c>
      <c r="AH82" s="159"/>
      <c r="AI82" s="161"/>
    </row>
    <row r="83" spans="1:35">
      <c r="A83" s="175" t="s">
        <v>24</v>
      </c>
      <c r="B83" s="171" t="s">
        <v>1766</v>
      </c>
      <c r="C83" s="171" t="s">
        <v>74</v>
      </c>
      <c r="D83" s="150">
        <v>5500</v>
      </c>
      <c r="E83" s="150">
        <v>5398</v>
      </c>
      <c r="F83" s="150">
        <v>5092</v>
      </c>
      <c r="G83" s="151">
        <v>4921</v>
      </c>
      <c r="H83" s="151">
        <v>4832</v>
      </c>
      <c r="I83" s="151">
        <v>4590</v>
      </c>
      <c r="J83" s="151">
        <v>2954</v>
      </c>
      <c r="K83" s="151">
        <v>2908</v>
      </c>
      <c r="L83" s="151">
        <v>2741</v>
      </c>
      <c r="M83" s="154">
        <v>0.978506930126484</v>
      </c>
      <c r="N83" s="153">
        <v>116275</v>
      </c>
      <c r="O83" s="172">
        <v>0.9</v>
      </c>
      <c r="P83" s="154">
        <v>0.981454545454545</v>
      </c>
      <c r="Q83" s="154">
        <v>0.98191424507214</v>
      </c>
      <c r="R83" s="154">
        <v>0.984427894380501</v>
      </c>
      <c r="S83" s="173">
        <v>-0.000459699617594289</v>
      </c>
      <c r="T83" s="153">
        <v>118829</v>
      </c>
      <c r="U83" s="153">
        <v>108899</v>
      </c>
      <c r="V83" s="154">
        <v>0.916434540389972</v>
      </c>
      <c r="W83" s="154">
        <v>0.925818181818182</v>
      </c>
      <c r="X83" s="155">
        <v>0.932737248526722</v>
      </c>
      <c r="Y83" s="155">
        <v>0.927894380501016</v>
      </c>
      <c r="Z83" s="173">
        <v>-0.00691906670854037</v>
      </c>
      <c r="AA83" s="151">
        <v>31595</v>
      </c>
      <c r="AB83" s="151">
        <v>29060</v>
      </c>
      <c r="AC83" s="151">
        <v>36768</v>
      </c>
      <c r="AD83" s="151">
        <v>33527</v>
      </c>
      <c r="AE83" s="155">
        <v>0.91976578572559</v>
      </c>
      <c r="AF83" s="155">
        <v>0.911852697998259</v>
      </c>
      <c r="AG83" s="173">
        <v>0.00791308772733013</v>
      </c>
      <c r="AH83" s="159"/>
      <c r="AI83" s="161"/>
    </row>
    <row r="84" spans="1:35">
      <c r="A84" s="175" t="s">
        <v>24</v>
      </c>
      <c r="B84" s="171" t="s">
        <v>1766</v>
      </c>
      <c r="C84" s="171" t="s">
        <v>76</v>
      </c>
      <c r="D84" s="150">
        <v>2166</v>
      </c>
      <c r="E84" s="150">
        <v>2049</v>
      </c>
      <c r="F84" s="150">
        <v>1970</v>
      </c>
      <c r="G84" s="151">
        <v>1972</v>
      </c>
      <c r="H84" s="151">
        <v>1850</v>
      </c>
      <c r="I84" s="151">
        <v>1802</v>
      </c>
      <c r="J84" s="151">
        <v>1055</v>
      </c>
      <c r="K84" s="151">
        <v>1041</v>
      </c>
      <c r="L84" s="151">
        <v>1005</v>
      </c>
      <c r="M84" s="154">
        <v>0.960262554698896</v>
      </c>
      <c r="N84" s="153">
        <v>46083</v>
      </c>
      <c r="O84" s="172">
        <v>0.9</v>
      </c>
      <c r="P84" s="154">
        <v>0.945983379501385</v>
      </c>
      <c r="Q84" s="154">
        <v>0.938133874239351</v>
      </c>
      <c r="R84" s="154">
        <v>0.986729857819905</v>
      </c>
      <c r="S84" s="173">
        <v>0.0078495052620341</v>
      </c>
      <c r="T84" s="153">
        <v>47990</v>
      </c>
      <c r="U84" s="153">
        <v>44601</v>
      </c>
      <c r="V84" s="154">
        <v>0.929381121066889</v>
      </c>
      <c r="W84" s="154">
        <v>0.909510618651893</v>
      </c>
      <c r="X84" s="155">
        <v>0.913793103448276</v>
      </c>
      <c r="Y84" s="155">
        <v>0.95260663507109</v>
      </c>
      <c r="Z84" s="173">
        <v>-0.00428248479638305</v>
      </c>
      <c r="AA84" s="151">
        <v>12650</v>
      </c>
      <c r="AB84" s="151">
        <v>11644</v>
      </c>
      <c r="AC84" s="151">
        <v>15126</v>
      </c>
      <c r="AD84" s="151">
        <v>13926</v>
      </c>
      <c r="AE84" s="155">
        <v>0.920474308300395</v>
      </c>
      <c r="AF84" s="155">
        <v>0.920666402221341</v>
      </c>
      <c r="AG84" s="173">
        <v>-0.000192093920945546</v>
      </c>
      <c r="AH84" s="159"/>
      <c r="AI84" s="161"/>
    </row>
    <row r="85" spans="1:35">
      <c r="A85" s="175" t="s">
        <v>24</v>
      </c>
      <c r="B85" s="171" t="s">
        <v>1771</v>
      </c>
      <c r="C85" s="171" t="s">
        <v>1772</v>
      </c>
      <c r="D85" s="150">
        <v>0</v>
      </c>
      <c r="E85" s="150">
        <v>0</v>
      </c>
      <c r="F85" s="150">
        <v>0</v>
      </c>
      <c r="G85" s="151">
        <v>0</v>
      </c>
      <c r="H85" s="151">
        <v>0</v>
      </c>
      <c r="I85" s="151">
        <v>0</v>
      </c>
      <c r="J85" s="151">
        <v>0</v>
      </c>
      <c r="K85" s="151">
        <v>0</v>
      </c>
      <c r="L85" s="151">
        <v>0</v>
      </c>
      <c r="M85" s="154">
        <v>0</v>
      </c>
      <c r="N85" s="153">
        <v>0</v>
      </c>
      <c r="O85" s="172">
        <v>0.9</v>
      </c>
      <c r="P85" s="154">
        <v>0</v>
      </c>
      <c r="Q85" s="154">
        <v>0</v>
      </c>
      <c r="R85" s="154">
        <v>0</v>
      </c>
      <c r="S85" s="173">
        <v>0</v>
      </c>
      <c r="T85" s="153">
        <v>0</v>
      </c>
      <c r="U85" s="153">
        <v>0</v>
      </c>
      <c r="V85" s="154">
        <v>0</v>
      </c>
      <c r="W85" s="154">
        <v>0</v>
      </c>
      <c r="X85" s="155">
        <v>0</v>
      </c>
      <c r="Y85" s="155">
        <v>0</v>
      </c>
      <c r="Z85" s="173">
        <v>0</v>
      </c>
      <c r="AA85" s="151">
        <v>0</v>
      </c>
      <c r="AB85" s="151">
        <v>0</v>
      </c>
      <c r="AC85" s="151">
        <v>0</v>
      </c>
      <c r="AD85" s="151">
        <v>0</v>
      </c>
      <c r="AE85" s="155">
        <v>0</v>
      </c>
      <c r="AF85" s="155">
        <v>0</v>
      </c>
      <c r="AG85" s="173">
        <v>0</v>
      </c>
      <c r="AH85" s="159"/>
      <c r="AI85" s="161"/>
    </row>
    <row r="86" spans="1:35">
      <c r="A86" s="175" t="s">
        <v>24</v>
      </c>
      <c r="B86" s="171" t="s">
        <v>1771</v>
      </c>
      <c r="C86" s="171" t="s">
        <v>1773</v>
      </c>
      <c r="D86" s="150">
        <v>0</v>
      </c>
      <c r="E86" s="150">
        <v>0</v>
      </c>
      <c r="F86" s="150">
        <v>0</v>
      </c>
      <c r="G86" s="151">
        <v>0</v>
      </c>
      <c r="H86" s="151">
        <v>0</v>
      </c>
      <c r="I86" s="151">
        <v>0</v>
      </c>
      <c r="J86" s="151">
        <v>0</v>
      </c>
      <c r="K86" s="151">
        <v>0</v>
      </c>
      <c r="L86" s="151">
        <v>0</v>
      </c>
      <c r="M86" s="154">
        <v>0</v>
      </c>
      <c r="N86" s="153">
        <v>0</v>
      </c>
      <c r="O86" s="172">
        <v>0.9</v>
      </c>
      <c r="P86" s="154">
        <v>0</v>
      </c>
      <c r="Q86" s="154">
        <v>0</v>
      </c>
      <c r="R86" s="154">
        <v>0</v>
      </c>
      <c r="S86" s="173">
        <v>0</v>
      </c>
      <c r="T86" s="153">
        <v>0</v>
      </c>
      <c r="U86" s="153">
        <v>0</v>
      </c>
      <c r="V86" s="154">
        <v>0</v>
      </c>
      <c r="W86" s="154">
        <v>0</v>
      </c>
      <c r="X86" s="155">
        <v>0</v>
      </c>
      <c r="Y86" s="155">
        <v>0</v>
      </c>
      <c r="Z86" s="173">
        <v>0</v>
      </c>
      <c r="AA86" s="151">
        <v>0</v>
      </c>
      <c r="AB86" s="151">
        <v>0</v>
      </c>
      <c r="AC86" s="151">
        <v>0</v>
      </c>
      <c r="AD86" s="151">
        <v>0</v>
      </c>
      <c r="AE86" s="155">
        <v>0</v>
      </c>
      <c r="AF86" s="155">
        <v>0</v>
      </c>
      <c r="AG86" s="173">
        <v>0</v>
      </c>
      <c r="AH86" s="159"/>
      <c r="AI86" s="161"/>
    </row>
    <row r="87" spans="1:35">
      <c r="A87" s="175" t="s">
        <v>24</v>
      </c>
      <c r="B87" s="171" t="s">
        <v>1771</v>
      </c>
      <c r="C87" s="171" t="s">
        <v>1774</v>
      </c>
      <c r="D87" s="150">
        <v>0</v>
      </c>
      <c r="E87" s="150">
        <v>0</v>
      </c>
      <c r="F87" s="150">
        <v>0</v>
      </c>
      <c r="G87" s="151">
        <v>0</v>
      </c>
      <c r="H87" s="151">
        <v>0</v>
      </c>
      <c r="I87" s="151">
        <v>0</v>
      </c>
      <c r="J87" s="151">
        <v>0</v>
      </c>
      <c r="K87" s="151">
        <v>0</v>
      </c>
      <c r="L87" s="151">
        <v>0</v>
      </c>
      <c r="M87" s="154">
        <v>0</v>
      </c>
      <c r="N87" s="153">
        <v>0</v>
      </c>
      <c r="O87" s="172">
        <v>0.9</v>
      </c>
      <c r="P87" s="154">
        <v>0</v>
      </c>
      <c r="Q87" s="154">
        <v>0</v>
      </c>
      <c r="R87" s="154">
        <v>0</v>
      </c>
      <c r="S87" s="173">
        <v>0</v>
      </c>
      <c r="T87" s="153">
        <v>0</v>
      </c>
      <c r="U87" s="153">
        <v>0</v>
      </c>
      <c r="V87" s="154">
        <v>0</v>
      </c>
      <c r="W87" s="154">
        <v>0</v>
      </c>
      <c r="X87" s="155">
        <v>0</v>
      </c>
      <c r="Y87" s="155">
        <v>0</v>
      </c>
      <c r="Z87" s="173">
        <v>0</v>
      </c>
      <c r="AA87" s="151">
        <v>0</v>
      </c>
      <c r="AB87" s="151">
        <v>0</v>
      </c>
      <c r="AC87" s="151">
        <v>0</v>
      </c>
      <c r="AD87" s="151">
        <v>0</v>
      </c>
      <c r="AE87" s="155">
        <v>0</v>
      </c>
      <c r="AF87" s="155">
        <v>0</v>
      </c>
      <c r="AG87" s="173">
        <v>0</v>
      </c>
      <c r="AH87" s="159"/>
      <c r="AI87" s="161"/>
    </row>
    <row r="88" spans="1:35">
      <c r="A88" s="175" t="s">
        <v>24</v>
      </c>
      <c r="B88" s="171" t="s">
        <v>1771</v>
      </c>
      <c r="C88" s="171" t="s">
        <v>1775</v>
      </c>
      <c r="D88" s="150">
        <v>0</v>
      </c>
      <c r="E88" s="150">
        <v>0</v>
      </c>
      <c r="F88" s="150">
        <v>0</v>
      </c>
      <c r="G88" s="151">
        <v>0</v>
      </c>
      <c r="H88" s="151">
        <v>0</v>
      </c>
      <c r="I88" s="151">
        <v>0</v>
      </c>
      <c r="J88" s="151">
        <v>0</v>
      </c>
      <c r="K88" s="151">
        <v>0</v>
      </c>
      <c r="L88" s="151">
        <v>0</v>
      </c>
      <c r="M88" s="154">
        <v>0</v>
      </c>
      <c r="N88" s="153">
        <v>0</v>
      </c>
      <c r="O88" s="172">
        <v>0.9</v>
      </c>
      <c r="P88" s="154">
        <v>0</v>
      </c>
      <c r="Q88" s="154">
        <v>0</v>
      </c>
      <c r="R88" s="154">
        <v>0</v>
      </c>
      <c r="S88" s="173">
        <v>0</v>
      </c>
      <c r="T88" s="153">
        <v>0</v>
      </c>
      <c r="U88" s="153">
        <v>0</v>
      </c>
      <c r="V88" s="154">
        <v>0</v>
      </c>
      <c r="W88" s="154">
        <v>0</v>
      </c>
      <c r="X88" s="155">
        <v>0</v>
      </c>
      <c r="Y88" s="155">
        <v>0</v>
      </c>
      <c r="Z88" s="173">
        <v>0</v>
      </c>
      <c r="AA88" s="151">
        <v>0</v>
      </c>
      <c r="AB88" s="151">
        <v>0</v>
      </c>
      <c r="AC88" s="151">
        <v>0</v>
      </c>
      <c r="AD88" s="151">
        <v>0</v>
      </c>
      <c r="AE88" s="155">
        <v>0</v>
      </c>
      <c r="AF88" s="155">
        <v>0</v>
      </c>
      <c r="AG88" s="173">
        <v>0</v>
      </c>
      <c r="AH88" s="159"/>
      <c r="AI88" s="161"/>
    </row>
    <row r="89" spans="1:35">
      <c r="A89" s="175" t="s">
        <v>24</v>
      </c>
      <c r="B89" s="171" t="s">
        <v>1771</v>
      </c>
      <c r="C89" s="171" t="s">
        <v>81</v>
      </c>
      <c r="D89" s="150">
        <v>3166</v>
      </c>
      <c r="E89" s="150">
        <v>3063</v>
      </c>
      <c r="F89" s="150">
        <v>2405</v>
      </c>
      <c r="G89" s="151">
        <v>2581</v>
      </c>
      <c r="H89" s="151">
        <v>2524</v>
      </c>
      <c r="I89" s="151">
        <v>2095</v>
      </c>
      <c r="J89" s="151">
        <v>1660</v>
      </c>
      <c r="K89" s="151">
        <v>1637</v>
      </c>
      <c r="L89" s="151">
        <v>1101</v>
      </c>
      <c r="M89" s="154">
        <v>0.955591608213644</v>
      </c>
      <c r="N89" s="153">
        <v>60079</v>
      </c>
      <c r="O89" s="172">
        <v>0.9</v>
      </c>
      <c r="P89" s="154">
        <v>0.967466835123184</v>
      </c>
      <c r="Q89" s="154">
        <v>0.977915536613716</v>
      </c>
      <c r="R89" s="154">
        <v>0.986144578313253</v>
      </c>
      <c r="S89" s="173">
        <v>-0.0104487014905318</v>
      </c>
      <c r="T89" s="153">
        <v>62871</v>
      </c>
      <c r="U89" s="153">
        <v>45624</v>
      </c>
      <c r="V89" s="154">
        <v>0.725676384978766</v>
      </c>
      <c r="W89" s="154">
        <v>0.759633607075174</v>
      </c>
      <c r="X89" s="155">
        <v>0.81170089112747</v>
      </c>
      <c r="Y89" s="155">
        <v>0.663253012048193</v>
      </c>
      <c r="Z89" s="173">
        <v>-0.0520672840522963</v>
      </c>
      <c r="AA89" s="151">
        <v>17200</v>
      </c>
      <c r="AB89" s="151">
        <v>12525</v>
      </c>
      <c r="AC89" s="151">
        <v>19287</v>
      </c>
      <c r="AD89" s="151">
        <v>14124</v>
      </c>
      <c r="AE89" s="155">
        <v>0.728197674418605</v>
      </c>
      <c r="AF89" s="155">
        <v>0.732306735106548</v>
      </c>
      <c r="AG89" s="173">
        <v>-0.00410906068794381</v>
      </c>
      <c r="AH89" s="159"/>
      <c r="AI89" s="161"/>
    </row>
    <row r="90" spans="1:35">
      <c r="A90" s="175" t="s">
        <v>24</v>
      </c>
      <c r="B90" s="171" t="s">
        <v>1771</v>
      </c>
      <c r="C90" s="171" t="s">
        <v>77</v>
      </c>
      <c r="D90" s="150">
        <v>7225</v>
      </c>
      <c r="E90" s="150">
        <v>7074</v>
      </c>
      <c r="F90" s="150">
        <v>5278</v>
      </c>
      <c r="G90" s="151">
        <v>5755</v>
      </c>
      <c r="H90" s="151">
        <v>5616</v>
      </c>
      <c r="I90" s="151">
        <v>4516</v>
      </c>
      <c r="J90" s="151">
        <v>3601</v>
      </c>
      <c r="K90" s="151">
        <v>3574</v>
      </c>
      <c r="L90" s="151">
        <v>2816</v>
      </c>
      <c r="M90" s="154">
        <v>0.969273636688922</v>
      </c>
      <c r="N90" s="153">
        <v>127317</v>
      </c>
      <c r="O90" s="172">
        <v>0.9</v>
      </c>
      <c r="P90" s="154">
        <v>0.979100346020761</v>
      </c>
      <c r="Q90" s="154">
        <v>0.975847089487402</v>
      </c>
      <c r="R90" s="154">
        <v>0.99250208275479</v>
      </c>
      <c r="S90" s="173">
        <v>0.00325325653335895</v>
      </c>
      <c r="T90" s="153">
        <v>131353</v>
      </c>
      <c r="U90" s="153">
        <v>98952</v>
      </c>
      <c r="V90" s="154">
        <v>0.753328816243253</v>
      </c>
      <c r="W90" s="154">
        <v>0.730519031141869</v>
      </c>
      <c r="X90" s="155">
        <v>0.784708948740226</v>
      </c>
      <c r="Y90" s="155">
        <v>0.782004998611497</v>
      </c>
      <c r="Z90" s="173">
        <v>-0.0541899175983573</v>
      </c>
      <c r="AA90" s="151">
        <v>38441</v>
      </c>
      <c r="AB90" s="151">
        <v>29404</v>
      </c>
      <c r="AC90" s="151">
        <v>38782</v>
      </c>
      <c r="AD90" s="151">
        <v>28795</v>
      </c>
      <c r="AE90" s="155">
        <v>0.764912463255378</v>
      </c>
      <c r="AF90" s="155">
        <v>0.74248362642463</v>
      </c>
      <c r="AG90" s="173">
        <v>0.0224288368307485</v>
      </c>
      <c r="AH90" s="159"/>
      <c r="AI90" s="161"/>
    </row>
    <row r="91" spans="1:35">
      <c r="A91" s="175" t="s">
        <v>24</v>
      </c>
      <c r="B91" s="171" t="s">
        <v>1771</v>
      </c>
      <c r="C91" s="171" t="s">
        <v>78</v>
      </c>
      <c r="D91" s="150">
        <v>6317</v>
      </c>
      <c r="E91" s="150">
        <v>6145</v>
      </c>
      <c r="F91" s="150">
        <v>5136</v>
      </c>
      <c r="G91" s="151">
        <v>5910</v>
      </c>
      <c r="H91" s="151">
        <v>5837</v>
      </c>
      <c r="I91" s="151">
        <v>5146</v>
      </c>
      <c r="J91" s="151">
        <v>3999</v>
      </c>
      <c r="K91" s="151">
        <v>3653</v>
      </c>
      <c r="L91" s="151">
        <v>3496</v>
      </c>
      <c r="M91" s="154">
        <v>0.943080648435461</v>
      </c>
      <c r="N91" s="153">
        <v>130081</v>
      </c>
      <c r="O91" s="172">
        <v>0.9</v>
      </c>
      <c r="P91" s="154">
        <v>0.972771885388634</v>
      </c>
      <c r="Q91" s="154">
        <v>0.987648054145516</v>
      </c>
      <c r="R91" s="154">
        <v>0.913478369592398</v>
      </c>
      <c r="S91" s="173">
        <v>-0.0148761687568822</v>
      </c>
      <c r="T91" s="153">
        <v>137932</v>
      </c>
      <c r="U91" s="153">
        <v>110975</v>
      </c>
      <c r="V91" s="154">
        <v>0.804563118058174</v>
      </c>
      <c r="W91" s="154">
        <v>0.813044166534748</v>
      </c>
      <c r="X91" s="155">
        <v>0.87072758037225</v>
      </c>
      <c r="Y91" s="155">
        <v>0.87421855463866</v>
      </c>
      <c r="Z91" s="173">
        <v>-0.0576834138375029</v>
      </c>
      <c r="AA91" s="151">
        <v>40133</v>
      </c>
      <c r="AB91" s="151">
        <v>33451</v>
      </c>
      <c r="AC91" s="151">
        <v>41642</v>
      </c>
      <c r="AD91" s="151">
        <v>32831</v>
      </c>
      <c r="AE91" s="155">
        <v>0.833503600528244</v>
      </c>
      <c r="AF91" s="155">
        <v>0.788410739157581</v>
      </c>
      <c r="AG91" s="173">
        <v>0.0450928613706623</v>
      </c>
      <c r="AH91" s="159"/>
      <c r="AI91" s="161"/>
    </row>
    <row r="92" spans="1:35">
      <c r="A92" s="175" t="s">
        <v>24</v>
      </c>
      <c r="B92" s="171" t="s">
        <v>1771</v>
      </c>
      <c r="C92" s="171" t="s">
        <v>83</v>
      </c>
      <c r="D92" s="150">
        <v>10417</v>
      </c>
      <c r="E92" s="150">
        <v>10087</v>
      </c>
      <c r="F92" s="150">
        <v>9167</v>
      </c>
      <c r="G92" s="151">
        <v>9491</v>
      </c>
      <c r="H92" s="151">
        <v>9343</v>
      </c>
      <c r="I92" s="151">
        <v>8215</v>
      </c>
      <c r="J92" s="151">
        <v>5489</v>
      </c>
      <c r="K92" s="151">
        <v>5435</v>
      </c>
      <c r="L92" s="151">
        <v>4994</v>
      </c>
      <c r="M92" s="154">
        <v>0.977727481466903</v>
      </c>
      <c r="N92" s="153">
        <v>208649</v>
      </c>
      <c r="O92" s="172">
        <v>0.9</v>
      </c>
      <c r="P92" s="154">
        <v>0.968321013727561</v>
      </c>
      <c r="Q92" s="154">
        <v>0.984406279633337</v>
      </c>
      <c r="R92" s="154">
        <v>0.990162142466752</v>
      </c>
      <c r="S92" s="173">
        <v>-0.0160852659057761</v>
      </c>
      <c r="T92" s="153">
        <v>213402</v>
      </c>
      <c r="U92" s="153">
        <v>182756</v>
      </c>
      <c r="V92" s="154">
        <v>0.85639309847143</v>
      </c>
      <c r="W92" s="154">
        <v>0.880003839877124</v>
      </c>
      <c r="X92" s="155">
        <v>0.865556843325256</v>
      </c>
      <c r="Y92" s="155">
        <v>0.909819639278557</v>
      </c>
      <c r="Z92" s="173">
        <v>0.0144469965518684</v>
      </c>
      <c r="AA92" s="151">
        <v>60413</v>
      </c>
      <c r="AB92" s="151">
        <v>52996</v>
      </c>
      <c r="AC92" s="151">
        <v>66128</v>
      </c>
      <c r="AD92" s="151">
        <v>55985</v>
      </c>
      <c r="AE92" s="155">
        <v>0.87722841110357</v>
      </c>
      <c r="AF92" s="155">
        <v>0.846615654488265</v>
      </c>
      <c r="AG92" s="173">
        <v>0.0306127566153053</v>
      </c>
      <c r="AH92" s="159"/>
      <c r="AI92" s="161"/>
    </row>
    <row r="93" spans="1:35">
      <c r="A93" s="175" t="s">
        <v>24</v>
      </c>
      <c r="B93" s="171" t="s">
        <v>1771</v>
      </c>
      <c r="C93" s="171" t="s">
        <v>79</v>
      </c>
      <c r="D93" s="150">
        <v>6958</v>
      </c>
      <c r="E93" s="150">
        <v>6801</v>
      </c>
      <c r="F93" s="150">
        <v>6043</v>
      </c>
      <c r="G93" s="151">
        <v>6277</v>
      </c>
      <c r="H93" s="151">
        <v>6068</v>
      </c>
      <c r="I93" s="151">
        <v>5630</v>
      </c>
      <c r="J93" s="151">
        <v>4986</v>
      </c>
      <c r="K93" s="151">
        <v>4460</v>
      </c>
      <c r="L93" s="151">
        <v>4544</v>
      </c>
      <c r="M93" s="154">
        <v>0.965916494120531</v>
      </c>
      <c r="N93" s="153">
        <v>149747</v>
      </c>
      <c r="O93" s="172">
        <v>0.9</v>
      </c>
      <c r="P93" s="154">
        <v>0.977436044840471</v>
      </c>
      <c r="Q93" s="154">
        <v>0.966703839413733</v>
      </c>
      <c r="R93" s="154">
        <v>0.894504612916165</v>
      </c>
      <c r="S93" s="173">
        <v>0.0107322054267387</v>
      </c>
      <c r="T93" s="153">
        <v>155031</v>
      </c>
      <c r="U93" s="153">
        <v>135283</v>
      </c>
      <c r="V93" s="154">
        <v>0.87261902458218</v>
      </c>
      <c r="W93" s="154">
        <v>0.868496694452429</v>
      </c>
      <c r="X93" s="155">
        <v>0.896925282778397</v>
      </c>
      <c r="Y93" s="155">
        <v>0.911351784997994</v>
      </c>
      <c r="Z93" s="173">
        <v>-0.0284285883259685</v>
      </c>
      <c r="AA93" s="151">
        <v>44120</v>
      </c>
      <c r="AB93" s="151">
        <v>39065</v>
      </c>
      <c r="AC93" s="151">
        <v>49167</v>
      </c>
      <c r="AD93" s="151">
        <v>43029</v>
      </c>
      <c r="AE93" s="155">
        <v>0.885426110607434</v>
      </c>
      <c r="AF93" s="155">
        <v>0.875160168405638</v>
      </c>
      <c r="AG93" s="173">
        <v>0.0102659422017963</v>
      </c>
      <c r="AH93" s="159"/>
      <c r="AI93" s="161"/>
    </row>
    <row r="94" spans="1:35">
      <c r="A94" s="175" t="s">
        <v>24</v>
      </c>
      <c r="B94" s="171" t="s">
        <v>1771</v>
      </c>
      <c r="C94" s="171" t="s">
        <v>82</v>
      </c>
      <c r="D94" s="150">
        <v>5998</v>
      </c>
      <c r="E94" s="150">
        <v>5950</v>
      </c>
      <c r="F94" s="150">
        <v>5260</v>
      </c>
      <c r="G94" s="151">
        <v>4785</v>
      </c>
      <c r="H94" s="151">
        <v>4739</v>
      </c>
      <c r="I94" s="151">
        <v>4321</v>
      </c>
      <c r="J94" s="151">
        <v>3268</v>
      </c>
      <c r="K94" s="151">
        <v>3259</v>
      </c>
      <c r="L94" s="151">
        <v>2888</v>
      </c>
      <c r="M94" s="154">
        <v>0.989986367996769</v>
      </c>
      <c r="N94" s="153">
        <v>117648</v>
      </c>
      <c r="O94" s="172">
        <v>0.9</v>
      </c>
      <c r="P94" s="154">
        <v>0.991997332444148</v>
      </c>
      <c r="Q94" s="154">
        <v>0.990386624869383</v>
      </c>
      <c r="R94" s="154">
        <v>0.997246022031824</v>
      </c>
      <c r="S94" s="173">
        <v>0.00161070757476456</v>
      </c>
      <c r="T94" s="153">
        <v>118838</v>
      </c>
      <c r="U94" s="153">
        <v>105274</v>
      </c>
      <c r="V94" s="154">
        <v>0.885861424796782</v>
      </c>
      <c r="W94" s="154">
        <v>0.876958986328776</v>
      </c>
      <c r="X94" s="155">
        <v>0.903030303030303</v>
      </c>
      <c r="Y94" s="155">
        <v>0.883720930232558</v>
      </c>
      <c r="Z94" s="173">
        <v>-0.0260713167015268</v>
      </c>
      <c r="AA94" s="151">
        <v>33119</v>
      </c>
      <c r="AB94" s="151">
        <v>29369</v>
      </c>
      <c r="AC94" s="151">
        <v>36543</v>
      </c>
      <c r="AD94" s="151">
        <v>32469</v>
      </c>
      <c r="AE94" s="155">
        <v>0.886771943597331</v>
      </c>
      <c r="AF94" s="155">
        <v>0.888514900254495</v>
      </c>
      <c r="AG94" s="173">
        <v>-0.00174295665716395</v>
      </c>
      <c r="AH94" s="159"/>
      <c r="AI94" s="161"/>
    </row>
    <row r="95" spans="1:35">
      <c r="A95" s="175" t="s">
        <v>24</v>
      </c>
      <c r="B95" s="171" t="s">
        <v>1776</v>
      </c>
      <c r="C95" s="171" t="s">
        <v>1777</v>
      </c>
      <c r="D95" s="150">
        <v>0</v>
      </c>
      <c r="E95" s="150">
        <v>0</v>
      </c>
      <c r="F95" s="150">
        <v>0</v>
      </c>
      <c r="G95" s="151">
        <v>0</v>
      </c>
      <c r="H95" s="151">
        <v>0</v>
      </c>
      <c r="I95" s="151">
        <v>0</v>
      </c>
      <c r="J95" s="151">
        <v>0</v>
      </c>
      <c r="K95" s="151">
        <v>0</v>
      </c>
      <c r="L95" s="151">
        <v>0</v>
      </c>
      <c r="M95" s="154">
        <v>0</v>
      </c>
      <c r="N95" s="153">
        <v>0</v>
      </c>
      <c r="O95" s="172">
        <v>0.9</v>
      </c>
      <c r="P95" s="154">
        <v>0</v>
      </c>
      <c r="Q95" s="154">
        <v>0</v>
      </c>
      <c r="R95" s="154">
        <v>0</v>
      </c>
      <c r="S95" s="173">
        <v>0</v>
      </c>
      <c r="T95" s="153">
        <v>0</v>
      </c>
      <c r="U95" s="153">
        <v>0</v>
      </c>
      <c r="V95" s="154">
        <v>0</v>
      </c>
      <c r="W95" s="154">
        <v>0</v>
      </c>
      <c r="X95" s="155">
        <v>0</v>
      </c>
      <c r="Y95" s="155">
        <v>0</v>
      </c>
      <c r="Z95" s="173">
        <v>0</v>
      </c>
      <c r="AA95" s="151">
        <v>0</v>
      </c>
      <c r="AB95" s="151">
        <v>0</v>
      </c>
      <c r="AC95" s="151">
        <v>0</v>
      </c>
      <c r="AD95" s="151">
        <v>0</v>
      </c>
      <c r="AE95" s="155">
        <v>0</v>
      </c>
      <c r="AF95" s="155">
        <v>0</v>
      </c>
      <c r="AG95" s="173">
        <v>0</v>
      </c>
      <c r="AH95" s="159"/>
      <c r="AI95" s="161"/>
    </row>
    <row r="96" spans="1:35">
      <c r="A96" s="175" t="s">
        <v>24</v>
      </c>
      <c r="B96" s="171" t="s">
        <v>1776</v>
      </c>
      <c r="C96" s="171" t="s">
        <v>1778</v>
      </c>
      <c r="D96" s="150">
        <v>0</v>
      </c>
      <c r="E96" s="150">
        <v>0</v>
      </c>
      <c r="F96" s="150">
        <v>0</v>
      </c>
      <c r="G96" s="151">
        <v>0</v>
      </c>
      <c r="H96" s="151">
        <v>0</v>
      </c>
      <c r="I96" s="151">
        <v>0</v>
      </c>
      <c r="J96" s="151">
        <v>0</v>
      </c>
      <c r="K96" s="151">
        <v>0</v>
      </c>
      <c r="L96" s="151">
        <v>0</v>
      </c>
      <c r="M96" s="154">
        <v>0</v>
      </c>
      <c r="N96" s="153">
        <v>0</v>
      </c>
      <c r="O96" s="172">
        <v>0.9</v>
      </c>
      <c r="P96" s="154">
        <v>0</v>
      </c>
      <c r="Q96" s="154">
        <v>0</v>
      </c>
      <c r="R96" s="154">
        <v>0</v>
      </c>
      <c r="S96" s="173">
        <v>0</v>
      </c>
      <c r="T96" s="153">
        <v>0</v>
      </c>
      <c r="U96" s="153">
        <v>0</v>
      </c>
      <c r="V96" s="154">
        <v>0</v>
      </c>
      <c r="W96" s="154">
        <v>0</v>
      </c>
      <c r="X96" s="155">
        <v>0</v>
      </c>
      <c r="Y96" s="155">
        <v>0</v>
      </c>
      <c r="Z96" s="173">
        <v>0</v>
      </c>
      <c r="AA96" s="151">
        <v>0</v>
      </c>
      <c r="AB96" s="151">
        <v>0</v>
      </c>
      <c r="AC96" s="151">
        <v>0</v>
      </c>
      <c r="AD96" s="151">
        <v>0</v>
      </c>
      <c r="AE96" s="155">
        <v>0</v>
      </c>
      <c r="AF96" s="155">
        <v>0</v>
      </c>
      <c r="AG96" s="173">
        <v>0</v>
      </c>
      <c r="AH96" s="159"/>
      <c r="AI96" s="161"/>
    </row>
    <row r="97" spans="1:35">
      <c r="A97" s="175" t="s">
        <v>24</v>
      </c>
      <c r="B97" s="171" t="s">
        <v>1776</v>
      </c>
      <c r="C97" s="171" t="s">
        <v>1779</v>
      </c>
      <c r="D97" s="150">
        <v>0</v>
      </c>
      <c r="E97" s="150">
        <v>0</v>
      </c>
      <c r="F97" s="150">
        <v>0</v>
      </c>
      <c r="G97" s="151">
        <v>0</v>
      </c>
      <c r="H97" s="151">
        <v>0</v>
      </c>
      <c r="I97" s="151">
        <v>0</v>
      </c>
      <c r="J97" s="151">
        <v>0</v>
      </c>
      <c r="K97" s="151">
        <v>0</v>
      </c>
      <c r="L97" s="151">
        <v>0</v>
      </c>
      <c r="M97" s="154">
        <v>0</v>
      </c>
      <c r="N97" s="153">
        <v>0</v>
      </c>
      <c r="O97" s="172">
        <v>0.9</v>
      </c>
      <c r="P97" s="154">
        <v>0</v>
      </c>
      <c r="Q97" s="154">
        <v>0</v>
      </c>
      <c r="R97" s="154">
        <v>0</v>
      </c>
      <c r="S97" s="173">
        <v>0</v>
      </c>
      <c r="T97" s="153">
        <v>0</v>
      </c>
      <c r="U97" s="153">
        <v>0</v>
      </c>
      <c r="V97" s="154">
        <v>0</v>
      </c>
      <c r="W97" s="154">
        <v>0</v>
      </c>
      <c r="X97" s="155">
        <v>0</v>
      </c>
      <c r="Y97" s="155">
        <v>0</v>
      </c>
      <c r="Z97" s="173">
        <v>0</v>
      </c>
      <c r="AA97" s="151">
        <v>0</v>
      </c>
      <c r="AB97" s="151">
        <v>0</v>
      </c>
      <c r="AC97" s="151">
        <v>0</v>
      </c>
      <c r="AD97" s="151">
        <v>0</v>
      </c>
      <c r="AE97" s="155">
        <v>0</v>
      </c>
      <c r="AF97" s="155">
        <v>0</v>
      </c>
      <c r="AG97" s="173">
        <v>0</v>
      </c>
      <c r="AH97" s="159"/>
      <c r="AI97" s="161"/>
    </row>
    <row r="98" spans="1:35">
      <c r="A98" s="175" t="s">
        <v>24</v>
      </c>
      <c r="B98" s="171" t="s">
        <v>1776</v>
      </c>
      <c r="C98" s="171" t="s">
        <v>1780</v>
      </c>
      <c r="D98" s="150">
        <v>0</v>
      </c>
      <c r="E98" s="150">
        <v>0</v>
      </c>
      <c r="F98" s="150">
        <v>0</v>
      </c>
      <c r="G98" s="151">
        <v>0</v>
      </c>
      <c r="H98" s="151">
        <v>0</v>
      </c>
      <c r="I98" s="151">
        <v>0</v>
      </c>
      <c r="J98" s="151">
        <v>0</v>
      </c>
      <c r="K98" s="151">
        <v>0</v>
      </c>
      <c r="L98" s="151">
        <v>0</v>
      </c>
      <c r="M98" s="154">
        <v>0</v>
      </c>
      <c r="N98" s="153">
        <v>0</v>
      </c>
      <c r="O98" s="172">
        <v>0.9</v>
      </c>
      <c r="P98" s="154">
        <v>0</v>
      </c>
      <c r="Q98" s="154">
        <v>0</v>
      </c>
      <c r="R98" s="154">
        <v>0</v>
      </c>
      <c r="S98" s="173">
        <v>0</v>
      </c>
      <c r="T98" s="153">
        <v>0</v>
      </c>
      <c r="U98" s="153">
        <v>0</v>
      </c>
      <c r="V98" s="154">
        <v>0</v>
      </c>
      <c r="W98" s="154">
        <v>0</v>
      </c>
      <c r="X98" s="155">
        <v>0</v>
      </c>
      <c r="Y98" s="155">
        <v>0</v>
      </c>
      <c r="Z98" s="173">
        <v>0</v>
      </c>
      <c r="AA98" s="151">
        <v>0</v>
      </c>
      <c r="AB98" s="151">
        <v>0</v>
      </c>
      <c r="AC98" s="151">
        <v>0</v>
      </c>
      <c r="AD98" s="151">
        <v>0</v>
      </c>
      <c r="AE98" s="155">
        <v>0</v>
      </c>
      <c r="AF98" s="155">
        <v>0</v>
      </c>
      <c r="AG98" s="173">
        <v>0</v>
      </c>
      <c r="AH98" s="159"/>
      <c r="AI98" s="161"/>
    </row>
    <row r="99" spans="1:35">
      <c r="A99" s="175" t="s">
        <v>24</v>
      </c>
      <c r="B99" s="171" t="s">
        <v>1776</v>
      </c>
      <c r="C99" s="171" t="s">
        <v>86</v>
      </c>
      <c r="D99" s="150">
        <v>0</v>
      </c>
      <c r="E99" s="150">
        <v>0</v>
      </c>
      <c r="F99" s="150">
        <v>0</v>
      </c>
      <c r="G99" s="151">
        <v>0</v>
      </c>
      <c r="H99" s="151">
        <v>0</v>
      </c>
      <c r="I99" s="151">
        <v>0</v>
      </c>
      <c r="J99" s="151">
        <v>0</v>
      </c>
      <c r="K99" s="151">
        <v>0</v>
      </c>
      <c r="L99" s="151">
        <v>0</v>
      </c>
      <c r="M99" s="154">
        <v>0</v>
      </c>
      <c r="N99" s="153">
        <v>0</v>
      </c>
      <c r="O99" s="172">
        <v>0.9</v>
      </c>
      <c r="P99" s="154">
        <v>0</v>
      </c>
      <c r="Q99" s="154">
        <v>0</v>
      </c>
      <c r="R99" s="154">
        <v>0</v>
      </c>
      <c r="S99" s="173">
        <v>0</v>
      </c>
      <c r="T99" s="153">
        <v>0</v>
      </c>
      <c r="U99" s="153">
        <v>0</v>
      </c>
      <c r="V99" s="154">
        <v>0</v>
      </c>
      <c r="W99" s="154">
        <v>0</v>
      </c>
      <c r="X99" s="155">
        <v>0</v>
      </c>
      <c r="Y99" s="155">
        <v>0</v>
      </c>
      <c r="Z99" s="173">
        <v>0</v>
      </c>
      <c r="AA99" s="151">
        <v>0</v>
      </c>
      <c r="AB99" s="151">
        <v>0</v>
      </c>
      <c r="AC99" s="151">
        <v>0</v>
      </c>
      <c r="AD99" s="151">
        <v>0</v>
      </c>
      <c r="AE99" s="155">
        <v>0</v>
      </c>
      <c r="AF99" s="155">
        <v>0</v>
      </c>
      <c r="AG99" s="173">
        <v>0</v>
      </c>
      <c r="AH99" s="159"/>
      <c r="AI99" s="161"/>
    </row>
    <row r="100" spans="1:35">
      <c r="A100" s="175" t="s">
        <v>24</v>
      </c>
      <c r="B100" s="171" t="s">
        <v>1776</v>
      </c>
      <c r="C100" s="171" t="s">
        <v>98</v>
      </c>
      <c r="D100" s="150">
        <v>5698</v>
      </c>
      <c r="E100" s="150">
        <v>5574</v>
      </c>
      <c r="F100" s="150">
        <v>4495</v>
      </c>
      <c r="G100" s="151">
        <v>4419</v>
      </c>
      <c r="H100" s="151">
        <v>4348</v>
      </c>
      <c r="I100" s="151">
        <v>3573</v>
      </c>
      <c r="J100" s="151">
        <v>2887</v>
      </c>
      <c r="K100" s="151">
        <v>2872</v>
      </c>
      <c r="L100" s="151">
        <v>2152</v>
      </c>
      <c r="M100" s="154">
        <v>0.97899200580752</v>
      </c>
      <c r="N100" s="153">
        <v>110584</v>
      </c>
      <c r="O100" s="172">
        <v>0.9</v>
      </c>
      <c r="P100" s="154">
        <v>0.978237978237978</v>
      </c>
      <c r="Q100" s="154">
        <v>0.983933016519575</v>
      </c>
      <c r="R100" s="154">
        <v>0.994804295116037</v>
      </c>
      <c r="S100" s="173">
        <v>-0.00569503828159634</v>
      </c>
      <c r="T100" s="153">
        <v>112957</v>
      </c>
      <c r="U100" s="153">
        <v>87551</v>
      </c>
      <c r="V100" s="154">
        <v>0.775082553538072</v>
      </c>
      <c r="W100" s="154">
        <v>0.788873288873289</v>
      </c>
      <c r="X100" s="155">
        <v>0.808553971486762</v>
      </c>
      <c r="Y100" s="155">
        <v>0.745410460685833</v>
      </c>
      <c r="Z100" s="173">
        <v>-0.0196806826134728</v>
      </c>
      <c r="AA100" s="151">
        <v>31285</v>
      </c>
      <c r="AB100" s="151">
        <v>24270</v>
      </c>
      <c r="AC100" s="151">
        <v>35984</v>
      </c>
      <c r="AD100" s="151">
        <v>28085</v>
      </c>
      <c r="AE100" s="155">
        <v>0.775771136327313</v>
      </c>
      <c r="AF100" s="155">
        <v>0.78048577145398</v>
      </c>
      <c r="AG100" s="173">
        <v>-0.00471463512666614</v>
      </c>
      <c r="AH100" s="159"/>
      <c r="AI100" s="161"/>
    </row>
    <row r="101" spans="1:35">
      <c r="A101" s="175" t="s">
        <v>24</v>
      </c>
      <c r="B101" s="171" t="s">
        <v>1776</v>
      </c>
      <c r="C101" s="171" t="s">
        <v>85</v>
      </c>
      <c r="D101" s="150">
        <v>6065</v>
      </c>
      <c r="E101" s="150">
        <v>5886</v>
      </c>
      <c r="F101" s="150">
        <v>5390</v>
      </c>
      <c r="G101" s="151">
        <v>6068</v>
      </c>
      <c r="H101" s="151">
        <v>5935</v>
      </c>
      <c r="I101" s="151">
        <v>5600</v>
      </c>
      <c r="J101" s="151">
        <v>4686</v>
      </c>
      <c r="K101" s="151">
        <v>4468</v>
      </c>
      <c r="L101" s="151">
        <v>4369</v>
      </c>
      <c r="M101" s="154">
        <v>0.969042363567517</v>
      </c>
      <c r="N101" s="153">
        <v>104925</v>
      </c>
      <c r="O101" s="172">
        <v>0.9</v>
      </c>
      <c r="P101" s="154">
        <v>0.970486397361913</v>
      </c>
      <c r="Q101" s="154">
        <v>0.978081740276862</v>
      </c>
      <c r="R101" s="154">
        <v>0.953478446436193</v>
      </c>
      <c r="S101" s="173">
        <v>-0.00759534291494957</v>
      </c>
      <c r="T101" s="153">
        <v>108277</v>
      </c>
      <c r="U101" s="153">
        <v>99071</v>
      </c>
      <c r="V101" s="154">
        <v>0.914977326671408</v>
      </c>
      <c r="W101" s="154">
        <v>0.888705688375927</v>
      </c>
      <c r="X101" s="155">
        <v>0.922874093605801</v>
      </c>
      <c r="Y101" s="155">
        <v>0.932351685872813</v>
      </c>
      <c r="Z101" s="173">
        <v>-0.0341684052298735</v>
      </c>
      <c r="AA101" s="151">
        <v>37607</v>
      </c>
      <c r="AB101" s="151">
        <v>34537</v>
      </c>
      <c r="AC101" s="151">
        <v>34036</v>
      </c>
      <c r="AD101" s="151">
        <v>31342</v>
      </c>
      <c r="AE101" s="155">
        <v>0.918366261600234</v>
      </c>
      <c r="AF101" s="155">
        <v>0.920848513338818</v>
      </c>
      <c r="AG101" s="173">
        <v>-0.00248225173858363</v>
      </c>
      <c r="AH101" s="159"/>
      <c r="AI101" s="161"/>
    </row>
    <row r="102" spans="1:35">
      <c r="A102" s="175" t="s">
        <v>24</v>
      </c>
      <c r="B102" s="171" t="s">
        <v>1776</v>
      </c>
      <c r="C102" s="171" t="s">
        <v>84</v>
      </c>
      <c r="D102" s="150">
        <v>5637</v>
      </c>
      <c r="E102" s="150">
        <v>5580</v>
      </c>
      <c r="F102" s="150">
        <v>4823</v>
      </c>
      <c r="G102" s="151">
        <v>4274</v>
      </c>
      <c r="H102" s="151">
        <v>4242</v>
      </c>
      <c r="I102" s="151">
        <v>3534</v>
      </c>
      <c r="J102" s="151">
        <v>2712</v>
      </c>
      <c r="K102" s="151">
        <v>2695</v>
      </c>
      <c r="L102" s="151">
        <v>2114</v>
      </c>
      <c r="M102" s="154">
        <v>0.972290439849657</v>
      </c>
      <c r="N102" s="153">
        <v>110459</v>
      </c>
      <c r="O102" s="172">
        <v>0.9</v>
      </c>
      <c r="P102" s="154">
        <v>0.989888238424694</v>
      </c>
      <c r="Q102" s="154">
        <v>0.992512868507253</v>
      </c>
      <c r="R102" s="154">
        <v>0.993731563421829</v>
      </c>
      <c r="S102" s="173">
        <v>-0.0026246300825592</v>
      </c>
      <c r="T102" s="153">
        <v>113607</v>
      </c>
      <c r="U102" s="153">
        <v>87145</v>
      </c>
      <c r="V102" s="154">
        <v>0.767074211976375</v>
      </c>
      <c r="W102" s="154">
        <v>0.855596948731595</v>
      </c>
      <c r="X102" s="155">
        <v>0.826860084230229</v>
      </c>
      <c r="Y102" s="155">
        <v>0.779498525073746</v>
      </c>
      <c r="Z102" s="173">
        <v>0.0287368645013656</v>
      </c>
      <c r="AA102" s="151">
        <v>30209</v>
      </c>
      <c r="AB102" s="151">
        <v>24311</v>
      </c>
      <c r="AC102" s="151">
        <v>35129</v>
      </c>
      <c r="AD102" s="151">
        <v>26439</v>
      </c>
      <c r="AE102" s="155">
        <v>0.804760170810023</v>
      </c>
      <c r="AF102" s="155">
        <v>0.75262603546927</v>
      </c>
      <c r="AG102" s="173">
        <v>0.0521341353407531</v>
      </c>
      <c r="AH102" s="159"/>
      <c r="AI102" s="161"/>
    </row>
    <row r="103" spans="1:35">
      <c r="A103" s="175" t="s">
        <v>24</v>
      </c>
      <c r="B103" s="171" t="s">
        <v>1776</v>
      </c>
      <c r="C103" s="171" t="s">
        <v>87</v>
      </c>
      <c r="D103" s="150">
        <v>7398</v>
      </c>
      <c r="E103" s="150">
        <v>7228</v>
      </c>
      <c r="F103" s="150">
        <v>6263</v>
      </c>
      <c r="G103" s="151">
        <v>2041</v>
      </c>
      <c r="H103" s="151">
        <v>1984</v>
      </c>
      <c r="I103" s="151">
        <v>1747</v>
      </c>
      <c r="J103" s="151">
        <v>3798</v>
      </c>
      <c r="K103" s="151">
        <v>3635</v>
      </c>
      <c r="L103" s="151">
        <v>3192</v>
      </c>
      <c r="M103" s="154">
        <v>0.979458234683563</v>
      </c>
      <c r="N103" s="153">
        <v>144379</v>
      </c>
      <c r="O103" s="172">
        <v>0.9</v>
      </c>
      <c r="P103" s="154">
        <v>0.977020816436875</v>
      </c>
      <c r="Q103" s="154">
        <v>0.972072513473787</v>
      </c>
      <c r="R103" s="154">
        <v>0.957082675092154</v>
      </c>
      <c r="S103" s="173">
        <v>0.00494830296308757</v>
      </c>
      <c r="T103" s="153">
        <v>147407</v>
      </c>
      <c r="U103" s="153">
        <v>117909</v>
      </c>
      <c r="V103" s="154">
        <v>0.79988738662343</v>
      </c>
      <c r="W103" s="154">
        <v>0.846580156799135</v>
      </c>
      <c r="X103" s="155">
        <v>0.855952964233219</v>
      </c>
      <c r="Y103" s="155">
        <v>0.84044233807267</v>
      </c>
      <c r="Z103" s="173">
        <v>-0.00937280743408408</v>
      </c>
      <c r="AA103" s="151">
        <v>37455</v>
      </c>
      <c r="AB103" s="151">
        <v>30488</v>
      </c>
      <c r="AC103" s="151">
        <v>46764</v>
      </c>
      <c r="AD103" s="151">
        <v>36857</v>
      </c>
      <c r="AE103" s="155">
        <v>0.813990121479108</v>
      </c>
      <c r="AF103" s="155">
        <v>0.788149003506971</v>
      </c>
      <c r="AG103" s="173">
        <v>0.0258411179721371</v>
      </c>
      <c r="AH103" s="159"/>
      <c r="AI103" s="161"/>
    </row>
    <row r="104" spans="1:35">
      <c r="A104" s="175" t="s">
        <v>24</v>
      </c>
      <c r="B104" s="171" t="s">
        <v>1776</v>
      </c>
      <c r="C104" s="171" t="s">
        <v>88</v>
      </c>
      <c r="D104" s="150">
        <v>6699</v>
      </c>
      <c r="E104" s="150">
        <v>6597</v>
      </c>
      <c r="F104" s="150">
        <v>5786</v>
      </c>
      <c r="G104" s="151">
        <v>5432</v>
      </c>
      <c r="H104" s="151">
        <v>5372</v>
      </c>
      <c r="I104" s="151">
        <v>4834</v>
      </c>
      <c r="J104" s="151">
        <v>3657</v>
      </c>
      <c r="K104" s="151">
        <v>3633</v>
      </c>
      <c r="L104" s="151">
        <v>3209</v>
      </c>
      <c r="M104" s="154">
        <v>0.980877124763915</v>
      </c>
      <c r="N104" s="153">
        <v>141262</v>
      </c>
      <c r="O104" s="172">
        <v>0.9</v>
      </c>
      <c r="P104" s="154">
        <v>0.984773846842812</v>
      </c>
      <c r="Q104" s="154">
        <v>0.988954344624448</v>
      </c>
      <c r="R104" s="154">
        <v>0.99343724364233</v>
      </c>
      <c r="S104" s="173">
        <v>-0.00418049778163543</v>
      </c>
      <c r="T104" s="153">
        <v>144016</v>
      </c>
      <c r="U104" s="153">
        <v>122901</v>
      </c>
      <c r="V104" s="154">
        <v>0.853384346183757</v>
      </c>
      <c r="W104" s="154">
        <v>0.863711001642036</v>
      </c>
      <c r="X104" s="155">
        <v>0.889911634756996</v>
      </c>
      <c r="Y104" s="155">
        <v>0.877495214656823</v>
      </c>
      <c r="Z104" s="173">
        <v>-0.0262006331149593</v>
      </c>
      <c r="AA104" s="151">
        <v>39269</v>
      </c>
      <c r="AB104" s="151">
        <v>33745</v>
      </c>
      <c r="AC104" s="151">
        <v>45387</v>
      </c>
      <c r="AD104" s="151">
        <v>38876</v>
      </c>
      <c r="AE104" s="155">
        <v>0.859329241895643</v>
      </c>
      <c r="AF104" s="155">
        <v>0.856544825610858</v>
      </c>
      <c r="AG104" s="173">
        <v>0.0027844162847851</v>
      </c>
      <c r="AH104" s="159"/>
      <c r="AI104" s="161"/>
    </row>
    <row r="105" spans="1:35">
      <c r="A105" s="175" t="s">
        <v>24</v>
      </c>
      <c r="B105" s="171" t="s">
        <v>1776</v>
      </c>
      <c r="C105" s="171" t="s">
        <v>89</v>
      </c>
      <c r="D105" s="150">
        <v>11561</v>
      </c>
      <c r="E105" s="150">
        <v>10897</v>
      </c>
      <c r="F105" s="150">
        <v>9266</v>
      </c>
      <c r="G105" s="151">
        <v>10633</v>
      </c>
      <c r="H105" s="151">
        <v>10494</v>
      </c>
      <c r="I105" s="151">
        <v>9243</v>
      </c>
      <c r="J105" s="151">
        <v>7842</v>
      </c>
      <c r="K105" s="151">
        <v>7720</v>
      </c>
      <c r="L105" s="151">
        <v>6772</v>
      </c>
      <c r="M105" s="154">
        <v>0.976503622528853</v>
      </c>
      <c r="N105" s="153">
        <v>214573</v>
      </c>
      <c r="O105" s="172">
        <v>0.9</v>
      </c>
      <c r="P105" s="154">
        <v>0.942565522013667</v>
      </c>
      <c r="Q105" s="154">
        <v>0.986927489889965</v>
      </c>
      <c r="R105" s="154">
        <v>0.984442744197909</v>
      </c>
      <c r="S105" s="173">
        <v>-0.0443619678762985</v>
      </c>
      <c r="T105" s="153">
        <v>219736</v>
      </c>
      <c r="U105" s="153">
        <v>185727</v>
      </c>
      <c r="V105" s="154">
        <v>0.845227909855463</v>
      </c>
      <c r="W105" s="154">
        <v>0.801487760574345</v>
      </c>
      <c r="X105" s="155">
        <v>0.869274898899652</v>
      </c>
      <c r="Y105" s="155">
        <v>0.863555215506248</v>
      </c>
      <c r="Z105" s="173">
        <v>-0.0677871383253072</v>
      </c>
      <c r="AA105" s="151">
        <v>72370</v>
      </c>
      <c r="AB105" s="151">
        <v>61726</v>
      </c>
      <c r="AC105" s="151">
        <v>72178</v>
      </c>
      <c r="AD105" s="151">
        <v>62140</v>
      </c>
      <c r="AE105" s="155">
        <v>0.852922481691309</v>
      </c>
      <c r="AF105" s="155">
        <v>0.860927152317881</v>
      </c>
      <c r="AG105" s="173">
        <v>-0.00800467062657217</v>
      </c>
      <c r="AH105" s="159"/>
      <c r="AI105" s="161"/>
    </row>
    <row r="106" spans="1:35">
      <c r="A106" s="175" t="s">
        <v>24</v>
      </c>
      <c r="B106" s="171" t="s">
        <v>1776</v>
      </c>
      <c r="C106" s="171" t="s">
        <v>90</v>
      </c>
      <c r="D106" s="150">
        <v>8374</v>
      </c>
      <c r="E106" s="150">
        <v>6949</v>
      </c>
      <c r="F106" s="150">
        <v>7529</v>
      </c>
      <c r="G106" s="151">
        <v>7146</v>
      </c>
      <c r="H106" s="151">
        <v>6797</v>
      </c>
      <c r="I106" s="151">
        <v>6669</v>
      </c>
      <c r="J106" s="151">
        <v>5817</v>
      </c>
      <c r="K106" s="151">
        <v>5177</v>
      </c>
      <c r="L106" s="151">
        <v>5372</v>
      </c>
      <c r="M106" s="154">
        <v>0.936130619617858</v>
      </c>
      <c r="N106" s="153">
        <v>120231</v>
      </c>
      <c r="O106" s="172">
        <v>0.9</v>
      </c>
      <c r="P106" s="154">
        <v>0.829830427513733</v>
      </c>
      <c r="Q106" s="154">
        <v>0.951161488944864</v>
      </c>
      <c r="R106" s="154">
        <v>0.889977651710504</v>
      </c>
      <c r="S106" s="173">
        <v>-0.121331061431131</v>
      </c>
      <c r="T106" s="153">
        <v>128434</v>
      </c>
      <c r="U106" s="153">
        <v>113345</v>
      </c>
      <c r="V106" s="154">
        <v>0.882515533270006</v>
      </c>
      <c r="W106" s="154">
        <v>0.89909242894674</v>
      </c>
      <c r="X106" s="155">
        <v>0.933249370277078</v>
      </c>
      <c r="Y106" s="155">
        <v>0.92350008595496</v>
      </c>
      <c r="Z106" s="173">
        <v>-0.0341569413303382</v>
      </c>
      <c r="AA106" s="151">
        <v>43530</v>
      </c>
      <c r="AB106" s="151">
        <v>39403</v>
      </c>
      <c r="AC106" s="151">
        <v>39184</v>
      </c>
      <c r="AD106" s="151">
        <v>34474</v>
      </c>
      <c r="AE106" s="155">
        <v>0.905191821732139</v>
      </c>
      <c r="AF106" s="155">
        <v>0.879797876684361</v>
      </c>
      <c r="AG106" s="173">
        <v>0.0253939450477778</v>
      </c>
      <c r="AH106" s="159"/>
      <c r="AI106" s="161"/>
    </row>
    <row r="107" spans="1:35">
      <c r="A107" s="175" t="s">
        <v>24</v>
      </c>
      <c r="B107" s="171" t="s">
        <v>1781</v>
      </c>
      <c r="C107" s="171" t="s">
        <v>1783</v>
      </c>
      <c r="D107" s="150">
        <v>0</v>
      </c>
      <c r="E107" s="150">
        <v>0</v>
      </c>
      <c r="F107" s="150">
        <v>0</v>
      </c>
      <c r="G107" s="151">
        <v>0</v>
      </c>
      <c r="H107" s="151">
        <v>0</v>
      </c>
      <c r="I107" s="151">
        <v>0</v>
      </c>
      <c r="J107" s="151">
        <v>0</v>
      </c>
      <c r="K107" s="151">
        <v>0</v>
      </c>
      <c r="L107" s="151">
        <v>0</v>
      </c>
      <c r="M107" s="154">
        <v>0</v>
      </c>
      <c r="N107" s="153">
        <v>0</v>
      </c>
      <c r="O107" s="172">
        <v>0.9</v>
      </c>
      <c r="P107" s="154">
        <v>0</v>
      </c>
      <c r="Q107" s="154">
        <v>0</v>
      </c>
      <c r="R107" s="154">
        <v>0</v>
      </c>
      <c r="S107" s="173">
        <v>0</v>
      </c>
      <c r="T107" s="153">
        <v>0</v>
      </c>
      <c r="U107" s="153">
        <v>0</v>
      </c>
      <c r="V107" s="154">
        <v>0</v>
      </c>
      <c r="W107" s="154">
        <v>0</v>
      </c>
      <c r="X107" s="155">
        <v>0</v>
      </c>
      <c r="Y107" s="155">
        <v>0</v>
      </c>
      <c r="Z107" s="173">
        <v>0</v>
      </c>
      <c r="AA107" s="151">
        <v>0</v>
      </c>
      <c r="AB107" s="151">
        <v>0</v>
      </c>
      <c r="AC107" s="151">
        <v>0</v>
      </c>
      <c r="AD107" s="151">
        <v>0</v>
      </c>
      <c r="AE107" s="155">
        <v>0</v>
      </c>
      <c r="AF107" s="155">
        <v>0</v>
      </c>
      <c r="AG107" s="173">
        <v>0</v>
      </c>
      <c r="AH107" s="159"/>
      <c r="AI107" s="161"/>
    </row>
    <row r="108" spans="1:35">
      <c r="A108" s="175" t="s">
        <v>24</v>
      </c>
      <c r="B108" s="171" t="s">
        <v>1781</v>
      </c>
      <c r="C108" s="171" t="s">
        <v>1782</v>
      </c>
      <c r="D108" s="150">
        <v>0</v>
      </c>
      <c r="E108" s="150">
        <v>0</v>
      </c>
      <c r="F108" s="150">
        <v>0</v>
      </c>
      <c r="G108" s="151">
        <v>0</v>
      </c>
      <c r="H108" s="151">
        <v>0</v>
      </c>
      <c r="I108" s="151">
        <v>0</v>
      </c>
      <c r="J108" s="151">
        <v>0</v>
      </c>
      <c r="K108" s="151">
        <v>0</v>
      </c>
      <c r="L108" s="151">
        <v>0</v>
      </c>
      <c r="M108" s="154">
        <v>0</v>
      </c>
      <c r="N108" s="153">
        <v>0</v>
      </c>
      <c r="O108" s="172">
        <v>0.9</v>
      </c>
      <c r="P108" s="154">
        <v>0</v>
      </c>
      <c r="Q108" s="154">
        <v>0</v>
      </c>
      <c r="R108" s="154">
        <v>0</v>
      </c>
      <c r="S108" s="173">
        <v>0</v>
      </c>
      <c r="T108" s="153">
        <v>0</v>
      </c>
      <c r="U108" s="153">
        <v>0</v>
      </c>
      <c r="V108" s="154">
        <v>0</v>
      </c>
      <c r="W108" s="154">
        <v>0</v>
      </c>
      <c r="X108" s="155">
        <v>0</v>
      </c>
      <c r="Y108" s="155">
        <v>0</v>
      </c>
      <c r="Z108" s="173">
        <v>0</v>
      </c>
      <c r="AA108" s="151">
        <v>0</v>
      </c>
      <c r="AB108" s="151">
        <v>0</v>
      </c>
      <c r="AC108" s="151">
        <v>0</v>
      </c>
      <c r="AD108" s="151">
        <v>0</v>
      </c>
      <c r="AE108" s="155">
        <v>0</v>
      </c>
      <c r="AF108" s="155">
        <v>0</v>
      </c>
      <c r="AG108" s="173">
        <v>0</v>
      </c>
      <c r="AH108" s="159"/>
      <c r="AI108" s="161"/>
    </row>
    <row r="109" spans="1:35">
      <c r="A109" s="175" t="s">
        <v>24</v>
      </c>
      <c r="B109" s="171" t="s">
        <v>1781</v>
      </c>
      <c r="C109" s="171" t="s">
        <v>91</v>
      </c>
      <c r="D109" s="150">
        <v>6531</v>
      </c>
      <c r="E109" s="150">
        <v>5988</v>
      </c>
      <c r="F109" s="150">
        <v>4478</v>
      </c>
      <c r="G109" s="151">
        <v>5634</v>
      </c>
      <c r="H109" s="151">
        <v>5014</v>
      </c>
      <c r="I109" s="151">
        <v>4256</v>
      </c>
      <c r="J109" s="151">
        <v>3689</v>
      </c>
      <c r="K109" s="151">
        <v>3450</v>
      </c>
      <c r="L109" s="151">
        <v>2824</v>
      </c>
      <c r="M109" s="154">
        <v>0.837965546750009</v>
      </c>
      <c r="N109" s="153">
        <v>112610</v>
      </c>
      <c r="O109" s="172">
        <v>0.9</v>
      </c>
      <c r="P109" s="154">
        <v>0.916858061552595</v>
      </c>
      <c r="Q109" s="154">
        <v>0.889953851615193</v>
      </c>
      <c r="R109" s="154">
        <v>0.935212794795337</v>
      </c>
      <c r="S109" s="173">
        <v>0.0269042099374018</v>
      </c>
      <c r="T109" s="153">
        <v>134385</v>
      </c>
      <c r="U109" s="153">
        <v>98464</v>
      </c>
      <c r="V109" s="154">
        <v>0.73270082226439</v>
      </c>
      <c r="W109" s="154">
        <v>0.685653039350789</v>
      </c>
      <c r="X109" s="155">
        <v>0.755413560525382</v>
      </c>
      <c r="Y109" s="155">
        <v>0.765519110870155</v>
      </c>
      <c r="Z109" s="173">
        <v>-0.0697605211745931</v>
      </c>
      <c r="AA109" s="151">
        <v>42973</v>
      </c>
      <c r="AB109" s="151">
        <v>33945</v>
      </c>
      <c r="AC109" s="151">
        <v>40156</v>
      </c>
      <c r="AD109" s="151">
        <v>29854</v>
      </c>
      <c r="AE109" s="155">
        <v>0.789914597537989</v>
      </c>
      <c r="AF109" s="155">
        <v>0.743450542882757</v>
      </c>
      <c r="AG109" s="173">
        <v>0.0464640546552317</v>
      </c>
      <c r="AH109" s="159"/>
      <c r="AI109" s="161"/>
    </row>
    <row r="110" spans="1:35">
      <c r="A110" s="175" t="s">
        <v>24</v>
      </c>
      <c r="B110" s="171" t="s">
        <v>1781</v>
      </c>
      <c r="C110" s="171" t="s">
        <v>95</v>
      </c>
      <c r="D110" s="150">
        <v>7176</v>
      </c>
      <c r="E110" s="150">
        <v>6909</v>
      </c>
      <c r="F110" s="150">
        <v>5668</v>
      </c>
      <c r="G110" s="151">
        <v>5877</v>
      </c>
      <c r="H110" s="151">
        <v>5684</v>
      </c>
      <c r="I110" s="151">
        <v>4837</v>
      </c>
      <c r="J110" s="151">
        <v>4729</v>
      </c>
      <c r="K110" s="151">
        <v>4454</v>
      </c>
      <c r="L110" s="151">
        <v>3671</v>
      </c>
      <c r="M110" s="154">
        <v>0.908182076475291</v>
      </c>
      <c r="N110" s="153">
        <v>137447</v>
      </c>
      <c r="O110" s="172">
        <v>0.9</v>
      </c>
      <c r="P110" s="154">
        <v>0.962792642140468</v>
      </c>
      <c r="Q110" s="154">
        <v>0.967160115705292</v>
      </c>
      <c r="R110" s="154">
        <v>0.941848170860647</v>
      </c>
      <c r="S110" s="173">
        <v>-0.00436747356482359</v>
      </c>
      <c r="T110" s="153">
        <v>151343</v>
      </c>
      <c r="U110" s="153">
        <v>115155</v>
      </c>
      <c r="V110" s="154">
        <v>0.760887520400679</v>
      </c>
      <c r="W110" s="154">
        <v>0.789855072463768</v>
      </c>
      <c r="X110" s="155">
        <v>0.823038965458567</v>
      </c>
      <c r="Y110" s="155">
        <v>0.776274053711144</v>
      </c>
      <c r="Z110" s="173">
        <v>-0.0331838929947992</v>
      </c>
      <c r="AA110" s="151">
        <v>45104</v>
      </c>
      <c r="AB110" s="151">
        <v>35686</v>
      </c>
      <c r="AC110" s="151">
        <v>48067</v>
      </c>
      <c r="AD110" s="151">
        <v>36737</v>
      </c>
      <c r="AE110" s="155">
        <v>0.79119368570415</v>
      </c>
      <c r="AF110" s="155">
        <v>0.764287348908815</v>
      </c>
      <c r="AG110" s="173">
        <v>0.0269063367953356</v>
      </c>
      <c r="AH110" s="159"/>
      <c r="AI110" s="161"/>
    </row>
    <row r="111" spans="1:35">
      <c r="A111" s="175" t="s">
        <v>24</v>
      </c>
      <c r="B111" s="171" t="s">
        <v>1781</v>
      </c>
      <c r="C111" s="171" t="s">
        <v>96</v>
      </c>
      <c r="D111" s="150">
        <v>1484</v>
      </c>
      <c r="E111" s="150">
        <v>1366</v>
      </c>
      <c r="F111" s="150">
        <v>1250</v>
      </c>
      <c r="G111" s="151">
        <v>1161</v>
      </c>
      <c r="H111" s="151">
        <v>1060</v>
      </c>
      <c r="I111" s="151">
        <v>973</v>
      </c>
      <c r="J111" s="151">
        <v>805</v>
      </c>
      <c r="K111" s="151">
        <v>659</v>
      </c>
      <c r="L111" s="151">
        <v>632</v>
      </c>
      <c r="M111" s="154">
        <v>0.962205678053646</v>
      </c>
      <c r="N111" s="153">
        <v>27012</v>
      </c>
      <c r="O111" s="172">
        <v>0.9</v>
      </c>
      <c r="P111" s="154">
        <v>0.920485175202156</v>
      </c>
      <c r="Q111" s="154">
        <v>0.913006029285099</v>
      </c>
      <c r="R111" s="154">
        <v>0.818633540372671</v>
      </c>
      <c r="S111" s="173">
        <v>0.00747914591705723</v>
      </c>
      <c r="T111" s="153">
        <v>28073</v>
      </c>
      <c r="U111" s="153">
        <v>23947</v>
      </c>
      <c r="V111" s="154">
        <v>0.8530260392548</v>
      </c>
      <c r="W111" s="154">
        <v>0.842318059299191</v>
      </c>
      <c r="X111" s="155">
        <v>0.838070628768303</v>
      </c>
      <c r="Y111" s="155">
        <v>0.785093167701863</v>
      </c>
      <c r="Z111" s="173">
        <v>0.00424743053088816</v>
      </c>
      <c r="AA111" s="151">
        <v>8007</v>
      </c>
      <c r="AB111" s="151">
        <v>6819</v>
      </c>
      <c r="AC111" s="151">
        <v>8347</v>
      </c>
      <c r="AD111" s="151">
        <v>7278</v>
      </c>
      <c r="AE111" s="155">
        <v>0.851629823904084</v>
      </c>
      <c r="AF111" s="155">
        <v>0.871930034743021</v>
      </c>
      <c r="AG111" s="173">
        <v>-0.0203002108389375</v>
      </c>
      <c r="AH111" s="159"/>
      <c r="AI111" s="161"/>
    </row>
    <row r="112" spans="1:35">
      <c r="A112" s="175" t="s">
        <v>24</v>
      </c>
      <c r="B112" s="171" t="s">
        <v>1781</v>
      </c>
      <c r="C112" s="171" t="s">
        <v>93</v>
      </c>
      <c r="D112" s="150">
        <v>9732</v>
      </c>
      <c r="E112" s="150">
        <v>8947</v>
      </c>
      <c r="F112" s="150">
        <v>7662</v>
      </c>
      <c r="G112" s="151">
        <v>10457</v>
      </c>
      <c r="H112" s="151">
        <v>9183</v>
      </c>
      <c r="I112" s="151">
        <v>9061</v>
      </c>
      <c r="J112" s="151">
        <v>7045</v>
      </c>
      <c r="K112" s="151">
        <v>6987</v>
      </c>
      <c r="L112" s="151">
        <v>6205</v>
      </c>
      <c r="M112" s="154">
        <v>0.93401821995019</v>
      </c>
      <c r="N112" s="153">
        <v>171015</v>
      </c>
      <c r="O112" s="172">
        <v>0.9</v>
      </c>
      <c r="P112" s="154">
        <v>0.919338265515824</v>
      </c>
      <c r="Q112" s="154">
        <v>0.878167734531893</v>
      </c>
      <c r="R112" s="154">
        <v>0.991767210787793</v>
      </c>
      <c r="S112" s="173">
        <v>0.0411705309839315</v>
      </c>
      <c r="T112" s="153">
        <v>183096</v>
      </c>
      <c r="U112" s="153">
        <v>140617</v>
      </c>
      <c r="V112" s="154">
        <v>0.767996023943723</v>
      </c>
      <c r="W112" s="154">
        <v>0.787299630086313</v>
      </c>
      <c r="X112" s="155">
        <v>0.866500908482356</v>
      </c>
      <c r="Y112" s="155">
        <v>0.880766501064585</v>
      </c>
      <c r="Z112" s="173">
        <v>-0.0792012783960431</v>
      </c>
      <c r="AA112" s="151">
        <v>63441</v>
      </c>
      <c r="AB112" s="151">
        <v>52201</v>
      </c>
      <c r="AC112" s="151">
        <v>56290</v>
      </c>
      <c r="AD112" s="151">
        <v>44397</v>
      </c>
      <c r="AE112" s="155">
        <v>0.822827509024133</v>
      </c>
      <c r="AF112" s="155">
        <v>0.788719133060934</v>
      </c>
      <c r="AG112" s="173">
        <v>0.0341083759631983</v>
      </c>
      <c r="AH112" s="159"/>
      <c r="AI112" s="161"/>
    </row>
    <row r="113" spans="1:35">
      <c r="A113" s="175" t="s">
        <v>24</v>
      </c>
      <c r="B113" s="171" t="s">
        <v>1781</v>
      </c>
      <c r="C113" s="171" t="s">
        <v>92</v>
      </c>
      <c r="D113" s="150">
        <v>12081</v>
      </c>
      <c r="E113" s="150">
        <v>11513</v>
      </c>
      <c r="F113" s="150">
        <v>9790</v>
      </c>
      <c r="G113" s="151">
        <v>11606</v>
      </c>
      <c r="H113" s="151">
        <v>10846</v>
      </c>
      <c r="I113" s="151">
        <v>9850</v>
      </c>
      <c r="J113" s="151">
        <v>8438</v>
      </c>
      <c r="K113" s="151">
        <v>7959</v>
      </c>
      <c r="L113" s="151">
        <v>7297</v>
      </c>
      <c r="M113" s="154">
        <v>0.916128644527628</v>
      </c>
      <c r="N113" s="153">
        <v>213414</v>
      </c>
      <c r="O113" s="172">
        <v>0.9</v>
      </c>
      <c r="P113" s="154">
        <v>0.952984024501283</v>
      </c>
      <c r="Q113" s="154">
        <v>0.934516629329657</v>
      </c>
      <c r="R113" s="154">
        <v>0.943232993600379</v>
      </c>
      <c r="S113" s="173">
        <v>0.018467395171626</v>
      </c>
      <c r="T113" s="153">
        <v>232952</v>
      </c>
      <c r="U113" s="153">
        <v>183868</v>
      </c>
      <c r="V113" s="154">
        <v>0.789295648889041</v>
      </c>
      <c r="W113" s="154">
        <v>0.810363380514858</v>
      </c>
      <c r="X113" s="155">
        <v>0.848698948819576</v>
      </c>
      <c r="Y113" s="155">
        <v>0.8647783835032</v>
      </c>
      <c r="Z113" s="173">
        <v>-0.0383355683047181</v>
      </c>
      <c r="AA113" s="151">
        <v>75804</v>
      </c>
      <c r="AB113" s="151">
        <v>61979</v>
      </c>
      <c r="AC113" s="151">
        <v>71493</v>
      </c>
      <c r="AD113" s="151">
        <v>57079</v>
      </c>
      <c r="AE113" s="155">
        <v>0.817621761384624</v>
      </c>
      <c r="AF113" s="155">
        <v>0.798385855957926</v>
      </c>
      <c r="AG113" s="173">
        <v>0.0192359054266975</v>
      </c>
      <c r="AH113" s="159"/>
      <c r="AI113" s="161"/>
    </row>
    <row r="114" spans="1:35">
      <c r="A114" s="175" t="s">
        <v>24</v>
      </c>
      <c r="B114" s="171" t="s">
        <v>1781</v>
      </c>
      <c r="C114" s="171" t="s">
        <v>94</v>
      </c>
      <c r="D114" s="150">
        <v>5834</v>
      </c>
      <c r="E114" s="150">
        <v>5699</v>
      </c>
      <c r="F114" s="150">
        <v>5194</v>
      </c>
      <c r="G114" s="151">
        <v>4833</v>
      </c>
      <c r="H114" s="151">
        <v>4763</v>
      </c>
      <c r="I114" s="151">
        <v>4382</v>
      </c>
      <c r="J114" s="151">
        <v>4208</v>
      </c>
      <c r="K114" s="151">
        <v>3976</v>
      </c>
      <c r="L114" s="151">
        <v>3655</v>
      </c>
      <c r="M114" s="154">
        <v>0.974379633994771</v>
      </c>
      <c r="N114" s="153">
        <v>113676</v>
      </c>
      <c r="O114" s="172">
        <v>0.9</v>
      </c>
      <c r="P114" s="154">
        <v>0.976859787452863</v>
      </c>
      <c r="Q114" s="154">
        <v>0.985516242499483</v>
      </c>
      <c r="R114" s="154">
        <v>0.944866920152091</v>
      </c>
      <c r="S114" s="173">
        <v>-0.00865645504662027</v>
      </c>
      <c r="T114" s="153">
        <v>116665</v>
      </c>
      <c r="U114" s="153">
        <v>103364</v>
      </c>
      <c r="V114" s="154">
        <v>0.885989799854284</v>
      </c>
      <c r="W114" s="154">
        <v>0.890298251628385</v>
      </c>
      <c r="X114" s="155">
        <v>0.906683219532382</v>
      </c>
      <c r="Y114" s="155">
        <v>0.868583650190114</v>
      </c>
      <c r="Z114" s="173">
        <v>-0.0163849679039962</v>
      </c>
      <c r="AA114" s="151">
        <v>34426</v>
      </c>
      <c r="AB114" s="151">
        <v>30707</v>
      </c>
      <c r="AC114" s="151">
        <v>37980</v>
      </c>
      <c r="AD114" s="151">
        <v>33325</v>
      </c>
      <c r="AE114" s="155">
        <v>0.891971184569802</v>
      </c>
      <c r="AF114" s="155">
        <v>0.877435492364402</v>
      </c>
      <c r="AG114" s="173">
        <v>0.0145356922053995</v>
      </c>
      <c r="AH114" s="159"/>
      <c r="AI114" s="161"/>
    </row>
    <row r="115" spans="1:35">
      <c r="A115" s="175" t="s">
        <v>24</v>
      </c>
      <c r="B115" s="171" t="s">
        <v>1781</v>
      </c>
      <c r="C115" s="171" t="s">
        <v>97</v>
      </c>
      <c r="D115" s="150">
        <v>5231</v>
      </c>
      <c r="E115" s="150">
        <v>5215</v>
      </c>
      <c r="F115" s="150">
        <v>4652</v>
      </c>
      <c r="G115" s="151">
        <v>4386</v>
      </c>
      <c r="H115" s="151">
        <v>4375</v>
      </c>
      <c r="I115" s="151">
        <v>3982</v>
      </c>
      <c r="J115" s="151">
        <v>2947</v>
      </c>
      <c r="K115" s="151">
        <v>2930</v>
      </c>
      <c r="L115" s="151">
        <v>2509</v>
      </c>
      <c r="M115" s="154">
        <v>0.991007343388647</v>
      </c>
      <c r="N115" s="153">
        <v>107557</v>
      </c>
      <c r="O115" s="172">
        <v>0.9</v>
      </c>
      <c r="P115" s="154">
        <v>0.996941311412732</v>
      </c>
      <c r="Q115" s="154">
        <v>0.99749202006384</v>
      </c>
      <c r="R115" s="154">
        <v>0.994231421784866</v>
      </c>
      <c r="S115" s="173">
        <v>-0.000550708651107734</v>
      </c>
      <c r="T115" s="153">
        <v>108533</v>
      </c>
      <c r="U115" s="153">
        <v>94934</v>
      </c>
      <c r="V115" s="154">
        <v>0.874701703629311</v>
      </c>
      <c r="W115" s="154">
        <v>0.889313706748232</v>
      </c>
      <c r="X115" s="155">
        <v>0.907888736890105</v>
      </c>
      <c r="Y115" s="155">
        <v>0.851374278927723</v>
      </c>
      <c r="Z115" s="173">
        <v>-0.0185750301418731</v>
      </c>
      <c r="AA115" s="151">
        <v>30569</v>
      </c>
      <c r="AB115" s="151">
        <v>27090</v>
      </c>
      <c r="AC115" s="151">
        <v>35800</v>
      </c>
      <c r="AD115" s="151">
        <v>31162</v>
      </c>
      <c r="AE115" s="155">
        <v>0.886191893748569</v>
      </c>
      <c r="AF115" s="155">
        <v>0.870446927374302</v>
      </c>
      <c r="AG115" s="173">
        <v>0.0157449663742671</v>
      </c>
      <c r="AH115" s="159"/>
      <c r="AI115" s="161"/>
    </row>
    <row r="116" spans="1:35">
      <c r="A116" s="175" t="s">
        <v>99</v>
      </c>
      <c r="B116" s="195" t="s">
        <v>1784</v>
      </c>
      <c r="C116" s="195" t="s">
        <v>101</v>
      </c>
      <c r="D116" s="150">
        <v>4658</v>
      </c>
      <c r="E116" s="150">
        <v>4454</v>
      </c>
      <c r="F116" s="150">
        <v>4172</v>
      </c>
      <c r="G116" s="151">
        <v>2284</v>
      </c>
      <c r="H116" s="151">
        <v>2239</v>
      </c>
      <c r="I116" s="151">
        <v>2083</v>
      </c>
      <c r="J116" s="151">
        <v>2779</v>
      </c>
      <c r="K116" s="151">
        <v>2673</v>
      </c>
      <c r="L116" s="151">
        <v>2558</v>
      </c>
      <c r="M116" s="154">
        <v>0.96576723700652</v>
      </c>
      <c r="N116" s="153">
        <v>78062</v>
      </c>
      <c r="O116" s="172">
        <v>0.9</v>
      </c>
      <c r="P116" s="154">
        <v>0.956204379562044</v>
      </c>
      <c r="Q116" s="154">
        <v>0.980297723292469</v>
      </c>
      <c r="R116" s="154">
        <v>0.961856783015473</v>
      </c>
      <c r="S116" s="173">
        <v>-0.0240933437304255</v>
      </c>
      <c r="T116" s="153">
        <v>80829</v>
      </c>
      <c r="U116" s="153">
        <v>71860</v>
      </c>
      <c r="V116" s="154">
        <v>0.889037350455901</v>
      </c>
      <c r="W116" s="154">
        <v>0.895663374838987</v>
      </c>
      <c r="X116" s="155">
        <v>0.91199649737303</v>
      </c>
      <c r="Y116" s="155">
        <v>0.920474991003958</v>
      </c>
      <c r="Z116" s="173">
        <v>-0.0163331225340431</v>
      </c>
      <c r="AA116" s="151">
        <v>23075</v>
      </c>
      <c r="AB116" s="151">
        <v>20865</v>
      </c>
      <c r="AC116" s="151">
        <v>25580</v>
      </c>
      <c r="AD116" s="151">
        <v>23047</v>
      </c>
      <c r="AE116" s="155">
        <v>0.904225352112676</v>
      </c>
      <c r="AF116" s="155">
        <v>0.900977326035966</v>
      </c>
      <c r="AG116" s="173">
        <v>0.00324802607671049</v>
      </c>
    </row>
    <row r="117" spans="1:35">
      <c r="A117" s="175" t="s">
        <v>99</v>
      </c>
      <c r="B117" s="195" t="s">
        <v>1784</v>
      </c>
      <c r="C117" s="195" t="s">
        <v>102</v>
      </c>
      <c r="D117" s="150">
        <v>3969</v>
      </c>
      <c r="E117" s="150">
        <v>3644</v>
      </c>
      <c r="F117" s="150">
        <v>3420</v>
      </c>
      <c r="G117" s="151">
        <v>1920</v>
      </c>
      <c r="H117" s="151">
        <v>1823</v>
      </c>
      <c r="I117" s="151">
        <v>1702</v>
      </c>
      <c r="J117" s="151">
        <v>2080</v>
      </c>
      <c r="K117" s="151">
        <v>1971</v>
      </c>
      <c r="L117" s="151">
        <v>1845</v>
      </c>
      <c r="M117" s="154">
        <v>0.941694612117147</v>
      </c>
      <c r="N117" s="153">
        <v>63183</v>
      </c>
      <c r="O117" s="172">
        <v>0.9</v>
      </c>
      <c r="P117" s="154">
        <v>0.918115394305871</v>
      </c>
      <c r="Q117" s="154">
        <v>0.949479166666667</v>
      </c>
      <c r="R117" s="154">
        <v>0.947596153846154</v>
      </c>
      <c r="S117" s="173">
        <v>-0.0313637723607961</v>
      </c>
      <c r="T117" s="153">
        <v>67095</v>
      </c>
      <c r="U117" s="153">
        <v>58783</v>
      </c>
      <c r="V117" s="154">
        <v>0.876115954989194</v>
      </c>
      <c r="W117" s="154">
        <v>0.861678004535147</v>
      </c>
      <c r="X117" s="155">
        <v>0.886458333333333</v>
      </c>
      <c r="Y117" s="155">
        <v>0.887019230769231</v>
      </c>
      <c r="Z117" s="173">
        <v>-0.0247803287981859</v>
      </c>
      <c r="AA117" s="151">
        <v>19038</v>
      </c>
      <c r="AB117" s="151">
        <v>16895</v>
      </c>
      <c r="AC117" s="151">
        <v>21404</v>
      </c>
      <c r="AD117" s="151">
        <v>18530</v>
      </c>
      <c r="AE117" s="155">
        <v>0.887435655005778</v>
      </c>
      <c r="AF117" s="155">
        <v>0.865726032517287</v>
      </c>
      <c r="AG117" s="173">
        <v>0.0217096224884914</v>
      </c>
    </row>
    <row r="118" spans="1:35">
      <c r="A118" s="175" t="s">
        <v>99</v>
      </c>
      <c r="B118" s="195" t="s">
        <v>1784</v>
      </c>
      <c r="C118" s="195" t="s">
        <v>103</v>
      </c>
      <c r="D118" s="150">
        <v>7737</v>
      </c>
      <c r="E118" s="150">
        <v>7554</v>
      </c>
      <c r="F118" s="150">
        <v>6207</v>
      </c>
      <c r="G118" s="151">
        <v>3774</v>
      </c>
      <c r="H118" s="151">
        <v>3726</v>
      </c>
      <c r="I118" s="151">
        <v>3218</v>
      </c>
      <c r="J118" s="151">
        <v>4554</v>
      </c>
      <c r="K118" s="151">
        <v>4417</v>
      </c>
      <c r="L118" s="151">
        <v>3864</v>
      </c>
      <c r="M118" s="154">
        <v>0.912087371821885</v>
      </c>
      <c r="N118" s="153">
        <v>129863</v>
      </c>
      <c r="O118" s="172">
        <v>0.9</v>
      </c>
      <c r="P118" s="154">
        <v>0.976347421481194</v>
      </c>
      <c r="Q118" s="154">
        <v>0.987281399046105</v>
      </c>
      <c r="R118" s="154">
        <v>0.969916556873079</v>
      </c>
      <c r="S118" s="173">
        <v>-0.0109339775649107</v>
      </c>
      <c r="T118" s="153">
        <v>142380</v>
      </c>
      <c r="U118" s="153">
        <v>115995</v>
      </c>
      <c r="V118" s="154">
        <v>0.814686051411715</v>
      </c>
      <c r="W118" s="154">
        <v>0.802248933695231</v>
      </c>
      <c r="X118" s="155">
        <v>0.852676205617382</v>
      </c>
      <c r="Y118" s="155">
        <v>0.848484848484849</v>
      </c>
      <c r="Z118" s="173">
        <v>-0.0504272719221514</v>
      </c>
      <c r="AA118" s="151">
        <v>39107</v>
      </c>
      <c r="AB118" s="151">
        <v>32718</v>
      </c>
      <c r="AC118" s="151">
        <v>45642</v>
      </c>
      <c r="AD118" s="151">
        <v>36365</v>
      </c>
      <c r="AE118" s="155">
        <v>0.836627713708543</v>
      </c>
      <c r="AF118" s="155">
        <v>0.796744226808641</v>
      </c>
      <c r="AG118" s="173">
        <v>0.0398834868999021</v>
      </c>
    </row>
    <row r="119" spans="1:35">
      <c r="A119" s="175" t="s">
        <v>99</v>
      </c>
      <c r="B119" s="195" t="s">
        <v>1784</v>
      </c>
      <c r="C119" s="195" t="s">
        <v>104</v>
      </c>
      <c r="D119" s="150">
        <v>9915</v>
      </c>
      <c r="E119" s="150">
        <v>7205</v>
      </c>
      <c r="F119" s="150">
        <v>8269</v>
      </c>
      <c r="G119" s="151">
        <v>4801</v>
      </c>
      <c r="H119" s="151">
        <v>4407</v>
      </c>
      <c r="I119" s="151">
        <v>4212</v>
      </c>
      <c r="J119" s="151">
        <v>5840</v>
      </c>
      <c r="K119" s="151">
        <v>5214</v>
      </c>
      <c r="L119" s="151">
        <v>4927</v>
      </c>
      <c r="M119" s="154">
        <v>0.772775147928994</v>
      </c>
      <c r="N119" s="153">
        <v>130599</v>
      </c>
      <c r="O119" s="172">
        <v>0.9</v>
      </c>
      <c r="P119" s="154">
        <v>0.726676752395361</v>
      </c>
      <c r="Q119" s="154">
        <v>0.917933763799209</v>
      </c>
      <c r="R119" s="154">
        <v>0.892808219178082</v>
      </c>
      <c r="S119" s="173">
        <v>-0.191257011403848</v>
      </c>
      <c r="T119" s="153">
        <v>169000</v>
      </c>
      <c r="U119" s="153">
        <v>140518</v>
      </c>
      <c r="V119" s="154">
        <v>0.831467455621302</v>
      </c>
      <c r="W119" s="154">
        <v>0.833988905698437</v>
      </c>
      <c r="X119" s="155">
        <v>0.877317225578005</v>
      </c>
      <c r="Y119" s="155">
        <v>0.843664383561644</v>
      </c>
      <c r="Z119" s="173">
        <v>-0.0433283198795679</v>
      </c>
      <c r="AA119" s="151">
        <v>47832</v>
      </c>
      <c r="AB119" s="151">
        <v>41136</v>
      </c>
      <c r="AC119" s="151">
        <v>53006</v>
      </c>
      <c r="AD119" s="151">
        <v>44351</v>
      </c>
      <c r="AE119" s="155">
        <v>0.86001003512293</v>
      </c>
      <c r="AF119" s="155">
        <v>0.836716598120967</v>
      </c>
      <c r="AG119" s="173">
        <v>0.0232934370019628</v>
      </c>
    </row>
    <row r="120" spans="1:35">
      <c r="A120" s="175" t="s">
        <v>99</v>
      </c>
      <c r="B120" s="195" t="s">
        <v>1784</v>
      </c>
      <c r="C120" s="195" t="s">
        <v>105</v>
      </c>
      <c r="D120" s="150">
        <v>6219</v>
      </c>
      <c r="E120" s="150">
        <v>5393</v>
      </c>
      <c r="F120" s="150">
        <v>5199</v>
      </c>
      <c r="G120" s="151">
        <v>2886</v>
      </c>
      <c r="H120" s="151">
        <v>2604</v>
      </c>
      <c r="I120" s="151">
        <v>2448</v>
      </c>
      <c r="J120" s="151">
        <v>3701</v>
      </c>
      <c r="K120" s="151">
        <v>3396</v>
      </c>
      <c r="L120" s="151">
        <v>3072</v>
      </c>
      <c r="M120" s="154">
        <v>0.889326669663555</v>
      </c>
      <c r="N120" s="153">
        <v>100895</v>
      </c>
      <c r="O120" s="172">
        <v>0.9</v>
      </c>
      <c r="P120" s="154">
        <v>0.867181218845474</v>
      </c>
      <c r="Q120" s="154">
        <v>0.902286902286902</v>
      </c>
      <c r="R120" s="154">
        <v>0.917589840583626</v>
      </c>
      <c r="S120" s="173">
        <v>-0.0351056834414288</v>
      </c>
      <c r="T120" s="153">
        <v>113451</v>
      </c>
      <c r="U120" s="153">
        <v>95885</v>
      </c>
      <c r="V120" s="154">
        <v>0.845166635816344</v>
      </c>
      <c r="W120" s="154">
        <v>0.835986493005306</v>
      </c>
      <c r="X120" s="155">
        <v>0.848232848232848</v>
      </c>
      <c r="Y120" s="155">
        <v>0.830045933531478</v>
      </c>
      <c r="Z120" s="173">
        <v>-0.0122463552275419</v>
      </c>
      <c r="AA120" s="151">
        <v>31433</v>
      </c>
      <c r="AB120" s="151">
        <v>26549</v>
      </c>
      <c r="AC120" s="151">
        <v>36086</v>
      </c>
      <c r="AD120" s="151">
        <v>30548</v>
      </c>
      <c r="AE120" s="155">
        <v>0.844621894187637</v>
      </c>
      <c r="AF120" s="155">
        <v>0.846533281605055</v>
      </c>
      <c r="AG120" s="173">
        <v>-0.00191138741741737</v>
      </c>
    </row>
    <row r="121" spans="1:35">
      <c r="A121" s="175" t="s">
        <v>99</v>
      </c>
      <c r="B121" s="195" t="s">
        <v>1784</v>
      </c>
      <c r="C121" s="195" t="s">
        <v>106</v>
      </c>
      <c r="D121" s="150">
        <v>1</v>
      </c>
      <c r="E121" s="150">
        <v>1</v>
      </c>
      <c r="F121" s="150">
        <v>0</v>
      </c>
      <c r="G121" s="151">
        <v>0</v>
      </c>
      <c r="H121" s="151">
        <v>0</v>
      </c>
      <c r="I121" s="151">
        <v>0</v>
      </c>
      <c r="J121" s="151">
        <v>0</v>
      </c>
      <c r="K121" s="151">
        <v>0</v>
      </c>
      <c r="L121" s="151">
        <v>0</v>
      </c>
      <c r="M121" s="154">
        <v>0.625</v>
      </c>
      <c r="N121" s="153">
        <v>5</v>
      </c>
      <c r="O121" s="172">
        <v>0.9</v>
      </c>
      <c r="P121" s="154">
        <v>1</v>
      </c>
      <c r="Q121" s="154">
        <v>0</v>
      </c>
      <c r="R121" s="154">
        <v>0</v>
      </c>
      <c r="S121" s="173">
        <v>1</v>
      </c>
      <c r="T121" s="153">
        <v>8</v>
      </c>
      <c r="U121" s="153">
        <v>3</v>
      </c>
      <c r="V121" s="154">
        <v>0.375</v>
      </c>
      <c r="W121" s="154">
        <v>0</v>
      </c>
      <c r="X121" s="155">
        <v>0</v>
      </c>
      <c r="Y121" s="155">
        <v>0</v>
      </c>
      <c r="Z121" s="173">
        <v>0</v>
      </c>
      <c r="AA121" s="151">
        <v>5</v>
      </c>
      <c r="AB121" s="151">
        <v>1</v>
      </c>
      <c r="AC121" s="151">
        <v>1</v>
      </c>
      <c r="AD121" s="151">
        <v>1</v>
      </c>
      <c r="AE121" s="155">
        <v>0.2</v>
      </c>
      <c r="AF121" s="155">
        <v>1</v>
      </c>
      <c r="AG121" s="173">
        <v>-0.8</v>
      </c>
    </row>
    <row r="122" spans="1:35">
      <c r="A122" s="175" t="s">
        <v>99</v>
      </c>
      <c r="B122" s="195" t="s">
        <v>1784</v>
      </c>
      <c r="C122" s="195" t="s">
        <v>107</v>
      </c>
      <c r="D122" s="150">
        <v>4846</v>
      </c>
      <c r="E122" s="150">
        <v>4611</v>
      </c>
      <c r="F122" s="150">
        <v>4120</v>
      </c>
      <c r="G122" s="151">
        <v>2377</v>
      </c>
      <c r="H122" s="151">
        <v>2266</v>
      </c>
      <c r="I122" s="151">
        <v>2160</v>
      </c>
      <c r="J122" s="151">
        <v>2889</v>
      </c>
      <c r="K122" s="151">
        <v>2745</v>
      </c>
      <c r="L122" s="151">
        <v>2519</v>
      </c>
      <c r="M122" s="154">
        <v>0.932637262919687</v>
      </c>
      <c r="N122" s="153">
        <v>83250</v>
      </c>
      <c r="O122" s="172">
        <v>0.9</v>
      </c>
      <c r="P122" s="154">
        <v>0.951506397028477</v>
      </c>
      <c r="Q122" s="154">
        <v>0.95330248212032</v>
      </c>
      <c r="R122" s="154">
        <v>0.950155763239875</v>
      </c>
      <c r="S122" s="173">
        <v>-0.0017960850918427</v>
      </c>
      <c r="T122" s="153">
        <v>89263</v>
      </c>
      <c r="U122" s="153">
        <v>77399</v>
      </c>
      <c r="V122" s="154">
        <v>0.86708938754019</v>
      </c>
      <c r="W122" s="154">
        <v>0.850185720181593</v>
      </c>
      <c r="X122" s="155">
        <v>0.908708456037021</v>
      </c>
      <c r="Y122" s="155">
        <v>0.871928002769124</v>
      </c>
      <c r="Z122" s="173">
        <v>-0.0585227358554283</v>
      </c>
      <c r="AA122" s="151">
        <v>24536</v>
      </c>
      <c r="AB122" s="151">
        <v>21554</v>
      </c>
      <c r="AC122" s="151">
        <v>28730</v>
      </c>
      <c r="AD122" s="151">
        <v>24685</v>
      </c>
      <c r="AE122" s="155">
        <v>0.878464297358983</v>
      </c>
      <c r="AF122" s="155">
        <v>0.859206404455273</v>
      </c>
      <c r="AG122" s="173">
        <v>0.0192578929037095</v>
      </c>
    </row>
    <row r="123" spans="1:35">
      <c r="A123" s="175" t="s">
        <v>99</v>
      </c>
      <c r="B123" s="195" t="s">
        <v>1784</v>
      </c>
      <c r="C123" s="195" t="s">
        <v>108</v>
      </c>
      <c r="D123" s="150">
        <v>4</v>
      </c>
      <c r="E123" s="150">
        <v>1</v>
      </c>
      <c r="F123" s="150">
        <v>0</v>
      </c>
      <c r="G123" s="151">
        <v>0</v>
      </c>
      <c r="H123" s="151">
        <v>0</v>
      </c>
      <c r="I123" s="151">
        <v>0</v>
      </c>
      <c r="J123" s="151">
        <v>2</v>
      </c>
      <c r="K123" s="151">
        <v>0</v>
      </c>
      <c r="L123" s="151">
        <v>0</v>
      </c>
      <c r="M123" s="154">
        <v>0.651162790697674</v>
      </c>
      <c r="N123" s="153">
        <v>28</v>
      </c>
      <c r="O123" s="172">
        <v>0.9</v>
      </c>
      <c r="P123" s="154">
        <v>0.25</v>
      </c>
      <c r="Q123" s="154">
        <v>0</v>
      </c>
      <c r="R123" s="154">
        <v>0</v>
      </c>
      <c r="S123" s="173">
        <v>0.25</v>
      </c>
      <c r="T123" s="153">
        <v>43</v>
      </c>
      <c r="U123" s="153">
        <v>26</v>
      </c>
      <c r="V123" s="154">
        <v>0.604651162790698</v>
      </c>
      <c r="W123" s="154">
        <v>0</v>
      </c>
      <c r="X123" s="155">
        <v>0</v>
      </c>
      <c r="Y123" s="155">
        <v>0</v>
      </c>
      <c r="Z123" s="173">
        <v>0</v>
      </c>
      <c r="AA123" s="151">
        <v>15</v>
      </c>
      <c r="AB123" s="151">
        <v>4</v>
      </c>
      <c r="AC123" s="151">
        <v>6</v>
      </c>
      <c r="AD123" s="151">
        <v>4</v>
      </c>
      <c r="AE123" s="155">
        <v>0.266666666666667</v>
      </c>
      <c r="AF123" s="155">
        <v>0.666666666666667</v>
      </c>
      <c r="AG123" s="173">
        <v>-0.4</v>
      </c>
    </row>
    <row r="124" spans="1:35">
      <c r="A124" s="175" t="s">
        <v>99</v>
      </c>
      <c r="B124" s="195" t="s">
        <v>1784</v>
      </c>
      <c r="C124" s="195" t="s">
        <v>109</v>
      </c>
      <c r="D124" s="150">
        <v>3109</v>
      </c>
      <c r="E124" s="150">
        <v>2901</v>
      </c>
      <c r="F124" s="150">
        <v>2821</v>
      </c>
      <c r="G124" s="151">
        <v>1536</v>
      </c>
      <c r="H124" s="151">
        <v>1424</v>
      </c>
      <c r="I124" s="151">
        <v>1398</v>
      </c>
      <c r="J124" s="151">
        <v>1954</v>
      </c>
      <c r="K124" s="151">
        <v>1808</v>
      </c>
      <c r="L124" s="151">
        <v>1779</v>
      </c>
      <c r="M124" s="154">
        <v>0.924620829120324</v>
      </c>
      <c r="N124" s="153">
        <v>54867</v>
      </c>
      <c r="O124" s="172">
        <v>0.9</v>
      </c>
      <c r="P124" s="154">
        <v>0.933097458990029</v>
      </c>
      <c r="Q124" s="154">
        <v>0.927083333333333</v>
      </c>
      <c r="R124" s="154">
        <v>0.925281473899693</v>
      </c>
      <c r="S124" s="173">
        <v>0.00601412565669557</v>
      </c>
      <c r="T124" s="153">
        <v>59340</v>
      </c>
      <c r="U124" s="153">
        <v>53244</v>
      </c>
      <c r="V124" s="154">
        <v>0.89726996966633</v>
      </c>
      <c r="W124" s="154">
        <v>0.907365712447732</v>
      </c>
      <c r="X124" s="155">
        <v>0.91015625</v>
      </c>
      <c r="Y124" s="155">
        <v>0.910440122824974</v>
      </c>
      <c r="Z124" s="173">
        <v>-0.00279053755226766</v>
      </c>
      <c r="AA124" s="151">
        <v>16074</v>
      </c>
      <c r="AB124" s="151">
        <v>14556</v>
      </c>
      <c r="AC124" s="151">
        <v>19074</v>
      </c>
      <c r="AD124" s="151">
        <v>16915</v>
      </c>
      <c r="AE124" s="155">
        <v>0.905561776782381</v>
      </c>
      <c r="AF124" s="155">
        <v>0.88680926916221</v>
      </c>
      <c r="AG124" s="173">
        <v>0.0187525076201711</v>
      </c>
    </row>
    <row r="125" spans="1:35">
      <c r="A125" s="175" t="s">
        <v>99</v>
      </c>
      <c r="B125" s="195" t="s">
        <v>1784</v>
      </c>
      <c r="C125" s="195" t="s">
        <v>110</v>
      </c>
      <c r="D125" s="150">
        <v>3</v>
      </c>
      <c r="E125" s="150">
        <v>2</v>
      </c>
      <c r="F125" s="150">
        <v>0</v>
      </c>
      <c r="G125" s="151">
        <v>6</v>
      </c>
      <c r="H125" s="151">
        <v>3</v>
      </c>
      <c r="I125" s="151">
        <v>1</v>
      </c>
      <c r="J125" s="151">
        <v>7</v>
      </c>
      <c r="K125" s="151">
        <v>6</v>
      </c>
      <c r="L125" s="151">
        <v>1</v>
      </c>
      <c r="M125" s="154">
        <v>0.537037037037037</v>
      </c>
      <c r="N125" s="153">
        <v>29</v>
      </c>
      <c r="O125" s="172">
        <v>0.9</v>
      </c>
      <c r="P125" s="154">
        <v>0.666666666666667</v>
      </c>
      <c r="Q125" s="154">
        <v>0.5</v>
      </c>
      <c r="R125" s="154">
        <v>0.857142857142857</v>
      </c>
      <c r="S125" s="173">
        <v>0.166666666666667</v>
      </c>
      <c r="T125" s="153">
        <v>54</v>
      </c>
      <c r="U125" s="153">
        <v>9</v>
      </c>
      <c r="V125" s="154">
        <v>0.166666666666667</v>
      </c>
      <c r="W125" s="154">
        <v>0</v>
      </c>
      <c r="X125" s="155">
        <v>0.166666666666667</v>
      </c>
      <c r="Y125" s="155">
        <v>0.142857142857143</v>
      </c>
      <c r="Z125" s="173">
        <v>-0.166666666666667</v>
      </c>
      <c r="AA125" s="151">
        <v>25</v>
      </c>
      <c r="AB125" s="151">
        <v>3</v>
      </c>
      <c r="AC125" s="151">
        <v>25</v>
      </c>
      <c r="AD125" s="151">
        <v>3</v>
      </c>
      <c r="AE125" s="155">
        <v>0.12</v>
      </c>
      <c r="AF125" s="155">
        <v>0.12</v>
      </c>
      <c r="AG125" s="173">
        <v>0</v>
      </c>
    </row>
    <row r="126" spans="1:35">
      <c r="A126" s="175" t="s">
        <v>99</v>
      </c>
      <c r="B126" s="195" t="s">
        <v>1784</v>
      </c>
      <c r="C126" s="195" t="s">
        <v>111</v>
      </c>
      <c r="D126" s="150">
        <v>6</v>
      </c>
      <c r="E126" s="150">
        <v>0</v>
      </c>
      <c r="F126" s="150">
        <v>0</v>
      </c>
      <c r="G126" s="151">
        <v>1</v>
      </c>
      <c r="H126" s="151">
        <v>0</v>
      </c>
      <c r="I126" s="151">
        <v>0</v>
      </c>
      <c r="J126" s="151">
        <v>1</v>
      </c>
      <c r="K126" s="151">
        <v>0</v>
      </c>
      <c r="L126" s="151">
        <v>0</v>
      </c>
      <c r="M126" s="154">
        <v>0.5</v>
      </c>
      <c r="N126" s="153">
        <v>19</v>
      </c>
      <c r="O126" s="172">
        <v>0.9</v>
      </c>
      <c r="P126" s="154">
        <v>0</v>
      </c>
      <c r="Q126" s="154">
        <v>0</v>
      </c>
      <c r="R126" s="154">
        <v>0</v>
      </c>
      <c r="S126" s="173">
        <v>0</v>
      </c>
      <c r="T126" s="153">
        <v>38</v>
      </c>
      <c r="U126" s="153">
        <v>16</v>
      </c>
      <c r="V126" s="154">
        <v>0.421052631578947</v>
      </c>
      <c r="W126" s="154">
        <v>0</v>
      </c>
      <c r="X126" s="155">
        <v>0</v>
      </c>
      <c r="Y126" s="155">
        <v>0</v>
      </c>
      <c r="Z126" s="173">
        <v>0</v>
      </c>
      <c r="AA126" s="151">
        <v>15</v>
      </c>
      <c r="AB126" s="151">
        <v>3</v>
      </c>
      <c r="AC126" s="151">
        <v>9</v>
      </c>
      <c r="AD126" s="151">
        <v>5</v>
      </c>
      <c r="AE126" s="155">
        <v>0.2</v>
      </c>
      <c r="AF126" s="155">
        <v>0.555555555555556</v>
      </c>
      <c r="AG126" s="173">
        <v>-0.355555555555556</v>
      </c>
    </row>
    <row r="127" spans="1:35">
      <c r="A127" s="175" t="s">
        <v>99</v>
      </c>
      <c r="B127" s="195" t="s">
        <v>1784</v>
      </c>
      <c r="C127" s="195" t="s">
        <v>112</v>
      </c>
      <c r="D127" s="150">
        <v>4832</v>
      </c>
      <c r="E127" s="150">
        <v>4730</v>
      </c>
      <c r="F127" s="150">
        <v>4237</v>
      </c>
      <c r="G127" s="151">
        <v>2350</v>
      </c>
      <c r="H127" s="151">
        <v>2305</v>
      </c>
      <c r="I127" s="151">
        <v>2110</v>
      </c>
      <c r="J127" s="151">
        <v>2840</v>
      </c>
      <c r="K127" s="151">
        <v>2734</v>
      </c>
      <c r="L127" s="151">
        <v>2504</v>
      </c>
      <c r="M127" s="154">
        <v>0.957578321464664</v>
      </c>
      <c r="N127" s="153">
        <v>81488</v>
      </c>
      <c r="O127" s="172">
        <v>0.9</v>
      </c>
      <c r="P127" s="154">
        <v>0.978890728476821</v>
      </c>
      <c r="Q127" s="154">
        <v>0.980851063829787</v>
      </c>
      <c r="R127" s="154">
        <v>0.962676056338028</v>
      </c>
      <c r="S127" s="173">
        <v>-0.00196033535296603</v>
      </c>
      <c r="T127" s="153">
        <v>85098</v>
      </c>
      <c r="U127" s="153">
        <v>72121</v>
      </c>
      <c r="V127" s="154">
        <v>0.847505229265083</v>
      </c>
      <c r="W127" s="154">
        <v>0.876862582781457</v>
      </c>
      <c r="X127" s="155">
        <v>0.897872340425532</v>
      </c>
      <c r="Y127" s="155">
        <v>0.88169014084507</v>
      </c>
      <c r="Z127" s="173">
        <v>-0.021009757644075</v>
      </c>
      <c r="AA127" s="151">
        <v>23805</v>
      </c>
      <c r="AB127" s="151">
        <v>20991</v>
      </c>
      <c r="AC127" s="151">
        <v>26660</v>
      </c>
      <c r="AD127" s="151">
        <v>21982</v>
      </c>
      <c r="AE127" s="155">
        <v>0.881789540012602</v>
      </c>
      <c r="AF127" s="155">
        <v>0.824531132783196</v>
      </c>
      <c r="AG127" s="173">
        <v>0.0572584072294066</v>
      </c>
    </row>
    <row r="128" spans="1:35">
      <c r="A128" s="175" t="s">
        <v>99</v>
      </c>
      <c r="B128" s="195" t="s">
        <v>1784</v>
      </c>
      <c r="C128" s="195" t="s">
        <v>113</v>
      </c>
      <c r="D128" s="150">
        <v>3</v>
      </c>
      <c r="E128" s="150">
        <v>0</v>
      </c>
      <c r="F128" s="150">
        <v>0</v>
      </c>
      <c r="G128" s="151">
        <v>3</v>
      </c>
      <c r="H128" s="151">
        <v>2</v>
      </c>
      <c r="I128" s="151">
        <v>1</v>
      </c>
      <c r="J128" s="151">
        <v>0</v>
      </c>
      <c r="K128" s="151">
        <v>0</v>
      </c>
      <c r="L128" s="151">
        <v>0</v>
      </c>
      <c r="M128" s="154">
        <v>0.314285714285714</v>
      </c>
      <c r="N128" s="153">
        <v>11</v>
      </c>
      <c r="O128" s="172">
        <v>0.9</v>
      </c>
      <c r="P128" s="154">
        <v>0</v>
      </c>
      <c r="Q128" s="154">
        <v>0.666666666666667</v>
      </c>
      <c r="R128" s="154">
        <v>0</v>
      </c>
      <c r="S128" s="173">
        <v>-0.666666666666667</v>
      </c>
      <c r="T128" s="153">
        <v>35</v>
      </c>
      <c r="U128" s="153">
        <v>23</v>
      </c>
      <c r="V128" s="154">
        <v>0.657142857142857</v>
      </c>
      <c r="W128" s="154">
        <v>0</v>
      </c>
      <c r="X128" s="155">
        <v>0.333333333333333</v>
      </c>
      <c r="Y128" s="155">
        <v>0</v>
      </c>
      <c r="Z128" s="173">
        <v>-0.333333333333333</v>
      </c>
      <c r="AA128" s="151">
        <v>8</v>
      </c>
      <c r="AB128" s="151">
        <v>2</v>
      </c>
      <c r="AC128" s="151">
        <v>5</v>
      </c>
      <c r="AD128" s="151">
        <v>4</v>
      </c>
      <c r="AE128" s="155">
        <v>0.25</v>
      </c>
      <c r="AF128" s="155">
        <v>0.8</v>
      </c>
      <c r="AG128" s="173">
        <v>-0.55</v>
      </c>
    </row>
    <row r="129" spans="1:33">
      <c r="A129" s="175" t="s">
        <v>99</v>
      </c>
      <c r="B129" s="195" t="s">
        <v>1784</v>
      </c>
      <c r="C129" s="195" t="s">
        <v>114</v>
      </c>
      <c r="D129" s="150">
        <v>3897</v>
      </c>
      <c r="E129" s="150">
        <v>3772</v>
      </c>
      <c r="F129" s="150">
        <v>3285</v>
      </c>
      <c r="G129" s="151">
        <v>1868</v>
      </c>
      <c r="H129" s="151">
        <v>1797</v>
      </c>
      <c r="I129" s="151">
        <v>1658</v>
      </c>
      <c r="J129" s="151">
        <v>2361</v>
      </c>
      <c r="K129" s="151">
        <v>2328</v>
      </c>
      <c r="L129" s="151">
        <v>2083</v>
      </c>
      <c r="M129" s="154">
        <v>0.953819122590999</v>
      </c>
      <c r="N129" s="153">
        <v>68943</v>
      </c>
      <c r="O129" s="172">
        <v>0.9</v>
      </c>
      <c r="P129" s="154">
        <v>0.967924044136515</v>
      </c>
      <c r="Q129" s="154">
        <v>0.961991434689508</v>
      </c>
      <c r="R129" s="154">
        <v>0.986022871664549</v>
      </c>
      <c r="S129" s="173">
        <v>0.00593260944700769</v>
      </c>
      <c r="T129" s="153">
        <v>72281</v>
      </c>
      <c r="U129" s="153">
        <v>62191</v>
      </c>
      <c r="V129" s="154">
        <v>0.860405915800833</v>
      </c>
      <c r="W129" s="154">
        <v>0.842956120092379</v>
      </c>
      <c r="X129" s="155">
        <v>0.887580299785867</v>
      </c>
      <c r="Y129" s="155">
        <v>0.882253282507412</v>
      </c>
      <c r="Z129" s="173">
        <v>-0.0446241796934885</v>
      </c>
      <c r="AA129" s="151">
        <v>20344</v>
      </c>
      <c r="AB129" s="151">
        <v>17676</v>
      </c>
      <c r="AC129" s="151">
        <v>22974</v>
      </c>
      <c r="AD129" s="151">
        <v>19478</v>
      </c>
      <c r="AE129" s="155">
        <v>0.868855682265041</v>
      </c>
      <c r="AF129" s="155">
        <v>0.847827979455036</v>
      </c>
      <c r="AG129" s="173">
        <v>0.0210277028100052</v>
      </c>
    </row>
    <row r="130" spans="1:33">
      <c r="A130" s="175" t="s">
        <v>99</v>
      </c>
      <c r="B130" s="195" t="s">
        <v>1784</v>
      </c>
      <c r="C130" s="195" t="s">
        <v>115</v>
      </c>
      <c r="D130" s="150">
        <v>4969</v>
      </c>
      <c r="E130" s="150">
        <v>4707</v>
      </c>
      <c r="F130" s="150">
        <v>4452</v>
      </c>
      <c r="G130" s="151">
        <v>2418</v>
      </c>
      <c r="H130" s="151">
        <v>2379</v>
      </c>
      <c r="I130" s="151">
        <v>2228</v>
      </c>
      <c r="J130" s="151">
        <v>2912</v>
      </c>
      <c r="K130" s="151">
        <v>2864</v>
      </c>
      <c r="L130" s="151">
        <v>2660</v>
      </c>
      <c r="M130" s="154">
        <v>0.936729443473031</v>
      </c>
      <c r="N130" s="153">
        <v>84108</v>
      </c>
      <c r="O130" s="172">
        <v>0.9</v>
      </c>
      <c r="P130" s="154">
        <v>0.947273093177702</v>
      </c>
      <c r="Q130" s="154">
        <v>0.983870967741935</v>
      </c>
      <c r="R130" s="154">
        <v>0.983516483516483</v>
      </c>
      <c r="S130" s="173">
        <v>-0.0365978745642338</v>
      </c>
      <c r="T130" s="153">
        <v>89789</v>
      </c>
      <c r="U130" s="153">
        <v>81739</v>
      </c>
      <c r="V130" s="154">
        <v>0.910345365245186</v>
      </c>
      <c r="W130" s="154">
        <v>0.895954920507144</v>
      </c>
      <c r="X130" s="155">
        <v>0.921422663358147</v>
      </c>
      <c r="Y130" s="155">
        <v>0.913461538461538</v>
      </c>
      <c r="Z130" s="173">
        <v>-0.025467742851003</v>
      </c>
      <c r="AA130" s="151">
        <v>24981</v>
      </c>
      <c r="AB130" s="151">
        <v>22890</v>
      </c>
      <c r="AC130" s="151">
        <v>27961</v>
      </c>
      <c r="AD130" s="151">
        <v>25249</v>
      </c>
      <c r="AE130" s="155">
        <v>0.916296385252792</v>
      </c>
      <c r="AF130" s="155">
        <v>0.903007760809699</v>
      </c>
      <c r="AG130" s="173">
        <v>0.0132886244430929</v>
      </c>
    </row>
    <row r="131" spans="1:33">
      <c r="A131" s="175" t="s">
        <v>99</v>
      </c>
      <c r="B131" s="195" t="s">
        <v>1784</v>
      </c>
      <c r="C131" s="195" t="s">
        <v>116</v>
      </c>
      <c r="D131" s="150">
        <v>3934</v>
      </c>
      <c r="E131" s="150">
        <v>3692</v>
      </c>
      <c r="F131" s="150">
        <v>3469</v>
      </c>
      <c r="G131" s="151">
        <v>2017</v>
      </c>
      <c r="H131" s="151">
        <v>1945</v>
      </c>
      <c r="I131" s="151">
        <v>1802</v>
      </c>
      <c r="J131" s="151">
        <v>2315</v>
      </c>
      <c r="K131" s="151">
        <v>2214</v>
      </c>
      <c r="L131" s="151">
        <v>2059</v>
      </c>
      <c r="M131" s="154">
        <v>0.927919336970088</v>
      </c>
      <c r="N131" s="153">
        <v>66169</v>
      </c>
      <c r="O131" s="172">
        <v>0.9</v>
      </c>
      <c r="P131" s="154">
        <v>0.938485002541942</v>
      </c>
      <c r="Q131" s="154">
        <v>0.964303420922162</v>
      </c>
      <c r="R131" s="154">
        <v>0.956371490280778</v>
      </c>
      <c r="S131" s="173">
        <v>-0.0258184183802196</v>
      </c>
      <c r="T131" s="153">
        <v>71309</v>
      </c>
      <c r="U131" s="153">
        <v>63220</v>
      </c>
      <c r="V131" s="154">
        <v>0.886564108317323</v>
      </c>
      <c r="W131" s="154">
        <v>0.881799694966955</v>
      </c>
      <c r="X131" s="155">
        <v>0.89340604858701</v>
      </c>
      <c r="Y131" s="155">
        <v>0.889416846652268</v>
      </c>
      <c r="Z131" s="173">
        <v>-0.0116063536200557</v>
      </c>
      <c r="AA131" s="151">
        <v>20004</v>
      </c>
      <c r="AB131" s="151">
        <v>17966</v>
      </c>
      <c r="AC131" s="151">
        <v>22628</v>
      </c>
      <c r="AD131" s="151">
        <v>20015</v>
      </c>
      <c r="AE131" s="155">
        <v>0.898120375924815</v>
      </c>
      <c r="AF131" s="155">
        <v>0.884523599080785</v>
      </c>
      <c r="AG131" s="173">
        <v>0.0135967768440303</v>
      </c>
    </row>
    <row r="132" spans="1:33">
      <c r="A132" s="175" t="s">
        <v>99</v>
      </c>
      <c r="B132" s="195" t="s">
        <v>1785</v>
      </c>
      <c r="C132" s="195" t="s">
        <v>117</v>
      </c>
      <c r="D132" s="150">
        <v>9</v>
      </c>
      <c r="E132" s="150">
        <v>0</v>
      </c>
      <c r="F132" s="150">
        <v>9</v>
      </c>
      <c r="G132" s="151">
        <v>23</v>
      </c>
      <c r="H132" s="151">
        <v>0</v>
      </c>
      <c r="I132" s="151">
        <v>23</v>
      </c>
      <c r="J132" s="151">
        <v>10</v>
      </c>
      <c r="K132" s="151">
        <v>0</v>
      </c>
      <c r="L132" s="151">
        <v>10</v>
      </c>
      <c r="M132" s="154">
        <v>0.909722888100489</v>
      </c>
      <c r="N132" s="153">
        <v>18975</v>
      </c>
      <c r="O132" s="172">
        <v>0.9</v>
      </c>
      <c r="P132" s="154">
        <v>0</v>
      </c>
      <c r="Q132" s="154">
        <v>0</v>
      </c>
      <c r="R132" s="154">
        <v>0</v>
      </c>
      <c r="S132" s="173">
        <v>0</v>
      </c>
      <c r="T132" s="153">
        <v>20858</v>
      </c>
      <c r="U132" s="153">
        <v>18052</v>
      </c>
      <c r="V132" s="154">
        <v>0.86547128200211</v>
      </c>
      <c r="W132" s="154">
        <v>1</v>
      </c>
      <c r="X132" s="155">
        <v>1</v>
      </c>
      <c r="Y132" s="155">
        <v>1</v>
      </c>
      <c r="Z132" s="173">
        <v>0</v>
      </c>
      <c r="AA132" s="151">
        <v>193</v>
      </c>
      <c r="AB132" s="151">
        <v>191</v>
      </c>
      <c r="AC132" s="151">
        <v>380</v>
      </c>
      <c r="AD132" s="151">
        <v>375</v>
      </c>
      <c r="AE132" s="155">
        <v>0.989637305699482</v>
      </c>
      <c r="AF132" s="155">
        <v>0.986842105263158</v>
      </c>
      <c r="AG132" s="173">
        <v>0.00279520043632397</v>
      </c>
    </row>
    <row r="133" spans="1:33">
      <c r="A133" s="175" t="s">
        <v>99</v>
      </c>
      <c r="B133" s="195" t="s">
        <v>1785</v>
      </c>
      <c r="C133" s="195" t="s">
        <v>118</v>
      </c>
      <c r="D133" s="150">
        <v>0</v>
      </c>
      <c r="E133" s="150">
        <v>0</v>
      </c>
      <c r="F133" s="150">
        <v>0</v>
      </c>
      <c r="G133" s="151">
        <v>0</v>
      </c>
      <c r="H133" s="151">
        <v>0</v>
      </c>
      <c r="I133" s="151">
        <v>0</v>
      </c>
      <c r="J133" s="151">
        <v>0</v>
      </c>
      <c r="K133" s="151">
        <v>0</v>
      </c>
      <c r="L133" s="151">
        <v>0</v>
      </c>
      <c r="M133" s="154">
        <v>1</v>
      </c>
      <c r="N133" s="153">
        <v>1</v>
      </c>
      <c r="O133" s="172">
        <v>0.9</v>
      </c>
      <c r="P133" s="154">
        <v>0</v>
      </c>
      <c r="Q133" s="154">
        <v>0</v>
      </c>
      <c r="R133" s="154">
        <v>0</v>
      </c>
      <c r="S133" s="173">
        <v>0</v>
      </c>
      <c r="T133" s="153">
        <v>1</v>
      </c>
      <c r="U133" s="153">
        <v>1</v>
      </c>
      <c r="V133" s="154">
        <v>1</v>
      </c>
      <c r="W133" s="154">
        <v>0</v>
      </c>
      <c r="X133" s="155">
        <v>0</v>
      </c>
      <c r="Y133" s="155">
        <v>0</v>
      </c>
      <c r="Z133" s="173">
        <v>0</v>
      </c>
      <c r="AA133" s="151">
        <v>0</v>
      </c>
      <c r="AB133" s="151">
        <v>0</v>
      </c>
      <c r="AC133" s="151">
        <v>0</v>
      </c>
      <c r="AD133" s="151">
        <v>0</v>
      </c>
      <c r="AE133" s="155">
        <v>0</v>
      </c>
      <c r="AF133" s="155">
        <v>0</v>
      </c>
      <c r="AG133" s="173">
        <v>0</v>
      </c>
    </row>
    <row r="134" spans="1:33">
      <c r="A134" s="175" t="s">
        <v>99</v>
      </c>
      <c r="B134" s="195" t="s">
        <v>1785</v>
      </c>
      <c r="C134" s="195" t="s">
        <v>119</v>
      </c>
      <c r="D134" s="150">
        <v>4051</v>
      </c>
      <c r="E134" s="150">
        <v>3807</v>
      </c>
      <c r="F134" s="150">
        <v>3592</v>
      </c>
      <c r="G134" s="151">
        <v>3168</v>
      </c>
      <c r="H134" s="151">
        <v>3032</v>
      </c>
      <c r="I134" s="151">
        <v>2875</v>
      </c>
      <c r="J134" s="151">
        <v>2449</v>
      </c>
      <c r="K134" s="151">
        <v>2239</v>
      </c>
      <c r="L134" s="151">
        <v>2079</v>
      </c>
      <c r="M134" s="154">
        <v>0.913134594226437</v>
      </c>
      <c r="N134" s="153">
        <v>69716</v>
      </c>
      <c r="O134" s="172">
        <v>0.9</v>
      </c>
      <c r="P134" s="154">
        <v>0.939767958528758</v>
      </c>
      <c r="Q134" s="154">
        <v>0.957070707070707</v>
      </c>
      <c r="R134" s="154">
        <v>0.914250714577378</v>
      </c>
      <c r="S134" s="173">
        <v>-0.0173027485419487</v>
      </c>
      <c r="T134" s="153">
        <v>76348</v>
      </c>
      <c r="U134" s="153">
        <v>66246</v>
      </c>
      <c r="V134" s="154">
        <v>0.86768481165191</v>
      </c>
      <c r="W134" s="154">
        <v>0.886694643297951</v>
      </c>
      <c r="X134" s="155">
        <v>0.907512626262626</v>
      </c>
      <c r="Y134" s="155">
        <v>0.848917925683953</v>
      </c>
      <c r="Z134" s="173">
        <v>-0.0208179829646752</v>
      </c>
      <c r="AA134" s="151">
        <v>22050</v>
      </c>
      <c r="AB134" s="151">
        <v>19488</v>
      </c>
      <c r="AC134" s="151">
        <v>22872</v>
      </c>
      <c r="AD134" s="151">
        <v>19801</v>
      </c>
      <c r="AE134" s="155">
        <v>0.883809523809524</v>
      </c>
      <c r="AF134" s="155">
        <v>0.865731024833858</v>
      </c>
      <c r="AG134" s="173">
        <v>0.0180784989756658</v>
      </c>
    </row>
    <row r="135" spans="1:33">
      <c r="A135" s="175" t="s">
        <v>99</v>
      </c>
      <c r="B135" s="195" t="s">
        <v>1785</v>
      </c>
      <c r="C135" s="195" t="s">
        <v>120</v>
      </c>
      <c r="D135" s="150">
        <v>4544</v>
      </c>
      <c r="E135" s="150">
        <v>4348</v>
      </c>
      <c r="F135" s="150">
        <v>4010</v>
      </c>
      <c r="G135" s="151">
        <v>3453</v>
      </c>
      <c r="H135" s="151">
        <v>3319</v>
      </c>
      <c r="I135" s="151">
        <v>3175</v>
      </c>
      <c r="J135" s="151">
        <v>2538</v>
      </c>
      <c r="K135" s="151">
        <v>2407</v>
      </c>
      <c r="L135" s="151">
        <v>2274</v>
      </c>
      <c r="M135" s="154">
        <v>0.912647429887612</v>
      </c>
      <c r="N135" s="153">
        <v>78850</v>
      </c>
      <c r="O135" s="172">
        <v>0.9</v>
      </c>
      <c r="P135" s="154">
        <v>0.956866197183099</v>
      </c>
      <c r="Q135" s="154">
        <v>0.961193165363452</v>
      </c>
      <c r="R135" s="154">
        <v>0.948384554767533</v>
      </c>
      <c r="S135" s="173">
        <v>-0.0043269681803535</v>
      </c>
      <c r="T135" s="153">
        <v>86397</v>
      </c>
      <c r="U135" s="153">
        <v>75177</v>
      </c>
      <c r="V135" s="154">
        <v>0.870134379665961</v>
      </c>
      <c r="W135" s="154">
        <v>0.882482394366197</v>
      </c>
      <c r="X135" s="155">
        <v>0.919490298291341</v>
      </c>
      <c r="Y135" s="155">
        <v>0.895981087470449</v>
      </c>
      <c r="Z135" s="173">
        <v>-0.0370079039251437</v>
      </c>
      <c r="AA135" s="151">
        <v>24927</v>
      </c>
      <c r="AB135" s="151">
        <v>22134</v>
      </c>
      <c r="AC135" s="151">
        <v>26406</v>
      </c>
      <c r="AD135" s="151">
        <v>22949</v>
      </c>
      <c r="AE135" s="155">
        <v>0.887952822240944</v>
      </c>
      <c r="AF135" s="155">
        <v>0.869082784215709</v>
      </c>
      <c r="AG135" s="173">
        <v>0.018870038025235</v>
      </c>
    </row>
    <row r="136" spans="1:33">
      <c r="A136" s="175" t="s">
        <v>99</v>
      </c>
      <c r="B136" s="195" t="s">
        <v>1785</v>
      </c>
      <c r="C136" s="195" t="s">
        <v>121</v>
      </c>
      <c r="D136" s="150">
        <v>15</v>
      </c>
      <c r="E136" s="150">
        <v>0</v>
      </c>
      <c r="F136" s="150">
        <v>15</v>
      </c>
      <c r="G136" s="151">
        <v>18</v>
      </c>
      <c r="H136" s="151">
        <v>0</v>
      </c>
      <c r="I136" s="151">
        <v>18</v>
      </c>
      <c r="J136" s="151">
        <v>16</v>
      </c>
      <c r="K136" s="151">
        <v>0</v>
      </c>
      <c r="L136" s="151">
        <v>16</v>
      </c>
      <c r="M136" s="154">
        <v>0.944338219672828</v>
      </c>
      <c r="N136" s="153">
        <v>22225</v>
      </c>
      <c r="O136" s="172">
        <v>0.9</v>
      </c>
      <c r="P136" s="154">
        <v>0</v>
      </c>
      <c r="Q136" s="154">
        <v>0</v>
      </c>
      <c r="R136" s="154">
        <v>0</v>
      </c>
      <c r="S136" s="173">
        <v>0</v>
      </c>
      <c r="T136" s="153">
        <v>23535</v>
      </c>
      <c r="U136" s="153">
        <v>21640</v>
      </c>
      <c r="V136" s="154">
        <v>0.91948162311451</v>
      </c>
      <c r="W136" s="154">
        <v>1</v>
      </c>
      <c r="X136" s="155">
        <v>1</v>
      </c>
      <c r="Y136" s="155">
        <v>1</v>
      </c>
      <c r="Z136" s="173">
        <v>0</v>
      </c>
      <c r="AA136" s="151">
        <v>129</v>
      </c>
      <c r="AB136" s="151">
        <v>128</v>
      </c>
      <c r="AC136" s="151">
        <v>2452</v>
      </c>
      <c r="AD136" s="151">
        <v>2302</v>
      </c>
      <c r="AE136" s="155">
        <v>0.992248062015504</v>
      </c>
      <c r="AF136" s="155">
        <v>0.938825448613377</v>
      </c>
      <c r="AG136" s="173">
        <v>0.0534226134021271</v>
      </c>
    </row>
    <row r="137" spans="1:33">
      <c r="A137" s="175" t="s">
        <v>99</v>
      </c>
      <c r="B137" s="195" t="s">
        <v>1785</v>
      </c>
      <c r="C137" s="195" t="s">
        <v>122</v>
      </c>
      <c r="D137" s="150">
        <v>36</v>
      </c>
      <c r="E137" s="150">
        <v>0</v>
      </c>
      <c r="F137" s="150">
        <v>36</v>
      </c>
      <c r="G137" s="151">
        <v>51</v>
      </c>
      <c r="H137" s="151">
        <v>0</v>
      </c>
      <c r="I137" s="151">
        <v>51</v>
      </c>
      <c r="J137" s="151">
        <v>30</v>
      </c>
      <c r="K137" s="151">
        <v>0</v>
      </c>
      <c r="L137" s="151">
        <v>30</v>
      </c>
      <c r="M137" s="154">
        <v>0.944485699498189</v>
      </c>
      <c r="N137" s="153">
        <v>41972</v>
      </c>
      <c r="O137" s="172">
        <v>0.9</v>
      </c>
      <c r="P137" s="154">
        <v>0</v>
      </c>
      <c r="Q137" s="154">
        <v>0</v>
      </c>
      <c r="R137" s="154">
        <v>0</v>
      </c>
      <c r="S137" s="173">
        <v>0</v>
      </c>
      <c r="T137" s="153">
        <v>44439</v>
      </c>
      <c r="U137" s="153">
        <v>40601</v>
      </c>
      <c r="V137" s="154">
        <v>0.913634420216477</v>
      </c>
      <c r="W137" s="154">
        <v>1</v>
      </c>
      <c r="X137" s="155">
        <v>1</v>
      </c>
      <c r="Y137" s="155">
        <v>1</v>
      </c>
      <c r="Z137" s="173">
        <v>0</v>
      </c>
      <c r="AA137" s="151">
        <v>255</v>
      </c>
      <c r="AB137" s="151">
        <v>255</v>
      </c>
      <c r="AC137" s="151">
        <v>4625</v>
      </c>
      <c r="AD137" s="151">
        <v>4349</v>
      </c>
      <c r="AE137" s="155">
        <v>1</v>
      </c>
      <c r="AF137" s="155">
        <v>0.940324324324324</v>
      </c>
      <c r="AG137" s="173">
        <v>0.0596756756756757</v>
      </c>
    </row>
    <row r="138" spans="1:33">
      <c r="A138" s="175" t="s">
        <v>99</v>
      </c>
      <c r="B138" s="195" t="s">
        <v>1786</v>
      </c>
      <c r="C138" s="195" t="s">
        <v>123</v>
      </c>
      <c r="D138" s="150">
        <v>0</v>
      </c>
      <c r="E138" s="150">
        <v>0</v>
      </c>
      <c r="F138" s="150">
        <v>0</v>
      </c>
      <c r="G138" s="151">
        <v>0</v>
      </c>
      <c r="H138" s="151">
        <v>0</v>
      </c>
      <c r="I138" s="151">
        <v>0</v>
      </c>
      <c r="J138" s="151">
        <v>0</v>
      </c>
      <c r="K138" s="151">
        <v>0</v>
      </c>
      <c r="L138" s="151">
        <v>0</v>
      </c>
      <c r="M138" s="154">
        <v>0</v>
      </c>
      <c r="N138" s="153">
        <v>0</v>
      </c>
      <c r="O138" s="172">
        <v>0.9</v>
      </c>
      <c r="P138" s="154">
        <v>0</v>
      </c>
      <c r="Q138" s="154">
        <v>0</v>
      </c>
      <c r="R138" s="154">
        <v>0</v>
      </c>
      <c r="S138" s="173">
        <v>0</v>
      </c>
      <c r="T138" s="153">
        <v>0</v>
      </c>
      <c r="U138" s="153">
        <v>0</v>
      </c>
      <c r="V138" s="154">
        <v>0</v>
      </c>
      <c r="W138" s="154">
        <v>0</v>
      </c>
      <c r="X138" s="155">
        <v>0</v>
      </c>
      <c r="Y138" s="155">
        <v>0</v>
      </c>
      <c r="Z138" s="173">
        <v>0</v>
      </c>
      <c r="AA138" s="151">
        <v>0</v>
      </c>
      <c r="AB138" s="151">
        <v>0</v>
      </c>
      <c r="AC138" s="151">
        <v>0</v>
      </c>
      <c r="AD138" s="151">
        <v>0</v>
      </c>
      <c r="AE138" s="155">
        <v>0</v>
      </c>
      <c r="AF138" s="155">
        <v>0</v>
      </c>
      <c r="AG138" s="173">
        <v>0</v>
      </c>
    </row>
    <row r="139" spans="1:33">
      <c r="A139" s="175" t="s">
        <v>99</v>
      </c>
      <c r="B139" s="195" t="s">
        <v>1786</v>
      </c>
      <c r="C139" s="195" t="s">
        <v>124</v>
      </c>
      <c r="D139" s="150">
        <v>7906</v>
      </c>
      <c r="E139" s="150">
        <v>7351</v>
      </c>
      <c r="F139" s="150">
        <v>7316</v>
      </c>
      <c r="G139" s="151">
        <v>6624</v>
      </c>
      <c r="H139" s="151">
        <v>6307</v>
      </c>
      <c r="I139" s="151">
        <v>6108</v>
      </c>
      <c r="J139" s="151">
        <v>4973</v>
      </c>
      <c r="K139" s="151">
        <v>4767</v>
      </c>
      <c r="L139" s="151">
        <v>4589</v>
      </c>
      <c r="M139" s="154">
        <v>0.920756656454207</v>
      </c>
      <c r="N139" s="153">
        <v>137945</v>
      </c>
      <c r="O139" s="172">
        <v>0.9</v>
      </c>
      <c r="P139" s="154">
        <v>0.929800151783456</v>
      </c>
      <c r="Q139" s="154">
        <v>0.952143719806763</v>
      </c>
      <c r="R139" s="154">
        <v>0.95857631208526</v>
      </c>
      <c r="S139" s="173">
        <v>-0.0223435680233076</v>
      </c>
      <c r="T139" s="153">
        <v>149817</v>
      </c>
      <c r="U139" s="153">
        <v>135724</v>
      </c>
      <c r="V139" s="154">
        <v>0.905931903589045</v>
      </c>
      <c r="W139" s="154">
        <v>0.925373134328358</v>
      </c>
      <c r="X139" s="155">
        <v>0.922101449275362</v>
      </c>
      <c r="Y139" s="155">
        <v>0.922783028353107</v>
      </c>
      <c r="Z139" s="173">
        <v>0.00327168505299591</v>
      </c>
      <c r="AA139" s="151">
        <v>48220</v>
      </c>
      <c r="AB139" s="151">
        <v>44484</v>
      </c>
      <c r="AC139" s="151">
        <v>47152</v>
      </c>
      <c r="AD139" s="151">
        <v>42774</v>
      </c>
      <c r="AE139" s="155">
        <v>0.922521775197014</v>
      </c>
      <c r="AF139" s="155">
        <v>0.907151340346115</v>
      </c>
      <c r="AG139" s="173">
        <v>0.0153704348508991</v>
      </c>
    </row>
    <row r="140" spans="1:33">
      <c r="A140" s="175" t="s">
        <v>99</v>
      </c>
      <c r="B140" s="195" t="s">
        <v>1786</v>
      </c>
      <c r="C140" s="195" t="s">
        <v>126</v>
      </c>
      <c r="D140" s="150">
        <v>0</v>
      </c>
      <c r="E140" s="150">
        <v>0</v>
      </c>
      <c r="F140" s="150">
        <v>0</v>
      </c>
      <c r="G140" s="151">
        <v>0</v>
      </c>
      <c r="H140" s="151">
        <v>0</v>
      </c>
      <c r="I140" s="151">
        <v>0</v>
      </c>
      <c r="J140" s="151">
        <v>0</v>
      </c>
      <c r="K140" s="151">
        <v>0</v>
      </c>
      <c r="L140" s="151">
        <v>0</v>
      </c>
      <c r="M140" s="154">
        <v>0</v>
      </c>
      <c r="N140" s="153">
        <v>0</v>
      </c>
      <c r="O140" s="172">
        <v>0.9</v>
      </c>
      <c r="P140" s="154">
        <v>0</v>
      </c>
      <c r="Q140" s="154">
        <v>0</v>
      </c>
      <c r="R140" s="154">
        <v>0</v>
      </c>
      <c r="S140" s="173">
        <v>0</v>
      </c>
      <c r="T140" s="153">
        <v>0</v>
      </c>
      <c r="U140" s="153">
        <v>0</v>
      </c>
      <c r="V140" s="154">
        <v>0</v>
      </c>
      <c r="W140" s="154">
        <v>0</v>
      </c>
      <c r="X140" s="155">
        <v>0</v>
      </c>
      <c r="Y140" s="155">
        <v>0</v>
      </c>
      <c r="Z140" s="173">
        <v>0</v>
      </c>
      <c r="AA140" s="151">
        <v>0</v>
      </c>
      <c r="AB140" s="151">
        <v>0</v>
      </c>
      <c r="AC140" s="151">
        <v>0</v>
      </c>
      <c r="AD140" s="151">
        <v>0</v>
      </c>
      <c r="AE140" s="155">
        <v>0</v>
      </c>
      <c r="AF140" s="155">
        <v>0</v>
      </c>
      <c r="AG140" s="173">
        <v>0</v>
      </c>
    </row>
    <row r="141" spans="1:33">
      <c r="A141" s="175" t="s">
        <v>99</v>
      </c>
      <c r="B141" s="195" t="s">
        <v>1786</v>
      </c>
      <c r="C141" s="195" t="s">
        <v>127</v>
      </c>
      <c r="D141" s="150">
        <v>8419</v>
      </c>
      <c r="E141" s="150">
        <v>7356</v>
      </c>
      <c r="F141" s="150">
        <v>7201</v>
      </c>
      <c r="G141" s="151">
        <v>6528</v>
      </c>
      <c r="H141" s="151">
        <v>5964</v>
      </c>
      <c r="I141" s="151">
        <v>6005</v>
      </c>
      <c r="J141" s="151">
        <v>5240</v>
      </c>
      <c r="K141" s="151">
        <v>5105</v>
      </c>
      <c r="L141" s="151">
        <v>4704</v>
      </c>
      <c r="M141" s="154">
        <v>0.931531736927977</v>
      </c>
      <c r="N141" s="153">
        <v>130747</v>
      </c>
      <c r="O141" s="172">
        <v>0.9</v>
      </c>
      <c r="P141" s="154">
        <v>0.873737973631073</v>
      </c>
      <c r="Q141" s="154">
        <v>0.913602941176471</v>
      </c>
      <c r="R141" s="154">
        <v>0.974236641221374</v>
      </c>
      <c r="S141" s="173">
        <v>-0.039864967545398</v>
      </c>
      <c r="T141" s="153">
        <v>140357</v>
      </c>
      <c r="U141" s="153">
        <v>122196</v>
      </c>
      <c r="V141" s="154">
        <v>0.870608519703328</v>
      </c>
      <c r="W141" s="154">
        <v>0.855327236013778</v>
      </c>
      <c r="X141" s="155">
        <v>0.919883578431373</v>
      </c>
      <c r="Y141" s="155">
        <v>0.897709923664122</v>
      </c>
      <c r="Z141" s="173">
        <v>-0.0645563424175942</v>
      </c>
      <c r="AA141" s="151">
        <v>48168</v>
      </c>
      <c r="AB141" s="151">
        <v>42713</v>
      </c>
      <c r="AC141" s="151">
        <v>45095</v>
      </c>
      <c r="AD141" s="151">
        <v>39151</v>
      </c>
      <c r="AE141" s="155">
        <v>0.886750539777446</v>
      </c>
      <c r="AF141" s="155">
        <v>0.86818937797982</v>
      </c>
      <c r="AG141" s="173">
        <v>0.0185611617976251</v>
      </c>
    </row>
    <row r="142" spans="1:33">
      <c r="A142" s="175" t="s">
        <v>99</v>
      </c>
      <c r="B142" s="195" t="s">
        <v>1786</v>
      </c>
      <c r="C142" s="195" t="s">
        <v>128</v>
      </c>
      <c r="D142" s="150">
        <v>0</v>
      </c>
      <c r="E142" s="150">
        <v>0</v>
      </c>
      <c r="F142" s="150">
        <v>0</v>
      </c>
      <c r="G142" s="151">
        <v>0</v>
      </c>
      <c r="H142" s="151">
        <v>0</v>
      </c>
      <c r="I142" s="151">
        <v>0</v>
      </c>
      <c r="J142" s="151">
        <v>0</v>
      </c>
      <c r="K142" s="151">
        <v>0</v>
      </c>
      <c r="L142" s="151">
        <v>0</v>
      </c>
      <c r="M142" s="154">
        <v>0.0603015075376884</v>
      </c>
      <c r="N142" s="153">
        <v>12</v>
      </c>
      <c r="O142" s="172">
        <v>0.9</v>
      </c>
      <c r="P142" s="154">
        <v>0</v>
      </c>
      <c r="Q142" s="154">
        <v>0</v>
      </c>
      <c r="R142" s="154">
        <v>0</v>
      </c>
      <c r="S142" s="173">
        <v>0</v>
      </c>
      <c r="T142" s="153">
        <v>199</v>
      </c>
      <c r="U142" s="153">
        <v>198</v>
      </c>
      <c r="V142" s="154">
        <v>0.994974874371859</v>
      </c>
      <c r="W142" s="154">
        <v>0</v>
      </c>
      <c r="X142" s="155">
        <v>0</v>
      </c>
      <c r="Y142" s="155">
        <v>0</v>
      </c>
      <c r="Z142" s="173">
        <v>0</v>
      </c>
      <c r="AA142" s="151">
        <v>10</v>
      </c>
      <c r="AB142" s="151">
        <v>10</v>
      </c>
      <c r="AC142" s="151">
        <v>79</v>
      </c>
      <c r="AD142" s="151">
        <v>79</v>
      </c>
      <c r="AE142" s="155">
        <v>1</v>
      </c>
      <c r="AF142" s="155">
        <v>1</v>
      </c>
      <c r="AG142" s="173">
        <v>0</v>
      </c>
    </row>
    <row r="143" spans="1:33">
      <c r="A143" s="175" t="s">
        <v>99</v>
      </c>
      <c r="B143" s="195" t="s">
        <v>1786</v>
      </c>
      <c r="C143" s="195" t="s">
        <v>129</v>
      </c>
      <c r="D143" s="150">
        <v>3735</v>
      </c>
      <c r="E143" s="150">
        <v>3637</v>
      </c>
      <c r="F143" s="150">
        <v>3224</v>
      </c>
      <c r="G143" s="151">
        <v>2320</v>
      </c>
      <c r="H143" s="151">
        <v>2261</v>
      </c>
      <c r="I143" s="151">
        <v>2058</v>
      </c>
      <c r="J143" s="151">
        <v>2043</v>
      </c>
      <c r="K143" s="151">
        <v>2013</v>
      </c>
      <c r="L143" s="151">
        <v>1768</v>
      </c>
      <c r="M143" s="154">
        <v>0.978634971561907</v>
      </c>
      <c r="N143" s="153">
        <v>67105</v>
      </c>
      <c r="O143" s="172">
        <v>0.9</v>
      </c>
      <c r="P143" s="154">
        <v>0.97376171352075</v>
      </c>
      <c r="Q143" s="154">
        <v>0.974568965517241</v>
      </c>
      <c r="R143" s="154">
        <v>0.985315712187959</v>
      </c>
      <c r="S143" s="173">
        <v>-0.000807251996491676</v>
      </c>
      <c r="T143" s="153">
        <v>68570</v>
      </c>
      <c r="U143" s="153">
        <v>59529</v>
      </c>
      <c r="V143" s="154">
        <v>0.868149336444509</v>
      </c>
      <c r="W143" s="154">
        <v>0.863186077643909</v>
      </c>
      <c r="X143" s="155">
        <v>0.887068965517241</v>
      </c>
      <c r="Y143" s="155">
        <v>0.865394028389623</v>
      </c>
      <c r="Z143" s="173">
        <v>-0.0238828878733324</v>
      </c>
      <c r="AA143" s="151">
        <v>19363</v>
      </c>
      <c r="AB143" s="151">
        <v>16780</v>
      </c>
      <c r="AC143" s="151">
        <v>21166</v>
      </c>
      <c r="AD143" s="151">
        <v>18073</v>
      </c>
      <c r="AE143" s="155">
        <v>0.866601249806332</v>
      </c>
      <c r="AF143" s="155">
        <v>0.853869413209865</v>
      </c>
      <c r="AG143" s="173">
        <v>0.0127318365964668</v>
      </c>
    </row>
    <row r="144" spans="1:33">
      <c r="A144" s="175" t="s">
        <v>99</v>
      </c>
      <c r="B144" s="195" t="s">
        <v>1786</v>
      </c>
      <c r="C144" s="195" t="s">
        <v>130</v>
      </c>
      <c r="D144" s="150">
        <v>4968</v>
      </c>
      <c r="E144" s="150">
        <v>4720</v>
      </c>
      <c r="F144" s="150">
        <v>4370</v>
      </c>
      <c r="G144" s="151">
        <v>3956</v>
      </c>
      <c r="H144" s="151">
        <v>3797</v>
      </c>
      <c r="I144" s="151">
        <v>3677</v>
      </c>
      <c r="J144" s="151">
        <v>2916</v>
      </c>
      <c r="K144" s="151">
        <v>2786</v>
      </c>
      <c r="L144" s="151">
        <v>2647</v>
      </c>
      <c r="M144" s="154">
        <v>0.935976825463843</v>
      </c>
      <c r="N144" s="153">
        <v>79807</v>
      </c>
      <c r="O144" s="172">
        <v>0.9</v>
      </c>
      <c r="P144" s="154">
        <v>0.950080515297907</v>
      </c>
      <c r="Q144" s="154">
        <v>0.959807886754297</v>
      </c>
      <c r="R144" s="154">
        <v>0.955418381344307</v>
      </c>
      <c r="S144" s="173">
        <v>-0.00972737145639069</v>
      </c>
      <c r="T144" s="153">
        <v>85266</v>
      </c>
      <c r="U144" s="153">
        <v>75461</v>
      </c>
      <c r="V144" s="154">
        <v>0.885006919522436</v>
      </c>
      <c r="W144" s="154">
        <v>0.87962962962963</v>
      </c>
      <c r="X144" s="155">
        <v>0.929474216380182</v>
      </c>
      <c r="Y144" s="155">
        <v>0.907750342935528</v>
      </c>
      <c r="Z144" s="173">
        <v>-0.0498445867505524</v>
      </c>
      <c r="AA144" s="151">
        <v>28089</v>
      </c>
      <c r="AB144" s="151">
        <v>25554</v>
      </c>
      <c r="AC144" s="151">
        <v>26958</v>
      </c>
      <c r="AD144" s="151">
        <v>23887</v>
      </c>
      <c r="AE144" s="155">
        <v>0.909751148136281</v>
      </c>
      <c r="AF144" s="155">
        <v>0.886082053564805</v>
      </c>
      <c r="AG144" s="173">
        <v>0.0236690945714766</v>
      </c>
    </row>
    <row r="145" spans="1:33">
      <c r="A145" s="175" t="s">
        <v>99</v>
      </c>
      <c r="B145" s="195" t="s">
        <v>1786</v>
      </c>
      <c r="C145" s="195" t="s">
        <v>131</v>
      </c>
      <c r="D145" s="150">
        <v>6166</v>
      </c>
      <c r="E145" s="150">
        <v>5873</v>
      </c>
      <c r="F145" s="150">
        <v>5481</v>
      </c>
      <c r="G145" s="151">
        <v>4560</v>
      </c>
      <c r="H145" s="151">
        <v>4410</v>
      </c>
      <c r="I145" s="151">
        <v>4260</v>
      </c>
      <c r="J145" s="151">
        <v>3740</v>
      </c>
      <c r="K145" s="151">
        <v>3625</v>
      </c>
      <c r="L145" s="151">
        <v>3402</v>
      </c>
      <c r="M145" s="154">
        <v>0.947116734442502</v>
      </c>
      <c r="N145" s="153">
        <v>104574</v>
      </c>
      <c r="O145" s="172">
        <v>0.9</v>
      </c>
      <c r="P145" s="154">
        <v>0.952481349335063</v>
      </c>
      <c r="Q145" s="154">
        <v>0.967105263157895</v>
      </c>
      <c r="R145" s="154">
        <v>0.969251336898396</v>
      </c>
      <c r="S145" s="173">
        <v>-0.0146239138228315</v>
      </c>
      <c r="T145" s="153">
        <v>110413</v>
      </c>
      <c r="U145" s="153">
        <v>99498</v>
      </c>
      <c r="V145" s="154">
        <v>0.901143887042287</v>
      </c>
      <c r="W145" s="154">
        <v>0.888906908855011</v>
      </c>
      <c r="X145" s="155">
        <v>0.934210526315789</v>
      </c>
      <c r="Y145" s="155">
        <v>0.909625668449198</v>
      </c>
      <c r="Z145" s="173">
        <v>-0.0453036174607782</v>
      </c>
      <c r="AA145" s="151">
        <v>34314</v>
      </c>
      <c r="AB145" s="151">
        <v>31364</v>
      </c>
      <c r="AC145" s="151">
        <v>34316</v>
      </c>
      <c r="AD145" s="151">
        <v>31134</v>
      </c>
      <c r="AE145" s="155">
        <v>0.914029259194498</v>
      </c>
      <c r="AF145" s="155">
        <v>0.907273575008742</v>
      </c>
      <c r="AG145" s="173">
        <v>0.00675568418575556</v>
      </c>
    </row>
    <row r="146" spans="1:33">
      <c r="A146" s="175" t="s">
        <v>99</v>
      </c>
      <c r="B146" s="195" t="s">
        <v>1786</v>
      </c>
      <c r="C146" s="195" t="s">
        <v>132</v>
      </c>
      <c r="D146" s="150">
        <v>0</v>
      </c>
      <c r="E146" s="150">
        <v>0</v>
      </c>
      <c r="F146" s="150">
        <v>0</v>
      </c>
      <c r="G146" s="151">
        <v>0</v>
      </c>
      <c r="H146" s="151">
        <v>0</v>
      </c>
      <c r="I146" s="151">
        <v>0</v>
      </c>
      <c r="J146" s="151">
        <v>0</v>
      </c>
      <c r="K146" s="151">
        <v>0</v>
      </c>
      <c r="L146" s="151">
        <v>0</v>
      </c>
      <c r="M146" s="154">
        <v>0</v>
      </c>
      <c r="N146" s="153">
        <v>0</v>
      </c>
      <c r="O146" s="172">
        <v>0.9</v>
      </c>
      <c r="P146" s="154">
        <v>0</v>
      </c>
      <c r="Q146" s="154">
        <v>0</v>
      </c>
      <c r="R146" s="154">
        <v>0</v>
      </c>
      <c r="S146" s="173">
        <v>0</v>
      </c>
      <c r="T146" s="153">
        <v>0</v>
      </c>
      <c r="U146" s="153">
        <v>0</v>
      </c>
      <c r="V146" s="154">
        <v>0</v>
      </c>
      <c r="W146" s="154">
        <v>0</v>
      </c>
      <c r="X146" s="155">
        <v>0</v>
      </c>
      <c r="Y146" s="155">
        <v>0</v>
      </c>
      <c r="Z146" s="173">
        <v>0</v>
      </c>
      <c r="AA146" s="151">
        <v>0</v>
      </c>
      <c r="AB146" s="151">
        <v>0</v>
      </c>
      <c r="AC146" s="151">
        <v>0</v>
      </c>
      <c r="AD146" s="151">
        <v>0</v>
      </c>
      <c r="AE146" s="155">
        <v>0</v>
      </c>
      <c r="AF146" s="155">
        <v>0</v>
      </c>
      <c r="AG146" s="173">
        <v>0</v>
      </c>
    </row>
    <row r="147" spans="1:33">
      <c r="A147" s="175" t="s">
        <v>99</v>
      </c>
      <c r="B147" s="195" t="s">
        <v>1786</v>
      </c>
      <c r="C147" s="195" t="s">
        <v>133</v>
      </c>
      <c r="D147" s="150">
        <v>10895</v>
      </c>
      <c r="E147" s="150">
        <v>10206</v>
      </c>
      <c r="F147" s="150">
        <v>9649</v>
      </c>
      <c r="G147" s="151">
        <v>8482</v>
      </c>
      <c r="H147" s="151">
        <v>8106</v>
      </c>
      <c r="I147" s="151">
        <v>7766</v>
      </c>
      <c r="J147" s="151">
        <v>6774</v>
      </c>
      <c r="K147" s="151">
        <v>6445</v>
      </c>
      <c r="L147" s="151">
        <v>6177</v>
      </c>
      <c r="M147" s="154">
        <v>0.910377435130876</v>
      </c>
      <c r="N147" s="153">
        <v>168093</v>
      </c>
      <c r="O147" s="172">
        <v>0.9</v>
      </c>
      <c r="P147" s="154">
        <v>0.936759981642955</v>
      </c>
      <c r="Q147" s="154">
        <v>0.955670832350861</v>
      </c>
      <c r="R147" s="154">
        <v>0.951431945674638</v>
      </c>
      <c r="S147" s="173">
        <v>-0.0189108507079052</v>
      </c>
      <c r="T147" s="153">
        <v>184641</v>
      </c>
      <c r="U147" s="153">
        <v>159710</v>
      </c>
      <c r="V147" s="154">
        <v>0.864975817938594</v>
      </c>
      <c r="W147" s="154">
        <v>0.885635612666361</v>
      </c>
      <c r="X147" s="155">
        <v>0.915585946710681</v>
      </c>
      <c r="Y147" s="155">
        <v>0.911868910540301</v>
      </c>
      <c r="Z147" s="173">
        <v>-0.0299503340443208</v>
      </c>
      <c r="AA147" s="151">
        <v>61701</v>
      </c>
      <c r="AB147" s="151">
        <v>55127</v>
      </c>
      <c r="AC147" s="151">
        <v>58685</v>
      </c>
      <c r="AD147" s="151">
        <v>51077</v>
      </c>
      <c r="AE147" s="155">
        <v>0.893453914847409</v>
      </c>
      <c r="AF147" s="155">
        <v>0.87035869472608</v>
      </c>
      <c r="AG147" s="173">
        <v>0.0230952201213294</v>
      </c>
    </row>
    <row r="148" spans="1:33">
      <c r="A148" s="175" t="s">
        <v>99</v>
      </c>
      <c r="B148" s="195" t="s">
        <v>1786</v>
      </c>
      <c r="C148" s="195" t="s">
        <v>134</v>
      </c>
      <c r="D148" s="150">
        <v>3</v>
      </c>
      <c r="E148" s="150">
        <v>3</v>
      </c>
      <c r="F148" s="150">
        <v>2</v>
      </c>
      <c r="G148" s="151">
        <v>1</v>
      </c>
      <c r="H148" s="151">
        <v>1</v>
      </c>
      <c r="I148" s="151">
        <v>1</v>
      </c>
      <c r="J148" s="151">
        <v>1</v>
      </c>
      <c r="K148" s="151">
        <v>1</v>
      </c>
      <c r="L148" s="151">
        <v>1</v>
      </c>
      <c r="M148" s="154">
        <v>0.565217391304348</v>
      </c>
      <c r="N148" s="153">
        <v>13</v>
      </c>
      <c r="O148" s="172">
        <v>0.9</v>
      </c>
      <c r="P148" s="154">
        <v>1</v>
      </c>
      <c r="Q148" s="154">
        <v>1</v>
      </c>
      <c r="R148" s="154">
        <v>1</v>
      </c>
      <c r="S148" s="173">
        <v>0</v>
      </c>
      <c r="T148" s="153">
        <v>23</v>
      </c>
      <c r="U148" s="153">
        <v>22</v>
      </c>
      <c r="V148" s="154">
        <v>0.956521739130435</v>
      </c>
      <c r="W148" s="154">
        <v>0.666666666666667</v>
      </c>
      <c r="X148" s="155">
        <v>1</v>
      </c>
      <c r="Y148" s="155">
        <v>1</v>
      </c>
      <c r="Z148" s="173">
        <v>-0.333333333333333</v>
      </c>
      <c r="AA148" s="151">
        <v>7</v>
      </c>
      <c r="AB148" s="151">
        <v>6</v>
      </c>
      <c r="AC148" s="151">
        <v>5</v>
      </c>
      <c r="AD148" s="151">
        <v>5</v>
      </c>
      <c r="AE148" s="155">
        <v>0.857142857142857</v>
      </c>
      <c r="AF148" s="155">
        <v>1</v>
      </c>
      <c r="AG148" s="173">
        <v>-0.142857142857143</v>
      </c>
    </row>
    <row r="149" spans="1:33">
      <c r="A149" s="175" t="s">
        <v>99</v>
      </c>
      <c r="B149" s="195" t="s">
        <v>1786</v>
      </c>
      <c r="C149" s="195" t="s">
        <v>135</v>
      </c>
      <c r="D149" s="150">
        <v>7226</v>
      </c>
      <c r="E149" s="150">
        <v>6832</v>
      </c>
      <c r="F149" s="150">
        <v>6227</v>
      </c>
      <c r="G149" s="151">
        <v>4995</v>
      </c>
      <c r="H149" s="151">
        <v>4819</v>
      </c>
      <c r="I149" s="151">
        <v>4555</v>
      </c>
      <c r="J149" s="151">
        <v>4080</v>
      </c>
      <c r="K149" s="151">
        <v>3904</v>
      </c>
      <c r="L149" s="151">
        <v>3595</v>
      </c>
      <c r="M149" s="154">
        <v>0.92772187296615</v>
      </c>
      <c r="N149" s="153">
        <v>129715</v>
      </c>
      <c r="O149" s="172">
        <v>0.9</v>
      </c>
      <c r="P149" s="154">
        <v>0.945474674785497</v>
      </c>
      <c r="Q149" s="154">
        <v>0.964764764764765</v>
      </c>
      <c r="R149" s="154">
        <v>0.956862745098039</v>
      </c>
      <c r="S149" s="173">
        <v>-0.019290089979268</v>
      </c>
      <c r="T149" s="153">
        <v>139821</v>
      </c>
      <c r="U149" s="153">
        <v>121675</v>
      </c>
      <c r="V149" s="154">
        <v>0.870219781005714</v>
      </c>
      <c r="W149" s="154">
        <v>0.861749238859673</v>
      </c>
      <c r="X149" s="155">
        <v>0.911911911911912</v>
      </c>
      <c r="Y149" s="155">
        <v>0.881127450980392</v>
      </c>
      <c r="Z149" s="173">
        <v>-0.0501626730522385</v>
      </c>
      <c r="AA149" s="151">
        <v>41727</v>
      </c>
      <c r="AB149" s="151">
        <v>36702</v>
      </c>
      <c r="AC149" s="151">
        <v>43952</v>
      </c>
      <c r="AD149" s="151">
        <v>38085</v>
      </c>
      <c r="AE149" s="155">
        <v>0.879574376303113</v>
      </c>
      <c r="AF149" s="155">
        <v>0.86651346923917</v>
      </c>
      <c r="AG149" s="173">
        <v>0.013060907063943</v>
      </c>
    </row>
    <row r="150" spans="1:33">
      <c r="A150" s="175" t="s">
        <v>99</v>
      </c>
      <c r="B150" s="195" t="s">
        <v>1786</v>
      </c>
      <c r="C150" s="195" t="s">
        <v>136</v>
      </c>
      <c r="D150" s="150">
        <v>13643</v>
      </c>
      <c r="E150" s="150">
        <v>12572</v>
      </c>
      <c r="F150" s="150">
        <v>12908</v>
      </c>
      <c r="G150" s="151">
        <v>11225</v>
      </c>
      <c r="H150" s="151">
        <v>9979</v>
      </c>
      <c r="I150" s="151">
        <v>10957</v>
      </c>
      <c r="J150" s="151">
        <v>9394</v>
      </c>
      <c r="K150" s="151">
        <v>6870</v>
      </c>
      <c r="L150" s="151">
        <v>8794</v>
      </c>
      <c r="M150" s="154">
        <v>0.808691652300756</v>
      </c>
      <c r="N150" s="153">
        <v>195147</v>
      </c>
      <c r="O150" s="172">
        <v>0.9</v>
      </c>
      <c r="P150" s="154">
        <v>0.921498204207286</v>
      </c>
      <c r="Q150" s="154">
        <v>0.888997772828508</v>
      </c>
      <c r="R150" s="154">
        <v>0.731317862465403</v>
      </c>
      <c r="S150" s="173">
        <v>0.032500431378778</v>
      </c>
      <c r="T150" s="153">
        <v>241312</v>
      </c>
      <c r="U150" s="153">
        <v>229353</v>
      </c>
      <c r="V150" s="154">
        <v>0.950441751757061</v>
      </c>
      <c r="W150" s="154">
        <v>0.946126218573628</v>
      </c>
      <c r="X150" s="155">
        <v>0.976124721603563</v>
      </c>
      <c r="Y150" s="155">
        <v>0.936129444326166</v>
      </c>
      <c r="Z150" s="173">
        <v>-0.0299985030299359</v>
      </c>
      <c r="AA150" s="151">
        <v>83098</v>
      </c>
      <c r="AB150" s="151">
        <v>79895</v>
      </c>
      <c r="AC150" s="151">
        <v>75851</v>
      </c>
      <c r="AD150" s="151">
        <v>72490</v>
      </c>
      <c r="AE150" s="155">
        <v>0.961455149341741</v>
      </c>
      <c r="AF150" s="155">
        <v>0.955689443777933</v>
      </c>
      <c r="AG150" s="173">
        <v>0.00576570556380795</v>
      </c>
    </row>
    <row r="151" spans="1:33">
      <c r="A151" s="175" t="s">
        <v>99</v>
      </c>
      <c r="B151" s="195" t="s">
        <v>1786</v>
      </c>
      <c r="C151" s="195" t="s">
        <v>137</v>
      </c>
      <c r="D151" s="150">
        <v>6307</v>
      </c>
      <c r="E151" s="150">
        <v>5902</v>
      </c>
      <c r="F151" s="150">
        <v>5418</v>
      </c>
      <c r="G151" s="151">
        <v>4060</v>
      </c>
      <c r="H151" s="151">
        <v>3800</v>
      </c>
      <c r="I151" s="151">
        <v>3641</v>
      </c>
      <c r="J151" s="151">
        <v>3322</v>
      </c>
      <c r="K151" s="151">
        <v>3182</v>
      </c>
      <c r="L151" s="151">
        <v>3010</v>
      </c>
      <c r="M151" s="154">
        <v>0.923735473622607</v>
      </c>
      <c r="N151" s="153">
        <v>110488</v>
      </c>
      <c r="O151" s="172">
        <v>0.9</v>
      </c>
      <c r="P151" s="154">
        <v>0.93578563500872</v>
      </c>
      <c r="Q151" s="154">
        <v>0.935960591133005</v>
      </c>
      <c r="R151" s="154">
        <v>0.9578567128236</v>
      </c>
      <c r="S151" s="173">
        <v>-0.00017495612428442</v>
      </c>
      <c r="T151" s="153">
        <v>119610</v>
      </c>
      <c r="U151" s="153">
        <v>104454</v>
      </c>
      <c r="V151" s="154">
        <v>0.873288186606471</v>
      </c>
      <c r="W151" s="154">
        <v>0.859045504994451</v>
      </c>
      <c r="X151" s="155">
        <v>0.89679802955665</v>
      </c>
      <c r="Y151" s="155">
        <v>0.906080674292595</v>
      </c>
      <c r="Z151" s="173">
        <v>-0.0377525245621996</v>
      </c>
      <c r="AA151" s="151">
        <v>32930</v>
      </c>
      <c r="AB151" s="151">
        <v>29106</v>
      </c>
      <c r="AC151" s="151">
        <v>37004</v>
      </c>
      <c r="AD151" s="151">
        <v>31497</v>
      </c>
      <c r="AE151" s="155">
        <v>0.883874886122077</v>
      </c>
      <c r="AF151" s="155">
        <v>0.851178250999892</v>
      </c>
      <c r="AG151" s="173">
        <v>0.0326966351221852</v>
      </c>
    </row>
    <row r="152" spans="1:33">
      <c r="A152" s="175" t="s">
        <v>99</v>
      </c>
      <c r="B152" s="195" t="s">
        <v>803</v>
      </c>
      <c r="C152" s="195" t="s">
        <v>138</v>
      </c>
      <c r="D152" s="150">
        <v>4</v>
      </c>
      <c r="E152" s="150">
        <v>0</v>
      </c>
      <c r="F152" s="150">
        <v>0</v>
      </c>
      <c r="G152" s="151">
        <v>0</v>
      </c>
      <c r="H152" s="151">
        <v>0</v>
      </c>
      <c r="I152" s="151">
        <v>0</v>
      </c>
      <c r="J152" s="151">
        <v>0</v>
      </c>
      <c r="K152" s="151">
        <v>0</v>
      </c>
      <c r="L152" s="151">
        <v>0</v>
      </c>
      <c r="M152" s="154">
        <v>0.333333333333333</v>
      </c>
      <c r="N152" s="153">
        <v>2</v>
      </c>
      <c r="O152" s="172">
        <v>0.9</v>
      </c>
      <c r="P152" s="154">
        <v>0</v>
      </c>
      <c r="Q152" s="154">
        <v>0</v>
      </c>
      <c r="R152" s="154">
        <v>0</v>
      </c>
      <c r="S152" s="173">
        <v>0</v>
      </c>
      <c r="T152" s="153">
        <v>6</v>
      </c>
      <c r="U152" s="153">
        <v>2</v>
      </c>
      <c r="V152" s="154">
        <v>0.333333333333333</v>
      </c>
      <c r="W152" s="154">
        <v>0</v>
      </c>
      <c r="X152" s="155">
        <v>0</v>
      </c>
      <c r="Y152" s="155">
        <v>0</v>
      </c>
      <c r="Z152" s="173">
        <v>0</v>
      </c>
      <c r="AA152" s="151">
        <v>4</v>
      </c>
      <c r="AB152" s="151">
        <v>0</v>
      </c>
      <c r="AC152" s="151">
        <v>1</v>
      </c>
      <c r="AD152" s="151">
        <v>1</v>
      </c>
      <c r="AE152" s="155">
        <v>0</v>
      </c>
      <c r="AF152" s="155">
        <v>1</v>
      </c>
      <c r="AG152" s="173">
        <v>-1</v>
      </c>
    </row>
    <row r="153" spans="1:33">
      <c r="A153" s="175" t="s">
        <v>99</v>
      </c>
      <c r="B153" s="195" t="s">
        <v>803</v>
      </c>
      <c r="C153" s="195" t="s">
        <v>139</v>
      </c>
      <c r="D153" s="150">
        <v>9</v>
      </c>
      <c r="E153" s="150">
        <v>0</v>
      </c>
      <c r="F153" s="150">
        <v>0</v>
      </c>
      <c r="G153" s="151">
        <v>4</v>
      </c>
      <c r="H153" s="151">
        <v>0</v>
      </c>
      <c r="I153" s="151">
        <v>0</v>
      </c>
      <c r="J153" s="151">
        <v>1</v>
      </c>
      <c r="K153" s="151">
        <v>0</v>
      </c>
      <c r="L153" s="151">
        <v>0</v>
      </c>
      <c r="M153" s="154">
        <v>0</v>
      </c>
      <c r="N153" s="153">
        <v>0</v>
      </c>
      <c r="O153" s="172">
        <v>0.9</v>
      </c>
      <c r="P153" s="154">
        <v>0</v>
      </c>
      <c r="Q153" s="154">
        <v>0</v>
      </c>
      <c r="R153" s="154">
        <v>0</v>
      </c>
      <c r="S153" s="173">
        <v>0</v>
      </c>
      <c r="T153" s="153">
        <v>17</v>
      </c>
      <c r="U153" s="153">
        <v>0</v>
      </c>
      <c r="V153" s="154">
        <v>0</v>
      </c>
      <c r="W153" s="154">
        <v>0</v>
      </c>
      <c r="X153" s="155">
        <v>0</v>
      </c>
      <c r="Y153" s="155">
        <v>0</v>
      </c>
      <c r="Z153" s="173">
        <v>0</v>
      </c>
      <c r="AA153" s="151">
        <v>16</v>
      </c>
      <c r="AB153" s="151">
        <v>0</v>
      </c>
      <c r="AC153" s="151">
        <v>1</v>
      </c>
      <c r="AD153" s="151">
        <v>0</v>
      </c>
      <c r="AE153" s="155">
        <v>0</v>
      </c>
      <c r="AF153" s="155">
        <v>0</v>
      </c>
      <c r="AG153" s="173">
        <v>0</v>
      </c>
    </row>
    <row r="154" spans="1:33">
      <c r="A154" s="175" t="s">
        <v>99</v>
      </c>
      <c r="B154" s="195" t="s">
        <v>803</v>
      </c>
      <c r="C154" s="195" t="s">
        <v>140</v>
      </c>
      <c r="D154" s="150">
        <v>10</v>
      </c>
      <c r="E154" s="150">
        <v>0</v>
      </c>
      <c r="F154" s="150">
        <v>0</v>
      </c>
      <c r="G154" s="151">
        <v>1</v>
      </c>
      <c r="H154" s="151">
        <v>0</v>
      </c>
      <c r="I154" s="151">
        <v>0</v>
      </c>
      <c r="J154" s="151">
        <v>0</v>
      </c>
      <c r="K154" s="151">
        <v>0</v>
      </c>
      <c r="L154" s="151">
        <v>0</v>
      </c>
      <c r="M154" s="154">
        <v>0.0833333333333333</v>
      </c>
      <c r="N154" s="153">
        <v>1</v>
      </c>
      <c r="O154" s="172">
        <v>0.9</v>
      </c>
      <c r="P154" s="154">
        <v>0</v>
      </c>
      <c r="Q154" s="154">
        <v>0</v>
      </c>
      <c r="R154" s="154">
        <v>0</v>
      </c>
      <c r="S154" s="173">
        <v>0</v>
      </c>
      <c r="T154" s="153">
        <v>12</v>
      </c>
      <c r="U154" s="153">
        <v>0</v>
      </c>
      <c r="V154" s="154">
        <v>0</v>
      </c>
      <c r="W154" s="154">
        <v>0</v>
      </c>
      <c r="X154" s="155">
        <v>0</v>
      </c>
      <c r="Y154" s="155">
        <v>0</v>
      </c>
      <c r="Z154" s="173">
        <v>0</v>
      </c>
      <c r="AA154" s="151">
        <v>12</v>
      </c>
      <c r="AB154" s="151">
        <v>0</v>
      </c>
      <c r="AC154" s="151">
        <v>0</v>
      </c>
      <c r="AD154" s="151">
        <v>0</v>
      </c>
      <c r="AE154" s="155">
        <v>0</v>
      </c>
      <c r="AF154" s="155">
        <v>0</v>
      </c>
      <c r="AG154" s="173">
        <v>0</v>
      </c>
    </row>
    <row r="155" spans="1:33">
      <c r="A155" s="175" t="s">
        <v>99</v>
      </c>
      <c r="B155" s="195" t="s">
        <v>803</v>
      </c>
      <c r="C155" s="195" t="s">
        <v>141</v>
      </c>
      <c r="D155" s="150">
        <v>5</v>
      </c>
      <c r="E155" s="150">
        <v>0</v>
      </c>
      <c r="F155" s="150">
        <v>0</v>
      </c>
      <c r="G155" s="151">
        <v>0</v>
      </c>
      <c r="H155" s="151">
        <v>0</v>
      </c>
      <c r="I155" s="151">
        <v>0</v>
      </c>
      <c r="J155" s="151">
        <v>1</v>
      </c>
      <c r="K155" s="151">
        <v>0</v>
      </c>
      <c r="L155" s="151">
        <v>0</v>
      </c>
      <c r="M155" s="154">
        <v>0</v>
      </c>
      <c r="N155" s="153">
        <v>0</v>
      </c>
      <c r="O155" s="172">
        <v>0.9</v>
      </c>
      <c r="P155" s="154">
        <v>0</v>
      </c>
      <c r="Q155" s="154">
        <v>0</v>
      </c>
      <c r="R155" s="154">
        <v>0</v>
      </c>
      <c r="S155" s="173">
        <v>0</v>
      </c>
      <c r="T155" s="153">
        <v>8</v>
      </c>
      <c r="U155" s="153">
        <v>0</v>
      </c>
      <c r="V155" s="154">
        <v>0</v>
      </c>
      <c r="W155" s="154">
        <v>0</v>
      </c>
      <c r="X155" s="155">
        <v>0</v>
      </c>
      <c r="Y155" s="155">
        <v>0</v>
      </c>
      <c r="Z155" s="173">
        <v>0</v>
      </c>
      <c r="AA155" s="151">
        <v>7</v>
      </c>
      <c r="AB155" s="151">
        <v>0</v>
      </c>
      <c r="AC155" s="151">
        <v>1</v>
      </c>
      <c r="AD155" s="151">
        <v>0</v>
      </c>
      <c r="AE155" s="155">
        <v>0</v>
      </c>
      <c r="AF155" s="155">
        <v>0</v>
      </c>
      <c r="AG155" s="173">
        <v>0</v>
      </c>
    </row>
    <row r="156" spans="1:33">
      <c r="A156" s="175" t="s">
        <v>99</v>
      </c>
      <c r="B156" s="195" t="s">
        <v>33</v>
      </c>
      <c r="C156" s="195" t="s">
        <v>142</v>
      </c>
      <c r="D156" s="150">
        <v>5</v>
      </c>
      <c r="E156" s="150">
        <v>1</v>
      </c>
      <c r="F156" s="150">
        <v>0</v>
      </c>
      <c r="G156" s="151">
        <v>0</v>
      </c>
      <c r="H156" s="151">
        <v>0</v>
      </c>
      <c r="I156" s="151">
        <v>0</v>
      </c>
      <c r="J156" s="151">
        <v>0</v>
      </c>
      <c r="K156" s="151">
        <v>0</v>
      </c>
      <c r="L156" s="151">
        <v>0</v>
      </c>
      <c r="M156" s="154">
        <v>0.125</v>
      </c>
      <c r="N156" s="153">
        <v>1</v>
      </c>
      <c r="O156" s="172">
        <v>0.9</v>
      </c>
      <c r="P156" s="154">
        <v>0.2</v>
      </c>
      <c r="Q156" s="154">
        <v>0</v>
      </c>
      <c r="R156" s="154">
        <v>0</v>
      </c>
      <c r="S156" s="173">
        <v>0.2</v>
      </c>
      <c r="T156" s="153">
        <v>8</v>
      </c>
      <c r="U156" s="153">
        <v>1</v>
      </c>
      <c r="V156" s="154">
        <v>0.125</v>
      </c>
      <c r="W156" s="154">
        <v>0</v>
      </c>
      <c r="X156" s="155">
        <v>0</v>
      </c>
      <c r="Y156" s="155">
        <v>0</v>
      </c>
      <c r="Z156" s="173">
        <v>0</v>
      </c>
      <c r="AA156" s="151">
        <v>6</v>
      </c>
      <c r="AB156" s="151">
        <v>1</v>
      </c>
      <c r="AC156" s="151">
        <v>1</v>
      </c>
      <c r="AD156" s="151">
        <v>0</v>
      </c>
      <c r="AE156" s="155">
        <v>0.166666666666667</v>
      </c>
      <c r="AF156" s="155">
        <v>0</v>
      </c>
      <c r="AG156" s="173">
        <v>0.166666666666667</v>
      </c>
    </row>
    <row r="157" spans="1:33">
      <c r="A157" s="175" t="s">
        <v>99</v>
      </c>
      <c r="B157" s="195" t="s">
        <v>803</v>
      </c>
      <c r="C157" s="195" t="s">
        <v>143</v>
      </c>
      <c r="D157" s="150">
        <v>0</v>
      </c>
      <c r="E157" s="150">
        <v>0</v>
      </c>
      <c r="F157" s="150">
        <v>0</v>
      </c>
      <c r="G157" s="151">
        <v>0</v>
      </c>
      <c r="H157" s="151">
        <v>0</v>
      </c>
      <c r="I157" s="151">
        <v>0</v>
      </c>
      <c r="J157" s="151">
        <v>2</v>
      </c>
      <c r="K157" s="151">
        <v>1</v>
      </c>
      <c r="L157" s="151">
        <v>0</v>
      </c>
      <c r="M157" s="154">
        <v>0.333333333333333</v>
      </c>
      <c r="N157" s="153">
        <v>1</v>
      </c>
      <c r="O157" s="172">
        <v>0.9</v>
      </c>
      <c r="P157" s="154">
        <v>0</v>
      </c>
      <c r="Q157" s="154">
        <v>0</v>
      </c>
      <c r="R157" s="154">
        <v>0.5</v>
      </c>
      <c r="S157" s="173">
        <v>0</v>
      </c>
      <c r="T157" s="153">
        <v>3</v>
      </c>
      <c r="U157" s="153">
        <v>1</v>
      </c>
      <c r="V157" s="154">
        <v>0.333333333333333</v>
      </c>
      <c r="W157" s="154">
        <v>0</v>
      </c>
      <c r="X157" s="155">
        <v>0</v>
      </c>
      <c r="Y157" s="155">
        <v>0</v>
      </c>
      <c r="Z157" s="173">
        <v>0</v>
      </c>
      <c r="AA157" s="151">
        <v>2</v>
      </c>
      <c r="AB157" s="151">
        <v>0</v>
      </c>
      <c r="AC157" s="151">
        <v>1</v>
      </c>
      <c r="AD157" s="151">
        <v>1</v>
      </c>
      <c r="AE157" s="155">
        <v>0</v>
      </c>
      <c r="AF157" s="155">
        <v>1</v>
      </c>
      <c r="AG157" s="173">
        <v>-1</v>
      </c>
    </row>
    <row r="158" spans="1:33">
      <c r="A158" s="175" t="s">
        <v>99</v>
      </c>
      <c r="B158" s="195" t="s">
        <v>803</v>
      </c>
      <c r="C158" s="195" t="s">
        <v>144</v>
      </c>
      <c r="D158" s="150">
        <v>1</v>
      </c>
      <c r="E158" s="150">
        <v>1</v>
      </c>
      <c r="F158" s="150">
        <v>0</v>
      </c>
      <c r="G158" s="151">
        <v>0</v>
      </c>
      <c r="H158" s="151">
        <v>0</v>
      </c>
      <c r="I158" s="151">
        <v>0</v>
      </c>
      <c r="J158" s="151">
        <v>1</v>
      </c>
      <c r="K158" s="151">
        <v>1</v>
      </c>
      <c r="L158" s="151">
        <v>0</v>
      </c>
      <c r="M158" s="154">
        <v>1</v>
      </c>
      <c r="N158" s="153">
        <v>2</v>
      </c>
      <c r="O158" s="172">
        <v>0.9</v>
      </c>
      <c r="P158" s="154">
        <v>1</v>
      </c>
      <c r="Q158" s="154">
        <v>0</v>
      </c>
      <c r="R158" s="154">
        <v>1</v>
      </c>
      <c r="S158" s="173">
        <v>1</v>
      </c>
      <c r="T158" s="153">
        <v>2</v>
      </c>
      <c r="U158" s="153">
        <v>0</v>
      </c>
      <c r="V158" s="154">
        <v>0</v>
      </c>
      <c r="W158" s="154">
        <v>0</v>
      </c>
      <c r="X158" s="155">
        <v>0</v>
      </c>
      <c r="Y158" s="155">
        <v>0</v>
      </c>
      <c r="Z158" s="173">
        <v>0</v>
      </c>
      <c r="AA158" s="151">
        <v>2</v>
      </c>
      <c r="AB158" s="151">
        <v>0</v>
      </c>
      <c r="AC158" s="151">
        <v>0</v>
      </c>
      <c r="AD158" s="151">
        <v>0</v>
      </c>
      <c r="AE158" s="155">
        <v>0</v>
      </c>
      <c r="AF158" s="155">
        <v>0</v>
      </c>
      <c r="AG158" s="173">
        <v>0</v>
      </c>
    </row>
    <row r="159" spans="1:33">
      <c r="A159" s="175" t="s">
        <v>99</v>
      </c>
      <c r="B159" s="195" t="s">
        <v>803</v>
      </c>
      <c r="C159" s="195" t="s">
        <v>145</v>
      </c>
      <c r="D159" s="150">
        <v>5</v>
      </c>
      <c r="E159" s="150">
        <v>2</v>
      </c>
      <c r="F159" s="150">
        <v>2</v>
      </c>
      <c r="G159" s="151">
        <v>1</v>
      </c>
      <c r="H159" s="151">
        <v>1</v>
      </c>
      <c r="I159" s="151">
        <v>1</v>
      </c>
      <c r="J159" s="151">
        <v>0</v>
      </c>
      <c r="K159" s="151">
        <v>0</v>
      </c>
      <c r="L159" s="151">
        <v>0</v>
      </c>
      <c r="M159" s="154">
        <v>0.5</v>
      </c>
      <c r="N159" s="153">
        <v>4</v>
      </c>
      <c r="O159" s="172">
        <v>0.9</v>
      </c>
      <c r="P159" s="154">
        <v>0.4</v>
      </c>
      <c r="Q159" s="154">
        <v>1</v>
      </c>
      <c r="R159" s="154">
        <v>0</v>
      </c>
      <c r="S159" s="173">
        <v>-0.6</v>
      </c>
      <c r="T159" s="153">
        <v>8</v>
      </c>
      <c r="U159" s="153">
        <v>3</v>
      </c>
      <c r="V159" s="154">
        <v>0.375</v>
      </c>
      <c r="W159" s="154">
        <v>0.4</v>
      </c>
      <c r="X159" s="155">
        <v>1</v>
      </c>
      <c r="Y159" s="155">
        <v>0</v>
      </c>
      <c r="Z159" s="173">
        <v>-0.6</v>
      </c>
      <c r="AA159" s="151">
        <v>7</v>
      </c>
      <c r="AB159" s="151">
        <v>3</v>
      </c>
      <c r="AC159" s="151">
        <v>1</v>
      </c>
      <c r="AD159" s="151">
        <v>0</v>
      </c>
      <c r="AE159" s="155">
        <v>0.428571428571429</v>
      </c>
      <c r="AF159" s="155">
        <v>0</v>
      </c>
      <c r="AG159" s="173">
        <v>0.428571428571429</v>
      </c>
    </row>
    <row r="160" spans="1:33">
      <c r="A160" s="175" t="s">
        <v>99</v>
      </c>
      <c r="B160" s="195" t="s">
        <v>803</v>
      </c>
      <c r="C160" s="195" t="s">
        <v>146</v>
      </c>
      <c r="D160" s="150">
        <v>5</v>
      </c>
      <c r="E160" s="150">
        <v>0</v>
      </c>
      <c r="F160" s="150">
        <v>0</v>
      </c>
      <c r="G160" s="151">
        <v>1</v>
      </c>
      <c r="H160" s="151">
        <v>0</v>
      </c>
      <c r="I160" s="151">
        <v>0</v>
      </c>
      <c r="J160" s="151">
        <v>1</v>
      </c>
      <c r="K160" s="151">
        <v>0</v>
      </c>
      <c r="L160" s="151">
        <v>0</v>
      </c>
      <c r="M160" s="154">
        <v>0.111111111111111</v>
      </c>
      <c r="N160" s="153">
        <v>2</v>
      </c>
      <c r="O160" s="172">
        <v>0.9</v>
      </c>
      <c r="P160" s="154">
        <v>0</v>
      </c>
      <c r="Q160" s="154">
        <v>0</v>
      </c>
      <c r="R160" s="154">
        <v>0</v>
      </c>
      <c r="S160" s="173">
        <v>0</v>
      </c>
      <c r="T160" s="153">
        <v>18</v>
      </c>
      <c r="U160" s="153">
        <v>4</v>
      </c>
      <c r="V160" s="154">
        <v>0.222222222222222</v>
      </c>
      <c r="W160" s="154">
        <v>0</v>
      </c>
      <c r="X160" s="155">
        <v>0</v>
      </c>
      <c r="Y160" s="155">
        <v>0</v>
      </c>
      <c r="Z160" s="173">
        <v>0</v>
      </c>
      <c r="AA160" s="151">
        <v>14</v>
      </c>
      <c r="AB160" s="151">
        <v>2</v>
      </c>
      <c r="AC160" s="151">
        <v>3</v>
      </c>
      <c r="AD160" s="151">
        <v>2</v>
      </c>
      <c r="AE160" s="155">
        <v>0.142857142857143</v>
      </c>
      <c r="AF160" s="155">
        <v>0.666666666666667</v>
      </c>
      <c r="AG160" s="173">
        <v>-0.523809523809524</v>
      </c>
    </row>
    <row r="161" spans="1:33">
      <c r="A161" s="175" t="s">
        <v>99</v>
      </c>
      <c r="B161" s="195" t="s">
        <v>803</v>
      </c>
      <c r="C161" s="195" t="s">
        <v>147</v>
      </c>
      <c r="D161" s="150">
        <v>1</v>
      </c>
      <c r="E161" s="150">
        <v>1</v>
      </c>
      <c r="F161" s="150">
        <v>0</v>
      </c>
      <c r="G161" s="151">
        <v>0</v>
      </c>
      <c r="H161" s="151">
        <v>0</v>
      </c>
      <c r="I161" s="151">
        <v>0</v>
      </c>
      <c r="J161" s="151">
        <v>0</v>
      </c>
      <c r="K161" s="151">
        <v>0</v>
      </c>
      <c r="L161" s="151">
        <v>0</v>
      </c>
      <c r="M161" s="154">
        <v>1</v>
      </c>
      <c r="N161" s="153">
        <v>2</v>
      </c>
      <c r="O161" s="172">
        <v>0.9</v>
      </c>
      <c r="P161" s="154">
        <v>1</v>
      </c>
      <c r="Q161" s="154">
        <v>0</v>
      </c>
      <c r="R161" s="154">
        <v>0</v>
      </c>
      <c r="S161" s="173">
        <v>1</v>
      </c>
      <c r="T161" s="153">
        <v>2</v>
      </c>
      <c r="U161" s="153">
        <v>0</v>
      </c>
      <c r="V161" s="154">
        <v>0</v>
      </c>
      <c r="W161" s="154">
        <v>0</v>
      </c>
      <c r="X161" s="155">
        <v>0</v>
      </c>
      <c r="Y161" s="155">
        <v>0</v>
      </c>
      <c r="Z161" s="173">
        <v>0</v>
      </c>
      <c r="AA161" s="151">
        <v>1</v>
      </c>
      <c r="AB161" s="151">
        <v>0</v>
      </c>
      <c r="AC161" s="151">
        <v>1</v>
      </c>
      <c r="AD161" s="151">
        <v>0</v>
      </c>
      <c r="AE161" s="155">
        <v>0</v>
      </c>
      <c r="AF161" s="155">
        <v>0</v>
      </c>
      <c r="AG161" s="173">
        <v>0</v>
      </c>
    </row>
    <row r="162" spans="1:33">
      <c r="A162" s="175" t="s">
        <v>99</v>
      </c>
      <c r="B162" s="195" t="s">
        <v>803</v>
      </c>
      <c r="C162" s="195" t="s">
        <v>148</v>
      </c>
      <c r="D162" s="150">
        <v>1</v>
      </c>
      <c r="E162" s="150">
        <v>0</v>
      </c>
      <c r="F162" s="150">
        <v>0</v>
      </c>
      <c r="G162" s="151">
        <v>0</v>
      </c>
      <c r="H162" s="151">
        <v>0</v>
      </c>
      <c r="I162" s="151">
        <v>0</v>
      </c>
      <c r="J162" s="151">
        <v>1</v>
      </c>
      <c r="K162" s="151">
        <v>0</v>
      </c>
      <c r="L162" s="151">
        <v>0</v>
      </c>
      <c r="M162" s="154">
        <v>0</v>
      </c>
      <c r="N162" s="153">
        <v>0</v>
      </c>
      <c r="O162" s="172">
        <v>0.9</v>
      </c>
      <c r="P162" s="154">
        <v>0</v>
      </c>
      <c r="Q162" s="154">
        <v>0</v>
      </c>
      <c r="R162" s="154">
        <v>0</v>
      </c>
      <c r="S162" s="173">
        <v>0</v>
      </c>
      <c r="T162" s="153">
        <v>2</v>
      </c>
      <c r="U162" s="153">
        <v>0</v>
      </c>
      <c r="V162" s="154">
        <v>0</v>
      </c>
      <c r="W162" s="154">
        <v>0</v>
      </c>
      <c r="X162" s="155">
        <v>0</v>
      </c>
      <c r="Y162" s="155">
        <v>0</v>
      </c>
      <c r="Z162" s="173">
        <v>0</v>
      </c>
      <c r="AA162" s="151">
        <v>2</v>
      </c>
      <c r="AB162" s="151">
        <v>0</v>
      </c>
      <c r="AC162" s="151">
        <v>0</v>
      </c>
      <c r="AD162" s="151">
        <v>0</v>
      </c>
      <c r="AE162" s="155">
        <v>0</v>
      </c>
      <c r="AF162" s="155">
        <v>0</v>
      </c>
      <c r="AG162" s="173">
        <v>0</v>
      </c>
    </row>
    <row r="163" spans="1:33">
      <c r="A163" s="175" t="s">
        <v>99</v>
      </c>
      <c r="B163" s="195" t="s">
        <v>803</v>
      </c>
      <c r="C163" s="195" t="s">
        <v>149</v>
      </c>
      <c r="D163" s="150">
        <v>0</v>
      </c>
      <c r="E163" s="150">
        <v>0</v>
      </c>
      <c r="F163" s="150">
        <v>0</v>
      </c>
      <c r="G163" s="151">
        <v>2</v>
      </c>
      <c r="H163" s="151">
        <v>2</v>
      </c>
      <c r="I163" s="151">
        <v>2</v>
      </c>
      <c r="J163" s="151">
        <v>0</v>
      </c>
      <c r="K163" s="151">
        <v>0</v>
      </c>
      <c r="L163" s="151">
        <v>0</v>
      </c>
      <c r="M163" s="154">
        <v>0.714285714285714</v>
      </c>
      <c r="N163" s="153">
        <v>5</v>
      </c>
      <c r="O163" s="172">
        <v>0.9</v>
      </c>
      <c r="P163" s="154">
        <v>0</v>
      </c>
      <c r="Q163" s="154">
        <v>1</v>
      </c>
      <c r="R163" s="154">
        <v>0</v>
      </c>
      <c r="S163" s="173">
        <v>-1</v>
      </c>
      <c r="T163" s="153">
        <v>7</v>
      </c>
      <c r="U163" s="153">
        <v>6</v>
      </c>
      <c r="V163" s="154">
        <v>0.857142857142857</v>
      </c>
      <c r="W163" s="154">
        <v>0</v>
      </c>
      <c r="X163" s="155">
        <v>1</v>
      </c>
      <c r="Y163" s="155">
        <v>0</v>
      </c>
      <c r="Z163" s="173">
        <v>-1</v>
      </c>
      <c r="AA163" s="151">
        <v>3</v>
      </c>
      <c r="AB163" s="151">
        <v>3</v>
      </c>
      <c r="AC163" s="151">
        <v>1</v>
      </c>
      <c r="AD163" s="151">
        <v>1</v>
      </c>
      <c r="AE163" s="155">
        <v>1</v>
      </c>
      <c r="AF163" s="155">
        <v>1</v>
      </c>
      <c r="AG163" s="173">
        <v>0</v>
      </c>
    </row>
    <row r="164" spans="1:33">
      <c r="A164" s="175" t="s">
        <v>99</v>
      </c>
      <c r="B164" s="195" t="s">
        <v>803</v>
      </c>
      <c r="C164" s="195" t="s">
        <v>150</v>
      </c>
      <c r="D164" s="150">
        <v>0</v>
      </c>
      <c r="E164" s="150">
        <v>0</v>
      </c>
      <c r="F164" s="150">
        <v>0</v>
      </c>
      <c r="G164" s="151">
        <v>0</v>
      </c>
      <c r="H164" s="151">
        <v>0</v>
      </c>
      <c r="I164" s="151">
        <v>0</v>
      </c>
      <c r="J164" s="151">
        <v>0</v>
      </c>
      <c r="K164" s="151">
        <v>0</v>
      </c>
      <c r="L164" s="151">
        <v>0</v>
      </c>
      <c r="M164" s="154">
        <v>0</v>
      </c>
      <c r="N164" s="153">
        <v>0</v>
      </c>
      <c r="O164" s="172">
        <v>0.9</v>
      </c>
      <c r="P164" s="154">
        <v>0</v>
      </c>
      <c r="Q164" s="154">
        <v>0</v>
      </c>
      <c r="R164" s="154">
        <v>0</v>
      </c>
      <c r="S164" s="173">
        <v>0</v>
      </c>
      <c r="T164" s="153">
        <v>1</v>
      </c>
      <c r="U164" s="153">
        <v>0</v>
      </c>
      <c r="V164" s="154">
        <v>0</v>
      </c>
      <c r="W164" s="154">
        <v>0</v>
      </c>
      <c r="X164" s="155">
        <v>0</v>
      </c>
      <c r="Y164" s="155">
        <v>0</v>
      </c>
      <c r="Z164" s="173">
        <v>0</v>
      </c>
      <c r="AA164" s="151">
        <v>0</v>
      </c>
      <c r="AB164" s="151">
        <v>0</v>
      </c>
      <c r="AC164" s="151">
        <v>0</v>
      </c>
      <c r="AD164" s="151">
        <v>0</v>
      </c>
      <c r="AE164" s="155">
        <v>0</v>
      </c>
      <c r="AF164" s="155">
        <v>0</v>
      </c>
      <c r="AG164" s="173">
        <v>0</v>
      </c>
    </row>
    <row r="165" spans="1:33">
      <c r="A165" s="175" t="s">
        <v>99</v>
      </c>
      <c r="B165" s="195" t="s">
        <v>803</v>
      </c>
      <c r="C165" s="195" t="s">
        <v>151</v>
      </c>
      <c r="D165" s="150">
        <v>0</v>
      </c>
      <c r="E165" s="150">
        <v>0</v>
      </c>
      <c r="F165" s="150">
        <v>0</v>
      </c>
      <c r="G165" s="151">
        <v>0</v>
      </c>
      <c r="H165" s="151">
        <v>0</v>
      </c>
      <c r="I165" s="151">
        <v>0</v>
      </c>
      <c r="J165" s="151">
        <v>1</v>
      </c>
      <c r="K165" s="151">
        <v>0</v>
      </c>
      <c r="L165" s="151">
        <v>0</v>
      </c>
      <c r="M165" s="154">
        <v>0</v>
      </c>
      <c r="N165" s="153">
        <v>0</v>
      </c>
      <c r="O165" s="172">
        <v>0.9</v>
      </c>
      <c r="P165" s="154">
        <v>0</v>
      </c>
      <c r="Q165" s="154">
        <v>0</v>
      </c>
      <c r="R165" s="154">
        <v>0</v>
      </c>
      <c r="S165" s="173">
        <v>0</v>
      </c>
      <c r="T165" s="153">
        <v>1</v>
      </c>
      <c r="U165" s="153">
        <v>0</v>
      </c>
      <c r="V165" s="154">
        <v>0</v>
      </c>
      <c r="W165" s="154">
        <v>0</v>
      </c>
      <c r="X165" s="155">
        <v>0</v>
      </c>
      <c r="Y165" s="155">
        <v>0</v>
      </c>
      <c r="Z165" s="173">
        <v>0</v>
      </c>
      <c r="AA165" s="151">
        <v>1</v>
      </c>
      <c r="AB165" s="151">
        <v>0</v>
      </c>
      <c r="AC165" s="151">
        <v>0</v>
      </c>
      <c r="AD165" s="151">
        <v>0</v>
      </c>
      <c r="AE165" s="155">
        <v>0</v>
      </c>
      <c r="AF165" s="155">
        <v>0</v>
      </c>
      <c r="AG165" s="173">
        <v>0</v>
      </c>
    </row>
    <row r="166" spans="1:33">
      <c r="A166" s="175" t="s">
        <v>99</v>
      </c>
      <c r="B166" s="195" t="s">
        <v>803</v>
      </c>
      <c r="C166" s="195" t="s">
        <v>152</v>
      </c>
      <c r="D166" s="150">
        <v>0</v>
      </c>
      <c r="E166" s="150">
        <v>0</v>
      </c>
      <c r="F166" s="150">
        <v>0</v>
      </c>
      <c r="G166" s="151">
        <v>0</v>
      </c>
      <c r="H166" s="151">
        <v>0</v>
      </c>
      <c r="I166" s="151">
        <v>0</v>
      </c>
      <c r="J166" s="151">
        <v>1</v>
      </c>
      <c r="K166" s="151">
        <v>0</v>
      </c>
      <c r="L166" s="151">
        <v>0</v>
      </c>
      <c r="M166" s="154">
        <v>0</v>
      </c>
      <c r="N166" s="153">
        <v>0</v>
      </c>
      <c r="O166" s="172">
        <v>0.9</v>
      </c>
      <c r="P166" s="154">
        <v>0</v>
      </c>
      <c r="Q166" s="154">
        <v>0</v>
      </c>
      <c r="R166" s="154">
        <v>0</v>
      </c>
      <c r="S166" s="173">
        <v>0</v>
      </c>
      <c r="T166" s="153">
        <v>3</v>
      </c>
      <c r="U166" s="153">
        <v>1</v>
      </c>
      <c r="V166" s="154">
        <v>0.333333333333333</v>
      </c>
      <c r="W166" s="154">
        <v>0</v>
      </c>
      <c r="X166" s="155">
        <v>0</v>
      </c>
      <c r="Y166" s="155">
        <v>0</v>
      </c>
      <c r="Z166" s="173">
        <v>0</v>
      </c>
      <c r="AA166" s="151">
        <v>1</v>
      </c>
      <c r="AB166" s="151">
        <v>0</v>
      </c>
      <c r="AC166" s="151">
        <v>1</v>
      </c>
      <c r="AD166" s="151">
        <v>0</v>
      </c>
      <c r="AE166" s="155">
        <v>0</v>
      </c>
      <c r="AF166" s="155">
        <v>0</v>
      </c>
      <c r="AG166" s="173">
        <v>0</v>
      </c>
    </row>
    <row r="167" spans="1:33">
      <c r="A167" s="175" t="s">
        <v>99</v>
      </c>
      <c r="B167" s="195" t="s">
        <v>803</v>
      </c>
      <c r="C167" s="195" t="s">
        <v>153</v>
      </c>
      <c r="D167" s="150">
        <v>0</v>
      </c>
      <c r="E167" s="150">
        <v>0</v>
      </c>
      <c r="F167" s="150">
        <v>0</v>
      </c>
      <c r="G167" s="151">
        <v>0</v>
      </c>
      <c r="H167" s="151">
        <v>0</v>
      </c>
      <c r="I167" s="151">
        <v>0</v>
      </c>
      <c r="J167" s="151">
        <v>0</v>
      </c>
      <c r="K167" s="151">
        <v>0</v>
      </c>
      <c r="L167" s="151">
        <v>0</v>
      </c>
      <c r="M167" s="154">
        <v>1</v>
      </c>
      <c r="N167" s="153">
        <v>1</v>
      </c>
      <c r="O167" s="172">
        <v>0.9</v>
      </c>
      <c r="P167" s="154">
        <v>0</v>
      </c>
      <c r="Q167" s="154">
        <v>0</v>
      </c>
      <c r="R167" s="154">
        <v>0</v>
      </c>
      <c r="S167" s="173">
        <v>0</v>
      </c>
      <c r="T167" s="153">
        <v>1</v>
      </c>
      <c r="U167" s="153">
        <v>1</v>
      </c>
      <c r="V167" s="154">
        <v>1</v>
      </c>
      <c r="W167" s="154">
        <v>0</v>
      </c>
      <c r="X167" s="155">
        <v>0</v>
      </c>
      <c r="Y167" s="155">
        <v>0</v>
      </c>
      <c r="Z167" s="173">
        <v>0</v>
      </c>
      <c r="AA167" s="151">
        <v>0</v>
      </c>
      <c r="AB167" s="151">
        <v>0</v>
      </c>
      <c r="AC167" s="151">
        <v>1</v>
      </c>
      <c r="AD167" s="151">
        <v>1</v>
      </c>
      <c r="AE167" s="155">
        <v>0</v>
      </c>
      <c r="AF167" s="155">
        <v>1</v>
      </c>
      <c r="AG167" s="173">
        <v>-1</v>
      </c>
    </row>
    <row r="168" spans="1:33">
      <c r="A168" s="175" t="s">
        <v>99</v>
      </c>
      <c r="B168" s="195" t="s">
        <v>803</v>
      </c>
      <c r="C168" s="195" t="s">
        <v>154</v>
      </c>
      <c r="D168" s="150">
        <v>3</v>
      </c>
      <c r="E168" s="150">
        <v>0</v>
      </c>
      <c r="F168" s="150">
        <v>0</v>
      </c>
      <c r="G168" s="151">
        <v>0</v>
      </c>
      <c r="H168" s="151">
        <v>0</v>
      </c>
      <c r="I168" s="151">
        <v>0</v>
      </c>
      <c r="J168" s="151">
        <v>0</v>
      </c>
      <c r="K168" s="151">
        <v>0</v>
      </c>
      <c r="L168" s="151">
        <v>0</v>
      </c>
      <c r="M168" s="154">
        <v>0</v>
      </c>
      <c r="N168" s="153">
        <v>0</v>
      </c>
      <c r="O168" s="172">
        <v>0.9</v>
      </c>
      <c r="P168" s="154">
        <v>0</v>
      </c>
      <c r="Q168" s="154">
        <v>0</v>
      </c>
      <c r="R168" s="154">
        <v>0</v>
      </c>
      <c r="S168" s="173">
        <v>0</v>
      </c>
      <c r="T168" s="153">
        <v>3</v>
      </c>
      <c r="U168" s="153">
        <v>0</v>
      </c>
      <c r="V168" s="154">
        <v>0</v>
      </c>
      <c r="W168" s="154">
        <v>0</v>
      </c>
      <c r="X168" s="155">
        <v>0</v>
      </c>
      <c r="Y168" s="155">
        <v>0</v>
      </c>
      <c r="Z168" s="173">
        <v>0</v>
      </c>
      <c r="AA168" s="151">
        <v>3</v>
      </c>
      <c r="AB168" s="151">
        <v>0</v>
      </c>
      <c r="AC168" s="151">
        <v>0</v>
      </c>
      <c r="AD168" s="151">
        <v>0</v>
      </c>
      <c r="AE168" s="155">
        <v>0</v>
      </c>
      <c r="AF168" s="155">
        <v>0</v>
      </c>
      <c r="AG168" s="173">
        <v>0</v>
      </c>
    </row>
    <row r="169" spans="1:33">
      <c r="A169" s="175" t="s">
        <v>99</v>
      </c>
      <c r="B169" s="195" t="s">
        <v>803</v>
      </c>
      <c r="C169" s="195" t="s">
        <v>155</v>
      </c>
      <c r="D169" s="150">
        <v>0</v>
      </c>
      <c r="E169" s="150">
        <v>0</v>
      </c>
      <c r="F169" s="150">
        <v>0</v>
      </c>
      <c r="G169" s="151">
        <v>0</v>
      </c>
      <c r="H169" s="151">
        <v>0</v>
      </c>
      <c r="I169" s="151">
        <v>0</v>
      </c>
      <c r="J169" s="151">
        <v>0</v>
      </c>
      <c r="K169" s="151">
        <v>0</v>
      </c>
      <c r="L169" s="151">
        <v>0</v>
      </c>
      <c r="M169" s="154">
        <v>0</v>
      </c>
      <c r="N169" s="153">
        <v>0</v>
      </c>
      <c r="O169" s="172">
        <v>0.9</v>
      </c>
      <c r="P169" s="154">
        <v>0</v>
      </c>
      <c r="Q169" s="154">
        <v>0</v>
      </c>
      <c r="R169" s="154">
        <v>0</v>
      </c>
      <c r="S169" s="173">
        <v>0</v>
      </c>
      <c r="T169" s="153">
        <v>0</v>
      </c>
      <c r="U169" s="153">
        <v>0</v>
      </c>
      <c r="V169" s="154">
        <v>0</v>
      </c>
      <c r="W169" s="154">
        <v>0</v>
      </c>
      <c r="X169" s="155">
        <v>0</v>
      </c>
      <c r="Y169" s="155">
        <v>0</v>
      </c>
      <c r="Z169" s="173">
        <v>0</v>
      </c>
      <c r="AA169" s="151">
        <v>0</v>
      </c>
      <c r="AB169" s="151">
        <v>0</v>
      </c>
      <c r="AC169" s="151">
        <v>0</v>
      </c>
      <c r="AD169" s="151">
        <v>0</v>
      </c>
      <c r="AE169" s="155">
        <v>0</v>
      </c>
      <c r="AF169" s="155">
        <v>0</v>
      </c>
      <c r="AG169" s="173">
        <v>0</v>
      </c>
    </row>
    <row r="170" spans="1:33">
      <c r="A170" s="175" t="s">
        <v>99</v>
      </c>
      <c r="B170" s="195" t="s">
        <v>803</v>
      </c>
      <c r="C170" s="195" t="s">
        <v>156</v>
      </c>
      <c r="D170" s="150">
        <v>3</v>
      </c>
      <c r="E170" s="150">
        <v>1</v>
      </c>
      <c r="F170" s="150">
        <v>0</v>
      </c>
      <c r="G170" s="151">
        <v>2</v>
      </c>
      <c r="H170" s="151">
        <v>1</v>
      </c>
      <c r="I170" s="151">
        <v>0</v>
      </c>
      <c r="J170" s="151">
        <v>0</v>
      </c>
      <c r="K170" s="151">
        <v>0</v>
      </c>
      <c r="L170" s="151">
        <v>0</v>
      </c>
      <c r="M170" s="154">
        <v>0.285714285714286</v>
      </c>
      <c r="N170" s="153">
        <v>2</v>
      </c>
      <c r="O170" s="172">
        <v>0.9</v>
      </c>
      <c r="P170" s="154">
        <v>0.333333333333333</v>
      </c>
      <c r="Q170" s="154">
        <v>0.5</v>
      </c>
      <c r="R170" s="154">
        <v>0</v>
      </c>
      <c r="S170" s="173">
        <v>-0.166666666666667</v>
      </c>
      <c r="T170" s="153">
        <v>7</v>
      </c>
      <c r="U170" s="153">
        <v>1</v>
      </c>
      <c r="V170" s="154">
        <v>0.142857142857143</v>
      </c>
      <c r="W170" s="154">
        <v>0</v>
      </c>
      <c r="X170" s="155">
        <v>0</v>
      </c>
      <c r="Y170" s="155">
        <v>0</v>
      </c>
      <c r="Z170" s="173">
        <v>0</v>
      </c>
      <c r="AA170" s="151">
        <v>5</v>
      </c>
      <c r="AB170" s="151">
        <v>0</v>
      </c>
      <c r="AC170" s="151">
        <v>1</v>
      </c>
      <c r="AD170" s="151">
        <v>0</v>
      </c>
      <c r="AE170" s="155">
        <v>0</v>
      </c>
      <c r="AF170" s="155">
        <v>0</v>
      </c>
      <c r="AG170" s="173">
        <v>0</v>
      </c>
    </row>
    <row r="171" spans="1:33">
      <c r="A171" s="175" t="s">
        <v>99</v>
      </c>
      <c r="B171" s="195" t="s">
        <v>803</v>
      </c>
      <c r="C171" s="195" t="s">
        <v>157</v>
      </c>
      <c r="D171" s="150">
        <v>1</v>
      </c>
      <c r="E171" s="150">
        <v>0</v>
      </c>
      <c r="F171" s="150">
        <v>0</v>
      </c>
      <c r="G171" s="151">
        <v>0</v>
      </c>
      <c r="H171" s="151">
        <v>0</v>
      </c>
      <c r="I171" s="151">
        <v>0</v>
      </c>
      <c r="J171" s="151">
        <v>0</v>
      </c>
      <c r="K171" s="151">
        <v>0</v>
      </c>
      <c r="L171" s="151">
        <v>0</v>
      </c>
      <c r="M171" s="154">
        <v>0.333333333333333</v>
      </c>
      <c r="N171" s="153">
        <v>1</v>
      </c>
      <c r="O171" s="172">
        <v>0.9</v>
      </c>
      <c r="P171" s="154">
        <v>0</v>
      </c>
      <c r="Q171" s="154">
        <v>0</v>
      </c>
      <c r="R171" s="154">
        <v>0</v>
      </c>
      <c r="S171" s="173">
        <v>0</v>
      </c>
      <c r="T171" s="153">
        <v>3</v>
      </c>
      <c r="U171" s="153">
        <v>1</v>
      </c>
      <c r="V171" s="154">
        <v>0.333333333333333</v>
      </c>
      <c r="W171" s="154">
        <v>0</v>
      </c>
      <c r="X171" s="155">
        <v>0</v>
      </c>
      <c r="Y171" s="155">
        <v>0</v>
      </c>
      <c r="Z171" s="173">
        <v>0</v>
      </c>
      <c r="AA171" s="151">
        <v>1</v>
      </c>
      <c r="AB171" s="151">
        <v>0</v>
      </c>
      <c r="AC171" s="151">
        <v>1</v>
      </c>
      <c r="AD171" s="151">
        <v>0</v>
      </c>
      <c r="AE171" s="155">
        <v>0</v>
      </c>
      <c r="AF171" s="155">
        <v>0</v>
      </c>
      <c r="AG171" s="173">
        <v>0</v>
      </c>
    </row>
    <row r="172" spans="1:33">
      <c r="A172" s="175" t="s">
        <v>99</v>
      </c>
      <c r="B172" s="195" t="s">
        <v>803</v>
      </c>
      <c r="C172" s="195" t="s">
        <v>158</v>
      </c>
      <c r="D172" s="150">
        <v>0</v>
      </c>
      <c r="E172" s="150">
        <v>0</v>
      </c>
      <c r="F172" s="150">
        <v>0</v>
      </c>
      <c r="G172" s="151">
        <v>0</v>
      </c>
      <c r="H172" s="151">
        <v>0</v>
      </c>
      <c r="I172" s="151">
        <v>0</v>
      </c>
      <c r="J172" s="151">
        <v>0</v>
      </c>
      <c r="K172" s="151">
        <v>0</v>
      </c>
      <c r="L172" s="151">
        <v>0</v>
      </c>
      <c r="M172" s="154">
        <v>0</v>
      </c>
      <c r="N172" s="153">
        <v>0</v>
      </c>
      <c r="O172" s="172">
        <v>0.9</v>
      </c>
      <c r="P172" s="154">
        <v>0</v>
      </c>
      <c r="Q172" s="154">
        <v>0</v>
      </c>
      <c r="R172" s="154">
        <v>0</v>
      </c>
      <c r="S172" s="173">
        <v>0</v>
      </c>
      <c r="T172" s="153">
        <v>0</v>
      </c>
      <c r="U172" s="153">
        <v>0</v>
      </c>
      <c r="V172" s="154">
        <v>0</v>
      </c>
      <c r="W172" s="154">
        <v>0</v>
      </c>
      <c r="X172" s="155">
        <v>0</v>
      </c>
      <c r="Y172" s="155">
        <v>0</v>
      </c>
      <c r="Z172" s="173">
        <v>0</v>
      </c>
      <c r="AA172" s="151">
        <v>0</v>
      </c>
      <c r="AB172" s="151">
        <v>0</v>
      </c>
      <c r="AC172" s="151">
        <v>0</v>
      </c>
      <c r="AD172" s="151">
        <v>0</v>
      </c>
      <c r="AE172" s="155">
        <v>0</v>
      </c>
      <c r="AF172" s="155">
        <v>0</v>
      </c>
      <c r="AG172" s="173">
        <v>0</v>
      </c>
    </row>
    <row r="173" spans="1:33">
      <c r="A173" s="175" t="s">
        <v>99</v>
      </c>
      <c r="B173" s="195" t="s">
        <v>803</v>
      </c>
      <c r="C173" s="195" t="s">
        <v>159</v>
      </c>
      <c r="D173" s="150">
        <v>0</v>
      </c>
      <c r="E173" s="150">
        <v>0</v>
      </c>
      <c r="F173" s="150">
        <v>0</v>
      </c>
      <c r="G173" s="151">
        <v>0</v>
      </c>
      <c r="H173" s="151">
        <v>0</v>
      </c>
      <c r="I173" s="151">
        <v>0</v>
      </c>
      <c r="J173" s="151">
        <v>0</v>
      </c>
      <c r="K173" s="151">
        <v>0</v>
      </c>
      <c r="L173" s="151">
        <v>0</v>
      </c>
      <c r="M173" s="154">
        <v>0</v>
      </c>
      <c r="N173" s="153">
        <v>0</v>
      </c>
      <c r="O173" s="172">
        <v>0.9</v>
      </c>
      <c r="P173" s="154">
        <v>0</v>
      </c>
      <c r="Q173" s="154">
        <v>0</v>
      </c>
      <c r="R173" s="154">
        <v>0</v>
      </c>
      <c r="S173" s="173">
        <v>0</v>
      </c>
      <c r="T173" s="153">
        <v>0</v>
      </c>
      <c r="U173" s="153">
        <v>0</v>
      </c>
      <c r="V173" s="154">
        <v>0</v>
      </c>
      <c r="W173" s="154">
        <v>0</v>
      </c>
      <c r="X173" s="155">
        <v>0</v>
      </c>
      <c r="Y173" s="155">
        <v>0</v>
      </c>
      <c r="Z173" s="173">
        <v>0</v>
      </c>
      <c r="AA173" s="151">
        <v>0</v>
      </c>
      <c r="AB173" s="151">
        <v>0</v>
      </c>
      <c r="AC173" s="151">
        <v>0</v>
      </c>
      <c r="AD173" s="151">
        <v>0</v>
      </c>
      <c r="AE173" s="155">
        <v>0</v>
      </c>
      <c r="AF173" s="155">
        <v>0</v>
      </c>
      <c r="AG173" s="173">
        <v>0</v>
      </c>
    </row>
    <row r="174" spans="1:33">
      <c r="A174" s="175" t="s">
        <v>99</v>
      </c>
      <c r="B174" s="195" t="s">
        <v>803</v>
      </c>
      <c r="C174" s="195" t="s">
        <v>160</v>
      </c>
      <c r="D174" s="150">
        <v>7</v>
      </c>
      <c r="E174" s="150">
        <v>1</v>
      </c>
      <c r="F174" s="150">
        <v>0</v>
      </c>
      <c r="G174" s="151">
        <v>2</v>
      </c>
      <c r="H174" s="151">
        <v>0</v>
      </c>
      <c r="I174" s="151">
        <v>0</v>
      </c>
      <c r="J174" s="151">
        <v>0</v>
      </c>
      <c r="K174" s="151">
        <v>0</v>
      </c>
      <c r="L174" s="151">
        <v>0</v>
      </c>
      <c r="M174" s="154">
        <v>0.0769230769230769</v>
      </c>
      <c r="N174" s="153">
        <v>1</v>
      </c>
      <c r="O174" s="172">
        <v>0.9</v>
      </c>
      <c r="P174" s="154">
        <v>0.142857142857143</v>
      </c>
      <c r="Q174" s="154">
        <v>0</v>
      </c>
      <c r="R174" s="154">
        <v>0</v>
      </c>
      <c r="S174" s="173">
        <v>0.142857142857143</v>
      </c>
      <c r="T174" s="153">
        <v>13</v>
      </c>
      <c r="U174" s="153">
        <v>0</v>
      </c>
      <c r="V174" s="154">
        <v>0</v>
      </c>
      <c r="W174" s="154">
        <v>0</v>
      </c>
      <c r="X174" s="155">
        <v>0</v>
      </c>
      <c r="Y174" s="155">
        <v>0</v>
      </c>
      <c r="Z174" s="173">
        <v>0</v>
      </c>
      <c r="AA174" s="151">
        <v>10</v>
      </c>
      <c r="AB174" s="151">
        <v>0</v>
      </c>
      <c r="AC174" s="151">
        <v>0</v>
      </c>
      <c r="AD174" s="151">
        <v>0</v>
      </c>
      <c r="AE174" s="155">
        <v>0</v>
      </c>
      <c r="AF174" s="155">
        <v>0</v>
      </c>
      <c r="AG174" s="173">
        <v>0</v>
      </c>
    </row>
    <row r="175" spans="1:33">
      <c r="A175" s="175" t="s">
        <v>99</v>
      </c>
      <c r="B175" s="195" t="s">
        <v>1787</v>
      </c>
      <c r="C175" s="195" t="s">
        <v>161</v>
      </c>
      <c r="D175" s="150">
        <v>10047</v>
      </c>
      <c r="E175" s="150">
        <v>9460</v>
      </c>
      <c r="F175" s="150">
        <v>9447</v>
      </c>
      <c r="G175" s="151">
        <v>7458</v>
      </c>
      <c r="H175" s="151">
        <v>7071</v>
      </c>
      <c r="I175" s="151">
        <v>7091</v>
      </c>
      <c r="J175" s="151">
        <v>5689</v>
      </c>
      <c r="K175" s="151">
        <v>5388</v>
      </c>
      <c r="L175" s="151">
        <v>5413</v>
      </c>
      <c r="M175" s="154">
        <v>0.93775839953316</v>
      </c>
      <c r="N175" s="153">
        <v>170341</v>
      </c>
      <c r="O175" s="172">
        <v>0.9</v>
      </c>
      <c r="P175" s="154">
        <v>0.9415745993829</v>
      </c>
      <c r="Q175" s="154">
        <v>0.948109412711183</v>
      </c>
      <c r="R175" s="154">
        <v>0.947090877131306</v>
      </c>
      <c r="S175" s="173">
        <v>-0.00653481332828232</v>
      </c>
      <c r="T175" s="153">
        <v>181647</v>
      </c>
      <c r="U175" s="153">
        <v>168751</v>
      </c>
      <c r="V175" s="154">
        <v>0.929005158356593</v>
      </c>
      <c r="W175" s="154">
        <v>0.940280680800239</v>
      </c>
      <c r="X175" s="155">
        <v>0.950791096808796</v>
      </c>
      <c r="Y175" s="155">
        <v>0.951485322552294</v>
      </c>
      <c r="Z175" s="173">
        <v>-0.0105104160085571</v>
      </c>
      <c r="AA175" s="151">
        <v>54965</v>
      </c>
      <c r="AB175" s="151">
        <v>51091</v>
      </c>
      <c r="AC175" s="151">
        <v>57143</v>
      </c>
      <c r="AD175" s="151">
        <v>53731</v>
      </c>
      <c r="AE175" s="155">
        <v>0.929518784681161</v>
      </c>
      <c r="AF175" s="155">
        <v>0.940290149274627</v>
      </c>
      <c r="AG175" s="173">
        <v>-0.0107713645934661</v>
      </c>
    </row>
    <row r="176" spans="1:33">
      <c r="A176" s="175" t="s">
        <v>99</v>
      </c>
      <c r="B176" s="195" t="s">
        <v>1787</v>
      </c>
      <c r="C176" s="195" t="s">
        <v>162</v>
      </c>
      <c r="D176" s="150">
        <v>7779</v>
      </c>
      <c r="E176" s="150">
        <v>7508</v>
      </c>
      <c r="F176" s="150">
        <v>7112</v>
      </c>
      <c r="G176" s="151">
        <v>5762</v>
      </c>
      <c r="H176" s="151">
        <v>5643</v>
      </c>
      <c r="I176" s="151">
        <v>5387</v>
      </c>
      <c r="J176" s="151">
        <v>4201</v>
      </c>
      <c r="K176" s="151">
        <v>4117</v>
      </c>
      <c r="L176" s="151">
        <v>3875</v>
      </c>
      <c r="M176" s="154">
        <v>0.971495830733451</v>
      </c>
      <c r="N176" s="153">
        <v>137012</v>
      </c>
      <c r="O176" s="172">
        <v>0.9</v>
      </c>
      <c r="P176" s="154">
        <v>0.965162617302995</v>
      </c>
      <c r="Q176" s="154">
        <v>0.979347448802499</v>
      </c>
      <c r="R176" s="154">
        <v>0.980004760771245</v>
      </c>
      <c r="S176" s="173">
        <v>-0.0141848314995039</v>
      </c>
      <c r="T176" s="153">
        <v>141032</v>
      </c>
      <c r="U176" s="153">
        <v>131222</v>
      </c>
      <c r="V176" s="154">
        <v>0.930441318282376</v>
      </c>
      <c r="W176" s="154">
        <v>0.914256331147962</v>
      </c>
      <c r="X176" s="155">
        <v>0.934918431100312</v>
      </c>
      <c r="Y176" s="155">
        <v>0.922399428707451</v>
      </c>
      <c r="Z176" s="173">
        <v>-0.0206620999523499</v>
      </c>
      <c r="AA176" s="151">
        <v>43305</v>
      </c>
      <c r="AB176" s="151">
        <v>39935</v>
      </c>
      <c r="AC176" s="151">
        <v>43548</v>
      </c>
      <c r="AD176" s="151">
        <v>40751</v>
      </c>
      <c r="AE176" s="155">
        <v>0.922179886849094</v>
      </c>
      <c r="AF176" s="155">
        <v>0.93577202167723</v>
      </c>
      <c r="AG176" s="173">
        <v>-0.013592134828136</v>
      </c>
    </row>
    <row r="177" spans="1:33">
      <c r="A177" s="175" t="s">
        <v>99</v>
      </c>
      <c r="B177" s="195" t="s">
        <v>1787</v>
      </c>
      <c r="C177" s="195" t="s">
        <v>163</v>
      </c>
      <c r="D177" s="150">
        <v>13876</v>
      </c>
      <c r="E177" s="150">
        <v>13458</v>
      </c>
      <c r="F177" s="150">
        <v>12324</v>
      </c>
      <c r="G177" s="151">
        <v>12086</v>
      </c>
      <c r="H177" s="151">
        <v>11882</v>
      </c>
      <c r="I177" s="151">
        <v>11406</v>
      </c>
      <c r="J177" s="151">
        <v>8944</v>
      </c>
      <c r="K177" s="151">
        <v>8771</v>
      </c>
      <c r="L177" s="151">
        <v>8414</v>
      </c>
      <c r="M177" s="154">
        <v>0.965235940530058</v>
      </c>
      <c r="N177" s="153">
        <v>223983</v>
      </c>
      <c r="O177" s="172">
        <v>0.9</v>
      </c>
      <c r="P177" s="154">
        <v>0.969876044969732</v>
      </c>
      <c r="Q177" s="154">
        <v>0.983120966407414</v>
      </c>
      <c r="R177" s="154">
        <v>0.980657423971377</v>
      </c>
      <c r="S177" s="173">
        <v>-0.0132449214376816</v>
      </c>
      <c r="T177" s="153">
        <v>232050</v>
      </c>
      <c r="U177" s="153">
        <v>209530</v>
      </c>
      <c r="V177" s="154">
        <v>0.902951950010774</v>
      </c>
      <c r="W177" s="154">
        <v>0.888152205246469</v>
      </c>
      <c r="X177" s="155">
        <v>0.943736554691378</v>
      </c>
      <c r="Y177" s="155">
        <v>0.940742397137746</v>
      </c>
      <c r="Z177" s="173">
        <v>-0.0555843494449096</v>
      </c>
      <c r="AA177" s="151">
        <v>82984</v>
      </c>
      <c r="AB177" s="151">
        <v>77271</v>
      </c>
      <c r="AC177" s="151">
        <v>74575</v>
      </c>
      <c r="AD177" s="151">
        <v>68222</v>
      </c>
      <c r="AE177" s="155">
        <v>0.931155403451268</v>
      </c>
      <c r="AF177" s="155">
        <v>0.914810593362387</v>
      </c>
      <c r="AG177" s="173">
        <v>0.0163448100888808</v>
      </c>
    </row>
    <row r="178" spans="1:33">
      <c r="A178" s="175" t="s">
        <v>99</v>
      </c>
      <c r="B178" s="195" t="s">
        <v>1787</v>
      </c>
      <c r="C178" s="195" t="s">
        <v>164</v>
      </c>
      <c r="D178" s="150">
        <v>11828</v>
      </c>
      <c r="E178" s="150">
        <v>11420</v>
      </c>
      <c r="F178" s="150">
        <v>10991</v>
      </c>
      <c r="G178" s="151">
        <v>9147</v>
      </c>
      <c r="H178" s="151">
        <v>8935</v>
      </c>
      <c r="I178" s="151">
        <v>8793</v>
      </c>
      <c r="J178" s="151">
        <v>6803</v>
      </c>
      <c r="K178" s="151">
        <v>6608</v>
      </c>
      <c r="L178" s="151">
        <v>6499</v>
      </c>
      <c r="M178" s="154">
        <v>0.957451236917222</v>
      </c>
      <c r="N178" s="153">
        <v>193206</v>
      </c>
      <c r="O178" s="172">
        <v>0.9</v>
      </c>
      <c r="P178" s="154">
        <v>0.965505579979709</v>
      </c>
      <c r="Q178" s="154">
        <v>0.976823002077184</v>
      </c>
      <c r="R178" s="154">
        <v>0.971336175216816</v>
      </c>
      <c r="S178" s="173">
        <v>-0.0113174220974745</v>
      </c>
      <c r="T178" s="153">
        <v>201792</v>
      </c>
      <c r="U178" s="153">
        <v>189221</v>
      </c>
      <c r="V178" s="154">
        <v>0.937703179511576</v>
      </c>
      <c r="W178" s="154">
        <v>0.929235711870139</v>
      </c>
      <c r="X178" s="155">
        <v>0.961298786487373</v>
      </c>
      <c r="Y178" s="155">
        <v>0.955313832132883</v>
      </c>
      <c r="Z178" s="173">
        <v>-0.0320630746172342</v>
      </c>
      <c r="AA178" s="151">
        <v>66339</v>
      </c>
      <c r="AB178" s="151">
        <v>62603</v>
      </c>
      <c r="AC178" s="151">
        <v>63061</v>
      </c>
      <c r="AD178" s="151">
        <v>59352</v>
      </c>
      <c r="AE178" s="155">
        <v>0.943683202942462</v>
      </c>
      <c r="AF178" s="155">
        <v>0.941183933017237</v>
      </c>
      <c r="AG178" s="173">
        <v>0.00249926992522498</v>
      </c>
    </row>
    <row r="179" spans="1:33">
      <c r="A179" s="175" t="s">
        <v>99</v>
      </c>
      <c r="B179" s="195" t="s">
        <v>1787</v>
      </c>
      <c r="C179" s="195" t="s">
        <v>165</v>
      </c>
      <c r="D179" s="150">
        <v>12829</v>
      </c>
      <c r="E179" s="150">
        <v>12501</v>
      </c>
      <c r="F179" s="150">
        <v>12456</v>
      </c>
      <c r="G179" s="151">
        <v>10596</v>
      </c>
      <c r="H179" s="151">
        <v>10449</v>
      </c>
      <c r="I179" s="151">
        <v>10392</v>
      </c>
      <c r="J179" s="151">
        <v>8377</v>
      </c>
      <c r="K179" s="151">
        <v>8090</v>
      </c>
      <c r="L179" s="151">
        <v>8167</v>
      </c>
      <c r="M179" s="154">
        <v>0.972097508755578</v>
      </c>
      <c r="N179" s="153">
        <v>210672</v>
      </c>
      <c r="O179" s="172">
        <v>0.9</v>
      </c>
      <c r="P179" s="154">
        <v>0.974432925403383</v>
      </c>
      <c r="Q179" s="154">
        <v>0.986126840317101</v>
      </c>
      <c r="R179" s="154">
        <v>0.965739524889579</v>
      </c>
      <c r="S179" s="173">
        <v>-0.0116939149137177</v>
      </c>
      <c r="T179" s="153">
        <v>216719</v>
      </c>
      <c r="U179" s="153">
        <v>210143</v>
      </c>
      <c r="V179" s="154">
        <v>0.969656559877076</v>
      </c>
      <c r="W179" s="154">
        <v>0.970925247486164</v>
      </c>
      <c r="X179" s="155">
        <v>0.98074745186863</v>
      </c>
      <c r="Y179" s="155">
        <v>0.974931359675301</v>
      </c>
      <c r="Z179" s="173">
        <v>-0.0098222043824655</v>
      </c>
      <c r="AA179" s="151">
        <v>76268</v>
      </c>
      <c r="AB179" s="151">
        <v>74719</v>
      </c>
      <c r="AC179" s="151">
        <v>69096</v>
      </c>
      <c r="AD179" s="151">
        <v>67171</v>
      </c>
      <c r="AE179" s="155">
        <v>0.979690040383909</v>
      </c>
      <c r="AF179" s="155">
        <v>0.972140210721315</v>
      </c>
      <c r="AG179" s="173">
        <v>0.0075498296625941</v>
      </c>
    </row>
    <row r="180" spans="1:33">
      <c r="A180" s="175" t="s">
        <v>99</v>
      </c>
      <c r="B180" s="195" t="s">
        <v>1787</v>
      </c>
      <c r="C180" s="195" t="s">
        <v>166</v>
      </c>
      <c r="D180" s="150">
        <v>5233</v>
      </c>
      <c r="E180" s="150">
        <v>4970</v>
      </c>
      <c r="F180" s="150">
        <v>4966</v>
      </c>
      <c r="G180" s="151">
        <v>3964</v>
      </c>
      <c r="H180" s="151">
        <v>3842</v>
      </c>
      <c r="I180" s="151">
        <v>3798</v>
      </c>
      <c r="J180" s="151">
        <v>3151</v>
      </c>
      <c r="K180" s="151">
        <v>3084</v>
      </c>
      <c r="L180" s="151">
        <v>3037</v>
      </c>
      <c r="M180" s="154">
        <v>0.968571235529931</v>
      </c>
      <c r="N180" s="153">
        <v>86013</v>
      </c>
      <c r="O180" s="172">
        <v>0.9</v>
      </c>
      <c r="P180" s="154">
        <v>0.949742021784827</v>
      </c>
      <c r="Q180" s="154">
        <v>0.969223007063572</v>
      </c>
      <c r="R180" s="154">
        <v>0.978736908917804</v>
      </c>
      <c r="S180" s="173">
        <v>-0.0194809852787451</v>
      </c>
      <c r="T180" s="153">
        <v>88804</v>
      </c>
      <c r="U180" s="153">
        <v>84488</v>
      </c>
      <c r="V180" s="154">
        <v>0.951398585649295</v>
      </c>
      <c r="W180" s="154">
        <v>0.948977641888018</v>
      </c>
      <c r="X180" s="155">
        <v>0.958123107971746</v>
      </c>
      <c r="Y180" s="155">
        <v>0.963821009203428</v>
      </c>
      <c r="Z180" s="173">
        <v>-0.00914546608372735</v>
      </c>
      <c r="AA180" s="151">
        <v>29485</v>
      </c>
      <c r="AB180" s="151">
        <v>28285</v>
      </c>
      <c r="AC180" s="151">
        <v>28320</v>
      </c>
      <c r="AD180" s="151">
        <v>26956</v>
      </c>
      <c r="AE180" s="155">
        <v>0.959301339664236</v>
      </c>
      <c r="AF180" s="155">
        <v>0.95183615819209</v>
      </c>
      <c r="AG180" s="173">
        <v>0.00746518147214559</v>
      </c>
    </row>
    <row r="181" spans="1:33">
      <c r="A181" s="175" t="s">
        <v>99</v>
      </c>
      <c r="B181" s="195" t="s">
        <v>1787</v>
      </c>
      <c r="C181" s="195" t="s">
        <v>167</v>
      </c>
      <c r="D181" s="150">
        <v>12328</v>
      </c>
      <c r="E181" s="150">
        <v>12135</v>
      </c>
      <c r="F181" s="150">
        <v>11761</v>
      </c>
      <c r="G181" s="151">
        <v>10558</v>
      </c>
      <c r="H181" s="151">
        <v>10478</v>
      </c>
      <c r="I181" s="151">
        <v>10273</v>
      </c>
      <c r="J181" s="151">
        <v>8083</v>
      </c>
      <c r="K181" s="151">
        <v>8021</v>
      </c>
      <c r="L181" s="151">
        <v>7849</v>
      </c>
      <c r="M181" s="154">
        <v>0.974437935248589</v>
      </c>
      <c r="N181" s="153">
        <v>200933</v>
      </c>
      <c r="O181" s="172">
        <v>0.9</v>
      </c>
      <c r="P181" s="154">
        <v>0.984344581440623</v>
      </c>
      <c r="Q181" s="154">
        <v>0.992422807349877</v>
      </c>
      <c r="R181" s="154">
        <v>0.992329580601262</v>
      </c>
      <c r="S181" s="173">
        <v>-0.00807822590925389</v>
      </c>
      <c r="T181" s="153">
        <v>206204</v>
      </c>
      <c r="U181" s="153">
        <v>193862</v>
      </c>
      <c r="V181" s="154">
        <v>0.940146650889411</v>
      </c>
      <c r="W181" s="154">
        <v>0.954007138221934</v>
      </c>
      <c r="X181" s="155">
        <v>0.973006251183936</v>
      </c>
      <c r="Y181" s="155">
        <v>0.971050352591859</v>
      </c>
      <c r="Z181" s="173">
        <v>-0.0189991129620025</v>
      </c>
      <c r="AA181" s="151">
        <v>75001</v>
      </c>
      <c r="AB181" s="151">
        <v>72302</v>
      </c>
      <c r="AC181" s="151">
        <v>66754</v>
      </c>
      <c r="AD181" s="151">
        <v>64049</v>
      </c>
      <c r="AE181" s="155">
        <v>0.964013813149158</v>
      </c>
      <c r="AF181" s="155">
        <v>0.959478083710339</v>
      </c>
      <c r="AG181" s="173">
        <v>0.00453572943881853</v>
      </c>
    </row>
    <row r="182" spans="1:33">
      <c r="A182" s="175" t="s">
        <v>99</v>
      </c>
      <c r="B182" s="195" t="s">
        <v>1787</v>
      </c>
      <c r="C182" s="195" t="s">
        <v>168</v>
      </c>
      <c r="D182" s="150">
        <v>8819</v>
      </c>
      <c r="E182" s="150">
        <v>8565</v>
      </c>
      <c r="F182" s="150">
        <v>8267</v>
      </c>
      <c r="G182" s="151">
        <v>5836</v>
      </c>
      <c r="H182" s="151">
        <v>5738</v>
      </c>
      <c r="I182" s="151">
        <v>5487</v>
      </c>
      <c r="J182" s="151">
        <v>4784</v>
      </c>
      <c r="K182" s="151">
        <v>4715</v>
      </c>
      <c r="L182" s="151">
        <v>4411</v>
      </c>
      <c r="M182" s="154">
        <v>0.973751636257607</v>
      </c>
      <c r="N182" s="153">
        <v>156960</v>
      </c>
      <c r="O182" s="172">
        <v>0.9</v>
      </c>
      <c r="P182" s="154">
        <v>0.971198548588275</v>
      </c>
      <c r="Q182" s="154">
        <v>0.983207676490747</v>
      </c>
      <c r="R182" s="154">
        <v>0.985576923076923</v>
      </c>
      <c r="S182" s="173">
        <v>-0.0120091279024718</v>
      </c>
      <c r="T182" s="153">
        <v>161191</v>
      </c>
      <c r="U182" s="153">
        <v>150690</v>
      </c>
      <c r="V182" s="154">
        <v>0.934853682897929</v>
      </c>
      <c r="W182" s="154">
        <v>0.937407869372945</v>
      </c>
      <c r="X182" s="155">
        <v>0.940198766278273</v>
      </c>
      <c r="Y182" s="155">
        <v>0.922031772575251</v>
      </c>
      <c r="Z182" s="173">
        <v>-0.00279089690532808</v>
      </c>
      <c r="AA182" s="151">
        <v>46947</v>
      </c>
      <c r="AB182" s="151">
        <v>43993</v>
      </c>
      <c r="AC182" s="151">
        <v>50289</v>
      </c>
      <c r="AD182" s="151">
        <v>47315</v>
      </c>
      <c r="AE182" s="155">
        <v>0.937077981553667</v>
      </c>
      <c r="AF182" s="155">
        <v>0.940861818687983</v>
      </c>
      <c r="AG182" s="173">
        <v>-0.00378383713431651</v>
      </c>
    </row>
    <row r="183" spans="1:33">
      <c r="A183" s="175" t="s">
        <v>99</v>
      </c>
      <c r="B183" s="195" t="s">
        <v>1787</v>
      </c>
      <c r="C183" s="195" t="s">
        <v>169</v>
      </c>
      <c r="D183" s="150">
        <v>6793</v>
      </c>
      <c r="E183" s="150">
        <v>6676</v>
      </c>
      <c r="F183" s="150">
        <v>6275</v>
      </c>
      <c r="G183" s="151">
        <v>4547</v>
      </c>
      <c r="H183" s="151">
        <v>4491</v>
      </c>
      <c r="I183" s="151">
        <v>4299</v>
      </c>
      <c r="J183" s="151">
        <v>3824</v>
      </c>
      <c r="K183" s="151">
        <v>3775</v>
      </c>
      <c r="L183" s="151">
        <v>3614</v>
      </c>
      <c r="M183" s="154">
        <v>0.976255389297489</v>
      </c>
      <c r="N183" s="153">
        <v>123180</v>
      </c>
      <c r="O183" s="172">
        <v>0.9</v>
      </c>
      <c r="P183" s="154">
        <v>0.982776387457677</v>
      </c>
      <c r="Q183" s="154">
        <v>0.987684187376292</v>
      </c>
      <c r="R183" s="154">
        <v>0.987186192468619</v>
      </c>
      <c r="S183" s="173">
        <v>-0.00490779991861501</v>
      </c>
      <c r="T183" s="153">
        <v>126176</v>
      </c>
      <c r="U183" s="153">
        <v>118689</v>
      </c>
      <c r="V183" s="154">
        <v>0.940662249556176</v>
      </c>
      <c r="W183" s="154">
        <v>0.923745031650228</v>
      </c>
      <c r="X183" s="155">
        <v>0.945458544095008</v>
      </c>
      <c r="Y183" s="155">
        <v>0.945083682008368</v>
      </c>
      <c r="Z183" s="173">
        <v>-0.0217135124447796</v>
      </c>
      <c r="AA183" s="151">
        <v>36240</v>
      </c>
      <c r="AB183" s="151">
        <v>34168</v>
      </c>
      <c r="AC183" s="151">
        <v>39166</v>
      </c>
      <c r="AD183" s="151">
        <v>36614</v>
      </c>
      <c r="AE183" s="155">
        <v>0.942825607064018</v>
      </c>
      <c r="AF183" s="155">
        <v>0.934841444109687</v>
      </c>
      <c r="AG183" s="173">
        <v>0.00798416295433069</v>
      </c>
    </row>
    <row r="184" spans="1:33">
      <c r="A184" s="175" t="s">
        <v>99</v>
      </c>
      <c r="B184" s="195" t="s">
        <v>1787</v>
      </c>
      <c r="C184" s="195" t="s">
        <v>170</v>
      </c>
      <c r="D184" s="150">
        <v>8115</v>
      </c>
      <c r="E184" s="150">
        <v>7711</v>
      </c>
      <c r="F184" s="150">
        <v>7623</v>
      </c>
      <c r="G184" s="151">
        <v>5278</v>
      </c>
      <c r="H184" s="151">
        <v>4904</v>
      </c>
      <c r="I184" s="151">
        <v>4997</v>
      </c>
      <c r="J184" s="151">
        <v>4455</v>
      </c>
      <c r="K184" s="151">
        <v>4245</v>
      </c>
      <c r="L184" s="151">
        <v>4267</v>
      </c>
      <c r="M184" s="154">
        <v>0.917225071649739</v>
      </c>
      <c r="N184" s="153">
        <v>135376</v>
      </c>
      <c r="O184" s="172">
        <v>0.9</v>
      </c>
      <c r="P184" s="154">
        <v>0.950215650030807</v>
      </c>
      <c r="Q184" s="154">
        <v>0.92913982569155</v>
      </c>
      <c r="R184" s="154">
        <v>0.952861952861953</v>
      </c>
      <c r="S184" s="173">
        <v>0.0210758243392573</v>
      </c>
      <c r="T184" s="153">
        <v>147593</v>
      </c>
      <c r="U184" s="153">
        <v>135938</v>
      </c>
      <c r="V184" s="154">
        <v>0.921032840310855</v>
      </c>
      <c r="W184" s="154">
        <v>0.939371534195933</v>
      </c>
      <c r="X184" s="155">
        <v>0.946760136415309</v>
      </c>
      <c r="Y184" s="155">
        <v>0.957800224466891</v>
      </c>
      <c r="Z184" s="173">
        <v>-0.00738860221937543</v>
      </c>
      <c r="AA184" s="151">
        <v>43333</v>
      </c>
      <c r="AB184" s="151">
        <v>40997</v>
      </c>
      <c r="AC184" s="151">
        <v>45657</v>
      </c>
      <c r="AD184" s="151">
        <v>41822</v>
      </c>
      <c r="AE184" s="155">
        <v>0.946091893014562</v>
      </c>
      <c r="AF184" s="155">
        <v>0.916004117659943</v>
      </c>
      <c r="AG184" s="173">
        <v>0.030087775354619</v>
      </c>
    </row>
    <row r="185" spans="1:33">
      <c r="A185" s="175" t="s">
        <v>99</v>
      </c>
      <c r="B185" s="195" t="s">
        <v>1787</v>
      </c>
      <c r="C185" s="195" t="s">
        <v>171</v>
      </c>
      <c r="D185" s="150">
        <v>8371</v>
      </c>
      <c r="E185" s="150">
        <v>8040</v>
      </c>
      <c r="F185" s="150">
        <v>7647</v>
      </c>
      <c r="G185" s="151">
        <v>6411</v>
      </c>
      <c r="H185" s="151">
        <v>6212</v>
      </c>
      <c r="I185" s="151">
        <v>5913</v>
      </c>
      <c r="J185" s="151">
        <v>4945</v>
      </c>
      <c r="K185" s="151">
        <v>4754</v>
      </c>
      <c r="L185" s="151">
        <v>4589</v>
      </c>
      <c r="M185" s="154">
        <v>0.942590854230924</v>
      </c>
      <c r="N185" s="153">
        <v>140578</v>
      </c>
      <c r="O185" s="172">
        <v>0.9</v>
      </c>
      <c r="P185" s="154">
        <v>0.960458726555967</v>
      </c>
      <c r="Q185" s="154">
        <v>0.96895960068632</v>
      </c>
      <c r="R185" s="154">
        <v>0.961375126390293</v>
      </c>
      <c r="S185" s="173">
        <v>-0.00850087413035339</v>
      </c>
      <c r="T185" s="153">
        <v>149140</v>
      </c>
      <c r="U185" s="153">
        <v>133642</v>
      </c>
      <c r="V185" s="154">
        <v>0.896084216172724</v>
      </c>
      <c r="W185" s="154">
        <v>0.913510930593716</v>
      </c>
      <c r="X185" s="155">
        <v>0.922321010762752</v>
      </c>
      <c r="Y185" s="155">
        <v>0.928008088978766</v>
      </c>
      <c r="Z185" s="173">
        <v>-0.00881008016903517</v>
      </c>
      <c r="AA185" s="151">
        <v>46614</v>
      </c>
      <c r="AB185" s="151">
        <v>42629</v>
      </c>
      <c r="AC185" s="151">
        <v>46245</v>
      </c>
      <c r="AD185" s="151">
        <v>41856</v>
      </c>
      <c r="AE185" s="155">
        <v>0.914510662032866</v>
      </c>
      <c r="AF185" s="155">
        <v>0.905092442426208</v>
      </c>
      <c r="AG185" s="173">
        <v>0.00941821960665745</v>
      </c>
    </row>
    <row r="186" spans="1:33">
      <c r="A186" s="175" t="s">
        <v>99</v>
      </c>
      <c r="B186" s="195" t="s">
        <v>1787</v>
      </c>
      <c r="C186" s="195" t="s">
        <v>172</v>
      </c>
      <c r="D186" s="150">
        <v>3202</v>
      </c>
      <c r="E186" s="150">
        <v>2924</v>
      </c>
      <c r="F186" s="150">
        <v>2559</v>
      </c>
      <c r="G186" s="151">
        <v>2758</v>
      </c>
      <c r="H186" s="151">
        <v>2639</v>
      </c>
      <c r="I186" s="151">
        <v>2305</v>
      </c>
      <c r="J186" s="151">
        <v>1856</v>
      </c>
      <c r="K186" s="151">
        <v>1583</v>
      </c>
      <c r="L186" s="151">
        <v>1489</v>
      </c>
      <c r="M186" s="154">
        <v>0.894771605367448</v>
      </c>
      <c r="N186" s="153">
        <v>51478</v>
      </c>
      <c r="O186" s="172">
        <v>0.9</v>
      </c>
      <c r="P186" s="154">
        <v>0.91317926296065</v>
      </c>
      <c r="Q186" s="154">
        <v>0.956852791878173</v>
      </c>
      <c r="R186" s="154">
        <v>0.852909482758621</v>
      </c>
      <c r="S186" s="173">
        <v>-0.0436735289175231</v>
      </c>
      <c r="T186" s="153">
        <v>57532</v>
      </c>
      <c r="U186" s="153">
        <v>45892</v>
      </c>
      <c r="V186" s="154">
        <v>0.797677814086074</v>
      </c>
      <c r="W186" s="154">
        <v>0.799188007495315</v>
      </c>
      <c r="X186" s="155">
        <v>0.835750543872371</v>
      </c>
      <c r="Y186" s="155">
        <v>0.802262931034483</v>
      </c>
      <c r="Z186" s="173">
        <v>-0.0365625363770559</v>
      </c>
      <c r="AA186" s="151">
        <v>18559</v>
      </c>
      <c r="AB186" s="151">
        <v>15227</v>
      </c>
      <c r="AC186" s="151">
        <v>18054</v>
      </c>
      <c r="AD186" s="151">
        <v>15093</v>
      </c>
      <c r="AE186" s="155">
        <v>0.820464464680209</v>
      </c>
      <c r="AF186" s="155">
        <v>0.835992023928215</v>
      </c>
      <c r="AG186" s="173">
        <v>-0.0155275592480063</v>
      </c>
    </row>
    <row r="187" spans="1:33">
      <c r="A187" s="175" t="s">
        <v>99</v>
      </c>
      <c r="B187" s="195" t="s">
        <v>1787</v>
      </c>
      <c r="C187" s="195" t="s">
        <v>173</v>
      </c>
      <c r="D187" s="150">
        <v>6428</v>
      </c>
      <c r="E187" s="150">
        <v>6278</v>
      </c>
      <c r="F187" s="150">
        <v>6110</v>
      </c>
      <c r="G187" s="151">
        <v>5090</v>
      </c>
      <c r="H187" s="151">
        <v>4947</v>
      </c>
      <c r="I187" s="151">
        <v>4898</v>
      </c>
      <c r="J187" s="151">
        <v>4617</v>
      </c>
      <c r="K187" s="151">
        <v>4158</v>
      </c>
      <c r="L187" s="151">
        <v>4422</v>
      </c>
      <c r="M187" s="154">
        <v>0.964285714285714</v>
      </c>
      <c r="N187" s="153">
        <v>112914</v>
      </c>
      <c r="O187" s="172">
        <v>0.9</v>
      </c>
      <c r="P187" s="154">
        <v>0.976664592408214</v>
      </c>
      <c r="Q187" s="154">
        <v>0.971905697445973</v>
      </c>
      <c r="R187" s="154">
        <v>0.900584795321637</v>
      </c>
      <c r="S187" s="173">
        <v>0.00475889496224147</v>
      </c>
      <c r="T187" s="153">
        <v>117096</v>
      </c>
      <c r="U187" s="153">
        <v>109917</v>
      </c>
      <c r="V187" s="154">
        <v>0.938691330190613</v>
      </c>
      <c r="W187" s="154">
        <v>0.950528935905414</v>
      </c>
      <c r="X187" s="155">
        <v>0.962278978388998</v>
      </c>
      <c r="Y187" s="155">
        <v>0.957764782326186</v>
      </c>
      <c r="Z187" s="173">
        <v>-0.0117500424835842</v>
      </c>
      <c r="AA187" s="151">
        <v>37284</v>
      </c>
      <c r="AB187" s="151">
        <v>35681</v>
      </c>
      <c r="AC187" s="151">
        <v>37402</v>
      </c>
      <c r="AD187" s="151">
        <v>35042</v>
      </c>
      <c r="AE187" s="155">
        <v>0.957005686085184</v>
      </c>
      <c r="AF187" s="155">
        <v>0.936901769958826</v>
      </c>
      <c r="AG187" s="173">
        <v>0.0201039161263583</v>
      </c>
    </row>
    <row r="188" spans="1:33">
      <c r="A188" s="175" t="s">
        <v>99</v>
      </c>
      <c r="B188" s="195" t="s">
        <v>33</v>
      </c>
      <c r="C188" s="195" t="s">
        <v>174</v>
      </c>
      <c r="D188" s="150">
        <v>0</v>
      </c>
      <c r="E188" s="150">
        <v>0</v>
      </c>
      <c r="F188" s="150">
        <v>0</v>
      </c>
      <c r="G188" s="151">
        <v>0</v>
      </c>
      <c r="H188" s="151">
        <v>0</v>
      </c>
      <c r="I188" s="151">
        <v>0</v>
      </c>
      <c r="J188" s="151">
        <v>0</v>
      </c>
      <c r="K188" s="151">
        <v>0</v>
      </c>
      <c r="L188" s="151">
        <v>0</v>
      </c>
      <c r="M188" s="154">
        <v>0</v>
      </c>
      <c r="N188" s="153">
        <v>0</v>
      </c>
      <c r="O188" s="172">
        <v>0.9</v>
      </c>
      <c r="P188" s="154">
        <v>0</v>
      </c>
      <c r="Q188" s="154">
        <v>0</v>
      </c>
      <c r="R188" s="154">
        <v>0</v>
      </c>
      <c r="S188" s="173">
        <v>0</v>
      </c>
      <c r="T188" s="153">
        <v>0</v>
      </c>
      <c r="U188" s="153">
        <v>0</v>
      </c>
      <c r="V188" s="154">
        <v>0</v>
      </c>
      <c r="W188" s="154">
        <v>0</v>
      </c>
      <c r="X188" s="155">
        <v>0</v>
      </c>
      <c r="Y188" s="155">
        <v>0</v>
      </c>
      <c r="Z188" s="173">
        <v>0</v>
      </c>
      <c r="AA188" s="151">
        <v>0</v>
      </c>
      <c r="AB188" s="151">
        <v>0</v>
      </c>
      <c r="AC188" s="151">
        <v>0</v>
      </c>
      <c r="AD188" s="151">
        <v>0</v>
      </c>
      <c r="AE188" s="155">
        <v>0</v>
      </c>
      <c r="AF188" s="155">
        <v>0</v>
      </c>
      <c r="AG188" s="173">
        <v>0</v>
      </c>
    </row>
    <row r="189" spans="1:33">
      <c r="A189" s="175" t="s">
        <v>99</v>
      </c>
      <c r="B189" s="195" t="s">
        <v>1788</v>
      </c>
      <c r="C189" s="195" t="s">
        <v>175</v>
      </c>
      <c r="D189" s="150">
        <v>10128</v>
      </c>
      <c r="E189" s="150">
        <v>9618</v>
      </c>
      <c r="F189" s="150">
        <v>9555</v>
      </c>
      <c r="G189" s="151">
        <v>8647</v>
      </c>
      <c r="H189" s="151">
        <v>8492</v>
      </c>
      <c r="I189" s="151">
        <v>8297</v>
      </c>
      <c r="J189" s="151">
        <v>6404</v>
      </c>
      <c r="K189" s="151">
        <v>6283</v>
      </c>
      <c r="L189" s="151">
        <v>6129</v>
      </c>
      <c r="M189" s="154">
        <v>0.945116935009989</v>
      </c>
      <c r="N189" s="153">
        <v>168882</v>
      </c>
      <c r="O189" s="172">
        <v>0.9</v>
      </c>
      <c r="P189" s="154">
        <v>0.949644549763033</v>
      </c>
      <c r="Q189" s="154">
        <v>0.982074707991211</v>
      </c>
      <c r="R189" s="154">
        <v>0.981105559025609</v>
      </c>
      <c r="S189" s="173">
        <v>-0.0324301582281776</v>
      </c>
      <c r="T189" s="153">
        <v>178689</v>
      </c>
      <c r="U189" s="153">
        <v>168574</v>
      </c>
      <c r="V189" s="154">
        <v>0.943393269871117</v>
      </c>
      <c r="W189" s="154">
        <v>0.943424170616114</v>
      </c>
      <c r="X189" s="155">
        <v>0.959523534173702</v>
      </c>
      <c r="Y189" s="155">
        <v>0.957058088694566</v>
      </c>
      <c r="Z189" s="173">
        <v>-0.0160993635575881</v>
      </c>
      <c r="AA189" s="151">
        <v>60884</v>
      </c>
      <c r="AB189" s="151">
        <v>58051</v>
      </c>
      <c r="AC189" s="151">
        <v>57499</v>
      </c>
      <c r="AD189" s="151">
        <v>54417</v>
      </c>
      <c r="AE189" s="155">
        <v>0.953468891662834</v>
      </c>
      <c r="AF189" s="155">
        <v>0.946399067809875</v>
      </c>
      <c r="AG189" s="173">
        <v>0.00706982385295929</v>
      </c>
    </row>
    <row r="190" spans="1:33">
      <c r="A190" s="175" t="s">
        <v>99</v>
      </c>
      <c r="B190" s="195" t="s">
        <v>1788</v>
      </c>
      <c r="C190" s="195" t="s">
        <v>176</v>
      </c>
      <c r="D190" s="150">
        <v>14337</v>
      </c>
      <c r="E190" s="150">
        <v>13514</v>
      </c>
      <c r="F190" s="150">
        <v>13275</v>
      </c>
      <c r="G190" s="151">
        <v>10802</v>
      </c>
      <c r="H190" s="151">
        <v>10035</v>
      </c>
      <c r="I190" s="151">
        <v>10381</v>
      </c>
      <c r="J190" s="151">
        <v>8702</v>
      </c>
      <c r="K190" s="151">
        <v>8102</v>
      </c>
      <c r="L190" s="151">
        <v>8303</v>
      </c>
      <c r="M190" s="154">
        <v>0.941544680734383</v>
      </c>
      <c r="N190" s="153">
        <v>240366</v>
      </c>
      <c r="O190" s="172">
        <v>0.9</v>
      </c>
      <c r="P190" s="154">
        <v>0.94259608007254</v>
      </c>
      <c r="Q190" s="154">
        <v>0.928994630623958</v>
      </c>
      <c r="R190" s="154">
        <v>0.931050333256723</v>
      </c>
      <c r="S190" s="173">
        <v>0.0136014494485811</v>
      </c>
      <c r="T190" s="153">
        <v>255289</v>
      </c>
      <c r="U190" s="153">
        <v>241544</v>
      </c>
      <c r="V190" s="154">
        <v>0.946159058948878</v>
      </c>
      <c r="W190" s="154">
        <v>0.925925925925926</v>
      </c>
      <c r="X190" s="155">
        <v>0.961025735974819</v>
      </c>
      <c r="Y190" s="155">
        <v>0.95414847161572</v>
      </c>
      <c r="Z190" s="173">
        <v>-0.0350998100488935</v>
      </c>
      <c r="AA190" s="151">
        <v>82989</v>
      </c>
      <c r="AB190" s="151">
        <v>79008</v>
      </c>
      <c r="AC190" s="151">
        <v>80668</v>
      </c>
      <c r="AD190" s="151">
        <v>76469</v>
      </c>
      <c r="AE190" s="155">
        <v>0.952029787080215</v>
      </c>
      <c r="AF190" s="155">
        <v>0.947947141369564</v>
      </c>
      <c r="AG190" s="173">
        <v>0.00408264571065131</v>
      </c>
    </row>
    <row r="191" spans="1:33">
      <c r="A191" s="175" t="s">
        <v>99</v>
      </c>
      <c r="B191" s="195" t="s">
        <v>1788</v>
      </c>
      <c r="C191" s="195" t="s">
        <v>177</v>
      </c>
      <c r="D191" s="150">
        <v>6304</v>
      </c>
      <c r="E191" s="150">
        <v>5692</v>
      </c>
      <c r="F191" s="150">
        <v>5575</v>
      </c>
      <c r="G191" s="151">
        <v>4236</v>
      </c>
      <c r="H191" s="151">
        <v>3924</v>
      </c>
      <c r="I191" s="151">
        <v>3775</v>
      </c>
      <c r="J191" s="151">
        <v>3283</v>
      </c>
      <c r="K191" s="151">
        <v>3052</v>
      </c>
      <c r="L191" s="151">
        <v>2995</v>
      </c>
      <c r="M191" s="154">
        <v>0.910466153911529</v>
      </c>
      <c r="N191" s="153">
        <v>107130</v>
      </c>
      <c r="O191" s="172">
        <v>0.9</v>
      </c>
      <c r="P191" s="154">
        <v>0.902918781725888</v>
      </c>
      <c r="Q191" s="154">
        <v>0.926345609065156</v>
      </c>
      <c r="R191" s="154">
        <v>0.929637526652452</v>
      </c>
      <c r="S191" s="173">
        <v>-0.0234268273392675</v>
      </c>
      <c r="T191" s="153">
        <v>117665</v>
      </c>
      <c r="U191" s="153">
        <v>104753</v>
      </c>
      <c r="V191" s="154">
        <v>0.890264734627969</v>
      </c>
      <c r="W191" s="154">
        <v>0.884359137055838</v>
      </c>
      <c r="X191" s="155">
        <v>0.891170915958451</v>
      </c>
      <c r="Y191" s="155">
        <v>0.912275357904356</v>
      </c>
      <c r="Z191" s="173">
        <v>-0.00681177890261375</v>
      </c>
      <c r="AA191" s="151">
        <v>33338</v>
      </c>
      <c r="AB191" s="151">
        <v>29680</v>
      </c>
      <c r="AC191" s="151">
        <v>36778</v>
      </c>
      <c r="AD191" s="151">
        <v>33004</v>
      </c>
      <c r="AE191" s="155">
        <v>0.890275361449397</v>
      </c>
      <c r="AF191" s="155">
        <v>0.89738430583501</v>
      </c>
      <c r="AG191" s="173">
        <v>-0.00710894438561294</v>
      </c>
    </row>
    <row r="192" spans="1:33">
      <c r="A192" s="175" t="s">
        <v>99</v>
      </c>
      <c r="B192" s="195" t="s">
        <v>1788</v>
      </c>
      <c r="C192" s="195" t="s">
        <v>178</v>
      </c>
      <c r="D192" s="150">
        <v>5833</v>
      </c>
      <c r="E192" s="150">
        <v>5480</v>
      </c>
      <c r="F192" s="150">
        <v>5412</v>
      </c>
      <c r="G192" s="151">
        <v>3841</v>
      </c>
      <c r="H192" s="151">
        <v>3678</v>
      </c>
      <c r="I192" s="151">
        <v>3597</v>
      </c>
      <c r="J192" s="151">
        <v>3342</v>
      </c>
      <c r="K192" s="151">
        <v>3206</v>
      </c>
      <c r="L192" s="151">
        <v>3116</v>
      </c>
      <c r="M192" s="154">
        <v>0.941746954520229</v>
      </c>
      <c r="N192" s="153">
        <v>103514</v>
      </c>
      <c r="O192" s="172">
        <v>0.9</v>
      </c>
      <c r="P192" s="154">
        <v>0.939482256128922</v>
      </c>
      <c r="Q192" s="154">
        <v>0.957563134600364</v>
      </c>
      <c r="R192" s="154">
        <v>0.959305804907241</v>
      </c>
      <c r="S192" s="173">
        <v>-0.0180808784714428</v>
      </c>
      <c r="T192" s="153">
        <v>109917</v>
      </c>
      <c r="U192" s="153">
        <v>103337</v>
      </c>
      <c r="V192" s="154">
        <v>0.940136648562097</v>
      </c>
      <c r="W192" s="154">
        <v>0.927824447111264</v>
      </c>
      <c r="X192" s="155">
        <v>0.936474876334288</v>
      </c>
      <c r="Y192" s="155">
        <v>0.932375822860563</v>
      </c>
      <c r="Z192" s="173">
        <v>-0.00865042922302439</v>
      </c>
      <c r="AA192" s="151">
        <v>31726</v>
      </c>
      <c r="AB192" s="151">
        <v>29771</v>
      </c>
      <c r="AC192" s="151">
        <v>34057</v>
      </c>
      <c r="AD192" s="151">
        <v>32100</v>
      </c>
      <c r="AE192" s="155">
        <v>0.938378616907269</v>
      </c>
      <c r="AF192" s="155">
        <v>0.94253751064392</v>
      </c>
      <c r="AG192" s="173">
        <v>-0.0041588937366519</v>
      </c>
    </row>
    <row r="193" spans="1:33">
      <c r="A193" s="175" t="s">
        <v>99</v>
      </c>
      <c r="B193" s="195" t="s">
        <v>1788</v>
      </c>
      <c r="C193" s="195" t="s">
        <v>179</v>
      </c>
      <c r="D193" s="150">
        <v>7095</v>
      </c>
      <c r="E193" s="150">
        <v>6807</v>
      </c>
      <c r="F193" s="150">
        <v>6205</v>
      </c>
      <c r="G193" s="151">
        <v>3615</v>
      </c>
      <c r="H193" s="151">
        <v>3469</v>
      </c>
      <c r="I193" s="151">
        <v>3193</v>
      </c>
      <c r="J193" s="151">
        <v>4233</v>
      </c>
      <c r="K193" s="151">
        <v>4041</v>
      </c>
      <c r="L193" s="151">
        <v>3637</v>
      </c>
      <c r="M193" s="154">
        <v>0.949183769341437</v>
      </c>
      <c r="N193" s="153">
        <v>129313</v>
      </c>
      <c r="O193" s="172">
        <v>0.9</v>
      </c>
      <c r="P193" s="154">
        <v>0.959408033826639</v>
      </c>
      <c r="Q193" s="154">
        <v>0.959612724757953</v>
      </c>
      <c r="R193" s="154">
        <v>0.954642097802977</v>
      </c>
      <c r="S193" s="173">
        <v>-0.000204690931314477</v>
      </c>
      <c r="T193" s="153">
        <v>136236</v>
      </c>
      <c r="U193" s="153">
        <v>120672</v>
      </c>
      <c r="V193" s="154">
        <v>0.885757068616225</v>
      </c>
      <c r="W193" s="154">
        <v>0.874559548978154</v>
      </c>
      <c r="X193" s="155">
        <v>0.883264177040111</v>
      </c>
      <c r="Y193" s="155">
        <v>0.859201511930073</v>
      </c>
      <c r="Z193" s="173">
        <v>-0.00870462806195704</v>
      </c>
      <c r="AA193" s="151">
        <v>36322</v>
      </c>
      <c r="AB193" s="151">
        <v>32200</v>
      </c>
      <c r="AC193" s="151">
        <v>43661</v>
      </c>
      <c r="AD193" s="151">
        <v>38770</v>
      </c>
      <c r="AE193" s="155">
        <v>0.886515059743406</v>
      </c>
      <c r="AF193" s="155">
        <v>0.88797782918394</v>
      </c>
      <c r="AG193" s="173">
        <v>-0.0014627694405337</v>
      </c>
    </row>
    <row r="194" spans="1:33">
      <c r="A194" s="175" t="s">
        <v>99</v>
      </c>
      <c r="B194" s="195" t="s">
        <v>1788</v>
      </c>
      <c r="C194" s="195" t="s">
        <v>180</v>
      </c>
      <c r="D194" s="150">
        <v>0</v>
      </c>
      <c r="E194" s="150">
        <v>0</v>
      </c>
      <c r="F194" s="150">
        <v>0</v>
      </c>
      <c r="G194" s="151">
        <v>0</v>
      </c>
      <c r="H194" s="151">
        <v>0</v>
      </c>
      <c r="I194" s="151">
        <v>0</v>
      </c>
      <c r="J194" s="151">
        <v>0</v>
      </c>
      <c r="K194" s="151">
        <v>0</v>
      </c>
      <c r="L194" s="151">
        <v>0</v>
      </c>
      <c r="M194" s="154">
        <v>0.951639920588965</v>
      </c>
      <c r="N194" s="153">
        <v>92035</v>
      </c>
      <c r="O194" s="172">
        <v>0.9</v>
      </c>
      <c r="P194" s="154">
        <v>0</v>
      </c>
      <c r="Q194" s="154">
        <v>0</v>
      </c>
      <c r="R194" s="154">
        <v>0</v>
      </c>
      <c r="S194" s="173">
        <v>0</v>
      </c>
      <c r="T194" s="153">
        <v>96712</v>
      </c>
      <c r="U194" s="153">
        <v>91404</v>
      </c>
      <c r="V194" s="154">
        <v>0.94511539415998</v>
      </c>
      <c r="W194" s="154">
        <v>0</v>
      </c>
      <c r="X194" s="155">
        <v>0</v>
      </c>
      <c r="Y194" s="155">
        <v>0</v>
      </c>
      <c r="Z194" s="173">
        <v>0</v>
      </c>
      <c r="AA194" s="151">
        <v>6242</v>
      </c>
      <c r="AB194" s="151">
        <v>5973</v>
      </c>
      <c r="AC194" s="151">
        <v>39312</v>
      </c>
      <c r="AD194" s="151">
        <v>37223</v>
      </c>
      <c r="AE194" s="155">
        <v>0.956904838192887</v>
      </c>
      <c r="AF194" s="155">
        <v>0.946861009361009</v>
      </c>
      <c r="AG194" s="173">
        <v>0.0100438288318775</v>
      </c>
    </row>
    <row r="195" spans="1:33">
      <c r="A195" s="175" t="s">
        <v>99</v>
      </c>
      <c r="B195" s="195" t="s">
        <v>1788</v>
      </c>
      <c r="C195" s="195" t="s">
        <v>181</v>
      </c>
      <c r="D195" s="150">
        <v>7</v>
      </c>
      <c r="E195" s="150">
        <v>0</v>
      </c>
      <c r="F195" s="150">
        <v>0</v>
      </c>
      <c r="G195" s="151">
        <v>1</v>
      </c>
      <c r="H195" s="151">
        <v>0</v>
      </c>
      <c r="I195" s="151">
        <v>0</v>
      </c>
      <c r="J195" s="151">
        <v>2</v>
      </c>
      <c r="K195" s="151">
        <v>1</v>
      </c>
      <c r="L195" s="151">
        <v>0</v>
      </c>
      <c r="M195" s="154">
        <v>0.222222222222222</v>
      </c>
      <c r="N195" s="153">
        <v>4</v>
      </c>
      <c r="O195" s="172">
        <v>0.9</v>
      </c>
      <c r="P195" s="154">
        <v>0</v>
      </c>
      <c r="Q195" s="154">
        <v>0</v>
      </c>
      <c r="R195" s="154">
        <v>0.5</v>
      </c>
      <c r="S195" s="173">
        <v>0</v>
      </c>
      <c r="T195" s="153">
        <v>18</v>
      </c>
      <c r="U195" s="153">
        <v>4</v>
      </c>
      <c r="V195" s="154">
        <v>0.222222222222222</v>
      </c>
      <c r="W195" s="154">
        <v>0</v>
      </c>
      <c r="X195" s="155">
        <v>0</v>
      </c>
      <c r="Y195" s="155">
        <v>0</v>
      </c>
      <c r="Z195" s="173">
        <v>0</v>
      </c>
      <c r="AA195" s="151">
        <v>14</v>
      </c>
      <c r="AB195" s="151">
        <v>2</v>
      </c>
      <c r="AC195" s="151">
        <v>1</v>
      </c>
      <c r="AD195" s="151">
        <v>0</v>
      </c>
      <c r="AE195" s="155">
        <v>0.142857142857143</v>
      </c>
      <c r="AF195" s="155">
        <v>0</v>
      </c>
      <c r="AG195" s="173">
        <v>0.142857142857143</v>
      </c>
    </row>
    <row r="196" spans="1:33">
      <c r="A196" s="175" t="s">
        <v>99</v>
      </c>
      <c r="B196" s="195" t="s">
        <v>1788</v>
      </c>
      <c r="C196" s="195" t="s">
        <v>182</v>
      </c>
      <c r="D196" s="150">
        <v>2801</v>
      </c>
      <c r="E196" s="150">
        <v>2682</v>
      </c>
      <c r="F196" s="150">
        <v>2641</v>
      </c>
      <c r="G196" s="151">
        <v>1933</v>
      </c>
      <c r="H196" s="151">
        <v>1861</v>
      </c>
      <c r="I196" s="151">
        <v>1828</v>
      </c>
      <c r="J196" s="151">
        <v>1537</v>
      </c>
      <c r="K196" s="151">
        <v>1471</v>
      </c>
      <c r="L196" s="151">
        <v>1459</v>
      </c>
      <c r="M196" s="154">
        <v>0.948940464177598</v>
      </c>
      <c r="N196" s="153">
        <v>51722</v>
      </c>
      <c r="O196" s="172">
        <v>0.9</v>
      </c>
      <c r="P196" s="154">
        <v>0.957515173152446</v>
      </c>
      <c r="Q196" s="154">
        <v>0.962752198654941</v>
      </c>
      <c r="R196" s="154">
        <v>0.957059206245934</v>
      </c>
      <c r="S196" s="173">
        <v>-0.00523702550249494</v>
      </c>
      <c r="T196" s="153">
        <v>54505</v>
      </c>
      <c r="U196" s="153">
        <v>51319</v>
      </c>
      <c r="V196" s="154">
        <v>0.941546647096597</v>
      </c>
      <c r="W196" s="154">
        <v>0.942877543734381</v>
      </c>
      <c r="X196" s="155">
        <v>0.945680289705122</v>
      </c>
      <c r="Y196" s="155">
        <v>0.94925178919974</v>
      </c>
      <c r="Z196" s="173">
        <v>-0.00280274597074093</v>
      </c>
      <c r="AA196" s="151">
        <v>15320</v>
      </c>
      <c r="AB196" s="151">
        <v>14490</v>
      </c>
      <c r="AC196" s="151">
        <v>16787</v>
      </c>
      <c r="AD196" s="151">
        <v>15676</v>
      </c>
      <c r="AE196" s="155">
        <v>0.945822454308094</v>
      </c>
      <c r="AF196" s="155">
        <v>0.933817835229642</v>
      </c>
      <c r="AG196" s="173">
        <v>0.012004619078452</v>
      </c>
    </row>
    <row r="197" spans="1:33">
      <c r="A197" s="175" t="s">
        <v>99</v>
      </c>
      <c r="B197" s="195" t="s">
        <v>1788</v>
      </c>
      <c r="C197" s="195" t="s">
        <v>183</v>
      </c>
      <c r="D197" s="150">
        <v>2</v>
      </c>
      <c r="E197" s="150">
        <v>2</v>
      </c>
      <c r="F197" s="150">
        <v>1</v>
      </c>
      <c r="G197" s="151">
        <v>2</v>
      </c>
      <c r="H197" s="151">
        <v>1</v>
      </c>
      <c r="I197" s="151">
        <v>1</v>
      </c>
      <c r="J197" s="151">
        <v>1</v>
      </c>
      <c r="K197" s="151">
        <v>0</v>
      </c>
      <c r="L197" s="151">
        <v>0</v>
      </c>
      <c r="M197" s="154">
        <v>0.375</v>
      </c>
      <c r="N197" s="153">
        <v>12</v>
      </c>
      <c r="O197" s="172">
        <v>0.9</v>
      </c>
      <c r="P197" s="154">
        <v>1</v>
      </c>
      <c r="Q197" s="154">
        <v>0.5</v>
      </c>
      <c r="R197" s="154">
        <v>0</v>
      </c>
      <c r="S197" s="173">
        <v>0.5</v>
      </c>
      <c r="T197" s="153">
        <v>32</v>
      </c>
      <c r="U197" s="153">
        <v>14</v>
      </c>
      <c r="V197" s="154">
        <v>0.4375</v>
      </c>
      <c r="W197" s="154">
        <v>0.5</v>
      </c>
      <c r="X197" s="155">
        <v>0.5</v>
      </c>
      <c r="Y197" s="155">
        <v>0</v>
      </c>
      <c r="Z197" s="173">
        <v>0</v>
      </c>
      <c r="AA197" s="151">
        <v>16</v>
      </c>
      <c r="AB197" s="151">
        <v>8</v>
      </c>
      <c r="AC197" s="151">
        <v>9</v>
      </c>
      <c r="AD197" s="151">
        <v>3</v>
      </c>
      <c r="AE197" s="155">
        <v>0.5</v>
      </c>
      <c r="AF197" s="155">
        <v>0.333333333333333</v>
      </c>
      <c r="AG197" s="173">
        <v>0.166666666666667</v>
      </c>
    </row>
    <row r="198" spans="1:33">
      <c r="A198" s="175" t="s">
        <v>99</v>
      </c>
      <c r="B198" s="195" t="s">
        <v>1788</v>
      </c>
      <c r="C198" s="195" t="s">
        <v>184</v>
      </c>
      <c r="D198" s="150">
        <v>4466</v>
      </c>
      <c r="E198" s="150">
        <v>4293</v>
      </c>
      <c r="F198" s="150">
        <v>3990</v>
      </c>
      <c r="G198" s="151">
        <v>2172</v>
      </c>
      <c r="H198" s="151">
        <v>2104</v>
      </c>
      <c r="I198" s="151">
        <v>1985</v>
      </c>
      <c r="J198" s="151">
        <v>2662</v>
      </c>
      <c r="K198" s="151">
        <v>2633</v>
      </c>
      <c r="L198" s="151">
        <v>2409</v>
      </c>
      <c r="M198" s="154">
        <v>0.96401630739936</v>
      </c>
      <c r="N198" s="153">
        <v>78978</v>
      </c>
      <c r="O198" s="172">
        <v>0.9</v>
      </c>
      <c r="P198" s="154">
        <v>0.961262875055979</v>
      </c>
      <c r="Q198" s="154">
        <v>0.968692449355433</v>
      </c>
      <c r="R198" s="154">
        <v>0.989105935386927</v>
      </c>
      <c r="S198" s="173">
        <v>-0.00742957429945423</v>
      </c>
      <c r="T198" s="153">
        <v>81926</v>
      </c>
      <c r="U198" s="153">
        <v>73180</v>
      </c>
      <c r="V198" s="154">
        <v>0.89324512364817</v>
      </c>
      <c r="W198" s="154">
        <v>0.893416927899687</v>
      </c>
      <c r="X198" s="155">
        <v>0.91390423572744</v>
      </c>
      <c r="Y198" s="155">
        <v>0.90495867768595</v>
      </c>
      <c r="Z198" s="173">
        <v>-0.0204873078277537</v>
      </c>
      <c r="AA198" s="151">
        <v>22821</v>
      </c>
      <c r="AB198" s="151">
        <v>20676</v>
      </c>
      <c r="AC198" s="151">
        <v>26804</v>
      </c>
      <c r="AD198" s="151">
        <v>23931</v>
      </c>
      <c r="AE198" s="155">
        <v>0.90600762455633</v>
      </c>
      <c r="AF198" s="155">
        <v>0.892814505297717</v>
      </c>
      <c r="AG198" s="173">
        <v>0.0131931192586129</v>
      </c>
    </row>
    <row r="199" spans="1:33">
      <c r="A199" s="175" t="s">
        <v>99</v>
      </c>
      <c r="B199" s="195" t="s">
        <v>1788</v>
      </c>
      <c r="C199" s="195" t="s">
        <v>185</v>
      </c>
      <c r="D199" s="150">
        <v>4473</v>
      </c>
      <c r="E199" s="150">
        <v>4247</v>
      </c>
      <c r="F199" s="150">
        <v>4139</v>
      </c>
      <c r="G199" s="151">
        <v>3205</v>
      </c>
      <c r="H199" s="151">
        <v>3078</v>
      </c>
      <c r="I199" s="151">
        <v>2967</v>
      </c>
      <c r="J199" s="151">
        <v>2631</v>
      </c>
      <c r="K199" s="151">
        <v>2487</v>
      </c>
      <c r="L199" s="151">
        <v>2403</v>
      </c>
      <c r="M199" s="154">
        <v>0.938083845978583</v>
      </c>
      <c r="N199" s="153">
        <v>82345</v>
      </c>
      <c r="O199" s="172">
        <v>0.9</v>
      </c>
      <c r="P199" s="154">
        <v>0.949474625530964</v>
      </c>
      <c r="Q199" s="154">
        <v>0.960374414976599</v>
      </c>
      <c r="R199" s="154">
        <v>0.945267958950969</v>
      </c>
      <c r="S199" s="173">
        <v>-0.0108997894456355</v>
      </c>
      <c r="T199" s="153">
        <v>87780</v>
      </c>
      <c r="U199" s="153">
        <v>80434</v>
      </c>
      <c r="V199" s="154">
        <v>0.916313511050353</v>
      </c>
      <c r="W199" s="154">
        <v>0.925329756315672</v>
      </c>
      <c r="X199" s="155">
        <v>0.925741029641186</v>
      </c>
      <c r="Y199" s="155">
        <v>0.913340935005701</v>
      </c>
      <c r="Z199" s="173">
        <v>-0.000411273325513828</v>
      </c>
      <c r="AA199" s="151">
        <v>25687</v>
      </c>
      <c r="AB199" s="151">
        <v>23980</v>
      </c>
      <c r="AC199" s="151">
        <v>27100</v>
      </c>
      <c r="AD199" s="151">
        <v>24949</v>
      </c>
      <c r="AE199" s="155">
        <v>0.933546151749912</v>
      </c>
      <c r="AF199" s="155">
        <v>0.920627306273063</v>
      </c>
      <c r="AG199" s="173">
        <v>0.0129188454768496</v>
      </c>
    </row>
    <row r="200" spans="1:33">
      <c r="A200" s="175" t="s">
        <v>99</v>
      </c>
      <c r="B200" s="195" t="s">
        <v>1788</v>
      </c>
      <c r="C200" s="195" t="s">
        <v>186</v>
      </c>
      <c r="D200" s="150">
        <v>4461</v>
      </c>
      <c r="E200" s="150">
        <v>4344</v>
      </c>
      <c r="F200" s="150">
        <v>4262</v>
      </c>
      <c r="G200" s="151">
        <v>2793</v>
      </c>
      <c r="H200" s="151">
        <v>2755</v>
      </c>
      <c r="I200" s="151">
        <v>2697</v>
      </c>
      <c r="J200" s="151">
        <v>2375</v>
      </c>
      <c r="K200" s="151">
        <v>2341</v>
      </c>
      <c r="L200" s="151">
        <v>2301</v>
      </c>
      <c r="M200" s="154">
        <v>0.981186228092973</v>
      </c>
      <c r="N200" s="153">
        <v>86834</v>
      </c>
      <c r="O200" s="172">
        <v>0.9</v>
      </c>
      <c r="P200" s="154">
        <v>0.973772696704775</v>
      </c>
      <c r="Q200" s="154">
        <v>0.986394557823129</v>
      </c>
      <c r="R200" s="154">
        <v>0.985684210526316</v>
      </c>
      <c r="S200" s="173">
        <v>-0.0126218611183545</v>
      </c>
      <c r="T200" s="153">
        <v>88499</v>
      </c>
      <c r="U200" s="153">
        <v>84492</v>
      </c>
      <c r="V200" s="154">
        <v>0.954722652233359</v>
      </c>
      <c r="W200" s="154">
        <v>0.955391167899574</v>
      </c>
      <c r="X200" s="155">
        <v>0.9656283566058</v>
      </c>
      <c r="Y200" s="155">
        <v>0.968842105263158</v>
      </c>
      <c r="Z200" s="173">
        <v>-0.0102371887062261</v>
      </c>
      <c r="AA200" s="151">
        <v>23663</v>
      </c>
      <c r="AB200" s="151">
        <v>22749</v>
      </c>
      <c r="AC200" s="151">
        <v>27174</v>
      </c>
      <c r="AD200" s="151">
        <v>26195</v>
      </c>
      <c r="AE200" s="155">
        <v>0.961374297426362</v>
      </c>
      <c r="AF200" s="155">
        <v>0.963972915286671</v>
      </c>
      <c r="AG200" s="173">
        <v>-0.00259861786030924</v>
      </c>
    </row>
    <row r="201" spans="1:33">
      <c r="A201" s="175" t="s">
        <v>99</v>
      </c>
      <c r="B201" s="195" t="s">
        <v>1788</v>
      </c>
      <c r="C201" s="195" t="s">
        <v>187</v>
      </c>
      <c r="D201" s="150">
        <v>9945</v>
      </c>
      <c r="E201" s="150">
        <v>9725</v>
      </c>
      <c r="F201" s="150">
        <v>9466</v>
      </c>
      <c r="G201" s="151">
        <v>7534</v>
      </c>
      <c r="H201" s="151">
        <v>7389</v>
      </c>
      <c r="I201" s="151">
        <v>7254</v>
      </c>
      <c r="J201" s="151">
        <v>5664</v>
      </c>
      <c r="K201" s="151">
        <v>5552</v>
      </c>
      <c r="L201" s="151">
        <v>5459</v>
      </c>
      <c r="M201" s="154">
        <v>0.972012484733342</v>
      </c>
      <c r="N201" s="153">
        <v>179069</v>
      </c>
      <c r="O201" s="172">
        <v>0.9</v>
      </c>
      <c r="P201" s="154">
        <v>0.977878330819507</v>
      </c>
      <c r="Q201" s="154">
        <v>0.980753915582692</v>
      </c>
      <c r="R201" s="154">
        <v>0.980225988700565</v>
      </c>
      <c r="S201" s="173">
        <v>-0.0028755847631845</v>
      </c>
      <c r="T201" s="153">
        <v>184225</v>
      </c>
      <c r="U201" s="153">
        <v>176015</v>
      </c>
      <c r="V201" s="154">
        <v>0.955434930112634</v>
      </c>
      <c r="W201" s="154">
        <v>0.951835093011564</v>
      </c>
      <c r="X201" s="155">
        <v>0.962835147332095</v>
      </c>
      <c r="Y201" s="155">
        <v>0.963806497175141</v>
      </c>
      <c r="Z201" s="173">
        <v>-0.011000054320531</v>
      </c>
      <c r="AA201" s="151">
        <v>55957</v>
      </c>
      <c r="AB201" s="151">
        <v>54035</v>
      </c>
      <c r="AC201" s="151">
        <v>57543</v>
      </c>
      <c r="AD201" s="151">
        <v>54834</v>
      </c>
      <c r="AE201" s="155">
        <v>0.965652197222868</v>
      </c>
      <c r="AF201" s="155">
        <v>0.952922162556697</v>
      </c>
      <c r="AG201" s="173">
        <v>0.0127300346661708</v>
      </c>
    </row>
    <row r="202" spans="1:33">
      <c r="A202" s="175" t="s">
        <v>99</v>
      </c>
      <c r="B202" s="195" t="s">
        <v>1788</v>
      </c>
      <c r="C202" s="195" t="s">
        <v>188</v>
      </c>
      <c r="D202" s="150">
        <v>4</v>
      </c>
      <c r="E202" s="150">
        <v>3</v>
      </c>
      <c r="F202" s="150">
        <v>0</v>
      </c>
      <c r="G202" s="151">
        <v>2</v>
      </c>
      <c r="H202" s="151">
        <v>2</v>
      </c>
      <c r="I202" s="151">
        <v>0</v>
      </c>
      <c r="J202" s="151">
        <v>1</v>
      </c>
      <c r="K202" s="151">
        <v>1</v>
      </c>
      <c r="L202" s="151">
        <v>0</v>
      </c>
      <c r="M202" s="154">
        <v>0.714285714285714</v>
      </c>
      <c r="N202" s="153">
        <v>10</v>
      </c>
      <c r="O202" s="172">
        <v>0.9</v>
      </c>
      <c r="P202" s="154">
        <v>0.75</v>
      </c>
      <c r="Q202" s="154">
        <v>1</v>
      </c>
      <c r="R202" s="154">
        <v>1</v>
      </c>
      <c r="S202" s="173">
        <v>-0.25</v>
      </c>
      <c r="T202" s="153">
        <v>14</v>
      </c>
      <c r="U202" s="153">
        <v>4</v>
      </c>
      <c r="V202" s="154">
        <v>0.285714285714286</v>
      </c>
      <c r="W202" s="154">
        <v>0</v>
      </c>
      <c r="X202" s="155">
        <v>0</v>
      </c>
      <c r="Y202" s="155">
        <v>0</v>
      </c>
      <c r="Z202" s="173">
        <v>0</v>
      </c>
      <c r="AA202" s="151">
        <v>7</v>
      </c>
      <c r="AB202" s="151">
        <v>0</v>
      </c>
      <c r="AC202" s="151">
        <v>1</v>
      </c>
      <c r="AD202" s="151">
        <v>0</v>
      </c>
      <c r="AE202" s="155">
        <v>0</v>
      </c>
      <c r="AF202" s="155">
        <v>0</v>
      </c>
      <c r="AG202" s="173">
        <v>0</v>
      </c>
    </row>
    <row r="203" spans="1:33">
      <c r="A203" s="175" t="s">
        <v>99</v>
      </c>
      <c r="B203" s="195" t="s">
        <v>1788</v>
      </c>
      <c r="C203" s="195" t="s">
        <v>189</v>
      </c>
      <c r="D203" s="150">
        <v>5001</v>
      </c>
      <c r="E203" s="150">
        <v>4872</v>
      </c>
      <c r="F203" s="150">
        <v>4684</v>
      </c>
      <c r="G203" s="151">
        <v>3329</v>
      </c>
      <c r="H203" s="151">
        <v>3283</v>
      </c>
      <c r="I203" s="151">
        <v>3181</v>
      </c>
      <c r="J203" s="151">
        <v>2735</v>
      </c>
      <c r="K203" s="151">
        <v>2703</v>
      </c>
      <c r="L203" s="151">
        <v>2578</v>
      </c>
      <c r="M203" s="154">
        <v>0.976287185056019</v>
      </c>
      <c r="N203" s="153">
        <v>93500</v>
      </c>
      <c r="O203" s="172">
        <v>0.9</v>
      </c>
      <c r="P203" s="154">
        <v>0.974205158968206</v>
      </c>
      <c r="Q203" s="154">
        <v>0.986182036647642</v>
      </c>
      <c r="R203" s="154">
        <v>0.988299817184644</v>
      </c>
      <c r="S203" s="173">
        <v>-0.0119768776794356</v>
      </c>
      <c r="T203" s="153">
        <v>95771</v>
      </c>
      <c r="U203" s="153">
        <v>90687</v>
      </c>
      <c r="V203" s="154">
        <v>0.946915036910965</v>
      </c>
      <c r="W203" s="154">
        <v>0.936612677464507</v>
      </c>
      <c r="X203" s="155">
        <v>0.955542204866326</v>
      </c>
      <c r="Y203" s="155">
        <v>0.942595978062157</v>
      </c>
      <c r="Z203" s="173">
        <v>-0.0189295274018192</v>
      </c>
      <c r="AA203" s="151">
        <v>26948</v>
      </c>
      <c r="AB203" s="151">
        <v>25460</v>
      </c>
      <c r="AC203" s="151">
        <v>29687</v>
      </c>
      <c r="AD203" s="151">
        <v>28217</v>
      </c>
      <c r="AE203" s="155">
        <v>0.944782544159121</v>
      </c>
      <c r="AF203" s="155">
        <v>0.950483376562132</v>
      </c>
      <c r="AG203" s="173">
        <v>-0.00570083240301034</v>
      </c>
    </row>
    <row r="204" spans="1:33">
      <c r="A204" s="175" t="s">
        <v>99</v>
      </c>
      <c r="B204" s="195" t="s">
        <v>1788</v>
      </c>
      <c r="C204" s="195" t="s">
        <v>190</v>
      </c>
      <c r="D204" s="150">
        <v>3936</v>
      </c>
      <c r="E204" s="150">
        <v>3727</v>
      </c>
      <c r="F204" s="150">
        <v>3554</v>
      </c>
      <c r="G204" s="151">
        <v>2627</v>
      </c>
      <c r="H204" s="151">
        <v>2506</v>
      </c>
      <c r="I204" s="151">
        <v>2396</v>
      </c>
      <c r="J204" s="151">
        <v>2092</v>
      </c>
      <c r="K204" s="151">
        <v>1993</v>
      </c>
      <c r="L204" s="151">
        <v>1910</v>
      </c>
      <c r="M204" s="154">
        <v>0.941306180686166</v>
      </c>
      <c r="N204" s="153">
        <v>72570</v>
      </c>
      <c r="O204" s="172">
        <v>0.9</v>
      </c>
      <c r="P204" s="154">
        <v>0.946900406504065</v>
      </c>
      <c r="Q204" s="154">
        <v>0.953939855348306</v>
      </c>
      <c r="R204" s="154">
        <v>0.952676864244742</v>
      </c>
      <c r="S204" s="173">
        <v>-0.00703944884424101</v>
      </c>
      <c r="T204" s="153">
        <v>77095</v>
      </c>
      <c r="U204" s="153">
        <v>70812</v>
      </c>
      <c r="V204" s="154">
        <v>0.918503145469875</v>
      </c>
      <c r="W204" s="154">
        <v>0.902947154471545</v>
      </c>
      <c r="X204" s="155">
        <v>0.912066996574039</v>
      </c>
      <c r="Y204" s="155">
        <v>0.913001912045889</v>
      </c>
      <c r="Z204" s="173">
        <v>-0.00911984210249406</v>
      </c>
      <c r="AA204" s="151">
        <v>21436</v>
      </c>
      <c r="AB204" s="151">
        <v>19585</v>
      </c>
      <c r="AC204" s="151">
        <v>24088</v>
      </c>
      <c r="AD204" s="151">
        <v>22025</v>
      </c>
      <c r="AE204" s="155">
        <v>0.913649934689308</v>
      </c>
      <c r="AF204" s="155">
        <v>0.914355695782132</v>
      </c>
      <c r="AG204" s="173">
        <v>-0.000705761092824497</v>
      </c>
    </row>
    <row r="205" spans="1:33">
      <c r="A205" s="175" t="s">
        <v>99</v>
      </c>
      <c r="B205" s="195" t="s">
        <v>1789</v>
      </c>
      <c r="C205" s="195" t="s">
        <v>191</v>
      </c>
      <c r="D205" s="150">
        <v>5905</v>
      </c>
      <c r="E205" s="150">
        <v>5499</v>
      </c>
      <c r="F205" s="150">
        <v>5217</v>
      </c>
      <c r="G205" s="151">
        <v>3683</v>
      </c>
      <c r="H205" s="151">
        <v>3488</v>
      </c>
      <c r="I205" s="151">
        <v>3347</v>
      </c>
      <c r="J205" s="151">
        <v>3032</v>
      </c>
      <c r="K205" s="151">
        <v>2877</v>
      </c>
      <c r="L205" s="151">
        <v>2654</v>
      </c>
      <c r="M205" s="154">
        <v>0.944213509683514</v>
      </c>
      <c r="N205" s="153">
        <v>99945</v>
      </c>
      <c r="O205" s="172">
        <v>0.9</v>
      </c>
      <c r="P205" s="154">
        <v>0.931244707874682</v>
      </c>
      <c r="Q205" s="154">
        <v>0.947054032039099</v>
      </c>
      <c r="R205" s="154">
        <v>0.948878627968338</v>
      </c>
      <c r="S205" s="173">
        <v>-0.015809324164416</v>
      </c>
      <c r="T205" s="153">
        <v>105850</v>
      </c>
      <c r="U205" s="153">
        <v>95060</v>
      </c>
      <c r="V205" s="154">
        <v>0.898063297118564</v>
      </c>
      <c r="W205" s="154">
        <v>0.883488569009314</v>
      </c>
      <c r="X205" s="155">
        <v>0.908770024436601</v>
      </c>
      <c r="Y205" s="155">
        <v>0.87532981530343</v>
      </c>
      <c r="Z205" s="173">
        <v>-0.0252814554272864</v>
      </c>
      <c r="AA205" s="151">
        <v>30396</v>
      </c>
      <c r="AB205" s="151">
        <v>27221</v>
      </c>
      <c r="AC205" s="151">
        <v>32049</v>
      </c>
      <c r="AD205" s="151">
        <v>28775</v>
      </c>
      <c r="AE205" s="155">
        <v>0.895545466508751</v>
      </c>
      <c r="AF205" s="155">
        <v>0.897843926487566</v>
      </c>
      <c r="AG205" s="173">
        <v>-0.00229845997881484</v>
      </c>
    </row>
    <row r="206" spans="1:33">
      <c r="A206" s="175" t="s">
        <v>99</v>
      </c>
      <c r="B206" s="195" t="s">
        <v>1789</v>
      </c>
      <c r="C206" s="195" t="s">
        <v>192</v>
      </c>
      <c r="D206" s="150">
        <v>6886</v>
      </c>
      <c r="E206" s="150">
        <v>6559</v>
      </c>
      <c r="F206" s="150">
        <v>6087</v>
      </c>
      <c r="G206" s="151">
        <v>4349</v>
      </c>
      <c r="H206" s="151">
        <v>4162</v>
      </c>
      <c r="I206" s="151">
        <v>3980</v>
      </c>
      <c r="J206" s="151">
        <v>3423</v>
      </c>
      <c r="K206" s="151">
        <v>3290</v>
      </c>
      <c r="L206" s="151">
        <v>3155</v>
      </c>
      <c r="M206" s="154">
        <v>0.95153071690558</v>
      </c>
      <c r="N206" s="153">
        <v>115964</v>
      </c>
      <c r="O206" s="172">
        <v>0.9</v>
      </c>
      <c r="P206" s="154">
        <v>0.952512343886146</v>
      </c>
      <c r="Q206" s="154">
        <v>0.957001609565417</v>
      </c>
      <c r="R206" s="154">
        <v>0.961145194274029</v>
      </c>
      <c r="S206" s="173">
        <v>-0.00448926567927155</v>
      </c>
      <c r="T206" s="153">
        <v>121871</v>
      </c>
      <c r="U206" s="153">
        <v>110472</v>
      </c>
      <c r="V206" s="154">
        <v>0.906466673778011</v>
      </c>
      <c r="W206" s="154">
        <v>0.883967470229451</v>
      </c>
      <c r="X206" s="155">
        <v>0.915152908714647</v>
      </c>
      <c r="Y206" s="155">
        <v>0.921706105755186</v>
      </c>
      <c r="Z206" s="173">
        <v>-0.0311854384851959</v>
      </c>
      <c r="AA206" s="151">
        <v>35050</v>
      </c>
      <c r="AB206" s="151">
        <v>31996</v>
      </c>
      <c r="AC206" s="151">
        <v>37799</v>
      </c>
      <c r="AD206" s="151">
        <v>34014</v>
      </c>
      <c r="AE206" s="155">
        <v>0.912867332382311</v>
      </c>
      <c r="AF206" s="155">
        <v>0.899865075795656</v>
      </c>
      <c r="AG206" s="173">
        <v>0.013002256586655</v>
      </c>
    </row>
    <row r="207" spans="1:33">
      <c r="A207" s="175" t="s">
        <v>99</v>
      </c>
      <c r="B207" s="195" t="s">
        <v>1789</v>
      </c>
      <c r="C207" s="195" t="s">
        <v>193</v>
      </c>
      <c r="D207" s="150">
        <v>7792</v>
      </c>
      <c r="E207" s="150">
        <v>7398</v>
      </c>
      <c r="F207" s="150">
        <v>7224</v>
      </c>
      <c r="G207" s="151">
        <v>5015</v>
      </c>
      <c r="H207" s="151">
        <v>4766</v>
      </c>
      <c r="I207" s="151">
        <v>4649</v>
      </c>
      <c r="J207" s="151">
        <v>3893</v>
      </c>
      <c r="K207" s="151">
        <v>3624</v>
      </c>
      <c r="L207" s="151">
        <v>3487</v>
      </c>
      <c r="M207" s="154">
        <v>0.935989855412055</v>
      </c>
      <c r="N207" s="153">
        <v>135814</v>
      </c>
      <c r="O207" s="172">
        <v>0.9</v>
      </c>
      <c r="P207" s="154">
        <v>0.949435318275154</v>
      </c>
      <c r="Q207" s="154">
        <v>0.950348953140578</v>
      </c>
      <c r="R207" s="154">
        <v>0.930901618289237</v>
      </c>
      <c r="S207" s="173">
        <v>-0.000913634865424173</v>
      </c>
      <c r="T207" s="153">
        <v>145102</v>
      </c>
      <c r="U207" s="153">
        <v>130421</v>
      </c>
      <c r="V207" s="154">
        <v>0.898822896996595</v>
      </c>
      <c r="W207" s="154">
        <v>0.927104722792608</v>
      </c>
      <c r="X207" s="155">
        <v>0.927018943170488</v>
      </c>
      <c r="Y207" s="155">
        <v>0.895710249165168</v>
      </c>
      <c r="Z207" s="173">
        <v>8.57796221193086e-5</v>
      </c>
      <c r="AA207" s="151">
        <v>39870</v>
      </c>
      <c r="AB207" s="151">
        <v>36090</v>
      </c>
      <c r="AC207" s="151">
        <v>43773</v>
      </c>
      <c r="AD207" s="151">
        <v>39261</v>
      </c>
      <c r="AE207" s="155">
        <v>0.905191873589165</v>
      </c>
      <c r="AF207" s="155">
        <v>0.896922760605853</v>
      </c>
      <c r="AG207" s="173">
        <v>0.00826911298331179</v>
      </c>
    </row>
    <row r="208" spans="1:33">
      <c r="A208" s="175" t="s">
        <v>99</v>
      </c>
      <c r="B208" s="195" t="s">
        <v>1789</v>
      </c>
      <c r="C208" s="195" t="s">
        <v>194</v>
      </c>
      <c r="D208" s="150">
        <v>4177</v>
      </c>
      <c r="E208" s="150">
        <v>4004</v>
      </c>
      <c r="F208" s="150">
        <v>3804</v>
      </c>
      <c r="G208" s="151">
        <v>2646</v>
      </c>
      <c r="H208" s="151">
        <v>2521</v>
      </c>
      <c r="I208" s="151">
        <v>2438</v>
      </c>
      <c r="J208" s="151">
        <v>2203</v>
      </c>
      <c r="K208" s="151">
        <v>2089</v>
      </c>
      <c r="L208" s="151">
        <v>2010</v>
      </c>
      <c r="M208" s="154">
        <v>0.953356955622588</v>
      </c>
      <c r="N208" s="153">
        <v>72376</v>
      </c>
      <c r="O208" s="172">
        <v>0.9</v>
      </c>
      <c r="P208" s="154">
        <v>0.95858271486713</v>
      </c>
      <c r="Q208" s="154">
        <v>0.95275888133031</v>
      </c>
      <c r="R208" s="154">
        <v>0.948252383113936</v>
      </c>
      <c r="S208" s="173">
        <v>0.00582383353681959</v>
      </c>
      <c r="T208" s="153">
        <v>75917</v>
      </c>
      <c r="U208" s="153">
        <v>69963</v>
      </c>
      <c r="V208" s="154">
        <v>0.92157224337105</v>
      </c>
      <c r="W208" s="154">
        <v>0.910701460378262</v>
      </c>
      <c r="X208" s="155">
        <v>0.921390778533636</v>
      </c>
      <c r="Y208" s="155">
        <v>0.912392192464821</v>
      </c>
      <c r="Z208" s="173">
        <v>-0.0106893181553738</v>
      </c>
      <c r="AA208" s="151">
        <v>21639</v>
      </c>
      <c r="AB208" s="151">
        <v>19775</v>
      </c>
      <c r="AC208" s="151">
        <v>23213</v>
      </c>
      <c r="AD208" s="151">
        <v>21488</v>
      </c>
      <c r="AE208" s="155">
        <v>0.913859235639355</v>
      </c>
      <c r="AF208" s="155">
        <v>0.925688191961401</v>
      </c>
      <c r="AG208" s="173">
        <v>-0.0118289563220461</v>
      </c>
    </row>
    <row r="209" spans="1:33">
      <c r="A209" s="175" t="s">
        <v>99</v>
      </c>
      <c r="B209" s="195" t="s">
        <v>1789</v>
      </c>
      <c r="C209" s="195" t="s">
        <v>195</v>
      </c>
      <c r="D209" s="150">
        <v>5467</v>
      </c>
      <c r="E209" s="150">
        <v>5290</v>
      </c>
      <c r="F209" s="150">
        <v>4915</v>
      </c>
      <c r="G209" s="151">
        <v>3298</v>
      </c>
      <c r="H209" s="151">
        <v>3244</v>
      </c>
      <c r="I209" s="151">
        <v>3047</v>
      </c>
      <c r="J209" s="151">
        <v>2917</v>
      </c>
      <c r="K209" s="151">
        <v>2885</v>
      </c>
      <c r="L209" s="151">
        <v>2642</v>
      </c>
      <c r="M209" s="154">
        <v>0.973991633120215</v>
      </c>
      <c r="N209" s="153">
        <v>98716</v>
      </c>
      <c r="O209" s="172">
        <v>0.9</v>
      </c>
      <c r="P209" s="154">
        <v>0.967623925370404</v>
      </c>
      <c r="Q209" s="154">
        <v>0.983626440266828</v>
      </c>
      <c r="R209" s="154">
        <v>0.989029825162839</v>
      </c>
      <c r="S209" s="173">
        <v>-0.0160025148964241</v>
      </c>
      <c r="T209" s="153">
        <v>101352</v>
      </c>
      <c r="U209" s="153">
        <v>91923</v>
      </c>
      <c r="V209" s="154">
        <v>0.906967795406109</v>
      </c>
      <c r="W209" s="154">
        <v>0.899030546917871</v>
      </c>
      <c r="X209" s="155">
        <v>0.923893268647665</v>
      </c>
      <c r="Y209" s="155">
        <v>0.905725059993144</v>
      </c>
      <c r="Z209" s="173">
        <v>-0.0248627217297944</v>
      </c>
      <c r="AA209" s="151">
        <v>27876</v>
      </c>
      <c r="AB209" s="151">
        <v>25331</v>
      </c>
      <c r="AC209" s="151">
        <v>30750</v>
      </c>
      <c r="AD209" s="151">
        <v>27799</v>
      </c>
      <c r="AE209" s="155">
        <v>0.90870282680442</v>
      </c>
      <c r="AF209" s="155">
        <v>0.904032520325203</v>
      </c>
      <c r="AG209" s="173">
        <v>0.0046703064792164</v>
      </c>
    </row>
    <row r="210" spans="1:33">
      <c r="A210" s="175" t="s">
        <v>99</v>
      </c>
      <c r="B210" s="195" t="s">
        <v>1789</v>
      </c>
      <c r="C210" s="195" t="s">
        <v>196</v>
      </c>
      <c r="D210" s="150">
        <v>6792</v>
      </c>
      <c r="E210" s="150">
        <v>6175</v>
      </c>
      <c r="F210" s="150">
        <v>5871</v>
      </c>
      <c r="G210" s="151">
        <v>4658</v>
      </c>
      <c r="H210" s="151">
        <v>4438</v>
      </c>
      <c r="I210" s="151">
        <v>4265</v>
      </c>
      <c r="J210" s="151">
        <v>3722</v>
      </c>
      <c r="K210" s="151">
        <v>3475</v>
      </c>
      <c r="L210" s="151">
        <v>3382</v>
      </c>
      <c r="M210" s="154">
        <v>0.929710718817328</v>
      </c>
      <c r="N210" s="153">
        <v>109175</v>
      </c>
      <c r="O210" s="172">
        <v>0.9</v>
      </c>
      <c r="P210" s="154">
        <v>0.909157832744405</v>
      </c>
      <c r="Q210" s="154">
        <v>0.952769428939459</v>
      </c>
      <c r="R210" s="154">
        <v>0.933637829124127</v>
      </c>
      <c r="S210" s="173">
        <v>-0.0436115961950538</v>
      </c>
      <c r="T210" s="153">
        <v>117429</v>
      </c>
      <c r="U210" s="153">
        <v>103795</v>
      </c>
      <c r="V210" s="154">
        <v>0.883895800866907</v>
      </c>
      <c r="W210" s="154">
        <v>0.864399293286219</v>
      </c>
      <c r="X210" s="155">
        <v>0.915629025332761</v>
      </c>
      <c r="Y210" s="155">
        <v>0.908651262761956</v>
      </c>
      <c r="Z210" s="173">
        <v>-0.0512297320465417</v>
      </c>
      <c r="AA210" s="151">
        <v>35288</v>
      </c>
      <c r="AB210" s="151">
        <v>31764</v>
      </c>
      <c r="AC210" s="151">
        <v>36695</v>
      </c>
      <c r="AD210" s="151">
        <v>32317</v>
      </c>
      <c r="AE210" s="155">
        <v>0.90013602357742</v>
      </c>
      <c r="AF210" s="155">
        <v>0.880692192396784</v>
      </c>
      <c r="AG210" s="173">
        <v>0.0194438311806358</v>
      </c>
    </row>
    <row r="211" spans="1:33">
      <c r="A211" s="175" t="s">
        <v>99</v>
      </c>
      <c r="B211" s="195" t="s">
        <v>1789</v>
      </c>
      <c r="C211" s="195" t="s">
        <v>197</v>
      </c>
      <c r="D211" s="150">
        <v>6966</v>
      </c>
      <c r="E211" s="150">
        <v>6434</v>
      </c>
      <c r="F211" s="150">
        <v>6238</v>
      </c>
      <c r="G211" s="151">
        <v>5048</v>
      </c>
      <c r="H211" s="151">
        <v>4776</v>
      </c>
      <c r="I211" s="151">
        <v>4689</v>
      </c>
      <c r="J211" s="151">
        <v>3879</v>
      </c>
      <c r="K211" s="151">
        <v>3508</v>
      </c>
      <c r="L211" s="151">
        <v>3365</v>
      </c>
      <c r="M211" s="154">
        <v>0.918540510450229</v>
      </c>
      <c r="N211" s="153">
        <v>108904</v>
      </c>
      <c r="O211" s="172">
        <v>0.9</v>
      </c>
      <c r="P211" s="154">
        <v>0.923629055412001</v>
      </c>
      <c r="Q211" s="154">
        <v>0.946117274167987</v>
      </c>
      <c r="R211" s="154">
        <v>0.904356792987884</v>
      </c>
      <c r="S211" s="173">
        <v>-0.0224882187559862</v>
      </c>
      <c r="T211" s="153">
        <v>118562</v>
      </c>
      <c r="U211" s="153">
        <v>105936</v>
      </c>
      <c r="V211" s="154">
        <v>0.893507194548</v>
      </c>
      <c r="W211" s="154">
        <v>0.895492391616423</v>
      </c>
      <c r="X211" s="155">
        <v>0.928882725832013</v>
      </c>
      <c r="Y211" s="155">
        <v>0.867491621551946</v>
      </c>
      <c r="Z211" s="173">
        <v>-0.0333903342155901</v>
      </c>
      <c r="AA211" s="151">
        <v>37378</v>
      </c>
      <c r="AB211" s="151">
        <v>33271</v>
      </c>
      <c r="AC211" s="151">
        <v>35860</v>
      </c>
      <c r="AD211" s="151">
        <v>32240</v>
      </c>
      <c r="AE211" s="155">
        <v>0.890122531970678</v>
      </c>
      <c r="AF211" s="155">
        <v>0.899051868377022</v>
      </c>
      <c r="AG211" s="173">
        <v>-0.00892933640634386</v>
      </c>
    </row>
    <row r="212" spans="1:33">
      <c r="A212" s="175" t="s">
        <v>99</v>
      </c>
      <c r="B212" s="195" t="s">
        <v>1789</v>
      </c>
      <c r="C212" s="195" t="s">
        <v>198</v>
      </c>
      <c r="D212" s="150">
        <v>3507</v>
      </c>
      <c r="E212" s="150">
        <v>3319</v>
      </c>
      <c r="F212" s="150">
        <v>3237</v>
      </c>
      <c r="G212" s="151">
        <v>2210</v>
      </c>
      <c r="H212" s="151">
        <v>2147</v>
      </c>
      <c r="I212" s="151">
        <v>2088</v>
      </c>
      <c r="J212" s="151">
        <v>1739</v>
      </c>
      <c r="K212" s="151">
        <v>1666</v>
      </c>
      <c r="L212" s="151">
        <v>1616</v>
      </c>
      <c r="M212" s="154">
        <v>0.962728758169935</v>
      </c>
      <c r="N212" s="153">
        <v>58919</v>
      </c>
      <c r="O212" s="172">
        <v>0.9</v>
      </c>
      <c r="P212" s="154">
        <v>0.946392928428857</v>
      </c>
      <c r="Q212" s="154">
        <v>0.971493212669683</v>
      </c>
      <c r="R212" s="154">
        <v>0.958021851638873</v>
      </c>
      <c r="S212" s="173">
        <v>-0.0251002842408267</v>
      </c>
      <c r="T212" s="153">
        <v>61200</v>
      </c>
      <c r="U212" s="153">
        <v>56773</v>
      </c>
      <c r="V212" s="154">
        <v>0.92766339869281</v>
      </c>
      <c r="W212" s="154">
        <v>0.923011120615911</v>
      </c>
      <c r="X212" s="155">
        <v>0.944796380090498</v>
      </c>
      <c r="Y212" s="155">
        <v>0.929269695227142</v>
      </c>
      <c r="Z212" s="173">
        <v>-0.0217852594745866</v>
      </c>
      <c r="AA212" s="151">
        <v>17663</v>
      </c>
      <c r="AB212" s="151">
        <v>16606</v>
      </c>
      <c r="AC212" s="151">
        <v>18323</v>
      </c>
      <c r="AD212" s="151">
        <v>16803</v>
      </c>
      <c r="AE212" s="155">
        <v>0.940157391156655</v>
      </c>
      <c r="AF212" s="155">
        <v>0.917044152158489</v>
      </c>
      <c r="AG212" s="173">
        <v>0.0231132389981659</v>
      </c>
    </row>
    <row r="213" spans="1:33">
      <c r="A213" s="175" t="s">
        <v>99</v>
      </c>
      <c r="B213" s="195" t="s">
        <v>1789</v>
      </c>
      <c r="C213" s="195" t="s">
        <v>199</v>
      </c>
      <c r="D213" s="150">
        <v>6710</v>
      </c>
      <c r="E213" s="150">
        <v>5885</v>
      </c>
      <c r="F213" s="150">
        <v>5956</v>
      </c>
      <c r="G213" s="151">
        <v>4986</v>
      </c>
      <c r="H213" s="151">
        <v>4385</v>
      </c>
      <c r="I213" s="151">
        <v>4768</v>
      </c>
      <c r="J213" s="151">
        <v>3734</v>
      </c>
      <c r="K213" s="151">
        <v>3505</v>
      </c>
      <c r="L213" s="151">
        <v>3500</v>
      </c>
      <c r="M213" s="154">
        <v>0.919515938511977</v>
      </c>
      <c r="N213" s="153">
        <v>114431</v>
      </c>
      <c r="O213" s="172">
        <v>0.9</v>
      </c>
      <c r="P213" s="154">
        <v>0.877049180327869</v>
      </c>
      <c r="Q213" s="154">
        <v>0.879462494985961</v>
      </c>
      <c r="R213" s="154">
        <v>0.938671665773969</v>
      </c>
      <c r="S213" s="173">
        <v>-0.00241331465809191</v>
      </c>
      <c r="T213" s="153">
        <v>124447</v>
      </c>
      <c r="U213" s="153">
        <v>115347</v>
      </c>
      <c r="V213" s="154">
        <v>0.92687650164327</v>
      </c>
      <c r="W213" s="154">
        <v>0.887630402384501</v>
      </c>
      <c r="X213" s="155">
        <v>0.956277577216205</v>
      </c>
      <c r="Y213" s="155">
        <v>0.937332619175147</v>
      </c>
      <c r="Z213" s="173">
        <v>-0.0686471748317046</v>
      </c>
      <c r="AA213" s="151">
        <v>36912</v>
      </c>
      <c r="AB213" s="151">
        <v>34101</v>
      </c>
      <c r="AC213" s="151">
        <v>37797</v>
      </c>
      <c r="AD213" s="151">
        <v>35025</v>
      </c>
      <c r="AE213" s="155">
        <v>0.923845903771131</v>
      </c>
      <c r="AF213" s="155">
        <v>0.926660846098897</v>
      </c>
      <c r="AG213" s="173">
        <v>-0.00281494232776547</v>
      </c>
    </row>
    <row r="214" spans="1:33">
      <c r="A214" s="175" t="s">
        <v>99</v>
      </c>
      <c r="B214" s="195" t="s">
        <v>1790</v>
      </c>
      <c r="C214" s="195" t="s">
        <v>200</v>
      </c>
      <c r="D214" s="150">
        <v>0</v>
      </c>
      <c r="E214" s="150">
        <v>0</v>
      </c>
      <c r="F214" s="150">
        <v>0</v>
      </c>
      <c r="G214" s="151">
        <v>0</v>
      </c>
      <c r="H214" s="151">
        <v>0</v>
      </c>
      <c r="I214" s="151">
        <v>0</v>
      </c>
      <c r="J214" s="151">
        <v>0</v>
      </c>
      <c r="K214" s="151">
        <v>0</v>
      </c>
      <c r="L214" s="151">
        <v>0</v>
      </c>
      <c r="M214" s="154">
        <v>1</v>
      </c>
      <c r="N214" s="153">
        <v>1</v>
      </c>
      <c r="O214" s="172">
        <v>0.9</v>
      </c>
      <c r="P214" s="154">
        <v>0</v>
      </c>
      <c r="Q214" s="154">
        <v>0</v>
      </c>
      <c r="R214" s="154">
        <v>0</v>
      </c>
      <c r="S214" s="173">
        <v>0</v>
      </c>
      <c r="T214" s="153">
        <v>1</v>
      </c>
      <c r="U214" s="153">
        <v>1</v>
      </c>
      <c r="V214" s="154">
        <v>1</v>
      </c>
      <c r="W214" s="154">
        <v>0</v>
      </c>
      <c r="X214" s="155">
        <v>0</v>
      </c>
      <c r="Y214" s="155">
        <v>0</v>
      </c>
      <c r="Z214" s="173">
        <v>0</v>
      </c>
      <c r="AA214" s="151">
        <v>0</v>
      </c>
      <c r="AB214" s="151">
        <v>0</v>
      </c>
      <c r="AC214" s="151">
        <v>0</v>
      </c>
      <c r="AD214" s="151">
        <v>0</v>
      </c>
      <c r="AE214" s="155">
        <v>0</v>
      </c>
      <c r="AF214" s="155">
        <v>0</v>
      </c>
      <c r="AG214" s="173">
        <v>0</v>
      </c>
    </row>
    <row r="215" spans="1:33">
      <c r="A215" s="175" t="s">
        <v>99</v>
      </c>
      <c r="B215" s="195" t="s">
        <v>1790</v>
      </c>
      <c r="C215" s="195" t="s">
        <v>201</v>
      </c>
      <c r="D215" s="150">
        <v>6712</v>
      </c>
      <c r="E215" s="150">
        <v>6309</v>
      </c>
      <c r="F215" s="150">
        <v>6089</v>
      </c>
      <c r="G215" s="151">
        <v>5011</v>
      </c>
      <c r="H215" s="151">
        <v>4852</v>
      </c>
      <c r="I215" s="151">
        <v>4761</v>
      </c>
      <c r="J215" s="151">
        <v>3694</v>
      </c>
      <c r="K215" s="151">
        <v>3487</v>
      </c>
      <c r="L215" s="151">
        <v>3486</v>
      </c>
      <c r="M215" s="154">
        <v>0.949070903357392</v>
      </c>
      <c r="N215" s="153">
        <v>126104</v>
      </c>
      <c r="O215" s="172">
        <v>0.9</v>
      </c>
      <c r="P215" s="154">
        <v>0.939958283671037</v>
      </c>
      <c r="Q215" s="154">
        <v>0.968269806425863</v>
      </c>
      <c r="R215" s="154">
        <v>0.943963183540877</v>
      </c>
      <c r="S215" s="173">
        <v>-0.0283115227548262</v>
      </c>
      <c r="T215" s="153">
        <v>132871</v>
      </c>
      <c r="U215" s="153">
        <v>122709</v>
      </c>
      <c r="V215" s="154">
        <v>0.923519804923572</v>
      </c>
      <c r="W215" s="154">
        <v>0.907181168057211</v>
      </c>
      <c r="X215" s="155">
        <v>0.950109758531231</v>
      </c>
      <c r="Y215" s="155">
        <v>0.94369247428262</v>
      </c>
      <c r="Z215" s="173">
        <v>-0.0429285904740203</v>
      </c>
      <c r="AA215" s="151">
        <v>36954</v>
      </c>
      <c r="AB215" s="151">
        <v>34543</v>
      </c>
      <c r="AC215" s="151">
        <v>40077</v>
      </c>
      <c r="AD215" s="151">
        <v>37251</v>
      </c>
      <c r="AE215" s="155">
        <v>0.9347567245765</v>
      </c>
      <c r="AF215" s="155">
        <v>0.929485739950595</v>
      </c>
      <c r="AG215" s="173">
        <v>0.00527098462590536</v>
      </c>
    </row>
    <row r="216" spans="1:33">
      <c r="A216" s="175" t="s">
        <v>99</v>
      </c>
      <c r="B216" s="195" t="s">
        <v>1790</v>
      </c>
      <c r="C216" s="195" t="s">
        <v>202</v>
      </c>
      <c r="D216" s="150">
        <v>0</v>
      </c>
      <c r="E216" s="150">
        <v>0</v>
      </c>
      <c r="F216" s="150">
        <v>0</v>
      </c>
      <c r="G216" s="151">
        <v>0</v>
      </c>
      <c r="H216" s="151">
        <v>0</v>
      </c>
      <c r="I216" s="151">
        <v>0</v>
      </c>
      <c r="J216" s="151">
        <v>0</v>
      </c>
      <c r="K216" s="151">
        <v>0</v>
      </c>
      <c r="L216" s="151">
        <v>0</v>
      </c>
      <c r="M216" s="154">
        <v>0</v>
      </c>
      <c r="N216" s="153">
        <v>0</v>
      </c>
      <c r="O216" s="172">
        <v>0.9</v>
      </c>
      <c r="P216" s="154">
        <v>0</v>
      </c>
      <c r="Q216" s="154">
        <v>0</v>
      </c>
      <c r="R216" s="154">
        <v>0</v>
      </c>
      <c r="S216" s="173">
        <v>0</v>
      </c>
      <c r="T216" s="153">
        <v>0</v>
      </c>
      <c r="U216" s="153">
        <v>0</v>
      </c>
      <c r="V216" s="154">
        <v>0</v>
      </c>
      <c r="W216" s="154">
        <v>0</v>
      </c>
      <c r="X216" s="155">
        <v>0</v>
      </c>
      <c r="Y216" s="155">
        <v>0</v>
      </c>
      <c r="Z216" s="173">
        <v>0</v>
      </c>
      <c r="AA216" s="151">
        <v>0</v>
      </c>
      <c r="AB216" s="151">
        <v>0</v>
      </c>
      <c r="AC216" s="151">
        <v>0</v>
      </c>
      <c r="AD216" s="151">
        <v>0</v>
      </c>
      <c r="AE216" s="155">
        <v>0</v>
      </c>
      <c r="AF216" s="155">
        <v>0</v>
      </c>
      <c r="AG216" s="173">
        <v>0</v>
      </c>
    </row>
    <row r="217" spans="1:33">
      <c r="A217" s="175" t="s">
        <v>99</v>
      </c>
      <c r="B217" s="195" t="s">
        <v>1790</v>
      </c>
      <c r="C217" s="195" t="s">
        <v>203</v>
      </c>
      <c r="D217" s="150">
        <v>7754</v>
      </c>
      <c r="E217" s="150">
        <v>7237</v>
      </c>
      <c r="F217" s="150">
        <v>7009</v>
      </c>
      <c r="G217" s="151">
        <v>6535</v>
      </c>
      <c r="H217" s="151">
        <v>6239</v>
      </c>
      <c r="I217" s="151">
        <v>6182</v>
      </c>
      <c r="J217" s="151">
        <v>4494</v>
      </c>
      <c r="K217" s="151">
        <v>4330</v>
      </c>
      <c r="L217" s="151">
        <v>4271</v>
      </c>
      <c r="M217" s="154">
        <v>0.934285592643052</v>
      </c>
      <c r="N217" s="153">
        <v>131667</v>
      </c>
      <c r="O217" s="172">
        <v>0.9</v>
      </c>
      <c r="P217" s="154">
        <v>0.933324735620325</v>
      </c>
      <c r="Q217" s="154">
        <v>0.954705432287682</v>
      </c>
      <c r="R217" s="154">
        <v>0.963506898086337</v>
      </c>
      <c r="S217" s="173">
        <v>-0.0213806966673566</v>
      </c>
      <c r="T217" s="153">
        <v>140928</v>
      </c>
      <c r="U217" s="153">
        <v>130615</v>
      </c>
      <c r="V217" s="154">
        <v>0.926820787920073</v>
      </c>
      <c r="W217" s="154">
        <v>0.903920557131803</v>
      </c>
      <c r="X217" s="155">
        <v>0.945983167559296</v>
      </c>
      <c r="Y217" s="155">
        <v>0.950378282153983</v>
      </c>
      <c r="Z217" s="173">
        <v>-0.0420626104274932</v>
      </c>
      <c r="AA217" s="151">
        <v>45349</v>
      </c>
      <c r="AB217" s="151">
        <v>42307</v>
      </c>
      <c r="AC217" s="151">
        <v>44981</v>
      </c>
      <c r="AD217" s="151">
        <v>41921</v>
      </c>
      <c r="AE217" s="155">
        <v>0.932920240799136</v>
      </c>
      <c r="AF217" s="155">
        <v>0.931971276761299</v>
      </c>
      <c r="AG217" s="173">
        <v>0.000948964037836397</v>
      </c>
    </row>
    <row r="218" spans="1:33">
      <c r="A218" s="175" t="s">
        <v>99</v>
      </c>
      <c r="B218" s="195" t="s">
        <v>1790</v>
      </c>
      <c r="C218" s="195" t="s">
        <v>204</v>
      </c>
      <c r="D218" s="150">
        <v>6120</v>
      </c>
      <c r="E218" s="150">
        <v>5874</v>
      </c>
      <c r="F218" s="150">
        <v>5649</v>
      </c>
      <c r="G218" s="151">
        <v>4928</v>
      </c>
      <c r="H218" s="151">
        <v>4678</v>
      </c>
      <c r="I218" s="151">
        <v>4604</v>
      </c>
      <c r="J218" s="151">
        <v>3195</v>
      </c>
      <c r="K218" s="151">
        <v>3116</v>
      </c>
      <c r="L218" s="151">
        <v>3023</v>
      </c>
      <c r="M218" s="154">
        <v>0.922698940281971</v>
      </c>
      <c r="N218" s="153">
        <v>109099</v>
      </c>
      <c r="O218" s="172">
        <v>0.9</v>
      </c>
      <c r="P218" s="154">
        <v>0.959803921568627</v>
      </c>
      <c r="Q218" s="154">
        <v>0.949269480519481</v>
      </c>
      <c r="R218" s="154">
        <v>0.975273865414711</v>
      </c>
      <c r="S218" s="173">
        <v>0.0105344410491469</v>
      </c>
      <c r="T218" s="153">
        <v>118239</v>
      </c>
      <c r="U218" s="153">
        <v>108329</v>
      </c>
      <c r="V218" s="154">
        <v>0.916186706585813</v>
      </c>
      <c r="W218" s="154">
        <v>0.923039215686275</v>
      </c>
      <c r="X218" s="155">
        <v>0.934253246753247</v>
      </c>
      <c r="Y218" s="155">
        <v>0.946165884194053</v>
      </c>
      <c r="Z218" s="173">
        <v>-0.0112140310669722</v>
      </c>
      <c r="AA218" s="151">
        <v>33570</v>
      </c>
      <c r="AB218" s="151">
        <v>31514</v>
      </c>
      <c r="AC218" s="151">
        <v>36017</v>
      </c>
      <c r="AD218" s="151">
        <v>32662</v>
      </c>
      <c r="AE218" s="155">
        <v>0.938754840631516</v>
      </c>
      <c r="AF218" s="155">
        <v>0.906849543271233</v>
      </c>
      <c r="AG218" s="173">
        <v>0.0319052973602832</v>
      </c>
    </row>
    <row r="219" spans="1:33">
      <c r="A219" s="175" t="s">
        <v>99</v>
      </c>
      <c r="B219" s="195" t="s">
        <v>1790</v>
      </c>
      <c r="C219" s="195" t="s">
        <v>205</v>
      </c>
      <c r="D219" s="150">
        <v>5276</v>
      </c>
      <c r="E219" s="150">
        <v>4792</v>
      </c>
      <c r="F219" s="150">
        <v>4770</v>
      </c>
      <c r="G219" s="151">
        <v>3645</v>
      </c>
      <c r="H219" s="151">
        <v>3504</v>
      </c>
      <c r="I219" s="151">
        <v>3457</v>
      </c>
      <c r="J219" s="151">
        <v>2670</v>
      </c>
      <c r="K219" s="151">
        <v>2540</v>
      </c>
      <c r="L219" s="151">
        <v>2506</v>
      </c>
      <c r="M219" s="154">
        <v>0.913915353426409</v>
      </c>
      <c r="N219" s="153">
        <v>91514</v>
      </c>
      <c r="O219" s="172">
        <v>0.9</v>
      </c>
      <c r="P219" s="154">
        <v>0.908263836239575</v>
      </c>
      <c r="Q219" s="154">
        <v>0.961316872427984</v>
      </c>
      <c r="R219" s="154">
        <v>0.951310861423221</v>
      </c>
      <c r="S219" s="173">
        <v>-0.0530530361884082</v>
      </c>
      <c r="T219" s="153">
        <v>100134</v>
      </c>
      <c r="U219" s="153">
        <v>90946</v>
      </c>
      <c r="V219" s="154">
        <v>0.908242954441049</v>
      </c>
      <c r="W219" s="154">
        <v>0.904094010614102</v>
      </c>
      <c r="X219" s="155">
        <v>0.948422496570645</v>
      </c>
      <c r="Y219" s="155">
        <v>0.938576779026217</v>
      </c>
      <c r="Z219" s="173">
        <v>-0.0443284859565432</v>
      </c>
      <c r="AA219" s="151">
        <v>27938</v>
      </c>
      <c r="AB219" s="151">
        <v>25933</v>
      </c>
      <c r="AC219" s="151">
        <v>30723</v>
      </c>
      <c r="AD219" s="151">
        <v>28451</v>
      </c>
      <c r="AE219" s="155">
        <v>0.928233946596034</v>
      </c>
      <c r="AF219" s="155">
        <v>0.926048888454904</v>
      </c>
      <c r="AG219" s="173">
        <v>0.00218505814113057</v>
      </c>
    </row>
    <row r="220" spans="1:33">
      <c r="A220" s="175" t="s">
        <v>99</v>
      </c>
      <c r="B220" s="195" t="s">
        <v>1790</v>
      </c>
      <c r="C220" s="195" t="s">
        <v>206</v>
      </c>
      <c r="D220" s="150">
        <v>0</v>
      </c>
      <c r="E220" s="150">
        <v>0</v>
      </c>
      <c r="F220" s="150">
        <v>0</v>
      </c>
      <c r="G220" s="151">
        <v>0</v>
      </c>
      <c r="H220" s="151">
        <v>0</v>
      </c>
      <c r="I220" s="151">
        <v>0</v>
      </c>
      <c r="J220" s="151">
        <v>0</v>
      </c>
      <c r="K220" s="151">
        <v>0</v>
      </c>
      <c r="L220" s="151">
        <v>0</v>
      </c>
      <c r="M220" s="154">
        <v>0.25</v>
      </c>
      <c r="N220" s="153">
        <v>1</v>
      </c>
      <c r="O220" s="172">
        <v>0.9</v>
      </c>
      <c r="P220" s="154">
        <v>0</v>
      </c>
      <c r="Q220" s="154">
        <v>0</v>
      </c>
      <c r="R220" s="154">
        <v>0</v>
      </c>
      <c r="S220" s="173">
        <v>0</v>
      </c>
      <c r="T220" s="153">
        <v>4</v>
      </c>
      <c r="U220" s="153">
        <v>4</v>
      </c>
      <c r="V220" s="154">
        <v>1</v>
      </c>
      <c r="W220" s="154">
        <v>0</v>
      </c>
      <c r="X220" s="155">
        <v>0</v>
      </c>
      <c r="Y220" s="155">
        <v>0</v>
      </c>
      <c r="Z220" s="173">
        <v>0</v>
      </c>
      <c r="AA220" s="151">
        <v>0</v>
      </c>
      <c r="AB220" s="151">
        <v>0</v>
      </c>
      <c r="AC220" s="151">
        <v>0</v>
      </c>
      <c r="AD220" s="151">
        <v>0</v>
      </c>
      <c r="AE220" s="155">
        <v>0</v>
      </c>
      <c r="AF220" s="155">
        <v>0</v>
      </c>
      <c r="AG220" s="173">
        <v>0</v>
      </c>
    </row>
    <row r="221" spans="1:33">
      <c r="A221" s="175" t="s">
        <v>99</v>
      </c>
      <c r="B221" s="195" t="s">
        <v>1790</v>
      </c>
      <c r="C221" s="195" t="s">
        <v>207</v>
      </c>
      <c r="D221" s="150">
        <v>0</v>
      </c>
      <c r="E221" s="150">
        <v>0</v>
      </c>
      <c r="F221" s="150">
        <v>0</v>
      </c>
      <c r="G221" s="151">
        <v>0</v>
      </c>
      <c r="H221" s="151">
        <v>0</v>
      </c>
      <c r="I221" s="151">
        <v>0</v>
      </c>
      <c r="J221" s="151">
        <v>0</v>
      </c>
      <c r="K221" s="151">
        <v>0</v>
      </c>
      <c r="L221" s="151">
        <v>0</v>
      </c>
      <c r="M221" s="154">
        <v>0.125</v>
      </c>
      <c r="N221" s="153">
        <v>1</v>
      </c>
      <c r="O221" s="172">
        <v>0.9</v>
      </c>
      <c r="P221" s="154">
        <v>0</v>
      </c>
      <c r="Q221" s="154">
        <v>0</v>
      </c>
      <c r="R221" s="154">
        <v>0</v>
      </c>
      <c r="S221" s="173">
        <v>0</v>
      </c>
      <c r="T221" s="153">
        <v>8</v>
      </c>
      <c r="U221" s="153">
        <v>8</v>
      </c>
      <c r="V221" s="154">
        <v>1</v>
      </c>
      <c r="W221" s="154">
        <v>0</v>
      </c>
      <c r="X221" s="155">
        <v>0</v>
      </c>
      <c r="Y221" s="155">
        <v>0</v>
      </c>
      <c r="Z221" s="173">
        <v>0</v>
      </c>
      <c r="AA221" s="151">
        <v>0</v>
      </c>
      <c r="AB221" s="151">
        <v>0</v>
      </c>
      <c r="AC221" s="151">
        <v>0</v>
      </c>
      <c r="AD221" s="151">
        <v>0</v>
      </c>
      <c r="AE221" s="155">
        <v>0</v>
      </c>
      <c r="AF221" s="155">
        <v>0</v>
      </c>
      <c r="AG221" s="173">
        <v>0</v>
      </c>
    </row>
    <row r="222" spans="1:33">
      <c r="A222" s="175" t="s">
        <v>99</v>
      </c>
      <c r="B222" s="195" t="s">
        <v>1790</v>
      </c>
      <c r="C222" s="195" t="s">
        <v>208</v>
      </c>
      <c r="D222" s="150">
        <v>0</v>
      </c>
      <c r="E222" s="150">
        <v>0</v>
      </c>
      <c r="F222" s="150">
        <v>0</v>
      </c>
      <c r="G222" s="151">
        <v>0</v>
      </c>
      <c r="H222" s="151">
        <v>0</v>
      </c>
      <c r="I222" s="151">
        <v>0</v>
      </c>
      <c r="J222" s="151">
        <v>0</v>
      </c>
      <c r="K222" s="151">
        <v>0</v>
      </c>
      <c r="L222" s="151">
        <v>0</v>
      </c>
      <c r="M222" s="154">
        <v>0</v>
      </c>
      <c r="N222" s="153">
        <v>0</v>
      </c>
      <c r="O222" s="172">
        <v>0.9</v>
      </c>
      <c r="P222" s="154">
        <v>0</v>
      </c>
      <c r="Q222" s="154">
        <v>0</v>
      </c>
      <c r="R222" s="154">
        <v>0</v>
      </c>
      <c r="S222" s="173">
        <v>0</v>
      </c>
      <c r="T222" s="153">
        <v>0</v>
      </c>
      <c r="U222" s="153">
        <v>0</v>
      </c>
      <c r="V222" s="154">
        <v>0</v>
      </c>
      <c r="W222" s="154">
        <v>0</v>
      </c>
      <c r="X222" s="155">
        <v>0</v>
      </c>
      <c r="Y222" s="155">
        <v>0</v>
      </c>
      <c r="Z222" s="173">
        <v>0</v>
      </c>
      <c r="AA222" s="151">
        <v>0</v>
      </c>
      <c r="AB222" s="151">
        <v>0</v>
      </c>
      <c r="AC222" s="151">
        <v>0</v>
      </c>
      <c r="AD222" s="151">
        <v>0</v>
      </c>
      <c r="AE222" s="155">
        <v>0</v>
      </c>
      <c r="AF222" s="155">
        <v>0</v>
      </c>
      <c r="AG222" s="173">
        <v>0</v>
      </c>
    </row>
    <row r="223" spans="1:33">
      <c r="A223" s="175" t="s">
        <v>99</v>
      </c>
      <c r="B223" s="195" t="s">
        <v>33</v>
      </c>
      <c r="C223" s="195" t="s">
        <v>209</v>
      </c>
      <c r="D223" s="150">
        <v>0</v>
      </c>
      <c r="E223" s="150">
        <v>0</v>
      </c>
      <c r="F223" s="150">
        <v>0</v>
      </c>
      <c r="G223" s="151">
        <v>0</v>
      </c>
      <c r="H223" s="151">
        <v>0</v>
      </c>
      <c r="I223" s="151">
        <v>0</v>
      </c>
      <c r="J223" s="151">
        <v>0</v>
      </c>
      <c r="K223" s="151">
        <v>0</v>
      </c>
      <c r="L223" s="151">
        <v>0</v>
      </c>
      <c r="M223" s="154">
        <v>0</v>
      </c>
      <c r="N223" s="153">
        <v>0</v>
      </c>
      <c r="O223" s="172">
        <v>0.9</v>
      </c>
      <c r="P223" s="154">
        <v>0</v>
      </c>
      <c r="Q223" s="154">
        <v>0</v>
      </c>
      <c r="R223" s="154">
        <v>0</v>
      </c>
      <c r="S223" s="173">
        <v>0</v>
      </c>
      <c r="T223" s="153">
        <v>0</v>
      </c>
      <c r="U223" s="153">
        <v>0</v>
      </c>
      <c r="V223" s="154">
        <v>0</v>
      </c>
      <c r="W223" s="154">
        <v>0</v>
      </c>
      <c r="X223" s="155">
        <v>0</v>
      </c>
      <c r="Y223" s="155">
        <v>0</v>
      </c>
      <c r="Z223" s="173">
        <v>0</v>
      </c>
      <c r="AA223" s="151">
        <v>0</v>
      </c>
      <c r="AB223" s="151">
        <v>0</v>
      </c>
      <c r="AC223" s="151">
        <v>0</v>
      </c>
      <c r="AD223" s="151">
        <v>0</v>
      </c>
      <c r="AE223" s="155">
        <v>0</v>
      </c>
      <c r="AF223" s="155">
        <v>0</v>
      </c>
      <c r="AG223" s="173">
        <v>0</v>
      </c>
    </row>
    <row r="224" spans="1:33">
      <c r="A224" s="175" t="s">
        <v>210</v>
      </c>
      <c r="B224" s="195" t="s">
        <v>1791</v>
      </c>
      <c r="C224" s="195" t="s">
        <v>212</v>
      </c>
      <c r="D224" s="150">
        <v>0</v>
      </c>
      <c r="E224" s="150">
        <v>0</v>
      </c>
      <c r="F224" s="150">
        <v>0</v>
      </c>
      <c r="G224" s="151">
        <v>0</v>
      </c>
      <c r="H224" s="151">
        <v>0</v>
      </c>
      <c r="I224" s="151">
        <v>0</v>
      </c>
      <c r="J224" s="151">
        <v>0</v>
      </c>
      <c r="K224" s="151">
        <v>0</v>
      </c>
      <c r="L224" s="151">
        <v>0</v>
      </c>
      <c r="M224" s="154">
        <v>0</v>
      </c>
      <c r="N224" s="153">
        <v>0</v>
      </c>
      <c r="O224" s="172">
        <v>0.9</v>
      </c>
      <c r="P224" s="154">
        <v>0</v>
      </c>
      <c r="Q224" s="154">
        <v>0</v>
      </c>
      <c r="R224" s="154">
        <v>0</v>
      </c>
      <c r="S224" s="173">
        <v>0</v>
      </c>
      <c r="T224" s="153">
        <v>1</v>
      </c>
      <c r="U224" s="153">
        <v>1</v>
      </c>
      <c r="V224" s="154">
        <v>1</v>
      </c>
      <c r="W224" s="154">
        <v>0</v>
      </c>
      <c r="X224" s="155">
        <v>0</v>
      </c>
      <c r="Y224" s="155">
        <v>0</v>
      </c>
      <c r="Z224" s="173">
        <v>0</v>
      </c>
      <c r="AA224" s="151">
        <v>0</v>
      </c>
      <c r="AB224" s="151">
        <v>0</v>
      </c>
      <c r="AC224" s="151">
        <v>0</v>
      </c>
      <c r="AD224" s="151">
        <v>0</v>
      </c>
      <c r="AE224" s="155">
        <v>0</v>
      </c>
      <c r="AF224" s="155">
        <v>0</v>
      </c>
      <c r="AG224" s="173">
        <v>0</v>
      </c>
    </row>
    <row r="225" spans="1:33">
      <c r="A225" s="175" t="s">
        <v>210</v>
      </c>
      <c r="B225" s="195" t="s">
        <v>1792</v>
      </c>
      <c r="C225" s="195" t="s">
        <v>213</v>
      </c>
      <c r="D225" s="150">
        <v>4387</v>
      </c>
      <c r="E225" s="150">
        <v>4207</v>
      </c>
      <c r="F225" s="150">
        <v>4003</v>
      </c>
      <c r="G225" s="151">
        <v>3079</v>
      </c>
      <c r="H225" s="151">
        <v>3026</v>
      </c>
      <c r="I225" s="151">
        <v>2901</v>
      </c>
      <c r="J225" s="151">
        <v>2738</v>
      </c>
      <c r="K225" s="151">
        <v>2670</v>
      </c>
      <c r="L225" s="151">
        <v>2518</v>
      </c>
      <c r="M225" s="154">
        <v>0.956800920046961</v>
      </c>
      <c r="N225" s="153">
        <v>79868</v>
      </c>
      <c r="O225" s="172">
        <v>0.9</v>
      </c>
      <c r="P225" s="154">
        <v>0.958969683154775</v>
      </c>
      <c r="Q225" s="154">
        <v>0.982786619032153</v>
      </c>
      <c r="R225" s="154">
        <v>0.975164353542732</v>
      </c>
      <c r="S225" s="173">
        <v>-0.0238169358773778</v>
      </c>
      <c r="T225" s="153">
        <v>83474</v>
      </c>
      <c r="U225" s="153">
        <v>76428</v>
      </c>
      <c r="V225" s="154">
        <v>0.91559048326425</v>
      </c>
      <c r="W225" s="154">
        <v>0.912468657396854</v>
      </c>
      <c r="X225" s="155">
        <v>0.942189022409873</v>
      </c>
      <c r="Y225" s="155">
        <v>0.919649379108839</v>
      </c>
      <c r="Z225" s="173">
        <v>-0.029720365013019</v>
      </c>
      <c r="AA225" s="151">
        <v>24632</v>
      </c>
      <c r="AB225" s="151">
        <v>22744</v>
      </c>
      <c r="AC225" s="151">
        <v>26399</v>
      </c>
      <c r="AD225" s="151">
        <v>24108</v>
      </c>
      <c r="AE225" s="155">
        <v>0.923351737577135</v>
      </c>
      <c r="AF225" s="155">
        <v>0.913216409712489</v>
      </c>
      <c r="AG225" s="173">
        <v>0.0101353278646463</v>
      </c>
    </row>
    <row r="226" spans="1:33">
      <c r="A226" s="175" t="s">
        <v>210</v>
      </c>
      <c r="B226" s="195" t="s">
        <v>1792</v>
      </c>
      <c r="C226" s="195" t="s">
        <v>214</v>
      </c>
      <c r="D226" s="150">
        <v>4871</v>
      </c>
      <c r="E226" s="150">
        <v>4607</v>
      </c>
      <c r="F226" s="150">
        <v>4416</v>
      </c>
      <c r="G226" s="151">
        <v>3322</v>
      </c>
      <c r="H226" s="151">
        <v>3169</v>
      </c>
      <c r="I226" s="151">
        <v>3069</v>
      </c>
      <c r="J226" s="151">
        <v>2954</v>
      </c>
      <c r="K226" s="151">
        <v>2804</v>
      </c>
      <c r="L226" s="151">
        <v>2712</v>
      </c>
      <c r="M226" s="154">
        <v>0.957560194685892</v>
      </c>
      <c r="N226" s="153">
        <v>89123</v>
      </c>
      <c r="O226" s="172">
        <v>0.9</v>
      </c>
      <c r="P226" s="154">
        <v>0.94580168343256</v>
      </c>
      <c r="Q226" s="154">
        <v>0.953943407585792</v>
      </c>
      <c r="R226" s="154">
        <v>0.949221394719025</v>
      </c>
      <c r="S226" s="173">
        <v>-0.00814172415323156</v>
      </c>
      <c r="T226" s="153">
        <v>93073</v>
      </c>
      <c r="U226" s="153">
        <v>86070</v>
      </c>
      <c r="V226" s="154">
        <v>0.924757985667164</v>
      </c>
      <c r="W226" s="154">
        <v>0.906590022582632</v>
      </c>
      <c r="X226" s="155">
        <v>0.923841059602649</v>
      </c>
      <c r="Y226" s="155">
        <v>0.918077183480027</v>
      </c>
      <c r="Z226" s="173">
        <v>-0.0172510370200172</v>
      </c>
      <c r="AA226" s="151">
        <v>27505</v>
      </c>
      <c r="AB226" s="151">
        <v>25381</v>
      </c>
      <c r="AC226" s="151">
        <v>29070</v>
      </c>
      <c r="AD226" s="151">
        <v>26797</v>
      </c>
      <c r="AE226" s="155">
        <v>0.922777676786039</v>
      </c>
      <c r="AF226" s="155">
        <v>0.921809425524596</v>
      </c>
      <c r="AG226" s="173">
        <v>0.000968251261443176</v>
      </c>
    </row>
    <row r="227" spans="1:33">
      <c r="A227" s="175" t="s">
        <v>210</v>
      </c>
      <c r="B227" s="195" t="s">
        <v>1792</v>
      </c>
      <c r="C227" s="195" t="s">
        <v>215</v>
      </c>
      <c r="D227" s="150">
        <v>14</v>
      </c>
      <c r="E227" s="150">
        <v>0</v>
      </c>
      <c r="F227" s="150">
        <v>11</v>
      </c>
      <c r="G227" s="151">
        <v>16</v>
      </c>
      <c r="H227" s="151">
        <v>0</v>
      </c>
      <c r="I227" s="151">
        <v>16</v>
      </c>
      <c r="J227" s="151">
        <v>9</v>
      </c>
      <c r="K227" s="151">
        <v>0</v>
      </c>
      <c r="L227" s="151">
        <v>5</v>
      </c>
      <c r="M227" s="154">
        <v>0</v>
      </c>
      <c r="N227" s="153">
        <v>0</v>
      </c>
      <c r="O227" s="172">
        <v>0.9</v>
      </c>
      <c r="P227" s="154">
        <v>0</v>
      </c>
      <c r="Q227" s="154">
        <v>0</v>
      </c>
      <c r="R227" s="154">
        <v>0</v>
      </c>
      <c r="S227" s="173">
        <v>0</v>
      </c>
      <c r="T227" s="153">
        <v>361</v>
      </c>
      <c r="U227" s="153">
        <v>317</v>
      </c>
      <c r="V227" s="154">
        <v>0.878116343490305</v>
      </c>
      <c r="W227" s="154">
        <v>0.785714285714286</v>
      </c>
      <c r="X227" s="155">
        <v>1</v>
      </c>
      <c r="Y227" s="155">
        <v>0.555555555555556</v>
      </c>
      <c r="Z227" s="173">
        <v>-0.214285714285714</v>
      </c>
      <c r="AA227" s="151">
        <v>116</v>
      </c>
      <c r="AB227" s="151">
        <v>103</v>
      </c>
      <c r="AC227" s="151">
        <v>115</v>
      </c>
      <c r="AD227" s="151">
        <v>102</v>
      </c>
      <c r="AE227" s="155">
        <v>0.887931034482759</v>
      </c>
      <c r="AF227" s="155">
        <v>0.88695652173913</v>
      </c>
      <c r="AG227" s="173">
        <v>0.000974512743628253</v>
      </c>
    </row>
    <row r="228" spans="1:33">
      <c r="A228" s="175" t="s">
        <v>210</v>
      </c>
      <c r="B228" s="195" t="s">
        <v>1791</v>
      </c>
      <c r="C228" s="195" t="s">
        <v>216</v>
      </c>
      <c r="D228" s="150">
        <v>7919</v>
      </c>
      <c r="E228" s="150">
        <v>7861</v>
      </c>
      <c r="F228" s="150">
        <v>7455</v>
      </c>
      <c r="G228" s="151">
        <v>5932</v>
      </c>
      <c r="H228" s="151">
        <v>5897</v>
      </c>
      <c r="I228" s="151">
        <v>5557</v>
      </c>
      <c r="J228" s="151">
        <v>4692</v>
      </c>
      <c r="K228" s="151">
        <v>4651</v>
      </c>
      <c r="L228" s="151">
        <v>4365</v>
      </c>
      <c r="M228" s="154">
        <v>0.991632091595875</v>
      </c>
      <c r="N228" s="153">
        <v>156070</v>
      </c>
      <c r="O228" s="172">
        <v>0.9</v>
      </c>
      <c r="P228" s="154">
        <v>0.992675842909458</v>
      </c>
      <c r="Q228" s="154">
        <v>0.99409979770735</v>
      </c>
      <c r="R228" s="154">
        <v>0.991261722080136</v>
      </c>
      <c r="S228" s="173">
        <v>-0.0014239547978917</v>
      </c>
      <c r="T228" s="153">
        <v>157387</v>
      </c>
      <c r="U228" s="153">
        <v>147555</v>
      </c>
      <c r="V228" s="154">
        <v>0.937529783273078</v>
      </c>
      <c r="W228" s="154">
        <v>0.941406743275666</v>
      </c>
      <c r="X228" s="155">
        <v>0.936783546864464</v>
      </c>
      <c r="Y228" s="155">
        <v>0.930306905370844</v>
      </c>
      <c r="Z228" s="173">
        <v>0.00462319641120212</v>
      </c>
      <c r="AA228" s="151">
        <v>45169</v>
      </c>
      <c r="AB228" s="151">
        <v>42200</v>
      </c>
      <c r="AC228" s="151">
        <v>48223</v>
      </c>
      <c r="AD228" s="151">
        <v>44997</v>
      </c>
      <c r="AE228" s="155">
        <v>0.934269078350196</v>
      </c>
      <c r="AF228" s="155">
        <v>0.933102461481036</v>
      </c>
      <c r="AG228" s="173">
        <v>0.00116661686915986</v>
      </c>
    </row>
    <row r="229" spans="1:33">
      <c r="A229" s="175" t="s">
        <v>210</v>
      </c>
      <c r="B229" s="195" t="s">
        <v>1793</v>
      </c>
      <c r="C229" s="195" t="s">
        <v>217</v>
      </c>
      <c r="D229" s="150">
        <v>5742</v>
      </c>
      <c r="E229" s="150">
        <v>5198</v>
      </c>
      <c r="F229" s="150">
        <v>5300</v>
      </c>
      <c r="G229" s="151">
        <v>3842</v>
      </c>
      <c r="H229" s="151">
        <v>3716</v>
      </c>
      <c r="I229" s="151">
        <v>3545</v>
      </c>
      <c r="J229" s="151">
        <v>3049</v>
      </c>
      <c r="K229" s="151">
        <v>2974</v>
      </c>
      <c r="L229" s="151">
        <v>2825</v>
      </c>
      <c r="M229" s="154">
        <v>0.931980906921241</v>
      </c>
      <c r="N229" s="153">
        <v>101530</v>
      </c>
      <c r="O229" s="172">
        <v>0.9</v>
      </c>
      <c r="P229" s="154">
        <v>0.905259491466388</v>
      </c>
      <c r="Q229" s="154">
        <v>0.967204580947423</v>
      </c>
      <c r="R229" s="154">
        <v>0.975401771072483</v>
      </c>
      <c r="S229" s="173">
        <v>-0.0619450894810352</v>
      </c>
      <c r="T229" s="153">
        <v>108940</v>
      </c>
      <c r="U229" s="153">
        <v>99791</v>
      </c>
      <c r="V229" s="154">
        <v>0.916017991554984</v>
      </c>
      <c r="W229" s="154">
        <v>0.92302333681644</v>
      </c>
      <c r="X229" s="155">
        <v>0.922696512233212</v>
      </c>
      <c r="Y229" s="155">
        <v>0.926533289603149</v>
      </c>
      <c r="Z229" s="173">
        <v>0.000326824583228302</v>
      </c>
      <c r="AA229" s="151">
        <v>30959</v>
      </c>
      <c r="AB229" s="151">
        <v>28650</v>
      </c>
      <c r="AC229" s="151">
        <v>34479</v>
      </c>
      <c r="AD229" s="151">
        <v>31019</v>
      </c>
      <c r="AE229" s="155">
        <v>0.92541748764495</v>
      </c>
      <c r="AF229" s="155">
        <v>0.899649061747731</v>
      </c>
      <c r="AG229" s="173">
        <v>0.0257684258972193</v>
      </c>
    </row>
    <row r="230" spans="1:33">
      <c r="A230" s="175" t="s">
        <v>210</v>
      </c>
      <c r="B230" s="195" t="s">
        <v>1793</v>
      </c>
      <c r="C230" s="195" t="s">
        <v>218</v>
      </c>
      <c r="D230" s="150">
        <v>3057</v>
      </c>
      <c r="E230" s="150">
        <v>2892</v>
      </c>
      <c r="F230" s="150">
        <v>2766</v>
      </c>
      <c r="G230" s="151">
        <v>2245</v>
      </c>
      <c r="H230" s="151">
        <v>2182</v>
      </c>
      <c r="I230" s="151">
        <v>2100</v>
      </c>
      <c r="J230" s="151">
        <v>1809</v>
      </c>
      <c r="K230" s="151">
        <v>1762</v>
      </c>
      <c r="L230" s="151">
        <v>1712</v>
      </c>
      <c r="M230" s="154">
        <v>0.943606276203786</v>
      </c>
      <c r="N230" s="153">
        <v>59417</v>
      </c>
      <c r="O230" s="172">
        <v>0.9</v>
      </c>
      <c r="P230" s="154">
        <v>0.946025515210991</v>
      </c>
      <c r="Q230" s="154">
        <v>0.971937639198218</v>
      </c>
      <c r="R230" s="154">
        <v>0.974018794914317</v>
      </c>
      <c r="S230" s="173">
        <v>-0.0259121239872271</v>
      </c>
      <c r="T230" s="153">
        <v>62968</v>
      </c>
      <c r="U230" s="153">
        <v>56782</v>
      </c>
      <c r="V230" s="154">
        <v>0.901759623935967</v>
      </c>
      <c r="W230" s="154">
        <v>0.904808635917566</v>
      </c>
      <c r="X230" s="155">
        <v>0.935412026726058</v>
      </c>
      <c r="Y230" s="155">
        <v>0.946379215035931</v>
      </c>
      <c r="Z230" s="173">
        <v>-0.0306033908084917</v>
      </c>
      <c r="AA230" s="151">
        <v>18104</v>
      </c>
      <c r="AB230" s="151">
        <v>16841</v>
      </c>
      <c r="AC230" s="151">
        <v>19949</v>
      </c>
      <c r="AD230" s="151">
        <v>17309</v>
      </c>
      <c r="AE230" s="155">
        <v>0.930236411842687</v>
      </c>
      <c r="AF230" s="155">
        <v>0.867662539475663</v>
      </c>
      <c r="AG230" s="173">
        <v>0.0625738723670237</v>
      </c>
    </row>
    <row r="231" spans="1:33">
      <c r="A231" s="175" t="s">
        <v>210</v>
      </c>
      <c r="B231" s="195" t="s">
        <v>1793</v>
      </c>
      <c r="C231" s="195" t="s">
        <v>219</v>
      </c>
      <c r="D231" s="150">
        <v>11</v>
      </c>
      <c r="E231" s="150">
        <v>0</v>
      </c>
      <c r="F231" s="150">
        <v>9</v>
      </c>
      <c r="G231" s="151">
        <v>5</v>
      </c>
      <c r="H231" s="151">
        <v>0</v>
      </c>
      <c r="I231" s="151">
        <v>4</v>
      </c>
      <c r="J231" s="151">
        <v>6</v>
      </c>
      <c r="K231" s="151">
        <v>0</v>
      </c>
      <c r="L231" s="151">
        <v>5</v>
      </c>
      <c r="M231" s="154">
        <v>0</v>
      </c>
      <c r="N231" s="153">
        <v>0</v>
      </c>
      <c r="O231" s="172">
        <v>0.9</v>
      </c>
      <c r="P231" s="154">
        <v>0</v>
      </c>
      <c r="Q231" s="154">
        <v>0</v>
      </c>
      <c r="R231" s="154">
        <v>0</v>
      </c>
      <c r="S231" s="173">
        <v>0</v>
      </c>
      <c r="T231" s="153">
        <v>135</v>
      </c>
      <c r="U231" s="153">
        <v>129</v>
      </c>
      <c r="V231" s="154">
        <v>0.955555555555556</v>
      </c>
      <c r="W231" s="154">
        <v>0.818181818181818</v>
      </c>
      <c r="X231" s="155">
        <v>0.8</v>
      </c>
      <c r="Y231" s="155">
        <v>0.833333333333333</v>
      </c>
      <c r="Z231" s="173">
        <v>0.0181818181818182</v>
      </c>
      <c r="AA231" s="151">
        <v>40</v>
      </c>
      <c r="AB231" s="151">
        <v>36</v>
      </c>
      <c r="AC231" s="151">
        <v>46</v>
      </c>
      <c r="AD231" s="151">
        <v>46</v>
      </c>
      <c r="AE231" s="155">
        <v>0.9</v>
      </c>
      <c r="AF231" s="155">
        <v>1</v>
      </c>
      <c r="AG231" s="173">
        <v>-0.1</v>
      </c>
    </row>
    <row r="232" spans="1:33">
      <c r="A232" s="175" t="s">
        <v>210</v>
      </c>
      <c r="B232" s="195" t="s">
        <v>1793</v>
      </c>
      <c r="C232" s="195" t="s">
        <v>220</v>
      </c>
      <c r="D232" s="150">
        <v>5315</v>
      </c>
      <c r="E232" s="150">
        <v>5112</v>
      </c>
      <c r="F232" s="150">
        <v>4859</v>
      </c>
      <c r="G232" s="151">
        <v>3705</v>
      </c>
      <c r="H232" s="151">
        <v>3599</v>
      </c>
      <c r="I232" s="151">
        <v>3449</v>
      </c>
      <c r="J232" s="151">
        <v>2935</v>
      </c>
      <c r="K232" s="151">
        <v>2850</v>
      </c>
      <c r="L232" s="151">
        <v>2652</v>
      </c>
      <c r="M232" s="154">
        <v>0.943318637433028</v>
      </c>
      <c r="N232" s="153">
        <v>95428</v>
      </c>
      <c r="O232" s="172">
        <v>0.9</v>
      </c>
      <c r="P232" s="154">
        <v>0.961806208842897</v>
      </c>
      <c r="Q232" s="154">
        <v>0.971390013495277</v>
      </c>
      <c r="R232" s="154">
        <v>0.971039182282794</v>
      </c>
      <c r="S232" s="173">
        <v>-0.00958380465237918</v>
      </c>
      <c r="T232" s="153">
        <v>101162</v>
      </c>
      <c r="U232" s="153">
        <v>91637</v>
      </c>
      <c r="V232" s="154">
        <v>0.905844091654969</v>
      </c>
      <c r="W232" s="154">
        <v>0.914205079962371</v>
      </c>
      <c r="X232" s="155">
        <v>0.930904183535762</v>
      </c>
      <c r="Y232" s="155">
        <v>0.903577512776831</v>
      </c>
      <c r="Z232" s="173">
        <v>-0.0166991035733918</v>
      </c>
      <c r="AA232" s="151">
        <v>29298</v>
      </c>
      <c r="AB232" s="151">
        <v>26777</v>
      </c>
      <c r="AC232" s="151">
        <v>31459</v>
      </c>
      <c r="AD232" s="151">
        <v>27995</v>
      </c>
      <c r="AE232" s="155">
        <v>0.913953170864905</v>
      </c>
      <c r="AF232" s="155">
        <v>0.889888426205537</v>
      </c>
      <c r="AG232" s="173">
        <v>0.0240647446593681</v>
      </c>
    </row>
    <row r="233" spans="1:33">
      <c r="A233" s="175" t="s">
        <v>210</v>
      </c>
      <c r="B233" s="195" t="s">
        <v>1793</v>
      </c>
      <c r="C233" s="195" t="s">
        <v>221</v>
      </c>
      <c r="D233" s="150">
        <v>2615</v>
      </c>
      <c r="E233" s="150">
        <v>2522</v>
      </c>
      <c r="F233" s="150">
        <v>2296</v>
      </c>
      <c r="G233" s="151">
        <v>1851</v>
      </c>
      <c r="H233" s="151">
        <v>1809</v>
      </c>
      <c r="I233" s="151">
        <v>1709</v>
      </c>
      <c r="J233" s="151">
        <v>1608</v>
      </c>
      <c r="K233" s="151">
        <v>1572</v>
      </c>
      <c r="L233" s="151">
        <v>1410</v>
      </c>
      <c r="M233" s="154">
        <v>0.975534706359844</v>
      </c>
      <c r="N233" s="153">
        <v>51677</v>
      </c>
      <c r="O233" s="172">
        <v>0.9</v>
      </c>
      <c r="P233" s="154">
        <v>0.964435946462715</v>
      </c>
      <c r="Q233" s="154">
        <v>0.977309562398703</v>
      </c>
      <c r="R233" s="154">
        <v>0.977611940298508</v>
      </c>
      <c r="S233" s="173">
        <v>-0.0128736159359882</v>
      </c>
      <c r="T233" s="153">
        <v>52973</v>
      </c>
      <c r="U233" s="153">
        <v>48342</v>
      </c>
      <c r="V233" s="154">
        <v>0.912578105827497</v>
      </c>
      <c r="W233" s="154">
        <v>0.878011472275335</v>
      </c>
      <c r="X233" s="155">
        <v>0.923284710967045</v>
      </c>
      <c r="Y233" s="155">
        <v>0.876865671641791</v>
      </c>
      <c r="Z233" s="173">
        <v>-0.0452732386917102</v>
      </c>
      <c r="AA233" s="151">
        <v>15039</v>
      </c>
      <c r="AB233" s="151">
        <v>13611</v>
      </c>
      <c r="AC233" s="151">
        <v>16437</v>
      </c>
      <c r="AD233" s="151">
        <v>14921</v>
      </c>
      <c r="AE233" s="155">
        <v>0.905046878116896</v>
      </c>
      <c r="AF233" s="155">
        <v>0.90776905761392</v>
      </c>
      <c r="AG233" s="173">
        <v>-0.00272217949702369</v>
      </c>
    </row>
    <row r="234" spans="1:33">
      <c r="A234" s="175" t="s">
        <v>210</v>
      </c>
      <c r="B234" s="195" t="s">
        <v>1794</v>
      </c>
      <c r="C234" s="195" t="s">
        <v>222</v>
      </c>
      <c r="D234" s="150">
        <v>6012</v>
      </c>
      <c r="E234" s="150">
        <v>5786</v>
      </c>
      <c r="F234" s="150">
        <v>5552</v>
      </c>
      <c r="G234" s="151">
        <v>4048</v>
      </c>
      <c r="H234" s="151">
        <v>3953</v>
      </c>
      <c r="I234" s="151">
        <v>3781</v>
      </c>
      <c r="J234" s="151">
        <v>3384</v>
      </c>
      <c r="K234" s="151">
        <v>3290</v>
      </c>
      <c r="L234" s="151">
        <v>3131</v>
      </c>
      <c r="M234" s="154">
        <v>0.963637768638327</v>
      </c>
      <c r="N234" s="153">
        <v>112232</v>
      </c>
      <c r="O234" s="172">
        <v>0.9</v>
      </c>
      <c r="P234" s="154">
        <v>0.962408516300732</v>
      </c>
      <c r="Q234" s="154">
        <v>0.97653162055336</v>
      </c>
      <c r="R234" s="154">
        <v>0.972222222222222</v>
      </c>
      <c r="S234" s="173">
        <v>-0.0141231042526279</v>
      </c>
      <c r="T234" s="153">
        <v>116467</v>
      </c>
      <c r="U234" s="153">
        <v>108565</v>
      </c>
      <c r="V234" s="154">
        <v>0.932152455201903</v>
      </c>
      <c r="W234" s="154">
        <v>0.923486360612109</v>
      </c>
      <c r="X234" s="155">
        <v>0.934041501976285</v>
      </c>
      <c r="Y234" s="155">
        <v>0.925236406619385</v>
      </c>
      <c r="Z234" s="173">
        <v>-0.0105551413641755</v>
      </c>
      <c r="AA234" s="151">
        <v>33277</v>
      </c>
      <c r="AB234" s="151">
        <v>31083</v>
      </c>
      <c r="AC234" s="151">
        <v>36089</v>
      </c>
      <c r="AD234" s="151">
        <v>33661</v>
      </c>
      <c r="AE234" s="155">
        <v>0.93406857589326</v>
      </c>
      <c r="AF234" s="155">
        <v>0.93272188201391</v>
      </c>
      <c r="AG234" s="173">
        <v>0.0013466938793496</v>
      </c>
    </row>
    <row r="235" spans="1:33">
      <c r="A235" s="175" t="s">
        <v>210</v>
      </c>
      <c r="B235" s="195" t="s">
        <v>1794</v>
      </c>
      <c r="C235" s="195" t="s">
        <v>223</v>
      </c>
      <c r="D235" s="150">
        <v>4905</v>
      </c>
      <c r="E235" s="150">
        <v>4811</v>
      </c>
      <c r="F235" s="150">
        <v>4660</v>
      </c>
      <c r="G235" s="151">
        <v>3423</v>
      </c>
      <c r="H235" s="151">
        <v>3354</v>
      </c>
      <c r="I235" s="151">
        <v>3251</v>
      </c>
      <c r="J235" s="151">
        <v>3029</v>
      </c>
      <c r="K235" s="151">
        <v>2993</v>
      </c>
      <c r="L235" s="151">
        <v>2885</v>
      </c>
      <c r="M235" s="154">
        <v>0.984042714558748</v>
      </c>
      <c r="N235" s="153">
        <v>97311</v>
      </c>
      <c r="O235" s="172">
        <v>0.9</v>
      </c>
      <c r="P235" s="154">
        <v>0.980835881753313</v>
      </c>
      <c r="Q235" s="154">
        <v>0.979842243645925</v>
      </c>
      <c r="R235" s="154">
        <v>0.988114889402443</v>
      </c>
      <c r="S235" s="173">
        <v>0.000993638107388284</v>
      </c>
      <c r="T235" s="153">
        <v>98889</v>
      </c>
      <c r="U235" s="153">
        <v>94588</v>
      </c>
      <c r="V235" s="154">
        <v>0.956506790441809</v>
      </c>
      <c r="W235" s="154">
        <v>0.950050968399592</v>
      </c>
      <c r="X235" s="155">
        <v>0.94975167981303</v>
      </c>
      <c r="Y235" s="155">
        <v>0.952459557609772</v>
      </c>
      <c r="Z235" s="173">
        <v>0.000299288586562696</v>
      </c>
      <c r="AA235" s="151">
        <v>28236</v>
      </c>
      <c r="AB235" s="151">
        <v>26986</v>
      </c>
      <c r="AC235" s="151">
        <v>30716</v>
      </c>
      <c r="AD235" s="151">
        <v>29306</v>
      </c>
      <c r="AE235" s="155">
        <v>0.955730273409831</v>
      </c>
      <c r="AF235" s="155">
        <v>0.954095585362677</v>
      </c>
      <c r="AG235" s="173">
        <v>0.00163468804715394</v>
      </c>
    </row>
    <row r="236" spans="1:33">
      <c r="A236" s="175" t="s">
        <v>210</v>
      </c>
      <c r="B236" s="195" t="s">
        <v>1794</v>
      </c>
      <c r="C236" s="195" t="s">
        <v>224</v>
      </c>
      <c r="D236" s="150">
        <v>0</v>
      </c>
      <c r="E236" s="150">
        <v>0</v>
      </c>
      <c r="F236" s="150">
        <v>0</v>
      </c>
      <c r="G236" s="151">
        <v>0</v>
      </c>
      <c r="H236" s="151">
        <v>0</v>
      </c>
      <c r="I236" s="151">
        <v>0</v>
      </c>
      <c r="J236" s="151">
        <v>0</v>
      </c>
      <c r="K236" s="151">
        <v>0</v>
      </c>
      <c r="L236" s="151">
        <v>0</v>
      </c>
      <c r="M236" s="154">
        <v>0</v>
      </c>
      <c r="N236" s="153">
        <v>0</v>
      </c>
      <c r="O236" s="172">
        <v>0.9</v>
      </c>
      <c r="P236" s="154">
        <v>0</v>
      </c>
      <c r="Q236" s="154">
        <v>0</v>
      </c>
      <c r="R236" s="154">
        <v>0</v>
      </c>
      <c r="S236" s="173">
        <v>0</v>
      </c>
      <c r="T236" s="153">
        <v>0</v>
      </c>
      <c r="U236" s="153">
        <v>0</v>
      </c>
      <c r="V236" s="154">
        <v>0</v>
      </c>
      <c r="W236" s="154">
        <v>0</v>
      </c>
      <c r="X236" s="155">
        <v>0</v>
      </c>
      <c r="Y236" s="155">
        <v>0</v>
      </c>
      <c r="Z236" s="173">
        <v>0</v>
      </c>
      <c r="AA236" s="151">
        <v>0</v>
      </c>
      <c r="AB236" s="151">
        <v>0</v>
      </c>
      <c r="AC236" s="151">
        <v>0</v>
      </c>
      <c r="AD236" s="151">
        <v>0</v>
      </c>
      <c r="AE236" s="155">
        <v>0</v>
      </c>
      <c r="AF236" s="155">
        <v>0</v>
      </c>
      <c r="AG236" s="173">
        <v>0</v>
      </c>
    </row>
    <row r="237" spans="1:33">
      <c r="A237" s="175" t="s">
        <v>210</v>
      </c>
      <c r="B237" s="195" t="s">
        <v>1795</v>
      </c>
      <c r="C237" s="195" t="s">
        <v>225</v>
      </c>
      <c r="D237" s="150">
        <v>9142</v>
      </c>
      <c r="E237" s="150">
        <v>8695</v>
      </c>
      <c r="F237" s="150">
        <v>7773</v>
      </c>
      <c r="G237" s="151">
        <v>6302</v>
      </c>
      <c r="H237" s="151">
        <v>6137</v>
      </c>
      <c r="I237" s="151">
        <v>5554</v>
      </c>
      <c r="J237" s="151">
        <v>5198</v>
      </c>
      <c r="K237" s="151">
        <v>4974</v>
      </c>
      <c r="L237" s="151">
        <v>4474</v>
      </c>
      <c r="M237" s="154">
        <v>0.944284420554468</v>
      </c>
      <c r="N237" s="153">
        <v>161619</v>
      </c>
      <c r="O237" s="172">
        <v>0.9</v>
      </c>
      <c r="P237" s="154">
        <v>0.951104791074163</v>
      </c>
      <c r="Q237" s="154">
        <v>0.973817835607744</v>
      </c>
      <c r="R237" s="154">
        <v>0.956906502500962</v>
      </c>
      <c r="S237" s="173">
        <v>-0.0227130445335804</v>
      </c>
      <c r="T237" s="153">
        <v>171155</v>
      </c>
      <c r="U237" s="153">
        <v>146642</v>
      </c>
      <c r="V237" s="154">
        <v>0.856778943063305</v>
      </c>
      <c r="W237" s="154">
        <v>0.850251586086196</v>
      </c>
      <c r="X237" s="155">
        <v>0.881307521421771</v>
      </c>
      <c r="Y237" s="155">
        <v>0.86071565986918</v>
      </c>
      <c r="Z237" s="173">
        <v>-0.0310559353355753</v>
      </c>
      <c r="AA237" s="151">
        <v>49339</v>
      </c>
      <c r="AB237" s="151">
        <v>42221</v>
      </c>
      <c r="AC237" s="151">
        <v>52513</v>
      </c>
      <c r="AD237" s="151">
        <v>44858</v>
      </c>
      <c r="AE237" s="155">
        <v>0.85573278745009</v>
      </c>
      <c r="AF237" s="155">
        <v>0.85422657246777</v>
      </c>
      <c r="AG237" s="173">
        <v>0.00150621498232029</v>
      </c>
    </row>
    <row r="238" spans="1:33">
      <c r="A238" s="175" t="s">
        <v>210</v>
      </c>
      <c r="B238" s="195" t="s">
        <v>1795</v>
      </c>
      <c r="C238" s="195" t="s">
        <v>226</v>
      </c>
      <c r="D238" s="150">
        <v>4</v>
      </c>
      <c r="E238" s="150">
        <v>0</v>
      </c>
      <c r="F238" s="150">
        <v>2</v>
      </c>
      <c r="G238" s="151">
        <v>12</v>
      </c>
      <c r="H238" s="151">
        <v>0</v>
      </c>
      <c r="I238" s="151">
        <v>9</v>
      </c>
      <c r="J238" s="151">
        <v>1</v>
      </c>
      <c r="K238" s="151">
        <v>0</v>
      </c>
      <c r="L238" s="151">
        <v>0</v>
      </c>
      <c r="M238" s="154">
        <v>0</v>
      </c>
      <c r="N238" s="153">
        <v>0</v>
      </c>
      <c r="O238" s="172">
        <v>0.9</v>
      </c>
      <c r="P238" s="154">
        <v>0</v>
      </c>
      <c r="Q238" s="154">
        <v>0</v>
      </c>
      <c r="R238" s="154">
        <v>0</v>
      </c>
      <c r="S238" s="173">
        <v>0</v>
      </c>
      <c r="T238" s="153">
        <v>35</v>
      </c>
      <c r="U238" s="153">
        <v>24</v>
      </c>
      <c r="V238" s="154">
        <v>0.685714285714286</v>
      </c>
      <c r="W238" s="154">
        <v>0.5</v>
      </c>
      <c r="X238" s="155">
        <v>0.75</v>
      </c>
      <c r="Y238" s="155">
        <v>0</v>
      </c>
      <c r="Z238" s="173">
        <v>-0.25</v>
      </c>
      <c r="AA238" s="151">
        <v>32</v>
      </c>
      <c r="AB238" s="151">
        <v>23</v>
      </c>
      <c r="AC238" s="151">
        <v>0</v>
      </c>
      <c r="AD238" s="151">
        <v>0</v>
      </c>
      <c r="AE238" s="155">
        <v>0.71875</v>
      </c>
      <c r="AF238" s="155">
        <v>0</v>
      </c>
      <c r="AG238" s="173">
        <v>0.71875</v>
      </c>
    </row>
    <row r="239" spans="1:33">
      <c r="A239" s="175" t="s">
        <v>210</v>
      </c>
      <c r="B239" s="195" t="s">
        <v>1795</v>
      </c>
      <c r="C239" s="195" t="s">
        <v>227</v>
      </c>
      <c r="D239" s="150">
        <v>5779</v>
      </c>
      <c r="E239" s="150">
        <v>5367</v>
      </c>
      <c r="F239" s="150">
        <v>5337</v>
      </c>
      <c r="G239" s="151">
        <v>4131</v>
      </c>
      <c r="H239" s="151">
        <v>3896</v>
      </c>
      <c r="I239" s="151">
        <v>3804</v>
      </c>
      <c r="J239" s="151">
        <v>2828</v>
      </c>
      <c r="K239" s="151">
        <v>2653</v>
      </c>
      <c r="L239" s="151">
        <v>2538</v>
      </c>
      <c r="M239" s="154">
        <v>0.949725728284604</v>
      </c>
      <c r="N239" s="153">
        <v>89165</v>
      </c>
      <c r="O239" s="172">
        <v>0.9</v>
      </c>
      <c r="P239" s="154">
        <v>0.928707388821595</v>
      </c>
      <c r="Q239" s="154">
        <v>0.943113047688211</v>
      </c>
      <c r="R239" s="154">
        <v>0.938118811881188</v>
      </c>
      <c r="S239" s="173">
        <v>-0.0144056588666157</v>
      </c>
      <c r="T239" s="153">
        <v>93885</v>
      </c>
      <c r="U239" s="153">
        <v>86326</v>
      </c>
      <c r="V239" s="154">
        <v>0.919486605954093</v>
      </c>
      <c r="W239" s="154">
        <v>0.92351617926977</v>
      </c>
      <c r="X239" s="155">
        <v>0.92084241103849</v>
      </c>
      <c r="Y239" s="155">
        <v>0.897454031117397</v>
      </c>
      <c r="Z239" s="173">
        <v>0.00267376823128029</v>
      </c>
      <c r="AA239" s="151">
        <v>29112</v>
      </c>
      <c r="AB239" s="151">
        <v>26676</v>
      </c>
      <c r="AC239" s="151">
        <v>27811</v>
      </c>
      <c r="AD239" s="151">
        <v>25566</v>
      </c>
      <c r="AE239" s="155">
        <v>0.916323165704864</v>
      </c>
      <c r="AF239" s="155">
        <v>0.919276545251879</v>
      </c>
      <c r="AG239" s="173">
        <v>-0.0029533795470148</v>
      </c>
    </row>
    <row r="240" spans="1:33">
      <c r="A240" s="175" t="s">
        <v>210</v>
      </c>
      <c r="B240" s="195" t="s">
        <v>1792</v>
      </c>
      <c r="C240" s="195" t="s">
        <v>228</v>
      </c>
      <c r="D240" s="150">
        <v>0</v>
      </c>
      <c r="E240" s="150">
        <v>0</v>
      </c>
      <c r="F240" s="150">
        <v>0</v>
      </c>
      <c r="G240" s="151">
        <v>0</v>
      </c>
      <c r="H240" s="151">
        <v>0</v>
      </c>
      <c r="I240" s="151">
        <v>0</v>
      </c>
      <c r="J240" s="151">
        <v>1</v>
      </c>
      <c r="K240" s="151">
        <v>0</v>
      </c>
      <c r="L240" s="151">
        <v>1</v>
      </c>
      <c r="M240" s="154">
        <v>0</v>
      </c>
      <c r="N240" s="153">
        <v>0</v>
      </c>
      <c r="O240" s="172">
        <v>0.9</v>
      </c>
      <c r="P240" s="154">
        <v>0</v>
      </c>
      <c r="Q240" s="154">
        <v>0</v>
      </c>
      <c r="R240" s="154">
        <v>0</v>
      </c>
      <c r="S240" s="173">
        <v>0</v>
      </c>
      <c r="T240" s="153">
        <v>31</v>
      </c>
      <c r="U240" s="153">
        <v>30</v>
      </c>
      <c r="V240" s="154">
        <v>0.967741935483871</v>
      </c>
      <c r="W240" s="154">
        <v>0</v>
      </c>
      <c r="X240" s="155">
        <v>0</v>
      </c>
      <c r="Y240" s="155">
        <v>1</v>
      </c>
      <c r="Z240" s="173">
        <v>0</v>
      </c>
      <c r="AA240" s="151">
        <v>23</v>
      </c>
      <c r="AB240" s="151">
        <v>22</v>
      </c>
      <c r="AC240" s="151">
        <v>3</v>
      </c>
      <c r="AD240" s="151">
        <v>3</v>
      </c>
      <c r="AE240" s="155">
        <v>0.956521739130435</v>
      </c>
      <c r="AF240" s="155">
        <v>1</v>
      </c>
      <c r="AG240" s="173">
        <v>-0.0434782608695652</v>
      </c>
    </row>
    <row r="241" spans="1:33">
      <c r="A241" s="175" t="s">
        <v>210</v>
      </c>
      <c r="B241" s="195" t="s">
        <v>1795</v>
      </c>
      <c r="C241" s="195" t="s">
        <v>229</v>
      </c>
      <c r="D241" s="150">
        <v>3984</v>
      </c>
      <c r="E241" s="150">
        <v>3959</v>
      </c>
      <c r="F241" s="150">
        <v>3641</v>
      </c>
      <c r="G241" s="151">
        <v>2678</v>
      </c>
      <c r="H241" s="151">
        <v>2663</v>
      </c>
      <c r="I241" s="151">
        <v>2429</v>
      </c>
      <c r="J241" s="151">
        <v>2316</v>
      </c>
      <c r="K241" s="151">
        <v>2305</v>
      </c>
      <c r="L241" s="151">
        <v>2060</v>
      </c>
      <c r="M241" s="154">
        <v>0.993365959760739</v>
      </c>
      <c r="N241" s="153">
        <v>73072</v>
      </c>
      <c r="O241" s="172">
        <v>0.9</v>
      </c>
      <c r="P241" s="154">
        <v>0.993724899598394</v>
      </c>
      <c r="Q241" s="154">
        <v>0.994398805078417</v>
      </c>
      <c r="R241" s="154">
        <v>0.995250431778929</v>
      </c>
      <c r="S241" s="173">
        <v>-0.000673905480023107</v>
      </c>
      <c r="T241" s="153">
        <v>73560</v>
      </c>
      <c r="U241" s="153">
        <v>65752</v>
      </c>
      <c r="V241" s="154">
        <v>0.893855356171833</v>
      </c>
      <c r="W241" s="154">
        <v>0.91390562248996</v>
      </c>
      <c r="X241" s="155">
        <v>0.907020164301718</v>
      </c>
      <c r="Y241" s="155">
        <v>0.889464594127807</v>
      </c>
      <c r="Z241" s="173">
        <v>0.00688545818824216</v>
      </c>
      <c r="AA241" s="151">
        <v>21749</v>
      </c>
      <c r="AB241" s="151">
        <v>19201</v>
      </c>
      <c r="AC241" s="151">
        <v>22286</v>
      </c>
      <c r="AD241" s="151">
        <v>19998</v>
      </c>
      <c r="AE241" s="155">
        <v>0.882845188284519</v>
      </c>
      <c r="AF241" s="155">
        <v>0.897334649555775</v>
      </c>
      <c r="AG241" s="173">
        <v>-0.0144894612712561</v>
      </c>
    </row>
    <row r="242" spans="1:33">
      <c r="A242" s="175" t="s">
        <v>210</v>
      </c>
      <c r="B242" s="195" t="s">
        <v>1796</v>
      </c>
      <c r="C242" s="195" t="s">
        <v>230</v>
      </c>
      <c r="D242" s="150">
        <v>7930</v>
      </c>
      <c r="E242" s="150">
        <v>7639</v>
      </c>
      <c r="F242" s="150">
        <v>6555</v>
      </c>
      <c r="G242" s="151">
        <v>5337</v>
      </c>
      <c r="H242" s="151">
        <v>5140</v>
      </c>
      <c r="I242" s="151">
        <v>4568</v>
      </c>
      <c r="J242" s="151">
        <v>4359</v>
      </c>
      <c r="K242" s="151">
        <v>4208</v>
      </c>
      <c r="L242" s="151">
        <v>3424</v>
      </c>
      <c r="M242" s="154">
        <v>0.961992923741071</v>
      </c>
      <c r="N242" s="153">
        <v>129693</v>
      </c>
      <c r="O242" s="172">
        <v>0.9</v>
      </c>
      <c r="P242" s="154">
        <v>0.963303909205549</v>
      </c>
      <c r="Q242" s="154">
        <v>0.963087877084504</v>
      </c>
      <c r="R242" s="154">
        <v>0.965359027299839</v>
      </c>
      <c r="S242" s="173">
        <v>0.000216032121044152</v>
      </c>
      <c r="T242" s="153">
        <v>134817</v>
      </c>
      <c r="U242" s="153">
        <v>118567</v>
      </c>
      <c r="V242" s="154">
        <v>0.879466239420845</v>
      </c>
      <c r="W242" s="154">
        <v>0.826607818411097</v>
      </c>
      <c r="X242" s="155">
        <v>0.855911560801949</v>
      </c>
      <c r="Y242" s="155">
        <v>0.785501261757284</v>
      </c>
      <c r="Z242" s="173">
        <v>-0.0293037423908515</v>
      </c>
      <c r="AA242" s="151">
        <v>40603</v>
      </c>
      <c r="AB242" s="151">
        <v>34456</v>
      </c>
      <c r="AC242" s="151">
        <v>40453</v>
      </c>
      <c r="AD242" s="151">
        <v>35680</v>
      </c>
      <c r="AE242" s="155">
        <v>0.848607245770017</v>
      </c>
      <c r="AF242" s="155">
        <v>0.88201122290065</v>
      </c>
      <c r="AG242" s="173">
        <v>-0.0334039771306331</v>
      </c>
    </row>
    <row r="243" spans="1:33">
      <c r="A243" s="175" t="s">
        <v>210</v>
      </c>
      <c r="B243" s="195" t="s">
        <v>1796</v>
      </c>
      <c r="C243" s="195" t="s">
        <v>231</v>
      </c>
      <c r="D243" s="150">
        <v>5</v>
      </c>
      <c r="E243" s="150">
        <v>0</v>
      </c>
      <c r="F243" s="150">
        <v>3</v>
      </c>
      <c r="G243" s="151">
        <v>3</v>
      </c>
      <c r="H243" s="151">
        <v>0</v>
      </c>
      <c r="I243" s="151">
        <v>3</v>
      </c>
      <c r="J243" s="151">
        <v>2</v>
      </c>
      <c r="K243" s="151">
        <v>0</v>
      </c>
      <c r="L243" s="151">
        <v>1</v>
      </c>
      <c r="M243" s="154">
        <v>0</v>
      </c>
      <c r="N243" s="153">
        <v>0</v>
      </c>
      <c r="O243" s="172">
        <v>0.9</v>
      </c>
      <c r="P243" s="154">
        <v>0</v>
      </c>
      <c r="Q243" s="154">
        <v>0</v>
      </c>
      <c r="R243" s="154">
        <v>0</v>
      </c>
      <c r="S243" s="173">
        <v>0</v>
      </c>
      <c r="T243" s="153">
        <v>168</v>
      </c>
      <c r="U243" s="153">
        <v>154</v>
      </c>
      <c r="V243" s="154">
        <v>0.916666666666667</v>
      </c>
      <c r="W243" s="154">
        <v>0.6</v>
      </c>
      <c r="X243" s="155">
        <v>1</v>
      </c>
      <c r="Y243" s="155">
        <v>0.5</v>
      </c>
      <c r="Z243" s="173">
        <v>-0.4</v>
      </c>
      <c r="AA243" s="151">
        <v>36</v>
      </c>
      <c r="AB243" s="151">
        <v>28</v>
      </c>
      <c r="AC243" s="151">
        <v>88</v>
      </c>
      <c r="AD243" s="151">
        <v>86</v>
      </c>
      <c r="AE243" s="155">
        <v>0.777777777777778</v>
      </c>
      <c r="AF243" s="155">
        <v>0.977272727272727</v>
      </c>
      <c r="AG243" s="173">
        <v>-0.19949494949495</v>
      </c>
    </row>
    <row r="244" spans="1:33">
      <c r="A244" s="175" t="s">
        <v>210</v>
      </c>
      <c r="B244" s="195" t="s">
        <v>1794</v>
      </c>
      <c r="C244" s="195" t="s">
        <v>232</v>
      </c>
      <c r="D244" s="150">
        <v>10555</v>
      </c>
      <c r="E244" s="150">
        <v>10006</v>
      </c>
      <c r="F244" s="150">
        <v>9697</v>
      </c>
      <c r="G244" s="151">
        <v>6966</v>
      </c>
      <c r="H244" s="151">
        <v>6559</v>
      </c>
      <c r="I244" s="151">
        <v>6310</v>
      </c>
      <c r="J244" s="151">
        <v>5751</v>
      </c>
      <c r="K244" s="151">
        <v>5480</v>
      </c>
      <c r="L244" s="151">
        <v>5164</v>
      </c>
      <c r="M244" s="154">
        <v>0.95639590484915</v>
      </c>
      <c r="N244" s="153">
        <v>190011</v>
      </c>
      <c r="O244" s="172">
        <v>0.9</v>
      </c>
      <c r="P244" s="154">
        <v>0.947986736144008</v>
      </c>
      <c r="Q244" s="154">
        <v>0.941573356302038</v>
      </c>
      <c r="R244" s="154">
        <v>0.952877760389497</v>
      </c>
      <c r="S244" s="173">
        <v>0.0064133798419691</v>
      </c>
      <c r="T244" s="153">
        <v>198674</v>
      </c>
      <c r="U244" s="153">
        <v>182241</v>
      </c>
      <c r="V244" s="154">
        <v>0.917286610225797</v>
      </c>
      <c r="W244" s="154">
        <v>0.918711511132165</v>
      </c>
      <c r="X244" s="155">
        <v>0.905828308929084</v>
      </c>
      <c r="Y244" s="155">
        <v>0.89793079464441</v>
      </c>
      <c r="Z244" s="173">
        <v>0.0128832022030807</v>
      </c>
      <c r="AA244" s="151">
        <v>57217</v>
      </c>
      <c r="AB244" s="151">
        <v>52281</v>
      </c>
      <c r="AC244" s="151">
        <v>59869</v>
      </c>
      <c r="AD244" s="151">
        <v>54977</v>
      </c>
      <c r="AE244" s="155">
        <v>0.91373193281717</v>
      </c>
      <c r="AF244" s="155">
        <v>0.91828826270691</v>
      </c>
      <c r="AG244" s="173">
        <v>-0.00455632988974042</v>
      </c>
    </row>
    <row r="245" spans="1:33">
      <c r="A245" s="175" t="s">
        <v>210</v>
      </c>
      <c r="B245" s="195" t="s">
        <v>1791</v>
      </c>
      <c r="C245" s="195" t="s">
        <v>233</v>
      </c>
      <c r="D245" s="150">
        <v>8602</v>
      </c>
      <c r="E245" s="150">
        <v>8284</v>
      </c>
      <c r="F245" s="150">
        <v>7833</v>
      </c>
      <c r="G245" s="151">
        <v>5986</v>
      </c>
      <c r="H245" s="151">
        <v>5606</v>
      </c>
      <c r="I245" s="151">
        <v>5443</v>
      </c>
      <c r="J245" s="151">
        <v>4684</v>
      </c>
      <c r="K245" s="151">
        <v>4480</v>
      </c>
      <c r="L245" s="151">
        <v>4225</v>
      </c>
      <c r="M245" s="154">
        <v>0.957988800190635</v>
      </c>
      <c r="N245" s="153">
        <v>160808</v>
      </c>
      <c r="O245" s="172">
        <v>0.9</v>
      </c>
      <c r="P245" s="154">
        <v>0.963031853057429</v>
      </c>
      <c r="Q245" s="154">
        <v>0.936518543267624</v>
      </c>
      <c r="R245" s="154">
        <v>0.956447480785653</v>
      </c>
      <c r="S245" s="173">
        <v>0.0265133097898042</v>
      </c>
      <c r="T245" s="153">
        <v>167860</v>
      </c>
      <c r="U245" s="153">
        <v>152777</v>
      </c>
      <c r="V245" s="154">
        <v>0.910145359227928</v>
      </c>
      <c r="W245" s="154">
        <v>0.910602185538247</v>
      </c>
      <c r="X245" s="155">
        <v>0.909288339458737</v>
      </c>
      <c r="Y245" s="155">
        <v>0.90200683176772</v>
      </c>
      <c r="Z245" s="173">
        <v>0.0013138460795098</v>
      </c>
      <c r="AA245" s="151">
        <v>47774</v>
      </c>
      <c r="AB245" s="151">
        <v>43598</v>
      </c>
      <c r="AC245" s="151">
        <v>52204</v>
      </c>
      <c r="AD245" s="151">
        <v>47043</v>
      </c>
      <c r="AE245" s="155">
        <v>0.912588437225269</v>
      </c>
      <c r="AF245" s="155">
        <v>0.901137843843384</v>
      </c>
      <c r="AG245" s="173">
        <v>0.0114505933818853</v>
      </c>
    </row>
    <row r="246" spans="1:33">
      <c r="A246" s="175" t="s">
        <v>210</v>
      </c>
      <c r="B246" s="195" t="s">
        <v>1794</v>
      </c>
      <c r="C246" s="195" t="s">
        <v>234</v>
      </c>
      <c r="D246" s="150">
        <v>9592</v>
      </c>
      <c r="E246" s="150">
        <v>9046</v>
      </c>
      <c r="F246" s="150">
        <v>8832</v>
      </c>
      <c r="G246" s="151">
        <v>6723</v>
      </c>
      <c r="H246" s="151">
        <v>6325</v>
      </c>
      <c r="I246" s="151">
        <v>6257</v>
      </c>
      <c r="J246" s="151">
        <v>5207</v>
      </c>
      <c r="K246" s="151">
        <v>4754</v>
      </c>
      <c r="L246" s="151">
        <v>4567</v>
      </c>
      <c r="M246" s="154">
        <v>0.931608514707321</v>
      </c>
      <c r="N246" s="153">
        <v>171470</v>
      </c>
      <c r="O246" s="172">
        <v>0.9</v>
      </c>
      <c r="P246" s="154">
        <v>0.943077564637198</v>
      </c>
      <c r="Q246" s="154">
        <v>0.940800237988993</v>
      </c>
      <c r="R246" s="154">
        <v>0.913001728442481</v>
      </c>
      <c r="S246" s="173">
        <v>0.00227732664820468</v>
      </c>
      <c r="T246" s="153">
        <v>184058</v>
      </c>
      <c r="U246" s="153">
        <v>167330</v>
      </c>
      <c r="V246" s="154">
        <v>0.909115604863684</v>
      </c>
      <c r="W246" s="154">
        <v>0.920767306088407</v>
      </c>
      <c r="X246" s="155">
        <v>0.930685705786107</v>
      </c>
      <c r="Y246" s="155">
        <v>0.877088534664874</v>
      </c>
      <c r="Z246" s="173">
        <v>-0.00991839969770048</v>
      </c>
      <c r="AA246" s="151">
        <v>52968</v>
      </c>
      <c r="AB246" s="151">
        <v>48251</v>
      </c>
      <c r="AC246" s="151">
        <v>56230</v>
      </c>
      <c r="AD246" s="151">
        <v>50660</v>
      </c>
      <c r="AE246" s="155">
        <v>0.910946231687056</v>
      </c>
      <c r="AF246" s="155">
        <v>0.900942557353726</v>
      </c>
      <c r="AG246" s="173">
        <v>0.0100036743333306</v>
      </c>
    </row>
    <row r="247" spans="1:33">
      <c r="A247" s="175" t="s">
        <v>210</v>
      </c>
      <c r="B247" s="195" t="s">
        <v>1791</v>
      </c>
      <c r="C247" s="195" t="s">
        <v>235</v>
      </c>
      <c r="D247" s="150">
        <v>4398</v>
      </c>
      <c r="E247" s="150">
        <v>4314</v>
      </c>
      <c r="F247" s="150">
        <v>4071</v>
      </c>
      <c r="G247" s="151">
        <v>3116</v>
      </c>
      <c r="H247" s="151">
        <v>3056</v>
      </c>
      <c r="I247" s="151">
        <v>2873</v>
      </c>
      <c r="J247" s="151">
        <v>2473</v>
      </c>
      <c r="K247" s="151">
        <v>2444</v>
      </c>
      <c r="L247" s="151">
        <v>2290</v>
      </c>
      <c r="M247" s="154">
        <v>0.982395372089702</v>
      </c>
      <c r="N247" s="153">
        <v>55022</v>
      </c>
      <c r="O247" s="172">
        <v>0.9</v>
      </c>
      <c r="P247" s="154">
        <v>0.980900409276944</v>
      </c>
      <c r="Q247" s="154">
        <v>0.980744544287548</v>
      </c>
      <c r="R247" s="154">
        <v>0.988273352203801</v>
      </c>
      <c r="S247" s="173">
        <v>0.000155864989396015</v>
      </c>
      <c r="T247" s="153">
        <v>56008</v>
      </c>
      <c r="U247" s="153">
        <v>52006</v>
      </c>
      <c r="V247" s="154">
        <v>0.928545922011141</v>
      </c>
      <c r="W247" s="154">
        <v>0.925648021828104</v>
      </c>
      <c r="X247" s="155">
        <v>0.92201540436457</v>
      </c>
      <c r="Y247" s="155">
        <v>0.926000808734331</v>
      </c>
      <c r="Z247" s="173">
        <v>0.00363261746353372</v>
      </c>
      <c r="AA247" s="151">
        <v>24551</v>
      </c>
      <c r="AB247" s="151">
        <v>22832</v>
      </c>
      <c r="AC247" s="151">
        <v>26591</v>
      </c>
      <c r="AD247" s="151">
        <v>24617</v>
      </c>
      <c r="AE247" s="155">
        <v>0.929982485438475</v>
      </c>
      <c r="AF247" s="155">
        <v>0.925764356361175</v>
      </c>
      <c r="AG247" s="173">
        <v>0.00421812907730024</v>
      </c>
    </row>
    <row r="248" spans="1:33">
      <c r="A248" s="175" t="s">
        <v>210</v>
      </c>
      <c r="B248" s="195" t="s">
        <v>1794</v>
      </c>
      <c r="C248" s="195" t="s">
        <v>236</v>
      </c>
      <c r="D248" s="150">
        <v>6795</v>
      </c>
      <c r="E248" s="150">
        <v>6634</v>
      </c>
      <c r="F248" s="150">
        <v>6218</v>
      </c>
      <c r="G248" s="151">
        <v>4642</v>
      </c>
      <c r="H248" s="151">
        <v>4507</v>
      </c>
      <c r="I248" s="151">
        <v>4249</v>
      </c>
      <c r="J248" s="151">
        <v>3609</v>
      </c>
      <c r="K248" s="151">
        <v>3533</v>
      </c>
      <c r="L248" s="151">
        <v>3343</v>
      </c>
      <c r="M248" s="154">
        <v>0.970799555152331</v>
      </c>
      <c r="N248" s="153">
        <v>132685</v>
      </c>
      <c r="O248" s="172">
        <v>0.9</v>
      </c>
      <c r="P248" s="154">
        <v>0.976306107431935</v>
      </c>
      <c r="Q248" s="154">
        <v>0.970917707884533</v>
      </c>
      <c r="R248" s="154">
        <v>0.978941535051261</v>
      </c>
      <c r="S248" s="173">
        <v>0.00538839954740267</v>
      </c>
      <c r="T248" s="153">
        <v>136676</v>
      </c>
      <c r="U248" s="153">
        <v>126303</v>
      </c>
      <c r="V248" s="154">
        <v>0.924105183060669</v>
      </c>
      <c r="W248" s="154">
        <v>0.915084621044886</v>
      </c>
      <c r="X248" s="155">
        <v>0.915338216286084</v>
      </c>
      <c r="Y248" s="155">
        <v>0.926295372679413</v>
      </c>
      <c r="Z248" s="173">
        <v>-0.000253595241197613</v>
      </c>
      <c r="AA248" s="151">
        <v>37791</v>
      </c>
      <c r="AB248" s="151">
        <v>34767</v>
      </c>
      <c r="AC248" s="151">
        <v>43809</v>
      </c>
      <c r="AD248" s="151">
        <v>40335</v>
      </c>
      <c r="AE248" s="155">
        <v>0.919980947844725</v>
      </c>
      <c r="AF248" s="155">
        <v>0.920701225775526</v>
      </c>
      <c r="AG248" s="173">
        <v>-0.00072027793080065</v>
      </c>
    </row>
    <row r="249" spans="1:33">
      <c r="A249" s="175" t="s">
        <v>210</v>
      </c>
      <c r="B249" s="195" t="s">
        <v>1792</v>
      </c>
      <c r="C249" s="195" t="s">
        <v>237</v>
      </c>
      <c r="D249" s="150">
        <v>5589</v>
      </c>
      <c r="E249" s="150">
        <v>5310</v>
      </c>
      <c r="F249" s="150">
        <v>5194</v>
      </c>
      <c r="G249" s="151">
        <v>3968</v>
      </c>
      <c r="H249" s="151">
        <v>3822</v>
      </c>
      <c r="I249" s="151">
        <v>3762</v>
      </c>
      <c r="J249" s="151">
        <v>3252</v>
      </c>
      <c r="K249" s="151">
        <v>3135</v>
      </c>
      <c r="L249" s="151">
        <v>3058</v>
      </c>
      <c r="M249" s="154">
        <v>0.935961632105549</v>
      </c>
      <c r="N249" s="153">
        <v>101871</v>
      </c>
      <c r="O249" s="172">
        <v>0.9</v>
      </c>
      <c r="P249" s="154">
        <v>0.950080515297907</v>
      </c>
      <c r="Q249" s="154">
        <v>0.96320564516129</v>
      </c>
      <c r="R249" s="154">
        <v>0.964022140221402</v>
      </c>
      <c r="S249" s="173">
        <v>-0.0131251298633838</v>
      </c>
      <c r="T249" s="153">
        <v>108841</v>
      </c>
      <c r="U249" s="153">
        <v>101409</v>
      </c>
      <c r="V249" s="154">
        <v>0.931716908150421</v>
      </c>
      <c r="W249" s="154">
        <v>0.929325460726427</v>
      </c>
      <c r="X249" s="155">
        <v>0.948084677419355</v>
      </c>
      <c r="Y249" s="155">
        <v>0.940344403444034</v>
      </c>
      <c r="Z249" s="173">
        <v>-0.018759216692928</v>
      </c>
      <c r="AA249" s="151">
        <v>31536</v>
      </c>
      <c r="AB249" s="151">
        <v>29735</v>
      </c>
      <c r="AC249" s="151">
        <v>33582</v>
      </c>
      <c r="AD249" s="151">
        <v>31377</v>
      </c>
      <c r="AE249" s="155">
        <v>0.94289066463724</v>
      </c>
      <c r="AF249" s="155">
        <v>0.9343398249062</v>
      </c>
      <c r="AG249" s="173">
        <v>0.00855083973104032</v>
      </c>
    </row>
    <row r="250" spans="1:33">
      <c r="A250" s="175" t="s">
        <v>210</v>
      </c>
      <c r="B250" s="195" t="s">
        <v>1791</v>
      </c>
      <c r="C250" s="195" t="s">
        <v>238</v>
      </c>
      <c r="D250" s="150">
        <v>7381</v>
      </c>
      <c r="E250" s="150">
        <v>7093</v>
      </c>
      <c r="F250" s="150">
        <v>6691</v>
      </c>
      <c r="G250" s="151">
        <v>5160</v>
      </c>
      <c r="H250" s="151">
        <v>4964</v>
      </c>
      <c r="I250" s="151">
        <v>4730</v>
      </c>
      <c r="J250" s="151">
        <v>4210</v>
      </c>
      <c r="K250" s="151">
        <v>4059</v>
      </c>
      <c r="L250" s="151">
        <v>3815</v>
      </c>
      <c r="M250" s="154">
        <v>0.954363955400196</v>
      </c>
      <c r="N250" s="153">
        <v>138148</v>
      </c>
      <c r="O250" s="172">
        <v>0.9</v>
      </c>
      <c r="P250" s="154">
        <v>0.960980896897439</v>
      </c>
      <c r="Q250" s="154">
        <v>0.962015503875969</v>
      </c>
      <c r="R250" s="154">
        <v>0.964133016627078</v>
      </c>
      <c r="S250" s="173">
        <v>-0.00103460697852964</v>
      </c>
      <c r="T250" s="153">
        <v>144754</v>
      </c>
      <c r="U250" s="153">
        <v>129275</v>
      </c>
      <c r="V250" s="154">
        <v>0.893066858256076</v>
      </c>
      <c r="W250" s="154">
        <v>0.906516732150115</v>
      </c>
      <c r="X250" s="155">
        <v>0.916666666666667</v>
      </c>
      <c r="Y250" s="155">
        <v>0.906175771971496</v>
      </c>
      <c r="Z250" s="173">
        <v>-0.0101499345165514</v>
      </c>
      <c r="AA250" s="151">
        <v>41627</v>
      </c>
      <c r="AB250" s="151">
        <v>37569</v>
      </c>
      <c r="AC250" s="151">
        <v>45438</v>
      </c>
      <c r="AD250" s="151">
        <v>40781</v>
      </c>
      <c r="AE250" s="155">
        <v>0.902515194465131</v>
      </c>
      <c r="AF250" s="155">
        <v>0.897508693164312</v>
      </c>
      <c r="AG250" s="173">
        <v>0.00500650130081903</v>
      </c>
    </row>
    <row r="251" spans="1:33">
      <c r="A251" s="175" t="s">
        <v>210</v>
      </c>
      <c r="B251" s="195" t="s">
        <v>1795</v>
      </c>
      <c r="C251" s="195" t="s">
        <v>239</v>
      </c>
      <c r="D251" s="150">
        <v>6181</v>
      </c>
      <c r="E251" s="150">
        <v>5818</v>
      </c>
      <c r="F251" s="150">
        <v>5572</v>
      </c>
      <c r="G251" s="151">
        <v>4524</v>
      </c>
      <c r="H251" s="151">
        <v>4085</v>
      </c>
      <c r="I251" s="151">
        <v>4128</v>
      </c>
      <c r="J251" s="151">
        <v>3508</v>
      </c>
      <c r="K251" s="151">
        <v>3309</v>
      </c>
      <c r="L251" s="151">
        <v>3149</v>
      </c>
      <c r="M251" s="154">
        <v>0.947554123285407</v>
      </c>
      <c r="N251" s="153">
        <v>114673</v>
      </c>
      <c r="O251" s="172">
        <v>0.9</v>
      </c>
      <c r="P251" s="154">
        <v>0.941271638893383</v>
      </c>
      <c r="Q251" s="154">
        <v>0.902961980548187</v>
      </c>
      <c r="R251" s="154">
        <v>0.94327251995439</v>
      </c>
      <c r="S251" s="173">
        <v>0.0383096583451955</v>
      </c>
      <c r="T251" s="153">
        <v>121020</v>
      </c>
      <c r="U251" s="153">
        <v>110549</v>
      </c>
      <c r="V251" s="154">
        <v>0.913477111221286</v>
      </c>
      <c r="W251" s="154">
        <v>0.901472253680634</v>
      </c>
      <c r="X251" s="155">
        <v>0.912466843501326</v>
      </c>
      <c r="Y251" s="155">
        <v>0.897662485746864</v>
      </c>
      <c r="Z251" s="173">
        <v>-0.010994589820692</v>
      </c>
      <c r="AA251" s="151">
        <v>34679</v>
      </c>
      <c r="AB251" s="151">
        <v>31715</v>
      </c>
      <c r="AC251" s="151">
        <v>36785</v>
      </c>
      <c r="AD251" s="151">
        <v>33537</v>
      </c>
      <c r="AE251" s="155">
        <v>0.914530407451195</v>
      </c>
      <c r="AF251" s="155">
        <v>0.911703139866794</v>
      </c>
      <c r="AG251" s="173">
        <v>0.00282726758440177</v>
      </c>
    </row>
    <row r="252" spans="1:33">
      <c r="A252" s="175" t="s">
        <v>210</v>
      </c>
      <c r="B252" s="195" t="s">
        <v>1796</v>
      </c>
      <c r="C252" s="195" t="s">
        <v>240</v>
      </c>
      <c r="D252" s="150">
        <v>10602</v>
      </c>
      <c r="E252" s="150">
        <v>10328</v>
      </c>
      <c r="F252" s="150">
        <v>9725</v>
      </c>
      <c r="G252" s="151">
        <v>7517</v>
      </c>
      <c r="H252" s="151">
        <v>7266</v>
      </c>
      <c r="I252" s="151">
        <v>7004</v>
      </c>
      <c r="J252" s="151">
        <v>5964</v>
      </c>
      <c r="K252" s="151">
        <v>5755</v>
      </c>
      <c r="L252" s="151">
        <v>5156</v>
      </c>
      <c r="M252" s="154">
        <v>0.963387960986228</v>
      </c>
      <c r="N252" s="153">
        <v>184115</v>
      </c>
      <c r="O252" s="172">
        <v>0.9</v>
      </c>
      <c r="P252" s="154">
        <v>0.974155819656669</v>
      </c>
      <c r="Q252" s="154">
        <v>0.966609019555674</v>
      </c>
      <c r="R252" s="154">
        <v>0.96495640509725</v>
      </c>
      <c r="S252" s="173">
        <v>0.00754680010099473</v>
      </c>
      <c r="T252" s="153">
        <v>191112</v>
      </c>
      <c r="U252" s="153">
        <v>170290</v>
      </c>
      <c r="V252" s="154">
        <v>0.89104818117125</v>
      </c>
      <c r="W252" s="154">
        <v>0.917279758536125</v>
      </c>
      <c r="X252" s="155">
        <v>0.93175468937076</v>
      </c>
      <c r="Y252" s="155">
        <v>0.864520456069752</v>
      </c>
      <c r="Z252" s="173">
        <v>-0.0144749308346342</v>
      </c>
      <c r="AA252" s="151">
        <v>57595</v>
      </c>
      <c r="AB252" s="151">
        <v>51548</v>
      </c>
      <c r="AC252" s="151">
        <v>58219</v>
      </c>
      <c r="AD252" s="151">
        <v>51641</v>
      </c>
      <c r="AE252" s="155">
        <v>0.895008247243684</v>
      </c>
      <c r="AF252" s="155">
        <v>0.887012830862777</v>
      </c>
      <c r="AG252" s="173">
        <v>0.00799541638090762</v>
      </c>
    </row>
    <row r="253" spans="1:33">
      <c r="A253" s="175" t="s">
        <v>210</v>
      </c>
      <c r="B253" s="195" t="s">
        <v>1796</v>
      </c>
      <c r="C253" s="195" t="s">
        <v>241</v>
      </c>
      <c r="D253" s="150">
        <v>7601</v>
      </c>
      <c r="E253" s="150">
        <v>7242</v>
      </c>
      <c r="F253" s="150">
        <v>6957</v>
      </c>
      <c r="G253" s="151">
        <v>5330</v>
      </c>
      <c r="H253" s="151">
        <v>5120</v>
      </c>
      <c r="I253" s="151">
        <v>4894</v>
      </c>
      <c r="J253" s="151">
        <v>4684</v>
      </c>
      <c r="K253" s="151">
        <v>4480</v>
      </c>
      <c r="L253" s="151">
        <v>4284</v>
      </c>
      <c r="M253" s="154">
        <v>0.957072724417406</v>
      </c>
      <c r="N253" s="153">
        <v>140170</v>
      </c>
      <c r="O253" s="172">
        <v>0.9</v>
      </c>
      <c r="P253" s="154">
        <v>0.952769372450993</v>
      </c>
      <c r="Q253" s="154">
        <v>0.960600375234522</v>
      </c>
      <c r="R253" s="154">
        <v>0.956447480785653</v>
      </c>
      <c r="S253" s="173">
        <v>-0.00783100278352833</v>
      </c>
      <c r="T253" s="153">
        <v>146457</v>
      </c>
      <c r="U253" s="153">
        <v>134586</v>
      </c>
      <c r="V253" s="154">
        <v>0.918945492533645</v>
      </c>
      <c r="W253" s="154">
        <v>0.915274306012367</v>
      </c>
      <c r="X253" s="155">
        <v>0.918198874296435</v>
      </c>
      <c r="Y253" s="155">
        <v>0.914602903501281</v>
      </c>
      <c r="Z253" s="173">
        <v>-0.00292456828406851</v>
      </c>
      <c r="AA253" s="151">
        <v>43014</v>
      </c>
      <c r="AB253" s="151">
        <v>39582</v>
      </c>
      <c r="AC253" s="151">
        <v>45381</v>
      </c>
      <c r="AD253" s="151">
        <v>41552</v>
      </c>
      <c r="AE253" s="155">
        <v>0.920212023992189</v>
      </c>
      <c r="AF253" s="155">
        <v>0.915625482029924</v>
      </c>
      <c r="AG253" s="173">
        <v>0.00458654196226416</v>
      </c>
    </row>
    <row r="254" spans="1:33">
      <c r="A254" s="175" t="s">
        <v>210</v>
      </c>
      <c r="B254" s="195" t="s">
        <v>1794</v>
      </c>
      <c r="C254" s="195" t="s">
        <v>242</v>
      </c>
      <c r="D254" s="150">
        <v>11615</v>
      </c>
      <c r="E254" s="150">
        <v>10801</v>
      </c>
      <c r="F254" s="150">
        <v>10660</v>
      </c>
      <c r="G254" s="151">
        <v>8044</v>
      </c>
      <c r="H254" s="151">
        <v>7847</v>
      </c>
      <c r="I254" s="151">
        <v>7485</v>
      </c>
      <c r="J254" s="151">
        <v>6571</v>
      </c>
      <c r="K254" s="151">
        <v>6211</v>
      </c>
      <c r="L254" s="151">
        <v>5889</v>
      </c>
      <c r="M254" s="154">
        <v>0.929718996329502</v>
      </c>
      <c r="N254" s="153">
        <v>200863</v>
      </c>
      <c r="O254" s="172">
        <v>0.9</v>
      </c>
      <c r="P254" s="154">
        <v>0.929918209212226</v>
      </c>
      <c r="Q254" s="154">
        <v>0.975509696668324</v>
      </c>
      <c r="R254" s="154">
        <v>0.945213818292497</v>
      </c>
      <c r="S254" s="173">
        <v>-0.0455914874560986</v>
      </c>
      <c r="T254" s="153">
        <v>216047</v>
      </c>
      <c r="U254" s="153">
        <v>193700</v>
      </c>
      <c r="V254" s="154">
        <v>0.896564173536314</v>
      </c>
      <c r="W254" s="154">
        <v>0.917778734395179</v>
      </c>
      <c r="X254" s="155">
        <v>0.930507210343113</v>
      </c>
      <c r="Y254" s="155">
        <v>0.896210622431898</v>
      </c>
      <c r="Z254" s="173">
        <v>-0.0127284759479342</v>
      </c>
      <c r="AA254" s="151">
        <v>62864</v>
      </c>
      <c r="AB254" s="151">
        <v>56969</v>
      </c>
      <c r="AC254" s="151">
        <v>65101</v>
      </c>
      <c r="AD254" s="151">
        <v>56657</v>
      </c>
      <c r="AE254" s="155">
        <v>0.906226138966658</v>
      </c>
      <c r="AF254" s="155">
        <v>0.870293851092917</v>
      </c>
      <c r="AG254" s="173">
        <v>0.035932287873741</v>
      </c>
    </row>
    <row r="255" spans="1:33">
      <c r="A255" s="175" t="s">
        <v>210</v>
      </c>
      <c r="B255" s="195" t="s">
        <v>1791</v>
      </c>
      <c r="C255" s="195" t="s">
        <v>243</v>
      </c>
      <c r="D255" s="150">
        <v>6638</v>
      </c>
      <c r="E255" s="150">
        <v>6403</v>
      </c>
      <c r="F255" s="150">
        <v>6073</v>
      </c>
      <c r="G255" s="151">
        <v>4754</v>
      </c>
      <c r="H255" s="151">
        <v>4588</v>
      </c>
      <c r="I255" s="151">
        <v>4358</v>
      </c>
      <c r="J255" s="151">
        <v>3622</v>
      </c>
      <c r="K255" s="151">
        <v>3487</v>
      </c>
      <c r="L255" s="151">
        <v>3335</v>
      </c>
      <c r="M255" s="154">
        <v>0.960521415270019</v>
      </c>
      <c r="N255" s="153">
        <v>128950</v>
      </c>
      <c r="O255" s="172">
        <v>0.9</v>
      </c>
      <c r="P255" s="154">
        <v>0.964597770412775</v>
      </c>
      <c r="Q255" s="154">
        <v>0.965082036180059</v>
      </c>
      <c r="R255" s="154">
        <v>0.962727774710105</v>
      </c>
      <c r="S255" s="173">
        <v>-0.000484265767283998</v>
      </c>
      <c r="T255" s="153">
        <v>134250</v>
      </c>
      <c r="U255" s="153">
        <v>121940</v>
      </c>
      <c r="V255" s="154">
        <v>0.908305400372439</v>
      </c>
      <c r="W255" s="154">
        <v>0.914884001205182</v>
      </c>
      <c r="X255" s="155">
        <v>0.916701724863273</v>
      </c>
      <c r="Y255" s="155">
        <v>0.92076200993926</v>
      </c>
      <c r="Z255" s="173">
        <v>-0.00181772365809074</v>
      </c>
      <c r="AA255" s="151">
        <v>36991</v>
      </c>
      <c r="AB255" s="151">
        <v>33590</v>
      </c>
      <c r="AC255" s="151">
        <v>42995</v>
      </c>
      <c r="AD255" s="151">
        <v>38510</v>
      </c>
      <c r="AE255" s="155">
        <v>0.908058716985213</v>
      </c>
      <c r="AF255" s="155">
        <v>0.895685544830794</v>
      </c>
      <c r="AG255" s="173">
        <v>0.0123731721544182</v>
      </c>
    </row>
    <row r="256" spans="1:33">
      <c r="A256" s="175" t="s">
        <v>210</v>
      </c>
      <c r="B256" s="195" t="s">
        <v>1797</v>
      </c>
      <c r="C256" s="195" t="s">
        <v>244</v>
      </c>
      <c r="D256" s="150">
        <v>6659</v>
      </c>
      <c r="E256" s="150">
        <v>6480</v>
      </c>
      <c r="F256" s="150">
        <v>6191</v>
      </c>
      <c r="G256" s="151">
        <v>4330</v>
      </c>
      <c r="H256" s="151">
        <v>4197</v>
      </c>
      <c r="I256" s="151">
        <v>4003</v>
      </c>
      <c r="J256" s="151">
        <v>3377</v>
      </c>
      <c r="K256" s="151">
        <v>3286</v>
      </c>
      <c r="L256" s="151">
        <v>3092</v>
      </c>
      <c r="M256" s="154">
        <v>0.972316876667459</v>
      </c>
      <c r="N256" s="153">
        <v>110427</v>
      </c>
      <c r="O256" s="172">
        <v>0.9</v>
      </c>
      <c r="P256" s="154">
        <v>0.973119086949992</v>
      </c>
      <c r="Q256" s="154">
        <v>0.969284064665127</v>
      </c>
      <c r="R256" s="154">
        <v>0.973053005626295</v>
      </c>
      <c r="S256" s="173">
        <v>0.00383502228486543</v>
      </c>
      <c r="T256" s="153">
        <v>113571</v>
      </c>
      <c r="U256" s="153">
        <v>105048</v>
      </c>
      <c r="V256" s="154">
        <v>0.924954433790316</v>
      </c>
      <c r="W256" s="154">
        <v>0.929719177053612</v>
      </c>
      <c r="X256" s="155">
        <v>0.924480369515012</v>
      </c>
      <c r="Y256" s="155">
        <v>0.915605567071365</v>
      </c>
      <c r="Z256" s="173">
        <v>0.00523880753860007</v>
      </c>
      <c r="AA256" s="151">
        <v>33759</v>
      </c>
      <c r="AB256" s="151">
        <v>31166</v>
      </c>
      <c r="AC256" s="151">
        <v>34955</v>
      </c>
      <c r="AD256" s="151">
        <v>32158</v>
      </c>
      <c r="AE256" s="155">
        <v>0.923190852809621</v>
      </c>
      <c r="AF256" s="155">
        <v>0.919982835073666</v>
      </c>
      <c r="AG256" s="173">
        <v>0.00320801773595492</v>
      </c>
    </row>
    <row r="257" spans="1:33">
      <c r="A257" s="175" t="s">
        <v>210</v>
      </c>
      <c r="B257" s="195" t="s">
        <v>1797</v>
      </c>
      <c r="C257" s="195" t="s">
        <v>245</v>
      </c>
      <c r="D257" s="150">
        <v>8392</v>
      </c>
      <c r="E257" s="150">
        <v>7181</v>
      </c>
      <c r="F257" s="150">
        <v>7117</v>
      </c>
      <c r="G257" s="151">
        <v>6174</v>
      </c>
      <c r="H257" s="151">
        <v>5471</v>
      </c>
      <c r="I257" s="151">
        <v>5344</v>
      </c>
      <c r="J257" s="151">
        <v>5013</v>
      </c>
      <c r="K257" s="151">
        <v>4140</v>
      </c>
      <c r="L257" s="151">
        <v>4100</v>
      </c>
      <c r="M257" s="154">
        <v>0.867060162413441</v>
      </c>
      <c r="N257" s="153">
        <v>134853</v>
      </c>
      <c r="O257" s="172">
        <v>0.9</v>
      </c>
      <c r="P257" s="154">
        <v>0.85569590085796</v>
      </c>
      <c r="Q257" s="154">
        <v>0.88613540654357</v>
      </c>
      <c r="R257" s="154">
        <v>0.825852782764811</v>
      </c>
      <c r="S257" s="173">
        <v>-0.0304395056856098</v>
      </c>
      <c r="T257" s="153">
        <v>155529</v>
      </c>
      <c r="U257" s="153">
        <v>133926</v>
      </c>
      <c r="V257" s="154">
        <v>0.861099859190247</v>
      </c>
      <c r="W257" s="154">
        <v>0.848069590085796</v>
      </c>
      <c r="X257" s="155">
        <v>0.865565273728539</v>
      </c>
      <c r="Y257" s="155">
        <v>0.817873528825055</v>
      </c>
      <c r="Z257" s="173">
        <v>-0.0174956836427431</v>
      </c>
      <c r="AA257" s="151">
        <v>45278</v>
      </c>
      <c r="AB257" s="151">
        <v>38980</v>
      </c>
      <c r="AC257" s="151">
        <v>47023</v>
      </c>
      <c r="AD257" s="151">
        <v>41146</v>
      </c>
      <c r="AE257" s="155">
        <v>0.860903750165643</v>
      </c>
      <c r="AF257" s="155">
        <v>0.875018607915276</v>
      </c>
      <c r="AG257" s="173">
        <v>-0.0141148577496322</v>
      </c>
    </row>
    <row r="258" spans="1:33">
      <c r="A258" s="175" t="s">
        <v>210</v>
      </c>
      <c r="B258" s="195" t="s">
        <v>1796</v>
      </c>
      <c r="C258" s="195" t="s">
        <v>246</v>
      </c>
      <c r="D258" s="150">
        <v>7241</v>
      </c>
      <c r="E258" s="150">
        <v>6944</v>
      </c>
      <c r="F258" s="150">
        <v>6520</v>
      </c>
      <c r="G258" s="151">
        <v>4833</v>
      </c>
      <c r="H258" s="151">
        <v>4724</v>
      </c>
      <c r="I258" s="151">
        <v>4477</v>
      </c>
      <c r="J258" s="151">
        <v>4296</v>
      </c>
      <c r="K258" s="151">
        <v>4203</v>
      </c>
      <c r="L258" s="151">
        <v>4076</v>
      </c>
      <c r="M258" s="154">
        <v>0.973748142969501</v>
      </c>
      <c r="N258" s="153">
        <v>111426</v>
      </c>
      <c r="O258" s="172">
        <v>0.9</v>
      </c>
      <c r="P258" s="154">
        <v>0.958983565805828</v>
      </c>
      <c r="Q258" s="154">
        <v>0.97744672046348</v>
      </c>
      <c r="R258" s="154">
        <v>0.978351955307263</v>
      </c>
      <c r="S258" s="173">
        <v>-0.0184631546576524</v>
      </c>
      <c r="T258" s="153">
        <v>114430</v>
      </c>
      <c r="U258" s="153">
        <v>106157</v>
      </c>
      <c r="V258" s="154">
        <v>0.927702525561479</v>
      </c>
      <c r="W258" s="154">
        <v>0.900428117663306</v>
      </c>
      <c r="X258" s="155">
        <v>0.926339747568798</v>
      </c>
      <c r="Y258" s="155">
        <v>0.9487895716946</v>
      </c>
      <c r="Z258" s="173">
        <v>-0.0259116299054917</v>
      </c>
      <c r="AA258" s="151">
        <v>36319</v>
      </c>
      <c r="AB258" s="151">
        <v>33401</v>
      </c>
      <c r="AC258" s="151">
        <v>33422</v>
      </c>
      <c r="AD258" s="151">
        <v>31251</v>
      </c>
      <c r="AE258" s="155">
        <v>0.919656378204246</v>
      </c>
      <c r="AF258" s="155">
        <v>0.935042786188738</v>
      </c>
      <c r="AG258" s="173">
        <v>-0.0153864079844922</v>
      </c>
    </row>
    <row r="259" spans="1:33">
      <c r="A259" s="175" t="s">
        <v>210</v>
      </c>
      <c r="B259" s="195" t="s">
        <v>1796</v>
      </c>
      <c r="C259" s="195" t="s">
        <v>247</v>
      </c>
      <c r="D259" s="150">
        <v>8729</v>
      </c>
      <c r="E259" s="150">
        <v>8354</v>
      </c>
      <c r="F259" s="150">
        <v>7875</v>
      </c>
      <c r="G259" s="151">
        <v>5790</v>
      </c>
      <c r="H259" s="151">
        <v>5548</v>
      </c>
      <c r="I259" s="151">
        <v>5274</v>
      </c>
      <c r="J259" s="151">
        <v>4575</v>
      </c>
      <c r="K259" s="151">
        <v>4416</v>
      </c>
      <c r="L259" s="151">
        <v>4060</v>
      </c>
      <c r="M259" s="154">
        <v>0.958089866411012</v>
      </c>
      <c r="N259" s="153">
        <v>136912</v>
      </c>
      <c r="O259" s="172">
        <v>0.9</v>
      </c>
      <c r="P259" s="154">
        <v>0.957039752548975</v>
      </c>
      <c r="Q259" s="154">
        <v>0.958203799654577</v>
      </c>
      <c r="R259" s="154">
        <v>0.965245901639344</v>
      </c>
      <c r="S259" s="173">
        <v>-0.00116404710560214</v>
      </c>
      <c r="T259" s="153">
        <v>142901</v>
      </c>
      <c r="U259" s="153">
        <v>128785</v>
      </c>
      <c r="V259" s="154">
        <v>0.901218325973926</v>
      </c>
      <c r="W259" s="154">
        <v>0.902165196471532</v>
      </c>
      <c r="X259" s="155">
        <v>0.910880829015544</v>
      </c>
      <c r="Y259" s="155">
        <v>0.887431693989071</v>
      </c>
      <c r="Z259" s="173">
        <v>-0.00871563254401231</v>
      </c>
      <c r="AA259" s="151">
        <v>42695</v>
      </c>
      <c r="AB259" s="151">
        <v>38412</v>
      </c>
      <c r="AC259" s="151">
        <v>43211</v>
      </c>
      <c r="AD259" s="151">
        <v>38715</v>
      </c>
      <c r="AE259" s="155">
        <v>0.89968380372409</v>
      </c>
      <c r="AF259" s="155">
        <v>0.895952419522807</v>
      </c>
      <c r="AG259" s="173">
        <v>0.00373138420128283</v>
      </c>
    </row>
    <row r="260" spans="1:33">
      <c r="A260" s="175" t="s">
        <v>210</v>
      </c>
      <c r="B260" s="195" t="s">
        <v>1795</v>
      </c>
      <c r="C260" s="195" t="s">
        <v>248</v>
      </c>
      <c r="D260" s="150">
        <v>9480</v>
      </c>
      <c r="E260" s="150">
        <v>8782</v>
      </c>
      <c r="F260" s="150">
        <v>8284</v>
      </c>
      <c r="G260" s="151">
        <v>6210</v>
      </c>
      <c r="H260" s="151">
        <v>5869</v>
      </c>
      <c r="I260" s="151">
        <v>5533</v>
      </c>
      <c r="J260" s="151">
        <v>5255</v>
      </c>
      <c r="K260" s="151">
        <v>4921</v>
      </c>
      <c r="L260" s="151">
        <v>4623</v>
      </c>
      <c r="M260" s="154">
        <v>0.940754253083237</v>
      </c>
      <c r="N260" s="153">
        <v>166061</v>
      </c>
      <c r="O260" s="172">
        <v>0.9</v>
      </c>
      <c r="P260" s="154">
        <v>0.926371308016878</v>
      </c>
      <c r="Q260" s="154">
        <v>0.945088566827697</v>
      </c>
      <c r="R260" s="154">
        <v>0.936441484300666</v>
      </c>
      <c r="S260" s="173">
        <v>-0.0187172588108196</v>
      </c>
      <c r="T260" s="153">
        <v>176519</v>
      </c>
      <c r="U260" s="153">
        <v>158165</v>
      </c>
      <c r="V260" s="154">
        <v>0.896022524487449</v>
      </c>
      <c r="W260" s="154">
        <v>0.873839662447257</v>
      </c>
      <c r="X260" s="155">
        <v>0.890982286634461</v>
      </c>
      <c r="Y260" s="155">
        <v>0.879733587059943</v>
      </c>
      <c r="Z260" s="173">
        <v>-0.0171426241872031</v>
      </c>
      <c r="AA260" s="151">
        <v>50910</v>
      </c>
      <c r="AB260" s="151">
        <v>45528</v>
      </c>
      <c r="AC260" s="151">
        <v>53628</v>
      </c>
      <c r="AD260" s="151">
        <v>48161</v>
      </c>
      <c r="AE260" s="155">
        <v>0.89428403064231</v>
      </c>
      <c r="AF260" s="155">
        <v>0.898056985157007</v>
      </c>
      <c r="AG260" s="173">
        <v>-0.0037729545146975</v>
      </c>
    </row>
    <row r="261" spans="1:33">
      <c r="A261" s="175" t="s">
        <v>210</v>
      </c>
      <c r="B261" s="195" t="s">
        <v>1795</v>
      </c>
      <c r="C261" s="195" t="s">
        <v>249</v>
      </c>
      <c r="D261" s="150">
        <v>2291</v>
      </c>
      <c r="E261" s="150">
        <v>2150</v>
      </c>
      <c r="F261" s="150">
        <v>1961</v>
      </c>
      <c r="G261" s="151">
        <v>1534</v>
      </c>
      <c r="H261" s="151">
        <v>1523</v>
      </c>
      <c r="I261" s="151">
        <v>1380</v>
      </c>
      <c r="J261" s="151">
        <v>1153</v>
      </c>
      <c r="K261" s="151">
        <v>1140</v>
      </c>
      <c r="L261" s="151">
        <v>1019</v>
      </c>
      <c r="M261" s="154">
        <v>0.985678334477236</v>
      </c>
      <c r="N261" s="153">
        <v>21542</v>
      </c>
      <c r="O261" s="172">
        <v>0.9</v>
      </c>
      <c r="P261" s="154">
        <v>0.938454823221301</v>
      </c>
      <c r="Q261" s="154">
        <v>0.992829204693611</v>
      </c>
      <c r="R261" s="154">
        <v>0.988725065047702</v>
      </c>
      <c r="S261" s="173">
        <v>-0.0543743814723108</v>
      </c>
      <c r="T261" s="153">
        <v>21855</v>
      </c>
      <c r="U261" s="153">
        <v>19594</v>
      </c>
      <c r="V261" s="154">
        <v>0.896545412948982</v>
      </c>
      <c r="W261" s="154">
        <v>0.855958096900917</v>
      </c>
      <c r="X261" s="155">
        <v>0.899608865710561</v>
      </c>
      <c r="Y261" s="155">
        <v>0.883781439722463</v>
      </c>
      <c r="Z261" s="173">
        <v>-0.043650768809644</v>
      </c>
      <c r="AA261" s="151">
        <v>10904</v>
      </c>
      <c r="AB261" s="151">
        <v>9562</v>
      </c>
      <c r="AC261" s="151">
        <v>8636</v>
      </c>
      <c r="AD261" s="151">
        <v>7826</v>
      </c>
      <c r="AE261" s="155">
        <v>0.876925898752751</v>
      </c>
      <c r="AF261" s="155">
        <v>0.906206577119037</v>
      </c>
      <c r="AG261" s="173">
        <v>-0.0292806783662853</v>
      </c>
    </row>
    <row r="262" spans="1:33">
      <c r="A262" s="175" t="s">
        <v>210</v>
      </c>
      <c r="B262" s="195" t="s">
        <v>1797</v>
      </c>
      <c r="C262" s="195" t="s">
        <v>250</v>
      </c>
      <c r="D262" s="150">
        <v>6494</v>
      </c>
      <c r="E262" s="150">
        <v>6076</v>
      </c>
      <c r="F262" s="150">
        <v>5656</v>
      </c>
      <c r="G262" s="151">
        <v>4288</v>
      </c>
      <c r="H262" s="151">
        <v>4072</v>
      </c>
      <c r="I262" s="151">
        <v>3912</v>
      </c>
      <c r="J262" s="151">
        <v>3412</v>
      </c>
      <c r="K262" s="151">
        <v>3187</v>
      </c>
      <c r="L262" s="151">
        <v>2976</v>
      </c>
      <c r="M262" s="154">
        <v>0.931440081565663</v>
      </c>
      <c r="N262" s="153">
        <v>112368</v>
      </c>
      <c r="O262" s="172">
        <v>0.9</v>
      </c>
      <c r="P262" s="154">
        <v>0.935632891900216</v>
      </c>
      <c r="Q262" s="154">
        <v>0.949626865671642</v>
      </c>
      <c r="R262" s="154">
        <v>0.934056271981243</v>
      </c>
      <c r="S262" s="173">
        <v>-0.0139939737714262</v>
      </c>
      <c r="T262" s="153">
        <v>120639</v>
      </c>
      <c r="U262" s="153">
        <v>108237</v>
      </c>
      <c r="V262" s="154">
        <v>0.897197423718698</v>
      </c>
      <c r="W262" s="154">
        <v>0.870957807206652</v>
      </c>
      <c r="X262" s="155">
        <v>0.912313432835821</v>
      </c>
      <c r="Y262" s="155">
        <v>0.87221570926143</v>
      </c>
      <c r="Z262" s="173">
        <v>-0.0413556256291686</v>
      </c>
      <c r="AA262" s="151">
        <v>34072</v>
      </c>
      <c r="AB262" s="151">
        <v>30393</v>
      </c>
      <c r="AC262" s="151">
        <v>37529</v>
      </c>
      <c r="AD262" s="151">
        <v>33502</v>
      </c>
      <c r="AE262" s="155">
        <v>0.892022775299366</v>
      </c>
      <c r="AF262" s="155">
        <v>0.892696314849849</v>
      </c>
      <c r="AG262" s="173">
        <v>-0.000673539550483437</v>
      </c>
    </row>
    <row r="263" spans="1:33">
      <c r="A263" s="175" t="s">
        <v>210</v>
      </c>
      <c r="B263" s="195" t="s">
        <v>1792</v>
      </c>
      <c r="C263" s="195" t="s">
        <v>251</v>
      </c>
      <c r="D263" s="150">
        <v>0</v>
      </c>
      <c r="E263" s="150">
        <v>0</v>
      </c>
      <c r="F263" s="150">
        <v>0</v>
      </c>
      <c r="G263" s="151">
        <v>0</v>
      </c>
      <c r="H263" s="151">
        <v>0</v>
      </c>
      <c r="I263" s="151">
        <v>0</v>
      </c>
      <c r="J263" s="151">
        <v>0</v>
      </c>
      <c r="K263" s="151">
        <v>0</v>
      </c>
      <c r="L263" s="151">
        <v>0</v>
      </c>
      <c r="M263" s="154">
        <v>0</v>
      </c>
      <c r="N263" s="153">
        <v>0</v>
      </c>
      <c r="O263" s="172">
        <v>0.9</v>
      </c>
      <c r="P263" s="154">
        <v>0</v>
      </c>
      <c r="Q263" s="154">
        <v>0</v>
      </c>
      <c r="R263" s="154">
        <v>0</v>
      </c>
      <c r="S263" s="173">
        <v>0</v>
      </c>
      <c r="T263" s="153">
        <v>0</v>
      </c>
      <c r="U263" s="153">
        <v>0</v>
      </c>
      <c r="V263" s="154">
        <v>0</v>
      </c>
      <c r="W263" s="154">
        <v>0</v>
      </c>
      <c r="X263" s="155">
        <v>0</v>
      </c>
      <c r="Y263" s="155">
        <v>0</v>
      </c>
      <c r="Z263" s="173">
        <v>0</v>
      </c>
      <c r="AA263" s="151">
        <v>0</v>
      </c>
      <c r="AB263" s="151">
        <v>0</v>
      </c>
      <c r="AC263" s="151">
        <v>0</v>
      </c>
      <c r="AD263" s="151">
        <v>0</v>
      </c>
      <c r="AE263" s="155">
        <v>0</v>
      </c>
      <c r="AF263" s="155">
        <v>0</v>
      </c>
      <c r="AG263" s="173">
        <v>0</v>
      </c>
    </row>
    <row r="264" spans="1:33">
      <c r="A264" s="175" t="s">
        <v>210</v>
      </c>
      <c r="B264" s="195" t="s">
        <v>1796</v>
      </c>
      <c r="C264" s="195" t="s">
        <v>252</v>
      </c>
      <c r="D264" s="150">
        <v>11614</v>
      </c>
      <c r="E264" s="150">
        <v>10843</v>
      </c>
      <c r="F264" s="150">
        <v>10203</v>
      </c>
      <c r="G264" s="151">
        <v>7717</v>
      </c>
      <c r="H264" s="151">
        <v>7405</v>
      </c>
      <c r="I264" s="151">
        <v>7009</v>
      </c>
      <c r="J264" s="151">
        <v>6293</v>
      </c>
      <c r="K264" s="151">
        <v>6065</v>
      </c>
      <c r="L264" s="151">
        <v>5556</v>
      </c>
      <c r="M264" s="154">
        <v>0.951959708786277</v>
      </c>
      <c r="N264" s="153">
        <v>190906</v>
      </c>
      <c r="O264" s="172">
        <v>0.9</v>
      </c>
      <c r="P264" s="154">
        <v>0.933614603065266</v>
      </c>
      <c r="Q264" s="154">
        <v>0.95956978100298</v>
      </c>
      <c r="R264" s="154">
        <v>0.963769267440013</v>
      </c>
      <c r="S264" s="173">
        <v>-0.0259551779377143</v>
      </c>
      <c r="T264" s="153">
        <v>200540</v>
      </c>
      <c r="U264" s="153">
        <v>180903</v>
      </c>
      <c r="V264" s="154">
        <v>0.902079385658721</v>
      </c>
      <c r="W264" s="154">
        <v>0.878508696400895</v>
      </c>
      <c r="X264" s="155">
        <v>0.908254503045225</v>
      </c>
      <c r="Y264" s="155">
        <v>0.882885746067059</v>
      </c>
      <c r="Z264" s="173">
        <v>-0.0297458066443294</v>
      </c>
      <c r="AA264" s="151">
        <v>60348</v>
      </c>
      <c r="AB264" s="151">
        <v>54196</v>
      </c>
      <c r="AC264" s="151">
        <v>61505</v>
      </c>
      <c r="AD264" s="151">
        <v>55384</v>
      </c>
      <c r="AE264" s="155">
        <v>0.898057930668788</v>
      </c>
      <c r="AF264" s="155">
        <v>0.900479635801967</v>
      </c>
      <c r="AG264" s="173">
        <v>-0.00242170513317963</v>
      </c>
    </row>
    <row r="265" spans="1:33">
      <c r="A265" s="175" t="s">
        <v>210</v>
      </c>
      <c r="B265" s="195" t="s">
        <v>1797</v>
      </c>
      <c r="C265" s="195" t="s">
        <v>253</v>
      </c>
      <c r="D265" s="150">
        <v>7829</v>
      </c>
      <c r="E265" s="150">
        <v>7626</v>
      </c>
      <c r="F265" s="150">
        <v>7263</v>
      </c>
      <c r="G265" s="151">
        <v>5269</v>
      </c>
      <c r="H265" s="151">
        <v>5166</v>
      </c>
      <c r="I265" s="151">
        <v>4927</v>
      </c>
      <c r="J265" s="151">
        <v>4553</v>
      </c>
      <c r="K265" s="151">
        <v>4461</v>
      </c>
      <c r="L265" s="151">
        <v>4190</v>
      </c>
      <c r="M265" s="154">
        <v>0.972411829786683</v>
      </c>
      <c r="N265" s="153">
        <v>150295</v>
      </c>
      <c r="O265" s="172">
        <v>0.9</v>
      </c>
      <c r="P265" s="154">
        <v>0.974070762549495</v>
      </c>
      <c r="Q265" s="154">
        <v>0.980451698614538</v>
      </c>
      <c r="R265" s="154">
        <v>0.979793542719086</v>
      </c>
      <c r="S265" s="173">
        <v>-0.00638093606504242</v>
      </c>
      <c r="T265" s="153">
        <v>154559</v>
      </c>
      <c r="U265" s="153">
        <v>143017</v>
      </c>
      <c r="V265" s="154">
        <v>0.925323015806262</v>
      </c>
      <c r="W265" s="154">
        <v>0.927704687699578</v>
      </c>
      <c r="X265" s="155">
        <v>0.935092047826912</v>
      </c>
      <c r="Y265" s="155">
        <v>0.920272347902482</v>
      </c>
      <c r="Z265" s="173">
        <v>-0.00738736012733365</v>
      </c>
      <c r="AA265" s="151">
        <v>43301</v>
      </c>
      <c r="AB265" s="151">
        <v>40191</v>
      </c>
      <c r="AC265" s="151">
        <v>47678</v>
      </c>
      <c r="AD265" s="151">
        <v>43819</v>
      </c>
      <c r="AE265" s="155">
        <v>0.928177178356158</v>
      </c>
      <c r="AF265" s="155">
        <v>0.919061202231637</v>
      </c>
      <c r="AG265" s="173">
        <v>0.00911597612452086</v>
      </c>
    </row>
    <row r="266" spans="1:33">
      <c r="A266" s="175" t="s">
        <v>210</v>
      </c>
      <c r="B266" s="195" t="s">
        <v>1792</v>
      </c>
      <c r="C266" s="195" t="s">
        <v>254</v>
      </c>
      <c r="D266" s="150">
        <v>5924</v>
      </c>
      <c r="E266" s="150">
        <v>5560</v>
      </c>
      <c r="F266" s="150">
        <v>5395</v>
      </c>
      <c r="G266" s="151">
        <v>4179</v>
      </c>
      <c r="H266" s="151">
        <v>3879</v>
      </c>
      <c r="I266" s="151">
        <v>3789</v>
      </c>
      <c r="J266" s="151">
        <v>3590</v>
      </c>
      <c r="K266" s="151">
        <v>3319</v>
      </c>
      <c r="L266" s="151">
        <v>3204</v>
      </c>
      <c r="M266" s="154">
        <v>0.933404322922481</v>
      </c>
      <c r="N266" s="153">
        <v>108694</v>
      </c>
      <c r="O266" s="172">
        <v>0.9</v>
      </c>
      <c r="P266" s="154">
        <v>0.938555030384875</v>
      </c>
      <c r="Q266" s="154">
        <v>0.928212491026561</v>
      </c>
      <c r="R266" s="154">
        <v>0.924512534818941</v>
      </c>
      <c r="S266" s="173">
        <v>0.0103425393583138</v>
      </c>
      <c r="T266" s="153">
        <v>116449</v>
      </c>
      <c r="U266" s="153">
        <v>106338</v>
      </c>
      <c r="V266" s="154">
        <v>0.913172290015372</v>
      </c>
      <c r="W266" s="154">
        <v>0.910702228224173</v>
      </c>
      <c r="X266" s="155">
        <v>0.90667623833453</v>
      </c>
      <c r="Y266" s="155">
        <v>0.892479108635097</v>
      </c>
      <c r="Z266" s="173">
        <v>0.00402598988964309</v>
      </c>
      <c r="AA266" s="151">
        <v>33436</v>
      </c>
      <c r="AB266" s="151">
        <v>30432</v>
      </c>
      <c r="AC266" s="151">
        <v>35707</v>
      </c>
      <c r="AD266" s="151">
        <v>32810</v>
      </c>
      <c r="AE266" s="155">
        <v>0.910156717310683</v>
      </c>
      <c r="AF266" s="155">
        <v>0.918867448959588</v>
      </c>
      <c r="AG266" s="173">
        <v>-0.00871073164890457</v>
      </c>
    </row>
    <row r="267" spans="1:33">
      <c r="A267" s="175" t="s">
        <v>210</v>
      </c>
      <c r="B267" s="195" t="s">
        <v>1797</v>
      </c>
      <c r="C267" s="195" t="s">
        <v>255</v>
      </c>
      <c r="D267" s="150">
        <v>9258</v>
      </c>
      <c r="E267" s="150">
        <v>8774</v>
      </c>
      <c r="F267" s="150">
        <v>8251</v>
      </c>
      <c r="G267" s="151">
        <v>6414</v>
      </c>
      <c r="H267" s="151">
        <v>5975</v>
      </c>
      <c r="I267" s="151">
        <v>5772</v>
      </c>
      <c r="J267" s="151">
        <v>5367</v>
      </c>
      <c r="K267" s="151">
        <v>4831</v>
      </c>
      <c r="L267" s="151">
        <v>4900</v>
      </c>
      <c r="M267" s="154">
        <v>0.919202113786104</v>
      </c>
      <c r="N267" s="153">
        <v>162116</v>
      </c>
      <c r="O267" s="172">
        <v>0.9</v>
      </c>
      <c r="P267" s="154">
        <v>0.947720890041046</v>
      </c>
      <c r="Q267" s="154">
        <v>0.931555971312753</v>
      </c>
      <c r="R267" s="154">
        <v>0.900130426681573</v>
      </c>
      <c r="S267" s="173">
        <v>0.0161649187282922</v>
      </c>
      <c r="T267" s="153">
        <v>176366</v>
      </c>
      <c r="U267" s="153">
        <v>155370</v>
      </c>
      <c r="V267" s="154">
        <v>0.88095211095109</v>
      </c>
      <c r="W267" s="154">
        <v>0.891229207172175</v>
      </c>
      <c r="X267" s="155">
        <v>0.899906454630496</v>
      </c>
      <c r="Y267" s="155">
        <v>0.912986771008012</v>
      </c>
      <c r="Z267" s="173">
        <v>-0.00867724745832033</v>
      </c>
      <c r="AA267" s="151">
        <v>50330</v>
      </c>
      <c r="AB267" s="151">
        <v>44709</v>
      </c>
      <c r="AC267" s="151">
        <v>55031</v>
      </c>
      <c r="AD267" s="151">
        <v>48498</v>
      </c>
      <c r="AE267" s="155">
        <v>0.888317107093185</v>
      </c>
      <c r="AF267" s="155">
        <v>0.88128509385619</v>
      </c>
      <c r="AG267" s="173">
        <v>0.00703201323699487</v>
      </c>
    </row>
    <row r="268" spans="1:33">
      <c r="A268" s="175" t="s">
        <v>210</v>
      </c>
      <c r="B268" s="195" t="s">
        <v>1795</v>
      </c>
      <c r="C268" s="195" t="s">
        <v>256</v>
      </c>
      <c r="D268" s="150">
        <v>4488</v>
      </c>
      <c r="E268" s="150">
        <v>4201</v>
      </c>
      <c r="F268" s="150">
        <v>4075</v>
      </c>
      <c r="G268" s="151">
        <v>3138</v>
      </c>
      <c r="H268" s="151">
        <v>2969</v>
      </c>
      <c r="I268" s="151">
        <v>2857</v>
      </c>
      <c r="J268" s="151">
        <v>2567</v>
      </c>
      <c r="K268" s="151">
        <v>2415</v>
      </c>
      <c r="L268" s="151">
        <v>2235</v>
      </c>
      <c r="M268" s="154">
        <v>0.943166143817975</v>
      </c>
      <c r="N268" s="153">
        <v>77267</v>
      </c>
      <c r="O268" s="172">
        <v>0.9</v>
      </c>
      <c r="P268" s="154">
        <v>0.936051693404635</v>
      </c>
      <c r="Q268" s="154">
        <v>0.946144040790312</v>
      </c>
      <c r="R268" s="154">
        <v>0.940786910790806</v>
      </c>
      <c r="S268" s="173">
        <v>-0.0100923473856778</v>
      </c>
      <c r="T268" s="153">
        <v>81923</v>
      </c>
      <c r="U268" s="153">
        <v>74317</v>
      </c>
      <c r="V268" s="154">
        <v>0.907156720334949</v>
      </c>
      <c r="W268" s="154">
        <v>0.907976827094474</v>
      </c>
      <c r="X268" s="155">
        <v>0.910452517527087</v>
      </c>
      <c r="Y268" s="155">
        <v>0.870666147253603</v>
      </c>
      <c r="Z268" s="173">
        <v>-0.0024756904326132</v>
      </c>
      <c r="AA268" s="151">
        <v>24658</v>
      </c>
      <c r="AB268" s="151">
        <v>22239</v>
      </c>
      <c r="AC268" s="151">
        <v>24782</v>
      </c>
      <c r="AD268" s="151">
        <v>22237</v>
      </c>
      <c r="AE268" s="155">
        <v>0.901897964149566</v>
      </c>
      <c r="AF268" s="155">
        <v>0.897304495198128</v>
      </c>
      <c r="AG268" s="173">
        <v>0.00459346895143831</v>
      </c>
    </row>
    <row r="269" spans="1:33">
      <c r="A269" s="175" t="s">
        <v>210</v>
      </c>
      <c r="B269" s="195" t="s">
        <v>1797</v>
      </c>
      <c r="C269" s="195" t="s">
        <v>257</v>
      </c>
      <c r="D269" s="150">
        <v>7112</v>
      </c>
      <c r="E269" s="150">
        <v>6403</v>
      </c>
      <c r="F269" s="150">
        <v>6066</v>
      </c>
      <c r="G269" s="151">
        <v>5244</v>
      </c>
      <c r="H269" s="151">
        <v>4947</v>
      </c>
      <c r="I269" s="151">
        <v>4831</v>
      </c>
      <c r="J269" s="151">
        <v>4328</v>
      </c>
      <c r="K269" s="151">
        <v>3936</v>
      </c>
      <c r="L269" s="151">
        <v>3896</v>
      </c>
      <c r="M269" s="154">
        <v>0.937556065743261</v>
      </c>
      <c r="N269" s="153">
        <v>123328</v>
      </c>
      <c r="O269" s="172">
        <v>0.9</v>
      </c>
      <c r="P269" s="154">
        <v>0.900309336332958</v>
      </c>
      <c r="Q269" s="154">
        <v>0.943363844393593</v>
      </c>
      <c r="R269" s="154">
        <v>0.909426987060998</v>
      </c>
      <c r="S269" s="173">
        <v>-0.0430545080606343</v>
      </c>
      <c r="T269" s="153">
        <v>131542</v>
      </c>
      <c r="U269" s="153">
        <v>120210</v>
      </c>
      <c r="V269" s="154">
        <v>0.913852609812835</v>
      </c>
      <c r="W269" s="154">
        <v>0.852924634420697</v>
      </c>
      <c r="X269" s="155">
        <v>0.921243325705568</v>
      </c>
      <c r="Y269" s="155">
        <v>0.900184842883549</v>
      </c>
      <c r="Z269" s="173">
        <v>-0.0683186912848708</v>
      </c>
      <c r="AA269" s="151">
        <v>38997</v>
      </c>
      <c r="AB269" s="151">
        <v>35224</v>
      </c>
      <c r="AC269" s="151">
        <v>40698</v>
      </c>
      <c r="AD269" s="151">
        <v>37257</v>
      </c>
      <c r="AE269" s="155">
        <v>0.903248967869323</v>
      </c>
      <c r="AF269" s="155">
        <v>0.915450390682589</v>
      </c>
      <c r="AG269" s="173">
        <v>-0.0122014228132655</v>
      </c>
    </row>
    <row r="270" spans="1:33">
      <c r="A270" s="175" t="s">
        <v>210</v>
      </c>
      <c r="B270" s="195" t="s">
        <v>1792</v>
      </c>
      <c r="C270" s="195" t="s">
        <v>258</v>
      </c>
      <c r="D270" s="150">
        <v>5055</v>
      </c>
      <c r="E270" s="150">
        <v>4772</v>
      </c>
      <c r="F270" s="150">
        <v>4408</v>
      </c>
      <c r="G270" s="151">
        <v>3400</v>
      </c>
      <c r="H270" s="151">
        <v>3198</v>
      </c>
      <c r="I270" s="151">
        <v>3136</v>
      </c>
      <c r="J270" s="151">
        <v>2924</v>
      </c>
      <c r="K270" s="151">
        <v>2700</v>
      </c>
      <c r="L270" s="151">
        <v>2659</v>
      </c>
      <c r="M270" s="154">
        <v>0.948949436890049</v>
      </c>
      <c r="N270" s="153">
        <v>93444</v>
      </c>
      <c r="O270" s="172">
        <v>0.9</v>
      </c>
      <c r="P270" s="154">
        <v>0.944015825914936</v>
      </c>
      <c r="Q270" s="154">
        <v>0.940588235294118</v>
      </c>
      <c r="R270" s="154">
        <v>0.923392612859097</v>
      </c>
      <c r="S270" s="173">
        <v>0.0034275906208181</v>
      </c>
      <c r="T270" s="153">
        <v>98471</v>
      </c>
      <c r="U270" s="153">
        <v>89322</v>
      </c>
      <c r="V270" s="154">
        <v>0.907089396878269</v>
      </c>
      <c r="W270" s="154">
        <v>0.872007912957468</v>
      </c>
      <c r="X270" s="155">
        <v>0.922352941176471</v>
      </c>
      <c r="Y270" s="155">
        <v>0.9093707250342</v>
      </c>
      <c r="Z270" s="173">
        <v>-0.0503450282190028</v>
      </c>
      <c r="AA270" s="151">
        <v>27613</v>
      </c>
      <c r="AB270" s="151">
        <v>24995</v>
      </c>
      <c r="AC270" s="151">
        <v>29484</v>
      </c>
      <c r="AD270" s="151">
        <v>26580</v>
      </c>
      <c r="AE270" s="155">
        <v>0.905189584615942</v>
      </c>
      <c r="AF270" s="155">
        <v>0.901505901505901</v>
      </c>
      <c r="AG270" s="173">
        <v>0.0036836831100403</v>
      </c>
    </row>
    <row r="271" spans="1:33">
      <c r="A271" s="175" t="s">
        <v>210</v>
      </c>
      <c r="B271" s="195" t="s">
        <v>1796</v>
      </c>
      <c r="C271" s="195" t="s">
        <v>259</v>
      </c>
      <c r="D271" s="150">
        <v>8568</v>
      </c>
      <c r="E271" s="150">
        <v>7130</v>
      </c>
      <c r="F271" s="150">
        <v>8029</v>
      </c>
      <c r="G271" s="151">
        <v>4010</v>
      </c>
      <c r="H271" s="151">
        <v>3028</v>
      </c>
      <c r="I271" s="151">
        <v>3706</v>
      </c>
      <c r="J271" s="151">
        <v>5037</v>
      </c>
      <c r="K271" s="151">
        <v>5029</v>
      </c>
      <c r="L271" s="151">
        <v>4707</v>
      </c>
      <c r="M271" s="154">
        <v>0.96839030669076</v>
      </c>
      <c r="N271" s="153">
        <v>117366</v>
      </c>
      <c r="O271" s="172">
        <v>0.9</v>
      </c>
      <c r="P271" s="154">
        <v>0.832166199813259</v>
      </c>
      <c r="Q271" s="154">
        <v>0.755112219451372</v>
      </c>
      <c r="R271" s="154">
        <v>0.998411753027596</v>
      </c>
      <c r="S271" s="173">
        <v>0.0770539803618872</v>
      </c>
      <c r="T271" s="153">
        <v>121197</v>
      </c>
      <c r="U271" s="153">
        <v>114850</v>
      </c>
      <c r="V271" s="154">
        <v>0.947630716931937</v>
      </c>
      <c r="W271" s="154">
        <v>0.937091503267974</v>
      </c>
      <c r="X271" s="155">
        <v>0.924189526184539</v>
      </c>
      <c r="Y271" s="155">
        <v>0.934484812388326</v>
      </c>
      <c r="Z271" s="173">
        <v>0.0129019770834352</v>
      </c>
      <c r="AA271" s="151">
        <v>39326</v>
      </c>
      <c r="AB271" s="151">
        <v>37097</v>
      </c>
      <c r="AC271" s="151">
        <v>35135</v>
      </c>
      <c r="AD271" s="151">
        <v>33579</v>
      </c>
      <c r="AE271" s="155">
        <v>0.94331994100595</v>
      </c>
      <c r="AF271" s="155">
        <v>0.95571367582183</v>
      </c>
      <c r="AG271" s="173">
        <v>-0.0123937348158798</v>
      </c>
    </row>
    <row r="272" spans="1:33">
      <c r="A272" s="175" t="s">
        <v>260</v>
      </c>
      <c r="B272" s="195" t="s">
        <v>1798</v>
      </c>
      <c r="C272" s="195" t="s">
        <v>262</v>
      </c>
      <c r="D272" s="150">
        <v>4956</v>
      </c>
      <c r="E272" s="150">
        <v>4711</v>
      </c>
      <c r="F272" s="150">
        <v>4347</v>
      </c>
      <c r="G272" s="151">
        <v>3529</v>
      </c>
      <c r="H272" s="151">
        <v>3473</v>
      </c>
      <c r="I272" s="151">
        <v>3266</v>
      </c>
      <c r="J272" s="151">
        <v>3123</v>
      </c>
      <c r="K272" s="151">
        <v>3092</v>
      </c>
      <c r="L272" s="151">
        <v>2835</v>
      </c>
      <c r="M272" s="154">
        <v>0.970616055272249</v>
      </c>
      <c r="N272" s="153">
        <v>94406</v>
      </c>
      <c r="O272" s="172">
        <v>0.9</v>
      </c>
      <c r="P272" s="154">
        <v>0.950564971751412</v>
      </c>
      <c r="Q272" s="154">
        <v>0.984131482006234</v>
      </c>
      <c r="R272" s="154">
        <v>0.990073647134166</v>
      </c>
      <c r="S272" s="173">
        <v>-0.0335665102548216</v>
      </c>
      <c r="T272" s="153">
        <v>97264</v>
      </c>
      <c r="U272" s="153">
        <v>87872</v>
      </c>
      <c r="V272" s="154">
        <v>0.903438065471295</v>
      </c>
      <c r="W272" s="154">
        <v>0.877118644067797</v>
      </c>
      <c r="X272" s="155">
        <v>0.925474638707849</v>
      </c>
      <c r="Y272" s="155">
        <v>0.907780979827089</v>
      </c>
      <c r="Z272" s="173">
        <v>-0.0483559946400527</v>
      </c>
      <c r="AA272" s="151">
        <v>29085</v>
      </c>
      <c r="AB272" s="151">
        <v>26134</v>
      </c>
      <c r="AC272" s="151">
        <v>30100</v>
      </c>
      <c r="AD272" s="151">
        <v>27469</v>
      </c>
      <c r="AE272" s="155">
        <v>0.89853876568678</v>
      </c>
      <c r="AF272" s="155">
        <v>0.912591362126246</v>
      </c>
      <c r="AG272" s="173">
        <v>-0.0140525964394657</v>
      </c>
    </row>
    <row r="273" spans="1:33">
      <c r="A273" s="175" t="s">
        <v>260</v>
      </c>
      <c r="B273" s="195" t="s">
        <v>1798</v>
      </c>
      <c r="C273" s="195" t="s">
        <v>263</v>
      </c>
      <c r="D273" s="150">
        <v>3579</v>
      </c>
      <c r="E273" s="150">
        <v>3431</v>
      </c>
      <c r="F273" s="150">
        <v>3372</v>
      </c>
      <c r="G273" s="151">
        <v>2479</v>
      </c>
      <c r="H273" s="151">
        <v>2429</v>
      </c>
      <c r="I273" s="151">
        <v>2319</v>
      </c>
      <c r="J273" s="151">
        <v>2185</v>
      </c>
      <c r="K273" s="151">
        <v>2078</v>
      </c>
      <c r="L273" s="151">
        <v>2010</v>
      </c>
      <c r="M273" s="154">
        <v>0.955516402871413</v>
      </c>
      <c r="N273" s="153">
        <v>65622</v>
      </c>
      <c r="O273" s="172">
        <v>0.9</v>
      </c>
      <c r="P273" s="154">
        <v>0.958647666946074</v>
      </c>
      <c r="Q273" s="154">
        <v>0.979830576845502</v>
      </c>
      <c r="R273" s="154">
        <v>0.951029748283753</v>
      </c>
      <c r="S273" s="173">
        <v>-0.0211829098994279</v>
      </c>
      <c r="T273" s="153">
        <v>68677</v>
      </c>
      <c r="U273" s="153">
        <v>64725</v>
      </c>
      <c r="V273" s="154">
        <v>0.942455261586849</v>
      </c>
      <c r="W273" s="154">
        <v>0.942162615255658</v>
      </c>
      <c r="X273" s="155">
        <v>0.935457845905607</v>
      </c>
      <c r="Y273" s="155">
        <v>0.919908466819222</v>
      </c>
      <c r="Z273" s="173">
        <v>0.00670476935005093</v>
      </c>
      <c r="AA273" s="151">
        <v>20920</v>
      </c>
      <c r="AB273" s="151">
        <v>19623</v>
      </c>
      <c r="AC273" s="151">
        <v>21118</v>
      </c>
      <c r="AD273" s="151">
        <v>19756</v>
      </c>
      <c r="AE273" s="155">
        <v>0.938001912045889</v>
      </c>
      <c r="AF273" s="155">
        <v>0.935505256179562</v>
      </c>
      <c r="AG273" s="173">
        <v>0.00249665586632664</v>
      </c>
    </row>
    <row r="274" spans="1:33">
      <c r="A274" s="175" t="s">
        <v>260</v>
      </c>
      <c r="B274" s="195" t="s">
        <v>1798</v>
      </c>
      <c r="C274" s="195" t="s">
        <v>264</v>
      </c>
      <c r="D274" s="150">
        <v>7043</v>
      </c>
      <c r="E274" s="150">
        <v>6789</v>
      </c>
      <c r="F274" s="150">
        <v>6732</v>
      </c>
      <c r="G274" s="151">
        <v>4257</v>
      </c>
      <c r="H274" s="151">
        <v>4169</v>
      </c>
      <c r="I274" s="151">
        <v>4112</v>
      </c>
      <c r="J274" s="151">
        <v>4671</v>
      </c>
      <c r="K274" s="151">
        <v>4592</v>
      </c>
      <c r="L274" s="151">
        <v>4456</v>
      </c>
      <c r="M274" s="154">
        <v>0.956111814408102</v>
      </c>
      <c r="N274" s="153">
        <v>129905</v>
      </c>
      <c r="O274" s="172">
        <v>0.9</v>
      </c>
      <c r="P274" s="154">
        <v>0.963935822802783</v>
      </c>
      <c r="Q274" s="154">
        <v>0.979328165374677</v>
      </c>
      <c r="R274" s="154">
        <v>0.983087133376151</v>
      </c>
      <c r="S274" s="173">
        <v>-0.0153923425718941</v>
      </c>
      <c r="T274" s="153">
        <v>135868</v>
      </c>
      <c r="U274" s="153">
        <v>130257</v>
      </c>
      <c r="V274" s="154">
        <v>0.95870256425354</v>
      </c>
      <c r="W274" s="154">
        <v>0.955842680675848</v>
      </c>
      <c r="X274" s="155">
        <v>0.965938454310547</v>
      </c>
      <c r="Y274" s="155">
        <v>0.953971312352815</v>
      </c>
      <c r="Z274" s="173">
        <v>-0.010095773634699</v>
      </c>
      <c r="AA274" s="151">
        <v>40652</v>
      </c>
      <c r="AB274" s="151">
        <v>39054</v>
      </c>
      <c r="AC274" s="151">
        <v>43212</v>
      </c>
      <c r="AD274" s="151">
        <v>41318</v>
      </c>
      <c r="AE274" s="155">
        <v>0.960690740922956</v>
      </c>
      <c r="AF274" s="155">
        <v>0.956169582523373</v>
      </c>
      <c r="AG274" s="173">
        <v>0.00452115839958267</v>
      </c>
    </row>
    <row r="275" spans="1:33">
      <c r="A275" s="175" t="s">
        <v>260</v>
      </c>
      <c r="B275" s="195" t="s">
        <v>1798</v>
      </c>
      <c r="C275" s="195" t="s">
        <v>265</v>
      </c>
      <c r="D275" s="150">
        <v>7457</v>
      </c>
      <c r="E275" s="150">
        <v>7020</v>
      </c>
      <c r="F275" s="150">
        <v>6920</v>
      </c>
      <c r="G275" s="151">
        <v>5239</v>
      </c>
      <c r="H275" s="151">
        <v>5071</v>
      </c>
      <c r="I275" s="151">
        <v>4903</v>
      </c>
      <c r="J275" s="151">
        <v>4395</v>
      </c>
      <c r="K275" s="151">
        <v>4255</v>
      </c>
      <c r="L275" s="151">
        <v>4115</v>
      </c>
      <c r="M275" s="154">
        <v>0.946638101748427</v>
      </c>
      <c r="N275" s="153">
        <v>134327</v>
      </c>
      <c r="O275" s="172">
        <v>0.9</v>
      </c>
      <c r="P275" s="154">
        <v>0.94139734477672</v>
      </c>
      <c r="Q275" s="154">
        <v>0.967932811605268</v>
      </c>
      <c r="R275" s="154">
        <v>0.968145620022753</v>
      </c>
      <c r="S275" s="173">
        <v>-0.0265354668285483</v>
      </c>
      <c r="T275" s="153">
        <v>141899</v>
      </c>
      <c r="U275" s="153">
        <v>133202</v>
      </c>
      <c r="V275" s="154">
        <v>0.938709927483633</v>
      </c>
      <c r="W275" s="154">
        <v>0.927987126190157</v>
      </c>
      <c r="X275" s="155">
        <v>0.935865623210536</v>
      </c>
      <c r="Y275" s="155">
        <v>0.936291240045506</v>
      </c>
      <c r="Z275" s="173">
        <v>-0.00787849702037946</v>
      </c>
      <c r="AA275" s="151">
        <v>42449</v>
      </c>
      <c r="AB275" s="151">
        <v>39869</v>
      </c>
      <c r="AC275" s="151">
        <v>44112</v>
      </c>
      <c r="AD275" s="151">
        <v>41143</v>
      </c>
      <c r="AE275" s="155">
        <v>0.939221183066739</v>
      </c>
      <c r="AF275" s="155">
        <v>0.932694051505259</v>
      </c>
      <c r="AG275" s="173">
        <v>0.00652713156147966</v>
      </c>
    </row>
    <row r="276" spans="1:33">
      <c r="A276" s="175" t="s">
        <v>260</v>
      </c>
      <c r="B276" s="195" t="s">
        <v>1798</v>
      </c>
      <c r="C276" s="195" t="s">
        <v>266</v>
      </c>
      <c r="D276" s="150">
        <v>8899</v>
      </c>
      <c r="E276" s="150">
        <v>8668</v>
      </c>
      <c r="F276" s="150">
        <v>8544</v>
      </c>
      <c r="G276" s="151">
        <v>5538</v>
      </c>
      <c r="H276" s="151">
        <v>5358</v>
      </c>
      <c r="I276" s="151">
        <v>5346</v>
      </c>
      <c r="J276" s="151">
        <v>6042</v>
      </c>
      <c r="K276" s="151">
        <v>5925</v>
      </c>
      <c r="L276" s="151">
        <v>5864</v>
      </c>
      <c r="M276" s="154">
        <v>0.97727999451842</v>
      </c>
      <c r="N276" s="153">
        <v>171153</v>
      </c>
      <c r="O276" s="172">
        <v>0.9</v>
      </c>
      <c r="P276" s="154">
        <v>0.974042027194067</v>
      </c>
      <c r="Q276" s="154">
        <v>0.967497291440953</v>
      </c>
      <c r="R276" s="154">
        <v>0.980635551142006</v>
      </c>
      <c r="S276" s="173">
        <v>0.00654473575311332</v>
      </c>
      <c r="T276" s="153">
        <v>175132</v>
      </c>
      <c r="U276" s="153">
        <v>168488</v>
      </c>
      <c r="V276" s="154">
        <v>0.962062901126008</v>
      </c>
      <c r="W276" s="154">
        <v>0.960107877289583</v>
      </c>
      <c r="X276" s="155">
        <v>0.965330444203684</v>
      </c>
      <c r="Y276" s="155">
        <v>0.970539556438266</v>
      </c>
      <c r="Z276" s="173">
        <v>-0.0052225669141005</v>
      </c>
      <c r="AA276" s="151">
        <v>52488</v>
      </c>
      <c r="AB276" s="151">
        <v>50702</v>
      </c>
      <c r="AC276" s="151">
        <v>54690</v>
      </c>
      <c r="AD276" s="151">
        <v>52651</v>
      </c>
      <c r="AE276" s="155">
        <v>0.965973174820911</v>
      </c>
      <c r="AF276" s="155">
        <v>0.962717132931066</v>
      </c>
      <c r="AG276" s="173">
        <v>0.00325604188984552</v>
      </c>
    </row>
    <row r="277" spans="1:33">
      <c r="A277" s="175" t="s">
        <v>260</v>
      </c>
      <c r="B277" s="195" t="s">
        <v>1798</v>
      </c>
      <c r="C277" s="195" t="s">
        <v>267</v>
      </c>
      <c r="D277" s="150">
        <v>6491</v>
      </c>
      <c r="E277" s="150">
        <v>6185</v>
      </c>
      <c r="F277" s="150">
        <v>6030</v>
      </c>
      <c r="G277" s="151">
        <v>4889</v>
      </c>
      <c r="H277" s="151">
        <v>4708</v>
      </c>
      <c r="I277" s="151">
        <v>4554</v>
      </c>
      <c r="J277" s="151">
        <v>4144</v>
      </c>
      <c r="K277" s="151">
        <v>3901</v>
      </c>
      <c r="L277" s="151">
        <v>3833</v>
      </c>
      <c r="M277" s="154">
        <v>0.937155789073875</v>
      </c>
      <c r="N277" s="153">
        <v>118434</v>
      </c>
      <c r="O277" s="172">
        <v>0.9</v>
      </c>
      <c r="P277" s="154">
        <v>0.952857803112001</v>
      </c>
      <c r="Q277" s="154">
        <v>0.96297811413377</v>
      </c>
      <c r="R277" s="154">
        <v>0.941361003861004</v>
      </c>
      <c r="S277" s="173">
        <v>-0.0101203110217685</v>
      </c>
      <c r="T277" s="153">
        <v>126376</v>
      </c>
      <c r="U277" s="153">
        <v>117686</v>
      </c>
      <c r="V277" s="154">
        <v>0.931236943723492</v>
      </c>
      <c r="W277" s="154">
        <v>0.928978585734093</v>
      </c>
      <c r="X277" s="155">
        <v>0.93147883002659</v>
      </c>
      <c r="Y277" s="155">
        <v>0.924951737451737</v>
      </c>
      <c r="Z277" s="173">
        <v>-0.00250024429249696</v>
      </c>
      <c r="AA277" s="151">
        <v>38457</v>
      </c>
      <c r="AB277" s="151">
        <v>35922</v>
      </c>
      <c r="AC277" s="151">
        <v>39809</v>
      </c>
      <c r="AD277" s="151">
        <v>37109</v>
      </c>
      <c r="AE277" s="155">
        <v>0.934082221702161</v>
      </c>
      <c r="AF277" s="155">
        <v>0.932176141073627</v>
      </c>
      <c r="AG277" s="173">
        <v>0.00190608062853426</v>
      </c>
    </row>
    <row r="278" spans="1:33">
      <c r="A278" s="175" t="s">
        <v>260</v>
      </c>
      <c r="B278" s="195" t="s">
        <v>1798</v>
      </c>
      <c r="C278" s="195" t="s">
        <v>268</v>
      </c>
      <c r="D278" s="150">
        <v>11102</v>
      </c>
      <c r="E278" s="150">
        <v>10547</v>
      </c>
      <c r="F278" s="150">
        <v>10370</v>
      </c>
      <c r="G278" s="151">
        <v>6900</v>
      </c>
      <c r="H278" s="151">
        <v>6732</v>
      </c>
      <c r="I278" s="151">
        <v>6525</v>
      </c>
      <c r="J278" s="151">
        <v>7591</v>
      </c>
      <c r="K278" s="151">
        <v>7464</v>
      </c>
      <c r="L278" s="151">
        <v>7183</v>
      </c>
      <c r="M278" s="154">
        <v>0.951043965043792</v>
      </c>
      <c r="N278" s="153">
        <v>197412</v>
      </c>
      <c r="O278" s="172">
        <v>0.9</v>
      </c>
      <c r="P278" s="154">
        <v>0.950009007386057</v>
      </c>
      <c r="Q278" s="154">
        <v>0.975652173913043</v>
      </c>
      <c r="R278" s="154">
        <v>0.98326966144118</v>
      </c>
      <c r="S278" s="173">
        <v>-0.0256431665269869</v>
      </c>
      <c r="T278" s="153">
        <v>207574</v>
      </c>
      <c r="U278" s="153">
        <v>194098</v>
      </c>
      <c r="V278" s="154">
        <v>0.935078574387929</v>
      </c>
      <c r="W278" s="154">
        <v>0.934065934065934</v>
      </c>
      <c r="X278" s="155">
        <v>0.945652173913043</v>
      </c>
      <c r="Y278" s="155">
        <v>0.946252140692926</v>
      </c>
      <c r="Z278" s="173">
        <v>-0.0115862398471094</v>
      </c>
      <c r="AA278" s="151">
        <v>64689</v>
      </c>
      <c r="AB278" s="151">
        <v>60620</v>
      </c>
      <c r="AC278" s="151">
        <v>65860</v>
      </c>
      <c r="AD278" s="151">
        <v>61473</v>
      </c>
      <c r="AE278" s="155">
        <v>0.937099043113976</v>
      </c>
      <c r="AF278" s="155">
        <v>0.933389006984513</v>
      </c>
      <c r="AG278" s="173">
        <v>0.00371003612946352</v>
      </c>
    </row>
    <row r="279" spans="1:33">
      <c r="A279" s="175" t="s">
        <v>260</v>
      </c>
      <c r="B279" s="195" t="s">
        <v>1798</v>
      </c>
      <c r="C279" s="195" t="s">
        <v>269</v>
      </c>
      <c r="D279" s="150">
        <v>6019</v>
      </c>
      <c r="E279" s="150">
        <v>5575</v>
      </c>
      <c r="F279" s="150">
        <v>5469</v>
      </c>
      <c r="G279" s="151">
        <v>4060</v>
      </c>
      <c r="H279" s="151">
        <v>3953</v>
      </c>
      <c r="I279" s="151">
        <v>3754</v>
      </c>
      <c r="J279" s="151">
        <v>3475</v>
      </c>
      <c r="K279" s="151">
        <v>3421</v>
      </c>
      <c r="L279" s="151">
        <v>3215</v>
      </c>
      <c r="M279" s="154">
        <v>0.966263544085942</v>
      </c>
      <c r="N279" s="153">
        <v>104427</v>
      </c>
      <c r="O279" s="172">
        <v>0.9</v>
      </c>
      <c r="P279" s="154">
        <v>0.926233593620203</v>
      </c>
      <c r="Q279" s="154">
        <v>0.973645320197044</v>
      </c>
      <c r="R279" s="154">
        <v>0.984460431654676</v>
      </c>
      <c r="S279" s="173">
        <v>-0.0474117265768416</v>
      </c>
      <c r="T279" s="153">
        <v>108073</v>
      </c>
      <c r="U279" s="153">
        <v>100000</v>
      </c>
      <c r="V279" s="154">
        <v>0.925300491334561</v>
      </c>
      <c r="W279" s="154">
        <v>0.908622694799801</v>
      </c>
      <c r="X279" s="155">
        <v>0.924630541871921</v>
      </c>
      <c r="Y279" s="155">
        <v>0.925179856115108</v>
      </c>
      <c r="Z279" s="173">
        <v>-0.0160078470721206</v>
      </c>
      <c r="AA279" s="151">
        <v>32638</v>
      </c>
      <c r="AB279" s="151">
        <v>30134</v>
      </c>
      <c r="AC279" s="151">
        <v>33128</v>
      </c>
      <c r="AD279" s="151">
        <v>30616</v>
      </c>
      <c r="AE279" s="155">
        <v>0.923279612721368</v>
      </c>
      <c r="AF279" s="155">
        <v>0.924172905095388</v>
      </c>
      <c r="AG279" s="173">
        <v>-0.000893292374019916</v>
      </c>
    </row>
    <row r="280" spans="1:33">
      <c r="A280" s="175" t="s">
        <v>260</v>
      </c>
      <c r="B280" s="195" t="s">
        <v>1798</v>
      </c>
      <c r="C280" s="195" t="s">
        <v>270</v>
      </c>
      <c r="D280" s="150">
        <v>0</v>
      </c>
      <c r="E280" s="150">
        <v>0</v>
      </c>
      <c r="F280" s="150">
        <v>0</v>
      </c>
      <c r="G280" s="151">
        <v>0</v>
      </c>
      <c r="H280" s="151">
        <v>0</v>
      </c>
      <c r="I280" s="151">
        <v>0</v>
      </c>
      <c r="J280" s="151">
        <v>0</v>
      </c>
      <c r="K280" s="151">
        <v>0</v>
      </c>
      <c r="L280" s="151">
        <v>0</v>
      </c>
      <c r="M280" s="154">
        <v>0</v>
      </c>
      <c r="N280" s="153">
        <v>0</v>
      </c>
      <c r="O280" s="172">
        <v>0.9</v>
      </c>
      <c r="P280" s="154">
        <v>0</v>
      </c>
      <c r="Q280" s="154">
        <v>0</v>
      </c>
      <c r="R280" s="154">
        <v>0</v>
      </c>
      <c r="S280" s="173">
        <v>0</v>
      </c>
      <c r="T280" s="153">
        <v>0</v>
      </c>
      <c r="U280" s="153">
        <v>0</v>
      </c>
      <c r="V280" s="154">
        <v>0</v>
      </c>
      <c r="W280" s="154">
        <v>0</v>
      </c>
      <c r="X280" s="155">
        <v>0</v>
      </c>
      <c r="Y280" s="155">
        <v>0</v>
      </c>
      <c r="Z280" s="173">
        <v>0</v>
      </c>
      <c r="AA280" s="151">
        <v>0</v>
      </c>
      <c r="AB280" s="151">
        <v>0</v>
      </c>
      <c r="AC280" s="151">
        <v>0</v>
      </c>
      <c r="AD280" s="151">
        <v>0</v>
      </c>
      <c r="AE280" s="155">
        <v>0</v>
      </c>
      <c r="AF280" s="155">
        <v>0</v>
      </c>
      <c r="AG280" s="173">
        <v>0</v>
      </c>
    </row>
    <row r="281" spans="1:33">
      <c r="A281" s="175" t="s">
        <v>260</v>
      </c>
      <c r="B281" s="195" t="s">
        <v>1798</v>
      </c>
      <c r="C281" s="195" t="s">
        <v>271</v>
      </c>
      <c r="D281" s="150">
        <v>1485</v>
      </c>
      <c r="E281" s="150">
        <v>1417</v>
      </c>
      <c r="F281" s="150">
        <v>1353</v>
      </c>
      <c r="G281" s="151">
        <v>1111</v>
      </c>
      <c r="H281" s="151">
        <v>1104</v>
      </c>
      <c r="I281" s="151">
        <v>1056</v>
      </c>
      <c r="J281" s="151">
        <v>865</v>
      </c>
      <c r="K281" s="151">
        <v>853</v>
      </c>
      <c r="L281" s="151">
        <v>808</v>
      </c>
      <c r="M281" s="154">
        <v>0.976493286608655</v>
      </c>
      <c r="N281" s="153">
        <v>24800</v>
      </c>
      <c r="O281" s="172">
        <v>0.9</v>
      </c>
      <c r="P281" s="154">
        <v>0.954208754208754</v>
      </c>
      <c r="Q281" s="154">
        <v>0.993699369936994</v>
      </c>
      <c r="R281" s="154">
        <v>0.986127167630058</v>
      </c>
      <c r="S281" s="173">
        <v>-0.0394906157282395</v>
      </c>
      <c r="T281" s="153">
        <v>25397</v>
      </c>
      <c r="U281" s="153">
        <v>23887</v>
      </c>
      <c r="V281" s="154">
        <v>0.940544158758909</v>
      </c>
      <c r="W281" s="154">
        <v>0.911111111111111</v>
      </c>
      <c r="X281" s="155">
        <v>0.95049504950495</v>
      </c>
      <c r="Y281" s="155">
        <v>0.934104046242775</v>
      </c>
      <c r="Z281" s="173">
        <v>-0.0393839383938394</v>
      </c>
      <c r="AA281" s="151">
        <v>8340</v>
      </c>
      <c r="AB281" s="151">
        <v>7829</v>
      </c>
      <c r="AC281" s="151">
        <v>7746</v>
      </c>
      <c r="AD281" s="151">
        <v>7304</v>
      </c>
      <c r="AE281" s="155">
        <v>0.938729016786571</v>
      </c>
      <c r="AF281" s="155">
        <v>0.9429382907307</v>
      </c>
      <c r="AG281" s="173">
        <v>-0.00420927394412896</v>
      </c>
    </row>
    <row r="282" spans="1:33">
      <c r="A282" s="175" t="s">
        <v>260</v>
      </c>
      <c r="B282" s="195" t="s">
        <v>1798</v>
      </c>
      <c r="C282" s="195" t="s">
        <v>272</v>
      </c>
      <c r="D282" s="150">
        <v>0</v>
      </c>
      <c r="E282" s="150">
        <v>0</v>
      </c>
      <c r="F282" s="150">
        <v>0</v>
      </c>
      <c r="G282" s="151">
        <v>1</v>
      </c>
      <c r="H282" s="151">
        <v>0</v>
      </c>
      <c r="I282" s="151">
        <v>0</v>
      </c>
      <c r="J282" s="151">
        <v>0</v>
      </c>
      <c r="K282" s="151">
        <v>0</v>
      </c>
      <c r="L282" s="151">
        <v>0</v>
      </c>
      <c r="M282" s="154">
        <v>0.0869565217391304</v>
      </c>
      <c r="N282" s="153">
        <v>2</v>
      </c>
      <c r="O282" s="172">
        <v>0.9</v>
      </c>
      <c r="P282" s="154">
        <v>0</v>
      </c>
      <c r="Q282" s="154">
        <v>0</v>
      </c>
      <c r="R282" s="154">
        <v>0</v>
      </c>
      <c r="S282" s="173">
        <v>0</v>
      </c>
      <c r="T282" s="153">
        <v>23</v>
      </c>
      <c r="U282" s="153">
        <v>18</v>
      </c>
      <c r="V282" s="154">
        <v>0.782608695652174</v>
      </c>
      <c r="W282" s="154">
        <v>0</v>
      </c>
      <c r="X282" s="155">
        <v>0</v>
      </c>
      <c r="Y282" s="155">
        <v>0</v>
      </c>
      <c r="Z282" s="173">
        <v>0</v>
      </c>
      <c r="AA282" s="151">
        <v>2</v>
      </c>
      <c r="AB282" s="151">
        <v>0</v>
      </c>
      <c r="AC282" s="151">
        <v>11</v>
      </c>
      <c r="AD282" s="151">
        <v>11</v>
      </c>
      <c r="AE282" s="155">
        <v>0</v>
      </c>
      <c r="AF282" s="155">
        <v>1</v>
      </c>
      <c r="AG282" s="173">
        <v>-1</v>
      </c>
    </row>
    <row r="283" spans="1:33">
      <c r="A283" s="175" t="s">
        <v>260</v>
      </c>
      <c r="B283" s="195" t="s">
        <v>1798</v>
      </c>
      <c r="C283" s="195" t="s">
        <v>273</v>
      </c>
      <c r="D283" s="150">
        <v>0</v>
      </c>
      <c r="E283" s="150">
        <v>0</v>
      </c>
      <c r="F283" s="150">
        <v>0</v>
      </c>
      <c r="G283" s="151">
        <v>0</v>
      </c>
      <c r="H283" s="151">
        <v>0</v>
      </c>
      <c r="I283" s="151">
        <v>0</v>
      </c>
      <c r="J283" s="151">
        <v>0</v>
      </c>
      <c r="K283" s="151">
        <v>0</v>
      </c>
      <c r="L283" s="151">
        <v>0</v>
      </c>
      <c r="M283" s="154">
        <v>0.5</v>
      </c>
      <c r="N283" s="153">
        <v>2</v>
      </c>
      <c r="O283" s="172">
        <v>0.9</v>
      </c>
      <c r="P283" s="154">
        <v>0</v>
      </c>
      <c r="Q283" s="154">
        <v>0</v>
      </c>
      <c r="R283" s="154">
        <v>0</v>
      </c>
      <c r="S283" s="173">
        <v>0</v>
      </c>
      <c r="T283" s="153">
        <v>4</v>
      </c>
      <c r="U283" s="153">
        <v>2</v>
      </c>
      <c r="V283" s="154">
        <v>0.5</v>
      </c>
      <c r="W283" s="154">
        <v>0</v>
      </c>
      <c r="X283" s="155">
        <v>0</v>
      </c>
      <c r="Y283" s="155">
        <v>0</v>
      </c>
      <c r="Z283" s="173">
        <v>0</v>
      </c>
      <c r="AA283" s="151">
        <v>2</v>
      </c>
      <c r="AB283" s="151">
        <v>0</v>
      </c>
      <c r="AC283" s="151">
        <v>1</v>
      </c>
      <c r="AD283" s="151">
        <v>1</v>
      </c>
      <c r="AE283" s="155">
        <v>0</v>
      </c>
      <c r="AF283" s="155">
        <v>1</v>
      </c>
      <c r="AG283" s="173">
        <v>-1</v>
      </c>
    </row>
    <row r="284" spans="1:33">
      <c r="A284" s="175" t="s">
        <v>260</v>
      </c>
      <c r="B284" s="195" t="s">
        <v>1798</v>
      </c>
      <c r="C284" s="195" t="s">
        <v>274</v>
      </c>
      <c r="D284" s="150">
        <v>7</v>
      </c>
      <c r="E284" s="150">
        <v>0</v>
      </c>
      <c r="F284" s="150">
        <v>5</v>
      </c>
      <c r="G284" s="151">
        <v>7</v>
      </c>
      <c r="H284" s="151">
        <v>0</v>
      </c>
      <c r="I284" s="151">
        <v>6</v>
      </c>
      <c r="J284" s="151">
        <v>7</v>
      </c>
      <c r="K284" s="151">
        <v>0</v>
      </c>
      <c r="L284" s="151">
        <v>5</v>
      </c>
      <c r="M284" s="154">
        <v>0</v>
      </c>
      <c r="N284" s="153">
        <v>0</v>
      </c>
      <c r="O284" s="172">
        <v>0.9</v>
      </c>
      <c r="P284" s="154">
        <v>0</v>
      </c>
      <c r="Q284" s="154">
        <v>0</v>
      </c>
      <c r="R284" s="154">
        <v>0</v>
      </c>
      <c r="S284" s="173">
        <v>0</v>
      </c>
      <c r="T284" s="153">
        <v>208</v>
      </c>
      <c r="U284" s="153">
        <v>188</v>
      </c>
      <c r="V284" s="154">
        <v>0.903846153846154</v>
      </c>
      <c r="W284" s="154">
        <v>0.714285714285714</v>
      </c>
      <c r="X284" s="155">
        <v>0.857142857142857</v>
      </c>
      <c r="Y284" s="155">
        <v>0.714285714285714</v>
      </c>
      <c r="Z284" s="173">
        <v>-0.142857142857143</v>
      </c>
      <c r="AA284" s="151">
        <v>59</v>
      </c>
      <c r="AB284" s="151">
        <v>53</v>
      </c>
      <c r="AC284" s="151">
        <v>61</v>
      </c>
      <c r="AD284" s="151">
        <v>54</v>
      </c>
      <c r="AE284" s="155">
        <v>0.898305084745763</v>
      </c>
      <c r="AF284" s="155">
        <v>0.885245901639344</v>
      </c>
      <c r="AG284" s="173">
        <v>0.0130591831064185</v>
      </c>
    </row>
    <row r="285" spans="1:33">
      <c r="A285" s="175" t="s">
        <v>260</v>
      </c>
      <c r="B285" s="195" t="s">
        <v>1798</v>
      </c>
      <c r="C285" s="195" t="s">
        <v>275</v>
      </c>
      <c r="D285" s="150">
        <v>0</v>
      </c>
      <c r="E285" s="150">
        <v>0</v>
      </c>
      <c r="F285" s="150">
        <v>0</v>
      </c>
      <c r="G285" s="151">
        <v>0</v>
      </c>
      <c r="H285" s="151">
        <v>0</v>
      </c>
      <c r="I285" s="151">
        <v>0</v>
      </c>
      <c r="J285" s="151">
        <v>0</v>
      </c>
      <c r="K285" s="151">
        <v>0</v>
      </c>
      <c r="L285" s="151">
        <v>0</v>
      </c>
      <c r="M285" s="154">
        <v>1</v>
      </c>
      <c r="N285" s="153">
        <v>3</v>
      </c>
      <c r="O285" s="172">
        <v>0.9</v>
      </c>
      <c r="P285" s="154">
        <v>0</v>
      </c>
      <c r="Q285" s="154">
        <v>0</v>
      </c>
      <c r="R285" s="154">
        <v>0</v>
      </c>
      <c r="S285" s="173">
        <v>0</v>
      </c>
      <c r="T285" s="153">
        <v>3</v>
      </c>
      <c r="U285" s="153">
        <v>1</v>
      </c>
      <c r="V285" s="154">
        <v>0.333333333333333</v>
      </c>
      <c r="W285" s="154">
        <v>0</v>
      </c>
      <c r="X285" s="155">
        <v>0</v>
      </c>
      <c r="Y285" s="155">
        <v>0</v>
      </c>
      <c r="Z285" s="173">
        <v>0</v>
      </c>
      <c r="AA285" s="151">
        <v>1</v>
      </c>
      <c r="AB285" s="151">
        <v>0</v>
      </c>
      <c r="AC285" s="151">
        <v>2</v>
      </c>
      <c r="AD285" s="151">
        <v>1</v>
      </c>
      <c r="AE285" s="155">
        <v>0</v>
      </c>
      <c r="AF285" s="155">
        <v>0.5</v>
      </c>
      <c r="AG285" s="173">
        <v>-0.5</v>
      </c>
    </row>
    <row r="286" spans="1:33">
      <c r="A286" s="175" t="s">
        <v>260</v>
      </c>
      <c r="B286" s="195" t="s">
        <v>1799</v>
      </c>
      <c r="C286" s="195" t="s">
        <v>276</v>
      </c>
      <c r="D286" s="150">
        <v>5036</v>
      </c>
      <c r="E286" s="150">
        <v>4499</v>
      </c>
      <c r="F286" s="150">
        <v>4670</v>
      </c>
      <c r="G286" s="151">
        <v>3715</v>
      </c>
      <c r="H286" s="151">
        <v>3528</v>
      </c>
      <c r="I286" s="151">
        <v>3476</v>
      </c>
      <c r="J286" s="151">
        <v>2936</v>
      </c>
      <c r="K286" s="151">
        <v>2767</v>
      </c>
      <c r="L286" s="151">
        <v>2756</v>
      </c>
      <c r="M286" s="154">
        <v>0.924487998461211</v>
      </c>
      <c r="N286" s="153">
        <v>91320</v>
      </c>
      <c r="O286" s="172">
        <v>0.9</v>
      </c>
      <c r="P286" s="154">
        <v>0.893367752184273</v>
      </c>
      <c r="Q286" s="154">
        <v>0.949663526244953</v>
      </c>
      <c r="R286" s="154">
        <v>0.942438692098093</v>
      </c>
      <c r="S286" s="173">
        <v>-0.0562957740606796</v>
      </c>
      <c r="T286" s="153">
        <v>98779</v>
      </c>
      <c r="U286" s="153">
        <v>91968</v>
      </c>
      <c r="V286" s="154">
        <v>0.931048097267638</v>
      </c>
      <c r="W286" s="154">
        <v>0.927323272438443</v>
      </c>
      <c r="X286" s="155">
        <v>0.935666218034993</v>
      </c>
      <c r="Y286" s="155">
        <v>0.938692098092643</v>
      </c>
      <c r="Z286" s="173">
        <v>-0.00834294559655002</v>
      </c>
      <c r="AA286" s="151">
        <v>28751</v>
      </c>
      <c r="AB286" s="151">
        <v>26803</v>
      </c>
      <c r="AC286" s="151">
        <v>29958</v>
      </c>
      <c r="AD286" s="151">
        <v>27765</v>
      </c>
      <c r="AE286" s="155">
        <v>0.932245834927481</v>
      </c>
      <c r="AF286" s="155">
        <v>0.926797516523132</v>
      </c>
      <c r="AG286" s="173">
        <v>0.00544831840434845</v>
      </c>
    </row>
    <row r="287" spans="1:33">
      <c r="A287" s="175" t="s">
        <v>260</v>
      </c>
      <c r="B287" s="195" t="s">
        <v>1799</v>
      </c>
      <c r="C287" s="195" t="s">
        <v>277</v>
      </c>
      <c r="D287" s="150">
        <v>6671</v>
      </c>
      <c r="E287" s="150">
        <v>6318</v>
      </c>
      <c r="F287" s="150">
        <v>6146</v>
      </c>
      <c r="G287" s="151">
        <v>5264</v>
      </c>
      <c r="H287" s="151">
        <v>4743</v>
      </c>
      <c r="I287" s="151">
        <v>4691</v>
      </c>
      <c r="J287" s="151">
        <v>4042</v>
      </c>
      <c r="K287" s="151">
        <v>3975</v>
      </c>
      <c r="L287" s="151">
        <v>3613</v>
      </c>
      <c r="M287" s="154">
        <v>0.909381679869232</v>
      </c>
      <c r="N287" s="153">
        <v>115717</v>
      </c>
      <c r="O287" s="172">
        <v>0.9</v>
      </c>
      <c r="P287" s="154">
        <v>0.947084395143157</v>
      </c>
      <c r="Q287" s="154">
        <v>0.901025835866261</v>
      </c>
      <c r="R287" s="154">
        <v>0.983424047501237</v>
      </c>
      <c r="S287" s="173">
        <v>0.0460585592768955</v>
      </c>
      <c r="T287" s="153">
        <v>127248</v>
      </c>
      <c r="U287" s="153">
        <v>115786</v>
      </c>
      <c r="V287" s="154">
        <v>0.909923928077455</v>
      </c>
      <c r="W287" s="154">
        <v>0.921301154249738</v>
      </c>
      <c r="X287" s="155">
        <v>0.891147416413374</v>
      </c>
      <c r="Y287" s="155">
        <v>0.893864423552697</v>
      </c>
      <c r="Z287" s="173">
        <v>0.0301537378363639</v>
      </c>
      <c r="AA287" s="151">
        <v>38445</v>
      </c>
      <c r="AB287" s="151">
        <v>35085</v>
      </c>
      <c r="AC287" s="151">
        <v>39448</v>
      </c>
      <c r="AD287" s="151">
        <v>35702</v>
      </c>
      <c r="AE287" s="155">
        <v>0.912602419040187</v>
      </c>
      <c r="AF287" s="155">
        <v>0.905039545731089</v>
      </c>
      <c r="AG287" s="173">
        <v>0.00756287330909822</v>
      </c>
    </row>
    <row r="288" spans="1:33">
      <c r="A288" s="175" t="s">
        <v>260</v>
      </c>
      <c r="B288" s="195" t="s">
        <v>1799</v>
      </c>
      <c r="C288" s="195" t="s">
        <v>278</v>
      </c>
      <c r="D288" s="150">
        <v>5258</v>
      </c>
      <c r="E288" s="150">
        <v>4968</v>
      </c>
      <c r="F288" s="150">
        <v>4919</v>
      </c>
      <c r="G288" s="151">
        <v>4142</v>
      </c>
      <c r="H288" s="151">
        <v>4018</v>
      </c>
      <c r="I288" s="151">
        <v>3914</v>
      </c>
      <c r="J288" s="151">
        <v>3120</v>
      </c>
      <c r="K288" s="151">
        <v>3022</v>
      </c>
      <c r="L288" s="151">
        <v>2914</v>
      </c>
      <c r="M288" s="154">
        <v>0.95382133308749</v>
      </c>
      <c r="N288" s="153">
        <v>103461</v>
      </c>
      <c r="O288" s="172">
        <v>0.9</v>
      </c>
      <c r="P288" s="154">
        <v>0.944845949030049</v>
      </c>
      <c r="Q288" s="154">
        <v>0.970062771607919</v>
      </c>
      <c r="R288" s="154">
        <v>0.968589743589744</v>
      </c>
      <c r="S288" s="173">
        <v>-0.0252168225778694</v>
      </c>
      <c r="T288" s="153">
        <v>108470</v>
      </c>
      <c r="U288" s="153">
        <v>102198</v>
      </c>
      <c r="V288" s="154">
        <v>0.942177560615838</v>
      </c>
      <c r="W288" s="154">
        <v>0.935526816279954</v>
      </c>
      <c r="X288" s="155">
        <v>0.944954128440367</v>
      </c>
      <c r="Y288" s="155">
        <v>0.933974358974359</v>
      </c>
      <c r="Z288" s="173">
        <v>-0.00942731216041259</v>
      </c>
      <c r="AA288" s="151">
        <v>30600</v>
      </c>
      <c r="AB288" s="151">
        <v>28879</v>
      </c>
      <c r="AC288" s="151">
        <v>33803</v>
      </c>
      <c r="AD288" s="151">
        <v>31766</v>
      </c>
      <c r="AE288" s="155">
        <v>0.943758169934641</v>
      </c>
      <c r="AF288" s="155">
        <v>0.939739076413336</v>
      </c>
      <c r="AG288" s="173">
        <v>0.00401909352130447</v>
      </c>
    </row>
    <row r="289" spans="1:33">
      <c r="A289" s="175" t="s">
        <v>260</v>
      </c>
      <c r="B289" s="195" t="s">
        <v>1799</v>
      </c>
      <c r="C289" s="195" t="s">
        <v>279</v>
      </c>
      <c r="D289" s="150">
        <v>1</v>
      </c>
      <c r="E289" s="150">
        <v>0</v>
      </c>
      <c r="F289" s="150">
        <v>1</v>
      </c>
      <c r="G289" s="151">
        <v>0</v>
      </c>
      <c r="H289" s="151">
        <v>0</v>
      </c>
      <c r="I289" s="151">
        <v>0</v>
      </c>
      <c r="J289" s="151">
        <v>0</v>
      </c>
      <c r="K289" s="151">
        <v>0</v>
      </c>
      <c r="L289" s="151">
        <v>0</v>
      </c>
      <c r="M289" s="154">
        <v>0</v>
      </c>
      <c r="N289" s="153">
        <v>0</v>
      </c>
      <c r="O289" s="172">
        <v>0.9</v>
      </c>
      <c r="P289" s="154">
        <v>0</v>
      </c>
      <c r="Q289" s="154">
        <v>0</v>
      </c>
      <c r="R289" s="154">
        <v>0</v>
      </c>
      <c r="S289" s="173">
        <v>0</v>
      </c>
      <c r="T289" s="153">
        <v>5</v>
      </c>
      <c r="U289" s="153">
        <v>5</v>
      </c>
      <c r="V289" s="154">
        <v>1</v>
      </c>
      <c r="W289" s="154">
        <v>1</v>
      </c>
      <c r="X289" s="155">
        <v>0</v>
      </c>
      <c r="Y289" s="155">
        <v>0</v>
      </c>
      <c r="Z289" s="173">
        <v>1</v>
      </c>
      <c r="AA289" s="151">
        <v>1</v>
      </c>
      <c r="AB289" s="151">
        <v>1</v>
      </c>
      <c r="AC289" s="151">
        <v>2</v>
      </c>
      <c r="AD289" s="151">
        <v>2</v>
      </c>
      <c r="AE289" s="155">
        <v>1</v>
      </c>
      <c r="AF289" s="155">
        <v>1</v>
      </c>
      <c r="AG289" s="173">
        <v>0</v>
      </c>
    </row>
    <row r="290" spans="1:33">
      <c r="A290" s="175" t="s">
        <v>260</v>
      </c>
      <c r="B290" s="195" t="s">
        <v>1799</v>
      </c>
      <c r="C290" s="195" t="s">
        <v>280</v>
      </c>
      <c r="D290" s="150">
        <v>0</v>
      </c>
      <c r="E290" s="150">
        <v>0</v>
      </c>
      <c r="F290" s="150">
        <v>0</v>
      </c>
      <c r="G290" s="151">
        <v>0</v>
      </c>
      <c r="H290" s="151">
        <v>0</v>
      </c>
      <c r="I290" s="151">
        <v>0</v>
      </c>
      <c r="J290" s="151">
        <v>0</v>
      </c>
      <c r="K290" s="151">
        <v>0</v>
      </c>
      <c r="L290" s="151">
        <v>0</v>
      </c>
      <c r="M290" s="154">
        <v>0</v>
      </c>
      <c r="N290" s="153">
        <v>0</v>
      </c>
      <c r="O290" s="172">
        <v>0.9</v>
      </c>
      <c r="P290" s="154">
        <v>0</v>
      </c>
      <c r="Q290" s="154">
        <v>0</v>
      </c>
      <c r="R290" s="154">
        <v>0</v>
      </c>
      <c r="S290" s="173">
        <v>0</v>
      </c>
      <c r="T290" s="153">
        <v>0</v>
      </c>
      <c r="U290" s="153">
        <v>0</v>
      </c>
      <c r="V290" s="154">
        <v>0</v>
      </c>
      <c r="W290" s="154">
        <v>0</v>
      </c>
      <c r="X290" s="155">
        <v>0</v>
      </c>
      <c r="Y290" s="155">
        <v>0</v>
      </c>
      <c r="Z290" s="173">
        <v>0</v>
      </c>
      <c r="AA290" s="151">
        <v>0</v>
      </c>
      <c r="AB290" s="151">
        <v>0</v>
      </c>
      <c r="AC290" s="151">
        <v>0</v>
      </c>
      <c r="AD290" s="151">
        <v>0</v>
      </c>
      <c r="AE290" s="155">
        <v>0</v>
      </c>
      <c r="AF290" s="155">
        <v>0</v>
      </c>
      <c r="AG290" s="173">
        <v>0</v>
      </c>
    </row>
    <row r="291" spans="1:33">
      <c r="A291" s="175" t="s">
        <v>260</v>
      </c>
      <c r="B291" s="195" t="s">
        <v>1799</v>
      </c>
      <c r="C291" s="195" t="s">
        <v>281</v>
      </c>
      <c r="D291" s="150">
        <v>2324</v>
      </c>
      <c r="E291" s="150">
        <v>2200</v>
      </c>
      <c r="F291" s="150">
        <v>2176</v>
      </c>
      <c r="G291" s="151">
        <v>1894</v>
      </c>
      <c r="H291" s="151">
        <v>1796</v>
      </c>
      <c r="I291" s="151">
        <v>1774</v>
      </c>
      <c r="J291" s="151">
        <v>1649</v>
      </c>
      <c r="K291" s="151">
        <v>1544</v>
      </c>
      <c r="L291" s="151">
        <v>1503</v>
      </c>
      <c r="M291" s="154">
        <v>0.954087019025585</v>
      </c>
      <c r="N291" s="153">
        <v>42475</v>
      </c>
      <c r="O291" s="172">
        <v>0.9</v>
      </c>
      <c r="P291" s="154">
        <v>0.946643717728055</v>
      </c>
      <c r="Q291" s="154">
        <v>0.948257655755016</v>
      </c>
      <c r="R291" s="154">
        <v>0.93632504548211</v>
      </c>
      <c r="S291" s="173">
        <v>-0.00161393802696075</v>
      </c>
      <c r="T291" s="153">
        <v>44519</v>
      </c>
      <c r="U291" s="153">
        <v>41896</v>
      </c>
      <c r="V291" s="154">
        <v>0.941081336058761</v>
      </c>
      <c r="W291" s="154">
        <v>0.93631669535284</v>
      </c>
      <c r="X291" s="155">
        <v>0.936642027455121</v>
      </c>
      <c r="Y291" s="155">
        <v>0.91146149181322</v>
      </c>
      <c r="Z291" s="173">
        <v>-0.000325332102281584</v>
      </c>
      <c r="AA291" s="151">
        <v>14008</v>
      </c>
      <c r="AB291" s="151">
        <v>13020</v>
      </c>
      <c r="AC291" s="151">
        <v>14102</v>
      </c>
      <c r="AD291" s="151">
        <v>13311</v>
      </c>
      <c r="AE291" s="155">
        <v>0.929468874928612</v>
      </c>
      <c r="AF291" s="155">
        <v>0.943908665437527</v>
      </c>
      <c r="AG291" s="173">
        <v>-0.0144397905089144</v>
      </c>
    </row>
    <row r="292" spans="1:33">
      <c r="A292" s="175" t="s">
        <v>260</v>
      </c>
      <c r="B292" s="195" t="s">
        <v>1799</v>
      </c>
      <c r="C292" s="195" t="s">
        <v>282</v>
      </c>
      <c r="D292" s="150">
        <v>2807</v>
      </c>
      <c r="E292" s="150">
        <v>2640</v>
      </c>
      <c r="F292" s="150">
        <v>2548</v>
      </c>
      <c r="G292" s="151">
        <v>2133</v>
      </c>
      <c r="H292" s="151">
        <v>2052</v>
      </c>
      <c r="I292" s="151">
        <v>1991</v>
      </c>
      <c r="J292" s="151">
        <v>1671</v>
      </c>
      <c r="K292" s="151">
        <v>1636</v>
      </c>
      <c r="L292" s="151">
        <v>1551</v>
      </c>
      <c r="M292" s="154">
        <v>0.967413088722732</v>
      </c>
      <c r="N292" s="153">
        <v>50201</v>
      </c>
      <c r="O292" s="172">
        <v>0.9</v>
      </c>
      <c r="P292" s="154">
        <v>0.940505878161738</v>
      </c>
      <c r="Q292" s="154">
        <v>0.962025316455696</v>
      </c>
      <c r="R292" s="154">
        <v>0.979054458408139</v>
      </c>
      <c r="S292" s="173">
        <v>-0.0215194382939577</v>
      </c>
      <c r="T292" s="153">
        <v>51892</v>
      </c>
      <c r="U292" s="153">
        <v>48420</v>
      </c>
      <c r="V292" s="154">
        <v>0.933091806058737</v>
      </c>
      <c r="W292" s="154">
        <v>0.907730673316708</v>
      </c>
      <c r="X292" s="155">
        <v>0.93342709798406</v>
      </c>
      <c r="Y292" s="155">
        <v>0.92818671454219</v>
      </c>
      <c r="Z292" s="173">
        <v>-0.0256964246673518</v>
      </c>
      <c r="AA292" s="151">
        <v>15826</v>
      </c>
      <c r="AB292" s="151">
        <v>14795</v>
      </c>
      <c r="AC292" s="151">
        <v>15850</v>
      </c>
      <c r="AD292" s="151">
        <v>14779</v>
      </c>
      <c r="AE292" s="155">
        <v>0.934854037659548</v>
      </c>
      <c r="AF292" s="155">
        <v>0.932429022082019</v>
      </c>
      <c r="AG292" s="173">
        <v>0.00242501557752861</v>
      </c>
    </row>
    <row r="293" spans="1:33">
      <c r="A293" s="175" t="s">
        <v>260</v>
      </c>
      <c r="B293" s="195" t="s">
        <v>1799</v>
      </c>
      <c r="C293" s="195" t="s">
        <v>283</v>
      </c>
      <c r="D293" s="150">
        <v>126</v>
      </c>
      <c r="E293" s="150">
        <v>112</v>
      </c>
      <c r="F293" s="150">
        <v>108</v>
      </c>
      <c r="G293" s="151">
        <v>137</v>
      </c>
      <c r="H293" s="151">
        <v>136</v>
      </c>
      <c r="I293" s="151">
        <v>136</v>
      </c>
      <c r="J293" s="151">
        <v>111</v>
      </c>
      <c r="K293" s="151">
        <v>108</v>
      </c>
      <c r="L293" s="151">
        <v>108</v>
      </c>
      <c r="M293" s="154">
        <v>0.982133741704951</v>
      </c>
      <c r="N293" s="153">
        <v>1924</v>
      </c>
      <c r="O293" s="172">
        <v>0.9</v>
      </c>
      <c r="P293" s="154">
        <v>0.888888888888889</v>
      </c>
      <c r="Q293" s="154">
        <v>0.992700729927007</v>
      </c>
      <c r="R293" s="154">
        <v>0.972972972972973</v>
      </c>
      <c r="S293" s="173">
        <v>-0.103811841038118</v>
      </c>
      <c r="T293" s="153">
        <v>1959</v>
      </c>
      <c r="U293" s="153">
        <v>1932</v>
      </c>
      <c r="V293" s="154">
        <v>0.986217457886677</v>
      </c>
      <c r="W293" s="154">
        <v>0.857142857142857</v>
      </c>
      <c r="X293" s="155">
        <v>0.992700729927007</v>
      </c>
      <c r="Y293" s="155">
        <v>0.972972972972973</v>
      </c>
      <c r="Z293" s="173">
        <v>-0.13555787278415</v>
      </c>
      <c r="AA293" s="151">
        <v>964</v>
      </c>
      <c r="AB293" s="151">
        <v>940</v>
      </c>
      <c r="AC293" s="151">
        <v>675</v>
      </c>
      <c r="AD293" s="151">
        <v>674</v>
      </c>
      <c r="AE293" s="155">
        <v>0.975103734439834</v>
      </c>
      <c r="AF293" s="155">
        <v>0.998518518518518</v>
      </c>
      <c r="AG293" s="173">
        <v>-0.0234147840786845</v>
      </c>
    </row>
    <row r="294" spans="1:33">
      <c r="A294" s="175" t="s">
        <v>260</v>
      </c>
      <c r="B294" s="195" t="s">
        <v>1799</v>
      </c>
      <c r="C294" s="195" t="s">
        <v>284</v>
      </c>
      <c r="D294" s="150">
        <v>1</v>
      </c>
      <c r="E294" s="150">
        <v>0</v>
      </c>
      <c r="F294" s="150">
        <v>1</v>
      </c>
      <c r="G294" s="151">
        <v>0</v>
      </c>
      <c r="H294" s="151">
        <v>0</v>
      </c>
      <c r="I294" s="151">
        <v>0</v>
      </c>
      <c r="J294" s="151">
        <v>0</v>
      </c>
      <c r="K294" s="151">
        <v>0</v>
      </c>
      <c r="L294" s="151">
        <v>0</v>
      </c>
      <c r="M294" s="154">
        <v>0</v>
      </c>
      <c r="N294" s="153">
        <v>0</v>
      </c>
      <c r="O294" s="172">
        <v>0.9</v>
      </c>
      <c r="P294" s="154">
        <v>0</v>
      </c>
      <c r="Q294" s="154">
        <v>0</v>
      </c>
      <c r="R294" s="154">
        <v>0</v>
      </c>
      <c r="S294" s="173">
        <v>0</v>
      </c>
      <c r="T294" s="153">
        <v>1</v>
      </c>
      <c r="U294" s="153">
        <v>1</v>
      </c>
      <c r="V294" s="154">
        <v>1</v>
      </c>
      <c r="W294" s="154">
        <v>1</v>
      </c>
      <c r="X294" s="155">
        <v>0</v>
      </c>
      <c r="Y294" s="155">
        <v>0</v>
      </c>
      <c r="Z294" s="173">
        <v>1</v>
      </c>
      <c r="AA294" s="151">
        <v>1</v>
      </c>
      <c r="AB294" s="151">
        <v>1</v>
      </c>
      <c r="AC294" s="151">
        <v>0</v>
      </c>
      <c r="AD294" s="151">
        <v>0</v>
      </c>
      <c r="AE294" s="155">
        <v>1</v>
      </c>
      <c r="AF294" s="155">
        <v>0</v>
      </c>
      <c r="AG294" s="173">
        <v>1</v>
      </c>
    </row>
    <row r="295" spans="1:33">
      <c r="A295" s="175" t="s">
        <v>260</v>
      </c>
      <c r="B295" s="195" t="s">
        <v>1799</v>
      </c>
      <c r="C295" s="195" t="s">
        <v>285</v>
      </c>
      <c r="D295" s="150">
        <v>4</v>
      </c>
      <c r="E295" s="150">
        <v>4</v>
      </c>
      <c r="F295" s="150">
        <v>1</v>
      </c>
      <c r="G295" s="151">
        <v>7</v>
      </c>
      <c r="H295" s="151">
        <v>5</v>
      </c>
      <c r="I295" s="151">
        <v>3</v>
      </c>
      <c r="J295" s="151">
        <v>9</v>
      </c>
      <c r="K295" s="151">
        <v>6</v>
      </c>
      <c r="L295" s="151">
        <v>4</v>
      </c>
      <c r="M295" s="154">
        <v>0.7</v>
      </c>
      <c r="N295" s="153">
        <v>63</v>
      </c>
      <c r="O295" s="172">
        <v>0.9</v>
      </c>
      <c r="P295" s="154">
        <v>1</v>
      </c>
      <c r="Q295" s="154">
        <v>0.714285714285714</v>
      </c>
      <c r="R295" s="154">
        <v>0.666666666666667</v>
      </c>
      <c r="S295" s="173">
        <v>0.285714285714286</v>
      </c>
      <c r="T295" s="153">
        <v>90</v>
      </c>
      <c r="U295" s="153">
        <v>64</v>
      </c>
      <c r="V295" s="154">
        <v>0.711111111111111</v>
      </c>
      <c r="W295" s="154">
        <v>0.25</v>
      </c>
      <c r="X295" s="155">
        <v>0.428571428571429</v>
      </c>
      <c r="Y295" s="155">
        <v>0.444444444444444</v>
      </c>
      <c r="Z295" s="173">
        <v>-0.178571428571429</v>
      </c>
      <c r="AA295" s="151">
        <v>33</v>
      </c>
      <c r="AB295" s="151">
        <v>17</v>
      </c>
      <c r="AC295" s="151">
        <v>27</v>
      </c>
      <c r="AD295" s="151">
        <v>26</v>
      </c>
      <c r="AE295" s="155">
        <v>0.515151515151515</v>
      </c>
      <c r="AF295" s="155">
        <v>0.962962962962963</v>
      </c>
      <c r="AG295" s="173">
        <v>-0.447811447811448</v>
      </c>
    </row>
    <row r="296" spans="1:33">
      <c r="A296" s="175" t="s">
        <v>260</v>
      </c>
      <c r="B296" s="195" t="s">
        <v>1799</v>
      </c>
      <c r="C296" s="195" t="s">
        <v>286</v>
      </c>
      <c r="D296" s="150">
        <v>0</v>
      </c>
      <c r="E296" s="150">
        <v>0</v>
      </c>
      <c r="F296" s="150">
        <v>0</v>
      </c>
      <c r="G296" s="151">
        <v>0</v>
      </c>
      <c r="H296" s="151">
        <v>0</v>
      </c>
      <c r="I296" s="151">
        <v>0</v>
      </c>
      <c r="J296" s="151">
        <v>0</v>
      </c>
      <c r="K296" s="151">
        <v>0</v>
      </c>
      <c r="L296" s="151">
        <v>0</v>
      </c>
      <c r="M296" s="154">
        <v>0</v>
      </c>
      <c r="N296" s="153">
        <v>0</v>
      </c>
      <c r="O296" s="172">
        <v>0.9</v>
      </c>
      <c r="P296" s="154">
        <v>0</v>
      </c>
      <c r="Q296" s="154">
        <v>0</v>
      </c>
      <c r="R296" s="154">
        <v>0</v>
      </c>
      <c r="S296" s="173">
        <v>0</v>
      </c>
      <c r="T296" s="153">
        <v>0</v>
      </c>
      <c r="U296" s="153">
        <v>0</v>
      </c>
      <c r="V296" s="154">
        <v>0</v>
      </c>
      <c r="W296" s="154">
        <v>0</v>
      </c>
      <c r="X296" s="155">
        <v>0</v>
      </c>
      <c r="Y296" s="155">
        <v>0</v>
      </c>
      <c r="Z296" s="173">
        <v>0</v>
      </c>
      <c r="AA296" s="151">
        <v>0</v>
      </c>
      <c r="AB296" s="151">
        <v>0</v>
      </c>
      <c r="AC296" s="151">
        <v>0</v>
      </c>
      <c r="AD296" s="151">
        <v>0</v>
      </c>
      <c r="AE296" s="155">
        <v>0</v>
      </c>
      <c r="AF296" s="155">
        <v>0</v>
      </c>
      <c r="AG296" s="173">
        <v>0</v>
      </c>
    </row>
    <row r="297" spans="1:33">
      <c r="A297" s="175" t="s">
        <v>260</v>
      </c>
      <c r="B297" s="195" t="s">
        <v>1799</v>
      </c>
      <c r="C297" s="195" t="s">
        <v>287</v>
      </c>
      <c r="D297" s="150">
        <v>0</v>
      </c>
      <c r="E297" s="150">
        <v>0</v>
      </c>
      <c r="F297" s="150">
        <v>0</v>
      </c>
      <c r="G297" s="151">
        <v>0</v>
      </c>
      <c r="H297" s="151">
        <v>0</v>
      </c>
      <c r="I297" s="151">
        <v>0</v>
      </c>
      <c r="J297" s="151">
        <v>0</v>
      </c>
      <c r="K297" s="151">
        <v>0</v>
      </c>
      <c r="L297" s="151">
        <v>0</v>
      </c>
      <c r="M297" s="154">
        <v>0</v>
      </c>
      <c r="N297" s="153">
        <v>0</v>
      </c>
      <c r="O297" s="172">
        <v>0.9</v>
      </c>
      <c r="P297" s="154">
        <v>0</v>
      </c>
      <c r="Q297" s="154">
        <v>0</v>
      </c>
      <c r="R297" s="154">
        <v>0</v>
      </c>
      <c r="S297" s="173">
        <v>0</v>
      </c>
      <c r="T297" s="153">
        <v>0</v>
      </c>
      <c r="U297" s="153">
        <v>0</v>
      </c>
      <c r="V297" s="154">
        <v>0</v>
      </c>
      <c r="W297" s="154">
        <v>0</v>
      </c>
      <c r="X297" s="155">
        <v>0</v>
      </c>
      <c r="Y297" s="155">
        <v>0</v>
      </c>
      <c r="Z297" s="173">
        <v>0</v>
      </c>
      <c r="AA297" s="151">
        <v>0</v>
      </c>
      <c r="AB297" s="151">
        <v>0</v>
      </c>
      <c r="AC297" s="151">
        <v>0</v>
      </c>
      <c r="AD297" s="151">
        <v>0</v>
      </c>
      <c r="AE297" s="155">
        <v>0</v>
      </c>
      <c r="AF297" s="155">
        <v>0</v>
      </c>
      <c r="AG297" s="173">
        <v>0</v>
      </c>
    </row>
    <row r="298" spans="1:33">
      <c r="A298" s="175" t="s">
        <v>260</v>
      </c>
      <c r="B298" s="195" t="s">
        <v>1799</v>
      </c>
      <c r="C298" s="195" t="s">
        <v>288</v>
      </c>
      <c r="D298" s="150">
        <v>1</v>
      </c>
      <c r="E298" s="150">
        <v>0</v>
      </c>
      <c r="F298" s="150">
        <v>0</v>
      </c>
      <c r="G298" s="151">
        <v>2</v>
      </c>
      <c r="H298" s="151">
        <v>1</v>
      </c>
      <c r="I298" s="151">
        <v>2</v>
      </c>
      <c r="J298" s="151">
        <v>2</v>
      </c>
      <c r="K298" s="151">
        <v>2</v>
      </c>
      <c r="L298" s="151">
        <v>2</v>
      </c>
      <c r="M298" s="154">
        <v>0.0952380952380952</v>
      </c>
      <c r="N298" s="153">
        <v>4</v>
      </c>
      <c r="O298" s="172">
        <v>0.9</v>
      </c>
      <c r="P298" s="154">
        <v>0</v>
      </c>
      <c r="Q298" s="154">
        <v>0.5</v>
      </c>
      <c r="R298" s="154">
        <v>1</v>
      </c>
      <c r="S298" s="173">
        <v>-0.5</v>
      </c>
      <c r="T298" s="153">
        <v>42</v>
      </c>
      <c r="U298" s="153">
        <v>35</v>
      </c>
      <c r="V298" s="154">
        <v>0.833333333333333</v>
      </c>
      <c r="W298" s="154">
        <v>0</v>
      </c>
      <c r="X298" s="155">
        <v>1</v>
      </c>
      <c r="Y298" s="155">
        <v>1</v>
      </c>
      <c r="Z298" s="173">
        <v>-1</v>
      </c>
      <c r="AA298" s="151">
        <v>6</v>
      </c>
      <c r="AB298" s="151">
        <v>5</v>
      </c>
      <c r="AC298" s="151">
        <v>1</v>
      </c>
      <c r="AD298" s="151">
        <v>0</v>
      </c>
      <c r="AE298" s="155">
        <v>0.833333333333333</v>
      </c>
      <c r="AF298" s="155">
        <v>0</v>
      </c>
      <c r="AG298" s="173">
        <v>0.833333333333333</v>
      </c>
    </row>
    <row r="299" spans="1:33">
      <c r="A299" s="175" t="s">
        <v>260</v>
      </c>
      <c r="B299" s="195" t="s">
        <v>1799</v>
      </c>
      <c r="C299" s="195" t="s">
        <v>289</v>
      </c>
      <c r="D299" s="150">
        <v>2</v>
      </c>
      <c r="E299" s="150">
        <v>2</v>
      </c>
      <c r="F299" s="150">
        <v>1</v>
      </c>
      <c r="G299" s="151">
        <v>3</v>
      </c>
      <c r="H299" s="151">
        <v>2</v>
      </c>
      <c r="I299" s="151">
        <v>1</v>
      </c>
      <c r="J299" s="151">
        <v>2</v>
      </c>
      <c r="K299" s="151">
        <v>1</v>
      </c>
      <c r="L299" s="151">
        <v>1</v>
      </c>
      <c r="M299" s="154">
        <v>0.689655172413793</v>
      </c>
      <c r="N299" s="153">
        <v>40</v>
      </c>
      <c r="O299" s="172">
        <v>0.9</v>
      </c>
      <c r="P299" s="154">
        <v>1</v>
      </c>
      <c r="Q299" s="154">
        <v>0.666666666666667</v>
      </c>
      <c r="R299" s="154">
        <v>0.5</v>
      </c>
      <c r="S299" s="173">
        <v>0.333333333333333</v>
      </c>
      <c r="T299" s="153">
        <v>58</v>
      </c>
      <c r="U299" s="153">
        <v>39</v>
      </c>
      <c r="V299" s="154">
        <v>0.672413793103448</v>
      </c>
      <c r="W299" s="154">
        <v>0.5</v>
      </c>
      <c r="X299" s="155">
        <v>0.333333333333333</v>
      </c>
      <c r="Y299" s="155">
        <v>0.5</v>
      </c>
      <c r="Z299" s="173">
        <v>0.166666666666667</v>
      </c>
      <c r="AA299" s="151">
        <v>23</v>
      </c>
      <c r="AB299" s="151">
        <v>11</v>
      </c>
      <c r="AC299" s="151">
        <v>14</v>
      </c>
      <c r="AD299" s="151">
        <v>12</v>
      </c>
      <c r="AE299" s="155">
        <v>0.478260869565217</v>
      </c>
      <c r="AF299" s="155">
        <v>0.857142857142857</v>
      </c>
      <c r="AG299" s="173">
        <v>-0.37888198757764</v>
      </c>
    </row>
    <row r="300" spans="1:33">
      <c r="A300" s="175" t="s">
        <v>260</v>
      </c>
      <c r="B300" s="195" t="s">
        <v>1799</v>
      </c>
      <c r="C300" s="195" t="s">
        <v>290</v>
      </c>
      <c r="D300" s="150">
        <v>0</v>
      </c>
      <c r="E300" s="150">
        <v>0</v>
      </c>
      <c r="F300" s="150">
        <v>0</v>
      </c>
      <c r="G300" s="151">
        <v>0</v>
      </c>
      <c r="H300" s="151">
        <v>0</v>
      </c>
      <c r="I300" s="151">
        <v>0</v>
      </c>
      <c r="J300" s="151">
        <v>0</v>
      </c>
      <c r="K300" s="151">
        <v>0</v>
      </c>
      <c r="L300" s="151">
        <v>0</v>
      </c>
      <c r="M300" s="154">
        <v>0</v>
      </c>
      <c r="N300" s="153">
        <v>0</v>
      </c>
      <c r="O300" s="172">
        <v>0.9</v>
      </c>
      <c r="P300" s="154">
        <v>0</v>
      </c>
      <c r="Q300" s="154">
        <v>0</v>
      </c>
      <c r="R300" s="154">
        <v>0</v>
      </c>
      <c r="S300" s="173">
        <v>0</v>
      </c>
      <c r="T300" s="153">
        <v>0</v>
      </c>
      <c r="U300" s="153">
        <v>0</v>
      </c>
      <c r="V300" s="154">
        <v>0</v>
      </c>
      <c r="W300" s="154">
        <v>0</v>
      </c>
      <c r="X300" s="155">
        <v>0</v>
      </c>
      <c r="Y300" s="155">
        <v>0</v>
      </c>
      <c r="Z300" s="173">
        <v>0</v>
      </c>
      <c r="AA300" s="151">
        <v>0</v>
      </c>
      <c r="AB300" s="151">
        <v>0</v>
      </c>
      <c r="AC300" s="151">
        <v>0</v>
      </c>
      <c r="AD300" s="151">
        <v>0</v>
      </c>
      <c r="AE300" s="155">
        <v>0</v>
      </c>
      <c r="AF300" s="155">
        <v>0</v>
      </c>
      <c r="AG300" s="173">
        <v>0</v>
      </c>
    </row>
    <row r="301" spans="1:33">
      <c r="A301" s="175" t="s">
        <v>260</v>
      </c>
      <c r="B301" s="195" t="s">
        <v>1799</v>
      </c>
      <c r="C301" s="195" t="s">
        <v>291</v>
      </c>
      <c r="D301" s="150">
        <v>5884</v>
      </c>
      <c r="E301" s="150">
        <v>5737</v>
      </c>
      <c r="F301" s="150">
        <v>5471</v>
      </c>
      <c r="G301" s="151">
        <v>4363</v>
      </c>
      <c r="H301" s="151">
        <v>4227</v>
      </c>
      <c r="I301" s="151">
        <v>4066</v>
      </c>
      <c r="J301" s="151">
        <v>3658</v>
      </c>
      <c r="K301" s="151">
        <v>3528</v>
      </c>
      <c r="L301" s="151">
        <v>3403</v>
      </c>
      <c r="M301" s="154">
        <v>0.974222671500279</v>
      </c>
      <c r="N301" s="153">
        <v>111794</v>
      </c>
      <c r="O301" s="172">
        <v>0.9</v>
      </c>
      <c r="P301" s="154">
        <v>0.975016995241332</v>
      </c>
      <c r="Q301" s="154">
        <v>0.968828787531515</v>
      </c>
      <c r="R301" s="154">
        <v>0.964461454346638</v>
      </c>
      <c r="S301" s="173">
        <v>0.00618820770981743</v>
      </c>
      <c r="T301" s="153">
        <v>114752</v>
      </c>
      <c r="U301" s="153">
        <v>107800</v>
      </c>
      <c r="V301" s="154">
        <v>0.93941717791411</v>
      </c>
      <c r="W301" s="154">
        <v>0.929809653297077</v>
      </c>
      <c r="X301" s="155">
        <v>0.931927572771029</v>
      </c>
      <c r="Y301" s="155">
        <v>0.930289775833789</v>
      </c>
      <c r="Z301" s="173">
        <v>-0.00211791947395235</v>
      </c>
      <c r="AA301" s="151">
        <v>34990</v>
      </c>
      <c r="AB301" s="151">
        <v>32791</v>
      </c>
      <c r="AC301" s="151">
        <v>35286</v>
      </c>
      <c r="AD301" s="151">
        <v>33241</v>
      </c>
      <c r="AE301" s="155">
        <v>0.937153472420692</v>
      </c>
      <c r="AF301" s="155">
        <v>0.942045003684181</v>
      </c>
      <c r="AG301" s="173">
        <v>-0.00489153126348907</v>
      </c>
    </row>
    <row r="302" spans="1:33">
      <c r="A302" s="175" t="s">
        <v>260</v>
      </c>
      <c r="B302" s="195" t="s">
        <v>1799</v>
      </c>
      <c r="C302" s="195" t="s">
        <v>292</v>
      </c>
      <c r="D302" s="150">
        <v>5556</v>
      </c>
      <c r="E302" s="150">
        <v>5479</v>
      </c>
      <c r="F302" s="150">
        <v>5299</v>
      </c>
      <c r="G302" s="151">
        <v>4277</v>
      </c>
      <c r="H302" s="151">
        <v>4223</v>
      </c>
      <c r="I302" s="151">
        <v>4088</v>
      </c>
      <c r="J302" s="151">
        <v>3486</v>
      </c>
      <c r="K302" s="151">
        <v>3445</v>
      </c>
      <c r="L302" s="151">
        <v>3282</v>
      </c>
      <c r="M302" s="154">
        <v>0.990225281492676</v>
      </c>
      <c r="N302" s="153">
        <v>113360</v>
      </c>
      <c r="O302" s="172">
        <v>0.9</v>
      </c>
      <c r="P302" s="154">
        <v>0.986141108711303</v>
      </c>
      <c r="Q302" s="154">
        <v>0.98737432779986</v>
      </c>
      <c r="R302" s="154">
        <v>0.988238668961561</v>
      </c>
      <c r="S302" s="173">
        <v>-0.00123321908855656</v>
      </c>
      <c r="T302" s="153">
        <v>114479</v>
      </c>
      <c r="U302" s="153">
        <v>108709</v>
      </c>
      <c r="V302" s="154">
        <v>0.94959774281746</v>
      </c>
      <c r="W302" s="154">
        <v>0.95374370050396</v>
      </c>
      <c r="X302" s="155">
        <v>0.955810147299509</v>
      </c>
      <c r="Y302" s="155">
        <v>0.941480206540448</v>
      </c>
      <c r="Z302" s="173">
        <v>-0.00206644679554924</v>
      </c>
      <c r="AA302" s="151">
        <v>33350</v>
      </c>
      <c r="AB302" s="151">
        <v>31684</v>
      </c>
      <c r="AC302" s="151">
        <v>35001</v>
      </c>
      <c r="AD302" s="151">
        <v>33043</v>
      </c>
      <c r="AE302" s="155">
        <v>0.950044977511244</v>
      </c>
      <c r="AF302" s="155">
        <v>0.944058741178823</v>
      </c>
      <c r="AG302" s="173">
        <v>0.0059862363324209</v>
      </c>
    </row>
    <row r="303" spans="1:33">
      <c r="A303" s="175" t="s">
        <v>260</v>
      </c>
      <c r="B303" s="195" t="s">
        <v>1799</v>
      </c>
      <c r="C303" s="195" t="s">
        <v>293</v>
      </c>
      <c r="D303" s="150">
        <v>6</v>
      </c>
      <c r="E303" s="150">
        <v>2</v>
      </c>
      <c r="F303" s="150">
        <v>0</v>
      </c>
      <c r="G303" s="151">
        <v>0</v>
      </c>
      <c r="H303" s="151">
        <v>0</v>
      </c>
      <c r="I303" s="151">
        <v>0</v>
      </c>
      <c r="J303" s="151">
        <v>61</v>
      </c>
      <c r="K303" s="151">
        <v>0</v>
      </c>
      <c r="L303" s="151">
        <v>55</v>
      </c>
      <c r="M303" s="154">
        <v>0.09375</v>
      </c>
      <c r="N303" s="153">
        <v>12</v>
      </c>
      <c r="O303" s="172">
        <v>0.9</v>
      </c>
      <c r="P303" s="154">
        <v>0.333333333333333</v>
      </c>
      <c r="Q303" s="154">
        <v>0</v>
      </c>
      <c r="R303" s="154">
        <v>0</v>
      </c>
      <c r="S303" s="173">
        <v>0.333333333333333</v>
      </c>
      <c r="T303" s="153">
        <v>128</v>
      </c>
      <c r="U303" s="153">
        <v>108</v>
      </c>
      <c r="V303" s="154">
        <v>0.84375</v>
      </c>
      <c r="W303" s="154">
        <v>0</v>
      </c>
      <c r="X303" s="155">
        <v>0</v>
      </c>
      <c r="Y303" s="155">
        <v>0.901639344262295</v>
      </c>
      <c r="Z303" s="173">
        <v>0</v>
      </c>
      <c r="AA303" s="151">
        <v>102</v>
      </c>
      <c r="AB303" s="151">
        <v>87</v>
      </c>
      <c r="AC303" s="151">
        <v>9</v>
      </c>
      <c r="AD303" s="151">
        <v>8</v>
      </c>
      <c r="AE303" s="155">
        <v>0.852941176470588</v>
      </c>
      <c r="AF303" s="155">
        <v>0.888888888888889</v>
      </c>
      <c r="AG303" s="173">
        <v>-0.0359477124183006</v>
      </c>
    </row>
    <row r="304" spans="1:33">
      <c r="A304" s="175" t="s">
        <v>260</v>
      </c>
      <c r="B304" s="195" t="s">
        <v>1800</v>
      </c>
      <c r="C304" s="195" t="s">
        <v>294</v>
      </c>
      <c r="D304" s="150">
        <v>7078</v>
      </c>
      <c r="E304" s="150">
        <v>6803</v>
      </c>
      <c r="F304" s="150">
        <v>6620</v>
      </c>
      <c r="G304" s="151">
        <v>4986</v>
      </c>
      <c r="H304" s="151">
        <v>4832</v>
      </c>
      <c r="I304" s="151">
        <v>4689</v>
      </c>
      <c r="J304" s="151">
        <v>4350</v>
      </c>
      <c r="K304" s="151">
        <v>4115</v>
      </c>
      <c r="L304" s="151">
        <v>4078</v>
      </c>
      <c r="M304" s="154">
        <v>0.96216318044179</v>
      </c>
      <c r="N304" s="153">
        <v>137903</v>
      </c>
      <c r="O304" s="172">
        <v>0.9</v>
      </c>
      <c r="P304" s="154">
        <v>0.961147216727889</v>
      </c>
      <c r="Q304" s="154">
        <v>0.96911351784998</v>
      </c>
      <c r="R304" s="154">
        <v>0.945977011494253</v>
      </c>
      <c r="S304" s="173">
        <v>-0.00796630112209062</v>
      </c>
      <c r="T304" s="153">
        <v>143326</v>
      </c>
      <c r="U304" s="153">
        <v>134366</v>
      </c>
      <c r="V304" s="154">
        <v>0.937485173660048</v>
      </c>
      <c r="W304" s="154">
        <v>0.935292455495903</v>
      </c>
      <c r="X304" s="155">
        <v>0.94043321299639</v>
      </c>
      <c r="Y304" s="155">
        <v>0.937471264367816</v>
      </c>
      <c r="Z304" s="173">
        <v>-0.00514075750048715</v>
      </c>
      <c r="AA304" s="151">
        <v>41603</v>
      </c>
      <c r="AB304" s="151">
        <v>39145</v>
      </c>
      <c r="AC304" s="151">
        <v>43797</v>
      </c>
      <c r="AD304" s="151">
        <v>41107</v>
      </c>
      <c r="AE304" s="155">
        <v>0.940917722279643</v>
      </c>
      <c r="AF304" s="155">
        <v>0.93858026805489</v>
      </c>
      <c r="AG304" s="173">
        <v>0.00233745422475373</v>
      </c>
    </row>
    <row r="305" spans="1:33">
      <c r="A305" s="175" t="s">
        <v>260</v>
      </c>
      <c r="B305" s="195" t="s">
        <v>1800</v>
      </c>
      <c r="C305" s="195" t="s">
        <v>295</v>
      </c>
      <c r="D305" s="150">
        <v>8737</v>
      </c>
      <c r="E305" s="150">
        <v>8591</v>
      </c>
      <c r="F305" s="150">
        <v>8346</v>
      </c>
      <c r="G305" s="151">
        <v>6099</v>
      </c>
      <c r="H305" s="151">
        <v>5989</v>
      </c>
      <c r="I305" s="151">
        <v>5866</v>
      </c>
      <c r="J305" s="151">
        <v>5280</v>
      </c>
      <c r="K305" s="151">
        <v>5216</v>
      </c>
      <c r="L305" s="151">
        <v>5081</v>
      </c>
      <c r="M305" s="154">
        <v>0.979648468342698</v>
      </c>
      <c r="N305" s="153">
        <v>171221</v>
      </c>
      <c r="O305" s="172">
        <v>0.9</v>
      </c>
      <c r="P305" s="154">
        <v>0.983289458624242</v>
      </c>
      <c r="Q305" s="154">
        <v>0.981964256435481</v>
      </c>
      <c r="R305" s="154">
        <v>0.987878787878788</v>
      </c>
      <c r="S305" s="173">
        <v>0.00132520218876053</v>
      </c>
      <c r="T305" s="153">
        <v>174778</v>
      </c>
      <c r="U305" s="153">
        <v>166977</v>
      </c>
      <c r="V305" s="154">
        <v>0.955366236025129</v>
      </c>
      <c r="W305" s="154">
        <v>0.955247796726565</v>
      </c>
      <c r="X305" s="155">
        <v>0.961797015904247</v>
      </c>
      <c r="Y305" s="155">
        <v>0.962310606060606</v>
      </c>
      <c r="Z305" s="173">
        <v>-0.00654921917768136</v>
      </c>
      <c r="AA305" s="151">
        <v>50828</v>
      </c>
      <c r="AB305" s="151">
        <v>48875</v>
      </c>
      <c r="AC305" s="151">
        <v>54373</v>
      </c>
      <c r="AD305" s="151">
        <v>51915</v>
      </c>
      <c r="AE305" s="155">
        <v>0.961576296529472</v>
      </c>
      <c r="AF305" s="155">
        <v>0.954793739539845</v>
      </c>
      <c r="AG305" s="173">
        <v>0.00678255698962682</v>
      </c>
    </row>
    <row r="306" spans="1:33">
      <c r="A306" s="175" t="s">
        <v>260</v>
      </c>
      <c r="B306" s="195" t="s">
        <v>1800</v>
      </c>
      <c r="C306" s="195" t="s">
        <v>296</v>
      </c>
      <c r="D306" s="150">
        <v>9550</v>
      </c>
      <c r="E306" s="150">
        <v>9329</v>
      </c>
      <c r="F306" s="150">
        <v>9210</v>
      </c>
      <c r="G306" s="151">
        <v>6510</v>
      </c>
      <c r="H306" s="151">
        <v>6318</v>
      </c>
      <c r="I306" s="151">
        <v>6287</v>
      </c>
      <c r="J306" s="151">
        <v>5418</v>
      </c>
      <c r="K306" s="151">
        <v>5319</v>
      </c>
      <c r="L306" s="151">
        <v>5215</v>
      </c>
      <c r="M306" s="154">
        <v>0.977076470354768</v>
      </c>
      <c r="N306" s="153">
        <v>172326</v>
      </c>
      <c r="O306" s="172">
        <v>0.9</v>
      </c>
      <c r="P306" s="154">
        <v>0.976858638743455</v>
      </c>
      <c r="Q306" s="154">
        <v>0.970506912442396</v>
      </c>
      <c r="R306" s="154">
        <v>0.981727574750831</v>
      </c>
      <c r="S306" s="173">
        <v>0.00635172630105918</v>
      </c>
      <c r="T306" s="153">
        <v>176369</v>
      </c>
      <c r="U306" s="153">
        <v>168789</v>
      </c>
      <c r="V306" s="154">
        <v>0.95702192562185</v>
      </c>
      <c r="W306" s="154">
        <v>0.964397905759162</v>
      </c>
      <c r="X306" s="155">
        <v>0.965745007680492</v>
      </c>
      <c r="Y306" s="155">
        <v>0.962532299741602</v>
      </c>
      <c r="Z306" s="173">
        <v>-0.00134710192132925</v>
      </c>
      <c r="AA306" s="151">
        <v>53985</v>
      </c>
      <c r="AB306" s="151">
        <v>51896</v>
      </c>
      <c r="AC306" s="151">
        <v>53659</v>
      </c>
      <c r="AD306" s="151">
        <v>50828</v>
      </c>
      <c r="AE306" s="155">
        <v>0.961304065944244</v>
      </c>
      <c r="AF306" s="155">
        <v>0.947240910192139</v>
      </c>
      <c r="AG306" s="173">
        <v>0.0140631557521045</v>
      </c>
    </row>
    <row r="307" spans="1:33">
      <c r="A307" s="175" t="s">
        <v>260</v>
      </c>
      <c r="B307" s="195" t="s">
        <v>1800</v>
      </c>
      <c r="C307" s="195" t="s">
        <v>297</v>
      </c>
      <c r="D307" s="150">
        <v>7576</v>
      </c>
      <c r="E307" s="150">
        <v>7413</v>
      </c>
      <c r="F307" s="150">
        <v>7375</v>
      </c>
      <c r="G307" s="151">
        <v>5861</v>
      </c>
      <c r="H307" s="151">
        <v>5769</v>
      </c>
      <c r="I307" s="151">
        <v>5736</v>
      </c>
      <c r="J307" s="151">
        <v>4762</v>
      </c>
      <c r="K307" s="151">
        <v>4691</v>
      </c>
      <c r="L307" s="151">
        <v>4669</v>
      </c>
      <c r="M307" s="154">
        <v>0.982676599359603</v>
      </c>
      <c r="N307" s="153">
        <v>150379</v>
      </c>
      <c r="O307" s="172">
        <v>0.9</v>
      </c>
      <c r="P307" s="154">
        <v>0.978484688489968</v>
      </c>
      <c r="Q307" s="154">
        <v>0.984303019962464</v>
      </c>
      <c r="R307" s="154">
        <v>0.985090298194036</v>
      </c>
      <c r="S307" s="173">
        <v>-0.00581833147249544</v>
      </c>
      <c r="T307" s="153">
        <v>153030</v>
      </c>
      <c r="U307" s="153">
        <v>149490</v>
      </c>
      <c r="V307" s="154">
        <v>0.976867280925309</v>
      </c>
      <c r="W307" s="154">
        <v>0.973468848996832</v>
      </c>
      <c r="X307" s="155">
        <v>0.978672581470739</v>
      </c>
      <c r="Y307" s="155">
        <v>0.980470390592188</v>
      </c>
      <c r="Z307" s="173">
        <v>-0.00520373247390671</v>
      </c>
      <c r="AA307" s="151">
        <v>45355</v>
      </c>
      <c r="AB307" s="151">
        <v>44275</v>
      </c>
      <c r="AC307" s="151">
        <v>48861</v>
      </c>
      <c r="AD307" s="151">
        <v>47794</v>
      </c>
      <c r="AE307" s="155">
        <v>0.976187851394554</v>
      </c>
      <c r="AF307" s="155">
        <v>0.978162542723235</v>
      </c>
      <c r="AG307" s="173">
        <v>-0.00197469132868122</v>
      </c>
    </row>
    <row r="308" spans="1:33">
      <c r="A308" s="175" t="s">
        <v>260</v>
      </c>
      <c r="B308" s="195" t="s">
        <v>1800</v>
      </c>
      <c r="C308" s="195" t="s">
        <v>298</v>
      </c>
      <c r="D308" s="150">
        <v>5671</v>
      </c>
      <c r="E308" s="150">
        <v>5553</v>
      </c>
      <c r="F308" s="150">
        <v>5449</v>
      </c>
      <c r="G308" s="151">
        <v>4032</v>
      </c>
      <c r="H308" s="151">
        <v>3969</v>
      </c>
      <c r="I308" s="151">
        <v>3886</v>
      </c>
      <c r="J308" s="151">
        <v>3454</v>
      </c>
      <c r="K308" s="151">
        <v>3400</v>
      </c>
      <c r="L308" s="151">
        <v>3328</v>
      </c>
      <c r="M308" s="154">
        <v>0.982296659339075</v>
      </c>
      <c r="N308" s="153">
        <v>109031</v>
      </c>
      <c r="O308" s="172">
        <v>0.9</v>
      </c>
      <c r="P308" s="154">
        <v>0.979192382295891</v>
      </c>
      <c r="Q308" s="154">
        <v>0.984375</v>
      </c>
      <c r="R308" s="154">
        <v>0.984365952518819</v>
      </c>
      <c r="S308" s="173">
        <v>-0.00518261770410866</v>
      </c>
      <c r="T308" s="153">
        <v>110996</v>
      </c>
      <c r="U308" s="153">
        <v>106852</v>
      </c>
      <c r="V308" s="154">
        <v>0.962665321272839</v>
      </c>
      <c r="W308" s="154">
        <v>0.960853464997355</v>
      </c>
      <c r="X308" s="155">
        <v>0.963789682539683</v>
      </c>
      <c r="Y308" s="155">
        <v>0.963520555877244</v>
      </c>
      <c r="Z308" s="173">
        <v>-0.00293621754232765</v>
      </c>
      <c r="AA308" s="151">
        <v>32580</v>
      </c>
      <c r="AB308" s="151">
        <v>31412</v>
      </c>
      <c r="AC308" s="151">
        <v>34350</v>
      </c>
      <c r="AD308" s="151">
        <v>32975</v>
      </c>
      <c r="AE308" s="155">
        <v>0.96414978514426</v>
      </c>
      <c r="AF308" s="155">
        <v>0.959970887918486</v>
      </c>
      <c r="AG308" s="173">
        <v>0.00417889722577414</v>
      </c>
    </row>
    <row r="309" spans="1:33">
      <c r="A309" s="175" t="s">
        <v>260</v>
      </c>
      <c r="B309" s="195" t="s">
        <v>1800</v>
      </c>
      <c r="C309" s="195" t="s">
        <v>299</v>
      </c>
      <c r="D309" s="150">
        <v>3971</v>
      </c>
      <c r="E309" s="150">
        <v>3915</v>
      </c>
      <c r="F309" s="150">
        <v>3803</v>
      </c>
      <c r="G309" s="151">
        <v>2810</v>
      </c>
      <c r="H309" s="151">
        <v>2640</v>
      </c>
      <c r="I309" s="151">
        <v>2707</v>
      </c>
      <c r="J309" s="151">
        <v>2404</v>
      </c>
      <c r="K309" s="151">
        <v>2214</v>
      </c>
      <c r="L309" s="151">
        <v>2318</v>
      </c>
      <c r="M309" s="154">
        <v>0.951627147674356</v>
      </c>
      <c r="N309" s="153">
        <v>71117</v>
      </c>
      <c r="O309" s="172">
        <v>0.9</v>
      </c>
      <c r="P309" s="154">
        <v>0.985897758750944</v>
      </c>
      <c r="Q309" s="154">
        <v>0.939501779359431</v>
      </c>
      <c r="R309" s="154">
        <v>0.920965058236273</v>
      </c>
      <c r="S309" s="173">
        <v>0.0463959793915137</v>
      </c>
      <c r="T309" s="153">
        <v>74732</v>
      </c>
      <c r="U309" s="153">
        <v>72200</v>
      </c>
      <c r="V309" s="154">
        <v>0.966118931649093</v>
      </c>
      <c r="W309" s="154">
        <v>0.957693276252833</v>
      </c>
      <c r="X309" s="155">
        <v>0.963345195729537</v>
      </c>
      <c r="Y309" s="155">
        <v>0.964226289517471</v>
      </c>
      <c r="Z309" s="173">
        <v>-0.00565191947670429</v>
      </c>
      <c r="AA309" s="151">
        <v>22691</v>
      </c>
      <c r="AB309" s="151">
        <v>21876</v>
      </c>
      <c r="AC309" s="151">
        <v>23240</v>
      </c>
      <c r="AD309" s="151">
        <v>22474</v>
      </c>
      <c r="AE309" s="155">
        <v>0.964082675950818</v>
      </c>
      <c r="AF309" s="155">
        <v>0.967039586919105</v>
      </c>
      <c r="AG309" s="173">
        <v>-0.00295691096828743</v>
      </c>
    </row>
    <row r="310" spans="1:33">
      <c r="A310" s="175" t="s">
        <v>260</v>
      </c>
      <c r="B310" s="195" t="s">
        <v>1800</v>
      </c>
      <c r="C310" s="195" t="s">
        <v>300</v>
      </c>
      <c r="D310" s="150">
        <v>9784</v>
      </c>
      <c r="E310" s="150">
        <v>9486</v>
      </c>
      <c r="F310" s="150">
        <v>9272</v>
      </c>
      <c r="G310" s="151">
        <v>7397</v>
      </c>
      <c r="H310" s="151">
        <v>7256</v>
      </c>
      <c r="I310" s="151">
        <v>7019</v>
      </c>
      <c r="J310" s="151">
        <v>5849</v>
      </c>
      <c r="K310" s="151">
        <v>5691</v>
      </c>
      <c r="L310" s="151">
        <v>5520</v>
      </c>
      <c r="M310" s="154">
        <v>0.969298179039986</v>
      </c>
      <c r="N310" s="153">
        <v>191575</v>
      </c>
      <c r="O310" s="172">
        <v>0.9</v>
      </c>
      <c r="P310" s="154">
        <v>0.969542109566639</v>
      </c>
      <c r="Q310" s="154">
        <v>0.980938218196566</v>
      </c>
      <c r="R310" s="154">
        <v>0.972986835356471</v>
      </c>
      <c r="S310" s="173">
        <v>-0.0113961086299267</v>
      </c>
      <c r="T310" s="153">
        <v>197643</v>
      </c>
      <c r="U310" s="153">
        <v>187130</v>
      </c>
      <c r="V310" s="154">
        <v>0.946808133857511</v>
      </c>
      <c r="W310" s="154">
        <v>0.94766966475879</v>
      </c>
      <c r="X310" s="155">
        <v>0.948898201973773</v>
      </c>
      <c r="Y310" s="155">
        <v>0.943751068558728</v>
      </c>
      <c r="Z310" s="173">
        <v>-0.00122853721498328</v>
      </c>
      <c r="AA310" s="151">
        <v>57918</v>
      </c>
      <c r="AB310" s="151">
        <v>54857</v>
      </c>
      <c r="AC310" s="151">
        <v>61564</v>
      </c>
      <c r="AD310" s="151">
        <v>58287</v>
      </c>
      <c r="AE310" s="155">
        <v>0.947149418142892</v>
      </c>
      <c r="AF310" s="155">
        <v>0.946770840101358</v>
      </c>
      <c r="AG310" s="173">
        <v>0.000378578041533739</v>
      </c>
    </row>
    <row r="311" spans="1:33">
      <c r="A311" s="175" t="s">
        <v>260</v>
      </c>
      <c r="B311" s="195" t="s">
        <v>1800</v>
      </c>
      <c r="C311" s="195" t="s">
        <v>301</v>
      </c>
      <c r="D311" s="150">
        <v>0</v>
      </c>
      <c r="E311" s="150">
        <v>0</v>
      </c>
      <c r="F311" s="150">
        <v>0</v>
      </c>
      <c r="G311" s="151">
        <v>0</v>
      </c>
      <c r="H311" s="151">
        <v>0</v>
      </c>
      <c r="I311" s="151">
        <v>0</v>
      </c>
      <c r="J311" s="151">
        <v>0</v>
      </c>
      <c r="K311" s="151">
        <v>0</v>
      </c>
      <c r="L311" s="151">
        <v>0</v>
      </c>
      <c r="M311" s="154">
        <v>0</v>
      </c>
      <c r="N311" s="153">
        <v>0</v>
      </c>
      <c r="O311" s="172">
        <v>0.9</v>
      </c>
      <c r="P311" s="154">
        <v>0</v>
      </c>
      <c r="Q311" s="154">
        <v>0</v>
      </c>
      <c r="R311" s="154">
        <v>0</v>
      </c>
      <c r="S311" s="173">
        <v>0</v>
      </c>
      <c r="T311" s="153">
        <v>9</v>
      </c>
      <c r="U311" s="153">
        <v>3</v>
      </c>
      <c r="V311" s="154">
        <v>0.333333333333333</v>
      </c>
      <c r="W311" s="154">
        <v>0</v>
      </c>
      <c r="X311" s="155">
        <v>0</v>
      </c>
      <c r="Y311" s="155">
        <v>0</v>
      </c>
      <c r="Z311" s="173">
        <v>0</v>
      </c>
      <c r="AA311" s="151">
        <v>0</v>
      </c>
      <c r="AB311" s="151">
        <v>0</v>
      </c>
      <c r="AC311" s="151">
        <v>1</v>
      </c>
      <c r="AD311" s="151">
        <v>1</v>
      </c>
      <c r="AE311" s="155">
        <v>0</v>
      </c>
      <c r="AF311" s="155">
        <v>1</v>
      </c>
      <c r="AG311" s="173">
        <v>-1</v>
      </c>
    </row>
    <row r="312" spans="1:33">
      <c r="A312" s="175" t="s">
        <v>260</v>
      </c>
      <c r="B312" s="195" t="s">
        <v>1800</v>
      </c>
      <c r="C312" s="195" t="s">
        <v>302</v>
      </c>
      <c r="D312" s="150">
        <v>0</v>
      </c>
      <c r="E312" s="150">
        <v>0</v>
      </c>
      <c r="F312" s="150">
        <v>0</v>
      </c>
      <c r="G312" s="151">
        <v>0</v>
      </c>
      <c r="H312" s="151">
        <v>0</v>
      </c>
      <c r="I312" s="151">
        <v>0</v>
      </c>
      <c r="J312" s="151">
        <v>0</v>
      </c>
      <c r="K312" s="151">
        <v>0</v>
      </c>
      <c r="L312" s="151">
        <v>0</v>
      </c>
      <c r="M312" s="154">
        <v>0</v>
      </c>
      <c r="N312" s="153">
        <v>0</v>
      </c>
      <c r="O312" s="172">
        <v>0.9</v>
      </c>
      <c r="P312" s="154">
        <v>0</v>
      </c>
      <c r="Q312" s="154">
        <v>0</v>
      </c>
      <c r="R312" s="154">
        <v>0</v>
      </c>
      <c r="S312" s="173">
        <v>0</v>
      </c>
      <c r="T312" s="153">
        <v>3</v>
      </c>
      <c r="U312" s="153">
        <v>3</v>
      </c>
      <c r="V312" s="154">
        <v>1</v>
      </c>
      <c r="W312" s="154">
        <v>0</v>
      </c>
      <c r="X312" s="155">
        <v>0</v>
      </c>
      <c r="Y312" s="155">
        <v>0</v>
      </c>
      <c r="Z312" s="173">
        <v>0</v>
      </c>
      <c r="AA312" s="151">
        <v>1</v>
      </c>
      <c r="AB312" s="151">
        <v>1</v>
      </c>
      <c r="AC312" s="151">
        <v>0</v>
      </c>
      <c r="AD312" s="151">
        <v>0</v>
      </c>
      <c r="AE312" s="155">
        <v>1</v>
      </c>
      <c r="AF312" s="155">
        <v>0</v>
      </c>
      <c r="AG312" s="173">
        <v>1</v>
      </c>
    </row>
    <row r="313" spans="1:33">
      <c r="A313" s="175" t="s">
        <v>260</v>
      </c>
      <c r="B313" s="195" t="s">
        <v>1800</v>
      </c>
      <c r="C313" s="195" t="s">
        <v>303</v>
      </c>
      <c r="D313" s="150">
        <v>0</v>
      </c>
      <c r="E313" s="150">
        <v>0</v>
      </c>
      <c r="F313" s="150">
        <v>0</v>
      </c>
      <c r="G313" s="151">
        <v>0</v>
      </c>
      <c r="H313" s="151">
        <v>0</v>
      </c>
      <c r="I313" s="151">
        <v>0</v>
      </c>
      <c r="J313" s="151">
        <v>0</v>
      </c>
      <c r="K313" s="151">
        <v>0</v>
      </c>
      <c r="L313" s="151">
        <v>0</v>
      </c>
      <c r="M313" s="154">
        <v>0</v>
      </c>
      <c r="N313" s="153">
        <v>0</v>
      </c>
      <c r="O313" s="172">
        <v>0.9</v>
      </c>
      <c r="P313" s="154">
        <v>0</v>
      </c>
      <c r="Q313" s="154">
        <v>0</v>
      </c>
      <c r="R313" s="154">
        <v>0</v>
      </c>
      <c r="S313" s="173">
        <v>0</v>
      </c>
      <c r="T313" s="153">
        <v>1</v>
      </c>
      <c r="U313" s="153">
        <v>1</v>
      </c>
      <c r="V313" s="154">
        <v>1</v>
      </c>
      <c r="W313" s="154">
        <v>0</v>
      </c>
      <c r="X313" s="155">
        <v>0</v>
      </c>
      <c r="Y313" s="155">
        <v>0</v>
      </c>
      <c r="Z313" s="173">
        <v>0</v>
      </c>
      <c r="AA313" s="151">
        <v>1</v>
      </c>
      <c r="AB313" s="151">
        <v>1</v>
      </c>
      <c r="AC313" s="151">
        <v>0</v>
      </c>
      <c r="AD313" s="151">
        <v>0</v>
      </c>
      <c r="AE313" s="155">
        <v>1</v>
      </c>
      <c r="AF313" s="155">
        <v>0</v>
      </c>
      <c r="AG313" s="173">
        <v>1</v>
      </c>
    </row>
    <row r="314" spans="1:33">
      <c r="A314" s="175" t="s">
        <v>260</v>
      </c>
      <c r="B314" s="195" t="s">
        <v>1800</v>
      </c>
      <c r="C314" s="195" t="s">
        <v>304</v>
      </c>
      <c r="D314" s="150">
        <v>0</v>
      </c>
      <c r="E314" s="150">
        <v>0</v>
      </c>
      <c r="F314" s="150">
        <v>0</v>
      </c>
      <c r="G314" s="151">
        <v>0</v>
      </c>
      <c r="H314" s="151">
        <v>0</v>
      </c>
      <c r="I314" s="151">
        <v>0</v>
      </c>
      <c r="J314" s="151">
        <v>0</v>
      </c>
      <c r="K314" s="151">
        <v>0</v>
      </c>
      <c r="L314" s="151">
        <v>0</v>
      </c>
      <c r="M314" s="154">
        <v>0</v>
      </c>
      <c r="N314" s="153">
        <v>0</v>
      </c>
      <c r="O314" s="172">
        <v>0.9</v>
      </c>
      <c r="P314" s="154">
        <v>0</v>
      </c>
      <c r="Q314" s="154">
        <v>0</v>
      </c>
      <c r="R314" s="154">
        <v>0</v>
      </c>
      <c r="S314" s="173">
        <v>0</v>
      </c>
      <c r="T314" s="153">
        <v>1</v>
      </c>
      <c r="U314" s="153">
        <v>0</v>
      </c>
      <c r="V314" s="154">
        <v>0</v>
      </c>
      <c r="W314" s="154">
        <v>0</v>
      </c>
      <c r="X314" s="155">
        <v>0</v>
      </c>
      <c r="Y314" s="155">
        <v>0</v>
      </c>
      <c r="Z314" s="173">
        <v>0</v>
      </c>
      <c r="AA314" s="151">
        <v>0</v>
      </c>
      <c r="AB314" s="151">
        <v>0</v>
      </c>
      <c r="AC314" s="151">
        <v>0</v>
      </c>
      <c r="AD314" s="151">
        <v>0</v>
      </c>
      <c r="AE314" s="155">
        <v>0</v>
      </c>
      <c r="AF314" s="155">
        <v>0</v>
      </c>
      <c r="AG314" s="173">
        <v>0</v>
      </c>
    </row>
    <row r="315" spans="1:33">
      <c r="A315" s="175" t="s">
        <v>260</v>
      </c>
      <c r="B315" s="195" t="s">
        <v>1800</v>
      </c>
      <c r="C315" s="195" t="s">
        <v>305</v>
      </c>
      <c r="D315" s="150">
        <v>1447</v>
      </c>
      <c r="E315" s="150">
        <v>1430</v>
      </c>
      <c r="F315" s="150">
        <v>1374</v>
      </c>
      <c r="G315" s="151">
        <v>1125</v>
      </c>
      <c r="H315" s="151">
        <v>1119</v>
      </c>
      <c r="I315" s="151">
        <v>1030</v>
      </c>
      <c r="J315" s="151">
        <v>1008</v>
      </c>
      <c r="K315" s="151">
        <v>999</v>
      </c>
      <c r="L315" s="151">
        <v>924</v>
      </c>
      <c r="M315" s="154">
        <v>0.983505761938073</v>
      </c>
      <c r="N315" s="153">
        <v>26713</v>
      </c>
      <c r="O315" s="172">
        <v>0.9</v>
      </c>
      <c r="P315" s="154">
        <v>0.988251554941258</v>
      </c>
      <c r="Q315" s="154">
        <v>0.994666666666667</v>
      </c>
      <c r="R315" s="154">
        <v>0.991071428571429</v>
      </c>
      <c r="S315" s="173">
        <v>-0.00641511172540887</v>
      </c>
      <c r="T315" s="153">
        <v>27161</v>
      </c>
      <c r="U315" s="153">
        <v>24857</v>
      </c>
      <c r="V315" s="154">
        <v>0.915172489967232</v>
      </c>
      <c r="W315" s="154">
        <v>0.949550794747754</v>
      </c>
      <c r="X315" s="155">
        <v>0.915555555555556</v>
      </c>
      <c r="Y315" s="155">
        <v>0.916666666666667</v>
      </c>
      <c r="Z315" s="173">
        <v>0.0339952391921984</v>
      </c>
      <c r="AA315" s="151">
        <v>8950</v>
      </c>
      <c r="AB315" s="151">
        <v>8311</v>
      </c>
      <c r="AC315" s="151">
        <v>8394</v>
      </c>
      <c r="AD315" s="151">
        <v>7670</v>
      </c>
      <c r="AE315" s="155">
        <v>0.928603351955307</v>
      </c>
      <c r="AF315" s="155">
        <v>0.913747915177508</v>
      </c>
      <c r="AG315" s="173">
        <v>0.0148554367777995</v>
      </c>
    </row>
    <row r="316" spans="1:33">
      <c r="A316" s="175" t="s">
        <v>260</v>
      </c>
      <c r="B316" s="195" t="s">
        <v>1800</v>
      </c>
      <c r="C316" s="195" t="s">
        <v>306</v>
      </c>
      <c r="D316" s="150">
        <v>2</v>
      </c>
      <c r="E316" s="150">
        <v>1</v>
      </c>
      <c r="F316" s="150">
        <v>0</v>
      </c>
      <c r="G316" s="151">
        <v>0</v>
      </c>
      <c r="H316" s="151">
        <v>0</v>
      </c>
      <c r="I316" s="151">
        <v>0</v>
      </c>
      <c r="J316" s="151">
        <v>1</v>
      </c>
      <c r="K316" s="151">
        <v>1</v>
      </c>
      <c r="L316" s="151">
        <v>0</v>
      </c>
      <c r="M316" s="154">
        <v>0.0697674418604651</v>
      </c>
      <c r="N316" s="153">
        <v>3</v>
      </c>
      <c r="O316" s="172">
        <v>0.9</v>
      </c>
      <c r="P316" s="154">
        <v>0.5</v>
      </c>
      <c r="Q316" s="154">
        <v>0</v>
      </c>
      <c r="R316" s="154">
        <v>1</v>
      </c>
      <c r="S316" s="173">
        <v>0.5</v>
      </c>
      <c r="T316" s="153">
        <v>43</v>
      </c>
      <c r="U316" s="153">
        <v>34</v>
      </c>
      <c r="V316" s="154">
        <v>0.790697674418605</v>
      </c>
      <c r="W316" s="154">
        <v>0</v>
      </c>
      <c r="X316" s="155">
        <v>0</v>
      </c>
      <c r="Y316" s="155">
        <v>0</v>
      </c>
      <c r="Z316" s="173">
        <v>0</v>
      </c>
      <c r="AA316" s="151">
        <v>5</v>
      </c>
      <c r="AB316" s="151">
        <v>0</v>
      </c>
      <c r="AC316" s="151">
        <v>29</v>
      </c>
      <c r="AD316" s="151">
        <v>27</v>
      </c>
      <c r="AE316" s="155">
        <v>0</v>
      </c>
      <c r="AF316" s="155">
        <v>0.931034482758621</v>
      </c>
      <c r="AG316" s="173">
        <v>-0.931034482758621</v>
      </c>
    </row>
    <row r="317" spans="1:33">
      <c r="A317" s="175" t="s">
        <v>260</v>
      </c>
      <c r="B317" s="195" t="s">
        <v>1800</v>
      </c>
      <c r="C317" s="195" t="s">
        <v>307</v>
      </c>
      <c r="D317" s="150">
        <v>9532</v>
      </c>
      <c r="E317" s="150">
        <v>9279</v>
      </c>
      <c r="F317" s="150">
        <v>8639</v>
      </c>
      <c r="G317" s="151">
        <v>6959</v>
      </c>
      <c r="H317" s="151">
        <v>6773</v>
      </c>
      <c r="I317" s="151">
        <v>6431</v>
      </c>
      <c r="J317" s="151">
        <v>6068</v>
      </c>
      <c r="K317" s="151">
        <v>5920</v>
      </c>
      <c r="L317" s="151">
        <v>5564</v>
      </c>
      <c r="M317" s="154">
        <v>0.969641745683734</v>
      </c>
      <c r="N317" s="153">
        <v>172923</v>
      </c>
      <c r="O317" s="172">
        <v>0.9</v>
      </c>
      <c r="P317" s="154">
        <v>0.973457826269408</v>
      </c>
      <c r="Q317" s="154">
        <v>0.973272021842219</v>
      </c>
      <c r="R317" s="154">
        <v>0.975609756097561</v>
      </c>
      <c r="S317" s="173">
        <v>0.000185804427189629</v>
      </c>
      <c r="T317" s="153">
        <v>178337</v>
      </c>
      <c r="U317" s="153">
        <v>163090</v>
      </c>
      <c r="V317" s="154">
        <v>0.914504561588453</v>
      </c>
      <c r="W317" s="154">
        <v>0.906315568610994</v>
      </c>
      <c r="X317" s="155">
        <v>0.924127029745653</v>
      </c>
      <c r="Y317" s="155">
        <v>0.916941331575478</v>
      </c>
      <c r="Z317" s="173">
        <v>-0.0178114611346586</v>
      </c>
      <c r="AA317" s="151">
        <v>54983</v>
      </c>
      <c r="AB317" s="151">
        <v>50706</v>
      </c>
      <c r="AC317" s="151">
        <v>55699</v>
      </c>
      <c r="AD317" s="151">
        <v>50891</v>
      </c>
      <c r="AE317" s="155">
        <v>0.922212320171689</v>
      </c>
      <c r="AF317" s="155">
        <v>0.913678881128925</v>
      </c>
      <c r="AG317" s="173">
        <v>0.00853343904276427</v>
      </c>
    </row>
    <row r="318" spans="1:33">
      <c r="A318" s="175" t="s">
        <v>260</v>
      </c>
      <c r="B318" s="195" t="s">
        <v>1801</v>
      </c>
      <c r="C318" s="195" t="s">
        <v>308</v>
      </c>
      <c r="D318" s="150">
        <v>3466</v>
      </c>
      <c r="E318" s="150">
        <v>3310</v>
      </c>
      <c r="F318" s="150">
        <v>3205</v>
      </c>
      <c r="G318" s="151">
        <v>2695</v>
      </c>
      <c r="H318" s="151">
        <v>2601</v>
      </c>
      <c r="I318" s="151">
        <v>2532</v>
      </c>
      <c r="J318" s="151">
        <v>2243</v>
      </c>
      <c r="K318" s="151">
        <v>2129</v>
      </c>
      <c r="L318" s="151">
        <v>2054</v>
      </c>
      <c r="M318" s="154">
        <v>0.954278752573133</v>
      </c>
      <c r="N318" s="153">
        <v>68146</v>
      </c>
      <c r="O318" s="172">
        <v>0.9</v>
      </c>
      <c r="P318" s="154">
        <v>0.954991344489325</v>
      </c>
      <c r="Q318" s="154">
        <v>0.965120593692022</v>
      </c>
      <c r="R318" s="154">
        <v>0.949175211769951</v>
      </c>
      <c r="S318" s="173">
        <v>-0.0101292492026974</v>
      </c>
      <c r="T318" s="153">
        <v>71411</v>
      </c>
      <c r="U318" s="153">
        <v>66278</v>
      </c>
      <c r="V318" s="154">
        <v>0.928120317598129</v>
      </c>
      <c r="W318" s="154">
        <v>0.92469705712637</v>
      </c>
      <c r="X318" s="155">
        <v>0.939517625231911</v>
      </c>
      <c r="Y318" s="155">
        <v>0.915737851092287</v>
      </c>
      <c r="Z318" s="173">
        <v>-0.0148205681055406</v>
      </c>
      <c r="AA318" s="151">
        <v>21193</v>
      </c>
      <c r="AB318" s="151">
        <v>19559</v>
      </c>
      <c r="AC318" s="151">
        <v>21991</v>
      </c>
      <c r="AD318" s="151">
        <v>20441</v>
      </c>
      <c r="AE318" s="155">
        <v>0.922899070447789</v>
      </c>
      <c r="AF318" s="155">
        <v>0.929516620435633</v>
      </c>
      <c r="AG318" s="173">
        <v>-0.00661754998784336</v>
      </c>
    </row>
    <row r="319" spans="1:33">
      <c r="A319" s="175" t="s">
        <v>260</v>
      </c>
      <c r="B319" s="195" t="s">
        <v>1801</v>
      </c>
      <c r="C319" s="195" t="s">
        <v>309</v>
      </c>
      <c r="D319" s="150">
        <v>6182</v>
      </c>
      <c r="E319" s="150">
        <v>5792</v>
      </c>
      <c r="F319" s="150">
        <v>5627</v>
      </c>
      <c r="G319" s="151">
        <v>4571</v>
      </c>
      <c r="H319" s="151">
        <v>4484</v>
      </c>
      <c r="I319" s="151">
        <v>4246</v>
      </c>
      <c r="J319" s="151">
        <v>4017</v>
      </c>
      <c r="K319" s="151">
        <v>3914</v>
      </c>
      <c r="L319" s="151">
        <v>3740</v>
      </c>
      <c r="M319" s="154">
        <v>0.950998814487447</v>
      </c>
      <c r="N319" s="153">
        <v>117921</v>
      </c>
      <c r="O319" s="172">
        <v>0.9</v>
      </c>
      <c r="P319" s="154">
        <v>0.936913620187642</v>
      </c>
      <c r="Q319" s="154">
        <v>0.98096696565303</v>
      </c>
      <c r="R319" s="154">
        <v>0.974358974358974</v>
      </c>
      <c r="S319" s="173">
        <v>-0.0440533454653884</v>
      </c>
      <c r="T319" s="153">
        <v>123997</v>
      </c>
      <c r="U319" s="153">
        <v>115397</v>
      </c>
      <c r="V319" s="154">
        <v>0.93064348331008</v>
      </c>
      <c r="W319" s="154">
        <v>0.910223228728567</v>
      </c>
      <c r="X319" s="155">
        <v>0.928899584336031</v>
      </c>
      <c r="Y319" s="155">
        <v>0.931043066965397</v>
      </c>
      <c r="Z319" s="173">
        <v>-0.0186763556074647</v>
      </c>
      <c r="AA319" s="151">
        <v>36783</v>
      </c>
      <c r="AB319" s="151">
        <v>34088</v>
      </c>
      <c r="AC319" s="151">
        <v>37836</v>
      </c>
      <c r="AD319" s="151">
        <v>35259</v>
      </c>
      <c r="AE319" s="155">
        <v>0.926732457928935</v>
      </c>
      <c r="AF319" s="155">
        <v>0.931890263241357</v>
      </c>
      <c r="AG319" s="173">
        <v>-0.00515780531242294</v>
      </c>
    </row>
    <row r="320" spans="1:33">
      <c r="A320" s="175" t="s">
        <v>260</v>
      </c>
      <c r="B320" s="195" t="s">
        <v>1801</v>
      </c>
      <c r="C320" s="195" t="s">
        <v>310</v>
      </c>
      <c r="D320" s="150">
        <v>5712</v>
      </c>
      <c r="E320" s="150">
        <v>5270</v>
      </c>
      <c r="F320" s="150">
        <v>5240</v>
      </c>
      <c r="G320" s="151">
        <v>4173</v>
      </c>
      <c r="H320" s="151">
        <v>3922</v>
      </c>
      <c r="I320" s="151">
        <v>3785</v>
      </c>
      <c r="J320" s="151">
        <v>3389</v>
      </c>
      <c r="K320" s="151">
        <v>3090</v>
      </c>
      <c r="L320" s="151">
        <v>3059</v>
      </c>
      <c r="M320" s="154">
        <v>0.934683979274982</v>
      </c>
      <c r="N320" s="153">
        <v>104450</v>
      </c>
      <c r="O320" s="172">
        <v>0.9</v>
      </c>
      <c r="P320" s="154">
        <v>0.922619047619048</v>
      </c>
      <c r="Q320" s="154">
        <v>0.939851425832734</v>
      </c>
      <c r="R320" s="154">
        <v>0.911773384479197</v>
      </c>
      <c r="S320" s="173">
        <v>-0.0172323782136866</v>
      </c>
      <c r="T320" s="153">
        <v>111749</v>
      </c>
      <c r="U320" s="153">
        <v>104169</v>
      </c>
      <c r="V320" s="154">
        <v>0.932169415386267</v>
      </c>
      <c r="W320" s="154">
        <v>0.917366946778711</v>
      </c>
      <c r="X320" s="155">
        <v>0.907021327582075</v>
      </c>
      <c r="Y320" s="155">
        <v>0.902626143405134</v>
      </c>
      <c r="Z320" s="173">
        <v>0.0103456191966362</v>
      </c>
      <c r="AA320" s="151">
        <v>32686</v>
      </c>
      <c r="AB320" s="151">
        <v>30290</v>
      </c>
      <c r="AC320" s="151">
        <v>34044</v>
      </c>
      <c r="AD320" s="151">
        <v>31833</v>
      </c>
      <c r="AE320" s="155">
        <v>0.926696444961145</v>
      </c>
      <c r="AF320" s="155">
        <v>0.935054635178005</v>
      </c>
      <c r="AG320" s="173">
        <v>-0.00835819021685946</v>
      </c>
    </row>
    <row r="321" spans="1:33">
      <c r="A321" s="175" t="s">
        <v>260</v>
      </c>
      <c r="B321" s="195" t="s">
        <v>1801</v>
      </c>
      <c r="C321" s="195" t="s">
        <v>311</v>
      </c>
      <c r="D321" s="150">
        <v>6113</v>
      </c>
      <c r="E321" s="150">
        <v>5911</v>
      </c>
      <c r="F321" s="150">
        <v>5640</v>
      </c>
      <c r="G321" s="151">
        <v>4236</v>
      </c>
      <c r="H321" s="151">
        <v>4090</v>
      </c>
      <c r="I321" s="151">
        <v>3889</v>
      </c>
      <c r="J321" s="151">
        <v>3641</v>
      </c>
      <c r="K321" s="151">
        <v>3538</v>
      </c>
      <c r="L321" s="151">
        <v>3398</v>
      </c>
      <c r="M321" s="154">
        <v>0.967700778366714</v>
      </c>
      <c r="N321" s="153">
        <v>113011</v>
      </c>
      <c r="O321" s="172">
        <v>0.9</v>
      </c>
      <c r="P321" s="154">
        <v>0.966955668247996</v>
      </c>
      <c r="Q321" s="154">
        <v>0.965533522190746</v>
      </c>
      <c r="R321" s="154">
        <v>0.971711068387806</v>
      </c>
      <c r="S321" s="173">
        <v>0.00142214605725011</v>
      </c>
      <c r="T321" s="153">
        <v>116783</v>
      </c>
      <c r="U321" s="153">
        <v>109037</v>
      </c>
      <c r="V321" s="154">
        <v>0.933671852923799</v>
      </c>
      <c r="W321" s="154">
        <v>0.92262391624407</v>
      </c>
      <c r="X321" s="155">
        <v>0.918083097261568</v>
      </c>
      <c r="Y321" s="155">
        <v>0.933260093380939</v>
      </c>
      <c r="Z321" s="173">
        <v>0.00454081898250247</v>
      </c>
      <c r="AA321" s="151">
        <v>34218</v>
      </c>
      <c r="AB321" s="151">
        <v>31861</v>
      </c>
      <c r="AC321" s="151">
        <v>36139</v>
      </c>
      <c r="AD321" s="151">
        <v>33781</v>
      </c>
      <c r="AE321" s="155">
        <v>0.93111812496347</v>
      </c>
      <c r="AF321" s="155">
        <v>0.934751930047871</v>
      </c>
      <c r="AG321" s="173">
        <v>-0.00363380508440114</v>
      </c>
    </row>
    <row r="322" spans="1:33">
      <c r="A322" s="175" t="s">
        <v>260</v>
      </c>
      <c r="B322" s="195" t="s">
        <v>1801</v>
      </c>
      <c r="C322" s="195" t="s">
        <v>312</v>
      </c>
      <c r="D322" s="150">
        <v>8292</v>
      </c>
      <c r="E322" s="150">
        <v>7572</v>
      </c>
      <c r="F322" s="150">
        <v>7716</v>
      </c>
      <c r="G322" s="151">
        <v>4853</v>
      </c>
      <c r="H322" s="151">
        <v>4736</v>
      </c>
      <c r="I322" s="151">
        <v>4585</v>
      </c>
      <c r="J322" s="151">
        <v>5291</v>
      </c>
      <c r="K322" s="151">
        <v>5199</v>
      </c>
      <c r="L322" s="151">
        <v>5074</v>
      </c>
      <c r="M322" s="154">
        <v>0.945104091209726</v>
      </c>
      <c r="N322" s="153">
        <v>150040</v>
      </c>
      <c r="O322" s="172">
        <v>0.9</v>
      </c>
      <c r="P322" s="154">
        <v>0.913169319826339</v>
      </c>
      <c r="Q322" s="154">
        <v>0.975891201318772</v>
      </c>
      <c r="R322" s="154">
        <v>0.982611982611983</v>
      </c>
      <c r="S322" s="173">
        <v>-0.0627218814924333</v>
      </c>
      <c r="T322" s="153">
        <v>158755</v>
      </c>
      <c r="U322" s="153">
        <v>150643</v>
      </c>
      <c r="V322" s="154">
        <v>0.948902396774905</v>
      </c>
      <c r="W322" s="154">
        <v>0.930535455861071</v>
      </c>
      <c r="X322" s="155">
        <v>0.944776426952401</v>
      </c>
      <c r="Y322" s="155">
        <v>0.958986958986959</v>
      </c>
      <c r="Z322" s="173">
        <v>-0.0142409710913297</v>
      </c>
      <c r="AA322" s="151">
        <v>46945</v>
      </c>
      <c r="AB322" s="151">
        <v>44448</v>
      </c>
      <c r="AC322" s="151">
        <v>49108</v>
      </c>
      <c r="AD322" s="151">
        <v>46648</v>
      </c>
      <c r="AE322" s="155">
        <v>0.94681009692193</v>
      </c>
      <c r="AF322" s="155">
        <v>0.949906328907714</v>
      </c>
      <c r="AG322" s="173">
        <v>-0.00309623198578368</v>
      </c>
    </row>
    <row r="323" spans="1:33">
      <c r="A323" s="175" t="s">
        <v>260</v>
      </c>
      <c r="B323" s="195" t="s">
        <v>1801</v>
      </c>
      <c r="C323" s="195" t="s">
        <v>313</v>
      </c>
      <c r="D323" s="150">
        <v>6445</v>
      </c>
      <c r="E323" s="150">
        <v>6205</v>
      </c>
      <c r="F323" s="150">
        <v>6030</v>
      </c>
      <c r="G323" s="151">
        <v>4501</v>
      </c>
      <c r="H323" s="151">
        <v>4397</v>
      </c>
      <c r="I323" s="151">
        <v>4256</v>
      </c>
      <c r="J323" s="151">
        <v>3708</v>
      </c>
      <c r="K323" s="151">
        <v>3596</v>
      </c>
      <c r="L323" s="151">
        <v>3447</v>
      </c>
      <c r="M323" s="154">
        <v>0.963602611599883</v>
      </c>
      <c r="N323" s="153">
        <v>121465</v>
      </c>
      <c r="O323" s="172">
        <v>0.9</v>
      </c>
      <c r="P323" s="154">
        <v>0.962761830876649</v>
      </c>
      <c r="Q323" s="154">
        <v>0.976894023550322</v>
      </c>
      <c r="R323" s="154">
        <v>0.969795037756203</v>
      </c>
      <c r="S323" s="173">
        <v>-0.0141321926736736</v>
      </c>
      <c r="T323" s="153">
        <v>126053</v>
      </c>
      <c r="U323" s="153">
        <v>118693</v>
      </c>
      <c r="V323" s="154">
        <v>0.941611861677231</v>
      </c>
      <c r="W323" s="154">
        <v>0.935608999224205</v>
      </c>
      <c r="X323" s="155">
        <v>0.94556765163297</v>
      </c>
      <c r="Y323" s="155">
        <v>0.929611650485437</v>
      </c>
      <c r="Z323" s="173">
        <v>-0.00995865240876559</v>
      </c>
      <c r="AA323" s="151">
        <v>36583</v>
      </c>
      <c r="AB323" s="151">
        <v>34483</v>
      </c>
      <c r="AC323" s="151">
        <v>38455</v>
      </c>
      <c r="AD323" s="151">
        <v>36083</v>
      </c>
      <c r="AE323" s="155">
        <v>0.942596287893284</v>
      </c>
      <c r="AF323" s="155">
        <v>0.938317513977376</v>
      </c>
      <c r="AG323" s="173">
        <v>0.00427877391590759</v>
      </c>
    </row>
    <row r="324" spans="1:33">
      <c r="A324" s="175" t="s">
        <v>260</v>
      </c>
      <c r="B324" s="195" t="s">
        <v>1801</v>
      </c>
      <c r="C324" s="195" t="s">
        <v>314</v>
      </c>
      <c r="D324" s="150">
        <v>0</v>
      </c>
      <c r="E324" s="150">
        <v>0</v>
      </c>
      <c r="F324" s="150">
        <v>0</v>
      </c>
      <c r="G324" s="151">
        <v>0</v>
      </c>
      <c r="H324" s="151">
        <v>0</v>
      </c>
      <c r="I324" s="151">
        <v>0</v>
      </c>
      <c r="J324" s="151">
        <v>1</v>
      </c>
      <c r="K324" s="151">
        <v>0</v>
      </c>
      <c r="L324" s="151">
        <v>1</v>
      </c>
      <c r="M324" s="154">
        <v>0</v>
      </c>
      <c r="N324" s="153">
        <v>0</v>
      </c>
      <c r="O324" s="172">
        <v>0.9</v>
      </c>
      <c r="P324" s="154">
        <v>0</v>
      </c>
      <c r="Q324" s="154">
        <v>0</v>
      </c>
      <c r="R324" s="154">
        <v>0</v>
      </c>
      <c r="S324" s="173">
        <v>0</v>
      </c>
      <c r="T324" s="153">
        <v>8</v>
      </c>
      <c r="U324" s="153">
        <v>3</v>
      </c>
      <c r="V324" s="154">
        <v>0.375</v>
      </c>
      <c r="W324" s="154">
        <v>0</v>
      </c>
      <c r="X324" s="155">
        <v>0</v>
      </c>
      <c r="Y324" s="155">
        <v>1</v>
      </c>
      <c r="Z324" s="173">
        <v>0</v>
      </c>
      <c r="AA324" s="151">
        <v>3</v>
      </c>
      <c r="AB324" s="151">
        <v>2</v>
      </c>
      <c r="AC324" s="151">
        <v>3</v>
      </c>
      <c r="AD324" s="151">
        <v>0</v>
      </c>
      <c r="AE324" s="155">
        <v>0.666666666666667</v>
      </c>
      <c r="AF324" s="155">
        <v>0</v>
      </c>
      <c r="AG324" s="173">
        <v>0.666666666666667</v>
      </c>
    </row>
    <row r="325" spans="1:33">
      <c r="A325" s="175" t="s">
        <v>260</v>
      </c>
      <c r="B325" s="195" t="s">
        <v>1801</v>
      </c>
      <c r="C325" s="195" t="s">
        <v>315</v>
      </c>
      <c r="D325" s="150">
        <v>0</v>
      </c>
      <c r="E325" s="150">
        <v>0</v>
      </c>
      <c r="F325" s="150">
        <v>0</v>
      </c>
      <c r="G325" s="151">
        <v>1</v>
      </c>
      <c r="H325" s="151">
        <v>0</v>
      </c>
      <c r="I325" s="151">
        <v>0</v>
      </c>
      <c r="J325" s="151">
        <v>0</v>
      </c>
      <c r="K325" s="151">
        <v>0</v>
      </c>
      <c r="L325" s="151">
        <v>0</v>
      </c>
      <c r="M325" s="154">
        <v>0.25</v>
      </c>
      <c r="N325" s="153">
        <v>1</v>
      </c>
      <c r="O325" s="172">
        <v>0.9</v>
      </c>
      <c r="P325" s="154">
        <v>0</v>
      </c>
      <c r="Q325" s="154">
        <v>0</v>
      </c>
      <c r="R325" s="154">
        <v>0</v>
      </c>
      <c r="S325" s="173">
        <v>0</v>
      </c>
      <c r="T325" s="153">
        <v>4</v>
      </c>
      <c r="U325" s="153">
        <v>1</v>
      </c>
      <c r="V325" s="154">
        <v>0.25</v>
      </c>
      <c r="W325" s="154">
        <v>0</v>
      </c>
      <c r="X325" s="155">
        <v>0</v>
      </c>
      <c r="Y325" s="155">
        <v>0</v>
      </c>
      <c r="Z325" s="173">
        <v>0</v>
      </c>
      <c r="AA325" s="151">
        <v>4</v>
      </c>
      <c r="AB325" s="151">
        <v>1</v>
      </c>
      <c r="AC325" s="151">
        <v>0</v>
      </c>
      <c r="AD325" s="151">
        <v>0</v>
      </c>
      <c r="AE325" s="155">
        <v>0.25</v>
      </c>
      <c r="AF325" s="155">
        <v>0</v>
      </c>
      <c r="AG325" s="173">
        <v>0.25</v>
      </c>
    </row>
    <row r="326" spans="1:33">
      <c r="A326" s="175" t="s">
        <v>260</v>
      </c>
      <c r="B326" s="195" t="s">
        <v>1801</v>
      </c>
      <c r="C326" s="195" t="s">
        <v>316</v>
      </c>
      <c r="D326" s="150">
        <v>6</v>
      </c>
      <c r="E326" s="150">
        <v>4</v>
      </c>
      <c r="F326" s="150">
        <v>5</v>
      </c>
      <c r="G326" s="151">
        <v>4</v>
      </c>
      <c r="H326" s="151">
        <v>4</v>
      </c>
      <c r="I326" s="151">
        <v>4</v>
      </c>
      <c r="J326" s="151">
        <v>2</v>
      </c>
      <c r="K326" s="151">
        <v>2</v>
      </c>
      <c r="L326" s="151">
        <v>2</v>
      </c>
      <c r="M326" s="154">
        <v>0.590909090909091</v>
      </c>
      <c r="N326" s="153">
        <v>26</v>
      </c>
      <c r="O326" s="172">
        <v>0.9</v>
      </c>
      <c r="P326" s="154">
        <v>0.666666666666667</v>
      </c>
      <c r="Q326" s="154">
        <v>1</v>
      </c>
      <c r="R326" s="154">
        <v>1</v>
      </c>
      <c r="S326" s="173">
        <v>-0.333333333333333</v>
      </c>
      <c r="T326" s="153">
        <v>44</v>
      </c>
      <c r="U326" s="153">
        <v>32</v>
      </c>
      <c r="V326" s="154">
        <v>0.727272727272727</v>
      </c>
      <c r="W326" s="154">
        <v>0.833333333333333</v>
      </c>
      <c r="X326" s="155">
        <v>1</v>
      </c>
      <c r="Y326" s="155">
        <v>1</v>
      </c>
      <c r="Z326" s="173">
        <v>-0.166666666666667</v>
      </c>
      <c r="AA326" s="151">
        <v>23</v>
      </c>
      <c r="AB326" s="151">
        <v>17</v>
      </c>
      <c r="AC326" s="151">
        <v>7</v>
      </c>
      <c r="AD326" s="151">
        <v>4</v>
      </c>
      <c r="AE326" s="155">
        <v>0.739130434782609</v>
      </c>
      <c r="AF326" s="155">
        <v>0.571428571428571</v>
      </c>
      <c r="AG326" s="173">
        <v>0.167701863354037</v>
      </c>
    </row>
    <row r="327" spans="1:33">
      <c r="A327" s="175" t="s">
        <v>260</v>
      </c>
      <c r="B327" s="195" t="s">
        <v>1801</v>
      </c>
      <c r="C327" s="195" t="s">
        <v>317</v>
      </c>
      <c r="D327" s="150">
        <v>0</v>
      </c>
      <c r="E327" s="150">
        <v>0</v>
      </c>
      <c r="F327" s="150">
        <v>0</v>
      </c>
      <c r="G327" s="151">
        <v>0</v>
      </c>
      <c r="H327" s="151">
        <v>0</v>
      </c>
      <c r="I327" s="151">
        <v>0</v>
      </c>
      <c r="J327" s="151">
        <v>0</v>
      </c>
      <c r="K327" s="151">
        <v>0</v>
      </c>
      <c r="L327" s="151">
        <v>0</v>
      </c>
      <c r="M327" s="154">
        <v>0</v>
      </c>
      <c r="N327" s="153">
        <v>0</v>
      </c>
      <c r="O327" s="172">
        <v>0.9</v>
      </c>
      <c r="P327" s="154">
        <v>0</v>
      </c>
      <c r="Q327" s="154">
        <v>0</v>
      </c>
      <c r="R327" s="154">
        <v>0</v>
      </c>
      <c r="S327" s="173">
        <v>0</v>
      </c>
      <c r="T327" s="153">
        <v>0</v>
      </c>
      <c r="U327" s="153">
        <v>0</v>
      </c>
      <c r="V327" s="154">
        <v>0</v>
      </c>
      <c r="W327" s="154">
        <v>0</v>
      </c>
      <c r="X327" s="155">
        <v>0</v>
      </c>
      <c r="Y327" s="155">
        <v>0</v>
      </c>
      <c r="Z327" s="173">
        <v>0</v>
      </c>
      <c r="AA327" s="151">
        <v>0</v>
      </c>
      <c r="AB327" s="151">
        <v>0</v>
      </c>
      <c r="AC327" s="151">
        <v>0</v>
      </c>
      <c r="AD327" s="151">
        <v>0</v>
      </c>
      <c r="AE327" s="155">
        <v>0</v>
      </c>
      <c r="AF327" s="155">
        <v>0</v>
      </c>
      <c r="AG327" s="173">
        <v>0</v>
      </c>
    </row>
    <row r="328" spans="1:33">
      <c r="A328" s="175" t="s">
        <v>260</v>
      </c>
      <c r="B328" s="195" t="s">
        <v>1801</v>
      </c>
      <c r="C328" s="195" t="s">
        <v>318</v>
      </c>
      <c r="D328" s="150">
        <v>0</v>
      </c>
      <c r="E328" s="150">
        <v>0</v>
      </c>
      <c r="F328" s="150">
        <v>0</v>
      </c>
      <c r="G328" s="151">
        <v>0</v>
      </c>
      <c r="H328" s="151">
        <v>0</v>
      </c>
      <c r="I328" s="151">
        <v>0</v>
      </c>
      <c r="J328" s="151">
        <v>0</v>
      </c>
      <c r="K328" s="151">
        <v>0</v>
      </c>
      <c r="L328" s="151">
        <v>0</v>
      </c>
      <c r="M328" s="154">
        <v>0</v>
      </c>
      <c r="N328" s="153">
        <v>0</v>
      </c>
      <c r="O328" s="172">
        <v>0.9</v>
      </c>
      <c r="P328" s="154">
        <v>0</v>
      </c>
      <c r="Q328" s="154">
        <v>0</v>
      </c>
      <c r="R328" s="154">
        <v>0</v>
      </c>
      <c r="S328" s="173">
        <v>0</v>
      </c>
      <c r="T328" s="153">
        <v>5</v>
      </c>
      <c r="U328" s="153">
        <v>0</v>
      </c>
      <c r="V328" s="154">
        <v>0</v>
      </c>
      <c r="W328" s="154">
        <v>0</v>
      </c>
      <c r="X328" s="155">
        <v>0</v>
      </c>
      <c r="Y328" s="155">
        <v>0</v>
      </c>
      <c r="Z328" s="173">
        <v>0</v>
      </c>
      <c r="AA328" s="151">
        <v>1</v>
      </c>
      <c r="AB328" s="151">
        <v>0</v>
      </c>
      <c r="AC328" s="151">
        <v>0</v>
      </c>
      <c r="AD328" s="151">
        <v>0</v>
      </c>
      <c r="AE328" s="155">
        <v>0</v>
      </c>
      <c r="AF328" s="155">
        <v>0</v>
      </c>
      <c r="AG328" s="173">
        <v>0</v>
      </c>
    </row>
    <row r="329" spans="1:33">
      <c r="A329" s="175" t="s">
        <v>260</v>
      </c>
      <c r="B329" s="195" t="s">
        <v>1801</v>
      </c>
      <c r="C329" s="195" t="s">
        <v>319</v>
      </c>
      <c r="D329" s="150">
        <v>0</v>
      </c>
      <c r="E329" s="150">
        <v>0</v>
      </c>
      <c r="F329" s="150">
        <v>0</v>
      </c>
      <c r="G329" s="151">
        <v>1</v>
      </c>
      <c r="H329" s="151">
        <v>0</v>
      </c>
      <c r="I329" s="151">
        <v>0</v>
      </c>
      <c r="J329" s="151">
        <v>0</v>
      </c>
      <c r="K329" s="151">
        <v>0</v>
      </c>
      <c r="L329" s="151">
        <v>0</v>
      </c>
      <c r="M329" s="154">
        <v>0.875</v>
      </c>
      <c r="N329" s="153">
        <v>7</v>
      </c>
      <c r="O329" s="172">
        <v>0.9</v>
      </c>
      <c r="P329" s="154">
        <v>0</v>
      </c>
      <c r="Q329" s="154">
        <v>0</v>
      </c>
      <c r="R329" s="154">
        <v>0</v>
      </c>
      <c r="S329" s="173">
        <v>0</v>
      </c>
      <c r="T329" s="153">
        <v>8</v>
      </c>
      <c r="U329" s="153">
        <v>4</v>
      </c>
      <c r="V329" s="154">
        <v>0.5</v>
      </c>
      <c r="W329" s="154">
        <v>0</v>
      </c>
      <c r="X329" s="155">
        <v>0</v>
      </c>
      <c r="Y329" s="155">
        <v>0</v>
      </c>
      <c r="Z329" s="173">
        <v>0</v>
      </c>
      <c r="AA329" s="151">
        <v>3</v>
      </c>
      <c r="AB329" s="151">
        <v>2</v>
      </c>
      <c r="AC329" s="151">
        <v>1</v>
      </c>
      <c r="AD329" s="151">
        <v>0</v>
      </c>
      <c r="AE329" s="155">
        <v>0.666666666666667</v>
      </c>
      <c r="AF329" s="155">
        <v>0</v>
      </c>
      <c r="AG329" s="173">
        <v>0.666666666666667</v>
      </c>
    </row>
    <row r="330" spans="1:33">
      <c r="A330" s="175" t="s">
        <v>260</v>
      </c>
      <c r="B330" s="195" t="s">
        <v>1801</v>
      </c>
      <c r="C330" s="195" t="s">
        <v>320</v>
      </c>
      <c r="D330" s="150">
        <v>7283</v>
      </c>
      <c r="E330" s="150">
        <v>7056</v>
      </c>
      <c r="F330" s="150">
        <v>6776</v>
      </c>
      <c r="G330" s="151">
        <v>4578</v>
      </c>
      <c r="H330" s="151">
        <v>4460</v>
      </c>
      <c r="I330" s="151">
        <v>4236</v>
      </c>
      <c r="J330" s="151">
        <v>4976</v>
      </c>
      <c r="K330" s="151">
        <v>4825</v>
      </c>
      <c r="L330" s="151">
        <v>4602</v>
      </c>
      <c r="M330" s="154">
        <v>0.959736636993888</v>
      </c>
      <c r="N330" s="153">
        <v>140373</v>
      </c>
      <c r="O330" s="172">
        <v>0.9</v>
      </c>
      <c r="P330" s="154">
        <v>0.968831525470273</v>
      </c>
      <c r="Q330" s="154">
        <v>0.974224552206204</v>
      </c>
      <c r="R330" s="154">
        <v>0.969654340836013</v>
      </c>
      <c r="S330" s="173">
        <v>-0.00539302673593034</v>
      </c>
      <c r="T330" s="153">
        <v>146262</v>
      </c>
      <c r="U330" s="153">
        <v>133956</v>
      </c>
      <c r="V330" s="154">
        <v>0.915863313779382</v>
      </c>
      <c r="W330" s="154">
        <v>0.930385830015104</v>
      </c>
      <c r="X330" s="155">
        <v>0.925294888597641</v>
      </c>
      <c r="Y330" s="155">
        <v>0.92483922829582</v>
      </c>
      <c r="Z330" s="173">
        <v>0.0050909414174628</v>
      </c>
      <c r="AA330" s="151">
        <v>42854</v>
      </c>
      <c r="AB330" s="151">
        <v>39701</v>
      </c>
      <c r="AC330" s="151">
        <v>45411</v>
      </c>
      <c r="AD330" s="151">
        <v>41655</v>
      </c>
      <c r="AE330" s="155">
        <v>0.926424604470995</v>
      </c>
      <c r="AF330" s="155">
        <v>0.917288762634604</v>
      </c>
      <c r="AG330" s="173">
        <v>0.0091358418363906</v>
      </c>
    </row>
    <row r="331" spans="1:33">
      <c r="A331" s="175" t="s">
        <v>260</v>
      </c>
      <c r="B331" s="195" t="s">
        <v>1802</v>
      </c>
      <c r="C331" s="195" t="s">
        <v>321</v>
      </c>
      <c r="D331" s="150">
        <v>0</v>
      </c>
      <c r="E331" s="150">
        <v>0</v>
      </c>
      <c r="F331" s="150">
        <v>0</v>
      </c>
      <c r="G331" s="151">
        <v>0</v>
      </c>
      <c r="H331" s="151">
        <v>0</v>
      </c>
      <c r="I331" s="151">
        <v>0</v>
      </c>
      <c r="J331" s="151">
        <v>0</v>
      </c>
      <c r="K331" s="151">
        <v>0</v>
      </c>
      <c r="L331" s="151">
        <v>0</v>
      </c>
      <c r="M331" s="154">
        <v>0</v>
      </c>
      <c r="N331" s="153">
        <v>0</v>
      </c>
      <c r="O331" s="172">
        <v>0.9</v>
      </c>
      <c r="P331" s="154">
        <v>0</v>
      </c>
      <c r="Q331" s="154">
        <v>0</v>
      </c>
      <c r="R331" s="154">
        <v>0</v>
      </c>
      <c r="S331" s="173">
        <v>0</v>
      </c>
      <c r="T331" s="153">
        <v>0</v>
      </c>
      <c r="U331" s="153">
        <v>0</v>
      </c>
      <c r="V331" s="154">
        <v>0</v>
      </c>
      <c r="W331" s="154">
        <v>0</v>
      </c>
      <c r="X331" s="155">
        <v>0</v>
      </c>
      <c r="Y331" s="155">
        <v>0</v>
      </c>
      <c r="Z331" s="173">
        <v>0</v>
      </c>
      <c r="AA331" s="151">
        <v>0</v>
      </c>
      <c r="AB331" s="151">
        <v>0</v>
      </c>
      <c r="AC331" s="151">
        <v>0</v>
      </c>
      <c r="AD331" s="151">
        <v>0</v>
      </c>
      <c r="AE331" s="155">
        <v>0</v>
      </c>
      <c r="AF331" s="155">
        <v>0</v>
      </c>
      <c r="AG331" s="173">
        <v>0</v>
      </c>
    </row>
    <row r="332" spans="1:33">
      <c r="A332" s="175" t="s">
        <v>260</v>
      </c>
      <c r="B332" s="195" t="s">
        <v>1802</v>
      </c>
      <c r="C332" s="195" t="s">
        <v>322</v>
      </c>
      <c r="D332" s="150">
        <v>7560</v>
      </c>
      <c r="E332" s="150">
        <v>7290</v>
      </c>
      <c r="F332" s="150">
        <v>7085</v>
      </c>
      <c r="G332" s="151">
        <v>5557</v>
      </c>
      <c r="H332" s="151">
        <v>5352</v>
      </c>
      <c r="I332" s="151">
        <v>5238</v>
      </c>
      <c r="J332" s="151">
        <v>4590</v>
      </c>
      <c r="K332" s="151">
        <v>4428</v>
      </c>
      <c r="L332" s="151">
        <v>4267</v>
      </c>
      <c r="M332" s="154">
        <v>0.963555561425289</v>
      </c>
      <c r="N332" s="153">
        <v>145917</v>
      </c>
      <c r="O332" s="172">
        <v>0.9</v>
      </c>
      <c r="P332" s="154">
        <v>0.964285714285714</v>
      </c>
      <c r="Q332" s="154">
        <v>0.963109591506208</v>
      </c>
      <c r="R332" s="154">
        <v>0.964705882352941</v>
      </c>
      <c r="S332" s="173">
        <v>0.00117612277950596</v>
      </c>
      <c r="T332" s="153">
        <v>151436</v>
      </c>
      <c r="U332" s="153">
        <v>141591</v>
      </c>
      <c r="V332" s="154">
        <v>0.934989038273594</v>
      </c>
      <c r="W332" s="154">
        <v>0.937169312169312</v>
      </c>
      <c r="X332" s="155">
        <v>0.942594925319417</v>
      </c>
      <c r="Y332" s="155">
        <v>0.92962962962963</v>
      </c>
      <c r="Z332" s="173">
        <v>-0.0054256131501047</v>
      </c>
      <c r="AA332" s="151">
        <v>43966</v>
      </c>
      <c r="AB332" s="151">
        <v>41347</v>
      </c>
      <c r="AC332" s="151">
        <v>46098</v>
      </c>
      <c r="AD332" s="151">
        <v>43073</v>
      </c>
      <c r="AE332" s="155">
        <v>0.940431242323614</v>
      </c>
      <c r="AF332" s="155">
        <v>0.934378931840861</v>
      </c>
      <c r="AG332" s="173">
        <v>0.00605231048275301</v>
      </c>
    </row>
    <row r="333" spans="1:33">
      <c r="A333" s="175" t="s">
        <v>260</v>
      </c>
      <c r="B333" s="195" t="s">
        <v>1802</v>
      </c>
      <c r="C333" s="195" t="s">
        <v>323</v>
      </c>
      <c r="D333" s="150">
        <v>10703</v>
      </c>
      <c r="E333" s="150">
        <v>9980</v>
      </c>
      <c r="F333" s="150">
        <v>9722</v>
      </c>
      <c r="G333" s="151">
        <v>7885</v>
      </c>
      <c r="H333" s="151">
        <v>7392</v>
      </c>
      <c r="I333" s="151">
        <v>7277</v>
      </c>
      <c r="J333" s="151">
        <v>6633</v>
      </c>
      <c r="K333" s="151">
        <v>6314</v>
      </c>
      <c r="L333" s="151">
        <v>6142</v>
      </c>
      <c r="M333" s="154">
        <v>0.935089148253994</v>
      </c>
      <c r="N333" s="153">
        <v>198612</v>
      </c>
      <c r="O333" s="172">
        <v>0.9</v>
      </c>
      <c r="P333" s="154">
        <v>0.932448846117911</v>
      </c>
      <c r="Q333" s="154">
        <v>0.937476220672162</v>
      </c>
      <c r="R333" s="154">
        <v>0.951907131011609</v>
      </c>
      <c r="S333" s="173">
        <v>-0.0050273745542514</v>
      </c>
      <c r="T333" s="153">
        <v>212399</v>
      </c>
      <c r="U333" s="153">
        <v>195344</v>
      </c>
      <c r="V333" s="154">
        <v>0.919703011784425</v>
      </c>
      <c r="W333" s="154">
        <v>0.908343455106045</v>
      </c>
      <c r="X333" s="155">
        <v>0.92289156626506</v>
      </c>
      <c r="Y333" s="155">
        <v>0.925976179707523</v>
      </c>
      <c r="Z333" s="173">
        <v>-0.0145481111590151</v>
      </c>
      <c r="AA333" s="151">
        <v>62832</v>
      </c>
      <c r="AB333" s="151">
        <v>57404</v>
      </c>
      <c r="AC333" s="151">
        <v>64722</v>
      </c>
      <c r="AD333" s="151">
        <v>59510</v>
      </c>
      <c r="AE333" s="155">
        <v>0.913610898905017</v>
      </c>
      <c r="AF333" s="155">
        <v>0.919470968140663</v>
      </c>
      <c r="AG333" s="173">
        <v>-0.00586006923564653</v>
      </c>
    </row>
    <row r="334" spans="1:33">
      <c r="A334" s="175" t="s">
        <v>260</v>
      </c>
      <c r="B334" s="195" t="s">
        <v>1802</v>
      </c>
      <c r="C334" s="195" t="s">
        <v>324</v>
      </c>
      <c r="D334" s="150">
        <v>0</v>
      </c>
      <c r="E334" s="150">
        <v>0</v>
      </c>
      <c r="F334" s="150">
        <v>0</v>
      </c>
      <c r="G334" s="151">
        <v>0</v>
      </c>
      <c r="H334" s="151">
        <v>0</v>
      </c>
      <c r="I334" s="151">
        <v>0</v>
      </c>
      <c r="J334" s="151">
        <v>0</v>
      </c>
      <c r="K334" s="151">
        <v>0</v>
      </c>
      <c r="L334" s="151">
        <v>0</v>
      </c>
      <c r="M334" s="154">
        <v>0</v>
      </c>
      <c r="N334" s="153">
        <v>0</v>
      </c>
      <c r="O334" s="172">
        <v>0.9</v>
      </c>
      <c r="P334" s="154">
        <v>0</v>
      </c>
      <c r="Q334" s="154">
        <v>0</v>
      </c>
      <c r="R334" s="154">
        <v>0</v>
      </c>
      <c r="S334" s="173">
        <v>0</v>
      </c>
      <c r="T334" s="153">
        <v>1</v>
      </c>
      <c r="U334" s="153">
        <v>1</v>
      </c>
      <c r="V334" s="154">
        <v>1</v>
      </c>
      <c r="W334" s="154">
        <v>0</v>
      </c>
      <c r="X334" s="155">
        <v>0</v>
      </c>
      <c r="Y334" s="155">
        <v>0</v>
      </c>
      <c r="Z334" s="173">
        <v>0</v>
      </c>
      <c r="AA334" s="151">
        <v>1</v>
      </c>
      <c r="AB334" s="151">
        <v>1</v>
      </c>
      <c r="AC334" s="151">
        <v>0</v>
      </c>
      <c r="AD334" s="151">
        <v>0</v>
      </c>
      <c r="AE334" s="155">
        <v>1</v>
      </c>
      <c r="AF334" s="155">
        <v>0</v>
      </c>
      <c r="AG334" s="173">
        <v>1</v>
      </c>
    </row>
    <row r="335" spans="1:33">
      <c r="A335" s="175" t="s">
        <v>260</v>
      </c>
      <c r="B335" s="195" t="s">
        <v>1802</v>
      </c>
      <c r="C335" s="195" t="s">
        <v>325</v>
      </c>
      <c r="D335" s="150">
        <v>0</v>
      </c>
      <c r="E335" s="150">
        <v>0</v>
      </c>
      <c r="F335" s="150">
        <v>0</v>
      </c>
      <c r="G335" s="151">
        <v>0</v>
      </c>
      <c r="H335" s="151">
        <v>0</v>
      </c>
      <c r="I335" s="151">
        <v>0</v>
      </c>
      <c r="J335" s="151">
        <v>0</v>
      </c>
      <c r="K335" s="151">
        <v>0</v>
      </c>
      <c r="L335" s="151">
        <v>0</v>
      </c>
      <c r="M335" s="154">
        <v>0</v>
      </c>
      <c r="N335" s="153">
        <v>0</v>
      </c>
      <c r="O335" s="172">
        <v>0.9</v>
      </c>
      <c r="P335" s="154">
        <v>0</v>
      </c>
      <c r="Q335" s="154">
        <v>0</v>
      </c>
      <c r="R335" s="154">
        <v>0</v>
      </c>
      <c r="S335" s="173">
        <v>0</v>
      </c>
      <c r="T335" s="153">
        <v>0</v>
      </c>
      <c r="U335" s="153">
        <v>0</v>
      </c>
      <c r="V335" s="154">
        <v>0</v>
      </c>
      <c r="W335" s="154">
        <v>0</v>
      </c>
      <c r="X335" s="155">
        <v>0</v>
      </c>
      <c r="Y335" s="155">
        <v>0</v>
      </c>
      <c r="Z335" s="173">
        <v>0</v>
      </c>
      <c r="AA335" s="151">
        <v>0</v>
      </c>
      <c r="AB335" s="151">
        <v>0</v>
      </c>
      <c r="AC335" s="151">
        <v>0</v>
      </c>
      <c r="AD335" s="151">
        <v>0</v>
      </c>
      <c r="AE335" s="155">
        <v>0</v>
      </c>
      <c r="AF335" s="155">
        <v>0</v>
      </c>
      <c r="AG335" s="173">
        <v>0</v>
      </c>
    </row>
    <row r="336" spans="1:33">
      <c r="A336" s="175" t="s">
        <v>260</v>
      </c>
      <c r="B336" s="195" t="s">
        <v>1802</v>
      </c>
      <c r="C336" s="195" t="s">
        <v>326</v>
      </c>
      <c r="D336" s="150">
        <v>41</v>
      </c>
      <c r="E336" s="150">
        <v>20</v>
      </c>
      <c r="F336" s="150">
        <v>23</v>
      </c>
      <c r="G336" s="151">
        <v>47</v>
      </c>
      <c r="H336" s="151">
        <v>42</v>
      </c>
      <c r="I336" s="151">
        <v>43</v>
      </c>
      <c r="J336" s="151">
        <v>34</v>
      </c>
      <c r="K336" s="151">
        <v>28</v>
      </c>
      <c r="L336" s="151">
        <v>28</v>
      </c>
      <c r="M336" s="154">
        <v>0.902857142857143</v>
      </c>
      <c r="N336" s="153">
        <v>474</v>
      </c>
      <c r="O336" s="172">
        <v>0.9</v>
      </c>
      <c r="P336" s="154">
        <v>0.48780487804878</v>
      </c>
      <c r="Q336" s="154">
        <v>0.893617021276596</v>
      </c>
      <c r="R336" s="154">
        <v>0.823529411764706</v>
      </c>
      <c r="S336" s="173">
        <v>-0.405812143227815</v>
      </c>
      <c r="T336" s="153">
        <v>525</v>
      </c>
      <c r="U336" s="153">
        <v>481</v>
      </c>
      <c r="V336" s="154">
        <v>0.916190476190476</v>
      </c>
      <c r="W336" s="154">
        <v>0.560975609756098</v>
      </c>
      <c r="X336" s="155">
        <v>0.914893617021277</v>
      </c>
      <c r="Y336" s="155">
        <v>0.823529411764706</v>
      </c>
      <c r="Z336" s="173">
        <v>-0.353918007265179</v>
      </c>
      <c r="AA336" s="151">
        <v>287</v>
      </c>
      <c r="AB336" s="151">
        <v>253</v>
      </c>
      <c r="AC336" s="151">
        <v>175</v>
      </c>
      <c r="AD336" s="151">
        <v>172</v>
      </c>
      <c r="AE336" s="155">
        <v>0.881533101045296</v>
      </c>
      <c r="AF336" s="155">
        <v>0.982857142857143</v>
      </c>
      <c r="AG336" s="173">
        <v>-0.101324041811847</v>
      </c>
    </row>
    <row r="337" spans="1:33">
      <c r="A337" s="175" t="s">
        <v>260</v>
      </c>
      <c r="B337" s="195" t="s">
        <v>1802</v>
      </c>
      <c r="C337" s="195" t="s">
        <v>327</v>
      </c>
      <c r="D337" s="150">
        <v>0</v>
      </c>
      <c r="E337" s="150">
        <v>0</v>
      </c>
      <c r="F337" s="150">
        <v>0</v>
      </c>
      <c r="G337" s="151">
        <v>1</v>
      </c>
      <c r="H337" s="151">
        <v>1</v>
      </c>
      <c r="I337" s="151">
        <v>0</v>
      </c>
      <c r="J337" s="151">
        <v>0</v>
      </c>
      <c r="K337" s="151">
        <v>0</v>
      </c>
      <c r="L337" s="151">
        <v>0</v>
      </c>
      <c r="M337" s="154">
        <v>1</v>
      </c>
      <c r="N337" s="153">
        <v>3</v>
      </c>
      <c r="O337" s="172">
        <v>0.9</v>
      </c>
      <c r="P337" s="154">
        <v>0</v>
      </c>
      <c r="Q337" s="154">
        <v>1</v>
      </c>
      <c r="R337" s="154">
        <v>0</v>
      </c>
      <c r="S337" s="173">
        <v>-1</v>
      </c>
      <c r="T337" s="153">
        <v>3</v>
      </c>
      <c r="U337" s="153">
        <v>2</v>
      </c>
      <c r="V337" s="154">
        <v>0.666666666666667</v>
      </c>
      <c r="W337" s="154">
        <v>0</v>
      </c>
      <c r="X337" s="155">
        <v>0</v>
      </c>
      <c r="Y337" s="155">
        <v>0</v>
      </c>
      <c r="Z337" s="173">
        <v>0</v>
      </c>
      <c r="AA337" s="151">
        <v>1</v>
      </c>
      <c r="AB337" s="151">
        <v>0</v>
      </c>
      <c r="AC337" s="151">
        <v>1</v>
      </c>
      <c r="AD337" s="151">
        <v>1</v>
      </c>
      <c r="AE337" s="155">
        <v>0</v>
      </c>
      <c r="AF337" s="155">
        <v>1</v>
      </c>
      <c r="AG337" s="173">
        <v>-1</v>
      </c>
    </row>
    <row r="338" spans="1:33">
      <c r="A338" s="175" t="s">
        <v>260</v>
      </c>
      <c r="B338" s="195" t="s">
        <v>1802</v>
      </c>
      <c r="C338" s="195" t="s">
        <v>328</v>
      </c>
      <c r="D338" s="150">
        <v>1</v>
      </c>
      <c r="E338" s="150">
        <v>0</v>
      </c>
      <c r="F338" s="150">
        <v>0</v>
      </c>
      <c r="G338" s="151">
        <v>2</v>
      </c>
      <c r="H338" s="151">
        <v>1</v>
      </c>
      <c r="I338" s="151">
        <v>0</v>
      </c>
      <c r="J338" s="151">
        <v>0</v>
      </c>
      <c r="K338" s="151">
        <v>0</v>
      </c>
      <c r="L338" s="151">
        <v>0</v>
      </c>
      <c r="M338" s="154">
        <v>0.0571428571428571</v>
      </c>
      <c r="N338" s="153">
        <v>2</v>
      </c>
      <c r="O338" s="172">
        <v>0.9</v>
      </c>
      <c r="P338" s="154">
        <v>0</v>
      </c>
      <c r="Q338" s="154">
        <v>0.5</v>
      </c>
      <c r="R338" s="154">
        <v>0</v>
      </c>
      <c r="S338" s="173">
        <v>-0.5</v>
      </c>
      <c r="T338" s="153">
        <v>35</v>
      </c>
      <c r="U338" s="153">
        <v>25</v>
      </c>
      <c r="V338" s="154">
        <v>0.714285714285714</v>
      </c>
      <c r="W338" s="154">
        <v>0</v>
      </c>
      <c r="X338" s="155">
        <v>0</v>
      </c>
      <c r="Y338" s="155">
        <v>0</v>
      </c>
      <c r="Z338" s="173">
        <v>0</v>
      </c>
      <c r="AA338" s="151">
        <v>9</v>
      </c>
      <c r="AB338" s="151">
        <v>0</v>
      </c>
      <c r="AC338" s="151">
        <v>0</v>
      </c>
      <c r="AD338" s="151">
        <v>0</v>
      </c>
      <c r="AE338" s="155">
        <v>0</v>
      </c>
      <c r="AF338" s="155">
        <v>0</v>
      </c>
      <c r="AG338" s="173">
        <v>0</v>
      </c>
    </row>
    <row r="339" spans="1:33">
      <c r="A339" s="175" t="s">
        <v>260</v>
      </c>
      <c r="B339" s="195" t="s">
        <v>1802</v>
      </c>
      <c r="C339" s="195" t="s">
        <v>329</v>
      </c>
      <c r="D339" s="150">
        <v>0</v>
      </c>
      <c r="E339" s="150">
        <v>0</v>
      </c>
      <c r="F339" s="150">
        <v>0</v>
      </c>
      <c r="G339" s="151">
        <v>0</v>
      </c>
      <c r="H339" s="151">
        <v>0</v>
      </c>
      <c r="I339" s="151">
        <v>0</v>
      </c>
      <c r="J339" s="151">
        <v>0</v>
      </c>
      <c r="K339" s="151">
        <v>0</v>
      </c>
      <c r="L339" s="151">
        <v>0</v>
      </c>
      <c r="M339" s="154">
        <v>1</v>
      </c>
      <c r="N339" s="153">
        <v>2</v>
      </c>
      <c r="O339" s="172">
        <v>0.9</v>
      </c>
      <c r="P339" s="154">
        <v>0</v>
      </c>
      <c r="Q339" s="154">
        <v>0</v>
      </c>
      <c r="R339" s="154">
        <v>0</v>
      </c>
      <c r="S339" s="173">
        <v>0</v>
      </c>
      <c r="T339" s="153">
        <v>2</v>
      </c>
      <c r="U339" s="153">
        <v>2</v>
      </c>
      <c r="V339" s="154">
        <v>1</v>
      </c>
      <c r="W339" s="154">
        <v>0</v>
      </c>
      <c r="X339" s="155">
        <v>0</v>
      </c>
      <c r="Y339" s="155">
        <v>0</v>
      </c>
      <c r="Z339" s="173">
        <v>0</v>
      </c>
      <c r="AA339" s="151">
        <v>0</v>
      </c>
      <c r="AB339" s="151">
        <v>0</v>
      </c>
      <c r="AC339" s="151">
        <v>0</v>
      </c>
      <c r="AD339" s="151">
        <v>0</v>
      </c>
      <c r="AE339" s="155">
        <v>0</v>
      </c>
      <c r="AF339" s="155">
        <v>0</v>
      </c>
      <c r="AG339" s="173">
        <v>0</v>
      </c>
    </row>
    <row r="340" spans="1:33">
      <c r="A340" s="175" t="s">
        <v>260</v>
      </c>
      <c r="B340" s="195" t="s">
        <v>1802</v>
      </c>
      <c r="C340" s="195" t="s">
        <v>330</v>
      </c>
      <c r="D340" s="150">
        <v>0</v>
      </c>
      <c r="E340" s="150">
        <v>0</v>
      </c>
      <c r="F340" s="150">
        <v>0</v>
      </c>
      <c r="G340" s="151">
        <v>0</v>
      </c>
      <c r="H340" s="151">
        <v>0</v>
      </c>
      <c r="I340" s="151">
        <v>0</v>
      </c>
      <c r="J340" s="151">
        <v>0</v>
      </c>
      <c r="K340" s="151">
        <v>0</v>
      </c>
      <c r="L340" s="151">
        <v>0</v>
      </c>
      <c r="M340" s="154">
        <v>1</v>
      </c>
      <c r="N340" s="153">
        <v>1</v>
      </c>
      <c r="O340" s="172">
        <v>0.9</v>
      </c>
      <c r="P340" s="154">
        <v>0</v>
      </c>
      <c r="Q340" s="154">
        <v>0</v>
      </c>
      <c r="R340" s="154">
        <v>0</v>
      </c>
      <c r="S340" s="173">
        <v>0</v>
      </c>
      <c r="T340" s="153">
        <v>1</v>
      </c>
      <c r="U340" s="153">
        <v>1</v>
      </c>
      <c r="V340" s="154">
        <v>1</v>
      </c>
      <c r="W340" s="154">
        <v>0</v>
      </c>
      <c r="X340" s="155">
        <v>0</v>
      </c>
      <c r="Y340" s="155">
        <v>0</v>
      </c>
      <c r="Z340" s="173">
        <v>0</v>
      </c>
      <c r="AA340" s="151">
        <v>1</v>
      </c>
      <c r="AB340" s="151">
        <v>1</v>
      </c>
      <c r="AC340" s="151">
        <v>0</v>
      </c>
      <c r="AD340" s="151">
        <v>0</v>
      </c>
      <c r="AE340" s="155">
        <v>1</v>
      </c>
      <c r="AF340" s="155">
        <v>0</v>
      </c>
      <c r="AG340" s="173">
        <v>1</v>
      </c>
    </row>
    <row r="341" spans="1:33">
      <c r="A341" s="175" t="s">
        <v>260</v>
      </c>
      <c r="B341" s="195" t="s">
        <v>1802</v>
      </c>
      <c r="C341" s="195" t="s">
        <v>331</v>
      </c>
      <c r="D341" s="150">
        <v>6021</v>
      </c>
      <c r="E341" s="150">
        <v>5597</v>
      </c>
      <c r="F341" s="150">
        <v>5477</v>
      </c>
      <c r="G341" s="151">
        <v>4575</v>
      </c>
      <c r="H341" s="151">
        <v>4376</v>
      </c>
      <c r="I341" s="151">
        <v>4235</v>
      </c>
      <c r="J341" s="151">
        <v>3635</v>
      </c>
      <c r="K341" s="151">
        <v>3496</v>
      </c>
      <c r="L341" s="151">
        <v>3381</v>
      </c>
      <c r="M341" s="154">
        <v>0.963291839785897</v>
      </c>
      <c r="N341" s="153">
        <v>116619</v>
      </c>
      <c r="O341" s="172">
        <v>0.9</v>
      </c>
      <c r="P341" s="154">
        <v>0.929579804019266</v>
      </c>
      <c r="Q341" s="154">
        <v>0.956502732240437</v>
      </c>
      <c r="R341" s="154">
        <v>0.961760660247593</v>
      </c>
      <c r="S341" s="173">
        <v>-0.0269229282211713</v>
      </c>
      <c r="T341" s="153">
        <v>121063</v>
      </c>
      <c r="U341" s="153">
        <v>113463</v>
      </c>
      <c r="V341" s="154">
        <v>0.937222768310714</v>
      </c>
      <c r="W341" s="154">
        <v>0.909649559873775</v>
      </c>
      <c r="X341" s="155">
        <v>0.92568306010929</v>
      </c>
      <c r="Y341" s="155">
        <v>0.930123796423659</v>
      </c>
      <c r="Z341" s="173">
        <v>-0.0160335002355144</v>
      </c>
      <c r="AA341" s="151">
        <v>35277</v>
      </c>
      <c r="AB341" s="151">
        <v>33000</v>
      </c>
      <c r="AC341" s="151">
        <v>36909</v>
      </c>
      <c r="AD341" s="151">
        <v>34357</v>
      </c>
      <c r="AE341" s="155">
        <v>0.935453695042095</v>
      </c>
      <c r="AF341" s="155">
        <v>0.93085697255412</v>
      </c>
      <c r="AG341" s="173">
        <v>0.00459672248797582</v>
      </c>
    </row>
    <row r="342" spans="1:33">
      <c r="A342" s="175" t="s">
        <v>260</v>
      </c>
      <c r="B342" s="195" t="s">
        <v>1802</v>
      </c>
      <c r="C342" s="195" t="s">
        <v>332</v>
      </c>
      <c r="D342" s="150">
        <v>0</v>
      </c>
      <c r="E342" s="150">
        <v>0</v>
      </c>
      <c r="F342" s="150">
        <v>0</v>
      </c>
      <c r="G342" s="151">
        <v>0</v>
      </c>
      <c r="H342" s="151">
        <v>0</v>
      </c>
      <c r="I342" s="151">
        <v>0</v>
      </c>
      <c r="J342" s="151">
        <v>0</v>
      </c>
      <c r="K342" s="151">
        <v>0</v>
      </c>
      <c r="L342" s="151">
        <v>0</v>
      </c>
      <c r="M342" s="154">
        <v>0</v>
      </c>
      <c r="N342" s="153">
        <v>0</v>
      </c>
      <c r="O342" s="172">
        <v>0.9</v>
      </c>
      <c r="P342" s="154">
        <v>0</v>
      </c>
      <c r="Q342" s="154">
        <v>0</v>
      </c>
      <c r="R342" s="154">
        <v>0</v>
      </c>
      <c r="S342" s="173">
        <v>0</v>
      </c>
      <c r="T342" s="153">
        <v>0</v>
      </c>
      <c r="U342" s="153">
        <v>0</v>
      </c>
      <c r="V342" s="154">
        <v>0</v>
      </c>
      <c r="W342" s="154">
        <v>0</v>
      </c>
      <c r="X342" s="155">
        <v>0</v>
      </c>
      <c r="Y342" s="155">
        <v>0</v>
      </c>
      <c r="Z342" s="173">
        <v>0</v>
      </c>
      <c r="AA342" s="151">
        <v>0</v>
      </c>
      <c r="AB342" s="151">
        <v>0</v>
      </c>
      <c r="AC342" s="151">
        <v>0</v>
      </c>
      <c r="AD342" s="151">
        <v>0</v>
      </c>
      <c r="AE342" s="155">
        <v>0</v>
      </c>
      <c r="AF342" s="155">
        <v>0</v>
      </c>
      <c r="AG342" s="173">
        <v>0</v>
      </c>
    </row>
    <row r="343" spans="1:33">
      <c r="A343" s="175" t="s">
        <v>260</v>
      </c>
      <c r="B343" s="195" t="s">
        <v>1802</v>
      </c>
      <c r="C343" s="195" t="s">
        <v>333</v>
      </c>
      <c r="D343" s="150">
        <v>0</v>
      </c>
      <c r="E343" s="150">
        <v>0</v>
      </c>
      <c r="F343" s="150">
        <v>0</v>
      </c>
      <c r="G343" s="151">
        <v>1</v>
      </c>
      <c r="H343" s="151">
        <v>1</v>
      </c>
      <c r="I343" s="151">
        <v>1</v>
      </c>
      <c r="J343" s="151">
        <v>1</v>
      </c>
      <c r="K343" s="151">
        <v>1</v>
      </c>
      <c r="L343" s="151">
        <v>1</v>
      </c>
      <c r="M343" s="154">
        <v>0.608695652173913</v>
      </c>
      <c r="N343" s="153">
        <v>14</v>
      </c>
      <c r="O343" s="172">
        <v>0.9</v>
      </c>
      <c r="P343" s="154">
        <v>0</v>
      </c>
      <c r="Q343" s="154">
        <v>1</v>
      </c>
      <c r="R343" s="154">
        <v>1</v>
      </c>
      <c r="S343" s="173">
        <v>-1</v>
      </c>
      <c r="T343" s="153">
        <v>23</v>
      </c>
      <c r="U343" s="153">
        <v>17</v>
      </c>
      <c r="V343" s="154">
        <v>0.739130434782609</v>
      </c>
      <c r="W343" s="154">
        <v>0</v>
      </c>
      <c r="X343" s="155">
        <v>1</v>
      </c>
      <c r="Y343" s="155">
        <v>1</v>
      </c>
      <c r="Z343" s="173">
        <v>-1</v>
      </c>
      <c r="AA343" s="151">
        <v>4</v>
      </c>
      <c r="AB343" s="151">
        <v>4</v>
      </c>
      <c r="AC343" s="151">
        <v>7</v>
      </c>
      <c r="AD343" s="151">
        <v>4</v>
      </c>
      <c r="AE343" s="155">
        <v>1</v>
      </c>
      <c r="AF343" s="155">
        <v>0.571428571428571</v>
      </c>
      <c r="AG343" s="173">
        <v>0.428571428571429</v>
      </c>
    </row>
    <row r="344" spans="1:33">
      <c r="A344" s="175" t="s">
        <v>260</v>
      </c>
      <c r="B344" s="195" t="s">
        <v>1802</v>
      </c>
      <c r="C344" s="195" t="s">
        <v>334</v>
      </c>
      <c r="D344" s="150">
        <v>5430</v>
      </c>
      <c r="E344" s="150">
        <v>5290</v>
      </c>
      <c r="F344" s="150">
        <v>5088</v>
      </c>
      <c r="G344" s="151">
        <v>4012</v>
      </c>
      <c r="H344" s="151">
        <v>3940</v>
      </c>
      <c r="I344" s="151">
        <v>3798</v>
      </c>
      <c r="J344" s="151">
        <v>3426</v>
      </c>
      <c r="K344" s="151">
        <v>3342</v>
      </c>
      <c r="L344" s="151">
        <v>3075</v>
      </c>
      <c r="M344" s="154">
        <v>0.973938418192795</v>
      </c>
      <c r="N344" s="153">
        <v>96790</v>
      </c>
      <c r="O344" s="172">
        <v>0.9</v>
      </c>
      <c r="P344" s="154">
        <v>0.974217311233886</v>
      </c>
      <c r="Q344" s="154">
        <v>0.982053838484546</v>
      </c>
      <c r="R344" s="154">
        <v>0.975481611208406</v>
      </c>
      <c r="S344" s="173">
        <v>-0.00783652725066064</v>
      </c>
      <c r="T344" s="153">
        <v>99380</v>
      </c>
      <c r="U344" s="153">
        <v>93136</v>
      </c>
      <c r="V344" s="154">
        <v>0.937170456832361</v>
      </c>
      <c r="W344" s="154">
        <v>0.937016574585635</v>
      </c>
      <c r="X344" s="155">
        <v>0.946660019940179</v>
      </c>
      <c r="Y344" s="155">
        <v>0.897548161120841</v>
      </c>
      <c r="Z344" s="173">
        <v>-0.00964344535454409</v>
      </c>
      <c r="AA344" s="151">
        <v>31088</v>
      </c>
      <c r="AB344" s="151">
        <v>28859</v>
      </c>
      <c r="AC344" s="151">
        <v>30572</v>
      </c>
      <c r="AD344" s="151">
        <v>28700</v>
      </c>
      <c r="AE344" s="155">
        <v>0.928300308800823</v>
      </c>
      <c r="AF344" s="155">
        <v>0.938767499672903</v>
      </c>
      <c r="AG344" s="173">
        <v>-0.0104671908720798</v>
      </c>
    </row>
    <row r="345" spans="1:33">
      <c r="A345" s="175" t="s">
        <v>260</v>
      </c>
      <c r="B345" s="195" t="s">
        <v>1803</v>
      </c>
      <c r="C345" s="195" t="s">
        <v>335</v>
      </c>
      <c r="D345" s="150">
        <v>7103</v>
      </c>
      <c r="E345" s="150">
        <v>6897</v>
      </c>
      <c r="F345" s="150">
        <v>6659</v>
      </c>
      <c r="G345" s="151">
        <v>4666</v>
      </c>
      <c r="H345" s="151">
        <v>4524</v>
      </c>
      <c r="I345" s="151">
        <v>4304</v>
      </c>
      <c r="J345" s="151">
        <v>4823</v>
      </c>
      <c r="K345" s="151">
        <v>4621</v>
      </c>
      <c r="L345" s="151">
        <v>4443</v>
      </c>
      <c r="M345" s="154">
        <v>0.966208018529752</v>
      </c>
      <c r="N345" s="153">
        <v>140162</v>
      </c>
      <c r="O345" s="172">
        <v>0.9</v>
      </c>
      <c r="P345" s="154">
        <v>0.970998169787414</v>
      </c>
      <c r="Q345" s="154">
        <v>0.969567081011573</v>
      </c>
      <c r="R345" s="154">
        <v>0.958117354343769</v>
      </c>
      <c r="S345" s="173">
        <v>0.00143108877584075</v>
      </c>
      <c r="T345" s="153">
        <v>145064</v>
      </c>
      <c r="U345" s="153">
        <v>135461</v>
      </c>
      <c r="V345" s="154">
        <v>0.933801632382948</v>
      </c>
      <c r="W345" s="154">
        <v>0.937491200901028</v>
      </c>
      <c r="X345" s="155">
        <v>0.922417488212602</v>
      </c>
      <c r="Y345" s="155">
        <v>0.921210864607091</v>
      </c>
      <c r="Z345" s="173">
        <v>0.0150737126884259</v>
      </c>
      <c r="AA345" s="151">
        <v>42336</v>
      </c>
      <c r="AB345" s="151">
        <v>39361</v>
      </c>
      <c r="AC345" s="151">
        <v>44911</v>
      </c>
      <c r="AD345" s="151">
        <v>41979</v>
      </c>
      <c r="AE345" s="155">
        <v>0.929728835978836</v>
      </c>
      <c r="AF345" s="155">
        <v>0.934715325866714</v>
      </c>
      <c r="AG345" s="173">
        <v>-0.0049864898878782</v>
      </c>
    </row>
    <row r="346" spans="1:33">
      <c r="A346" s="175" t="s">
        <v>260</v>
      </c>
      <c r="B346" s="195" t="s">
        <v>1803</v>
      </c>
      <c r="C346" s="195" t="s">
        <v>336</v>
      </c>
      <c r="D346" s="150">
        <v>10193</v>
      </c>
      <c r="E346" s="150">
        <v>9937</v>
      </c>
      <c r="F346" s="150">
        <v>9754</v>
      </c>
      <c r="G346" s="151">
        <v>7238</v>
      </c>
      <c r="H346" s="151">
        <v>7054</v>
      </c>
      <c r="I346" s="151">
        <v>6837</v>
      </c>
      <c r="J346" s="151">
        <v>5938</v>
      </c>
      <c r="K346" s="151">
        <v>5760</v>
      </c>
      <c r="L346" s="151">
        <v>5656</v>
      </c>
      <c r="M346" s="154">
        <v>0.968599474439311</v>
      </c>
      <c r="N346" s="153">
        <v>196462</v>
      </c>
      <c r="O346" s="172">
        <v>0.9</v>
      </c>
      <c r="P346" s="154">
        <v>0.974884724811145</v>
      </c>
      <c r="Q346" s="154">
        <v>0.974578612876485</v>
      </c>
      <c r="R346" s="154">
        <v>0.97002357696194</v>
      </c>
      <c r="S346" s="173">
        <v>0.000306111934659681</v>
      </c>
      <c r="T346" s="153">
        <v>202831</v>
      </c>
      <c r="U346" s="153">
        <v>193773</v>
      </c>
      <c r="V346" s="154">
        <v>0.955342132119844</v>
      </c>
      <c r="W346" s="154">
        <v>0.956931227312862</v>
      </c>
      <c r="X346" s="155">
        <v>0.944597955236253</v>
      </c>
      <c r="Y346" s="155">
        <v>0.952509262377905</v>
      </c>
      <c r="Z346" s="173">
        <v>0.0123332720766086</v>
      </c>
      <c r="AA346" s="151">
        <v>59066</v>
      </c>
      <c r="AB346" s="151">
        <v>56504</v>
      </c>
      <c r="AC346" s="151">
        <v>63861</v>
      </c>
      <c r="AD346" s="151">
        <v>61202</v>
      </c>
      <c r="AE346" s="155">
        <v>0.956624792604883</v>
      </c>
      <c r="AF346" s="155">
        <v>0.958362693975979</v>
      </c>
      <c r="AG346" s="173">
        <v>-0.00173790137109642</v>
      </c>
    </row>
    <row r="347" spans="1:33">
      <c r="A347" s="175" t="s">
        <v>260</v>
      </c>
      <c r="B347" s="195" t="s">
        <v>1803</v>
      </c>
      <c r="C347" s="195" t="s">
        <v>337</v>
      </c>
      <c r="D347" s="150">
        <v>5267</v>
      </c>
      <c r="E347" s="150">
        <v>5134</v>
      </c>
      <c r="F347" s="150">
        <v>4965</v>
      </c>
      <c r="G347" s="151">
        <v>3793</v>
      </c>
      <c r="H347" s="151">
        <v>3726</v>
      </c>
      <c r="I347" s="151">
        <v>3634</v>
      </c>
      <c r="J347" s="151">
        <v>3225</v>
      </c>
      <c r="K347" s="151">
        <v>3167</v>
      </c>
      <c r="L347" s="151">
        <v>3070</v>
      </c>
      <c r="M347" s="154">
        <v>0.974500205952506</v>
      </c>
      <c r="N347" s="153">
        <v>101731</v>
      </c>
      <c r="O347" s="172">
        <v>0.9</v>
      </c>
      <c r="P347" s="154">
        <v>0.97474843364344</v>
      </c>
      <c r="Q347" s="154">
        <v>0.982335881887688</v>
      </c>
      <c r="R347" s="154">
        <v>0.982015503875969</v>
      </c>
      <c r="S347" s="173">
        <v>-0.00758744824424751</v>
      </c>
      <c r="T347" s="153">
        <v>104393</v>
      </c>
      <c r="U347" s="153">
        <v>99919</v>
      </c>
      <c r="V347" s="154">
        <v>0.957142720297338</v>
      </c>
      <c r="W347" s="154">
        <v>0.942661856844504</v>
      </c>
      <c r="X347" s="155">
        <v>0.958080674927498</v>
      </c>
      <c r="Y347" s="155">
        <v>0.951937984496124</v>
      </c>
      <c r="Z347" s="173">
        <v>-0.0154188180829945</v>
      </c>
      <c r="AA347" s="151">
        <v>30941</v>
      </c>
      <c r="AB347" s="151">
        <v>29655</v>
      </c>
      <c r="AC347" s="151">
        <v>32457</v>
      </c>
      <c r="AD347" s="151">
        <v>30979</v>
      </c>
      <c r="AE347" s="155">
        <v>0.958437025306228</v>
      </c>
      <c r="AF347" s="155">
        <v>0.954462827741319</v>
      </c>
      <c r="AG347" s="173">
        <v>0.00397419756490869</v>
      </c>
    </row>
    <row r="348" spans="1:33">
      <c r="A348" s="175" t="s">
        <v>260</v>
      </c>
      <c r="B348" s="195" t="s">
        <v>1803</v>
      </c>
      <c r="C348" s="195" t="s">
        <v>338</v>
      </c>
      <c r="D348" s="150">
        <v>4276</v>
      </c>
      <c r="E348" s="150">
        <v>4187</v>
      </c>
      <c r="F348" s="150">
        <v>4163</v>
      </c>
      <c r="G348" s="151">
        <v>3169</v>
      </c>
      <c r="H348" s="151">
        <v>3131</v>
      </c>
      <c r="I348" s="151">
        <v>3116</v>
      </c>
      <c r="J348" s="151">
        <v>3855</v>
      </c>
      <c r="K348" s="151">
        <v>3807</v>
      </c>
      <c r="L348" s="151">
        <v>3769</v>
      </c>
      <c r="M348" s="154">
        <v>0.988904754349781</v>
      </c>
      <c r="N348" s="153">
        <v>93496</v>
      </c>
      <c r="O348" s="172">
        <v>0.9</v>
      </c>
      <c r="P348" s="154">
        <v>0.979186155285313</v>
      </c>
      <c r="Q348" s="154">
        <v>0.988008835594825</v>
      </c>
      <c r="R348" s="154">
        <v>0.987548638132296</v>
      </c>
      <c r="S348" s="173">
        <v>-0.0088226803095115</v>
      </c>
      <c r="T348" s="153">
        <v>94545</v>
      </c>
      <c r="U348" s="153">
        <v>92768</v>
      </c>
      <c r="V348" s="154">
        <v>0.981204717330372</v>
      </c>
      <c r="W348" s="154">
        <v>0.973573433115061</v>
      </c>
      <c r="X348" s="155">
        <v>0.983275481224361</v>
      </c>
      <c r="Y348" s="155">
        <v>0.97769130998703</v>
      </c>
      <c r="Z348" s="173">
        <v>-0.0097020481093002</v>
      </c>
      <c r="AA348" s="151">
        <v>27818</v>
      </c>
      <c r="AB348" s="151">
        <v>27277</v>
      </c>
      <c r="AC348" s="151">
        <v>29059</v>
      </c>
      <c r="AD348" s="151">
        <v>28494</v>
      </c>
      <c r="AE348" s="155">
        <v>0.980552160471637</v>
      </c>
      <c r="AF348" s="155">
        <v>0.980556798238067</v>
      </c>
      <c r="AG348" s="173">
        <v>-4.63776643033764e-6</v>
      </c>
    </row>
    <row r="349" spans="1:33">
      <c r="A349" s="175" t="s">
        <v>260</v>
      </c>
      <c r="B349" s="195" t="s">
        <v>1803</v>
      </c>
      <c r="C349" s="195" t="s">
        <v>339</v>
      </c>
      <c r="D349" s="150">
        <v>0</v>
      </c>
      <c r="E349" s="150">
        <v>0</v>
      </c>
      <c r="F349" s="150">
        <v>0</v>
      </c>
      <c r="G349" s="151">
        <v>0</v>
      </c>
      <c r="H349" s="151">
        <v>0</v>
      </c>
      <c r="I349" s="151">
        <v>0</v>
      </c>
      <c r="J349" s="151">
        <v>0</v>
      </c>
      <c r="K349" s="151">
        <v>0</v>
      </c>
      <c r="L349" s="151">
        <v>0</v>
      </c>
      <c r="M349" s="154">
        <v>0</v>
      </c>
      <c r="N349" s="153">
        <v>0</v>
      </c>
      <c r="O349" s="172">
        <v>0.9</v>
      </c>
      <c r="P349" s="154">
        <v>0</v>
      </c>
      <c r="Q349" s="154">
        <v>0</v>
      </c>
      <c r="R349" s="154">
        <v>0</v>
      </c>
      <c r="S349" s="173">
        <v>0</v>
      </c>
      <c r="T349" s="153">
        <v>0</v>
      </c>
      <c r="U349" s="153">
        <v>0</v>
      </c>
      <c r="V349" s="154">
        <v>0</v>
      </c>
      <c r="W349" s="154">
        <v>0</v>
      </c>
      <c r="X349" s="155">
        <v>0</v>
      </c>
      <c r="Y349" s="155">
        <v>0</v>
      </c>
      <c r="Z349" s="173">
        <v>0</v>
      </c>
      <c r="AA349" s="151">
        <v>0</v>
      </c>
      <c r="AB349" s="151">
        <v>0</v>
      </c>
      <c r="AC349" s="151">
        <v>0</v>
      </c>
      <c r="AD349" s="151">
        <v>0</v>
      </c>
      <c r="AE349" s="155">
        <v>0</v>
      </c>
      <c r="AF349" s="155">
        <v>0</v>
      </c>
      <c r="AG349" s="173">
        <v>0</v>
      </c>
    </row>
    <row r="350" spans="1:33">
      <c r="A350" s="175" t="s">
        <v>260</v>
      </c>
      <c r="B350" s="195" t="s">
        <v>1803</v>
      </c>
      <c r="C350" s="195" t="s">
        <v>340</v>
      </c>
      <c r="D350" s="150">
        <v>1</v>
      </c>
      <c r="E350" s="150">
        <v>0</v>
      </c>
      <c r="F350" s="150">
        <v>1</v>
      </c>
      <c r="G350" s="151">
        <v>27</v>
      </c>
      <c r="H350" s="151">
        <v>1</v>
      </c>
      <c r="I350" s="151">
        <v>22</v>
      </c>
      <c r="J350" s="151">
        <v>0</v>
      </c>
      <c r="K350" s="151">
        <v>0</v>
      </c>
      <c r="L350" s="151">
        <v>0</v>
      </c>
      <c r="M350" s="154">
        <v>0.0925925925925926</v>
      </c>
      <c r="N350" s="153">
        <v>5</v>
      </c>
      <c r="O350" s="172">
        <v>0.9</v>
      </c>
      <c r="P350" s="154">
        <v>0</v>
      </c>
      <c r="Q350" s="154">
        <v>0.037037037037037</v>
      </c>
      <c r="R350" s="154">
        <v>0</v>
      </c>
      <c r="S350" s="173">
        <v>-0.037037037037037</v>
      </c>
      <c r="T350" s="153">
        <v>54</v>
      </c>
      <c r="U350" s="153">
        <v>45</v>
      </c>
      <c r="V350" s="154">
        <v>0.833333333333333</v>
      </c>
      <c r="W350" s="154">
        <v>1</v>
      </c>
      <c r="X350" s="155">
        <v>0.814814814814815</v>
      </c>
      <c r="Y350" s="155">
        <v>0</v>
      </c>
      <c r="Z350" s="173">
        <v>0.185185185185185</v>
      </c>
      <c r="AA350" s="151">
        <v>32</v>
      </c>
      <c r="AB350" s="151">
        <v>26</v>
      </c>
      <c r="AC350" s="151">
        <v>11</v>
      </c>
      <c r="AD350" s="151">
        <v>9</v>
      </c>
      <c r="AE350" s="155">
        <v>0.8125</v>
      </c>
      <c r="AF350" s="155">
        <v>0.818181818181818</v>
      </c>
      <c r="AG350" s="173">
        <v>-0.00568181818181823</v>
      </c>
    </row>
    <row r="351" spans="1:33">
      <c r="A351" s="175" t="s">
        <v>260</v>
      </c>
      <c r="B351" s="195" t="s">
        <v>1803</v>
      </c>
      <c r="C351" s="195" t="s">
        <v>341</v>
      </c>
      <c r="D351" s="150">
        <v>2</v>
      </c>
      <c r="E351" s="150">
        <v>1</v>
      </c>
      <c r="F351" s="150">
        <v>0</v>
      </c>
      <c r="G351" s="151">
        <v>0</v>
      </c>
      <c r="H351" s="151">
        <v>0</v>
      </c>
      <c r="I351" s="151">
        <v>0</v>
      </c>
      <c r="J351" s="151">
        <v>1</v>
      </c>
      <c r="K351" s="151">
        <v>0</v>
      </c>
      <c r="L351" s="151">
        <v>0</v>
      </c>
      <c r="M351" s="154">
        <v>0.25</v>
      </c>
      <c r="N351" s="153">
        <v>1</v>
      </c>
      <c r="O351" s="172">
        <v>0.9</v>
      </c>
      <c r="P351" s="154">
        <v>0.5</v>
      </c>
      <c r="Q351" s="154">
        <v>0</v>
      </c>
      <c r="R351" s="154">
        <v>0</v>
      </c>
      <c r="S351" s="173">
        <v>0.5</v>
      </c>
      <c r="T351" s="153">
        <v>4</v>
      </c>
      <c r="U351" s="153">
        <v>1</v>
      </c>
      <c r="V351" s="154">
        <v>0.25</v>
      </c>
      <c r="W351" s="154">
        <v>0</v>
      </c>
      <c r="X351" s="155">
        <v>0</v>
      </c>
      <c r="Y351" s="155">
        <v>0</v>
      </c>
      <c r="Z351" s="173">
        <v>0</v>
      </c>
      <c r="AA351" s="151">
        <v>3</v>
      </c>
      <c r="AB351" s="151">
        <v>0</v>
      </c>
      <c r="AC351" s="151">
        <v>0</v>
      </c>
      <c r="AD351" s="151">
        <v>0</v>
      </c>
      <c r="AE351" s="155">
        <v>0</v>
      </c>
      <c r="AF351" s="155">
        <v>0</v>
      </c>
      <c r="AG351" s="173">
        <v>0</v>
      </c>
    </row>
    <row r="352" spans="1:33">
      <c r="A352" s="175" t="s">
        <v>260</v>
      </c>
      <c r="B352" s="195" t="s">
        <v>1803</v>
      </c>
      <c r="C352" s="195" t="s">
        <v>342</v>
      </c>
      <c r="D352" s="150">
        <v>3</v>
      </c>
      <c r="E352" s="150">
        <v>1</v>
      </c>
      <c r="F352" s="150">
        <v>2</v>
      </c>
      <c r="G352" s="151">
        <v>0</v>
      </c>
      <c r="H352" s="151">
        <v>0</v>
      </c>
      <c r="I352" s="151">
        <v>0</v>
      </c>
      <c r="J352" s="151">
        <v>2</v>
      </c>
      <c r="K352" s="151">
        <v>0</v>
      </c>
      <c r="L352" s="151">
        <v>0</v>
      </c>
      <c r="M352" s="154">
        <v>0.0769230769230769</v>
      </c>
      <c r="N352" s="153">
        <v>1</v>
      </c>
      <c r="O352" s="172">
        <v>0.9</v>
      </c>
      <c r="P352" s="154">
        <v>0.333333333333333</v>
      </c>
      <c r="Q352" s="154">
        <v>0</v>
      </c>
      <c r="R352" s="154">
        <v>0</v>
      </c>
      <c r="S352" s="173">
        <v>0.333333333333333</v>
      </c>
      <c r="T352" s="153">
        <v>13</v>
      </c>
      <c r="U352" s="153">
        <v>6</v>
      </c>
      <c r="V352" s="154">
        <v>0.461538461538462</v>
      </c>
      <c r="W352" s="154">
        <v>0.666666666666667</v>
      </c>
      <c r="X352" s="155">
        <v>0</v>
      </c>
      <c r="Y352" s="155">
        <v>0</v>
      </c>
      <c r="Z352" s="173">
        <v>0.666666666666667</v>
      </c>
      <c r="AA352" s="151">
        <v>8</v>
      </c>
      <c r="AB352" s="151">
        <v>2</v>
      </c>
      <c r="AC352" s="151">
        <v>1</v>
      </c>
      <c r="AD352" s="151">
        <v>0</v>
      </c>
      <c r="AE352" s="155">
        <v>0.25</v>
      </c>
      <c r="AF352" s="155">
        <v>0</v>
      </c>
      <c r="AG352" s="173">
        <v>0.25</v>
      </c>
    </row>
    <row r="353" spans="1:33">
      <c r="A353" s="175" t="s">
        <v>260</v>
      </c>
      <c r="B353" s="195" t="s">
        <v>1803</v>
      </c>
      <c r="C353" s="195" t="s">
        <v>343</v>
      </c>
      <c r="D353" s="150">
        <v>0</v>
      </c>
      <c r="E353" s="150">
        <v>0</v>
      </c>
      <c r="F353" s="150">
        <v>0</v>
      </c>
      <c r="G353" s="151">
        <v>0</v>
      </c>
      <c r="H353" s="151">
        <v>0</v>
      </c>
      <c r="I353" s="151">
        <v>0</v>
      </c>
      <c r="J353" s="151">
        <v>0</v>
      </c>
      <c r="K353" s="151">
        <v>0</v>
      </c>
      <c r="L353" s="151">
        <v>0</v>
      </c>
      <c r="M353" s="154">
        <v>0.714285714285714</v>
      </c>
      <c r="N353" s="153">
        <v>5</v>
      </c>
      <c r="O353" s="172">
        <v>0.9</v>
      </c>
      <c r="P353" s="154">
        <v>0</v>
      </c>
      <c r="Q353" s="154">
        <v>0</v>
      </c>
      <c r="R353" s="154">
        <v>0</v>
      </c>
      <c r="S353" s="173">
        <v>0</v>
      </c>
      <c r="T353" s="153">
        <v>7</v>
      </c>
      <c r="U353" s="153">
        <v>6</v>
      </c>
      <c r="V353" s="154">
        <v>0.857142857142857</v>
      </c>
      <c r="W353" s="154">
        <v>0</v>
      </c>
      <c r="X353" s="155">
        <v>0</v>
      </c>
      <c r="Y353" s="155">
        <v>0</v>
      </c>
      <c r="Z353" s="173">
        <v>0</v>
      </c>
      <c r="AA353" s="151">
        <v>2</v>
      </c>
      <c r="AB353" s="151">
        <v>1</v>
      </c>
      <c r="AC353" s="151">
        <v>2</v>
      </c>
      <c r="AD353" s="151">
        <v>2</v>
      </c>
      <c r="AE353" s="155">
        <v>0.5</v>
      </c>
      <c r="AF353" s="155">
        <v>1</v>
      </c>
      <c r="AG353" s="173">
        <v>-0.5</v>
      </c>
    </row>
    <row r="354" spans="1:33">
      <c r="A354" s="175" t="s">
        <v>260</v>
      </c>
      <c r="B354" s="195" t="s">
        <v>1803</v>
      </c>
      <c r="C354" s="195" t="s">
        <v>344</v>
      </c>
      <c r="D354" s="150">
        <v>0</v>
      </c>
      <c r="E354" s="150">
        <v>0</v>
      </c>
      <c r="F354" s="150">
        <v>0</v>
      </c>
      <c r="G354" s="151">
        <v>1</v>
      </c>
      <c r="H354" s="151">
        <v>1</v>
      </c>
      <c r="I354" s="151">
        <v>1</v>
      </c>
      <c r="J354" s="151">
        <v>0</v>
      </c>
      <c r="K354" s="151">
        <v>0</v>
      </c>
      <c r="L354" s="151">
        <v>0</v>
      </c>
      <c r="M354" s="154">
        <v>0.666666666666667</v>
      </c>
      <c r="N354" s="153">
        <v>14</v>
      </c>
      <c r="O354" s="172">
        <v>0.9</v>
      </c>
      <c r="P354" s="154">
        <v>0</v>
      </c>
      <c r="Q354" s="154">
        <v>1</v>
      </c>
      <c r="R354" s="154">
        <v>0</v>
      </c>
      <c r="S354" s="173">
        <v>-1</v>
      </c>
      <c r="T354" s="153">
        <v>21</v>
      </c>
      <c r="U354" s="153">
        <v>20</v>
      </c>
      <c r="V354" s="154">
        <v>0.952380952380952</v>
      </c>
      <c r="W354" s="154">
        <v>0</v>
      </c>
      <c r="X354" s="155">
        <v>1</v>
      </c>
      <c r="Y354" s="155">
        <v>0</v>
      </c>
      <c r="Z354" s="173">
        <v>-1</v>
      </c>
      <c r="AA354" s="151">
        <v>4</v>
      </c>
      <c r="AB354" s="151">
        <v>3</v>
      </c>
      <c r="AC354" s="151">
        <v>4</v>
      </c>
      <c r="AD354" s="151">
        <v>4</v>
      </c>
      <c r="AE354" s="155">
        <v>0.75</v>
      </c>
      <c r="AF354" s="155">
        <v>1</v>
      </c>
      <c r="AG354" s="173">
        <v>-0.25</v>
      </c>
    </row>
    <row r="355" spans="1:33">
      <c r="A355" s="175" t="s">
        <v>260</v>
      </c>
      <c r="B355" s="195" t="s">
        <v>1803</v>
      </c>
      <c r="C355" s="195" t="s">
        <v>345</v>
      </c>
      <c r="D355" s="150">
        <v>6473</v>
      </c>
      <c r="E355" s="150">
        <v>6348</v>
      </c>
      <c r="F355" s="150">
        <v>6207</v>
      </c>
      <c r="G355" s="151">
        <v>5189</v>
      </c>
      <c r="H355" s="151">
        <v>5104</v>
      </c>
      <c r="I355" s="151">
        <v>4960</v>
      </c>
      <c r="J355" s="151">
        <v>4437</v>
      </c>
      <c r="K355" s="151">
        <v>4343</v>
      </c>
      <c r="L355" s="151">
        <v>4234</v>
      </c>
      <c r="M355" s="154">
        <v>0.974584060319043</v>
      </c>
      <c r="N355" s="153">
        <v>125121</v>
      </c>
      <c r="O355" s="172">
        <v>0.9</v>
      </c>
      <c r="P355" s="154">
        <v>0.980689015912251</v>
      </c>
      <c r="Q355" s="154">
        <v>0.983619194449798</v>
      </c>
      <c r="R355" s="154">
        <v>0.978814514311472</v>
      </c>
      <c r="S355" s="173">
        <v>-0.00293017853754673</v>
      </c>
      <c r="T355" s="153">
        <v>128384</v>
      </c>
      <c r="U355" s="153">
        <v>123239</v>
      </c>
      <c r="V355" s="154">
        <v>0.959924912761715</v>
      </c>
      <c r="W355" s="154">
        <v>0.95890622586127</v>
      </c>
      <c r="X355" s="155">
        <v>0.955868182694161</v>
      </c>
      <c r="Y355" s="155">
        <v>0.954248366013072</v>
      </c>
      <c r="Z355" s="173">
        <v>0.00303804316710921</v>
      </c>
      <c r="AA355" s="151">
        <v>39761</v>
      </c>
      <c r="AB355" s="151">
        <v>38203</v>
      </c>
      <c r="AC355" s="151">
        <v>40132</v>
      </c>
      <c r="AD355" s="151">
        <v>38599</v>
      </c>
      <c r="AE355" s="155">
        <v>0.960815874852242</v>
      </c>
      <c r="AF355" s="155">
        <v>0.961801056513505</v>
      </c>
      <c r="AG355" s="173">
        <v>-0.000985181661263268</v>
      </c>
    </row>
    <row r="356" spans="1:33">
      <c r="A356" s="175" t="s">
        <v>260</v>
      </c>
      <c r="B356" s="195" t="s">
        <v>1803</v>
      </c>
      <c r="C356" s="195" t="s">
        <v>346</v>
      </c>
      <c r="D356" s="150">
        <v>0</v>
      </c>
      <c r="E356" s="150">
        <v>0</v>
      </c>
      <c r="F356" s="150">
        <v>0</v>
      </c>
      <c r="G356" s="151">
        <v>0</v>
      </c>
      <c r="H356" s="151">
        <v>0</v>
      </c>
      <c r="I356" s="151">
        <v>0</v>
      </c>
      <c r="J356" s="151">
        <v>3</v>
      </c>
      <c r="K356" s="151">
        <v>0</v>
      </c>
      <c r="L356" s="151">
        <v>1</v>
      </c>
      <c r="M356" s="154">
        <v>0</v>
      </c>
      <c r="N356" s="153">
        <v>0</v>
      </c>
      <c r="O356" s="172">
        <v>0.9</v>
      </c>
      <c r="P356" s="154">
        <v>0</v>
      </c>
      <c r="Q356" s="154">
        <v>0</v>
      </c>
      <c r="R356" s="154">
        <v>0</v>
      </c>
      <c r="S356" s="173">
        <v>0</v>
      </c>
      <c r="T356" s="153">
        <v>12</v>
      </c>
      <c r="U356" s="153">
        <v>6</v>
      </c>
      <c r="V356" s="154">
        <v>0.5</v>
      </c>
      <c r="W356" s="154">
        <v>0</v>
      </c>
      <c r="X356" s="155">
        <v>0</v>
      </c>
      <c r="Y356" s="155">
        <v>0.333333333333333</v>
      </c>
      <c r="Z356" s="173">
        <v>0</v>
      </c>
      <c r="AA356" s="151">
        <v>5</v>
      </c>
      <c r="AB356" s="151">
        <v>3</v>
      </c>
      <c r="AC356" s="151">
        <v>6</v>
      </c>
      <c r="AD356" s="151">
        <v>2</v>
      </c>
      <c r="AE356" s="155">
        <v>0.6</v>
      </c>
      <c r="AF356" s="155">
        <v>0.333333333333333</v>
      </c>
      <c r="AG356" s="173">
        <v>0.266666666666667</v>
      </c>
    </row>
    <row r="357" spans="1:33">
      <c r="A357" s="175" t="s">
        <v>260</v>
      </c>
      <c r="B357" s="195" t="s">
        <v>1803</v>
      </c>
      <c r="C357" s="195" t="s">
        <v>347</v>
      </c>
      <c r="D357" s="150">
        <v>2524</v>
      </c>
      <c r="E357" s="150">
        <v>2420</v>
      </c>
      <c r="F357" s="150">
        <v>2337</v>
      </c>
      <c r="G357" s="151">
        <v>2099</v>
      </c>
      <c r="H357" s="151">
        <v>2045</v>
      </c>
      <c r="I357" s="151">
        <v>1989</v>
      </c>
      <c r="J357" s="151">
        <v>1641</v>
      </c>
      <c r="K357" s="151">
        <v>1607</v>
      </c>
      <c r="L357" s="151">
        <v>1554</v>
      </c>
      <c r="M357" s="154">
        <v>0.954603126814477</v>
      </c>
      <c r="N357" s="153">
        <v>44390</v>
      </c>
      <c r="O357" s="172">
        <v>0.9</v>
      </c>
      <c r="P357" s="154">
        <v>0.958795562599049</v>
      </c>
      <c r="Q357" s="154">
        <v>0.974273463554073</v>
      </c>
      <c r="R357" s="154">
        <v>0.979280926264473</v>
      </c>
      <c r="S357" s="173">
        <v>-0.0154779009550243</v>
      </c>
      <c r="T357" s="153">
        <v>46501</v>
      </c>
      <c r="U357" s="153">
        <v>42609</v>
      </c>
      <c r="V357" s="154">
        <v>0.916302875206985</v>
      </c>
      <c r="W357" s="154">
        <v>0.925911251980983</v>
      </c>
      <c r="X357" s="155">
        <v>0.947594092424964</v>
      </c>
      <c r="Y357" s="155">
        <v>0.946983546617916</v>
      </c>
      <c r="Z357" s="173">
        <v>-0.0216828404439817</v>
      </c>
      <c r="AA357" s="151">
        <v>15278</v>
      </c>
      <c r="AB357" s="151">
        <v>14203</v>
      </c>
      <c r="AC357" s="151">
        <v>14460</v>
      </c>
      <c r="AD357" s="151">
        <v>13214</v>
      </c>
      <c r="AE357" s="155">
        <v>0.929637387092551</v>
      </c>
      <c r="AF357" s="155">
        <v>0.913831258644537</v>
      </c>
      <c r="AG357" s="173">
        <v>0.0158061284480148</v>
      </c>
    </row>
    <row r="358" spans="1:33">
      <c r="A358" s="175" t="s">
        <v>260</v>
      </c>
      <c r="B358" s="195" t="s">
        <v>1803</v>
      </c>
      <c r="C358" s="195" t="s">
        <v>348</v>
      </c>
      <c r="D358" s="150">
        <v>1780</v>
      </c>
      <c r="E358" s="150">
        <v>1731</v>
      </c>
      <c r="F358" s="150">
        <v>1672</v>
      </c>
      <c r="G358" s="151">
        <v>1410</v>
      </c>
      <c r="H358" s="151">
        <v>1387</v>
      </c>
      <c r="I358" s="151">
        <v>1316</v>
      </c>
      <c r="J358" s="151">
        <v>1167</v>
      </c>
      <c r="K358" s="151">
        <v>1132</v>
      </c>
      <c r="L358" s="151">
        <v>1053</v>
      </c>
      <c r="M358" s="154">
        <v>0.982218433151661</v>
      </c>
      <c r="N358" s="153">
        <v>32259</v>
      </c>
      <c r="O358" s="172">
        <v>0.9</v>
      </c>
      <c r="P358" s="154">
        <v>0.97247191011236</v>
      </c>
      <c r="Q358" s="154">
        <v>0.983687943262411</v>
      </c>
      <c r="R358" s="154">
        <v>0.970008568980291</v>
      </c>
      <c r="S358" s="173">
        <v>-0.0112160331500518</v>
      </c>
      <c r="T358" s="153">
        <v>32843</v>
      </c>
      <c r="U358" s="153">
        <v>30565</v>
      </c>
      <c r="V358" s="154">
        <v>0.930639710136102</v>
      </c>
      <c r="W358" s="154">
        <v>0.939325842696629</v>
      </c>
      <c r="X358" s="155">
        <v>0.933333333333333</v>
      </c>
      <c r="Y358" s="155">
        <v>0.902313624678663</v>
      </c>
      <c r="Z358" s="173">
        <v>0.00599250936329587</v>
      </c>
      <c r="AA358" s="151">
        <v>10024</v>
      </c>
      <c r="AB358" s="151">
        <v>9267</v>
      </c>
      <c r="AC358" s="151">
        <v>10060</v>
      </c>
      <c r="AD358" s="151">
        <v>9401</v>
      </c>
      <c r="AE358" s="155">
        <v>0.924481245011971</v>
      </c>
      <c r="AF358" s="155">
        <v>0.934493041749503</v>
      </c>
      <c r="AG358" s="173">
        <v>-0.0100117967375317</v>
      </c>
    </row>
    <row r="359" spans="1:33">
      <c r="A359" s="175" t="s">
        <v>260</v>
      </c>
      <c r="B359" s="195" t="s">
        <v>1803</v>
      </c>
      <c r="C359" s="195" t="s">
        <v>349</v>
      </c>
      <c r="D359" s="150">
        <v>0</v>
      </c>
      <c r="E359" s="150">
        <v>0</v>
      </c>
      <c r="F359" s="150">
        <v>0</v>
      </c>
      <c r="G359" s="151">
        <v>0</v>
      </c>
      <c r="H359" s="151">
        <v>0</v>
      </c>
      <c r="I359" s="151">
        <v>0</v>
      </c>
      <c r="J359" s="151">
        <v>0</v>
      </c>
      <c r="K359" s="151">
        <v>0</v>
      </c>
      <c r="L359" s="151">
        <v>0</v>
      </c>
      <c r="M359" s="154">
        <v>1</v>
      </c>
      <c r="N359" s="153">
        <v>2</v>
      </c>
      <c r="O359" s="172">
        <v>0.9</v>
      </c>
      <c r="P359" s="154">
        <v>0</v>
      </c>
      <c r="Q359" s="154">
        <v>0</v>
      </c>
      <c r="R359" s="154">
        <v>0</v>
      </c>
      <c r="S359" s="173">
        <v>0</v>
      </c>
      <c r="T359" s="153">
        <v>2</v>
      </c>
      <c r="U359" s="153">
        <v>2</v>
      </c>
      <c r="V359" s="154">
        <v>1</v>
      </c>
      <c r="W359" s="154">
        <v>0</v>
      </c>
      <c r="X359" s="155">
        <v>0</v>
      </c>
      <c r="Y359" s="155">
        <v>0</v>
      </c>
      <c r="Z359" s="173">
        <v>0</v>
      </c>
      <c r="AA359" s="151">
        <v>0</v>
      </c>
      <c r="AB359" s="151">
        <v>0</v>
      </c>
      <c r="AC359" s="151">
        <v>1</v>
      </c>
      <c r="AD359" s="151">
        <v>1</v>
      </c>
      <c r="AE359" s="155">
        <v>0</v>
      </c>
      <c r="AF359" s="155">
        <v>1</v>
      </c>
      <c r="AG359" s="173">
        <v>-1</v>
      </c>
    </row>
    <row r="360" spans="1:33">
      <c r="A360" s="175" t="s">
        <v>350</v>
      </c>
      <c r="B360" s="195" t="s">
        <v>1804</v>
      </c>
      <c r="C360" s="195" t="s">
        <v>352</v>
      </c>
      <c r="D360" s="150">
        <v>6116</v>
      </c>
      <c r="E360" s="150">
        <v>5919</v>
      </c>
      <c r="F360" s="150">
        <v>5572</v>
      </c>
      <c r="G360" s="151">
        <v>4515</v>
      </c>
      <c r="H360" s="151">
        <v>4386</v>
      </c>
      <c r="I360" s="151">
        <v>4136</v>
      </c>
      <c r="J360" s="151">
        <v>3587</v>
      </c>
      <c r="K360" s="151">
        <v>3454</v>
      </c>
      <c r="L360" s="151">
        <v>3287</v>
      </c>
      <c r="M360" s="154">
        <v>0.963011592350085</v>
      </c>
      <c r="N360" s="153">
        <v>111484</v>
      </c>
      <c r="O360" s="172">
        <v>0.9</v>
      </c>
      <c r="P360" s="154">
        <v>0.967789404839764</v>
      </c>
      <c r="Q360" s="154">
        <v>0.971428571428571</v>
      </c>
      <c r="R360" s="154">
        <v>0.962921661555618</v>
      </c>
      <c r="S360" s="173">
        <v>-0.00363916658880692</v>
      </c>
      <c r="T360" s="153">
        <v>115766</v>
      </c>
      <c r="U360" s="153">
        <v>106843</v>
      </c>
      <c r="V360" s="154">
        <v>0.922922101480573</v>
      </c>
      <c r="W360" s="154">
        <v>0.911052975801177</v>
      </c>
      <c r="X360" s="155">
        <v>0.916057585825028</v>
      </c>
      <c r="Y360" s="155">
        <v>0.916364650125453</v>
      </c>
      <c r="Z360" s="173">
        <v>-0.00500461002385044</v>
      </c>
      <c r="AA360" s="151">
        <v>33049</v>
      </c>
      <c r="AB360" s="151">
        <v>30434</v>
      </c>
      <c r="AC360" s="151">
        <v>35673</v>
      </c>
      <c r="AD360" s="151">
        <v>32916</v>
      </c>
      <c r="AE360" s="155">
        <v>0.920875064298466</v>
      </c>
      <c r="AF360" s="155">
        <v>0.922714658144815</v>
      </c>
      <c r="AG360" s="173">
        <v>-0.00183959384634957</v>
      </c>
    </row>
    <row r="361" spans="1:33">
      <c r="A361" s="175" t="s">
        <v>350</v>
      </c>
      <c r="B361" s="195" t="s">
        <v>1804</v>
      </c>
      <c r="C361" s="195" t="s">
        <v>353</v>
      </c>
      <c r="D361" s="150">
        <v>0</v>
      </c>
      <c r="E361" s="150">
        <v>0</v>
      </c>
      <c r="F361" s="150">
        <v>0</v>
      </c>
      <c r="G361" s="151">
        <v>0</v>
      </c>
      <c r="H361" s="151">
        <v>0</v>
      </c>
      <c r="I361" s="151">
        <v>0</v>
      </c>
      <c r="J361" s="151">
        <v>0</v>
      </c>
      <c r="K361" s="151">
        <v>0</v>
      </c>
      <c r="L361" s="151">
        <v>0</v>
      </c>
      <c r="M361" s="154">
        <v>0</v>
      </c>
      <c r="N361" s="153">
        <v>0</v>
      </c>
      <c r="O361" s="172">
        <v>0.9</v>
      </c>
      <c r="P361" s="154">
        <v>0</v>
      </c>
      <c r="Q361" s="154">
        <v>0</v>
      </c>
      <c r="R361" s="154">
        <v>0</v>
      </c>
      <c r="S361" s="173">
        <v>0</v>
      </c>
      <c r="T361" s="153">
        <v>4</v>
      </c>
      <c r="U361" s="153">
        <v>4</v>
      </c>
      <c r="V361" s="154">
        <v>1</v>
      </c>
      <c r="W361" s="154">
        <v>0</v>
      </c>
      <c r="X361" s="155">
        <v>0</v>
      </c>
      <c r="Y361" s="155">
        <v>0</v>
      </c>
      <c r="Z361" s="173">
        <v>0</v>
      </c>
      <c r="AA361" s="151">
        <v>3</v>
      </c>
      <c r="AB361" s="151">
        <v>3</v>
      </c>
      <c r="AC361" s="151">
        <v>1</v>
      </c>
      <c r="AD361" s="151">
        <v>1</v>
      </c>
      <c r="AE361" s="155">
        <v>1</v>
      </c>
      <c r="AF361" s="155">
        <v>1</v>
      </c>
      <c r="AG361" s="173">
        <v>0</v>
      </c>
    </row>
    <row r="362" spans="1:33">
      <c r="A362" s="175" t="s">
        <v>350</v>
      </c>
      <c r="B362" s="195" t="s">
        <v>1804</v>
      </c>
      <c r="C362" s="195" t="s">
        <v>354</v>
      </c>
      <c r="D362" s="150">
        <v>7250</v>
      </c>
      <c r="E362" s="150">
        <v>6717</v>
      </c>
      <c r="F362" s="150">
        <v>6389</v>
      </c>
      <c r="G362" s="151">
        <v>5683</v>
      </c>
      <c r="H362" s="151">
        <v>5254</v>
      </c>
      <c r="I362" s="151">
        <v>4923</v>
      </c>
      <c r="J362" s="151">
        <v>4772</v>
      </c>
      <c r="K362" s="151">
        <v>4388</v>
      </c>
      <c r="L362" s="151">
        <v>4088</v>
      </c>
      <c r="M362" s="154">
        <v>0.931720690677874</v>
      </c>
      <c r="N362" s="153">
        <v>128802</v>
      </c>
      <c r="O362" s="172">
        <v>0.9</v>
      </c>
      <c r="P362" s="154">
        <v>0.92648275862069</v>
      </c>
      <c r="Q362" s="154">
        <v>0.924511701566074</v>
      </c>
      <c r="R362" s="154">
        <v>0.919530595138307</v>
      </c>
      <c r="S362" s="173">
        <v>0.00197105705461542</v>
      </c>
      <c r="T362" s="153">
        <v>138241</v>
      </c>
      <c r="U362" s="153">
        <v>121289</v>
      </c>
      <c r="V362" s="154">
        <v>0.877373572239784</v>
      </c>
      <c r="W362" s="154">
        <v>0.881241379310345</v>
      </c>
      <c r="X362" s="155">
        <v>0.866267816294211</v>
      </c>
      <c r="Y362" s="155">
        <v>0.856663872590109</v>
      </c>
      <c r="Z362" s="173">
        <v>0.0149735630161341</v>
      </c>
      <c r="AA362" s="151">
        <v>41172</v>
      </c>
      <c r="AB362" s="151">
        <v>35866</v>
      </c>
      <c r="AC362" s="151">
        <v>42150</v>
      </c>
      <c r="AD362" s="151">
        <v>36895</v>
      </c>
      <c r="AE362" s="155">
        <v>0.871126007966579</v>
      </c>
      <c r="AF362" s="155">
        <v>0.875326215895611</v>
      </c>
      <c r="AG362" s="173">
        <v>-0.00420020792903164</v>
      </c>
    </row>
    <row r="363" spans="1:33">
      <c r="A363" s="175" t="s">
        <v>350</v>
      </c>
      <c r="B363" s="195" t="s">
        <v>1804</v>
      </c>
      <c r="C363" s="195" t="s">
        <v>355</v>
      </c>
      <c r="D363" s="150">
        <v>0</v>
      </c>
      <c r="E363" s="150">
        <v>0</v>
      </c>
      <c r="F363" s="150">
        <v>0</v>
      </c>
      <c r="G363" s="151">
        <v>0</v>
      </c>
      <c r="H363" s="151">
        <v>0</v>
      </c>
      <c r="I363" s="151">
        <v>0</v>
      </c>
      <c r="J363" s="151">
        <v>0</v>
      </c>
      <c r="K363" s="151">
        <v>0</v>
      </c>
      <c r="L363" s="151">
        <v>0</v>
      </c>
      <c r="M363" s="154">
        <v>0</v>
      </c>
      <c r="N363" s="153">
        <v>0</v>
      </c>
      <c r="O363" s="172">
        <v>0.9</v>
      </c>
      <c r="P363" s="154">
        <v>0</v>
      </c>
      <c r="Q363" s="154">
        <v>0</v>
      </c>
      <c r="R363" s="154">
        <v>0</v>
      </c>
      <c r="S363" s="173">
        <v>0</v>
      </c>
      <c r="T363" s="153">
        <v>0</v>
      </c>
      <c r="U363" s="153">
        <v>0</v>
      </c>
      <c r="V363" s="154">
        <v>0</v>
      </c>
      <c r="W363" s="154">
        <v>0</v>
      </c>
      <c r="X363" s="155">
        <v>0</v>
      </c>
      <c r="Y363" s="155">
        <v>0</v>
      </c>
      <c r="Z363" s="173">
        <v>0</v>
      </c>
      <c r="AA363" s="151">
        <v>0</v>
      </c>
      <c r="AB363" s="151">
        <v>0</v>
      </c>
      <c r="AC363" s="151">
        <v>0</v>
      </c>
      <c r="AD363" s="151">
        <v>0</v>
      </c>
      <c r="AE363" s="155">
        <v>0</v>
      </c>
      <c r="AF363" s="155">
        <v>0</v>
      </c>
      <c r="AG363" s="173">
        <v>0</v>
      </c>
    </row>
    <row r="364" spans="1:33">
      <c r="A364" s="175" t="s">
        <v>350</v>
      </c>
      <c r="B364" s="195" t="s">
        <v>1804</v>
      </c>
      <c r="C364" s="195" t="s">
        <v>356</v>
      </c>
      <c r="D364" s="150">
        <v>6190</v>
      </c>
      <c r="E364" s="150">
        <v>5883</v>
      </c>
      <c r="F364" s="150">
        <v>5721</v>
      </c>
      <c r="G364" s="151">
        <v>4507</v>
      </c>
      <c r="H364" s="151">
        <v>4271</v>
      </c>
      <c r="I364" s="151">
        <v>4167</v>
      </c>
      <c r="J364" s="151">
        <v>3773</v>
      </c>
      <c r="K364" s="151">
        <v>3570</v>
      </c>
      <c r="L364" s="151">
        <v>3462</v>
      </c>
      <c r="M364" s="154">
        <v>0.948145801402529</v>
      </c>
      <c r="N364" s="153">
        <v>110733</v>
      </c>
      <c r="O364" s="172">
        <v>0.9</v>
      </c>
      <c r="P364" s="154">
        <v>0.950403877221325</v>
      </c>
      <c r="Q364" s="154">
        <v>0.94763700909696</v>
      </c>
      <c r="R364" s="154">
        <v>0.946196660482375</v>
      </c>
      <c r="S364" s="173">
        <v>0.00276686812436444</v>
      </c>
      <c r="T364" s="153">
        <v>116789</v>
      </c>
      <c r="U364" s="153">
        <v>107781</v>
      </c>
      <c r="V364" s="154">
        <v>0.922869448321332</v>
      </c>
      <c r="W364" s="154">
        <v>0.924232633279483</v>
      </c>
      <c r="X364" s="155">
        <v>0.924561792766807</v>
      </c>
      <c r="Y364" s="155">
        <v>0.917572223694673</v>
      </c>
      <c r="Z364" s="173">
        <v>-0.000329159487324149</v>
      </c>
      <c r="AA364" s="151">
        <v>33522</v>
      </c>
      <c r="AB364" s="151">
        <v>31006</v>
      </c>
      <c r="AC364" s="151">
        <v>36335</v>
      </c>
      <c r="AD364" s="151">
        <v>33505</v>
      </c>
      <c r="AE364" s="155">
        <v>0.924944812362031</v>
      </c>
      <c r="AF364" s="155">
        <v>0.922113664510802</v>
      </c>
      <c r="AG364" s="173">
        <v>0.00283114785122862</v>
      </c>
    </row>
    <row r="365" spans="1:33">
      <c r="A365" s="175" t="s">
        <v>350</v>
      </c>
      <c r="B365" s="195" t="s">
        <v>1804</v>
      </c>
      <c r="C365" s="195" t="s">
        <v>357</v>
      </c>
      <c r="D365" s="150">
        <v>2964</v>
      </c>
      <c r="E365" s="150">
        <v>2781</v>
      </c>
      <c r="F365" s="150">
        <v>2730</v>
      </c>
      <c r="G365" s="151">
        <v>2314</v>
      </c>
      <c r="H365" s="151">
        <v>2222</v>
      </c>
      <c r="I365" s="151">
        <v>2197</v>
      </c>
      <c r="J365" s="151">
        <v>1889</v>
      </c>
      <c r="K365" s="151">
        <v>1811</v>
      </c>
      <c r="L365" s="151">
        <v>1782</v>
      </c>
      <c r="M365" s="154">
        <v>0.931093414144262</v>
      </c>
      <c r="N365" s="153">
        <v>52847</v>
      </c>
      <c r="O365" s="172">
        <v>0.9</v>
      </c>
      <c r="P365" s="154">
        <v>0.938259109311741</v>
      </c>
      <c r="Q365" s="154">
        <v>0.960242005185825</v>
      </c>
      <c r="R365" s="154">
        <v>0.958708311275807</v>
      </c>
      <c r="S365" s="173">
        <v>-0.0219828958740845</v>
      </c>
      <c r="T365" s="153">
        <v>56758</v>
      </c>
      <c r="U365" s="153">
        <v>52481</v>
      </c>
      <c r="V365" s="154">
        <v>0.924644983967018</v>
      </c>
      <c r="W365" s="154">
        <v>0.921052631578947</v>
      </c>
      <c r="X365" s="155">
        <v>0.949438202247191</v>
      </c>
      <c r="Y365" s="155">
        <v>0.943356273160402</v>
      </c>
      <c r="Z365" s="173">
        <v>-0.0283855706682437</v>
      </c>
      <c r="AA365" s="151">
        <v>16634</v>
      </c>
      <c r="AB365" s="151">
        <v>15472</v>
      </c>
      <c r="AC365" s="151">
        <v>17047</v>
      </c>
      <c r="AD365" s="151">
        <v>15695</v>
      </c>
      <c r="AE365" s="155">
        <v>0.930143080437658</v>
      </c>
      <c r="AF365" s="155">
        <v>0.920689857452924</v>
      </c>
      <c r="AG365" s="173">
        <v>0.0094532229847335</v>
      </c>
    </row>
    <row r="366" spans="1:33">
      <c r="A366" s="175" t="s">
        <v>350</v>
      </c>
      <c r="B366" s="195" t="s">
        <v>1804</v>
      </c>
      <c r="C366" s="195" t="s">
        <v>358</v>
      </c>
      <c r="D366" s="150">
        <v>2702</v>
      </c>
      <c r="E366" s="150">
        <v>2568</v>
      </c>
      <c r="F366" s="150">
        <v>2482</v>
      </c>
      <c r="G366" s="151">
        <v>2023</v>
      </c>
      <c r="H366" s="151">
        <v>1958</v>
      </c>
      <c r="I366" s="151">
        <v>1873</v>
      </c>
      <c r="J366" s="151">
        <v>1686</v>
      </c>
      <c r="K366" s="151">
        <v>1598</v>
      </c>
      <c r="L366" s="151">
        <v>1553</v>
      </c>
      <c r="M366" s="154">
        <v>0.959582073137201</v>
      </c>
      <c r="N366" s="153">
        <v>48860</v>
      </c>
      <c r="O366" s="172">
        <v>0.9</v>
      </c>
      <c r="P366" s="154">
        <v>0.95040710584752</v>
      </c>
      <c r="Q366" s="154">
        <v>0.967869500741473</v>
      </c>
      <c r="R366" s="154">
        <v>0.947805456702254</v>
      </c>
      <c r="S366" s="173">
        <v>-0.0174623948939527</v>
      </c>
      <c r="T366" s="153">
        <v>50918</v>
      </c>
      <c r="U366" s="153">
        <v>47041</v>
      </c>
      <c r="V366" s="154">
        <v>0.923857967712793</v>
      </c>
      <c r="W366" s="154">
        <v>0.918578830495929</v>
      </c>
      <c r="X366" s="155">
        <v>0.925852694018784</v>
      </c>
      <c r="Y366" s="155">
        <v>0.921115065243179</v>
      </c>
      <c r="Z366" s="173">
        <v>-0.00727386352285508</v>
      </c>
      <c r="AA366" s="151">
        <v>14515</v>
      </c>
      <c r="AB366" s="151">
        <v>13372</v>
      </c>
      <c r="AC366" s="151">
        <v>15521</v>
      </c>
      <c r="AD366" s="151">
        <v>14298</v>
      </c>
      <c r="AE366" s="155">
        <v>0.921253875301412</v>
      </c>
      <c r="AF366" s="155">
        <v>0.921203530700341</v>
      </c>
      <c r="AG366" s="173">
        <v>5.03446010708952e-5</v>
      </c>
    </row>
    <row r="367" spans="1:33">
      <c r="A367" s="175" t="s">
        <v>350</v>
      </c>
      <c r="B367" s="195" t="s">
        <v>1804</v>
      </c>
      <c r="C367" s="195" t="s">
        <v>359</v>
      </c>
      <c r="D367" s="150">
        <v>3811</v>
      </c>
      <c r="E367" s="150">
        <v>3716</v>
      </c>
      <c r="F367" s="150">
        <v>3430</v>
      </c>
      <c r="G367" s="151">
        <v>2730</v>
      </c>
      <c r="H367" s="151">
        <v>2663</v>
      </c>
      <c r="I367" s="151">
        <v>2496</v>
      </c>
      <c r="J367" s="151">
        <v>2153</v>
      </c>
      <c r="K367" s="151">
        <v>2106</v>
      </c>
      <c r="L367" s="151">
        <v>1951</v>
      </c>
      <c r="M367" s="154">
        <v>0.960871834313025</v>
      </c>
      <c r="N367" s="153">
        <v>69963</v>
      </c>
      <c r="O367" s="172">
        <v>0.9</v>
      </c>
      <c r="P367" s="154">
        <v>0.975072159538179</v>
      </c>
      <c r="Q367" s="154">
        <v>0.975457875457875</v>
      </c>
      <c r="R367" s="154">
        <v>0.978169995355318</v>
      </c>
      <c r="S367" s="173">
        <v>-0.000385715919696494</v>
      </c>
      <c r="T367" s="153">
        <v>72812</v>
      </c>
      <c r="U367" s="153">
        <v>65227</v>
      </c>
      <c r="V367" s="154">
        <v>0.895827610833379</v>
      </c>
      <c r="W367" s="154">
        <v>0.900026239832065</v>
      </c>
      <c r="X367" s="155">
        <v>0.914285714285714</v>
      </c>
      <c r="Y367" s="155">
        <v>0.906177426846261</v>
      </c>
      <c r="Z367" s="173">
        <v>-0.0142594744536492</v>
      </c>
      <c r="AA367" s="151">
        <v>20292</v>
      </c>
      <c r="AB367" s="151">
        <v>18449</v>
      </c>
      <c r="AC367" s="151">
        <v>22625</v>
      </c>
      <c r="AD367" s="151">
        <v>19931</v>
      </c>
      <c r="AE367" s="155">
        <v>0.909176029962547</v>
      </c>
      <c r="AF367" s="155">
        <v>0.88092817679558</v>
      </c>
      <c r="AG367" s="173">
        <v>0.0282478531669667</v>
      </c>
    </row>
    <row r="368" spans="1:33">
      <c r="A368" s="175" t="s">
        <v>350</v>
      </c>
      <c r="B368" s="195" t="s">
        <v>1804</v>
      </c>
      <c r="C368" s="195" t="s">
        <v>360</v>
      </c>
      <c r="D368" s="150">
        <v>5765</v>
      </c>
      <c r="E368" s="150">
        <v>5628</v>
      </c>
      <c r="F368" s="150">
        <v>5272</v>
      </c>
      <c r="G368" s="151">
        <v>4625</v>
      </c>
      <c r="H368" s="151">
        <v>4555</v>
      </c>
      <c r="I368" s="151">
        <v>4227</v>
      </c>
      <c r="J368" s="151">
        <v>3480</v>
      </c>
      <c r="K368" s="151">
        <v>3408</v>
      </c>
      <c r="L368" s="151">
        <v>3202</v>
      </c>
      <c r="M368" s="154">
        <v>0.979991470609141</v>
      </c>
      <c r="N368" s="153">
        <v>110300</v>
      </c>
      <c r="O368" s="172">
        <v>0.9</v>
      </c>
      <c r="P368" s="154">
        <v>0.97623590633131</v>
      </c>
      <c r="Q368" s="154">
        <v>0.984864864864865</v>
      </c>
      <c r="R368" s="154">
        <v>0.979310344827586</v>
      </c>
      <c r="S368" s="173">
        <v>-0.00862895853355528</v>
      </c>
      <c r="T368" s="153">
        <v>112552</v>
      </c>
      <c r="U368" s="153">
        <v>103362</v>
      </c>
      <c r="V368" s="154">
        <v>0.918348852086147</v>
      </c>
      <c r="W368" s="154">
        <v>0.91448395490026</v>
      </c>
      <c r="X368" s="155">
        <v>0.913945945945946</v>
      </c>
      <c r="Y368" s="155">
        <v>0.920114942528736</v>
      </c>
      <c r="Z368" s="173">
        <v>0.000538008954314328</v>
      </c>
      <c r="AA368" s="151">
        <v>31845</v>
      </c>
      <c r="AB368" s="151">
        <v>29300</v>
      </c>
      <c r="AC368" s="151">
        <v>34899</v>
      </c>
      <c r="AD368" s="151">
        <v>32137</v>
      </c>
      <c r="AE368" s="155">
        <v>0.920081645470247</v>
      </c>
      <c r="AF368" s="155">
        <v>0.920857331155621</v>
      </c>
      <c r="AG368" s="173">
        <v>-0.000775685685374006</v>
      </c>
    </row>
    <row r="369" spans="1:33">
      <c r="A369" s="175" t="s">
        <v>350</v>
      </c>
      <c r="B369" s="195" t="s">
        <v>1804</v>
      </c>
      <c r="C369" s="195" t="s">
        <v>361</v>
      </c>
      <c r="D369" s="150">
        <v>0</v>
      </c>
      <c r="E369" s="150">
        <v>0</v>
      </c>
      <c r="F369" s="150">
        <v>0</v>
      </c>
      <c r="G369" s="151">
        <v>0</v>
      </c>
      <c r="H369" s="151">
        <v>0</v>
      </c>
      <c r="I369" s="151">
        <v>0</v>
      </c>
      <c r="J369" s="151">
        <v>0</v>
      </c>
      <c r="K369" s="151">
        <v>0</v>
      </c>
      <c r="L369" s="151">
        <v>0</v>
      </c>
      <c r="M369" s="154">
        <v>0</v>
      </c>
      <c r="N369" s="153">
        <v>0</v>
      </c>
      <c r="O369" s="172">
        <v>0.9</v>
      </c>
      <c r="P369" s="154">
        <v>0</v>
      </c>
      <c r="Q369" s="154">
        <v>0</v>
      </c>
      <c r="R369" s="154">
        <v>0</v>
      </c>
      <c r="S369" s="173">
        <v>0</v>
      </c>
      <c r="T369" s="153">
        <v>1</v>
      </c>
      <c r="U369" s="153">
        <v>1</v>
      </c>
      <c r="V369" s="154">
        <v>1</v>
      </c>
      <c r="W369" s="154">
        <v>0</v>
      </c>
      <c r="X369" s="155">
        <v>0</v>
      </c>
      <c r="Y369" s="155">
        <v>0</v>
      </c>
      <c r="Z369" s="173">
        <v>0</v>
      </c>
      <c r="AA369" s="151">
        <v>0</v>
      </c>
      <c r="AB369" s="151">
        <v>0</v>
      </c>
      <c r="AC369" s="151">
        <v>0</v>
      </c>
      <c r="AD369" s="151">
        <v>0</v>
      </c>
      <c r="AE369" s="155">
        <v>0</v>
      </c>
      <c r="AF369" s="155">
        <v>0</v>
      </c>
      <c r="AG369" s="173">
        <v>0</v>
      </c>
    </row>
    <row r="370" spans="1:33">
      <c r="A370" s="175" t="s">
        <v>350</v>
      </c>
      <c r="B370" s="195" t="s">
        <v>1804</v>
      </c>
      <c r="C370" s="195" t="s">
        <v>362</v>
      </c>
      <c r="D370" s="150">
        <v>9441</v>
      </c>
      <c r="E370" s="150">
        <v>8988</v>
      </c>
      <c r="F370" s="150">
        <v>8598</v>
      </c>
      <c r="G370" s="151">
        <v>6898</v>
      </c>
      <c r="H370" s="151">
        <v>6728</v>
      </c>
      <c r="I370" s="151">
        <v>6341</v>
      </c>
      <c r="J370" s="151">
        <v>5725</v>
      </c>
      <c r="K370" s="151">
        <v>5431</v>
      </c>
      <c r="L370" s="151">
        <v>5154</v>
      </c>
      <c r="M370" s="154">
        <v>0.951826045862941</v>
      </c>
      <c r="N370" s="153">
        <v>165158</v>
      </c>
      <c r="O370" s="172">
        <v>0.9</v>
      </c>
      <c r="P370" s="154">
        <v>0.952017794725135</v>
      </c>
      <c r="Q370" s="154">
        <v>0.975355175413163</v>
      </c>
      <c r="R370" s="154">
        <v>0.948646288209607</v>
      </c>
      <c r="S370" s="173">
        <v>-0.0233373806880282</v>
      </c>
      <c r="T370" s="153">
        <v>173517</v>
      </c>
      <c r="U370" s="153">
        <v>157796</v>
      </c>
      <c r="V370" s="154">
        <v>0.909397926427958</v>
      </c>
      <c r="W370" s="154">
        <v>0.910708611375914</v>
      </c>
      <c r="X370" s="155">
        <v>0.919251957089011</v>
      </c>
      <c r="Y370" s="155">
        <v>0.900262008733624</v>
      </c>
      <c r="Z370" s="173">
        <v>-0.00854334571309778</v>
      </c>
      <c r="AA370" s="151">
        <v>50489</v>
      </c>
      <c r="AB370" s="151">
        <v>46118</v>
      </c>
      <c r="AC370" s="151">
        <v>51587</v>
      </c>
      <c r="AD370" s="151">
        <v>46796</v>
      </c>
      <c r="AE370" s="155">
        <v>0.913426687001129</v>
      </c>
      <c r="AF370" s="155">
        <v>0.907127764746932</v>
      </c>
      <c r="AG370" s="173">
        <v>0.00629892225419659</v>
      </c>
    </row>
    <row r="371" spans="1:33">
      <c r="A371" s="175" t="s">
        <v>350</v>
      </c>
      <c r="B371" s="195" t="s">
        <v>1804</v>
      </c>
      <c r="C371" s="195" t="s">
        <v>363</v>
      </c>
      <c r="D371" s="150">
        <v>3973</v>
      </c>
      <c r="E371" s="150">
        <v>3716</v>
      </c>
      <c r="F371" s="150">
        <v>3614</v>
      </c>
      <c r="G371" s="151">
        <v>3147</v>
      </c>
      <c r="H371" s="151">
        <v>3009</v>
      </c>
      <c r="I371" s="151">
        <v>2894</v>
      </c>
      <c r="J371" s="151">
        <v>2376</v>
      </c>
      <c r="K371" s="151">
        <v>2279</v>
      </c>
      <c r="L371" s="151">
        <v>2161</v>
      </c>
      <c r="M371" s="154">
        <v>0.954997376528677</v>
      </c>
      <c r="N371" s="153">
        <v>70984</v>
      </c>
      <c r="O371" s="172">
        <v>0.9</v>
      </c>
      <c r="P371" s="154">
        <v>0.935313365215203</v>
      </c>
      <c r="Q371" s="154">
        <v>0.956148713060057</v>
      </c>
      <c r="R371" s="154">
        <v>0.959175084175084</v>
      </c>
      <c r="S371" s="173">
        <v>-0.0208353478448546</v>
      </c>
      <c r="T371" s="153">
        <v>74329</v>
      </c>
      <c r="U371" s="153">
        <v>68369</v>
      </c>
      <c r="V371" s="154">
        <v>0.919815953396386</v>
      </c>
      <c r="W371" s="154">
        <v>0.909640070475711</v>
      </c>
      <c r="X371" s="155">
        <v>0.919605973943438</v>
      </c>
      <c r="Y371" s="155">
        <v>0.909511784511784</v>
      </c>
      <c r="Z371" s="173">
        <v>-0.00996590346772719</v>
      </c>
      <c r="AA371" s="151">
        <v>21574</v>
      </c>
      <c r="AB371" s="151">
        <v>19754</v>
      </c>
      <c r="AC371" s="151">
        <v>22430</v>
      </c>
      <c r="AD371" s="151">
        <v>20666</v>
      </c>
      <c r="AE371" s="155">
        <v>0.915639195327709</v>
      </c>
      <c r="AF371" s="155">
        <v>0.921355327686135</v>
      </c>
      <c r="AG371" s="173">
        <v>-0.00571613235842527</v>
      </c>
    </row>
    <row r="372" spans="1:33">
      <c r="A372" s="175" t="s">
        <v>350</v>
      </c>
      <c r="B372" s="195" t="s">
        <v>1804</v>
      </c>
      <c r="C372" s="195" t="s">
        <v>364</v>
      </c>
      <c r="D372" s="150">
        <v>0</v>
      </c>
      <c r="E372" s="150">
        <v>0</v>
      </c>
      <c r="F372" s="150">
        <v>0</v>
      </c>
      <c r="G372" s="151">
        <v>0</v>
      </c>
      <c r="H372" s="151">
        <v>0</v>
      </c>
      <c r="I372" s="151">
        <v>0</v>
      </c>
      <c r="J372" s="151">
        <v>0</v>
      </c>
      <c r="K372" s="151">
        <v>0</v>
      </c>
      <c r="L372" s="151">
        <v>0</v>
      </c>
      <c r="M372" s="154">
        <v>1</v>
      </c>
      <c r="N372" s="153">
        <v>1</v>
      </c>
      <c r="O372" s="172">
        <v>0.9</v>
      </c>
      <c r="P372" s="154">
        <v>0</v>
      </c>
      <c r="Q372" s="154">
        <v>0</v>
      </c>
      <c r="R372" s="154">
        <v>0</v>
      </c>
      <c r="S372" s="173">
        <v>0</v>
      </c>
      <c r="T372" s="153">
        <v>1</v>
      </c>
      <c r="U372" s="153">
        <v>1</v>
      </c>
      <c r="V372" s="154">
        <v>1</v>
      </c>
      <c r="W372" s="154">
        <v>0</v>
      </c>
      <c r="X372" s="155">
        <v>0</v>
      </c>
      <c r="Y372" s="155">
        <v>0</v>
      </c>
      <c r="Z372" s="173">
        <v>0</v>
      </c>
      <c r="AA372" s="151">
        <v>0</v>
      </c>
      <c r="AB372" s="151">
        <v>0</v>
      </c>
      <c r="AC372" s="151">
        <v>0</v>
      </c>
      <c r="AD372" s="151">
        <v>0</v>
      </c>
      <c r="AE372" s="155">
        <v>0</v>
      </c>
      <c r="AF372" s="155">
        <v>0</v>
      </c>
      <c r="AG372" s="173">
        <v>0</v>
      </c>
    </row>
    <row r="373" spans="1:33">
      <c r="A373" s="175" t="s">
        <v>350</v>
      </c>
      <c r="B373" s="195" t="s">
        <v>1804</v>
      </c>
      <c r="C373" s="195" t="s">
        <v>365</v>
      </c>
      <c r="D373" s="150">
        <v>6745</v>
      </c>
      <c r="E373" s="150">
        <v>6550</v>
      </c>
      <c r="F373" s="150">
        <v>6351</v>
      </c>
      <c r="G373" s="151">
        <v>5057</v>
      </c>
      <c r="H373" s="151">
        <v>4933</v>
      </c>
      <c r="I373" s="151">
        <v>4800</v>
      </c>
      <c r="J373" s="151">
        <v>4336</v>
      </c>
      <c r="K373" s="151">
        <v>4242</v>
      </c>
      <c r="L373" s="151">
        <v>4053</v>
      </c>
      <c r="M373" s="154">
        <v>0.970879346922971</v>
      </c>
      <c r="N373" s="153">
        <v>120357</v>
      </c>
      <c r="O373" s="172">
        <v>0.9</v>
      </c>
      <c r="P373" s="154">
        <v>0.971089696071164</v>
      </c>
      <c r="Q373" s="154">
        <v>0.97547953332015</v>
      </c>
      <c r="R373" s="154">
        <v>0.978321033210332</v>
      </c>
      <c r="S373" s="173">
        <v>-0.00438983724898645</v>
      </c>
      <c r="T373" s="153">
        <v>123967</v>
      </c>
      <c r="U373" s="153">
        <v>116160</v>
      </c>
      <c r="V373" s="154">
        <v>0.937023562722337</v>
      </c>
      <c r="W373" s="154">
        <v>0.941586360266864</v>
      </c>
      <c r="X373" s="155">
        <v>0.949179355349021</v>
      </c>
      <c r="Y373" s="155">
        <v>0.934732472324723</v>
      </c>
      <c r="Z373" s="173">
        <v>-0.00759299508215683</v>
      </c>
      <c r="AA373" s="151">
        <v>36548</v>
      </c>
      <c r="AB373" s="151">
        <v>34391</v>
      </c>
      <c r="AC373" s="151">
        <v>37736</v>
      </c>
      <c r="AD373" s="151">
        <v>35267</v>
      </c>
      <c r="AE373" s="155">
        <v>0.940981722666083</v>
      </c>
      <c r="AF373" s="155">
        <v>0.934571761712953</v>
      </c>
      <c r="AG373" s="173">
        <v>0.00640996095312973</v>
      </c>
    </row>
    <row r="374" spans="1:33">
      <c r="A374" s="175" t="s">
        <v>350</v>
      </c>
      <c r="B374" s="195" t="s">
        <v>1804</v>
      </c>
      <c r="C374" s="195" t="s">
        <v>366</v>
      </c>
      <c r="D374" s="150">
        <v>0</v>
      </c>
      <c r="E374" s="150">
        <v>0</v>
      </c>
      <c r="F374" s="150">
        <v>0</v>
      </c>
      <c r="G374" s="151">
        <v>0</v>
      </c>
      <c r="H374" s="151">
        <v>0</v>
      </c>
      <c r="I374" s="151">
        <v>0</v>
      </c>
      <c r="J374" s="151">
        <v>0</v>
      </c>
      <c r="K374" s="151">
        <v>0</v>
      </c>
      <c r="L374" s="151">
        <v>0</v>
      </c>
      <c r="M374" s="154">
        <v>0</v>
      </c>
      <c r="N374" s="153">
        <v>0</v>
      </c>
      <c r="O374" s="172">
        <v>0.9</v>
      </c>
      <c r="P374" s="154">
        <v>0</v>
      </c>
      <c r="Q374" s="154">
        <v>0</v>
      </c>
      <c r="R374" s="154">
        <v>0</v>
      </c>
      <c r="S374" s="173">
        <v>0</v>
      </c>
      <c r="T374" s="153">
        <v>0</v>
      </c>
      <c r="U374" s="153">
        <v>0</v>
      </c>
      <c r="V374" s="154">
        <v>0</v>
      </c>
      <c r="W374" s="154">
        <v>0</v>
      </c>
      <c r="X374" s="155">
        <v>0</v>
      </c>
      <c r="Y374" s="155">
        <v>0</v>
      </c>
      <c r="Z374" s="173">
        <v>0</v>
      </c>
      <c r="AA374" s="151">
        <v>0</v>
      </c>
      <c r="AB374" s="151">
        <v>0</v>
      </c>
      <c r="AC374" s="151">
        <v>0</v>
      </c>
      <c r="AD374" s="151">
        <v>0</v>
      </c>
      <c r="AE374" s="155">
        <v>0</v>
      </c>
      <c r="AF374" s="155">
        <v>0</v>
      </c>
      <c r="AG374" s="173">
        <v>0</v>
      </c>
    </row>
    <row r="375" spans="1:33">
      <c r="A375" s="175" t="s">
        <v>350</v>
      </c>
      <c r="B375" s="195" t="s">
        <v>1804</v>
      </c>
      <c r="C375" s="195" t="s">
        <v>367</v>
      </c>
      <c r="D375" s="150">
        <v>4858</v>
      </c>
      <c r="E375" s="150">
        <v>4325</v>
      </c>
      <c r="F375" s="150">
        <v>4283</v>
      </c>
      <c r="G375" s="151">
        <v>3575</v>
      </c>
      <c r="H375" s="151">
        <v>3358</v>
      </c>
      <c r="I375" s="151">
        <v>3295</v>
      </c>
      <c r="J375" s="151">
        <v>2949</v>
      </c>
      <c r="K375" s="151">
        <v>2668</v>
      </c>
      <c r="L375" s="151">
        <v>2622</v>
      </c>
      <c r="M375" s="154">
        <v>0.915625773636711</v>
      </c>
      <c r="N375" s="153">
        <v>81368</v>
      </c>
      <c r="O375" s="172">
        <v>0.9</v>
      </c>
      <c r="P375" s="154">
        <v>0.890284067517497</v>
      </c>
      <c r="Q375" s="154">
        <v>0.939300699300699</v>
      </c>
      <c r="R375" s="154">
        <v>0.904713462190573</v>
      </c>
      <c r="S375" s="173">
        <v>-0.0490166317832024</v>
      </c>
      <c r="T375" s="153">
        <v>88866</v>
      </c>
      <c r="U375" s="153">
        <v>80369</v>
      </c>
      <c r="V375" s="154">
        <v>0.904384128913195</v>
      </c>
      <c r="W375" s="154">
        <v>0.881638534376287</v>
      </c>
      <c r="X375" s="155">
        <v>0.921678321678322</v>
      </c>
      <c r="Y375" s="155">
        <v>0.88911495422177</v>
      </c>
      <c r="Z375" s="173">
        <v>-0.0400397873020351</v>
      </c>
      <c r="AA375" s="151">
        <v>26039</v>
      </c>
      <c r="AB375" s="151">
        <v>23575</v>
      </c>
      <c r="AC375" s="151">
        <v>27212</v>
      </c>
      <c r="AD375" s="151">
        <v>24729</v>
      </c>
      <c r="AE375" s="155">
        <v>0.905372710165521</v>
      </c>
      <c r="AF375" s="155">
        <v>0.908753491106865</v>
      </c>
      <c r="AG375" s="173">
        <v>-0.00338078094134375</v>
      </c>
    </row>
    <row r="376" spans="1:33">
      <c r="A376" s="175" t="s">
        <v>350</v>
      </c>
      <c r="B376" s="195" t="s">
        <v>1804</v>
      </c>
      <c r="C376" s="195" t="s">
        <v>368</v>
      </c>
      <c r="D376" s="150">
        <v>0</v>
      </c>
      <c r="E376" s="150">
        <v>0</v>
      </c>
      <c r="F376" s="150">
        <v>0</v>
      </c>
      <c r="G376" s="151">
        <v>1</v>
      </c>
      <c r="H376" s="151">
        <v>0</v>
      </c>
      <c r="I376" s="151">
        <v>0</v>
      </c>
      <c r="J376" s="151">
        <v>0</v>
      </c>
      <c r="K376" s="151">
        <v>0</v>
      </c>
      <c r="L376" s="151">
        <v>0</v>
      </c>
      <c r="M376" s="154">
        <v>0</v>
      </c>
      <c r="N376" s="153">
        <v>0</v>
      </c>
      <c r="O376" s="172">
        <v>0.9</v>
      </c>
      <c r="P376" s="154">
        <v>0</v>
      </c>
      <c r="Q376" s="154">
        <v>0</v>
      </c>
      <c r="R376" s="154">
        <v>0</v>
      </c>
      <c r="S376" s="173">
        <v>0</v>
      </c>
      <c r="T376" s="153">
        <v>1</v>
      </c>
      <c r="U376" s="153">
        <v>0</v>
      </c>
      <c r="V376" s="154">
        <v>0</v>
      </c>
      <c r="W376" s="154">
        <v>0</v>
      </c>
      <c r="X376" s="155">
        <v>0</v>
      </c>
      <c r="Y376" s="155">
        <v>0</v>
      </c>
      <c r="Z376" s="173">
        <v>0</v>
      </c>
      <c r="AA376" s="151">
        <v>1</v>
      </c>
      <c r="AB376" s="151">
        <v>0</v>
      </c>
      <c r="AC376" s="151">
        <v>0</v>
      </c>
      <c r="AD376" s="151">
        <v>0</v>
      </c>
      <c r="AE376" s="155">
        <v>0</v>
      </c>
      <c r="AF376" s="155">
        <v>0</v>
      </c>
      <c r="AG376" s="173">
        <v>0</v>
      </c>
    </row>
    <row r="377" spans="1:33">
      <c r="A377" s="175" t="s">
        <v>350</v>
      </c>
      <c r="B377" s="195" t="s">
        <v>1804</v>
      </c>
      <c r="C377" s="195" t="s">
        <v>369</v>
      </c>
      <c r="D377" s="150">
        <v>6475</v>
      </c>
      <c r="E377" s="150">
        <v>6175</v>
      </c>
      <c r="F377" s="150">
        <v>5990</v>
      </c>
      <c r="G377" s="151">
        <v>4481</v>
      </c>
      <c r="H377" s="151">
        <v>4319</v>
      </c>
      <c r="I377" s="151">
        <v>4196</v>
      </c>
      <c r="J377" s="151">
        <v>3637</v>
      </c>
      <c r="K377" s="151">
        <v>3456</v>
      </c>
      <c r="L377" s="151">
        <v>3311</v>
      </c>
      <c r="M377" s="154">
        <v>0.938706394478701</v>
      </c>
      <c r="N377" s="153">
        <v>109762</v>
      </c>
      <c r="O377" s="172">
        <v>0.9</v>
      </c>
      <c r="P377" s="154">
        <v>0.953667953667954</v>
      </c>
      <c r="Q377" s="154">
        <v>0.963847355501004</v>
      </c>
      <c r="R377" s="154">
        <v>0.950233709100907</v>
      </c>
      <c r="S377" s="173">
        <v>-0.0101794018330505</v>
      </c>
      <c r="T377" s="153">
        <v>116929</v>
      </c>
      <c r="U377" s="153">
        <v>107764</v>
      </c>
      <c r="V377" s="154">
        <v>0.921619102190218</v>
      </c>
      <c r="W377" s="154">
        <v>0.925096525096525</v>
      </c>
      <c r="X377" s="155">
        <v>0.936398125418433</v>
      </c>
      <c r="Y377" s="155">
        <v>0.910365686004949</v>
      </c>
      <c r="Z377" s="173">
        <v>-0.0113016003219083</v>
      </c>
      <c r="AA377" s="151">
        <v>33335</v>
      </c>
      <c r="AB377" s="151">
        <v>31047</v>
      </c>
      <c r="AC377" s="151">
        <v>34897</v>
      </c>
      <c r="AD377" s="151">
        <v>32216</v>
      </c>
      <c r="AE377" s="155">
        <v>0.931363431828409</v>
      </c>
      <c r="AF377" s="155">
        <v>0.923173911797576</v>
      </c>
      <c r="AG377" s="173">
        <v>0.00818952003083284</v>
      </c>
    </row>
    <row r="378" spans="1:33">
      <c r="A378" s="175" t="s">
        <v>350</v>
      </c>
      <c r="B378" s="195" t="s">
        <v>1804</v>
      </c>
      <c r="C378" s="195" t="s">
        <v>370</v>
      </c>
      <c r="D378" s="150">
        <v>2</v>
      </c>
      <c r="E378" s="150">
        <v>2</v>
      </c>
      <c r="F378" s="150">
        <v>2</v>
      </c>
      <c r="G378" s="151">
        <v>4</v>
      </c>
      <c r="H378" s="151">
        <v>4</v>
      </c>
      <c r="I378" s="151">
        <v>4</v>
      </c>
      <c r="J378" s="151">
        <v>0</v>
      </c>
      <c r="K378" s="151">
        <v>0</v>
      </c>
      <c r="L378" s="151">
        <v>0</v>
      </c>
      <c r="M378" s="154">
        <v>0.818181818181818</v>
      </c>
      <c r="N378" s="153">
        <v>27</v>
      </c>
      <c r="O378" s="172">
        <v>0.9</v>
      </c>
      <c r="P378" s="154">
        <v>1</v>
      </c>
      <c r="Q378" s="154">
        <v>1</v>
      </c>
      <c r="R378" s="154">
        <v>0</v>
      </c>
      <c r="S378" s="173">
        <v>0</v>
      </c>
      <c r="T378" s="153">
        <v>33</v>
      </c>
      <c r="U378" s="153">
        <v>29</v>
      </c>
      <c r="V378" s="154">
        <v>0.878787878787879</v>
      </c>
      <c r="W378" s="154">
        <v>1</v>
      </c>
      <c r="X378" s="155">
        <v>1</v>
      </c>
      <c r="Y378" s="155">
        <v>0</v>
      </c>
      <c r="Z378" s="173">
        <v>0</v>
      </c>
      <c r="AA378" s="151">
        <v>12</v>
      </c>
      <c r="AB378" s="151">
        <v>12</v>
      </c>
      <c r="AC378" s="151">
        <v>15</v>
      </c>
      <c r="AD378" s="151">
        <v>12</v>
      </c>
      <c r="AE378" s="155">
        <v>1</v>
      </c>
      <c r="AF378" s="155">
        <v>0.8</v>
      </c>
      <c r="AG378" s="173">
        <v>0.2</v>
      </c>
    </row>
    <row r="379" spans="1:33">
      <c r="A379" s="175" t="s">
        <v>350</v>
      </c>
      <c r="B379" s="195" t="s">
        <v>1804</v>
      </c>
      <c r="C379" s="195" t="s">
        <v>371</v>
      </c>
      <c r="D379" s="150">
        <v>0</v>
      </c>
      <c r="E379" s="150">
        <v>0</v>
      </c>
      <c r="F379" s="150">
        <v>0</v>
      </c>
      <c r="G379" s="151">
        <v>0</v>
      </c>
      <c r="H379" s="151">
        <v>0</v>
      </c>
      <c r="I379" s="151">
        <v>0</v>
      </c>
      <c r="J379" s="151">
        <v>0</v>
      </c>
      <c r="K379" s="151">
        <v>0</v>
      </c>
      <c r="L379" s="151">
        <v>0</v>
      </c>
      <c r="M379" s="154">
        <v>0.5</v>
      </c>
      <c r="N379" s="153">
        <v>2</v>
      </c>
      <c r="O379" s="172">
        <v>0.9</v>
      </c>
      <c r="P379" s="154">
        <v>0</v>
      </c>
      <c r="Q379" s="154">
        <v>0</v>
      </c>
      <c r="R379" s="154">
        <v>0</v>
      </c>
      <c r="S379" s="173">
        <v>0</v>
      </c>
      <c r="T379" s="153">
        <v>4</v>
      </c>
      <c r="U379" s="153">
        <v>3</v>
      </c>
      <c r="V379" s="154">
        <v>0.75</v>
      </c>
      <c r="W379" s="154">
        <v>0</v>
      </c>
      <c r="X379" s="155">
        <v>0</v>
      </c>
      <c r="Y379" s="155">
        <v>0</v>
      </c>
      <c r="Z379" s="173">
        <v>0</v>
      </c>
      <c r="AA379" s="151">
        <v>1</v>
      </c>
      <c r="AB379" s="151">
        <v>1</v>
      </c>
      <c r="AC379" s="151">
        <v>2</v>
      </c>
      <c r="AD379" s="151">
        <v>1</v>
      </c>
      <c r="AE379" s="155">
        <v>1</v>
      </c>
      <c r="AF379" s="155">
        <v>0.5</v>
      </c>
      <c r="AG379" s="173">
        <v>0.5</v>
      </c>
    </row>
    <row r="380" spans="1:33">
      <c r="A380" s="175" t="s">
        <v>350</v>
      </c>
      <c r="B380" s="195" t="s">
        <v>1804</v>
      </c>
      <c r="C380" s="195" t="s">
        <v>372</v>
      </c>
      <c r="D380" s="150">
        <v>0</v>
      </c>
      <c r="E380" s="150">
        <v>0</v>
      </c>
      <c r="F380" s="150">
        <v>0</v>
      </c>
      <c r="G380" s="151">
        <v>0</v>
      </c>
      <c r="H380" s="151">
        <v>0</v>
      </c>
      <c r="I380" s="151">
        <v>0</v>
      </c>
      <c r="J380" s="151">
        <v>0</v>
      </c>
      <c r="K380" s="151">
        <v>0</v>
      </c>
      <c r="L380" s="151">
        <v>0</v>
      </c>
      <c r="M380" s="154">
        <v>0.5</v>
      </c>
      <c r="N380" s="153">
        <v>1</v>
      </c>
      <c r="O380" s="172">
        <v>0.9</v>
      </c>
      <c r="P380" s="154">
        <v>0</v>
      </c>
      <c r="Q380" s="154">
        <v>0</v>
      </c>
      <c r="R380" s="154">
        <v>0</v>
      </c>
      <c r="S380" s="173">
        <v>0</v>
      </c>
      <c r="T380" s="153">
        <v>2</v>
      </c>
      <c r="U380" s="153">
        <v>0</v>
      </c>
      <c r="V380" s="154">
        <v>0</v>
      </c>
      <c r="W380" s="154">
        <v>0</v>
      </c>
      <c r="X380" s="155">
        <v>0</v>
      </c>
      <c r="Y380" s="155">
        <v>0</v>
      </c>
      <c r="Z380" s="173">
        <v>0</v>
      </c>
      <c r="AA380" s="151">
        <v>0</v>
      </c>
      <c r="AB380" s="151">
        <v>0</v>
      </c>
      <c r="AC380" s="151">
        <v>0</v>
      </c>
      <c r="AD380" s="151">
        <v>0</v>
      </c>
      <c r="AE380" s="155">
        <v>0</v>
      </c>
      <c r="AF380" s="155">
        <v>0</v>
      </c>
      <c r="AG380" s="173">
        <v>0</v>
      </c>
    </row>
    <row r="381" spans="1:33">
      <c r="A381" s="175" t="s">
        <v>350</v>
      </c>
      <c r="B381" s="195" t="s">
        <v>1804</v>
      </c>
      <c r="C381" s="195" t="s">
        <v>373</v>
      </c>
      <c r="D381" s="150">
        <v>1</v>
      </c>
      <c r="E381" s="150">
        <v>1</v>
      </c>
      <c r="F381" s="150">
        <v>1</v>
      </c>
      <c r="G381" s="151">
        <v>3</v>
      </c>
      <c r="H381" s="151">
        <v>3</v>
      </c>
      <c r="I381" s="151">
        <v>3</v>
      </c>
      <c r="J381" s="151">
        <v>2</v>
      </c>
      <c r="K381" s="151">
        <v>2</v>
      </c>
      <c r="L381" s="151">
        <v>1</v>
      </c>
      <c r="M381" s="154">
        <v>0.931034482758621</v>
      </c>
      <c r="N381" s="153">
        <v>27</v>
      </c>
      <c r="O381" s="172">
        <v>0.9</v>
      </c>
      <c r="P381" s="154">
        <v>1</v>
      </c>
      <c r="Q381" s="154">
        <v>1</v>
      </c>
      <c r="R381" s="154">
        <v>1</v>
      </c>
      <c r="S381" s="173">
        <v>0</v>
      </c>
      <c r="T381" s="153">
        <v>29</v>
      </c>
      <c r="U381" s="153">
        <v>27</v>
      </c>
      <c r="V381" s="154">
        <v>0.931034482758621</v>
      </c>
      <c r="W381" s="154">
        <v>1</v>
      </c>
      <c r="X381" s="155">
        <v>1</v>
      </c>
      <c r="Y381" s="155">
        <v>0.5</v>
      </c>
      <c r="Z381" s="173">
        <v>0</v>
      </c>
      <c r="AA381" s="151">
        <v>11</v>
      </c>
      <c r="AB381" s="151">
        <v>10</v>
      </c>
      <c r="AC381" s="151">
        <v>9</v>
      </c>
      <c r="AD381" s="151">
        <v>9</v>
      </c>
      <c r="AE381" s="155">
        <v>0.909090909090909</v>
      </c>
      <c r="AF381" s="155">
        <v>1</v>
      </c>
      <c r="AG381" s="173">
        <v>-0.0909090909090909</v>
      </c>
    </row>
    <row r="382" spans="1:33">
      <c r="A382" s="175" t="s">
        <v>350</v>
      </c>
      <c r="B382" s="195" t="s">
        <v>1804</v>
      </c>
      <c r="C382" s="195" t="s">
        <v>374</v>
      </c>
      <c r="D382" s="150">
        <v>47</v>
      </c>
      <c r="E382" s="150">
        <v>2</v>
      </c>
      <c r="F382" s="150">
        <v>1</v>
      </c>
      <c r="G382" s="151">
        <v>64</v>
      </c>
      <c r="H382" s="151">
        <v>1</v>
      </c>
      <c r="I382" s="151">
        <v>0</v>
      </c>
      <c r="J382" s="151">
        <v>81</v>
      </c>
      <c r="K382" s="151">
        <v>3</v>
      </c>
      <c r="L382" s="151">
        <v>2</v>
      </c>
      <c r="M382" s="154">
        <v>0.0138157894736842</v>
      </c>
      <c r="N382" s="153">
        <v>21</v>
      </c>
      <c r="O382" s="172">
        <v>0.9</v>
      </c>
      <c r="P382" s="154">
        <v>0.0425531914893617</v>
      </c>
      <c r="Q382" s="154">
        <v>0.015625</v>
      </c>
      <c r="R382" s="154">
        <v>0.037037037037037</v>
      </c>
      <c r="S382" s="173">
        <v>0.0269281914893617</v>
      </c>
      <c r="T382" s="153">
        <v>1520</v>
      </c>
      <c r="U382" s="153">
        <v>20</v>
      </c>
      <c r="V382" s="154">
        <v>0.0131578947368421</v>
      </c>
      <c r="W382" s="154">
        <v>0.0212765957446809</v>
      </c>
      <c r="X382" s="155">
        <v>0</v>
      </c>
      <c r="Y382" s="155">
        <v>0.0246913580246914</v>
      </c>
      <c r="Z382" s="173">
        <v>0.0212765957446809</v>
      </c>
      <c r="AA382" s="151">
        <v>524</v>
      </c>
      <c r="AB382" s="151">
        <v>3</v>
      </c>
      <c r="AC382" s="151">
        <v>505</v>
      </c>
      <c r="AD382" s="151">
        <v>9</v>
      </c>
      <c r="AE382" s="155">
        <v>0.00572519083969466</v>
      </c>
      <c r="AF382" s="155">
        <v>0.0178217821782178</v>
      </c>
      <c r="AG382" s="173">
        <v>-0.0120965913385232</v>
      </c>
    </row>
    <row r="383" spans="1:33">
      <c r="A383" s="175" t="s">
        <v>375</v>
      </c>
      <c r="B383" s="195" t="s">
        <v>1805</v>
      </c>
      <c r="C383" s="195" t="s">
        <v>377</v>
      </c>
      <c r="D383" s="150">
        <v>3764</v>
      </c>
      <c r="E383" s="150">
        <v>3712</v>
      </c>
      <c r="F383" s="150">
        <v>2930</v>
      </c>
      <c r="G383" s="151">
        <v>1353</v>
      </c>
      <c r="H383" s="151">
        <v>1332</v>
      </c>
      <c r="I383" s="151">
        <v>1185</v>
      </c>
      <c r="J383" s="151">
        <v>2506</v>
      </c>
      <c r="K383" s="151">
        <v>2467</v>
      </c>
      <c r="L383" s="151">
        <v>2151</v>
      </c>
      <c r="M383" s="154">
        <v>0.98019012753897</v>
      </c>
      <c r="N383" s="153">
        <v>66402</v>
      </c>
      <c r="O383" s="172">
        <v>0.9</v>
      </c>
      <c r="P383" s="154">
        <v>0.986184909670563</v>
      </c>
      <c r="Q383" s="154">
        <v>0.984478935698448</v>
      </c>
      <c r="R383" s="154">
        <v>0.984437350359138</v>
      </c>
      <c r="S383" s="173">
        <v>0.00170597397211536</v>
      </c>
      <c r="T383" s="153">
        <v>67744</v>
      </c>
      <c r="U383" s="153">
        <v>57396</v>
      </c>
      <c r="V383" s="154">
        <v>0.847248464808692</v>
      </c>
      <c r="W383" s="154">
        <v>0.778427205100956</v>
      </c>
      <c r="X383" s="155">
        <v>0.875831485587583</v>
      </c>
      <c r="Y383" s="155">
        <v>0.858339984038308</v>
      </c>
      <c r="Z383" s="173">
        <v>-0.0974042804866267</v>
      </c>
      <c r="AA383" s="151">
        <v>18674</v>
      </c>
      <c r="AB383" s="151">
        <v>15826</v>
      </c>
      <c r="AC383" s="151">
        <v>22260</v>
      </c>
      <c r="AD383" s="151">
        <v>18911</v>
      </c>
      <c r="AE383" s="155">
        <v>0.847488486665953</v>
      </c>
      <c r="AF383" s="155">
        <v>0.849550763701707</v>
      </c>
      <c r="AG383" s="173">
        <v>-0.00206227703575446</v>
      </c>
    </row>
    <row r="384" spans="1:33">
      <c r="A384" s="175" t="s">
        <v>375</v>
      </c>
      <c r="B384" s="195" t="s">
        <v>1805</v>
      </c>
      <c r="C384" s="195" t="s">
        <v>378</v>
      </c>
      <c r="D384" s="150">
        <v>2759</v>
      </c>
      <c r="E384" s="150">
        <v>2744</v>
      </c>
      <c r="F384" s="150">
        <v>2361</v>
      </c>
      <c r="G384" s="151">
        <v>876</v>
      </c>
      <c r="H384" s="151">
        <v>866</v>
      </c>
      <c r="I384" s="151">
        <v>796</v>
      </c>
      <c r="J384" s="151">
        <v>1918</v>
      </c>
      <c r="K384" s="151">
        <v>1906</v>
      </c>
      <c r="L384" s="151">
        <v>1694</v>
      </c>
      <c r="M384" s="154">
        <v>0.992452830188679</v>
      </c>
      <c r="N384" s="153">
        <v>48392</v>
      </c>
      <c r="O384" s="172">
        <v>0.9</v>
      </c>
      <c r="P384" s="154">
        <v>0.994563247553461</v>
      </c>
      <c r="Q384" s="154">
        <v>0.988584474885845</v>
      </c>
      <c r="R384" s="154">
        <v>0.993743482794578</v>
      </c>
      <c r="S384" s="173">
        <v>0.00597877266761659</v>
      </c>
      <c r="T384" s="153">
        <v>48760</v>
      </c>
      <c r="U384" s="153">
        <v>41732</v>
      </c>
      <c r="V384" s="154">
        <v>0.855865463494668</v>
      </c>
      <c r="W384" s="154">
        <v>0.855744835085176</v>
      </c>
      <c r="X384" s="155">
        <v>0.908675799086758</v>
      </c>
      <c r="Y384" s="155">
        <v>0.883211678832117</v>
      </c>
      <c r="Z384" s="173">
        <v>-0.0529309640015823</v>
      </c>
      <c r="AA384" s="151">
        <v>13783</v>
      </c>
      <c r="AB384" s="151">
        <v>12083</v>
      </c>
      <c r="AC384" s="151">
        <v>16081</v>
      </c>
      <c r="AD384" s="151">
        <v>13601</v>
      </c>
      <c r="AE384" s="155">
        <v>0.876659653195966</v>
      </c>
      <c r="AF384" s="155">
        <v>0.845780735028916</v>
      </c>
      <c r="AG384" s="173">
        <v>0.0308789181670499</v>
      </c>
    </row>
    <row r="385" spans="1:33">
      <c r="A385" s="175" t="s">
        <v>375</v>
      </c>
      <c r="B385" s="195" t="s">
        <v>1805</v>
      </c>
      <c r="C385" s="195" t="s">
        <v>379</v>
      </c>
      <c r="D385" s="150">
        <v>3517</v>
      </c>
      <c r="E385" s="150">
        <v>3441</v>
      </c>
      <c r="F385" s="150">
        <v>2848</v>
      </c>
      <c r="G385" s="151">
        <v>1152</v>
      </c>
      <c r="H385" s="151">
        <v>1140</v>
      </c>
      <c r="I385" s="151">
        <v>982</v>
      </c>
      <c r="J385" s="151">
        <v>2484</v>
      </c>
      <c r="K385" s="151">
        <v>2448</v>
      </c>
      <c r="L385" s="151">
        <v>2104</v>
      </c>
      <c r="M385" s="154">
        <v>0.96799708763569</v>
      </c>
      <c r="N385" s="153">
        <v>58498</v>
      </c>
      <c r="O385" s="172">
        <v>0.9</v>
      </c>
      <c r="P385" s="154">
        <v>0.978390673869775</v>
      </c>
      <c r="Q385" s="154">
        <v>0.989583333333333</v>
      </c>
      <c r="R385" s="154">
        <v>0.985507246376812</v>
      </c>
      <c r="S385" s="173">
        <v>-0.011192659463558</v>
      </c>
      <c r="T385" s="153">
        <v>60432</v>
      </c>
      <c r="U385" s="153">
        <v>49297</v>
      </c>
      <c r="V385" s="154">
        <v>0.815743314800106</v>
      </c>
      <c r="W385" s="154">
        <v>0.809781063406312</v>
      </c>
      <c r="X385" s="155">
        <v>0.852430555555556</v>
      </c>
      <c r="Y385" s="155">
        <v>0.847020933977456</v>
      </c>
      <c r="Z385" s="173">
        <v>-0.0426494921492434</v>
      </c>
      <c r="AA385" s="151">
        <v>17341</v>
      </c>
      <c r="AB385" s="151">
        <v>14648</v>
      </c>
      <c r="AC385" s="151">
        <v>19668</v>
      </c>
      <c r="AD385" s="151">
        <v>15711</v>
      </c>
      <c r="AE385" s="155">
        <v>0.84470330430771</v>
      </c>
      <c r="AF385" s="155">
        <v>0.798810250152532</v>
      </c>
      <c r="AG385" s="173">
        <v>0.045893054155178</v>
      </c>
    </row>
    <row r="386" spans="1:33">
      <c r="A386" s="175" t="s">
        <v>375</v>
      </c>
      <c r="B386" s="195" t="s">
        <v>1805</v>
      </c>
      <c r="C386" s="195" t="s">
        <v>380</v>
      </c>
      <c r="D386" s="150">
        <v>4778</v>
      </c>
      <c r="E386" s="150">
        <v>4621</v>
      </c>
      <c r="F386" s="150">
        <v>3443</v>
      </c>
      <c r="G386" s="151">
        <v>1626</v>
      </c>
      <c r="H386" s="151">
        <v>1446</v>
      </c>
      <c r="I386" s="151">
        <v>1351</v>
      </c>
      <c r="J386" s="151">
        <v>3165</v>
      </c>
      <c r="K386" s="151">
        <v>2945</v>
      </c>
      <c r="L386" s="151">
        <v>2465</v>
      </c>
      <c r="M386" s="154">
        <v>0.94066031411607</v>
      </c>
      <c r="N386" s="153">
        <v>78579</v>
      </c>
      <c r="O386" s="172">
        <v>0.9</v>
      </c>
      <c r="P386" s="154">
        <v>0.967141063206363</v>
      </c>
      <c r="Q386" s="154">
        <v>0.88929889298893</v>
      </c>
      <c r="R386" s="154">
        <v>0.930489731437599</v>
      </c>
      <c r="S386" s="173">
        <v>0.0778421702174327</v>
      </c>
      <c r="T386" s="153">
        <v>83536</v>
      </c>
      <c r="U386" s="153">
        <v>61513</v>
      </c>
      <c r="V386" s="154">
        <v>0.736365159931048</v>
      </c>
      <c r="W386" s="154">
        <v>0.72059439095856</v>
      </c>
      <c r="X386" s="155">
        <v>0.830873308733087</v>
      </c>
      <c r="Y386" s="155">
        <v>0.778830963665087</v>
      </c>
      <c r="Z386" s="173">
        <v>-0.110278917774527</v>
      </c>
      <c r="AA386" s="151">
        <v>23493</v>
      </c>
      <c r="AB386" s="151">
        <v>17980</v>
      </c>
      <c r="AC386" s="151">
        <v>28226</v>
      </c>
      <c r="AD386" s="151">
        <v>20313</v>
      </c>
      <c r="AE386" s="155">
        <v>0.76533435491423</v>
      </c>
      <c r="AF386" s="155">
        <v>0.719655636647063</v>
      </c>
      <c r="AG386" s="173">
        <v>0.0456787182671667</v>
      </c>
    </row>
    <row r="387" spans="1:33">
      <c r="A387" s="175" t="s">
        <v>375</v>
      </c>
      <c r="B387" s="195" t="s">
        <v>1805</v>
      </c>
      <c r="C387" s="195" t="s">
        <v>381</v>
      </c>
      <c r="D387" s="150">
        <v>2782</v>
      </c>
      <c r="E387" s="150">
        <v>2746</v>
      </c>
      <c r="F387" s="150">
        <v>2464</v>
      </c>
      <c r="G387" s="151">
        <v>1003</v>
      </c>
      <c r="H387" s="151">
        <v>992</v>
      </c>
      <c r="I387" s="151">
        <v>919</v>
      </c>
      <c r="J387" s="151">
        <v>2014</v>
      </c>
      <c r="K387" s="151">
        <v>1996</v>
      </c>
      <c r="L387" s="151">
        <v>1758</v>
      </c>
      <c r="M387" s="154">
        <v>0.984903706359164</v>
      </c>
      <c r="N387" s="153">
        <v>49453</v>
      </c>
      <c r="O387" s="172">
        <v>0.9</v>
      </c>
      <c r="P387" s="154">
        <v>0.98705966930266</v>
      </c>
      <c r="Q387" s="154">
        <v>0.989032901296112</v>
      </c>
      <c r="R387" s="154">
        <v>0.991062562065541</v>
      </c>
      <c r="S387" s="173">
        <v>-0.00197323199345167</v>
      </c>
      <c r="T387" s="153">
        <v>50211</v>
      </c>
      <c r="U387" s="153">
        <v>43500</v>
      </c>
      <c r="V387" s="154">
        <v>0.866344028200992</v>
      </c>
      <c r="W387" s="154">
        <v>0.88569374550683</v>
      </c>
      <c r="X387" s="155">
        <v>0.916251246261216</v>
      </c>
      <c r="Y387" s="155">
        <v>0.872889771598808</v>
      </c>
      <c r="Z387" s="173">
        <v>-0.0305575007543867</v>
      </c>
      <c r="AA387" s="151">
        <v>14170</v>
      </c>
      <c r="AB387" s="151">
        <v>12636</v>
      </c>
      <c r="AC387" s="151">
        <v>16375</v>
      </c>
      <c r="AD387" s="151">
        <v>14317</v>
      </c>
      <c r="AE387" s="155">
        <v>0.891743119266055</v>
      </c>
      <c r="AF387" s="155">
        <v>0.874320610687023</v>
      </c>
      <c r="AG387" s="173">
        <v>0.0174225085790322</v>
      </c>
    </row>
    <row r="388" spans="1:33">
      <c r="A388" s="175" t="s">
        <v>375</v>
      </c>
      <c r="B388" s="195" t="s">
        <v>1805</v>
      </c>
      <c r="C388" s="195" t="s">
        <v>382</v>
      </c>
      <c r="D388" s="150">
        <v>3559</v>
      </c>
      <c r="E388" s="150">
        <v>3505</v>
      </c>
      <c r="F388" s="150">
        <v>3198</v>
      </c>
      <c r="G388" s="151">
        <v>1194</v>
      </c>
      <c r="H388" s="151">
        <v>1172</v>
      </c>
      <c r="I388" s="151">
        <v>1090</v>
      </c>
      <c r="J388" s="151">
        <v>2647</v>
      </c>
      <c r="K388" s="151">
        <v>2620</v>
      </c>
      <c r="L388" s="151">
        <v>2503</v>
      </c>
      <c r="M388" s="154">
        <v>0.986384361737374</v>
      </c>
      <c r="N388" s="153">
        <v>62520</v>
      </c>
      <c r="O388" s="172">
        <v>0.9</v>
      </c>
      <c r="P388" s="154">
        <v>0.984827198651307</v>
      </c>
      <c r="Q388" s="154">
        <v>0.981574539363484</v>
      </c>
      <c r="R388" s="154">
        <v>0.989799773328296</v>
      </c>
      <c r="S388" s="173">
        <v>0.00325265928782248</v>
      </c>
      <c r="T388" s="153">
        <v>63383</v>
      </c>
      <c r="U388" s="153">
        <v>59013</v>
      </c>
      <c r="V388" s="154">
        <v>0.931054068125523</v>
      </c>
      <c r="W388" s="154">
        <v>0.898567013205957</v>
      </c>
      <c r="X388" s="155">
        <v>0.912897822445561</v>
      </c>
      <c r="Y388" s="155">
        <v>0.945598791084246</v>
      </c>
      <c r="Z388" s="173">
        <v>-0.0143308092396044</v>
      </c>
      <c r="AA388" s="151">
        <v>18157</v>
      </c>
      <c r="AB388" s="151">
        <v>16942</v>
      </c>
      <c r="AC388" s="151">
        <v>20415</v>
      </c>
      <c r="AD388" s="151">
        <v>18973</v>
      </c>
      <c r="AE388" s="155">
        <v>0.933083659194801</v>
      </c>
      <c r="AF388" s="155">
        <v>0.929365662503062</v>
      </c>
      <c r="AG388" s="173">
        <v>0.00371799669173933</v>
      </c>
    </row>
    <row r="389" spans="1:33">
      <c r="A389" s="175" t="s">
        <v>375</v>
      </c>
      <c r="B389" s="195" t="s">
        <v>1805</v>
      </c>
      <c r="C389" s="195" t="s">
        <v>383</v>
      </c>
      <c r="D389" s="150">
        <v>3257</v>
      </c>
      <c r="E389" s="150">
        <v>3217</v>
      </c>
      <c r="F389" s="150">
        <v>3039</v>
      </c>
      <c r="G389" s="151">
        <v>1046</v>
      </c>
      <c r="H389" s="151">
        <v>1007</v>
      </c>
      <c r="I389" s="151">
        <v>986</v>
      </c>
      <c r="J389" s="151">
        <v>2246</v>
      </c>
      <c r="K389" s="151">
        <v>2214</v>
      </c>
      <c r="L389" s="151">
        <v>2111</v>
      </c>
      <c r="M389" s="154">
        <v>0.983088316569028</v>
      </c>
      <c r="N389" s="153">
        <v>53364</v>
      </c>
      <c r="O389" s="172">
        <v>0.9</v>
      </c>
      <c r="P389" s="154">
        <v>0.987718759594719</v>
      </c>
      <c r="Q389" s="154">
        <v>0.962715105162524</v>
      </c>
      <c r="R389" s="154">
        <v>0.985752448797863</v>
      </c>
      <c r="S389" s="173">
        <v>0.0250036544321952</v>
      </c>
      <c r="T389" s="153">
        <v>54282</v>
      </c>
      <c r="U389" s="153">
        <v>50805</v>
      </c>
      <c r="V389" s="154">
        <v>0.935945617331712</v>
      </c>
      <c r="W389" s="154">
        <v>0.933067239791219</v>
      </c>
      <c r="X389" s="155">
        <v>0.94263862332696</v>
      </c>
      <c r="Y389" s="155">
        <v>0.939893143365984</v>
      </c>
      <c r="Z389" s="173">
        <v>-0.00957138353574094</v>
      </c>
      <c r="AA389" s="151">
        <v>15583</v>
      </c>
      <c r="AB389" s="151">
        <v>14559</v>
      </c>
      <c r="AC389" s="151">
        <v>17424</v>
      </c>
      <c r="AD389" s="151">
        <v>16322</v>
      </c>
      <c r="AE389" s="155">
        <v>0.934287364435603</v>
      </c>
      <c r="AF389" s="155">
        <v>0.936753902662994</v>
      </c>
      <c r="AG389" s="173">
        <v>-0.00246653822739062</v>
      </c>
    </row>
    <row r="390" spans="1:33">
      <c r="A390" s="175" t="s">
        <v>375</v>
      </c>
      <c r="B390" s="195" t="s">
        <v>1805</v>
      </c>
      <c r="C390" s="195" t="s">
        <v>384</v>
      </c>
      <c r="D390" s="150">
        <v>2013</v>
      </c>
      <c r="E390" s="150">
        <v>1997</v>
      </c>
      <c r="F390" s="150">
        <v>1783</v>
      </c>
      <c r="G390" s="151">
        <v>730</v>
      </c>
      <c r="H390" s="151">
        <v>719</v>
      </c>
      <c r="I390" s="151">
        <v>662</v>
      </c>
      <c r="J390" s="151">
        <v>1313</v>
      </c>
      <c r="K390" s="151">
        <v>1300</v>
      </c>
      <c r="L390" s="151">
        <v>1206</v>
      </c>
      <c r="M390" s="154">
        <v>0.9769212882223</v>
      </c>
      <c r="N390" s="153">
        <v>33610</v>
      </c>
      <c r="O390" s="172">
        <v>0.9</v>
      </c>
      <c r="P390" s="154">
        <v>0.992051664182812</v>
      </c>
      <c r="Q390" s="154">
        <v>0.984931506849315</v>
      </c>
      <c r="R390" s="154">
        <v>0.99009900990099</v>
      </c>
      <c r="S390" s="173">
        <v>0.00712015733349669</v>
      </c>
      <c r="T390" s="153">
        <v>34404</v>
      </c>
      <c r="U390" s="153">
        <v>30465</v>
      </c>
      <c r="V390" s="154">
        <v>0.885507499128008</v>
      </c>
      <c r="W390" s="154">
        <v>0.885742672627919</v>
      </c>
      <c r="X390" s="155">
        <v>0.906849315068493</v>
      </c>
      <c r="Y390" s="155">
        <v>0.918507235338919</v>
      </c>
      <c r="Z390" s="173">
        <v>-0.0211066424405747</v>
      </c>
      <c r="AA390" s="151">
        <v>9688</v>
      </c>
      <c r="AB390" s="151">
        <v>8811</v>
      </c>
      <c r="AC390" s="151">
        <v>11195</v>
      </c>
      <c r="AD390" s="151">
        <v>9751</v>
      </c>
      <c r="AE390" s="155">
        <v>0.909475639966969</v>
      </c>
      <c r="AF390" s="155">
        <v>0.871013845466726</v>
      </c>
      <c r="AG390" s="173">
        <v>0.0384617945002432</v>
      </c>
    </row>
    <row r="391" spans="1:33">
      <c r="A391" s="175" t="s">
        <v>375</v>
      </c>
      <c r="B391" s="195" t="s">
        <v>1805</v>
      </c>
      <c r="C391" s="195" t="s">
        <v>385</v>
      </c>
      <c r="D391" s="150">
        <v>0</v>
      </c>
      <c r="E391" s="150">
        <v>0</v>
      </c>
      <c r="F391" s="150">
        <v>0</v>
      </c>
      <c r="G391" s="151">
        <v>0</v>
      </c>
      <c r="H391" s="151">
        <v>0</v>
      </c>
      <c r="I391" s="151">
        <v>0</v>
      </c>
      <c r="J391" s="151">
        <v>0</v>
      </c>
      <c r="K391" s="151">
        <v>0</v>
      </c>
      <c r="L391" s="151">
        <v>0</v>
      </c>
      <c r="M391" s="154">
        <v>0</v>
      </c>
      <c r="N391" s="153">
        <v>0</v>
      </c>
      <c r="O391" s="172">
        <v>0.9</v>
      </c>
      <c r="P391" s="154">
        <v>0</v>
      </c>
      <c r="Q391" s="154">
        <v>0</v>
      </c>
      <c r="R391" s="154">
        <v>0</v>
      </c>
      <c r="S391" s="173">
        <v>0</v>
      </c>
      <c r="T391" s="153">
        <v>0</v>
      </c>
      <c r="U391" s="153">
        <v>0</v>
      </c>
      <c r="V391" s="154">
        <v>0</v>
      </c>
      <c r="W391" s="154">
        <v>0</v>
      </c>
      <c r="X391" s="155">
        <v>0</v>
      </c>
      <c r="Y391" s="155">
        <v>0</v>
      </c>
      <c r="Z391" s="173">
        <v>0</v>
      </c>
      <c r="AA391" s="151">
        <v>0</v>
      </c>
      <c r="AB391" s="151">
        <v>0</v>
      </c>
      <c r="AC391" s="151">
        <v>0</v>
      </c>
      <c r="AD391" s="151">
        <v>0</v>
      </c>
      <c r="AE391" s="155">
        <v>0</v>
      </c>
      <c r="AF391" s="155">
        <v>0</v>
      </c>
      <c r="AG391" s="173">
        <v>0</v>
      </c>
    </row>
    <row r="392" spans="1:33">
      <c r="A392" s="175" t="s">
        <v>375</v>
      </c>
      <c r="B392" s="195" t="s">
        <v>1805</v>
      </c>
      <c r="C392" s="195" t="s">
        <v>386</v>
      </c>
      <c r="D392" s="150">
        <v>4378</v>
      </c>
      <c r="E392" s="150">
        <v>4274</v>
      </c>
      <c r="F392" s="150">
        <v>3891</v>
      </c>
      <c r="G392" s="151">
        <v>1492</v>
      </c>
      <c r="H392" s="151">
        <v>1463</v>
      </c>
      <c r="I392" s="151">
        <v>1367</v>
      </c>
      <c r="J392" s="151">
        <v>2915</v>
      </c>
      <c r="K392" s="151">
        <v>2845</v>
      </c>
      <c r="L392" s="151">
        <v>2625</v>
      </c>
      <c r="M392" s="154">
        <v>0.974362025651197</v>
      </c>
      <c r="N392" s="153">
        <v>73691</v>
      </c>
      <c r="O392" s="172">
        <v>0.9</v>
      </c>
      <c r="P392" s="154">
        <v>0.976244860666971</v>
      </c>
      <c r="Q392" s="154">
        <v>0.980563002680965</v>
      </c>
      <c r="R392" s="154">
        <v>0.97598627787307</v>
      </c>
      <c r="S392" s="173">
        <v>-0.00431814201399394</v>
      </c>
      <c r="T392" s="153">
        <v>75630</v>
      </c>
      <c r="U392" s="153">
        <v>67427</v>
      </c>
      <c r="V392" s="154">
        <v>0.891537749570276</v>
      </c>
      <c r="W392" s="154">
        <v>0.888761991777067</v>
      </c>
      <c r="X392" s="155">
        <v>0.916219839142091</v>
      </c>
      <c r="Y392" s="155">
        <v>0.900514579759863</v>
      </c>
      <c r="Z392" s="173">
        <v>-0.027457847365024</v>
      </c>
      <c r="AA392" s="151">
        <v>21881</v>
      </c>
      <c r="AB392" s="151">
        <v>19652</v>
      </c>
      <c r="AC392" s="151">
        <v>24573</v>
      </c>
      <c r="AD392" s="151">
        <v>21737</v>
      </c>
      <c r="AE392" s="155">
        <v>0.898130798409579</v>
      </c>
      <c r="AF392" s="155">
        <v>0.88458877629919</v>
      </c>
      <c r="AG392" s="173">
        <v>0.0135420221103889</v>
      </c>
    </row>
    <row r="393" spans="1:33">
      <c r="A393" s="175" t="s">
        <v>375</v>
      </c>
      <c r="B393" s="195" t="s">
        <v>1805</v>
      </c>
      <c r="C393" s="195" t="s">
        <v>387</v>
      </c>
      <c r="D393" s="150">
        <v>5516</v>
      </c>
      <c r="E393" s="150">
        <v>5302</v>
      </c>
      <c r="F393" s="150">
        <v>4247</v>
      </c>
      <c r="G393" s="151">
        <v>1698</v>
      </c>
      <c r="H393" s="151">
        <v>1634</v>
      </c>
      <c r="I393" s="151">
        <v>1346</v>
      </c>
      <c r="J393" s="151">
        <v>3350</v>
      </c>
      <c r="K393" s="151">
        <v>3236</v>
      </c>
      <c r="L393" s="151">
        <v>2581</v>
      </c>
      <c r="M393" s="154">
        <v>0.945611948189268</v>
      </c>
      <c r="N393" s="153">
        <v>85854</v>
      </c>
      <c r="O393" s="172">
        <v>0.9</v>
      </c>
      <c r="P393" s="154">
        <v>0.961203770848441</v>
      </c>
      <c r="Q393" s="154">
        <v>0.962308598351001</v>
      </c>
      <c r="R393" s="154">
        <v>0.965970149253731</v>
      </c>
      <c r="S393" s="173">
        <v>-0.00110482750256025</v>
      </c>
      <c r="T393" s="153">
        <v>90792</v>
      </c>
      <c r="U393" s="153">
        <v>68566</v>
      </c>
      <c r="V393" s="154">
        <v>0.755198695920345</v>
      </c>
      <c r="W393" s="154">
        <v>0.769941986947063</v>
      </c>
      <c r="X393" s="155">
        <v>0.792697290930506</v>
      </c>
      <c r="Y393" s="155">
        <v>0.77044776119403</v>
      </c>
      <c r="Z393" s="173">
        <v>-0.0227553039834434</v>
      </c>
      <c r="AA393" s="151">
        <v>24545</v>
      </c>
      <c r="AB393" s="151">
        <v>19605</v>
      </c>
      <c r="AC393" s="151">
        <v>29954</v>
      </c>
      <c r="AD393" s="151">
        <v>22285</v>
      </c>
      <c r="AE393" s="155">
        <v>0.798737013648401</v>
      </c>
      <c r="AF393" s="155">
        <v>0.743974093610202</v>
      </c>
      <c r="AG393" s="173">
        <v>0.0547629200381986</v>
      </c>
    </row>
    <row r="394" spans="1:33">
      <c r="A394" s="175" t="s">
        <v>375</v>
      </c>
      <c r="B394" s="195" t="s">
        <v>1805</v>
      </c>
      <c r="C394" s="195" t="s">
        <v>388</v>
      </c>
      <c r="D394" s="150">
        <v>10</v>
      </c>
      <c r="E394" s="150">
        <v>3</v>
      </c>
      <c r="F394" s="150">
        <v>0</v>
      </c>
      <c r="G394" s="151">
        <v>0</v>
      </c>
      <c r="H394" s="151">
        <v>0</v>
      </c>
      <c r="I394" s="151">
        <v>0</v>
      </c>
      <c r="J394" s="151">
        <v>0</v>
      </c>
      <c r="K394" s="151">
        <v>0</v>
      </c>
      <c r="L394" s="151">
        <v>0</v>
      </c>
      <c r="M394" s="154">
        <v>0.466666666666667</v>
      </c>
      <c r="N394" s="153">
        <v>7</v>
      </c>
      <c r="O394" s="172">
        <v>0.9</v>
      </c>
      <c r="P394" s="154">
        <v>0.3</v>
      </c>
      <c r="Q394" s="154">
        <v>0</v>
      </c>
      <c r="R394" s="154">
        <v>0</v>
      </c>
      <c r="S394" s="173">
        <v>0.3</v>
      </c>
      <c r="T394" s="153">
        <v>15</v>
      </c>
      <c r="U394" s="153">
        <v>4</v>
      </c>
      <c r="V394" s="154">
        <v>0.266666666666667</v>
      </c>
      <c r="W394" s="154">
        <v>0</v>
      </c>
      <c r="X394" s="155">
        <v>0</v>
      </c>
      <c r="Y394" s="155">
        <v>0</v>
      </c>
      <c r="Z394" s="173">
        <v>0</v>
      </c>
      <c r="AA394" s="151">
        <v>10</v>
      </c>
      <c r="AB394" s="151">
        <v>0</v>
      </c>
      <c r="AC394" s="151">
        <v>1</v>
      </c>
      <c r="AD394" s="151">
        <v>1</v>
      </c>
      <c r="AE394" s="155">
        <v>0</v>
      </c>
      <c r="AF394" s="155">
        <v>1</v>
      </c>
      <c r="AG394" s="173">
        <v>-1</v>
      </c>
    </row>
    <row r="395" spans="1:33">
      <c r="A395" s="175" t="s">
        <v>375</v>
      </c>
      <c r="B395" s="195" t="s">
        <v>1805</v>
      </c>
      <c r="C395" s="195" t="s">
        <v>389</v>
      </c>
      <c r="D395" s="150">
        <v>4277</v>
      </c>
      <c r="E395" s="150">
        <v>4266</v>
      </c>
      <c r="F395" s="150">
        <v>3495</v>
      </c>
      <c r="G395" s="151">
        <v>1485</v>
      </c>
      <c r="H395" s="151">
        <v>1456</v>
      </c>
      <c r="I395" s="151">
        <v>1229</v>
      </c>
      <c r="J395" s="151">
        <v>3065</v>
      </c>
      <c r="K395" s="151">
        <v>3017</v>
      </c>
      <c r="L395" s="151">
        <v>2521</v>
      </c>
      <c r="M395" s="154">
        <v>0.987622485817432</v>
      </c>
      <c r="N395" s="153">
        <v>78515</v>
      </c>
      <c r="O395" s="172">
        <v>0.9</v>
      </c>
      <c r="P395" s="154">
        <v>0.997428103811082</v>
      </c>
      <c r="Q395" s="154">
        <v>0.98047138047138</v>
      </c>
      <c r="R395" s="154">
        <v>0.984339314845024</v>
      </c>
      <c r="S395" s="173">
        <v>0.016956723339702</v>
      </c>
      <c r="T395" s="153">
        <v>79499</v>
      </c>
      <c r="U395" s="153">
        <v>65280</v>
      </c>
      <c r="V395" s="154">
        <v>0.821142404306972</v>
      </c>
      <c r="W395" s="154">
        <v>0.817161561842413</v>
      </c>
      <c r="X395" s="155">
        <v>0.827609427609428</v>
      </c>
      <c r="Y395" s="155">
        <v>0.822512234910277</v>
      </c>
      <c r="Z395" s="173">
        <v>-0.0104478657670146</v>
      </c>
      <c r="AA395" s="151">
        <v>21838</v>
      </c>
      <c r="AB395" s="151">
        <v>18125</v>
      </c>
      <c r="AC395" s="151">
        <v>26312</v>
      </c>
      <c r="AD395" s="151">
        <v>21363</v>
      </c>
      <c r="AE395" s="155">
        <v>0.829975272460848</v>
      </c>
      <c r="AF395" s="155">
        <v>0.811910915171785</v>
      </c>
      <c r="AG395" s="173">
        <v>0.0180643572890633</v>
      </c>
    </row>
    <row r="396" spans="1:33">
      <c r="A396" s="175" t="s">
        <v>375</v>
      </c>
      <c r="B396" s="195" t="s">
        <v>1806</v>
      </c>
      <c r="C396" s="195" t="s">
        <v>390</v>
      </c>
      <c r="D396" s="150">
        <v>4218</v>
      </c>
      <c r="E396" s="150">
        <v>4146</v>
      </c>
      <c r="F396" s="150">
        <v>3380</v>
      </c>
      <c r="G396" s="151">
        <v>2600</v>
      </c>
      <c r="H396" s="151">
        <v>2576</v>
      </c>
      <c r="I396" s="151">
        <v>2185</v>
      </c>
      <c r="J396" s="151">
        <v>2569</v>
      </c>
      <c r="K396" s="151">
        <v>2537</v>
      </c>
      <c r="L396" s="151">
        <v>1996</v>
      </c>
      <c r="M396" s="154">
        <v>0.958480986559798</v>
      </c>
      <c r="N396" s="153">
        <v>74381</v>
      </c>
      <c r="O396" s="172">
        <v>0.9</v>
      </c>
      <c r="P396" s="154">
        <v>0.982930298719772</v>
      </c>
      <c r="Q396" s="154">
        <v>0.990769230769231</v>
      </c>
      <c r="R396" s="154">
        <v>0.987543791358505</v>
      </c>
      <c r="S396" s="173">
        <v>-0.00783893204945829</v>
      </c>
      <c r="T396" s="153">
        <v>77603</v>
      </c>
      <c r="U396" s="153">
        <v>62990</v>
      </c>
      <c r="V396" s="154">
        <v>0.811695424145974</v>
      </c>
      <c r="W396" s="154">
        <v>0.801327643432907</v>
      </c>
      <c r="X396" s="155">
        <v>0.840384615384615</v>
      </c>
      <c r="Y396" s="155">
        <v>0.776956014013235</v>
      </c>
      <c r="Z396" s="173">
        <v>-0.0390569719517088</v>
      </c>
      <c r="AA396" s="151">
        <v>23863</v>
      </c>
      <c r="AB396" s="151">
        <v>19658</v>
      </c>
      <c r="AC396" s="151">
        <v>23734</v>
      </c>
      <c r="AD396" s="151">
        <v>19792</v>
      </c>
      <c r="AE396" s="155">
        <v>0.823785777144533</v>
      </c>
      <c r="AF396" s="155">
        <v>0.83390915985506</v>
      </c>
      <c r="AG396" s="173">
        <v>-0.0101233827105268</v>
      </c>
    </row>
    <row r="397" spans="1:33">
      <c r="A397" s="175" t="s">
        <v>375</v>
      </c>
      <c r="B397" s="195" t="s">
        <v>1806</v>
      </c>
      <c r="C397" s="195" t="s">
        <v>391</v>
      </c>
      <c r="D397" s="150">
        <v>3254</v>
      </c>
      <c r="E397" s="150">
        <v>3231</v>
      </c>
      <c r="F397" s="150">
        <v>2686</v>
      </c>
      <c r="G397" s="151">
        <v>2018</v>
      </c>
      <c r="H397" s="151">
        <v>1552</v>
      </c>
      <c r="I397" s="151">
        <v>1612</v>
      </c>
      <c r="J397" s="151">
        <v>1900</v>
      </c>
      <c r="K397" s="151">
        <v>1398</v>
      </c>
      <c r="L397" s="151">
        <v>1439</v>
      </c>
      <c r="M397" s="154">
        <v>0.84047615127517</v>
      </c>
      <c r="N397" s="153">
        <v>51048</v>
      </c>
      <c r="O397" s="172">
        <v>0.9</v>
      </c>
      <c r="P397" s="154">
        <v>0.992931776275353</v>
      </c>
      <c r="Q397" s="154">
        <v>0.769078295341923</v>
      </c>
      <c r="R397" s="154">
        <v>0.735789473684211</v>
      </c>
      <c r="S397" s="173">
        <v>0.223853480933431</v>
      </c>
      <c r="T397" s="153">
        <v>60737</v>
      </c>
      <c r="U397" s="153">
        <v>47357</v>
      </c>
      <c r="V397" s="154">
        <v>0.779705945305168</v>
      </c>
      <c r="W397" s="154">
        <v>0.825445605408728</v>
      </c>
      <c r="X397" s="155">
        <v>0.798810703666997</v>
      </c>
      <c r="Y397" s="155">
        <v>0.757368421052632</v>
      </c>
      <c r="Z397" s="173">
        <v>0.0266349017417307</v>
      </c>
      <c r="AA397" s="151">
        <v>18318</v>
      </c>
      <c r="AB397" s="151">
        <v>14138</v>
      </c>
      <c r="AC397" s="151">
        <v>18435</v>
      </c>
      <c r="AD397" s="151">
        <v>14570</v>
      </c>
      <c r="AE397" s="155">
        <v>0.771809149470466</v>
      </c>
      <c r="AF397" s="155">
        <v>0.790344453485218</v>
      </c>
      <c r="AG397" s="173">
        <v>-0.0185353040147521</v>
      </c>
    </row>
    <row r="398" spans="1:33">
      <c r="A398" s="175" t="s">
        <v>375</v>
      </c>
      <c r="B398" s="195" t="s">
        <v>1806</v>
      </c>
      <c r="C398" s="195" t="s">
        <v>392</v>
      </c>
      <c r="D398" s="150">
        <v>3897</v>
      </c>
      <c r="E398" s="150">
        <v>3715</v>
      </c>
      <c r="F398" s="150">
        <v>2751</v>
      </c>
      <c r="G398" s="151">
        <v>2452</v>
      </c>
      <c r="H398" s="151">
        <v>2418</v>
      </c>
      <c r="I398" s="151">
        <v>1736</v>
      </c>
      <c r="J398" s="151">
        <v>2362</v>
      </c>
      <c r="K398" s="151">
        <v>2263</v>
      </c>
      <c r="L398" s="151">
        <v>1744</v>
      </c>
      <c r="M398" s="154">
        <v>0.921106779985942</v>
      </c>
      <c r="N398" s="153">
        <v>72072</v>
      </c>
      <c r="O398" s="172">
        <v>0.9</v>
      </c>
      <c r="P398" s="154">
        <v>0.953297408262766</v>
      </c>
      <c r="Q398" s="154">
        <v>0.986133768352365</v>
      </c>
      <c r="R398" s="154">
        <v>0.958086367485182</v>
      </c>
      <c r="S398" s="173">
        <v>-0.0328363600895992</v>
      </c>
      <c r="T398" s="153">
        <v>78245</v>
      </c>
      <c r="U398" s="153">
        <v>56007</v>
      </c>
      <c r="V398" s="154">
        <v>0.715790146335229</v>
      </c>
      <c r="W398" s="154">
        <v>0.705927636643572</v>
      </c>
      <c r="X398" s="155">
        <v>0.707993474714519</v>
      </c>
      <c r="Y398" s="155">
        <v>0.738357324301439</v>
      </c>
      <c r="Z398" s="173">
        <v>-0.00206583807094685</v>
      </c>
      <c r="AA398" s="151">
        <v>22494</v>
      </c>
      <c r="AB398" s="151">
        <v>16032</v>
      </c>
      <c r="AC398" s="151">
        <v>25005</v>
      </c>
      <c r="AD398" s="151">
        <v>17924</v>
      </c>
      <c r="AE398" s="155">
        <v>0.712723392904775</v>
      </c>
      <c r="AF398" s="155">
        <v>0.716816636672665</v>
      </c>
      <c r="AG398" s="173">
        <v>-0.00409324376789089</v>
      </c>
    </row>
    <row r="399" spans="1:33">
      <c r="A399" s="175" t="s">
        <v>375</v>
      </c>
      <c r="B399" s="195" t="s">
        <v>1806</v>
      </c>
      <c r="C399" s="195" t="s">
        <v>393</v>
      </c>
      <c r="D399" s="150">
        <v>4232</v>
      </c>
      <c r="E399" s="150">
        <v>4134</v>
      </c>
      <c r="F399" s="150">
        <v>3499</v>
      </c>
      <c r="G399" s="151">
        <v>2416</v>
      </c>
      <c r="H399" s="151">
        <v>2336</v>
      </c>
      <c r="I399" s="151">
        <v>2053</v>
      </c>
      <c r="J399" s="151">
        <v>2318</v>
      </c>
      <c r="K399" s="151">
        <v>2193</v>
      </c>
      <c r="L399" s="151">
        <v>1979</v>
      </c>
      <c r="M399" s="154">
        <v>0.94326757487084</v>
      </c>
      <c r="N399" s="153">
        <v>67371</v>
      </c>
      <c r="O399" s="172">
        <v>0.9</v>
      </c>
      <c r="P399" s="154">
        <v>0.976843100189036</v>
      </c>
      <c r="Q399" s="154">
        <v>0.966887417218543</v>
      </c>
      <c r="R399" s="154">
        <v>0.946074201898188</v>
      </c>
      <c r="S399" s="173">
        <v>0.00995568297049276</v>
      </c>
      <c r="T399" s="153">
        <v>71423</v>
      </c>
      <c r="U399" s="153">
        <v>58017</v>
      </c>
      <c r="V399" s="154">
        <v>0.812301359506041</v>
      </c>
      <c r="W399" s="154">
        <v>0.82679584120983</v>
      </c>
      <c r="X399" s="155">
        <v>0.849751655629139</v>
      </c>
      <c r="Y399" s="155">
        <v>0.853753235547886</v>
      </c>
      <c r="Z399" s="173">
        <v>-0.0229558144193093</v>
      </c>
      <c r="AA399" s="151">
        <v>22515</v>
      </c>
      <c r="AB399" s="151">
        <v>18883</v>
      </c>
      <c r="AC399" s="151">
        <v>21581</v>
      </c>
      <c r="AD399" s="151">
        <v>17587</v>
      </c>
      <c r="AE399" s="155">
        <v>0.83868532089718</v>
      </c>
      <c r="AF399" s="155">
        <v>0.814929799360549</v>
      </c>
      <c r="AG399" s="173">
        <v>0.023755521536631</v>
      </c>
    </row>
    <row r="400" spans="1:33">
      <c r="A400" s="175" t="s">
        <v>375</v>
      </c>
      <c r="B400" s="195" t="s">
        <v>1806</v>
      </c>
      <c r="C400" s="195" t="s">
        <v>394</v>
      </c>
      <c r="D400" s="150">
        <v>3591</v>
      </c>
      <c r="E400" s="150">
        <v>3517</v>
      </c>
      <c r="F400" s="150">
        <v>2892</v>
      </c>
      <c r="G400" s="151">
        <v>2227</v>
      </c>
      <c r="H400" s="151">
        <v>2070</v>
      </c>
      <c r="I400" s="151">
        <v>1811</v>
      </c>
      <c r="J400" s="151">
        <v>2295</v>
      </c>
      <c r="K400" s="151">
        <v>2103</v>
      </c>
      <c r="L400" s="151">
        <v>1764</v>
      </c>
      <c r="M400" s="154">
        <v>0.933469943311845</v>
      </c>
      <c r="N400" s="153">
        <v>62409</v>
      </c>
      <c r="O400" s="172">
        <v>0.9</v>
      </c>
      <c r="P400" s="154">
        <v>0.979392926761348</v>
      </c>
      <c r="Q400" s="154">
        <v>0.929501571621015</v>
      </c>
      <c r="R400" s="154">
        <v>0.916339869281046</v>
      </c>
      <c r="S400" s="173">
        <v>0.049891355140333</v>
      </c>
      <c r="T400" s="153">
        <v>66857</v>
      </c>
      <c r="U400" s="153">
        <v>54734</v>
      </c>
      <c r="V400" s="154">
        <v>0.818672689471559</v>
      </c>
      <c r="W400" s="154">
        <v>0.805346700083542</v>
      </c>
      <c r="X400" s="155">
        <v>0.813201616524472</v>
      </c>
      <c r="Y400" s="155">
        <v>0.768627450980392</v>
      </c>
      <c r="Z400" s="173">
        <v>-0.00785491644093028</v>
      </c>
      <c r="AA400" s="151">
        <v>20403</v>
      </c>
      <c r="AB400" s="151">
        <v>16487</v>
      </c>
      <c r="AC400" s="151">
        <v>20424</v>
      </c>
      <c r="AD400" s="151">
        <v>17275</v>
      </c>
      <c r="AE400" s="155">
        <v>0.808067441062589</v>
      </c>
      <c r="AF400" s="155">
        <v>0.845818644731688</v>
      </c>
      <c r="AG400" s="173">
        <v>-0.0377512036690993</v>
      </c>
    </row>
    <row r="401" spans="1:33">
      <c r="A401" s="175" t="s">
        <v>375</v>
      </c>
      <c r="B401" s="195" t="s">
        <v>1806</v>
      </c>
      <c r="C401" s="195" t="s">
        <v>395</v>
      </c>
      <c r="D401" s="150">
        <v>3580</v>
      </c>
      <c r="E401" s="150">
        <v>3422</v>
      </c>
      <c r="F401" s="150">
        <v>2164</v>
      </c>
      <c r="G401" s="151">
        <v>2241</v>
      </c>
      <c r="H401" s="151">
        <v>2126</v>
      </c>
      <c r="I401" s="151">
        <v>1461</v>
      </c>
      <c r="J401" s="151">
        <v>1902</v>
      </c>
      <c r="K401" s="151">
        <v>1711</v>
      </c>
      <c r="L401" s="151">
        <v>1264</v>
      </c>
      <c r="M401" s="154">
        <v>0.899022801302932</v>
      </c>
      <c r="N401" s="153">
        <v>59892</v>
      </c>
      <c r="O401" s="172">
        <v>0.9</v>
      </c>
      <c r="P401" s="154">
        <v>0.955865921787709</v>
      </c>
      <c r="Q401" s="154">
        <v>0.948683623382419</v>
      </c>
      <c r="R401" s="154">
        <v>0.899579390115668</v>
      </c>
      <c r="S401" s="173">
        <v>0.00718229840529094</v>
      </c>
      <c r="T401" s="153">
        <v>66619</v>
      </c>
      <c r="U401" s="153">
        <v>44574</v>
      </c>
      <c r="V401" s="154">
        <v>0.669088398204716</v>
      </c>
      <c r="W401" s="154">
        <v>0.604469273743017</v>
      </c>
      <c r="X401" s="155">
        <v>0.65194109772423</v>
      </c>
      <c r="Y401" s="155">
        <v>0.664563617245005</v>
      </c>
      <c r="Z401" s="173">
        <v>-0.0474718239812135</v>
      </c>
      <c r="AA401" s="151">
        <v>19825</v>
      </c>
      <c r="AB401" s="151">
        <v>13106</v>
      </c>
      <c r="AC401" s="151">
        <v>20498</v>
      </c>
      <c r="AD401" s="151">
        <v>14651</v>
      </c>
      <c r="AE401" s="155">
        <v>0.661084489281211</v>
      </c>
      <c r="AF401" s="155">
        <v>0.71475265879598</v>
      </c>
      <c r="AG401" s="173">
        <v>-0.0536681695147695</v>
      </c>
    </row>
    <row r="402" spans="1:33">
      <c r="A402" s="175" t="s">
        <v>375</v>
      </c>
      <c r="B402" s="195" t="s">
        <v>1806</v>
      </c>
      <c r="C402" s="195" t="s">
        <v>396</v>
      </c>
      <c r="D402" s="150">
        <v>6577</v>
      </c>
      <c r="E402" s="150">
        <v>6458</v>
      </c>
      <c r="F402" s="150">
        <v>5712</v>
      </c>
      <c r="G402" s="151">
        <v>4336</v>
      </c>
      <c r="H402" s="151">
        <v>4071</v>
      </c>
      <c r="I402" s="151">
        <v>3853</v>
      </c>
      <c r="J402" s="151">
        <v>4099</v>
      </c>
      <c r="K402" s="151">
        <v>3537</v>
      </c>
      <c r="L402" s="151">
        <v>3455</v>
      </c>
      <c r="M402" s="154">
        <v>0.913712430582041</v>
      </c>
      <c r="N402" s="153">
        <v>98225</v>
      </c>
      <c r="O402" s="172">
        <v>0.9</v>
      </c>
      <c r="P402" s="154">
        <v>0.981906644366733</v>
      </c>
      <c r="Q402" s="154">
        <v>0.938883763837638</v>
      </c>
      <c r="R402" s="154">
        <v>0.862893388631374</v>
      </c>
      <c r="S402" s="173">
        <v>0.0430228805290942</v>
      </c>
      <c r="T402" s="153">
        <v>107501</v>
      </c>
      <c r="U402" s="153">
        <v>92032</v>
      </c>
      <c r="V402" s="154">
        <v>0.856103664151961</v>
      </c>
      <c r="W402" s="154">
        <v>0.868481070396837</v>
      </c>
      <c r="X402" s="155">
        <v>0.888607011070111</v>
      </c>
      <c r="Y402" s="155">
        <v>0.842888509392535</v>
      </c>
      <c r="Z402" s="173">
        <v>-0.0201259406732733</v>
      </c>
      <c r="AA402" s="151">
        <v>36998</v>
      </c>
      <c r="AB402" s="151">
        <v>32163</v>
      </c>
      <c r="AC402" s="151">
        <v>33641</v>
      </c>
      <c r="AD402" s="151">
        <v>29092</v>
      </c>
      <c r="AE402" s="155">
        <v>0.869317260392454</v>
      </c>
      <c r="AF402" s="155">
        <v>0.864778098154038</v>
      </c>
      <c r="AG402" s="173">
        <v>0.00453916223841533</v>
      </c>
    </row>
    <row r="403" spans="1:33">
      <c r="A403" s="175" t="s">
        <v>375</v>
      </c>
      <c r="B403" s="195" t="s">
        <v>1807</v>
      </c>
      <c r="C403" s="195" t="s">
        <v>397</v>
      </c>
      <c r="D403" s="150">
        <v>4672</v>
      </c>
      <c r="E403" s="150">
        <v>4440</v>
      </c>
      <c r="F403" s="150">
        <v>4124</v>
      </c>
      <c r="G403" s="151">
        <v>1396</v>
      </c>
      <c r="H403" s="151">
        <v>1339</v>
      </c>
      <c r="I403" s="151">
        <v>1249</v>
      </c>
      <c r="J403" s="151">
        <v>3703</v>
      </c>
      <c r="K403" s="151">
        <v>3552</v>
      </c>
      <c r="L403" s="151">
        <v>3372</v>
      </c>
      <c r="M403" s="154">
        <v>0.956262613948826</v>
      </c>
      <c r="N403" s="153">
        <v>70598</v>
      </c>
      <c r="O403" s="172">
        <v>0.9</v>
      </c>
      <c r="P403" s="154">
        <v>0.950342465753425</v>
      </c>
      <c r="Q403" s="154">
        <v>0.959169054441261</v>
      </c>
      <c r="R403" s="154">
        <v>0.959222252227923</v>
      </c>
      <c r="S403" s="173">
        <v>-0.00882658868783615</v>
      </c>
      <c r="T403" s="153">
        <v>73827</v>
      </c>
      <c r="U403" s="153">
        <v>67167</v>
      </c>
      <c r="V403" s="154">
        <v>0.909789101548214</v>
      </c>
      <c r="W403" s="154">
        <v>0.882705479452055</v>
      </c>
      <c r="X403" s="155">
        <v>0.894699140401146</v>
      </c>
      <c r="Y403" s="155">
        <v>0.91061301647313</v>
      </c>
      <c r="Z403" s="173">
        <v>-0.0119936609490914</v>
      </c>
      <c r="AA403" s="151">
        <v>22706</v>
      </c>
      <c r="AB403" s="151">
        <v>20561</v>
      </c>
      <c r="AC403" s="151">
        <v>22405</v>
      </c>
      <c r="AD403" s="151">
        <v>20346</v>
      </c>
      <c r="AE403" s="155">
        <v>0.905531577556593</v>
      </c>
      <c r="AF403" s="155">
        <v>0.908100870341442</v>
      </c>
      <c r="AG403" s="173">
        <v>-0.00256929278484863</v>
      </c>
    </row>
    <row r="404" spans="1:33">
      <c r="A404" s="175" t="s">
        <v>375</v>
      </c>
      <c r="B404" s="195" t="s">
        <v>1807</v>
      </c>
      <c r="C404" s="195" t="s">
        <v>398</v>
      </c>
      <c r="D404" s="150">
        <v>7506</v>
      </c>
      <c r="E404" s="150">
        <v>6366</v>
      </c>
      <c r="F404" s="150">
        <v>2764</v>
      </c>
      <c r="G404" s="151">
        <v>2354</v>
      </c>
      <c r="H404" s="151">
        <v>2189</v>
      </c>
      <c r="I404" s="151">
        <v>1185</v>
      </c>
      <c r="J404" s="151">
        <v>5201</v>
      </c>
      <c r="K404" s="151">
        <v>4835</v>
      </c>
      <c r="L404" s="151">
        <v>1831</v>
      </c>
      <c r="M404" s="154">
        <v>0.934203524839963</v>
      </c>
      <c r="N404" s="153">
        <v>115873</v>
      </c>
      <c r="O404" s="172">
        <v>0.9</v>
      </c>
      <c r="P404" s="154">
        <v>0.848121502797762</v>
      </c>
      <c r="Q404" s="154">
        <v>0.929906542056075</v>
      </c>
      <c r="R404" s="154">
        <v>0.929628917515862</v>
      </c>
      <c r="S404" s="173">
        <v>-0.081785039258313</v>
      </c>
      <c r="T404" s="153">
        <v>124034</v>
      </c>
      <c r="U404" s="153">
        <v>49496</v>
      </c>
      <c r="V404" s="154">
        <v>0.399051872873567</v>
      </c>
      <c r="W404" s="154">
        <v>0.368238742339462</v>
      </c>
      <c r="X404" s="155">
        <v>0.50339847068819</v>
      </c>
      <c r="Y404" s="155">
        <v>0.352047683137858</v>
      </c>
      <c r="Z404" s="173">
        <v>-0.135159728348729</v>
      </c>
      <c r="AA404" s="151">
        <v>35645</v>
      </c>
      <c r="AB404" s="151">
        <v>15399</v>
      </c>
      <c r="AC404" s="151">
        <v>39171</v>
      </c>
      <c r="AD404" s="151">
        <v>14871</v>
      </c>
      <c r="AE404" s="155">
        <v>0.432010099593211</v>
      </c>
      <c r="AF404" s="155">
        <v>0.379643103316229</v>
      </c>
      <c r="AG404" s="173">
        <v>0.052366996276982</v>
      </c>
    </row>
    <row r="405" spans="1:33">
      <c r="A405" s="175" t="s">
        <v>375</v>
      </c>
      <c r="B405" s="195" t="s">
        <v>1807</v>
      </c>
      <c r="C405" s="195" t="s">
        <v>399</v>
      </c>
      <c r="D405" s="150">
        <v>3272</v>
      </c>
      <c r="E405" s="150">
        <v>2504</v>
      </c>
      <c r="F405" s="150">
        <v>1784</v>
      </c>
      <c r="G405" s="151">
        <v>1016</v>
      </c>
      <c r="H405" s="151">
        <v>998</v>
      </c>
      <c r="I405" s="151">
        <v>619</v>
      </c>
      <c r="J405" s="151">
        <v>2077</v>
      </c>
      <c r="K405" s="151">
        <v>1842</v>
      </c>
      <c r="L405" s="151">
        <v>1429</v>
      </c>
      <c r="M405" s="154">
        <v>0.753077988352019</v>
      </c>
      <c r="N405" s="153">
        <v>39697</v>
      </c>
      <c r="O405" s="172">
        <v>0.9</v>
      </c>
      <c r="P405" s="154">
        <v>0.765281173594132</v>
      </c>
      <c r="Q405" s="154">
        <v>0.982283464566929</v>
      </c>
      <c r="R405" s="154">
        <v>0.886856042368801</v>
      </c>
      <c r="S405" s="173">
        <v>-0.217002290972797</v>
      </c>
      <c r="T405" s="153">
        <v>52713</v>
      </c>
      <c r="U405" s="153">
        <v>30782</v>
      </c>
      <c r="V405" s="154">
        <v>0.583954622199457</v>
      </c>
      <c r="W405" s="154">
        <v>0.545232273838631</v>
      </c>
      <c r="X405" s="155">
        <v>0.609251968503937</v>
      </c>
      <c r="Y405" s="155">
        <v>0.688011555127588</v>
      </c>
      <c r="Z405" s="173">
        <v>-0.0640196946653062</v>
      </c>
      <c r="AA405" s="151">
        <v>15126</v>
      </c>
      <c r="AB405" s="151">
        <v>9168</v>
      </c>
      <c r="AC405" s="151">
        <v>16714</v>
      </c>
      <c r="AD405" s="151">
        <v>8861</v>
      </c>
      <c r="AE405" s="155">
        <v>0.606108687028957</v>
      </c>
      <c r="AF405" s="155">
        <v>0.530154361613019</v>
      </c>
      <c r="AG405" s="173">
        <v>0.0759543254159378</v>
      </c>
    </row>
    <row r="406" spans="1:33">
      <c r="A406" s="175" t="s">
        <v>375</v>
      </c>
      <c r="B406" s="195" t="s">
        <v>1807</v>
      </c>
      <c r="C406" s="195" t="s">
        <v>400</v>
      </c>
      <c r="D406" s="150">
        <v>6</v>
      </c>
      <c r="E406" s="150">
        <v>0</v>
      </c>
      <c r="F406" s="150">
        <v>0</v>
      </c>
      <c r="G406" s="151">
        <v>0</v>
      </c>
      <c r="H406" s="151">
        <v>0</v>
      </c>
      <c r="I406" s="151">
        <v>0</v>
      </c>
      <c r="J406" s="151">
        <v>0</v>
      </c>
      <c r="K406" s="151">
        <v>0</v>
      </c>
      <c r="L406" s="151">
        <v>0</v>
      </c>
      <c r="M406" s="154">
        <v>0.0526315789473684</v>
      </c>
      <c r="N406" s="153">
        <v>1</v>
      </c>
      <c r="O406" s="172">
        <v>0.9</v>
      </c>
      <c r="P406" s="154">
        <v>0</v>
      </c>
      <c r="Q406" s="154">
        <v>0</v>
      </c>
      <c r="R406" s="154">
        <v>0</v>
      </c>
      <c r="S406" s="173">
        <v>0</v>
      </c>
      <c r="T406" s="153">
        <v>19</v>
      </c>
      <c r="U406" s="153">
        <v>10</v>
      </c>
      <c r="V406" s="154">
        <v>0.526315789473684</v>
      </c>
      <c r="W406" s="154">
        <v>0</v>
      </c>
      <c r="X406" s="155">
        <v>0</v>
      </c>
      <c r="Y406" s="155">
        <v>0</v>
      </c>
      <c r="Z406" s="173">
        <v>0</v>
      </c>
      <c r="AA406" s="151">
        <v>7</v>
      </c>
      <c r="AB406" s="151">
        <v>0</v>
      </c>
      <c r="AC406" s="151">
        <v>2</v>
      </c>
      <c r="AD406" s="151">
        <v>1</v>
      </c>
      <c r="AE406" s="155">
        <v>0</v>
      </c>
      <c r="AF406" s="155">
        <v>0.5</v>
      </c>
      <c r="AG406" s="173">
        <v>-0.5</v>
      </c>
    </row>
    <row r="407" spans="1:33">
      <c r="A407" s="175" t="s">
        <v>375</v>
      </c>
      <c r="B407" s="195" t="s">
        <v>1807</v>
      </c>
      <c r="C407" s="195" t="s">
        <v>401</v>
      </c>
      <c r="D407" s="150">
        <v>3</v>
      </c>
      <c r="E407" s="150">
        <v>1</v>
      </c>
      <c r="F407" s="150">
        <v>1</v>
      </c>
      <c r="G407" s="151">
        <v>0</v>
      </c>
      <c r="H407" s="151">
        <v>0</v>
      </c>
      <c r="I407" s="151">
        <v>0</v>
      </c>
      <c r="J407" s="151">
        <v>0</v>
      </c>
      <c r="K407" s="151">
        <v>0</v>
      </c>
      <c r="L407" s="151">
        <v>0</v>
      </c>
      <c r="M407" s="154">
        <v>0.5</v>
      </c>
      <c r="N407" s="153">
        <v>5</v>
      </c>
      <c r="O407" s="172">
        <v>0.9</v>
      </c>
      <c r="P407" s="154">
        <v>0.333333333333333</v>
      </c>
      <c r="Q407" s="154">
        <v>0</v>
      </c>
      <c r="R407" s="154">
        <v>0</v>
      </c>
      <c r="S407" s="173">
        <v>0.333333333333333</v>
      </c>
      <c r="T407" s="153">
        <v>10</v>
      </c>
      <c r="U407" s="153">
        <v>3</v>
      </c>
      <c r="V407" s="154">
        <v>0.3</v>
      </c>
      <c r="W407" s="154">
        <v>0.333333333333333</v>
      </c>
      <c r="X407" s="155">
        <v>0</v>
      </c>
      <c r="Y407" s="155">
        <v>0</v>
      </c>
      <c r="Z407" s="173">
        <v>0.333333333333333</v>
      </c>
      <c r="AA407" s="151">
        <v>6</v>
      </c>
      <c r="AB407" s="151">
        <v>3</v>
      </c>
      <c r="AC407" s="151">
        <v>2</v>
      </c>
      <c r="AD407" s="151">
        <v>0</v>
      </c>
      <c r="AE407" s="155">
        <v>0.5</v>
      </c>
      <c r="AF407" s="155">
        <v>0</v>
      </c>
      <c r="AG407" s="173">
        <v>0.5</v>
      </c>
    </row>
    <row r="408" spans="1:33">
      <c r="A408" s="175" t="s">
        <v>375</v>
      </c>
      <c r="B408" s="195" t="s">
        <v>1807</v>
      </c>
      <c r="C408" s="195" t="s">
        <v>402</v>
      </c>
      <c r="D408" s="150">
        <v>5366</v>
      </c>
      <c r="E408" s="150">
        <v>5325</v>
      </c>
      <c r="F408" s="150">
        <v>4902</v>
      </c>
      <c r="G408" s="151">
        <v>1737</v>
      </c>
      <c r="H408" s="151">
        <v>1724</v>
      </c>
      <c r="I408" s="151">
        <v>1627</v>
      </c>
      <c r="J408" s="151">
        <v>3823</v>
      </c>
      <c r="K408" s="151">
        <v>3806</v>
      </c>
      <c r="L408" s="151">
        <v>3490</v>
      </c>
      <c r="M408" s="154">
        <v>0.979654490025138</v>
      </c>
      <c r="N408" s="153">
        <v>91583</v>
      </c>
      <c r="O408" s="172">
        <v>0.9</v>
      </c>
      <c r="P408" s="154">
        <v>0.992359299291838</v>
      </c>
      <c r="Q408" s="154">
        <v>0.99251583189407</v>
      </c>
      <c r="R408" s="154">
        <v>0.995553230447293</v>
      </c>
      <c r="S408" s="173">
        <v>-0.000156532602232695</v>
      </c>
      <c r="T408" s="153">
        <v>93485</v>
      </c>
      <c r="U408" s="153">
        <v>85025</v>
      </c>
      <c r="V408" s="154">
        <v>0.909504198534524</v>
      </c>
      <c r="W408" s="154">
        <v>0.913529631010063</v>
      </c>
      <c r="X408" s="155">
        <v>0.936672423719056</v>
      </c>
      <c r="Y408" s="155">
        <v>0.912895631702851</v>
      </c>
      <c r="Z408" s="173">
        <v>-0.0231427927089924</v>
      </c>
      <c r="AA408" s="151">
        <v>26696</v>
      </c>
      <c r="AB408" s="151">
        <v>24610</v>
      </c>
      <c r="AC408" s="151">
        <v>29889</v>
      </c>
      <c r="AD408" s="151">
        <v>27099</v>
      </c>
      <c r="AE408" s="155">
        <v>0.921860952951753</v>
      </c>
      <c r="AF408" s="155">
        <v>0.906654622101777</v>
      </c>
      <c r="AG408" s="173">
        <v>0.0152063308499765</v>
      </c>
    </row>
    <row r="409" spans="1:33">
      <c r="A409" s="175" t="s">
        <v>375</v>
      </c>
      <c r="B409" s="195" t="s">
        <v>1807</v>
      </c>
      <c r="C409" s="195" t="s">
        <v>403</v>
      </c>
      <c r="D409" s="150">
        <v>6618</v>
      </c>
      <c r="E409" s="150">
        <v>6128</v>
      </c>
      <c r="F409" s="150">
        <v>4334</v>
      </c>
      <c r="G409" s="151">
        <v>2116</v>
      </c>
      <c r="H409" s="151">
        <v>2054</v>
      </c>
      <c r="I409" s="151">
        <v>1655</v>
      </c>
      <c r="J409" s="151">
        <v>4421</v>
      </c>
      <c r="K409" s="151">
        <v>4187</v>
      </c>
      <c r="L409" s="151">
        <v>3441</v>
      </c>
      <c r="M409" s="154">
        <v>0.958153216982655</v>
      </c>
      <c r="N409" s="153">
        <v>106836</v>
      </c>
      <c r="O409" s="172">
        <v>0.9</v>
      </c>
      <c r="P409" s="154">
        <v>0.925959504381988</v>
      </c>
      <c r="Q409" s="154">
        <v>0.97069943289225</v>
      </c>
      <c r="R409" s="154">
        <v>0.947070798461886</v>
      </c>
      <c r="S409" s="173">
        <v>-0.0447399285102611</v>
      </c>
      <c r="T409" s="153">
        <v>111502</v>
      </c>
      <c r="U409" s="153">
        <v>84404</v>
      </c>
      <c r="V409" s="154">
        <v>0.756972969094725</v>
      </c>
      <c r="W409" s="154">
        <v>0.654880628588697</v>
      </c>
      <c r="X409" s="155">
        <v>0.782136105860113</v>
      </c>
      <c r="Y409" s="155">
        <v>0.778330694413029</v>
      </c>
      <c r="Z409" s="173">
        <v>-0.127255477271416</v>
      </c>
      <c r="AA409" s="151">
        <v>31995</v>
      </c>
      <c r="AB409" s="151">
        <v>23847</v>
      </c>
      <c r="AC409" s="151">
        <v>35752</v>
      </c>
      <c r="AD409" s="151">
        <v>26505</v>
      </c>
      <c r="AE409" s="155">
        <v>0.745335208626348</v>
      </c>
      <c r="AF409" s="155">
        <v>0.741357126874021</v>
      </c>
      <c r="AG409" s="173">
        <v>0.00397808175232683</v>
      </c>
    </row>
    <row r="410" spans="1:33">
      <c r="A410" s="175" t="s">
        <v>375</v>
      </c>
      <c r="B410" s="195" t="s">
        <v>1807</v>
      </c>
      <c r="C410" s="195" t="s">
        <v>404</v>
      </c>
      <c r="D410" s="150">
        <v>7910</v>
      </c>
      <c r="E410" s="150">
        <v>7303</v>
      </c>
      <c r="F410" s="150">
        <v>6564</v>
      </c>
      <c r="G410" s="151">
        <v>2581</v>
      </c>
      <c r="H410" s="151">
        <v>2339</v>
      </c>
      <c r="I410" s="151">
        <v>2152</v>
      </c>
      <c r="J410" s="151">
        <v>5703</v>
      </c>
      <c r="K410" s="151">
        <v>5265</v>
      </c>
      <c r="L410" s="151">
        <v>4702</v>
      </c>
      <c r="M410" s="154">
        <v>0.942352008956157</v>
      </c>
      <c r="N410" s="153">
        <v>129629</v>
      </c>
      <c r="O410" s="172">
        <v>0.9</v>
      </c>
      <c r="P410" s="154">
        <v>0.923261694058154</v>
      </c>
      <c r="Q410" s="154">
        <v>0.90623789228981</v>
      </c>
      <c r="R410" s="154">
        <v>0.923198316675434</v>
      </c>
      <c r="S410" s="173">
        <v>0.0170238017683442</v>
      </c>
      <c r="T410" s="153">
        <v>137559</v>
      </c>
      <c r="U410" s="153">
        <v>115816</v>
      </c>
      <c r="V410" s="154">
        <v>0.84193691434221</v>
      </c>
      <c r="W410" s="154">
        <v>0.829835651074589</v>
      </c>
      <c r="X410" s="155">
        <v>0.833785354513754</v>
      </c>
      <c r="Y410" s="155">
        <v>0.824478344730843</v>
      </c>
      <c r="Z410" s="173">
        <v>-0.00394970343916523</v>
      </c>
      <c r="AA410" s="151">
        <v>39434</v>
      </c>
      <c r="AB410" s="151">
        <v>33697</v>
      </c>
      <c r="AC410" s="151">
        <v>44338</v>
      </c>
      <c r="AD410" s="151">
        <v>37249</v>
      </c>
      <c r="AE410" s="155">
        <v>0.854516407161333</v>
      </c>
      <c r="AF410" s="155">
        <v>0.840114574405702</v>
      </c>
      <c r="AG410" s="173">
        <v>0.0144018327556311</v>
      </c>
    </row>
    <row r="411" spans="1:33">
      <c r="A411" s="175" t="s">
        <v>375</v>
      </c>
      <c r="B411" s="195" t="s">
        <v>1807</v>
      </c>
      <c r="C411" s="195" t="s">
        <v>405</v>
      </c>
      <c r="D411" s="150">
        <v>0</v>
      </c>
      <c r="E411" s="150">
        <v>0</v>
      </c>
      <c r="F411" s="150">
        <v>0</v>
      </c>
      <c r="G411" s="151">
        <v>2</v>
      </c>
      <c r="H411" s="151">
        <v>1</v>
      </c>
      <c r="I411" s="151">
        <v>1</v>
      </c>
      <c r="J411" s="151">
        <v>0</v>
      </c>
      <c r="K411" s="151">
        <v>0</v>
      </c>
      <c r="L411" s="151">
        <v>0</v>
      </c>
      <c r="M411" s="154">
        <v>0.777777777777778</v>
      </c>
      <c r="N411" s="153">
        <v>7</v>
      </c>
      <c r="O411" s="172">
        <v>0.9</v>
      </c>
      <c r="P411" s="154">
        <v>0</v>
      </c>
      <c r="Q411" s="154">
        <v>0.5</v>
      </c>
      <c r="R411" s="154">
        <v>0</v>
      </c>
      <c r="S411" s="173">
        <v>-0.5</v>
      </c>
      <c r="T411" s="153">
        <v>9</v>
      </c>
      <c r="U411" s="153">
        <v>7</v>
      </c>
      <c r="V411" s="154">
        <v>0.777777777777778</v>
      </c>
      <c r="W411" s="154">
        <v>0</v>
      </c>
      <c r="X411" s="155">
        <v>0.5</v>
      </c>
      <c r="Y411" s="155">
        <v>0</v>
      </c>
      <c r="Z411" s="173">
        <v>-0.5</v>
      </c>
      <c r="AA411" s="151">
        <v>4</v>
      </c>
      <c r="AB411" s="151">
        <v>3</v>
      </c>
      <c r="AC411" s="151">
        <v>3</v>
      </c>
      <c r="AD411" s="151">
        <v>2</v>
      </c>
      <c r="AE411" s="155">
        <v>0.75</v>
      </c>
      <c r="AF411" s="155">
        <v>0.666666666666667</v>
      </c>
      <c r="AG411" s="173">
        <v>0.0833333333333334</v>
      </c>
    </row>
    <row r="412" spans="1:33">
      <c r="A412" s="175" t="s">
        <v>375</v>
      </c>
      <c r="B412" s="195" t="s">
        <v>1807</v>
      </c>
      <c r="C412" s="195" t="s">
        <v>406</v>
      </c>
      <c r="D412" s="150">
        <v>4113</v>
      </c>
      <c r="E412" s="150">
        <v>3951</v>
      </c>
      <c r="F412" s="150">
        <v>3522</v>
      </c>
      <c r="G412" s="151">
        <v>1263</v>
      </c>
      <c r="H412" s="151">
        <v>1214</v>
      </c>
      <c r="I412" s="151">
        <v>1099</v>
      </c>
      <c r="J412" s="151">
        <v>2712</v>
      </c>
      <c r="K412" s="151">
        <v>2612</v>
      </c>
      <c r="L412" s="151">
        <v>2391</v>
      </c>
      <c r="M412" s="154">
        <v>0.958680713270524</v>
      </c>
      <c r="N412" s="153">
        <v>65429</v>
      </c>
      <c r="O412" s="172">
        <v>0.9</v>
      </c>
      <c r="P412" s="154">
        <v>0.960612691466083</v>
      </c>
      <c r="Q412" s="154">
        <v>0.961203483768804</v>
      </c>
      <c r="R412" s="154">
        <v>0.963126843657817</v>
      </c>
      <c r="S412" s="173">
        <v>-0.000590792302721188</v>
      </c>
      <c r="T412" s="153">
        <v>68249</v>
      </c>
      <c r="U412" s="153">
        <v>60376</v>
      </c>
      <c r="V412" s="154">
        <v>0.884642998432212</v>
      </c>
      <c r="W412" s="154">
        <v>0.856309263311452</v>
      </c>
      <c r="X412" s="155">
        <v>0.870150435471101</v>
      </c>
      <c r="Y412" s="155">
        <v>0.881637168141593</v>
      </c>
      <c r="Z412" s="173">
        <v>-0.0138411721596491</v>
      </c>
      <c r="AA412" s="151">
        <v>19666</v>
      </c>
      <c r="AB412" s="151">
        <v>17294</v>
      </c>
      <c r="AC412" s="151">
        <v>21630</v>
      </c>
      <c r="AD412" s="151">
        <v>19251</v>
      </c>
      <c r="AE412" s="155">
        <v>0.879385741889556</v>
      </c>
      <c r="AF412" s="155">
        <v>0.89001386962552</v>
      </c>
      <c r="AG412" s="173">
        <v>-0.0106281277359646</v>
      </c>
    </row>
    <row r="413" spans="1:33">
      <c r="A413" s="175" t="s">
        <v>375</v>
      </c>
      <c r="B413" s="195" t="s">
        <v>1807</v>
      </c>
      <c r="C413" s="195" t="s">
        <v>407</v>
      </c>
      <c r="D413" s="150">
        <v>2</v>
      </c>
      <c r="E413" s="150">
        <v>1</v>
      </c>
      <c r="F413" s="150">
        <v>1</v>
      </c>
      <c r="G413" s="151">
        <v>0</v>
      </c>
      <c r="H413" s="151">
        <v>0</v>
      </c>
      <c r="I413" s="151">
        <v>0</v>
      </c>
      <c r="J413" s="151">
        <v>0</v>
      </c>
      <c r="K413" s="151">
        <v>0</v>
      </c>
      <c r="L413" s="151">
        <v>0</v>
      </c>
      <c r="M413" s="154">
        <v>0.6</v>
      </c>
      <c r="N413" s="153">
        <v>3</v>
      </c>
      <c r="O413" s="172">
        <v>0.9</v>
      </c>
      <c r="P413" s="154">
        <v>0.5</v>
      </c>
      <c r="Q413" s="154">
        <v>0</v>
      </c>
      <c r="R413" s="154">
        <v>0</v>
      </c>
      <c r="S413" s="173">
        <v>0.5</v>
      </c>
      <c r="T413" s="153">
        <v>5</v>
      </c>
      <c r="U413" s="153">
        <v>1</v>
      </c>
      <c r="V413" s="154">
        <v>0.2</v>
      </c>
      <c r="W413" s="154">
        <v>0.5</v>
      </c>
      <c r="X413" s="155">
        <v>0</v>
      </c>
      <c r="Y413" s="155">
        <v>0</v>
      </c>
      <c r="Z413" s="173">
        <v>0.5</v>
      </c>
      <c r="AA413" s="151">
        <v>4</v>
      </c>
      <c r="AB413" s="151">
        <v>1</v>
      </c>
      <c r="AC413" s="151">
        <v>1</v>
      </c>
      <c r="AD413" s="151">
        <v>0</v>
      </c>
      <c r="AE413" s="155">
        <v>0.25</v>
      </c>
      <c r="AF413" s="155">
        <v>0</v>
      </c>
      <c r="AG413" s="173">
        <v>0.25</v>
      </c>
    </row>
    <row r="414" spans="1:33">
      <c r="A414" s="175" t="s">
        <v>375</v>
      </c>
      <c r="B414" s="195" t="s">
        <v>1807</v>
      </c>
      <c r="C414" s="195" t="s">
        <v>408</v>
      </c>
      <c r="D414" s="150">
        <v>7041</v>
      </c>
      <c r="E414" s="150">
        <v>6444</v>
      </c>
      <c r="F414" s="150">
        <v>4080</v>
      </c>
      <c r="G414" s="151">
        <v>2241</v>
      </c>
      <c r="H414" s="151">
        <v>2166</v>
      </c>
      <c r="I414" s="151">
        <v>1689</v>
      </c>
      <c r="J414" s="151">
        <v>4772</v>
      </c>
      <c r="K414" s="151">
        <v>4557</v>
      </c>
      <c r="L414" s="151">
        <v>2913</v>
      </c>
      <c r="M414" s="154">
        <v>0.945842555857173</v>
      </c>
      <c r="N414" s="153">
        <v>113241</v>
      </c>
      <c r="O414" s="172">
        <v>0.9</v>
      </c>
      <c r="P414" s="154">
        <v>0.915210907541542</v>
      </c>
      <c r="Q414" s="154">
        <v>0.966532797858099</v>
      </c>
      <c r="R414" s="154">
        <v>0.954945515507125</v>
      </c>
      <c r="S414" s="173">
        <v>-0.0513218903165567</v>
      </c>
      <c r="T414" s="153">
        <v>119725</v>
      </c>
      <c r="U414" s="153">
        <v>82533</v>
      </c>
      <c r="V414" s="154">
        <v>0.689354771351013</v>
      </c>
      <c r="W414" s="154">
        <v>0.57946314443971</v>
      </c>
      <c r="X414" s="155">
        <v>0.753681392235609</v>
      </c>
      <c r="Y414" s="155">
        <v>0.610435875943001</v>
      </c>
      <c r="Z414" s="173">
        <v>-0.174218247795899</v>
      </c>
      <c r="AA414" s="151">
        <v>33757</v>
      </c>
      <c r="AB414" s="151">
        <v>22566</v>
      </c>
      <c r="AC414" s="151">
        <v>37668</v>
      </c>
      <c r="AD414" s="151">
        <v>25810</v>
      </c>
      <c r="AE414" s="155">
        <v>0.668483573777291</v>
      </c>
      <c r="AF414" s="155">
        <v>0.685196984177551</v>
      </c>
      <c r="AG414" s="173">
        <v>-0.0167134104002606</v>
      </c>
    </row>
    <row r="415" spans="1:33">
      <c r="A415" s="175" t="s">
        <v>375</v>
      </c>
      <c r="B415" s="195" t="s">
        <v>1808</v>
      </c>
      <c r="C415" s="195" t="s">
        <v>409</v>
      </c>
      <c r="D415" s="150">
        <v>1</v>
      </c>
      <c r="E415" s="150">
        <v>1</v>
      </c>
      <c r="F415" s="150">
        <v>1</v>
      </c>
      <c r="G415" s="151">
        <v>9</v>
      </c>
      <c r="H415" s="151">
        <v>9</v>
      </c>
      <c r="I415" s="151">
        <v>9</v>
      </c>
      <c r="J415" s="151">
        <v>0</v>
      </c>
      <c r="K415" s="151">
        <v>0</v>
      </c>
      <c r="L415" s="151">
        <v>0</v>
      </c>
      <c r="M415" s="154">
        <v>1</v>
      </c>
      <c r="N415" s="153">
        <v>295</v>
      </c>
      <c r="O415" s="172">
        <v>0.9</v>
      </c>
      <c r="P415" s="154">
        <v>1</v>
      </c>
      <c r="Q415" s="154">
        <v>1</v>
      </c>
      <c r="R415" s="154">
        <v>0</v>
      </c>
      <c r="S415" s="173">
        <v>0</v>
      </c>
      <c r="T415" s="153">
        <v>295</v>
      </c>
      <c r="U415" s="153">
        <v>291</v>
      </c>
      <c r="V415" s="154">
        <v>0.986440677966102</v>
      </c>
      <c r="W415" s="154">
        <v>1</v>
      </c>
      <c r="X415" s="155">
        <v>1</v>
      </c>
      <c r="Y415" s="155">
        <v>0</v>
      </c>
      <c r="Z415" s="173">
        <v>0</v>
      </c>
      <c r="AA415" s="151">
        <v>92</v>
      </c>
      <c r="AB415" s="151">
        <v>89</v>
      </c>
      <c r="AC415" s="151">
        <v>113</v>
      </c>
      <c r="AD415" s="151">
        <v>113</v>
      </c>
      <c r="AE415" s="155">
        <v>0.967391304347826</v>
      </c>
      <c r="AF415" s="155">
        <v>1</v>
      </c>
      <c r="AG415" s="173">
        <v>-0.0326086956521739</v>
      </c>
    </row>
    <row r="416" spans="1:33">
      <c r="A416" s="175" t="s">
        <v>375</v>
      </c>
      <c r="B416" s="195" t="s">
        <v>1809</v>
      </c>
      <c r="C416" s="195" t="s">
        <v>410</v>
      </c>
      <c r="D416" s="150">
        <v>3424</v>
      </c>
      <c r="E416" s="150">
        <v>3380</v>
      </c>
      <c r="F416" s="150">
        <v>3089</v>
      </c>
      <c r="G416" s="151">
        <v>1640</v>
      </c>
      <c r="H416" s="151">
        <v>1573</v>
      </c>
      <c r="I416" s="151">
        <v>1476</v>
      </c>
      <c r="J416" s="151">
        <v>3111</v>
      </c>
      <c r="K416" s="151">
        <v>3024</v>
      </c>
      <c r="L416" s="151">
        <v>2795</v>
      </c>
      <c r="M416" s="154">
        <v>0.973986196191479</v>
      </c>
      <c r="N416" s="153">
        <v>70277</v>
      </c>
      <c r="O416" s="172">
        <v>0.9</v>
      </c>
      <c r="P416" s="154">
        <v>0.98714953271028</v>
      </c>
      <c r="Q416" s="154">
        <v>0.959146341463415</v>
      </c>
      <c r="R416" s="154">
        <v>0.972034715525555</v>
      </c>
      <c r="S416" s="173">
        <v>0.0280031912468658</v>
      </c>
      <c r="T416" s="153">
        <v>72154</v>
      </c>
      <c r="U416" s="153">
        <v>64719</v>
      </c>
      <c r="V416" s="154">
        <v>0.896956509687613</v>
      </c>
      <c r="W416" s="154">
        <v>0.902161214953271</v>
      </c>
      <c r="X416" s="155">
        <v>0.9</v>
      </c>
      <c r="Y416" s="155">
        <v>0.898424943747991</v>
      </c>
      <c r="Z416" s="173">
        <v>0.00216121495327104</v>
      </c>
      <c r="AA416" s="151">
        <v>20557</v>
      </c>
      <c r="AB416" s="151">
        <v>18461</v>
      </c>
      <c r="AC416" s="151">
        <v>24156</v>
      </c>
      <c r="AD416" s="151">
        <v>22052</v>
      </c>
      <c r="AE416" s="155">
        <v>0.898039597217493</v>
      </c>
      <c r="AF416" s="155">
        <v>0.912899486669978</v>
      </c>
      <c r="AG416" s="173">
        <v>-0.0148598894524856</v>
      </c>
    </row>
    <row r="417" spans="1:33">
      <c r="A417" s="175" t="s">
        <v>375</v>
      </c>
      <c r="B417" s="195" t="s">
        <v>1809</v>
      </c>
      <c r="C417" s="195" t="s">
        <v>411</v>
      </c>
      <c r="D417" s="150">
        <v>1</v>
      </c>
      <c r="E417" s="150">
        <v>0</v>
      </c>
      <c r="F417" s="150">
        <v>0</v>
      </c>
      <c r="G417" s="151">
        <v>1</v>
      </c>
      <c r="H417" s="151">
        <v>0</v>
      </c>
      <c r="I417" s="151">
        <v>0</v>
      </c>
      <c r="J417" s="151">
        <v>0</v>
      </c>
      <c r="K417" s="151">
        <v>0</v>
      </c>
      <c r="L417" s="151">
        <v>0</v>
      </c>
      <c r="M417" s="154">
        <v>0.363636363636364</v>
      </c>
      <c r="N417" s="153">
        <v>4</v>
      </c>
      <c r="O417" s="172">
        <v>0.9</v>
      </c>
      <c r="P417" s="154">
        <v>0</v>
      </c>
      <c r="Q417" s="154">
        <v>0</v>
      </c>
      <c r="R417" s="154">
        <v>0</v>
      </c>
      <c r="S417" s="173">
        <v>0</v>
      </c>
      <c r="T417" s="153">
        <v>11</v>
      </c>
      <c r="U417" s="153">
        <v>4</v>
      </c>
      <c r="V417" s="154">
        <v>0.363636363636364</v>
      </c>
      <c r="W417" s="154">
        <v>0</v>
      </c>
      <c r="X417" s="155">
        <v>0</v>
      </c>
      <c r="Y417" s="155">
        <v>0</v>
      </c>
      <c r="Z417" s="173">
        <v>0</v>
      </c>
      <c r="AA417" s="151">
        <v>4</v>
      </c>
      <c r="AB417" s="151">
        <v>1</v>
      </c>
      <c r="AC417" s="151">
        <v>5</v>
      </c>
      <c r="AD417" s="151">
        <v>3</v>
      </c>
      <c r="AE417" s="155">
        <v>0.25</v>
      </c>
      <c r="AF417" s="155">
        <v>0.6</v>
      </c>
      <c r="AG417" s="173">
        <v>-0.35</v>
      </c>
    </row>
    <row r="418" spans="1:33">
      <c r="A418" s="175" t="s">
        <v>375</v>
      </c>
      <c r="B418" s="195" t="s">
        <v>1809</v>
      </c>
      <c r="C418" s="195" t="s">
        <v>412</v>
      </c>
      <c r="D418" s="150">
        <v>0</v>
      </c>
      <c r="E418" s="150">
        <v>0</v>
      </c>
      <c r="F418" s="150">
        <v>0</v>
      </c>
      <c r="G418" s="151">
        <v>0</v>
      </c>
      <c r="H418" s="151">
        <v>0</v>
      </c>
      <c r="I418" s="151">
        <v>0</v>
      </c>
      <c r="J418" s="151">
        <v>0</v>
      </c>
      <c r="K418" s="151">
        <v>0</v>
      </c>
      <c r="L418" s="151">
        <v>0</v>
      </c>
      <c r="M418" s="154">
        <v>0.666666666666667</v>
      </c>
      <c r="N418" s="153">
        <v>2</v>
      </c>
      <c r="O418" s="172">
        <v>0.9</v>
      </c>
      <c r="P418" s="154">
        <v>0</v>
      </c>
      <c r="Q418" s="154">
        <v>0</v>
      </c>
      <c r="R418" s="154">
        <v>0</v>
      </c>
      <c r="S418" s="173">
        <v>0</v>
      </c>
      <c r="T418" s="153">
        <v>3</v>
      </c>
      <c r="U418" s="153">
        <v>2</v>
      </c>
      <c r="V418" s="154">
        <v>0.666666666666667</v>
      </c>
      <c r="W418" s="154">
        <v>0</v>
      </c>
      <c r="X418" s="155">
        <v>0</v>
      </c>
      <c r="Y418" s="155">
        <v>0</v>
      </c>
      <c r="Z418" s="173">
        <v>0</v>
      </c>
      <c r="AA418" s="151">
        <v>1</v>
      </c>
      <c r="AB418" s="151">
        <v>1</v>
      </c>
      <c r="AC418" s="151">
        <v>0</v>
      </c>
      <c r="AD418" s="151">
        <v>0</v>
      </c>
      <c r="AE418" s="155">
        <v>1</v>
      </c>
      <c r="AF418" s="155">
        <v>0</v>
      </c>
      <c r="AG418" s="173">
        <v>1</v>
      </c>
    </row>
    <row r="419" spans="1:33">
      <c r="A419" s="175" t="s">
        <v>375</v>
      </c>
      <c r="B419" s="195" t="s">
        <v>1809</v>
      </c>
      <c r="C419" s="195" t="s">
        <v>413</v>
      </c>
      <c r="D419" s="150">
        <v>2</v>
      </c>
      <c r="E419" s="150">
        <v>0</v>
      </c>
      <c r="F419" s="150">
        <v>0</v>
      </c>
      <c r="G419" s="151">
        <v>0</v>
      </c>
      <c r="H419" s="151">
        <v>0</v>
      </c>
      <c r="I419" s="151">
        <v>0</v>
      </c>
      <c r="J419" s="151">
        <v>0</v>
      </c>
      <c r="K419" s="151">
        <v>0</v>
      </c>
      <c r="L419" s="151">
        <v>0</v>
      </c>
      <c r="M419" s="154">
        <v>0.545454545454545</v>
      </c>
      <c r="N419" s="153">
        <v>6</v>
      </c>
      <c r="O419" s="172">
        <v>0.9</v>
      </c>
      <c r="P419" s="154">
        <v>0</v>
      </c>
      <c r="Q419" s="154">
        <v>0</v>
      </c>
      <c r="R419" s="154">
        <v>0</v>
      </c>
      <c r="S419" s="173">
        <v>0</v>
      </c>
      <c r="T419" s="153">
        <v>11</v>
      </c>
      <c r="U419" s="153">
        <v>6</v>
      </c>
      <c r="V419" s="154">
        <v>0.545454545454545</v>
      </c>
      <c r="W419" s="154">
        <v>0</v>
      </c>
      <c r="X419" s="155">
        <v>0</v>
      </c>
      <c r="Y419" s="155">
        <v>0</v>
      </c>
      <c r="Z419" s="173">
        <v>0</v>
      </c>
      <c r="AA419" s="151">
        <v>7</v>
      </c>
      <c r="AB419" s="151">
        <v>3</v>
      </c>
      <c r="AC419" s="151">
        <v>1</v>
      </c>
      <c r="AD419" s="151">
        <v>1</v>
      </c>
      <c r="AE419" s="155">
        <v>0.428571428571429</v>
      </c>
      <c r="AF419" s="155">
        <v>1</v>
      </c>
      <c r="AG419" s="173">
        <v>-0.571428571428571</v>
      </c>
    </row>
    <row r="420" spans="1:33">
      <c r="A420" s="175" t="s">
        <v>375</v>
      </c>
      <c r="B420" s="195" t="s">
        <v>1809</v>
      </c>
      <c r="C420" s="195" t="s">
        <v>414</v>
      </c>
      <c r="D420" s="150">
        <v>7</v>
      </c>
      <c r="E420" s="150">
        <v>0</v>
      </c>
      <c r="F420" s="150">
        <v>0</v>
      </c>
      <c r="G420" s="151">
        <v>2</v>
      </c>
      <c r="H420" s="151">
        <v>1</v>
      </c>
      <c r="I420" s="151">
        <v>0</v>
      </c>
      <c r="J420" s="151">
        <v>0</v>
      </c>
      <c r="K420" s="151">
        <v>0</v>
      </c>
      <c r="L420" s="151">
        <v>0</v>
      </c>
      <c r="M420" s="154">
        <v>0.153846153846154</v>
      </c>
      <c r="N420" s="153">
        <v>4</v>
      </c>
      <c r="O420" s="172">
        <v>0.9</v>
      </c>
      <c r="P420" s="154">
        <v>0</v>
      </c>
      <c r="Q420" s="154">
        <v>0.5</v>
      </c>
      <c r="R420" s="154">
        <v>0</v>
      </c>
      <c r="S420" s="173">
        <v>-0.5</v>
      </c>
      <c r="T420" s="153">
        <v>26</v>
      </c>
      <c r="U420" s="153">
        <v>9</v>
      </c>
      <c r="V420" s="154">
        <v>0.346153846153846</v>
      </c>
      <c r="W420" s="154">
        <v>0</v>
      </c>
      <c r="X420" s="155">
        <v>0</v>
      </c>
      <c r="Y420" s="155">
        <v>0</v>
      </c>
      <c r="Z420" s="173">
        <v>0</v>
      </c>
      <c r="AA420" s="151">
        <v>14</v>
      </c>
      <c r="AB420" s="151">
        <v>3</v>
      </c>
      <c r="AC420" s="151">
        <v>6</v>
      </c>
      <c r="AD420" s="151">
        <v>4</v>
      </c>
      <c r="AE420" s="155">
        <v>0.214285714285714</v>
      </c>
      <c r="AF420" s="155">
        <v>0.666666666666667</v>
      </c>
      <c r="AG420" s="173">
        <v>-0.452380952380952</v>
      </c>
    </row>
    <row r="421" spans="1:33">
      <c r="A421" s="175" t="s">
        <v>375</v>
      </c>
      <c r="B421" s="195" t="s">
        <v>1809</v>
      </c>
      <c r="C421" s="195" t="s">
        <v>415</v>
      </c>
      <c r="D421" s="150">
        <v>3</v>
      </c>
      <c r="E421" s="150">
        <v>3</v>
      </c>
      <c r="F421" s="150">
        <v>0</v>
      </c>
      <c r="G421" s="151">
        <v>1</v>
      </c>
      <c r="H421" s="151">
        <v>1</v>
      </c>
      <c r="I421" s="151">
        <v>0</v>
      </c>
      <c r="J421" s="151">
        <v>0</v>
      </c>
      <c r="K421" s="151">
        <v>0</v>
      </c>
      <c r="L421" s="151">
        <v>0</v>
      </c>
      <c r="M421" s="154">
        <v>0.785714285714286</v>
      </c>
      <c r="N421" s="153">
        <v>11</v>
      </c>
      <c r="O421" s="172">
        <v>0.9</v>
      </c>
      <c r="P421" s="154">
        <v>1</v>
      </c>
      <c r="Q421" s="154">
        <v>1</v>
      </c>
      <c r="R421" s="154">
        <v>0</v>
      </c>
      <c r="S421" s="173">
        <v>0</v>
      </c>
      <c r="T421" s="153">
        <v>14</v>
      </c>
      <c r="U421" s="153">
        <v>6</v>
      </c>
      <c r="V421" s="154">
        <v>0.428571428571429</v>
      </c>
      <c r="W421" s="154">
        <v>0</v>
      </c>
      <c r="X421" s="155">
        <v>0</v>
      </c>
      <c r="Y421" s="155">
        <v>0</v>
      </c>
      <c r="Z421" s="173">
        <v>0</v>
      </c>
      <c r="AA421" s="151">
        <v>6</v>
      </c>
      <c r="AB421" s="151">
        <v>1</v>
      </c>
      <c r="AC421" s="151">
        <v>5</v>
      </c>
      <c r="AD421" s="151">
        <v>3</v>
      </c>
      <c r="AE421" s="155">
        <v>0.166666666666667</v>
      </c>
      <c r="AF421" s="155">
        <v>0.6</v>
      </c>
      <c r="AG421" s="173">
        <v>-0.433333333333333</v>
      </c>
    </row>
    <row r="422" spans="1:33">
      <c r="A422" s="175" t="s">
        <v>375</v>
      </c>
      <c r="B422" s="195" t="s">
        <v>1809</v>
      </c>
      <c r="C422" s="195" t="s">
        <v>416</v>
      </c>
      <c r="D422" s="150">
        <v>5</v>
      </c>
      <c r="E422" s="150">
        <v>1</v>
      </c>
      <c r="F422" s="150">
        <v>1</v>
      </c>
      <c r="G422" s="151">
        <v>4</v>
      </c>
      <c r="H422" s="151">
        <v>3</v>
      </c>
      <c r="I422" s="151">
        <v>3</v>
      </c>
      <c r="J422" s="151">
        <v>0</v>
      </c>
      <c r="K422" s="151">
        <v>0</v>
      </c>
      <c r="L422" s="151">
        <v>0</v>
      </c>
      <c r="M422" s="154">
        <v>0.692307692307692</v>
      </c>
      <c r="N422" s="153">
        <v>18</v>
      </c>
      <c r="O422" s="172">
        <v>0.9</v>
      </c>
      <c r="P422" s="154">
        <v>0.2</v>
      </c>
      <c r="Q422" s="154">
        <v>0.75</v>
      </c>
      <c r="R422" s="154">
        <v>0</v>
      </c>
      <c r="S422" s="173">
        <v>-0.55</v>
      </c>
      <c r="T422" s="153">
        <v>26</v>
      </c>
      <c r="U422" s="153">
        <v>17</v>
      </c>
      <c r="V422" s="154">
        <v>0.653846153846154</v>
      </c>
      <c r="W422" s="154">
        <v>0.2</v>
      </c>
      <c r="X422" s="155">
        <v>0.75</v>
      </c>
      <c r="Y422" s="155">
        <v>0</v>
      </c>
      <c r="Z422" s="173">
        <v>-0.55</v>
      </c>
      <c r="AA422" s="151">
        <v>13</v>
      </c>
      <c r="AB422" s="151">
        <v>8</v>
      </c>
      <c r="AC422" s="151">
        <v>4</v>
      </c>
      <c r="AD422" s="151">
        <v>2</v>
      </c>
      <c r="AE422" s="155">
        <v>0.615384615384615</v>
      </c>
      <c r="AF422" s="155">
        <v>0.5</v>
      </c>
      <c r="AG422" s="173">
        <v>0.115384615384615</v>
      </c>
    </row>
    <row r="423" spans="1:33">
      <c r="A423" s="175" t="s">
        <v>375</v>
      </c>
      <c r="B423" s="195" t="s">
        <v>1809</v>
      </c>
      <c r="C423" s="195" t="s">
        <v>417</v>
      </c>
      <c r="D423" s="150">
        <v>4797</v>
      </c>
      <c r="E423" s="150">
        <v>4670</v>
      </c>
      <c r="F423" s="150">
        <v>4250</v>
      </c>
      <c r="G423" s="151">
        <v>1770</v>
      </c>
      <c r="H423" s="151">
        <v>1727</v>
      </c>
      <c r="I423" s="151">
        <v>1564</v>
      </c>
      <c r="J423" s="151">
        <v>3796</v>
      </c>
      <c r="K423" s="151">
        <v>3696</v>
      </c>
      <c r="L423" s="151">
        <v>3338</v>
      </c>
      <c r="M423" s="154">
        <v>0.954987965271211</v>
      </c>
      <c r="N423" s="153">
        <v>88875</v>
      </c>
      <c r="O423" s="172">
        <v>0.9</v>
      </c>
      <c r="P423" s="154">
        <v>0.973525119866583</v>
      </c>
      <c r="Q423" s="154">
        <v>0.975706214689266</v>
      </c>
      <c r="R423" s="154">
        <v>0.973656480505796</v>
      </c>
      <c r="S423" s="173">
        <v>-0.00218109482268225</v>
      </c>
      <c r="T423" s="153">
        <v>93064</v>
      </c>
      <c r="U423" s="153">
        <v>81143</v>
      </c>
      <c r="V423" s="154">
        <v>0.871905355454311</v>
      </c>
      <c r="W423" s="154">
        <v>0.88597039816552</v>
      </c>
      <c r="X423" s="155">
        <v>0.88361581920904</v>
      </c>
      <c r="Y423" s="155">
        <v>0.879346680716544</v>
      </c>
      <c r="Z423" s="173">
        <v>0.00235457895648061</v>
      </c>
      <c r="AA423" s="151">
        <v>26343</v>
      </c>
      <c r="AB423" s="151">
        <v>23285</v>
      </c>
      <c r="AC423" s="151">
        <v>31056</v>
      </c>
      <c r="AD423" s="151">
        <v>26403</v>
      </c>
      <c r="AE423" s="155">
        <v>0.883916030824128</v>
      </c>
      <c r="AF423" s="155">
        <v>0.850173879443586</v>
      </c>
      <c r="AG423" s="173">
        <v>0.033742151380542</v>
      </c>
    </row>
    <row r="424" spans="1:33">
      <c r="A424" s="175" t="s">
        <v>375</v>
      </c>
      <c r="B424" s="195" t="s">
        <v>1809</v>
      </c>
      <c r="C424" s="195" t="s">
        <v>418</v>
      </c>
      <c r="D424" s="150">
        <v>0</v>
      </c>
      <c r="E424" s="150">
        <v>0</v>
      </c>
      <c r="F424" s="150">
        <v>0</v>
      </c>
      <c r="G424" s="151">
        <v>0</v>
      </c>
      <c r="H424" s="151">
        <v>0</v>
      </c>
      <c r="I424" s="151">
        <v>0</v>
      </c>
      <c r="J424" s="151">
        <v>0</v>
      </c>
      <c r="K424" s="151">
        <v>0</v>
      </c>
      <c r="L424" s="151">
        <v>0</v>
      </c>
      <c r="M424" s="154">
        <v>0</v>
      </c>
      <c r="N424" s="153">
        <v>0</v>
      </c>
      <c r="O424" s="172">
        <v>0.9</v>
      </c>
      <c r="P424" s="154">
        <v>0</v>
      </c>
      <c r="Q424" s="154">
        <v>0</v>
      </c>
      <c r="R424" s="154">
        <v>0</v>
      </c>
      <c r="S424" s="173">
        <v>0</v>
      </c>
      <c r="T424" s="153">
        <v>0</v>
      </c>
      <c r="U424" s="153">
        <v>0</v>
      </c>
      <c r="V424" s="154">
        <v>0</v>
      </c>
      <c r="W424" s="154">
        <v>0</v>
      </c>
      <c r="X424" s="155">
        <v>0</v>
      </c>
      <c r="Y424" s="155">
        <v>0</v>
      </c>
      <c r="Z424" s="173">
        <v>0</v>
      </c>
      <c r="AA424" s="151">
        <v>0</v>
      </c>
      <c r="AB424" s="151">
        <v>0</v>
      </c>
      <c r="AC424" s="151">
        <v>0</v>
      </c>
      <c r="AD424" s="151">
        <v>0</v>
      </c>
      <c r="AE424" s="155">
        <v>0</v>
      </c>
      <c r="AF424" s="155">
        <v>0</v>
      </c>
      <c r="AG424" s="173">
        <v>0</v>
      </c>
    </row>
    <row r="425" spans="1:33">
      <c r="A425" s="175" t="s">
        <v>375</v>
      </c>
      <c r="B425" s="195" t="s">
        <v>1809</v>
      </c>
      <c r="C425" s="195" t="s">
        <v>419</v>
      </c>
      <c r="D425" s="150">
        <v>1</v>
      </c>
      <c r="E425" s="150">
        <v>0</v>
      </c>
      <c r="F425" s="150">
        <v>0</v>
      </c>
      <c r="G425" s="151">
        <v>1</v>
      </c>
      <c r="H425" s="151">
        <v>0</v>
      </c>
      <c r="I425" s="151">
        <v>0</v>
      </c>
      <c r="J425" s="151">
        <v>8</v>
      </c>
      <c r="K425" s="151">
        <v>0</v>
      </c>
      <c r="L425" s="151">
        <v>0</v>
      </c>
      <c r="M425" s="154">
        <v>0.148148148148148</v>
      </c>
      <c r="N425" s="153">
        <v>8</v>
      </c>
      <c r="O425" s="172">
        <v>0.9</v>
      </c>
      <c r="P425" s="154">
        <v>0</v>
      </c>
      <c r="Q425" s="154">
        <v>0</v>
      </c>
      <c r="R425" s="154">
        <v>0</v>
      </c>
      <c r="S425" s="173">
        <v>0</v>
      </c>
      <c r="T425" s="153">
        <v>54</v>
      </c>
      <c r="U425" s="153">
        <v>6</v>
      </c>
      <c r="V425" s="154">
        <v>0.111111111111111</v>
      </c>
      <c r="W425" s="154">
        <v>0</v>
      </c>
      <c r="X425" s="155">
        <v>0</v>
      </c>
      <c r="Y425" s="155">
        <v>0</v>
      </c>
      <c r="Z425" s="173">
        <v>0</v>
      </c>
      <c r="AA425" s="151">
        <v>15</v>
      </c>
      <c r="AB425" s="151">
        <v>1</v>
      </c>
      <c r="AC425" s="151">
        <v>18</v>
      </c>
      <c r="AD425" s="151">
        <v>4</v>
      </c>
      <c r="AE425" s="155">
        <v>0.0666666666666667</v>
      </c>
      <c r="AF425" s="155">
        <v>0.222222222222222</v>
      </c>
      <c r="AG425" s="173">
        <v>-0.155555555555556</v>
      </c>
    </row>
    <row r="426" spans="1:33">
      <c r="A426" s="175" t="s">
        <v>375</v>
      </c>
      <c r="B426" s="195" t="s">
        <v>1809</v>
      </c>
      <c r="C426" s="195" t="s">
        <v>420</v>
      </c>
      <c r="D426" s="150">
        <v>4503</v>
      </c>
      <c r="E426" s="150">
        <v>4413</v>
      </c>
      <c r="F426" s="150">
        <v>4178</v>
      </c>
      <c r="G426" s="151">
        <v>1639</v>
      </c>
      <c r="H426" s="151">
        <v>1590</v>
      </c>
      <c r="I426" s="151">
        <v>1559</v>
      </c>
      <c r="J426" s="151">
        <v>3544</v>
      </c>
      <c r="K426" s="151">
        <v>3473</v>
      </c>
      <c r="L426" s="151">
        <v>3307</v>
      </c>
      <c r="M426" s="154">
        <v>0.97306153920293</v>
      </c>
      <c r="N426" s="153">
        <v>80768</v>
      </c>
      <c r="O426" s="172">
        <v>0.9</v>
      </c>
      <c r="P426" s="154">
        <v>0.980013324450366</v>
      </c>
      <c r="Q426" s="154">
        <v>0.970103721781574</v>
      </c>
      <c r="R426" s="154">
        <v>0.979966139954853</v>
      </c>
      <c r="S426" s="173">
        <v>0.00990960266879226</v>
      </c>
      <c r="T426" s="153">
        <v>83004</v>
      </c>
      <c r="U426" s="153">
        <v>76564</v>
      </c>
      <c r="V426" s="154">
        <v>0.922413377668546</v>
      </c>
      <c r="W426" s="154">
        <v>0.927825893848545</v>
      </c>
      <c r="X426" s="155">
        <v>0.951189749847468</v>
      </c>
      <c r="Y426" s="155">
        <v>0.933126410835214</v>
      </c>
      <c r="Z426" s="173">
        <v>-0.0233638559989225</v>
      </c>
      <c r="AA426" s="151">
        <v>24194</v>
      </c>
      <c r="AB426" s="151">
        <v>22388</v>
      </c>
      <c r="AC426" s="151">
        <v>27721</v>
      </c>
      <c r="AD426" s="151">
        <v>25872</v>
      </c>
      <c r="AE426" s="155">
        <v>0.925353393403323</v>
      </c>
      <c r="AF426" s="155">
        <v>0.933299664514267</v>
      </c>
      <c r="AG426" s="173">
        <v>-0.00794627111094404</v>
      </c>
    </row>
    <row r="427" spans="1:33">
      <c r="A427" s="175" t="s">
        <v>375</v>
      </c>
      <c r="B427" s="195" t="s">
        <v>1809</v>
      </c>
      <c r="C427" s="195" t="s">
        <v>421</v>
      </c>
      <c r="D427" s="150">
        <v>1</v>
      </c>
      <c r="E427" s="150">
        <v>0</v>
      </c>
      <c r="F427" s="150">
        <v>0</v>
      </c>
      <c r="G427" s="151">
        <v>0</v>
      </c>
      <c r="H427" s="151">
        <v>0</v>
      </c>
      <c r="I427" s="151">
        <v>0</v>
      </c>
      <c r="J427" s="151">
        <v>0</v>
      </c>
      <c r="K427" s="151">
        <v>0</v>
      </c>
      <c r="L427" s="151">
        <v>0</v>
      </c>
      <c r="M427" s="154">
        <v>0.333333333333333</v>
      </c>
      <c r="N427" s="153">
        <v>1</v>
      </c>
      <c r="O427" s="172">
        <v>0.9</v>
      </c>
      <c r="P427" s="154">
        <v>0</v>
      </c>
      <c r="Q427" s="154">
        <v>0</v>
      </c>
      <c r="R427" s="154">
        <v>0</v>
      </c>
      <c r="S427" s="173">
        <v>0</v>
      </c>
      <c r="T427" s="153">
        <v>3</v>
      </c>
      <c r="U427" s="153">
        <v>0</v>
      </c>
      <c r="V427" s="154">
        <v>0</v>
      </c>
      <c r="W427" s="154">
        <v>0</v>
      </c>
      <c r="X427" s="155">
        <v>0</v>
      </c>
      <c r="Y427" s="155">
        <v>0</v>
      </c>
      <c r="Z427" s="173">
        <v>0</v>
      </c>
      <c r="AA427" s="151">
        <v>1</v>
      </c>
      <c r="AB427" s="151">
        <v>0</v>
      </c>
      <c r="AC427" s="151">
        <v>2</v>
      </c>
      <c r="AD427" s="151">
        <v>0</v>
      </c>
      <c r="AE427" s="155">
        <v>0</v>
      </c>
      <c r="AF427" s="155">
        <v>0</v>
      </c>
      <c r="AG427" s="173">
        <v>0</v>
      </c>
    </row>
    <row r="428" spans="1:33">
      <c r="A428" s="175" t="s">
        <v>375</v>
      </c>
      <c r="B428" s="195" t="s">
        <v>1809</v>
      </c>
      <c r="C428" s="195" t="s">
        <v>422</v>
      </c>
      <c r="D428" s="150">
        <v>3</v>
      </c>
      <c r="E428" s="150">
        <v>0</v>
      </c>
      <c r="F428" s="150">
        <v>0</v>
      </c>
      <c r="G428" s="151">
        <v>2</v>
      </c>
      <c r="H428" s="151">
        <v>0</v>
      </c>
      <c r="I428" s="151">
        <v>1</v>
      </c>
      <c r="J428" s="151">
        <v>2</v>
      </c>
      <c r="K428" s="151">
        <v>0</v>
      </c>
      <c r="L428" s="151">
        <v>0</v>
      </c>
      <c r="M428" s="154">
        <v>0.363636363636364</v>
      </c>
      <c r="N428" s="153">
        <v>8</v>
      </c>
      <c r="O428" s="172">
        <v>0.9</v>
      </c>
      <c r="P428" s="154">
        <v>0</v>
      </c>
      <c r="Q428" s="154">
        <v>0</v>
      </c>
      <c r="R428" s="154">
        <v>0</v>
      </c>
      <c r="S428" s="173">
        <v>0</v>
      </c>
      <c r="T428" s="153">
        <v>22</v>
      </c>
      <c r="U428" s="153">
        <v>9</v>
      </c>
      <c r="V428" s="154">
        <v>0.409090909090909</v>
      </c>
      <c r="W428" s="154">
        <v>0</v>
      </c>
      <c r="X428" s="155">
        <v>0.5</v>
      </c>
      <c r="Y428" s="155">
        <v>0</v>
      </c>
      <c r="Z428" s="173">
        <v>-0.5</v>
      </c>
      <c r="AA428" s="151">
        <v>9</v>
      </c>
      <c r="AB428" s="151">
        <v>2</v>
      </c>
      <c r="AC428" s="151">
        <v>4</v>
      </c>
      <c r="AD428" s="151">
        <v>2</v>
      </c>
      <c r="AE428" s="155">
        <v>0.222222222222222</v>
      </c>
      <c r="AF428" s="155">
        <v>0.5</v>
      </c>
      <c r="AG428" s="173">
        <v>-0.277777777777778</v>
      </c>
    </row>
    <row r="429" spans="1:33">
      <c r="A429" s="175" t="s">
        <v>375</v>
      </c>
      <c r="B429" s="195" t="s">
        <v>1809</v>
      </c>
      <c r="C429" s="195" t="s">
        <v>423</v>
      </c>
      <c r="D429" s="150">
        <v>2829</v>
      </c>
      <c r="E429" s="150">
        <v>2812</v>
      </c>
      <c r="F429" s="150">
        <v>2569</v>
      </c>
      <c r="G429" s="151">
        <v>977</v>
      </c>
      <c r="H429" s="151">
        <v>969</v>
      </c>
      <c r="I429" s="151">
        <v>929</v>
      </c>
      <c r="J429" s="151">
        <v>2431</v>
      </c>
      <c r="K429" s="151">
        <v>2406</v>
      </c>
      <c r="L429" s="151">
        <v>2163</v>
      </c>
      <c r="M429" s="154">
        <v>0.985985912922886</v>
      </c>
      <c r="N429" s="153">
        <v>54034</v>
      </c>
      <c r="O429" s="172">
        <v>0.9</v>
      </c>
      <c r="P429" s="154">
        <v>0.993990809473312</v>
      </c>
      <c r="Q429" s="154">
        <v>0.991811668372569</v>
      </c>
      <c r="R429" s="154">
        <v>0.989716166186754</v>
      </c>
      <c r="S429" s="173">
        <v>0.00217914110074302</v>
      </c>
      <c r="T429" s="153">
        <v>54802</v>
      </c>
      <c r="U429" s="153">
        <v>48387</v>
      </c>
      <c r="V429" s="154">
        <v>0.882942228385825</v>
      </c>
      <c r="W429" s="154">
        <v>0.908094733121244</v>
      </c>
      <c r="X429" s="155">
        <v>0.950870010235415</v>
      </c>
      <c r="Y429" s="155">
        <v>0.889757301522007</v>
      </c>
      <c r="Z429" s="173">
        <v>-0.0427752771141703</v>
      </c>
      <c r="AA429" s="151">
        <v>15727</v>
      </c>
      <c r="AB429" s="151">
        <v>14150</v>
      </c>
      <c r="AC429" s="151">
        <v>18743</v>
      </c>
      <c r="AD429" s="151">
        <v>15856</v>
      </c>
      <c r="AE429" s="155">
        <v>0.899726584854073</v>
      </c>
      <c r="AF429" s="155">
        <v>0.845969161820413</v>
      </c>
      <c r="AG429" s="173">
        <v>0.0537574230336597</v>
      </c>
    </row>
    <row r="430" spans="1:33">
      <c r="A430" s="175" t="s">
        <v>375</v>
      </c>
      <c r="B430" s="195" t="s">
        <v>1809</v>
      </c>
      <c r="C430" s="195" t="s">
        <v>424</v>
      </c>
      <c r="D430" s="150">
        <v>0</v>
      </c>
      <c r="E430" s="150">
        <v>0</v>
      </c>
      <c r="F430" s="150">
        <v>0</v>
      </c>
      <c r="G430" s="151">
        <v>2</v>
      </c>
      <c r="H430" s="151">
        <v>0</v>
      </c>
      <c r="I430" s="151">
        <v>2</v>
      </c>
      <c r="J430" s="151">
        <v>0</v>
      </c>
      <c r="K430" s="151">
        <v>0</v>
      </c>
      <c r="L430" s="151">
        <v>0</v>
      </c>
      <c r="M430" s="154">
        <v>0.263157894736842</v>
      </c>
      <c r="N430" s="153">
        <v>5</v>
      </c>
      <c r="O430" s="172">
        <v>0.9</v>
      </c>
      <c r="P430" s="154">
        <v>0</v>
      </c>
      <c r="Q430" s="154">
        <v>0</v>
      </c>
      <c r="R430" s="154">
        <v>0</v>
      </c>
      <c r="S430" s="173">
        <v>0</v>
      </c>
      <c r="T430" s="153">
        <v>19</v>
      </c>
      <c r="U430" s="153">
        <v>16</v>
      </c>
      <c r="V430" s="154">
        <v>0.842105263157895</v>
      </c>
      <c r="W430" s="154">
        <v>0</v>
      </c>
      <c r="X430" s="155">
        <v>1</v>
      </c>
      <c r="Y430" s="155">
        <v>0</v>
      </c>
      <c r="Z430" s="173">
        <v>-1</v>
      </c>
      <c r="AA430" s="151">
        <v>7</v>
      </c>
      <c r="AB430" s="151">
        <v>7</v>
      </c>
      <c r="AC430" s="151">
        <v>5</v>
      </c>
      <c r="AD430" s="151">
        <v>3</v>
      </c>
      <c r="AE430" s="155">
        <v>1</v>
      </c>
      <c r="AF430" s="155">
        <v>0.6</v>
      </c>
      <c r="AG430" s="173">
        <v>0.4</v>
      </c>
    </row>
    <row r="431" spans="1:33">
      <c r="A431" s="175" t="s">
        <v>375</v>
      </c>
      <c r="B431" s="195" t="s">
        <v>1809</v>
      </c>
      <c r="C431" s="195" t="s">
        <v>425</v>
      </c>
      <c r="D431" s="150">
        <v>1</v>
      </c>
      <c r="E431" s="150">
        <v>1</v>
      </c>
      <c r="F431" s="150">
        <v>0</v>
      </c>
      <c r="G431" s="151">
        <v>0</v>
      </c>
      <c r="H431" s="151">
        <v>0</v>
      </c>
      <c r="I431" s="151">
        <v>0</v>
      </c>
      <c r="J431" s="151">
        <v>0</v>
      </c>
      <c r="K431" s="151">
        <v>0</v>
      </c>
      <c r="L431" s="151">
        <v>0</v>
      </c>
      <c r="M431" s="154">
        <v>0.6</v>
      </c>
      <c r="N431" s="153">
        <v>3</v>
      </c>
      <c r="O431" s="172">
        <v>0.9</v>
      </c>
      <c r="P431" s="154">
        <v>1</v>
      </c>
      <c r="Q431" s="154">
        <v>0</v>
      </c>
      <c r="R431" s="154">
        <v>0</v>
      </c>
      <c r="S431" s="173">
        <v>1</v>
      </c>
      <c r="T431" s="153">
        <v>5</v>
      </c>
      <c r="U431" s="153">
        <v>2</v>
      </c>
      <c r="V431" s="154">
        <v>0.4</v>
      </c>
      <c r="W431" s="154">
        <v>0</v>
      </c>
      <c r="X431" s="155">
        <v>0</v>
      </c>
      <c r="Y431" s="155">
        <v>0</v>
      </c>
      <c r="Z431" s="173">
        <v>0</v>
      </c>
      <c r="AA431" s="151">
        <v>2</v>
      </c>
      <c r="AB431" s="151">
        <v>1</v>
      </c>
      <c r="AC431" s="151">
        <v>2</v>
      </c>
      <c r="AD431" s="151">
        <v>1</v>
      </c>
      <c r="AE431" s="155">
        <v>0.5</v>
      </c>
      <c r="AF431" s="155">
        <v>0.5</v>
      </c>
      <c r="AG431" s="173">
        <v>0</v>
      </c>
    </row>
    <row r="432" spans="1:33">
      <c r="A432" s="175" t="s">
        <v>375</v>
      </c>
      <c r="B432" s="195" t="s">
        <v>1809</v>
      </c>
      <c r="C432" s="195" t="s">
        <v>426</v>
      </c>
      <c r="D432" s="150">
        <v>0</v>
      </c>
      <c r="E432" s="150">
        <v>0</v>
      </c>
      <c r="F432" s="150">
        <v>0</v>
      </c>
      <c r="G432" s="151">
        <v>0</v>
      </c>
      <c r="H432" s="151">
        <v>0</v>
      </c>
      <c r="I432" s="151">
        <v>0</v>
      </c>
      <c r="J432" s="151">
        <v>0</v>
      </c>
      <c r="K432" s="151">
        <v>0</v>
      </c>
      <c r="L432" s="151">
        <v>0</v>
      </c>
      <c r="M432" s="154">
        <v>0</v>
      </c>
      <c r="N432" s="153">
        <v>0</v>
      </c>
      <c r="O432" s="172">
        <v>0.9</v>
      </c>
      <c r="P432" s="154">
        <v>0</v>
      </c>
      <c r="Q432" s="154">
        <v>0</v>
      </c>
      <c r="R432" s="154">
        <v>0</v>
      </c>
      <c r="S432" s="173">
        <v>0</v>
      </c>
      <c r="T432" s="153">
        <v>1</v>
      </c>
      <c r="U432" s="153">
        <v>0</v>
      </c>
      <c r="V432" s="154">
        <v>0</v>
      </c>
      <c r="W432" s="154">
        <v>0</v>
      </c>
      <c r="X432" s="155">
        <v>0</v>
      </c>
      <c r="Y432" s="155">
        <v>0</v>
      </c>
      <c r="Z432" s="173">
        <v>0</v>
      </c>
      <c r="AA432" s="151">
        <v>0</v>
      </c>
      <c r="AB432" s="151">
        <v>0</v>
      </c>
      <c r="AC432" s="151">
        <v>0</v>
      </c>
      <c r="AD432" s="151">
        <v>0</v>
      </c>
      <c r="AE432" s="155">
        <v>0</v>
      </c>
      <c r="AF432" s="155">
        <v>0</v>
      </c>
      <c r="AG432" s="173">
        <v>0</v>
      </c>
    </row>
    <row r="433" spans="1:33">
      <c r="A433" s="175" t="s">
        <v>375</v>
      </c>
      <c r="B433" s="195" t="s">
        <v>1809</v>
      </c>
      <c r="C433" s="195" t="s">
        <v>427</v>
      </c>
      <c r="D433" s="150">
        <v>4251</v>
      </c>
      <c r="E433" s="150">
        <v>4239</v>
      </c>
      <c r="F433" s="150">
        <v>3799</v>
      </c>
      <c r="G433" s="151">
        <v>1593</v>
      </c>
      <c r="H433" s="151">
        <v>1580</v>
      </c>
      <c r="I433" s="151">
        <v>1421</v>
      </c>
      <c r="J433" s="151">
        <v>3509</v>
      </c>
      <c r="K433" s="151">
        <v>3478</v>
      </c>
      <c r="L433" s="151">
        <v>2990</v>
      </c>
      <c r="M433" s="154">
        <v>0.983650537763769</v>
      </c>
      <c r="N433" s="153">
        <v>81763</v>
      </c>
      <c r="O433" s="172">
        <v>0.9</v>
      </c>
      <c r="P433" s="154">
        <v>0.997177134791814</v>
      </c>
      <c r="Q433" s="154">
        <v>0.991839296924043</v>
      </c>
      <c r="R433" s="154">
        <v>0.991165574237675</v>
      </c>
      <c r="S433" s="173">
        <v>0.00533783786777098</v>
      </c>
      <c r="T433" s="153">
        <v>83122</v>
      </c>
      <c r="U433" s="153">
        <v>72986</v>
      </c>
      <c r="V433" s="154">
        <v>0.878058757007772</v>
      </c>
      <c r="W433" s="154">
        <v>0.893672077158316</v>
      </c>
      <c r="X433" s="155">
        <v>0.89202762084118</v>
      </c>
      <c r="Y433" s="155">
        <v>0.8520946138501</v>
      </c>
      <c r="Z433" s="173">
        <v>0.0016444563171355</v>
      </c>
      <c r="AA433" s="151">
        <v>23882</v>
      </c>
      <c r="AB433" s="151">
        <v>20864</v>
      </c>
      <c r="AC433" s="151">
        <v>27667</v>
      </c>
      <c r="AD433" s="151">
        <v>24326</v>
      </c>
      <c r="AE433" s="155">
        <v>0.873628674315384</v>
      </c>
      <c r="AF433" s="155">
        <v>0.879242418766039</v>
      </c>
      <c r="AG433" s="173">
        <v>-0.00561374445065499</v>
      </c>
    </row>
    <row r="434" spans="1:33">
      <c r="A434" s="175" t="s">
        <v>375</v>
      </c>
      <c r="B434" s="195" t="s">
        <v>1809</v>
      </c>
      <c r="C434" s="195" t="s">
        <v>428</v>
      </c>
      <c r="D434" s="150">
        <v>9</v>
      </c>
      <c r="E434" s="150">
        <v>6</v>
      </c>
      <c r="F434" s="150">
        <v>6</v>
      </c>
      <c r="G434" s="151">
        <v>8</v>
      </c>
      <c r="H434" s="151">
        <v>7</v>
      </c>
      <c r="I434" s="151">
        <v>8</v>
      </c>
      <c r="J434" s="151">
        <v>4</v>
      </c>
      <c r="K434" s="151">
        <v>4</v>
      </c>
      <c r="L434" s="151">
        <v>3</v>
      </c>
      <c r="M434" s="154">
        <v>0.868085106382979</v>
      </c>
      <c r="N434" s="153">
        <v>204</v>
      </c>
      <c r="O434" s="172">
        <v>0.9</v>
      </c>
      <c r="P434" s="154">
        <v>0.666666666666667</v>
      </c>
      <c r="Q434" s="154">
        <v>0.875</v>
      </c>
      <c r="R434" s="154">
        <v>1</v>
      </c>
      <c r="S434" s="173">
        <v>-0.208333333333333</v>
      </c>
      <c r="T434" s="153">
        <v>235</v>
      </c>
      <c r="U434" s="153">
        <v>212</v>
      </c>
      <c r="V434" s="154">
        <v>0.902127659574468</v>
      </c>
      <c r="W434" s="154">
        <v>0.666666666666667</v>
      </c>
      <c r="X434" s="155">
        <v>1</v>
      </c>
      <c r="Y434" s="155">
        <v>0.75</v>
      </c>
      <c r="Z434" s="173">
        <v>-0.333333333333333</v>
      </c>
      <c r="AA434" s="151">
        <v>63</v>
      </c>
      <c r="AB434" s="151">
        <v>58</v>
      </c>
      <c r="AC434" s="151">
        <v>93</v>
      </c>
      <c r="AD434" s="151">
        <v>87</v>
      </c>
      <c r="AE434" s="155">
        <v>0.920634920634921</v>
      </c>
      <c r="AF434" s="155">
        <v>0.935483870967742</v>
      </c>
      <c r="AG434" s="173">
        <v>-0.0148489503328213</v>
      </c>
    </row>
    <row r="435" spans="1:33">
      <c r="A435" s="175" t="s">
        <v>375</v>
      </c>
      <c r="B435" s="195" t="s">
        <v>1809</v>
      </c>
      <c r="C435" s="195" t="s">
        <v>429</v>
      </c>
      <c r="D435" s="150">
        <v>0</v>
      </c>
      <c r="E435" s="150">
        <v>0</v>
      </c>
      <c r="F435" s="150">
        <v>0</v>
      </c>
      <c r="G435" s="151">
        <v>0</v>
      </c>
      <c r="H435" s="151">
        <v>0</v>
      </c>
      <c r="I435" s="151">
        <v>0</v>
      </c>
      <c r="J435" s="151">
        <v>1</v>
      </c>
      <c r="K435" s="151">
        <v>0</v>
      </c>
      <c r="L435" s="151">
        <v>1</v>
      </c>
      <c r="M435" s="154">
        <v>0.333333333333333</v>
      </c>
      <c r="N435" s="153">
        <v>1</v>
      </c>
      <c r="O435" s="172">
        <v>0.9</v>
      </c>
      <c r="P435" s="154">
        <v>0</v>
      </c>
      <c r="Q435" s="154">
        <v>0</v>
      </c>
      <c r="R435" s="154">
        <v>0</v>
      </c>
      <c r="S435" s="173">
        <v>0</v>
      </c>
      <c r="T435" s="153">
        <v>3</v>
      </c>
      <c r="U435" s="153">
        <v>2</v>
      </c>
      <c r="V435" s="154">
        <v>0.666666666666667</v>
      </c>
      <c r="W435" s="154">
        <v>0</v>
      </c>
      <c r="X435" s="155">
        <v>0</v>
      </c>
      <c r="Y435" s="155">
        <v>1</v>
      </c>
      <c r="Z435" s="173">
        <v>0</v>
      </c>
      <c r="AA435" s="151">
        <v>2</v>
      </c>
      <c r="AB435" s="151">
        <v>1</v>
      </c>
      <c r="AC435" s="151">
        <v>0</v>
      </c>
      <c r="AD435" s="151">
        <v>0</v>
      </c>
      <c r="AE435" s="155">
        <v>0.5</v>
      </c>
      <c r="AF435" s="155">
        <v>0</v>
      </c>
      <c r="AG435" s="173">
        <v>0.5</v>
      </c>
    </row>
    <row r="436" spans="1:33">
      <c r="A436" s="175" t="s">
        <v>375</v>
      </c>
      <c r="B436" s="195" t="s">
        <v>1809</v>
      </c>
      <c r="C436" s="195" t="s">
        <v>430</v>
      </c>
      <c r="D436" s="150">
        <v>1</v>
      </c>
      <c r="E436" s="150">
        <v>1</v>
      </c>
      <c r="F436" s="150">
        <v>1</v>
      </c>
      <c r="G436" s="151">
        <v>0</v>
      </c>
      <c r="H436" s="151">
        <v>0</v>
      </c>
      <c r="I436" s="151">
        <v>0</v>
      </c>
      <c r="J436" s="151">
        <v>0</v>
      </c>
      <c r="K436" s="151">
        <v>0</v>
      </c>
      <c r="L436" s="151">
        <v>0</v>
      </c>
      <c r="M436" s="154">
        <v>0.727272727272727</v>
      </c>
      <c r="N436" s="153">
        <v>8</v>
      </c>
      <c r="O436" s="172">
        <v>0.9</v>
      </c>
      <c r="P436" s="154">
        <v>1</v>
      </c>
      <c r="Q436" s="154">
        <v>0</v>
      </c>
      <c r="R436" s="154">
        <v>0</v>
      </c>
      <c r="S436" s="173">
        <v>1</v>
      </c>
      <c r="T436" s="153">
        <v>11</v>
      </c>
      <c r="U436" s="153">
        <v>7</v>
      </c>
      <c r="V436" s="154">
        <v>0.636363636363636</v>
      </c>
      <c r="W436" s="154">
        <v>1</v>
      </c>
      <c r="X436" s="155">
        <v>0</v>
      </c>
      <c r="Y436" s="155">
        <v>0</v>
      </c>
      <c r="Z436" s="173">
        <v>1</v>
      </c>
      <c r="AA436" s="151">
        <v>4</v>
      </c>
      <c r="AB436" s="151">
        <v>2</v>
      </c>
      <c r="AC436" s="151">
        <v>3</v>
      </c>
      <c r="AD436" s="151">
        <v>3</v>
      </c>
      <c r="AE436" s="155">
        <v>0.5</v>
      </c>
      <c r="AF436" s="155">
        <v>1</v>
      </c>
      <c r="AG436" s="173">
        <v>-0.5</v>
      </c>
    </row>
    <row r="437" spans="1:33">
      <c r="A437" s="175" t="s">
        <v>375</v>
      </c>
      <c r="B437" s="195" t="s">
        <v>1809</v>
      </c>
      <c r="C437" s="195" t="s">
        <v>431</v>
      </c>
      <c r="D437" s="150">
        <v>1</v>
      </c>
      <c r="E437" s="150">
        <v>0</v>
      </c>
      <c r="F437" s="150">
        <v>1</v>
      </c>
      <c r="G437" s="151">
        <v>1</v>
      </c>
      <c r="H437" s="151">
        <v>0</v>
      </c>
      <c r="I437" s="151">
        <v>1</v>
      </c>
      <c r="J437" s="151">
        <v>0</v>
      </c>
      <c r="K437" s="151">
        <v>0</v>
      </c>
      <c r="L437" s="151">
        <v>0</v>
      </c>
      <c r="M437" s="154">
        <v>0.2</v>
      </c>
      <c r="N437" s="153">
        <v>2</v>
      </c>
      <c r="O437" s="172">
        <v>0.9</v>
      </c>
      <c r="P437" s="154">
        <v>0</v>
      </c>
      <c r="Q437" s="154">
        <v>0</v>
      </c>
      <c r="R437" s="154">
        <v>0</v>
      </c>
      <c r="S437" s="173">
        <v>0</v>
      </c>
      <c r="T437" s="153">
        <v>10</v>
      </c>
      <c r="U437" s="153">
        <v>10</v>
      </c>
      <c r="V437" s="154">
        <v>1</v>
      </c>
      <c r="W437" s="154">
        <v>1</v>
      </c>
      <c r="X437" s="155">
        <v>1</v>
      </c>
      <c r="Y437" s="155">
        <v>0</v>
      </c>
      <c r="Z437" s="173">
        <v>0</v>
      </c>
      <c r="AA437" s="151">
        <v>3</v>
      </c>
      <c r="AB437" s="151">
        <v>3</v>
      </c>
      <c r="AC437" s="151">
        <v>4</v>
      </c>
      <c r="AD437" s="151">
        <v>4</v>
      </c>
      <c r="AE437" s="155">
        <v>1</v>
      </c>
      <c r="AF437" s="155">
        <v>1</v>
      </c>
      <c r="AG437" s="173">
        <v>0</v>
      </c>
    </row>
    <row r="438" spans="1:33">
      <c r="A438" s="175" t="s">
        <v>375</v>
      </c>
      <c r="B438" s="195" t="s">
        <v>1809</v>
      </c>
      <c r="C438" s="195" t="s">
        <v>432</v>
      </c>
      <c r="D438" s="150">
        <v>1</v>
      </c>
      <c r="E438" s="150">
        <v>0</v>
      </c>
      <c r="F438" s="150">
        <v>0</v>
      </c>
      <c r="G438" s="151">
        <v>1</v>
      </c>
      <c r="H438" s="151">
        <v>0</v>
      </c>
      <c r="I438" s="151">
        <v>0</v>
      </c>
      <c r="J438" s="151">
        <v>1</v>
      </c>
      <c r="K438" s="151">
        <v>0</v>
      </c>
      <c r="L438" s="151">
        <v>0</v>
      </c>
      <c r="M438" s="154">
        <v>0</v>
      </c>
      <c r="N438" s="153">
        <v>0</v>
      </c>
      <c r="O438" s="172">
        <v>0.9</v>
      </c>
      <c r="P438" s="154">
        <v>0</v>
      </c>
      <c r="Q438" s="154">
        <v>0</v>
      </c>
      <c r="R438" s="154">
        <v>0</v>
      </c>
      <c r="S438" s="173">
        <v>0</v>
      </c>
      <c r="T438" s="153">
        <v>4</v>
      </c>
      <c r="U438" s="153">
        <v>0</v>
      </c>
      <c r="V438" s="154">
        <v>0</v>
      </c>
      <c r="W438" s="154">
        <v>0</v>
      </c>
      <c r="X438" s="155">
        <v>0</v>
      </c>
      <c r="Y438" s="155">
        <v>0</v>
      </c>
      <c r="Z438" s="173">
        <v>0</v>
      </c>
      <c r="AA438" s="151">
        <v>3</v>
      </c>
      <c r="AB438" s="151">
        <v>0</v>
      </c>
      <c r="AC438" s="151">
        <v>0</v>
      </c>
      <c r="AD438" s="151">
        <v>0</v>
      </c>
      <c r="AE438" s="155">
        <v>0</v>
      </c>
      <c r="AF438" s="155">
        <v>0</v>
      </c>
      <c r="AG438" s="173">
        <v>0</v>
      </c>
    </row>
    <row r="439" spans="1:33">
      <c r="A439" s="175" t="s">
        <v>375</v>
      </c>
      <c r="B439" s="195" t="s">
        <v>1809</v>
      </c>
      <c r="C439" s="195" t="s">
        <v>433</v>
      </c>
      <c r="D439" s="150">
        <v>3</v>
      </c>
      <c r="E439" s="150">
        <v>0</v>
      </c>
      <c r="F439" s="150">
        <v>1</v>
      </c>
      <c r="G439" s="151">
        <v>4</v>
      </c>
      <c r="H439" s="151">
        <v>2</v>
      </c>
      <c r="I439" s="151">
        <v>1</v>
      </c>
      <c r="J439" s="151">
        <v>0</v>
      </c>
      <c r="K439" s="151">
        <v>0</v>
      </c>
      <c r="L439" s="151">
        <v>0</v>
      </c>
      <c r="M439" s="154">
        <v>0.178571428571429</v>
      </c>
      <c r="N439" s="153">
        <v>5</v>
      </c>
      <c r="O439" s="172">
        <v>0.9</v>
      </c>
      <c r="P439" s="154">
        <v>0</v>
      </c>
      <c r="Q439" s="154">
        <v>0.5</v>
      </c>
      <c r="R439" s="154">
        <v>0</v>
      </c>
      <c r="S439" s="173">
        <v>-0.5</v>
      </c>
      <c r="T439" s="153">
        <v>28</v>
      </c>
      <c r="U439" s="153">
        <v>8</v>
      </c>
      <c r="V439" s="154">
        <v>0.285714285714286</v>
      </c>
      <c r="W439" s="154">
        <v>0.333333333333333</v>
      </c>
      <c r="X439" s="155">
        <v>0.25</v>
      </c>
      <c r="Y439" s="155">
        <v>0</v>
      </c>
      <c r="Z439" s="173">
        <v>0.0833333333333333</v>
      </c>
      <c r="AA439" s="151">
        <v>9</v>
      </c>
      <c r="AB439" s="151">
        <v>2</v>
      </c>
      <c r="AC439" s="151">
        <v>6</v>
      </c>
      <c r="AD439" s="151">
        <v>3</v>
      </c>
      <c r="AE439" s="155">
        <v>0.222222222222222</v>
      </c>
      <c r="AF439" s="155">
        <v>0.5</v>
      </c>
      <c r="AG439" s="173">
        <v>-0.277777777777778</v>
      </c>
    </row>
    <row r="440" spans="1:33">
      <c r="A440" s="175" t="s">
        <v>375</v>
      </c>
      <c r="B440" s="195" t="s">
        <v>1810</v>
      </c>
      <c r="C440" s="195" t="s">
        <v>434</v>
      </c>
      <c r="D440" s="150">
        <v>1755</v>
      </c>
      <c r="E440" s="150">
        <v>1735</v>
      </c>
      <c r="F440" s="150">
        <v>1642</v>
      </c>
      <c r="G440" s="151">
        <v>896</v>
      </c>
      <c r="H440" s="151">
        <v>884</v>
      </c>
      <c r="I440" s="151">
        <v>838</v>
      </c>
      <c r="J440" s="151">
        <v>952</v>
      </c>
      <c r="K440" s="151">
        <v>936</v>
      </c>
      <c r="L440" s="151">
        <v>901</v>
      </c>
      <c r="M440" s="154">
        <v>0.991483609327475</v>
      </c>
      <c r="N440" s="153">
        <v>29338</v>
      </c>
      <c r="O440" s="172">
        <v>0.9</v>
      </c>
      <c r="P440" s="154">
        <v>0.988603988603989</v>
      </c>
      <c r="Q440" s="154">
        <v>0.986607142857143</v>
      </c>
      <c r="R440" s="154">
        <v>0.983193277310924</v>
      </c>
      <c r="S440" s="173">
        <v>0.00199684574684567</v>
      </c>
      <c r="T440" s="153">
        <v>29590</v>
      </c>
      <c r="U440" s="153">
        <v>27818</v>
      </c>
      <c r="V440" s="154">
        <v>0.940114903683677</v>
      </c>
      <c r="W440" s="154">
        <v>0.935612535612536</v>
      </c>
      <c r="X440" s="155">
        <v>0.935267857142857</v>
      </c>
      <c r="Y440" s="155">
        <v>0.946428571428571</v>
      </c>
      <c r="Z440" s="173">
        <v>0.000344678469678561</v>
      </c>
      <c r="AA440" s="151">
        <v>9198</v>
      </c>
      <c r="AB440" s="151">
        <v>8643</v>
      </c>
      <c r="AC440" s="151">
        <v>8759</v>
      </c>
      <c r="AD440" s="151">
        <v>8263</v>
      </c>
      <c r="AE440" s="155">
        <v>0.939660795825179</v>
      </c>
      <c r="AF440" s="155">
        <v>0.943372531110857</v>
      </c>
      <c r="AG440" s="173">
        <v>-0.00371173528567803</v>
      </c>
    </row>
    <row r="441" spans="1:33">
      <c r="A441" s="175" t="s">
        <v>375</v>
      </c>
      <c r="B441" s="195" t="s">
        <v>1810</v>
      </c>
      <c r="C441" s="195" t="s">
        <v>435</v>
      </c>
      <c r="D441" s="150">
        <v>3262</v>
      </c>
      <c r="E441" s="150">
        <v>3205</v>
      </c>
      <c r="F441" s="150">
        <v>2901</v>
      </c>
      <c r="G441" s="151">
        <v>1962</v>
      </c>
      <c r="H441" s="151">
        <v>1840</v>
      </c>
      <c r="I441" s="151">
        <v>1739</v>
      </c>
      <c r="J441" s="151">
        <v>2591</v>
      </c>
      <c r="K441" s="151">
        <v>2018</v>
      </c>
      <c r="L441" s="151">
        <v>2213</v>
      </c>
      <c r="M441" s="154">
        <v>0.955842562295495</v>
      </c>
      <c r="N441" s="153">
        <v>60761</v>
      </c>
      <c r="O441" s="172">
        <v>0.9</v>
      </c>
      <c r="P441" s="154">
        <v>0.982526057633354</v>
      </c>
      <c r="Q441" s="154">
        <v>0.937818552497452</v>
      </c>
      <c r="R441" s="154">
        <v>0.77884986491702</v>
      </c>
      <c r="S441" s="173">
        <v>0.0447075051359022</v>
      </c>
      <c r="T441" s="153">
        <v>63568</v>
      </c>
      <c r="U441" s="153">
        <v>55119</v>
      </c>
      <c r="V441" s="154">
        <v>0.867087213692424</v>
      </c>
      <c r="W441" s="154">
        <v>0.889331698344574</v>
      </c>
      <c r="X441" s="155">
        <v>0.886340468909276</v>
      </c>
      <c r="Y441" s="155">
        <v>0.854110382091856</v>
      </c>
      <c r="Z441" s="173">
        <v>0.00299122943529773</v>
      </c>
      <c r="AA441" s="151">
        <v>19089</v>
      </c>
      <c r="AB441" s="151">
        <v>16886</v>
      </c>
      <c r="AC441" s="151">
        <v>20304</v>
      </c>
      <c r="AD441" s="151">
        <v>17665</v>
      </c>
      <c r="AE441" s="155">
        <v>0.884593221226885</v>
      </c>
      <c r="AF441" s="155">
        <v>0.8700256107171</v>
      </c>
      <c r="AG441" s="173">
        <v>0.0145676105097845</v>
      </c>
    </row>
    <row r="442" spans="1:33">
      <c r="A442" s="175" t="s">
        <v>375</v>
      </c>
      <c r="B442" s="195" t="s">
        <v>1810</v>
      </c>
      <c r="C442" s="195" t="s">
        <v>436</v>
      </c>
      <c r="D442" s="150">
        <v>3863</v>
      </c>
      <c r="E442" s="150">
        <v>3757</v>
      </c>
      <c r="F442" s="150">
        <v>3538</v>
      </c>
      <c r="G442" s="151">
        <v>2376</v>
      </c>
      <c r="H442" s="151">
        <v>2280</v>
      </c>
      <c r="I442" s="151">
        <v>2220</v>
      </c>
      <c r="J442" s="151">
        <v>2469</v>
      </c>
      <c r="K442" s="151">
        <v>2325</v>
      </c>
      <c r="L442" s="151">
        <v>2295</v>
      </c>
      <c r="M442" s="154">
        <v>0.963447300306989</v>
      </c>
      <c r="N442" s="153">
        <v>64023</v>
      </c>
      <c r="O442" s="172">
        <v>0.9</v>
      </c>
      <c r="P442" s="154">
        <v>0.97256018638364</v>
      </c>
      <c r="Q442" s="154">
        <v>0.95959595959596</v>
      </c>
      <c r="R442" s="154">
        <v>0.941676792223572</v>
      </c>
      <c r="S442" s="173">
        <v>0.0129642267876801</v>
      </c>
      <c r="T442" s="153">
        <v>66452</v>
      </c>
      <c r="U442" s="153">
        <v>62342</v>
      </c>
      <c r="V442" s="154">
        <v>0.938150845723229</v>
      </c>
      <c r="W442" s="154">
        <v>0.915868495987574</v>
      </c>
      <c r="X442" s="155">
        <v>0.934343434343434</v>
      </c>
      <c r="Y442" s="155">
        <v>0.929526123936817</v>
      </c>
      <c r="Z442" s="173">
        <v>-0.0184749383558599</v>
      </c>
      <c r="AA442" s="151">
        <v>21776</v>
      </c>
      <c r="AB442" s="151">
        <v>20289</v>
      </c>
      <c r="AC442" s="151">
        <v>21082</v>
      </c>
      <c r="AD442" s="151">
        <v>19867</v>
      </c>
      <c r="AE442" s="155">
        <v>0.93171381337252</v>
      </c>
      <c r="AF442" s="155">
        <v>0.942367896783986</v>
      </c>
      <c r="AG442" s="173">
        <v>-0.0106540834114661</v>
      </c>
    </row>
    <row r="443" spans="1:33">
      <c r="A443" s="175" t="s">
        <v>375</v>
      </c>
      <c r="B443" s="195" t="s">
        <v>1810</v>
      </c>
      <c r="C443" s="195" t="s">
        <v>437</v>
      </c>
      <c r="D443" s="150">
        <v>3496</v>
      </c>
      <c r="E443" s="150">
        <v>3005</v>
      </c>
      <c r="F443" s="150">
        <v>3178</v>
      </c>
      <c r="G443" s="151">
        <v>2158</v>
      </c>
      <c r="H443" s="151">
        <v>2049</v>
      </c>
      <c r="I443" s="151">
        <v>2005</v>
      </c>
      <c r="J443" s="151">
        <v>2417</v>
      </c>
      <c r="K443" s="151">
        <v>2164</v>
      </c>
      <c r="L443" s="151">
        <v>2143</v>
      </c>
      <c r="M443" s="154">
        <v>0.891096845363036</v>
      </c>
      <c r="N443" s="153">
        <v>58161</v>
      </c>
      <c r="O443" s="172">
        <v>0.9</v>
      </c>
      <c r="P443" s="154">
        <v>0.859553775743707</v>
      </c>
      <c r="Q443" s="154">
        <v>0.949490268767377</v>
      </c>
      <c r="R443" s="154">
        <v>0.895324782788581</v>
      </c>
      <c r="S443" s="173">
        <v>-0.0899364930236701</v>
      </c>
      <c r="T443" s="153">
        <v>65269</v>
      </c>
      <c r="U443" s="153">
        <v>58313</v>
      </c>
      <c r="V443" s="154">
        <v>0.89342566915381</v>
      </c>
      <c r="W443" s="154">
        <v>0.909038901601831</v>
      </c>
      <c r="X443" s="155">
        <v>0.929101019462465</v>
      </c>
      <c r="Y443" s="155">
        <v>0.886636326023997</v>
      </c>
      <c r="Z443" s="173">
        <v>-0.0200621178606346</v>
      </c>
      <c r="AA443" s="151">
        <v>20916</v>
      </c>
      <c r="AB443" s="151">
        <v>18892</v>
      </c>
      <c r="AC443" s="151">
        <v>20440</v>
      </c>
      <c r="AD443" s="151">
        <v>18292</v>
      </c>
      <c r="AE443" s="155">
        <v>0.903231975521132</v>
      </c>
      <c r="AF443" s="155">
        <v>0.894911937377691</v>
      </c>
      <c r="AG443" s="173">
        <v>0.00832003814344129</v>
      </c>
    </row>
    <row r="444" spans="1:33">
      <c r="A444" s="175" t="s">
        <v>375</v>
      </c>
      <c r="B444" s="195" t="s">
        <v>1810</v>
      </c>
      <c r="C444" s="195" t="s">
        <v>438</v>
      </c>
      <c r="D444" s="150">
        <v>3738</v>
      </c>
      <c r="E444" s="150">
        <v>3721</v>
      </c>
      <c r="F444" s="150">
        <v>3532</v>
      </c>
      <c r="G444" s="151">
        <v>1850</v>
      </c>
      <c r="H444" s="151">
        <v>1843</v>
      </c>
      <c r="I444" s="151">
        <v>1736</v>
      </c>
      <c r="J444" s="151">
        <v>2001</v>
      </c>
      <c r="K444" s="151">
        <v>1992</v>
      </c>
      <c r="L444" s="151">
        <v>1906</v>
      </c>
      <c r="M444" s="154">
        <v>0.994012284253509</v>
      </c>
      <c r="N444" s="153">
        <v>57937</v>
      </c>
      <c r="O444" s="172">
        <v>0.9</v>
      </c>
      <c r="P444" s="154">
        <v>0.995452113429642</v>
      </c>
      <c r="Q444" s="154">
        <v>0.996216216216216</v>
      </c>
      <c r="R444" s="154">
        <v>0.995502248875562</v>
      </c>
      <c r="S444" s="173">
        <v>-0.000764102786574683</v>
      </c>
      <c r="T444" s="153">
        <v>58286</v>
      </c>
      <c r="U444" s="153">
        <v>55354</v>
      </c>
      <c r="V444" s="154">
        <v>0.949696325018015</v>
      </c>
      <c r="W444" s="154">
        <v>0.944890315676833</v>
      </c>
      <c r="X444" s="155">
        <v>0.938378378378378</v>
      </c>
      <c r="Y444" s="155">
        <v>0.952523738130934</v>
      </c>
      <c r="Z444" s="173">
        <v>0.00651193729845423</v>
      </c>
      <c r="AA444" s="151">
        <v>18693</v>
      </c>
      <c r="AB444" s="151">
        <v>17794</v>
      </c>
      <c r="AC444" s="151">
        <v>18094</v>
      </c>
      <c r="AD444" s="151">
        <v>17125</v>
      </c>
      <c r="AE444" s="155">
        <v>0.951907131011609</v>
      </c>
      <c r="AF444" s="155">
        <v>0.946446335801923</v>
      </c>
      <c r="AG444" s="173">
        <v>0.00546079520968534</v>
      </c>
    </row>
    <row r="445" spans="1:33">
      <c r="A445" s="175" t="s">
        <v>375</v>
      </c>
      <c r="B445" s="195" t="s">
        <v>1810</v>
      </c>
      <c r="C445" s="195" t="s">
        <v>439</v>
      </c>
      <c r="D445" s="150">
        <v>2870</v>
      </c>
      <c r="E445" s="150">
        <v>2806</v>
      </c>
      <c r="F445" s="150">
        <v>2743</v>
      </c>
      <c r="G445" s="151">
        <v>1226</v>
      </c>
      <c r="H445" s="151">
        <v>1221</v>
      </c>
      <c r="I445" s="151">
        <v>1160</v>
      </c>
      <c r="J445" s="151">
        <v>1502</v>
      </c>
      <c r="K445" s="151">
        <v>1490</v>
      </c>
      <c r="L445" s="151">
        <v>1437</v>
      </c>
      <c r="M445" s="154">
        <v>0.987065820601826</v>
      </c>
      <c r="N445" s="153">
        <v>44644</v>
      </c>
      <c r="O445" s="172">
        <v>0.9</v>
      </c>
      <c r="P445" s="154">
        <v>0.977700348432056</v>
      </c>
      <c r="Q445" s="154">
        <v>0.995921696574225</v>
      </c>
      <c r="R445" s="154">
        <v>0.992010652463382</v>
      </c>
      <c r="S445" s="173">
        <v>-0.0182213481421694</v>
      </c>
      <c r="T445" s="153">
        <v>45229</v>
      </c>
      <c r="U445" s="153">
        <v>43511</v>
      </c>
      <c r="V445" s="154">
        <v>0.962015521015278</v>
      </c>
      <c r="W445" s="154">
        <v>0.955749128919861</v>
      </c>
      <c r="X445" s="155">
        <v>0.946166394779772</v>
      </c>
      <c r="Y445" s="155">
        <v>0.956724367509987</v>
      </c>
      <c r="Z445" s="173">
        <v>0.00958273414008903</v>
      </c>
      <c r="AA445" s="151">
        <v>13951</v>
      </c>
      <c r="AB445" s="151">
        <v>13403</v>
      </c>
      <c r="AC445" s="151">
        <v>13782</v>
      </c>
      <c r="AD445" s="151">
        <v>13247</v>
      </c>
      <c r="AE445" s="155">
        <v>0.960719661672998</v>
      </c>
      <c r="AF445" s="155">
        <v>0.96118125090698</v>
      </c>
      <c r="AG445" s="173">
        <v>-0.000461589233981763</v>
      </c>
    </row>
    <row r="446" spans="1:33">
      <c r="A446" s="175" t="s">
        <v>375</v>
      </c>
      <c r="B446" s="195" t="s">
        <v>1810</v>
      </c>
      <c r="C446" s="195" t="s">
        <v>440</v>
      </c>
      <c r="D446" s="150">
        <v>4116</v>
      </c>
      <c r="E446" s="150">
        <v>4022</v>
      </c>
      <c r="F446" s="150">
        <v>3961</v>
      </c>
      <c r="G446" s="151">
        <v>2486</v>
      </c>
      <c r="H446" s="151">
        <v>2436</v>
      </c>
      <c r="I446" s="151">
        <v>2420</v>
      </c>
      <c r="J446" s="151">
        <v>2448</v>
      </c>
      <c r="K446" s="151">
        <v>2378</v>
      </c>
      <c r="L446" s="151">
        <v>2347</v>
      </c>
      <c r="M446" s="154">
        <v>0.97242306543173</v>
      </c>
      <c r="N446" s="153">
        <v>65094</v>
      </c>
      <c r="O446" s="172">
        <v>0.9</v>
      </c>
      <c r="P446" s="154">
        <v>0.977162293488824</v>
      </c>
      <c r="Q446" s="154">
        <v>0.9798873692679</v>
      </c>
      <c r="R446" s="154">
        <v>0.97140522875817</v>
      </c>
      <c r="S446" s="173">
        <v>-0.0027250757790761</v>
      </c>
      <c r="T446" s="153">
        <v>66940</v>
      </c>
      <c r="U446" s="153">
        <v>64186</v>
      </c>
      <c r="V446" s="154">
        <v>0.958858679414401</v>
      </c>
      <c r="W446" s="154">
        <v>0.962342079689018</v>
      </c>
      <c r="X446" s="155">
        <v>0.973451327433628</v>
      </c>
      <c r="Y446" s="155">
        <v>0.95874183006536</v>
      </c>
      <c r="Z446" s="173">
        <v>-0.0111092477446099</v>
      </c>
      <c r="AA446" s="151">
        <v>23034</v>
      </c>
      <c r="AB446" s="151">
        <v>22205</v>
      </c>
      <c r="AC446" s="151">
        <v>21488</v>
      </c>
      <c r="AD446" s="151">
        <v>20583</v>
      </c>
      <c r="AE446" s="155">
        <v>0.96400972475471</v>
      </c>
      <c r="AF446" s="155">
        <v>0.957883469843634</v>
      </c>
      <c r="AG446" s="173">
        <v>0.00612625491107677</v>
      </c>
    </row>
    <row r="447" spans="1:33">
      <c r="A447" s="175" t="s">
        <v>375</v>
      </c>
      <c r="B447" s="195" t="s">
        <v>1810</v>
      </c>
      <c r="C447" s="195" t="s">
        <v>441</v>
      </c>
      <c r="D447" s="150">
        <v>2525</v>
      </c>
      <c r="E447" s="150">
        <v>2484</v>
      </c>
      <c r="F447" s="150">
        <v>2334</v>
      </c>
      <c r="G447" s="151">
        <v>1511</v>
      </c>
      <c r="H447" s="151">
        <v>1479</v>
      </c>
      <c r="I447" s="151">
        <v>1404</v>
      </c>
      <c r="J447" s="151">
        <v>1935</v>
      </c>
      <c r="K447" s="151">
        <v>1805</v>
      </c>
      <c r="L447" s="151">
        <v>1796</v>
      </c>
      <c r="M447" s="154">
        <v>0.960988798764002</v>
      </c>
      <c r="N447" s="153">
        <v>44784</v>
      </c>
      <c r="O447" s="172">
        <v>0.9</v>
      </c>
      <c r="P447" s="154">
        <v>0.983762376237624</v>
      </c>
      <c r="Q447" s="154">
        <v>0.978821972203838</v>
      </c>
      <c r="R447" s="154">
        <v>0.9328165374677</v>
      </c>
      <c r="S447" s="173">
        <v>0.00494040403378526</v>
      </c>
      <c r="T447" s="153">
        <v>46602</v>
      </c>
      <c r="U447" s="153">
        <v>42485</v>
      </c>
      <c r="V447" s="154">
        <v>0.911656152096477</v>
      </c>
      <c r="W447" s="154">
        <v>0.924356435643564</v>
      </c>
      <c r="X447" s="155">
        <v>0.929185969556585</v>
      </c>
      <c r="Y447" s="155">
        <v>0.928165374677003</v>
      </c>
      <c r="Z447" s="173">
        <v>-0.00482953391302066</v>
      </c>
      <c r="AA447" s="151">
        <v>14521</v>
      </c>
      <c r="AB447" s="151">
        <v>13414</v>
      </c>
      <c r="AC447" s="151">
        <v>15322</v>
      </c>
      <c r="AD447" s="151">
        <v>14023</v>
      </c>
      <c r="AE447" s="155">
        <v>0.923765580882859</v>
      </c>
      <c r="AF447" s="155">
        <v>0.91521994517687</v>
      </c>
      <c r="AG447" s="173">
        <v>0.00854563570598943</v>
      </c>
    </row>
    <row r="448" spans="1:33">
      <c r="A448" s="175" t="s">
        <v>375</v>
      </c>
      <c r="B448" s="195" t="s">
        <v>1810</v>
      </c>
      <c r="C448" s="195" t="s">
        <v>442</v>
      </c>
      <c r="D448" s="150">
        <v>3247</v>
      </c>
      <c r="E448" s="150">
        <v>3210</v>
      </c>
      <c r="F448" s="150">
        <v>2990</v>
      </c>
      <c r="G448" s="151">
        <v>2207</v>
      </c>
      <c r="H448" s="151">
        <v>2189</v>
      </c>
      <c r="I448" s="151">
        <v>2030</v>
      </c>
      <c r="J448" s="151">
        <v>2179</v>
      </c>
      <c r="K448" s="151">
        <v>2144</v>
      </c>
      <c r="L448" s="151">
        <v>1972</v>
      </c>
      <c r="M448" s="154">
        <v>0.979916187031595</v>
      </c>
      <c r="N448" s="153">
        <v>56354</v>
      </c>
      <c r="O448" s="172">
        <v>0.9</v>
      </c>
      <c r="P448" s="154">
        <v>0.988604866030182</v>
      </c>
      <c r="Q448" s="154">
        <v>0.991844132306298</v>
      </c>
      <c r="R448" s="154">
        <v>0.983937586048646</v>
      </c>
      <c r="S448" s="173">
        <v>-0.00323926627611637</v>
      </c>
      <c r="T448" s="153">
        <v>57509</v>
      </c>
      <c r="U448" s="153">
        <v>52638</v>
      </c>
      <c r="V448" s="154">
        <v>0.915300213879567</v>
      </c>
      <c r="W448" s="154">
        <v>0.92085001539883</v>
      </c>
      <c r="X448" s="155">
        <v>0.919800634345265</v>
      </c>
      <c r="Y448" s="155">
        <v>0.905002294630564</v>
      </c>
      <c r="Z448" s="173">
        <v>0.00104938105356467</v>
      </c>
      <c r="AA448" s="151">
        <v>19399</v>
      </c>
      <c r="AB448" s="151">
        <v>17847</v>
      </c>
      <c r="AC448" s="151">
        <v>18561</v>
      </c>
      <c r="AD448" s="151">
        <v>17060</v>
      </c>
      <c r="AE448" s="155">
        <v>0.919995876076086</v>
      </c>
      <c r="AF448" s="155">
        <v>0.919131512310759</v>
      </c>
      <c r="AG448" s="173">
        <v>0.000864363765327281</v>
      </c>
    </row>
    <row r="449" spans="1:33">
      <c r="A449" s="175" t="s">
        <v>375</v>
      </c>
      <c r="B449" s="195" t="s">
        <v>1810</v>
      </c>
      <c r="C449" s="195" t="s">
        <v>443</v>
      </c>
      <c r="D449" s="150">
        <v>5708</v>
      </c>
      <c r="E449" s="150">
        <v>5586</v>
      </c>
      <c r="F449" s="150">
        <v>5451</v>
      </c>
      <c r="G449" s="151">
        <v>3266</v>
      </c>
      <c r="H449" s="151">
        <v>3219</v>
      </c>
      <c r="I449" s="151">
        <v>3131</v>
      </c>
      <c r="J449" s="151">
        <v>3305</v>
      </c>
      <c r="K449" s="151">
        <v>3249</v>
      </c>
      <c r="L449" s="151">
        <v>3165</v>
      </c>
      <c r="M449" s="154">
        <v>0.981599721383794</v>
      </c>
      <c r="N449" s="153">
        <v>101466</v>
      </c>
      <c r="O449" s="172">
        <v>0.9</v>
      </c>
      <c r="P449" s="154">
        <v>0.978626489138052</v>
      </c>
      <c r="Q449" s="154">
        <v>0.985609308022045</v>
      </c>
      <c r="R449" s="154">
        <v>0.983055975794251</v>
      </c>
      <c r="S449" s="173">
        <v>-0.00698281888399344</v>
      </c>
      <c r="T449" s="153">
        <v>103368</v>
      </c>
      <c r="U449" s="153">
        <v>99017</v>
      </c>
      <c r="V449" s="154">
        <v>0.957907669685009</v>
      </c>
      <c r="W449" s="154">
        <v>0.954975473020322</v>
      </c>
      <c r="X449" s="155">
        <v>0.958665033680343</v>
      </c>
      <c r="Y449" s="155">
        <v>0.957639939485628</v>
      </c>
      <c r="Z449" s="173">
        <v>-0.00368956066002057</v>
      </c>
      <c r="AA449" s="151">
        <v>31939</v>
      </c>
      <c r="AB449" s="151">
        <v>30634</v>
      </c>
      <c r="AC449" s="151">
        <v>32951</v>
      </c>
      <c r="AD449" s="151">
        <v>31651</v>
      </c>
      <c r="AE449" s="155">
        <v>0.9591408622687</v>
      </c>
      <c r="AF449" s="155">
        <v>0.960547479590908</v>
      </c>
      <c r="AG449" s="173">
        <v>-0.00140661732220804</v>
      </c>
    </row>
    <row r="450" spans="1:33">
      <c r="A450" s="175" t="s">
        <v>375</v>
      </c>
      <c r="B450" s="195" t="s">
        <v>1810</v>
      </c>
      <c r="C450" s="195" t="s">
        <v>444</v>
      </c>
      <c r="D450" s="150">
        <v>4322</v>
      </c>
      <c r="E450" s="150">
        <v>4278</v>
      </c>
      <c r="F450" s="150">
        <v>4181</v>
      </c>
      <c r="G450" s="151">
        <v>2060</v>
      </c>
      <c r="H450" s="151">
        <v>2044</v>
      </c>
      <c r="I450" s="151">
        <v>1970</v>
      </c>
      <c r="J450" s="151">
        <v>2125</v>
      </c>
      <c r="K450" s="151">
        <v>2107</v>
      </c>
      <c r="L450" s="151">
        <v>2061</v>
      </c>
      <c r="M450" s="154">
        <v>0.993276716206652</v>
      </c>
      <c r="N450" s="153">
        <v>67368</v>
      </c>
      <c r="O450" s="172">
        <v>0.9</v>
      </c>
      <c r="P450" s="154">
        <v>0.989819527996298</v>
      </c>
      <c r="Q450" s="154">
        <v>0.992233009708738</v>
      </c>
      <c r="R450" s="154">
        <v>0.991529411764706</v>
      </c>
      <c r="S450" s="173">
        <v>-0.00241348171243982</v>
      </c>
      <c r="T450" s="153">
        <v>67824</v>
      </c>
      <c r="U450" s="153">
        <v>65993</v>
      </c>
      <c r="V450" s="154">
        <v>0.973003656522765</v>
      </c>
      <c r="W450" s="154">
        <v>0.96737621471541</v>
      </c>
      <c r="X450" s="155">
        <v>0.956310679611651</v>
      </c>
      <c r="Y450" s="155">
        <v>0.969882352941176</v>
      </c>
      <c r="Z450" s="173">
        <v>0.0110655351037591</v>
      </c>
      <c r="AA450" s="151">
        <v>20826</v>
      </c>
      <c r="AB450" s="151">
        <v>20239</v>
      </c>
      <c r="AC450" s="151">
        <v>20212</v>
      </c>
      <c r="AD450" s="151">
        <v>19703</v>
      </c>
      <c r="AE450" s="155">
        <v>0.971814078555652</v>
      </c>
      <c r="AF450" s="155">
        <v>0.974816940431427</v>
      </c>
      <c r="AG450" s="173">
        <v>-0.00300286187577525</v>
      </c>
    </row>
    <row r="451" spans="1:33">
      <c r="A451" s="175" t="s">
        <v>375</v>
      </c>
      <c r="B451" s="195" t="s">
        <v>1810</v>
      </c>
      <c r="C451" s="195" t="s">
        <v>445</v>
      </c>
      <c r="D451" s="150">
        <v>7117</v>
      </c>
      <c r="E451" s="150">
        <v>6832</v>
      </c>
      <c r="F451" s="150">
        <v>6828</v>
      </c>
      <c r="G451" s="151">
        <v>5364</v>
      </c>
      <c r="H451" s="151">
        <v>5266</v>
      </c>
      <c r="I451" s="151">
        <v>5215</v>
      </c>
      <c r="J451" s="151">
        <v>4957</v>
      </c>
      <c r="K451" s="151">
        <v>4829</v>
      </c>
      <c r="L451" s="151">
        <v>4785</v>
      </c>
      <c r="M451" s="154">
        <v>0.958949578676154</v>
      </c>
      <c r="N451" s="153">
        <v>104584</v>
      </c>
      <c r="O451" s="172">
        <v>0.9</v>
      </c>
      <c r="P451" s="154">
        <v>0.95995503723479</v>
      </c>
      <c r="Q451" s="154">
        <v>0.981730052199851</v>
      </c>
      <c r="R451" s="154">
        <v>0.974177930199718</v>
      </c>
      <c r="S451" s="173">
        <v>-0.021775014965061</v>
      </c>
      <c r="T451" s="153">
        <v>109061</v>
      </c>
      <c r="U451" s="153">
        <v>104359</v>
      </c>
      <c r="V451" s="154">
        <v>0.956886513052329</v>
      </c>
      <c r="W451" s="154">
        <v>0.959393002669664</v>
      </c>
      <c r="X451" s="155">
        <v>0.972222222222222</v>
      </c>
      <c r="Y451" s="155">
        <v>0.96530159370587</v>
      </c>
      <c r="Z451" s="173">
        <v>-0.012829219552558</v>
      </c>
      <c r="AA451" s="151">
        <v>42076</v>
      </c>
      <c r="AB451" s="151">
        <v>40768</v>
      </c>
      <c r="AC451" s="151">
        <v>35303</v>
      </c>
      <c r="AD451" s="151">
        <v>33926</v>
      </c>
      <c r="AE451" s="155">
        <v>0.968913394809393</v>
      </c>
      <c r="AF451" s="155">
        <v>0.960994816304563</v>
      </c>
      <c r="AG451" s="173">
        <v>0.00791857850482913</v>
      </c>
    </row>
    <row r="452" spans="1:33">
      <c r="A452" s="175" t="s">
        <v>375</v>
      </c>
      <c r="B452" s="195" t="s">
        <v>1810</v>
      </c>
      <c r="C452" s="195" t="s">
        <v>446</v>
      </c>
      <c r="D452" s="150">
        <v>3335</v>
      </c>
      <c r="E452" s="150">
        <v>3256</v>
      </c>
      <c r="F452" s="150">
        <v>2995</v>
      </c>
      <c r="G452" s="151">
        <v>1877</v>
      </c>
      <c r="H452" s="151">
        <v>1841</v>
      </c>
      <c r="I452" s="151">
        <v>1738</v>
      </c>
      <c r="J452" s="151">
        <v>2470</v>
      </c>
      <c r="K452" s="151">
        <v>2293</v>
      </c>
      <c r="L452" s="151">
        <v>2213</v>
      </c>
      <c r="M452" s="154">
        <v>0.94874001600459</v>
      </c>
      <c r="N452" s="153">
        <v>62836</v>
      </c>
      <c r="O452" s="172">
        <v>0.9</v>
      </c>
      <c r="P452" s="154">
        <v>0.976311844077961</v>
      </c>
      <c r="Q452" s="154">
        <v>0.980820458177943</v>
      </c>
      <c r="R452" s="154">
        <v>0.92834008097166</v>
      </c>
      <c r="S452" s="173">
        <v>-0.00450861409998249</v>
      </c>
      <c r="T452" s="153">
        <v>66231</v>
      </c>
      <c r="U452" s="153">
        <v>58303</v>
      </c>
      <c r="V452" s="154">
        <v>0.880297745768598</v>
      </c>
      <c r="W452" s="154">
        <v>0.898050974512744</v>
      </c>
      <c r="X452" s="155">
        <v>0.925945657964838</v>
      </c>
      <c r="Y452" s="155">
        <v>0.895951417004049</v>
      </c>
      <c r="Z452" s="173">
        <v>-0.0278946834520939</v>
      </c>
      <c r="AA452" s="151">
        <v>19691</v>
      </c>
      <c r="AB452" s="151">
        <v>17746</v>
      </c>
      <c r="AC452" s="151">
        <v>21390</v>
      </c>
      <c r="AD452" s="151">
        <v>18406</v>
      </c>
      <c r="AE452" s="155">
        <v>0.901223909400234</v>
      </c>
      <c r="AF452" s="155">
        <v>0.860495558672277</v>
      </c>
      <c r="AG452" s="173">
        <v>0.0407283507279568</v>
      </c>
    </row>
    <row r="453" spans="1:33">
      <c r="A453" s="175" t="s">
        <v>375</v>
      </c>
      <c r="B453" s="195" t="s">
        <v>1810</v>
      </c>
      <c r="C453" s="195" t="s">
        <v>447</v>
      </c>
      <c r="D453" s="150">
        <v>2692</v>
      </c>
      <c r="E453" s="150">
        <v>2654</v>
      </c>
      <c r="F453" s="150">
        <v>2603</v>
      </c>
      <c r="G453" s="151">
        <v>1260</v>
      </c>
      <c r="H453" s="151">
        <v>1237</v>
      </c>
      <c r="I453" s="151">
        <v>1224</v>
      </c>
      <c r="J453" s="151">
        <v>1328</v>
      </c>
      <c r="K453" s="151">
        <v>1316</v>
      </c>
      <c r="L453" s="151">
        <v>1298</v>
      </c>
      <c r="M453" s="154">
        <v>0.99007712565839</v>
      </c>
      <c r="N453" s="153">
        <v>42106</v>
      </c>
      <c r="O453" s="172">
        <v>0.9</v>
      </c>
      <c r="P453" s="154">
        <v>0.985884101040119</v>
      </c>
      <c r="Q453" s="154">
        <v>0.981746031746032</v>
      </c>
      <c r="R453" s="154">
        <v>0.990963855421687</v>
      </c>
      <c r="S453" s="173">
        <v>0.00413806929408722</v>
      </c>
      <c r="T453" s="153">
        <v>42528</v>
      </c>
      <c r="U453" s="153">
        <v>41329</v>
      </c>
      <c r="V453" s="154">
        <v>0.971806809631302</v>
      </c>
      <c r="W453" s="154">
        <v>0.966939078751857</v>
      </c>
      <c r="X453" s="155">
        <v>0.971428571428571</v>
      </c>
      <c r="Y453" s="155">
        <v>0.977409638554217</v>
      </c>
      <c r="Z453" s="173">
        <v>-0.00448949267671406</v>
      </c>
      <c r="AA453" s="151">
        <v>13099</v>
      </c>
      <c r="AB453" s="151">
        <v>12712</v>
      </c>
      <c r="AC453" s="151">
        <v>12923</v>
      </c>
      <c r="AD453" s="151">
        <v>12605</v>
      </c>
      <c r="AE453" s="155">
        <v>0.970455759981678</v>
      </c>
      <c r="AF453" s="155">
        <v>0.975392710670897</v>
      </c>
      <c r="AG453" s="173">
        <v>-0.00493695068921884</v>
      </c>
    </row>
    <row r="454" spans="1:33">
      <c r="A454" s="175" t="s">
        <v>375</v>
      </c>
      <c r="B454" s="195" t="s">
        <v>1810</v>
      </c>
      <c r="C454" s="195" t="s">
        <v>448</v>
      </c>
      <c r="D454" s="150">
        <v>2764</v>
      </c>
      <c r="E454" s="150">
        <v>2741</v>
      </c>
      <c r="F454" s="150">
        <v>2690</v>
      </c>
      <c r="G454" s="151">
        <v>1320</v>
      </c>
      <c r="H454" s="151">
        <v>1303</v>
      </c>
      <c r="I454" s="151">
        <v>1285</v>
      </c>
      <c r="J454" s="151">
        <v>1469</v>
      </c>
      <c r="K454" s="151">
        <v>1460</v>
      </c>
      <c r="L454" s="151">
        <v>1430</v>
      </c>
      <c r="M454" s="154">
        <v>0.992567458393925</v>
      </c>
      <c r="N454" s="153">
        <v>43001</v>
      </c>
      <c r="O454" s="172">
        <v>0.9</v>
      </c>
      <c r="P454" s="154">
        <v>0.991678726483357</v>
      </c>
      <c r="Q454" s="154">
        <v>0.987121212121212</v>
      </c>
      <c r="R454" s="154">
        <v>0.993873383253914</v>
      </c>
      <c r="S454" s="173">
        <v>0.00455751436214535</v>
      </c>
      <c r="T454" s="153">
        <v>43323</v>
      </c>
      <c r="U454" s="153">
        <v>42227</v>
      </c>
      <c r="V454" s="154">
        <v>0.974701659626526</v>
      </c>
      <c r="W454" s="154">
        <v>0.973227206946454</v>
      </c>
      <c r="X454" s="155">
        <v>0.973484848484849</v>
      </c>
      <c r="Y454" s="155">
        <v>0.973451327433628</v>
      </c>
      <c r="Z454" s="173">
        <v>-0.000257641538394138</v>
      </c>
      <c r="AA454" s="151">
        <v>13888</v>
      </c>
      <c r="AB454" s="151">
        <v>13544</v>
      </c>
      <c r="AC454" s="151">
        <v>13366</v>
      </c>
      <c r="AD454" s="151">
        <v>13058</v>
      </c>
      <c r="AE454" s="155">
        <v>0.975230414746544</v>
      </c>
      <c r="AF454" s="155">
        <v>0.976956456681131</v>
      </c>
      <c r="AG454" s="173">
        <v>-0.00172604193458736</v>
      </c>
    </row>
    <row r="455" spans="1:33">
      <c r="A455" s="175" t="s">
        <v>375</v>
      </c>
      <c r="B455" s="195" t="s">
        <v>1810</v>
      </c>
      <c r="C455" s="195" t="s">
        <v>449</v>
      </c>
      <c r="D455" s="150">
        <v>2842</v>
      </c>
      <c r="E455" s="150">
        <v>2771</v>
      </c>
      <c r="F455" s="150">
        <v>2639</v>
      </c>
      <c r="G455" s="151">
        <v>1941</v>
      </c>
      <c r="H455" s="151">
        <v>1839</v>
      </c>
      <c r="I455" s="151">
        <v>1802</v>
      </c>
      <c r="J455" s="151">
        <v>1775</v>
      </c>
      <c r="K455" s="151">
        <v>1718</v>
      </c>
      <c r="L455" s="151">
        <v>1616</v>
      </c>
      <c r="M455" s="154">
        <v>0.94745358728215</v>
      </c>
      <c r="N455" s="153">
        <v>43328</v>
      </c>
      <c r="O455" s="172">
        <v>0.9</v>
      </c>
      <c r="P455" s="154">
        <v>0.975017593244194</v>
      </c>
      <c r="Q455" s="154">
        <v>0.947449768160742</v>
      </c>
      <c r="R455" s="154">
        <v>0.967887323943662</v>
      </c>
      <c r="S455" s="173">
        <v>0.0275678250834523</v>
      </c>
      <c r="T455" s="153">
        <v>45731</v>
      </c>
      <c r="U455" s="153">
        <v>41728</v>
      </c>
      <c r="V455" s="154">
        <v>0.912466379480003</v>
      </c>
      <c r="W455" s="154">
        <v>0.928571428571429</v>
      </c>
      <c r="X455" s="155">
        <v>0.928387429160227</v>
      </c>
      <c r="Y455" s="155">
        <v>0.910422535211268</v>
      </c>
      <c r="Z455" s="173">
        <v>0.000183999411201952</v>
      </c>
      <c r="AA455" s="151">
        <v>16026</v>
      </c>
      <c r="AB455" s="151">
        <v>14708</v>
      </c>
      <c r="AC455" s="151">
        <v>14317</v>
      </c>
      <c r="AD455" s="151">
        <v>12994</v>
      </c>
      <c r="AE455" s="155">
        <v>0.917758642206415</v>
      </c>
      <c r="AF455" s="155">
        <v>0.907592372703779</v>
      </c>
      <c r="AG455" s="173">
        <v>0.0101662695026359</v>
      </c>
    </row>
    <row r="456" spans="1:33">
      <c r="A456" s="175" t="s">
        <v>375</v>
      </c>
      <c r="B456" s="195" t="s">
        <v>1810</v>
      </c>
      <c r="C456" s="195" t="s">
        <v>450</v>
      </c>
      <c r="D456" s="150">
        <v>2553</v>
      </c>
      <c r="E456" s="150">
        <v>2415</v>
      </c>
      <c r="F456" s="150">
        <v>2350</v>
      </c>
      <c r="G456" s="151">
        <v>1594</v>
      </c>
      <c r="H456" s="151">
        <v>1541</v>
      </c>
      <c r="I456" s="151">
        <v>1478</v>
      </c>
      <c r="J456" s="151">
        <v>1708</v>
      </c>
      <c r="K456" s="151">
        <v>1650</v>
      </c>
      <c r="L456" s="151">
        <v>1557</v>
      </c>
      <c r="M456" s="154">
        <v>0.960865874363328</v>
      </c>
      <c r="N456" s="153">
        <v>45276</v>
      </c>
      <c r="O456" s="172">
        <v>0.9</v>
      </c>
      <c r="P456" s="154">
        <v>0.945945945945946</v>
      </c>
      <c r="Q456" s="154">
        <v>0.966750313676286</v>
      </c>
      <c r="R456" s="154">
        <v>0.966042154566745</v>
      </c>
      <c r="S456" s="173">
        <v>-0.0208043677303401</v>
      </c>
      <c r="T456" s="153">
        <v>47120</v>
      </c>
      <c r="U456" s="153">
        <v>43162</v>
      </c>
      <c r="V456" s="154">
        <v>0.916001697792869</v>
      </c>
      <c r="W456" s="154">
        <v>0.920485703094399</v>
      </c>
      <c r="X456" s="155">
        <v>0.927227101631117</v>
      </c>
      <c r="Y456" s="155">
        <v>0.911592505854801</v>
      </c>
      <c r="Z456" s="173">
        <v>-0.00674139853671796</v>
      </c>
      <c r="AA456" s="151">
        <v>15369</v>
      </c>
      <c r="AB456" s="151">
        <v>14180</v>
      </c>
      <c r="AC456" s="151">
        <v>15523</v>
      </c>
      <c r="AD456" s="151">
        <v>14088</v>
      </c>
      <c r="AE456" s="155">
        <v>0.922636476023164</v>
      </c>
      <c r="AF456" s="155">
        <v>0.907556529021452</v>
      </c>
      <c r="AG456" s="173">
        <v>0.0150799470017116</v>
      </c>
    </row>
    <row r="457" spans="1:33">
      <c r="A457" s="175" t="s">
        <v>375</v>
      </c>
      <c r="B457" s="195" t="s">
        <v>1810</v>
      </c>
      <c r="C457" s="195" t="s">
        <v>451</v>
      </c>
      <c r="D457" s="150">
        <v>2155</v>
      </c>
      <c r="E457" s="150">
        <v>2104</v>
      </c>
      <c r="F457" s="150">
        <v>2004</v>
      </c>
      <c r="G457" s="151">
        <v>1336</v>
      </c>
      <c r="H457" s="151">
        <v>1316</v>
      </c>
      <c r="I457" s="151">
        <v>1282</v>
      </c>
      <c r="J457" s="151">
        <v>1382</v>
      </c>
      <c r="K457" s="151">
        <v>1365</v>
      </c>
      <c r="L457" s="151">
        <v>1337</v>
      </c>
      <c r="M457" s="154">
        <v>0.991035410129987</v>
      </c>
      <c r="N457" s="153">
        <v>39798</v>
      </c>
      <c r="O457" s="172">
        <v>0.9</v>
      </c>
      <c r="P457" s="154">
        <v>0.976334106728538</v>
      </c>
      <c r="Q457" s="154">
        <v>0.985029940119761</v>
      </c>
      <c r="R457" s="154">
        <v>0.987698986975398</v>
      </c>
      <c r="S457" s="173">
        <v>-0.00869583339122226</v>
      </c>
      <c r="T457" s="153">
        <v>40158</v>
      </c>
      <c r="U457" s="153">
        <v>38292</v>
      </c>
      <c r="V457" s="154">
        <v>0.953533542507097</v>
      </c>
      <c r="W457" s="154">
        <v>0.929930394431555</v>
      </c>
      <c r="X457" s="155">
        <v>0.959580838323353</v>
      </c>
      <c r="Y457" s="155">
        <v>0.967438494934877</v>
      </c>
      <c r="Z457" s="173">
        <v>-0.0296504438917987</v>
      </c>
      <c r="AA457" s="151">
        <v>12946</v>
      </c>
      <c r="AB457" s="151">
        <v>12324</v>
      </c>
      <c r="AC457" s="151">
        <v>13090</v>
      </c>
      <c r="AD457" s="151">
        <v>12478</v>
      </c>
      <c r="AE457" s="155">
        <v>0.95195427158968</v>
      </c>
      <c r="AF457" s="155">
        <v>0.953246753246753</v>
      </c>
      <c r="AG457" s="173">
        <v>-0.00129248165707307</v>
      </c>
    </row>
    <row r="458" spans="1:33">
      <c r="A458" s="175" t="s">
        <v>375</v>
      </c>
      <c r="B458" s="195" t="s">
        <v>1811</v>
      </c>
      <c r="C458" s="195" t="s">
        <v>452</v>
      </c>
      <c r="D458" s="150">
        <v>1669</v>
      </c>
      <c r="E458" s="150">
        <v>1652</v>
      </c>
      <c r="F458" s="150">
        <v>1515</v>
      </c>
      <c r="G458" s="151">
        <v>624</v>
      </c>
      <c r="H458" s="151">
        <v>611</v>
      </c>
      <c r="I458" s="151">
        <v>566</v>
      </c>
      <c r="J458" s="151">
        <v>1097</v>
      </c>
      <c r="K458" s="151">
        <v>1067</v>
      </c>
      <c r="L458" s="151">
        <v>977</v>
      </c>
      <c r="M458" s="154">
        <v>0.98252521965506</v>
      </c>
      <c r="N458" s="153">
        <v>30193</v>
      </c>
      <c r="O458" s="172">
        <v>0.9</v>
      </c>
      <c r="P458" s="154">
        <v>0.98981426003595</v>
      </c>
      <c r="Q458" s="154">
        <v>0.979166666666667</v>
      </c>
      <c r="R458" s="154">
        <v>0.972652689152233</v>
      </c>
      <c r="S458" s="173">
        <v>0.010647593369283</v>
      </c>
      <c r="T458" s="153">
        <v>30730</v>
      </c>
      <c r="U458" s="153">
        <v>27787</v>
      </c>
      <c r="V458" s="154">
        <v>0.904230393752034</v>
      </c>
      <c r="W458" s="154">
        <v>0.907729179149191</v>
      </c>
      <c r="X458" s="155">
        <v>0.907051282051282</v>
      </c>
      <c r="Y458" s="155">
        <v>0.890610756608933</v>
      </c>
      <c r="Z458" s="173">
        <v>0.000677897097909108</v>
      </c>
      <c r="AA458" s="151">
        <v>8054</v>
      </c>
      <c r="AB458" s="151">
        <v>7332</v>
      </c>
      <c r="AC458" s="151">
        <v>9382</v>
      </c>
      <c r="AD458" s="151">
        <v>8492</v>
      </c>
      <c r="AE458" s="155">
        <v>0.910355103054383</v>
      </c>
      <c r="AF458" s="155">
        <v>0.905137497335323</v>
      </c>
      <c r="AG458" s="173">
        <v>0.00521760571905994</v>
      </c>
    </row>
    <row r="459" spans="1:33">
      <c r="A459" s="175" t="s">
        <v>375</v>
      </c>
      <c r="B459" s="195" t="s">
        <v>1811</v>
      </c>
      <c r="C459" s="195" t="s">
        <v>453</v>
      </c>
      <c r="D459" s="150">
        <v>4264</v>
      </c>
      <c r="E459" s="150">
        <v>4223</v>
      </c>
      <c r="F459" s="150">
        <v>3690</v>
      </c>
      <c r="G459" s="151">
        <v>1450</v>
      </c>
      <c r="H459" s="151">
        <v>1437</v>
      </c>
      <c r="I459" s="151">
        <v>1240</v>
      </c>
      <c r="J459" s="151">
        <v>2716</v>
      </c>
      <c r="K459" s="151">
        <v>2633</v>
      </c>
      <c r="L459" s="151">
        <v>2377</v>
      </c>
      <c r="M459" s="154">
        <v>0.982312959547212</v>
      </c>
      <c r="N459" s="153">
        <v>77754</v>
      </c>
      <c r="O459" s="172">
        <v>0.9</v>
      </c>
      <c r="P459" s="154">
        <v>0.990384615384615</v>
      </c>
      <c r="Q459" s="154">
        <v>0.991034482758621</v>
      </c>
      <c r="R459" s="154">
        <v>0.969440353460972</v>
      </c>
      <c r="S459" s="173">
        <v>-0.000649867374005297</v>
      </c>
      <c r="T459" s="153">
        <v>79154</v>
      </c>
      <c r="U459" s="153">
        <v>70228</v>
      </c>
      <c r="V459" s="154">
        <v>0.887232483513152</v>
      </c>
      <c r="W459" s="154">
        <v>0.865384615384615</v>
      </c>
      <c r="X459" s="155">
        <v>0.855172413793103</v>
      </c>
      <c r="Y459" s="155">
        <v>0.875184094256259</v>
      </c>
      <c r="Z459" s="173">
        <v>0.0102122015915119</v>
      </c>
      <c r="AA459" s="151">
        <v>20700</v>
      </c>
      <c r="AB459" s="151">
        <v>18181</v>
      </c>
      <c r="AC459" s="151">
        <v>24497</v>
      </c>
      <c r="AD459" s="151">
        <v>21609</v>
      </c>
      <c r="AE459" s="155">
        <v>0.878309178743961</v>
      </c>
      <c r="AF459" s="155">
        <v>0.882108013226109</v>
      </c>
      <c r="AG459" s="173">
        <v>-0.00379883448214802</v>
      </c>
    </row>
    <row r="460" spans="1:33">
      <c r="A460" s="175" t="s">
        <v>375</v>
      </c>
      <c r="B460" s="195" t="s">
        <v>1811</v>
      </c>
      <c r="C460" s="195" t="s">
        <v>454</v>
      </c>
      <c r="D460" s="150">
        <v>6061</v>
      </c>
      <c r="E460" s="150">
        <v>6011</v>
      </c>
      <c r="F460" s="150">
        <v>4908</v>
      </c>
      <c r="G460" s="151">
        <v>2194</v>
      </c>
      <c r="H460" s="151">
        <v>2174</v>
      </c>
      <c r="I460" s="151">
        <v>1767</v>
      </c>
      <c r="J460" s="151">
        <v>4667</v>
      </c>
      <c r="K460" s="151">
        <v>4583</v>
      </c>
      <c r="L460" s="151">
        <v>4018</v>
      </c>
      <c r="M460" s="154">
        <v>0.988198523468233</v>
      </c>
      <c r="N460" s="153">
        <v>110028</v>
      </c>
      <c r="O460" s="172">
        <v>0.9</v>
      </c>
      <c r="P460" s="154">
        <v>0.991750536215146</v>
      </c>
      <c r="Q460" s="154">
        <v>0.990884229717411</v>
      </c>
      <c r="R460" s="154">
        <v>0.982001285622456</v>
      </c>
      <c r="S460" s="173">
        <v>0.000866306497734892</v>
      </c>
      <c r="T460" s="153">
        <v>111342</v>
      </c>
      <c r="U460" s="153">
        <v>94897</v>
      </c>
      <c r="V460" s="154">
        <v>0.852301916617269</v>
      </c>
      <c r="W460" s="154">
        <v>0.809767365121267</v>
      </c>
      <c r="X460" s="155">
        <v>0.805378304466727</v>
      </c>
      <c r="Y460" s="155">
        <v>0.860938504392543</v>
      </c>
      <c r="Z460" s="173">
        <v>0.0043890606545397</v>
      </c>
      <c r="AA460" s="151">
        <v>32112</v>
      </c>
      <c r="AB460" s="151">
        <v>27564</v>
      </c>
      <c r="AC460" s="151">
        <v>34371</v>
      </c>
      <c r="AD460" s="151">
        <v>29481</v>
      </c>
      <c r="AE460" s="155">
        <v>0.858370702541106</v>
      </c>
      <c r="AF460" s="155">
        <v>0.857728899362835</v>
      </c>
      <c r="AG460" s="173">
        <v>0.000641803178271227</v>
      </c>
    </row>
    <row r="461" spans="1:33">
      <c r="A461" s="175" t="s">
        <v>375</v>
      </c>
      <c r="B461" s="195" t="s">
        <v>1811</v>
      </c>
      <c r="C461" s="195" t="s">
        <v>455</v>
      </c>
      <c r="D461" s="150">
        <v>1567</v>
      </c>
      <c r="E461" s="150">
        <v>1484</v>
      </c>
      <c r="F461" s="150">
        <v>1405</v>
      </c>
      <c r="G461" s="151">
        <v>538</v>
      </c>
      <c r="H461" s="151">
        <v>523</v>
      </c>
      <c r="I461" s="151">
        <v>456</v>
      </c>
      <c r="J461" s="151">
        <v>947</v>
      </c>
      <c r="K461" s="151">
        <v>906</v>
      </c>
      <c r="L461" s="151">
        <v>836</v>
      </c>
      <c r="M461" s="154">
        <v>0.9753125</v>
      </c>
      <c r="N461" s="153">
        <v>24968</v>
      </c>
      <c r="O461" s="172">
        <v>0.9</v>
      </c>
      <c r="P461" s="154">
        <v>0.947032546266752</v>
      </c>
      <c r="Q461" s="154">
        <v>0.972118959107807</v>
      </c>
      <c r="R461" s="154">
        <v>0.956705385427666</v>
      </c>
      <c r="S461" s="173">
        <v>-0.025086412841055</v>
      </c>
      <c r="T461" s="153">
        <v>25600</v>
      </c>
      <c r="U461" s="153">
        <v>23606</v>
      </c>
      <c r="V461" s="154">
        <v>0.922109375</v>
      </c>
      <c r="W461" s="154">
        <v>0.89661774090619</v>
      </c>
      <c r="X461" s="155">
        <v>0.847583643122677</v>
      </c>
      <c r="Y461" s="155">
        <v>0.882787750791975</v>
      </c>
      <c r="Z461" s="173">
        <v>0.0490340977835136</v>
      </c>
      <c r="AA461" s="151">
        <v>7017</v>
      </c>
      <c r="AB461" s="151">
        <v>6353</v>
      </c>
      <c r="AC461" s="151">
        <v>8163</v>
      </c>
      <c r="AD461" s="151">
        <v>7506</v>
      </c>
      <c r="AE461" s="155">
        <v>0.905372666381645</v>
      </c>
      <c r="AF461" s="155">
        <v>0.919514884233738</v>
      </c>
      <c r="AG461" s="173">
        <v>-0.014142217852093</v>
      </c>
    </row>
    <row r="462" spans="1:33">
      <c r="A462" s="175" t="s">
        <v>375</v>
      </c>
      <c r="B462" s="195" t="s">
        <v>1811</v>
      </c>
      <c r="C462" s="195" t="s">
        <v>456</v>
      </c>
      <c r="D462" s="150">
        <v>1918</v>
      </c>
      <c r="E462" s="150">
        <v>1859</v>
      </c>
      <c r="F462" s="150">
        <v>1715</v>
      </c>
      <c r="G462" s="151">
        <v>785</v>
      </c>
      <c r="H462" s="151">
        <v>721</v>
      </c>
      <c r="I462" s="151">
        <v>680</v>
      </c>
      <c r="J462" s="151">
        <v>1178</v>
      </c>
      <c r="K462" s="151">
        <v>1073</v>
      </c>
      <c r="L462" s="151">
        <v>1009</v>
      </c>
      <c r="M462" s="154">
        <v>0.947242826749468</v>
      </c>
      <c r="N462" s="153">
        <v>32947</v>
      </c>
      <c r="O462" s="172">
        <v>0.9</v>
      </c>
      <c r="P462" s="154">
        <v>0.969238790406674</v>
      </c>
      <c r="Q462" s="154">
        <v>0.918471337579618</v>
      </c>
      <c r="R462" s="154">
        <v>0.910865874363328</v>
      </c>
      <c r="S462" s="173">
        <v>0.0507674528270557</v>
      </c>
      <c r="T462" s="153">
        <v>34782</v>
      </c>
      <c r="U462" s="153">
        <v>31377</v>
      </c>
      <c r="V462" s="154">
        <v>0.902104536829395</v>
      </c>
      <c r="W462" s="154">
        <v>0.894160583941606</v>
      </c>
      <c r="X462" s="155">
        <v>0.866242038216561</v>
      </c>
      <c r="Y462" s="155">
        <v>0.856536502546689</v>
      </c>
      <c r="Z462" s="173">
        <v>0.0279185457250453</v>
      </c>
      <c r="AA462" s="151">
        <v>9237</v>
      </c>
      <c r="AB462" s="151">
        <v>8284</v>
      </c>
      <c r="AC462" s="151">
        <v>10790</v>
      </c>
      <c r="AD462" s="151">
        <v>9748</v>
      </c>
      <c r="AE462" s="155">
        <v>0.896827974450579</v>
      </c>
      <c r="AF462" s="155">
        <v>0.903429101019462</v>
      </c>
      <c r="AG462" s="173">
        <v>-0.00660112656888334</v>
      </c>
    </row>
    <row r="463" spans="1:33">
      <c r="A463" s="175" t="s">
        <v>375</v>
      </c>
      <c r="B463" s="195" t="s">
        <v>1811</v>
      </c>
      <c r="C463" s="195" t="s">
        <v>457</v>
      </c>
      <c r="D463" s="150">
        <v>2549</v>
      </c>
      <c r="E463" s="150">
        <v>2529</v>
      </c>
      <c r="F463" s="150">
        <v>2339</v>
      </c>
      <c r="G463" s="151">
        <v>907</v>
      </c>
      <c r="H463" s="151">
        <v>906</v>
      </c>
      <c r="I463" s="151">
        <v>832</v>
      </c>
      <c r="J463" s="151">
        <v>1803</v>
      </c>
      <c r="K463" s="151">
        <v>1792</v>
      </c>
      <c r="L463" s="151">
        <v>1625</v>
      </c>
      <c r="M463" s="154">
        <v>0.987686877899829</v>
      </c>
      <c r="N463" s="153">
        <v>49813</v>
      </c>
      <c r="O463" s="172">
        <v>0.9</v>
      </c>
      <c r="P463" s="154">
        <v>0.992153785798352</v>
      </c>
      <c r="Q463" s="154">
        <v>0.998897464167585</v>
      </c>
      <c r="R463" s="154">
        <v>0.993899057127011</v>
      </c>
      <c r="S463" s="173">
        <v>-0.00674367836923306</v>
      </c>
      <c r="T463" s="153">
        <v>50434</v>
      </c>
      <c r="U463" s="153">
        <v>46426</v>
      </c>
      <c r="V463" s="154">
        <v>0.920529801324503</v>
      </c>
      <c r="W463" s="154">
        <v>0.917614750882699</v>
      </c>
      <c r="X463" s="155">
        <v>0.917309812568909</v>
      </c>
      <c r="Y463" s="155">
        <v>0.901275651691625</v>
      </c>
      <c r="Z463" s="173">
        <v>0.000304938313790526</v>
      </c>
      <c r="AA463" s="151">
        <v>13171</v>
      </c>
      <c r="AB463" s="151">
        <v>12111</v>
      </c>
      <c r="AC463" s="151">
        <v>15664</v>
      </c>
      <c r="AD463" s="151">
        <v>14349</v>
      </c>
      <c r="AE463" s="155">
        <v>0.919520157922709</v>
      </c>
      <c r="AF463" s="155">
        <v>0.916049540347293</v>
      </c>
      <c r="AG463" s="173">
        <v>0.00347061757541589</v>
      </c>
    </row>
    <row r="464" spans="1:33">
      <c r="A464" s="175" t="s">
        <v>375</v>
      </c>
      <c r="B464" s="195" t="s">
        <v>1811</v>
      </c>
      <c r="C464" s="195" t="s">
        <v>458</v>
      </c>
      <c r="D464" s="150">
        <v>5146</v>
      </c>
      <c r="E464" s="150">
        <v>5008</v>
      </c>
      <c r="F464" s="150">
        <v>4642</v>
      </c>
      <c r="G464" s="151">
        <v>1780</v>
      </c>
      <c r="H464" s="151">
        <v>1690</v>
      </c>
      <c r="I464" s="151">
        <v>1600</v>
      </c>
      <c r="J464" s="151">
        <v>3956</v>
      </c>
      <c r="K464" s="151">
        <v>3855</v>
      </c>
      <c r="L464" s="151">
        <v>3633</v>
      </c>
      <c r="M464" s="154">
        <v>0.971305757314621</v>
      </c>
      <c r="N464" s="153">
        <v>94679</v>
      </c>
      <c r="O464" s="172">
        <v>0.9</v>
      </c>
      <c r="P464" s="154">
        <v>0.973183054799845</v>
      </c>
      <c r="Q464" s="154">
        <v>0.949438202247191</v>
      </c>
      <c r="R464" s="154">
        <v>0.974469160768453</v>
      </c>
      <c r="S464" s="173">
        <v>0.0237448525526536</v>
      </c>
      <c r="T464" s="153">
        <v>97476</v>
      </c>
      <c r="U464" s="153">
        <v>89229</v>
      </c>
      <c r="V464" s="154">
        <v>0.915394558660593</v>
      </c>
      <c r="W464" s="154">
        <v>0.902059852312476</v>
      </c>
      <c r="X464" s="155">
        <v>0.898876404494382</v>
      </c>
      <c r="Y464" s="155">
        <v>0.91835187057634</v>
      </c>
      <c r="Z464" s="173">
        <v>0.00318344781809377</v>
      </c>
      <c r="AA464" s="151">
        <v>27450</v>
      </c>
      <c r="AB464" s="151">
        <v>25435</v>
      </c>
      <c r="AC464" s="151">
        <v>31053</v>
      </c>
      <c r="AD464" s="151">
        <v>28316</v>
      </c>
      <c r="AE464" s="155">
        <v>0.926593806921676</v>
      </c>
      <c r="AF464" s="155">
        <v>0.911860367758349</v>
      </c>
      <c r="AG464" s="173">
        <v>0.0147334391633271</v>
      </c>
    </row>
    <row r="465" spans="1:33">
      <c r="A465" s="175" t="s">
        <v>375</v>
      </c>
      <c r="B465" s="195" t="s">
        <v>1811</v>
      </c>
      <c r="C465" s="195" t="s">
        <v>459</v>
      </c>
      <c r="D465" s="150">
        <v>3772</v>
      </c>
      <c r="E465" s="150">
        <v>3557</v>
      </c>
      <c r="F465" s="150">
        <v>3120</v>
      </c>
      <c r="G465" s="151">
        <v>1454</v>
      </c>
      <c r="H465" s="151">
        <v>1432</v>
      </c>
      <c r="I465" s="151">
        <v>1311</v>
      </c>
      <c r="J465" s="151">
        <v>2435</v>
      </c>
      <c r="K465" s="151">
        <v>2146</v>
      </c>
      <c r="L465" s="151">
        <v>1976</v>
      </c>
      <c r="M465" s="154">
        <v>0.95119139123751</v>
      </c>
      <c r="N465" s="153">
        <v>64350</v>
      </c>
      <c r="O465" s="172">
        <v>0.9</v>
      </c>
      <c r="P465" s="154">
        <v>0.943001060445387</v>
      </c>
      <c r="Q465" s="154">
        <v>0.984869325997249</v>
      </c>
      <c r="R465" s="154">
        <v>0.881314168377823</v>
      </c>
      <c r="S465" s="173">
        <v>-0.041868265551862</v>
      </c>
      <c r="T465" s="153">
        <v>67652</v>
      </c>
      <c r="U465" s="153">
        <v>59708</v>
      </c>
      <c r="V465" s="154">
        <v>0.882575533613197</v>
      </c>
      <c r="W465" s="154">
        <v>0.827147401908802</v>
      </c>
      <c r="X465" s="155">
        <v>0.901650618982118</v>
      </c>
      <c r="Y465" s="155">
        <v>0.811498973305955</v>
      </c>
      <c r="Z465" s="173">
        <v>-0.0745032170733166</v>
      </c>
      <c r="AA465" s="151">
        <v>17957</v>
      </c>
      <c r="AB465" s="151">
        <v>15675</v>
      </c>
      <c r="AC465" s="151">
        <v>21092</v>
      </c>
      <c r="AD465" s="151">
        <v>18570</v>
      </c>
      <c r="AE465" s="155">
        <v>0.872918638970875</v>
      </c>
      <c r="AF465" s="155">
        <v>0.880428598520766</v>
      </c>
      <c r="AG465" s="173">
        <v>-0.00750995954989131</v>
      </c>
    </row>
    <row r="466" spans="1:33">
      <c r="A466" s="175" t="s">
        <v>375</v>
      </c>
      <c r="B466" s="195" t="s">
        <v>1811</v>
      </c>
      <c r="C466" s="195" t="s">
        <v>460</v>
      </c>
      <c r="D466" s="150">
        <v>1883</v>
      </c>
      <c r="E466" s="150">
        <v>1851</v>
      </c>
      <c r="F466" s="150">
        <v>1554</v>
      </c>
      <c r="G466" s="151">
        <v>781</v>
      </c>
      <c r="H466" s="151">
        <v>769</v>
      </c>
      <c r="I466" s="151">
        <v>647</v>
      </c>
      <c r="J466" s="151">
        <v>1434</v>
      </c>
      <c r="K466" s="151">
        <v>1366</v>
      </c>
      <c r="L466" s="151">
        <v>1200</v>
      </c>
      <c r="M466" s="154">
        <v>0.960805426940885</v>
      </c>
      <c r="N466" s="153">
        <v>35692</v>
      </c>
      <c r="O466" s="172">
        <v>0.9</v>
      </c>
      <c r="P466" s="154">
        <v>0.983005841741901</v>
      </c>
      <c r="Q466" s="154">
        <v>0.984635083226633</v>
      </c>
      <c r="R466" s="154">
        <v>0.95258019525802</v>
      </c>
      <c r="S466" s="173">
        <v>-0.00162924148473131</v>
      </c>
      <c r="T466" s="153">
        <v>37148</v>
      </c>
      <c r="U466" s="153">
        <v>30854</v>
      </c>
      <c r="V466" s="154">
        <v>0.830569613438139</v>
      </c>
      <c r="W466" s="154">
        <v>0.825278810408922</v>
      </c>
      <c r="X466" s="155">
        <v>0.82842509603073</v>
      </c>
      <c r="Y466" s="155">
        <v>0.836820083682008</v>
      </c>
      <c r="Z466" s="173">
        <v>-0.00314628562180785</v>
      </c>
      <c r="AA466" s="151">
        <v>10122</v>
      </c>
      <c r="AB466" s="151">
        <v>8489</v>
      </c>
      <c r="AC466" s="151">
        <v>11691</v>
      </c>
      <c r="AD466" s="151">
        <v>9662</v>
      </c>
      <c r="AE466" s="155">
        <v>0.83866824738194</v>
      </c>
      <c r="AF466" s="155">
        <v>0.826447694807972</v>
      </c>
      <c r="AG466" s="173">
        <v>0.0122205525739684</v>
      </c>
    </row>
    <row r="467" spans="1:33">
      <c r="A467" s="175" t="s">
        <v>375</v>
      </c>
      <c r="B467" s="195" t="s">
        <v>1811</v>
      </c>
      <c r="C467" s="195" t="s">
        <v>461</v>
      </c>
      <c r="D467" s="150">
        <v>2543</v>
      </c>
      <c r="E467" s="150">
        <v>2409</v>
      </c>
      <c r="F467" s="150">
        <v>2306</v>
      </c>
      <c r="G467" s="151">
        <v>1015</v>
      </c>
      <c r="H467" s="151">
        <v>950</v>
      </c>
      <c r="I467" s="151">
        <v>924</v>
      </c>
      <c r="J467" s="151">
        <v>1574</v>
      </c>
      <c r="K467" s="151">
        <v>1442</v>
      </c>
      <c r="L467" s="151">
        <v>1391</v>
      </c>
      <c r="M467" s="154">
        <v>0.953489861259338</v>
      </c>
      <c r="N467" s="153">
        <v>44671</v>
      </c>
      <c r="O467" s="172">
        <v>0.9</v>
      </c>
      <c r="P467" s="154">
        <v>0.947306331104994</v>
      </c>
      <c r="Q467" s="154">
        <v>0.935960591133005</v>
      </c>
      <c r="R467" s="154">
        <v>0.916137229987294</v>
      </c>
      <c r="S467" s="173">
        <v>0.0113457399719892</v>
      </c>
      <c r="T467" s="153">
        <v>46850</v>
      </c>
      <c r="U467" s="153">
        <v>42860</v>
      </c>
      <c r="V467" s="154">
        <v>0.914834578441836</v>
      </c>
      <c r="W467" s="154">
        <v>0.906802988596146</v>
      </c>
      <c r="X467" s="155">
        <v>0.910344827586207</v>
      </c>
      <c r="Y467" s="155">
        <v>0.883735705209657</v>
      </c>
      <c r="Z467" s="173">
        <v>-0.00354183899006066</v>
      </c>
      <c r="AA467" s="151">
        <v>12487</v>
      </c>
      <c r="AB467" s="151">
        <v>11166</v>
      </c>
      <c r="AC467" s="151">
        <v>14658</v>
      </c>
      <c r="AD467" s="151">
        <v>13344</v>
      </c>
      <c r="AE467" s="155">
        <v>0.894209978377513</v>
      </c>
      <c r="AF467" s="155">
        <v>0.910356119525174</v>
      </c>
      <c r="AG467" s="173">
        <v>-0.0161461411476613</v>
      </c>
    </row>
    <row r="468" spans="1:33">
      <c r="A468" s="175" t="s">
        <v>375</v>
      </c>
      <c r="B468" s="195" t="s">
        <v>1811</v>
      </c>
      <c r="C468" s="195" t="s">
        <v>462</v>
      </c>
      <c r="D468" s="150">
        <v>2195</v>
      </c>
      <c r="E468" s="150">
        <v>2050</v>
      </c>
      <c r="F468" s="150">
        <v>1828</v>
      </c>
      <c r="G468" s="151">
        <v>889</v>
      </c>
      <c r="H468" s="151">
        <v>831</v>
      </c>
      <c r="I468" s="151">
        <v>735</v>
      </c>
      <c r="J468" s="151">
        <v>1473</v>
      </c>
      <c r="K468" s="151">
        <v>1385</v>
      </c>
      <c r="L468" s="151">
        <v>1195</v>
      </c>
      <c r="M468" s="154">
        <v>0.845880793511716</v>
      </c>
      <c r="N468" s="153">
        <v>37651</v>
      </c>
      <c r="O468" s="172">
        <v>0.9</v>
      </c>
      <c r="P468" s="154">
        <v>0.933940774487471</v>
      </c>
      <c r="Q468" s="154">
        <v>0.934758155230596</v>
      </c>
      <c r="R468" s="154">
        <v>0.940257976917855</v>
      </c>
      <c r="S468" s="173">
        <v>-0.000817380743124652</v>
      </c>
      <c r="T468" s="153">
        <v>44511</v>
      </c>
      <c r="U468" s="153">
        <v>35492</v>
      </c>
      <c r="V468" s="154">
        <v>0.797375929545506</v>
      </c>
      <c r="W468" s="154">
        <v>0.832801822323462</v>
      </c>
      <c r="X468" s="155">
        <v>0.826771653543307</v>
      </c>
      <c r="Y468" s="155">
        <v>0.811269517990496</v>
      </c>
      <c r="Z468" s="173">
        <v>0.00603016878015539</v>
      </c>
      <c r="AA468" s="151">
        <v>11388</v>
      </c>
      <c r="AB468" s="151">
        <v>9451</v>
      </c>
      <c r="AC468" s="151">
        <v>13890</v>
      </c>
      <c r="AD468" s="151">
        <v>11051</v>
      </c>
      <c r="AE468" s="155">
        <v>0.829908675799087</v>
      </c>
      <c r="AF468" s="155">
        <v>0.795608351331893</v>
      </c>
      <c r="AG468" s="173">
        <v>0.0343003244671933</v>
      </c>
    </row>
    <row r="469" spans="1:33">
      <c r="A469" s="175" t="s">
        <v>375</v>
      </c>
      <c r="B469" s="195" t="s">
        <v>1811</v>
      </c>
      <c r="C469" s="195" t="s">
        <v>463</v>
      </c>
      <c r="D469" s="150">
        <v>2519</v>
      </c>
      <c r="E469" s="150">
        <v>2100</v>
      </c>
      <c r="F469" s="150">
        <v>1941</v>
      </c>
      <c r="G469" s="151">
        <v>906</v>
      </c>
      <c r="H469" s="151">
        <v>715</v>
      </c>
      <c r="I469" s="151">
        <v>689</v>
      </c>
      <c r="J469" s="151">
        <v>1544</v>
      </c>
      <c r="K469" s="151">
        <v>1215</v>
      </c>
      <c r="L469" s="151">
        <v>1220</v>
      </c>
      <c r="M469" s="154">
        <v>0.867624826998829</v>
      </c>
      <c r="N469" s="153">
        <v>40748</v>
      </c>
      <c r="O469" s="172">
        <v>0.9</v>
      </c>
      <c r="P469" s="154">
        <v>0.833664152441445</v>
      </c>
      <c r="Q469" s="154">
        <v>0.789183222958057</v>
      </c>
      <c r="R469" s="154">
        <v>0.786917098445596</v>
      </c>
      <c r="S469" s="173">
        <v>0.0444809294833876</v>
      </c>
      <c r="T469" s="153">
        <v>46965</v>
      </c>
      <c r="U469" s="153">
        <v>39179</v>
      </c>
      <c r="V469" s="154">
        <v>0.834216970084105</v>
      </c>
      <c r="W469" s="154">
        <v>0.770543866613736</v>
      </c>
      <c r="X469" s="155">
        <v>0.760485651214128</v>
      </c>
      <c r="Y469" s="155">
        <v>0.790155440414508</v>
      </c>
      <c r="Z469" s="173">
        <v>0.0100582153996076</v>
      </c>
      <c r="AA469" s="151">
        <v>12296</v>
      </c>
      <c r="AB469" s="151">
        <v>9829</v>
      </c>
      <c r="AC469" s="151">
        <v>14739</v>
      </c>
      <c r="AD469" s="151">
        <v>12511</v>
      </c>
      <c r="AE469" s="155">
        <v>0.799365647364997</v>
      </c>
      <c r="AF469" s="155">
        <v>0.848836420381301</v>
      </c>
      <c r="AG469" s="173">
        <v>-0.0494707730163046</v>
      </c>
    </row>
    <row r="470" spans="1:33">
      <c r="A470" s="175" t="s">
        <v>375</v>
      </c>
      <c r="B470" s="195" t="s">
        <v>1811</v>
      </c>
      <c r="C470" s="195" t="s">
        <v>464</v>
      </c>
      <c r="D470" s="150">
        <v>2564</v>
      </c>
      <c r="E470" s="150">
        <v>2517</v>
      </c>
      <c r="F470" s="150">
        <v>2282</v>
      </c>
      <c r="G470" s="151">
        <v>939</v>
      </c>
      <c r="H470" s="151">
        <v>920</v>
      </c>
      <c r="I470" s="151">
        <v>833</v>
      </c>
      <c r="J470" s="151">
        <v>1613</v>
      </c>
      <c r="K470" s="151">
        <v>1576</v>
      </c>
      <c r="L470" s="151">
        <v>1455</v>
      </c>
      <c r="M470" s="154">
        <v>0.981725456863578</v>
      </c>
      <c r="N470" s="153">
        <v>46200</v>
      </c>
      <c r="O470" s="172">
        <v>0.9</v>
      </c>
      <c r="P470" s="154">
        <v>0.981669266770671</v>
      </c>
      <c r="Q470" s="154">
        <v>0.979765708200213</v>
      </c>
      <c r="R470" s="154">
        <v>0.977061376317421</v>
      </c>
      <c r="S470" s="173">
        <v>0.00190355857045776</v>
      </c>
      <c r="T470" s="153">
        <v>47060</v>
      </c>
      <c r="U470" s="153">
        <v>42817</v>
      </c>
      <c r="V470" s="154">
        <v>0.909838504037399</v>
      </c>
      <c r="W470" s="154">
        <v>0.890015600624025</v>
      </c>
      <c r="X470" s="155">
        <v>0.887113951011715</v>
      </c>
      <c r="Y470" s="155">
        <v>0.902045877247365</v>
      </c>
      <c r="Z470" s="173">
        <v>0.00290164961231032</v>
      </c>
      <c r="AA470" s="151">
        <v>12604</v>
      </c>
      <c r="AB470" s="151">
        <v>11383</v>
      </c>
      <c r="AC470" s="151">
        <v>14318</v>
      </c>
      <c r="AD470" s="151">
        <v>12938</v>
      </c>
      <c r="AE470" s="155">
        <v>0.903125991748651</v>
      </c>
      <c r="AF470" s="155">
        <v>0.903617823718396</v>
      </c>
      <c r="AG470" s="173">
        <v>-0.000491831969745116</v>
      </c>
    </row>
    <row r="471" spans="1:33">
      <c r="A471" s="175" t="s">
        <v>375</v>
      </c>
      <c r="B471" s="195" t="s">
        <v>1811</v>
      </c>
      <c r="C471" s="195" t="s">
        <v>465</v>
      </c>
      <c r="D471" s="150">
        <v>2488</v>
      </c>
      <c r="E471" s="150">
        <v>2444</v>
      </c>
      <c r="F471" s="150">
        <v>2167</v>
      </c>
      <c r="G471" s="151">
        <v>1043</v>
      </c>
      <c r="H471" s="151">
        <v>1037</v>
      </c>
      <c r="I471" s="151">
        <v>844</v>
      </c>
      <c r="J471" s="151">
        <v>1640</v>
      </c>
      <c r="K471" s="151">
        <v>1574</v>
      </c>
      <c r="L471" s="151">
        <v>1358</v>
      </c>
      <c r="M471" s="154">
        <v>0.959621725875692</v>
      </c>
      <c r="N471" s="153">
        <v>46272</v>
      </c>
      <c r="O471" s="172">
        <v>0.9</v>
      </c>
      <c r="P471" s="154">
        <v>0.982315112540193</v>
      </c>
      <c r="Q471" s="154">
        <v>0.99424736337488</v>
      </c>
      <c r="R471" s="154">
        <v>0.959756097560976</v>
      </c>
      <c r="S471" s="173">
        <v>-0.0119322508346873</v>
      </c>
      <c r="T471" s="153">
        <v>48219</v>
      </c>
      <c r="U471" s="153">
        <v>41128</v>
      </c>
      <c r="V471" s="154">
        <v>0.852941786432734</v>
      </c>
      <c r="W471" s="154">
        <v>0.870980707395498</v>
      </c>
      <c r="X471" s="155">
        <v>0.809204218600192</v>
      </c>
      <c r="Y471" s="155">
        <v>0.828048780487805</v>
      </c>
      <c r="Z471" s="173">
        <v>0.0617764887953066</v>
      </c>
      <c r="AA471" s="151">
        <v>12579</v>
      </c>
      <c r="AB471" s="151">
        <v>10821</v>
      </c>
      <c r="AC471" s="151">
        <v>14697</v>
      </c>
      <c r="AD471" s="151">
        <v>12428</v>
      </c>
      <c r="AE471" s="155">
        <v>0.860243262580491</v>
      </c>
      <c r="AF471" s="155">
        <v>0.845614751309791</v>
      </c>
      <c r="AG471" s="173">
        <v>0.0146285112707002</v>
      </c>
    </row>
    <row r="472" spans="1:33">
      <c r="A472" s="175" t="s">
        <v>375</v>
      </c>
      <c r="B472" s="195" t="s">
        <v>1811</v>
      </c>
      <c r="C472" s="195" t="s">
        <v>466</v>
      </c>
      <c r="D472" s="150">
        <v>2287</v>
      </c>
      <c r="E472" s="150">
        <v>2204</v>
      </c>
      <c r="F472" s="150">
        <v>1722</v>
      </c>
      <c r="G472" s="151">
        <v>954</v>
      </c>
      <c r="H472" s="151">
        <v>845</v>
      </c>
      <c r="I472" s="151">
        <v>817</v>
      </c>
      <c r="J472" s="151">
        <v>1478</v>
      </c>
      <c r="K472" s="151">
        <v>1349</v>
      </c>
      <c r="L472" s="151">
        <v>994</v>
      </c>
      <c r="M472" s="154">
        <v>0.892937062937063</v>
      </c>
      <c r="N472" s="153">
        <v>38307</v>
      </c>
      <c r="O472" s="172">
        <v>0.9</v>
      </c>
      <c r="P472" s="154">
        <v>0.963707914298207</v>
      </c>
      <c r="Q472" s="154">
        <v>0.885744234800839</v>
      </c>
      <c r="R472" s="154">
        <v>0.912719891745602</v>
      </c>
      <c r="S472" s="173">
        <v>0.0779636794973687</v>
      </c>
      <c r="T472" s="153">
        <v>42900</v>
      </c>
      <c r="U472" s="153">
        <v>33404</v>
      </c>
      <c r="V472" s="154">
        <v>0.778648018648019</v>
      </c>
      <c r="W472" s="154">
        <v>0.752951464801049</v>
      </c>
      <c r="X472" s="155">
        <v>0.856394129979036</v>
      </c>
      <c r="Y472" s="155">
        <v>0.672530446549391</v>
      </c>
      <c r="Z472" s="173">
        <v>-0.103442665177986</v>
      </c>
      <c r="AA472" s="151">
        <v>11341</v>
      </c>
      <c r="AB472" s="151">
        <v>8561</v>
      </c>
      <c r="AC472" s="151">
        <v>13340</v>
      </c>
      <c r="AD472" s="151">
        <v>10049</v>
      </c>
      <c r="AE472" s="155">
        <v>0.754871704435235</v>
      </c>
      <c r="AF472" s="155">
        <v>0.753298350824588</v>
      </c>
      <c r="AG472" s="173">
        <v>0.00157335361064725</v>
      </c>
    </row>
    <row r="473" spans="1:33">
      <c r="A473" s="175" t="s">
        <v>375</v>
      </c>
      <c r="B473" s="195" t="s">
        <v>1811</v>
      </c>
      <c r="C473" s="195" t="s">
        <v>467</v>
      </c>
      <c r="D473" s="150">
        <v>4122</v>
      </c>
      <c r="E473" s="150">
        <v>3947</v>
      </c>
      <c r="F473" s="150">
        <v>3644</v>
      </c>
      <c r="G473" s="151">
        <v>1608</v>
      </c>
      <c r="H473" s="151">
        <v>1442</v>
      </c>
      <c r="I473" s="151">
        <v>1345</v>
      </c>
      <c r="J473" s="151">
        <v>2810</v>
      </c>
      <c r="K473" s="151">
        <v>2639</v>
      </c>
      <c r="L473" s="151">
        <v>2541</v>
      </c>
      <c r="M473" s="154">
        <v>0.951194081723847</v>
      </c>
      <c r="N473" s="153">
        <v>76632</v>
      </c>
      <c r="O473" s="172">
        <v>0.9</v>
      </c>
      <c r="P473" s="154">
        <v>0.957544881125667</v>
      </c>
      <c r="Q473" s="154">
        <v>0.896766169154229</v>
      </c>
      <c r="R473" s="154">
        <v>0.93914590747331</v>
      </c>
      <c r="S473" s="173">
        <v>0.0607787119714382</v>
      </c>
      <c r="T473" s="153">
        <v>80564</v>
      </c>
      <c r="U473" s="153">
        <v>72922</v>
      </c>
      <c r="V473" s="154">
        <v>0.905143736656571</v>
      </c>
      <c r="W473" s="154">
        <v>0.884036875303251</v>
      </c>
      <c r="X473" s="155">
        <v>0.836442786069652</v>
      </c>
      <c r="Y473" s="155">
        <v>0.904270462633452</v>
      </c>
      <c r="Z473" s="173">
        <v>0.0475940892335991</v>
      </c>
      <c r="AA473" s="151">
        <v>21180</v>
      </c>
      <c r="AB473" s="151">
        <v>18986</v>
      </c>
      <c r="AC473" s="151">
        <v>25343</v>
      </c>
      <c r="AD473" s="151">
        <v>22957</v>
      </c>
      <c r="AE473" s="155">
        <v>0.896411709159585</v>
      </c>
      <c r="AF473" s="155">
        <v>0.90585171447737</v>
      </c>
      <c r="AG473" s="173">
        <v>-0.00944000531778588</v>
      </c>
    </row>
    <row r="474" spans="1:33">
      <c r="A474" s="175" t="s">
        <v>375</v>
      </c>
      <c r="B474" s="195" t="s">
        <v>1811</v>
      </c>
      <c r="C474" s="195" t="s">
        <v>468</v>
      </c>
      <c r="D474" s="150">
        <v>1999</v>
      </c>
      <c r="E474" s="150">
        <v>1967</v>
      </c>
      <c r="F474" s="150">
        <v>1943</v>
      </c>
      <c r="G474" s="151">
        <v>657</v>
      </c>
      <c r="H474" s="151">
        <v>646</v>
      </c>
      <c r="I474" s="151">
        <v>632</v>
      </c>
      <c r="J474" s="151">
        <v>1486</v>
      </c>
      <c r="K474" s="151">
        <v>1444</v>
      </c>
      <c r="L474" s="151">
        <v>1444</v>
      </c>
      <c r="M474" s="154">
        <v>0.983541243062043</v>
      </c>
      <c r="N474" s="153">
        <v>35795</v>
      </c>
      <c r="O474" s="172">
        <v>0.9</v>
      </c>
      <c r="P474" s="154">
        <v>0.983991995997999</v>
      </c>
      <c r="Q474" s="154">
        <v>0.983257229832572</v>
      </c>
      <c r="R474" s="154">
        <v>0.971736204576043</v>
      </c>
      <c r="S474" s="173">
        <v>0.000734766165426781</v>
      </c>
      <c r="T474" s="153">
        <v>36394</v>
      </c>
      <c r="U474" s="153">
        <v>35303</v>
      </c>
      <c r="V474" s="154">
        <v>0.970022531186459</v>
      </c>
      <c r="W474" s="154">
        <v>0.971985992996498</v>
      </c>
      <c r="X474" s="155">
        <v>0.961948249619482</v>
      </c>
      <c r="Y474" s="155">
        <v>0.971736204576043</v>
      </c>
      <c r="Z474" s="173">
        <v>0.0100377433770158</v>
      </c>
      <c r="AA474" s="151">
        <v>10545</v>
      </c>
      <c r="AB474" s="151">
        <v>10284</v>
      </c>
      <c r="AC474" s="151">
        <v>11373</v>
      </c>
      <c r="AD474" s="151">
        <v>11033</v>
      </c>
      <c r="AE474" s="155">
        <v>0.97524893314367</v>
      </c>
      <c r="AF474" s="155">
        <v>0.970104633781764</v>
      </c>
      <c r="AG474" s="173">
        <v>0.00514429936190619</v>
      </c>
    </row>
    <row r="475" spans="1:33">
      <c r="A475" s="175" t="s">
        <v>375</v>
      </c>
      <c r="B475" s="195" t="s">
        <v>1811</v>
      </c>
      <c r="C475" s="195" t="s">
        <v>469</v>
      </c>
      <c r="D475" s="150">
        <v>2568</v>
      </c>
      <c r="E475" s="150">
        <v>2506</v>
      </c>
      <c r="F475" s="150">
        <v>2157</v>
      </c>
      <c r="G475" s="151">
        <v>935</v>
      </c>
      <c r="H475" s="151">
        <v>916</v>
      </c>
      <c r="I475" s="151">
        <v>813</v>
      </c>
      <c r="J475" s="151">
        <v>1710</v>
      </c>
      <c r="K475" s="151">
        <v>1658</v>
      </c>
      <c r="L475" s="151">
        <v>1431</v>
      </c>
      <c r="M475" s="154">
        <v>0.961716440293072</v>
      </c>
      <c r="N475" s="153">
        <v>44891</v>
      </c>
      <c r="O475" s="172">
        <v>0.9</v>
      </c>
      <c r="P475" s="154">
        <v>0.975856697819315</v>
      </c>
      <c r="Q475" s="154">
        <v>0.979679144385027</v>
      </c>
      <c r="R475" s="154">
        <v>0.969590643274854</v>
      </c>
      <c r="S475" s="173">
        <v>-0.00382244656571218</v>
      </c>
      <c r="T475" s="153">
        <v>46678</v>
      </c>
      <c r="U475" s="153">
        <v>40032</v>
      </c>
      <c r="V475" s="154">
        <v>0.857620292214748</v>
      </c>
      <c r="W475" s="154">
        <v>0.839953271028037</v>
      </c>
      <c r="X475" s="155">
        <v>0.86951871657754</v>
      </c>
      <c r="Y475" s="155">
        <v>0.836842105263158</v>
      </c>
      <c r="Z475" s="173">
        <v>-0.0295654455495027</v>
      </c>
      <c r="AA475" s="151">
        <v>12672</v>
      </c>
      <c r="AB475" s="151">
        <v>10683</v>
      </c>
      <c r="AC475" s="151">
        <v>14849</v>
      </c>
      <c r="AD475" s="151">
        <v>12700</v>
      </c>
      <c r="AE475" s="155">
        <v>0.843039772727273</v>
      </c>
      <c r="AF475" s="155">
        <v>0.855276449592565</v>
      </c>
      <c r="AG475" s="173">
        <v>-0.0122366768652924</v>
      </c>
    </row>
    <row r="476" spans="1:33">
      <c r="A476" s="175" t="s">
        <v>375</v>
      </c>
      <c r="B476" s="195" t="s">
        <v>1811</v>
      </c>
      <c r="C476" s="195" t="s">
        <v>470</v>
      </c>
      <c r="D476" s="150">
        <v>2536</v>
      </c>
      <c r="E476" s="150">
        <v>2462</v>
      </c>
      <c r="F476" s="150">
        <v>2281</v>
      </c>
      <c r="G476" s="151">
        <v>990</v>
      </c>
      <c r="H476" s="151">
        <v>937</v>
      </c>
      <c r="I476" s="151">
        <v>884</v>
      </c>
      <c r="J476" s="151">
        <v>1644</v>
      </c>
      <c r="K476" s="151">
        <v>1549</v>
      </c>
      <c r="L476" s="151">
        <v>1486</v>
      </c>
      <c r="M476" s="154">
        <v>0.947581058632924</v>
      </c>
      <c r="N476" s="153">
        <v>46205</v>
      </c>
      <c r="O476" s="172">
        <v>0.9</v>
      </c>
      <c r="P476" s="154">
        <v>0.970820189274448</v>
      </c>
      <c r="Q476" s="154">
        <v>0.946464646464646</v>
      </c>
      <c r="R476" s="154">
        <v>0.942214111922141</v>
      </c>
      <c r="S476" s="173">
        <v>0.0243555428098015</v>
      </c>
      <c r="T476" s="153">
        <v>48761</v>
      </c>
      <c r="U476" s="153">
        <v>44119</v>
      </c>
      <c r="V476" s="154">
        <v>0.904800967986711</v>
      </c>
      <c r="W476" s="154">
        <v>0.899447949526814</v>
      </c>
      <c r="X476" s="155">
        <v>0.892929292929293</v>
      </c>
      <c r="Y476" s="155">
        <v>0.903892944038929</v>
      </c>
      <c r="Z476" s="173">
        <v>0.00651865659752093</v>
      </c>
      <c r="AA476" s="151">
        <v>12851</v>
      </c>
      <c r="AB476" s="151">
        <v>11640</v>
      </c>
      <c r="AC476" s="151">
        <v>15094</v>
      </c>
      <c r="AD476" s="151">
        <v>13661</v>
      </c>
      <c r="AE476" s="155">
        <v>0.90576608824216</v>
      </c>
      <c r="AF476" s="155">
        <v>0.905061613886312</v>
      </c>
      <c r="AG476" s="173">
        <v>0.00070447435584764</v>
      </c>
    </row>
    <row r="477" spans="1:33">
      <c r="A477" s="175" t="s">
        <v>375</v>
      </c>
      <c r="B477" s="195" t="s">
        <v>1811</v>
      </c>
      <c r="C477" s="195" t="s">
        <v>471</v>
      </c>
      <c r="D477" s="150">
        <v>2601</v>
      </c>
      <c r="E477" s="150">
        <v>2566</v>
      </c>
      <c r="F477" s="150">
        <v>2328</v>
      </c>
      <c r="G477" s="151">
        <v>1022</v>
      </c>
      <c r="H477" s="151">
        <v>1002</v>
      </c>
      <c r="I477" s="151">
        <v>919</v>
      </c>
      <c r="J477" s="151">
        <v>1613</v>
      </c>
      <c r="K477" s="151">
        <v>1588</v>
      </c>
      <c r="L477" s="151">
        <v>1438</v>
      </c>
      <c r="M477" s="154">
        <v>0.981971055011923</v>
      </c>
      <c r="N477" s="153">
        <v>47767</v>
      </c>
      <c r="O477" s="172">
        <v>0.9</v>
      </c>
      <c r="P477" s="154">
        <v>0.986543637062668</v>
      </c>
      <c r="Q477" s="154">
        <v>0.980430528375734</v>
      </c>
      <c r="R477" s="154">
        <v>0.984500929944203</v>
      </c>
      <c r="S477" s="173">
        <v>0.00611310868693438</v>
      </c>
      <c r="T477" s="153">
        <v>48644</v>
      </c>
      <c r="U477" s="153">
        <v>43927</v>
      </c>
      <c r="V477" s="154">
        <v>0.903030178439273</v>
      </c>
      <c r="W477" s="154">
        <v>0.895040369088812</v>
      </c>
      <c r="X477" s="155">
        <v>0.899217221135029</v>
      </c>
      <c r="Y477" s="155">
        <v>0.891506509609423</v>
      </c>
      <c r="Z477" s="173">
        <v>-0.00417685204621732</v>
      </c>
      <c r="AA477" s="151">
        <v>12846</v>
      </c>
      <c r="AB477" s="151">
        <v>11571</v>
      </c>
      <c r="AC477" s="151">
        <v>15001</v>
      </c>
      <c r="AD477" s="151">
        <v>13547</v>
      </c>
      <c r="AE477" s="155">
        <v>0.900747314339094</v>
      </c>
      <c r="AF477" s="155">
        <v>0.903073128458103</v>
      </c>
      <c r="AG477" s="173">
        <v>-0.00232581411900901</v>
      </c>
    </row>
    <row r="478" spans="1:33">
      <c r="A478" s="175" t="s">
        <v>375</v>
      </c>
      <c r="B478" s="195" t="s">
        <v>1812</v>
      </c>
      <c r="C478" s="195" t="s">
        <v>472</v>
      </c>
      <c r="D478" s="150">
        <v>3854</v>
      </c>
      <c r="E478" s="150">
        <v>3794</v>
      </c>
      <c r="F478" s="150">
        <v>3435</v>
      </c>
      <c r="G478" s="151">
        <v>2061</v>
      </c>
      <c r="H478" s="151">
        <v>2049</v>
      </c>
      <c r="I478" s="151">
        <v>1822</v>
      </c>
      <c r="J478" s="151">
        <v>2287</v>
      </c>
      <c r="K478" s="151">
        <v>2260</v>
      </c>
      <c r="L478" s="151">
        <v>2038</v>
      </c>
      <c r="M478" s="154">
        <v>0.979383008441125</v>
      </c>
      <c r="N478" s="153">
        <v>64510</v>
      </c>
      <c r="O478" s="172">
        <v>0.9</v>
      </c>
      <c r="P478" s="154">
        <v>0.984431759211209</v>
      </c>
      <c r="Q478" s="154">
        <v>0.994177583697234</v>
      </c>
      <c r="R478" s="154">
        <v>0.988194140795802</v>
      </c>
      <c r="S478" s="173">
        <v>-0.00974582448602512</v>
      </c>
      <c r="T478" s="153">
        <v>65868</v>
      </c>
      <c r="U478" s="153">
        <v>59965</v>
      </c>
      <c r="V478" s="154">
        <v>0.910381368798202</v>
      </c>
      <c r="W478" s="154">
        <v>0.891281785158277</v>
      </c>
      <c r="X478" s="155">
        <v>0.884036875303251</v>
      </c>
      <c r="Y478" s="155">
        <v>0.891123742894622</v>
      </c>
      <c r="Z478" s="173">
        <v>0.00724490985502635</v>
      </c>
      <c r="AA478" s="151">
        <v>21003</v>
      </c>
      <c r="AB478" s="151">
        <v>19137</v>
      </c>
      <c r="AC478" s="151">
        <v>19877</v>
      </c>
      <c r="AD478" s="151">
        <v>17916</v>
      </c>
      <c r="AE478" s="155">
        <v>0.911155549207256</v>
      </c>
      <c r="AF478" s="155">
        <v>0.901343261055491</v>
      </c>
      <c r="AG478" s="173">
        <v>0.00981228815176483</v>
      </c>
    </row>
    <row r="479" spans="1:33">
      <c r="A479" s="175" t="s">
        <v>375</v>
      </c>
      <c r="B479" s="195" t="s">
        <v>1812</v>
      </c>
      <c r="C479" s="195" t="s">
        <v>473</v>
      </c>
      <c r="D479" s="150">
        <v>2991</v>
      </c>
      <c r="E479" s="150">
        <v>2974</v>
      </c>
      <c r="F479" s="150">
        <v>2784</v>
      </c>
      <c r="G479" s="151">
        <v>1686</v>
      </c>
      <c r="H479" s="151">
        <v>1678</v>
      </c>
      <c r="I479" s="151">
        <v>1560</v>
      </c>
      <c r="J479" s="151">
        <v>2041</v>
      </c>
      <c r="K479" s="151">
        <v>2025</v>
      </c>
      <c r="L479" s="151">
        <v>1896</v>
      </c>
      <c r="M479" s="154">
        <v>0.995024924441653</v>
      </c>
      <c r="N479" s="153">
        <v>101401</v>
      </c>
      <c r="O479" s="172">
        <v>0.9</v>
      </c>
      <c r="P479" s="154">
        <v>0.994316282179873</v>
      </c>
      <c r="Q479" s="154">
        <v>0.995255041518387</v>
      </c>
      <c r="R479" s="154">
        <v>0.992160705536502</v>
      </c>
      <c r="S479" s="173">
        <v>-0.000938759338513728</v>
      </c>
      <c r="T479" s="153">
        <v>101908</v>
      </c>
      <c r="U479" s="153">
        <v>94540</v>
      </c>
      <c r="V479" s="154">
        <v>0.927699493660949</v>
      </c>
      <c r="W479" s="154">
        <v>0.930792377131394</v>
      </c>
      <c r="X479" s="155">
        <v>0.925266903914591</v>
      </c>
      <c r="Y479" s="155">
        <v>0.928956393924547</v>
      </c>
      <c r="Z479" s="173">
        <v>0.00552547321680341</v>
      </c>
      <c r="AA479" s="151">
        <v>17086</v>
      </c>
      <c r="AB479" s="151">
        <v>15655</v>
      </c>
      <c r="AC479" s="151">
        <v>36484</v>
      </c>
      <c r="AD479" s="151">
        <v>33734</v>
      </c>
      <c r="AE479" s="155">
        <v>0.916247219946155</v>
      </c>
      <c r="AF479" s="155">
        <v>0.924624492928407</v>
      </c>
      <c r="AG479" s="173">
        <v>-0.00837727298225222</v>
      </c>
    </row>
    <row r="480" spans="1:33">
      <c r="A480" s="175" t="s">
        <v>375</v>
      </c>
      <c r="B480" s="195" t="s">
        <v>1812</v>
      </c>
      <c r="C480" s="195" t="s">
        <v>474</v>
      </c>
      <c r="D480" s="150">
        <v>3412</v>
      </c>
      <c r="E480" s="150">
        <v>3299</v>
      </c>
      <c r="F480" s="150">
        <v>3260</v>
      </c>
      <c r="G480" s="151">
        <v>1947</v>
      </c>
      <c r="H480" s="151">
        <v>1892</v>
      </c>
      <c r="I480" s="151">
        <v>1862</v>
      </c>
      <c r="J480" s="151">
        <v>2027</v>
      </c>
      <c r="K480" s="151">
        <v>1974</v>
      </c>
      <c r="L480" s="151">
        <v>1913</v>
      </c>
      <c r="M480" s="154">
        <v>0.974886624079583</v>
      </c>
      <c r="N480" s="153">
        <v>59976</v>
      </c>
      <c r="O480" s="172">
        <v>0.9</v>
      </c>
      <c r="P480" s="154">
        <v>0.966881594372802</v>
      </c>
      <c r="Q480" s="154">
        <v>0.971751412429379</v>
      </c>
      <c r="R480" s="154">
        <v>0.973852984706463</v>
      </c>
      <c r="S480" s="173">
        <v>-0.00486981805657671</v>
      </c>
      <c r="T480" s="153">
        <v>61521</v>
      </c>
      <c r="U480" s="153">
        <v>58636</v>
      </c>
      <c r="V480" s="154">
        <v>0.953105443669641</v>
      </c>
      <c r="W480" s="154">
        <v>0.955451348182884</v>
      </c>
      <c r="X480" s="155">
        <v>0.956343091936312</v>
      </c>
      <c r="Y480" s="155">
        <v>0.943759250123335</v>
      </c>
      <c r="Z480" s="173">
        <v>-0.000891743753428376</v>
      </c>
      <c r="AA480" s="151">
        <v>18994</v>
      </c>
      <c r="AB480" s="151">
        <v>18178</v>
      </c>
      <c r="AC480" s="151">
        <v>18726</v>
      </c>
      <c r="AD480" s="151">
        <v>17920</v>
      </c>
      <c r="AE480" s="155">
        <v>0.957039064967885</v>
      </c>
      <c r="AF480" s="155">
        <v>0.95695823988038</v>
      </c>
      <c r="AG480" s="173">
        <v>8.08250875043992e-5</v>
      </c>
    </row>
    <row r="481" spans="1:33">
      <c r="A481" s="175" t="s">
        <v>375</v>
      </c>
      <c r="B481" s="195" t="s">
        <v>1812</v>
      </c>
      <c r="C481" s="195" t="s">
        <v>475</v>
      </c>
      <c r="D481" s="150">
        <v>934</v>
      </c>
      <c r="E481" s="150">
        <v>913</v>
      </c>
      <c r="F481" s="150">
        <v>850</v>
      </c>
      <c r="G481" s="151">
        <v>393</v>
      </c>
      <c r="H481" s="151">
        <v>387</v>
      </c>
      <c r="I481" s="151">
        <v>374</v>
      </c>
      <c r="J481" s="151">
        <v>586</v>
      </c>
      <c r="K481" s="151">
        <v>569</v>
      </c>
      <c r="L481" s="151">
        <v>508</v>
      </c>
      <c r="M481" s="154">
        <v>0.977227105973559</v>
      </c>
      <c r="N481" s="153">
        <v>28236</v>
      </c>
      <c r="O481" s="172">
        <v>0.9</v>
      </c>
      <c r="P481" s="154">
        <v>0.977516059957173</v>
      </c>
      <c r="Q481" s="154">
        <v>0.984732824427481</v>
      </c>
      <c r="R481" s="154">
        <v>0.97098976109215</v>
      </c>
      <c r="S481" s="173">
        <v>-0.00721676447030739</v>
      </c>
      <c r="T481" s="153">
        <v>28894</v>
      </c>
      <c r="U481" s="153">
        <v>26635</v>
      </c>
      <c r="V481" s="154">
        <v>0.921817678410743</v>
      </c>
      <c r="W481" s="154">
        <v>0.910064239828694</v>
      </c>
      <c r="X481" s="155">
        <v>0.951653944020356</v>
      </c>
      <c r="Y481" s="155">
        <v>0.866894197952218</v>
      </c>
      <c r="Z481" s="173">
        <v>-0.0415897041916624</v>
      </c>
      <c r="AA481" s="151">
        <v>4745</v>
      </c>
      <c r="AB481" s="151">
        <v>4240</v>
      </c>
      <c r="AC481" s="151">
        <v>10221</v>
      </c>
      <c r="AD481" s="151">
        <v>9370</v>
      </c>
      <c r="AE481" s="155">
        <v>0.893572181243414</v>
      </c>
      <c r="AF481" s="155">
        <v>0.916740045005381</v>
      </c>
      <c r="AG481" s="173">
        <v>-0.023167863761967</v>
      </c>
    </row>
    <row r="482" spans="1:33">
      <c r="A482" s="175" t="s">
        <v>375</v>
      </c>
      <c r="B482" s="195" t="s">
        <v>1812</v>
      </c>
      <c r="C482" s="195" t="s">
        <v>476</v>
      </c>
      <c r="D482" s="150">
        <v>2653</v>
      </c>
      <c r="E482" s="150">
        <v>2539</v>
      </c>
      <c r="F482" s="150">
        <v>2405</v>
      </c>
      <c r="G482" s="151">
        <v>1233</v>
      </c>
      <c r="H482" s="151">
        <v>1160</v>
      </c>
      <c r="I482" s="151">
        <v>1140</v>
      </c>
      <c r="J482" s="151">
        <v>1581</v>
      </c>
      <c r="K482" s="151">
        <v>1537</v>
      </c>
      <c r="L482" s="151">
        <v>1471</v>
      </c>
      <c r="M482" s="154">
        <v>0.974546683185043</v>
      </c>
      <c r="N482" s="153">
        <v>77877</v>
      </c>
      <c r="O482" s="172">
        <v>0.9</v>
      </c>
      <c r="P482" s="154">
        <v>0.957029777610253</v>
      </c>
      <c r="Q482" s="154">
        <v>0.940794809407948</v>
      </c>
      <c r="R482" s="154">
        <v>0.972169512966477</v>
      </c>
      <c r="S482" s="173">
        <v>0.0162349682023044</v>
      </c>
      <c r="T482" s="153">
        <v>79911</v>
      </c>
      <c r="U482" s="153">
        <v>74159</v>
      </c>
      <c r="V482" s="154">
        <v>0.928019922163407</v>
      </c>
      <c r="W482" s="154">
        <v>0.906520919713532</v>
      </c>
      <c r="X482" s="155">
        <v>0.924574209245742</v>
      </c>
      <c r="Y482" s="155">
        <v>0.930423782416192</v>
      </c>
      <c r="Z482" s="173">
        <v>-0.0180532895322102</v>
      </c>
      <c r="AA482" s="151">
        <v>13551</v>
      </c>
      <c r="AB482" s="151">
        <v>12570</v>
      </c>
      <c r="AC482" s="151">
        <v>27540</v>
      </c>
      <c r="AD482" s="151">
        <v>25706</v>
      </c>
      <c r="AE482" s="155">
        <v>0.927606818684968</v>
      </c>
      <c r="AF482" s="155">
        <v>0.933405954974582</v>
      </c>
      <c r="AG482" s="173">
        <v>-0.00579913628961459</v>
      </c>
    </row>
    <row r="483" spans="1:33">
      <c r="A483" s="175" t="s">
        <v>375</v>
      </c>
      <c r="B483" s="195" t="s">
        <v>1812</v>
      </c>
      <c r="C483" s="195" t="s">
        <v>477</v>
      </c>
      <c r="D483" s="150">
        <v>3191</v>
      </c>
      <c r="E483" s="150">
        <v>3160</v>
      </c>
      <c r="F483" s="150">
        <v>2944</v>
      </c>
      <c r="G483" s="151">
        <v>1413</v>
      </c>
      <c r="H483" s="151">
        <v>1402</v>
      </c>
      <c r="I483" s="151">
        <v>1351</v>
      </c>
      <c r="J483" s="151">
        <v>1977</v>
      </c>
      <c r="K483" s="151">
        <v>1965</v>
      </c>
      <c r="L483" s="151">
        <v>1860</v>
      </c>
      <c r="M483" s="154">
        <v>0.990828362559986</v>
      </c>
      <c r="N483" s="153">
        <v>88370</v>
      </c>
      <c r="O483" s="172">
        <v>0.9</v>
      </c>
      <c r="P483" s="154">
        <v>0.990285177060483</v>
      </c>
      <c r="Q483" s="154">
        <v>0.992215145081387</v>
      </c>
      <c r="R483" s="154">
        <v>0.993930197268589</v>
      </c>
      <c r="S483" s="173">
        <v>-0.0019299680209045</v>
      </c>
      <c r="T483" s="153">
        <v>89188</v>
      </c>
      <c r="U483" s="153">
        <v>84206</v>
      </c>
      <c r="V483" s="154">
        <v>0.944140467327443</v>
      </c>
      <c r="W483" s="154">
        <v>0.922594797869007</v>
      </c>
      <c r="X483" s="155">
        <v>0.956121726822364</v>
      </c>
      <c r="Y483" s="155">
        <v>0.94081942336874</v>
      </c>
      <c r="Z483" s="173">
        <v>-0.0335269289533572</v>
      </c>
      <c r="AA483" s="151">
        <v>15673</v>
      </c>
      <c r="AB483" s="151">
        <v>14686</v>
      </c>
      <c r="AC483" s="151">
        <v>31121</v>
      </c>
      <c r="AD483" s="151">
        <v>29365</v>
      </c>
      <c r="AE483" s="155">
        <v>0.937025457793658</v>
      </c>
      <c r="AF483" s="155">
        <v>0.943575077921661</v>
      </c>
      <c r="AG483" s="173">
        <v>-0.00654962012800275</v>
      </c>
    </row>
    <row r="484" spans="1:33">
      <c r="A484" s="175" t="s">
        <v>375</v>
      </c>
      <c r="B484" s="195" t="s">
        <v>1812</v>
      </c>
      <c r="C484" s="195" t="s">
        <v>478</v>
      </c>
      <c r="D484" s="150">
        <v>6766</v>
      </c>
      <c r="E484" s="150">
        <v>6438</v>
      </c>
      <c r="F484" s="150">
        <v>6128</v>
      </c>
      <c r="G484" s="151">
        <v>3369</v>
      </c>
      <c r="H484" s="151">
        <v>3158</v>
      </c>
      <c r="I484" s="151">
        <v>3078</v>
      </c>
      <c r="J484" s="151">
        <v>3412</v>
      </c>
      <c r="K484" s="151">
        <v>3175</v>
      </c>
      <c r="L484" s="151">
        <v>3147</v>
      </c>
      <c r="M484" s="154">
        <v>0.952513019904402</v>
      </c>
      <c r="N484" s="153">
        <v>106811</v>
      </c>
      <c r="O484" s="172">
        <v>0.9</v>
      </c>
      <c r="P484" s="154">
        <v>0.951522317469701</v>
      </c>
      <c r="Q484" s="154">
        <v>0.937370139507272</v>
      </c>
      <c r="R484" s="154">
        <v>0.930539273153576</v>
      </c>
      <c r="S484" s="173">
        <v>0.0141521779624292</v>
      </c>
      <c r="T484" s="153">
        <v>112136</v>
      </c>
      <c r="U484" s="153">
        <v>102783</v>
      </c>
      <c r="V484" s="154">
        <v>0.916592352143825</v>
      </c>
      <c r="W484" s="154">
        <v>0.905704995566066</v>
      </c>
      <c r="X484" s="155">
        <v>0.913624220837044</v>
      </c>
      <c r="Y484" s="155">
        <v>0.922332942555686</v>
      </c>
      <c r="Z484" s="173">
        <v>-0.00791922527097799</v>
      </c>
      <c r="AA484" s="151">
        <v>34335</v>
      </c>
      <c r="AB484" s="151">
        <v>31412</v>
      </c>
      <c r="AC484" s="151">
        <v>33932</v>
      </c>
      <c r="AD484" s="151">
        <v>31306</v>
      </c>
      <c r="AE484" s="155">
        <v>0.914868210281054</v>
      </c>
      <c r="AF484" s="155">
        <v>0.922609925733821</v>
      </c>
      <c r="AG484" s="173">
        <v>-0.00774171545276625</v>
      </c>
    </row>
    <row r="485" spans="1:33">
      <c r="A485" s="175" t="s">
        <v>375</v>
      </c>
      <c r="B485" s="195" t="s">
        <v>1812</v>
      </c>
      <c r="C485" s="195" t="s">
        <v>479</v>
      </c>
      <c r="D485" s="150">
        <v>3597</v>
      </c>
      <c r="E485" s="150">
        <v>3442</v>
      </c>
      <c r="F485" s="150">
        <v>3283</v>
      </c>
      <c r="G485" s="151">
        <v>2204</v>
      </c>
      <c r="H485" s="151">
        <v>2059</v>
      </c>
      <c r="I485" s="151">
        <v>1971</v>
      </c>
      <c r="J485" s="151">
        <v>2125</v>
      </c>
      <c r="K485" s="151">
        <v>2027</v>
      </c>
      <c r="L485" s="151">
        <v>1944</v>
      </c>
      <c r="M485" s="154">
        <v>0.952858348911536</v>
      </c>
      <c r="N485" s="153">
        <v>63205</v>
      </c>
      <c r="O485" s="172">
        <v>0.9</v>
      </c>
      <c r="P485" s="154">
        <v>0.956908534890186</v>
      </c>
      <c r="Q485" s="154">
        <v>0.934210526315789</v>
      </c>
      <c r="R485" s="154">
        <v>0.953882352941177</v>
      </c>
      <c r="S485" s="173">
        <v>0.0226980085743967</v>
      </c>
      <c r="T485" s="153">
        <v>66332</v>
      </c>
      <c r="U485" s="153">
        <v>61108</v>
      </c>
      <c r="V485" s="154">
        <v>0.921244648133631</v>
      </c>
      <c r="W485" s="154">
        <v>0.912705031971087</v>
      </c>
      <c r="X485" s="155">
        <v>0.894283121597096</v>
      </c>
      <c r="Y485" s="155">
        <v>0.914823529411765</v>
      </c>
      <c r="Z485" s="173">
        <v>0.0184219103739908</v>
      </c>
      <c r="AA485" s="151">
        <v>19920</v>
      </c>
      <c r="AB485" s="151">
        <v>18270</v>
      </c>
      <c r="AC485" s="151">
        <v>20029</v>
      </c>
      <c r="AD485" s="151">
        <v>18562</v>
      </c>
      <c r="AE485" s="155">
        <v>0.917168674698795</v>
      </c>
      <c r="AF485" s="155">
        <v>0.926756203504918</v>
      </c>
      <c r="AG485" s="173">
        <v>-0.00958752880612268</v>
      </c>
    </row>
    <row r="486" spans="1:33">
      <c r="A486" s="175" t="s">
        <v>375</v>
      </c>
      <c r="B486" s="195" t="s">
        <v>1812</v>
      </c>
      <c r="C486" s="195" t="s">
        <v>480</v>
      </c>
      <c r="D486" s="150">
        <v>2294</v>
      </c>
      <c r="E486" s="150">
        <v>2263</v>
      </c>
      <c r="F486" s="150">
        <v>2203</v>
      </c>
      <c r="G486" s="151">
        <v>1239</v>
      </c>
      <c r="H486" s="151">
        <v>1219</v>
      </c>
      <c r="I486" s="151">
        <v>1192</v>
      </c>
      <c r="J486" s="151">
        <v>1749</v>
      </c>
      <c r="K486" s="151">
        <v>1720</v>
      </c>
      <c r="L486" s="151">
        <v>1681</v>
      </c>
      <c r="M486" s="154">
        <v>0.975562843686041</v>
      </c>
      <c r="N486" s="153">
        <v>79124</v>
      </c>
      <c r="O486" s="172">
        <v>0.9</v>
      </c>
      <c r="P486" s="154">
        <v>0.986486486486487</v>
      </c>
      <c r="Q486" s="154">
        <v>0.983857949959645</v>
      </c>
      <c r="R486" s="154">
        <v>0.983419096626644</v>
      </c>
      <c r="S486" s="173">
        <v>0.00262853652684159</v>
      </c>
      <c r="T486" s="153">
        <v>81106</v>
      </c>
      <c r="U486" s="153">
        <v>75910</v>
      </c>
      <c r="V486" s="154">
        <v>0.935935689098217</v>
      </c>
      <c r="W486" s="154">
        <v>0.960331299040976</v>
      </c>
      <c r="X486" s="155">
        <v>0.962066182405166</v>
      </c>
      <c r="Y486" s="155">
        <v>0.961120640365923</v>
      </c>
      <c r="Z486" s="173">
        <v>-0.00173488336418903</v>
      </c>
      <c r="AA486" s="151">
        <v>13641</v>
      </c>
      <c r="AB486" s="151">
        <v>13079</v>
      </c>
      <c r="AC486" s="151">
        <v>28365</v>
      </c>
      <c r="AD486" s="151">
        <v>26522</v>
      </c>
      <c r="AE486" s="155">
        <v>0.958800674437358</v>
      </c>
      <c r="AF486" s="155">
        <v>0.935025559668606</v>
      </c>
      <c r="AG486" s="173">
        <v>0.0237751147687523</v>
      </c>
    </row>
    <row r="487" spans="1:33">
      <c r="A487" s="175" t="s">
        <v>375</v>
      </c>
      <c r="B487" s="195" t="s">
        <v>1812</v>
      </c>
      <c r="C487" s="195" t="s">
        <v>481</v>
      </c>
      <c r="D487" s="150">
        <v>2521</v>
      </c>
      <c r="E487" s="150">
        <v>2472</v>
      </c>
      <c r="F487" s="150">
        <v>2407</v>
      </c>
      <c r="G487" s="151">
        <v>1468</v>
      </c>
      <c r="H487" s="151">
        <v>1443</v>
      </c>
      <c r="I487" s="151">
        <v>1398</v>
      </c>
      <c r="J487" s="151">
        <v>1518</v>
      </c>
      <c r="K487" s="151">
        <v>1484</v>
      </c>
      <c r="L487" s="151">
        <v>1458</v>
      </c>
      <c r="M487" s="154">
        <v>0.983350262774367</v>
      </c>
      <c r="N487" s="153">
        <v>44532</v>
      </c>
      <c r="O487" s="172">
        <v>0.9</v>
      </c>
      <c r="P487" s="154">
        <v>0.980563268544228</v>
      </c>
      <c r="Q487" s="154">
        <v>0.982970027247956</v>
      </c>
      <c r="R487" s="154">
        <v>0.977602108036891</v>
      </c>
      <c r="S487" s="173">
        <v>-0.00240675870372797</v>
      </c>
      <c r="T487" s="153">
        <v>45286</v>
      </c>
      <c r="U487" s="153">
        <v>43751</v>
      </c>
      <c r="V487" s="154">
        <v>0.966104314799276</v>
      </c>
      <c r="W487" s="154">
        <v>0.954779849266164</v>
      </c>
      <c r="X487" s="155">
        <v>0.952316076294278</v>
      </c>
      <c r="Y487" s="155">
        <v>0.960474308300395</v>
      </c>
      <c r="Z487" s="173">
        <v>0.00246377297188627</v>
      </c>
      <c r="AA487" s="151">
        <v>14083</v>
      </c>
      <c r="AB487" s="151">
        <v>13531</v>
      </c>
      <c r="AC487" s="151">
        <v>13837</v>
      </c>
      <c r="AD487" s="151">
        <v>13403</v>
      </c>
      <c r="AE487" s="155">
        <v>0.960803806007243</v>
      </c>
      <c r="AF487" s="155">
        <v>0.968634819686348</v>
      </c>
      <c r="AG487" s="173">
        <v>-0.00783101367910544</v>
      </c>
    </row>
    <row r="488" spans="1:33">
      <c r="A488" s="175" t="s">
        <v>375</v>
      </c>
      <c r="B488" s="195" t="s">
        <v>1812</v>
      </c>
      <c r="C488" s="195" t="s">
        <v>482</v>
      </c>
      <c r="D488" s="150">
        <v>2455</v>
      </c>
      <c r="E488" s="150">
        <v>2437</v>
      </c>
      <c r="F488" s="150">
        <v>2351</v>
      </c>
      <c r="G488" s="151">
        <v>1093</v>
      </c>
      <c r="H488" s="151">
        <v>1091</v>
      </c>
      <c r="I488" s="151">
        <v>1070</v>
      </c>
      <c r="J488" s="151">
        <v>1456</v>
      </c>
      <c r="K488" s="151">
        <v>1443</v>
      </c>
      <c r="L488" s="151">
        <v>1407</v>
      </c>
      <c r="M488" s="154">
        <v>0.995422229041993</v>
      </c>
      <c r="N488" s="153">
        <v>38923</v>
      </c>
      <c r="O488" s="172">
        <v>0.9</v>
      </c>
      <c r="P488" s="154">
        <v>0.992668024439919</v>
      </c>
      <c r="Q488" s="154">
        <v>0.998170173833486</v>
      </c>
      <c r="R488" s="154">
        <v>0.991071428571429</v>
      </c>
      <c r="S488" s="173">
        <v>-0.0055021493935673</v>
      </c>
      <c r="T488" s="153">
        <v>39102</v>
      </c>
      <c r="U488" s="153">
        <v>37943</v>
      </c>
      <c r="V488" s="154">
        <v>0.970359572400389</v>
      </c>
      <c r="W488" s="154">
        <v>0.957637474541752</v>
      </c>
      <c r="X488" s="155">
        <v>0.978956999085087</v>
      </c>
      <c r="Y488" s="155">
        <v>0.966346153846154</v>
      </c>
      <c r="Z488" s="173">
        <v>-0.0213195245433354</v>
      </c>
      <c r="AA488" s="151">
        <v>12406</v>
      </c>
      <c r="AB488" s="151">
        <v>11953</v>
      </c>
      <c r="AC488" s="151">
        <v>11778</v>
      </c>
      <c r="AD488" s="151">
        <v>11463</v>
      </c>
      <c r="AE488" s="155">
        <v>0.963485410285346</v>
      </c>
      <c r="AF488" s="155">
        <v>0.973255221599592</v>
      </c>
      <c r="AG488" s="173">
        <v>-0.00976981131424659</v>
      </c>
    </row>
    <row r="489" spans="1:33">
      <c r="A489" s="175" t="s">
        <v>375</v>
      </c>
      <c r="B489" s="195" t="s">
        <v>1812</v>
      </c>
      <c r="C489" s="195" t="s">
        <v>483</v>
      </c>
      <c r="D489" s="150">
        <v>11</v>
      </c>
      <c r="E489" s="150">
        <v>2</v>
      </c>
      <c r="F489" s="150">
        <v>0</v>
      </c>
      <c r="G489" s="151">
        <v>1</v>
      </c>
      <c r="H489" s="151">
        <v>1</v>
      </c>
      <c r="I489" s="151">
        <v>0</v>
      </c>
      <c r="J489" s="151">
        <v>0</v>
      </c>
      <c r="K489" s="151">
        <v>0</v>
      </c>
      <c r="L489" s="151">
        <v>0</v>
      </c>
      <c r="M489" s="154">
        <v>0.717391304347826</v>
      </c>
      <c r="N489" s="153">
        <v>33</v>
      </c>
      <c r="O489" s="172">
        <v>0.9</v>
      </c>
      <c r="P489" s="154">
        <v>0.181818181818182</v>
      </c>
      <c r="Q489" s="154">
        <v>1</v>
      </c>
      <c r="R489" s="154">
        <v>0</v>
      </c>
      <c r="S489" s="173">
        <v>-0.818181818181818</v>
      </c>
      <c r="T489" s="153">
        <v>46</v>
      </c>
      <c r="U489" s="153">
        <v>26</v>
      </c>
      <c r="V489" s="154">
        <v>0.565217391304348</v>
      </c>
      <c r="W489" s="154">
        <v>0</v>
      </c>
      <c r="X489" s="155">
        <v>0</v>
      </c>
      <c r="Y489" s="155">
        <v>0</v>
      </c>
      <c r="Z489" s="173">
        <v>0</v>
      </c>
      <c r="AA489" s="151">
        <v>22</v>
      </c>
      <c r="AB489" s="151">
        <v>9</v>
      </c>
      <c r="AC489" s="151">
        <v>8</v>
      </c>
      <c r="AD489" s="151">
        <v>7</v>
      </c>
      <c r="AE489" s="155">
        <v>0.409090909090909</v>
      </c>
      <c r="AF489" s="155">
        <v>0.875</v>
      </c>
      <c r="AG489" s="173">
        <v>-0.465909090909091</v>
      </c>
    </row>
    <row r="490" spans="1:33">
      <c r="A490" s="175" t="s">
        <v>375</v>
      </c>
      <c r="B490" s="195" t="s">
        <v>1812</v>
      </c>
      <c r="C490" s="195" t="s">
        <v>484</v>
      </c>
      <c r="D490" s="150">
        <v>3780</v>
      </c>
      <c r="E490" s="150">
        <v>3706</v>
      </c>
      <c r="F490" s="150">
        <v>3598</v>
      </c>
      <c r="G490" s="151">
        <v>2021</v>
      </c>
      <c r="H490" s="151">
        <v>2004</v>
      </c>
      <c r="I490" s="151">
        <v>1917</v>
      </c>
      <c r="J490" s="151">
        <v>2308</v>
      </c>
      <c r="K490" s="151">
        <v>2269</v>
      </c>
      <c r="L490" s="151">
        <v>2162</v>
      </c>
      <c r="M490" s="154">
        <v>0.980212142824626</v>
      </c>
      <c r="N490" s="153">
        <v>64595</v>
      </c>
      <c r="O490" s="172">
        <v>0.9</v>
      </c>
      <c r="P490" s="154">
        <v>0.98042328042328</v>
      </c>
      <c r="Q490" s="154">
        <v>0.991588322612568</v>
      </c>
      <c r="R490" s="154">
        <v>0.983102253032929</v>
      </c>
      <c r="S490" s="173">
        <v>-0.0111650421892876</v>
      </c>
      <c r="T490" s="153">
        <v>65899</v>
      </c>
      <c r="U490" s="153">
        <v>62252</v>
      </c>
      <c r="V490" s="154">
        <v>0.944657733804762</v>
      </c>
      <c r="W490" s="154">
        <v>0.951851851851852</v>
      </c>
      <c r="X490" s="155">
        <v>0.948540326571004</v>
      </c>
      <c r="Y490" s="155">
        <v>0.936741767764298</v>
      </c>
      <c r="Z490" s="173">
        <v>0.00331152528084744</v>
      </c>
      <c r="AA490" s="151">
        <v>20804</v>
      </c>
      <c r="AB490" s="151">
        <v>19668</v>
      </c>
      <c r="AC490" s="151">
        <v>20200</v>
      </c>
      <c r="AD490" s="151">
        <v>19120</v>
      </c>
      <c r="AE490" s="155">
        <v>0.945395116323784</v>
      </c>
      <c r="AF490" s="155">
        <v>0.946534653465346</v>
      </c>
      <c r="AG490" s="173">
        <v>-0.00113953714156256</v>
      </c>
    </row>
    <row r="491" spans="1:33">
      <c r="A491" s="175" t="s">
        <v>375</v>
      </c>
      <c r="B491" s="195" t="s">
        <v>1812</v>
      </c>
      <c r="C491" s="195" t="s">
        <v>485</v>
      </c>
      <c r="D491" s="150">
        <v>3233</v>
      </c>
      <c r="E491" s="150">
        <v>2912</v>
      </c>
      <c r="F491" s="150">
        <v>2831</v>
      </c>
      <c r="G491" s="151">
        <v>1925</v>
      </c>
      <c r="H491" s="151">
        <v>1765</v>
      </c>
      <c r="I491" s="151">
        <v>1711</v>
      </c>
      <c r="J491" s="151">
        <v>1924</v>
      </c>
      <c r="K491" s="151">
        <v>1828</v>
      </c>
      <c r="L491" s="151">
        <v>1725</v>
      </c>
      <c r="M491" s="154">
        <v>0.954500209312061</v>
      </c>
      <c r="N491" s="153">
        <v>102604</v>
      </c>
      <c r="O491" s="172">
        <v>0.9</v>
      </c>
      <c r="P491" s="154">
        <v>0.900711413547788</v>
      </c>
      <c r="Q491" s="154">
        <v>0.916883116883117</v>
      </c>
      <c r="R491" s="154">
        <v>0.95010395010395</v>
      </c>
      <c r="S491" s="173">
        <v>-0.0161717033353285</v>
      </c>
      <c r="T491" s="153">
        <v>107495</v>
      </c>
      <c r="U491" s="153">
        <v>98554</v>
      </c>
      <c r="V491" s="154">
        <v>0.916824038327364</v>
      </c>
      <c r="W491" s="154">
        <v>0.875657284256109</v>
      </c>
      <c r="X491" s="155">
        <v>0.888831168831169</v>
      </c>
      <c r="Y491" s="155">
        <v>0.896569646569647</v>
      </c>
      <c r="Z491" s="173">
        <v>-0.01317388457506</v>
      </c>
      <c r="AA491" s="151">
        <v>18183</v>
      </c>
      <c r="AB491" s="151">
        <v>16257</v>
      </c>
      <c r="AC491" s="151">
        <v>37279</v>
      </c>
      <c r="AD491" s="151">
        <v>34358</v>
      </c>
      <c r="AE491" s="155">
        <v>0.894076885002475</v>
      </c>
      <c r="AF491" s="155">
        <v>0.921644893908098</v>
      </c>
      <c r="AG491" s="173">
        <v>-0.0275680089056235</v>
      </c>
    </row>
    <row r="492" spans="1:33">
      <c r="A492" s="175" t="s">
        <v>375</v>
      </c>
      <c r="B492" s="195" t="s">
        <v>1812</v>
      </c>
      <c r="C492" s="195" t="s">
        <v>486</v>
      </c>
      <c r="D492" s="150">
        <v>1544</v>
      </c>
      <c r="E492" s="150">
        <v>1512</v>
      </c>
      <c r="F492" s="150">
        <v>1497</v>
      </c>
      <c r="G492" s="151">
        <v>789</v>
      </c>
      <c r="H492" s="151">
        <v>781</v>
      </c>
      <c r="I492" s="151">
        <v>773</v>
      </c>
      <c r="J492" s="151">
        <v>954</v>
      </c>
      <c r="K492" s="151">
        <v>903</v>
      </c>
      <c r="L492" s="151">
        <v>918</v>
      </c>
      <c r="M492" s="154">
        <v>0.982772703645949</v>
      </c>
      <c r="N492" s="153">
        <v>26470</v>
      </c>
      <c r="O492" s="172">
        <v>0.9</v>
      </c>
      <c r="P492" s="154">
        <v>0.979274611398964</v>
      </c>
      <c r="Q492" s="154">
        <v>0.989860583016477</v>
      </c>
      <c r="R492" s="154">
        <v>0.946540880503145</v>
      </c>
      <c r="S492" s="173">
        <v>-0.0105859716175127</v>
      </c>
      <c r="T492" s="153">
        <v>26934</v>
      </c>
      <c r="U492" s="153">
        <v>26066</v>
      </c>
      <c r="V492" s="154">
        <v>0.967773074923888</v>
      </c>
      <c r="W492" s="154">
        <v>0.969559585492228</v>
      </c>
      <c r="X492" s="155">
        <v>0.979721166032953</v>
      </c>
      <c r="Y492" s="155">
        <v>0.962264150943396</v>
      </c>
      <c r="Z492" s="173">
        <v>-0.0101615805407251</v>
      </c>
      <c r="AA492" s="151">
        <v>8371</v>
      </c>
      <c r="AB492" s="151">
        <v>8070</v>
      </c>
      <c r="AC492" s="151">
        <v>8211</v>
      </c>
      <c r="AD492" s="151">
        <v>7989</v>
      </c>
      <c r="AE492" s="155">
        <v>0.964042527774459</v>
      </c>
      <c r="AF492" s="155">
        <v>0.972963098282791</v>
      </c>
      <c r="AG492" s="173">
        <v>-0.00892057050833195</v>
      </c>
    </row>
    <row r="493" spans="1:33">
      <c r="A493" s="175" t="s">
        <v>375</v>
      </c>
      <c r="B493" s="195" t="s">
        <v>1813</v>
      </c>
      <c r="C493" s="195" t="s">
        <v>487</v>
      </c>
      <c r="D493" s="150">
        <v>6612</v>
      </c>
      <c r="E493" s="150">
        <v>6529</v>
      </c>
      <c r="F493" s="150">
        <v>6210</v>
      </c>
      <c r="G493" s="151">
        <v>2276</v>
      </c>
      <c r="H493" s="151">
        <v>2265</v>
      </c>
      <c r="I493" s="151">
        <v>2158</v>
      </c>
      <c r="J493" s="151">
        <v>4580</v>
      </c>
      <c r="K493" s="151">
        <v>4539</v>
      </c>
      <c r="L493" s="151">
        <v>4282</v>
      </c>
      <c r="M493" s="154">
        <v>0.991567938701657</v>
      </c>
      <c r="N493" s="153">
        <v>112068</v>
      </c>
      <c r="O493" s="172">
        <v>0.9</v>
      </c>
      <c r="P493" s="154">
        <v>0.987447065940714</v>
      </c>
      <c r="Q493" s="154">
        <v>0.995166959578207</v>
      </c>
      <c r="R493" s="154">
        <v>0.991048034934498</v>
      </c>
      <c r="S493" s="173">
        <v>-0.00771989363749348</v>
      </c>
      <c r="T493" s="153">
        <v>113021</v>
      </c>
      <c r="U493" s="153">
        <v>105908</v>
      </c>
      <c r="V493" s="154">
        <v>0.937064793268508</v>
      </c>
      <c r="W493" s="154">
        <v>0.939201451905626</v>
      </c>
      <c r="X493" s="155">
        <v>0.948154657293497</v>
      </c>
      <c r="Y493" s="155">
        <v>0.934934497816594</v>
      </c>
      <c r="Z493" s="173">
        <v>-0.00895320538787125</v>
      </c>
      <c r="AA493" s="151">
        <v>33408</v>
      </c>
      <c r="AB493" s="151">
        <v>31600</v>
      </c>
      <c r="AC493" s="151">
        <v>35270</v>
      </c>
      <c r="AD493" s="151">
        <v>33092</v>
      </c>
      <c r="AE493" s="155">
        <v>0.94588122605364</v>
      </c>
      <c r="AF493" s="155">
        <v>0.938247802665155</v>
      </c>
      <c r="AG493" s="173">
        <v>0.00763342338848538</v>
      </c>
    </row>
    <row r="494" spans="1:33">
      <c r="A494" s="175" t="s">
        <v>375</v>
      </c>
      <c r="B494" s="195" t="s">
        <v>1813</v>
      </c>
      <c r="C494" s="195" t="s">
        <v>488</v>
      </c>
      <c r="D494" s="150">
        <v>5718</v>
      </c>
      <c r="E494" s="150">
        <v>5650</v>
      </c>
      <c r="F494" s="150">
        <v>5355</v>
      </c>
      <c r="G494" s="151">
        <v>1879</v>
      </c>
      <c r="H494" s="151">
        <v>1869</v>
      </c>
      <c r="I494" s="151">
        <v>1798</v>
      </c>
      <c r="J494" s="151">
        <v>4086</v>
      </c>
      <c r="K494" s="151">
        <v>4053</v>
      </c>
      <c r="L494" s="151">
        <v>3858</v>
      </c>
      <c r="M494" s="154">
        <v>0.990362980695139</v>
      </c>
      <c r="N494" s="153">
        <v>96395</v>
      </c>
      <c r="O494" s="172">
        <v>0.9</v>
      </c>
      <c r="P494" s="154">
        <v>0.988107729975516</v>
      </c>
      <c r="Q494" s="154">
        <v>0.994678020223523</v>
      </c>
      <c r="R494" s="154">
        <v>0.991923641703377</v>
      </c>
      <c r="S494" s="173">
        <v>-0.00657029024800726</v>
      </c>
      <c r="T494" s="153">
        <v>97333</v>
      </c>
      <c r="U494" s="153">
        <v>91749</v>
      </c>
      <c r="V494" s="154">
        <v>0.942629940513495</v>
      </c>
      <c r="W494" s="154">
        <v>0.936516264428122</v>
      </c>
      <c r="X494" s="155">
        <v>0.956891963810538</v>
      </c>
      <c r="Y494" s="155">
        <v>0.944199706314244</v>
      </c>
      <c r="Z494" s="173">
        <v>-0.0203756993824158</v>
      </c>
      <c r="AA494" s="151">
        <v>28651</v>
      </c>
      <c r="AB494" s="151">
        <v>26735</v>
      </c>
      <c r="AC494" s="151">
        <v>30289</v>
      </c>
      <c r="AD494" s="151">
        <v>28454</v>
      </c>
      <c r="AE494" s="155">
        <v>0.933126243412097</v>
      </c>
      <c r="AF494" s="155">
        <v>0.939416950047872</v>
      </c>
      <c r="AG494" s="173">
        <v>-0.00629070663577491</v>
      </c>
    </row>
    <row r="495" spans="1:33">
      <c r="A495" s="175" t="s">
        <v>375</v>
      </c>
      <c r="B495" s="195" t="s">
        <v>1813</v>
      </c>
      <c r="C495" s="195" t="s">
        <v>489</v>
      </c>
      <c r="D495" s="150">
        <v>5397</v>
      </c>
      <c r="E495" s="150">
        <v>5357</v>
      </c>
      <c r="F495" s="150">
        <v>5122</v>
      </c>
      <c r="G495" s="151">
        <v>1909</v>
      </c>
      <c r="H495" s="151">
        <v>1896</v>
      </c>
      <c r="I495" s="151">
        <v>1831</v>
      </c>
      <c r="J495" s="151">
        <v>3742</v>
      </c>
      <c r="K495" s="151">
        <v>3709</v>
      </c>
      <c r="L495" s="151">
        <v>3560</v>
      </c>
      <c r="M495" s="154">
        <v>0.9909426987061</v>
      </c>
      <c r="N495" s="153">
        <v>91137</v>
      </c>
      <c r="O495" s="172">
        <v>0.9</v>
      </c>
      <c r="P495" s="154">
        <v>0.992588475078747</v>
      </c>
      <c r="Q495" s="154">
        <v>0.993190151911996</v>
      </c>
      <c r="R495" s="154">
        <v>0.991181186531267</v>
      </c>
      <c r="S495" s="173">
        <v>-0.000601676833248299</v>
      </c>
      <c r="T495" s="153">
        <v>91970</v>
      </c>
      <c r="U495" s="153">
        <v>87824</v>
      </c>
      <c r="V495" s="154">
        <v>0.954920082635642</v>
      </c>
      <c r="W495" s="154">
        <v>0.949045766166389</v>
      </c>
      <c r="X495" s="155">
        <v>0.959140911471975</v>
      </c>
      <c r="Y495" s="155">
        <v>0.951362907536077</v>
      </c>
      <c r="Z495" s="173">
        <v>-0.0100951453055862</v>
      </c>
      <c r="AA495" s="151">
        <v>27306</v>
      </c>
      <c r="AB495" s="151">
        <v>25921</v>
      </c>
      <c r="AC495" s="151">
        <v>28476</v>
      </c>
      <c r="AD495" s="151">
        <v>27217</v>
      </c>
      <c r="AE495" s="155">
        <v>0.949278546839522</v>
      </c>
      <c r="AF495" s="155">
        <v>0.955787329681135</v>
      </c>
      <c r="AG495" s="173">
        <v>-0.0065087828416126</v>
      </c>
    </row>
    <row r="496" spans="1:33">
      <c r="A496" s="175" t="s">
        <v>375</v>
      </c>
      <c r="B496" s="195" t="s">
        <v>1813</v>
      </c>
      <c r="C496" s="195" t="s">
        <v>490</v>
      </c>
      <c r="D496" s="150">
        <v>4908</v>
      </c>
      <c r="E496" s="150">
        <v>4835</v>
      </c>
      <c r="F496" s="150">
        <v>4644</v>
      </c>
      <c r="G496" s="151">
        <v>1766</v>
      </c>
      <c r="H496" s="151">
        <v>1740</v>
      </c>
      <c r="I496" s="151">
        <v>1689</v>
      </c>
      <c r="J496" s="151">
        <v>3690</v>
      </c>
      <c r="K496" s="151">
        <v>3640</v>
      </c>
      <c r="L496" s="151">
        <v>3487</v>
      </c>
      <c r="M496" s="154">
        <v>0.984256729520312</v>
      </c>
      <c r="N496" s="153">
        <v>87902</v>
      </c>
      <c r="O496" s="172">
        <v>0.9</v>
      </c>
      <c r="P496" s="154">
        <v>0.985126324368378</v>
      </c>
      <c r="Q496" s="154">
        <v>0.985277463193658</v>
      </c>
      <c r="R496" s="154">
        <v>0.986449864498645</v>
      </c>
      <c r="S496" s="173">
        <v>-0.00015113882527984</v>
      </c>
      <c r="T496" s="153">
        <v>89308</v>
      </c>
      <c r="U496" s="153">
        <v>84607</v>
      </c>
      <c r="V496" s="154">
        <v>0.94736193846016</v>
      </c>
      <c r="W496" s="154">
        <v>0.946210268948655</v>
      </c>
      <c r="X496" s="155">
        <v>0.956398640996603</v>
      </c>
      <c r="Y496" s="155">
        <v>0.944986449864499</v>
      </c>
      <c r="Z496" s="173">
        <v>-0.0101883720479473</v>
      </c>
      <c r="AA496" s="151">
        <v>25834</v>
      </c>
      <c r="AB496" s="151">
        <v>24537</v>
      </c>
      <c r="AC496" s="151">
        <v>27639</v>
      </c>
      <c r="AD496" s="151">
        <v>26081</v>
      </c>
      <c r="AE496" s="155">
        <v>0.949794844004026</v>
      </c>
      <c r="AF496" s="155">
        <v>0.943630377365317</v>
      </c>
      <c r="AG496" s="173">
        <v>0.00616446663870862</v>
      </c>
    </row>
    <row r="497" spans="1:33">
      <c r="A497" s="175" t="s">
        <v>375</v>
      </c>
      <c r="B497" s="195" t="s">
        <v>1813</v>
      </c>
      <c r="C497" s="195" t="s">
        <v>491</v>
      </c>
      <c r="D497" s="150">
        <v>5422</v>
      </c>
      <c r="E497" s="150">
        <v>5334</v>
      </c>
      <c r="F497" s="150">
        <v>5102</v>
      </c>
      <c r="G497" s="151">
        <v>2012</v>
      </c>
      <c r="H497" s="151">
        <v>1995</v>
      </c>
      <c r="I497" s="151">
        <v>1900</v>
      </c>
      <c r="J497" s="151">
        <v>3779</v>
      </c>
      <c r="K497" s="151">
        <v>3732</v>
      </c>
      <c r="L497" s="151">
        <v>3620</v>
      </c>
      <c r="M497" s="154">
        <v>0.985112468438643</v>
      </c>
      <c r="N497" s="153">
        <v>94028</v>
      </c>
      <c r="O497" s="172">
        <v>0.9</v>
      </c>
      <c r="P497" s="154">
        <v>0.983769826632239</v>
      </c>
      <c r="Q497" s="154">
        <v>0.99155069582505</v>
      </c>
      <c r="R497" s="154">
        <v>0.987562847314104</v>
      </c>
      <c r="S497" s="173">
        <v>-0.00778086919281074</v>
      </c>
      <c r="T497" s="153">
        <v>95449</v>
      </c>
      <c r="U497" s="153">
        <v>90569</v>
      </c>
      <c r="V497" s="154">
        <v>0.948873220253748</v>
      </c>
      <c r="W497" s="154">
        <v>0.940981187753596</v>
      </c>
      <c r="X497" s="155">
        <v>0.944333996023857</v>
      </c>
      <c r="Y497" s="155">
        <v>0.957925377083885</v>
      </c>
      <c r="Z497" s="173">
        <v>-0.00335280827026041</v>
      </c>
      <c r="AA497" s="151">
        <v>28016</v>
      </c>
      <c r="AB497" s="151">
        <v>26609</v>
      </c>
      <c r="AC497" s="151">
        <v>29647</v>
      </c>
      <c r="AD497" s="151">
        <v>28291</v>
      </c>
      <c r="AE497" s="155">
        <v>0.949778697886922</v>
      </c>
      <c r="AF497" s="155">
        <v>0.954261814011536</v>
      </c>
      <c r="AG497" s="173">
        <v>-0.00448311612461405</v>
      </c>
    </row>
    <row r="498" spans="1:33">
      <c r="A498" s="175" t="s">
        <v>375</v>
      </c>
      <c r="B498" s="195" t="s">
        <v>1813</v>
      </c>
      <c r="C498" s="195" t="s">
        <v>492</v>
      </c>
      <c r="D498" s="150">
        <v>3190</v>
      </c>
      <c r="E498" s="150">
        <v>3155</v>
      </c>
      <c r="F498" s="150">
        <v>2922</v>
      </c>
      <c r="G498" s="151">
        <v>1092</v>
      </c>
      <c r="H498" s="151">
        <v>1088</v>
      </c>
      <c r="I498" s="151">
        <v>1008</v>
      </c>
      <c r="J498" s="151">
        <v>2201</v>
      </c>
      <c r="K498" s="151">
        <v>2188</v>
      </c>
      <c r="L498" s="151">
        <v>2053</v>
      </c>
      <c r="M498" s="154">
        <v>0.994501795332136</v>
      </c>
      <c r="N498" s="153">
        <v>53178</v>
      </c>
      <c r="O498" s="172">
        <v>0.9</v>
      </c>
      <c r="P498" s="154">
        <v>0.989028213166144</v>
      </c>
      <c r="Q498" s="154">
        <v>0.996336996336996</v>
      </c>
      <c r="R498" s="154">
        <v>0.99409359382099</v>
      </c>
      <c r="S498" s="173">
        <v>-0.00730878317085215</v>
      </c>
      <c r="T498" s="153">
        <v>53472</v>
      </c>
      <c r="U498" s="153">
        <v>50552</v>
      </c>
      <c r="V498" s="154">
        <v>0.945391980849791</v>
      </c>
      <c r="W498" s="154">
        <v>0.915987460815047</v>
      </c>
      <c r="X498" s="155">
        <v>0.923076923076923</v>
      </c>
      <c r="Y498" s="155">
        <v>0.932757837346661</v>
      </c>
      <c r="Z498" s="173">
        <v>-0.00708946226187612</v>
      </c>
      <c r="AA498" s="151">
        <v>15852</v>
      </c>
      <c r="AB498" s="151">
        <v>14765</v>
      </c>
      <c r="AC498" s="151">
        <v>16762</v>
      </c>
      <c r="AD498" s="151">
        <v>15778</v>
      </c>
      <c r="AE498" s="155">
        <v>0.9314282109513</v>
      </c>
      <c r="AF498" s="155">
        <v>0.941295788092113</v>
      </c>
      <c r="AG498" s="173">
        <v>-0.00986757714081354</v>
      </c>
    </row>
    <row r="499" spans="1:33">
      <c r="A499" s="175" t="s">
        <v>375</v>
      </c>
      <c r="B499" s="195" t="s">
        <v>1813</v>
      </c>
      <c r="C499" s="195" t="s">
        <v>493</v>
      </c>
      <c r="D499" s="150">
        <v>4617</v>
      </c>
      <c r="E499" s="150">
        <v>4574</v>
      </c>
      <c r="F499" s="150">
        <v>4451</v>
      </c>
      <c r="G499" s="151">
        <v>1567</v>
      </c>
      <c r="H499" s="151">
        <v>1548</v>
      </c>
      <c r="I499" s="151">
        <v>1514</v>
      </c>
      <c r="J499" s="151">
        <v>3255</v>
      </c>
      <c r="K499" s="151">
        <v>3231</v>
      </c>
      <c r="L499" s="151">
        <v>3138</v>
      </c>
      <c r="M499" s="154">
        <v>0.985553813002843</v>
      </c>
      <c r="N499" s="153">
        <v>77296</v>
      </c>
      <c r="O499" s="172">
        <v>0.9</v>
      </c>
      <c r="P499" s="154">
        <v>0.990686593025774</v>
      </c>
      <c r="Q499" s="154">
        <v>0.987874920229738</v>
      </c>
      <c r="R499" s="154">
        <v>0.992626728110599</v>
      </c>
      <c r="S499" s="173">
        <v>0.002811672796036</v>
      </c>
      <c r="T499" s="153">
        <v>78429</v>
      </c>
      <c r="U499" s="153">
        <v>74561</v>
      </c>
      <c r="V499" s="154">
        <v>0.95068150811562</v>
      </c>
      <c r="W499" s="154">
        <v>0.964045917262291</v>
      </c>
      <c r="X499" s="155">
        <v>0.966177409061902</v>
      </c>
      <c r="Y499" s="155">
        <v>0.96405529953917</v>
      </c>
      <c r="Z499" s="173">
        <v>-0.00213149179961025</v>
      </c>
      <c r="AA499" s="151">
        <v>23079</v>
      </c>
      <c r="AB499" s="151">
        <v>22087</v>
      </c>
      <c r="AC499" s="151">
        <v>23907</v>
      </c>
      <c r="AD499" s="151">
        <v>22579</v>
      </c>
      <c r="AE499" s="155">
        <v>0.957017201785173</v>
      </c>
      <c r="AF499" s="155">
        <v>0.944451415903292</v>
      </c>
      <c r="AG499" s="173">
        <v>0.0125657858818807</v>
      </c>
    </row>
    <row r="500" spans="1:33">
      <c r="A500" s="175" t="s">
        <v>375</v>
      </c>
      <c r="B500" s="195" t="s">
        <v>1813</v>
      </c>
      <c r="C500" s="195" t="s">
        <v>494</v>
      </c>
      <c r="D500" s="150">
        <v>4830</v>
      </c>
      <c r="E500" s="150">
        <v>4778</v>
      </c>
      <c r="F500" s="150">
        <v>4433</v>
      </c>
      <c r="G500" s="151">
        <v>1631</v>
      </c>
      <c r="H500" s="151">
        <v>1602</v>
      </c>
      <c r="I500" s="151">
        <v>1515</v>
      </c>
      <c r="J500" s="151">
        <v>3340</v>
      </c>
      <c r="K500" s="151">
        <v>3314</v>
      </c>
      <c r="L500" s="151">
        <v>3153</v>
      </c>
      <c r="M500" s="154">
        <v>0.988018224381403</v>
      </c>
      <c r="N500" s="153">
        <v>78502</v>
      </c>
      <c r="O500" s="172">
        <v>0.9</v>
      </c>
      <c r="P500" s="154">
        <v>0.989233954451346</v>
      </c>
      <c r="Q500" s="154">
        <v>0.982219497240956</v>
      </c>
      <c r="R500" s="154">
        <v>0.992215568862275</v>
      </c>
      <c r="S500" s="173">
        <v>0.00701445721038929</v>
      </c>
      <c r="T500" s="153">
        <v>79454</v>
      </c>
      <c r="U500" s="153">
        <v>73412</v>
      </c>
      <c r="V500" s="154">
        <v>0.923955999697938</v>
      </c>
      <c r="W500" s="154">
        <v>0.917805383022774</v>
      </c>
      <c r="X500" s="155">
        <v>0.928877988963826</v>
      </c>
      <c r="Y500" s="155">
        <v>0.944011976047904</v>
      </c>
      <c r="Z500" s="173">
        <v>-0.0110726059410515</v>
      </c>
      <c r="AA500" s="151">
        <v>24081</v>
      </c>
      <c r="AB500" s="151">
        <v>22403</v>
      </c>
      <c r="AC500" s="151">
        <v>24663</v>
      </c>
      <c r="AD500" s="151">
        <v>22908</v>
      </c>
      <c r="AE500" s="155">
        <v>0.930318508367593</v>
      </c>
      <c r="AF500" s="155">
        <v>0.928840773628512</v>
      </c>
      <c r="AG500" s="173">
        <v>0.00147773473908031</v>
      </c>
    </row>
    <row r="501" spans="1:33">
      <c r="A501" s="175" t="s">
        <v>375</v>
      </c>
      <c r="B501" s="195" t="s">
        <v>1813</v>
      </c>
      <c r="C501" s="195" t="s">
        <v>495</v>
      </c>
      <c r="D501" s="150">
        <v>4926</v>
      </c>
      <c r="E501" s="150">
        <v>4857</v>
      </c>
      <c r="F501" s="150">
        <v>4581</v>
      </c>
      <c r="G501" s="151">
        <v>1878</v>
      </c>
      <c r="H501" s="151">
        <v>1854</v>
      </c>
      <c r="I501" s="151">
        <v>1771</v>
      </c>
      <c r="J501" s="151">
        <v>3395</v>
      </c>
      <c r="K501" s="151">
        <v>3349</v>
      </c>
      <c r="L501" s="151">
        <v>3210</v>
      </c>
      <c r="M501" s="154">
        <v>0.987824407973195</v>
      </c>
      <c r="N501" s="153">
        <v>86973</v>
      </c>
      <c r="O501" s="172">
        <v>0.9</v>
      </c>
      <c r="P501" s="154">
        <v>0.98599269183922</v>
      </c>
      <c r="Q501" s="154">
        <v>0.987220447284345</v>
      </c>
      <c r="R501" s="154">
        <v>0.986450662739323</v>
      </c>
      <c r="S501" s="173">
        <v>-0.00122775544512455</v>
      </c>
      <c r="T501" s="153">
        <v>88045</v>
      </c>
      <c r="U501" s="153">
        <v>82148</v>
      </c>
      <c r="V501" s="154">
        <v>0.933022886024192</v>
      </c>
      <c r="W501" s="154">
        <v>0.929963459196102</v>
      </c>
      <c r="X501" s="155">
        <v>0.943024494142705</v>
      </c>
      <c r="Y501" s="155">
        <v>0.945508100147275</v>
      </c>
      <c r="Z501" s="173">
        <v>-0.0130610349466026</v>
      </c>
      <c r="AA501" s="151">
        <v>26049</v>
      </c>
      <c r="AB501" s="151">
        <v>24402</v>
      </c>
      <c r="AC501" s="151">
        <v>27408</v>
      </c>
      <c r="AD501" s="151">
        <v>25584</v>
      </c>
      <c r="AE501" s="155">
        <v>0.93677300472187</v>
      </c>
      <c r="AF501" s="155">
        <v>0.933450087565674</v>
      </c>
      <c r="AG501" s="173">
        <v>0.00332291715619604</v>
      </c>
    </row>
    <row r="502" spans="1:33">
      <c r="A502" s="175" t="s">
        <v>375</v>
      </c>
      <c r="B502" s="195" t="s">
        <v>1813</v>
      </c>
      <c r="C502" s="195" t="s">
        <v>496</v>
      </c>
      <c r="D502" s="150">
        <v>6202</v>
      </c>
      <c r="E502" s="150">
        <v>6143</v>
      </c>
      <c r="F502" s="150">
        <v>5849</v>
      </c>
      <c r="G502" s="151">
        <v>2131</v>
      </c>
      <c r="H502" s="151">
        <v>2122</v>
      </c>
      <c r="I502" s="151">
        <v>2013</v>
      </c>
      <c r="J502" s="151">
        <v>4380</v>
      </c>
      <c r="K502" s="151">
        <v>4357</v>
      </c>
      <c r="L502" s="151">
        <v>4125</v>
      </c>
      <c r="M502" s="154">
        <v>0.991881091617934</v>
      </c>
      <c r="N502" s="153">
        <v>101767</v>
      </c>
      <c r="O502" s="172">
        <v>0.9</v>
      </c>
      <c r="P502" s="154">
        <v>0.990486939696872</v>
      </c>
      <c r="Q502" s="154">
        <v>0.995776630689817</v>
      </c>
      <c r="R502" s="154">
        <v>0.994748858447489</v>
      </c>
      <c r="S502" s="173">
        <v>-0.00528969099294507</v>
      </c>
      <c r="T502" s="153">
        <v>102600</v>
      </c>
      <c r="U502" s="153">
        <v>96586</v>
      </c>
      <c r="V502" s="154">
        <v>0.941384015594542</v>
      </c>
      <c r="W502" s="154">
        <v>0.943082876491454</v>
      </c>
      <c r="X502" s="155">
        <v>0.944626935710934</v>
      </c>
      <c r="Y502" s="155">
        <v>0.941780821917808</v>
      </c>
      <c r="Z502" s="173">
        <v>-0.00154405921947942</v>
      </c>
      <c r="AA502" s="151">
        <v>30980</v>
      </c>
      <c r="AB502" s="151">
        <v>29301</v>
      </c>
      <c r="AC502" s="151">
        <v>32161</v>
      </c>
      <c r="AD502" s="151">
        <v>30268</v>
      </c>
      <c r="AE502" s="155">
        <v>0.945803744351194</v>
      </c>
      <c r="AF502" s="155">
        <v>0.941139889928796</v>
      </c>
      <c r="AG502" s="173">
        <v>0.00466385442239858</v>
      </c>
    </row>
    <row r="503" spans="1:33">
      <c r="A503" s="175" t="s">
        <v>375</v>
      </c>
      <c r="B503" s="195" t="s">
        <v>1813</v>
      </c>
      <c r="C503" s="195" t="s">
        <v>497</v>
      </c>
      <c r="D503" s="150">
        <v>1581</v>
      </c>
      <c r="E503" s="150">
        <v>1579</v>
      </c>
      <c r="F503" s="150">
        <v>1500</v>
      </c>
      <c r="G503" s="151">
        <v>481</v>
      </c>
      <c r="H503" s="151">
        <v>480</v>
      </c>
      <c r="I503" s="151">
        <v>457</v>
      </c>
      <c r="J503" s="151">
        <v>1097</v>
      </c>
      <c r="K503" s="151">
        <v>1094</v>
      </c>
      <c r="L503" s="151">
        <v>1043</v>
      </c>
      <c r="M503" s="154">
        <v>0.997886160113763</v>
      </c>
      <c r="N503" s="153">
        <v>25964</v>
      </c>
      <c r="O503" s="172">
        <v>0.9</v>
      </c>
      <c r="P503" s="154">
        <v>0.998734977862113</v>
      </c>
      <c r="Q503" s="154">
        <v>0.997920997920998</v>
      </c>
      <c r="R503" s="154">
        <v>0.997265268915223</v>
      </c>
      <c r="S503" s="173">
        <v>0.000813979941114651</v>
      </c>
      <c r="T503" s="153">
        <v>26019</v>
      </c>
      <c r="U503" s="153">
        <v>24888</v>
      </c>
      <c r="V503" s="154">
        <v>0.956531765248472</v>
      </c>
      <c r="W503" s="154">
        <v>0.94876660341556</v>
      </c>
      <c r="X503" s="155">
        <v>0.95010395010395</v>
      </c>
      <c r="Y503" s="155">
        <v>0.95077484047402</v>
      </c>
      <c r="Z503" s="173">
        <v>-0.00133734668839036</v>
      </c>
      <c r="AA503" s="151">
        <v>7649</v>
      </c>
      <c r="AB503" s="151">
        <v>7258</v>
      </c>
      <c r="AC503" s="151">
        <v>8259</v>
      </c>
      <c r="AD503" s="151">
        <v>7864</v>
      </c>
      <c r="AE503" s="155">
        <v>0.948882206824421</v>
      </c>
      <c r="AF503" s="155">
        <v>0.952173386608548</v>
      </c>
      <c r="AG503" s="173">
        <v>-0.00329117978412674</v>
      </c>
    </row>
    <row r="504" spans="1:33">
      <c r="A504" s="175" t="s">
        <v>375</v>
      </c>
      <c r="B504" s="195" t="s">
        <v>1813</v>
      </c>
      <c r="C504" s="195" t="s">
        <v>498</v>
      </c>
      <c r="D504" s="150">
        <v>6101</v>
      </c>
      <c r="E504" s="150">
        <v>6008</v>
      </c>
      <c r="F504" s="150">
        <v>5843</v>
      </c>
      <c r="G504" s="151">
        <v>2185</v>
      </c>
      <c r="H504" s="151">
        <v>2165</v>
      </c>
      <c r="I504" s="151">
        <v>2091</v>
      </c>
      <c r="J504" s="151">
        <v>4304</v>
      </c>
      <c r="K504" s="151">
        <v>4242</v>
      </c>
      <c r="L504" s="151">
        <v>4139</v>
      </c>
      <c r="M504" s="154">
        <v>0.98412406995845</v>
      </c>
      <c r="N504" s="153">
        <v>101847</v>
      </c>
      <c r="O504" s="172">
        <v>0.9</v>
      </c>
      <c r="P504" s="154">
        <v>0.984756597279135</v>
      </c>
      <c r="Q504" s="154">
        <v>0.990846681922197</v>
      </c>
      <c r="R504" s="154">
        <v>0.985594795539034</v>
      </c>
      <c r="S504" s="173">
        <v>-0.00609008464306227</v>
      </c>
      <c r="T504" s="153">
        <v>103490</v>
      </c>
      <c r="U504" s="153">
        <v>98301</v>
      </c>
      <c r="V504" s="154">
        <v>0.949859889844429</v>
      </c>
      <c r="W504" s="154">
        <v>0.957711850516309</v>
      </c>
      <c r="X504" s="155">
        <v>0.956979405034325</v>
      </c>
      <c r="Y504" s="155">
        <v>0.961663568773234</v>
      </c>
      <c r="Z504" s="173">
        <v>0.000732445481983812</v>
      </c>
      <c r="AA504" s="151">
        <v>30797</v>
      </c>
      <c r="AB504" s="151">
        <v>29549</v>
      </c>
      <c r="AC504" s="151">
        <v>31932</v>
      </c>
      <c r="AD504" s="151">
        <v>30198</v>
      </c>
      <c r="AE504" s="155">
        <v>0.959476572393415</v>
      </c>
      <c r="AF504" s="155">
        <v>0.945697106350996</v>
      </c>
      <c r="AG504" s="173">
        <v>0.0137794660424191</v>
      </c>
    </row>
    <row r="505" spans="1:33">
      <c r="A505" s="175" t="s">
        <v>375</v>
      </c>
      <c r="B505" s="195" t="s">
        <v>1813</v>
      </c>
      <c r="C505" s="195" t="s">
        <v>499</v>
      </c>
      <c r="D505" s="150">
        <v>5050</v>
      </c>
      <c r="E505" s="150">
        <v>5002</v>
      </c>
      <c r="F505" s="150">
        <v>4842</v>
      </c>
      <c r="G505" s="151">
        <v>2323</v>
      </c>
      <c r="H505" s="151">
        <v>2291</v>
      </c>
      <c r="I505" s="151">
        <v>2213</v>
      </c>
      <c r="J505" s="151">
        <v>4243</v>
      </c>
      <c r="K505" s="151">
        <v>4196</v>
      </c>
      <c r="L505" s="151">
        <v>4037</v>
      </c>
      <c r="M505" s="154">
        <v>0.988105765829501</v>
      </c>
      <c r="N505" s="153">
        <v>89388</v>
      </c>
      <c r="O505" s="172">
        <v>0.9</v>
      </c>
      <c r="P505" s="154">
        <v>0.99049504950495</v>
      </c>
      <c r="Q505" s="154">
        <v>0.986224709427465</v>
      </c>
      <c r="R505" s="154">
        <v>0.988922931887815</v>
      </c>
      <c r="S505" s="173">
        <v>0.00427034007748595</v>
      </c>
      <c r="T505" s="153">
        <v>90464</v>
      </c>
      <c r="U505" s="153">
        <v>86204</v>
      </c>
      <c r="V505" s="154">
        <v>0.952909444640962</v>
      </c>
      <c r="W505" s="154">
        <v>0.958811881188119</v>
      </c>
      <c r="X505" s="155">
        <v>0.952647438656909</v>
      </c>
      <c r="Y505" s="155">
        <v>0.951449446146594</v>
      </c>
      <c r="Z505" s="173">
        <v>0.00616444253120962</v>
      </c>
      <c r="AA505" s="151">
        <v>27879</v>
      </c>
      <c r="AB505" s="151">
        <v>26683</v>
      </c>
      <c r="AC505" s="151">
        <v>28116</v>
      </c>
      <c r="AD505" s="151">
        <v>26702</v>
      </c>
      <c r="AE505" s="155">
        <v>0.95710032641056</v>
      </c>
      <c r="AF505" s="155">
        <v>0.949708351116802</v>
      </c>
      <c r="AG505" s="173">
        <v>0.00739197529375801</v>
      </c>
    </row>
    <row r="506" spans="1:33">
      <c r="A506" s="175" t="s">
        <v>375</v>
      </c>
      <c r="B506" s="195" t="s">
        <v>1813</v>
      </c>
      <c r="C506" s="195" t="s">
        <v>500</v>
      </c>
      <c r="D506" s="150">
        <v>3320</v>
      </c>
      <c r="E506" s="150">
        <v>3309</v>
      </c>
      <c r="F506" s="150">
        <v>3074</v>
      </c>
      <c r="G506" s="151">
        <v>1121</v>
      </c>
      <c r="H506" s="151">
        <v>1115</v>
      </c>
      <c r="I506" s="151">
        <v>1048</v>
      </c>
      <c r="J506" s="151">
        <v>2543</v>
      </c>
      <c r="K506" s="151">
        <v>2512</v>
      </c>
      <c r="L506" s="151">
        <v>2251</v>
      </c>
      <c r="M506" s="154">
        <v>0.987134892235999</v>
      </c>
      <c r="N506" s="153">
        <v>59312</v>
      </c>
      <c r="O506" s="172">
        <v>0.9</v>
      </c>
      <c r="P506" s="154">
        <v>0.996686746987952</v>
      </c>
      <c r="Q506" s="154">
        <v>0.994647636039251</v>
      </c>
      <c r="R506" s="154">
        <v>0.987809673613842</v>
      </c>
      <c r="S506" s="173">
        <v>0.00203911094870113</v>
      </c>
      <c r="T506" s="153">
        <v>60085</v>
      </c>
      <c r="U506" s="153">
        <v>56141</v>
      </c>
      <c r="V506" s="154">
        <v>0.934359657152367</v>
      </c>
      <c r="W506" s="154">
        <v>0.925903614457831</v>
      </c>
      <c r="X506" s="155">
        <v>0.934879571810883</v>
      </c>
      <c r="Y506" s="155">
        <v>0.885174990169092</v>
      </c>
      <c r="Z506" s="173">
        <v>-0.00897595735305179</v>
      </c>
      <c r="AA506" s="151">
        <v>17540</v>
      </c>
      <c r="AB506" s="151">
        <v>16258</v>
      </c>
      <c r="AC506" s="151">
        <v>18459</v>
      </c>
      <c r="AD506" s="151">
        <v>17231</v>
      </c>
      <c r="AE506" s="155">
        <v>0.92690992018244</v>
      </c>
      <c r="AF506" s="155">
        <v>0.933474186033913</v>
      </c>
      <c r="AG506" s="173">
        <v>-0.00656426585147285</v>
      </c>
    </row>
    <row r="507" spans="1:33">
      <c r="A507" s="175" t="s">
        <v>375</v>
      </c>
      <c r="B507" s="195" t="s">
        <v>1813</v>
      </c>
      <c r="C507" s="195" t="s">
        <v>501</v>
      </c>
      <c r="D507" s="150">
        <v>2074</v>
      </c>
      <c r="E507" s="150">
        <v>2012</v>
      </c>
      <c r="F507" s="150">
        <v>1840</v>
      </c>
      <c r="G507" s="151">
        <v>763</v>
      </c>
      <c r="H507" s="151">
        <v>717</v>
      </c>
      <c r="I507" s="151">
        <v>676</v>
      </c>
      <c r="J507" s="151">
        <v>1584</v>
      </c>
      <c r="K507" s="151">
        <v>1546</v>
      </c>
      <c r="L507" s="151">
        <v>1418</v>
      </c>
      <c r="M507" s="154">
        <v>0.968818772371735</v>
      </c>
      <c r="N507" s="153">
        <v>36539</v>
      </c>
      <c r="O507" s="172">
        <v>0.9</v>
      </c>
      <c r="P507" s="154">
        <v>0.970106075216972</v>
      </c>
      <c r="Q507" s="154">
        <v>0.939711664482307</v>
      </c>
      <c r="R507" s="154">
        <v>0.976010101010101</v>
      </c>
      <c r="S507" s="173">
        <v>0.0303944107346653</v>
      </c>
      <c r="T507" s="153">
        <v>37715</v>
      </c>
      <c r="U507" s="153">
        <v>33148</v>
      </c>
      <c r="V507" s="154">
        <v>0.878907596447037</v>
      </c>
      <c r="W507" s="154">
        <v>0.887174541947927</v>
      </c>
      <c r="X507" s="155">
        <v>0.885976408912189</v>
      </c>
      <c r="Y507" s="155">
        <v>0.89520202020202</v>
      </c>
      <c r="Z507" s="173">
        <v>0.0011981330357379</v>
      </c>
      <c r="AA507" s="151">
        <v>11079</v>
      </c>
      <c r="AB507" s="151">
        <v>9918</v>
      </c>
      <c r="AC507" s="151">
        <v>12346</v>
      </c>
      <c r="AD507" s="151">
        <v>10501</v>
      </c>
      <c r="AE507" s="155">
        <v>0.895207148659626</v>
      </c>
      <c r="AF507" s="155">
        <v>0.850558885468978</v>
      </c>
      <c r="AG507" s="173">
        <v>0.0446482631906485</v>
      </c>
    </row>
    <row r="508" spans="1:33">
      <c r="A508" s="175" t="s">
        <v>375</v>
      </c>
      <c r="B508" s="195" t="s">
        <v>1813</v>
      </c>
      <c r="C508" s="195" t="s">
        <v>502</v>
      </c>
      <c r="D508" s="150">
        <v>2914</v>
      </c>
      <c r="E508" s="150">
        <v>2904</v>
      </c>
      <c r="F508" s="150">
        <v>2791</v>
      </c>
      <c r="G508" s="151">
        <v>1226</v>
      </c>
      <c r="H508" s="151">
        <v>1222</v>
      </c>
      <c r="I508" s="151">
        <v>1185</v>
      </c>
      <c r="J508" s="151">
        <v>2081</v>
      </c>
      <c r="K508" s="151">
        <v>2077</v>
      </c>
      <c r="L508" s="151">
        <v>1997</v>
      </c>
      <c r="M508" s="154">
        <v>0.994646263666386</v>
      </c>
      <c r="N508" s="153">
        <v>48490</v>
      </c>
      <c r="O508" s="172">
        <v>0.9</v>
      </c>
      <c r="P508" s="154">
        <v>0.996568291008922</v>
      </c>
      <c r="Q508" s="154">
        <v>0.99673735725938</v>
      </c>
      <c r="R508" s="154">
        <v>0.998077847188852</v>
      </c>
      <c r="S508" s="173">
        <v>-0.00016906625045765</v>
      </c>
      <c r="T508" s="153">
        <v>48751</v>
      </c>
      <c r="U508" s="153">
        <v>46440</v>
      </c>
      <c r="V508" s="154">
        <v>0.952595844187812</v>
      </c>
      <c r="W508" s="154">
        <v>0.957789979409746</v>
      </c>
      <c r="X508" s="155">
        <v>0.966557911908646</v>
      </c>
      <c r="Y508" s="155">
        <v>0.959634790965882</v>
      </c>
      <c r="Z508" s="173">
        <v>-0.00876793249889996</v>
      </c>
      <c r="AA508" s="151">
        <v>15061</v>
      </c>
      <c r="AB508" s="151">
        <v>14399</v>
      </c>
      <c r="AC508" s="151">
        <v>15373</v>
      </c>
      <c r="AD508" s="151">
        <v>14668</v>
      </c>
      <c r="AE508" s="155">
        <v>0.956045415311068</v>
      </c>
      <c r="AF508" s="155">
        <v>0.954140375983868</v>
      </c>
      <c r="AG508" s="173">
        <v>0.00190503932720054</v>
      </c>
    </row>
    <row r="509" spans="1:33">
      <c r="A509" s="175" t="s">
        <v>375</v>
      </c>
      <c r="B509" s="195" t="s">
        <v>1813</v>
      </c>
      <c r="C509" s="195" t="s">
        <v>503</v>
      </c>
      <c r="D509" s="150">
        <v>4526</v>
      </c>
      <c r="E509" s="150">
        <v>4483</v>
      </c>
      <c r="F509" s="150">
        <v>4160</v>
      </c>
      <c r="G509" s="151">
        <v>1754</v>
      </c>
      <c r="H509" s="151">
        <v>1737</v>
      </c>
      <c r="I509" s="151">
        <v>1634</v>
      </c>
      <c r="J509" s="151">
        <v>3390</v>
      </c>
      <c r="K509" s="151">
        <v>3345</v>
      </c>
      <c r="L509" s="151">
        <v>3045</v>
      </c>
      <c r="M509" s="154">
        <v>0.98888519216788</v>
      </c>
      <c r="N509" s="153">
        <v>80251</v>
      </c>
      <c r="O509" s="172">
        <v>0.9</v>
      </c>
      <c r="P509" s="154">
        <v>0.990499337163058</v>
      </c>
      <c r="Q509" s="154">
        <v>0.990307867730901</v>
      </c>
      <c r="R509" s="154">
        <v>0.986725663716814</v>
      </c>
      <c r="S509" s="173">
        <v>0.000191469432157088</v>
      </c>
      <c r="T509" s="153">
        <v>81153</v>
      </c>
      <c r="U509" s="153">
        <v>75279</v>
      </c>
      <c r="V509" s="154">
        <v>0.927618202654246</v>
      </c>
      <c r="W509" s="154">
        <v>0.919133893062307</v>
      </c>
      <c r="X509" s="155">
        <v>0.931584948688712</v>
      </c>
      <c r="Y509" s="155">
        <v>0.898230088495575</v>
      </c>
      <c r="Z509" s="173">
        <v>-0.0124510556264049</v>
      </c>
      <c r="AA509" s="151">
        <v>23826</v>
      </c>
      <c r="AB509" s="151">
        <v>22136</v>
      </c>
      <c r="AC509" s="151">
        <v>26035</v>
      </c>
      <c r="AD509" s="151">
        <v>24215</v>
      </c>
      <c r="AE509" s="155">
        <v>0.929069084193738</v>
      </c>
      <c r="AF509" s="155">
        <v>0.930094104090647</v>
      </c>
      <c r="AG509" s="173">
        <v>-0.00102501989690928</v>
      </c>
    </row>
    <row r="510" spans="1:33">
      <c r="A510" s="175" t="s">
        <v>375</v>
      </c>
      <c r="B510" s="195" t="s">
        <v>1814</v>
      </c>
      <c r="C510" s="195" t="s">
        <v>504</v>
      </c>
      <c r="D510" s="150">
        <v>1768</v>
      </c>
      <c r="E510" s="150">
        <v>1750</v>
      </c>
      <c r="F510" s="150">
        <v>1545</v>
      </c>
      <c r="G510" s="151">
        <v>820</v>
      </c>
      <c r="H510" s="151">
        <v>812</v>
      </c>
      <c r="I510" s="151">
        <v>726</v>
      </c>
      <c r="J510" s="151">
        <v>1161</v>
      </c>
      <c r="K510" s="151">
        <v>1151</v>
      </c>
      <c r="L510" s="151">
        <v>1065</v>
      </c>
      <c r="M510" s="154">
        <v>0.989890330781282</v>
      </c>
      <c r="N510" s="153">
        <v>33487</v>
      </c>
      <c r="O510" s="172">
        <v>0.9</v>
      </c>
      <c r="P510" s="154">
        <v>0.989819004524887</v>
      </c>
      <c r="Q510" s="154">
        <v>0.990243902439024</v>
      </c>
      <c r="R510" s="154">
        <v>0.991386735572782</v>
      </c>
      <c r="S510" s="173">
        <v>-0.000424897914137468</v>
      </c>
      <c r="T510" s="153">
        <v>33829</v>
      </c>
      <c r="U510" s="153">
        <v>30964</v>
      </c>
      <c r="V510" s="154">
        <v>0.915309349966006</v>
      </c>
      <c r="W510" s="154">
        <v>0.873868778280543</v>
      </c>
      <c r="X510" s="155">
        <v>0.885365853658537</v>
      </c>
      <c r="Y510" s="155">
        <v>0.917312661498708</v>
      </c>
      <c r="Z510" s="173">
        <v>-0.0114970753779936</v>
      </c>
      <c r="AA510" s="151">
        <v>9617</v>
      </c>
      <c r="AB510" s="151">
        <v>8699</v>
      </c>
      <c r="AC510" s="151">
        <v>10157</v>
      </c>
      <c r="AD510" s="151">
        <v>9437</v>
      </c>
      <c r="AE510" s="155">
        <v>0.904544036601851</v>
      </c>
      <c r="AF510" s="155">
        <v>0.929112927045387</v>
      </c>
      <c r="AG510" s="173">
        <v>-0.0245688904435365</v>
      </c>
    </row>
    <row r="511" spans="1:33">
      <c r="A511" s="175" t="s">
        <v>375</v>
      </c>
      <c r="B511" s="195" t="s">
        <v>1814</v>
      </c>
      <c r="C511" s="195" t="s">
        <v>505</v>
      </c>
      <c r="D511" s="150">
        <v>3012</v>
      </c>
      <c r="E511" s="150">
        <v>2991</v>
      </c>
      <c r="F511" s="150">
        <v>2783</v>
      </c>
      <c r="G511" s="151">
        <v>1270</v>
      </c>
      <c r="H511" s="151">
        <v>1259</v>
      </c>
      <c r="I511" s="151">
        <v>1176</v>
      </c>
      <c r="J511" s="151">
        <v>2121</v>
      </c>
      <c r="K511" s="151">
        <v>2110</v>
      </c>
      <c r="L511" s="151">
        <v>1913</v>
      </c>
      <c r="M511" s="154">
        <v>0.992895586652314</v>
      </c>
      <c r="N511" s="153">
        <v>55344</v>
      </c>
      <c r="O511" s="172">
        <v>0.9</v>
      </c>
      <c r="P511" s="154">
        <v>0.993027888446215</v>
      </c>
      <c r="Q511" s="154">
        <v>0.991338582677165</v>
      </c>
      <c r="R511" s="154">
        <v>0.994813767090995</v>
      </c>
      <c r="S511" s="173">
        <v>0.0016893057690498</v>
      </c>
      <c r="T511" s="153">
        <v>55740</v>
      </c>
      <c r="U511" s="153">
        <v>50807</v>
      </c>
      <c r="V511" s="154">
        <v>0.911499820595623</v>
      </c>
      <c r="W511" s="154">
        <v>0.923970783532536</v>
      </c>
      <c r="X511" s="155">
        <v>0.925984251968504</v>
      </c>
      <c r="Y511" s="155">
        <v>0.901933050447902</v>
      </c>
      <c r="Z511" s="173">
        <v>-0.0020134684359675</v>
      </c>
      <c r="AA511" s="151">
        <v>15946</v>
      </c>
      <c r="AB511" s="151">
        <v>14639</v>
      </c>
      <c r="AC511" s="151">
        <v>17937</v>
      </c>
      <c r="AD511" s="151">
        <v>16494</v>
      </c>
      <c r="AE511" s="155">
        <v>0.918035871064844</v>
      </c>
      <c r="AF511" s="155">
        <v>0.919551764509115</v>
      </c>
      <c r="AG511" s="173">
        <v>-0.00151589344427139</v>
      </c>
    </row>
    <row r="512" spans="1:33">
      <c r="A512" s="175" t="s">
        <v>375</v>
      </c>
      <c r="B512" s="195" t="s">
        <v>1814</v>
      </c>
      <c r="C512" s="195" t="s">
        <v>506</v>
      </c>
      <c r="D512" s="150">
        <v>2312</v>
      </c>
      <c r="E512" s="150">
        <v>2294</v>
      </c>
      <c r="F512" s="150">
        <v>2056</v>
      </c>
      <c r="G512" s="151">
        <v>1074</v>
      </c>
      <c r="H512" s="151">
        <v>1064</v>
      </c>
      <c r="I512" s="151">
        <v>913</v>
      </c>
      <c r="J512" s="151">
        <v>1700</v>
      </c>
      <c r="K512" s="151">
        <v>1679</v>
      </c>
      <c r="L512" s="151">
        <v>1486</v>
      </c>
      <c r="M512" s="154">
        <v>0.987850698584831</v>
      </c>
      <c r="N512" s="153">
        <v>43907</v>
      </c>
      <c r="O512" s="172">
        <v>0.9</v>
      </c>
      <c r="P512" s="154">
        <v>0.992214532871972</v>
      </c>
      <c r="Q512" s="154">
        <v>0.990689013035382</v>
      </c>
      <c r="R512" s="154">
        <v>0.987647058823529</v>
      </c>
      <c r="S512" s="173">
        <v>0.00152551983659066</v>
      </c>
      <c r="T512" s="153">
        <v>44447</v>
      </c>
      <c r="U512" s="153">
        <v>39729</v>
      </c>
      <c r="V512" s="154">
        <v>0.893851103561545</v>
      </c>
      <c r="W512" s="154">
        <v>0.889273356401384</v>
      </c>
      <c r="X512" s="155">
        <v>0.850093109869646</v>
      </c>
      <c r="Y512" s="155">
        <v>0.874117647058824</v>
      </c>
      <c r="Z512" s="173">
        <v>0.0391802465317379</v>
      </c>
      <c r="AA512" s="151">
        <v>13249</v>
      </c>
      <c r="AB512" s="151">
        <v>11690</v>
      </c>
      <c r="AC512" s="151">
        <v>13201</v>
      </c>
      <c r="AD512" s="151">
        <v>11795</v>
      </c>
      <c r="AE512" s="155">
        <v>0.882330741942788</v>
      </c>
      <c r="AF512" s="155">
        <v>0.893492917203242</v>
      </c>
      <c r="AG512" s="173">
        <v>-0.011162175260454</v>
      </c>
    </row>
    <row r="513" spans="1:33">
      <c r="A513" s="175" t="s">
        <v>375</v>
      </c>
      <c r="B513" s="195" t="s">
        <v>1814</v>
      </c>
      <c r="C513" s="195" t="s">
        <v>507</v>
      </c>
      <c r="D513" s="150">
        <v>1785</v>
      </c>
      <c r="E513" s="150">
        <v>1779</v>
      </c>
      <c r="F513" s="150">
        <v>1584</v>
      </c>
      <c r="G513" s="151">
        <v>955</v>
      </c>
      <c r="H513" s="151">
        <v>946</v>
      </c>
      <c r="I513" s="151">
        <v>855</v>
      </c>
      <c r="J513" s="151">
        <v>1129</v>
      </c>
      <c r="K513" s="151">
        <v>1122</v>
      </c>
      <c r="L513" s="151">
        <v>992</v>
      </c>
      <c r="M513" s="154">
        <v>0.991631677163518</v>
      </c>
      <c r="N513" s="153">
        <v>34009</v>
      </c>
      <c r="O513" s="172">
        <v>0.9</v>
      </c>
      <c r="P513" s="154">
        <v>0.996638655462185</v>
      </c>
      <c r="Q513" s="154">
        <v>0.990575916230366</v>
      </c>
      <c r="R513" s="154">
        <v>0.993799822852081</v>
      </c>
      <c r="S513" s="173">
        <v>0.00606273923181844</v>
      </c>
      <c r="T513" s="153">
        <v>34296</v>
      </c>
      <c r="U513" s="153">
        <v>31083</v>
      </c>
      <c r="V513" s="154">
        <v>0.906315605318404</v>
      </c>
      <c r="W513" s="154">
        <v>0.887394957983193</v>
      </c>
      <c r="X513" s="155">
        <v>0.895287958115183</v>
      </c>
      <c r="Y513" s="155">
        <v>0.878653675819309</v>
      </c>
      <c r="Z513" s="173">
        <v>-0.00789300013199001</v>
      </c>
      <c r="AA513" s="151">
        <v>9838</v>
      </c>
      <c r="AB513" s="151">
        <v>8927</v>
      </c>
      <c r="AC513" s="151">
        <v>10928</v>
      </c>
      <c r="AD513" s="151">
        <v>9892</v>
      </c>
      <c r="AE513" s="155">
        <v>0.907399878023989</v>
      </c>
      <c r="AF513" s="155">
        <v>0.905197657393851</v>
      </c>
      <c r="AG513" s="173">
        <v>0.00220222063013797</v>
      </c>
    </row>
    <row r="514" spans="1:33">
      <c r="A514" s="175" t="s">
        <v>375</v>
      </c>
      <c r="B514" s="195" t="s">
        <v>1814</v>
      </c>
      <c r="C514" s="195" t="s">
        <v>508</v>
      </c>
      <c r="D514" s="150">
        <v>979</v>
      </c>
      <c r="E514" s="150">
        <v>975</v>
      </c>
      <c r="F514" s="150">
        <v>911</v>
      </c>
      <c r="G514" s="151">
        <v>543</v>
      </c>
      <c r="H514" s="151">
        <v>538</v>
      </c>
      <c r="I514" s="151">
        <v>486</v>
      </c>
      <c r="J514" s="151">
        <v>652</v>
      </c>
      <c r="K514" s="151">
        <v>647</v>
      </c>
      <c r="L514" s="151">
        <v>590</v>
      </c>
      <c r="M514" s="154">
        <v>0.995270988310308</v>
      </c>
      <c r="N514" s="153">
        <v>18731</v>
      </c>
      <c r="O514" s="172">
        <v>0.9</v>
      </c>
      <c r="P514" s="154">
        <v>0.995914198161389</v>
      </c>
      <c r="Q514" s="154">
        <v>0.990791896869245</v>
      </c>
      <c r="R514" s="154">
        <v>0.992331288343558</v>
      </c>
      <c r="S514" s="173">
        <v>0.00512230129214419</v>
      </c>
      <c r="T514" s="153">
        <v>18820</v>
      </c>
      <c r="U514" s="153">
        <v>17355</v>
      </c>
      <c r="V514" s="154">
        <v>0.922157279489904</v>
      </c>
      <c r="W514" s="154">
        <v>0.930541368743616</v>
      </c>
      <c r="X514" s="155">
        <v>0.895027624309392</v>
      </c>
      <c r="Y514" s="155">
        <v>0.904907975460123</v>
      </c>
      <c r="Z514" s="173">
        <v>0.0355137444342236</v>
      </c>
      <c r="AA514" s="151">
        <v>5529</v>
      </c>
      <c r="AB514" s="151">
        <v>5067</v>
      </c>
      <c r="AC514" s="151">
        <v>5553</v>
      </c>
      <c r="AD514" s="151">
        <v>5162</v>
      </c>
      <c r="AE514" s="155">
        <v>0.916440586001085</v>
      </c>
      <c r="AF514" s="155">
        <v>0.929587610300738</v>
      </c>
      <c r="AG514" s="173">
        <v>-0.0131470242996532</v>
      </c>
    </row>
    <row r="515" spans="1:33">
      <c r="A515" s="175" t="s">
        <v>375</v>
      </c>
      <c r="B515" s="195" t="s">
        <v>1814</v>
      </c>
      <c r="C515" s="195" t="s">
        <v>509</v>
      </c>
      <c r="D515" s="150">
        <v>3047</v>
      </c>
      <c r="E515" s="150">
        <v>2980</v>
      </c>
      <c r="F515" s="150">
        <v>2666</v>
      </c>
      <c r="G515" s="151">
        <v>1656</v>
      </c>
      <c r="H515" s="151">
        <v>1637</v>
      </c>
      <c r="I515" s="151">
        <v>1457</v>
      </c>
      <c r="J515" s="151">
        <v>1991</v>
      </c>
      <c r="K515" s="151">
        <v>1869</v>
      </c>
      <c r="L515" s="151">
        <v>1709</v>
      </c>
      <c r="M515" s="154">
        <v>0.977202000069933</v>
      </c>
      <c r="N515" s="153">
        <v>55894</v>
      </c>
      <c r="O515" s="172">
        <v>0.9</v>
      </c>
      <c r="P515" s="154">
        <v>0.978011158516574</v>
      </c>
      <c r="Q515" s="154">
        <v>0.988526570048309</v>
      </c>
      <c r="R515" s="154">
        <v>0.938724259166248</v>
      </c>
      <c r="S515" s="173">
        <v>-0.0105154115317354</v>
      </c>
      <c r="T515" s="153">
        <v>57198</v>
      </c>
      <c r="U515" s="153">
        <v>49844</v>
      </c>
      <c r="V515" s="154">
        <v>0.871429070946537</v>
      </c>
      <c r="W515" s="154">
        <v>0.874958976042009</v>
      </c>
      <c r="X515" s="155">
        <v>0.879830917874396</v>
      </c>
      <c r="Y515" s="155">
        <v>0.858362631843295</v>
      </c>
      <c r="Z515" s="173">
        <v>-0.00487194183238759</v>
      </c>
      <c r="AA515" s="151">
        <v>17149</v>
      </c>
      <c r="AB515" s="151">
        <v>15187</v>
      </c>
      <c r="AC515" s="151">
        <v>18203</v>
      </c>
      <c r="AD515" s="151">
        <v>15802</v>
      </c>
      <c r="AE515" s="155">
        <v>0.885590996559566</v>
      </c>
      <c r="AF515" s="155">
        <v>0.868098665055211</v>
      </c>
      <c r="AG515" s="173">
        <v>0.0174923315043555</v>
      </c>
    </row>
    <row r="516" spans="1:33">
      <c r="A516" s="175" t="s">
        <v>375</v>
      </c>
      <c r="B516" s="195" t="s">
        <v>1814</v>
      </c>
      <c r="C516" s="195" t="s">
        <v>510</v>
      </c>
      <c r="D516" s="150">
        <v>1856</v>
      </c>
      <c r="E516" s="150">
        <v>1819</v>
      </c>
      <c r="F516" s="150">
        <v>1598</v>
      </c>
      <c r="G516" s="151">
        <v>955</v>
      </c>
      <c r="H516" s="151">
        <v>930</v>
      </c>
      <c r="I516" s="151">
        <v>818</v>
      </c>
      <c r="J516" s="151">
        <v>1174</v>
      </c>
      <c r="K516" s="151">
        <v>1143</v>
      </c>
      <c r="L516" s="151">
        <v>981</v>
      </c>
      <c r="M516" s="154">
        <v>0.977644918118014</v>
      </c>
      <c r="N516" s="153">
        <v>33849</v>
      </c>
      <c r="O516" s="172">
        <v>0.9</v>
      </c>
      <c r="P516" s="154">
        <v>0.980064655172414</v>
      </c>
      <c r="Q516" s="154">
        <v>0.973821989528796</v>
      </c>
      <c r="R516" s="154">
        <v>0.973594548551959</v>
      </c>
      <c r="S516" s="173">
        <v>0.00624266564361797</v>
      </c>
      <c r="T516" s="153">
        <v>34623</v>
      </c>
      <c r="U516" s="153">
        <v>30719</v>
      </c>
      <c r="V516" s="154">
        <v>0.887242584409208</v>
      </c>
      <c r="W516" s="154">
        <v>0.860991379310345</v>
      </c>
      <c r="X516" s="155">
        <v>0.856544502617801</v>
      </c>
      <c r="Y516" s="155">
        <v>0.835604770017036</v>
      </c>
      <c r="Z516" s="173">
        <v>0.00444687669254384</v>
      </c>
      <c r="AA516" s="151">
        <v>10063</v>
      </c>
      <c r="AB516" s="151">
        <v>8732</v>
      </c>
      <c r="AC516" s="151">
        <v>11204</v>
      </c>
      <c r="AD516" s="151">
        <v>10022</v>
      </c>
      <c r="AE516" s="155">
        <v>0.867733280333896</v>
      </c>
      <c r="AF516" s="155">
        <v>0.894501963584434</v>
      </c>
      <c r="AG516" s="173">
        <v>-0.0267686832505377</v>
      </c>
    </row>
    <row r="517" spans="1:33">
      <c r="A517" s="175" t="s">
        <v>375</v>
      </c>
      <c r="B517" s="195" t="s">
        <v>1814</v>
      </c>
      <c r="C517" s="195" t="s">
        <v>511</v>
      </c>
      <c r="D517" s="150">
        <v>2964</v>
      </c>
      <c r="E517" s="150">
        <v>2907</v>
      </c>
      <c r="F517" s="150">
        <v>2357</v>
      </c>
      <c r="G517" s="151">
        <v>1569</v>
      </c>
      <c r="H517" s="151">
        <v>1455</v>
      </c>
      <c r="I517" s="151">
        <v>1246</v>
      </c>
      <c r="J517" s="151">
        <v>1868</v>
      </c>
      <c r="K517" s="151">
        <v>1685</v>
      </c>
      <c r="L517" s="151">
        <v>1512</v>
      </c>
      <c r="M517" s="154">
        <v>0.948134463647508</v>
      </c>
      <c r="N517" s="153">
        <v>54915</v>
      </c>
      <c r="O517" s="172">
        <v>0.9</v>
      </c>
      <c r="P517" s="154">
        <v>0.980769230769231</v>
      </c>
      <c r="Q517" s="154">
        <v>0.927342256214149</v>
      </c>
      <c r="R517" s="154">
        <v>0.90203426124197</v>
      </c>
      <c r="S517" s="173">
        <v>0.0534269745550816</v>
      </c>
      <c r="T517" s="153">
        <v>57919</v>
      </c>
      <c r="U517" s="153">
        <v>46715</v>
      </c>
      <c r="V517" s="154">
        <v>0.806557433657349</v>
      </c>
      <c r="W517" s="154">
        <v>0.795209176788124</v>
      </c>
      <c r="X517" s="155">
        <v>0.794136392606756</v>
      </c>
      <c r="Y517" s="155">
        <v>0.809421841541756</v>
      </c>
      <c r="Z517" s="173">
        <v>0.00107278418136825</v>
      </c>
      <c r="AA517" s="151">
        <v>16622</v>
      </c>
      <c r="AB517" s="151">
        <v>13580</v>
      </c>
      <c r="AC517" s="151">
        <v>18705</v>
      </c>
      <c r="AD517" s="151">
        <v>15584</v>
      </c>
      <c r="AE517" s="155">
        <v>0.816989531945614</v>
      </c>
      <c r="AF517" s="155">
        <v>0.83314621758888</v>
      </c>
      <c r="AG517" s="173">
        <v>-0.0161566856432657</v>
      </c>
    </row>
    <row r="518" spans="1:33">
      <c r="A518" s="175" t="s">
        <v>375</v>
      </c>
      <c r="B518" s="195" t="s">
        <v>1814</v>
      </c>
      <c r="C518" s="195" t="s">
        <v>512</v>
      </c>
      <c r="D518" s="150">
        <v>2088</v>
      </c>
      <c r="E518" s="150">
        <v>2073</v>
      </c>
      <c r="F518" s="150">
        <v>1935</v>
      </c>
      <c r="G518" s="151">
        <v>1088</v>
      </c>
      <c r="H518" s="151">
        <v>1080</v>
      </c>
      <c r="I518" s="151">
        <v>1017</v>
      </c>
      <c r="J518" s="151">
        <v>1366</v>
      </c>
      <c r="K518" s="151">
        <v>1360</v>
      </c>
      <c r="L518" s="151">
        <v>1255</v>
      </c>
      <c r="M518" s="154">
        <v>0.995223851794674</v>
      </c>
      <c r="N518" s="153">
        <v>41258</v>
      </c>
      <c r="O518" s="172">
        <v>0.9</v>
      </c>
      <c r="P518" s="154">
        <v>0.992816091954023</v>
      </c>
      <c r="Q518" s="154">
        <v>0.992647058823529</v>
      </c>
      <c r="R518" s="154">
        <v>0.995607613469985</v>
      </c>
      <c r="S518" s="173">
        <v>0.000169033130493546</v>
      </c>
      <c r="T518" s="153">
        <v>41456</v>
      </c>
      <c r="U518" s="153">
        <v>38444</v>
      </c>
      <c r="V518" s="154">
        <v>0.927344654573524</v>
      </c>
      <c r="W518" s="154">
        <v>0.926724137931034</v>
      </c>
      <c r="X518" s="155">
        <v>0.934742647058823</v>
      </c>
      <c r="Y518" s="155">
        <v>0.918740849194729</v>
      </c>
      <c r="Z518" s="173">
        <v>-0.00801850912778901</v>
      </c>
      <c r="AA518" s="151">
        <v>12038</v>
      </c>
      <c r="AB518" s="151">
        <v>11159</v>
      </c>
      <c r="AC518" s="151">
        <v>13004</v>
      </c>
      <c r="AD518" s="151">
        <v>12139</v>
      </c>
      <c r="AE518" s="155">
        <v>0.926981226117295</v>
      </c>
      <c r="AF518" s="155">
        <v>0.933482005536758</v>
      </c>
      <c r="AG518" s="173">
        <v>-0.0065007794194627</v>
      </c>
    </row>
    <row r="519" spans="1:33">
      <c r="A519" s="175" t="s">
        <v>375</v>
      </c>
      <c r="B519" s="195" t="s">
        <v>1814</v>
      </c>
      <c r="C519" s="195" t="s">
        <v>513</v>
      </c>
      <c r="D519" s="150">
        <v>1203</v>
      </c>
      <c r="E519" s="150">
        <v>1117</v>
      </c>
      <c r="F519" s="150">
        <v>1093</v>
      </c>
      <c r="G519" s="151">
        <v>658</v>
      </c>
      <c r="H519" s="151">
        <v>640</v>
      </c>
      <c r="I519" s="151">
        <v>589</v>
      </c>
      <c r="J519" s="151">
        <v>873</v>
      </c>
      <c r="K519" s="151">
        <v>844</v>
      </c>
      <c r="L519" s="151">
        <v>761</v>
      </c>
      <c r="M519" s="154">
        <v>0.949717320541374</v>
      </c>
      <c r="N519" s="153">
        <v>22174</v>
      </c>
      <c r="O519" s="172">
        <v>0.9</v>
      </c>
      <c r="P519" s="154">
        <v>0.928512053200332</v>
      </c>
      <c r="Q519" s="154">
        <v>0.972644376899696</v>
      </c>
      <c r="R519" s="154">
        <v>0.966781214203895</v>
      </c>
      <c r="S519" s="173">
        <v>-0.0441323236993636</v>
      </c>
      <c r="T519" s="153">
        <v>23348</v>
      </c>
      <c r="U519" s="153">
        <v>20903</v>
      </c>
      <c r="V519" s="154">
        <v>0.895280109645366</v>
      </c>
      <c r="W519" s="154">
        <v>0.908561928512053</v>
      </c>
      <c r="X519" s="155">
        <v>0.895136778115502</v>
      </c>
      <c r="Y519" s="155">
        <v>0.871706758304696</v>
      </c>
      <c r="Z519" s="173">
        <v>0.0134251503965517</v>
      </c>
      <c r="AA519" s="151">
        <v>7104</v>
      </c>
      <c r="AB519" s="151">
        <v>6348</v>
      </c>
      <c r="AC519" s="151">
        <v>7271</v>
      </c>
      <c r="AD519" s="151">
        <v>6652</v>
      </c>
      <c r="AE519" s="155">
        <v>0.893581081081081</v>
      </c>
      <c r="AF519" s="155">
        <v>0.914867280979233</v>
      </c>
      <c r="AG519" s="173">
        <v>-0.0212861998981515</v>
      </c>
    </row>
    <row r="520" spans="1:33">
      <c r="A520" s="175" t="s">
        <v>375</v>
      </c>
      <c r="B520" s="195" t="s">
        <v>1814</v>
      </c>
      <c r="C520" s="195" t="s">
        <v>514</v>
      </c>
      <c r="D520" s="150">
        <v>1770</v>
      </c>
      <c r="E520" s="150">
        <v>1757</v>
      </c>
      <c r="F520" s="150">
        <v>1519</v>
      </c>
      <c r="G520" s="151">
        <v>831</v>
      </c>
      <c r="H520" s="151">
        <v>805</v>
      </c>
      <c r="I520" s="151">
        <v>768</v>
      </c>
      <c r="J520" s="151">
        <v>1175</v>
      </c>
      <c r="K520" s="151">
        <v>1157</v>
      </c>
      <c r="L520" s="151">
        <v>1014</v>
      </c>
      <c r="M520" s="154">
        <v>0.96432523734638</v>
      </c>
      <c r="N520" s="153">
        <v>33113</v>
      </c>
      <c r="O520" s="172">
        <v>0.9</v>
      </c>
      <c r="P520" s="154">
        <v>0.992655367231638</v>
      </c>
      <c r="Q520" s="154">
        <v>0.968712394705174</v>
      </c>
      <c r="R520" s="154">
        <v>0.98468085106383</v>
      </c>
      <c r="S520" s="173">
        <v>0.0239429725264639</v>
      </c>
      <c r="T520" s="153">
        <v>34338</v>
      </c>
      <c r="U520" s="153">
        <v>29337</v>
      </c>
      <c r="V520" s="154">
        <v>0.854359601607549</v>
      </c>
      <c r="W520" s="154">
        <v>0.85819209039548</v>
      </c>
      <c r="X520" s="155">
        <v>0.924187725631769</v>
      </c>
      <c r="Y520" s="155">
        <v>0.862978723404255</v>
      </c>
      <c r="Z520" s="173">
        <v>-0.0659956352362887</v>
      </c>
      <c r="AA520" s="151">
        <v>10095</v>
      </c>
      <c r="AB520" s="151">
        <v>8611</v>
      </c>
      <c r="AC520" s="151">
        <v>10068</v>
      </c>
      <c r="AD520" s="151">
        <v>8711</v>
      </c>
      <c r="AE520" s="155">
        <v>0.852996532937098</v>
      </c>
      <c r="AF520" s="155">
        <v>0.865216527612237</v>
      </c>
      <c r="AG520" s="173">
        <v>-0.0122199946751392</v>
      </c>
    </row>
    <row r="521" spans="1:33">
      <c r="A521" s="175" t="s">
        <v>375</v>
      </c>
      <c r="B521" s="195" t="s">
        <v>1814</v>
      </c>
      <c r="C521" s="195" t="s">
        <v>515</v>
      </c>
      <c r="D521" s="150">
        <v>2303</v>
      </c>
      <c r="E521" s="150">
        <v>2262</v>
      </c>
      <c r="F521" s="150">
        <v>2140</v>
      </c>
      <c r="G521" s="151">
        <v>1188</v>
      </c>
      <c r="H521" s="151">
        <v>1171</v>
      </c>
      <c r="I521" s="151">
        <v>1124</v>
      </c>
      <c r="J521" s="151">
        <v>1312</v>
      </c>
      <c r="K521" s="151">
        <v>1269</v>
      </c>
      <c r="L521" s="151">
        <v>1154</v>
      </c>
      <c r="M521" s="154">
        <v>0.982923998768444</v>
      </c>
      <c r="N521" s="153">
        <v>41502</v>
      </c>
      <c r="O521" s="172">
        <v>0.9</v>
      </c>
      <c r="P521" s="154">
        <v>0.982197134172818</v>
      </c>
      <c r="Q521" s="154">
        <v>0.985690235690236</v>
      </c>
      <c r="R521" s="154">
        <v>0.967225609756098</v>
      </c>
      <c r="S521" s="173">
        <v>-0.00349310151741766</v>
      </c>
      <c r="T521" s="153">
        <v>42223</v>
      </c>
      <c r="U521" s="153">
        <v>38994</v>
      </c>
      <c r="V521" s="154">
        <v>0.923525092958814</v>
      </c>
      <c r="W521" s="154">
        <v>0.92922275293096</v>
      </c>
      <c r="X521" s="155">
        <v>0.946127946127946</v>
      </c>
      <c r="Y521" s="155">
        <v>0.879573170731707</v>
      </c>
      <c r="Z521" s="173">
        <v>-0.0169051931969866</v>
      </c>
      <c r="AA521" s="151">
        <v>12152</v>
      </c>
      <c r="AB521" s="151">
        <v>11244</v>
      </c>
      <c r="AC521" s="151">
        <v>13677</v>
      </c>
      <c r="AD521" s="151">
        <v>12561</v>
      </c>
      <c r="AE521" s="155">
        <v>0.925279789335089</v>
      </c>
      <c r="AF521" s="155">
        <v>0.91840315858741</v>
      </c>
      <c r="AG521" s="173">
        <v>0.00687663074767941</v>
      </c>
    </row>
    <row r="522" spans="1:33">
      <c r="A522" s="175" t="s">
        <v>375</v>
      </c>
      <c r="B522" s="195" t="s">
        <v>1815</v>
      </c>
      <c r="C522" s="195" t="s">
        <v>516</v>
      </c>
      <c r="D522" s="150">
        <v>3986</v>
      </c>
      <c r="E522" s="150">
        <v>3845</v>
      </c>
      <c r="F522" s="150">
        <v>3530</v>
      </c>
      <c r="G522" s="151">
        <v>1032</v>
      </c>
      <c r="H522" s="151">
        <v>987</v>
      </c>
      <c r="I522" s="151">
        <v>976</v>
      </c>
      <c r="J522" s="151">
        <v>2989</v>
      </c>
      <c r="K522" s="151">
        <v>2909</v>
      </c>
      <c r="L522" s="151">
        <v>2692</v>
      </c>
      <c r="M522" s="154">
        <v>0.969510399281938</v>
      </c>
      <c r="N522" s="153">
        <v>69129</v>
      </c>
      <c r="O522" s="172">
        <v>0.9</v>
      </c>
      <c r="P522" s="154">
        <v>0.964626191670848</v>
      </c>
      <c r="Q522" s="154">
        <v>0.956395348837209</v>
      </c>
      <c r="R522" s="154">
        <v>0.973235195717631</v>
      </c>
      <c r="S522" s="173">
        <v>0.00823084283363862</v>
      </c>
      <c r="T522" s="153">
        <v>71303</v>
      </c>
      <c r="U522" s="153">
        <v>65242</v>
      </c>
      <c r="V522" s="154">
        <v>0.914996563959441</v>
      </c>
      <c r="W522" s="154">
        <v>0.885599598595083</v>
      </c>
      <c r="X522" s="155">
        <v>0.945736434108527</v>
      </c>
      <c r="Y522" s="155">
        <v>0.900635664101706</v>
      </c>
      <c r="Z522" s="173">
        <v>-0.0601368355134444</v>
      </c>
      <c r="AA522" s="151">
        <v>20830</v>
      </c>
      <c r="AB522" s="151">
        <v>18978</v>
      </c>
      <c r="AC522" s="151">
        <v>23141</v>
      </c>
      <c r="AD522" s="151">
        <v>21487</v>
      </c>
      <c r="AE522" s="155">
        <v>0.911089774363898</v>
      </c>
      <c r="AF522" s="155">
        <v>0.928525128559699</v>
      </c>
      <c r="AG522" s="173">
        <v>-0.017435354195801</v>
      </c>
    </row>
    <row r="523" spans="1:33">
      <c r="A523" s="175" t="s">
        <v>375</v>
      </c>
      <c r="B523" s="195" t="s">
        <v>1815</v>
      </c>
      <c r="C523" s="195" t="s">
        <v>517</v>
      </c>
      <c r="D523" s="150">
        <v>3236</v>
      </c>
      <c r="E523" s="150">
        <v>3217</v>
      </c>
      <c r="F523" s="150">
        <v>2904</v>
      </c>
      <c r="G523" s="151">
        <v>819</v>
      </c>
      <c r="H523" s="151">
        <v>790</v>
      </c>
      <c r="I523" s="151">
        <v>697</v>
      </c>
      <c r="J523" s="151">
        <v>2397</v>
      </c>
      <c r="K523" s="151">
        <v>2264</v>
      </c>
      <c r="L523" s="151">
        <v>2035</v>
      </c>
      <c r="M523" s="154">
        <v>0.964399538889266</v>
      </c>
      <c r="N523" s="153">
        <v>56888</v>
      </c>
      <c r="O523" s="172">
        <v>0.9</v>
      </c>
      <c r="P523" s="154">
        <v>0.994128553770087</v>
      </c>
      <c r="Q523" s="154">
        <v>0.964590964590965</v>
      </c>
      <c r="R523" s="154">
        <v>0.944513975803087</v>
      </c>
      <c r="S523" s="173">
        <v>0.029537589179122</v>
      </c>
      <c r="T523" s="153">
        <v>58988</v>
      </c>
      <c r="U523" s="153">
        <v>53453</v>
      </c>
      <c r="V523" s="154">
        <v>0.906167356072421</v>
      </c>
      <c r="W523" s="154">
        <v>0.897404202719407</v>
      </c>
      <c r="X523" s="155">
        <v>0.851037851037851</v>
      </c>
      <c r="Y523" s="155">
        <v>0.848977889027952</v>
      </c>
      <c r="Z523" s="173">
        <v>0.0463663516815557</v>
      </c>
      <c r="AA523" s="151">
        <v>17076</v>
      </c>
      <c r="AB523" s="151">
        <v>15394</v>
      </c>
      <c r="AC523" s="151">
        <v>18886</v>
      </c>
      <c r="AD523" s="151">
        <v>17101</v>
      </c>
      <c r="AE523" s="155">
        <v>0.901499180135863</v>
      </c>
      <c r="AF523" s="155">
        <v>0.905485544848036</v>
      </c>
      <c r="AG523" s="173">
        <v>-0.0039863647121724</v>
      </c>
    </row>
    <row r="524" spans="1:33">
      <c r="A524" s="175" t="s">
        <v>375</v>
      </c>
      <c r="B524" s="195" t="s">
        <v>1815</v>
      </c>
      <c r="C524" s="195" t="s">
        <v>518</v>
      </c>
      <c r="D524" s="150">
        <v>1</v>
      </c>
      <c r="E524" s="150">
        <v>1</v>
      </c>
      <c r="F524" s="150">
        <v>0</v>
      </c>
      <c r="G524" s="151">
        <v>0</v>
      </c>
      <c r="H524" s="151">
        <v>0</v>
      </c>
      <c r="I524" s="151">
        <v>0</v>
      </c>
      <c r="J524" s="151">
        <v>1</v>
      </c>
      <c r="K524" s="151">
        <v>1</v>
      </c>
      <c r="L524" s="151">
        <v>1</v>
      </c>
      <c r="M524" s="154">
        <v>0.8</v>
      </c>
      <c r="N524" s="153">
        <v>4</v>
      </c>
      <c r="O524" s="172">
        <v>0.9</v>
      </c>
      <c r="P524" s="154">
        <v>1</v>
      </c>
      <c r="Q524" s="154">
        <v>0</v>
      </c>
      <c r="R524" s="154">
        <v>1</v>
      </c>
      <c r="S524" s="173">
        <v>1</v>
      </c>
      <c r="T524" s="153">
        <v>5</v>
      </c>
      <c r="U524" s="153">
        <v>1</v>
      </c>
      <c r="V524" s="154">
        <v>0.2</v>
      </c>
      <c r="W524" s="154">
        <v>0</v>
      </c>
      <c r="X524" s="155">
        <v>0</v>
      </c>
      <c r="Y524" s="155">
        <v>1</v>
      </c>
      <c r="Z524" s="173">
        <v>0</v>
      </c>
      <c r="AA524" s="151">
        <v>2</v>
      </c>
      <c r="AB524" s="151">
        <v>1</v>
      </c>
      <c r="AC524" s="151">
        <v>1</v>
      </c>
      <c r="AD524" s="151">
        <v>0</v>
      </c>
      <c r="AE524" s="155">
        <v>0.5</v>
      </c>
      <c r="AF524" s="155">
        <v>0</v>
      </c>
      <c r="AG524" s="173">
        <v>0.5</v>
      </c>
    </row>
    <row r="525" spans="1:33">
      <c r="A525" s="175" t="s">
        <v>375</v>
      </c>
      <c r="B525" s="195" t="s">
        <v>1815</v>
      </c>
      <c r="C525" s="195" t="s">
        <v>519</v>
      </c>
      <c r="D525" s="150">
        <v>10</v>
      </c>
      <c r="E525" s="150">
        <v>4</v>
      </c>
      <c r="F525" s="150">
        <v>2</v>
      </c>
      <c r="G525" s="151">
        <v>3</v>
      </c>
      <c r="H525" s="151">
        <v>1</v>
      </c>
      <c r="I525" s="151">
        <v>0</v>
      </c>
      <c r="J525" s="151">
        <v>6</v>
      </c>
      <c r="K525" s="151">
        <v>2</v>
      </c>
      <c r="L525" s="151">
        <v>1</v>
      </c>
      <c r="M525" s="154">
        <v>0.270833333333333</v>
      </c>
      <c r="N525" s="153">
        <v>13</v>
      </c>
      <c r="O525" s="172">
        <v>0.9</v>
      </c>
      <c r="P525" s="154">
        <v>0.4</v>
      </c>
      <c r="Q525" s="154">
        <v>0.333333333333333</v>
      </c>
      <c r="R525" s="154">
        <v>0.333333333333333</v>
      </c>
      <c r="S525" s="173">
        <v>0.0666666666666667</v>
      </c>
      <c r="T525" s="153">
        <v>48</v>
      </c>
      <c r="U525" s="153">
        <v>12</v>
      </c>
      <c r="V525" s="154">
        <v>0.25</v>
      </c>
      <c r="W525" s="154">
        <v>0.2</v>
      </c>
      <c r="X525" s="155">
        <v>0</v>
      </c>
      <c r="Y525" s="155">
        <v>0.166666666666667</v>
      </c>
      <c r="Z525" s="173">
        <v>0.2</v>
      </c>
      <c r="AA525" s="151">
        <v>23</v>
      </c>
      <c r="AB525" s="151">
        <v>4</v>
      </c>
      <c r="AC525" s="151">
        <v>9</v>
      </c>
      <c r="AD525" s="151">
        <v>2</v>
      </c>
      <c r="AE525" s="155">
        <v>0.173913043478261</v>
      </c>
      <c r="AF525" s="155">
        <v>0.222222222222222</v>
      </c>
      <c r="AG525" s="173">
        <v>-0.0483091787439613</v>
      </c>
    </row>
    <row r="526" spans="1:33">
      <c r="A526" s="175" t="s">
        <v>375</v>
      </c>
      <c r="B526" s="195" t="s">
        <v>1815</v>
      </c>
      <c r="C526" s="195" t="s">
        <v>520</v>
      </c>
      <c r="D526" s="150">
        <v>3811</v>
      </c>
      <c r="E526" s="150">
        <v>3425</v>
      </c>
      <c r="F526" s="150">
        <v>3302</v>
      </c>
      <c r="G526" s="151">
        <v>1429</v>
      </c>
      <c r="H526" s="151">
        <v>1326</v>
      </c>
      <c r="I526" s="151">
        <v>1277</v>
      </c>
      <c r="J526" s="151">
        <v>3065</v>
      </c>
      <c r="K526" s="151">
        <v>2821</v>
      </c>
      <c r="L526" s="151">
        <v>2628</v>
      </c>
      <c r="M526" s="154">
        <v>0.930886789231032</v>
      </c>
      <c r="N526" s="153">
        <v>65419</v>
      </c>
      <c r="O526" s="172">
        <v>0.9</v>
      </c>
      <c r="P526" s="154">
        <v>0.898714248228811</v>
      </c>
      <c r="Q526" s="154">
        <v>0.927921623512946</v>
      </c>
      <c r="R526" s="154">
        <v>0.920391517128874</v>
      </c>
      <c r="S526" s="173">
        <v>-0.0292073752841349</v>
      </c>
      <c r="T526" s="153">
        <v>70276</v>
      </c>
      <c r="U526" s="153">
        <v>60485</v>
      </c>
      <c r="V526" s="154">
        <v>0.860677898571347</v>
      </c>
      <c r="W526" s="154">
        <v>0.866439254788769</v>
      </c>
      <c r="X526" s="155">
        <v>0.893631910426872</v>
      </c>
      <c r="Y526" s="155">
        <v>0.85742251223491</v>
      </c>
      <c r="Z526" s="173">
        <v>-0.0271926556381026</v>
      </c>
      <c r="AA526" s="151">
        <v>20770</v>
      </c>
      <c r="AB526" s="151">
        <v>17696</v>
      </c>
      <c r="AC526" s="151">
        <v>24134</v>
      </c>
      <c r="AD526" s="151">
        <v>20701</v>
      </c>
      <c r="AE526" s="155">
        <v>0.851998074145402</v>
      </c>
      <c r="AF526" s="155">
        <v>0.857752548272147</v>
      </c>
      <c r="AG526" s="173">
        <v>-0.00575447412674512</v>
      </c>
    </row>
    <row r="527" spans="1:33">
      <c r="A527" s="175" t="s">
        <v>375</v>
      </c>
      <c r="B527" s="195" t="s">
        <v>1815</v>
      </c>
      <c r="C527" s="195" t="s">
        <v>521</v>
      </c>
      <c r="D527" s="150">
        <v>3994</v>
      </c>
      <c r="E527" s="150">
        <v>3877</v>
      </c>
      <c r="F527" s="150">
        <v>3615</v>
      </c>
      <c r="G527" s="151">
        <v>1048</v>
      </c>
      <c r="H527" s="151">
        <v>1012</v>
      </c>
      <c r="I527" s="151">
        <v>973</v>
      </c>
      <c r="J527" s="151">
        <v>3244</v>
      </c>
      <c r="K527" s="151">
        <v>3070</v>
      </c>
      <c r="L527" s="151">
        <v>2967</v>
      </c>
      <c r="M527" s="154">
        <v>0.972114198994594</v>
      </c>
      <c r="N527" s="153">
        <v>71743</v>
      </c>
      <c r="O527" s="172">
        <v>0.9</v>
      </c>
      <c r="P527" s="154">
        <v>0.970706059088633</v>
      </c>
      <c r="Q527" s="154">
        <v>0.965648854961832</v>
      </c>
      <c r="R527" s="154">
        <v>0.94636251541307</v>
      </c>
      <c r="S527" s="173">
        <v>0.00505720412680088</v>
      </c>
      <c r="T527" s="153">
        <v>73801</v>
      </c>
      <c r="U527" s="153">
        <v>68147</v>
      </c>
      <c r="V527" s="154">
        <v>0.923388571970569</v>
      </c>
      <c r="W527" s="154">
        <v>0.905107661492238</v>
      </c>
      <c r="X527" s="155">
        <v>0.928435114503817</v>
      </c>
      <c r="Y527" s="155">
        <v>0.914611590628853</v>
      </c>
      <c r="Z527" s="173">
        <v>-0.0233274530115785</v>
      </c>
      <c r="AA527" s="151">
        <v>21610</v>
      </c>
      <c r="AB527" s="151">
        <v>19953</v>
      </c>
      <c r="AC527" s="151">
        <v>23666</v>
      </c>
      <c r="AD527" s="151">
        <v>22044</v>
      </c>
      <c r="AE527" s="155">
        <v>0.923322535863026</v>
      </c>
      <c r="AF527" s="155">
        <v>0.931462858108679</v>
      </c>
      <c r="AG527" s="173">
        <v>-0.00814032224565275</v>
      </c>
    </row>
    <row r="528" spans="1:33">
      <c r="A528" s="175" t="s">
        <v>375</v>
      </c>
      <c r="B528" s="195" t="s">
        <v>1815</v>
      </c>
      <c r="C528" s="195" t="s">
        <v>522</v>
      </c>
      <c r="D528" s="150">
        <v>3048</v>
      </c>
      <c r="E528" s="150">
        <v>3002</v>
      </c>
      <c r="F528" s="150">
        <v>2792</v>
      </c>
      <c r="G528" s="151">
        <v>988</v>
      </c>
      <c r="H528" s="151">
        <v>968</v>
      </c>
      <c r="I528" s="151">
        <v>908</v>
      </c>
      <c r="J528" s="151">
        <v>2753</v>
      </c>
      <c r="K528" s="151">
        <v>2717</v>
      </c>
      <c r="L528" s="151">
        <v>2563</v>
      </c>
      <c r="M528" s="154">
        <v>0.98128078817734</v>
      </c>
      <c r="N528" s="153">
        <v>60756</v>
      </c>
      <c r="O528" s="172">
        <v>0.9</v>
      </c>
      <c r="P528" s="154">
        <v>0.98490813648294</v>
      </c>
      <c r="Q528" s="154">
        <v>0.979757085020243</v>
      </c>
      <c r="R528" s="154">
        <v>0.98692335633854</v>
      </c>
      <c r="S528" s="173">
        <v>0.00515105146269668</v>
      </c>
      <c r="T528" s="153">
        <v>61915</v>
      </c>
      <c r="U528" s="153">
        <v>57369</v>
      </c>
      <c r="V528" s="154">
        <v>0.926576758459178</v>
      </c>
      <c r="W528" s="154">
        <v>0.916010498687664</v>
      </c>
      <c r="X528" s="155">
        <v>0.919028340080972</v>
      </c>
      <c r="Y528" s="155">
        <v>0.930984380675627</v>
      </c>
      <c r="Z528" s="173">
        <v>-0.00301784139330763</v>
      </c>
      <c r="AA528" s="151">
        <v>18329</v>
      </c>
      <c r="AB528" s="151">
        <v>16877</v>
      </c>
      <c r="AC528" s="151">
        <v>20871</v>
      </c>
      <c r="AD528" s="151">
        <v>19288</v>
      </c>
      <c r="AE528" s="155">
        <v>0.920781275574227</v>
      </c>
      <c r="AF528" s="155">
        <v>0.924153131138901</v>
      </c>
      <c r="AG528" s="173">
        <v>-0.00337185556467423</v>
      </c>
    </row>
    <row r="529" spans="1:33">
      <c r="A529" s="175" t="s">
        <v>375</v>
      </c>
      <c r="B529" s="195" t="s">
        <v>1815</v>
      </c>
      <c r="C529" s="195" t="s">
        <v>523</v>
      </c>
      <c r="D529" s="150">
        <v>7683</v>
      </c>
      <c r="E529" s="150">
        <v>7168</v>
      </c>
      <c r="F529" s="150">
        <v>6958</v>
      </c>
      <c r="G529" s="151">
        <v>2248</v>
      </c>
      <c r="H529" s="151">
        <v>2183</v>
      </c>
      <c r="I529" s="151">
        <v>2046</v>
      </c>
      <c r="J529" s="151">
        <v>6278</v>
      </c>
      <c r="K529" s="151">
        <v>6193</v>
      </c>
      <c r="L529" s="151">
        <v>5916</v>
      </c>
      <c r="M529" s="154">
        <v>0.973483786384959</v>
      </c>
      <c r="N529" s="153">
        <v>128458</v>
      </c>
      <c r="O529" s="172">
        <v>0.9</v>
      </c>
      <c r="P529" s="154">
        <v>0.932968892359755</v>
      </c>
      <c r="Q529" s="154">
        <v>0.971085409252669</v>
      </c>
      <c r="R529" s="154">
        <v>0.986460656259955</v>
      </c>
      <c r="S529" s="173">
        <v>-0.0381165168929137</v>
      </c>
      <c r="T529" s="153">
        <v>131957</v>
      </c>
      <c r="U529" s="153">
        <v>123897</v>
      </c>
      <c r="V529" s="154">
        <v>0.938919496502649</v>
      </c>
      <c r="W529" s="154">
        <v>0.905635819341403</v>
      </c>
      <c r="X529" s="155">
        <v>0.910142348754448</v>
      </c>
      <c r="Y529" s="155">
        <v>0.942338324307104</v>
      </c>
      <c r="Z529" s="173">
        <v>-0.0045065294130453</v>
      </c>
      <c r="AA529" s="151">
        <v>39750</v>
      </c>
      <c r="AB529" s="151">
        <v>37046</v>
      </c>
      <c r="AC529" s="151">
        <v>41374</v>
      </c>
      <c r="AD529" s="151">
        <v>38799</v>
      </c>
      <c r="AE529" s="155">
        <v>0.931974842767296</v>
      </c>
      <c r="AF529" s="155">
        <v>0.937762846231933</v>
      </c>
      <c r="AG529" s="173">
        <v>-0.00578800346463748</v>
      </c>
    </row>
    <row r="530" spans="1:33">
      <c r="A530" s="175" t="s">
        <v>375</v>
      </c>
      <c r="B530" s="195" t="s">
        <v>1815</v>
      </c>
      <c r="C530" s="195" t="s">
        <v>524</v>
      </c>
      <c r="D530" s="150">
        <v>0</v>
      </c>
      <c r="E530" s="150">
        <v>0</v>
      </c>
      <c r="F530" s="150">
        <v>0</v>
      </c>
      <c r="G530" s="151">
        <v>1</v>
      </c>
      <c r="H530" s="151">
        <v>0</v>
      </c>
      <c r="I530" s="151">
        <v>1</v>
      </c>
      <c r="J530" s="151">
        <v>1</v>
      </c>
      <c r="K530" s="151">
        <v>1</v>
      </c>
      <c r="L530" s="151">
        <v>0</v>
      </c>
      <c r="M530" s="154">
        <v>0.6</v>
      </c>
      <c r="N530" s="153">
        <v>3</v>
      </c>
      <c r="O530" s="172">
        <v>0.9</v>
      </c>
      <c r="P530" s="154">
        <v>0</v>
      </c>
      <c r="Q530" s="154">
        <v>0</v>
      </c>
      <c r="R530" s="154">
        <v>1</v>
      </c>
      <c r="S530" s="173">
        <v>0</v>
      </c>
      <c r="T530" s="153">
        <v>5</v>
      </c>
      <c r="U530" s="153">
        <v>3</v>
      </c>
      <c r="V530" s="154">
        <v>0.6</v>
      </c>
      <c r="W530" s="154">
        <v>0</v>
      </c>
      <c r="X530" s="155">
        <v>1</v>
      </c>
      <c r="Y530" s="155">
        <v>0</v>
      </c>
      <c r="Z530" s="173">
        <v>-1</v>
      </c>
      <c r="AA530" s="151">
        <v>2</v>
      </c>
      <c r="AB530" s="151">
        <v>1</v>
      </c>
      <c r="AC530" s="151">
        <v>2</v>
      </c>
      <c r="AD530" s="151">
        <v>1</v>
      </c>
      <c r="AE530" s="155">
        <v>0.5</v>
      </c>
      <c r="AF530" s="155">
        <v>0.5</v>
      </c>
      <c r="AG530" s="173">
        <v>0</v>
      </c>
    </row>
    <row r="531" spans="1:33">
      <c r="A531" s="175" t="s">
        <v>375</v>
      </c>
      <c r="B531" s="195" t="s">
        <v>1815</v>
      </c>
      <c r="C531" s="195" t="s">
        <v>525</v>
      </c>
      <c r="D531" s="150">
        <v>8</v>
      </c>
      <c r="E531" s="150">
        <v>4</v>
      </c>
      <c r="F531" s="150">
        <v>0</v>
      </c>
      <c r="G531" s="151">
        <v>0</v>
      </c>
      <c r="H531" s="151">
        <v>0</v>
      </c>
      <c r="I531" s="151">
        <v>0</v>
      </c>
      <c r="J531" s="151">
        <v>0</v>
      </c>
      <c r="K531" s="151">
        <v>0</v>
      </c>
      <c r="L531" s="151">
        <v>0</v>
      </c>
      <c r="M531" s="154">
        <v>0.5</v>
      </c>
      <c r="N531" s="153">
        <v>10</v>
      </c>
      <c r="O531" s="172">
        <v>0.9</v>
      </c>
      <c r="P531" s="154">
        <v>0.5</v>
      </c>
      <c r="Q531" s="154">
        <v>0</v>
      </c>
      <c r="R531" s="154">
        <v>0</v>
      </c>
      <c r="S531" s="173">
        <v>0.5</v>
      </c>
      <c r="T531" s="153">
        <v>20</v>
      </c>
      <c r="U531" s="153">
        <v>7</v>
      </c>
      <c r="V531" s="154">
        <v>0.35</v>
      </c>
      <c r="W531" s="154">
        <v>0</v>
      </c>
      <c r="X531" s="155">
        <v>0</v>
      </c>
      <c r="Y531" s="155">
        <v>0</v>
      </c>
      <c r="Z531" s="173">
        <v>0</v>
      </c>
      <c r="AA531" s="151">
        <v>11</v>
      </c>
      <c r="AB531" s="151">
        <v>2</v>
      </c>
      <c r="AC531" s="151">
        <v>7</v>
      </c>
      <c r="AD531" s="151">
        <v>4</v>
      </c>
      <c r="AE531" s="155">
        <v>0.181818181818182</v>
      </c>
      <c r="AF531" s="155">
        <v>0.571428571428571</v>
      </c>
      <c r="AG531" s="173">
        <v>-0.38961038961039</v>
      </c>
    </row>
    <row r="532" spans="1:33">
      <c r="A532" s="175" t="s">
        <v>375</v>
      </c>
      <c r="B532" s="195" t="s">
        <v>1815</v>
      </c>
      <c r="C532" s="195" t="s">
        <v>526</v>
      </c>
      <c r="D532" s="150">
        <v>1</v>
      </c>
      <c r="E532" s="150">
        <v>0</v>
      </c>
      <c r="F532" s="150">
        <v>0</v>
      </c>
      <c r="G532" s="151">
        <v>0</v>
      </c>
      <c r="H532" s="151">
        <v>0</v>
      </c>
      <c r="I532" s="151">
        <v>0</v>
      </c>
      <c r="J532" s="151">
        <v>0</v>
      </c>
      <c r="K532" s="151">
        <v>0</v>
      </c>
      <c r="L532" s="151">
        <v>0</v>
      </c>
      <c r="M532" s="154">
        <v>0.5</v>
      </c>
      <c r="N532" s="153">
        <v>3</v>
      </c>
      <c r="O532" s="172">
        <v>0.9</v>
      </c>
      <c r="P532" s="154">
        <v>0</v>
      </c>
      <c r="Q532" s="154">
        <v>0</v>
      </c>
      <c r="R532" s="154">
        <v>0</v>
      </c>
      <c r="S532" s="173">
        <v>0</v>
      </c>
      <c r="T532" s="153">
        <v>6</v>
      </c>
      <c r="U532" s="153">
        <v>1</v>
      </c>
      <c r="V532" s="154">
        <v>0.166666666666667</v>
      </c>
      <c r="W532" s="154">
        <v>0</v>
      </c>
      <c r="X532" s="155">
        <v>0</v>
      </c>
      <c r="Y532" s="155">
        <v>0</v>
      </c>
      <c r="Z532" s="173">
        <v>0</v>
      </c>
      <c r="AA532" s="151">
        <v>1</v>
      </c>
      <c r="AB532" s="151">
        <v>0</v>
      </c>
      <c r="AC532" s="151">
        <v>2</v>
      </c>
      <c r="AD532" s="151">
        <v>0</v>
      </c>
      <c r="AE532" s="155">
        <v>0</v>
      </c>
      <c r="AF532" s="155">
        <v>0</v>
      </c>
      <c r="AG532" s="173">
        <v>0</v>
      </c>
    </row>
    <row r="533" spans="1:33">
      <c r="A533" s="175" t="s">
        <v>375</v>
      </c>
      <c r="B533" s="195" t="s">
        <v>1815</v>
      </c>
      <c r="C533" s="195" t="s">
        <v>527</v>
      </c>
      <c r="D533" s="150">
        <v>4825</v>
      </c>
      <c r="E533" s="150">
        <v>4653</v>
      </c>
      <c r="F533" s="150">
        <v>4409</v>
      </c>
      <c r="G533" s="151">
        <v>1271</v>
      </c>
      <c r="H533" s="151">
        <v>1213</v>
      </c>
      <c r="I533" s="151">
        <v>1196</v>
      </c>
      <c r="J533" s="151">
        <v>3810</v>
      </c>
      <c r="K533" s="151">
        <v>3689</v>
      </c>
      <c r="L533" s="151">
        <v>3589</v>
      </c>
      <c r="M533" s="154">
        <v>0.961844179111247</v>
      </c>
      <c r="N533" s="153">
        <v>84826</v>
      </c>
      <c r="O533" s="172">
        <v>0.9</v>
      </c>
      <c r="P533" s="154">
        <v>0.964352331606218</v>
      </c>
      <c r="Q533" s="154">
        <v>0.954366640440598</v>
      </c>
      <c r="R533" s="154">
        <v>0.968241469816273</v>
      </c>
      <c r="S533" s="173">
        <v>0.00998569116561965</v>
      </c>
      <c r="T533" s="153">
        <v>88191</v>
      </c>
      <c r="U533" s="153">
        <v>80710</v>
      </c>
      <c r="V533" s="154">
        <v>0.91517275005386</v>
      </c>
      <c r="W533" s="154">
        <v>0.913782383419689</v>
      </c>
      <c r="X533" s="155">
        <v>0.940991345397325</v>
      </c>
      <c r="Y533" s="155">
        <v>0.941994750656168</v>
      </c>
      <c r="Z533" s="173">
        <v>-0.0272089619776359</v>
      </c>
      <c r="AA533" s="151">
        <v>25748</v>
      </c>
      <c r="AB533" s="151">
        <v>23996</v>
      </c>
      <c r="AC533" s="151">
        <v>28184</v>
      </c>
      <c r="AD533" s="151">
        <v>26154</v>
      </c>
      <c r="AE533" s="155">
        <v>0.931955880068355</v>
      </c>
      <c r="AF533" s="155">
        <v>0.92797331819472</v>
      </c>
      <c r="AG533" s="173">
        <v>0.00398256187363444</v>
      </c>
    </row>
    <row r="534" spans="1:33">
      <c r="A534" s="175" t="s">
        <v>375</v>
      </c>
      <c r="B534" s="195" t="s">
        <v>1815</v>
      </c>
      <c r="C534" s="195" t="s">
        <v>528</v>
      </c>
      <c r="D534" s="150">
        <v>3324</v>
      </c>
      <c r="E534" s="150">
        <v>3270</v>
      </c>
      <c r="F534" s="150">
        <v>3006</v>
      </c>
      <c r="G534" s="151">
        <v>1174</v>
      </c>
      <c r="H534" s="151">
        <v>1157</v>
      </c>
      <c r="I534" s="151">
        <v>1095</v>
      </c>
      <c r="J534" s="151">
        <v>2817</v>
      </c>
      <c r="K534" s="151">
        <v>2765</v>
      </c>
      <c r="L534" s="151">
        <v>2589</v>
      </c>
      <c r="M534" s="154">
        <v>0.978894791088559</v>
      </c>
      <c r="N534" s="153">
        <v>61734</v>
      </c>
      <c r="O534" s="172">
        <v>0.9</v>
      </c>
      <c r="P534" s="154">
        <v>0.983754512635379</v>
      </c>
      <c r="Q534" s="154">
        <v>0.985519591141397</v>
      </c>
      <c r="R534" s="154">
        <v>0.981540646077387</v>
      </c>
      <c r="S534" s="173">
        <v>-0.00176507850601793</v>
      </c>
      <c r="T534" s="153">
        <v>63065</v>
      </c>
      <c r="U534" s="153">
        <v>58192</v>
      </c>
      <c r="V534" s="154">
        <v>0.922730516134147</v>
      </c>
      <c r="W534" s="154">
        <v>0.904332129963899</v>
      </c>
      <c r="X534" s="155">
        <v>0.932708688245315</v>
      </c>
      <c r="Y534" s="155">
        <v>0.919062832800852</v>
      </c>
      <c r="Z534" s="173">
        <v>-0.0283765582814163</v>
      </c>
      <c r="AA534" s="151">
        <v>18691</v>
      </c>
      <c r="AB534" s="151">
        <v>17066</v>
      </c>
      <c r="AC534" s="151">
        <v>21430</v>
      </c>
      <c r="AD534" s="151">
        <v>20026</v>
      </c>
      <c r="AE534" s="155">
        <v>0.913059761382484</v>
      </c>
      <c r="AF534" s="155">
        <v>0.934484367708819</v>
      </c>
      <c r="AG534" s="173">
        <v>-0.0214246063263358</v>
      </c>
    </row>
    <row r="535" spans="1:33">
      <c r="A535" s="175" t="s">
        <v>375</v>
      </c>
      <c r="B535" s="195" t="s">
        <v>1815</v>
      </c>
      <c r="C535" s="195" t="s">
        <v>529</v>
      </c>
      <c r="D535" s="150">
        <v>1</v>
      </c>
      <c r="E535" s="150">
        <v>0</v>
      </c>
      <c r="F535" s="150">
        <v>0</v>
      </c>
      <c r="G535" s="151">
        <v>0</v>
      </c>
      <c r="H535" s="151">
        <v>0</v>
      </c>
      <c r="I535" s="151">
        <v>0</v>
      </c>
      <c r="J535" s="151">
        <v>0</v>
      </c>
      <c r="K535" s="151">
        <v>0</v>
      </c>
      <c r="L535" s="151">
        <v>0</v>
      </c>
      <c r="M535" s="154">
        <v>0.75</v>
      </c>
      <c r="N535" s="153">
        <v>3</v>
      </c>
      <c r="O535" s="172">
        <v>0.9</v>
      </c>
      <c r="P535" s="154">
        <v>0</v>
      </c>
      <c r="Q535" s="154">
        <v>0</v>
      </c>
      <c r="R535" s="154">
        <v>0</v>
      </c>
      <c r="S535" s="173">
        <v>0</v>
      </c>
      <c r="T535" s="153">
        <v>4</v>
      </c>
      <c r="U535" s="153">
        <v>1</v>
      </c>
      <c r="V535" s="154">
        <v>0.25</v>
      </c>
      <c r="W535" s="154">
        <v>0</v>
      </c>
      <c r="X535" s="155">
        <v>0</v>
      </c>
      <c r="Y535" s="155">
        <v>0</v>
      </c>
      <c r="Z535" s="173">
        <v>0</v>
      </c>
      <c r="AA535" s="151">
        <v>1</v>
      </c>
      <c r="AB535" s="151">
        <v>0</v>
      </c>
      <c r="AC535" s="151">
        <v>2</v>
      </c>
      <c r="AD535" s="151">
        <v>1</v>
      </c>
      <c r="AE535" s="155">
        <v>0</v>
      </c>
      <c r="AF535" s="155">
        <v>0.5</v>
      </c>
      <c r="AG535" s="173">
        <v>-0.5</v>
      </c>
    </row>
    <row r="536" spans="1:33">
      <c r="A536" s="175" t="s">
        <v>375</v>
      </c>
      <c r="B536" s="195" t="s">
        <v>1815</v>
      </c>
      <c r="C536" s="195" t="s">
        <v>530</v>
      </c>
      <c r="D536" s="150">
        <v>4</v>
      </c>
      <c r="E536" s="150">
        <v>1</v>
      </c>
      <c r="F536" s="150">
        <v>1</v>
      </c>
      <c r="G536" s="151">
        <v>3</v>
      </c>
      <c r="H536" s="151">
        <v>2</v>
      </c>
      <c r="I536" s="151">
        <v>2</v>
      </c>
      <c r="J536" s="151">
        <v>3</v>
      </c>
      <c r="K536" s="151">
        <v>3</v>
      </c>
      <c r="L536" s="151">
        <v>3</v>
      </c>
      <c r="M536" s="154">
        <v>0.545454545454545</v>
      </c>
      <c r="N536" s="153">
        <v>24</v>
      </c>
      <c r="O536" s="172">
        <v>0.9</v>
      </c>
      <c r="P536" s="154">
        <v>0.25</v>
      </c>
      <c r="Q536" s="154">
        <v>0.666666666666667</v>
      </c>
      <c r="R536" s="154">
        <v>1</v>
      </c>
      <c r="S536" s="173">
        <v>-0.416666666666667</v>
      </c>
      <c r="T536" s="153">
        <v>44</v>
      </c>
      <c r="U536" s="153">
        <v>32</v>
      </c>
      <c r="V536" s="154">
        <v>0.727272727272727</v>
      </c>
      <c r="W536" s="154">
        <v>0.25</v>
      </c>
      <c r="X536" s="155">
        <v>0.666666666666667</v>
      </c>
      <c r="Y536" s="155">
        <v>1</v>
      </c>
      <c r="Z536" s="173">
        <v>-0.416666666666667</v>
      </c>
      <c r="AA536" s="151">
        <v>16</v>
      </c>
      <c r="AB536" s="151">
        <v>11</v>
      </c>
      <c r="AC536" s="151">
        <v>20</v>
      </c>
      <c r="AD536" s="151">
        <v>18</v>
      </c>
      <c r="AE536" s="155">
        <v>0.6875</v>
      </c>
      <c r="AF536" s="155">
        <v>0.9</v>
      </c>
      <c r="AG536" s="173">
        <v>-0.2125</v>
      </c>
    </row>
    <row r="537" spans="1:33">
      <c r="A537" s="175" t="s">
        <v>375</v>
      </c>
      <c r="B537" s="195" t="s">
        <v>1815</v>
      </c>
      <c r="C537" s="195" t="s">
        <v>531</v>
      </c>
      <c r="D537" s="150">
        <v>1</v>
      </c>
      <c r="E537" s="150">
        <v>1</v>
      </c>
      <c r="F537" s="150">
        <v>1</v>
      </c>
      <c r="G537" s="151">
        <v>0</v>
      </c>
      <c r="H537" s="151">
        <v>0</v>
      </c>
      <c r="I537" s="151">
        <v>0</v>
      </c>
      <c r="J537" s="151">
        <v>0</v>
      </c>
      <c r="K537" s="151">
        <v>0</v>
      </c>
      <c r="L537" s="151">
        <v>0</v>
      </c>
      <c r="M537" s="154">
        <v>0.6</v>
      </c>
      <c r="N537" s="153">
        <v>3</v>
      </c>
      <c r="O537" s="172">
        <v>0.9</v>
      </c>
      <c r="P537" s="154">
        <v>1</v>
      </c>
      <c r="Q537" s="154">
        <v>0</v>
      </c>
      <c r="R537" s="154">
        <v>0</v>
      </c>
      <c r="S537" s="173">
        <v>1</v>
      </c>
      <c r="T537" s="153">
        <v>5</v>
      </c>
      <c r="U537" s="153">
        <v>3</v>
      </c>
      <c r="V537" s="154">
        <v>0.6</v>
      </c>
      <c r="W537" s="154">
        <v>1</v>
      </c>
      <c r="X537" s="155">
        <v>0</v>
      </c>
      <c r="Y537" s="155">
        <v>0</v>
      </c>
      <c r="Z537" s="173">
        <v>1</v>
      </c>
      <c r="AA537" s="151">
        <v>2</v>
      </c>
      <c r="AB537" s="151">
        <v>2</v>
      </c>
      <c r="AC537" s="151">
        <v>1</v>
      </c>
      <c r="AD537" s="151">
        <v>0</v>
      </c>
      <c r="AE537" s="155">
        <v>1</v>
      </c>
      <c r="AF537" s="155">
        <v>0</v>
      </c>
      <c r="AG537" s="173">
        <v>1</v>
      </c>
    </row>
    <row r="538" spans="1:33">
      <c r="A538" s="175" t="s">
        <v>375</v>
      </c>
      <c r="B538" s="195" t="s">
        <v>1815</v>
      </c>
      <c r="C538" s="195" t="s">
        <v>532</v>
      </c>
      <c r="D538" s="150">
        <v>2358</v>
      </c>
      <c r="E538" s="150">
        <v>2347</v>
      </c>
      <c r="F538" s="150">
        <v>2215</v>
      </c>
      <c r="G538" s="151">
        <v>736</v>
      </c>
      <c r="H538" s="151">
        <v>732</v>
      </c>
      <c r="I538" s="151">
        <v>693</v>
      </c>
      <c r="J538" s="151">
        <v>2120</v>
      </c>
      <c r="K538" s="151">
        <v>2091</v>
      </c>
      <c r="L538" s="151">
        <v>1978</v>
      </c>
      <c r="M538" s="154">
        <v>0.992322121886315</v>
      </c>
      <c r="N538" s="153">
        <v>45494</v>
      </c>
      <c r="O538" s="172">
        <v>0.9</v>
      </c>
      <c r="P538" s="154">
        <v>0.995335029686175</v>
      </c>
      <c r="Q538" s="154">
        <v>0.994565217391304</v>
      </c>
      <c r="R538" s="154">
        <v>0.986320754716981</v>
      </c>
      <c r="S538" s="173">
        <v>0.000769812294870387</v>
      </c>
      <c r="T538" s="153">
        <v>45846</v>
      </c>
      <c r="U538" s="153">
        <v>43577</v>
      </c>
      <c r="V538" s="154">
        <v>0.950508223181957</v>
      </c>
      <c r="W538" s="154">
        <v>0.939355385920271</v>
      </c>
      <c r="X538" s="155">
        <v>0.941576086956522</v>
      </c>
      <c r="Y538" s="155">
        <v>0.933018867924528</v>
      </c>
      <c r="Z538" s="173">
        <v>-0.00222070103625027</v>
      </c>
      <c r="AA538" s="151">
        <v>13986</v>
      </c>
      <c r="AB538" s="151">
        <v>13298</v>
      </c>
      <c r="AC538" s="151">
        <v>15495</v>
      </c>
      <c r="AD538" s="151">
        <v>14717</v>
      </c>
      <c r="AE538" s="155">
        <v>0.950807950807951</v>
      </c>
      <c r="AF538" s="155">
        <v>0.949790254920942</v>
      </c>
      <c r="AG538" s="173">
        <v>0.00101769588700851</v>
      </c>
    </row>
    <row r="539" spans="1:33">
      <c r="A539" s="175" t="s">
        <v>375</v>
      </c>
      <c r="B539" s="195" t="s">
        <v>1815</v>
      </c>
      <c r="C539" s="195" t="s">
        <v>533</v>
      </c>
      <c r="D539" s="150">
        <v>5168</v>
      </c>
      <c r="E539" s="150">
        <v>5081</v>
      </c>
      <c r="F539" s="150">
        <v>4761</v>
      </c>
      <c r="G539" s="151">
        <v>1813</v>
      </c>
      <c r="H539" s="151">
        <v>1789</v>
      </c>
      <c r="I539" s="151">
        <v>1724</v>
      </c>
      <c r="J539" s="151">
        <v>4323</v>
      </c>
      <c r="K539" s="151">
        <v>4138</v>
      </c>
      <c r="L539" s="151">
        <v>4055</v>
      </c>
      <c r="M539" s="154">
        <v>0.980339645231419</v>
      </c>
      <c r="N539" s="153">
        <v>93345</v>
      </c>
      <c r="O539" s="172">
        <v>0.9</v>
      </c>
      <c r="P539" s="154">
        <v>0.983165634674923</v>
      </c>
      <c r="Q539" s="154">
        <v>0.986762272476558</v>
      </c>
      <c r="R539" s="154">
        <v>0.957205644228545</v>
      </c>
      <c r="S539" s="173">
        <v>-0.00359663780163566</v>
      </c>
      <c r="T539" s="153">
        <v>95217</v>
      </c>
      <c r="U539" s="153">
        <v>88509</v>
      </c>
      <c r="V539" s="154">
        <v>0.929550395412584</v>
      </c>
      <c r="W539" s="154">
        <v>0.92124613003096</v>
      </c>
      <c r="X539" s="155">
        <v>0.950910093767237</v>
      </c>
      <c r="Y539" s="155">
        <v>0.938006014341892</v>
      </c>
      <c r="Z539" s="173">
        <v>-0.0296639637362769</v>
      </c>
      <c r="AA539" s="151">
        <v>27590</v>
      </c>
      <c r="AB539" s="151">
        <v>25760</v>
      </c>
      <c r="AC539" s="151">
        <v>30380</v>
      </c>
      <c r="AD539" s="151">
        <v>28307</v>
      </c>
      <c r="AE539" s="155">
        <v>0.933671620152229</v>
      </c>
      <c r="AF539" s="155">
        <v>0.931764318630678</v>
      </c>
      <c r="AG539" s="173">
        <v>0.00190730152155094</v>
      </c>
    </row>
    <row r="540" spans="1:33">
      <c r="A540" s="175" t="s">
        <v>375</v>
      </c>
      <c r="B540" s="195" t="s">
        <v>1815</v>
      </c>
      <c r="C540" s="195" t="s">
        <v>534</v>
      </c>
      <c r="D540" s="150">
        <v>2011</v>
      </c>
      <c r="E540" s="150">
        <v>1991</v>
      </c>
      <c r="F540" s="150">
        <v>1885</v>
      </c>
      <c r="G540" s="151">
        <v>757</v>
      </c>
      <c r="H540" s="151">
        <v>742</v>
      </c>
      <c r="I540" s="151">
        <v>714</v>
      </c>
      <c r="J540" s="151">
        <v>1666</v>
      </c>
      <c r="K540" s="151">
        <v>1647</v>
      </c>
      <c r="L540" s="151">
        <v>1594</v>
      </c>
      <c r="M540" s="154">
        <v>0.978191180553803</v>
      </c>
      <c r="N540" s="153">
        <v>38753</v>
      </c>
      <c r="O540" s="172">
        <v>0.9</v>
      </c>
      <c r="P540" s="154">
        <v>0.990054699154649</v>
      </c>
      <c r="Q540" s="154">
        <v>0.980184940554822</v>
      </c>
      <c r="R540" s="154">
        <v>0.98859543817527</v>
      </c>
      <c r="S540" s="173">
        <v>0.00986975859982775</v>
      </c>
      <c r="T540" s="153">
        <v>39617</v>
      </c>
      <c r="U540" s="153">
        <v>37364</v>
      </c>
      <c r="V540" s="154">
        <v>0.94313047429134</v>
      </c>
      <c r="W540" s="154">
        <v>0.937344604674291</v>
      </c>
      <c r="X540" s="155">
        <v>0.943196829590489</v>
      </c>
      <c r="Y540" s="155">
        <v>0.956782713085234</v>
      </c>
      <c r="Z540" s="173">
        <v>-0.00585222491619741</v>
      </c>
      <c r="AA540" s="151">
        <v>11559</v>
      </c>
      <c r="AB540" s="151">
        <v>11020</v>
      </c>
      <c r="AC540" s="151">
        <v>12839</v>
      </c>
      <c r="AD540" s="151">
        <v>12155</v>
      </c>
      <c r="AE540" s="155">
        <v>0.953369668656458</v>
      </c>
      <c r="AF540" s="155">
        <v>0.946724822805514</v>
      </c>
      <c r="AG540" s="173">
        <v>0.00664484585094383</v>
      </c>
    </row>
    <row r="541" spans="1:33">
      <c r="A541" s="175" t="s">
        <v>375</v>
      </c>
      <c r="B541" s="195" t="s">
        <v>1815</v>
      </c>
      <c r="C541" s="195" t="s">
        <v>535</v>
      </c>
      <c r="D541" s="150">
        <v>13</v>
      </c>
      <c r="E541" s="150">
        <v>1</v>
      </c>
      <c r="F541" s="150">
        <v>0</v>
      </c>
      <c r="G541" s="151">
        <v>0</v>
      </c>
      <c r="H541" s="151">
        <v>0</v>
      </c>
      <c r="I541" s="151">
        <v>0</v>
      </c>
      <c r="J541" s="151">
        <v>0</v>
      </c>
      <c r="K541" s="151">
        <v>0</v>
      </c>
      <c r="L541" s="151">
        <v>0</v>
      </c>
      <c r="M541" s="154">
        <v>0.125</v>
      </c>
      <c r="N541" s="153">
        <v>2</v>
      </c>
      <c r="O541" s="172">
        <v>0.9</v>
      </c>
      <c r="P541" s="154">
        <v>0.0769230769230769</v>
      </c>
      <c r="Q541" s="154">
        <v>0</v>
      </c>
      <c r="R541" s="154">
        <v>0</v>
      </c>
      <c r="S541" s="173">
        <v>0.0769230769230769</v>
      </c>
      <c r="T541" s="153">
        <v>16</v>
      </c>
      <c r="U541" s="153">
        <v>1</v>
      </c>
      <c r="V541" s="154">
        <v>0.0625</v>
      </c>
      <c r="W541" s="154">
        <v>0</v>
      </c>
      <c r="X541" s="155">
        <v>0</v>
      </c>
      <c r="Y541" s="155">
        <v>0</v>
      </c>
      <c r="Z541" s="173">
        <v>0</v>
      </c>
      <c r="AA541" s="151">
        <v>13</v>
      </c>
      <c r="AB541" s="151">
        <v>0</v>
      </c>
      <c r="AC541" s="151">
        <v>2</v>
      </c>
      <c r="AD541" s="151">
        <v>1</v>
      </c>
      <c r="AE541" s="155">
        <v>0</v>
      </c>
      <c r="AF541" s="155">
        <v>0.5</v>
      </c>
      <c r="AG541" s="173">
        <v>-0.5</v>
      </c>
    </row>
    <row r="542" spans="1:33">
      <c r="A542" s="175" t="s">
        <v>375</v>
      </c>
      <c r="B542" s="195" t="s">
        <v>1815</v>
      </c>
      <c r="C542" s="195" t="s">
        <v>536</v>
      </c>
      <c r="D542" s="150">
        <v>3</v>
      </c>
      <c r="E542" s="150">
        <v>1</v>
      </c>
      <c r="F542" s="150">
        <v>0</v>
      </c>
      <c r="G542" s="151">
        <v>0</v>
      </c>
      <c r="H542" s="151">
        <v>0</v>
      </c>
      <c r="I542" s="151">
        <v>0</v>
      </c>
      <c r="J542" s="151">
        <v>0</v>
      </c>
      <c r="K542" s="151">
        <v>0</v>
      </c>
      <c r="L542" s="151">
        <v>0</v>
      </c>
      <c r="M542" s="154">
        <v>0.375</v>
      </c>
      <c r="N542" s="153">
        <v>3</v>
      </c>
      <c r="O542" s="172">
        <v>0.9</v>
      </c>
      <c r="P542" s="154">
        <v>0.333333333333333</v>
      </c>
      <c r="Q542" s="154">
        <v>0</v>
      </c>
      <c r="R542" s="154">
        <v>0</v>
      </c>
      <c r="S542" s="173">
        <v>0.333333333333333</v>
      </c>
      <c r="T542" s="153">
        <v>8</v>
      </c>
      <c r="U542" s="153">
        <v>3</v>
      </c>
      <c r="V542" s="154">
        <v>0.375</v>
      </c>
      <c r="W542" s="154">
        <v>0</v>
      </c>
      <c r="X542" s="155">
        <v>0</v>
      </c>
      <c r="Y542" s="155">
        <v>0</v>
      </c>
      <c r="Z542" s="173">
        <v>0</v>
      </c>
      <c r="AA542" s="151">
        <v>4</v>
      </c>
      <c r="AB542" s="151">
        <v>1</v>
      </c>
      <c r="AC542" s="151">
        <v>1</v>
      </c>
      <c r="AD542" s="151">
        <v>0</v>
      </c>
      <c r="AE542" s="155">
        <v>0.25</v>
      </c>
      <c r="AF542" s="155">
        <v>0</v>
      </c>
      <c r="AG542" s="173">
        <v>0.25</v>
      </c>
    </row>
    <row r="543" spans="1:33">
      <c r="A543" s="175" t="s">
        <v>375</v>
      </c>
      <c r="B543" s="195" t="s">
        <v>1815</v>
      </c>
      <c r="C543" s="195" t="s">
        <v>537</v>
      </c>
      <c r="D543" s="150">
        <v>6</v>
      </c>
      <c r="E543" s="150">
        <v>0</v>
      </c>
      <c r="F543" s="150">
        <v>3</v>
      </c>
      <c r="G543" s="151">
        <v>1</v>
      </c>
      <c r="H543" s="151">
        <v>1</v>
      </c>
      <c r="I543" s="151">
        <v>0</v>
      </c>
      <c r="J543" s="151">
        <v>1</v>
      </c>
      <c r="K543" s="151">
        <v>1</v>
      </c>
      <c r="L543" s="151">
        <v>0</v>
      </c>
      <c r="M543" s="154">
        <v>0.275862068965517</v>
      </c>
      <c r="N543" s="153">
        <v>8</v>
      </c>
      <c r="O543" s="172">
        <v>0.9</v>
      </c>
      <c r="P543" s="154">
        <v>0</v>
      </c>
      <c r="Q543" s="154">
        <v>1</v>
      </c>
      <c r="R543" s="154">
        <v>1</v>
      </c>
      <c r="S543" s="173">
        <v>-1</v>
      </c>
      <c r="T543" s="153">
        <v>29</v>
      </c>
      <c r="U543" s="153">
        <v>13</v>
      </c>
      <c r="V543" s="154">
        <v>0.448275862068966</v>
      </c>
      <c r="W543" s="154">
        <v>0.5</v>
      </c>
      <c r="X543" s="155">
        <v>0</v>
      </c>
      <c r="Y543" s="155">
        <v>0</v>
      </c>
      <c r="Z543" s="173">
        <v>0.5</v>
      </c>
      <c r="AA543" s="151">
        <v>10</v>
      </c>
      <c r="AB543" s="151">
        <v>5</v>
      </c>
      <c r="AC543" s="151">
        <v>9</v>
      </c>
      <c r="AD543" s="151">
        <v>7</v>
      </c>
      <c r="AE543" s="155">
        <v>0.5</v>
      </c>
      <c r="AF543" s="155">
        <v>0.777777777777778</v>
      </c>
      <c r="AG543" s="173">
        <v>-0.277777777777778</v>
      </c>
    </row>
    <row r="544" spans="1:33">
      <c r="A544" s="175" t="s">
        <v>375</v>
      </c>
      <c r="B544" s="195" t="s">
        <v>1815</v>
      </c>
      <c r="C544" s="195" t="s">
        <v>538</v>
      </c>
      <c r="D544" s="150">
        <v>3147</v>
      </c>
      <c r="E544" s="150">
        <v>3137</v>
      </c>
      <c r="F544" s="150">
        <v>2956</v>
      </c>
      <c r="G544" s="151">
        <v>1081</v>
      </c>
      <c r="H544" s="151">
        <v>1065</v>
      </c>
      <c r="I544" s="151">
        <v>1023</v>
      </c>
      <c r="J544" s="151">
        <v>2435</v>
      </c>
      <c r="K544" s="151">
        <v>2409</v>
      </c>
      <c r="L544" s="151">
        <v>2336</v>
      </c>
      <c r="M544" s="154">
        <v>0.984345163033688</v>
      </c>
      <c r="N544" s="153">
        <v>54641</v>
      </c>
      <c r="O544" s="172">
        <v>0.9</v>
      </c>
      <c r="P544" s="154">
        <v>0.996822370511598</v>
      </c>
      <c r="Q544" s="154">
        <v>0.985198889916744</v>
      </c>
      <c r="R544" s="154">
        <v>0.989322381930185</v>
      </c>
      <c r="S544" s="173">
        <v>0.0116234805948546</v>
      </c>
      <c r="T544" s="153">
        <v>55510</v>
      </c>
      <c r="U544" s="153">
        <v>53437</v>
      </c>
      <c r="V544" s="154">
        <v>0.962655377409476</v>
      </c>
      <c r="W544" s="154">
        <v>0.939307276771528</v>
      </c>
      <c r="X544" s="155">
        <v>0.946345975948196</v>
      </c>
      <c r="Y544" s="155">
        <v>0.959342915811088</v>
      </c>
      <c r="Z544" s="173">
        <v>-0.00703869917666766</v>
      </c>
      <c r="AA544" s="151">
        <v>16594</v>
      </c>
      <c r="AB544" s="151">
        <v>15891</v>
      </c>
      <c r="AC544" s="151">
        <v>17935</v>
      </c>
      <c r="AD544" s="151">
        <v>17429</v>
      </c>
      <c r="AE544" s="155">
        <v>0.957635289863806</v>
      </c>
      <c r="AF544" s="155">
        <v>0.971787008642319</v>
      </c>
      <c r="AG544" s="173">
        <v>-0.0141517187785133</v>
      </c>
    </row>
    <row r="545" spans="1:33">
      <c r="A545" s="175" t="s">
        <v>375</v>
      </c>
      <c r="B545" s="195" t="s">
        <v>1815</v>
      </c>
      <c r="C545" s="195" t="s">
        <v>539</v>
      </c>
      <c r="D545" s="150">
        <v>1769</v>
      </c>
      <c r="E545" s="150">
        <v>1730</v>
      </c>
      <c r="F545" s="150">
        <v>1657</v>
      </c>
      <c r="G545" s="151">
        <v>478</v>
      </c>
      <c r="H545" s="151">
        <v>455</v>
      </c>
      <c r="I545" s="151">
        <v>454</v>
      </c>
      <c r="J545" s="151">
        <v>1378</v>
      </c>
      <c r="K545" s="151">
        <v>1355</v>
      </c>
      <c r="L545" s="151">
        <v>1289</v>
      </c>
      <c r="M545" s="154">
        <v>0.981606469658276</v>
      </c>
      <c r="N545" s="153">
        <v>32287</v>
      </c>
      <c r="O545" s="172">
        <v>0.9</v>
      </c>
      <c r="P545" s="154">
        <v>0.977953646127756</v>
      </c>
      <c r="Q545" s="154">
        <v>0.951882845188284</v>
      </c>
      <c r="R545" s="154">
        <v>0.983309143686502</v>
      </c>
      <c r="S545" s="173">
        <v>0.0260708009394713</v>
      </c>
      <c r="T545" s="153">
        <v>32892</v>
      </c>
      <c r="U545" s="153">
        <v>30675</v>
      </c>
      <c r="V545" s="154">
        <v>0.932597592119664</v>
      </c>
      <c r="W545" s="154">
        <v>0.936687394007914</v>
      </c>
      <c r="X545" s="155">
        <v>0.949790794979079</v>
      </c>
      <c r="Y545" s="155">
        <v>0.935413642960813</v>
      </c>
      <c r="Z545" s="173">
        <v>-0.0131034009711654</v>
      </c>
      <c r="AA545" s="151">
        <v>9020</v>
      </c>
      <c r="AB545" s="151">
        <v>8455</v>
      </c>
      <c r="AC545" s="151">
        <v>12372</v>
      </c>
      <c r="AD545" s="151">
        <v>11473</v>
      </c>
      <c r="AE545" s="155">
        <v>0.937361419068736</v>
      </c>
      <c r="AF545" s="155">
        <v>0.927335919818946</v>
      </c>
      <c r="AG545" s="173">
        <v>0.0100254992497901</v>
      </c>
    </row>
    <row r="546" spans="1:33">
      <c r="A546" s="175" t="s">
        <v>375</v>
      </c>
      <c r="B546" s="195" t="s">
        <v>1815</v>
      </c>
      <c r="C546" s="195" t="s">
        <v>540</v>
      </c>
      <c r="D546" s="150">
        <v>2</v>
      </c>
      <c r="E546" s="150">
        <v>0</v>
      </c>
      <c r="F546" s="150">
        <v>0</v>
      </c>
      <c r="G546" s="151">
        <v>0</v>
      </c>
      <c r="H546" s="151">
        <v>0</v>
      </c>
      <c r="I546" s="151">
        <v>0</v>
      </c>
      <c r="J546" s="151">
        <v>0</v>
      </c>
      <c r="K546" s="151">
        <v>0</v>
      </c>
      <c r="L546" s="151">
        <v>0</v>
      </c>
      <c r="M546" s="154">
        <v>0.25</v>
      </c>
      <c r="N546" s="153">
        <v>2</v>
      </c>
      <c r="O546" s="172">
        <v>0.9</v>
      </c>
      <c r="P546" s="154">
        <v>0</v>
      </c>
      <c r="Q546" s="154">
        <v>0</v>
      </c>
      <c r="R546" s="154">
        <v>0</v>
      </c>
      <c r="S546" s="173">
        <v>0</v>
      </c>
      <c r="T546" s="153">
        <v>8</v>
      </c>
      <c r="U546" s="153">
        <v>4</v>
      </c>
      <c r="V546" s="154">
        <v>0.5</v>
      </c>
      <c r="W546" s="154">
        <v>0</v>
      </c>
      <c r="X546" s="155">
        <v>0</v>
      </c>
      <c r="Y546" s="155">
        <v>0</v>
      </c>
      <c r="Z546" s="173">
        <v>0</v>
      </c>
      <c r="AA546" s="151">
        <v>3</v>
      </c>
      <c r="AB546" s="151">
        <v>0</v>
      </c>
      <c r="AC546" s="151">
        <v>4</v>
      </c>
      <c r="AD546" s="151">
        <v>4</v>
      </c>
      <c r="AE546" s="155">
        <v>0</v>
      </c>
      <c r="AF546" s="155">
        <v>1</v>
      </c>
      <c r="AG546" s="173">
        <v>-1</v>
      </c>
    </row>
    <row r="547" spans="1:33">
      <c r="A547" s="175" t="s">
        <v>375</v>
      </c>
      <c r="B547" s="195" t="s">
        <v>1815</v>
      </c>
      <c r="C547" s="195" t="s">
        <v>541</v>
      </c>
      <c r="D547" s="150">
        <v>4755</v>
      </c>
      <c r="E547" s="150">
        <v>4580</v>
      </c>
      <c r="F547" s="150">
        <v>4281</v>
      </c>
      <c r="G547" s="151">
        <v>1256</v>
      </c>
      <c r="H547" s="151">
        <v>1218</v>
      </c>
      <c r="I547" s="151">
        <v>1164</v>
      </c>
      <c r="J547" s="151">
        <v>3702</v>
      </c>
      <c r="K547" s="151">
        <v>3539</v>
      </c>
      <c r="L547" s="151">
        <v>3386</v>
      </c>
      <c r="M547" s="154">
        <v>0.959745246574866</v>
      </c>
      <c r="N547" s="153">
        <v>82731</v>
      </c>
      <c r="O547" s="172">
        <v>0.9</v>
      </c>
      <c r="P547" s="154">
        <v>0.963196635120925</v>
      </c>
      <c r="Q547" s="154">
        <v>0.969745222929936</v>
      </c>
      <c r="R547" s="154">
        <v>0.955969746083198</v>
      </c>
      <c r="S547" s="173">
        <v>-0.00654858780901091</v>
      </c>
      <c r="T547" s="153">
        <v>86201</v>
      </c>
      <c r="U547" s="153">
        <v>77486</v>
      </c>
      <c r="V547" s="154">
        <v>0.898899084697393</v>
      </c>
      <c r="W547" s="154">
        <v>0.900315457413249</v>
      </c>
      <c r="X547" s="155">
        <v>0.926751592356688</v>
      </c>
      <c r="Y547" s="155">
        <v>0.914640734737979</v>
      </c>
      <c r="Z547" s="173">
        <v>-0.0264361349434387</v>
      </c>
      <c r="AA547" s="151">
        <v>25421</v>
      </c>
      <c r="AB547" s="151">
        <v>23256</v>
      </c>
      <c r="AC547" s="151">
        <v>28710</v>
      </c>
      <c r="AD547" s="151">
        <v>25876</v>
      </c>
      <c r="AE547" s="155">
        <v>0.914834192203297</v>
      </c>
      <c r="AF547" s="155">
        <v>0.901288749564612</v>
      </c>
      <c r="AG547" s="173">
        <v>0.013545442638685</v>
      </c>
    </row>
    <row r="548" spans="1:33">
      <c r="A548" s="175" t="s">
        <v>375</v>
      </c>
      <c r="B548" s="195" t="s">
        <v>1815</v>
      </c>
      <c r="C548" s="195" t="s">
        <v>542</v>
      </c>
      <c r="D548" s="150">
        <v>2385</v>
      </c>
      <c r="E548" s="150">
        <v>2357</v>
      </c>
      <c r="F548" s="150">
        <v>2276</v>
      </c>
      <c r="G548" s="151">
        <v>886</v>
      </c>
      <c r="H548" s="151">
        <v>882</v>
      </c>
      <c r="I548" s="151">
        <v>854</v>
      </c>
      <c r="J548" s="151">
        <v>1927</v>
      </c>
      <c r="K548" s="151">
        <v>1910</v>
      </c>
      <c r="L548" s="151">
        <v>1861</v>
      </c>
      <c r="M548" s="154">
        <v>0.976189429249846</v>
      </c>
      <c r="N548" s="153">
        <v>44401</v>
      </c>
      <c r="O548" s="172">
        <v>0.9</v>
      </c>
      <c r="P548" s="154">
        <v>0.988259958071279</v>
      </c>
      <c r="Q548" s="154">
        <v>0.99548532731377</v>
      </c>
      <c r="R548" s="154">
        <v>0.991177996886352</v>
      </c>
      <c r="S548" s="173">
        <v>-0.00722536924249084</v>
      </c>
      <c r="T548" s="153">
        <v>45484</v>
      </c>
      <c r="U548" s="153">
        <v>42840</v>
      </c>
      <c r="V548" s="154">
        <v>0.941869668454841</v>
      </c>
      <c r="W548" s="154">
        <v>0.954297693920335</v>
      </c>
      <c r="X548" s="155">
        <v>0.963882618510158</v>
      </c>
      <c r="Y548" s="155">
        <v>0.96574987026466</v>
      </c>
      <c r="Z548" s="173">
        <v>-0.00958492458982252</v>
      </c>
      <c r="AA548" s="151">
        <v>12853</v>
      </c>
      <c r="AB548" s="151">
        <v>12434</v>
      </c>
      <c r="AC548" s="151">
        <v>15373</v>
      </c>
      <c r="AD548" s="151">
        <v>14286</v>
      </c>
      <c r="AE548" s="155">
        <v>0.967400606862211</v>
      </c>
      <c r="AF548" s="155">
        <v>0.929291615169453</v>
      </c>
      <c r="AG548" s="173">
        <v>0.0381089916927583</v>
      </c>
    </row>
    <row r="549" spans="1:33">
      <c r="A549" s="175" t="s">
        <v>375</v>
      </c>
      <c r="B549" s="195" t="s">
        <v>1815</v>
      </c>
      <c r="C549" s="195" t="s">
        <v>543</v>
      </c>
      <c r="D549" s="150">
        <v>6</v>
      </c>
      <c r="E549" s="150">
        <v>5</v>
      </c>
      <c r="F549" s="150">
        <v>0</v>
      </c>
      <c r="G549" s="151">
        <v>1</v>
      </c>
      <c r="H549" s="151">
        <v>1</v>
      </c>
      <c r="I549" s="151">
        <v>0</v>
      </c>
      <c r="J549" s="151">
        <v>0</v>
      </c>
      <c r="K549" s="151">
        <v>0</v>
      </c>
      <c r="L549" s="151">
        <v>0</v>
      </c>
      <c r="M549" s="154">
        <v>0.777777777777778</v>
      </c>
      <c r="N549" s="153">
        <v>7</v>
      </c>
      <c r="O549" s="172">
        <v>0.9</v>
      </c>
      <c r="P549" s="154">
        <v>0.833333333333333</v>
      </c>
      <c r="Q549" s="154">
        <v>1</v>
      </c>
      <c r="R549" s="154">
        <v>0</v>
      </c>
      <c r="S549" s="173">
        <v>-0.166666666666667</v>
      </c>
      <c r="T549" s="153">
        <v>9</v>
      </c>
      <c r="U549" s="153">
        <v>1</v>
      </c>
      <c r="V549" s="154">
        <v>0.111111111111111</v>
      </c>
      <c r="W549" s="154">
        <v>0</v>
      </c>
      <c r="X549" s="155">
        <v>0</v>
      </c>
      <c r="Y549" s="155">
        <v>0</v>
      </c>
      <c r="Z549" s="173">
        <v>0</v>
      </c>
      <c r="AA549" s="151">
        <v>7</v>
      </c>
      <c r="AB549" s="151">
        <v>0</v>
      </c>
      <c r="AC549" s="151">
        <v>1</v>
      </c>
      <c r="AD549" s="151">
        <v>1</v>
      </c>
      <c r="AE549" s="155">
        <v>0</v>
      </c>
      <c r="AF549" s="155">
        <v>1</v>
      </c>
      <c r="AG549" s="173">
        <v>-1</v>
      </c>
    </row>
    <row r="550" spans="1:33">
      <c r="A550" s="175" t="s">
        <v>375</v>
      </c>
      <c r="B550" s="195" t="s">
        <v>1816</v>
      </c>
      <c r="C550" s="195" t="s">
        <v>544</v>
      </c>
      <c r="D550" s="150">
        <v>3864</v>
      </c>
      <c r="E550" s="150">
        <v>3659</v>
      </c>
      <c r="F550" s="150">
        <v>3369</v>
      </c>
      <c r="G550" s="151">
        <v>1306</v>
      </c>
      <c r="H550" s="151">
        <v>1237</v>
      </c>
      <c r="I550" s="151">
        <v>1117</v>
      </c>
      <c r="J550" s="151">
        <v>2945</v>
      </c>
      <c r="K550" s="151">
        <v>2701</v>
      </c>
      <c r="L550" s="151">
        <v>2491</v>
      </c>
      <c r="M550" s="154">
        <v>0.933114315783485</v>
      </c>
      <c r="N550" s="153">
        <v>65611</v>
      </c>
      <c r="O550" s="172">
        <v>0.9</v>
      </c>
      <c r="P550" s="154">
        <v>0.946946169772257</v>
      </c>
      <c r="Q550" s="154">
        <v>0.947166921898928</v>
      </c>
      <c r="R550" s="154">
        <v>0.917147707979627</v>
      </c>
      <c r="S550" s="173">
        <v>-0.000220752126671275</v>
      </c>
      <c r="T550" s="153">
        <v>70314</v>
      </c>
      <c r="U550" s="153">
        <v>62170</v>
      </c>
      <c r="V550" s="154">
        <v>0.884176693119436</v>
      </c>
      <c r="W550" s="154">
        <v>0.871894409937888</v>
      </c>
      <c r="X550" s="155">
        <v>0.855283307810107</v>
      </c>
      <c r="Y550" s="155">
        <v>0.845840407470289</v>
      </c>
      <c r="Z550" s="173">
        <v>0.0166111021277811</v>
      </c>
      <c r="AA550" s="151">
        <v>20525</v>
      </c>
      <c r="AB550" s="151">
        <v>18153</v>
      </c>
      <c r="AC550" s="151">
        <v>23299</v>
      </c>
      <c r="AD550" s="151">
        <v>20325</v>
      </c>
      <c r="AE550" s="155">
        <v>0.884433617539586</v>
      </c>
      <c r="AF550" s="155">
        <v>0.872355036696854</v>
      </c>
      <c r="AG550" s="173">
        <v>0.0120785808427318</v>
      </c>
    </row>
    <row r="551" spans="1:33">
      <c r="A551" s="175" t="s">
        <v>375</v>
      </c>
      <c r="B551" s="195" t="s">
        <v>1816</v>
      </c>
      <c r="C551" s="195" t="s">
        <v>545</v>
      </c>
      <c r="D551" s="150">
        <v>1057</v>
      </c>
      <c r="E551" s="150">
        <v>1039</v>
      </c>
      <c r="F551" s="150">
        <v>995</v>
      </c>
      <c r="G551" s="151">
        <v>343</v>
      </c>
      <c r="H551" s="151">
        <v>306</v>
      </c>
      <c r="I551" s="151">
        <v>284</v>
      </c>
      <c r="J551" s="151">
        <v>690</v>
      </c>
      <c r="K551" s="151">
        <v>683</v>
      </c>
      <c r="L551" s="151">
        <v>657</v>
      </c>
      <c r="M551" s="154">
        <v>0.981812592858241</v>
      </c>
      <c r="N551" s="153">
        <v>19164</v>
      </c>
      <c r="O551" s="172">
        <v>0.9</v>
      </c>
      <c r="P551" s="154">
        <v>0.982970671712394</v>
      </c>
      <c r="Q551" s="154">
        <v>0.892128279883382</v>
      </c>
      <c r="R551" s="154">
        <v>0.989855072463768</v>
      </c>
      <c r="S551" s="173">
        <v>0.0908423918290117</v>
      </c>
      <c r="T551" s="153">
        <v>19519</v>
      </c>
      <c r="U551" s="153">
        <v>18317</v>
      </c>
      <c r="V551" s="154">
        <v>0.938418976381987</v>
      </c>
      <c r="W551" s="154">
        <v>0.941343424787133</v>
      </c>
      <c r="X551" s="155">
        <v>0.82798833819242</v>
      </c>
      <c r="Y551" s="155">
        <v>0.952173913043478</v>
      </c>
      <c r="Z551" s="173">
        <v>0.113355086594714</v>
      </c>
      <c r="AA551" s="151">
        <v>5076</v>
      </c>
      <c r="AB551" s="151">
        <v>4787</v>
      </c>
      <c r="AC551" s="151">
        <v>6538</v>
      </c>
      <c r="AD551" s="151">
        <v>6145</v>
      </c>
      <c r="AE551" s="155">
        <v>0.943065405831363</v>
      </c>
      <c r="AF551" s="155">
        <v>0.939889874579382</v>
      </c>
      <c r="AG551" s="173">
        <v>0.00317553125198111</v>
      </c>
    </row>
    <row r="552" spans="1:33">
      <c r="A552" s="175" t="s">
        <v>375</v>
      </c>
      <c r="B552" s="195" t="s">
        <v>1816</v>
      </c>
      <c r="C552" s="195" t="s">
        <v>546</v>
      </c>
      <c r="D552" s="150">
        <v>3281</v>
      </c>
      <c r="E552" s="150">
        <v>3163</v>
      </c>
      <c r="F552" s="150">
        <v>2732</v>
      </c>
      <c r="G552" s="151">
        <v>1020</v>
      </c>
      <c r="H552" s="151">
        <v>968</v>
      </c>
      <c r="I552" s="151">
        <v>795</v>
      </c>
      <c r="J552" s="151">
        <v>2263</v>
      </c>
      <c r="K552" s="151">
        <v>2109</v>
      </c>
      <c r="L552" s="151">
        <v>1838</v>
      </c>
      <c r="M552" s="154">
        <v>0.965716064145195</v>
      </c>
      <c r="N552" s="153">
        <v>58956</v>
      </c>
      <c r="O552" s="172">
        <v>0.9</v>
      </c>
      <c r="P552" s="154">
        <v>0.964035355074672</v>
      </c>
      <c r="Q552" s="154">
        <v>0.949019607843137</v>
      </c>
      <c r="R552" s="154">
        <v>0.93194874060981</v>
      </c>
      <c r="S552" s="173">
        <v>0.0150157472315351</v>
      </c>
      <c r="T552" s="153">
        <v>61049</v>
      </c>
      <c r="U552" s="153">
        <v>50908</v>
      </c>
      <c r="V552" s="154">
        <v>0.833887532965323</v>
      </c>
      <c r="W552" s="154">
        <v>0.832672965559281</v>
      </c>
      <c r="X552" s="155">
        <v>0.779411764705882</v>
      </c>
      <c r="Y552" s="155">
        <v>0.812196199734865</v>
      </c>
      <c r="Z552" s="173">
        <v>0.0532612008533984</v>
      </c>
      <c r="AA552" s="151">
        <v>16121</v>
      </c>
      <c r="AB552" s="151">
        <v>13405</v>
      </c>
      <c r="AC552" s="151">
        <v>20807</v>
      </c>
      <c r="AD552" s="151">
        <v>17400</v>
      </c>
      <c r="AE552" s="155">
        <v>0.831524099001303</v>
      </c>
      <c r="AF552" s="155">
        <v>0.83625702888451</v>
      </c>
      <c r="AG552" s="173">
        <v>-0.00473292988320739</v>
      </c>
    </row>
    <row r="553" spans="1:33">
      <c r="A553" s="175" t="s">
        <v>375</v>
      </c>
      <c r="B553" s="195" t="s">
        <v>1816</v>
      </c>
      <c r="C553" s="195" t="s">
        <v>547</v>
      </c>
      <c r="D553" s="150">
        <v>3662</v>
      </c>
      <c r="E553" s="150">
        <v>3569</v>
      </c>
      <c r="F553" s="150">
        <v>3277</v>
      </c>
      <c r="G553" s="151">
        <v>1398</v>
      </c>
      <c r="H553" s="151">
        <v>1285</v>
      </c>
      <c r="I553" s="151">
        <v>1207</v>
      </c>
      <c r="J553" s="151">
        <v>2521</v>
      </c>
      <c r="K553" s="151">
        <v>2399</v>
      </c>
      <c r="L553" s="151">
        <v>2220</v>
      </c>
      <c r="M553" s="154">
        <v>0.971183559950556</v>
      </c>
      <c r="N553" s="153">
        <v>62855</v>
      </c>
      <c r="O553" s="172">
        <v>0.9</v>
      </c>
      <c r="P553" s="154">
        <v>0.974604041507373</v>
      </c>
      <c r="Q553" s="154">
        <v>0.919170243204578</v>
      </c>
      <c r="R553" s="154">
        <v>0.951606505355018</v>
      </c>
      <c r="S553" s="173">
        <v>0.055433798302795</v>
      </c>
      <c r="T553" s="153">
        <v>64720</v>
      </c>
      <c r="U553" s="153">
        <v>58549</v>
      </c>
      <c r="V553" s="154">
        <v>0.904650803461063</v>
      </c>
      <c r="W553" s="154">
        <v>0.894866193336974</v>
      </c>
      <c r="X553" s="155">
        <v>0.863376251788269</v>
      </c>
      <c r="Y553" s="155">
        <v>0.880602935343118</v>
      </c>
      <c r="Z553" s="173">
        <v>0.0314899415487054</v>
      </c>
      <c r="AA553" s="151">
        <v>18317</v>
      </c>
      <c r="AB553" s="151">
        <v>16570</v>
      </c>
      <c r="AC553" s="151">
        <v>22123</v>
      </c>
      <c r="AD553" s="151">
        <v>19624</v>
      </c>
      <c r="AE553" s="155">
        <v>0.904624119670252</v>
      </c>
      <c r="AF553" s="155">
        <v>0.887040636441712</v>
      </c>
      <c r="AG553" s="173">
        <v>0.0175834832285394</v>
      </c>
    </row>
    <row r="554" spans="1:33">
      <c r="A554" s="175" t="s">
        <v>375</v>
      </c>
      <c r="B554" s="195" t="s">
        <v>1816</v>
      </c>
      <c r="C554" s="195" t="s">
        <v>548</v>
      </c>
      <c r="D554" s="150">
        <v>6330</v>
      </c>
      <c r="E554" s="150">
        <v>6142</v>
      </c>
      <c r="F554" s="150">
        <v>5892</v>
      </c>
      <c r="G554" s="151">
        <v>2237</v>
      </c>
      <c r="H554" s="151">
        <v>2164</v>
      </c>
      <c r="I554" s="151">
        <v>2024</v>
      </c>
      <c r="J554" s="151">
        <v>4764</v>
      </c>
      <c r="K554" s="151">
        <v>4644</v>
      </c>
      <c r="L554" s="151">
        <v>4408</v>
      </c>
      <c r="M554" s="154">
        <v>0.972938557435441</v>
      </c>
      <c r="N554" s="153">
        <v>109261</v>
      </c>
      <c r="O554" s="172">
        <v>0.9</v>
      </c>
      <c r="P554" s="154">
        <v>0.970300157977883</v>
      </c>
      <c r="Q554" s="154">
        <v>0.967367009387573</v>
      </c>
      <c r="R554" s="154">
        <v>0.974811083123426</v>
      </c>
      <c r="S554" s="173">
        <v>0.00293314859031035</v>
      </c>
      <c r="T554" s="153">
        <v>112300</v>
      </c>
      <c r="U554" s="153">
        <v>104745</v>
      </c>
      <c r="V554" s="154">
        <v>0.932724844167409</v>
      </c>
      <c r="W554" s="154">
        <v>0.930805687203791</v>
      </c>
      <c r="X554" s="155">
        <v>0.904783191774698</v>
      </c>
      <c r="Y554" s="155">
        <v>0.92527287993283</v>
      </c>
      <c r="Z554" s="173">
        <v>0.0260224954290932</v>
      </c>
      <c r="AA554" s="151">
        <v>33118</v>
      </c>
      <c r="AB554" s="151">
        <v>30967</v>
      </c>
      <c r="AC554" s="151">
        <v>35678</v>
      </c>
      <c r="AD554" s="151">
        <v>33246</v>
      </c>
      <c r="AE554" s="155">
        <v>0.935050425750347</v>
      </c>
      <c r="AF554" s="155">
        <v>0.931834744100006</v>
      </c>
      <c r="AG554" s="173">
        <v>0.0032156816503417</v>
      </c>
    </row>
    <row r="555" spans="1:33">
      <c r="A555" s="175" t="s">
        <v>375</v>
      </c>
      <c r="B555" s="195" t="s">
        <v>1816</v>
      </c>
      <c r="C555" s="195" t="s">
        <v>549</v>
      </c>
      <c r="D555" s="150">
        <v>8436</v>
      </c>
      <c r="E555" s="150">
        <v>8324</v>
      </c>
      <c r="F555" s="150">
        <v>8034</v>
      </c>
      <c r="G555" s="151">
        <v>3160</v>
      </c>
      <c r="H555" s="151">
        <v>3116</v>
      </c>
      <c r="I555" s="151">
        <v>2977</v>
      </c>
      <c r="J555" s="151">
        <v>6863</v>
      </c>
      <c r="K555" s="151">
        <v>6764</v>
      </c>
      <c r="L555" s="151">
        <v>6446</v>
      </c>
      <c r="M555" s="154">
        <v>0.981894123486074</v>
      </c>
      <c r="N555" s="153">
        <v>152334</v>
      </c>
      <c r="O555" s="172">
        <v>0.9</v>
      </c>
      <c r="P555" s="154">
        <v>0.986723565670934</v>
      </c>
      <c r="Q555" s="154">
        <v>0.986075949367089</v>
      </c>
      <c r="R555" s="154">
        <v>0.98557482150663</v>
      </c>
      <c r="S555" s="173">
        <v>0.000647616303845466</v>
      </c>
      <c r="T555" s="153">
        <v>155143</v>
      </c>
      <c r="U555" s="153">
        <v>146115</v>
      </c>
      <c r="V555" s="154">
        <v>0.941808525038191</v>
      </c>
      <c r="W555" s="154">
        <v>0.952347083926031</v>
      </c>
      <c r="X555" s="155">
        <v>0.942088607594937</v>
      </c>
      <c r="Y555" s="155">
        <v>0.93923939967944</v>
      </c>
      <c r="Z555" s="173">
        <v>0.0102584763310946</v>
      </c>
      <c r="AA555" s="151">
        <v>45464</v>
      </c>
      <c r="AB555" s="151">
        <v>43287</v>
      </c>
      <c r="AC555" s="151">
        <v>52793</v>
      </c>
      <c r="AD555" s="151">
        <v>49306</v>
      </c>
      <c r="AE555" s="155">
        <v>0.952115959880345</v>
      </c>
      <c r="AF555" s="155">
        <v>0.933949576648419</v>
      </c>
      <c r="AG555" s="173">
        <v>0.0181663832319257</v>
      </c>
    </row>
    <row r="556" spans="1:33">
      <c r="A556" s="175" t="s">
        <v>375</v>
      </c>
      <c r="B556" s="195" t="s">
        <v>1816</v>
      </c>
      <c r="C556" s="195" t="s">
        <v>550</v>
      </c>
      <c r="D556" s="150">
        <v>986</v>
      </c>
      <c r="E556" s="150">
        <v>975</v>
      </c>
      <c r="F556" s="150">
        <v>866</v>
      </c>
      <c r="G556" s="151">
        <v>294</v>
      </c>
      <c r="H556" s="151">
        <v>281</v>
      </c>
      <c r="I556" s="151">
        <v>267</v>
      </c>
      <c r="J556" s="151">
        <v>615</v>
      </c>
      <c r="K556" s="151">
        <v>601</v>
      </c>
      <c r="L556" s="151">
        <v>528</v>
      </c>
      <c r="M556" s="154">
        <v>0.982564360798137</v>
      </c>
      <c r="N556" s="153">
        <v>15610</v>
      </c>
      <c r="O556" s="172">
        <v>0.9</v>
      </c>
      <c r="P556" s="154">
        <v>0.988843813387424</v>
      </c>
      <c r="Q556" s="154">
        <v>0.95578231292517</v>
      </c>
      <c r="R556" s="154">
        <v>0.977235772357724</v>
      </c>
      <c r="S556" s="173">
        <v>0.0330615004622539</v>
      </c>
      <c r="T556" s="153">
        <v>15887</v>
      </c>
      <c r="U556" s="153">
        <v>14239</v>
      </c>
      <c r="V556" s="154">
        <v>0.896267388430792</v>
      </c>
      <c r="W556" s="154">
        <v>0.878296146044625</v>
      </c>
      <c r="X556" s="155">
        <v>0.908163265306122</v>
      </c>
      <c r="Y556" s="155">
        <v>0.858536585365854</v>
      </c>
      <c r="Z556" s="173">
        <v>-0.0298671192614978</v>
      </c>
      <c r="AA556" s="151">
        <v>4341</v>
      </c>
      <c r="AB556" s="151">
        <v>3884</v>
      </c>
      <c r="AC556" s="151">
        <v>5507</v>
      </c>
      <c r="AD556" s="151">
        <v>4928</v>
      </c>
      <c r="AE556" s="155">
        <v>0.894724717806957</v>
      </c>
      <c r="AF556" s="155">
        <v>0.894861085890685</v>
      </c>
      <c r="AG556" s="173">
        <v>-0.000136368083727634</v>
      </c>
    </row>
    <row r="557" spans="1:33">
      <c r="A557" s="175" t="s">
        <v>375</v>
      </c>
      <c r="B557" s="195" t="s">
        <v>1816</v>
      </c>
      <c r="C557" s="195" t="s">
        <v>551</v>
      </c>
      <c r="D557" s="150">
        <v>2288</v>
      </c>
      <c r="E557" s="150">
        <v>2272</v>
      </c>
      <c r="F557" s="150">
        <v>2134</v>
      </c>
      <c r="G557" s="151">
        <v>732</v>
      </c>
      <c r="H557" s="151">
        <v>725</v>
      </c>
      <c r="I557" s="151">
        <v>653</v>
      </c>
      <c r="J557" s="151">
        <v>1538</v>
      </c>
      <c r="K557" s="151">
        <v>1506</v>
      </c>
      <c r="L557" s="151">
        <v>1370</v>
      </c>
      <c r="M557" s="154">
        <v>0.989102054716767</v>
      </c>
      <c r="N557" s="153">
        <v>43565</v>
      </c>
      <c r="O557" s="172">
        <v>0.9</v>
      </c>
      <c r="P557" s="154">
        <v>0.993006993006993</v>
      </c>
      <c r="Q557" s="154">
        <v>0.990437158469945</v>
      </c>
      <c r="R557" s="154">
        <v>0.979193758127438</v>
      </c>
      <c r="S557" s="173">
        <v>0.00256983453704762</v>
      </c>
      <c r="T557" s="153">
        <v>44045</v>
      </c>
      <c r="U557" s="153">
        <v>40339</v>
      </c>
      <c r="V557" s="154">
        <v>0.915858780792371</v>
      </c>
      <c r="W557" s="154">
        <v>0.932692307692308</v>
      </c>
      <c r="X557" s="155">
        <v>0.89207650273224</v>
      </c>
      <c r="Y557" s="155">
        <v>0.890767230169051</v>
      </c>
      <c r="Z557" s="173">
        <v>0.0406158049600672</v>
      </c>
      <c r="AA557" s="151">
        <v>11475</v>
      </c>
      <c r="AB557" s="151">
        <v>10513</v>
      </c>
      <c r="AC557" s="151">
        <v>14464</v>
      </c>
      <c r="AD557" s="151">
        <v>13189</v>
      </c>
      <c r="AE557" s="155">
        <v>0.916165577342048</v>
      </c>
      <c r="AF557" s="155">
        <v>0.911850110619469</v>
      </c>
      <c r="AG557" s="173">
        <v>0.00431546672257888</v>
      </c>
    </row>
    <row r="558" spans="1:33">
      <c r="A558" s="175" t="s">
        <v>375</v>
      </c>
      <c r="B558" s="195" t="s">
        <v>1816</v>
      </c>
      <c r="C558" s="195" t="s">
        <v>552</v>
      </c>
      <c r="D558" s="150">
        <v>1752</v>
      </c>
      <c r="E558" s="150">
        <v>1740</v>
      </c>
      <c r="F558" s="150">
        <v>1710</v>
      </c>
      <c r="G558" s="151">
        <v>558</v>
      </c>
      <c r="H558" s="151">
        <v>551</v>
      </c>
      <c r="I558" s="151">
        <v>546</v>
      </c>
      <c r="J558" s="151">
        <v>1365</v>
      </c>
      <c r="K558" s="151">
        <v>1333</v>
      </c>
      <c r="L558" s="151">
        <v>1320</v>
      </c>
      <c r="M558" s="154">
        <v>0.990680738134913</v>
      </c>
      <c r="N558" s="153">
        <v>32104</v>
      </c>
      <c r="O558" s="172">
        <v>0.9</v>
      </c>
      <c r="P558" s="154">
        <v>0.993150684931507</v>
      </c>
      <c r="Q558" s="154">
        <v>0.987455197132617</v>
      </c>
      <c r="R558" s="154">
        <v>0.976556776556777</v>
      </c>
      <c r="S558" s="173">
        <v>0.00569548779889029</v>
      </c>
      <c r="T558" s="153">
        <v>32406</v>
      </c>
      <c r="U558" s="153">
        <v>31611</v>
      </c>
      <c r="V558" s="154">
        <v>0.975467506017404</v>
      </c>
      <c r="W558" s="154">
        <v>0.976027397260274</v>
      </c>
      <c r="X558" s="155">
        <v>0.978494623655914</v>
      </c>
      <c r="Y558" s="155">
        <v>0.967032967032967</v>
      </c>
      <c r="Z558" s="173">
        <v>-0.00246722639564001</v>
      </c>
      <c r="AA558" s="151">
        <v>9360</v>
      </c>
      <c r="AB558" s="151">
        <v>9144</v>
      </c>
      <c r="AC558" s="151">
        <v>10961</v>
      </c>
      <c r="AD558" s="151">
        <v>10700</v>
      </c>
      <c r="AE558" s="155">
        <v>0.976923076923077</v>
      </c>
      <c r="AF558" s="155">
        <v>0.976188303986863</v>
      </c>
      <c r="AG558" s="173">
        <v>0.000734772936214378</v>
      </c>
    </row>
    <row r="559" spans="1:33">
      <c r="A559" s="175" t="s">
        <v>375</v>
      </c>
      <c r="B559" s="195" t="s">
        <v>1816</v>
      </c>
      <c r="C559" s="195" t="s">
        <v>553</v>
      </c>
      <c r="D559" s="150">
        <v>1743</v>
      </c>
      <c r="E559" s="150">
        <v>1703</v>
      </c>
      <c r="F559" s="150">
        <v>1640</v>
      </c>
      <c r="G559" s="151">
        <v>608</v>
      </c>
      <c r="H559" s="151">
        <v>571</v>
      </c>
      <c r="I559" s="151">
        <v>547</v>
      </c>
      <c r="J559" s="151">
        <v>1262</v>
      </c>
      <c r="K559" s="151">
        <v>1229</v>
      </c>
      <c r="L559" s="151">
        <v>1201</v>
      </c>
      <c r="M559" s="154">
        <v>0.973224103804706</v>
      </c>
      <c r="N559" s="153">
        <v>35402</v>
      </c>
      <c r="O559" s="172">
        <v>0.9</v>
      </c>
      <c r="P559" s="154">
        <v>0.977051061388411</v>
      </c>
      <c r="Q559" s="154">
        <v>0.939144736842105</v>
      </c>
      <c r="R559" s="154">
        <v>0.973851030110935</v>
      </c>
      <c r="S559" s="173">
        <v>0.0379063245463055</v>
      </c>
      <c r="T559" s="153">
        <v>36376</v>
      </c>
      <c r="U559" s="153">
        <v>34000</v>
      </c>
      <c r="V559" s="154">
        <v>0.934682208049263</v>
      </c>
      <c r="W559" s="154">
        <v>0.940906483075158</v>
      </c>
      <c r="X559" s="155">
        <v>0.899671052631579</v>
      </c>
      <c r="Y559" s="155">
        <v>0.951664025356577</v>
      </c>
      <c r="Z559" s="173">
        <v>0.0412354304435788</v>
      </c>
      <c r="AA559" s="151">
        <v>9229</v>
      </c>
      <c r="AB559" s="151">
        <v>8655</v>
      </c>
      <c r="AC559" s="151">
        <v>12321</v>
      </c>
      <c r="AD559" s="151">
        <v>11412</v>
      </c>
      <c r="AE559" s="155">
        <v>0.937804745909633</v>
      </c>
      <c r="AF559" s="155">
        <v>0.926223520818115</v>
      </c>
      <c r="AG559" s="173">
        <v>0.0115812250915173</v>
      </c>
    </row>
    <row r="560" spans="1:33">
      <c r="A560" s="175" t="s">
        <v>375</v>
      </c>
      <c r="B560" s="195" t="s">
        <v>1816</v>
      </c>
      <c r="C560" s="195" t="s">
        <v>554</v>
      </c>
      <c r="D560" s="150">
        <v>1544</v>
      </c>
      <c r="E560" s="150">
        <v>1450</v>
      </c>
      <c r="F560" s="150">
        <v>1380</v>
      </c>
      <c r="G560" s="151">
        <v>432</v>
      </c>
      <c r="H560" s="151">
        <v>358</v>
      </c>
      <c r="I560" s="151">
        <v>346</v>
      </c>
      <c r="J560" s="151">
        <v>1042</v>
      </c>
      <c r="K560" s="151">
        <v>930</v>
      </c>
      <c r="L560" s="151">
        <v>888</v>
      </c>
      <c r="M560" s="154">
        <v>0.930088916038824</v>
      </c>
      <c r="N560" s="153">
        <v>27406</v>
      </c>
      <c r="O560" s="172">
        <v>0.9</v>
      </c>
      <c r="P560" s="154">
        <v>0.939119170984456</v>
      </c>
      <c r="Q560" s="154">
        <v>0.828703703703704</v>
      </c>
      <c r="R560" s="154">
        <v>0.892514395393474</v>
      </c>
      <c r="S560" s="173">
        <v>0.110415467280752</v>
      </c>
      <c r="T560" s="153">
        <v>29466</v>
      </c>
      <c r="U560" s="153">
        <v>26248</v>
      </c>
      <c r="V560" s="154">
        <v>0.890789384375212</v>
      </c>
      <c r="W560" s="154">
        <v>0.893782383419689</v>
      </c>
      <c r="X560" s="155">
        <v>0.800925925925926</v>
      </c>
      <c r="Y560" s="155">
        <v>0.852207293666027</v>
      </c>
      <c r="Z560" s="173">
        <v>0.0928564574937631</v>
      </c>
      <c r="AA560" s="151">
        <v>7601</v>
      </c>
      <c r="AB560" s="151">
        <v>6657</v>
      </c>
      <c r="AC560" s="151">
        <v>10289</v>
      </c>
      <c r="AD560" s="151">
        <v>9258</v>
      </c>
      <c r="AE560" s="155">
        <v>0.875805815024339</v>
      </c>
      <c r="AF560" s="155">
        <v>0.899795898532413</v>
      </c>
      <c r="AG560" s="173">
        <v>-0.0239900835080744</v>
      </c>
    </row>
    <row r="561" spans="1:33">
      <c r="A561" s="175" t="s">
        <v>375</v>
      </c>
      <c r="B561" s="195" t="s">
        <v>1816</v>
      </c>
      <c r="C561" s="195" t="s">
        <v>555</v>
      </c>
      <c r="D561" s="150">
        <v>1946</v>
      </c>
      <c r="E561" s="150">
        <v>1866</v>
      </c>
      <c r="F561" s="150">
        <v>1711</v>
      </c>
      <c r="G561" s="151">
        <v>523</v>
      </c>
      <c r="H561" s="151">
        <v>486</v>
      </c>
      <c r="I561" s="151">
        <v>456</v>
      </c>
      <c r="J561" s="151">
        <v>1459</v>
      </c>
      <c r="K561" s="151">
        <v>1404</v>
      </c>
      <c r="L561" s="151">
        <v>1278</v>
      </c>
      <c r="M561" s="154">
        <v>0.964549832881543</v>
      </c>
      <c r="N561" s="153">
        <v>36650</v>
      </c>
      <c r="O561" s="172">
        <v>0.9</v>
      </c>
      <c r="P561" s="154">
        <v>0.958890030832477</v>
      </c>
      <c r="Q561" s="154">
        <v>0.92925430210325</v>
      </c>
      <c r="R561" s="154">
        <v>0.962302947224126</v>
      </c>
      <c r="S561" s="173">
        <v>0.0296357287292265</v>
      </c>
      <c r="T561" s="153">
        <v>37997</v>
      </c>
      <c r="U561" s="153">
        <v>32971</v>
      </c>
      <c r="V561" s="154">
        <v>0.867726399452588</v>
      </c>
      <c r="W561" s="154">
        <v>0.879239465570401</v>
      </c>
      <c r="X561" s="155">
        <v>0.87189292543021</v>
      </c>
      <c r="Y561" s="155">
        <v>0.875942426319397</v>
      </c>
      <c r="Z561" s="173">
        <v>0.00734654014019043</v>
      </c>
      <c r="AA561" s="151">
        <v>9842</v>
      </c>
      <c r="AB561" s="151">
        <v>8591</v>
      </c>
      <c r="AC561" s="151">
        <v>13679</v>
      </c>
      <c r="AD561" s="151">
        <v>11811</v>
      </c>
      <c r="AE561" s="155">
        <v>0.872891688681162</v>
      </c>
      <c r="AF561" s="155">
        <v>0.863440309964179</v>
      </c>
      <c r="AG561" s="173">
        <v>0.00945137871698376</v>
      </c>
    </row>
    <row r="562" spans="1:33">
      <c r="A562" s="175" t="s">
        <v>375</v>
      </c>
      <c r="B562" s="195" t="s">
        <v>1816</v>
      </c>
      <c r="C562" s="195" t="s">
        <v>556</v>
      </c>
      <c r="D562" s="150">
        <v>3022</v>
      </c>
      <c r="E562" s="150">
        <v>2882</v>
      </c>
      <c r="F562" s="150">
        <v>2721</v>
      </c>
      <c r="G562" s="151">
        <v>855</v>
      </c>
      <c r="H562" s="151">
        <v>762</v>
      </c>
      <c r="I562" s="151">
        <v>730</v>
      </c>
      <c r="J562" s="151">
        <v>2020</v>
      </c>
      <c r="K562" s="151">
        <v>1902</v>
      </c>
      <c r="L562" s="151">
        <v>1774</v>
      </c>
      <c r="M562" s="154">
        <v>0.94443382953223</v>
      </c>
      <c r="N562" s="153">
        <v>54372</v>
      </c>
      <c r="O562" s="172">
        <v>0.9</v>
      </c>
      <c r="P562" s="154">
        <v>0.953673064195897</v>
      </c>
      <c r="Q562" s="154">
        <v>0.891228070175439</v>
      </c>
      <c r="R562" s="154">
        <v>0.941584158415842</v>
      </c>
      <c r="S562" s="173">
        <v>0.0624449940204581</v>
      </c>
      <c r="T562" s="153">
        <v>57571</v>
      </c>
      <c r="U562" s="153">
        <v>51160</v>
      </c>
      <c r="V562" s="154">
        <v>0.888641850931893</v>
      </c>
      <c r="W562" s="154">
        <v>0.900397088021178</v>
      </c>
      <c r="X562" s="155">
        <v>0.853801169590643</v>
      </c>
      <c r="Y562" s="155">
        <v>0.878217821782178</v>
      </c>
      <c r="Z562" s="173">
        <v>0.0465959184305348</v>
      </c>
      <c r="AA562" s="151">
        <v>14897</v>
      </c>
      <c r="AB562" s="151">
        <v>13207</v>
      </c>
      <c r="AC562" s="151">
        <v>19987</v>
      </c>
      <c r="AD562" s="151">
        <v>17742</v>
      </c>
      <c r="AE562" s="155">
        <v>0.88655433979996</v>
      </c>
      <c r="AF562" s="155">
        <v>0.887676990043528</v>
      </c>
      <c r="AG562" s="173">
        <v>-0.00112265024356861</v>
      </c>
    </row>
    <row r="563" spans="1:33">
      <c r="A563" s="175" t="s">
        <v>375</v>
      </c>
      <c r="B563" s="195" t="s">
        <v>1816</v>
      </c>
      <c r="C563" s="195" t="s">
        <v>557</v>
      </c>
      <c r="D563" s="150">
        <v>1904</v>
      </c>
      <c r="E563" s="150">
        <v>1882</v>
      </c>
      <c r="F563" s="150">
        <v>1757</v>
      </c>
      <c r="G563" s="151">
        <v>671</v>
      </c>
      <c r="H563" s="151">
        <v>661</v>
      </c>
      <c r="I563" s="151">
        <v>592</v>
      </c>
      <c r="J563" s="151">
        <v>1354</v>
      </c>
      <c r="K563" s="151">
        <v>1276</v>
      </c>
      <c r="L563" s="151">
        <v>1131</v>
      </c>
      <c r="M563" s="154">
        <v>0.958894342830504</v>
      </c>
      <c r="N563" s="153">
        <v>34968</v>
      </c>
      <c r="O563" s="172">
        <v>0.9</v>
      </c>
      <c r="P563" s="154">
        <v>0.988445378151261</v>
      </c>
      <c r="Q563" s="154">
        <v>0.985096870342772</v>
      </c>
      <c r="R563" s="154">
        <v>0.942392909896603</v>
      </c>
      <c r="S563" s="173">
        <v>0.00334850780848861</v>
      </c>
      <c r="T563" s="153">
        <v>36467</v>
      </c>
      <c r="U563" s="153">
        <v>32574</v>
      </c>
      <c r="V563" s="154">
        <v>0.893245948391697</v>
      </c>
      <c r="W563" s="154">
        <v>0.922794117647059</v>
      </c>
      <c r="X563" s="155">
        <v>0.882265275707899</v>
      </c>
      <c r="Y563" s="155">
        <v>0.835302806499261</v>
      </c>
      <c r="Z563" s="173">
        <v>0.0405288419391602</v>
      </c>
      <c r="AA563" s="151">
        <v>9725</v>
      </c>
      <c r="AB563" s="151">
        <v>8736</v>
      </c>
      <c r="AC563" s="151">
        <v>12292</v>
      </c>
      <c r="AD563" s="151">
        <v>10805</v>
      </c>
      <c r="AE563" s="155">
        <v>0.898303341902314</v>
      </c>
      <c r="AF563" s="155">
        <v>0.879027009437032</v>
      </c>
      <c r="AG563" s="173">
        <v>0.0192763324652814</v>
      </c>
    </row>
    <row r="564" spans="1:33">
      <c r="A564" s="175" t="s">
        <v>375</v>
      </c>
      <c r="B564" s="195" t="s">
        <v>1816</v>
      </c>
      <c r="C564" s="195" t="s">
        <v>558</v>
      </c>
      <c r="D564" s="150">
        <v>6746</v>
      </c>
      <c r="E564" s="150">
        <v>6708</v>
      </c>
      <c r="F564" s="150">
        <v>6375</v>
      </c>
      <c r="G564" s="151">
        <v>2409</v>
      </c>
      <c r="H564" s="151">
        <v>2390</v>
      </c>
      <c r="I564" s="151">
        <v>2290</v>
      </c>
      <c r="J564" s="151">
        <v>5349</v>
      </c>
      <c r="K564" s="151">
        <v>5246</v>
      </c>
      <c r="L564" s="151">
        <v>4929</v>
      </c>
      <c r="M564" s="154">
        <v>0.985011698381391</v>
      </c>
      <c r="N564" s="153">
        <v>123354</v>
      </c>
      <c r="O564" s="172">
        <v>0.9</v>
      </c>
      <c r="P564" s="154">
        <v>0.994367032315446</v>
      </c>
      <c r="Q564" s="154">
        <v>0.992112909921129</v>
      </c>
      <c r="R564" s="154">
        <v>0.980744064311086</v>
      </c>
      <c r="S564" s="173">
        <v>0.0022541223943171</v>
      </c>
      <c r="T564" s="153">
        <v>125231</v>
      </c>
      <c r="U564" s="153">
        <v>118023</v>
      </c>
      <c r="V564" s="154">
        <v>0.942442366506696</v>
      </c>
      <c r="W564" s="154">
        <v>0.945004447079751</v>
      </c>
      <c r="X564" s="155">
        <v>0.950601909506019</v>
      </c>
      <c r="Y564" s="155">
        <v>0.921480650588895</v>
      </c>
      <c r="Z564" s="173">
        <v>-0.00559746242626813</v>
      </c>
      <c r="AA564" s="151">
        <v>36920</v>
      </c>
      <c r="AB564" s="151">
        <v>34824</v>
      </c>
      <c r="AC564" s="151">
        <v>40315</v>
      </c>
      <c r="AD564" s="151">
        <v>37882</v>
      </c>
      <c r="AE564" s="155">
        <v>0.943228602383532</v>
      </c>
      <c r="AF564" s="155">
        <v>0.939650254247799</v>
      </c>
      <c r="AG564" s="173">
        <v>0.00357834813573343</v>
      </c>
    </row>
    <row r="565" spans="1:33">
      <c r="A565" s="175" t="s">
        <v>375</v>
      </c>
      <c r="B565" s="195" t="s">
        <v>1816</v>
      </c>
      <c r="C565" s="195" t="s">
        <v>559</v>
      </c>
      <c r="D565" s="150">
        <v>7853</v>
      </c>
      <c r="E565" s="150">
        <v>7779</v>
      </c>
      <c r="F565" s="150">
        <v>7290</v>
      </c>
      <c r="G565" s="151">
        <v>2568</v>
      </c>
      <c r="H565" s="151">
        <v>2528</v>
      </c>
      <c r="I565" s="151">
        <v>2401</v>
      </c>
      <c r="J565" s="151">
        <v>5797</v>
      </c>
      <c r="K565" s="151">
        <v>5692</v>
      </c>
      <c r="L565" s="151">
        <v>5397</v>
      </c>
      <c r="M565" s="154">
        <v>0.98125320080498</v>
      </c>
      <c r="N565" s="153">
        <v>136038</v>
      </c>
      <c r="O565" s="172">
        <v>0.9</v>
      </c>
      <c r="P565" s="154">
        <v>0.990576849611613</v>
      </c>
      <c r="Q565" s="154">
        <v>0.984423676012461</v>
      </c>
      <c r="R565" s="154">
        <v>0.981887183025703</v>
      </c>
      <c r="S565" s="173">
        <v>0.00615317359915235</v>
      </c>
      <c r="T565" s="153">
        <v>138637</v>
      </c>
      <c r="U565" s="153">
        <v>129442</v>
      </c>
      <c r="V565" s="154">
        <v>0.93367571427541</v>
      </c>
      <c r="W565" s="154">
        <v>0.928307653126194</v>
      </c>
      <c r="X565" s="155">
        <v>0.934968847352025</v>
      </c>
      <c r="Y565" s="155">
        <v>0.930998792478868</v>
      </c>
      <c r="Z565" s="173">
        <v>-0.00666119422583111</v>
      </c>
      <c r="AA565" s="151">
        <v>40233</v>
      </c>
      <c r="AB565" s="151">
        <v>37626</v>
      </c>
      <c r="AC565" s="151">
        <v>44227</v>
      </c>
      <c r="AD565" s="151">
        <v>41345</v>
      </c>
      <c r="AE565" s="155">
        <v>0.935202445753486</v>
      </c>
      <c r="AF565" s="155">
        <v>0.934836186040202</v>
      </c>
      <c r="AG565" s="173">
        <v>0.0003662597132843</v>
      </c>
    </row>
    <row r="566" spans="1:33">
      <c r="A566" s="175" t="s">
        <v>375</v>
      </c>
      <c r="B566" s="195" t="s">
        <v>1816</v>
      </c>
      <c r="C566" s="195" t="s">
        <v>560</v>
      </c>
      <c r="D566" s="150">
        <v>5031</v>
      </c>
      <c r="E566" s="150">
        <v>4897</v>
      </c>
      <c r="F566" s="150">
        <v>4784</v>
      </c>
      <c r="G566" s="151">
        <v>1653</v>
      </c>
      <c r="H566" s="151">
        <v>1536</v>
      </c>
      <c r="I566" s="151">
        <v>1507</v>
      </c>
      <c r="J566" s="151">
        <v>3769</v>
      </c>
      <c r="K566" s="151">
        <v>3497</v>
      </c>
      <c r="L566" s="151">
        <v>3402</v>
      </c>
      <c r="M566" s="154">
        <v>0.93691402461366</v>
      </c>
      <c r="N566" s="153">
        <v>86940</v>
      </c>
      <c r="O566" s="172">
        <v>0.9</v>
      </c>
      <c r="P566" s="154">
        <v>0.973365136155834</v>
      </c>
      <c r="Q566" s="154">
        <v>0.929219600725953</v>
      </c>
      <c r="R566" s="154">
        <v>0.927832316264261</v>
      </c>
      <c r="S566" s="173">
        <v>0.0441455354298811</v>
      </c>
      <c r="T566" s="153">
        <v>92794</v>
      </c>
      <c r="U566" s="153">
        <v>85616</v>
      </c>
      <c r="V566" s="154">
        <v>0.922645860723754</v>
      </c>
      <c r="W566" s="154">
        <v>0.950904392764858</v>
      </c>
      <c r="X566" s="155">
        <v>0.91167574107683</v>
      </c>
      <c r="Y566" s="155">
        <v>0.902626691430088</v>
      </c>
      <c r="Z566" s="173">
        <v>0.0392286516880278</v>
      </c>
      <c r="AA566" s="151">
        <v>26544</v>
      </c>
      <c r="AB566" s="151">
        <v>24757</v>
      </c>
      <c r="AC566" s="151">
        <v>29381</v>
      </c>
      <c r="AD566" s="151">
        <v>26888</v>
      </c>
      <c r="AE566" s="155">
        <v>0.932677817962628</v>
      </c>
      <c r="AF566" s="155">
        <v>0.915149246111433</v>
      </c>
      <c r="AG566" s="173">
        <v>0.0175285718511955</v>
      </c>
    </row>
    <row r="567" spans="1:33">
      <c r="A567" s="175" t="s">
        <v>375</v>
      </c>
      <c r="B567" s="195" t="s">
        <v>1817</v>
      </c>
      <c r="C567" s="195" t="s">
        <v>561</v>
      </c>
      <c r="D567" s="150">
        <v>9</v>
      </c>
      <c r="E567" s="150">
        <v>7</v>
      </c>
      <c r="F567" s="150">
        <v>0</v>
      </c>
      <c r="G567" s="151">
        <v>0</v>
      </c>
      <c r="H567" s="151">
        <v>0</v>
      </c>
      <c r="I567" s="151">
        <v>0</v>
      </c>
      <c r="J567" s="151">
        <v>2</v>
      </c>
      <c r="K567" s="151">
        <v>2</v>
      </c>
      <c r="L567" s="151">
        <v>0</v>
      </c>
      <c r="M567" s="154">
        <v>0.625</v>
      </c>
      <c r="N567" s="153">
        <v>10</v>
      </c>
      <c r="O567" s="172">
        <v>0.9</v>
      </c>
      <c r="P567" s="154">
        <v>0.777777777777778</v>
      </c>
      <c r="Q567" s="154">
        <v>0</v>
      </c>
      <c r="R567" s="154">
        <v>1</v>
      </c>
      <c r="S567" s="173">
        <v>0.777777777777778</v>
      </c>
      <c r="T567" s="153">
        <v>16</v>
      </c>
      <c r="U567" s="153">
        <v>3</v>
      </c>
      <c r="V567" s="154">
        <v>0.1875</v>
      </c>
      <c r="W567" s="154">
        <v>0</v>
      </c>
      <c r="X567" s="155">
        <v>0</v>
      </c>
      <c r="Y567" s="155">
        <v>0</v>
      </c>
      <c r="Z567" s="173">
        <v>0</v>
      </c>
      <c r="AA567" s="151">
        <v>11</v>
      </c>
      <c r="AB567" s="151">
        <v>0</v>
      </c>
      <c r="AC567" s="151">
        <v>1</v>
      </c>
      <c r="AD567" s="151">
        <v>1</v>
      </c>
      <c r="AE567" s="155">
        <v>0</v>
      </c>
      <c r="AF567" s="155">
        <v>1</v>
      </c>
      <c r="AG567" s="173">
        <v>-1</v>
      </c>
    </row>
    <row r="568" spans="1:33">
      <c r="A568" s="175" t="s">
        <v>375</v>
      </c>
      <c r="B568" s="195" t="s">
        <v>1817</v>
      </c>
      <c r="C568" s="195" t="s">
        <v>562</v>
      </c>
      <c r="D568" s="150">
        <v>2989</v>
      </c>
      <c r="E568" s="150">
        <v>2942</v>
      </c>
      <c r="F568" s="150">
        <v>2694</v>
      </c>
      <c r="G568" s="151">
        <v>1042</v>
      </c>
      <c r="H568" s="151">
        <v>1014</v>
      </c>
      <c r="I568" s="151">
        <v>972</v>
      </c>
      <c r="J568" s="151">
        <v>2267</v>
      </c>
      <c r="K568" s="151">
        <v>2157</v>
      </c>
      <c r="L568" s="151">
        <v>2102</v>
      </c>
      <c r="M568" s="154">
        <v>0.956815163807687</v>
      </c>
      <c r="N568" s="153">
        <v>52599</v>
      </c>
      <c r="O568" s="172">
        <v>0.9</v>
      </c>
      <c r="P568" s="154">
        <v>0.984275677484108</v>
      </c>
      <c r="Q568" s="154">
        <v>0.973128598848369</v>
      </c>
      <c r="R568" s="154">
        <v>0.951477723864138</v>
      </c>
      <c r="S568" s="173">
        <v>0.0111470786357398</v>
      </c>
      <c r="T568" s="153">
        <v>54973</v>
      </c>
      <c r="U568" s="153">
        <v>51194</v>
      </c>
      <c r="V568" s="154">
        <v>0.931257162607098</v>
      </c>
      <c r="W568" s="154">
        <v>0.901304784208765</v>
      </c>
      <c r="X568" s="155">
        <v>0.932821497120921</v>
      </c>
      <c r="Y568" s="155">
        <v>0.927216585796206</v>
      </c>
      <c r="Z568" s="173">
        <v>-0.0315167129121559</v>
      </c>
      <c r="AA568" s="151">
        <v>15915</v>
      </c>
      <c r="AB568" s="151">
        <v>14724</v>
      </c>
      <c r="AC568" s="151">
        <v>17516</v>
      </c>
      <c r="AD568" s="151">
        <v>16368</v>
      </c>
      <c r="AE568" s="155">
        <v>0.925164938737041</v>
      </c>
      <c r="AF568" s="155">
        <v>0.934459922356702</v>
      </c>
      <c r="AG568" s="173">
        <v>-0.00929498361966186</v>
      </c>
    </row>
    <row r="569" spans="1:33">
      <c r="A569" s="175" t="s">
        <v>375</v>
      </c>
      <c r="B569" s="195" t="s">
        <v>1817</v>
      </c>
      <c r="C569" s="195" t="s">
        <v>563</v>
      </c>
      <c r="D569" s="150">
        <v>3089</v>
      </c>
      <c r="E569" s="150">
        <v>2926</v>
      </c>
      <c r="F569" s="150">
        <v>2836</v>
      </c>
      <c r="G569" s="151">
        <v>1394</v>
      </c>
      <c r="H569" s="151">
        <v>1353</v>
      </c>
      <c r="I569" s="151">
        <v>1241</v>
      </c>
      <c r="J569" s="151">
        <v>2532</v>
      </c>
      <c r="K569" s="151">
        <v>2423</v>
      </c>
      <c r="L569" s="151">
        <v>2344</v>
      </c>
      <c r="M569" s="154">
        <v>0.922322038863392</v>
      </c>
      <c r="N569" s="153">
        <v>56673</v>
      </c>
      <c r="O569" s="172">
        <v>0.9</v>
      </c>
      <c r="P569" s="154">
        <v>0.947232113952736</v>
      </c>
      <c r="Q569" s="154">
        <v>0.970588235294118</v>
      </c>
      <c r="R569" s="154">
        <v>0.95695102685624</v>
      </c>
      <c r="S569" s="173">
        <v>-0.0233561213413821</v>
      </c>
      <c r="T569" s="153">
        <v>61446</v>
      </c>
      <c r="U569" s="153">
        <v>54756</v>
      </c>
      <c r="V569" s="154">
        <v>0.891123913680305</v>
      </c>
      <c r="W569" s="154">
        <v>0.918096471349951</v>
      </c>
      <c r="X569" s="155">
        <v>0.890243902439024</v>
      </c>
      <c r="Y569" s="155">
        <v>0.925750394944708</v>
      </c>
      <c r="Z569" s="173">
        <v>0.027852568910927</v>
      </c>
      <c r="AA569" s="151">
        <v>17998</v>
      </c>
      <c r="AB569" s="151">
        <v>16438</v>
      </c>
      <c r="AC569" s="151">
        <v>19398</v>
      </c>
      <c r="AD569" s="151">
        <v>17281</v>
      </c>
      <c r="AE569" s="155">
        <v>0.913323702633626</v>
      </c>
      <c r="AF569" s="155">
        <v>0.890865037632746</v>
      </c>
      <c r="AG569" s="173">
        <v>0.0224586650008803</v>
      </c>
    </row>
    <row r="570" spans="1:33">
      <c r="A570" s="175" t="s">
        <v>375</v>
      </c>
      <c r="B570" s="195" t="s">
        <v>1817</v>
      </c>
      <c r="C570" s="195" t="s">
        <v>564</v>
      </c>
      <c r="D570" s="150">
        <v>7</v>
      </c>
      <c r="E570" s="150">
        <v>2</v>
      </c>
      <c r="F570" s="150">
        <v>0</v>
      </c>
      <c r="G570" s="151">
        <v>1</v>
      </c>
      <c r="H570" s="151">
        <v>1</v>
      </c>
      <c r="I570" s="151">
        <v>1</v>
      </c>
      <c r="J570" s="151">
        <v>4</v>
      </c>
      <c r="K570" s="151">
        <v>1</v>
      </c>
      <c r="L570" s="151">
        <v>2</v>
      </c>
      <c r="M570" s="154">
        <v>0.5</v>
      </c>
      <c r="N570" s="153">
        <v>12</v>
      </c>
      <c r="O570" s="172">
        <v>0.9</v>
      </c>
      <c r="P570" s="154">
        <v>0.285714285714286</v>
      </c>
      <c r="Q570" s="154">
        <v>1</v>
      </c>
      <c r="R570" s="154">
        <v>0.25</v>
      </c>
      <c r="S570" s="173">
        <v>-0.714285714285714</v>
      </c>
      <c r="T570" s="153">
        <v>24</v>
      </c>
      <c r="U570" s="153">
        <v>10</v>
      </c>
      <c r="V570" s="154">
        <v>0.416666666666667</v>
      </c>
      <c r="W570" s="154">
        <v>0</v>
      </c>
      <c r="X570" s="155">
        <v>1</v>
      </c>
      <c r="Y570" s="155">
        <v>0.5</v>
      </c>
      <c r="Z570" s="173">
        <v>-1</v>
      </c>
      <c r="AA570" s="151">
        <v>13</v>
      </c>
      <c r="AB570" s="151">
        <v>4</v>
      </c>
      <c r="AC570" s="151">
        <v>6</v>
      </c>
      <c r="AD570" s="151">
        <v>3</v>
      </c>
      <c r="AE570" s="155">
        <v>0.307692307692308</v>
      </c>
      <c r="AF570" s="155">
        <v>0.5</v>
      </c>
      <c r="AG570" s="173">
        <v>-0.192307692307692</v>
      </c>
    </row>
    <row r="571" spans="1:33">
      <c r="A571" s="175" t="s">
        <v>375</v>
      </c>
      <c r="B571" s="195" t="s">
        <v>1817</v>
      </c>
      <c r="C571" s="195" t="s">
        <v>565</v>
      </c>
      <c r="D571" s="150">
        <v>1</v>
      </c>
      <c r="E571" s="150">
        <v>0</v>
      </c>
      <c r="F571" s="150">
        <v>1</v>
      </c>
      <c r="G571" s="151">
        <v>3</v>
      </c>
      <c r="H571" s="151">
        <v>0</v>
      </c>
      <c r="I571" s="151">
        <v>3</v>
      </c>
      <c r="J571" s="151">
        <v>1</v>
      </c>
      <c r="K571" s="151">
        <v>0</v>
      </c>
      <c r="L571" s="151">
        <v>1</v>
      </c>
      <c r="M571" s="154">
        <v>0</v>
      </c>
      <c r="N571" s="153">
        <v>0</v>
      </c>
      <c r="O571" s="172">
        <v>0.9</v>
      </c>
      <c r="P571" s="154">
        <v>0</v>
      </c>
      <c r="Q571" s="154">
        <v>0</v>
      </c>
      <c r="R571" s="154">
        <v>0</v>
      </c>
      <c r="S571" s="173">
        <v>0</v>
      </c>
      <c r="T571" s="153">
        <v>43</v>
      </c>
      <c r="U571" s="153">
        <v>41</v>
      </c>
      <c r="V571" s="154">
        <v>0.953488372093023</v>
      </c>
      <c r="W571" s="154">
        <v>1</v>
      </c>
      <c r="X571" s="155">
        <v>1</v>
      </c>
      <c r="Y571" s="155">
        <v>1</v>
      </c>
      <c r="Z571" s="173">
        <v>0</v>
      </c>
      <c r="AA571" s="151">
        <v>11</v>
      </c>
      <c r="AB571" s="151">
        <v>11</v>
      </c>
      <c r="AC571" s="151">
        <v>17</v>
      </c>
      <c r="AD571" s="151">
        <v>16</v>
      </c>
      <c r="AE571" s="155">
        <v>1</v>
      </c>
      <c r="AF571" s="155">
        <v>0.941176470588235</v>
      </c>
      <c r="AG571" s="173">
        <v>0.0588235294117647</v>
      </c>
    </row>
    <row r="572" spans="1:33">
      <c r="A572" s="175" t="s">
        <v>375</v>
      </c>
      <c r="B572" s="195" t="s">
        <v>1817</v>
      </c>
      <c r="C572" s="195" t="s">
        <v>566</v>
      </c>
      <c r="D572" s="150">
        <v>53</v>
      </c>
      <c r="E572" s="150">
        <v>36</v>
      </c>
      <c r="F572" s="150">
        <v>0</v>
      </c>
      <c r="G572" s="151">
        <v>0</v>
      </c>
      <c r="H572" s="151">
        <v>0</v>
      </c>
      <c r="I572" s="151">
        <v>0</v>
      </c>
      <c r="J572" s="151">
        <v>9</v>
      </c>
      <c r="K572" s="151">
        <v>1</v>
      </c>
      <c r="L572" s="151">
        <v>1</v>
      </c>
      <c r="M572" s="154">
        <v>0.597402597402597</v>
      </c>
      <c r="N572" s="153">
        <v>46</v>
      </c>
      <c r="O572" s="172">
        <v>0.9</v>
      </c>
      <c r="P572" s="154">
        <v>0.679245283018868</v>
      </c>
      <c r="Q572" s="154">
        <v>0</v>
      </c>
      <c r="R572" s="154">
        <v>0.111111111111111</v>
      </c>
      <c r="S572" s="173">
        <v>0.679245283018868</v>
      </c>
      <c r="T572" s="153">
        <v>77</v>
      </c>
      <c r="U572" s="153">
        <v>12</v>
      </c>
      <c r="V572" s="154">
        <v>0.155844155844156</v>
      </c>
      <c r="W572" s="154">
        <v>0</v>
      </c>
      <c r="X572" s="155">
        <v>0</v>
      </c>
      <c r="Y572" s="155">
        <v>0.111111111111111</v>
      </c>
      <c r="Z572" s="173">
        <v>0</v>
      </c>
      <c r="AA572" s="151">
        <v>74</v>
      </c>
      <c r="AB572" s="151">
        <v>10</v>
      </c>
      <c r="AC572" s="151">
        <v>1</v>
      </c>
      <c r="AD572" s="151">
        <v>1</v>
      </c>
      <c r="AE572" s="155">
        <v>0.135135135135135</v>
      </c>
      <c r="AF572" s="155">
        <v>1</v>
      </c>
      <c r="AG572" s="173">
        <v>-0.864864864864865</v>
      </c>
    </row>
    <row r="573" spans="1:33">
      <c r="A573" s="175" t="s">
        <v>375</v>
      </c>
      <c r="B573" s="195" t="s">
        <v>1817</v>
      </c>
      <c r="C573" s="195" t="s">
        <v>567</v>
      </c>
      <c r="D573" s="150">
        <v>2</v>
      </c>
      <c r="E573" s="150">
        <v>2</v>
      </c>
      <c r="F573" s="150">
        <v>0</v>
      </c>
      <c r="G573" s="151">
        <v>0</v>
      </c>
      <c r="H573" s="151">
        <v>0</v>
      </c>
      <c r="I573" s="151">
        <v>0</v>
      </c>
      <c r="J573" s="151">
        <v>0</v>
      </c>
      <c r="K573" s="151">
        <v>0</v>
      </c>
      <c r="L573" s="151">
        <v>0</v>
      </c>
      <c r="M573" s="154">
        <v>0.75</v>
      </c>
      <c r="N573" s="153">
        <v>12</v>
      </c>
      <c r="O573" s="172">
        <v>0.9</v>
      </c>
      <c r="P573" s="154">
        <v>1</v>
      </c>
      <c r="Q573" s="154">
        <v>0</v>
      </c>
      <c r="R573" s="154">
        <v>0</v>
      </c>
      <c r="S573" s="173">
        <v>1</v>
      </c>
      <c r="T573" s="153">
        <v>16</v>
      </c>
      <c r="U573" s="153">
        <v>9</v>
      </c>
      <c r="V573" s="154">
        <v>0.5625</v>
      </c>
      <c r="W573" s="154">
        <v>0</v>
      </c>
      <c r="X573" s="155">
        <v>0</v>
      </c>
      <c r="Y573" s="155">
        <v>0</v>
      </c>
      <c r="Z573" s="173">
        <v>0</v>
      </c>
      <c r="AA573" s="151">
        <v>5</v>
      </c>
      <c r="AB573" s="151">
        <v>2</v>
      </c>
      <c r="AC573" s="151">
        <v>3</v>
      </c>
      <c r="AD573" s="151">
        <v>2</v>
      </c>
      <c r="AE573" s="155">
        <v>0.4</v>
      </c>
      <c r="AF573" s="155">
        <v>0.666666666666667</v>
      </c>
      <c r="AG573" s="173">
        <v>-0.266666666666667</v>
      </c>
    </row>
    <row r="574" spans="1:33">
      <c r="A574" s="175" t="s">
        <v>375</v>
      </c>
      <c r="B574" s="195" t="s">
        <v>1817</v>
      </c>
      <c r="C574" s="195" t="s">
        <v>568</v>
      </c>
      <c r="D574" s="150">
        <v>0</v>
      </c>
      <c r="E574" s="150">
        <v>0</v>
      </c>
      <c r="F574" s="150">
        <v>0</v>
      </c>
      <c r="G574" s="151">
        <v>0</v>
      </c>
      <c r="H574" s="151">
        <v>0</v>
      </c>
      <c r="I574" s="151">
        <v>0</v>
      </c>
      <c r="J574" s="151">
        <v>0</v>
      </c>
      <c r="K574" s="151">
        <v>0</v>
      </c>
      <c r="L574" s="151">
        <v>0</v>
      </c>
      <c r="M574" s="154">
        <v>0.2</v>
      </c>
      <c r="N574" s="153">
        <v>4</v>
      </c>
      <c r="O574" s="172">
        <v>0.9</v>
      </c>
      <c r="P574" s="154">
        <v>0</v>
      </c>
      <c r="Q574" s="154">
        <v>0</v>
      </c>
      <c r="R574" s="154">
        <v>0</v>
      </c>
      <c r="S574" s="173">
        <v>0</v>
      </c>
      <c r="T574" s="153">
        <v>20</v>
      </c>
      <c r="U574" s="153">
        <v>5</v>
      </c>
      <c r="V574" s="154">
        <v>0.25</v>
      </c>
      <c r="W574" s="154">
        <v>0</v>
      </c>
      <c r="X574" s="155">
        <v>0</v>
      </c>
      <c r="Y574" s="155">
        <v>0</v>
      </c>
      <c r="Z574" s="173">
        <v>0</v>
      </c>
      <c r="AA574" s="151">
        <v>0</v>
      </c>
      <c r="AB574" s="151">
        <v>0</v>
      </c>
      <c r="AC574" s="151">
        <v>3</v>
      </c>
      <c r="AD574" s="151">
        <v>2</v>
      </c>
      <c r="AE574" s="155">
        <v>0</v>
      </c>
      <c r="AF574" s="155">
        <v>0.666666666666667</v>
      </c>
      <c r="AG574" s="173">
        <v>-0.666666666666667</v>
      </c>
    </row>
    <row r="575" spans="1:33">
      <c r="A575" s="175" t="s">
        <v>375</v>
      </c>
      <c r="B575" s="195" t="s">
        <v>1817</v>
      </c>
      <c r="C575" s="195" t="s">
        <v>569</v>
      </c>
      <c r="D575" s="150">
        <v>1</v>
      </c>
      <c r="E575" s="150">
        <v>0</v>
      </c>
      <c r="F575" s="150">
        <v>0</v>
      </c>
      <c r="G575" s="151">
        <v>1</v>
      </c>
      <c r="H575" s="151">
        <v>0</v>
      </c>
      <c r="I575" s="151">
        <v>0</v>
      </c>
      <c r="J575" s="151">
        <v>0</v>
      </c>
      <c r="K575" s="151">
        <v>0</v>
      </c>
      <c r="L575" s="151">
        <v>0</v>
      </c>
      <c r="M575" s="154">
        <v>0.25</v>
      </c>
      <c r="N575" s="153">
        <v>2</v>
      </c>
      <c r="O575" s="172">
        <v>0.9</v>
      </c>
      <c r="P575" s="154">
        <v>0</v>
      </c>
      <c r="Q575" s="154">
        <v>0</v>
      </c>
      <c r="R575" s="154">
        <v>0</v>
      </c>
      <c r="S575" s="173">
        <v>0</v>
      </c>
      <c r="T575" s="153">
        <v>8</v>
      </c>
      <c r="U575" s="153">
        <v>3</v>
      </c>
      <c r="V575" s="154">
        <v>0.375</v>
      </c>
      <c r="W575" s="154">
        <v>0</v>
      </c>
      <c r="X575" s="155">
        <v>0</v>
      </c>
      <c r="Y575" s="155">
        <v>0</v>
      </c>
      <c r="Z575" s="173">
        <v>0</v>
      </c>
      <c r="AA575" s="151">
        <v>4</v>
      </c>
      <c r="AB575" s="151">
        <v>1</v>
      </c>
      <c r="AC575" s="151">
        <v>2</v>
      </c>
      <c r="AD575" s="151">
        <v>1</v>
      </c>
      <c r="AE575" s="155">
        <v>0.25</v>
      </c>
      <c r="AF575" s="155">
        <v>0.5</v>
      </c>
      <c r="AG575" s="173">
        <v>-0.25</v>
      </c>
    </row>
    <row r="576" spans="1:33">
      <c r="A576" s="175" t="s">
        <v>375</v>
      </c>
      <c r="B576" s="195" t="s">
        <v>1817</v>
      </c>
      <c r="C576" s="195" t="s">
        <v>570</v>
      </c>
      <c r="D576" s="150">
        <v>2</v>
      </c>
      <c r="E576" s="150">
        <v>0</v>
      </c>
      <c r="F576" s="150">
        <v>0</v>
      </c>
      <c r="G576" s="151">
        <v>0</v>
      </c>
      <c r="H576" s="151">
        <v>0</v>
      </c>
      <c r="I576" s="151">
        <v>0</v>
      </c>
      <c r="J576" s="151">
        <v>0</v>
      </c>
      <c r="K576" s="151">
        <v>0</v>
      </c>
      <c r="L576" s="151">
        <v>0</v>
      </c>
      <c r="M576" s="154">
        <v>0.636363636363636</v>
      </c>
      <c r="N576" s="153">
        <v>7</v>
      </c>
      <c r="O576" s="172">
        <v>0.9</v>
      </c>
      <c r="P576" s="154">
        <v>0</v>
      </c>
      <c r="Q576" s="154">
        <v>0</v>
      </c>
      <c r="R576" s="154">
        <v>0</v>
      </c>
      <c r="S576" s="173">
        <v>0</v>
      </c>
      <c r="T576" s="153">
        <v>11</v>
      </c>
      <c r="U576" s="153">
        <v>8</v>
      </c>
      <c r="V576" s="154">
        <v>0.727272727272727</v>
      </c>
      <c r="W576" s="154">
        <v>0</v>
      </c>
      <c r="X576" s="155">
        <v>0</v>
      </c>
      <c r="Y576" s="155">
        <v>0</v>
      </c>
      <c r="Z576" s="173">
        <v>0</v>
      </c>
      <c r="AA576" s="151">
        <v>8</v>
      </c>
      <c r="AB576" s="151">
        <v>5</v>
      </c>
      <c r="AC576" s="151">
        <v>0</v>
      </c>
      <c r="AD576" s="151">
        <v>0</v>
      </c>
      <c r="AE576" s="155">
        <v>0.625</v>
      </c>
      <c r="AF576" s="155">
        <v>0</v>
      </c>
      <c r="AG576" s="173">
        <v>0.625</v>
      </c>
    </row>
    <row r="577" spans="1:33">
      <c r="A577" s="175" t="s">
        <v>375</v>
      </c>
      <c r="B577" s="195" t="s">
        <v>1817</v>
      </c>
      <c r="C577" s="195" t="s">
        <v>571</v>
      </c>
      <c r="D577" s="150">
        <v>2</v>
      </c>
      <c r="E577" s="150">
        <v>1</v>
      </c>
      <c r="F577" s="150">
        <v>0</v>
      </c>
      <c r="G577" s="151">
        <v>1</v>
      </c>
      <c r="H577" s="151">
        <v>1</v>
      </c>
      <c r="I577" s="151">
        <v>0</v>
      </c>
      <c r="J577" s="151">
        <v>0</v>
      </c>
      <c r="K577" s="151">
        <v>0</v>
      </c>
      <c r="L577" s="151">
        <v>0</v>
      </c>
      <c r="M577" s="154">
        <v>0.684210526315789</v>
      </c>
      <c r="N577" s="153">
        <v>13</v>
      </c>
      <c r="O577" s="172">
        <v>0.9</v>
      </c>
      <c r="P577" s="154">
        <v>0.5</v>
      </c>
      <c r="Q577" s="154">
        <v>1</v>
      </c>
      <c r="R577" s="154">
        <v>0</v>
      </c>
      <c r="S577" s="173">
        <v>-0.5</v>
      </c>
      <c r="T577" s="153">
        <v>19</v>
      </c>
      <c r="U577" s="153">
        <v>13</v>
      </c>
      <c r="V577" s="154">
        <v>0.684210526315789</v>
      </c>
      <c r="W577" s="154">
        <v>0</v>
      </c>
      <c r="X577" s="155">
        <v>0</v>
      </c>
      <c r="Y577" s="155">
        <v>0</v>
      </c>
      <c r="Z577" s="173">
        <v>0</v>
      </c>
      <c r="AA577" s="151">
        <v>5</v>
      </c>
      <c r="AB577" s="151">
        <v>2</v>
      </c>
      <c r="AC577" s="151">
        <v>10</v>
      </c>
      <c r="AD577" s="151">
        <v>9</v>
      </c>
      <c r="AE577" s="155">
        <v>0.4</v>
      </c>
      <c r="AF577" s="155">
        <v>0.9</v>
      </c>
      <c r="AG577" s="173">
        <v>-0.5</v>
      </c>
    </row>
    <row r="578" spans="1:33">
      <c r="A578" s="175" t="s">
        <v>375</v>
      </c>
      <c r="B578" s="195" t="s">
        <v>1817</v>
      </c>
      <c r="C578" s="195" t="s">
        <v>572</v>
      </c>
      <c r="D578" s="150">
        <v>0</v>
      </c>
      <c r="E578" s="150">
        <v>0</v>
      </c>
      <c r="F578" s="150">
        <v>0</v>
      </c>
      <c r="G578" s="151">
        <v>0</v>
      </c>
      <c r="H578" s="151">
        <v>0</v>
      </c>
      <c r="I578" s="151">
        <v>0</v>
      </c>
      <c r="J578" s="151">
        <v>0</v>
      </c>
      <c r="K578" s="151">
        <v>0</v>
      </c>
      <c r="L578" s="151">
        <v>0</v>
      </c>
      <c r="M578" s="154">
        <v>0</v>
      </c>
      <c r="N578" s="153">
        <v>0</v>
      </c>
      <c r="O578" s="172">
        <v>0.9</v>
      </c>
      <c r="P578" s="154">
        <v>0</v>
      </c>
      <c r="Q578" s="154">
        <v>0</v>
      </c>
      <c r="R578" s="154">
        <v>0</v>
      </c>
      <c r="S578" s="173">
        <v>0</v>
      </c>
      <c r="T578" s="153">
        <v>0</v>
      </c>
      <c r="U578" s="153">
        <v>0</v>
      </c>
      <c r="V578" s="154">
        <v>0</v>
      </c>
      <c r="W578" s="154">
        <v>0</v>
      </c>
      <c r="X578" s="155">
        <v>0</v>
      </c>
      <c r="Y578" s="155">
        <v>0</v>
      </c>
      <c r="Z578" s="173">
        <v>0</v>
      </c>
      <c r="AA578" s="151">
        <v>0</v>
      </c>
      <c r="AB578" s="151">
        <v>0</v>
      </c>
      <c r="AC578" s="151">
        <v>0</v>
      </c>
      <c r="AD578" s="151">
        <v>0</v>
      </c>
      <c r="AE578" s="155">
        <v>0</v>
      </c>
      <c r="AF578" s="155">
        <v>0</v>
      </c>
      <c r="AG578" s="173">
        <v>0</v>
      </c>
    </row>
    <row r="579" spans="1:33">
      <c r="A579" s="175" t="s">
        <v>375</v>
      </c>
      <c r="B579" s="195" t="s">
        <v>1817</v>
      </c>
      <c r="C579" s="195" t="s">
        <v>573</v>
      </c>
      <c r="D579" s="150">
        <v>3</v>
      </c>
      <c r="E579" s="150">
        <v>0</v>
      </c>
      <c r="F579" s="150">
        <v>0</v>
      </c>
      <c r="G579" s="151">
        <v>2</v>
      </c>
      <c r="H579" s="151">
        <v>1</v>
      </c>
      <c r="I579" s="151">
        <v>0</v>
      </c>
      <c r="J579" s="151">
        <v>1</v>
      </c>
      <c r="K579" s="151">
        <v>1</v>
      </c>
      <c r="L579" s="151">
        <v>0</v>
      </c>
      <c r="M579" s="154">
        <v>0.357142857142857</v>
      </c>
      <c r="N579" s="153">
        <v>5</v>
      </c>
      <c r="O579" s="172">
        <v>0.9</v>
      </c>
      <c r="P579" s="154">
        <v>0</v>
      </c>
      <c r="Q579" s="154">
        <v>0.5</v>
      </c>
      <c r="R579" s="154">
        <v>1</v>
      </c>
      <c r="S579" s="173">
        <v>-0.5</v>
      </c>
      <c r="T579" s="153">
        <v>14</v>
      </c>
      <c r="U579" s="153">
        <v>1</v>
      </c>
      <c r="V579" s="154">
        <v>0.0714285714285714</v>
      </c>
      <c r="W579" s="154">
        <v>0</v>
      </c>
      <c r="X579" s="155">
        <v>0</v>
      </c>
      <c r="Y579" s="155">
        <v>0</v>
      </c>
      <c r="Z579" s="173">
        <v>0</v>
      </c>
      <c r="AA579" s="151">
        <v>7</v>
      </c>
      <c r="AB579" s="151">
        <v>0</v>
      </c>
      <c r="AC579" s="151">
        <v>3</v>
      </c>
      <c r="AD579" s="151">
        <v>0</v>
      </c>
      <c r="AE579" s="155">
        <v>0</v>
      </c>
      <c r="AF579" s="155">
        <v>0</v>
      </c>
      <c r="AG579" s="173">
        <v>0</v>
      </c>
    </row>
    <row r="580" spans="1:33">
      <c r="A580" s="175" t="s">
        <v>375</v>
      </c>
      <c r="B580" s="195" t="s">
        <v>1817</v>
      </c>
      <c r="C580" s="195" t="s">
        <v>574</v>
      </c>
      <c r="D580" s="150">
        <v>1</v>
      </c>
      <c r="E580" s="150">
        <v>0</v>
      </c>
      <c r="F580" s="150">
        <v>0</v>
      </c>
      <c r="G580" s="151">
        <v>0</v>
      </c>
      <c r="H580" s="151">
        <v>0</v>
      </c>
      <c r="I580" s="151">
        <v>0</v>
      </c>
      <c r="J580" s="151">
        <v>0</v>
      </c>
      <c r="K580" s="151">
        <v>0</v>
      </c>
      <c r="L580" s="151">
        <v>0</v>
      </c>
      <c r="M580" s="154">
        <v>0.714285714285714</v>
      </c>
      <c r="N580" s="153">
        <v>5</v>
      </c>
      <c r="O580" s="172">
        <v>0.9</v>
      </c>
      <c r="P580" s="154">
        <v>0</v>
      </c>
      <c r="Q580" s="154">
        <v>0</v>
      </c>
      <c r="R580" s="154">
        <v>0</v>
      </c>
      <c r="S580" s="173">
        <v>0</v>
      </c>
      <c r="T580" s="153">
        <v>7</v>
      </c>
      <c r="U580" s="153">
        <v>4</v>
      </c>
      <c r="V580" s="154">
        <v>0.571428571428571</v>
      </c>
      <c r="W580" s="154">
        <v>0</v>
      </c>
      <c r="X580" s="155">
        <v>0</v>
      </c>
      <c r="Y580" s="155">
        <v>0</v>
      </c>
      <c r="Z580" s="173">
        <v>0</v>
      </c>
      <c r="AA580" s="151">
        <v>3</v>
      </c>
      <c r="AB580" s="151">
        <v>2</v>
      </c>
      <c r="AC580" s="151">
        <v>1</v>
      </c>
      <c r="AD580" s="151">
        <v>1</v>
      </c>
      <c r="AE580" s="155">
        <v>0.666666666666667</v>
      </c>
      <c r="AF580" s="155">
        <v>1</v>
      </c>
      <c r="AG580" s="173">
        <v>-0.333333333333333</v>
      </c>
    </row>
    <row r="581" spans="1:33">
      <c r="A581" s="175" t="s">
        <v>375</v>
      </c>
      <c r="B581" s="195" t="s">
        <v>1817</v>
      </c>
      <c r="C581" s="195" t="s">
        <v>575</v>
      </c>
      <c r="D581" s="150">
        <v>6769</v>
      </c>
      <c r="E581" s="150">
        <v>6689</v>
      </c>
      <c r="F581" s="150">
        <v>6361</v>
      </c>
      <c r="G581" s="151">
        <v>2636</v>
      </c>
      <c r="H581" s="151">
        <v>2622</v>
      </c>
      <c r="I581" s="151">
        <v>2535</v>
      </c>
      <c r="J581" s="151">
        <v>5642</v>
      </c>
      <c r="K581" s="151">
        <v>5590</v>
      </c>
      <c r="L581" s="151">
        <v>5356</v>
      </c>
      <c r="M581" s="154">
        <v>0.986155575365296</v>
      </c>
      <c r="N581" s="153">
        <v>127219</v>
      </c>
      <c r="O581" s="172">
        <v>0.9</v>
      </c>
      <c r="P581" s="154">
        <v>0.988181415275521</v>
      </c>
      <c r="Q581" s="154">
        <v>0.994688922610015</v>
      </c>
      <c r="R581" s="154">
        <v>0.990783410138249</v>
      </c>
      <c r="S581" s="173">
        <v>-0.00650750733449446</v>
      </c>
      <c r="T581" s="153">
        <v>129005</v>
      </c>
      <c r="U581" s="153">
        <v>122006</v>
      </c>
      <c r="V581" s="154">
        <v>0.945746288903531</v>
      </c>
      <c r="W581" s="154">
        <v>0.939725217905156</v>
      </c>
      <c r="X581" s="155">
        <v>0.961684370257967</v>
      </c>
      <c r="Y581" s="155">
        <v>0.949308755760369</v>
      </c>
      <c r="Z581" s="173">
        <v>-0.0219591523528108</v>
      </c>
      <c r="AA581" s="151">
        <v>37741</v>
      </c>
      <c r="AB581" s="151">
        <v>35697</v>
      </c>
      <c r="AC581" s="151">
        <v>43559</v>
      </c>
      <c r="AD581" s="151">
        <v>41488</v>
      </c>
      <c r="AE581" s="155">
        <v>0.945841392649903</v>
      </c>
      <c r="AF581" s="155">
        <v>0.952455290525494</v>
      </c>
      <c r="AG581" s="173">
        <v>-0.00661389787559086</v>
      </c>
    </row>
    <row r="582" spans="1:33">
      <c r="A582" s="175" t="s">
        <v>375</v>
      </c>
      <c r="B582" s="195" t="s">
        <v>1817</v>
      </c>
      <c r="C582" s="195" t="s">
        <v>576</v>
      </c>
      <c r="D582" s="150">
        <v>18</v>
      </c>
      <c r="E582" s="150">
        <v>12</v>
      </c>
      <c r="F582" s="150">
        <v>13</v>
      </c>
      <c r="G582" s="151">
        <v>23</v>
      </c>
      <c r="H582" s="151">
        <v>21</v>
      </c>
      <c r="I582" s="151">
        <v>21</v>
      </c>
      <c r="J582" s="151">
        <v>28</v>
      </c>
      <c r="K582" s="151">
        <v>28</v>
      </c>
      <c r="L582" s="151">
        <v>28</v>
      </c>
      <c r="M582" s="154">
        <v>0.933638443935927</v>
      </c>
      <c r="N582" s="153">
        <v>408</v>
      </c>
      <c r="O582" s="172">
        <v>0.9</v>
      </c>
      <c r="P582" s="154">
        <v>0.666666666666667</v>
      </c>
      <c r="Q582" s="154">
        <v>0.91304347826087</v>
      </c>
      <c r="R582" s="154">
        <v>1</v>
      </c>
      <c r="S582" s="173">
        <v>-0.246376811594203</v>
      </c>
      <c r="T582" s="153">
        <v>437</v>
      </c>
      <c r="U582" s="153">
        <v>426</v>
      </c>
      <c r="V582" s="154">
        <v>0.974828375286041</v>
      </c>
      <c r="W582" s="154">
        <v>0.722222222222222</v>
      </c>
      <c r="X582" s="155">
        <v>0.91304347826087</v>
      </c>
      <c r="Y582" s="155">
        <v>1</v>
      </c>
      <c r="Z582" s="173">
        <v>-0.190821256038647</v>
      </c>
      <c r="AA582" s="151">
        <v>151</v>
      </c>
      <c r="AB582" s="151">
        <v>143</v>
      </c>
      <c r="AC582" s="151">
        <v>127</v>
      </c>
      <c r="AD582" s="151">
        <v>126</v>
      </c>
      <c r="AE582" s="155">
        <v>0.947019867549669</v>
      </c>
      <c r="AF582" s="155">
        <v>0.992125984251969</v>
      </c>
      <c r="AG582" s="173">
        <v>-0.0451061167022997</v>
      </c>
    </row>
    <row r="583" spans="1:33">
      <c r="A583" s="175" t="s">
        <v>375</v>
      </c>
      <c r="B583" s="195" t="s">
        <v>1817</v>
      </c>
      <c r="C583" s="195" t="s">
        <v>577</v>
      </c>
      <c r="D583" s="150">
        <v>2</v>
      </c>
      <c r="E583" s="150">
        <v>2</v>
      </c>
      <c r="F583" s="150">
        <v>2</v>
      </c>
      <c r="G583" s="151">
        <v>2</v>
      </c>
      <c r="H583" s="151">
        <v>2</v>
      </c>
      <c r="I583" s="151">
        <v>2</v>
      </c>
      <c r="J583" s="151">
        <v>1</v>
      </c>
      <c r="K583" s="151">
        <v>1</v>
      </c>
      <c r="L583" s="151">
        <v>1</v>
      </c>
      <c r="M583" s="154">
        <v>1</v>
      </c>
      <c r="N583" s="153">
        <v>35</v>
      </c>
      <c r="O583" s="172">
        <v>0.9</v>
      </c>
      <c r="P583" s="154">
        <v>1</v>
      </c>
      <c r="Q583" s="154">
        <v>1</v>
      </c>
      <c r="R583" s="154">
        <v>1</v>
      </c>
      <c r="S583" s="173">
        <v>0</v>
      </c>
      <c r="T583" s="153">
        <v>35</v>
      </c>
      <c r="U583" s="153">
        <v>35</v>
      </c>
      <c r="V583" s="154">
        <v>1</v>
      </c>
      <c r="W583" s="154">
        <v>1</v>
      </c>
      <c r="X583" s="155">
        <v>1</v>
      </c>
      <c r="Y583" s="155">
        <v>1</v>
      </c>
      <c r="Z583" s="173">
        <v>0</v>
      </c>
      <c r="AA583" s="151">
        <v>8</v>
      </c>
      <c r="AB583" s="151">
        <v>8</v>
      </c>
      <c r="AC583" s="151">
        <v>13</v>
      </c>
      <c r="AD583" s="151">
        <v>13</v>
      </c>
      <c r="AE583" s="155">
        <v>1</v>
      </c>
      <c r="AF583" s="155">
        <v>1</v>
      </c>
      <c r="AG583" s="173">
        <v>0</v>
      </c>
    </row>
    <row r="584" spans="1:33">
      <c r="A584" s="175" t="s">
        <v>375</v>
      </c>
      <c r="B584" s="195" t="s">
        <v>1817</v>
      </c>
      <c r="C584" s="195" t="s">
        <v>578</v>
      </c>
      <c r="D584" s="150">
        <v>0</v>
      </c>
      <c r="E584" s="150">
        <v>0</v>
      </c>
      <c r="F584" s="150">
        <v>0</v>
      </c>
      <c r="G584" s="151">
        <v>0</v>
      </c>
      <c r="H584" s="151">
        <v>0</v>
      </c>
      <c r="I584" s="151">
        <v>0</v>
      </c>
      <c r="J584" s="151">
        <v>0</v>
      </c>
      <c r="K584" s="151">
        <v>0</v>
      </c>
      <c r="L584" s="151">
        <v>0</v>
      </c>
      <c r="M584" s="154">
        <v>0.5</v>
      </c>
      <c r="N584" s="153">
        <v>3</v>
      </c>
      <c r="O584" s="172">
        <v>0.9</v>
      </c>
      <c r="P584" s="154">
        <v>0</v>
      </c>
      <c r="Q584" s="154">
        <v>0</v>
      </c>
      <c r="R584" s="154">
        <v>0</v>
      </c>
      <c r="S584" s="173">
        <v>0</v>
      </c>
      <c r="T584" s="153">
        <v>6</v>
      </c>
      <c r="U584" s="153">
        <v>5</v>
      </c>
      <c r="V584" s="154">
        <v>0.833333333333333</v>
      </c>
      <c r="W584" s="154">
        <v>0</v>
      </c>
      <c r="X584" s="155">
        <v>0</v>
      </c>
      <c r="Y584" s="155">
        <v>0</v>
      </c>
      <c r="Z584" s="173">
        <v>0</v>
      </c>
      <c r="AA584" s="151">
        <v>3</v>
      </c>
      <c r="AB584" s="151">
        <v>2</v>
      </c>
      <c r="AC584" s="151">
        <v>0</v>
      </c>
      <c r="AD584" s="151">
        <v>0</v>
      </c>
      <c r="AE584" s="155">
        <v>0.666666666666667</v>
      </c>
      <c r="AF584" s="155">
        <v>0</v>
      </c>
      <c r="AG584" s="173">
        <v>0.666666666666667</v>
      </c>
    </row>
    <row r="585" spans="1:33">
      <c r="A585" s="175" t="s">
        <v>375</v>
      </c>
      <c r="B585" s="195" t="s">
        <v>1817</v>
      </c>
      <c r="C585" s="195" t="s">
        <v>579</v>
      </c>
      <c r="D585" s="150">
        <v>1</v>
      </c>
      <c r="E585" s="150">
        <v>0</v>
      </c>
      <c r="F585" s="150">
        <v>0</v>
      </c>
      <c r="G585" s="151">
        <v>0</v>
      </c>
      <c r="H585" s="151">
        <v>0</v>
      </c>
      <c r="I585" s="151">
        <v>0</v>
      </c>
      <c r="J585" s="151">
        <v>0</v>
      </c>
      <c r="K585" s="151">
        <v>0</v>
      </c>
      <c r="L585" s="151">
        <v>0</v>
      </c>
      <c r="M585" s="154">
        <v>0</v>
      </c>
      <c r="N585" s="153">
        <v>0</v>
      </c>
      <c r="O585" s="172">
        <v>0.9</v>
      </c>
      <c r="P585" s="154">
        <v>0</v>
      </c>
      <c r="Q585" s="154">
        <v>0</v>
      </c>
      <c r="R585" s="154">
        <v>0</v>
      </c>
      <c r="S585" s="173">
        <v>0</v>
      </c>
      <c r="T585" s="153">
        <v>8</v>
      </c>
      <c r="U585" s="153">
        <v>2</v>
      </c>
      <c r="V585" s="154">
        <v>0.25</v>
      </c>
      <c r="W585" s="154">
        <v>0</v>
      </c>
      <c r="X585" s="155">
        <v>0</v>
      </c>
      <c r="Y585" s="155">
        <v>0</v>
      </c>
      <c r="Z585" s="173">
        <v>0</v>
      </c>
      <c r="AA585" s="151">
        <v>1</v>
      </c>
      <c r="AB585" s="151">
        <v>0</v>
      </c>
      <c r="AC585" s="151">
        <v>2</v>
      </c>
      <c r="AD585" s="151">
        <v>0</v>
      </c>
      <c r="AE585" s="155">
        <v>0</v>
      </c>
      <c r="AF585" s="155">
        <v>0</v>
      </c>
      <c r="AG585" s="173">
        <v>0</v>
      </c>
    </row>
    <row r="586" spans="1:33">
      <c r="A586" s="175" t="s">
        <v>375</v>
      </c>
      <c r="B586" s="195" t="s">
        <v>1818</v>
      </c>
      <c r="C586" s="195" t="s">
        <v>580</v>
      </c>
      <c r="D586" s="150">
        <v>2176</v>
      </c>
      <c r="E586" s="150">
        <v>2127</v>
      </c>
      <c r="F586" s="150">
        <v>2050</v>
      </c>
      <c r="G586" s="151">
        <v>837</v>
      </c>
      <c r="H586" s="151">
        <v>786</v>
      </c>
      <c r="I586" s="151">
        <v>753</v>
      </c>
      <c r="J586" s="151">
        <v>1407</v>
      </c>
      <c r="K586" s="151">
        <v>1357</v>
      </c>
      <c r="L586" s="151">
        <v>1315</v>
      </c>
      <c r="M586" s="154">
        <v>0.967678532430662</v>
      </c>
      <c r="N586" s="153">
        <v>39879</v>
      </c>
      <c r="O586" s="172">
        <v>0.9</v>
      </c>
      <c r="P586" s="154">
        <v>0.977481617647059</v>
      </c>
      <c r="Q586" s="154">
        <v>0.939068100358423</v>
      </c>
      <c r="R586" s="154">
        <v>0.964463397299218</v>
      </c>
      <c r="S586" s="173">
        <v>0.038413517288636</v>
      </c>
      <c r="T586" s="153">
        <v>41211</v>
      </c>
      <c r="U586" s="153">
        <v>38605</v>
      </c>
      <c r="V586" s="154">
        <v>0.93676445609182</v>
      </c>
      <c r="W586" s="154">
        <v>0.942095588235294</v>
      </c>
      <c r="X586" s="155">
        <v>0.899641577060932</v>
      </c>
      <c r="Y586" s="155">
        <v>0.934612651030561</v>
      </c>
      <c r="Z586" s="173">
        <v>0.0424540111743622</v>
      </c>
      <c r="AA586" s="151">
        <v>10990</v>
      </c>
      <c r="AB586" s="151">
        <v>10266</v>
      </c>
      <c r="AC586" s="151">
        <v>13123</v>
      </c>
      <c r="AD586" s="151">
        <v>12314</v>
      </c>
      <c r="AE586" s="155">
        <v>0.934121929026388</v>
      </c>
      <c r="AF586" s="155">
        <v>0.938352510858798</v>
      </c>
      <c r="AG586" s="173">
        <v>-0.00423058183240999</v>
      </c>
    </row>
    <row r="587" spans="1:33">
      <c r="A587" s="175" t="s">
        <v>375</v>
      </c>
      <c r="B587" s="195" t="s">
        <v>1818</v>
      </c>
      <c r="C587" s="195" t="s">
        <v>581</v>
      </c>
      <c r="D587" s="150">
        <v>2996</v>
      </c>
      <c r="E587" s="150">
        <v>2952</v>
      </c>
      <c r="F587" s="150">
        <v>2774</v>
      </c>
      <c r="G587" s="151">
        <v>1186</v>
      </c>
      <c r="H587" s="151">
        <v>1172</v>
      </c>
      <c r="I587" s="151">
        <v>1084</v>
      </c>
      <c r="J587" s="151">
        <v>1801</v>
      </c>
      <c r="K587" s="151">
        <v>1786</v>
      </c>
      <c r="L587" s="151">
        <v>1659</v>
      </c>
      <c r="M587" s="154">
        <v>0.971612242575947</v>
      </c>
      <c r="N587" s="153">
        <v>51237</v>
      </c>
      <c r="O587" s="172">
        <v>0.9</v>
      </c>
      <c r="P587" s="154">
        <v>0.985313751668892</v>
      </c>
      <c r="Q587" s="154">
        <v>0.988195615514334</v>
      </c>
      <c r="R587" s="154">
        <v>0.991671293725708</v>
      </c>
      <c r="S587" s="173">
        <v>-0.00288186384544198</v>
      </c>
      <c r="T587" s="153">
        <v>52734</v>
      </c>
      <c r="U587" s="153">
        <v>48519</v>
      </c>
      <c r="V587" s="154">
        <v>0.920070542723859</v>
      </c>
      <c r="W587" s="154">
        <v>0.925901201602136</v>
      </c>
      <c r="X587" s="155">
        <v>0.913996627318718</v>
      </c>
      <c r="Y587" s="155">
        <v>0.921154913936702</v>
      </c>
      <c r="Z587" s="173">
        <v>0.0119045742834178</v>
      </c>
      <c r="AA587" s="151">
        <v>14378</v>
      </c>
      <c r="AB587" s="151">
        <v>13007</v>
      </c>
      <c r="AC587" s="151">
        <v>16900</v>
      </c>
      <c r="AD587" s="151">
        <v>15396</v>
      </c>
      <c r="AE587" s="155">
        <v>0.904645986924468</v>
      </c>
      <c r="AF587" s="155">
        <v>0.911005917159763</v>
      </c>
      <c r="AG587" s="173">
        <v>-0.00635993023529535</v>
      </c>
    </row>
    <row r="588" spans="1:33">
      <c r="A588" s="175" t="s">
        <v>375</v>
      </c>
      <c r="B588" s="195" t="s">
        <v>1818</v>
      </c>
      <c r="C588" s="195" t="s">
        <v>582</v>
      </c>
      <c r="D588" s="150">
        <v>2299</v>
      </c>
      <c r="E588" s="150">
        <v>2276</v>
      </c>
      <c r="F588" s="150">
        <v>2032</v>
      </c>
      <c r="G588" s="151">
        <v>812</v>
      </c>
      <c r="H588" s="151">
        <v>801</v>
      </c>
      <c r="I588" s="151">
        <v>646</v>
      </c>
      <c r="J588" s="151">
        <v>1395</v>
      </c>
      <c r="K588" s="151">
        <v>1293</v>
      </c>
      <c r="L588" s="151">
        <v>1057</v>
      </c>
      <c r="M588" s="154">
        <v>0.956620952983439</v>
      </c>
      <c r="N588" s="153">
        <v>42341</v>
      </c>
      <c r="O588" s="172">
        <v>0.9</v>
      </c>
      <c r="P588" s="154">
        <v>0.989995650282732</v>
      </c>
      <c r="Q588" s="154">
        <v>0.986453201970443</v>
      </c>
      <c r="R588" s="154">
        <v>0.926881720430108</v>
      </c>
      <c r="S588" s="173">
        <v>0.00354244831228823</v>
      </c>
      <c r="T588" s="153">
        <v>44261</v>
      </c>
      <c r="U588" s="153">
        <v>37262</v>
      </c>
      <c r="V588" s="154">
        <v>0.841869817672443</v>
      </c>
      <c r="W588" s="154">
        <v>0.883862548934319</v>
      </c>
      <c r="X588" s="155">
        <v>0.795566502463054</v>
      </c>
      <c r="Y588" s="155">
        <v>0.757706093189964</v>
      </c>
      <c r="Z588" s="173">
        <v>0.0882960464712651</v>
      </c>
      <c r="AA588" s="151">
        <v>11218</v>
      </c>
      <c r="AB588" s="151">
        <v>9295</v>
      </c>
      <c r="AC588" s="151">
        <v>14158</v>
      </c>
      <c r="AD588" s="151">
        <v>12062</v>
      </c>
      <c r="AE588" s="155">
        <v>0.828579069352826</v>
      </c>
      <c r="AF588" s="155">
        <v>0.851956491029806</v>
      </c>
      <c r="AG588" s="173">
        <v>-0.0233774216769806</v>
      </c>
    </row>
    <row r="589" spans="1:33">
      <c r="A589" s="175" t="s">
        <v>375</v>
      </c>
      <c r="B589" s="195" t="s">
        <v>1818</v>
      </c>
      <c r="C589" s="195" t="s">
        <v>583</v>
      </c>
      <c r="D589" s="150">
        <v>3015</v>
      </c>
      <c r="E589" s="150">
        <v>2982</v>
      </c>
      <c r="F589" s="150">
        <v>2758</v>
      </c>
      <c r="G589" s="151">
        <v>1214</v>
      </c>
      <c r="H589" s="151">
        <v>1199</v>
      </c>
      <c r="I589" s="151">
        <v>1117</v>
      </c>
      <c r="J589" s="151">
        <v>1997</v>
      </c>
      <c r="K589" s="151">
        <v>1949</v>
      </c>
      <c r="L589" s="151">
        <v>1855</v>
      </c>
      <c r="M589" s="154">
        <v>0.982357390371322</v>
      </c>
      <c r="N589" s="153">
        <v>55848</v>
      </c>
      <c r="O589" s="172">
        <v>0.9</v>
      </c>
      <c r="P589" s="154">
        <v>0.989054726368159</v>
      </c>
      <c r="Q589" s="154">
        <v>0.987644151565074</v>
      </c>
      <c r="R589" s="154">
        <v>0.975963945918878</v>
      </c>
      <c r="S589" s="173">
        <v>0.00141057480308504</v>
      </c>
      <c r="T589" s="153">
        <v>56851</v>
      </c>
      <c r="U589" s="153">
        <v>53257</v>
      </c>
      <c r="V589" s="154">
        <v>0.936782114650578</v>
      </c>
      <c r="W589" s="154">
        <v>0.914759535655058</v>
      </c>
      <c r="X589" s="155">
        <v>0.920098846787479</v>
      </c>
      <c r="Y589" s="155">
        <v>0.928893340010015</v>
      </c>
      <c r="Z589" s="173">
        <v>-0.00533931113242136</v>
      </c>
      <c r="AA589" s="151">
        <v>15238</v>
      </c>
      <c r="AB589" s="151">
        <v>14152</v>
      </c>
      <c r="AC589" s="151">
        <v>17938</v>
      </c>
      <c r="AD589" s="151">
        <v>16876</v>
      </c>
      <c r="AE589" s="155">
        <v>0.928730804567529</v>
      </c>
      <c r="AF589" s="155">
        <v>0.940796075370721</v>
      </c>
      <c r="AG589" s="173">
        <v>-0.0120652708031929</v>
      </c>
    </row>
    <row r="590" spans="1:33">
      <c r="A590" s="175" t="s">
        <v>375</v>
      </c>
      <c r="B590" s="195" t="s">
        <v>1818</v>
      </c>
      <c r="C590" s="195" t="s">
        <v>584</v>
      </c>
      <c r="D590" s="150">
        <v>7976</v>
      </c>
      <c r="E590" s="150">
        <v>7820</v>
      </c>
      <c r="F590" s="150">
        <v>7303</v>
      </c>
      <c r="G590" s="151">
        <v>2904</v>
      </c>
      <c r="H590" s="151">
        <v>2745</v>
      </c>
      <c r="I590" s="151">
        <v>2529</v>
      </c>
      <c r="J590" s="151">
        <v>6065</v>
      </c>
      <c r="K590" s="151">
        <v>5773</v>
      </c>
      <c r="L590" s="151">
        <v>5307</v>
      </c>
      <c r="M590" s="154">
        <v>0.963165846826771</v>
      </c>
      <c r="N590" s="153">
        <v>139608</v>
      </c>
      <c r="O590" s="172">
        <v>0.9</v>
      </c>
      <c r="P590" s="154">
        <v>0.980441323971916</v>
      </c>
      <c r="Q590" s="154">
        <v>0.945247933884298</v>
      </c>
      <c r="R590" s="154">
        <v>0.951854905193735</v>
      </c>
      <c r="S590" s="173">
        <v>0.0351933900876182</v>
      </c>
      <c r="T590" s="153">
        <v>144947</v>
      </c>
      <c r="U590" s="153">
        <v>131251</v>
      </c>
      <c r="V590" s="154">
        <v>0.905510289968057</v>
      </c>
      <c r="W590" s="154">
        <v>0.91562186559679</v>
      </c>
      <c r="X590" s="155">
        <v>0.870867768595041</v>
      </c>
      <c r="Y590" s="155">
        <v>0.875020610057708</v>
      </c>
      <c r="Z590" s="173">
        <v>0.044754097001749</v>
      </c>
      <c r="AA590" s="151">
        <v>41951</v>
      </c>
      <c r="AB590" s="151">
        <v>37858</v>
      </c>
      <c r="AC590" s="151">
        <v>46053</v>
      </c>
      <c r="AD590" s="151">
        <v>41575</v>
      </c>
      <c r="AE590" s="155">
        <v>0.902433791804725</v>
      </c>
      <c r="AF590" s="155">
        <v>0.902764206457777</v>
      </c>
      <c r="AG590" s="173">
        <v>-0.00033041465305228</v>
      </c>
    </row>
    <row r="591" spans="1:33">
      <c r="A591" s="175" t="s">
        <v>375</v>
      </c>
      <c r="B591" s="195" t="s">
        <v>1818</v>
      </c>
      <c r="C591" s="195" t="s">
        <v>585</v>
      </c>
      <c r="D591" s="150">
        <v>2093</v>
      </c>
      <c r="E591" s="150">
        <v>1989</v>
      </c>
      <c r="F591" s="150">
        <v>1932</v>
      </c>
      <c r="G591" s="151">
        <v>786</v>
      </c>
      <c r="H591" s="151">
        <v>689</v>
      </c>
      <c r="I591" s="151">
        <v>664</v>
      </c>
      <c r="J591" s="151">
        <v>1281</v>
      </c>
      <c r="K591" s="151">
        <v>1126</v>
      </c>
      <c r="L591" s="151">
        <v>1108</v>
      </c>
      <c r="M591" s="154">
        <v>0.939555325749741</v>
      </c>
      <c r="N591" s="153">
        <v>36342</v>
      </c>
      <c r="O591" s="172">
        <v>0.9</v>
      </c>
      <c r="P591" s="154">
        <v>0.950310559006211</v>
      </c>
      <c r="Q591" s="154">
        <v>0.876590330788804</v>
      </c>
      <c r="R591" s="154">
        <v>0.879000780640125</v>
      </c>
      <c r="S591" s="173">
        <v>0.0737202282174071</v>
      </c>
      <c r="T591" s="153">
        <v>38680</v>
      </c>
      <c r="U591" s="153">
        <v>35775</v>
      </c>
      <c r="V591" s="154">
        <v>0.924896587383661</v>
      </c>
      <c r="W591" s="154">
        <v>0.923076923076923</v>
      </c>
      <c r="X591" s="155">
        <v>0.844783715012723</v>
      </c>
      <c r="Y591" s="155">
        <v>0.864949258391881</v>
      </c>
      <c r="Z591" s="173">
        <v>0.0782932080642005</v>
      </c>
      <c r="AA591" s="151">
        <v>10346</v>
      </c>
      <c r="AB591" s="151">
        <v>9342</v>
      </c>
      <c r="AC591" s="151">
        <v>12418</v>
      </c>
      <c r="AD591" s="151">
        <v>11536</v>
      </c>
      <c r="AE591" s="155">
        <v>0.90295766479799</v>
      </c>
      <c r="AF591" s="155">
        <v>0.928974069898534</v>
      </c>
      <c r="AG591" s="173">
        <v>-0.0260164051005448</v>
      </c>
    </row>
    <row r="592" spans="1:33">
      <c r="A592" s="175" t="s">
        <v>375</v>
      </c>
      <c r="B592" s="195" t="s">
        <v>1818</v>
      </c>
      <c r="C592" s="195" t="s">
        <v>586</v>
      </c>
      <c r="D592" s="150">
        <v>1458</v>
      </c>
      <c r="E592" s="150">
        <v>1323</v>
      </c>
      <c r="F592" s="150">
        <v>1298</v>
      </c>
      <c r="G592" s="151">
        <v>530</v>
      </c>
      <c r="H592" s="151">
        <v>465</v>
      </c>
      <c r="I592" s="151">
        <v>467</v>
      </c>
      <c r="J592" s="151">
        <v>1034</v>
      </c>
      <c r="K592" s="151">
        <v>903</v>
      </c>
      <c r="L592" s="151">
        <v>902</v>
      </c>
      <c r="M592" s="154">
        <v>0.899015924136697</v>
      </c>
      <c r="N592" s="153">
        <v>25123</v>
      </c>
      <c r="O592" s="172">
        <v>0.9</v>
      </c>
      <c r="P592" s="154">
        <v>0.907407407407407</v>
      </c>
      <c r="Q592" s="154">
        <v>0.877358490566038</v>
      </c>
      <c r="R592" s="154">
        <v>0.873307543520309</v>
      </c>
      <c r="S592" s="173">
        <v>0.0300489168413697</v>
      </c>
      <c r="T592" s="153">
        <v>27945</v>
      </c>
      <c r="U592" s="153">
        <v>24858</v>
      </c>
      <c r="V592" s="154">
        <v>0.889533011272142</v>
      </c>
      <c r="W592" s="154">
        <v>0.890260631001372</v>
      </c>
      <c r="X592" s="155">
        <v>0.881132075471698</v>
      </c>
      <c r="Y592" s="155">
        <v>0.872340425531915</v>
      </c>
      <c r="Z592" s="173">
        <v>0.00912855552967362</v>
      </c>
      <c r="AA592" s="151">
        <v>7344</v>
      </c>
      <c r="AB592" s="151">
        <v>6487</v>
      </c>
      <c r="AC592" s="151">
        <v>8805</v>
      </c>
      <c r="AD592" s="151">
        <v>7774</v>
      </c>
      <c r="AE592" s="155">
        <v>0.883306100217865</v>
      </c>
      <c r="AF592" s="155">
        <v>0.882907438955139</v>
      </c>
      <c r="AG592" s="173">
        <v>0.000398661262725808</v>
      </c>
    </row>
    <row r="593" spans="1:33">
      <c r="A593" s="175" t="s">
        <v>375</v>
      </c>
      <c r="B593" s="195" t="s">
        <v>1818</v>
      </c>
      <c r="C593" s="195" t="s">
        <v>587</v>
      </c>
      <c r="D593" s="150">
        <v>1597</v>
      </c>
      <c r="E593" s="150">
        <v>1496</v>
      </c>
      <c r="F593" s="150">
        <v>1471</v>
      </c>
      <c r="G593" s="151">
        <v>536</v>
      </c>
      <c r="H593" s="151">
        <v>505</v>
      </c>
      <c r="I593" s="151">
        <v>499</v>
      </c>
      <c r="J593" s="151">
        <v>1025</v>
      </c>
      <c r="K593" s="151">
        <v>935</v>
      </c>
      <c r="L593" s="151">
        <v>935</v>
      </c>
      <c r="M593" s="154">
        <v>0.93507793985113</v>
      </c>
      <c r="N593" s="153">
        <v>28014</v>
      </c>
      <c r="O593" s="172">
        <v>0.9</v>
      </c>
      <c r="P593" s="154">
        <v>0.936756418284283</v>
      </c>
      <c r="Q593" s="154">
        <v>0.942164179104478</v>
      </c>
      <c r="R593" s="154">
        <v>0.91219512195122</v>
      </c>
      <c r="S593" s="173">
        <v>-0.00540776082019456</v>
      </c>
      <c r="T593" s="153">
        <v>29959</v>
      </c>
      <c r="U593" s="153">
        <v>27684</v>
      </c>
      <c r="V593" s="154">
        <v>0.924062885944124</v>
      </c>
      <c r="W593" s="154">
        <v>0.921102066374452</v>
      </c>
      <c r="X593" s="155">
        <v>0.930970149253731</v>
      </c>
      <c r="Y593" s="155">
        <v>0.91219512195122</v>
      </c>
      <c r="Z593" s="173">
        <v>-0.00986808287927921</v>
      </c>
      <c r="AA593" s="151">
        <v>7939</v>
      </c>
      <c r="AB593" s="151">
        <v>7324</v>
      </c>
      <c r="AC593" s="151">
        <v>9672</v>
      </c>
      <c r="AD593" s="151">
        <v>8765</v>
      </c>
      <c r="AE593" s="155">
        <v>0.922534324222194</v>
      </c>
      <c r="AF593" s="155">
        <v>0.906224152191894</v>
      </c>
      <c r="AG593" s="173">
        <v>0.0163101720303002</v>
      </c>
    </row>
    <row r="594" spans="1:33">
      <c r="A594" s="175" t="s">
        <v>375</v>
      </c>
      <c r="B594" s="195" t="s">
        <v>1818</v>
      </c>
      <c r="C594" s="195" t="s">
        <v>588</v>
      </c>
      <c r="D594" s="150">
        <v>870</v>
      </c>
      <c r="E594" s="150">
        <v>801</v>
      </c>
      <c r="F594" s="150">
        <v>778</v>
      </c>
      <c r="G594" s="151">
        <v>322</v>
      </c>
      <c r="H594" s="151">
        <v>297</v>
      </c>
      <c r="I594" s="151">
        <v>291</v>
      </c>
      <c r="J594" s="151">
        <v>599</v>
      </c>
      <c r="K594" s="151">
        <v>531</v>
      </c>
      <c r="L594" s="151">
        <v>517</v>
      </c>
      <c r="M594" s="154">
        <v>0.926406926406926</v>
      </c>
      <c r="N594" s="153">
        <v>15408</v>
      </c>
      <c r="O594" s="172">
        <v>0.9</v>
      </c>
      <c r="P594" s="154">
        <v>0.920689655172414</v>
      </c>
      <c r="Q594" s="154">
        <v>0.922360248447205</v>
      </c>
      <c r="R594" s="154">
        <v>0.886477462437396</v>
      </c>
      <c r="S594" s="173">
        <v>-0.00167059327479124</v>
      </c>
      <c r="T594" s="153">
        <v>16632</v>
      </c>
      <c r="U594" s="153">
        <v>15218</v>
      </c>
      <c r="V594" s="154">
        <v>0.914983164983165</v>
      </c>
      <c r="W594" s="154">
        <v>0.894252873563218</v>
      </c>
      <c r="X594" s="155">
        <v>0.903726708074534</v>
      </c>
      <c r="Y594" s="155">
        <v>0.863105175292154</v>
      </c>
      <c r="Z594" s="173">
        <v>-0.00947383451131578</v>
      </c>
      <c r="AA594" s="151">
        <v>4510</v>
      </c>
      <c r="AB594" s="151">
        <v>4081</v>
      </c>
      <c r="AC594" s="151">
        <v>5221</v>
      </c>
      <c r="AD594" s="151">
        <v>4862</v>
      </c>
      <c r="AE594" s="155">
        <v>0.904878048780488</v>
      </c>
      <c r="AF594" s="155">
        <v>0.931239226201877</v>
      </c>
      <c r="AG594" s="173">
        <v>-0.0263611774213892</v>
      </c>
    </row>
    <row r="595" spans="1:33">
      <c r="A595" s="175" t="s">
        <v>375</v>
      </c>
      <c r="B595" s="195" t="s">
        <v>1818</v>
      </c>
      <c r="C595" s="195" t="s">
        <v>589</v>
      </c>
      <c r="D595" s="150">
        <v>3649</v>
      </c>
      <c r="E595" s="150">
        <v>3509</v>
      </c>
      <c r="F595" s="150">
        <v>3474</v>
      </c>
      <c r="G595" s="151">
        <v>1512</v>
      </c>
      <c r="H595" s="151">
        <v>1423</v>
      </c>
      <c r="I595" s="151">
        <v>1434</v>
      </c>
      <c r="J595" s="151">
        <v>2438</v>
      </c>
      <c r="K595" s="151">
        <v>2350</v>
      </c>
      <c r="L595" s="151">
        <v>2324</v>
      </c>
      <c r="M595" s="154">
        <v>0.967825865375588</v>
      </c>
      <c r="N595" s="153">
        <v>72164</v>
      </c>
      <c r="O595" s="172">
        <v>0.9</v>
      </c>
      <c r="P595" s="154">
        <v>0.961633324198411</v>
      </c>
      <c r="Q595" s="154">
        <v>0.941137566137566</v>
      </c>
      <c r="R595" s="154">
        <v>0.963904840032814</v>
      </c>
      <c r="S595" s="173">
        <v>0.0204957580608444</v>
      </c>
      <c r="T595" s="153">
        <v>74563</v>
      </c>
      <c r="U595" s="153">
        <v>71211</v>
      </c>
      <c r="V595" s="154">
        <v>0.955044727277604</v>
      </c>
      <c r="W595" s="154">
        <v>0.952041655248013</v>
      </c>
      <c r="X595" s="155">
        <v>0.948412698412698</v>
      </c>
      <c r="Y595" s="155">
        <v>0.9532403609516</v>
      </c>
      <c r="Z595" s="173">
        <v>0.00362895683531483</v>
      </c>
      <c r="AA595" s="151">
        <v>18947</v>
      </c>
      <c r="AB595" s="151">
        <v>18055</v>
      </c>
      <c r="AC595" s="151">
        <v>23988</v>
      </c>
      <c r="AD595" s="151">
        <v>22934</v>
      </c>
      <c r="AE595" s="155">
        <v>0.952921306803188</v>
      </c>
      <c r="AF595" s="155">
        <v>0.956061364015341</v>
      </c>
      <c r="AG595" s="173">
        <v>-0.00314005721215316</v>
      </c>
    </row>
    <row r="596" spans="1:33">
      <c r="A596" s="175" t="s">
        <v>375</v>
      </c>
      <c r="B596" s="195" t="s">
        <v>1818</v>
      </c>
      <c r="C596" s="195" t="s">
        <v>590</v>
      </c>
      <c r="D596" s="150">
        <v>2330</v>
      </c>
      <c r="E596" s="150">
        <v>2224</v>
      </c>
      <c r="F596" s="150">
        <v>2195</v>
      </c>
      <c r="G596" s="151">
        <v>794</v>
      </c>
      <c r="H596" s="151">
        <v>757</v>
      </c>
      <c r="I596" s="151">
        <v>733</v>
      </c>
      <c r="J596" s="151">
        <v>1583</v>
      </c>
      <c r="K596" s="151">
        <v>1511</v>
      </c>
      <c r="L596" s="151">
        <v>1471</v>
      </c>
      <c r="M596" s="154">
        <v>0.957260356558436</v>
      </c>
      <c r="N596" s="153">
        <v>44459</v>
      </c>
      <c r="O596" s="172">
        <v>0.9</v>
      </c>
      <c r="P596" s="154">
        <v>0.95450643776824</v>
      </c>
      <c r="Q596" s="154">
        <v>0.953400503778338</v>
      </c>
      <c r="R596" s="154">
        <v>0.954516740366393</v>
      </c>
      <c r="S596" s="173">
        <v>0.00110593398990277</v>
      </c>
      <c r="T596" s="153">
        <v>46444</v>
      </c>
      <c r="U596" s="153">
        <v>43911</v>
      </c>
      <c r="V596" s="154">
        <v>0.945461200585652</v>
      </c>
      <c r="W596" s="154">
        <v>0.94206008583691</v>
      </c>
      <c r="X596" s="155">
        <v>0.923173803526448</v>
      </c>
      <c r="Y596" s="155">
        <v>0.929248262792167</v>
      </c>
      <c r="Z596" s="173">
        <v>0.0188862823104615</v>
      </c>
      <c r="AA596" s="151">
        <v>12069</v>
      </c>
      <c r="AB596" s="151">
        <v>11355</v>
      </c>
      <c r="AC596" s="151">
        <v>14865</v>
      </c>
      <c r="AD596" s="151">
        <v>13966</v>
      </c>
      <c r="AE596" s="155">
        <v>0.940840169028089</v>
      </c>
      <c r="AF596" s="155">
        <v>0.939522367978473</v>
      </c>
      <c r="AG596" s="173">
        <v>0.00131780104961565</v>
      </c>
    </row>
    <row r="597" spans="1:33">
      <c r="A597" s="175" t="s">
        <v>375</v>
      </c>
      <c r="B597" s="195" t="s">
        <v>1818</v>
      </c>
      <c r="C597" s="195" t="s">
        <v>591</v>
      </c>
      <c r="D597" s="150">
        <v>1271</v>
      </c>
      <c r="E597" s="150">
        <v>1233</v>
      </c>
      <c r="F597" s="150">
        <v>1203</v>
      </c>
      <c r="G597" s="151">
        <v>487</v>
      </c>
      <c r="H597" s="151">
        <v>461</v>
      </c>
      <c r="I597" s="151">
        <v>438</v>
      </c>
      <c r="J597" s="151">
        <v>1039</v>
      </c>
      <c r="K597" s="151">
        <v>991</v>
      </c>
      <c r="L597" s="151">
        <v>963</v>
      </c>
      <c r="M597" s="154">
        <v>0.956526761648056</v>
      </c>
      <c r="N597" s="153">
        <v>24841</v>
      </c>
      <c r="O597" s="172">
        <v>0.9</v>
      </c>
      <c r="P597" s="154">
        <v>0.970102281667978</v>
      </c>
      <c r="Q597" s="154">
        <v>0.946611909650924</v>
      </c>
      <c r="R597" s="154">
        <v>0.953801732435034</v>
      </c>
      <c r="S597" s="173">
        <v>0.023490372017054</v>
      </c>
      <c r="T597" s="153">
        <v>25970</v>
      </c>
      <c r="U597" s="153">
        <v>24465</v>
      </c>
      <c r="V597" s="154">
        <v>0.942048517520216</v>
      </c>
      <c r="W597" s="154">
        <v>0.946498819826908</v>
      </c>
      <c r="X597" s="155">
        <v>0.899383983572895</v>
      </c>
      <c r="Y597" s="155">
        <v>0.926852743022137</v>
      </c>
      <c r="Z597" s="173">
        <v>0.0471148362540127</v>
      </c>
      <c r="AA597" s="151">
        <v>6835</v>
      </c>
      <c r="AB597" s="151">
        <v>6374</v>
      </c>
      <c r="AC597" s="151">
        <v>8358</v>
      </c>
      <c r="AD597" s="151">
        <v>7847</v>
      </c>
      <c r="AE597" s="155">
        <v>0.932553035844916</v>
      </c>
      <c r="AF597" s="155">
        <v>0.938860971524288</v>
      </c>
      <c r="AG597" s="173">
        <v>-0.00630793567937227</v>
      </c>
    </row>
    <row r="598" spans="1:33">
      <c r="A598" s="175" t="s">
        <v>375</v>
      </c>
      <c r="B598" s="195" t="s">
        <v>1818</v>
      </c>
      <c r="C598" s="195" t="s">
        <v>592</v>
      </c>
      <c r="D598" s="150">
        <v>2357</v>
      </c>
      <c r="E598" s="150">
        <v>2275</v>
      </c>
      <c r="F598" s="150">
        <v>2262</v>
      </c>
      <c r="G598" s="151">
        <v>1006</v>
      </c>
      <c r="H598" s="151">
        <v>914</v>
      </c>
      <c r="I598" s="151">
        <v>920</v>
      </c>
      <c r="J598" s="151">
        <v>1549</v>
      </c>
      <c r="K598" s="151">
        <v>1467</v>
      </c>
      <c r="L598" s="151">
        <v>1491</v>
      </c>
      <c r="M598" s="154">
        <v>0.964816499848347</v>
      </c>
      <c r="N598" s="153">
        <v>44534</v>
      </c>
      <c r="O598" s="172">
        <v>0.9</v>
      </c>
      <c r="P598" s="154">
        <v>0.965210012728044</v>
      </c>
      <c r="Q598" s="154">
        <v>0.908548707753479</v>
      </c>
      <c r="R598" s="154">
        <v>0.947062621045836</v>
      </c>
      <c r="S598" s="173">
        <v>0.0566613049745649</v>
      </c>
      <c r="T598" s="153">
        <v>46158</v>
      </c>
      <c r="U598" s="153">
        <v>44079</v>
      </c>
      <c r="V598" s="154">
        <v>0.954959053685168</v>
      </c>
      <c r="W598" s="154">
        <v>0.959694526941027</v>
      </c>
      <c r="X598" s="155">
        <v>0.914512922465209</v>
      </c>
      <c r="Y598" s="155">
        <v>0.962556488056811</v>
      </c>
      <c r="Z598" s="173">
        <v>0.045181604475818</v>
      </c>
      <c r="AA598" s="151">
        <v>11936</v>
      </c>
      <c r="AB598" s="151">
        <v>11394</v>
      </c>
      <c r="AC598" s="151">
        <v>14525</v>
      </c>
      <c r="AD598" s="151">
        <v>13862</v>
      </c>
      <c r="AE598" s="155">
        <v>0.954591152815013</v>
      </c>
      <c r="AF598" s="155">
        <v>0.954354561101549</v>
      </c>
      <c r="AG598" s="173">
        <v>0.000236591713464351</v>
      </c>
    </row>
    <row r="599" spans="1:33">
      <c r="A599" s="175" t="s">
        <v>375</v>
      </c>
      <c r="B599" s="195" t="s">
        <v>1818</v>
      </c>
      <c r="C599" s="195" t="s">
        <v>593</v>
      </c>
      <c r="D599" s="150">
        <v>2047</v>
      </c>
      <c r="E599" s="150">
        <v>1783</v>
      </c>
      <c r="F599" s="150">
        <v>1761</v>
      </c>
      <c r="G599" s="151">
        <v>738</v>
      </c>
      <c r="H599" s="151">
        <v>653</v>
      </c>
      <c r="I599" s="151">
        <v>650</v>
      </c>
      <c r="J599" s="151">
        <v>1349</v>
      </c>
      <c r="K599" s="151">
        <v>1124</v>
      </c>
      <c r="L599" s="151">
        <v>1142</v>
      </c>
      <c r="M599" s="154">
        <v>0.877589698322862</v>
      </c>
      <c r="N599" s="153">
        <v>33803</v>
      </c>
      <c r="O599" s="172">
        <v>0.9</v>
      </c>
      <c r="P599" s="154">
        <v>0.871030776746458</v>
      </c>
      <c r="Q599" s="154">
        <v>0.884823848238482</v>
      </c>
      <c r="R599" s="154">
        <v>0.833209785025945</v>
      </c>
      <c r="S599" s="173">
        <v>-0.0137930714920241</v>
      </c>
      <c r="T599" s="153">
        <v>38518</v>
      </c>
      <c r="U599" s="153">
        <v>33391</v>
      </c>
      <c r="V599" s="154">
        <v>0.866893400488083</v>
      </c>
      <c r="W599" s="154">
        <v>0.86028334147533</v>
      </c>
      <c r="X599" s="155">
        <v>0.880758807588076</v>
      </c>
      <c r="Y599" s="155">
        <v>0.84655300222387</v>
      </c>
      <c r="Z599" s="173">
        <v>-0.0204754661127462</v>
      </c>
      <c r="AA599" s="151">
        <v>10393</v>
      </c>
      <c r="AB599" s="151">
        <v>8975</v>
      </c>
      <c r="AC599" s="151">
        <v>12117</v>
      </c>
      <c r="AD599" s="151">
        <v>10476</v>
      </c>
      <c r="AE599" s="155">
        <v>0.863562012893294</v>
      </c>
      <c r="AF599" s="155">
        <v>0.864570438227284</v>
      </c>
      <c r="AG599" s="173">
        <v>-0.00100842533399037</v>
      </c>
    </row>
    <row r="600" spans="1:33">
      <c r="A600" s="175" t="s">
        <v>375</v>
      </c>
      <c r="B600" s="195" t="s">
        <v>1818</v>
      </c>
      <c r="C600" s="195" t="s">
        <v>594</v>
      </c>
      <c r="D600" s="150">
        <v>3417</v>
      </c>
      <c r="E600" s="150">
        <v>3007</v>
      </c>
      <c r="F600" s="150">
        <v>2902</v>
      </c>
      <c r="G600" s="151">
        <v>1253</v>
      </c>
      <c r="H600" s="151">
        <v>1058</v>
      </c>
      <c r="I600" s="151">
        <v>1071</v>
      </c>
      <c r="J600" s="151">
        <v>2256</v>
      </c>
      <c r="K600" s="151">
        <v>1930</v>
      </c>
      <c r="L600" s="151">
        <v>2004</v>
      </c>
      <c r="M600" s="154">
        <v>0.918397925856089</v>
      </c>
      <c r="N600" s="153">
        <v>54551</v>
      </c>
      <c r="O600" s="172">
        <v>0.9</v>
      </c>
      <c r="P600" s="154">
        <v>0.880011706175007</v>
      </c>
      <c r="Q600" s="154">
        <v>0.844373503591381</v>
      </c>
      <c r="R600" s="154">
        <v>0.855496453900709</v>
      </c>
      <c r="S600" s="173">
        <v>0.0356382025836267</v>
      </c>
      <c r="T600" s="153">
        <v>59398</v>
      </c>
      <c r="U600" s="153">
        <v>53190</v>
      </c>
      <c r="V600" s="154">
        <v>0.895484696454426</v>
      </c>
      <c r="W600" s="154">
        <v>0.849282996780802</v>
      </c>
      <c r="X600" s="155">
        <v>0.854748603351955</v>
      </c>
      <c r="Y600" s="155">
        <v>0.888297872340426</v>
      </c>
      <c r="Z600" s="173">
        <v>-0.00546560657115347</v>
      </c>
      <c r="AA600" s="151">
        <v>16468</v>
      </c>
      <c r="AB600" s="151">
        <v>14578</v>
      </c>
      <c r="AC600" s="151">
        <v>18522</v>
      </c>
      <c r="AD600" s="151">
        <v>16659</v>
      </c>
      <c r="AE600" s="155">
        <v>0.885231965023075</v>
      </c>
      <c r="AF600" s="155">
        <v>0.899416909620991</v>
      </c>
      <c r="AG600" s="173">
        <v>-0.0141849445979162</v>
      </c>
    </row>
    <row r="601" spans="1:33">
      <c r="A601" s="175" t="s">
        <v>375</v>
      </c>
      <c r="B601" s="195" t="s">
        <v>1818</v>
      </c>
      <c r="C601" s="195" t="s">
        <v>595</v>
      </c>
      <c r="D601" s="150">
        <v>2129</v>
      </c>
      <c r="E601" s="150">
        <v>2032</v>
      </c>
      <c r="F601" s="150">
        <v>1913</v>
      </c>
      <c r="G601" s="151">
        <v>782</v>
      </c>
      <c r="H601" s="151">
        <v>717</v>
      </c>
      <c r="I601" s="151">
        <v>674</v>
      </c>
      <c r="J601" s="151">
        <v>1317</v>
      </c>
      <c r="K601" s="151">
        <v>1267</v>
      </c>
      <c r="L601" s="151">
        <v>1200</v>
      </c>
      <c r="M601" s="154">
        <v>0.948870807486775</v>
      </c>
      <c r="N601" s="153">
        <v>35335</v>
      </c>
      <c r="O601" s="172">
        <v>0.9</v>
      </c>
      <c r="P601" s="154">
        <v>0.954438703616721</v>
      </c>
      <c r="Q601" s="154">
        <v>0.916879795396419</v>
      </c>
      <c r="R601" s="154">
        <v>0.962034927866363</v>
      </c>
      <c r="S601" s="173">
        <v>0.0375589082203021</v>
      </c>
      <c r="T601" s="153">
        <v>37239</v>
      </c>
      <c r="U601" s="153">
        <v>33762</v>
      </c>
      <c r="V601" s="154">
        <v>0.906630145814872</v>
      </c>
      <c r="W601" s="154">
        <v>0.898543917332081</v>
      </c>
      <c r="X601" s="155">
        <v>0.861892583120205</v>
      </c>
      <c r="Y601" s="155">
        <v>0.911161731207289</v>
      </c>
      <c r="Z601" s="173">
        <v>0.0366513342118763</v>
      </c>
      <c r="AA601" s="151">
        <v>10072</v>
      </c>
      <c r="AB601" s="151">
        <v>9027</v>
      </c>
      <c r="AC601" s="151">
        <v>11540</v>
      </c>
      <c r="AD601" s="151">
        <v>10479</v>
      </c>
      <c r="AE601" s="155">
        <v>0.896247021445592</v>
      </c>
      <c r="AF601" s="155">
        <v>0.908058925476603</v>
      </c>
      <c r="AG601" s="173">
        <v>-0.0118119040310114</v>
      </c>
    </row>
    <row r="602" spans="1:33">
      <c r="A602" s="175" t="s">
        <v>375</v>
      </c>
      <c r="B602" s="195" t="s">
        <v>1818</v>
      </c>
      <c r="C602" s="195" t="s">
        <v>596</v>
      </c>
      <c r="D602" s="150">
        <v>2236</v>
      </c>
      <c r="E602" s="150">
        <v>2126</v>
      </c>
      <c r="F602" s="150">
        <v>2009</v>
      </c>
      <c r="G602" s="151">
        <v>773</v>
      </c>
      <c r="H602" s="151">
        <v>714</v>
      </c>
      <c r="I602" s="151">
        <v>657</v>
      </c>
      <c r="J602" s="151">
        <v>1832</v>
      </c>
      <c r="K602" s="151">
        <v>1744</v>
      </c>
      <c r="L602" s="151">
        <v>1676</v>
      </c>
      <c r="M602" s="154">
        <v>0.963674382415872</v>
      </c>
      <c r="N602" s="153">
        <v>39634</v>
      </c>
      <c r="O602" s="172">
        <v>0.9</v>
      </c>
      <c r="P602" s="154">
        <v>0.950805008944544</v>
      </c>
      <c r="Q602" s="154">
        <v>0.923673997412678</v>
      </c>
      <c r="R602" s="154">
        <v>0.951965065502183</v>
      </c>
      <c r="S602" s="173">
        <v>0.0271310115318659</v>
      </c>
      <c r="T602" s="153">
        <v>41128</v>
      </c>
      <c r="U602" s="153">
        <v>38464</v>
      </c>
      <c r="V602" s="154">
        <v>0.935226609609025</v>
      </c>
      <c r="W602" s="154">
        <v>0.898479427549195</v>
      </c>
      <c r="X602" s="155">
        <v>0.84993531694696</v>
      </c>
      <c r="Y602" s="155">
        <v>0.914847161572052</v>
      </c>
      <c r="Z602" s="173">
        <v>0.0485441106022351</v>
      </c>
      <c r="AA602" s="151">
        <v>12388</v>
      </c>
      <c r="AB602" s="151">
        <v>11411</v>
      </c>
      <c r="AC602" s="151">
        <v>12914</v>
      </c>
      <c r="AD602" s="151">
        <v>12111</v>
      </c>
      <c r="AE602" s="155">
        <v>0.921133354859542</v>
      </c>
      <c r="AF602" s="155">
        <v>0.937819420783646</v>
      </c>
      <c r="AG602" s="173">
        <v>-0.0166860659241042</v>
      </c>
    </row>
    <row r="603" spans="1:33">
      <c r="A603" s="175" t="s">
        <v>375</v>
      </c>
      <c r="B603" s="195" t="s">
        <v>1818</v>
      </c>
      <c r="C603" s="195" t="s">
        <v>597</v>
      </c>
      <c r="D603" s="150">
        <v>2387</v>
      </c>
      <c r="E603" s="150">
        <v>2238</v>
      </c>
      <c r="F603" s="150">
        <v>2201</v>
      </c>
      <c r="G603" s="151">
        <v>1017</v>
      </c>
      <c r="H603" s="151">
        <v>925</v>
      </c>
      <c r="I603" s="151">
        <v>892</v>
      </c>
      <c r="J603" s="151">
        <v>1647</v>
      </c>
      <c r="K603" s="151">
        <v>1356</v>
      </c>
      <c r="L603" s="151">
        <v>1523</v>
      </c>
      <c r="M603" s="154">
        <v>0.913713967467496</v>
      </c>
      <c r="N603" s="153">
        <v>47578</v>
      </c>
      <c r="O603" s="172">
        <v>0.9</v>
      </c>
      <c r="P603" s="154">
        <v>0.937578550481776</v>
      </c>
      <c r="Q603" s="154">
        <v>0.909537856440511</v>
      </c>
      <c r="R603" s="154">
        <v>0.823315118397086</v>
      </c>
      <c r="S603" s="173">
        <v>0.028040694041265</v>
      </c>
      <c r="T603" s="153">
        <v>52071</v>
      </c>
      <c r="U603" s="153">
        <v>48124</v>
      </c>
      <c r="V603" s="154">
        <v>0.924199650477233</v>
      </c>
      <c r="W603" s="154">
        <v>0.922077922077922</v>
      </c>
      <c r="X603" s="155">
        <v>0.87708947885939</v>
      </c>
      <c r="Y603" s="155">
        <v>0.924711596842744</v>
      </c>
      <c r="Z603" s="173">
        <v>0.0449884432185317</v>
      </c>
      <c r="AA603" s="151">
        <v>12333</v>
      </c>
      <c r="AB603" s="151">
        <v>11339</v>
      </c>
      <c r="AC603" s="151">
        <v>15470</v>
      </c>
      <c r="AD603" s="151">
        <v>14336</v>
      </c>
      <c r="AE603" s="155">
        <v>0.919403227114246</v>
      </c>
      <c r="AF603" s="155">
        <v>0.926696832579186</v>
      </c>
      <c r="AG603" s="173">
        <v>-0.00729360546493918</v>
      </c>
    </row>
    <row r="604" spans="1:33">
      <c r="A604" s="175" t="s">
        <v>375</v>
      </c>
      <c r="B604" s="195" t="s">
        <v>1819</v>
      </c>
      <c r="C604" s="195" t="s">
        <v>598</v>
      </c>
      <c r="D604" s="150">
        <v>6513</v>
      </c>
      <c r="E604" s="150">
        <v>6452</v>
      </c>
      <c r="F604" s="150">
        <v>5905</v>
      </c>
      <c r="G604" s="151">
        <v>2403</v>
      </c>
      <c r="H604" s="151">
        <v>2387</v>
      </c>
      <c r="I604" s="151">
        <v>2164</v>
      </c>
      <c r="J604" s="151">
        <v>4707</v>
      </c>
      <c r="K604" s="151">
        <v>4689</v>
      </c>
      <c r="L604" s="151">
        <v>4327</v>
      </c>
      <c r="M604" s="154">
        <v>0.991001184992471</v>
      </c>
      <c r="N604" s="153">
        <v>111227</v>
      </c>
      <c r="O604" s="172">
        <v>0.9</v>
      </c>
      <c r="P604" s="154">
        <v>0.990634116382619</v>
      </c>
      <c r="Q604" s="154">
        <v>0.993341656263005</v>
      </c>
      <c r="R604" s="154">
        <v>0.996175908221797</v>
      </c>
      <c r="S604" s="173">
        <v>-0.00270753988038519</v>
      </c>
      <c r="T604" s="153">
        <v>112237</v>
      </c>
      <c r="U604" s="153">
        <v>101728</v>
      </c>
      <c r="V604" s="154">
        <v>0.906367775332555</v>
      </c>
      <c r="W604" s="154">
        <v>0.906648241977583</v>
      </c>
      <c r="X604" s="155">
        <v>0.900540990428631</v>
      </c>
      <c r="Y604" s="155">
        <v>0.919269173571277</v>
      </c>
      <c r="Z604" s="173">
        <v>0.00610725154895242</v>
      </c>
      <c r="AA604" s="151">
        <v>33289</v>
      </c>
      <c r="AB604" s="151">
        <v>30321</v>
      </c>
      <c r="AC604" s="151">
        <v>35818</v>
      </c>
      <c r="AD604" s="151">
        <v>32697</v>
      </c>
      <c r="AE604" s="155">
        <v>0.910841419087386</v>
      </c>
      <c r="AF604" s="155">
        <v>0.912865039924061</v>
      </c>
      <c r="AG604" s="173">
        <v>-0.00202362083667429</v>
      </c>
    </row>
    <row r="605" spans="1:33">
      <c r="A605" s="175" t="s">
        <v>375</v>
      </c>
      <c r="B605" s="195" t="s">
        <v>1819</v>
      </c>
      <c r="C605" s="195" t="s">
        <v>599</v>
      </c>
      <c r="D605" s="150">
        <v>2276</v>
      </c>
      <c r="E605" s="150">
        <v>2243</v>
      </c>
      <c r="F605" s="150">
        <v>1998</v>
      </c>
      <c r="G605" s="151">
        <v>701</v>
      </c>
      <c r="H605" s="151">
        <v>686</v>
      </c>
      <c r="I605" s="151">
        <v>657</v>
      </c>
      <c r="J605" s="151">
        <v>1670</v>
      </c>
      <c r="K605" s="151">
        <v>1654</v>
      </c>
      <c r="L605" s="151">
        <v>1542</v>
      </c>
      <c r="M605" s="154">
        <v>0.990197798891925</v>
      </c>
      <c r="N605" s="153">
        <v>39498</v>
      </c>
      <c r="O605" s="172">
        <v>0.9</v>
      </c>
      <c r="P605" s="154">
        <v>0.985500878734622</v>
      </c>
      <c r="Q605" s="154">
        <v>0.978601997146933</v>
      </c>
      <c r="R605" s="154">
        <v>0.990419161676647</v>
      </c>
      <c r="S605" s="173">
        <v>0.00689888158768914</v>
      </c>
      <c r="T605" s="153">
        <v>39889</v>
      </c>
      <c r="U605" s="153">
        <v>36937</v>
      </c>
      <c r="V605" s="154">
        <v>0.925994635112437</v>
      </c>
      <c r="W605" s="154">
        <v>0.877855887521968</v>
      </c>
      <c r="X605" s="155">
        <v>0.937232524964337</v>
      </c>
      <c r="Y605" s="155">
        <v>0.923353293413174</v>
      </c>
      <c r="Z605" s="173">
        <v>-0.0593766374423682</v>
      </c>
      <c r="AA605" s="151">
        <v>11592</v>
      </c>
      <c r="AB605" s="151">
        <v>10651</v>
      </c>
      <c r="AC605" s="151">
        <v>12726</v>
      </c>
      <c r="AD605" s="151">
        <v>11842</v>
      </c>
      <c r="AE605" s="155">
        <v>0.918823326432022</v>
      </c>
      <c r="AF605" s="155">
        <v>0.93053591073393</v>
      </c>
      <c r="AG605" s="173">
        <v>-0.0117125843019084</v>
      </c>
    </row>
    <row r="606" spans="1:33">
      <c r="A606" s="175" t="s">
        <v>375</v>
      </c>
      <c r="B606" s="195" t="s">
        <v>1819</v>
      </c>
      <c r="C606" s="195" t="s">
        <v>600</v>
      </c>
      <c r="D606" s="150">
        <v>2496</v>
      </c>
      <c r="E606" s="150">
        <v>2475</v>
      </c>
      <c r="F606" s="150">
        <v>2130</v>
      </c>
      <c r="G606" s="151">
        <v>1024</v>
      </c>
      <c r="H606" s="151">
        <v>919</v>
      </c>
      <c r="I606" s="151">
        <v>906</v>
      </c>
      <c r="J606" s="151">
        <v>1753</v>
      </c>
      <c r="K606" s="151">
        <v>1736</v>
      </c>
      <c r="L606" s="151">
        <v>1661</v>
      </c>
      <c r="M606" s="154">
        <v>0.985581582244073</v>
      </c>
      <c r="N606" s="153">
        <v>41697</v>
      </c>
      <c r="O606" s="172">
        <v>0.9</v>
      </c>
      <c r="P606" s="154">
        <v>0.991586538461538</v>
      </c>
      <c r="Q606" s="154">
        <v>0.8974609375</v>
      </c>
      <c r="R606" s="154">
        <v>0.99030233884769</v>
      </c>
      <c r="S606" s="173">
        <v>0.0941256009615384</v>
      </c>
      <c r="T606" s="153">
        <v>42307</v>
      </c>
      <c r="U606" s="153">
        <v>39169</v>
      </c>
      <c r="V606" s="154">
        <v>0.925827877183445</v>
      </c>
      <c r="W606" s="154">
        <v>0.853365384615385</v>
      </c>
      <c r="X606" s="155">
        <v>0.884765625</v>
      </c>
      <c r="Y606" s="155">
        <v>0.947518539646321</v>
      </c>
      <c r="Z606" s="173">
        <v>-0.0314002403846154</v>
      </c>
      <c r="AA606" s="151">
        <v>12820</v>
      </c>
      <c r="AB606" s="151">
        <v>11712</v>
      </c>
      <c r="AC606" s="151">
        <v>13217</v>
      </c>
      <c r="AD606" s="151">
        <v>12221</v>
      </c>
      <c r="AE606" s="155">
        <v>0.913572542901716</v>
      </c>
      <c r="AF606" s="155">
        <v>0.92464250586366</v>
      </c>
      <c r="AG606" s="173">
        <v>-0.0110699629619444</v>
      </c>
    </row>
    <row r="607" spans="1:33">
      <c r="A607" s="175" t="s">
        <v>375</v>
      </c>
      <c r="B607" s="195" t="s">
        <v>1819</v>
      </c>
      <c r="C607" s="195" t="s">
        <v>601</v>
      </c>
      <c r="D607" s="150">
        <v>3</v>
      </c>
      <c r="E607" s="150">
        <v>0</v>
      </c>
      <c r="F607" s="150">
        <v>0</v>
      </c>
      <c r="G607" s="151">
        <v>0</v>
      </c>
      <c r="H607" s="151">
        <v>0</v>
      </c>
      <c r="I607" s="151">
        <v>0</v>
      </c>
      <c r="J607" s="151">
        <v>0</v>
      </c>
      <c r="K607" s="151">
        <v>0</v>
      </c>
      <c r="L607" s="151">
        <v>0</v>
      </c>
      <c r="M607" s="154">
        <v>0</v>
      </c>
      <c r="N607" s="153">
        <v>0</v>
      </c>
      <c r="O607" s="172">
        <v>0.9</v>
      </c>
      <c r="P607" s="154">
        <v>0</v>
      </c>
      <c r="Q607" s="154">
        <v>0</v>
      </c>
      <c r="R607" s="154">
        <v>0</v>
      </c>
      <c r="S607" s="173">
        <v>0</v>
      </c>
      <c r="T607" s="153">
        <v>4</v>
      </c>
      <c r="U607" s="153">
        <v>1</v>
      </c>
      <c r="V607" s="154">
        <v>0.25</v>
      </c>
      <c r="W607" s="154">
        <v>0</v>
      </c>
      <c r="X607" s="155">
        <v>0</v>
      </c>
      <c r="Y607" s="155">
        <v>0</v>
      </c>
      <c r="Z607" s="173">
        <v>0</v>
      </c>
      <c r="AA607" s="151">
        <v>3</v>
      </c>
      <c r="AB607" s="151">
        <v>0</v>
      </c>
      <c r="AC607" s="151">
        <v>1</v>
      </c>
      <c r="AD607" s="151">
        <v>1</v>
      </c>
      <c r="AE607" s="155">
        <v>0</v>
      </c>
      <c r="AF607" s="155">
        <v>1</v>
      </c>
      <c r="AG607" s="173">
        <v>-1</v>
      </c>
    </row>
    <row r="608" spans="1:33">
      <c r="A608" s="175" t="s">
        <v>375</v>
      </c>
      <c r="B608" s="195" t="s">
        <v>1819</v>
      </c>
      <c r="C608" s="195" t="s">
        <v>602</v>
      </c>
      <c r="D608" s="150">
        <v>1506</v>
      </c>
      <c r="E608" s="150">
        <v>1480</v>
      </c>
      <c r="F608" s="150">
        <v>1357</v>
      </c>
      <c r="G608" s="151">
        <v>699</v>
      </c>
      <c r="H608" s="151">
        <v>696</v>
      </c>
      <c r="I608" s="151">
        <v>669</v>
      </c>
      <c r="J608" s="151">
        <v>967</v>
      </c>
      <c r="K608" s="151">
        <v>942</v>
      </c>
      <c r="L608" s="151">
        <v>897</v>
      </c>
      <c r="M608" s="154">
        <v>0.982727156983406</v>
      </c>
      <c r="N608" s="153">
        <v>23156</v>
      </c>
      <c r="O608" s="172">
        <v>0.9</v>
      </c>
      <c r="P608" s="154">
        <v>0.98273572377158</v>
      </c>
      <c r="Q608" s="154">
        <v>0.995708154506438</v>
      </c>
      <c r="R608" s="154">
        <v>0.974146845915202</v>
      </c>
      <c r="S608" s="173">
        <v>-0.0129724307348574</v>
      </c>
      <c r="T608" s="153">
        <v>23563</v>
      </c>
      <c r="U608" s="153">
        <v>21077</v>
      </c>
      <c r="V608" s="154">
        <v>0.894495607520265</v>
      </c>
      <c r="W608" s="154">
        <v>0.901062416998672</v>
      </c>
      <c r="X608" s="155">
        <v>0.957081545064378</v>
      </c>
      <c r="Y608" s="155">
        <v>0.927611168562565</v>
      </c>
      <c r="Z608" s="173">
        <v>-0.0560191280657057</v>
      </c>
      <c r="AA608" s="151">
        <v>7481</v>
      </c>
      <c r="AB608" s="151">
        <v>6715</v>
      </c>
      <c r="AC608" s="151">
        <v>7580</v>
      </c>
      <c r="AD608" s="151">
        <v>6752</v>
      </c>
      <c r="AE608" s="155">
        <v>0.897607271755113</v>
      </c>
      <c r="AF608" s="155">
        <v>0.890765171503958</v>
      </c>
      <c r="AG608" s="173">
        <v>0.00684210025115517</v>
      </c>
    </row>
    <row r="609" spans="1:33">
      <c r="A609" s="175" t="s">
        <v>375</v>
      </c>
      <c r="B609" s="195" t="s">
        <v>1819</v>
      </c>
      <c r="C609" s="195" t="s">
        <v>603</v>
      </c>
      <c r="D609" s="150">
        <v>2421</v>
      </c>
      <c r="E609" s="150">
        <v>2397</v>
      </c>
      <c r="F609" s="150">
        <v>2222</v>
      </c>
      <c r="G609" s="151">
        <v>962</v>
      </c>
      <c r="H609" s="151">
        <v>950</v>
      </c>
      <c r="I609" s="151">
        <v>942</v>
      </c>
      <c r="J609" s="151">
        <v>1682</v>
      </c>
      <c r="K609" s="151">
        <v>1667</v>
      </c>
      <c r="L609" s="151">
        <v>1653</v>
      </c>
      <c r="M609" s="154">
        <v>0.990319197569043</v>
      </c>
      <c r="N609" s="153">
        <v>36827</v>
      </c>
      <c r="O609" s="172">
        <v>0.9</v>
      </c>
      <c r="P609" s="154">
        <v>0.990086741016109</v>
      </c>
      <c r="Q609" s="154">
        <v>0.987525987525988</v>
      </c>
      <c r="R609" s="154">
        <v>0.991082045184304</v>
      </c>
      <c r="S609" s="173">
        <v>0.00256075349012153</v>
      </c>
      <c r="T609" s="153">
        <v>37187</v>
      </c>
      <c r="U609" s="153">
        <v>35863</v>
      </c>
      <c r="V609" s="154">
        <v>0.964396159948369</v>
      </c>
      <c r="W609" s="154">
        <v>0.917802560925237</v>
      </c>
      <c r="X609" s="155">
        <v>0.979209979209979</v>
      </c>
      <c r="Y609" s="155">
        <v>0.982758620689655</v>
      </c>
      <c r="Z609" s="173">
        <v>-0.0614074182847417</v>
      </c>
      <c r="AA609" s="151">
        <v>12131</v>
      </c>
      <c r="AB609" s="151">
        <v>11693</v>
      </c>
      <c r="AC609" s="151">
        <v>12085</v>
      </c>
      <c r="AD609" s="151">
        <v>11752</v>
      </c>
      <c r="AE609" s="155">
        <v>0.963894155469458</v>
      </c>
      <c r="AF609" s="155">
        <v>0.972445179975176</v>
      </c>
      <c r="AG609" s="173">
        <v>-0.00855102450571743</v>
      </c>
    </row>
    <row r="610" spans="1:33">
      <c r="A610" s="175" t="s">
        <v>375</v>
      </c>
      <c r="B610" s="195" t="s">
        <v>1819</v>
      </c>
      <c r="C610" s="195" t="s">
        <v>604</v>
      </c>
      <c r="D610" s="150">
        <v>4357</v>
      </c>
      <c r="E610" s="150">
        <v>4170</v>
      </c>
      <c r="F610" s="150">
        <v>4009</v>
      </c>
      <c r="G610" s="151">
        <v>1674</v>
      </c>
      <c r="H610" s="151">
        <v>1647</v>
      </c>
      <c r="I610" s="151">
        <v>1601</v>
      </c>
      <c r="J610" s="151">
        <v>3177</v>
      </c>
      <c r="K610" s="151">
        <v>3093</v>
      </c>
      <c r="L610" s="151">
        <v>2973</v>
      </c>
      <c r="M610" s="154">
        <v>0.96635024634354</v>
      </c>
      <c r="N610" s="153">
        <v>74925</v>
      </c>
      <c r="O610" s="172">
        <v>0.9</v>
      </c>
      <c r="P610" s="154">
        <v>0.957080560018361</v>
      </c>
      <c r="Q610" s="154">
        <v>0.983870967741935</v>
      </c>
      <c r="R610" s="154">
        <v>0.973559962228517</v>
      </c>
      <c r="S610" s="173">
        <v>-0.0267904077235742</v>
      </c>
      <c r="T610" s="153">
        <v>77534</v>
      </c>
      <c r="U610" s="153">
        <v>70585</v>
      </c>
      <c r="V610" s="154">
        <v>0.910374803312095</v>
      </c>
      <c r="W610" s="154">
        <v>0.920128528804223</v>
      </c>
      <c r="X610" s="155">
        <v>0.956391875746714</v>
      </c>
      <c r="Y610" s="155">
        <v>0.935788479697828</v>
      </c>
      <c r="Z610" s="173">
        <v>-0.0362633469424913</v>
      </c>
      <c r="AA610" s="151">
        <v>23162</v>
      </c>
      <c r="AB610" s="151">
        <v>21632</v>
      </c>
      <c r="AC610" s="151">
        <v>25298</v>
      </c>
      <c r="AD610" s="151">
        <v>23009</v>
      </c>
      <c r="AE610" s="155">
        <v>0.93394352819273</v>
      </c>
      <c r="AF610" s="155">
        <v>0.909518539014942</v>
      </c>
      <c r="AG610" s="173">
        <v>0.0244249891777877</v>
      </c>
    </row>
    <row r="611" spans="1:33">
      <c r="A611" s="175" t="s">
        <v>375</v>
      </c>
      <c r="B611" s="195" t="s">
        <v>1819</v>
      </c>
      <c r="C611" s="195" t="s">
        <v>605</v>
      </c>
      <c r="D611" s="150">
        <v>2748</v>
      </c>
      <c r="E611" s="150">
        <v>2638</v>
      </c>
      <c r="F611" s="150">
        <v>2321</v>
      </c>
      <c r="G611" s="151">
        <v>927</v>
      </c>
      <c r="H611" s="151">
        <v>917</v>
      </c>
      <c r="I611" s="151">
        <v>867</v>
      </c>
      <c r="J611" s="151">
        <v>1893</v>
      </c>
      <c r="K611" s="151">
        <v>1887</v>
      </c>
      <c r="L611" s="151">
        <v>1781</v>
      </c>
      <c r="M611" s="154">
        <v>0.986610446991276</v>
      </c>
      <c r="N611" s="153">
        <v>43990</v>
      </c>
      <c r="O611" s="172">
        <v>0.9</v>
      </c>
      <c r="P611" s="154">
        <v>0.959970887918486</v>
      </c>
      <c r="Q611" s="154">
        <v>0.989212513484358</v>
      </c>
      <c r="R611" s="154">
        <v>0.996830427892235</v>
      </c>
      <c r="S611" s="173">
        <v>-0.029241625565872</v>
      </c>
      <c r="T611" s="153">
        <v>44587</v>
      </c>
      <c r="U611" s="153">
        <v>40815</v>
      </c>
      <c r="V611" s="154">
        <v>0.915401350169332</v>
      </c>
      <c r="W611" s="154">
        <v>0.844614264919942</v>
      </c>
      <c r="X611" s="155">
        <v>0.935275080906149</v>
      </c>
      <c r="Y611" s="155">
        <v>0.940834653988378</v>
      </c>
      <c r="Z611" s="173">
        <v>-0.0906608159862071</v>
      </c>
      <c r="AA611" s="151">
        <v>13416</v>
      </c>
      <c r="AB611" s="151">
        <v>12030</v>
      </c>
      <c r="AC611" s="151">
        <v>14378</v>
      </c>
      <c r="AD611" s="151">
        <v>13338</v>
      </c>
      <c r="AE611" s="155">
        <v>0.896690518783542</v>
      </c>
      <c r="AF611" s="155">
        <v>0.927667269439421</v>
      </c>
      <c r="AG611" s="173">
        <v>-0.0309767506558793</v>
      </c>
    </row>
    <row r="612" spans="1:33">
      <c r="A612" s="175" t="s">
        <v>375</v>
      </c>
      <c r="B612" s="195" t="s">
        <v>1819</v>
      </c>
      <c r="C612" s="195" t="s">
        <v>606</v>
      </c>
      <c r="D612" s="150">
        <v>1</v>
      </c>
      <c r="E612" s="150">
        <v>0</v>
      </c>
      <c r="F612" s="150">
        <v>0</v>
      </c>
      <c r="G612" s="151">
        <v>1</v>
      </c>
      <c r="H612" s="151">
        <v>0</v>
      </c>
      <c r="I612" s="151">
        <v>0</v>
      </c>
      <c r="J612" s="151">
        <v>1</v>
      </c>
      <c r="K612" s="151">
        <v>1</v>
      </c>
      <c r="L612" s="151">
        <v>0</v>
      </c>
      <c r="M612" s="154">
        <v>0.6</v>
      </c>
      <c r="N612" s="153">
        <v>3</v>
      </c>
      <c r="O612" s="172">
        <v>0.9</v>
      </c>
      <c r="P612" s="154">
        <v>0</v>
      </c>
      <c r="Q612" s="154">
        <v>0</v>
      </c>
      <c r="R612" s="154">
        <v>1</v>
      </c>
      <c r="S612" s="173">
        <v>0</v>
      </c>
      <c r="T612" s="153">
        <v>5</v>
      </c>
      <c r="U612" s="153">
        <v>0</v>
      </c>
      <c r="V612" s="154">
        <v>0</v>
      </c>
      <c r="W612" s="154">
        <v>0</v>
      </c>
      <c r="X612" s="155">
        <v>0</v>
      </c>
      <c r="Y612" s="155">
        <v>0</v>
      </c>
      <c r="Z612" s="173">
        <v>0</v>
      </c>
      <c r="AA612" s="151">
        <v>3</v>
      </c>
      <c r="AB612" s="151">
        <v>0</v>
      </c>
      <c r="AC612" s="151">
        <v>2</v>
      </c>
      <c r="AD612" s="151">
        <v>0</v>
      </c>
      <c r="AE612" s="155">
        <v>0</v>
      </c>
      <c r="AF612" s="155">
        <v>0</v>
      </c>
      <c r="AG612" s="173">
        <v>0</v>
      </c>
    </row>
    <row r="613" spans="1:33">
      <c r="A613" s="175" t="s">
        <v>375</v>
      </c>
      <c r="B613" s="195" t="s">
        <v>1819</v>
      </c>
      <c r="C613" s="195" t="s">
        <v>607</v>
      </c>
      <c r="D613" s="150">
        <v>6621</v>
      </c>
      <c r="E613" s="150">
        <v>6607</v>
      </c>
      <c r="F613" s="150">
        <v>6102</v>
      </c>
      <c r="G613" s="151">
        <v>2369</v>
      </c>
      <c r="H613" s="151">
        <v>2322</v>
      </c>
      <c r="I613" s="151">
        <v>2182</v>
      </c>
      <c r="J613" s="151">
        <v>4785</v>
      </c>
      <c r="K613" s="151">
        <v>4755</v>
      </c>
      <c r="L613" s="151">
        <v>4460</v>
      </c>
      <c r="M613" s="154">
        <v>0.990788418708241</v>
      </c>
      <c r="N613" s="153">
        <v>111216</v>
      </c>
      <c r="O613" s="172">
        <v>0.9</v>
      </c>
      <c r="P613" s="154">
        <v>0.997885515783114</v>
      </c>
      <c r="Q613" s="154">
        <v>0.980160405234276</v>
      </c>
      <c r="R613" s="154">
        <v>0.993730407523511</v>
      </c>
      <c r="S613" s="173">
        <v>0.0177251105488383</v>
      </c>
      <c r="T613" s="153">
        <v>112250</v>
      </c>
      <c r="U613" s="153">
        <v>103262</v>
      </c>
      <c r="V613" s="154">
        <v>0.919928730512249</v>
      </c>
      <c r="W613" s="154">
        <v>0.92161304938831</v>
      </c>
      <c r="X613" s="155">
        <v>0.921063739974673</v>
      </c>
      <c r="Y613" s="155">
        <v>0.932079414838036</v>
      </c>
      <c r="Z613" s="173">
        <v>0.000549309413637067</v>
      </c>
      <c r="AA613" s="151">
        <v>33463</v>
      </c>
      <c r="AB613" s="151">
        <v>31175</v>
      </c>
      <c r="AC613" s="151">
        <v>35764</v>
      </c>
      <c r="AD613" s="151">
        <v>33059</v>
      </c>
      <c r="AE613" s="155">
        <v>0.931625974957416</v>
      </c>
      <c r="AF613" s="155">
        <v>0.924365283525333</v>
      </c>
      <c r="AG613" s="173">
        <v>0.00726069143208286</v>
      </c>
    </row>
    <row r="614" spans="1:33">
      <c r="A614" s="175" t="s">
        <v>375</v>
      </c>
      <c r="B614" s="195" t="s">
        <v>1819</v>
      </c>
      <c r="C614" s="195" t="s">
        <v>608</v>
      </c>
      <c r="D614" s="150">
        <v>4</v>
      </c>
      <c r="E614" s="150">
        <v>1</v>
      </c>
      <c r="F614" s="150">
        <v>0</v>
      </c>
      <c r="G614" s="151">
        <v>0</v>
      </c>
      <c r="H614" s="151">
        <v>0</v>
      </c>
      <c r="I614" s="151">
        <v>0</v>
      </c>
      <c r="J614" s="151">
        <v>0</v>
      </c>
      <c r="K614" s="151">
        <v>0</v>
      </c>
      <c r="L614" s="151">
        <v>0</v>
      </c>
      <c r="M614" s="154">
        <v>0.416666666666667</v>
      </c>
      <c r="N614" s="153">
        <v>5</v>
      </c>
      <c r="O614" s="172">
        <v>0.9</v>
      </c>
      <c r="P614" s="154">
        <v>0.25</v>
      </c>
      <c r="Q614" s="154">
        <v>0</v>
      </c>
      <c r="R614" s="154">
        <v>0</v>
      </c>
      <c r="S614" s="173">
        <v>0.25</v>
      </c>
      <c r="T614" s="153">
        <v>12</v>
      </c>
      <c r="U614" s="153">
        <v>5</v>
      </c>
      <c r="V614" s="154">
        <v>0.416666666666667</v>
      </c>
      <c r="W614" s="154">
        <v>0</v>
      </c>
      <c r="X614" s="155">
        <v>0</v>
      </c>
      <c r="Y614" s="155">
        <v>0</v>
      </c>
      <c r="Z614" s="173">
        <v>0</v>
      </c>
      <c r="AA614" s="151">
        <v>6</v>
      </c>
      <c r="AB614" s="151">
        <v>2</v>
      </c>
      <c r="AC614" s="151">
        <v>2</v>
      </c>
      <c r="AD614" s="151">
        <v>1</v>
      </c>
      <c r="AE614" s="155">
        <v>0.333333333333333</v>
      </c>
      <c r="AF614" s="155">
        <v>0.5</v>
      </c>
      <c r="AG614" s="173">
        <v>-0.166666666666667</v>
      </c>
    </row>
    <row r="615" spans="1:33">
      <c r="A615" s="175" t="s">
        <v>375</v>
      </c>
      <c r="B615" s="195" t="s">
        <v>1819</v>
      </c>
      <c r="C615" s="195" t="s">
        <v>609</v>
      </c>
      <c r="D615" s="150">
        <v>4319</v>
      </c>
      <c r="E615" s="150">
        <v>4117</v>
      </c>
      <c r="F615" s="150">
        <v>4042</v>
      </c>
      <c r="G615" s="151">
        <v>1665</v>
      </c>
      <c r="H615" s="151">
        <v>1633</v>
      </c>
      <c r="I615" s="151">
        <v>1596</v>
      </c>
      <c r="J615" s="151">
        <v>3074</v>
      </c>
      <c r="K615" s="151">
        <v>2989</v>
      </c>
      <c r="L615" s="151">
        <v>2899</v>
      </c>
      <c r="M615" s="154">
        <v>0.975011556135628</v>
      </c>
      <c r="N615" s="153">
        <v>71716</v>
      </c>
      <c r="O615" s="172">
        <v>0.9</v>
      </c>
      <c r="P615" s="154">
        <v>0.953229914332021</v>
      </c>
      <c r="Q615" s="154">
        <v>0.980780780780781</v>
      </c>
      <c r="R615" s="154">
        <v>0.97234873129473</v>
      </c>
      <c r="S615" s="173">
        <v>-0.0275508664487595</v>
      </c>
      <c r="T615" s="153">
        <v>73554</v>
      </c>
      <c r="U615" s="153">
        <v>69209</v>
      </c>
      <c r="V615" s="154">
        <v>0.940927753759143</v>
      </c>
      <c r="W615" s="154">
        <v>0.935864783514702</v>
      </c>
      <c r="X615" s="155">
        <v>0.958558558558559</v>
      </c>
      <c r="Y615" s="155">
        <v>0.943070917371503</v>
      </c>
      <c r="Z615" s="173">
        <v>-0.0226937750438561</v>
      </c>
      <c r="AA615" s="151">
        <v>22191</v>
      </c>
      <c r="AB615" s="151">
        <v>20977</v>
      </c>
      <c r="AC615" s="151">
        <v>23530</v>
      </c>
      <c r="AD615" s="151">
        <v>22221</v>
      </c>
      <c r="AE615" s="155">
        <v>0.945293136857284</v>
      </c>
      <c r="AF615" s="155">
        <v>0.944368890777731</v>
      </c>
      <c r="AG615" s="173">
        <v>0.000924246079553881</v>
      </c>
    </row>
    <row r="616" spans="1:33">
      <c r="A616" s="175" t="s">
        <v>375</v>
      </c>
      <c r="B616" s="195" t="s">
        <v>1819</v>
      </c>
      <c r="C616" s="195" t="s">
        <v>610</v>
      </c>
      <c r="D616" s="150">
        <v>4172</v>
      </c>
      <c r="E616" s="150">
        <v>4163</v>
      </c>
      <c r="F616" s="150">
        <v>4022</v>
      </c>
      <c r="G616" s="151">
        <v>1466</v>
      </c>
      <c r="H616" s="151">
        <v>1463</v>
      </c>
      <c r="I616" s="151">
        <v>1429</v>
      </c>
      <c r="J616" s="151">
        <v>3035</v>
      </c>
      <c r="K616" s="151">
        <v>3032</v>
      </c>
      <c r="L616" s="151">
        <v>2942</v>
      </c>
      <c r="M616" s="154">
        <v>0.995886745736991</v>
      </c>
      <c r="N616" s="153">
        <v>74814</v>
      </c>
      <c r="O616" s="172">
        <v>0.9</v>
      </c>
      <c r="P616" s="154">
        <v>0.99784276126558</v>
      </c>
      <c r="Q616" s="154">
        <v>0.997953615279673</v>
      </c>
      <c r="R616" s="154">
        <v>0.999011532125206</v>
      </c>
      <c r="S616" s="173">
        <v>-0.000110854014092499</v>
      </c>
      <c r="T616" s="153">
        <v>75123</v>
      </c>
      <c r="U616" s="153">
        <v>72654</v>
      </c>
      <c r="V616" s="154">
        <v>0.967133900403339</v>
      </c>
      <c r="W616" s="154">
        <v>0.964046021093001</v>
      </c>
      <c r="X616" s="155">
        <v>0.974761255115962</v>
      </c>
      <c r="Y616" s="155">
        <v>0.969357495881384</v>
      </c>
      <c r="Z616" s="173">
        <v>-0.0107152340229608</v>
      </c>
      <c r="AA616" s="151">
        <v>21704</v>
      </c>
      <c r="AB616" s="151">
        <v>21017</v>
      </c>
      <c r="AC616" s="151">
        <v>24250</v>
      </c>
      <c r="AD616" s="151">
        <v>23519</v>
      </c>
      <c r="AE616" s="155">
        <v>0.968346848507188</v>
      </c>
      <c r="AF616" s="155">
        <v>0.969855670103093</v>
      </c>
      <c r="AG616" s="173">
        <v>-0.00150882159590515</v>
      </c>
    </row>
    <row r="617" spans="1:33">
      <c r="A617" s="175" t="s">
        <v>375</v>
      </c>
      <c r="B617" s="195" t="s">
        <v>1819</v>
      </c>
      <c r="C617" s="195" t="s">
        <v>611</v>
      </c>
      <c r="D617" s="150">
        <v>1</v>
      </c>
      <c r="E617" s="150">
        <v>1</v>
      </c>
      <c r="F617" s="150">
        <v>0</v>
      </c>
      <c r="G617" s="151">
        <v>1</v>
      </c>
      <c r="H617" s="151">
        <v>1</v>
      </c>
      <c r="I617" s="151">
        <v>0</v>
      </c>
      <c r="J617" s="151">
        <v>1</v>
      </c>
      <c r="K617" s="151">
        <v>1</v>
      </c>
      <c r="L617" s="151">
        <v>0</v>
      </c>
      <c r="M617" s="154">
        <v>0.625</v>
      </c>
      <c r="N617" s="153">
        <v>5</v>
      </c>
      <c r="O617" s="172">
        <v>0.9</v>
      </c>
      <c r="P617" s="154">
        <v>1</v>
      </c>
      <c r="Q617" s="154">
        <v>1</v>
      </c>
      <c r="R617" s="154">
        <v>1</v>
      </c>
      <c r="S617" s="173">
        <v>0</v>
      </c>
      <c r="T617" s="153">
        <v>8</v>
      </c>
      <c r="U617" s="153">
        <v>3</v>
      </c>
      <c r="V617" s="154">
        <v>0.375</v>
      </c>
      <c r="W617" s="154">
        <v>0</v>
      </c>
      <c r="X617" s="155">
        <v>0</v>
      </c>
      <c r="Y617" s="155">
        <v>0</v>
      </c>
      <c r="Z617" s="173">
        <v>0</v>
      </c>
      <c r="AA617" s="151">
        <v>3</v>
      </c>
      <c r="AB617" s="151">
        <v>0</v>
      </c>
      <c r="AC617" s="151">
        <v>3</v>
      </c>
      <c r="AD617" s="151">
        <v>1</v>
      </c>
      <c r="AE617" s="155">
        <v>0</v>
      </c>
      <c r="AF617" s="155">
        <v>0.333333333333333</v>
      </c>
      <c r="AG617" s="173">
        <v>-0.333333333333333</v>
      </c>
    </row>
    <row r="618" spans="1:33">
      <c r="A618" s="175" t="s">
        <v>375</v>
      </c>
      <c r="B618" s="195" t="s">
        <v>1819</v>
      </c>
      <c r="C618" s="195" t="s">
        <v>612</v>
      </c>
      <c r="D618" s="150">
        <v>2569</v>
      </c>
      <c r="E618" s="150">
        <v>2557</v>
      </c>
      <c r="F618" s="150">
        <v>2484</v>
      </c>
      <c r="G618" s="151">
        <v>1025</v>
      </c>
      <c r="H618" s="151">
        <v>1023</v>
      </c>
      <c r="I618" s="151">
        <v>1000</v>
      </c>
      <c r="J618" s="151">
        <v>1988</v>
      </c>
      <c r="K618" s="151">
        <v>1985</v>
      </c>
      <c r="L618" s="151">
        <v>1935</v>
      </c>
      <c r="M618" s="154">
        <v>0.997704435204435</v>
      </c>
      <c r="N618" s="153">
        <v>46070</v>
      </c>
      <c r="O618" s="172">
        <v>0.9</v>
      </c>
      <c r="P618" s="154">
        <v>0.995328921759439</v>
      </c>
      <c r="Q618" s="154">
        <v>0.998048780487805</v>
      </c>
      <c r="R618" s="154">
        <v>0.998490945674044</v>
      </c>
      <c r="S618" s="173">
        <v>-0.00271985872836544</v>
      </c>
      <c r="T618" s="153">
        <v>46176</v>
      </c>
      <c r="U618" s="153">
        <v>44832</v>
      </c>
      <c r="V618" s="154">
        <v>0.970893970893971</v>
      </c>
      <c r="W618" s="154">
        <v>0.96691319579603</v>
      </c>
      <c r="X618" s="155">
        <v>0.975609756097561</v>
      </c>
      <c r="Y618" s="155">
        <v>0.973340040241449</v>
      </c>
      <c r="Z618" s="173">
        <v>-0.00869656030153132</v>
      </c>
      <c r="AA618" s="151">
        <v>13721</v>
      </c>
      <c r="AB618" s="151">
        <v>13331</v>
      </c>
      <c r="AC618" s="151">
        <v>14894</v>
      </c>
      <c r="AD618" s="151">
        <v>14464</v>
      </c>
      <c r="AE618" s="155">
        <v>0.97157641571314</v>
      </c>
      <c r="AF618" s="155">
        <v>0.971129313817645</v>
      </c>
      <c r="AG618" s="173">
        <v>0.000447101895495794</v>
      </c>
    </row>
    <row r="619" spans="1:33">
      <c r="A619" s="175" t="s">
        <v>375</v>
      </c>
      <c r="B619" s="195" t="s">
        <v>1819</v>
      </c>
      <c r="C619" s="195" t="s">
        <v>613</v>
      </c>
      <c r="D619" s="150">
        <v>1</v>
      </c>
      <c r="E619" s="150">
        <v>0</v>
      </c>
      <c r="F619" s="150">
        <v>0</v>
      </c>
      <c r="G619" s="151">
        <v>0</v>
      </c>
      <c r="H619" s="151">
        <v>0</v>
      </c>
      <c r="I619" s="151">
        <v>0</v>
      </c>
      <c r="J619" s="151">
        <v>0</v>
      </c>
      <c r="K619" s="151">
        <v>0</v>
      </c>
      <c r="L619" s="151">
        <v>0</v>
      </c>
      <c r="M619" s="154">
        <v>0</v>
      </c>
      <c r="N619" s="153">
        <v>0</v>
      </c>
      <c r="O619" s="172">
        <v>0.9</v>
      </c>
      <c r="P619" s="154">
        <v>0</v>
      </c>
      <c r="Q619" s="154">
        <v>0</v>
      </c>
      <c r="R619" s="154">
        <v>0</v>
      </c>
      <c r="S619" s="173">
        <v>0</v>
      </c>
      <c r="T619" s="153">
        <v>3</v>
      </c>
      <c r="U619" s="153">
        <v>0</v>
      </c>
      <c r="V619" s="154">
        <v>0</v>
      </c>
      <c r="W619" s="154">
        <v>0</v>
      </c>
      <c r="X619" s="155">
        <v>0</v>
      </c>
      <c r="Y619" s="155">
        <v>0</v>
      </c>
      <c r="Z619" s="173">
        <v>0</v>
      </c>
      <c r="AA619" s="151">
        <v>1</v>
      </c>
      <c r="AB619" s="151">
        <v>0</v>
      </c>
      <c r="AC619" s="151">
        <v>2</v>
      </c>
      <c r="AD619" s="151">
        <v>0</v>
      </c>
      <c r="AE619" s="155">
        <v>0</v>
      </c>
      <c r="AF619" s="155">
        <v>0</v>
      </c>
      <c r="AG619" s="173">
        <v>0</v>
      </c>
    </row>
    <row r="620" spans="1:33">
      <c r="A620" s="175" t="s">
        <v>375</v>
      </c>
      <c r="B620" s="195" t="s">
        <v>1819</v>
      </c>
      <c r="C620" s="195" t="s">
        <v>614</v>
      </c>
      <c r="D620" s="150">
        <v>2628</v>
      </c>
      <c r="E620" s="150">
        <v>2608</v>
      </c>
      <c r="F620" s="150">
        <v>2417</v>
      </c>
      <c r="G620" s="151">
        <v>874</v>
      </c>
      <c r="H620" s="151">
        <v>836</v>
      </c>
      <c r="I620" s="151">
        <v>795</v>
      </c>
      <c r="J620" s="151">
        <v>1825</v>
      </c>
      <c r="K620" s="151">
        <v>1813</v>
      </c>
      <c r="L620" s="151">
        <v>1736</v>
      </c>
      <c r="M620" s="154">
        <v>0.98352846376262</v>
      </c>
      <c r="N620" s="153">
        <v>41499</v>
      </c>
      <c r="O620" s="172">
        <v>0.9</v>
      </c>
      <c r="P620" s="154">
        <v>0.992389649923896</v>
      </c>
      <c r="Q620" s="154">
        <v>0.956521739130435</v>
      </c>
      <c r="R620" s="154">
        <v>0.993424657534247</v>
      </c>
      <c r="S620" s="173">
        <v>0.0358679107934616</v>
      </c>
      <c r="T620" s="153">
        <v>42194</v>
      </c>
      <c r="U620" s="153">
        <v>38689</v>
      </c>
      <c r="V620" s="154">
        <v>0.916931317248898</v>
      </c>
      <c r="W620" s="154">
        <v>0.919710806697108</v>
      </c>
      <c r="X620" s="155">
        <v>0.909610983981693</v>
      </c>
      <c r="Y620" s="155">
        <v>0.951232876712329</v>
      </c>
      <c r="Z620" s="173">
        <v>0.0100998227154147</v>
      </c>
      <c r="AA620" s="151">
        <v>12822</v>
      </c>
      <c r="AB620" s="151">
        <v>11786</v>
      </c>
      <c r="AC620" s="151">
        <v>13115</v>
      </c>
      <c r="AD620" s="151">
        <v>12011</v>
      </c>
      <c r="AE620" s="155">
        <v>0.919201372640774</v>
      </c>
      <c r="AF620" s="155">
        <v>0.915821578345406</v>
      </c>
      <c r="AG620" s="173">
        <v>0.00337979429536761</v>
      </c>
    </row>
    <row r="621" spans="1:33">
      <c r="A621" s="175" t="s">
        <v>375</v>
      </c>
      <c r="B621" s="195" t="s">
        <v>1819</v>
      </c>
      <c r="C621" s="195" t="s">
        <v>615</v>
      </c>
      <c r="D621" s="150">
        <v>4</v>
      </c>
      <c r="E621" s="150">
        <v>3</v>
      </c>
      <c r="F621" s="150">
        <v>1</v>
      </c>
      <c r="G621" s="151">
        <v>1</v>
      </c>
      <c r="H621" s="151">
        <v>1</v>
      </c>
      <c r="I621" s="151">
        <v>1</v>
      </c>
      <c r="J621" s="151">
        <v>0</v>
      </c>
      <c r="K621" s="151">
        <v>0</v>
      </c>
      <c r="L621" s="151">
        <v>0</v>
      </c>
      <c r="M621" s="154">
        <v>0.657894736842105</v>
      </c>
      <c r="N621" s="153">
        <v>25</v>
      </c>
      <c r="O621" s="172">
        <v>0.9</v>
      </c>
      <c r="P621" s="154">
        <v>0.75</v>
      </c>
      <c r="Q621" s="154">
        <v>1</v>
      </c>
      <c r="R621" s="154">
        <v>0</v>
      </c>
      <c r="S621" s="173">
        <v>-0.25</v>
      </c>
      <c r="T621" s="153">
        <v>38</v>
      </c>
      <c r="U621" s="153">
        <v>29</v>
      </c>
      <c r="V621" s="154">
        <v>0.763157894736842</v>
      </c>
      <c r="W621" s="154">
        <v>0.25</v>
      </c>
      <c r="X621" s="155">
        <v>1</v>
      </c>
      <c r="Y621" s="155">
        <v>0</v>
      </c>
      <c r="Z621" s="173">
        <v>-0.75</v>
      </c>
      <c r="AA621" s="151">
        <v>8</v>
      </c>
      <c r="AB621" s="151">
        <v>3</v>
      </c>
      <c r="AC621" s="151">
        <v>12</v>
      </c>
      <c r="AD621" s="151">
        <v>11</v>
      </c>
      <c r="AE621" s="155">
        <v>0.375</v>
      </c>
      <c r="AF621" s="155">
        <v>0.916666666666667</v>
      </c>
      <c r="AG621" s="173">
        <v>-0.541666666666667</v>
      </c>
    </row>
    <row r="622" spans="1:33">
      <c r="A622" s="175" t="s">
        <v>375</v>
      </c>
      <c r="B622" s="195" t="s">
        <v>1819</v>
      </c>
      <c r="C622" s="195" t="s">
        <v>616</v>
      </c>
      <c r="D622" s="150">
        <v>2910</v>
      </c>
      <c r="E622" s="150">
        <v>2865</v>
      </c>
      <c r="F622" s="150">
        <v>2719</v>
      </c>
      <c r="G622" s="151">
        <v>1200</v>
      </c>
      <c r="H622" s="151">
        <v>1179</v>
      </c>
      <c r="I622" s="151">
        <v>1116</v>
      </c>
      <c r="J622" s="151">
        <v>2045</v>
      </c>
      <c r="K622" s="151">
        <v>1998</v>
      </c>
      <c r="L622" s="151">
        <v>1920</v>
      </c>
      <c r="M622" s="154">
        <v>0.981460493959157</v>
      </c>
      <c r="N622" s="153">
        <v>45898</v>
      </c>
      <c r="O622" s="172">
        <v>0.9</v>
      </c>
      <c r="P622" s="154">
        <v>0.984536082474227</v>
      </c>
      <c r="Q622" s="154">
        <v>0.9825</v>
      </c>
      <c r="R622" s="154">
        <v>0.977017114914425</v>
      </c>
      <c r="S622" s="173">
        <v>0.00203608247422682</v>
      </c>
      <c r="T622" s="153">
        <v>46765</v>
      </c>
      <c r="U622" s="153">
        <v>43664</v>
      </c>
      <c r="V622" s="154">
        <v>0.933689725221854</v>
      </c>
      <c r="W622" s="154">
        <v>0.934364261168385</v>
      </c>
      <c r="X622" s="155">
        <v>0.93</v>
      </c>
      <c r="Y622" s="155">
        <v>0.938875305623472</v>
      </c>
      <c r="Z622" s="173">
        <v>0.00436426116838484</v>
      </c>
      <c r="AA622" s="151">
        <v>14866</v>
      </c>
      <c r="AB622" s="151">
        <v>14058</v>
      </c>
      <c r="AC622" s="151">
        <v>14896</v>
      </c>
      <c r="AD622" s="151">
        <v>13875</v>
      </c>
      <c r="AE622" s="155">
        <v>0.945647786896273</v>
      </c>
      <c r="AF622" s="155">
        <v>0.931458109559613</v>
      </c>
      <c r="AG622" s="173">
        <v>0.0141896773366601</v>
      </c>
    </row>
    <row r="623" spans="1:33">
      <c r="A623" s="175" t="s">
        <v>375</v>
      </c>
      <c r="B623" s="195" t="s">
        <v>1819</v>
      </c>
      <c r="C623" s="195" t="s">
        <v>617</v>
      </c>
      <c r="D623" s="150">
        <v>4847</v>
      </c>
      <c r="E623" s="150">
        <v>4766</v>
      </c>
      <c r="F623" s="150">
        <v>4190</v>
      </c>
      <c r="G623" s="151">
        <v>1647</v>
      </c>
      <c r="H623" s="151">
        <v>1633</v>
      </c>
      <c r="I623" s="151">
        <v>1510</v>
      </c>
      <c r="J623" s="151">
        <v>3483</v>
      </c>
      <c r="K623" s="151">
        <v>3440</v>
      </c>
      <c r="L623" s="151">
        <v>3091</v>
      </c>
      <c r="M623" s="154">
        <v>0.987204976520095</v>
      </c>
      <c r="N623" s="153">
        <v>80936</v>
      </c>
      <c r="O623" s="172">
        <v>0.9</v>
      </c>
      <c r="P623" s="154">
        <v>0.983288632143594</v>
      </c>
      <c r="Q623" s="154">
        <v>0.991499696417729</v>
      </c>
      <c r="R623" s="154">
        <v>0.987654320987654</v>
      </c>
      <c r="S623" s="173">
        <v>-0.0082110642741352</v>
      </c>
      <c r="T623" s="153">
        <v>81985</v>
      </c>
      <c r="U623" s="153">
        <v>73753</v>
      </c>
      <c r="V623" s="154">
        <v>0.899591388668659</v>
      </c>
      <c r="W623" s="154">
        <v>0.86445223849804</v>
      </c>
      <c r="X623" s="155">
        <v>0.916818457802064</v>
      </c>
      <c r="Y623" s="155">
        <v>0.887453344817686</v>
      </c>
      <c r="Z623" s="173">
        <v>-0.0523662193040244</v>
      </c>
      <c r="AA623" s="151">
        <v>24187</v>
      </c>
      <c r="AB623" s="151">
        <v>21648</v>
      </c>
      <c r="AC623" s="151">
        <v>26250</v>
      </c>
      <c r="AD623" s="151">
        <v>23337</v>
      </c>
      <c r="AE623" s="155">
        <v>0.895026253772688</v>
      </c>
      <c r="AF623" s="155">
        <v>0.889028571428571</v>
      </c>
      <c r="AG623" s="173">
        <v>0.00599768234411646</v>
      </c>
    </row>
    <row r="624" spans="1:33">
      <c r="A624" s="175" t="s">
        <v>375</v>
      </c>
      <c r="B624" s="195" t="s">
        <v>1819</v>
      </c>
      <c r="C624" s="195" t="s">
        <v>618</v>
      </c>
      <c r="D624" s="150">
        <v>5885</v>
      </c>
      <c r="E624" s="150">
        <v>5824</v>
      </c>
      <c r="F624" s="150">
        <v>5554</v>
      </c>
      <c r="G624" s="151">
        <v>2092</v>
      </c>
      <c r="H624" s="151">
        <v>2054</v>
      </c>
      <c r="I624" s="151">
        <v>1983</v>
      </c>
      <c r="J624" s="151">
        <v>4376</v>
      </c>
      <c r="K624" s="151">
        <v>4343</v>
      </c>
      <c r="L624" s="151">
        <v>4195</v>
      </c>
      <c r="M624" s="154">
        <v>0.987993006385054</v>
      </c>
      <c r="N624" s="153">
        <v>102280</v>
      </c>
      <c r="O624" s="172">
        <v>0.9</v>
      </c>
      <c r="P624" s="154">
        <v>0.98963466440102</v>
      </c>
      <c r="Q624" s="154">
        <v>0.981835564053537</v>
      </c>
      <c r="R624" s="154">
        <v>0.99245886654479</v>
      </c>
      <c r="S624" s="173">
        <v>0.00779910034748221</v>
      </c>
      <c r="T624" s="153">
        <v>103523</v>
      </c>
      <c r="U624" s="153">
        <v>97310</v>
      </c>
      <c r="V624" s="154">
        <v>0.939984351303575</v>
      </c>
      <c r="W624" s="154">
        <v>0.94375531011045</v>
      </c>
      <c r="X624" s="155">
        <v>0.947896749521989</v>
      </c>
      <c r="Y624" s="155">
        <v>0.95863802559415</v>
      </c>
      <c r="Z624" s="173">
        <v>-0.00414143941153822</v>
      </c>
      <c r="AA624" s="151">
        <v>30355</v>
      </c>
      <c r="AB624" s="151">
        <v>28673</v>
      </c>
      <c r="AC624" s="151">
        <v>33118</v>
      </c>
      <c r="AD624" s="151">
        <v>31005</v>
      </c>
      <c r="AE624" s="155">
        <v>0.944589029813869</v>
      </c>
      <c r="AF624" s="155">
        <v>0.936197838033698</v>
      </c>
      <c r="AG624" s="173">
        <v>0.00839119178017145</v>
      </c>
    </row>
    <row r="625" spans="1:33">
      <c r="A625" s="175" t="s">
        <v>375</v>
      </c>
      <c r="B625" s="195" t="s">
        <v>1819</v>
      </c>
      <c r="C625" s="195" t="s">
        <v>619</v>
      </c>
      <c r="D625" s="150">
        <v>2</v>
      </c>
      <c r="E625" s="150">
        <v>0</v>
      </c>
      <c r="F625" s="150">
        <v>0</v>
      </c>
      <c r="G625" s="151">
        <v>2</v>
      </c>
      <c r="H625" s="151">
        <v>1</v>
      </c>
      <c r="I625" s="151">
        <v>2</v>
      </c>
      <c r="J625" s="151">
        <v>0</v>
      </c>
      <c r="K625" s="151">
        <v>0</v>
      </c>
      <c r="L625" s="151">
        <v>0</v>
      </c>
      <c r="M625" s="154">
        <v>0.5</v>
      </c>
      <c r="N625" s="153">
        <v>5</v>
      </c>
      <c r="O625" s="172">
        <v>0.9</v>
      </c>
      <c r="P625" s="154">
        <v>0</v>
      </c>
      <c r="Q625" s="154">
        <v>0.5</v>
      </c>
      <c r="R625" s="154">
        <v>0</v>
      </c>
      <c r="S625" s="173">
        <v>-0.5</v>
      </c>
      <c r="T625" s="153">
        <v>10</v>
      </c>
      <c r="U625" s="153">
        <v>6</v>
      </c>
      <c r="V625" s="154">
        <v>0.6</v>
      </c>
      <c r="W625" s="154">
        <v>0</v>
      </c>
      <c r="X625" s="155">
        <v>1</v>
      </c>
      <c r="Y625" s="155">
        <v>0</v>
      </c>
      <c r="Z625" s="173">
        <v>-1</v>
      </c>
      <c r="AA625" s="151">
        <v>4</v>
      </c>
      <c r="AB625" s="151">
        <v>2</v>
      </c>
      <c r="AC625" s="151">
        <v>1</v>
      </c>
      <c r="AD625" s="151">
        <v>1</v>
      </c>
      <c r="AE625" s="155">
        <v>0.5</v>
      </c>
      <c r="AF625" s="155">
        <v>1</v>
      </c>
      <c r="AG625" s="173">
        <v>-0.5</v>
      </c>
    </row>
    <row r="626" spans="1:33">
      <c r="A626" s="175" t="s">
        <v>375</v>
      </c>
      <c r="B626" s="195" t="s">
        <v>1820</v>
      </c>
      <c r="C626" s="195" t="s">
        <v>620</v>
      </c>
      <c r="D626" s="150">
        <v>3186</v>
      </c>
      <c r="E626" s="150">
        <v>3150</v>
      </c>
      <c r="F626" s="150">
        <v>2798</v>
      </c>
      <c r="G626" s="151">
        <v>1798</v>
      </c>
      <c r="H626" s="151">
        <v>1778</v>
      </c>
      <c r="I626" s="151">
        <v>1602</v>
      </c>
      <c r="J626" s="151">
        <v>2025</v>
      </c>
      <c r="K626" s="151">
        <v>2009</v>
      </c>
      <c r="L626" s="151">
        <v>1779</v>
      </c>
      <c r="M626" s="154">
        <v>0.980292906796248</v>
      </c>
      <c r="N626" s="153">
        <v>58100</v>
      </c>
      <c r="O626" s="172">
        <v>0.9</v>
      </c>
      <c r="P626" s="154">
        <v>0.988700564971751</v>
      </c>
      <c r="Q626" s="154">
        <v>0.988876529477197</v>
      </c>
      <c r="R626" s="154">
        <v>0.992098765432099</v>
      </c>
      <c r="S626" s="173">
        <v>-0.000175964505445436</v>
      </c>
      <c r="T626" s="153">
        <v>59268</v>
      </c>
      <c r="U626" s="153">
        <v>51456</v>
      </c>
      <c r="V626" s="154">
        <v>0.868191941688601</v>
      </c>
      <c r="W626" s="154">
        <v>0.878217200251099</v>
      </c>
      <c r="X626" s="155">
        <v>0.890989988876529</v>
      </c>
      <c r="Y626" s="155">
        <v>0.878518518518518</v>
      </c>
      <c r="Z626" s="173">
        <v>-0.012772788625431</v>
      </c>
      <c r="AA626" s="151">
        <v>17849</v>
      </c>
      <c r="AB626" s="151">
        <v>15821</v>
      </c>
      <c r="AC626" s="151">
        <v>19803</v>
      </c>
      <c r="AD626" s="151">
        <v>17064</v>
      </c>
      <c r="AE626" s="155">
        <v>0.886380189366351</v>
      </c>
      <c r="AF626" s="155">
        <v>0.861687623087411</v>
      </c>
      <c r="AG626" s="173">
        <v>0.0246925662789401</v>
      </c>
    </row>
    <row r="627" spans="1:33">
      <c r="A627" s="175" t="s">
        <v>375</v>
      </c>
      <c r="B627" s="195" t="s">
        <v>1820</v>
      </c>
      <c r="C627" s="195" t="s">
        <v>621</v>
      </c>
      <c r="D627" s="150">
        <v>3710</v>
      </c>
      <c r="E627" s="150">
        <v>3667</v>
      </c>
      <c r="F627" s="150">
        <v>3450</v>
      </c>
      <c r="G627" s="151">
        <v>1866</v>
      </c>
      <c r="H627" s="151">
        <v>1837</v>
      </c>
      <c r="I627" s="151">
        <v>1739</v>
      </c>
      <c r="J627" s="151">
        <v>2332</v>
      </c>
      <c r="K627" s="151">
        <v>2306</v>
      </c>
      <c r="L627" s="151">
        <v>2191</v>
      </c>
      <c r="M627" s="154">
        <v>0.987039694633901</v>
      </c>
      <c r="N627" s="153">
        <v>66715</v>
      </c>
      <c r="O627" s="172">
        <v>0.9</v>
      </c>
      <c r="P627" s="154">
        <v>0.988409703504043</v>
      </c>
      <c r="Q627" s="154">
        <v>0.984458735262594</v>
      </c>
      <c r="R627" s="154">
        <v>0.98885077186964</v>
      </c>
      <c r="S627" s="173">
        <v>0.00395096824144936</v>
      </c>
      <c r="T627" s="153">
        <v>67591</v>
      </c>
      <c r="U627" s="153">
        <v>62407</v>
      </c>
      <c r="V627" s="154">
        <v>0.923303398381441</v>
      </c>
      <c r="W627" s="154">
        <v>0.929919137466307</v>
      </c>
      <c r="X627" s="155">
        <v>0.931939978563773</v>
      </c>
      <c r="Y627" s="155">
        <v>0.939536878216124</v>
      </c>
      <c r="Z627" s="173">
        <v>-0.00202084109746548</v>
      </c>
      <c r="AA627" s="151">
        <v>20231</v>
      </c>
      <c r="AB627" s="151">
        <v>18876</v>
      </c>
      <c r="AC627" s="151">
        <v>21352</v>
      </c>
      <c r="AD627" s="151">
        <v>19729</v>
      </c>
      <c r="AE627" s="155">
        <v>0.933023577677821</v>
      </c>
      <c r="AF627" s="155">
        <v>0.923988385162982</v>
      </c>
      <c r="AG627" s="173">
        <v>0.00903519251483875</v>
      </c>
    </row>
    <row r="628" spans="1:33">
      <c r="A628" s="175" t="s">
        <v>375</v>
      </c>
      <c r="B628" s="195" t="s">
        <v>1820</v>
      </c>
      <c r="C628" s="195" t="s">
        <v>622</v>
      </c>
      <c r="D628" s="150">
        <v>5586</v>
      </c>
      <c r="E628" s="150">
        <v>4756</v>
      </c>
      <c r="F628" s="150">
        <v>4641</v>
      </c>
      <c r="G628" s="151">
        <v>3335</v>
      </c>
      <c r="H628" s="151">
        <v>2915</v>
      </c>
      <c r="I628" s="151">
        <v>2853</v>
      </c>
      <c r="J628" s="151">
        <v>3348</v>
      </c>
      <c r="K628" s="151">
        <v>3044</v>
      </c>
      <c r="L628" s="151">
        <v>2934</v>
      </c>
      <c r="M628" s="154">
        <v>0.911980350465577</v>
      </c>
      <c r="N628" s="153">
        <v>99508</v>
      </c>
      <c r="O628" s="172">
        <v>0.9</v>
      </c>
      <c r="P628" s="154">
        <v>0.851414249910491</v>
      </c>
      <c r="Q628" s="154">
        <v>0.874062968515742</v>
      </c>
      <c r="R628" s="154">
        <v>0.909199522102748</v>
      </c>
      <c r="S628" s="173">
        <v>-0.0226487186052516</v>
      </c>
      <c r="T628" s="153">
        <v>109112</v>
      </c>
      <c r="U628" s="153">
        <v>93707</v>
      </c>
      <c r="V628" s="154">
        <v>0.858814795806144</v>
      </c>
      <c r="W628" s="154">
        <v>0.830827067669173</v>
      </c>
      <c r="X628" s="155">
        <v>0.855472263868066</v>
      </c>
      <c r="Y628" s="155">
        <v>0.876344086021505</v>
      </c>
      <c r="Z628" s="173">
        <v>-0.024645196198893</v>
      </c>
      <c r="AA628" s="151">
        <v>31315</v>
      </c>
      <c r="AB628" s="151">
        <v>26973</v>
      </c>
      <c r="AC628" s="151">
        <v>34153</v>
      </c>
      <c r="AD628" s="151">
        <v>29643</v>
      </c>
      <c r="AE628" s="155">
        <v>0.861344403640428</v>
      </c>
      <c r="AF628" s="155">
        <v>0.867947178871549</v>
      </c>
      <c r="AG628" s="173">
        <v>-0.00660277523112074</v>
      </c>
    </row>
    <row r="629" spans="1:33">
      <c r="A629" s="175" t="s">
        <v>375</v>
      </c>
      <c r="B629" s="195" t="s">
        <v>1820</v>
      </c>
      <c r="C629" s="195" t="s">
        <v>623</v>
      </c>
      <c r="D629" s="150">
        <v>0</v>
      </c>
      <c r="E629" s="150">
        <v>0</v>
      </c>
      <c r="F629" s="150">
        <v>0</v>
      </c>
      <c r="G629" s="151">
        <v>0</v>
      </c>
      <c r="H629" s="151">
        <v>0</v>
      </c>
      <c r="I629" s="151">
        <v>0</v>
      </c>
      <c r="J629" s="151">
        <v>0</v>
      </c>
      <c r="K629" s="151">
        <v>0</v>
      </c>
      <c r="L629" s="151">
        <v>0</v>
      </c>
      <c r="M629" s="154">
        <v>0</v>
      </c>
      <c r="N629" s="153">
        <v>0</v>
      </c>
      <c r="O629" s="172">
        <v>0.9</v>
      </c>
      <c r="P629" s="154">
        <v>0</v>
      </c>
      <c r="Q629" s="154">
        <v>0</v>
      </c>
      <c r="R629" s="154">
        <v>0</v>
      </c>
      <c r="S629" s="173">
        <v>0</v>
      </c>
      <c r="T629" s="153">
        <v>0</v>
      </c>
      <c r="U629" s="153">
        <v>0</v>
      </c>
      <c r="V629" s="154">
        <v>0</v>
      </c>
      <c r="W629" s="154">
        <v>0</v>
      </c>
      <c r="X629" s="155">
        <v>0</v>
      </c>
      <c r="Y629" s="155">
        <v>0</v>
      </c>
      <c r="Z629" s="173">
        <v>0</v>
      </c>
      <c r="AA629" s="151">
        <v>0</v>
      </c>
      <c r="AB629" s="151">
        <v>0</v>
      </c>
      <c r="AC629" s="151">
        <v>0</v>
      </c>
      <c r="AD629" s="151">
        <v>0</v>
      </c>
      <c r="AE629" s="155">
        <v>0</v>
      </c>
      <c r="AF629" s="155">
        <v>0</v>
      </c>
      <c r="AG629" s="173">
        <v>0</v>
      </c>
    </row>
    <row r="630" spans="1:33">
      <c r="A630" s="175" t="s">
        <v>375</v>
      </c>
      <c r="B630" s="195" t="s">
        <v>1820</v>
      </c>
      <c r="C630" s="195" t="s">
        <v>624</v>
      </c>
      <c r="D630" s="150">
        <v>5474</v>
      </c>
      <c r="E630" s="150">
        <v>5351</v>
      </c>
      <c r="F630" s="150">
        <v>4263</v>
      </c>
      <c r="G630" s="151">
        <v>2988</v>
      </c>
      <c r="H630" s="151">
        <v>2903</v>
      </c>
      <c r="I630" s="151">
        <v>2478</v>
      </c>
      <c r="J630" s="151">
        <v>3225</v>
      </c>
      <c r="K630" s="151">
        <v>3165</v>
      </c>
      <c r="L630" s="151">
        <v>2565</v>
      </c>
      <c r="M630" s="154">
        <v>0.892878057995655</v>
      </c>
      <c r="N630" s="153">
        <v>94529</v>
      </c>
      <c r="O630" s="172">
        <v>0.9</v>
      </c>
      <c r="P630" s="154">
        <v>0.977530142491779</v>
      </c>
      <c r="Q630" s="154">
        <v>0.971552878179384</v>
      </c>
      <c r="R630" s="154">
        <v>0.981395348837209</v>
      </c>
      <c r="S630" s="173">
        <v>0.00597726431239509</v>
      </c>
      <c r="T630" s="153">
        <v>105870</v>
      </c>
      <c r="U630" s="153">
        <v>85156</v>
      </c>
      <c r="V630" s="154">
        <v>0.804344951355436</v>
      </c>
      <c r="W630" s="154">
        <v>0.778772378516624</v>
      </c>
      <c r="X630" s="155">
        <v>0.829317269076305</v>
      </c>
      <c r="Y630" s="155">
        <v>0.795348837209302</v>
      </c>
      <c r="Z630" s="173">
        <v>-0.0505448905596811</v>
      </c>
      <c r="AA630" s="151">
        <v>30277</v>
      </c>
      <c r="AB630" s="151">
        <v>24723</v>
      </c>
      <c r="AC630" s="151">
        <v>33159</v>
      </c>
      <c r="AD630" s="151">
        <v>27297</v>
      </c>
      <c r="AE630" s="155">
        <v>0.816560425405423</v>
      </c>
      <c r="AF630" s="155">
        <v>0.823215416628969</v>
      </c>
      <c r="AG630" s="173">
        <v>-0.00665499122354618</v>
      </c>
    </row>
    <row r="631" spans="1:33">
      <c r="A631" s="175" t="s">
        <v>375</v>
      </c>
      <c r="B631" s="195" t="s">
        <v>1820</v>
      </c>
      <c r="C631" s="195" t="s">
        <v>625</v>
      </c>
      <c r="D631" s="150">
        <v>4206</v>
      </c>
      <c r="E631" s="150">
        <v>4078</v>
      </c>
      <c r="F631" s="150">
        <v>3802</v>
      </c>
      <c r="G631" s="151">
        <v>2061</v>
      </c>
      <c r="H631" s="151">
        <v>1750</v>
      </c>
      <c r="I631" s="151">
        <v>1908</v>
      </c>
      <c r="J631" s="151">
        <v>2885</v>
      </c>
      <c r="K631" s="151">
        <v>2718</v>
      </c>
      <c r="L631" s="151">
        <v>2537</v>
      </c>
      <c r="M631" s="154">
        <v>0.962823006390664</v>
      </c>
      <c r="N631" s="153">
        <v>69304</v>
      </c>
      <c r="O631" s="172">
        <v>0.9</v>
      </c>
      <c r="P631" s="154">
        <v>0.969567284831194</v>
      </c>
      <c r="Q631" s="154">
        <v>0.849102377486657</v>
      </c>
      <c r="R631" s="154">
        <v>0.9421143847487</v>
      </c>
      <c r="S631" s="173">
        <v>0.120464907344537</v>
      </c>
      <c r="T631" s="153">
        <v>71980</v>
      </c>
      <c r="U631" s="153">
        <v>65559</v>
      </c>
      <c r="V631" s="154">
        <v>0.910794665184774</v>
      </c>
      <c r="W631" s="154">
        <v>0.903946742748455</v>
      </c>
      <c r="X631" s="155">
        <v>0.925764192139738</v>
      </c>
      <c r="Y631" s="155">
        <v>0.879376083188908</v>
      </c>
      <c r="Z631" s="173">
        <v>-0.0218174493912835</v>
      </c>
      <c r="AA631" s="151">
        <v>22473</v>
      </c>
      <c r="AB631" s="151">
        <v>20523</v>
      </c>
      <c r="AC631" s="151">
        <v>22585</v>
      </c>
      <c r="AD631" s="151">
        <v>20646</v>
      </c>
      <c r="AE631" s="155">
        <v>0.913229208383393</v>
      </c>
      <c r="AF631" s="155">
        <v>0.914146557449635</v>
      </c>
      <c r="AG631" s="173">
        <v>-0.000917349066241302</v>
      </c>
    </row>
    <row r="632" spans="1:33">
      <c r="A632" s="175" t="s">
        <v>375</v>
      </c>
      <c r="B632" s="195" t="s">
        <v>1820</v>
      </c>
      <c r="C632" s="195" t="s">
        <v>626</v>
      </c>
      <c r="D632" s="150">
        <v>4899</v>
      </c>
      <c r="E632" s="150">
        <v>4824</v>
      </c>
      <c r="F632" s="150">
        <v>4552</v>
      </c>
      <c r="G632" s="151">
        <v>2571</v>
      </c>
      <c r="H632" s="151">
        <v>2522</v>
      </c>
      <c r="I632" s="151">
        <v>2406</v>
      </c>
      <c r="J632" s="151">
        <v>3023</v>
      </c>
      <c r="K632" s="151">
        <v>2987</v>
      </c>
      <c r="L632" s="151">
        <v>2825</v>
      </c>
      <c r="M632" s="154">
        <v>0.985074626865672</v>
      </c>
      <c r="N632" s="153">
        <v>93258</v>
      </c>
      <c r="O632" s="172">
        <v>0.9</v>
      </c>
      <c r="P632" s="154">
        <v>0.984690753214942</v>
      </c>
      <c r="Q632" s="154">
        <v>0.980941267989109</v>
      </c>
      <c r="R632" s="154">
        <v>0.98809130003308</v>
      </c>
      <c r="S632" s="173">
        <v>0.00374948522583252</v>
      </c>
      <c r="T632" s="153">
        <v>94671</v>
      </c>
      <c r="U632" s="153">
        <v>88294</v>
      </c>
      <c r="V632" s="154">
        <v>0.932640407305299</v>
      </c>
      <c r="W632" s="154">
        <v>0.929169218207798</v>
      </c>
      <c r="X632" s="155">
        <v>0.935822637106184</v>
      </c>
      <c r="Y632" s="155">
        <v>0.934502150181938</v>
      </c>
      <c r="Z632" s="173">
        <v>-0.00665341889838689</v>
      </c>
      <c r="AA632" s="151">
        <v>27314</v>
      </c>
      <c r="AB632" s="151">
        <v>25590</v>
      </c>
      <c r="AC632" s="151">
        <v>29622</v>
      </c>
      <c r="AD632" s="151">
        <v>27920</v>
      </c>
      <c r="AE632" s="155">
        <v>0.936882184960094</v>
      </c>
      <c r="AF632" s="155">
        <v>0.942542704746472</v>
      </c>
      <c r="AG632" s="173">
        <v>-0.00566051978637849</v>
      </c>
    </row>
    <row r="633" spans="1:33">
      <c r="A633" s="175" t="s">
        <v>375</v>
      </c>
      <c r="B633" s="195" t="s">
        <v>1820</v>
      </c>
      <c r="C633" s="195" t="s">
        <v>627</v>
      </c>
      <c r="D633" s="150">
        <v>7411</v>
      </c>
      <c r="E633" s="150">
        <v>6706</v>
      </c>
      <c r="F633" s="150">
        <v>6272</v>
      </c>
      <c r="G633" s="151">
        <v>3656</v>
      </c>
      <c r="H633" s="151">
        <v>3357</v>
      </c>
      <c r="I633" s="151">
        <v>3267</v>
      </c>
      <c r="J633" s="151">
        <v>5137</v>
      </c>
      <c r="K633" s="151">
        <v>4482</v>
      </c>
      <c r="L633" s="151">
        <v>4276</v>
      </c>
      <c r="M633" s="154">
        <v>0.959066441397195</v>
      </c>
      <c r="N633" s="153">
        <v>122046</v>
      </c>
      <c r="O633" s="172">
        <v>0.9</v>
      </c>
      <c r="P633" s="154">
        <v>0.904871137498313</v>
      </c>
      <c r="Q633" s="154">
        <v>0.918216630196937</v>
      </c>
      <c r="R633" s="154">
        <v>0.872493673350204</v>
      </c>
      <c r="S633" s="173">
        <v>-0.0133454926986233</v>
      </c>
      <c r="T633" s="153">
        <v>127255</v>
      </c>
      <c r="U633" s="153">
        <v>116727</v>
      </c>
      <c r="V633" s="154">
        <v>0.917268476680681</v>
      </c>
      <c r="W633" s="154">
        <v>0.846309539873161</v>
      </c>
      <c r="X633" s="155">
        <v>0.893599562363239</v>
      </c>
      <c r="Y633" s="155">
        <v>0.832392446953475</v>
      </c>
      <c r="Z633" s="173">
        <v>-0.0472900224900771</v>
      </c>
      <c r="AA633" s="151">
        <v>39050</v>
      </c>
      <c r="AB633" s="151">
        <v>35140</v>
      </c>
      <c r="AC633" s="151">
        <v>39637</v>
      </c>
      <c r="AD633" s="151">
        <v>36681</v>
      </c>
      <c r="AE633" s="155">
        <v>0.899871959026889</v>
      </c>
      <c r="AF633" s="155">
        <v>0.925423215682317</v>
      </c>
      <c r="AG633" s="173">
        <v>-0.0255512566554283</v>
      </c>
    </row>
    <row r="634" spans="1:33">
      <c r="A634" s="175" t="s">
        <v>375</v>
      </c>
      <c r="B634" s="195" t="s">
        <v>1820</v>
      </c>
      <c r="C634" s="195" t="s">
        <v>628</v>
      </c>
      <c r="D634" s="150">
        <v>1760</v>
      </c>
      <c r="E634" s="150">
        <v>1733</v>
      </c>
      <c r="F634" s="150">
        <v>1581</v>
      </c>
      <c r="G634" s="151">
        <v>829</v>
      </c>
      <c r="H634" s="151">
        <v>809</v>
      </c>
      <c r="I634" s="151">
        <v>775</v>
      </c>
      <c r="J634" s="151">
        <v>1510</v>
      </c>
      <c r="K634" s="151">
        <v>1470</v>
      </c>
      <c r="L634" s="151">
        <v>1347</v>
      </c>
      <c r="M634" s="154">
        <v>0.982596861064458</v>
      </c>
      <c r="N634" s="153">
        <v>33933</v>
      </c>
      <c r="O634" s="172">
        <v>0.9</v>
      </c>
      <c r="P634" s="154">
        <v>0.984659090909091</v>
      </c>
      <c r="Q634" s="154">
        <v>0.975874547647768</v>
      </c>
      <c r="R634" s="154">
        <v>0.973509933774834</v>
      </c>
      <c r="S634" s="173">
        <v>0.0087845432613225</v>
      </c>
      <c r="T634" s="153">
        <v>34534</v>
      </c>
      <c r="U634" s="153">
        <v>30778</v>
      </c>
      <c r="V634" s="154">
        <v>0.89123762089535</v>
      </c>
      <c r="W634" s="154">
        <v>0.898295454545455</v>
      </c>
      <c r="X634" s="155">
        <v>0.934861278648975</v>
      </c>
      <c r="Y634" s="155">
        <v>0.89205298013245</v>
      </c>
      <c r="Z634" s="173">
        <v>-0.0365658241035201</v>
      </c>
      <c r="AA634" s="151">
        <v>10458</v>
      </c>
      <c r="AB634" s="151">
        <v>9238</v>
      </c>
      <c r="AC634" s="151">
        <v>10397</v>
      </c>
      <c r="AD634" s="151">
        <v>9173</v>
      </c>
      <c r="AE634" s="155">
        <v>0.883342895391088</v>
      </c>
      <c r="AF634" s="155">
        <v>0.882273732807541</v>
      </c>
      <c r="AG634" s="173">
        <v>0.0010691625835475</v>
      </c>
    </row>
    <row r="635" spans="1:33">
      <c r="A635" s="175" t="s">
        <v>375</v>
      </c>
      <c r="B635" s="195" t="s">
        <v>1820</v>
      </c>
      <c r="C635" s="195" t="s">
        <v>629</v>
      </c>
      <c r="D635" s="150">
        <v>2844</v>
      </c>
      <c r="E635" s="150">
        <v>2725</v>
      </c>
      <c r="F635" s="150">
        <v>2345</v>
      </c>
      <c r="G635" s="151">
        <v>1286</v>
      </c>
      <c r="H635" s="151">
        <v>1218</v>
      </c>
      <c r="I635" s="151">
        <v>1130</v>
      </c>
      <c r="J635" s="151">
        <v>1682</v>
      </c>
      <c r="K635" s="151">
        <v>1584</v>
      </c>
      <c r="L635" s="151">
        <v>1487</v>
      </c>
      <c r="M635" s="154">
        <v>0.957151311895837</v>
      </c>
      <c r="N635" s="153">
        <v>48518</v>
      </c>
      <c r="O635" s="172">
        <v>0.9</v>
      </c>
      <c r="P635" s="154">
        <v>0.958157524613221</v>
      </c>
      <c r="Q635" s="154">
        <v>0.947122861586314</v>
      </c>
      <c r="R635" s="154">
        <v>0.941736028537455</v>
      </c>
      <c r="S635" s="173">
        <v>0.0110346630269066</v>
      </c>
      <c r="T635" s="153">
        <v>50690</v>
      </c>
      <c r="U635" s="153">
        <v>45512</v>
      </c>
      <c r="V635" s="154">
        <v>0.89784967449201</v>
      </c>
      <c r="W635" s="154">
        <v>0.824542897327707</v>
      </c>
      <c r="X635" s="155">
        <v>0.878693623639191</v>
      </c>
      <c r="Y635" s="155">
        <v>0.884066587395957</v>
      </c>
      <c r="Z635" s="173">
        <v>-0.0541507263114839</v>
      </c>
      <c r="AA635" s="151">
        <v>15199</v>
      </c>
      <c r="AB635" s="151">
        <v>13450</v>
      </c>
      <c r="AC635" s="151">
        <v>16234</v>
      </c>
      <c r="AD635" s="151">
        <v>14550</v>
      </c>
      <c r="AE635" s="155">
        <v>0.88492663991052</v>
      </c>
      <c r="AF635" s="155">
        <v>0.89626709375385</v>
      </c>
      <c r="AG635" s="173">
        <v>-0.0113404538433295</v>
      </c>
    </row>
    <row r="636" spans="1:33">
      <c r="A636" s="175" t="s">
        <v>375</v>
      </c>
      <c r="B636" s="195" t="s">
        <v>1820</v>
      </c>
      <c r="C636" s="195" t="s">
        <v>630</v>
      </c>
      <c r="D636" s="150">
        <v>3826</v>
      </c>
      <c r="E636" s="150">
        <v>3594</v>
      </c>
      <c r="F636" s="150">
        <v>3341</v>
      </c>
      <c r="G636" s="151">
        <v>2134</v>
      </c>
      <c r="H636" s="151">
        <v>2041</v>
      </c>
      <c r="I636" s="151">
        <v>1923</v>
      </c>
      <c r="J636" s="151">
        <v>2386</v>
      </c>
      <c r="K636" s="151">
        <v>2295</v>
      </c>
      <c r="L636" s="151">
        <v>2145</v>
      </c>
      <c r="M636" s="154">
        <v>0.949266735212944</v>
      </c>
      <c r="N636" s="153">
        <v>70166</v>
      </c>
      <c r="O636" s="172">
        <v>0.9</v>
      </c>
      <c r="P636" s="154">
        <v>0.939362258233142</v>
      </c>
      <c r="Q636" s="154">
        <v>0.956419868791003</v>
      </c>
      <c r="R636" s="154">
        <v>0.961860854987427</v>
      </c>
      <c r="S636" s="173">
        <v>-0.0170576105578611</v>
      </c>
      <c r="T636" s="153">
        <v>73916</v>
      </c>
      <c r="U636" s="153">
        <v>65899</v>
      </c>
      <c r="V636" s="154">
        <v>0.89153904432058</v>
      </c>
      <c r="W636" s="154">
        <v>0.873235755358076</v>
      </c>
      <c r="X636" s="155">
        <v>0.901124648547329</v>
      </c>
      <c r="Y636" s="155">
        <v>0.898994132439229</v>
      </c>
      <c r="Z636" s="173">
        <v>-0.0278888931892527</v>
      </c>
      <c r="AA636" s="151">
        <v>21614</v>
      </c>
      <c r="AB636" s="151">
        <v>19036</v>
      </c>
      <c r="AC636" s="151">
        <v>23674</v>
      </c>
      <c r="AD636" s="151">
        <v>21165</v>
      </c>
      <c r="AE636" s="155">
        <v>0.880725455723142</v>
      </c>
      <c r="AF636" s="155">
        <v>0.894018754752049</v>
      </c>
      <c r="AG636" s="173">
        <v>-0.0132932990289062</v>
      </c>
    </row>
    <row r="637" spans="1:33">
      <c r="A637" s="175" t="s">
        <v>375</v>
      </c>
      <c r="B637" s="195" t="s">
        <v>1820</v>
      </c>
      <c r="C637" s="195" t="s">
        <v>631</v>
      </c>
      <c r="D637" s="150">
        <v>3325</v>
      </c>
      <c r="E637" s="150">
        <v>3293</v>
      </c>
      <c r="F637" s="150">
        <v>2907</v>
      </c>
      <c r="G637" s="151">
        <v>1820</v>
      </c>
      <c r="H637" s="151">
        <v>1801</v>
      </c>
      <c r="I637" s="151">
        <v>1610</v>
      </c>
      <c r="J637" s="151">
        <v>1902</v>
      </c>
      <c r="K637" s="151">
        <v>1888</v>
      </c>
      <c r="L637" s="151">
        <v>1693</v>
      </c>
      <c r="M637" s="154">
        <v>0.986035603880183</v>
      </c>
      <c r="N637" s="153">
        <v>64750</v>
      </c>
      <c r="O637" s="172">
        <v>0.9</v>
      </c>
      <c r="P637" s="154">
        <v>0.990375939849624</v>
      </c>
      <c r="Q637" s="154">
        <v>0.98956043956044</v>
      </c>
      <c r="R637" s="154">
        <v>0.992639327024185</v>
      </c>
      <c r="S637" s="173">
        <v>0.000815500289184423</v>
      </c>
      <c r="T637" s="153">
        <v>65667</v>
      </c>
      <c r="U637" s="153">
        <v>58070</v>
      </c>
      <c r="V637" s="154">
        <v>0.884310231927757</v>
      </c>
      <c r="W637" s="154">
        <v>0.874285714285714</v>
      </c>
      <c r="X637" s="155">
        <v>0.884615384615385</v>
      </c>
      <c r="Y637" s="155">
        <v>0.890115667718191</v>
      </c>
      <c r="Z637" s="173">
        <v>-0.0103296703296702</v>
      </c>
      <c r="AA637" s="151">
        <v>18666</v>
      </c>
      <c r="AB637" s="151">
        <v>16351</v>
      </c>
      <c r="AC637" s="151">
        <v>21596</v>
      </c>
      <c r="AD637" s="151">
        <v>19012</v>
      </c>
      <c r="AE637" s="155">
        <v>0.875977713489767</v>
      </c>
      <c r="AF637" s="155">
        <v>0.880348212631969</v>
      </c>
      <c r="AG637" s="173">
        <v>-0.00437049914220133</v>
      </c>
    </row>
    <row r="638" spans="1:33">
      <c r="A638" s="175" t="s">
        <v>375</v>
      </c>
      <c r="B638" s="195" t="s">
        <v>1820</v>
      </c>
      <c r="C638" s="195" t="s">
        <v>632</v>
      </c>
      <c r="D638" s="150">
        <v>2360</v>
      </c>
      <c r="E638" s="150">
        <v>2251</v>
      </c>
      <c r="F638" s="150">
        <v>2114</v>
      </c>
      <c r="G638" s="151">
        <v>1257</v>
      </c>
      <c r="H638" s="151">
        <v>1191</v>
      </c>
      <c r="I638" s="151">
        <v>1139</v>
      </c>
      <c r="J638" s="151">
        <v>1386</v>
      </c>
      <c r="K638" s="151">
        <v>1307</v>
      </c>
      <c r="L638" s="151">
        <v>1268</v>
      </c>
      <c r="M638" s="154">
        <v>0.907154742096506</v>
      </c>
      <c r="N638" s="153">
        <v>38164</v>
      </c>
      <c r="O638" s="172">
        <v>0.9</v>
      </c>
      <c r="P638" s="154">
        <v>0.953813559322034</v>
      </c>
      <c r="Q638" s="154">
        <v>0.947494033412888</v>
      </c>
      <c r="R638" s="154">
        <v>0.943001443001443</v>
      </c>
      <c r="S638" s="173">
        <v>0.00631952590914608</v>
      </c>
      <c r="T638" s="153">
        <v>42070</v>
      </c>
      <c r="U638" s="153">
        <v>36133</v>
      </c>
      <c r="V638" s="154">
        <v>0.858878060375565</v>
      </c>
      <c r="W638" s="154">
        <v>0.895762711864407</v>
      </c>
      <c r="X638" s="155">
        <v>0.90612569610183</v>
      </c>
      <c r="Y638" s="155">
        <v>0.914862914862915</v>
      </c>
      <c r="Z638" s="173">
        <v>-0.010362984237423</v>
      </c>
      <c r="AA638" s="151">
        <v>12867</v>
      </c>
      <c r="AB638" s="151">
        <v>11278</v>
      </c>
      <c r="AC638" s="151">
        <v>13285</v>
      </c>
      <c r="AD638" s="151">
        <v>11299</v>
      </c>
      <c r="AE638" s="155">
        <v>0.87650579000544</v>
      </c>
      <c r="AF638" s="155">
        <v>0.850508091832894</v>
      </c>
      <c r="AG638" s="173">
        <v>0.025997698172546</v>
      </c>
    </row>
    <row r="639" spans="1:33">
      <c r="A639" s="175" t="s">
        <v>375</v>
      </c>
      <c r="B639" s="195" t="s">
        <v>1820</v>
      </c>
      <c r="C639" s="195" t="s">
        <v>633</v>
      </c>
      <c r="D639" s="150">
        <v>4330</v>
      </c>
      <c r="E639" s="150">
        <v>4294</v>
      </c>
      <c r="F639" s="150">
        <v>3992</v>
      </c>
      <c r="G639" s="151">
        <v>2516</v>
      </c>
      <c r="H639" s="151">
        <v>2501</v>
      </c>
      <c r="I639" s="151">
        <v>2343</v>
      </c>
      <c r="J639" s="151">
        <v>2674</v>
      </c>
      <c r="K639" s="151">
        <v>2622</v>
      </c>
      <c r="L639" s="151">
        <v>2414</v>
      </c>
      <c r="M639" s="154">
        <v>0.980579070052754</v>
      </c>
      <c r="N639" s="153">
        <v>79927</v>
      </c>
      <c r="O639" s="172">
        <v>0.9</v>
      </c>
      <c r="P639" s="154">
        <v>0.991685912240185</v>
      </c>
      <c r="Q639" s="154">
        <v>0.994038155802862</v>
      </c>
      <c r="R639" s="154">
        <v>0.980553477935677</v>
      </c>
      <c r="S639" s="173">
        <v>-0.00235224356267694</v>
      </c>
      <c r="T639" s="153">
        <v>81510</v>
      </c>
      <c r="U639" s="153">
        <v>74452</v>
      </c>
      <c r="V639" s="154">
        <v>0.913409397619924</v>
      </c>
      <c r="W639" s="154">
        <v>0.921939953810624</v>
      </c>
      <c r="X639" s="155">
        <v>0.931240063593005</v>
      </c>
      <c r="Y639" s="155">
        <v>0.902767389678384</v>
      </c>
      <c r="Z639" s="173">
        <v>-0.00930010978238127</v>
      </c>
      <c r="AA639" s="151">
        <v>24712</v>
      </c>
      <c r="AB639" s="151">
        <v>22567</v>
      </c>
      <c r="AC639" s="151">
        <v>26408</v>
      </c>
      <c r="AD639" s="151">
        <v>23984</v>
      </c>
      <c r="AE639" s="155">
        <v>0.913200064745872</v>
      </c>
      <c r="AF639" s="155">
        <v>0.908209633444411</v>
      </c>
      <c r="AG639" s="173">
        <v>0.00499043130146171</v>
      </c>
    </row>
    <row r="640" spans="1:33">
      <c r="A640" s="175" t="s">
        <v>375</v>
      </c>
      <c r="B640" s="195" t="s">
        <v>1820</v>
      </c>
      <c r="C640" s="195" t="s">
        <v>634</v>
      </c>
      <c r="D640" s="150">
        <v>5179</v>
      </c>
      <c r="E640" s="150">
        <v>4873</v>
      </c>
      <c r="F640" s="150">
        <v>4511</v>
      </c>
      <c r="G640" s="151">
        <v>2582</v>
      </c>
      <c r="H640" s="151">
        <v>2412</v>
      </c>
      <c r="I640" s="151">
        <v>2301</v>
      </c>
      <c r="J640" s="151">
        <v>3565</v>
      </c>
      <c r="K640" s="151">
        <v>3143</v>
      </c>
      <c r="L640" s="151">
        <v>3146</v>
      </c>
      <c r="M640" s="154">
        <v>0.920300449781806</v>
      </c>
      <c r="N640" s="153">
        <v>82458</v>
      </c>
      <c r="O640" s="172">
        <v>0.9</v>
      </c>
      <c r="P640" s="154">
        <v>0.940915234601274</v>
      </c>
      <c r="Q640" s="154">
        <v>0.93415956622773</v>
      </c>
      <c r="R640" s="154">
        <v>0.881626928471248</v>
      </c>
      <c r="S640" s="173">
        <v>0.00675566837354391</v>
      </c>
      <c r="T640" s="153">
        <v>89599</v>
      </c>
      <c r="U640" s="153">
        <v>78030</v>
      </c>
      <c r="V640" s="154">
        <v>0.870880255359993</v>
      </c>
      <c r="W640" s="154">
        <v>0.871017570959645</v>
      </c>
      <c r="X640" s="155">
        <v>0.891169635941131</v>
      </c>
      <c r="Y640" s="155">
        <v>0.882468443197756</v>
      </c>
      <c r="Z640" s="173">
        <v>-0.0201520649814861</v>
      </c>
      <c r="AA640" s="151">
        <v>27435</v>
      </c>
      <c r="AB640" s="151">
        <v>24169</v>
      </c>
      <c r="AC640" s="151">
        <v>28151</v>
      </c>
      <c r="AD640" s="151">
        <v>24701</v>
      </c>
      <c r="AE640" s="155">
        <v>0.880954984508839</v>
      </c>
      <c r="AF640" s="155">
        <v>0.877446627118042</v>
      </c>
      <c r="AG640" s="173">
        <v>0.00350835739079702</v>
      </c>
    </row>
    <row r="641" spans="1:33">
      <c r="A641" s="175" t="s">
        <v>375</v>
      </c>
      <c r="B641" s="195" t="s">
        <v>1821</v>
      </c>
      <c r="C641" s="195" t="s">
        <v>635</v>
      </c>
      <c r="D641" s="150">
        <v>6474</v>
      </c>
      <c r="E641" s="150">
        <v>6298</v>
      </c>
      <c r="F641" s="150">
        <v>5983</v>
      </c>
      <c r="G641" s="151">
        <v>2191</v>
      </c>
      <c r="H641" s="151">
        <v>2134</v>
      </c>
      <c r="I641" s="151">
        <v>2089</v>
      </c>
      <c r="J641" s="151">
        <v>4704</v>
      </c>
      <c r="K641" s="151">
        <v>4580</v>
      </c>
      <c r="L641" s="151">
        <v>4430</v>
      </c>
      <c r="M641" s="154">
        <v>0.969620831429877</v>
      </c>
      <c r="N641" s="153">
        <v>110370</v>
      </c>
      <c r="O641" s="172">
        <v>0.9</v>
      </c>
      <c r="P641" s="154">
        <v>0.972814334260117</v>
      </c>
      <c r="Q641" s="154">
        <v>0.973984481971702</v>
      </c>
      <c r="R641" s="154">
        <v>0.973639455782313</v>
      </c>
      <c r="S641" s="173">
        <v>-0.00117014771158497</v>
      </c>
      <c r="T641" s="153">
        <v>113828</v>
      </c>
      <c r="U641" s="153">
        <v>105243</v>
      </c>
      <c r="V641" s="154">
        <v>0.924579189654567</v>
      </c>
      <c r="W641" s="154">
        <v>0.924158171146123</v>
      </c>
      <c r="X641" s="155">
        <v>0.953445915107257</v>
      </c>
      <c r="Y641" s="155">
        <v>0.941751700680272</v>
      </c>
      <c r="Z641" s="173">
        <v>-0.029287743961134</v>
      </c>
      <c r="AA641" s="151">
        <v>32601</v>
      </c>
      <c r="AB641" s="151">
        <v>30457</v>
      </c>
      <c r="AC641" s="151">
        <v>36033</v>
      </c>
      <c r="AD641" s="151">
        <v>33134</v>
      </c>
      <c r="AE641" s="155">
        <v>0.934235146161161</v>
      </c>
      <c r="AF641" s="155">
        <v>0.91954597174812</v>
      </c>
      <c r="AG641" s="173">
        <v>0.0146891744130409</v>
      </c>
    </row>
    <row r="642" spans="1:33">
      <c r="A642" s="175" t="s">
        <v>375</v>
      </c>
      <c r="B642" s="195" t="s">
        <v>1821</v>
      </c>
      <c r="C642" s="195" t="s">
        <v>636</v>
      </c>
      <c r="D642" s="150">
        <v>5518</v>
      </c>
      <c r="E642" s="150">
        <v>5467</v>
      </c>
      <c r="F642" s="150">
        <v>5263</v>
      </c>
      <c r="G642" s="151">
        <v>1884</v>
      </c>
      <c r="H642" s="151">
        <v>1873</v>
      </c>
      <c r="I642" s="151">
        <v>1809</v>
      </c>
      <c r="J642" s="151">
        <v>3898</v>
      </c>
      <c r="K642" s="151">
        <v>3848</v>
      </c>
      <c r="L642" s="151">
        <v>3747</v>
      </c>
      <c r="M642" s="154">
        <v>0.989836692147325</v>
      </c>
      <c r="N642" s="153">
        <v>91160</v>
      </c>
      <c r="O642" s="172">
        <v>0.9</v>
      </c>
      <c r="P642" s="154">
        <v>0.990757520840884</v>
      </c>
      <c r="Q642" s="154">
        <v>0.99416135881104</v>
      </c>
      <c r="R642" s="154">
        <v>0.987172909184197</v>
      </c>
      <c r="S642" s="173">
        <v>-0.00340383797015587</v>
      </c>
      <c r="T642" s="153">
        <v>92096</v>
      </c>
      <c r="U642" s="153">
        <v>87994</v>
      </c>
      <c r="V642" s="154">
        <v>0.955459520500347</v>
      </c>
      <c r="W642" s="154">
        <v>0.953787604204422</v>
      </c>
      <c r="X642" s="155">
        <v>0.960191082802548</v>
      </c>
      <c r="Y642" s="155">
        <v>0.961262185736275</v>
      </c>
      <c r="Z642" s="173">
        <v>-0.00640347859812584</v>
      </c>
      <c r="AA642" s="151">
        <v>27119</v>
      </c>
      <c r="AB642" s="151">
        <v>26053</v>
      </c>
      <c r="AC642" s="151">
        <v>30162</v>
      </c>
      <c r="AD642" s="151">
        <v>28763</v>
      </c>
      <c r="AE642" s="155">
        <v>0.960691765920572</v>
      </c>
      <c r="AF642" s="155">
        <v>0.953617134142298</v>
      </c>
      <c r="AG642" s="173">
        <v>0.00707463177827405</v>
      </c>
    </row>
    <row r="643" spans="1:33">
      <c r="A643" s="175" t="s">
        <v>375</v>
      </c>
      <c r="B643" s="195" t="s">
        <v>1821</v>
      </c>
      <c r="C643" s="195" t="s">
        <v>637</v>
      </c>
      <c r="D643" s="150">
        <v>3849</v>
      </c>
      <c r="E643" s="150">
        <v>3810</v>
      </c>
      <c r="F643" s="150">
        <v>3285</v>
      </c>
      <c r="G643" s="151">
        <v>1236</v>
      </c>
      <c r="H643" s="151">
        <v>1231</v>
      </c>
      <c r="I643" s="151">
        <v>991</v>
      </c>
      <c r="J643" s="151">
        <v>2935</v>
      </c>
      <c r="K643" s="151">
        <v>2886</v>
      </c>
      <c r="L643" s="151">
        <v>2521</v>
      </c>
      <c r="M643" s="154">
        <v>0.98559420331362</v>
      </c>
      <c r="N643" s="153">
        <v>68827</v>
      </c>
      <c r="O643" s="172">
        <v>0.9</v>
      </c>
      <c r="P643" s="154">
        <v>0.989867498051442</v>
      </c>
      <c r="Q643" s="154">
        <v>0.995954692556634</v>
      </c>
      <c r="R643" s="154">
        <v>0.983304940374787</v>
      </c>
      <c r="S643" s="173">
        <v>-0.00608719450519235</v>
      </c>
      <c r="T643" s="153">
        <v>69833</v>
      </c>
      <c r="U643" s="153">
        <v>60501</v>
      </c>
      <c r="V643" s="154">
        <v>0.866366903899303</v>
      </c>
      <c r="W643" s="154">
        <v>0.853468433359314</v>
      </c>
      <c r="X643" s="155">
        <v>0.801779935275081</v>
      </c>
      <c r="Y643" s="155">
        <v>0.858943781942078</v>
      </c>
      <c r="Z643" s="173">
        <v>0.0516884980842331</v>
      </c>
      <c r="AA643" s="151">
        <v>19451</v>
      </c>
      <c r="AB643" s="151">
        <v>16947</v>
      </c>
      <c r="AC643" s="151">
        <v>22572</v>
      </c>
      <c r="AD643" s="151">
        <v>19897</v>
      </c>
      <c r="AE643" s="155">
        <v>0.871266258804175</v>
      </c>
      <c r="AF643" s="155">
        <v>0.881490342016658</v>
      </c>
      <c r="AG643" s="173">
        <v>-0.0102240832124831</v>
      </c>
    </row>
    <row r="644" spans="1:33">
      <c r="A644" s="175" t="s">
        <v>375</v>
      </c>
      <c r="B644" s="195" t="s">
        <v>1821</v>
      </c>
      <c r="C644" s="195" t="s">
        <v>638</v>
      </c>
      <c r="D644" s="150">
        <v>3312</v>
      </c>
      <c r="E644" s="150">
        <v>3262</v>
      </c>
      <c r="F644" s="150">
        <v>3091</v>
      </c>
      <c r="G644" s="151">
        <v>1044</v>
      </c>
      <c r="H644" s="151">
        <v>1022</v>
      </c>
      <c r="I644" s="151">
        <v>973</v>
      </c>
      <c r="J644" s="151">
        <v>2513</v>
      </c>
      <c r="K644" s="151">
        <v>2456</v>
      </c>
      <c r="L644" s="151">
        <v>2368</v>
      </c>
      <c r="M644" s="154">
        <v>0.982776759655196</v>
      </c>
      <c r="N644" s="153">
        <v>57917</v>
      </c>
      <c r="O644" s="172">
        <v>0.9</v>
      </c>
      <c r="P644" s="154">
        <v>0.984903381642512</v>
      </c>
      <c r="Q644" s="154">
        <v>0.978927203065134</v>
      </c>
      <c r="R644" s="154">
        <v>0.977317946677278</v>
      </c>
      <c r="S644" s="173">
        <v>0.00597617857737798</v>
      </c>
      <c r="T644" s="153">
        <v>58932</v>
      </c>
      <c r="U644" s="153">
        <v>54199</v>
      </c>
      <c r="V644" s="154">
        <v>0.919687096993145</v>
      </c>
      <c r="W644" s="154">
        <v>0.933272946859903</v>
      </c>
      <c r="X644" s="155">
        <v>0.931992337164751</v>
      </c>
      <c r="Y644" s="155">
        <v>0.942300039793076</v>
      </c>
      <c r="Z644" s="173">
        <v>0.00128060969515242</v>
      </c>
      <c r="AA644" s="151">
        <v>16685</v>
      </c>
      <c r="AB644" s="151">
        <v>15580</v>
      </c>
      <c r="AC644" s="151">
        <v>19088</v>
      </c>
      <c r="AD644" s="151">
        <v>17355</v>
      </c>
      <c r="AE644" s="155">
        <v>0.933772849865148</v>
      </c>
      <c r="AF644" s="155">
        <v>0.909209974853311</v>
      </c>
      <c r="AG644" s="173">
        <v>0.0245628750118373</v>
      </c>
    </row>
    <row r="645" spans="1:33">
      <c r="A645" s="175" t="s">
        <v>375</v>
      </c>
      <c r="B645" s="195" t="s">
        <v>1821</v>
      </c>
      <c r="C645" s="195" t="s">
        <v>639</v>
      </c>
      <c r="D645" s="150">
        <v>1</v>
      </c>
      <c r="E645" s="150">
        <v>0</v>
      </c>
      <c r="F645" s="150">
        <v>0</v>
      </c>
      <c r="G645" s="151">
        <v>0</v>
      </c>
      <c r="H645" s="151">
        <v>0</v>
      </c>
      <c r="I645" s="151">
        <v>0</v>
      </c>
      <c r="J645" s="151">
        <v>0</v>
      </c>
      <c r="K645" s="151">
        <v>0</v>
      </c>
      <c r="L645" s="151">
        <v>0</v>
      </c>
      <c r="M645" s="154">
        <v>0</v>
      </c>
      <c r="N645" s="153">
        <v>0</v>
      </c>
      <c r="O645" s="172">
        <v>0.9</v>
      </c>
      <c r="P645" s="154">
        <v>0</v>
      </c>
      <c r="Q645" s="154">
        <v>0</v>
      </c>
      <c r="R645" s="154">
        <v>0</v>
      </c>
      <c r="S645" s="173">
        <v>0</v>
      </c>
      <c r="T645" s="153">
        <v>2</v>
      </c>
      <c r="U645" s="153">
        <v>0</v>
      </c>
      <c r="V645" s="154">
        <v>0</v>
      </c>
      <c r="W645" s="154">
        <v>0</v>
      </c>
      <c r="X645" s="155">
        <v>0</v>
      </c>
      <c r="Y645" s="155">
        <v>0</v>
      </c>
      <c r="Z645" s="173">
        <v>0</v>
      </c>
      <c r="AA645" s="151">
        <v>1</v>
      </c>
      <c r="AB645" s="151">
        <v>0</v>
      </c>
      <c r="AC645" s="151">
        <v>1</v>
      </c>
      <c r="AD645" s="151">
        <v>0</v>
      </c>
      <c r="AE645" s="155">
        <v>0</v>
      </c>
      <c r="AF645" s="155">
        <v>0</v>
      </c>
      <c r="AG645" s="173">
        <v>0</v>
      </c>
    </row>
    <row r="646" spans="1:33">
      <c r="A646" s="175" t="s">
        <v>375</v>
      </c>
      <c r="B646" s="195" t="s">
        <v>1821</v>
      </c>
      <c r="C646" s="195" t="s">
        <v>640</v>
      </c>
      <c r="D646" s="150">
        <v>16</v>
      </c>
      <c r="E646" s="150">
        <v>14</v>
      </c>
      <c r="F646" s="150">
        <v>15</v>
      </c>
      <c r="G646" s="151">
        <v>13</v>
      </c>
      <c r="H646" s="151">
        <v>12</v>
      </c>
      <c r="I646" s="151">
        <v>13</v>
      </c>
      <c r="J646" s="151">
        <v>12</v>
      </c>
      <c r="K646" s="151">
        <v>6</v>
      </c>
      <c r="L646" s="151">
        <v>12</v>
      </c>
      <c r="M646" s="154">
        <v>0.936681222707424</v>
      </c>
      <c r="N646" s="153">
        <v>429</v>
      </c>
      <c r="O646" s="172">
        <v>0.9</v>
      </c>
      <c r="P646" s="154">
        <v>0.875</v>
      </c>
      <c r="Q646" s="154">
        <v>0.923076923076923</v>
      </c>
      <c r="R646" s="154">
        <v>0.5</v>
      </c>
      <c r="S646" s="173">
        <v>-0.0480769230769231</v>
      </c>
      <c r="T646" s="153">
        <v>458</v>
      </c>
      <c r="U646" s="153">
        <v>453</v>
      </c>
      <c r="V646" s="154">
        <v>0.989082969432314</v>
      </c>
      <c r="W646" s="154">
        <v>0.9375</v>
      </c>
      <c r="X646" s="155">
        <v>1</v>
      </c>
      <c r="Y646" s="155">
        <v>1</v>
      </c>
      <c r="Z646" s="173">
        <v>-0.0625</v>
      </c>
      <c r="AA646" s="151">
        <v>97</v>
      </c>
      <c r="AB646" s="151">
        <v>95</v>
      </c>
      <c r="AC646" s="151">
        <v>115</v>
      </c>
      <c r="AD646" s="151">
        <v>114</v>
      </c>
      <c r="AE646" s="155">
        <v>0.979381443298969</v>
      </c>
      <c r="AF646" s="155">
        <v>0.991304347826087</v>
      </c>
      <c r="AG646" s="173">
        <v>-0.011922904527118</v>
      </c>
    </row>
    <row r="647" spans="1:33">
      <c r="A647" s="175" t="s">
        <v>375</v>
      </c>
      <c r="B647" s="195" t="s">
        <v>1821</v>
      </c>
      <c r="C647" s="195" t="s">
        <v>641</v>
      </c>
      <c r="D647" s="150">
        <v>2007</v>
      </c>
      <c r="E647" s="150">
        <v>1937</v>
      </c>
      <c r="F647" s="150">
        <v>1850</v>
      </c>
      <c r="G647" s="151">
        <v>564</v>
      </c>
      <c r="H647" s="151">
        <v>537</v>
      </c>
      <c r="I647" s="151">
        <v>524</v>
      </c>
      <c r="J647" s="151">
        <v>1315</v>
      </c>
      <c r="K647" s="151">
        <v>1258</v>
      </c>
      <c r="L647" s="151">
        <v>1220</v>
      </c>
      <c r="M647" s="154">
        <v>0.95794123876668</v>
      </c>
      <c r="N647" s="153">
        <v>31659</v>
      </c>
      <c r="O647" s="172">
        <v>0.9</v>
      </c>
      <c r="P647" s="154">
        <v>0.965122072745391</v>
      </c>
      <c r="Q647" s="154">
        <v>0.952127659574468</v>
      </c>
      <c r="R647" s="154">
        <v>0.956653992395437</v>
      </c>
      <c r="S647" s="173">
        <v>0.012994413170923</v>
      </c>
      <c r="T647" s="153">
        <v>33049</v>
      </c>
      <c r="U647" s="153">
        <v>30348</v>
      </c>
      <c r="V647" s="154">
        <v>0.918272867560289</v>
      </c>
      <c r="W647" s="154">
        <v>0.921773791728949</v>
      </c>
      <c r="X647" s="155">
        <v>0.929078014184397</v>
      </c>
      <c r="Y647" s="155">
        <v>0.927756653992395</v>
      </c>
      <c r="Z647" s="173">
        <v>-0.00730422245544848</v>
      </c>
      <c r="AA647" s="151">
        <v>9205</v>
      </c>
      <c r="AB647" s="151">
        <v>8548</v>
      </c>
      <c r="AC647" s="151">
        <v>10812</v>
      </c>
      <c r="AD647" s="151">
        <v>9777</v>
      </c>
      <c r="AE647" s="155">
        <v>0.928625746876697</v>
      </c>
      <c r="AF647" s="155">
        <v>0.904273029966704</v>
      </c>
      <c r="AG647" s="173">
        <v>0.0243527169099937</v>
      </c>
    </row>
    <row r="648" spans="1:33">
      <c r="A648" s="175" t="s">
        <v>375</v>
      </c>
      <c r="B648" s="195" t="s">
        <v>1821</v>
      </c>
      <c r="C648" s="195" t="s">
        <v>642</v>
      </c>
      <c r="D648" s="150">
        <v>9</v>
      </c>
      <c r="E648" s="150">
        <v>7</v>
      </c>
      <c r="F648" s="150">
        <v>5</v>
      </c>
      <c r="G648" s="151">
        <v>5</v>
      </c>
      <c r="H648" s="151">
        <v>4</v>
      </c>
      <c r="I648" s="151">
        <v>5</v>
      </c>
      <c r="J648" s="151">
        <v>5</v>
      </c>
      <c r="K648" s="151">
        <v>4</v>
      </c>
      <c r="L648" s="151">
        <v>2</v>
      </c>
      <c r="M648" s="154">
        <v>0.896</v>
      </c>
      <c r="N648" s="153">
        <v>112</v>
      </c>
      <c r="O648" s="172">
        <v>0.9</v>
      </c>
      <c r="P648" s="154">
        <v>0.777777777777778</v>
      </c>
      <c r="Q648" s="154">
        <v>0.8</v>
      </c>
      <c r="R648" s="154">
        <v>0.8</v>
      </c>
      <c r="S648" s="173">
        <v>-0.0222222222222223</v>
      </c>
      <c r="T648" s="153">
        <v>125</v>
      </c>
      <c r="U648" s="153">
        <v>108</v>
      </c>
      <c r="V648" s="154">
        <v>0.864</v>
      </c>
      <c r="W648" s="154">
        <v>0.555555555555556</v>
      </c>
      <c r="X648" s="155">
        <v>1</v>
      </c>
      <c r="Y648" s="155">
        <v>0.4</v>
      </c>
      <c r="Z648" s="173">
        <v>-0.444444444444444</v>
      </c>
      <c r="AA648" s="151">
        <v>54</v>
      </c>
      <c r="AB648" s="151">
        <v>42</v>
      </c>
      <c r="AC648" s="151">
        <v>43</v>
      </c>
      <c r="AD648" s="151">
        <v>39</v>
      </c>
      <c r="AE648" s="155">
        <v>0.777777777777778</v>
      </c>
      <c r="AF648" s="155">
        <v>0.906976744186046</v>
      </c>
      <c r="AG648" s="173">
        <v>-0.129198966408269</v>
      </c>
    </row>
    <row r="649" spans="1:33">
      <c r="A649" s="175" t="s">
        <v>375</v>
      </c>
      <c r="B649" s="195" t="s">
        <v>1822</v>
      </c>
      <c r="C649" s="195" t="s">
        <v>643</v>
      </c>
      <c r="D649" s="150">
        <v>5666</v>
      </c>
      <c r="E649" s="150">
        <v>5595</v>
      </c>
      <c r="F649" s="150">
        <v>5264</v>
      </c>
      <c r="G649" s="151">
        <v>2663</v>
      </c>
      <c r="H649" s="151">
        <v>2609</v>
      </c>
      <c r="I649" s="151">
        <v>2530</v>
      </c>
      <c r="J649" s="151">
        <v>3419</v>
      </c>
      <c r="K649" s="151">
        <v>3404</v>
      </c>
      <c r="L649" s="151">
        <v>3267</v>
      </c>
      <c r="M649" s="154">
        <v>0.985817734133408</v>
      </c>
      <c r="N649" s="153">
        <v>101694</v>
      </c>
      <c r="O649" s="172">
        <v>0.9</v>
      </c>
      <c r="P649" s="154">
        <v>0.987469114013413</v>
      </c>
      <c r="Q649" s="154">
        <v>0.979722117912129</v>
      </c>
      <c r="R649" s="154">
        <v>0.995612752266745</v>
      </c>
      <c r="S649" s="173">
        <v>0.00774699610128415</v>
      </c>
      <c r="T649" s="153">
        <v>103157</v>
      </c>
      <c r="U649" s="153">
        <v>98063</v>
      </c>
      <c r="V649" s="154">
        <v>0.950618959450159</v>
      </c>
      <c r="W649" s="154">
        <v>0.92905047652665</v>
      </c>
      <c r="X649" s="155">
        <v>0.950056327450244</v>
      </c>
      <c r="Y649" s="155">
        <v>0.955542556303013</v>
      </c>
      <c r="Z649" s="173">
        <v>-0.0210058509235939</v>
      </c>
      <c r="AA649" s="151">
        <v>30136</v>
      </c>
      <c r="AB649" s="151">
        <v>28640</v>
      </c>
      <c r="AC649" s="151">
        <v>32107</v>
      </c>
      <c r="AD649" s="151">
        <v>30496</v>
      </c>
      <c r="AE649" s="155">
        <v>0.950358375365012</v>
      </c>
      <c r="AF649" s="155">
        <v>0.949824025913352</v>
      </c>
      <c r="AG649" s="173">
        <v>0.000534349451659755</v>
      </c>
    </row>
    <row r="650" spans="1:33">
      <c r="A650" s="175" t="s">
        <v>375</v>
      </c>
      <c r="B650" s="195" t="s">
        <v>1822</v>
      </c>
      <c r="C650" s="195" t="s">
        <v>644</v>
      </c>
      <c r="D650" s="150">
        <v>3469</v>
      </c>
      <c r="E650" s="150">
        <v>3442</v>
      </c>
      <c r="F650" s="150">
        <v>3182</v>
      </c>
      <c r="G650" s="151">
        <v>2158</v>
      </c>
      <c r="H650" s="151">
        <v>2147</v>
      </c>
      <c r="I650" s="151">
        <v>2017</v>
      </c>
      <c r="J650" s="151">
        <v>2249</v>
      </c>
      <c r="K650" s="151">
        <v>2236</v>
      </c>
      <c r="L650" s="151">
        <v>2101</v>
      </c>
      <c r="M650" s="154">
        <v>0.992184218421842</v>
      </c>
      <c r="N650" s="153">
        <v>66139</v>
      </c>
      <c r="O650" s="172">
        <v>0.9</v>
      </c>
      <c r="P650" s="154">
        <v>0.992216777169213</v>
      </c>
      <c r="Q650" s="154">
        <v>0.994902687673772</v>
      </c>
      <c r="R650" s="154">
        <v>0.994219653179191</v>
      </c>
      <c r="S650" s="173">
        <v>-0.00268591050455891</v>
      </c>
      <c r="T650" s="153">
        <v>66660</v>
      </c>
      <c r="U650" s="153">
        <v>59856</v>
      </c>
      <c r="V650" s="154">
        <v>0.897929792979298</v>
      </c>
      <c r="W650" s="154">
        <v>0.917267223983857</v>
      </c>
      <c r="X650" s="155">
        <v>0.93466172381835</v>
      </c>
      <c r="Y650" s="155">
        <v>0.934192974655402</v>
      </c>
      <c r="Z650" s="173">
        <v>-0.0173944998344933</v>
      </c>
      <c r="AA650" s="151">
        <v>20417</v>
      </c>
      <c r="AB650" s="151">
        <v>18676</v>
      </c>
      <c r="AC650" s="151">
        <v>21497</v>
      </c>
      <c r="AD650" s="151">
        <v>19085</v>
      </c>
      <c r="AE650" s="155">
        <v>0.914727922809423</v>
      </c>
      <c r="AF650" s="155">
        <v>0.887798297436852</v>
      </c>
      <c r="AG650" s="173">
        <v>0.0269296253725718</v>
      </c>
    </row>
    <row r="651" spans="1:33">
      <c r="A651" s="175" t="s">
        <v>375</v>
      </c>
      <c r="B651" s="195" t="s">
        <v>1822</v>
      </c>
      <c r="C651" s="195" t="s">
        <v>645</v>
      </c>
      <c r="D651" s="150">
        <v>5554</v>
      </c>
      <c r="E651" s="150">
        <v>5470</v>
      </c>
      <c r="F651" s="150">
        <v>5110</v>
      </c>
      <c r="G651" s="151">
        <v>2972</v>
      </c>
      <c r="H651" s="151">
        <v>2948</v>
      </c>
      <c r="I651" s="151">
        <v>2732</v>
      </c>
      <c r="J651" s="151">
        <v>3520</v>
      </c>
      <c r="K651" s="151">
        <v>3469</v>
      </c>
      <c r="L651" s="151">
        <v>3204</v>
      </c>
      <c r="M651" s="154">
        <v>0.98042556378308</v>
      </c>
      <c r="N651" s="153">
        <v>104732</v>
      </c>
      <c r="O651" s="172">
        <v>0.9</v>
      </c>
      <c r="P651" s="154">
        <v>0.98487576521426</v>
      </c>
      <c r="Q651" s="154">
        <v>0.991924629878869</v>
      </c>
      <c r="R651" s="154">
        <v>0.985511363636364</v>
      </c>
      <c r="S651" s="173">
        <v>-0.00704886466460941</v>
      </c>
      <c r="T651" s="153">
        <v>106823</v>
      </c>
      <c r="U651" s="153">
        <v>95714</v>
      </c>
      <c r="V651" s="154">
        <v>0.896005541877686</v>
      </c>
      <c r="W651" s="154">
        <v>0.920057616132517</v>
      </c>
      <c r="X651" s="155">
        <v>0.919246298788694</v>
      </c>
      <c r="Y651" s="155">
        <v>0.910227272727273</v>
      </c>
      <c r="Z651" s="173">
        <v>0.000811317343822671</v>
      </c>
      <c r="AA651" s="151">
        <v>31461</v>
      </c>
      <c r="AB651" s="151">
        <v>28438</v>
      </c>
      <c r="AC651" s="151">
        <v>33661</v>
      </c>
      <c r="AD651" s="151">
        <v>30086</v>
      </c>
      <c r="AE651" s="155">
        <v>0.903912780903341</v>
      </c>
      <c r="AF651" s="155">
        <v>0.893794004931523</v>
      </c>
      <c r="AG651" s="173">
        <v>0.0101187759718174</v>
      </c>
    </row>
    <row r="652" spans="1:33">
      <c r="A652" s="175" t="s">
        <v>375</v>
      </c>
      <c r="B652" s="195" t="s">
        <v>1822</v>
      </c>
      <c r="C652" s="195" t="s">
        <v>646</v>
      </c>
      <c r="D652" s="150">
        <v>2662</v>
      </c>
      <c r="E652" s="150">
        <v>2652</v>
      </c>
      <c r="F652" s="150">
        <v>2517</v>
      </c>
      <c r="G652" s="151">
        <v>1349</v>
      </c>
      <c r="H652" s="151">
        <v>1268</v>
      </c>
      <c r="I652" s="151">
        <v>1250</v>
      </c>
      <c r="J652" s="151">
        <v>1693</v>
      </c>
      <c r="K652" s="151">
        <v>1660</v>
      </c>
      <c r="L652" s="151">
        <v>1580</v>
      </c>
      <c r="M652" s="154">
        <v>0.981551657627811</v>
      </c>
      <c r="N652" s="153">
        <v>43256</v>
      </c>
      <c r="O652" s="172">
        <v>0.9</v>
      </c>
      <c r="P652" s="154">
        <v>0.996243425995492</v>
      </c>
      <c r="Q652" s="154">
        <v>0.93995552260934</v>
      </c>
      <c r="R652" s="154">
        <v>0.980507974010632</v>
      </c>
      <c r="S652" s="173">
        <v>0.0562879033861519</v>
      </c>
      <c r="T652" s="153">
        <v>44069</v>
      </c>
      <c r="U652" s="153">
        <v>41142</v>
      </c>
      <c r="V652" s="154">
        <v>0.933581429122512</v>
      </c>
      <c r="W652" s="154">
        <v>0.945529676934636</v>
      </c>
      <c r="X652" s="155">
        <v>0.926612305411416</v>
      </c>
      <c r="Y652" s="155">
        <v>0.93325457767277</v>
      </c>
      <c r="Z652" s="173">
        <v>0.0189173715232198</v>
      </c>
      <c r="AA652" s="151">
        <v>14327</v>
      </c>
      <c r="AB652" s="151">
        <v>13340</v>
      </c>
      <c r="AC652" s="151">
        <v>14159</v>
      </c>
      <c r="AD652" s="151">
        <v>13240</v>
      </c>
      <c r="AE652" s="155">
        <v>0.93110909471627</v>
      </c>
      <c r="AF652" s="155">
        <v>0.935094286319655</v>
      </c>
      <c r="AG652" s="173">
        <v>-0.00398519160338529</v>
      </c>
    </row>
    <row r="653" spans="1:33">
      <c r="A653" s="175" t="s">
        <v>375</v>
      </c>
      <c r="B653" s="195" t="s">
        <v>1822</v>
      </c>
      <c r="C653" s="195" t="s">
        <v>647</v>
      </c>
      <c r="D653" s="150">
        <v>3390</v>
      </c>
      <c r="E653" s="150">
        <v>3350</v>
      </c>
      <c r="F653" s="150">
        <v>3166</v>
      </c>
      <c r="G653" s="151">
        <v>1596</v>
      </c>
      <c r="H653" s="151">
        <v>1574</v>
      </c>
      <c r="I653" s="151">
        <v>1481</v>
      </c>
      <c r="J653" s="151">
        <v>2173</v>
      </c>
      <c r="K653" s="151">
        <v>2101</v>
      </c>
      <c r="L653" s="151">
        <v>1996</v>
      </c>
      <c r="M653" s="154">
        <v>0.976977547495682</v>
      </c>
      <c r="N653" s="153">
        <v>56567</v>
      </c>
      <c r="O653" s="172">
        <v>0.9</v>
      </c>
      <c r="P653" s="154">
        <v>0.988200589970501</v>
      </c>
      <c r="Q653" s="154">
        <v>0.986215538847118</v>
      </c>
      <c r="R653" s="154">
        <v>0.966866083755177</v>
      </c>
      <c r="S653" s="173">
        <v>0.00198505112338365</v>
      </c>
      <c r="T653" s="153">
        <v>57900</v>
      </c>
      <c r="U653" s="153">
        <v>53838</v>
      </c>
      <c r="V653" s="154">
        <v>0.929844559585492</v>
      </c>
      <c r="W653" s="154">
        <v>0.933923303834808</v>
      </c>
      <c r="X653" s="155">
        <v>0.927944862155389</v>
      </c>
      <c r="Y653" s="155">
        <v>0.918545789231477</v>
      </c>
      <c r="Z653" s="173">
        <v>0.00597844167941974</v>
      </c>
      <c r="AA653" s="151">
        <v>18025</v>
      </c>
      <c r="AB653" s="151">
        <v>16882</v>
      </c>
      <c r="AC653" s="151">
        <v>18646</v>
      </c>
      <c r="AD653" s="151">
        <v>17421</v>
      </c>
      <c r="AE653" s="155">
        <v>0.936588072122053</v>
      </c>
      <c r="AF653" s="155">
        <v>0.934302263219994</v>
      </c>
      <c r="AG653" s="173">
        <v>0.00228580890205921</v>
      </c>
    </row>
    <row r="654" spans="1:33">
      <c r="A654" s="175" t="s">
        <v>375</v>
      </c>
      <c r="B654" s="195" t="s">
        <v>1822</v>
      </c>
      <c r="C654" s="195" t="s">
        <v>648</v>
      </c>
      <c r="D654" s="150">
        <v>3855</v>
      </c>
      <c r="E654" s="150">
        <v>3777</v>
      </c>
      <c r="F654" s="150">
        <v>3562</v>
      </c>
      <c r="G654" s="151">
        <v>2454</v>
      </c>
      <c r="H654" s="151">
        <v>2428</v>
      </c>
      <c r="I654" s="151">
        <v>2270</v>
      </c>
      <c r="J654" s="151">
        <v>2243</v>
      </c>
      <c r="K654" s="151">
        <v>2218</v>
      </c>
      <c r="L654" s="151">
        <v>2101</v>
      </c>
      <c r="M654" s="154">
        <v>0.984394687106258</v>
      </c>
      <c r="N654" s="153">
        <v>75003</v>
      </c>
      <c r="O654" s="172">
        <v>0.9</v>
      </c>
      <c r="P654" s="154">
        <v>0.979766536964981</v>
      </c>
      <c r="Q654" s="154">
        <v>0.989405052974735</v>
      </c>
      <c r="R654" s="154">
        <v>0.988854213107445</v>
      </c>
      <c r="S654" s="173">
        <v>-0.00963851600975463</v>
      </c>
      <c r="T654" s="153">
        <v>76192</v>
      </c>
      <c r="U654" s="153">
        <v>70797</v>
      </c>
      <c r="V654" s="154">
        <v>0.929192041159177</v>
      </c>
      <c r="W654" s="154">
        <v>0.923994811932555</v>
      </c>
      <c r="X654" s="155">
        <v>0.925020374898125</v>
      </c>
      <c r="Y654" s="155">
        <v>0.93669193045029</v>
      </c>
      <c r="Z654" s="173">
        <v>-0.00102556296557033</v>
      </c>
      <c r="AA654" s="151">
        <v>21940</v>
      </c>
      <c r="AB654" s="151">
        <v>20514</v>
      </c>
      <c r="AC654" s="151">
        <v>24599</v>
      </c>
      <c r="AD654" s="151">
        <v>22895</v>
      </c>
      <c r="AE654" s="155">
        <v>0.935004557885141</v>
      </c>
      <c r="AF654" s="155">
        <v>0.93072889141835</v>
      </c>
      <c r="AG654" s="173">
        <v>0.0042756664667909</v>
      </c>
    </row>
    <row r="655" spans="1:33">
      <c r="A655" s="175" t="s">
        <v>375</v>
      </c>
      <c r="B655" s="195" t="s">
        <v>1822</v>
      </c>
      <c r="C655" s="195" t="s">
        <v>649</v>
      </c>
      <c r="D655" s="150">
        <v>3250</v>
      </c>
      <c r="E655" s="150">
        <v>3160</v>
      </c>
      <c r="F655" s="150">
        <v>3092</v>
      </c>
      <c r="G655" s="151">
        <v>1774</v>
      </c>
      <c r="H655" s="151">
        <v>1755</v>
      </c>
      <c r="I655" s="151">
        <v>1722</v>
      </c>
      <c r="J655" s="151">
        <v>2027</v>
      </c>
      <c r="K655" s="151">
        <v>1956</v>
      </c>
      <c r="L655" s="151">
        <v>1928</v>
      </c>
      <c r="M655" s="154">
        <v>0.98034261983042</v>
      </c>
      <c r="N655" s="153">
        <v>56654</v>
      </c>
      <c r="O655" s="172">
        <v>0.9</v>
      </c>
      <c r="P655" s="154">
        <v>0.972307692307692</v>
      </c>
      <c r="Q655" s="154">
        <v>0.989289740698985</v>
      </c>
      <c r="R655" s="154">
        <v>0.964972866304884</v>
      </c>
      <c r="S655" s="173">
        <v>-0.016982048391293</v>
      </c>
      <c r="T655" s="153">
        <v>57790</v>
      </c>
      <c r="U655" s="153">
        <v>55417</v>
      </c>
      <c r="V655" s="154">
        <v>0.95893753244506</v>
      </c>
      <c r="W655" s="154">
        <v>0.951384615384615</v>
      </c>
      <c r="X655" s="155">
        <v>0.970687711386697</v>
      </c>
      <c r="Y655" s="155">
        <v>0.951159348791317</v>
      </c>
      <c r="Z655" s="173">
        <v>-0.0193030960020814</v>
      </c>
      <c r="AA655" s="151">
        <v>18096</v>
      </c>
      <c r="AB655" s="151">
        <v>17384</v>
      </c>
      <c r="AC655" s="151">
        <v>18619</v>
      </c>
      <c r="AD655" s="151">
        <v>17805</v>
      </c>
      <c r="AE655" s="155">
        <v>0.960654288240495</v>
      </c>
      <c r="AF655" s="155">
        <v>0.956281218110532</v>
      </c>
      <c r="AG655" s="173">
        <v>0.00437307012996291</v>
      </c>
    </row>
    <row r="656" spans="1:33">
      <c r="A656" s="175" t="s">
        <v>375</v>
      </c>
      <c r="B656" s="195" t="s">
        <v>1822</v>
      </c>
      <c r="C656" s="195" t="s">
        <v>650</v>
      </c>
      <c r="D656" s="150">
        <v>2119</v>
      </c>
      <c r="E656" s="150">
        <v>2102</v>
      </c>
      <c r="F656" s="150">
        <v>2021</v>
      </c>
      <c r="G656" s="151">
        <v>1087</v>
      </c>
      <c r="H656" s="151">
        <v>1077</v>
      </c>
      <c r="I656" s="151">
        <v>1045</v>
      </c>
      <c r="J656" s="151">
        <v>1243</v>
      </c>
      <c r="K656" s="151">
        <v>1226</v>
      </c>
      <c r="L656" s="151">
        <v>1185</v>
      </c>
      <c r="M656" s="154">
        <v>0.990698016885922</v>
      </c>
      <c r="N656" s="153">
        <v>40365</v>
      </c>
      <c r="O656" s="172">
        <v>0.9</v>
      </c>
      <c r="P656" s="154">
        <v>0.991977347805569</v>
      </c>
      <c r="Q656" s="154">
        <v>0.990800367985281</v>
      </c>
      <c r="R656" s="154">
        <v>0.986323411102172</v>
      </c>
      <c r="S656" s="173">
        <v>0.00117697982028808</v>
      </c>
      <c r="T656" s="153">
        <v>40744</v>
      </c>
      <c r="U656" s="153">
        <v>39260</v>
      </c>
      <c r="V656" s="154">
        <v>0.963577459257805</v>
      </c>
      <c r="W656" s="154">
        <v>0.95375176970269</v>
      </c>
      <c r="X656" s="155">
        <v>0.961361545538178</v>
      </c>
      <c r="Y656" s="155">
        <v>0.953338696701529</v>
      </c>
      <c r="Z656" s="173">
        <v>-0.0076097758354885</v>
      </c>
      <c r="AA656" s="151">
        <v>11438</v>
      </c>
      <c r="AB656" s="151">
        <v>10964</v>
      </c>
      <c r="AC656" s="151">
        <v>13092</v>
      </c>
      <c r="AD656" s="151">
        <v>12623</v>
      </c>
      <c r="AE656" s="155">
        <v>0.958559188669348</v>
      </c>
      <c r="AF656" s="155">
        <v>0.964176596394745</v>
      </c>
      <c r="AG656" s="173">
        <v>-0.00561740772539709</v>
      </c>
    </row>
    <row r="657" spans="1:33">
      <c r="A657" s="175" t="s">
        <v>375</v>
      </c>
      <c r="B657" s="195" t="s">
        <v>1822</v>
      </c>
      <c r="C657" s="195" t="s">
        <v>651</v>
      </c>
      <c r="D657" s="150">
        <v>4810</v>
      </c>
      <c r="E657" s="150">
        <v>4679</v>
      </c>
      <c r="F657" s="150">
        <v>4546</v>
      </c>
      <c r="G657" s="151">
        <v>2520</v>
      </c>
      <c r="H657" s="151">
        <v>2453</v>
      </c>
      <c r="I657" s="151">
        <v>2411</v>
      </c>
      <c r="J657" s="151">
        <v>3174</v>
      </c>
      <c r="K657" s="151">
        <v>3052</v>
      </c>
      <c r="L657" s="151">
        <v>2911</v>
      </c>
      <c r="M657" s="154">
        <v>0.96912532306289</v>
      </c>
      <c r="N657" s="153">
        <v>76495</v>
      </c>
      <c r="O657" s="172">
        <v>0.9</v>
      </c>
      <c r="P657" s="154">
        <v>0.972765072765073</v>
      </c>
      <c r="Q657" s="154">
        <v>0.973412698412698</v>
      </c>
      <c r="R657" s="154">
        <v>0.961562696912413</v>
      </c>
      <c r="S657" s="173">
        <v>-0.00064762564762566</v>
      </c>
      <c r="T657" s="153">
        <v>78932</v>
      </c>
      <c r="U657" s="153">
        <v>73122</v>
      </c>
      <c r="V657" s="154">
        <v>0.926392337708407</v>
      </c>
      <c r="W657" s="154">
        <v>0.945114345114345</v>
      </c>
      <c r="X657" s="155">
        <v>0.956746031746032</v>
      </c>
      <c r="Y657" s="155">
        <v>0.917139256458727</v>
      </c>
      <c r="Z657" s="173">
        <v>-0.0116316866316867</v>
      </c>
      <c r="AA657" s="151">
        <v>26156</v>
      </c>
      <c r="AB657" s="151">
        <v>24505</v>
      </c>
      <c r="AC657" s="151">
        <v>25228</v>
      </c>
      <c r="AD657" s="151">
        <v>23227</v>
      </c>
      <c r="AE657" s="155">
        <v>0.936878727634195</v>
      </c>
      <c r="AF657" s="155">
        <v>0.920683367686697</v>
      </c>
      <c r="AG657" s="173">
        <v>0.0161953599474975</v>
      </c>
    </row>
    <row r="658" spans="1:33">
      <c r="A658" s="175" t="s">
        <v>375</v>
      </c>
      <c r="B658" s="195" t="s">
        <v>1822</v>
      </c>
      <c r="C658" s="195" t="s">
        <v>652</v>
      </c>
      <c r="D658" s="150">
        <v>4539</v>
      </c>
      <c r="E658" s="150">
        <v>4333</v>
      </c>
      <c r="F658" s="150">
        <v>4049</v>
      </c>
      <c r="G658" s="151">
        <v>2754</v>
      </c>
      <c r="H658" s="151">
        <v>2713</v>
      </c>
      <c r="I658" s="151">
        <v>2501</v>
      </c>
      <c r="J658" s="151">
        <v>2837</v>
      </c>
      <c r="K658" s="151">
        <v>2796</v>
      </c>
      <c r="L658" s="151">
        <v>2495</v>
      </c>
      <c r="M658" s="154">
        <v>0.97416864608076</v>
      </c>
      <c r="N658" s="153">
        <v>82025</v>
      </c>
      <c r="O658" s="172">
        <v>0.9</v>
      </c>
      <c r="P658" s="154">
        <v>0.954615554086803</v>
      </c>
      <c r="Q658" s="154">
        <v>0.985112563543936</v>
      </c>
      <c r="R658" s="154">
        <v>0.985548114205146</v>
      </c>
      <c r="S658" s="173">
        <v>-0.0304970094571329</v>
      </c>
      <c r="T658" s="153">
        <v>84200</v>
      </c>
      <c r="U658" s="153">
        <v>71722</v>
      </c>
      <c r="V658" s="154">
        <v>0.851805225653207</v>
      </c>
      <c r="W658" s="154">
        <v>0.892046706322979</v>
      </c>
      <c r="X658" s="155">
        <v>0.908133623819898</v>
      </c>
      <c r="Y658" s="155">
        <v>0.879450123369757</v>
      </c>
      <c r="Z658" s="173">
        <v>-0.0160869174969197</v>
      </c>
      <c r="AA658" s="151">
        <v>25938</v>
      </c>
      <c r="AB658" s="151">
        <v>22938</v>
      </c>
      <c r="AC658" s="151">
        <v>27159</v>
      </c>
      <c r="AD658" s="151">
        <v>22143</v>
      </c>
      <c r="AE658" s="155">
        <v>0.884339578996068</v>
      </c>
      <c r="AF658" s="155">
        <v>0.815309842041312</v>
      </c>
      <c r="AG658" s="173">
        <v>0.0690297369547552</v>
      </c>
    </row>
    <row r="659" spans="1:33">
      <c r="A659" s="175" t="s">
        <v>375</v>
      </c>
      <c r="B659" s="195" t="s">
        <v>33</v>
      </c>
      <c r="C659" s="195" t="s">
        <v>653</v>
      </c>
      <c r="D659" s="150">
        <v>3809</v>
      </c>
      <c r="E659" s="150">
        <v>3658</v>
      </c>
      <c r="F659" s="150">
        <v>3469</v>
      </c>
      <c r="G659" s="151">
        <v>1349</v>
      </c>
      <c r="H659" s="151">
        <v>1292</v>
      </c>
      <c r="I659" s="151">
        <v>1275</v>
      </c>
      <c r="J659" s="151">
        <v>2645</v>
      </c>
      <c r="K659" s="151">
        <v>2546</v>
      </c>
      <c r="L659" s="151">
        <v>2461</v>
      </c>
      <c r="M659" s="154">
        <v>0.96804922785634</v>
      </c>
      <c r="N659" s="153">
        <v>65444</v>
      </c>
      <c r="O659" s="172">
        <v>0.9</v>
      </c>
      <c r="P659" s="154">
        <v>0.96035704909425</v>
      </c>
      <c r="Q659" s="154">
        <v>0.957746478873239</v>
      </c>
      <c r="R659" s="154">
        <v>0.962570888468809</v>
      </c>
      <c r="S659" s="173">
        <v>0.00261057022101108</v>
      </c>
      <c r="T659" s="153">
        <v>67604</v>
      </c>
      <c r="U659" s="153">
        <v>63429</v>
      </c>
      <c r="V659" s="154">
        <v>0.938243299213064</v>
      </c>
      <c r="W659" s="154">
        <v>0.910737726437385</v>
      </c>
      <c r="X659" s="155">
        <v>0.945144551519644</v>
      </c>
      <c r="Y659" s="155">
        <v>0.930434782608696</v>
      </c>
      <c r="Z659" s="173">
        <v>-0.034406825082259</v>
      </c>
      <c r="AA659" s="151">
        <v>19267</v>
      </c>
      <c r="AB659" s="151">
        <v>18021</v>
      </c>
      <c r="AC659" s="151">
        <v>23128</v>
      </c>
      <c r="AD659" s="151">
        <v>21679</v>
      </c>
      <c r="AE659" s="155">
        <v>0.935329838584108</v>
      </c>
      <c r="AF659" s="155">
        <v>0.937348668280872</v>
      </c>
      <c r="AG659" s="173">
        <v>-0.00201882969676415</v>
      </c>
    </row>
    <row r="660" spans="1:33">
      <c r="A660" s="175" t="s">
        <v>375</v>
      </c>
      <c r="B660" s="195" t="s">
        <v>33</v>
      </c>
      <c r="C660" s="195" t="s">
        <v>654</v>
      </c>
      <c r="D660" s="150">
        <v>7494</v>
      </c>
      <c r="E660" s="150">
        <v>7260</v>
      </c>
      <c r="F660" s="150">
        <v>5816</v>
      </c>
      <c r="G660" s="151">
        <v>2768</v>
      </c>
      <c r="H660" s="151">
        <v>2730</v>
      </c>
      <c r="I660" s="151">
        <v>2425</v>
      </c>
      <c r="J660" s="151">
        <v>4859</v>
      </c>
      <c r="K660" s="151">
        <v>4795</v>
      </c>
      <c r="L660" s="151">
        <v>3890</v>
      </c>
      <c r="M660" s="154">
        <v>0.966637841844377</v>
      </c>
      <c r="N660" s="153">
        <v>125197</v>
      </c>
      <c r="O660" s="172">
        <v>0.9</v>
      </c>
      <c r="P660" s="154">
        <v>0.968775020016013</v>
      </c>
      <c r="Q660" s="154">
        <v>0.986271676300578</v>
      </c>
      <c r="R660" s="154">
        <v>0.986828565548467</v>
      </c>
      <c r="S660" s="173">
        <v>-0.0174966562845652</v>
      </c>
      <c r="T660" s="153">
        <v>129518</v>
      </c>
      <c r="U660" s="153">
        <v>105934</v>
      </c>
      <c r="V660" s="154">
        <v>0.817909479763431</v>
      </c>
      <c r="W660" s="154">
        <v>0.776087536696023</v>
      </c>
      <c r="X660" s="155">
        <v>0.876083815028902</v>
      </c>
      <c r="Y660" s="155">
        <v>0.800576250257255</v>
      </c>
      <c r="Z660" s="173">
        <v>-0.0999962783328783</v>
      </c>
      <c r="AA660" s="151">
        <v>36573</v>
      </c>
      <c r="AB660" s="151">
        <v>30090</v>
      </c>
      <c r="AC660" s="151">
        <v>45912</v>
      </c>
      <c r="AD660" s="151">
        <v>36923</v>
      </c>
      <c r="AE660" s="155">
        <v>0.82273808547289</v>
      </c>
      <c r="AF660" s="155">
        <v>0.804212406342568</v>
      </c>
      <c r="AG660" s="173">
        <v>0.0185256791303214</v>
      </c>
    </row>
    <row r="661" spans="1:33">
      <c r="A661" s="175" t="s">
        <v>375</v>
      </c>
      <c r="B661" s="195" t="s">
        <v>33</v>
      </c>
      <c r="C661" s="195" t="s">
        <v>655</v>
      </c>
      <c r="D661" s="150">
        <v>6444</v>
      </c>
      <c r="E661" s="150">
        <v>6219</v>
      </c>
      <c r="F661" s="150">
        <v>4552</v>
      </c>
      <c r="G661" s="151">
        <v>2346</v>
      </c>
      <c r="H661" s="151">
        <v>2163</v>
      </c>
      <c r="I661" s="151">
        <v>1815</v>
      </c>
      <c r="J661" s="151">
        <v>4605</v>
      </c>
      <c r="K661" s="151">
        <v>4421</v>
      </c>
      <c r="L661" s="151">
        <v>2976</v>
      </c>
      <c r="M661" s="154">
        <v>0.951387329446954</v>
      </c>
      <c r="N661" s="153">
        <v>105917</v>
      </c>
      <c r="O661" s="172">
        <v>0.9</v>
      </c>
      <c r="P661" s="154">
        <v>0.965083798882682</v>
      </c>
      <c r="Q661" s="154">
        <v>0.921994884910486</v>
      </c>
      <c r="R661" s="154">
        <v>0.960043431053203</v>
      </c>
      <c r="S661" s="173">
        <v>0.0430889139721956</v>
      </c>
      <c r="T661" s="153">
        <v>111329</v>
      </c>
      <c r="U661" s="153">
        <v>77678</v>
      </c>
      <c r="V661" s="154">
        <v>0.697733744127765</v>
      </c>
      <c r="W661" s="154">
        <v>0.706393544382371</v>
      </c>
      <c r="X661" s="155">
        <v>0.773657289002558</v>
      </c>
      <c r="Y661" s="155">
        <v>0.646254071661238</v>
      </c>
      <c r="Z661" s="173">
        <v>-0.0672637446201864</v>
      </c>
      <c r="AA661" s="151">
        <v>32514</v>
      </c>
      <c r="AB661" s="151">
        <v>23541</v>
      </c>
      <c r="AC661" s="151">
        <v>35148</v>
      </c>
      <c r="AD661" s="151">
        <v>26075</v>
      </c>
      <c r="AE661" s="155">
        <v>0.724026573168481</v>
      </c>
      <c r="AF661" s="155">
        <v>0.741862979401388</v>
      </c>
      <c r="AG661" s="173">
        <v>-0.0178364062329072</v>
      </c>
    </row>
    <row r="662" spans="1:33">
      <c r="A662" s="175" t="s">
        <v>375</v>
      </c>
      <c r="B662" s="195" t="s">
        <v>33</v>
      </c>
      <c r="C662" s="195" t="s">
        <v>656</v>
      </c>
      <c r="D662" s="150">
        <v>5411</v>
      </c>
      <c r="E662" s="150">
        <v>5325</v>
      </c>
      <c r="F662" s="150">
        <v>3902</v>
      </c>
      <c r="G662" s="151">
        <v>1836</v>
      </c>
      <c r="H662" s="151">
        <v>1820</v>
      </c>
      <c r="I662" s="151">
        <v>1441</v>
      </c>
      <c r="J662" s="151">
        <v>3791</v>
      </c>
      <c r="K662" s="151">
        <v>3699</v>
      </c>
      <c r="L662" s="151">
        <v>3024</v>
      </c>
      <c r="M662" s="154">
        <v>0.974517467776289</v>
      </c>
      <c r="N662" s="153">
        <v>88761</v>
      </c>
      <c r="O662" s="172">
        <v>0.9</v>
      </c>
      <c r="P662" s="154">
        <v>0.984106449824432</v>
      </c>
      <c r="Q662" s="154">
        <v>0.991285403050109</v>
      </c>
      <c r="R662" s="154">
        <v>0.975731996834608</v>
      </c>
      <c r="S662" s="173">
        <v>-0.00717895322567719</v>
      </c>
      <c r="T662" s="153">
        <v>91082</v>
      </c>
      <c r="U662" s="153">
        <v>69408</v>
      </c>
      <c r="V662" s="154">
        <v>0.762038602577897</v>
      </c>
      <c r="W662" s="154">
        <v>0.721123637035668</v>
      </c>
      <c r="X662" s="155">
        <v>0.784858387799564</v>
      </c>
      <c r="Y662" s="155">
        <v>0.797678712740702</v>
      </c>
      <c r="Z662" s="173">
        <v>-0.0637347507638962</v>
      </c>
      <c r="AA662" s="151">
        <v>26307</v>
      </c>
      <c r="AB662" s="151">
        <v>20462</v>
      </c>
      <c r="AC662" s="151">
        <v>28817</v>
      </c>
      <c r="AD662" s="151">
        <v>22353</v>
      </c>
      <c r="AE662" s="155">
        <v>0.777815790474018</v>
      </c>
      <c r="AF662" s="155">
        <v>0.775687961966894</v>
      </c>
      <c r="AG662" s="173">
        <v>0.00212782850712379</v>
      </c>
    </row>
    <row r="663" spans="1:33">
      <c r="A663" s="175" t="s">
        <v>375</v>
      </c>
      <c r="B663" s="195" t="s">
        <v>33</v>
      </c>
      <c r="C663" s="195" t="s">
        <v>657</v>
      </c>
      <c r="D663" s="150">
        <v>7559</v>
      </c>
      <c r="E663" s="150">
        <v>7381</v>
      </c>
      <c r="F663" s="150">
        <v>6491</v>
      </c>
      <c r="G663" s="151">
        <v>2747</v>
      </c>
      <c r="H663" s="151">
        <v>2701</v>
      </c>
      <c r="I663" s="151">
        <v>2479</v>
      </c>
      <c r="J663" s="151">
        <v>5117</v>
      </c>
      <c r="K663" s="151">
        <v>4998</v>
      </c>
      <c r="L663" s="151">
        <v>4156</v>
      </c>
      <c r="M663" s="154">
        <v>0.973252619253522</v>
      </c>
      <c r="N663" s="153">
        <v>127172</v>
      </c>
      <c r="O663" s="172">
        <v>0.9</v>
      </c>
      <c r="P663" s="154">
        <v>0.976451911628522</v>
      </c>
      <c r="Q663" s="154">
        <v>0.983254459410266</v>
      </c>
      <c r="R663" s="154">
        <v>0.976744186046512</v>
      </c>
      <c r="S663" s="173">
        <v>-0.0068025477817435</v>
      </c>
      <c r="T663" s="153">
        <v>130667</v>
      </c>
      <c r="U663" s="153">
        <v>114580</v>
      </c>
      <c r="V663" s="154">
        <v>0.876885518149188</v>
      </c>
      <c r="W663" s="154">
        <v>0.858711469771134</v>
      </c>
      <c r="X663" s="155">
        <v>0.902439024390244</v>
      </c>
      <c r="Y663" s="155">
        <v>0.81219464529998</v>
      </c>
      <c r="Z663" s="173">
        <v>-0.0437275546191102</v>
      </c>
      <c r="AA663" s="151">
        <v>37871</v>
      </c>
      <c r="AB663" s="151">
        <v>32954</v>
      </c>
      <c r="AC663" s="151">
        <v>43246</v>
      </c>
      <c r="AD663" s="151">
        <v>37614</v>
      </c>
      <c r="AE663" s="155">
        <v>0.870164505822397</v>
      </c>
      <c r="AF663" s="155">
        <v>0.86976830227073</v>
      </c>
      <c r="AG663" s="173">
        <v>0.000396203551666918</v>
      </c>
    </row>
    <row r="664" spans="1:33">
      <c r="A664" s="175" t="s">
        <v>375</v>
      </c>
      <c r="B664" s="195" t="s">
        <v>33</v>
      </c>
      <c r="C664" s="195" t="s">
        <v>658</v>
      </c>
      <c r="D664" s="150">
        <v>3211</v>
      </c>
      <c r="E664" s="150">
        <v>3196</v>
      </c>
      <c r="F664" s="150">
        <v>2994</v>
      </c>
      <c r="G664" s="151">
        <v>1186</v>
      </c>
      <c r="H664" s="151">
        <v>1182</v>
      </c>
      <c r="I664" s="151">
        <v>1135</v>
      </c>
      <c r="J664" s="151">
        <v>2284</v>
      </c>
      <c r="K664" s="151">
        <v>2274</v>
      </c>
      <c r="L664" s="151">
        <v>2176</v>
      </c>
      <c r="M664" s="154">
        <v>0.992305019975682</v>
      </c>
      <c r="N664" s="153">
        <v>57127</v>
      </c>
      <c r="O664" s="172">
        <v>0.9</v>
      </c>
      <c r="P664" s="154">
        <v>0.995328558081594</v>
      </c>
      <c r="Q664" s="154">
        <v>0.996627318718381</v>
      </c>
      <c r="R664" s="154">
        <v>0.995621716287215</v>
      </c>
      <c r="S664" s="173">
        <v>-0.00129876063678658</v>
      </c>
      <c r="T664" s="153">
        <v>57570</v>
      </c>
      <c r="U664" s="153">
        <v>54563</v>
      </c>
      <c r="V664" s="154">
        <v>0.947767934688206</v>
      </c>
      <c r="W664" s="154">
        <v>0.932419806913734</v>
      </c>
      <c r="X664" s="155">
        <v>0.956998313659359</v>
      </c>
      <c r="Y664" s="155">
        <v>0.952714535901926</v>
      </c>
      <c r="Z664" s="173">
        <v>-0.0245785067456251</v>
      </c>
      <c r="AA664" s="151">
        <v>16246</v>
      </c>
      <c r="AB664" s="151">
        <v>15377</v>
      </c>
      <c r="AC664" s="151">
        <v>18510</v>
      </c>
      <c r="AD664" s="151">
        <v>17545</v>
      </c>
      <c r="AE664" s="155">
        <v>0.946509910131725</v>
      </c>
      <c r="AF664" s="155">
        <v>0.94786601836845</v>
      </c>
      <c r="AG664" s="173">
        <v>-0.00135610823672483</v>
      </c>
    </row>
    <row r="665" spans="1:33">
      <c r="A665" s="175" t="s">
        <v>375</v>
      </c>
      <c r="B665" s="195" t="s">
        <v>33</v>
      </c>
      <c r="C665" s="195" t="s">
        <v>659</v>
      </c>
      <c r="D665" s="150">
        <v>8685</v>
      </c>
      <c r="E665" s="150">
        <v>8588</v>
      </c>
      <c r="F665" s="150">
        <v>6006</v>
      </c>
      <c r="G665" s="151">
        <v>3155</v>
      </c>
      <c r="H665" s="151">
        <v>3128</v>
      </c>
      <c r="I665" s="151">
        <v>2527</v>
      </c>
      <c r="J665" s="151">
        <v>6127</v>
      </c>
      <c r="K665" s="151">
        <v>5947</v>
      </c>
      <c r="L665" s="151">
        <v>4264</v>
      </c>
      <c r="M665" s="154">
        <v>0.972906964295273</v>
      </c>
      <c r="N665" s="153">
        <v>145399</v>
      </c>
      <c r="O665" s="172">
        <v>0.9</v>
      </c>
      <c r="P665" s="154">
        <v>0.988831318364997</v>
      </c>
      <c r="Q665" s="154">
        <v>0.991442155309033</v>
      </c>
      <c r="R665" s="154">
        <v>0.97062183776726</v>
      </c>
      <c r="S665" s="173">
        <v>-0.00261083694403608</v>
      </c>
      <c r="T665" s="153">
        <v>149448</v>
      </c>
      <c r="U665" s="153">
        <v>107967</v>
      </c>
      <c r="V665" s="154">
        <v>0.722438573952144</v>
      </c>
      <c r="W665" s="154">
        <v>0.69153713298791</v>
      </c>
      <c r="X665" s="155">
        <v>0.80095087163233</v>
      </c>
      <c r="Y665" s="155">
        <v>0.695936020891138</v>
      </c>
      <c r="Z665" s="173">
        <v>-0.109413738644419</v>
      </c>
      <c r="AA665" s="151">
        <v>43129</v>
      </c>
      <c r="AB665" s="151">
        <v>31915</v>
      </c>
      <c r="AC665" s="151">
        <v>51120</v>
      </c>
      <c r="AD665" s="151">
        <v>35552</v>
      </c>
      <c r="AE665" s="155">
        <v>0.739989334322614</v>
      </c>
      <c r="AF665" s="155">
        <v>0.695461658841941</v>
      </c>
      <c r="AG665" s="173">
        <v>0.044527675480673</v>
      </c>
    </row>
    <row r="666" spans="1:33">
      <c r="A666" s="175" t="s">
        <v>375</v>
      </c>
      <c r="B666" s="195" t="s">
        <v>33</v>
      </c>
      <c r="C666" s="195" t="s">
        <v>660</v>
      </c>
      <c r="D666" s="150">
        <v>3495</v>
      </c>
      <c r="E666" s="150">
        <v>2476</v>
      </c>
      <c r="F666" s="150">
        <v>2165</v>
      </c>
      <c r="G666" s="151">
        <v>1306</v>
      </c>
      <c r="H666" s="151">
        <v>1295</v>
      </c>
      <c r="I666" s="151">
        <v>858</v>
      </c>
      <c r="J666" s="151">
        <v>2544</v>
      </c>
      <c r="K666" s="151">
        <v>2487</v>
      </c>
      <c r="L666" s="151">
        <v>1076</v>
      </c>
      <c r="M666" s="154">
        <v>0.901003214810746</v>
      </c>
      <c r="N666" s="153">
        <v>55773</v>
      </c>
      <c r="O666" s="172">
        <v>0.9</v>
      </c>
      <c r="P666" s="154">
        <v>0.708440629470672</v>
      </c>
      <c r="Q666" s="154">
        <v>0.991577335375191</v>
      </c>
      <c r="R666" s="154">
        <v>0.977594339622642</v>
      </c>
      <c r="S666" s="173">
        <v>-0.283136705904519</v>
      </c>
      <c r="T666" s="153">
        <v>61901</v>
      </c>
      <c r="U666" s="153">
        <v>37347</v>
      </c>
      <c r="V666" s="154">
        <v>0.603334356472432</v>
      </c>
      <c r="W666" s="154">
        <v>0.619456366237482</v>
      </c>
      <c r="X666" s="155">
        <v>0.656967840735069</v>
      </c>
      <c r="Y666" s="155">
        <v>0.422955974842767</v>
      </c>
      <c r="Z666" s="173">
        <v>-0.0375114744975867</v>
      </c>
      <c r="AA666" s="151">
        <v>17330</v>
      </c>
      <c r="AB666" s="151">
        <v>10909</v>
      </c>
      <c r="AC666" s="151">
        <v>19709</v>
      </c>
      <c r="AD666" s="151">
        <v>12591</v>
      </c>
      <c r="AE666" s="155">
        <v>0.629486439699942</v>
      </c>
      <c r="AF666" s="155">
        <v>0.63884519762545</v>
      </c>
      <c r="AG666" s="173">
        <v>-0.009358757925508</v>
      </c>
    </row>
    <row r="667" spans="1:33">
      <c r="A667" s="175" t="s">
        <v>375</v>
      </c>
      <c r="B667" s="195" t="s">
        <v>33</v>
      </c>
      <c r="C667" s="195" t="s">
        <v>661</v>
      </c>
      <c r="D667" s="150">
        <v>8147</v>
      </c>
      <c r="E667" s="150">
        <v>8074</v>
      </c>
      <c r="F667" s="150">
        <v>7083</v>
      </c>
      <c r="G667" s="151">
        <v>3257</v>
      </c>
      <c r="H667" s="151">
        <v>3234</v>
      </c>
      <c r="I667" s="151">
        <v>3050</v>
      </c>
      <c r="J667" s="151">
        <v>6189</v>
      </c>
      <c r="K667" s="151">
        <v>6146</v>
      </c>
      <c r="L667" s="151">
        <v>5849</v>
      </c>
      <c r="M667" s="154">
        <v>0.988093268249635</v>
      </c>
      <c r="N667" s="153">
        <v>143317</v>
      </c>
      <c r="O667" s="172">
        <v>0.9</v>
      </c>
      <c r="P667" s="154">
        <v>0.991039646495643</v>
      </c>
      <c r="Q667" s="154">
        <v>0.992938286766963</v>
      </c>
      <c r="R667" s="154">
        <v>0.993052189368234</v>
      </c>
      <c r="S667" s="173">
        <v>-0.00189864027132092</v>
      </c>
      <c r="T667" s="153">
        <v>145044</v>
      </c>
      <c r="U667" s="153">
        <v>129822</v>
      </c>
      <c r="V667" s="154">
        <v>0.895052535782245</v>
      </c>
      <c r="W667" s="154">
        <v>0.869399779059777</v>
      </c>
      <c r="X667" s="155">
        <v>0.936444580902671</v>
      </c>
      <c r="Y667" s="155">
        <v>0.945063822911617</v>
      </c>
      <c r="Z667" s="173">
        <v>-0.0670448018428945</v>
      </c>
      <c r="AA667" s="151">
        <v>42692</v>
      </c>
      <c r="AB667" s="151">
        <v>39026</v>
      </c>
      <c r="AC667" s="151">
        <v>46801</v>
      </c>
      <c r="AD667" s="151">
        <v>41777</v>
      </c>
      <c r="AE667" s="155">
        <v>0.914129110840438</v>
      </c>
      <c r="AF667" s="155">
        <v>0.892651866413111</v>
      </c>
      <c r="AG667" s="173">
        <v>0.0214772444273277</v>
      </c>
    </row>
    <row r="668" spans="1:33">
      <c r="A668" s="175" t="s">
        <v>375</v>
      </c>
      <c r="B668" s="195" t="s">
        <v>33</v>
      </c>
      <c r="C668" s="195" t="s">
        <v>662</v>
      </c>
      <c r="D668" s="150">
        <v>8228</v>
      </c>
      <c r="E668" s="150">
        <v>8162</v>
      </c>
      <c r="F668" s="150">
        <v>6976</v>
      </c>
      <c r="G668" s="151">
        <v>2970</v>
      </c>
      <c r="H668" s="151">
        <v>2943</v>
      </c>
      <c r="I668" s="151">
        <v>2672</v>
      </c>
      <c r="J668" s="151">
        <v>5945</v>
      </c>
      <c r="K668" s="151">
        <v>5894</v>
      </c>
      <c r="L668" s="151">
        <v>5293</v>
      </c>
      <c r="M668" s="154">
        <v>0.984187647290545</v>
      </c>
      <c r="N668" s="153">
        <v>142409</v>
      </c>
      <c r="O668" s="172">
        <v>0.9</v>
      </c>
      <c r="P668" s="154">
        <v>0.991978609625668</v>
      </c>
      <c r="Q668" s="154">
        <v>0.990909090909091</v>
      </c>
      <c r="R668" s="154">
        <v>0.991421362489487</v>
      </c>
      <c r="S668" s="173">
        <v>0.00106951871657746</v>
      </c>
      <c r="T668" s="153">
        <v>144697</v>
      </c>
      <c r="U668" s="153">
        <v>126091</v>
      </c>
      <c r="V668" s="154">
        <v>0.871414058342606</v>
      </c>
      <c r="W668" s="154">
        <v>0.847836655323286</v>
      </c>
      <c r="X668" s="155">
        <v>0.8996632996633</v>
      </c>
      <c r="Y668" s="155">
        <v>0.890328006728343</v>
      </c>
      <c r="Z668" s="173">
        <v>-0.0518266443400133</v>
      </c>
      <c r="AA668" s="151">
        <v>41940</v>
      </c>
      <c r="AB668" s="151">
        <v>36713</v>
      </c>
      <c r="AC668" s="151">
        <v>45339</v>
      </c>
      <c r="AD668" s="151">
        <v>39667</v>
      </c>
      <c r="AE668" s="155">
        <v>0.875369575584168</v>
      </c>
      <c r="AF668" s="155">
        <v>0.87489799069234</v>
      </c>
      <c r="AG668" s="173">
        <v>0.000471584891827859</v>
      </c>
    </row>
    <row r="669" spans="1:33">
      <c r="A669" s="175" t="s">
        <v>375</v>
      </c>
      <c r="B669" s="195" t="s">
        <v>33</v>
      </c>
      <c r="C669" s="195" t="s">
        <v>663</v>
      </c>
      <c r="D669" s="150">
        <v>7161</v>
      </c>
      <c r="E669" s="150">
        <v>6839</v>
      </c>
      <c r="F669" s="150">
        <v>4414</v>
      </c>
      <c r="G669" s="151">
        <v>2501</v>
      </c>
      <c r="H669" s="151">
        <v>2388</v>
      </c>
      <c r="I669" s="151">
        <v>1870</v>
      </c>
      <c r="J669" s="151">
        <v>4692</v>
      </c>
      <c r="K669" s="151">
        <v>4525</v>
      </c>
      <c r="L669" s="151">
        <v>3011</v>
      </c>
      <c r="M669" s="154">
        <v>0.918238303476455</v>
      </c>
      <c r="N669" s="153">
        <v>108769</v>
      </c>
      <c r="O669" s="172">
        <v>0.9</v>
      </c>
      <c r="P669" s="154">
        <v>0.955034213098729</v>
      </c>
      <c r="Q669" s="154">
        <v>0.954818072770892</v>
      </c>
      <c r="R669" s="154">
        <v>0.964407502131287</v>
      </c>
      <c r="S669" s="173">
        <v>0.000216140327837677</v>
      </c>
      <c r="T669" s="153">
        <v>118454</v>
      </c>
      <c r="U669" s="153">
        <v>73848</v>
      </c>
      <c r="V669" s="154">
        <v>0.623431880730072</v>
      </c>
      <c r="W669" s="154">
        <v>0.616394358329842</v>
      </c>
      <c r="X669" s="155">
        <v>0.747700919632147</v>
      </c>
      <c r="Y669" s="155">
        <v>0.641730605285592</v>
      </c>
      <c r="Z669" s="173">
        <v>-0.131306561302305</v>
      </c>
      <c r="AA669" s="151">
        <v>33659</v>
      </c>
      <c r="AB669" s="151">
        <v>21811</v>
      </c>
      <c r="AC669" s="151">
        <v>37513</v>
      </c>
      <c r="AD669" s="151">
        <v>24862</v>
      </c>
      <c r="AE669" s="155">
        <v>0.647999049288452</v>
      </c>
      <c r="AF669" s="155">
        <v>0.662756910937542</v>
      </c>
      <c r="AG669" s="173">
        <v>-0.0147578616490898</v>
      </c>
    </row>
    <row r="670" spans="1:33">
      <c r="A670" s="175" t="s">
        <v>375</v>
      </c>
      <c r="B670" s="195" t="s">
        <v>33</v>
      </c>
      <c r="C670" s="195" t="s">
        <v>664</v>
      </c>
      <c r="D670" s="150">
        <v>8476</v>
      </c>
      <c r="E670" s="150">
        <v>7996</v>
      </c>
      <c r="F670" s="150">
        <v>4254</v>
      </c>
      <c r="G670" s="151">
        <v>2943</v>
      </c>
      <c r="H670" s="151">
        <v>2347</v>
      </c>
      <c r="I670" s="151">
        <v>1498</v>
      </c>
      <c r="J670" s="151">
        <v>6249</v>
      </c>
      <c r="K670" s="151">
        <v>5094</v>
      </c>
      <c r="L670" s="151">
        <v>2824</v>
      </c>
      <c r="M670" s="154">
        <v>0.873136219359313</v>
      </c>
      <c r="N670" s="153">
        <v>130939</v>
      </c>
      <c r="O670" s="172">
        <v>0.9</v>
      </c>
      <c r="P670" s="154">
        <v>0.943369513921661</v>
      </c>
      <c r="Q670" s="154">
        <v>0.797485558953449</v>
      </c>
      <c r="R670" s="154">
        <v>0.815170427268363</v>
      </c>
      <c r="S670" s="173">
        <v>0.145883954968212</v>
      </c>
      <c r="T670" s="153">
        <v>149964</v>
      </c>
      <c r="U670" s="153">
        <v>73295</v>
      </c>
      <c r="V670" s="154">
        <v>0.48875063348537</v>
      </c>
      <c r="W670" s="154">
        <v>0.501887682869278</v>
      </c>
      <c r="X670" s="155">
        <v>0.509004417261298</v>
      </c>
      <c r="Y670" s="155">
        <v>0.451912305968955</v>
      </c>
      <c r="Z670" s="173">
        <v>-0.00711673439201999</v>
      </c>
      <c r="AA670" s="151">
        <v>43553</v>
      </c>
      <c r="AB670" s="151">
        <v>21836</v>
      </c>
      <c r="AC670" s="151">
        <v>47432</v>
      </c>
      <c r="AD670" s="151">
        <v>22678</v>
      </c>
      <c r="AE670" s="155">
        <v>0.501366151585425</v>
      </c>
      <c r="AF670" s="155">
        <v>0.478116039804351</v>
      </c>
      <c r="AG670" s="173">
        <v>0.0232501117810732</v>
      </c>
    </row>
    <row r="671" spans="1:33">
      <c r="A671" s="175" t="s">
        <v>375</v>
      </c>
      <c r="B671" s="195" t="s">
        <v>33</v>
      </c>
      <c r="C671" s="195" t="s">
        <v>665</v>
      </c>
      <c r="D671" s="150">
        <v>9929</v>
      </c>
      <c r="E671" s="150">
        <v>9106</v>
      </c>
      <c r="F671" s="150">
        <v>6452</v>
      </c>
      <c r="G671" s="151">
        <v>3896</v>
      </c>
      <c r="H671" s="151">
        <v>3368</v>
      </c>
      <c r="I671" s="151">
        <v>2765</v>
      </c>
      <c r="J671" s="151">
        <v>7417</v>
      </c>
      <c r="K671" s="151">
        <v>5611</v>
      </c>
      <c r="L671" s="151">
        <v>4355</v>
      </c>
      <c r="M671" s="154">
        <v>0.811752470098804</v>
      </c>
      <c r="N671" s="153">
        <v>134246</v>
      </c>
      <c r="O671" s="172">
        <v>0.9</v>
      </c>
      <c r="P671" s="154">
        <v>0.917111491590291</v>
      </c>
      <c r="Q671" s="154">
        <v>0.864476386036961</v>
      </c>
      <c r="R671" s="154">
        <v>0.756505325603344</v>
      </c>
      <c r="S671" s="173">
        <v>0.0526351055533301</v>
      </c>
      <c r="T671" s="153">
        <v>165378</v>
      </c>
      <c r="U671" s="153">
        <v>107282</v>
      </c>
      <c r="V671" s="154">
        <v>0.648707808777467</v>
      </c>
      <c r="W671" s="154">
        <v>0.649813677107463</v>
      </c>
      <c r="X671" s="155">
        <v>0.709702258726899</v>
      </c>
      <c r="Y671" s="155">
        <v>0.58716462181475</v>
      </c>
      <c r="Z671" s="173">
        <v>-0.0598885816194364</v>
      </c>
      <c r="AA671" s="151">
        <v>51581</v>
      </c>
      <c r="AB671" s="151">
        <v>34446</v>
      </c>
      <c r="AC671" s="151">
        <v>51516</v>
      </c>
      <c r="AD671" s="151">
        <v>31825</v>
      </c>
      <c r="AE671" s="155">
        <v>0.667804036369981</v>
      </c>
      <c r="AF671" s="155">
        <v>0.617769236741983</v>
      </c>
      <c r="AG671" s="173">
        <v>0.0500347996279982</v>
      </c>
    </row>
    <row r="672" spans="1:33">
      <c r="A672" s="175" t="s">
        <v>375</v>
      </c>
      <c r="B672" s="195" t="s">
        <v>33</v>
      </c>
      <c r="C672" s="195" t="s">
        <v>666</v>
      </c>
      <c r="D672" s="150">
        <v>4391</v>
      </c>
      <c r="E672" s="150">
        <v>4240</v>
      </c>
      <c r="F672" s="150">
        <v>3144</v>
      </c>
      <c r="G672" s="151">
        <v>1476</v>
      </c>
      <c r="H672" s="151">
        <v>1466</v>
      </c>
      <c r="I672" s="151">
        <v>1346</v>
      </c>
      <c r="J672" s="151">
        <v>3179</v>
      </c>
      <c r="K672" s="151">
        <v>3096</v>
      </c>
      <c r="L672" s="151">
        <v>2669</v>
      </c>
      <c r="M672" s="154">
        <v>0.963708435960591</v>
      </c>
      <c r="N672" s="153">
        <v>75123</v>
      </c>
      <c r="O672" s="172">
        <v>0.9</v>
      </c>
      <c r="P672" s="154">
        <v>0.965611478023229</v>
      </c>
      <c r="Q672" s="154">
        <v>0.993224932249323</v>
      </c>
      <c r="R672" s="154">
        <v>0.973891160742372</v>
      </c>
      <c r="S672" s="173">
        <v>-0.0276134542260932</v>
      </c>
      <c r="T672" s="153">
        <v>77952</v>
      </c>
      <c r="U672" s="153">
        <v>63172</v>
      </c>
      <c r="V672" s="154">
        <v>0.810396141215107</v>
      </c>
      <c r="W672" s="154">
        <v>0.71601002049647</v>
      </c>
      <c r="X672" s="155">
        <v>0.911924119241192</v>
      </c>
      <c r="Y672" s="155">
        <v>0.839572192513369</v>
      </c>
      <c r="Z672" s="173">
        <v>-0.195914098744722</v>
      </c>
      <c r="AA672" s="151">
        <v>21768</v>
      </c>
      <c r="AB672" s="151">
        <v>17607</v>
      </c>
      <c r="AC672" s="151">
        <v>24863</v>
      </c>
      <c r="AD672" s="151">
        <v>19631</v>
      </c>
      <c r="AE672" s="155">
        <v>0.808847850055127</v>
      </c>
      <c r="AF672" s="155">
        <v>0.789566826207618</v>
      </c>
      <c r="AG672" s="173">
        <v>0.0192810238475091</v>
      </c>
    </row>
    <row r="673" spans="1:33">
      <c r="A673" s="175" t="s">
        <v>375</v>
      </c>
      <c r="B673" s="195" t="s">
        <v>33</v>
      </c>
      <c r="C673" s="195" t="s">
        <v>667</v>
      </c>
      <c r="D673" s="150">
        <v>4870</v>
      </c>
      <c r="E673" s="150">
        <v>4805</v>
      </c>
      <c r="F673" s="150">
        <v>3505</v>
      </c>
      <c r="G673" s="151">
        <v>1889</v>
      </c>
      <c r="H673" s="151">
        <v>1881</v>
      </c>
      <c r="I673" s="151">
        <v>1480</v>
      </c>
      <c r="J673" s="151">
        <v>3568</v>
      </c>
      <c r="K673" s="151">
        <v>3530</v>
      </c>
      <c r="L673" s="151">
        <v>2514</v>
      </c>
      <c r="M673" s="154">
        <v>0.989257858662255</v>
      </c>
      <c r="N673" s="153">
        <v>83711</v>
      </c>
      <c r="O673" s="172">
        <v>0.9</v>
      </c>
      <c r="P673" s="154">
        <v>0.986652977412731</v>
      </c>
      <c r="Q673" s="154">
        <v>0.995764955002647</v>
      </c>
      <c r="R673" s="154">
        <v>0.989349775784753</v>
      </c>
      <c r="S673" s="173">
        <v>-0.00911197758991589</v>
      </c>
      <c r="T673" s="153">
        <v>84620</v>
      </c>
      <c r="U673" s="153">
        <v>59933</v>
      </c>
      <c r="V673" s="154">
        <v>0.708260458520444</v>
      </c>
      <c r="W673" s="154">
        <v>0.719712525667351</v>
      </c>
      <c r="X673" s="155">
        <v>0.783483324510323</v>
      </c>
      <c r="Y673" s="155">
        <v>0.704596412556054</v>
      </c>
      <c r="Z673" s="173">
        <v>-0.0637707988429718</v>
      </c>
      <c r="AA673" s="151">
        <v>25018</v>
      </c>
      <c r="AB673" s="151">
        <v>18161</v>
      </c>
      <c r="AC673" s="151">
        <v>27578</v>
      </c>
      <c r="AD673" s="151">
        <v>20155</v>
      </c>
      <c r="AE673" s="155">
        <v>0.725917339515549</v>
      </c>
      <c r="AF673" s="155">
        <v>0.730836173761694</v>
      </c>
      <c r="AG673" s="173">
        <v>-0.00491883424614525</v>
      </c>
    </row>
    <row r="674" spans="1:33">
      <c r="A674" s="175" t="s">
        <v>668</v>
      </c>
      <c r="B674" s="195" t="s">
        <v>1823</v>
      </c>
      <c r="C674" s="195" t="s">
        <v>670</v>
      </c>
      <c r="D674" s="150">
        <v>2412</v>
      </c>
      <c r="E674" s="150">
        <v>2344</v>
      </c>
      <c r="F674" s="150">
        <v>2282</v>
      </c>
      <c r="G674" s="151">
        <v>1002</v>
      </c>
      <c r="H674" s="151">
        <v>951</v>
      </c>
      <c r="I674" s="151">
        <v>961</v>
      </c>
      <c r="J674" s="151">
        <v>1789</v>
      </c>
      <c r="K674" s="151">
        <v>1729</v>
      </c>
      <c r="L674" s="151">
        <v>1693</v>
      </c>
      <c r="M674" s="154">
        <v>0.971579522681727</v>
      </c>
      <c r="N674" s="153">
        <v>42664</v>
      </c>
      <c r="O674" s="172">
        <v>0.9</v>
      </c>
      <c r="P674" s="154">
        <v>0.971807628524046</v>
      </c>
      <c r="Q674" s="154">
        <v>0.949101796407186</v>
      </c>
      <c r="R674" s="154">
        <v>0.966461710452767</v>
      </c>
      <c r="S674" s="173">
        <v>0.0227058321168608</v>
      </c>
      <c r="T674" s="153">
        <v>43912</v>
      </c>
      <c r="U674" s="153">
        <v>41858</v>
      </c>
      <c r="V674" s="154">
        <v>0.953224631080342</v>
      </c>
      <c r="W674" s="154">
        <v>0.946102819237148</v>
      </c>
      <c r="X674" s="155">
        <v>0.959081836327345</v>
      </c>
      <c r="Y674" s="155">
        <v>0.946338736724427</v>
      </c>
      <c r="Z674" s="173">
        <v>-0.0129790170901978</v>
      </c>
      <c r="AA674" s="151">
        <v>12692</v>
      </c>
      <c r="AB674" s="151">
        <v>12023</v>
      </c>
      <c r="AC674" s="151">
        <v>14279</v>
      </c>
      <c r="AD674" s="151">
        <v>13630</v>
      </c>
      <c r="AE674" s="155">
        <v>0.947289631263788</v>
      </c>
      <c r="AF674" s="155">
        <v>0.954548637859794</v>
      </c>
      <c r="AG674" s="173">
        <v>-0.00725900659600598</v>
      </c>
    </row>
    <row r="675" spans="1:33">
      <c r="A675" s="175" t="s">
        <v>668</v>
      </c>
      <c r="B675" s="195" t="s">
        <v>1823</v>
      </c>
      <c r="C675" s="195" t="s">
        <v>671</v>
      </c>
      <c r="D675" s="150">
        <v>2092</v>
      </c>
      <c r="E675" s="150">
        <v>2042</v>
      </c>
      <c r="F675" s="150">
        <v>1979</v>
      </c>
      <c r="G675" s="151">
        <v>851</v>
      </c>
      <c r="H675" s="151">
        <v>837</v>
      </c>
      <c r="I675" s="151">
        <v>821</v>
      </c>
      <c r="J675" s="151">
        <v>1491</v>
      </c>
      <c r="K675" s="151">
        <v>1448</v>
      </c>
      <c r="L675" s="151">
        <v>1407</v>
      </c>
      <c r="M675" s="154">
        <v>0.980766148421221</v>
      </c>
      <c r="N675" s="153">
        <v>36714</v>
      </c>
      <c r="O675" s="172">
        <v>0.9</v>
      </c>
      <c r="P675" s="154">
        <v>0.976099426386233</v>
      </c>
      <c r="Q675" s="154">
        <v>0.983548766157462</v>
      </c>
      <c r="R675" s="154">
        <v>0.971160295103957</v>
      </c>
      <c r="S675" s="173">
        <v>-0.00744933977122852</v>
      </c>
      <c r="T675" s="153">
        <v>37434</v>
      </c>
      <c r="U675" s="153">
        <v>35802</v>
      </c>
      <c r="V675" s="154">
        <v>0.956403269754768</v>
      </c>
      <c r="W675" s="154">
        <v>0.945984703632887</v>
      </c>
      <c r="X675" s="155">
        <v>0.964747356051704</v>
      </c>
      <c r="Y675" s="155">
        <v>0.943661971830986</v>
      </c>
      <c r="Z675" s="173">
        <v>-0.0187626524188167</v>
      </c>
      <c r="AA675" s="151">
        <v>10764</v>
      </c>
      <c r="AB675" s="151">
        <v>10264</v>
      </c>
      <c r="AC675" s="151">
        <v>12423</v>
      </c>
      <c r="AD675" s="151">
        <v>11891</v>
      </c>
      <c r="AE675" s="155">
        <v>0.953548866592345</v>
      </c>
      <c r="AF675" s="155">
        <v>0.957176205425421</v>
      </c>
      <c r="AG675" s="173">
        <v>-0.00362733883307576</v>
      </c>
    </row>
    <row r="676" spans="1:33">
      <c r="A676" s="175" t="s">
        <v>668</v>
      </c>
      <c r="B676" s="195" t="s">
        <v>1823</v>
      </c>
      <c r="C676" s="195" t="s">
        <v>672</v>
      </c>
      <c r="D676" s="150">
        <v>3288</v>
      </c>
      <c r="E676" s="150">
        <v>3183</v>
      </c>
      <c r="F676" s="150">
        <v>3004</v>
      </c>
      <c r="G676" s="151">
        <v>1344</v>
      </c>
      <c r="H676" s="151">
        <v>1305</v>
      </c>
      <c r="I676" s="151">
        <v>1238</v>
      </c>
      <c r="J676" s="151">
        <v>2571</v>
      </c>
      <c r="K676" s="151">
        <v>2512</v>
      </c>
      <c r="L676" s="151">
        <v>2395</v>
      </c>
      <c r="M676" s="154">
        <v>0.972289364640884</v>
      </c>
      <c r="N676" s="153">
        <v>56315</v>
      </c>
      <c r="O676" s="172">
        <v>0.9</v>
      </c>
      <c r="P676" s="154">
        <v>0.968065693430657</v>
      </c>
      <c r="Q676" s="154">
        <v>0.970982142857143</v>
      </c>
      <c r="R676" s="154">
        <v>0.97705173084403</v>
      </c>
      <c r="S676" s="173">
        <v>-0.00291644942648595</v>
      </c>
      <c r="T676" s="153">
        <v>57920</v>
      </c>
      <c r="U676" s="153">
        <v>53723</v>
      </c>
      <c r="V676" s="154">
        <v>0.927537983425414</v>
      </c>
      <c r="W676" s="154">
        <v>0.913625304136253</v>
      </c>
      <c r="X676" s="155">
        <v>0.921130952380952</v>
      </c>
      <c r="Y676" s="155">
        <v>0.931544146246597</v>
      </c>
      <c r="Z676" s="173">
        <v>-0.00750564824469924</v>
      </c>
      <c r="AA676" s="151">
        <v>17076</v>
      </c>
      <c r="AB676" s="151">
        <v>15849</v>
      </c>
      <c r="AC676" s="151">
        <v>18839</v>
      </c>
      <c r="AD676" s="151">
        <v>17503</v>
      </c>
      <c r="AE676" s="155">
        <v>0.928144764581869</v>
      </c>
      <c r="AF676" s="155">
        <v>0.929083284675407</v>
      </c>
      <c r="AG676" s="173">
        <v>-0.000938520093538009</v>
      </c>
    </row>
    <row r="677" spans="1:33">
      <c r="A677" s="175" t="s">
        <v>668</v>
      </c>
      <c r="B677" s="195" t="s">
        <v>1823</v>
      </c>
      <c r="C677" s="195" t="s">
        <v>673</v>
      </c>
      <c r="D677" s="150">
        <v>3388</v>
      </c>
      <c r="E677" s="150">
        <v>3301</v>
      </c>
      <c r="F677" s="150">
        <v>3208</v>
      </c>
      <c r="G677" s="151">
        <v>1464</v>
      </c>
      <c r="H677" s="151">
        <v>1447</v>
      </c>
      <c r="I677" s="151">
        <v>1415</v>
      </c>
      <c r="J677" s="151">
        <v>2570</v>
      </c>
      <c r="K677" s="151">
        <v>2494</v>
      </c>
      <c r="L677" s="151">
        <v>2412</v>
      </c>
      <c r="M677" s="154">
        <v>0.979916490704431</v>
      </c>
      <c r="N677" s="153">
        <v>61722</v>
      </c>
      <c r="O677" s="172">
        <v>0.9</v>
      </c>
      <c r="P677" s="154">
        <v>0.974321133412043</v>
      </c>
      <c r="Q677" s="154">
        <v>0.988387978142076</v>
      </c>
      <c r="R677" s="154">
        <v>0.970428015564202</v>
      </c>
      <c r="S677" s="173">
        <v>-0.0140668447300339</v>
      </c>
      <c r="T677" s="153">
        <v>62987</v>
      </c>
      <c r="U677" s="153">
        <v>60073</v>
      </c>
      <c r="V677" s="154">
        <v>0.953736485306492</v>
      </c>
      <c r="W677" s="154">
        <v>0.946871310507674</v>
      </c>
      <c r="X677" s="155">
        <v>0.966530054644809</v>
      </c>
      <c r="Y677" s="155">
        <v>0.93852140077821</v>
      </c>
      <c r="Z677" s="173">
        <v>-0.0196587441371346</v>
      </c>
      <c r="AA677" s="151">
        <v>18064</v>
      </c>
      <c r="AB677" s="151">
        <v>17170</v>
      </c>
      <c r="AC677" s="151">
        <v>20725</v>
      </c>
      <c r="AD677" s="151">
        <v>19756</v>
      </c>
      <c r="AE677" s="155">
        <v>0.950509300265722</v>
      </c>
      <c r="AF677" s="155">
        <v>0.953244873341375</v>
      </c>
      <c r="AG677" s="173">
        <v>-0.00273557307565331</v>
      </c>
    </row>
    <row r="678" spans="1:33">
      <c r="A678" s="175" t="s">
        <v>668</v>
      </c>
      <c r="B678" s="195" t="s">
        <v>1823</v>
      </c>
      <c r="C678" s="195" t="s">
        <v>674</v>
      </c>
      <c r="D678" s="150">
        <v>1476</v>
      </c>
      <c r="E678" s="150">
        <v>1453</v>
      </c>
      <c r="F678" s="150">
        <v>1379</v>
      </c>
      <c r="G678" s="151">
        <v>592</v>
      </c>
      <c r="H678" s="151">
        <v>592</v>
      </c>
      <c r="I678" s="151">
        <v>570</v>
      </c>
      <c r="J678" s="151">
        <v>1141</v>
      </c>
      <c r="K678" s="151">
        <v>1126</v>
      </c>
      <c r="L678" s="151">
        <v>1078</v>
      </c>
      <c r="M678" s="154">
        <v>0.98984808916026</v>
      </c>
      <c r="N678" s="153">
        <v>26911</v>
      </c>
      <c r="O678" s="172">
        <v>0.9</v>
      </c>
      <c r="P678" s="154">
        <v>0.984417344173442</v>
      </c>
      <c r="Q678" s="154">
        <v>1</v>
      </c>
      <c r="R678" s="154">
        <v>0.986853637160386</v>
      </c>
      <c r="S678" s="173">
        <v>-0.0155826558265583</v>
      </c>
      <c r="T678" s="153">
        <v>27187</v>
      </c>
      <c r="U678" s="153">
        <v>26155</v>
      </c>
      <c r="V678" s="154">
        <v>0.96204068120793</v>
      </c>
      <c r="W678" s="154">
        <v>0.934281842818428</v>
      </c>
      <c r="X678" s="155">
        <v>0.962837837837838</v>
      </c>
      <c r="Y678" s="155">
        <v>0.94478527607362</v>
      </c>
      <c r="Z678" s="173">
        <v>-0.0285559950194096</v>
      </c>
      <c r="AA678" s="151">
        <v>7770</v>
      </c>
      <c r="AB678" s="151">
        <v>7418</v>
      </c>
      <c r="AC678" s="151">
        <v>8893</v>
      </c>
      <c r="AD678" s="151">
        <v>8566</v>
      </c>
      <c r="AE678" s="155">
        <v>0.954697554697555</v>
      </c>
      <c r="AF678" s="155">
        <v>0.963229506353312</v>
      </c>
      <c r="AG678" s="173">
        <v>-0.00853195165575693</v>
      </c>
    </row>
    <row r="679" spans="1:33">
      <c r="A679" s="175" t="s">
        <v>668</v>
      </c>
      <c r="B679" s="195" t="s">
        <v>1823</v>
      </c>
      <c r="C679" s="195" t="s">
        <v>675</v>
      </c>
      <c r="D679" s="150">
        <v>2348</v>
      </c>
      <c r="E679" s="150">
        <v>2277</v>
      </c>
      <c r="F679" s="150">
        <v>2217</v>
      </c>
      <c r="G679" s="151">
        <v>994</v>
      </c>
      <c r="H679" s="151">
        <v>977</v>
      </c>
      <c r="I679" s="151">
        <v>964</v>
      </c>
      <c r="J679" s="151">
        <v>1758</v>
      </c>
      <c r="K679" s="151">
        <v>1710</v>
      </c>
      <c r="L679" s="151">
        <v>1673</v>
      </c>
      <c r="M679" s="154">
        <v>0.97818588608185</v>
      </c>
      <c r="N679" s="153">
        <v>41972</v>
      </c>
      <c r="O679" s="172">
        <v>0.9</v>
      </c>
      <c r="P679" s="154">
        <v>0.969761499148211</v>
      </c>
      <c r="Q679" s="154">
        <v>0.982897384305835</v>
      </c>
      <c r="R679" s="154">
        <v>0.972696245733788</v>
      </c>
      <c r="S679" s="173">
        <v>-0.0131358851576239</v>
      </c>
      <c r="T679" s="153">
        <v>42908</v>
      </c>
      <c r="U679" s="153">
        <v>41316</v>
      </c>
      <c r="V679" s="154">
        <v>0.962897361797334</v>
      </c>
      <c r="W679" s="154">
        <v>0.944207836456559</v>
      </c>
      <c r="X679" s="155">
        <v>0.969818913480885</v>
      </c>
      <c r="Y679" s="155">
        <v>0.95164960182025</v>
      </c>
      <c r="Z679" s="173">
        <v>-0.0256110770243265</v>
      </c>
      <c r="AA679" s="151">
        <v>12450</v>
      </c>
      <c r="AB679" s="151">
        <v>11896</v>
      </c>
      <c r="AC679" s="151">
        <v>13892</v>
      </c>
      <c r="AD679" s="151">
        <v>13381</v>
      </c>
      <c r="AE679" s="155">
        <v>0.955502008032128</v>
      </c>
      <c r="AF679" s="155">
        <v>0.963216239562338</v>
      </c>
      <c r="AG679" s="173">
        <v>-0.00771423153020956</v>
      </c>
    </row>
    <row r="680" spans="1:33">
      <c r="A680" s="175" t="s">
        <v>668</v>
      </c>
      <c r="B680" s="195" t="s">
        <v>1823</v>
      </c>
      <c r="C680" s="195" t="s">
        <v>676</v>
      </c>
      <c r="D680" s="150">
        <v>1717</v>
      </c>
      <c r="E680" s="150">
        <v>1693</v>
      </c>
      <c r="F680" s="150">
        <v>1635</v>
      </c>
      <c r="G680" s="151">
        <v>752</v>
      </c>
      <c r="H680" s="151">
        <v>751</v>
      </c>
      <c r="I680" s="151">
        <v>722</v>
      </c>
      <c r="J680" s="151">
        <v>1335</v>
      </c>
      <c r="K680" s="151">
        <v>1309</v>
      </c>
      <c r="L680" s="151">
        <v>1250</v>
      </c>
      <c r="M680" s="154">
        <v>0.991405810993951</v>
      </c>
      <c r="N680" s="153">
        <v>29993</v>
      </c>
      <c r="O680" s="172">
        <v>0.9</v>
      </c>
      <c r="P680" s="154">
        <v>0.986022131624927</v>
      </c>
      <c r="Q680" s="154">
        <v>0.998670212765957</v>
      </c>
      <c r="R680" s="154">
        <v>0.980524344569288</v>
      </c>
      <c r="S680" s="173">
        <v>-0.0126480811410302</v>
      </c>
      <c r="T680" s="153">
        <v>30253</v>
      </c>
      <c r="U680" s="153">
        <v>28978</v>
      </c>
      <c r="V680" s="154">
        <v>0.95785541929726</v>
      </c>
      <c r="W680" s="154">
        <v>0.952242283051835</v>
      </c>
      <c r="X680" s="155">
        <v>0.960106382978723</v>
      </c>
      <c r="Y680" s="155">
        <v>0.936329588014981</v>
      </c>
      <c r="Z680" s="173">
        <v>-0.00786409992688886</v>
      </c>
      <c r="AA680" s="151">
        <v>8964</v>
      </c>
      <c r="AB680" s="151">
        <v>8574</v>
      </c>
      <c r="AC680" s="151">
        <v>9884</v>
      </c>
      <c r="AD680" s="151">
        <v>9418</v>
      </c>
      <c r="AE680" s="155">
        <v>0.956492637215529</v>
      </c>
      <c r="AF680" s="155">
        <v>0.952853095912586</v>
      </c>
      <c r="AG680" s="173">
        <v>0.00363954130294275</v>
      </c>
    </row>
    <row r="681" spans="1:33">
      <c r="A681" s="175" t="s">
        <v>668</v>
      </c>
      <c r="B681" s="195" t="s">
        <v>1823</v>
      </c>
      <c r="C681" s="195" t="s">
        <v>677</v>
      </c>
      <c r="D681" s="150">
        <v>2201</v>
      </c>
      <c r="E681" s="150">
        <v>2137</v>
      </c>
      <c r="F681" s="150">
        <v>2105</v>
      </c>
      <c r="G681" s="151">
        <v>995</v>
      </c>
      <c r="H681" s="151">
        <v>971</v>
      </c>
      <c r="I681" s="151">
        <v>957</v>
      </c>
      <c r="J681" s="151">
        <v>1652</v>
      </c>
      <c r="K681" s="151">
        <v>1607</v>
      </c>
      <c r="L681" s="151">
        <v>1578</v>
      </c>
      <c r="M681" s="154">
        <v>0.978756091120766</v>
      </c>
      <c r="N681" s="153">
        <v>40774</v>
      </c>
      <c r="O681" s="172">
        <v>0.9</v>
      </c>
      <c r="P681" s="154">
        <v>0.970922308041799</v>
      </c>
      <c r="Q681" s="154">
        <v>0.975879396984925</v>
      </c>
      <c r="R681" s="154">
        <v>0.972760290556901</v>
      </c>
      <c r="S681" s="173">
        <v>-0.00495708894312552</v>
      </c>
      <c r="T681" s="153">
        <v>41659</v>
      </c>
      <c r="U681" s="153">
        <v>40080</v>
      </c>
      <c r="V681" s="154">
        <v>0.962097025852757</v>
      </c>
      <c r="W681" s="154">
        <v>0.956383462062699</v>
      </c>
      <c r="X681" s="155">
        <v>0.961809045226131</v>
      </c>
      <c r="Y681" s="155">
        <v>0.955205811138015</v>
      </c>
      <c r="Z681" s="173">
        <v>-0.00542558316343189</v>
      </c>
      <c r="AA681" s="151">
        <v>11810</v>
      </c>
      <c r="AB681" s="151">
        <v>11320</v>
      </c>
      <c r="AC681" s="151">
        <v>13664</v>
      </c>
      <c r="AD681" s="151">
        <v>13135</v>
      </c>
      <c r="AE681" s="155">
        <v>0.958509737510584</v>
      </c>
      <c r="AF681" s="155">
        <v>0.961285128805621</v>
      </c>
      <c r="AG681" s="173">
        <v>-0.00277539129503634</v>
      </c>
    </row>
    <row r="682" spans="1:33">
      <c r="A682" s="175" t="s">
        <v>668</v>
      </c>
      <c r="B682" s="195" t="s">
        <v>1823</v>
      </c>
      <c r="C682" s="195" t="s">
        <v>678</v>
      </c>
      <c r="D682" s="150">
        <v>2830</v>
      </c>
      <c r="E682" s="150">
        <v>2639</v>
      </c>
      <c r="F682" s="150">
        <v>2589</v>
      </c>
      <c r="G682" s="151">
        <v>1172</v>
      </c>
      <c r="H682" s="151">
        <v>1139</v>
      </c>
      <c r="I682" s="151">
        <v>1106</v>
      </c>
      <c r="J682" s="151">
        <v>2220</v>
      </c>
      <c r="K682" s="151">
        <v>2075</v>
      </c>
      <c r="L682" s="151">
        <v>2020</v>
      </c>
      <c r="M682" s="154">
        <v>0.943849787717515</v>
      </c>
      <c r="N682" s="153">
        <v>47352</v>
      </c>
      <c r="O682" s="172">
        <v>0.9</v>
      </c>
      <c r="P682" s="154">
        <v>0.932508833922261</v>
      </c>
      <c r="Q682" s="154">
        <v>0.971843003412969</v>
      </c>
      <c r="R682" s="154">
        <v>0.934684684684685</v>
      </c>
      <c r="S682" s="173">
        <v>-0.0393341694907078</v>
      </c>
      <c r="T682" s="153">
        <v>50169</v>
      </c>
      <c r="U682" s="153">
        <v>46879</v>
      </c>
      <c r="V682" s="154">
        <v>0.934421654806753</v>
      </c>
      <c r="W682" s="154">
        <v>0.914840989399293</v>
      </c>
      <c r="X682" s="155">
        <v>0.943686006825939</v>
      </c>
      <c r="Y682" s="155">
        <v>0.90990990990991</v>
      </c>
      <c r="Z682" s="173">
        <v>-0.0288450174266454</v>
      </c>
      <c r="AA682" s="151">
        <v>14703</v>
      </c>
      <c r="AB682" s="151">
        <v>13653</v>
      </c>
      <c r="AC682" s="151">
        <v>16395</v>
      </c>
      <c r="AD682" s="151">
        <v>15329</v>
      </c>
      <c r="AE682" s="155">
        <v>0.92858600285656</v>
      </c>
      <c r="AF682" s="155">
        <v>0.934980176883196</v>
      </c>
      <c r="AG682" s="173">
        <v>-0.00639417402663622</v>
      </c>
    </row>
    <row r="683" spans="1:33">
      <c r="A683" s="175" t="s">
        <v>668</v>
      </c>
      <c r="B683" s="195" t="s">
        <v>1824</v>
      </c>
      <c r="C683" s="195" t="s">
        <v>679</v>
      </c>
      <c r="D683" s="150">
        <v>2883</v>
      </c>
      <c r="E683" s="150">
        <v>2661</v>
      </c>
      <c r="F683" s="150">
        <v>2537</v>
      </c>
      <c r="G683" s="151">
        <v>869</v>
      </c>
      <c r="H683" s="151">
        <v>815</v>
      </c>
      <c r="I683" s="151">
        <v>799</v>
      </c>
      <c r="J683" s="151">
        <v>1947</v>
      </c>
      <c r="K683" s="151">
        <v>1834</v>
      </c>
      <c r="L683" s="151">
        <v>1789</v>
      </c>
      <c r="M683" s="154">
        <v>0.938325530847684</v>
      </c>
      <c r="N683" s="153">
        <v>44897</v>
      </c>
      <c r="O683" s="172">
        <v>0.9</v>
      </c>
      <c r="P683" s="154">
        <v>0.922996878251821</v>
      </c>
      <c r="Q683" s="154">
        <v>0.937859608745685</v>
      </c>
      <c r="R683" s="154">
        <v>0.94196199280945</v>
      </c>
      <c r="S683" s="173">
        <v>-0.0148627304938638</v>
      </c>
      <c r="T683" s="153">
        <v>47848</v>
      </c>
      <c r="U683" s="153">
        <v>43576</v>
      </c>
      <c r="V683" s="154">
        <v>0.910717271359304</v>
      </c>
      <c r="W683" s="154">
        <v>0.879986125563649</v>
      </c>
      <c r="X683" s="155">
        <v>0.919447640966628</v>
      </c>
      <c r="Y683" s="155">
        <v>0.918849512069851</v>
      </c>
      <c r="Z683" s="173">
        <v>-0.0394615154029794</v>
      </c>
      <c r="AA683" s="151">
        <v>14047</v>
      </c>
      <c r="AB683" s="151">
        <v>12703</v>
      </c>
      <c r="AC683" s="151">
        <v>15595</v>
      </c>
      <c r="AD683" s="151">
        <v>14270</v>
      </c>
      <c r="AE683" s="155">
        <v>0.90432120737524</v>
      </c>
      <c r="AF683" s="155">
        <v>0.915036870791921</v>
      </c>
      <c r="AG683" s="173">
        <v>-0.0107156634166803</v>
      </c>
    </row>
    <row r="684" spans="1:33">
      <c r="A684" s="175" t="s">
        <v>668</v>
      </c>
      <c r="B684" s="195" t="s">
        <v>1824</v>
      </c>
      <c r="C684" s="195" t="s">
        <v>680</v>
      </c>
      <c r="D684" s="150">
        <v>5667</v>
      </c>
      <c r="E684" s="150">
        <v>5517</v>
      </c>
      <c r="F684" s="150">
        <v>5389</v>
      </c>
      <c r="G684" s="151">
        <v>2105</v>
      </c>
      <c r="H684" s="151">
        <v>2070</v>
      </c>
      <c r="I684" s="151">
        <v>2039</v>
      </c>
      <c r="J684" s="151">
        <v>4275</v>
      </c>
      <c r="K684" s="151">
        <v>4083</v>
      </c>
      <c r="L684" s="151">
        <v>4097</v>
      </c>
      <c r="M684" s="154">
        <v>0.972512826996218</v>
      </c>
      <c r="N684" s="153">
        <v>92308</v>
      </c>
      <c r="O684" s="172">
        <v>0.9</v>
      </c>
      <c r="P684" s="154">
        <v>0.973530968766543</v>
      </c>
      <c r="Q684" s="154">
        <v>0.983372921615202</v>
      </c>
      <c r="R684" s="154">
        <v>0.955087719298246</v>
      </c>
      <c r="S684" s="173">
        <v>-0.00984195284865874</v>
      </c>
      <c r="T684" s="153">
        <v>94917</v>
      </c>
      <c r="U684" s="153">
        <v>90299</v>
      </c>
      <c r="V684" s="154">
        <v>0.95134696629687</v>
      </c>
      <c r="W684" s="154">
        <v>0.950944062113993</v>
      </c>
      <c r="X684" s="155">
        <v>0.968646080760095</v>
      </c>
      <c r="Y684" s="155">
        <v>0.958362573099415</v>
      </c>
      <c r="Z684" s="173">
        <v>-0.0177020186461018</v>
      </c>
      <c r="AA684" s="151">
        <v>30510</v>
      </c>
      <c r="AB684" s="151">
        <v>29258</v>
      </c>
      <c r="AC684" s="151">
        <v>31001</v>
      </c>
      <c r="AD684" s="151">
        <v>29472</v>
      </c>
      <c r="AE684" s="155">
        <v>0.958964274008522</v>
      </c>
      <c r="AF684" s="155">
        <v>0.950679010354505</v>
      </c>
      <c r="AG684" s="173">
        <v>0.00828526365401716</v>
      </c>
    </row>
    <row r="685" spans="1:33">
      <c r="A685" s="175" t="s">
        <v>668</v>
      </c>
      <c r="B685" s="195" t="s">
        <v>1824</v>
      </c>
      <c r="C685" s="195" t="s">
        <v>681</v>
      </c>
      <c r="D685" s="150">
        <v>2046</v>
      </c>
      <c r="E685" s="150">
        <v>2003</v>
      </c>
      <c r="F685" s="150">
        <v>1885</v>
      </c>
      <c r="G685" s="151">
        <v>633</v>
      </c>
      <c r="H685" s="151">
        <v>596</v>
      </c>
      <c r="I685" s="151">
        <v>577</v>
      </c>
      <c r="J685" s="151">
        <v>1472</v>
      </c>
      <c r="K685" s="151">
        <v>1398</v>
      </c>
      <c r="L685" s="151">
        <v>1352</v>
      </c>
      <c r="M685" s="154">
        <v>0.953064425438726</v>
      </c>
      <c r="N685" s="153">
        <v>32205</v>
      </c>
      <c r="O685" s="172">
        <v>0.9</v>
      </c>
      <c r="P685" s="154">
        <v>0.978983382209189</v>
      </c>
      <c r="Q685" s="154">
        <v>0.941548183254344</v>
      </c>
      <c r="R685" s="154">
        <v>0.949728260869565</v>
      </c>
      <c r="S685" s="173">
        <v>0.0374351989548443</v>
      </c>
      <c r="T685" s="153">
        <v>33791</v>
      </c>
      <c r="U685" s="153">
        <v>31033</v>
      </c>
      <c r="V685" s="154">
        <v>0.9183806338966</v>
      </c>
      <c r="W685" s="154">
        <v>0.921309872922776</v>
      </c>
      <c r="X685" s="155">
        <v>0.911532385466035</v>
      </c>
      <c r="Y685" s="155">
        <v>0.918478260869565</v>
      </c>
      <c r="Z685" s="173">
        <v>0.00977748745674134</v>
      </c>
      <c r="AA685" s="151">
        <v>10245</v>
      </c>
      <c r="AB685" s="151">
        <v>9407</v>
      </c>
      <c r="AC685" s="151">
        <v>11046</v>
      </c>
      <c r="AD685" s="151">
        <v>10092</v>
      </c>
      <c r="AE685" s="155">
        <v>0.918204001952172</v>
      </c>
      <c r="AF685" s="155">
        <v>0.913633894622488</v>
      </c>
      <c r="AG685" s="173">
        <v>0.00457010732968399</v>
      </c>
    </row>
    <row r="686" spans="1:33">
      <c r="A686" s="175" t="s">
        <v>668</v>
      </c>
      <c r="B686" s="195" t="s">
        <v>1824</v>
      </c>
      <c r="C686" s="195" t="s">
        <v>682</v>
      </c>
      <c r="D686" s="150">
        <v>5112</v>
      </c>
      <c r="E686" s="150">
        <v>5053</v>
      </c>
      <c r="F686" s="150">
        <v>4645</v>
      </c>
      <c r="G686" s="151">
        <v>1928</v>
      </c>
      <c r="H686" s="151">
        <v>1899</v>
      </c>
      <c r="I686" s="151">
        <v>1775</v>
      </c>
      <c r="J686" s="151">
        <v>3756</v>
      </c>
      <c r="K686" s="151">
        <v>3639</v>
      </c>
      <c r="L686" s="151">
        <v>3452</v>
      </c>
      <c r="M686" s="154">
        <v>0.979000607420446</v>
      </c>
      <c r="N686" s="153">
        <v>78975</v>
      </c>
      <c r="O686" s="172">
        <v>0.9</v>
      </c>
      <c r="P686" s="154">
        <v>0.988458528951487</v>
      </c>
      <c r="Q686" s="154">
        <v>0.984958506224066</v>
      </c>
      <c r="R686" s="154">
        <v>0.968849840255591</v>
      </c>
      <c r="S686" s="173">
        <v>0.00350002272742023</v>
      </c>
      <c r="T686" s="153">
        <v>80669</v>
      </c>
      <c r="U686" s="153">
        <v>73500</v>
      </c>
      <c r="V686" s="154">
        <v>0.911130669774015</v>
      </c>
      <c r="W686" s="154">
        <v>0.908646322378717</v>
      </c>
      <c r="X686" s="155">
        <v>0.920643153526971</v>
      </c>
      <c r="Y686" s="155">
        <v>0.919062832800852</v>
      </c>
      <c r="Z686" s="173">
        <v>-0.0119968311482541</v>
      </c>
      <c r="AA686" s="151">
        <v>27180</v>
      </c>
      <c r="AB686" s="151">
        <v>25041</v>
      </c>
      <c r="AC686" s="151">
        <v>27009</v>
      </c>
      <c r="AD686" s="151">
        <v>24776</v>
      </c>
      <c r="AE686" s="155">
        <v>0.921302428256071</v>
      </c>
      <c r="AF686" s="155">
        <v>0.917323855011293</v>
      </c>
      <c r="AG686" s="173">
        <v>0.00397857324477813</v>
      </c>
    </row>
    <row r="687" spans="1:33">
      <c r="A687" s="175" t="s">
        <v>668</v>
      </c>
      <c r="B687" s="195" t="s">
        <v>1824</v>
      </c>
      <c r="C687" s="195" t="s">
        <v>683</v>
      </c>
      <c r="D687" s="150">
        <v>1192</v>
      </c>
      <c r="E687" s="150">
        <v>1171</v>
      </c>
      <c r="F687" s="150">
        <v>1019</v>
      </c>
      <c r="G687" s="151">
        <v>319</v>
      </c>
      <c r="H687" s="151">
        <v>311</v>
      </c>
      <c r="I687" s="151">
        <v>302</v>
      </c>
      <c r="J687" s="151">
        <v>839</v>
      </c>
      <c r="K687" s="151">
        <v>827</v>
      </c>
      <c r="L687" s="151">
        <v>802</v>
      </c>
      <c r="M687" s="154">
        <v>0.960184287099903</v>
      </c>
      <c r="N687" s="153">
        <v>19799</v>
      </c>
      <c r="O687" s="172">
        <v>0.9</v>
      </c>
      <c r="P687" s="154">
        <v>0.98238255033557</v>
      </c>
      <c r="Q687" s="154">
        <v>0.974921630094044</v>
      </c>
      <c r="R687" s="154">
        <v>0.98569725864124</v>
      </c>
      <c r="S687" s="173">
        <v>0.00746092024152656</v>
      </c>
      <c r="T687" s="153">
        <v>20620</v>
      </c>
      <c r="U687" s="153">
        <v>19046</v>
      </c>
      <c r="V687" s="154">
        <v>0.923666343355965</v>
      </c>
      <c r="W687" s="154">
        <v>0.854865771812081</v>
      </c>
      <c r="X687" s="155">
        <v>0.946708463949843</v>
      </c>
      <c r="Y687" s="155">
        <v>0.955899880810489</v>
      </c>
      <c r="Z687" s="173">
        <v>-0.0918426921377627</v>
      </c>
      <c r="AA687" s="151">
        <v>5902</v>
      </c>
      <c r="AB687" s="151">
        <v>5477</v>
      </c>
      <c r="AC687" s="151">
        <v>6816</v>
      </c>
      <c r="AD687" s="151">
        <v>6225</v>
      </c>
      <c r="AE687" s="155">
        <v>0.927990511690952</v>
      </c>
      <c r="AF687" s="155">
        <v>0.913292253521127</v>
      </c>
      <c r="AG687" s="173">
        <v>0.0146982581698255</v>
      </c>
    </row>
    <row r="688" spans="1:33">
      <c r="A688" s="175" t="s">
        <v>668</v>
      </c>
      <c r="B688" s="195" t="s">
        <v>1824</v>
      </c>
      <c r="C688" s="195" t="s">
        <v>684</v>
      </c>
      <c r="D688" s="150">
        <v>2863</v>
      </c>
      <c r="E688" s="150">
        <v>2742</v>
      </c>
      <c r="F688" s="150">
        <v>2759</v>
      </c>
      <c r="G688" s="151">
        <v>1022</v>
      </c>
      <c r="H688" s="151">
        <v>971</v>
      </c>
      <c r="I688" s="151">
        <v>989</v>
      </c>
      <c r="J688" s="151">
        <v>2139</v>
      </c>
      <c r="K688" s="151">
        <v>2038</v>
      </c>
      <c r="L688" s="151">
        <v>2036</v>
      </c>
      <c r="M688" s="154">
        <v>0.902407621990473</v>
      </c>
      <c r="N688" s="153">
        <v>42054</v>
      </c>
      <c r="O688" s="172">
        <v>0.9</v>
      </c>
      <c r="P688" s="154">
        <v>0.957736639888229</v>
      </c>
      <c r="Q688" s="154">
        <v>0.950097847358121</v>
      </c>
      <c r="R688" s="154">
        <v>0.952781673679289</v>
      </c>
      <c r="S688" s="173">
        <v>0.0076387925301078</v>
      </c>
      <c r="T688" s="153">
        <v>46602</v>
      </c>
      <c r="U688" s="153">
        <v>44354</v>
      </c>
      <c r="V688" s="154">
        <v>0.951761726964508</v>
      </c>
      <c r="W688" s="154">
        <v>0.963674467341949</v>
      </c>
      <c r="X688" s="155">
        <v>0.967710371819961</v>
      </c>
      <c r="Y688" s="155">
        <v>0.951846657316503</v>
      </c>
      <c r="Z688" s="173">
        <v>-0.00403590447801183</v>
      </c>
      <c r="AA688" s="151">
        <v>14983</v>
      </c>
      <c r="AB688" s="151">
        <v>14325</v>
      </c>
      <c r="AC688" s="151">
        <v>15040</v>
      </c>
      <c r="AD688" s="151">
        <v>14182</v>
      </c>
      <c r="AE688" s="155">
        <v>0.956083561369552</v>
      </c>
      <c r="AF688" s="155">
        <v>0.942952127659574</v>
      </c>
      <c r="AG688" s="173">
        <v>0.0131314337099777</v>
      </c>
    </row>
    <row r="689" spans="1:33">
      <c r="A689" s="175" t="s">
        <v>668</v>
      </c>
      <c r="B689" s="195" t="s">
        <v>1824</v>
      </c>
      <c r="C689" s="195" t="s">
        <v>685</v>
      </c>
      <c r="D689" s="150">
        <v>3047</v>
      </c>
      <c r="E689" s="150">
        <v>2802</v>
      </c>
      <c r="F689" s="150">
        <v>1787</v>
      </c>
      <c r="G689" s="151">
        <v>949</v>
      </c>
      <c r="H689" s="151">
        <v>921</v>
      </c>
      <c r="I689" s="151">
        <v>631</v>
      </c>
      <c r="J689" s="151">
        <v>2115</v>
      </c>
      <c r="K689" s="151">
        <v>1980</v>
      </c>
      <c r="L689" s="151">
        <v>1088</v>
      </c>
      <c r="M689" s="154">
        <v>0.883116621308336</v>
      </c>
      <c r="N689" s="153">
        <v>43807</v>
      </c>
      <c r="O689" s="172">
        <v>0.9</v>
      </c>
      <c r="P689" s="154">
        <v>0.919593042336725</v>
      </c>
      <c r="Q689" s="154">
        <v>0.970495258166491</v>
      </c>
      <c r="R689" s="154">
        <v>0.936170212765957</v>
      </c>
      <c r="S689" s="173">
        <v>-0.0509022158297664</v>
      </c>
      <c r="T689" s="153">
        <v>49605</v>
      </c>
      <c r="U689" s="153">
        <v>27956</v>
      </c>
      <c r="V689" s="154">
        <v>0.563572220542284</v>
      </c>
      <c r="W689" s="154">
        <v>0.586478503446012</v>
      </c>
      <c r="X689" s="155">
        <v>0.66491043203372</v>
      </c>
      <c r="Y689" s="155">
        <v>0.514420803782506</v>
      </c>
      <c r="Z689" s="173">
        <v>-0.0784319285877072</v>
      </c>
      <c r="AA689" s="151">
        <v>14700</v>
      </c>
      <c r="AB689" s="151">
        <v>8786</v>
      </c>
      <c r="AC689" s="151">
        <v>15901</v>
      </c>
      <c r="AD689" s="151">
        <v>8706</v>
      </c>
      <c r="AE689" s="155">
        <v>0.597687074829932</v>
      </c>
      <c r="AF689" s="155">
        <v>0.54751273504811</v>
      </c>
      <c r="AG689" s="173">
        <v>0.0501743397818218</v>
      </c>
    </row>
    <row r="690" spans="1:33">
      <c r="A690" s="175" t="s">
        <v>668</v>
      </c>
      <c r="B690" s="195" t="s">
        <v>1824</v>
      </c>
      <c r="C690" s="195" t="s">
        <v>686</v>
      </c>
      <c r="D690" s="150">
        <v>2974</v>
      </c>
      <c r="E690" s="150">
        <v>2923</v>
      </c>
      <c r="F690" s="150">
        <v>2871</v>
      </c>
      <c r="G690" s="151">
        <v>1326</v>
      </c>
      <c r="H690" s="151">
        <v>1278</v>
      </c>
      <c r="I690" s="151">
        <v>1278</v>
      </c>
      <c r="J690" s="151">
        <v>2522</v>
      </c>
      <c r="K690" s="151">
        <v>2413</v>
      </c>
      <c r="L690" s="151">
        <v>2455</v>
      </c>
      <c r="M690" s="154">
        <v>0.978196337486412</v>
      </c>
      <c r="N690" s="153">
        <v>46793</v>
      </c>
      <c r="O690" s="172">
        <v>0.9</v>
      </c>
      <c r="P690" s="154">
        <v>0.98285137861466</v>
      </c>
      <c r="Q690" s="154">
        <v>0.963800904977376</v>
      </c>
      <c r="R690" s="154">
        <v>0.956780333068993</v>
      </c>
      <c r="S690" s="173">
        <v>0.0190504736372848</v>
      </c>
      <c r="T690" s="153">
        <v>47836</v>
      </c>
      <c r="U690" s="153">
        <v>46255</v>
      </c>
      <c r="V690" s="154">
        <v>0.96694957772389</v>
      </c>
      <c r="W690" s="154">
        <v>0.965366509751177</v>
      </c>
      <c r="X690" s="155">
        <v>0.963800904977376</v>
      </c>
      <c r="Y690" s="155">
        <v>0.973433782712133</v>
      </c>
      <c r="Z690" s="173">
        <v>0.0015656047738013</v>
      </c>
      <c r="AA690" s="151">
        <v>17049</v>
      </c>
      <c r="AB690" s="151">
        <v>16542</v>
      </c>
      <c r="AC690" s="151">
        <v>15852</v>
      </c>
      <c r="AD690" s="151">
        <v>15362</v>
      </c>
      <c r="AE690" s="155">
        <v>0.970262185465423</v>
      </c>
      <c r="AF690" s="155">
        <v>0.969089073933888</v>
      </c>
      <c r="AG690" s="173">
        <v>0.00117311153153477</v>
      </c>
    </row>
    <row r="691" spans="1:33">
      <c r="A691" s="175" t="s">
        <v>668</v>
      </c>
      <c r="B691" s="195" t="s">
        <v>1824</v>
      </c>
      <c r="C691" s="195" t="s">
        <v>687</v>
      </c>
      <c r="D691" s="150">
        <v>6903</v>
      </c>
      <c r="E691" s="150">
        <v>6627</v>
      </c>
      <c r="F691" s="150">
        <v>6526</v>
      </c>
      <c r="G691" s="151">
        <v>3100</v>
      </c>
      <c r="H691" s="151">
        <v>3053</v>
      </c>
      <c r="I691" s="151">
        <v>2996</v>
      </c>
      <c r="J691" s="151">
        <v>5493</v>
      </c>
      <c r="K691" s="151">
        <v>5388</v>
      </c>
      <c r="L691" s="151">
        <v>5271</v>
      </c>
      <c r="M691" s="154">
        <v>0.959153279633851</v>
      </c>
      <c r="N691" s="153">
        <v>105621</v>
      </c>
      <c r="O691" s="172">
        <v>0.9</v>
      </c>
      <c r="P691" s="154">
        <v>0.960017383746197</v>
      </c>
      <c r="Q691" s="154">
        <v>0.984838709677419</v>
      </c>
      <c r="R691" s="154">
        <v>0.980884762424904</v>
      </c>
      <c r="S691" s="173">
        <v>-0.0248213259312221</v>
      </c>
      <c r="T691" s="153">
        <v>110119</v>
      </c>
      <c r="U691" s="153">
        <v>104148</v>
      </c>
      <c r="V691" s="154">
        <v>0.945776841417012</v>
      </c>
      <c r="W691" s="154">
        <v>0.945386064030132</v>
      </c>
      <c r="X691" s="155">
        <v>0.966451612903226</v>
      </c>
      <c r="Y691" s="155">
        <v>0.959584926269798</v>
      </c>
      <c r="Z691" s="173">
        <v>-0.021065548873094</v>
      </c>
      <c r="AA691" s="151">
        <v>39263</v>
      </c>
      <c r="AB691" s="151">
        <v>37472</v>
      </c>
      <c r="AC691" s="151">
        <v>36142</v>
      </c>
      <c r="AD691" s="151">
        <v>34245</v>
      </c>
      <c r="AE691" s="155">
        <v>0.954384535058452</v>
      </c>
      <c r="AF691" s="155">
        <v>0.947512589231365</v>
      </c>
      <c r="AG691" s="173">
        <v>0.00687194582708683</v>
      </c>
    </row>
    <row r="692" spans="1:33">
      <c r="A692" s="175" t="s">
        <v>668</v>
      </c>
      <c r="B692" s="195" t="s">
        <v>1824</v>
      </c>
      <c r="C692" s="195" t="s">
        <v>688</v>
      </c>
      <c r="D692" s="150">
        <v>5466</v>
      </c>
      <c r="E692" s="150">
        <v>5298</v>
      </c>
      <c r="F692" s="150">
        <v>5252</v>
      </c>
      <c r="G692" s="151">
        <v>3184</v>
      </c>
      <c r="H692" s="151">
        <v>3093</v>
      </c>
      <c r="I692" s="151">
        <v>3076</v>
      </c>
      <c r="J692" s="151">
        <v>4634</v>
      </c>
      <c r="K692" s="151">
        <v>4526</v>
      </c>
      <c r="L692" s="151">
        <v>4475</v>
      </c>
      <c r="M692" s="154">
        <v>0.921866418320319</v>
      </c>
      <c r="N692" s="153">
        <v>77210</v>
      </c>
      <c r="O692" s="172">
        <v>0.9</v>
      </c>
      <c r="P692" s="154">
        <v>0.969264544456641</v>
      </c>
      <c r="Q692" s="154">
        <v>0.97141959798995</v>
      </c>
      <c r="R692" s="154">
        <v>0.976694000863185</v>
      </c>
      <c r="S692" s="173">
        <v>-0.00215505353330869</v>
      </c>
      <c r="T692" s="153">
        <v>83754</v>
      </c>
      <c r="U692" s="153">
        <v>79404</v>
      </c>
      <c r="V692" s="154">
        <v>0.948062182104735</v>
      </c>
      <c r="W692" s="154">
        <v>0.960848884010245</v>
      </c>
      <c r="X692" s="155">
        <v>0.96608040201005</v>
      </c>
      <c r="Y692" s="155">
        <v>0.965688390159689</v>
      </c>
      <c r="Z692" s="173">
        <v>-0.00523151799980515</v>
      </c>
      <c r="AA692" s="151">
        <v>33534</v>
      </c>
      <c r="AB692" s="151">
        <v>32351</v>
      </c>
      <c r="AC692" s="151">
        <v>28181</v>
      </c>
      <c r="AD692" s="151">
        <v>26877</v>
      </c>
      <c r="AE692" s="155">
        <v>0.964722371324626</v>
      </c>
      <c r="AF692" s="155">
        <v>0.953727688868387</v>
      </c>
      <c r="AG692" s="173">
        <v>0.0109946824562392</v>
      </c>
    </row>
    <row r="693" spans="1:33">
      <c r="A693" s="175" t="s">
        <v>668</v>
      </c>
      <c r="B693" s="195" t="s">
        <v>1823</v>
      </c>
      <c r="C693" s="195" t="s">
        <v>689</v>
      </c>
      <c r="D693" s="150">
        <v>3278</v>
      </c>
      <c r="E693" s="150">
        <v>3160</v>
      </c>
      <c r="F693" s="150">
        <v>3044</v>
      </c>
      <c r="G693" s="151">
        <v>980</v>
      </c>
      <c r="H693" s="151">
        <v>954</v>
      </c>
      <c r="I693" s="151">
        <v>903</v>
      </c>
      <c r="J693" s="151">
        <v>2357</v>
      </c>
      <c r="K693" s="151">
        <v>2218</v>
      </c>
      <c r="L693" s="151">
        <v>2191</v>
      </c>
      <c r="M693" s="154">
        <v>0.928308332888486</v>
      </c>
      <c r="N693" s="153">
        <v>52170</v>
      </c>
      <c r="O693" s="172">
        <v>0.9</v>
      </c>
      <c r="P693" s="154">
        <v>0.964002440512508</v>
      </c>
      <c r="Q693" s="154">
        <v>0.973469387755102</v>
      </c>
      <c r="R693" s="154">
        <v>0.94102672889266</v>
      </c>
      <c r="S693" s="173">
        <v>-0.00946694724259445</v>
      </c>
      <c r="T693" s="153">
        <v>56199</v>
      </c>
      <c r="U693" s="153">
        <v>51867</v>
      </c>
      <c r="V693" s="154">
        <v>0.92291677787861</v>
      </c>
      <c r="W693" s="154">
        <v>0.928615009151922</v>
      </c>
      <c r="X693" s="155">
        <v>0.921428571428571</v>
      </c>
      <c r="Y693" s="155">
        <v>0.929571489181163</v>
      </c>
      <c r="Z693" s="173">
        <v>0.00718643772335048</v>
      </c>
      <c r="AA693" s="151">
        <v>16159</v>
      </c>
      <c r="AB693" s="151">
        <v>14945</v>
      </c>
      <c r="AC693" s="151">
        <v>18223</v>
      </c>
      <c r="AD693" s="151">
        <v>16840</v>
      </c>
      <c r="AE693" s="155">
        <v>0.924871588588403</v>
      </c>
      <c r="AF693" s="155">
        <v>0.92410689787631</v>
      </c>
      <c r="AG693" s="173">
        <v>0.000764690712092619</v>
      </c>
    </row>
    <row r="694" spans="1:33">
      <c r="A694" s="175" t="s">
        <v>668</v>
      </c>
      <c r="B694" s="195" t="s">
        <v>1823</v>
      </c>
      <c r="C694" s="195" t="s">
        <v>690</v>
      </c>
      <c r="D694" s="150">
        <v>2079</v>
      </c>
      <c r="E694" s="150">
        <v>1433</v>
      </c>
      <c r="F694" s="150">
        <v>1873</v>
      </c>
      <c r="G694" s="151">
        <v>632</v>
      </c>
      <c r="H694" s="151">
        <v>488</v>
      </c>
      <c r="I694" s="151">
        <v>570</v>
      </c>
      <c r="J694" s="151">
        <v>1501</v>
      </c>
      <c r="K694" s="151">
        <v>1144</v>
      </c>
      <c r="L694" s="151">
        <v>1372</v>
      </c>
      <c r="M694" s="154">
        <v>0.743041594699437</v>
      </c>
      <c r="N694" s="153">
        <v>26242</v>
      </c>
      <c r="O694" s="172">
        <v>0.9</v>
      </c>
      <c r="P694" s="154">
        <v>0.689273689273689</v>
      </c>
      <c r="Q694" s="154">
        <v>0.772151898734177</v>
      </c>
      <c r="R694" s="154">
        <v>0.76215856095936</v>
      </c>
      <c r="S694" s="173">
        <v>-0.082878209460488</v>
      </c>
      <c r="T694" s="153">
        <v>35317</v>
      </c>
      <c r="U694" s="153">
        <v>32428</v>
      </c>
      <c r="V694" s="154">
        <v>0.91819803494068</v>
      </c>
      <c r="W694" s="154">
        <v>0.900913900913901</v>
      </c>
      <c r="X694" s="155">
        <v>0.901898734177215</v>
      </c>
      <c r="Y694" s="155">
        <v>0.914057295136576</v>
      </c>
      <c r="Z694" s="173">
        <v>-0.000984833263314333</v>
      </c>
      <c r="AA694" s="151">
        <v>10371</v>
      </c>
      <c r="AB694" s="151">
        <v>9473</v>
      </c>
      <c r="AC694" s="151">
        <v>11348</v>
      </c>
      <c r="AD694" s="151">
        <v>10423</v>
      </c>
      <c r="AE694" s="155">
        <v>0.913412399961431</v>
      </c>
      <c r="AF694" s="155">
        <v>0.918487839266831</v>
      </c>
      <c r="AG694" s="173">
        <v>-0.00507543930540033</v>
      </c>
    </row>
    <row r="695" spans="1:33">
      <c r="A695" s="175" t="s">
        <v>668</v>
      </c>
      <c r="B695" s="195" t="s">
        <v>1823</v>
      </c>
      <c r="C695" s="195" t="s">
        <v>691</v>
      </c>
      <c r="D695" s="150">
        <v>2049</v>
      </c>
      <c r="E695" s="150">
        <v>1714</v>
      </c>
      <c r="F695" s="150">
        <v>1861</v>
      </c>
      <c r="G695" s="151">
        <v>682</v>
      </c>
      <c r="H695" s="151">
        <v>573</v>
      </c>
      <c r="I695" s="151">
        <v>623</v>
      </c>
      <c r="J695" s="151">
        <v>1488</v>
      </c>
      <c r="K695" s="151">
        <v>1302</v>
      </c>
      <c r="L695" s="151">
        <v>1392</v>
      </c>
      <c r="M695" s="154">
        <v>0.946142404086329</v>
      </c>
      <c r="N695" s="153">
        <v>33712</v>
      </c>
      <c r="O695" s="172">
        <v>0.9</v>
      </c>
      <c r="P695" s="154">
        <v>0.836505612493899</v>
      </c>
      <c r="Q695" s="154">
        <v>0.840175953079179</v>
      </c>
      <c r="R695" s="154">
        <v>0.875</v>
      </c>
      <c r="S695" s="173">
        <v>-0.00367034058527949</v>
      </c>
      <c r="T695" s="153">
        <v>35631</v>
      </c>
      <c r="U695" s="153">
        <v>33219</v>
      </c>
      <c r="V695" s="154">
        <v>0.932306137913614</v>
      </c>
      <c r="W695" s="154">
        <v>0.908247925817472</v>
      </c>
      <c r="X695" s="155">
        <v>0.913489736070381</v>
      </c>
      <c r="Y695" s="155">
        <v>0.935483870967742</v>
      </c>
      <c r="Z695" s="173">
        <v>-0.00524181025290926</v>
      </c>
      <c r="AA695" s="151">
        <v>10480</v>
      </c>
      <c r="AB695" s="151">
        <v>9742</v>
      </c>
      <c r="AC695" s="151">
        <v>11643</v>
      </c>
      <c r="AD695" s="151">
        <v>10902</v>
      </c>
      <c r="AE695" s="155">
        <v>0.929580152671756</v>
      </c>
      <c r="AF695" s="155">
        <v>0.93635660912136</v>
      </c>
      <c r="AG695" s="173">
        <v>-0.00677645644960467</v>
      </c>
    </row>
    <row r="696" spans="1:33">
      <c r="A696" s="175" t="s">
        <v>668</v>
      </c>
      <c r="B696" s="195" t="s">
        <v>1823</v>
      </c>
      <c r="C696" s="195" t="s">
        <v>692</v>
      </c>
      <c r="D696" s="150">
        <v>2919</v>
      </c>
      <c r="E696" s="150">
        <v>2763</v>
      </c>
      <c r="F696" s="150">
        <v>2710</v>
      </c>
      <c r="G696" s="151">
        <v>826</v>
      </c>
      <c r="H696" s="151">
        <v>815</v>
      </c>
      <c r="I696" s="151">
        <v>768</v>
      </c>
      <c r="J696" s="151">
        <v>1955</v>
      </c>
      <c r="K696" s="151">
        <v>1901</v>
      </c>
      <c r="L696" s="151">
        <v>1833</v>
      </c>
      <c r="M696" s="154">
        <v>0.965988893450593</v>
      </c>
      <c r="N696" s="153">
        <v>44705</v>
      </c>
      <c r="O696" s="172">
        <v>0.9</v>
      </c>
      <c r="P696" s="154">
        <v>0.94655704008222</v>
      </c>
      <c r="Q696" s="154">
        <v>0.986682808716707</v>
      </c>
      <c r="R696" s="154">
        <v>0.972378516624041</v>
      </c>
      <c r="S696" s="173">
        <v>-0.040125768634487</v>
      </c>
      <c r="T696" s="153">
        <v>46279</v>
      </c>
      <c r="U696" s="153">
        <v>43126</v>
      </c>
      <c r="V696" s="154">
        <v>0.931869746537306</v>
      </c>
      <c r="W696" s="154">
        <v>0.928400137033231</v>
      </c>
      <c r="X696" s="155">
        <v>0.929782082324455</v>
      </c>
      <c r="Y696" s="155">
        <v>0.937595907928389</v>
      </c>
      <c r="Z696" s="173">
        <v>-0.00138194529122471</v>
      </c>
      <c r="AA696" s="151">
        <v>13905</v>
      </c>
      <c r="AB696" s="151">
        <v>12995</v>
      </c>
      <c r="AC696" s="151">
        <v>14879</v>
      </c>
      <c r="AD696" s="151">
        <v>13844</v>
      </c>
      <c r="AE696" s="155">
        <v>0.934555915138439</v>
      </c>
      <c r="AF696" s="155">
        <v>0.930438873580214</v>
      </c>
      <c r="AG696" s="173">
        <v>0.00411704155822568</v>
      </c>
    </row>
    <row r="697" spans="1:33">
      <c r="A697" s="175" t="s">
        <v>668</v>
      </c>
      <c r="B697" s="195" t="s">
        <v>1823</v>
      </c>
      <c r="C697" s="195" t="s">
        <v>693</v>
      </c>
      <c r="D697" s="150">
        <v>2731</v>
      </c>
      <c r="E697" s="150">
        <v>2676</v>
      </c>
      <c r="F697" s="150">
        <v>2536</v>
      </c>
      <c r="G697" s="151">
        <v>799</v>
      </c>
      <c r="H697" s="151">
        <v>788</v>
      </c>
      <c r="I697" s="151">
        <v>744</v>
      </c>
      <c r="J697" s="151">
        <v>1953</v>
      </c>
      <c r="K697" s="151">
        <v>1923</v>
      </c>
      <c r="L697" s="151">
        <v>1840</v>
      </c>
      <c r="M697" s="154">
        <v>0.971389017074296</v>
      </c>
      <c r="N697" s="153">
        <v>44205</v>
      </c>
      <c r="O697" s="172">
        <v>0.9</v>
      </c>
      <c r="P697" s="154">
        <v>0.979860856829</v>
      </c>
      <c r="Q697" s="154">
        <v>0.986232790988736</v>
      </c>
      <c r="R697" s="154">
        <v>0.984639016897081</v>
      </c>
      <c r="S697" s="173">
        <v>-0.00637193415973558</v>
      </c>
      <c r="T697" s="153">
        <v>45507</v>
      </c>
      <c r="U697" s="153">
        <v>42922</v>
      </c>
      <c r="V697" s="154">
        <v>0.943195552332608</v>
      </c>
      <c r="W697" s="154">
        <v>0.928597583302819</v>
      </c>
      <c r="X697" s="155">
        <v>0.93116395494368</v>
      </c>
      <c r="Y697" s="155">
        <v>0.942140296979007</v>
      </c>
      <c r="Z697" s="173">
        <v>-0.00256637164086015</v>
      </c>
      <c r="AA697" s="151">
        <v>13248</v>
      </c>
      <c r="AB697" s="151">
        <v>12452</v>
      </c>
      <c r="AC697" s="151">
        <v>14791</v>
      </c>
      <c r="AD697" s="151">
        <v>13965</v>
      </c>
      <c r="AE697" s="155">
        <v>0.939915458937198</v>
      </c>
      <c r="AF697" s="155">
        <v>0.944155229531472</v>
      </c>
      <c r="AG697" s="173">
        <v>-0.00423977059427372</v>
      </c>
    </row>
    <row r="698" spans="1:33">
      <c r="A698" s="175" t="s">
        <v>668</v>
      </c>
      <c r="B698" s="195" t="s">
        <v>1823</v>
      </c>
      <c r="C698" s="195" t="s">
        <v>694</v>
      </c>
      <c r="D698" s="150">
        <v>3588</v>
      </c>
      <c r="E698" s="150">
        <v>3549</v>
      </c>
      <c r="F698" s="150">
        <v>3460</v>
      </c>
      <c r="G698" s="151">
        <v>1173</v>
      </c>
      <c r="H698" s="151">
        <v>1162</v>
      </c>
      <c r="I698" s="151">
        <v>1141</v>
      </c>
      <c r="J698" s="151">
        <v>2637</v>
      </c>
      <c r="K698" s="151">
        <v>2606</v>
      </c>
      <c r="L698" s="151">
        <v>2567</v>
      </c>
      <c r="M698" s="154">
        <v>0.982859683208746</v>
      </c>
      <c r="N698" s="153">
        <v>59693</v>
      </c>
      <c r="O698" s="172">
        <v>0.9</v>
      </c>
      <c r="P698" s="154">
        <v>0.989130434782609</v>
      </c>
      <c r="Q698" s="154">
        <v>0.990622335890878</v>
      </c>
      <c r="R698" s="154">
        <v>0.988244216913159</v>
      </c>
      <c r="S698" s="173">
        <v>-0.00149190110826947</v>
      </c>
      <c r="T698" s="153">
        <v>60734</v>
      </c>
      <c r="U698" s="153">
        <v>59243</v>
      </c>
      <c r="V698" s="154">
        <v>0.975450324365265</v>
      </c>
      <c r="W698" s="154">
        <v>0.964325529542921</v>
      </c>
      <c r="X698" s="155">
        <v>0.972719522591645</v>
      </c>
      <c r="Y698" s="155">
        <v>0.973454683352294</v>
      </c>
      <c r="Z698" s="173">
        <v>-0.00839399304872457</v>
      </c>
      <c r="AA698" s="151">
        <v>18150</v>
      </c>
      <c r="AB698" s="151">
        <v>17702</v>
      </c>
      <c r="AC698" s="151">
        <v>19847</v>
      </c>
      <c r="AD698" s="151">
        <v>19363</v>
      </c>
      <c r="AE698" s="155">
        <v>0.975316804407714</v>
      </c>
      <c r="AF698" s="155">
        <v>0.975613442837708</v>
      </c>
      <c r="AG698" s="173">
        <v>-0.000296638429994944</v>
      </c>
    </row>
    <row r="699" spans="1:33">
      <c r="A699" s="175" t="s">
        <v>668</v>
      </c>
      <c r="B699" s="195" t="s">
        <v>1823</v>
      </c>
      <c r="C699" s="195" t="s">
        <v>695</v>
      </c>
      <c r="D699" s="150">
        <v>3540</v>
      </c>
      <c r="E699" s="150">
        <v>3520</v>
      </c>
      <c r="F699" s="150">
        <v>3341</v>
      </c>
      <c r="G699" s="151">
        <v>1052</v>
      </c>
      <c r="H699" s="151">
        <v>1050</v>
      </c>
      <c r="I699" s="151">
        <v>998</v>
      </c>
      <c r="J699" s="151">
        <v>2548</v>
      </c>
      <c r="K699" s="151">
        <v>2533</v>
      </c>
      <c r="L699" s="151">
        <v>2444</v>
      </c>
      <c r="M699" s="154">
        <v>0.995128230195197</v>
      </c>
      <c r="N699" s="153">
        <v>61075</v>
      </c>
      <c r="O699" s="172">
        <v>0.9</v>
      </c>
      <c r="P699" s="154">
        <v>0.994350282485876</v>
      </c>
      <c r="Q699" s="154">
        <v>0.998098859315589</v>
      </c>
      <c r="R699" s="154">
        <v>0.994113029827316</v>
      </c>
      <c r="S699" s="173">
        <v>-0.00374857682971363</v>
      </c>
      <c r="T699" s="153">
        <v>61374</v>
      </c>
      <c r="U699" s="153">
        <v>58635</v>
      </c>
      <c r="V699" s="154">
        <v>0.955371981620882</v>
      </c>
      <c r="W699" s="154">
        <v>0.943785310734463</v>
      </c>
      <c r="X699" s="155">
        <v>0.948669201520912</v>
      </c>
      <c r="Y699" s="155">
        <v>0.959183673469388</v>
      </c>
      <c r="Z699" s="173">
        <v>-0.00488389078644924</v>
      </c>
      <c r="AA699" s="151">
        <v>17754</v>
      </c>
      <c r="AB699" s="151">
        <v>16929</v>
      </c>
      <c r="AC699" s="151">
        <v>20064</v>
      </c>
      <c r="AD699" s="151">
        <v>19166</v>
      </c>
      <c r="AE699" s="155">
        <v>0.953531598513011</v>
      </c>
      <c r="AF699" s="155">
        <v>0.95524322169059</v>
      </c>
      <c r="AG699" s="173">
        <v>-0.00171162317757889</v>
      </c>
    </row>
    <row r="700" spans="1:33">
      <c r="A700" s="175" t="s">
        <v>668</v>
      </c>
      <c r="B700" s="195" t="s">
        <v>1823</v>
      </c>
      <c r="C700" s="195" t="s">
        <v>696</v>
      </c>
      <c r="D700" s="150">
        <v>1515</v>
      </c>
      <c r="E700" s="150">
        <v>1498</v>
      </c>
      <c r="F700" s="150">
        <v>1418</v>
      </c>
      <c r="G700" s="151">
        <v>433</v>
      </c>
      <c r="H700" s="151">
        <v>430</v>
      </c>
      <c r="I700" s="151">
        <v>397</v>
      </c>
      <c r="J700" s="151">
        <v>1139</v>
      </c>
      <c r="K700" s="151">
        <v>1133</v>
      </c>
      <c r="L700" s="151">
        <v>1081</v>
      </c>
      <c r="M700" s="154">
        <v>0.99017652151003</v>
      </c>
      <c r="N700" s="153">
        <v>26308</v>
      </c>
      <c r="O700" s="172">
        <v>0.9</v>
      </c>
      <c r="P700" s="154">
        <v>0.988778877887789</v>
      </c>
      <c r="Q700" s="154">
        <v>0.993071593533487</v>
      </c>
      <c r="R700" s="154">
        <v>0.994732221246708</v>
      </c>
      <c r="S700" s="173">
        <v>-0.00429271564569855</v>
      </c>
      <c r="T700" s="153">
        <v>26569</v>
      </c>
      <c r="U700" s="153">
        <v>25017</v>
      </c>
      <c r="V700" s="154">
        <v>0.941586058940871</v>
      </c>
      <c r="W700" s="154">
        <v>0.935973597359736</v>
      </c>
      <c r="X700" s="155">
        <v>0.916859122401848</v>
      </c>
      <c r="Y700" s="155">
        <v>0.949078138718174</v>
      </c>
      <c r="Z700" s="173">
        <v>0.0191144749578884</v>
      </c>
      <c r="AA700" s="151">
        <v>7537</v>
      </c>
      <c r="AB700" s="151">
        <v>7117</v>
      </c>
      <c r="AC700" s="151">
        <v>8588</v>
      </c>
      <c r="AD700" s="151">
        <v>8113</v>
      </c>
      <c r="AE700" s="155">
        <v>0.94427491044182</v>
      </c>
      <c r="AF700" s="155">
        <v>0.944690265486726</v>
      </c>
      <c r="AG700" s="173">
        <v>-0.000415355044905308</v>
      </c>
    </row>
    <row r="701" spans="1:33">
      <c r="A701" s="175" t="s">
        <v>668</v>
      </c>
      <c r="B701" s="195" t="s">
        <v>33</v>
      </c>
      <c r="C701" s="195" t="s">
        <v>697</v>
      </c>
      <c r="D701" s="150">
        <v>0</v>
      </c>
      <c r="E701" s="150">
        <v>0</v>
      </c>
      <c r="F701" s="150">
        <v>0</v>
      </c>
      <c r="G701" s="151">
        <v>0</v>
      </c>
      <c r="H701" s="151">
        <v>0</v>
      </c>
      <c r="I701" s="151">
        <v>0</v>
      </c>
      <c r="J701" s="151">
        <v>0</v>
      </c>
      <c r="K701" s="151">
        <v>0</v>
      </c>
      <c r="L701" s="151">
        <v>0</v>
      </c>
      <c r="M701" s="154">
        <v>0</v>
      </c>
      <c r="N701" s="153">
        <v>0</v>
      </c>
      <c r="O701" s="172">
        <v>0.9</v>
      </c>
      <c r="P701" s="154">
        <v>0</v>
      </c>
      <c r="Q701" s="154">
        <v>0</v>
      </c>
      <c r="R701" s="154">
        <v>0</v>
      </c>
      <c r="S701" s="173">
        <v>0</v>
      </c>
      <c r="T701" s="153">
        <v>0</v>
      </c>
      <c r="U701" s="153">
        <v>0</v>
      </c>
      <c r="V701" s="154">
        <v>0</v>
      </c>
      <c r="W701" s="154">
        <v>0</v>
      </c>
      <c r="X701" s="155">
        <v>0</v>
      </c>
      <c r="Y701" s="155">
        <v>0</v>
      </c>
      <c r="Z701" s="173">
        <v>0</v>
      </c>
      <c r="AA701" s="151">
        <v>0</v>
      </c>
      <c r="AB701" s="151">
        <v>0</v>
      </c>
      <c r="AC701" s="151">
        <v>0</v>
      </c>
      <c r="AD701" s="151">
        <v>0</v>
      </c>
      <c r="AE701" s="155">
        <v>0</v>
      </c>
      <c r="AF701" s="155">
        <v>0</v>
      </c>
      <c r="AG701" s="173">
        <v>0</v>
      </c>
    </row>
    <row r="702" spans="1:33">
      <c r="A702" s="175" t="s">
        <v>668</v>
      </c>
      <c r="B702" s="195" t="s">
        <v>1825</v>
      </c>
      <c r="C702" s="195" t="s">
        <v>698</v>
      </c>
      <c r="D702" s="150">
        <v>2963</v>
      </c>
      <c r="E702" s="150">
        <v>2777</v>
      </c>
      <c r="F702" s="150">
        <v>2773</v>
      </c>
      <c r="G702" s="151">
        <v>838</v>
      </c>
      <c r="H702" s="151">
        <v>813</v>
      </c>
      <c r="I702" s="151">
        <v>812</v>
      </c>
      <c r="J702" s="151">
        <v>1931</v>
      </c>
      <c r="K702" s="151">
        <v>1828</v>
      </c>
      <c r="L702" s="151">
        <v>1837</v>
      </c>
      <c r="M702" s="154">
        <v>0.952812991094814</v>
      </c>
      <c r="N702" s="153">
        <v>45473</v>
      </c>
      <c r="O702" s="172">
        <v>0.9</v>
      </c>
      <c r="P702" s="154">
        <v>0.937225784677692</v>
      </c>
      <c r="Q702" s="154">
        <v>0.970167064439141</v>
      </c>
      <c r="R702" s="154">
        <v>0.94665976178146</v>
      </c>
      <c r="S702" s="173">
        <v>-0.0329412797614492</v>
      </c>
      <c r="T702" s="153">
        <v>47725</v>
      </c>
      <c r="U702" s="153">
        <v>45408</v>
      </c>
      <c r="V702" s="154">
        <v>0.951451021477213</v>
      </c>
      <c r="W702" s="154">
        <v>0.935875801552481</v>
      </c>
      <c r="X702" s="155">
        <v>0.968973747016706</v>
      </c>
      <c r="Y702" s="155">
        <v>0.951320559295702</v>
      </c>
      <c r="Z702" s="173">
        <v>-0.0330979454642258</v>
      </c>
      <c r="AA702" s="151">
        <v>14266</v>
      </c>
      <c r="AB702" s="151">
        <v>13536</v>
      </c>
      <c r="AC702" s="151">
        <v>15412</v>
      </c>
      <c r="AD702" s="151">
        <v>14649</v>
      </c>
      <c r="AE702" s="155">
        <v>0.94882938455068</v>
      </c>
      <c r="AF702" s="155">
        <v>0.950493122242409</v>
      </c>
      <c r="AG702" s="173">
        <v>-0.00166373769172867</v>
      </c>
    </row>
    <row r="703" spans="1:33">
      <c r="A703" s="175" t="s">
        <v>668</v>
      </c>
      <c r="B703" s="195" t="s">
        <v>1825</v>
      </c>
      <c r="C703" s="195" t="s">
        <v>699</v>
      </c>
      <c r="D703" s="150">
        <v>2981</v>
      </c>
      <c r="E703" s="150">
        <v>2823</v>
      </c>
      <c r="F703" s="150">
        <v>2766</v>
      </c>
      <c r="G703" s="151">
        <v>743</v>
      </c>
      <c r="H703" s="151">
        <v>721</v>
      </c>
      <c r="I703" s="151">
        <v>695</v>
      </c>
      <c r="J703" s="151">
        <v>1860</v>
      </c>
      <c r="K703" s="151">
        <v>1748</v>
      </c>
      <c r="L703" s="151">
        <v>1709</v>
      </c>
      <c r="M703" s="154">
        <v>0.953520694941237</v>
      </c>
      <c r="N703" s="153">
        <v>46651</v>
      </c>
      <c r="O703" s="172">
        <v>0.9</v>
      </c>
      <c r="P703" s="154">
        <v>0.9469976517947</v>
      </c>
      <c r="Q703" s="154">
        <v>0.970390309555855</v>
      </c>
      <c r="R703" s="154">
        <v>0.939784946236559</v>
      </c>
      <c r="S703" s="173">
        <v>-0.0233926577611548</v>
      </c>
      <c r="T703" s="153">
        <v>48925</v>
      </c>
      <c r="U703" s="153">
        <v>46009</v>
      </c>
      <c r="V703" s="154">
        <v>0.940398569238631</v>
      </c>
      <c r="W703" s="154">
        <v>0.927876551492788</v>
      </c>
      <c r="X703" s="155">
        <v>0.935397039030956</v>
      </c>
      <c r="Y703" s="155">
        <v>0.918817204301075</v>
      </c>
      <c r="Z703" s="173">
        <v>-0.00752048753816792</v>
      </c>
      <c r="AA703" s="151">
        <v>14093</v>
      </c>
      <c r="AB703" s="151">
        <v>13217</v>
      </c>
      <c r="AC703" s="151">
        <v>15579</v>
      </c>
      <c r="AD703" s="151">
        <v>14720</v>
      </c>
      <c r="AE703" s="155">
        <v>0.937841481586603</v>
      </c>
      <c r="AF703" s="155">
        <v>0.944861672764619</v>
      </c>
      <c r="AG703" s="173">
        <v>-0.00702019117801578</v>
      </c>
    </row>
    <row r="704" spans="1:33">
      <c r="A704" s="175" t="s">
        <v>668</v>
      </c>
      <c r="B704" s="195" t="s">
        <v>1825</v>
      </c>
      <c r="C704" s="195" t="s">
        <v>700</v>
      </c>
      <c r="D704" s="150">
        <v>5205</v>
      </c>
      <c r="E704" s="150">
        <v>4732</v>
      </c>
      <c r="F704" s="150">
        <v>4776</v>
      </c>
      <c r="G704" s="151">
        <v>1339</v>
      </c>
      <c r="H704" s="151">
        <v>1279</v>
      </c>
      <c r="I704" s="151">
        <v>1243</v>
      </c>
      <c r="J704" s="151">
        <v>3477</v>
      </c>
      <c r="K704" s="151">
        <v>3222</v>
      </c>
      <c r="L704" s="151">
        <v>3214</v>
      </c>
      <c r="M704" s="154">
        <v>0.889809206903981</v>
      </c>
      <c r="N704" s="153">
        <v>74340</v>
      </c>
      <c r="O704" s="172">
        <v>0.9</v>
      </c>
      <c r="P704" s="154">
        <v>0.909125840537944</v>
      </c>
      <c r="Q704" s="154">
        <v>0.955190440627334</v>
      </c>
      <c r="R704" s="154">
        <v>0.926660914581536</v>
      </c>
      <c r="S704" s="173">
        <v>-0.0460646000893895</v>
      </c>
      <c r="T704" s="153">
        <v>83546</v>
      </c>
      <c r="U704" s="153">
        <v>76795</v>
      </c>
      <c r="V704" s="154">
        <v>0.91919421635985</v>
      </c>
      <c r="W704" s="154">
        <v>0.917579250720461</v>
      </c>
      <c r="X704" s="155">
        <v>0.928304705003734</v>
      </c>
      <c r="Y704" s="155">
        <v>0.924360080529192</v>
      </c>
      <c r="Z704" s="173">
        <v>-0.010725454283273</v>
      </c>
      <c r="AA704" s="151">
        <v>25169</v>
      </c>
      <c r="AB704" s="151">
        <v>23201</v>
      </c>
      <c r="AC704" s="151">
        <v>26635</v>
      </c>
      <c r="AD704" s="151">
        <v>24514</v>
      </c>
      <c r="AE704" s="155">
        <v>0.921808574039493</v>
      </c>
      <c r="AF704" s="155">
        <v>0.920367936925099</v>
      </c>
      <c r="AG704" s="173">
        <v>0.00144063711439446</v>
      </c>
    </row>
    <row r="705" spans="1:33">
      <c r="A705" s="175" t="s">
        <v>668</v>
      </c>
      <c r="B705" s="195" t="s">
        <v>1825</v>
      </c>
      <c r="C705" s="195" t="s">
        <v>701</v>
      </c>
      <c r="D705" s="150">
        <v>3339</v>
      </c>
      <c r="E705" s="150">
        <v>3144</v>
      </c>
      <c r="F705" s="150">
        <v>3091</v>
      </c>
      <c r="G705" s="151">
        <v>826</v>
      </c>
      <c r="H705" s="151">
        <v>805</v>
      </c>
      <c r="I705" s="151">
        <v>768</v>
      </c>
      <c r="J705" s="151">
        <v>2189</v>
      </c>
      <c r="K705" s="151">
        <v>2081</v>
      </c>
      <c r="L705" s="151">
        <v>2061</v>
      </c>
      <c r="M705" s="154">
        <v>0.944463991407567</v>
      </c>
      <c r="N705" s="153">
        <v>51002</v>
      </c>
      <c r="O705" s="172">
        <v>0.9</v>
      </c>
      <c r="P705" s="154">
        <v>0.941599281221923</v>
      </c>
      <c r="Q705" s="154">
        <v>0.974576271186441</v>
      </c>
      <c r="R705" s="154">
        <v>0.950662402923709</v>
      </c>
      <c r="S705" s="173">
        <v>-0.0329769899645179</v>
      </c>
      <c r="T705" s="153">
        <v>54001</v>
      </c>
      <c r="U705" s="153">
        <v>50242</v>
      </c>
      <c r="V705" s="154">
        <v>0.930390177959667</v>
      </c>
      <c r="W705" s="154">
        <v>0.925726265348907</v>
      </c>
      <c r="X705" s="155">
        <v>0.929782082324455</v>
      </c>
      <c r="Y705" s="155">
        <v>0.941525810872544</v>
      </c>
      <c r="Z705" s="173">
        <v>-0.00405581697554835</v>
      </c>
      <c r="AA705" s="151">
        <v>15820</v>
      </c>
      <c r="AB705" s="151">
        <v>14806</v>
      </c>
      <c r="AC705" s="151">
        <v>17193</v>
      </c>
      <c r="AD705" s="151">
        <v>15973</v>
      </c>
      <c r="AE705" s="155">
        <v>0.93590391908976</v>
      </c>
      <c r="AF705" s="155">
        <v>0.929040888733787</v>
      </c>
      <c r="AG705" s="173">
        <v>0.0068630303559728</v>
      </c>
    </row>
    <row r="706" spans="1:33">
      <c r="A706" s="175" t="s">
        <v>668</v>
      </c>
      <c r="B706" s="195" t="s">
        <v>1825</v>
      </c>
      <c r="C706" s="195" t="s">
        <v>702</v>
      </c>
      <c r="D706" s="150">
        <v>2314</v>
      </c>
      <c r="E706" s="150">
        <v>2294</v>
      </c>
      <c r="F706" s="150">
        <v>2157</v>
      </c>
      <c r="G706" s="151">
        <v>648</v>
      </c>
      <c r="H706" s="151">
        <v>640</v>
      </c>
      <c r="I706" s="151">
        <v>605</v>
      </c>
      <c r="J706" s="151">
        <v>1581</v>
      </c>
      <c r="K706" s="151">
        <v>1553</v>
      </c>
      <c r="L706" s="151">
        <v>1501</v>
      </c>
      <c r="M706" s="154">
        <v>0.986552072800809</v>
      </c>
      <c r="N706" s="153">
        <v>39028</v>
      </c>
      <c r="O706" s="172">
        <v>0.9</v>
      </c>
      <c r="P706" s="154">
        <v>0.991356957649092</v>
      </c>
      <c r="Q706" s="154">
        <v>0.987654320987654</v>
      </c>
      <c r="R706" s="154">
        <v>0.982289690069576</v>
      </c>
      <c r="S706" s="173">
        <v>0.00370263666143822</v>
      </c>
      <c r="T706" s="153">
        <v>39560</v>
      </c>
      <c r="U706" s="153">
        <v>37375</v>
      </c>
      <c r="V706" s="154">
        <v>0.944767441860465</v>
      </c>
      <c r="W706" s="154">
        <v>0.932152117545376</v>
      </c>
      <c r="X706" s="155">
        <v>0.933641975308642</v>
      </c>
      <c r="Y706" s="155">
        <v>0.949399114484503</v>
      </c>
      <c r="Z706" s="173">
        <v>-0.00148985776326604</v>
      </c>
      <c r="AA706" s="151">
        <v>11560</v>
      </c>
      <c r="AB706" s="151">
        <v>10941</v>
      </c>
      <c r="AC706" s="151">
        <v>12624</v>
      </c>
      <c r="AD706" s="151">
        <v>11923</v>
      </c>
      <c r="AE706" s="155">
        <v>0.946453287197232</v>
      </c>
      <c r="AF706" s="155">
        <v>0.944470849176172</v>
      </c>
      <c r="AG706" s="173">
        <v>0.00198243802105946</v>
      </c>
    </row>
    <row r="707" spans="1:33">
      <c r="A707" s="175" t="s">
        <v>668</v>
      </c>
      <c r="B707" s="195" t="s">
        <v>1825</v>
      </c>
      <c r="C707" s="195" t="s">
        <v>703</v>
      </c>
      <c r="D707" s="150">
        <v>2796</v>
      </c>
      <c r="E707" s="150">
        <v>2789</v>
      </c>
      <c r="F707" s="150">
        <v>2669</v>
      </c>
      <c r="G707" s="151">
        <v>762</v>
      </c>
      <c r="H707" s="151">
        <v>761</v>
      </c>
      <c r="I707" s="151">
        <v>735</v>
      </c>
      <c r="J707" s="151">
        <v>1763</v>
      </c>
      <c r="K707" s="151">
        <v>1758</v>
      </c>
      <c r="L707" s="151">
        <v>1707</v>
      </c>
      <c r="M707" s="154">
        <v>0.991744572614293</v>
      </c>
      <c r="N707" s="153">
        <v>44449</v>
      </c>
      <c r="O707" s="172">
        <v>0.9</v>
      </c>
      <c r="P707" s="154">
        <v>0.997496423462089</v>
      </c>
      <c r="Q707" s="154">
        <v>0.998687664041995</v>
      </c>
      <c r="R707" s="154">
        <v>0.997163925127623</v>
      </c>
      <c r="S707" s="173">
        <v>-0.00119124057990605</v>
      </c>
      <c r="T707" s="153">
        <v>44819</v>
      </c>
      <c r="U707" s="153">
        <v>43161</v>
      </c>
      <c r="V707" s="154">
        <v>0.96300676052567</v>
      </c>
      <c r="W707" s="154">
        <v>0.954577968526466</v>
      </c>
      <c r="X707" s="155">
        <v>0.964566929133858</v>
      </c>
      <c r="Y707" s="155">
        <v>0.968235961429382</v>
      </c>
      <c r="Z707" s="173">
        <v>-0.00998896060739185</v>
      </c>
      <c r="AA707" s="151">
        <v>13276</v>
      </c>
      <c r="AB707" s="151">
        <v>12789</v>
      </c>
      <c r="AC707" s="151">
        <v>14333</v>
      </c>
      <c r="AD707" s="151">
        <v>13741</v>
      </c>
      <c r="AE707" s="155">
        <v>0.963317264236216</v>
      </c>
      <c r="AF707" s="155">
        <v>0.958696713877067</v>
      </c>
      <c r="AG707" s="173">
        <v>0.00462055035914888</v>
      </c>
    </row>
    <row r="708" spans="1:33">
      <c r="A708" s="175" t="s">
        <v>668</v>
      </c>
      <c r="B708" s="195" t="s">
        <v>1825</v>
      </c>
      <c r="C708" s="195" t="s">
        <v>704</v>
      </c>
      <c r="D708" s="150">
        <v>7501</v>
      </c>
      <c r="E708" s="150">
        <v>4643</v>
      </c>
      <c r="F708" s="150">
        <v>6775</v>
      </c>
      <c r="G708" s="151">
        <v>1896</v>
      </c>
      <c r="H708" s="151">
        <v>1836</v>
      </c>
      <c r="I708" s="151">
        <v>1727</v>
      </c>
      <c r="J708" s="151">
        <v>4909</v>
      </c>
      <c r="K708" s="151">
        <v>4779</v>
      </c>
      <c r="L708" s="151">
        <v>4538</v>
      </c>
      <c r="M708" s="154">
        <v>0.930159120734908</v>
      </c>
      <c r="N708" s="153">
        <v>113405</v>
      </c>
      <c r="O708" s="172">
        <v>0.9</v>
      </c>
      <c r="P708" s="154">
        <v>0.618984135448607</v>
      </c>
      <c r="Q708" s="154">
        <v>0.968354430379747</v>
      </c>
      <c r="R708" s="154">
        <v>0.973518028111632</v>
      </c>
      <c r="S708" s="173">
        <v>-0.34937029493114</v>
      </c>
      <c r="T708" s="153">
        <v>121920</v>
      </c>
      <c r="U708" s="153">
        <v>112620</v>
      </c>
      <c r="V708" s="154">
        <v>0.923720472440945</v>
      </c>
      <c r="W708" s="154">
        <v>0.903212904946007</v>
      </c>
      <c r="X708" s="155">
        <v>0.910864978902954</v>
      </c>
      <c r="Y708" s="155">
        <v>0.924424526380118</v>
      </c>
      <c r="Z708" s="173">
        <v>-0.00765207395694645</v>
      </c>
      <c r="AA708" s="151">
        <v>35494</v>
      </c>
      <c r="AB708" s="151">
        <v>32516</v>
      </c>
      <c r="AC708" s="151">
        <v>39126</v>
      </c>
      <c r="AD708" s="151">
        <v>36106</v>
      </c>
      <c r="AE708" s="155">
        <v>0.91609849552037</v>
      </c>
      <c r="AF708" s="155">
        <v>0.922813474415989</v>
      </c>
      <c r="AG708" s="173">
        <v>-0.00671497889561978</v>
      </c>
    </row>
    <row r="709" spans="1:33">
      <c r="A709" s="175" t="s">
        <v>668</v>
      </c>
      <c r="B709" s="195" t="s">
        <v>1825</v>
      </c>
      <c r="C709" s="195" t="s">
        <v>705</v>
      </c>
      <c r="D709" s="150">
        <v>1728</v>
      </c>
      <c r="E709" s="150">
        <v>1698</v>
      </c>
      <c r="F709" s="150">
        <v>1604</v>
      </c>
      <c r="G709" s="151">
        <v>443</v>
      </c>
      <c r="H709" s="151">
        <v>440</v>
      </c>
      <c r="I709" s="151">
        <v>397</v>
      </c>
      <c r="J709" s="151">
        <v>1076</v>
      </c>
      <c r="K709" s="151">
        <v>1059</v>
      </c>
      <c r="L709" s="151">
        <v>994</v>
      </c>
      <c r="M709" s="154">
        <v>0.985438923316732</v>
      </c>
      <c r="N709" s="153">
        <v>25920</v>
      </c>
      <c r="O709" s="172">
        <v>0.9</v>
      </c>
      <c r="P709" s="154">
        <v>0.982638888888889</v>
      </c>
      <c r="Q709" s="154">
        <v>0.993227990970655</v>
      </c>
      <c r="R709" s="154">
        <v>0.984200743494424</v>
      </c>
      <c r="S709" s="173">
        <v>-0.0105891020817658</v>
      </c>
      <c r="T709" s="153">
        <v>26303</v>
      </c>
      <c r="U709" s="153">
        <v>24429</v>
      </c>
      <c r="V709" s="154">
        <v>0.928753374139832</v>
      </c>
      <c r="W709" s="154">
        <v>0.928240740740741</v>
      </c>
      <c r="X709" s="155">
        <v>0.896162528216704</v>
      </c>
      <c r="Y709" s="155">
        <v>0.923791821561338</v>
      </c>
      <c r="Z709" s="173">
        <v>0.0320782125240364</v>
      </c>
      <c r="AA709" s="151">
        <v>7870</v>
      </c>
      <c r="AB709" s="151">
        <v>7313</v>
      </c>
      <c r="AC709" s="151">
        <v>8508</v>
      </c>
      <c r="AD709" s="151">
        <v>7862</v>
      </c>
      <c r="AE709" s="155">
        <v>0.929224904701398</v>
      </c>
      <c r="AF709" s="155">
        <v>0.924071462153268</v>
      </c>
      <c r="AG709" s="173">
        <v>0.00515344254813022</v>
      </c>
    </row>
    <row r="710" spans="1:33">
      <c r="A710" s="175" t="s">
        <v>668</v>
      </c>
      <c r="B710" s="195" t="s">
        <v>1825</v>
      </c>
      <c r="C710" s="195" t="s">
        <v>706</v>
      </c>
      <c r="D710" s="150">
        <v>2139</v>
      </c>
      <c r="E710" s="150">
        <v>1996</v>
      </c>
      <c r="F710" s="150">
        <v>1937</v>
      </c>
      <c r="G710" s="151">
        <v>603</v>
      </c>
      <c r="H710" s="151">
        <v>557</v>
      </c>
      <c r="I710" s="151">
        <v>542</v>
      </c>
      <c r="J710" s="151">
        <v>1473</v>
      </c>
      <c r="K710" s="151">
        <v>1349</v>
      </c>
      <c r="L710" s="151">
        <v>1321</v>
      </c>
      <c r="M710" s="154">
        <v>0.927076430307047</v>
      </c>
      <c r="N710" s="153">
        <v>33575</v>
      </c>
      <c r="O710" s="172">
        <v>0.9</v>
      </c>
      <c r="P710" s="154">
        <v>0.933146330060776</v>
      </c>
      <c r="Q710" s="154">
        <v>0.923714759535655</v>
      </c>
      <c r="R710" s="154">
        <v>0.91581805838425</v>
      </c>
      <c r="S710" s="173">
        <v>0.009431570525121</v>
      </c>
      <c r="T710" s="153">
        <v>36216</v>
      </c>
      <c r="U710" s="153">
        <v>33057</v>
      </c>
      <c r="V710" s="154">
        <v>0.912773359840954</v>
      </c>
      <c r="W710" s="154">
        <v>0.905563347358579</v>
      </c>
      <c r="X710" s="155">
        <v>0.898839137645108</v>
      </c>
      <c r="Y710" s="155">
        <v>0.896809232858113</v>
      </c>
      <c r="Z710" s="173">
        <v>0.00672420971347099</v>
      </c>
      <c r="AA710" s="151">
        <v>10405</v>
      </c>
      <c r="AB710" s="151">
        <v>9506</v>
      </c>
      <c r="AC710" s="151">
        <v>11517</v>
      </c>
      <c r="AD710" s="151">
        <v>10503</v>
      </c>
      <c r="AE710" s="155">
        <v>0.913599231138876</v>
      </c>
      <c r="AF710" s="155">
        <v>0.911956238603803</v>
      </c>
      <c r="AG710" s="173">
        <v>0.0016429925350725</v>
      </c>
    </row>
    <row r="711" spans="1:33">
      <c r="A711" s="175" t="s">
        <v>668</v>
      </c>
      <c r="B711" s="195" t="s">
        <v>1826</v>
      </c>
      <c r="C711" s="195" t="s">
        <v>707</v>
      </c>
      <c r="D711" s="150">
        <v>2977</v>
      </c>
      <c r="E711" s="150">
        <v>2885</v>
      </c>
      <c r="F711" s="150">
        <v>2727</v>
      </c>
      <c r="G711" s="151">
        <v>784</v>
      </c>
      <c r="H711" s="151">
        <v>750</v>
      </c>
      <c r="I711" s="151">
        <v>701</v>
      </c>
      <c r="J711" s="151">
        <v>2068</v>
      </c>
      <c r="K711" s="151">
        <v>1970</v>
      </c>
      <c r="L711" s="151">
        <v>1913</v>
      </c>
      <c r="M711" s="154">
        <v>0.966376371030686</v>
      </c>
      <c r="N711" s="153">
        <v>47049</v>
      </c>
      <c r="O711" s="172">
        <v>0.9</v>
      </c>
      <c r="P711" s="154">
        <v>0.969096405777628</v>
      </c>
      <c r="Q711" s="154">
        <v>0.956632653061224</v>
      </c>
      <c r="R711" s="154">
        <v>0.952611218568665</v>
      </c>
      <c r="S711" s="173">
        <v>0.012463752716404</v>
      </c>
      <c r="T711" s="153">
        <v>48686</v>
      </c>
      <c r="U711" s="153">
        <v>45265</v>
      </c>
      <c r="V711" s="154">
        <v>0.929733393583371</v>
      </c>
      <c r="W711" s="154">
        <v>0.916022841787034</v>
      </c>
      <c r="X711" s="155">
        <v>0.894132653061224</v>
      </c>
      <c r="Y711" s="155">
        <v>0.92504835589942</v>
      </c>
      <c r="Z711" s="173">
        <v>0.0218901887258095</v>
      </c>
      <c r="AA711" s="151">
        <v>13897</v>
      </c>
      <c r="AB711" s="151">
        <v>12751</v>
      </c>
      <c r="AC711" s="151">
        <v>16201</v>
      </c>
      <c r="AD711" s="151">
        <v>15161</v>
      </c>
      <c r="AE711" s="155">
        <v>0.917536158883212</v>
      </c>
      <c r="AF711" s="155">
        <v>0.935806431701747</v>
      </c>
      <c r="AG711" s="173">
        <v>-0.0182702728185347</v>
      </c>
    </row>
    <row r="712" spans="1:33">
      <c r="A712" s="175" t="s">
        <v>668</v>
      </c>
      <c r="B712" s="195" t="s">
        <v>1826</v>
      </c>
      <c r="C712" s="195" t="s">
        <v>708</v>
      </c>
      <c r="D712" s="150">
        <v>1770</v>
      </c>
      <c r="E712" s="150">
        <v>1731</v>
      </c>
      <c r="F712" s="150">
        <v>1628</v>
      </c>
      <c r="G712" s="151">
        <v>548</v>
      </c>
      <c r="H712" s="151">
        <v>534</v>
      </c>
      <c r="I712" s="151">
        <v>506</v>
      </c>
      <c r="J712" s="151">
        <v>1310</v>
      </c>
      <c r="K712" s="151">
        <v>1289</v>
      </c>
      <c r="L712" s="151">
        <v>1235</v>
      </c>
      <c r="M712" s="154">
        <v>0.974153098109465</v>
      </c>
      <c r="N712" s="153">
        <v>30453</v>
      </c>
      <c r="O712" s="172">
        <v>0.9</v>
      </c>
      <c r="P712" s="154">
        <v>0.977966101694915</v>
      </c>
      <c r="Q712" s="154">
        <v>0.974452554744526</v>
      </c>
      <c r="R712" s="154">
        <v>0.983969465648855</v>
      </c>
      <c r="S712" s="173">
        <v>0.00351354695038975</v>
      </c>
      <c r="T712" s="153">
        <v>31261</v>
      </c>
      <c r="U712" s="153">
        <v>29386</v>
      </c>
      <c r="V712" s="154">
        <v>0.940021112568376</v>
      </c>
      <c r="W712" s="154">
        <v>0.919774011299435</v>
      </c>
      <c r="X712" s="155">
        <v>0.923357664233577</v>
      </c>
      <c r="Y712" s="155">
        <v>0.942748091603053</v>
      </c>
      <c r="Z712" s="173">
        <v>-0.00358365293414165</v>
      </c>
      <c r="AA712" s="151">
        <v>8661</v>
      </c>
      <c r="AB712" s="151">
        <v>8083</v>
      </c>
      <c r="AC712" s="151">
        <v>10446</v>
      </c>
      <c r="AD712" s="151">
        <v>9812</v>
      </c>
      <c r="AE712" s="155">
        <v>0.933264057268214</v>
      </c>
      <c r="AF712" s="155">
        <v>0.93930691173655</v>
      </c>
      <c r="AG712" s="173">
        <v>-0.00604285446833608</v>
      </c>
    </row>
    <row r="713" spans="1:33">
      <c r="A713" s="175" t="s">
        <v>668</v>
      </c>
      <c r="B713" s="195" t="s">
        <v>1826</v>
      </c>
      <c r="C713" s="195" t="s">
        <v>709</v>
      </c>
      <c r="D713" s="150">
        <v>4054</v>
      </c>
      <c r="E713" s="150">
        <v>3840</v>
      </c>
      <c r="F713" s="150">
        <v>3732</v>
      </c>
      <c r="G713" s="151">
        <v>1151</v>
      </c>
      <c r="H713" s="151">
        <v>1106</v>
      </c>
      <c r="I713" s="151">
        <v>1043</v>
      </c>
      <c r="J713" s="151">
        <v>2590</v>
      </c>
      <c r="K713" s="151">
        <v>2448</v>
      </c>
      <c r="L713" s="151">
        <v>2366</v>
      </c>
      <c r="M713" s="154">
        <v>0.944807849550286</v>
      </c>
      <c r="N713" s="153">
        <v>62397</v>
      </c>
      <c r="O713" s="172">
        <v>0.9</v>
      </c>
      <c r="P713" s="154">
        <v>0.947212629501727</v>
      </c>
      <c r="Q713" s="154">
        <v>0.960903562119896</v>
      </c>
      <c r="R713" s="154">
        <v>0.945173745173745</v>
      </c>
      <c r="S713" s="173">
        <v>-0.013690932618169</v>
      </c>
      <c r="T713" s="153">
        <v>66042</v>
      </c>
      <c r="U713" s="153">
        <v>61589</v>
      </c>
      <c r="V713" s="154">
        <v>0.932573210986948</v>
      </c>
      <c r="W713" s="154">
        <v>0.920572274296991</v>
      </c>
      <c r="X713" s="155">
        <v>0.90616854908775</v>
      </c>
      <c r="Y713" s="155">
        <v>0.913513513513514</v>
      </c>
      <c r="Z713" s="173">
        <v>0.0144037252092408</v>
      </c>
      <c r="AA713" s="151">
        <v>18754</v>
      </c>
      <c r="AB713" s="151">
        <v>17348</v>
      </c>
      <c r="AC713" s="151">
        <v>21108</v>
      </c>
      <c r="AD713" s="151">
        <v>19695</v>
      </c>
      <c r="AE713" s="155">
        <v>0.92502932707689</v>
      </c>
      <c r="AF713" s="155">
        <v>0.933058555997726</v>
      </c>
      <c r="AG713" s="173">
        <v>-0.0080292289208358</v>
      </c>
    </row>
    <row r="714" spans="1:33">
      <c r="A714" s="175" t="s">
        <v>668</v>
      </c>
      <c r="B714" s="195" t="s">
        <v>1826</v>
      </c>
      <c r="C714" s="195" t="s">
        <v>710</v>
      </c>
      <c r="D714" s="150">
        <v>2389</v>
      </c>
      <c r="E714" s="150">
        <v>2192</v>
      </c>
      <c r="F714" s="150">
        <v>2200</v>
      </c>
      <c r="G714" s="151">
        <v>654</v>
      </c>
      <c r="H714" s="151">
        <v>634</v>
      </c>
      <c r="I714" s="151">
        <v>589</v>
      </c>
      <c r="J714" s="151">
        <v>1497</v>
      </c>
      <c r="K714" s="151">
        <v>1307</v>
      </c>
      <c r="L714" s="151">
        <v>1345</v>
      </c>
      <c r="M714" s="154">
        <v>0.939290894823199</v>
      </c>
      <c r="N714" s="153">
        <v>39500</v>
      </c>
      <c r="O714" s="172">
        <v>0.9</v>
      </c>
      <c r="P714" s="154">
        <v>0.917538719129343</v>
      </c>
      <c r="Q714" s="154">
        <v>0.969418960244648</v>
      </c>
      <c r="R714" s="154">
        <v>0.873079492317969</v>
      </c>
      <c r="S714" s="173">
        <v>-0.0518802411153055</v>
      </c>
      <c r="T714" s="153">
        <v>42053</v>
      </c>
      <c r="U714" s="153">
        <v>38598</v>
      </c>
      <c r="V714" s="154">
        <v>0.917841771098376</v>
      </c>
      <c r="W714" s="154">
        <v>0.920887400586019</v>
      </c>
      <c r="X714" s="155">
        <v>0.900611620795107</v>
      </c>
      <c r="Y714" s="155">
        <v>0.898463593854375</v>
      </c>
      <c r="Z714" s="173">
        <v>0.0202757797909122</v>
      </c>
      <c r="AA714" s="151">
        <v>10941</v>
      </c>
      <c r="AB714" s="151">
        <v>9986</v>
      </c>
      <c r="AC714" s="151">
        <v>14376</v>
      </c>
      <c r="AD714" s="151">
        <v>13240</v>
      </c>
      <c r="AE714" s="155">
        <v>0.91271364591902</v>
      </c>
      <c r="AF714" s="155">
        <v>0.920979410127991</v>
      </c>
      <c r="AG714" s="173">
        <v>-0.00826576420897096</v>
      </c>
    </row>
    <row r="715" spans="1:33">
      <c r="A715" s="175" t="s">
        <v>668</v>
      </c>
      <c r="B715" s="195" t="s">
        <v>1826</v>
      </c>
      <c r="C715" s="195" t="s">
        <v>711</v>
      </c>
      <c r="D715" s="150">
        <v>2727</v>
      </c>
      <c r="E715" s="150">
        <v>2543</v>
      </c>
      <c r="F715" s="150">
        <v>2561</v>
      </c>
      <c r="G715" s="151">
        <v>807</v>
      </c>
      <c r="H715" s="151">
        <v>791</v>
      </c>
      <c r="I715" s="151">
        <v>769</v>
      </c>
      <c r="J715" s="151">
        <v>1827</v>
      </c>
      <c r="K715" s="151">
        <v>1740</v>
      </c>
      <c r="L715" s="151">
        <v>1753</v>
      </c>
      <c r="M715" s="154">
        <v>0.928859323028762</v>
      </c>
      <c r="N715" s="153">
        <v>47474</v>
      </c>
      <c r="O715" s="172">
        <v>0.9</v>
      </c>
      <c r="P715" s="154">
        <v>0.932526585991932</v>
      </c>
      <c r="Q715" s="154">
        <v>0.980173482032218</v>
      </c>
      <c r="R715" s="154">
        <v>0.952380952380952</v>
      </c>
      <c r="S715" s="173">
        <v>-0.0476468960402856</v>
      </c>
      <c r="T715" s="153">
        <v>51110</v>
      </c>
      <c r="U715" s="153">
        <v>48251</v>
      </c>
      <c r="V715" s="154">
        <v>0.944061827431031</v>
      </c>
      <c r="W715" s="154">
        <v>0.939127246057939</v>
      </c>
      <c r="X715" s="155">
        <v>0.952912019826518</v>
      </c>
      <c r="Y715" s="155">
        <v>0.959496442255063</v>
      </c>
      <c r="Z715" s="173">
        <v>-0.0137847737685788</v>
      </c>
      <c r="AA715" s="151">
        <v>13034</v>
      </c>
      <c r="AB715" s="151">
        <v>12310</v>
      </c>
      <c r="AC715" s="151">
        <v>17363</v>
      </c>
      <c r="AD715" s="151">
        <v>16405</v>
      </c>
      <c r="AE715" s="155">
        <v>0.944452969157588</v>
      </c>
      <c r="AF715" s="155">
        <v>0.944825203017912</v>
      </c>
      <c r="AG715" s="173">
        <v>-0.000372233860323812</v>
      </c>
    </row>
    <row r="716" spans="1:33">
      <c r="A716" s="175" t="s">
        <v>668</v>
      </c>
      <c r="B716" s="195" t="s">
        <v>1826</v>
      </c>
      <c r="C716" s="195" t="s">
        <v>712</v>
      </c>
      <c r="D716" s="150">
        <v>1887</v>
      </c>
      <c r="E716" s="150">
        <v>1853</v>
      </c>
      <c r="F716" s="150">
        <v>1811</v>
      </c>
      <c r="G716" s="151">
        <v>497</v>
      </c>
      <c r="H716" s="151">
        <v>489</v>
      </c>
      <c r="I716" s="151">
        <v>471</v>
      </c>
      <c r="J716" s="151">
        <v>1229</v>
      </c>
      <c r="K716" s="151">
        <v>1226</v>
      </c>
      <c r="L716" s="151">
        <v>1202</v>
      </c>
      <c r="M716" s="154">
        <v>0.981127435913199</v>
      </c>
      <c r="N716" s="153">
        <v>31920</v>
      </c>
      <c r="O716" s="172">
        <v>0.9</v>
      </c>
      <c r="P716" s="154">
        <v>0.981981981981982</v>
      </c>
      <c r="Q716" s="154">
        <v>0.983903420523139</v>
      </c>
      <c r="R716" s="154">
        <v>0.997558991049634</v>
      </c>
      <c r="S716" s="173">
        <v>-0.00192143854115689</v>
      </c>
      <c r="T716" s="153">
        <v>32534</v>
      </c>
      <c r="U716" s="153">
        <v>31365</v>
      </c>
      <c r="V716" s="154">
        <v>0.964068359254933</v>
      </c>
      <c r="W716" s="154">
        <v>0.959724430312666</v>
      </c>
      <c r="X716" s="155">
        <v>0.947686116700201</v>
      </c>
      <c r="Y716" s="155">
        <v>0.978030919446705</v>
      </c>
      <c r="Z716" s="173">
        <v>0.0120383136124644</v>
      </c>
      <c r="AA716" s="151">
        <v>8870</v>
      </c>
      <c r="AB716" s="151">
        <v>8573</v>
      </c>
      <c r="AC716" s="151">
        <v>10682</v>
      </c>
      <c r="AD716" s="151">
        <v>10287</v>
      </c>
      <c r="AE716" s="155">
        <v>0.96651634723788</v>
      </c>
      <c r="AF716" s="155">
        <v>0.963021906010111</v>
      </c>
      <c r="AG716" s="173">
        <v>0.00349444122776998</v>
      </c>
    </row>
    <row r="717" spans="1:33">
      <c r="A717" s="175" t="s">
        <v>668</v>
      </c>
      <c r="B717" s="195" t="s">
        <v>1826</v>
      </c>
      <c r="C717" s="195" t="s">
        <v>713</v>
      </c>
      <c r="D717" s="150">
        <v>4104</v>
      </c>
      <c r="E717" s="150">
        <v>3959</v>
      </c>
      <c r="F717" s="150">
        <v>3845</v>
      </c>
      <c r="G717" s="151">
        <v>1223</v>
      </c>
      <c r="H717" s="151">
        <v>1125</v>
      </c>
      <c r="I717" s="151">
        <v>1098</v>
      </c>
      <c r="J717" s="151">
        <v>2823</v>
      </c>
      <c r="K717" s="151">
        <v>2749</v>
      </c>
      <c r="L717" s="151">
        <v>2636</v>
      </c>
      <c r="M717" s="154">
        <v>0.959670655334377</v>
      </c>
      <c r="N717" s="153">
        <v>68651</v>
      </c>
      <c r="O717" s="172">
        <v>0.9</v>
      </c>
      <c r="P717" s="154">
        <v>0.964668615984405</v>
      </c>
      <c r="Q717" s="154">
        <v>0.919869174161897</v>
      </c>
      <c r="R717" s="154">
        <v>0.973786751682607</v>
      </c>
      <c r="S717" s="173">
        <v>0.0447994418225085</v>
      </c>
      <c r="T717" s="153">
        <v>71536</v>
      </c>
      <c r="U717" s="153">
        <v>66927</v>
      </c>
      <c r="V717" s="154">
        <v>0.935570901364348</v>
      </c>
      <c r="W717" s="154">
        <v>0.936890838206628</v>
      </c>
      <c r="X717" s="155">
        <v>0.897792313982011</v>
      </c>
      <c r="Y717" s="155">
        <v>0.933758413035778</v>
      </c>
      <c r="Z717" s="173">
        <v>0.0390985242246162</v>
      </c>
      <c r="AA717" s="151">
        <v>20076</v>
      </c>
      <c r="AB717" s="151">
        <v>18797</v>
      </c>
      <c r="AC717" s="151">
        <v>22760</v>
      </c>
      <c r="AD717" s="151">
        <v>21182</v>
      </c>
      <c r="AE717" s="155">
        <v>0.93629209005778</v>
      </c>
      <c r="AF717" s="155">
        <v>0.93066783831283</v>
      </c>
      <c r="AG717" s="173">
        <v>0.00562425174495096</v>
      </c>
    </row>
    <row r="718" spans="1:33">
      <c r="A718" s="175" t="s">
        <v>668</v>
      </c>
      <c r="B718" s="195" t="s">
        <v>1826</v>
      </c>
      <c r="C718" s="195" t="s">
        <v>714</v>
      </c>
      <c r="D718" s="150">
        <v>3066</v>
      </c>
      <c r="E718" s="150">
        <v>3007</v>
      </c>
      <c r="F718" s="150">
        <v>2877</v>
      </c>
      <c r="G718" s="151">
        <v>853</v>
      </c>
      <c r="H718" s="151">
        <v>846</v>
      </c>
      <c r="I718" s="151">
        <v>810</v>
      </c>
      <c r="J718" s="151">
        <v>2134</v>
      </c>
      <c r="K718" s="151">
        <v>1981</v>
      </c>
      <c r="L718" s="151">
        <v>2039</v>
      </c>
      <c r="M718" s="154">
        <v>0.971023123649419</v>
      </c>
      <c r="N718" s="153">
        <v>57068</v>
      </c>
      <c r="O718" s="172">
        <v>0.9</v>
      </c>
      <c r="P718" s="154">
        <v>0.980756686236138</v>
      </c>
      <c r="Q718" s="154">
        <v>0.99179366940211</v>
      </c>
      <c r="R718" s="154">
        <v>0.928303655107779</v>
      </c>
      <c r="S718" s="173">
        <v>-0.0110369831659719</v>
      </c>
      <c r="T718" s="153">
        <v>58771</v>
      </c>
      <c r="U718" s="153">
        <v>55743</v>
      </c>
      <c r="V718" s="154">
        <v>0.948477990845825</v>
      </c>
      <c r="W718" s="154">
        <v>0.938356164383562</v>
      </c>
      <c r="X718" s="155">
        <v>0.949589683470106</v>
      </c>
      <c r="Y718" s="155">
        <v>0.955482661668229</v>
      </c>
      <c r="Z718" s="173">
        <v>-0.0112335190865439</v>
      </c>
      <c r="AA718" s="151">
        <v>14746</v>
      </c>
      <c r="AB718" s="151">
        <v>14026</v>
      </c>
      <c r="AC718" s="151">
        <v>19100</v>
      </c>
      <c r="AD718" s="151">
        <v>18126</v>
      </c>
      <c r="AE718" s="155">
        <v>0.951173199511732</v>
      </c>
      <c r="AF718" s="155">
        <v>0.949005235602094</v>
      </c>
      <c r="AG718" s="173">
        <v>0.00216796390963769</v>
      </c>
    </row>
    <row r="719" spans="1:33">
      <c r="A719" s="175" t="s">
        <v>668</v>
      </c>
      <c r="B719" s="195" t="s">
        <v>1826</v>
      </c>
      <c r="C719" s="195" t="s">
        <v>715</v>
      </c>
      <c r="D719" s="150">
        <v>6053</v>
      </c>
      <c r="E719" s="150">
        <v>5848</v>
      </c>
      <c r="F719" s="150">
        <v>5586</v>
      </c>
      <c r="G719" s="151">
        <v>1782</v>
      </c>
      <c r="H719" s="151">
        <v>1693</v>
      </c>
      <c r="I719" s="151">
        <v>1671</v>
      </c>
      <c r="J719" s="151">
        <v>4153</v>
      </c>
      <c r="K719" s="151">
        <v>3949</v>
      </c>
      <c r="L719" s="151">
        <v>3860</v>
      </c>
      <c r="M719" s="154">
        <v>0.96071990826223</v>
      </c>
      <c r="N719" s="153">
        <v>98860</v>
      </c>
      <c r="O719" s="172">
        <v>0.9</v>
      </c>
      <c r="P719" s="154">
        <v>0.966132496282835</v>
      </c>
      <c r="Q719" s="154">
        <v>0.950056116722783</v>
      </c>
      <c r="R719" s="154">
        <v>0.950878882735372</v>
      </c>
      <c r="S719" s="173">
        <v>0.0160763795600516</v>
      </c>
      <c r="T719" s="153">
        <v>102902</v>
      </c>
      <c r="U719" s="153">
        <v>96448</v>
      </c>
      <c r="V719" s="154">
        <v>0.937280130609706</v>
      </c>
      <c r="W719" s="154">
        <v>0.922848174458946</v>
      </c>
      <c r="X719" s="155">
        <v>0.937710437710438</v>
      </c>
      <c r="Y719" s="155">
        <v>0.929448591379725</v>
      </c>
      <c r="Z719" s="173">
        <v>-0.0148622632514918</v>
      </c>
      <c r="AA719" s="151">
        <v>28790</v>
      </c>
      <c r="AB719" s="151">
        <v>26880</v>
      </c>
      <c r="AC719" s="151">
        <v>33289</v>
      </c>
      <c r="AD719" s="151">
        <v>31254</v>
      </c>
      <c r="AE719" s="155">
        <v>0.933657519972213</v>
      </c>
      <c r="AF719" s="155">
        <v>0.938868695364835</v>
      </c>
      <c r="AG719" s="173">
        <v>-0.00521117539262261</v>
      </c>
    </row>
    <row r="720" spans="1:33">
      <c r="A720" s="175" t="s">
        <v>668</v>
      </c>
      <c r="B720" s="195" t="s">
        <v>1826</v>
      </c>
      <c r="C720" s="195" t="s">
        <v>716</v>
      </c>
      <c r="D720" s="150">
        <v>2761</v>
      </c>
      <c r="E720" s="150">
        <v>2685</v>
      </c>
      <c r="F720" s="150">
        <v>2557</v>
      </c>
      <c r="G720" s="151">
        <v>905</v>
      </c>
      <c r="H720" s="151">
        <v>884</v>
      </c>
      <c r="I720" s="151">
        <v>828</v>
      </c>
      <c r="J720" s="151">
        <v>1878</v>
      </c>
      <c r="K720" s="151">
        <v>1818</v>
      </c>
      <c r="L720" s="151">
        <v>1723</v>
      </c>
      <c r="M720" s="154">
        <v>0.963057591623037</v>
      </c>
      <c r="N720" s="153">
        <v>45986</v>
      </c>
      <c r="O720" s="172">
        <v>0.9</v>
      </c>
      <c r="P720" s="154">
        <v>0.972473741398044</v>
      </c>
      <c r="Q720" s="154">
        <v>0.976795580110497</v>
      </c>
      <c r="R720" s="154">
        <v>0.968051118210863</v>
      </c>
      <c r="S720" s="173">
        <v>-0.00432183871245306</v>
      </c>
      <c r="T720" s="153">
        <v>47750</v>
      </c>
      <c r="U720" s="153">
        <v>44502</v>
      </c>
      <c r="V720" s="154">
        <v>0.931979057591623</v>
      </c>
      <c r="W720" s="154">
        <v>0.92611372691054</v>
      </c>
      <c r="X720" s="155">
        <v>0.914917127071823</v>
      </c>
      <c r="Y720" s="155">
        <v>0.917465388711395</v>
      </c>
      <c r="Z720" s="173">
        <v>0.0111965998387165</v>
      </c>
      <c r="AA720" s="151">
        <v>13480</v>
      </c>
      <c r="AB720" s="151">
        <v>12455</v>
      </c>
      <c r="AC720" s="151">
        <v>16015</v>
      </c>
      <c r="AD720" s="151">
        <v>15012</v>
      </c>
      <c r="AE720" s="155">
        <v>0.923961424332344</v>
      </c>
      <c r="AF720" s="155">
        <v>0.937371214486419</v>
      </c>
      <c r="AG720" s="173">
        <v>-0.0134097901540748</v>
      </c>
    </row>
    <row r="721" spans="1:33">
      <c r="A721" s="175" t="s">
        <v>668</v>
      </c>
      <c r="B721" s="195" t="s">
        <v>1826</v>
      </c>
      <c r="C721" s="195" t="s">
        <v>717</v>
      </c>
      <c r="D721" s="150">
        <v>3686</v>
      </c>
      <c r="E721" s="150">
        <v>3522</v>
      </c>
      <c r="F721" s="150">
        <v>3359</v>
      </c>
      <c r="G721" s="151">
        <v>1038</v>
      </c>
      <c r="H721" s="151">
        <v>938</v>
      </c>
      <c r="I721" s="151">
        <v>933</v>
      </c>
      <c r="J721" s="151">
        <v>2400</v>
      </c>
      <c r="K721" s="151">
        <v>2260</v>
      </c>
      <c r="L721" s="151">
        <v>2200</v>
      </c>
      <c r="M721" s="154">
        <v>0.951718159663728</v>
      </c>
      <c r="N721" s="153">
        <v>58189</v>
      </c>
      <c r="O721" s="172">
        <v>0.9</v>
      </c>
      <c r="P721" s="154">
        <v>0.955507325013565</v>
      </c>
      <c r="Q721" s="154">
        <v>0.903660886319846</v>
      </c>
      <c r="R721" s="154">
        <v>0.941666666666667</v>
      </c>
      <c r="S721" s="173">
        <v>0.051846438693719</v>
      </c>
      <c r="T721" s="153">
        <v>61141</v>
      </c>
      <c r="U721" s="153">
        <v>55799</v>
      </c>
      <c r="V721" s="154">
        <v>0.912628187304755</v>
      </c>
      <c r="W721" s="154">
        <v>0.911285946825827</v>
      </c>
      <c r="X721" s="155">
        <v>0.898843930635838</v>
      </c>
      <c r="Y721" s="155">
        <v>0.916666666666667</v>
      </c>
      <c r="Z721" s="173">
        <v>0.0124420161899893</v>
      </c>
      <c r="AA721" s="151">
        <v>17099</v>
      </c>
      <c r="AB721" s="151">
        <v>15565</v>
      </c>
      <c r="AC721" s="151">
        <v>19735</v>
      </c>
      <c r="AD721" s="151">
        <v>18016</v>
      </c>
      <c r="AE721" s="155">
        <v>0.910287151295397</v>
      </c>
      <c r="AF721" s="155">
        <v>0.912895870281226</v>
      </c>
      <c r="AG721" s="173">
        <v>-0.00260871898582882</v>
      </c>
    </row>
    <row r="722" spans="1:33">
      <c r="A722" s="175" t="s">
        <v>668</v>
      </c>
      <c r="B722" s="195" t="s">
        <v>1826</v>
      </c>
      <c r="C722" s="195" t="s">
        <v>718</v>
      </c>
      <c r="D722" s="150">
        <v>2971</v>
      </c>
      <c r="E722" s="150">
        <v>2804</v>
      </c>
      <c r="F722" s="150">
        <v>2737</v>
      </c>
      <c r="G722" s="151">
        <v>904</v>
      </c>
      <c r="H722" s="151">
        <v>842</v>
      </c>
      <c r="I722" s="151">
        <v>840</v>
      </c>
      <c r="J722" s="151">
        <v>2067</v>
      </c>
      <c r="K722" s="151">
        <v>2017</v>
      </c>
      <c r="L722" s="151">
        <v>1963</v>
      </c>
      <c r="M722" s="154">
        <v>0.954872122042294</v>
      </c>
      <c r="N722" s="153">
        <v>50888</v>
      </c>
      <c r="O722" s="172">
        <v>0.9</v>
      </c>
      <c r="P722" s="154">
        <v>0.943789969707169</v>
      </c>
      <c r="Q722" s="154">
        <v>0.93141592920354</v>
      </c>
      <c r="R722" s="154">
        <v>0.975810353168844</v>
      </c>
      <c r="S722" s="173">
        <v>0.0123740405036296</v>
      </c>
      <c r="T722" s="153">
        <v>53293</v>
      </c>
      <c r="U722" s="153">
        <v>49620</v>
      </c>
      <c r="V722" s="154">
        <v>0.931079128590997</v>
      </c>
      <c r="W722" s="154">
        <v>0.921238640188489</v>
      </c>
      <c r="X722" s="155">
        <v>0.929203539823009</v>
      </c>
      <c r="Y722" s="155">
        <v>0.949685534591195</v>
      </c>
      <c r="Z722" s="173">
        <v>-0.00796489963452007</v>
      </c>
      <c r="AA722" s="151">
        <v>14760</v>
      </c>
      <c r="AB722" s="151">
        <v>13795</v>
      </c>
      <c r="AC722" s="151">
        <v>17492</v>
      </c>
      <c r="AD722" s="151">
        <v>16280</v>
      </c>
      <c r="AE722" s="155">
        <v>0.934620596205962</v>
      </c>
      <c r="AF722" s="155">
        <v>0.930711182254745</v>
      </c>
      <c r="AG722" s="173">
        <v>0.00390941395121702</v>
      </c>
    </row>
    <row r="723" spans="1:33">
      <c r="A723" s="175" t="s">
        <v>668</v>
      </c>
      <c r="B723" s="195" t="s">
        <v>1826</v>
      </c>
      <c r="C723" s="195" t="s">
        <v>719</v>
      </c>
      <c r="D723" s="150">
        <v>2980</v>
      </c>
      <c r="E723" s="150">
        <v>2886</v>
      </c>
      <c r="F723" s="150">
        <v>2685</v>
      </c>
      <c r="G723" s="151">
        <v>851</v>
      </c>
      <c r="H723" s="151">
        <v>785</v>
      </c>
      <c r="I723" s="151">
        <v>736</v>
      </c>
      <c r="J723" s="151">
        <v>2020</v>
      </c>
      <c r="K723" s="151">
        <v>1950</v>
      </c>
      <c r="L723" s="151">
        <v>1840</v>
      </c>
      <c r="M723" s="154">
        <v>0.96101368393875</v>
      </c>
      <c r="N723" s="153">
        <v>48388</v>
      </c>
      <c r="O723" s="172">
        <v>0.9</v>
      </c>
      <c r="P723" s="154">
        <v>0.968456375838926</v>
      </c>
      <c r="Q723" s="154">
        <v>0.922444183313749</v>
      </c>
      <c r="R723" s="154">
        <v>0.965346534653465</v>
      </c>
      <c r="S723" s="173">
        <v>0.0460121925251776</v>
      </c>
      <c r="T723" s="153">
        <v>50351</v>
      </c>
      <c r="U723" s="153">
        <v>46299</v>
      </c>
      <c r="V723" s="154">
        <v>0.919524934956605</v>
      </c>
      <c r="W723" s="154">
        <v>0.901006711409396</v>
      </c>
      <c r="X723" s="155">
        <v>0.864864864864865</v>
      </c>
      <c r="Y723" s="155">
        <v>0.910891089108911</v>
      </c>
      <c r="Z723" s="173">
        <v>0.036141846544531</v>
      </c>
      <c r="AA723" s="151">
        <v>14114</v>
      </c>
      <c r="AB723" s="151">
        <v>12941</v>
      </c>
      <c r="AC723" s="151">
        <v>16888</v>
      </c>
      <c r="AD723" s="151">
        <v>15526</v>
      </c>
      <c r="AE723" s="155">
        <v>0.916891030182797</v>
      </c>
      <c r="AF723" s="155">
        <v>0.919351018474657</v>
      </c>
      <c r="AG723" s="173">
        <v>-0.00245998829185934</v>
      </c>
    </row>
    <row r="724" spans="1:33">
      <c r="A724" s="175" t="s">
        <v>668</v>
      </c>
      <c r="B724" s="195" t="s">
        <v>1823</v>
      </c>
      <c r="C724" s="195" t="s">
        <v>720</v>
      </c>
      <c r="D724" s="150">
        <v>2518</v>
      </c>
      <c r="E724" s="150">
        <v>2502</v>
      </c>
      <c r="F724" s="150">
        <v>2315</v>
      </c>
      <c r="G724" s="151">
        <v>689</v>
      </c>
      <c r="H724" s="151">
        <v>685</v>
      </c>
      <c r="I724" s="151">
        <v>640</v>
      </c>
      <c r="J724" s="151">
        <v>1818</v>
      </c>
      <c r="K724" s="151">
        <v>1803</v>
      </c>
      <c r="L724" s="151">
        <v>1716</v>
      </c>
      <c r="M724" s="154">
        <v>0.988156055989553</v>
      </c>
      <c r="N724" s="153">
        <v>43134</v>
      </c>
      <c r="O724" s="172">
        <v>0.9</v>
      </c>
      <c r="P724" s="154">
        <v>0.993645750595711</v>
      </c>
      <c r="Q724" s="154">
        <v>0.994194484760523</v>
      </c>
      <c r="R724" s="154">
        <v>0.991749174917492</v>
      </c>
      <c r="S724" s="173">
        <v>-0.000548734164811604</v>
      </c>
      <c r="T724" s="153">
        <v>43651</v>
      </c>
      <c r="U724" s="153">
        <v>40575</v>
      </c>
      <c r="V724" s="154">
        <v>0.929531969485235</v>
      </c>
      <c r="W724" s="154">
        <v>0.919380460683082</v>
      </c>
      <c r="X724" s="155">
        <v>0.928882438316401</v>
      </c>
      <c r="Y724" s="155">
        <v>0.943894389438944</v>
      </c>
      <c r="Z724" s="173">
        <v>-0.00950197763331884</v>
      </c>
      <c r="AA724" s="151">
        <v>12571</v>
      </c>
      <c r="AB724" s="151">
        <v>11795</v>
      </c>
      <c r="AC724" s="151">
        <v>13890</v>
      </c>
      <c r="AD724" s="151">
        <v>12876</v>
      </c>
      <c r="AE724" s="155">
        <v>0.938270622862143</v>
      </c>
      <c r="AF724" s="155">
        <v>0.926997840172786</v>
      </c>
      <c r="AG724" s="173">
        <v>0.0112727826893568</v>
      </c>
    </row>
    <row r="725" spans="1:33">
      <c r="A725" s="175" t="s">
        <v>668</v>
      </c>
      <c r="B725" s="195" t="s">
        <v>1823</v>
      </c>
      <c r="C725" s="195" t="s">
        <v>721</v>
      </c>
      <c r="D725" s="150">
        <v>4180</v>
      </c>
      <c r="E725" s="150">
        <v>4053</v>
      </c>
      <c r="F725" s="150">
        <v>3926</v>
      </c>
      <c r="G725" s="151">
        <v>1159</v>
      </c>
      <c r="H725" s="151">
        <v>1103</v>
      </c>
      <c r="I725" s="151">
        <v>1095</v>
      </c>
      <c r="J725" s="151">
        <v>2936</v>
      </c>
      <c r="K725" s="151">
        <v>2835</v>
      </c>
      <c r="L725" s="151">
        <v>2756</v>
      </c>
      <c r="M725" s="154">
        <v>0.960198935275988</v>
      </c>
      <c r="N725" s="153">
        <v>68539</v>
      </c>
      <c r="O725" s="172">
        <v>0.9</v>
      </c>
      <c r="P725" s="154">
        <v>0.969617224880383</v>
      </c>
      <c r="Q725" s="154">
        <v>0.951682484900777</v>
      </c>
      <c r="R725" s="154">
        <v>0.965599455040872</v>
      </c>
      <c r="S725" s="173">
        <v>0.0179347399796063</v>
      </c>
      <c r="T725" s="153">
        <v>71380</v>
      </c>
      <c r="U725" s="153">
        <v>66942</v>
      </c>
      <c r="V725" s="154">
        <v>0.937825721490614</v>
      </c>
      <c r="W725" s="154">
        <v>0.939234449760766</v>
      </c>
      <c r="X725" s="155">
        <v>0.944779982743745</v>
      </c>
      <c r="Y725" s="155">
        <v>0.938692098092643</v>
      </c>
      <c r="Z725" s="173">
        <v>-0.00554553298297911</v>
      </c>
      <c r="AA725" s="151">
        <v>20662</v>
      </c>
      <c r="AB725" s="151">
        <v>19445</v>
      </c>
      <c r="AC725" s="151">
        <v>22378</v>
      </c>
      <c r="AD725" s="151">
        <v>21004</v>
      </c>
      <c r="AE725" s="155">
        <v>0.941099603136192</v>
      </c>
      <c r="AF725" s="155">
        <v>0.938600411118062</v>
      </c>
      <c r="AG725" s="173">
        <v>0.00249919201812965</v>
      </c>
    </row>
    <row r="726" spans="1:33">
      <c r="A726" s="175" t="s">
        <v>668</v>
      </c>
      <c r="B726" s="195" t="s">
        <v>1823</v>
      </c>
      <c r="C726" s="195" t="s">
        <v>722</v>
      </c>
      <c r="D726" s="150">
        <v>1597</v>
      </c>
      <c r="E726" s="150">
        <v>1585</v>
      </c>
      <c r="F726" s="150">
        <v>1533</v>
      </c>
      <c r="G726" s="151">
        <v>473</v>
      </c>
      <c r="H726" s="151">
        <v>472</v>
      </c>
      <c r="I726" s="151">
        <v>455</v>
      </c>
      <c r="J726" s="151">
        <v>1091</v>
      </c>
      <c r="K726" s="151">
        <v>1085</v>
      </c>
      <c r="L726" s="151">
        <v>1061</v>
      </c>
      <c r="M726" s="154">
        <v>0.987891982735572</v>
      </c>
      <c r="N726" s="153">
        <v>25864</v>
      </c>
      <c r="O726" s="172">
        <v>0.9</v>
      </c>
      <c r="P726" s="154">
        <v>0.992485911083281</v>
      </c>
      <c r="Q726" s="154">
        <v>0.997885835095137</v>
      </c>
      <c r="R726" s="154">
        <v>0.994500458295142</v>
      </c>
      <c r="S726" s="173">
        <v>-0.00539992401185629</v>
      </c>
      <c r="T726" s="153">
        <v>26181</v>
      </c>
      <c r="U726" s="153">
        <v>25203</v>
      </c>
      <c r="V726" s="154">
        <v>0.962644665979145</v>
      </c>
      <c r="W726" s="154">
        <v>0.959924859110833</v>
      </c>
      <c r="X726" s="155">
        <v>0.961945031712474</v>
      </c>
      <c r="Y726" s="155">
        <v>0.97250229147571</v>
      </c>
      <c r="Z726" s="173">
        <v>-0.00202017260164078</v>
      </c>
      <c r="AA726" s="151">
        <v>7704</v>
      </c>
      <c r="AB726" s="151">
        <v>7437</v>
      </c>
      <c r="AC726" s="151">
        <v>8021</v>
      </c>
      <c r="AD726" s="151">
        <v>7691</v>
      </c>
      <c r="AE726" s="155">
        <v>0.965342679127726</v>
      </c>
      <c r="AF726" s="155">
        <v>0.958857997755891</v>
      </c>
      <c r="AG726" s="173">
        <v>0.00648468137183511</v>
      </c>
    </row>
    <row r="727" spans="1:33">
      <c r="A727" s="175" t="s">
        <v>668</v>
      </c>
      <c r="B727" s="195" t="s">
        <v>1823</v>
      </c>
      <c r="C727" s="195" t="s">
        <v>723</v>
      </c>
      <c r="D727" s="150">
        <v>2424</v>
      </c>
      <c r="E727" s="150">
        <v>2422</v>
      </c>
      <c r="F727" s="150">
        <v>2352</v>
      </c>
      <c r="G727" s="151">
        <v>671</v>
      </c>
      <c r="H727" s="151">
        <v>671</v>
      </c>
      <c r="I727" s="151">
        <v>659</v>
      </c>
      <c r="J727" s="151">
        <v>1743</v>
      </c>
      <c r="K727" s="151">
        <v>1743</v>
      </c>
      <c r="L727" s="151">
        <v>1707</v>
      </c>
      <c r="M727" s="154">
        <v>0.99930641565519</v>
      </c>
      <c r="N727" s="153">
        <v>40342</v>
      </c>
      <c r="O727" s="172">
        <v>0.9</v>
      </c>
      <c r="P727" s="154">
        <v>0.999174917491749</v>
      </c>
      <c r="Q727" s="154">
        <v>1</v>
      </c>
      <c r="R727" s="154">
        <v>1</v>
      </c>
      <c r="S727" s="173">
        <v>-0.000825082508250863</v>
      </c>
      <c r="T727" s="153">
        <v>40370</v>
      </c>
      <c r="U727" s="153">
        <v>39423</v>
      </c>
      <c r="V727" s="154">
        <v>0.97654198662373</v>
      </c>
      <c r="W727" s="154">
        <v>0.97029702970297</v>
      </c>
      <c r="X727" s="155">
        <v>0.982116244411326</v>
      </c>
      <c r="Y727" s="155">
        <v>0.97934595524957</v>
      </c>
      <c r="Z727" s="173">
        <v>-0.0118192147083561</v>
      </c>
      <c r="AA727" s="151">
        <v>11896</v>
      </c>
      <c r="AB727" s="151">
        <v>11602</v>
      </c>
      <c r="AC727" s="151">
        <v>12714</v>
      </c>
      <c r="AD727" s="151">
        <v>12430</v>
      </c>
      <c r="AE727" s="155">
        <v>0.975285810356422</v>
      </c>
      <c r="AF727" s="155">
        <v>0.977662419380211</v>
      </c>
      <c r="AG727" s="173">
        <v>-0.00237660902378845</v>
      </c>
    </row>
    <row r="728" spans="1:33">
      <c r="A728" s="175" t="s">
        <v>668</v>
      </c>
      <c r="B728" s="195" t="s">
        <v>1823</v>
      </c>
      <c r="C728" s="195" t="s">
        <v>724</v>
      </c>
      <c r="D728" s="150">
        <v>3452</v>
      </c>
      <c r="E728" s="150">
        <v>3446</v>
      </c>
      <c r="F728" s="150">
        <v>3293</v>
      </c>
      <c r="G728" s="151">
        <v>953</v>
      </c>
      <c r="H728" s="151">
        <v>951</v>
      </c>
      <c r="I728" s="151">
        <v>898</v>
      </c>
      <c r="J728" s="151">
        <v>2377</v>
      </c>
      <c r="K728" s="151">
        <v>2377</v>
      </c>
      <c r="L728" s="151">
        <v>2255</v>
      </c>
      <c r="M728" s="154">
        <v>0.995659472015463</v>
      </c>
      <c r="N728" s="153">
        <v>58723</v>
      </c>
      <c r="O728" s="172">
        <v>0.9</v>
      </c>
      <c r="P728" s="154">
        <v>0.998261877172654</v>
      </c>
      <c r="Q728" s="154">
        <v>0.997901364113326</v>
      </c>
      <c r="R728" s="154">
        <v>1</v>
      </c>
      <c r="S728" s="173">
        <v>0.000360513059327272</v>
      </c>
      <c r="T728" s="153">
        <v>58979</v>
      </c>
      <c r="U728" s="153">
        <v>56193</v>
      </c>
      <c r="V728" s="154">
        <v>0.952762847793282</v>
      </c>
      <c r="W728" s="154">
        <v>0.953939745075319</v>
      </c>
      <c r="X728" s="155">
        <v>0.942287513116474</v>
      </c>
      <c r="Y728" s="155">
        <v>0.948674800168279</v>
      </c>
      <c r="Z728" s="173">
        <v>0.0116522319588444</v>
      </c>
      <c r="AA728" s="151">
        <v>16831</v>
      </c>
      <c r="AB728" s="151">
        <v>16068</v>
      </c>
      <c r="AC728" s="151">
        <v>18434</v>
      </c>
      <c r="AD728" s="151">
        <v>17518</v>
      </c>
      <c r="AE728" s="155">
        <v>0.954666983542273</v>
      </c>
      <c r="AF728" s="155">
        <v>0.9503092112401</v>
      </c>
      <c r="AG728" s="173">
        <v>0.00435777230217338</v>
      </c>
    </row>
    <row r="729" spans="1:33">
      <c r="A729" s="175" t="s">
        <v>668</v>
      </c>
      <c r="B729" s="195" t="s">
        <v>1823</v>
      </c>
      <c r="C729" s="195" t="s">
        <v>725</v>
      </c>
      <c r="D729" s="150">
        <v>8049</v>
      </c>
      <c r="E729" s="150">
        <v>7382</v>
      </c>
      <c r="F729" s="150">
        <v>7181</v>
      </c>
      <c r="G729" s="151">
        <v>2295</v>
      </c>
      <c r="H729" s="151">
        <v>2137</v>
      </c>
      <c r="I729" s="151">
        <v>2053</v>
      </c>
      <c r="J729" s="151">
        <v>5537</v>
      </c>
      <c r="K729" s="151">
        <v>5225</v>
      </c>
      <c r="L729" s="151">
        <v>5088</v>
      </c>
      <c r="M729" s="154">
        <v>0.943823406665474</v>
      </c>
      <c r="N729" s="153">
        <v>126646</v>
      </c>
      <c r="O729" s="172">
        <v>0.9</v>
      </c>
      <c r="P729" s="154">
        <v>0.917132563051311</v>
      </c>
      <c r="Q729" s="154">
        <v>0.931154684095861</v>
      </c>
      <c r="R729" s="154">
        <v>0.943651797001987</v>
      </c>
      <c r="S729" s="173">
        <v>-0.0140221210445498</v>
      </c>
      <c r="T729" s="153">
        <v>134184</v>
      </c>
      <c r="U729" s="153">
        <v>123115</v>
      </c>
      <c r="V729" s="154">
        <v>0.91750879389495</v>
      </c>
      <c r="W729" s="154">
        <v>0.892160516834389</v>
      </c>
      <c r="X729" s="155">
        <v>0.894553376906318</v>
      </c>
      <c r="Y729" s="155">
        <v>0.918909156582987</v>
      </c>
      <c r="Z729" s="173">
        <v>-0.00239286007192874</v>
      </c>
      <c r="AA729" s="151">
        <v>39464</v>
      </c>
      <c r="AB729" s="151">
        <v>35857</v>
      </c>
      <c r="AC729" s="151">
        <v>41472</v>
      </c>
      <c r="AD729" s="151">
        <v>38056</v>
      </c>
      <c r="AE729" s="155">
        <v>0.90860024325968</v>
      </c>
      <c r="AF729" s="155">
        <v>0.917631172839506</v>
      </c>
      <c r="AG729" s="173">
        <v>-0.00903092957982643</v>
      </c>
    </row>
    <row r="730" spans="1:33">
      <c r="A730" s="175" t="s">
        <v>668</v>
      </c>
      <c r="B730" s="195" t="s">
        <v>1823</v>
      </c>
      <c r="C730" s="195" t="s">
        <v>726</v>
      </c>
      <c r="D730" s="150">
        <v>4757</v>
      </c>
      <c r="E730" s="150">
        <v>4654</v>
      </c>
      <c r="F730" s="150">
        <v>4436</v>
      </c>
      <c r="G730" s="151">
        <v>1334</v>
      </c>
      <c r="H730" s="151">
        <v>1310</v>
      </c>
      <c r="I730" s="151">
        <v>1255</v>
      </c>
      <c r="J730" s="151">
        <v>3386</v>
      </c>
      <c r="K730" s="151">
        <v>3321</v>
      </c>
      <c r="L730" s="151">
        <v>3228</v>
      </c>
      <c r="M730" s="154">
        <v>0.976999665224238</v>
      </c>
      <c r="N730" s="153">
        <v>78796</v>
      </c>
      <c r="O730" s="172">
        <v>0.9</v>
      </c>
      <c r="P730" s="154">
        <v>0.978347698129073</v>
      </c>
      <c r="Q730" s="154">
        <v>0.982008995502249</v>
      </c>
      <c r="R730" s="154">
        <v>0.980803307737744</v>
      </c>
      <c r="S730" s="173">
        <v>-0.00366129737317589</v>
      </c>
      <c r="T730" s="153">
        <v>80651</v>
      </c>
      <c r="U730" s="153">
        <v>76115</v>
      </c>
      <c r="V730" s="154">
        <v>0.943757671944551</v>
      </c>
      <c r="W730" s="154">
        <v>0.932520496110994</v>
      </c>
      <c r="X730" s="155">
        <v>0.940779610194903</v>
      </c>
      <c r="Y730" s="155">
        <v>0.953337271116361</v>
      </c>
      <c r="Z730" s="173">
        <v>-0.00825911408390823</v>
      </c>
      <c r="AA730" s="151">
        <v>23676</v>
      </c>
      <c r="AB730" s="151">
        <v>22335</v>
      </c>
      <c r="AC730" s="151">
        <v>24756</v>
      </c>
      <c r="AD730" s="151">
        <v>23485</v>
      </c>
      <c r="AE730" s="155">
        <v>0.943360364926508</v>
      </c>
      <c r="AF730" s="155">
        <v>0.948658910971078</v>
      </c>
      <c r="AG730" s="173">
        <v>-0.00529854604456981</v>
      </c>
    </row>
    <row r="731" spans="1:33">
      <c r="A731" s="175" t="s">
        <v>668</v>
      </c>
      <c r="B731" s="195" t="s">
        <v>1823</v>
      </c>
      <c r="C731" s="195" t="s">
        <v>727</v>
      </c>
      <c r="D731" s="150">
        <v>3483</v>
      </c>
      <c r="E731" s="150">
        <v>3462</v>
      </c>
      <c r="F731" s="150">
        <v>3316</v>
      </c>
      <c r="G731" s="151">
        <v>1020</v>
      </c>
      <c r="H731" s="151">
        <v>1016</v>
      </c>
      <c r="I731" s="151">
        <v>967</v>
      </c>
      <c r="J731" s="151">
        <v>2392</v>
      </c>
      <c r="K731" s="151">
        <v>2374</v>
      </c>
      <c r="L731" s="151">
        <v>2295</v>
      </c>
      <c r="M731" s="154">
        <v>0.992800290060257</v>
      </c>
      <c r="N731" s="153">
        <v>57502</v>
      </c>
      <c r="O731" s="172">
        <v>0.9</v>
      </c>
      <c r="P731" s="154">
        <v>0.993970714900947</v>
      </c>
      <c r="Q731" s="154">
        <v>0.996078431372549</v>
      </c>
      <c r="R731" s="154">
        <v>0.99247491638796</v>
      </c>
      <c r="S731" s="173">
        <v>-0.00210771647160157</v>
      </c>
      <c r="T731" s="153">
        <v>57919</v>
      </c>
      <c r="U731" s="153">
        <v>55197</v>
      </c>
      <c r="V731" s="154">
        <v>0.953003332239852</v>
      </c>
      <c r="W731" s="154">
        <v>0.95205282802182</v>
      </c>
      <c r="X731" s="155">
        <v>0.948039215686274</v>
      </c>
      <c r="Y731" s="155">
        <v>0.959448160535117</v>
      </c>
      <c r="Z731" s="173">
        <v>0.00401361233554576</v>
      </c>
      <c r="AA731" s="151">
        <v>17033</v>
      </c>
      <c r="AB731" s="151">
        <v>16227</v>
      </c>
      <c r="AC731" s="151">
        <v>18017</v>
      </c>
      <c r="AD731" s="151">
        <v>17202</v>
      </c>
      <c r="AE731" s="155">
        <v>0.952680091586919</v>
      </c>
      <c r="AF731" s="155">
        <v>0.954764944219348</v>
      </c>
      <c r="AG731" s="173">
        <v>-0.00208485263242897</v>
      </c>
    </row>
    <row r="732" spans="1:33">
      <c r="A732" s="175" t="s">
        <v>668</v>
      </c>
      <c r="B732" s="195" t="s">
        <v>1823</v>
      </c>
      <c r="C732" s="195" t="s">
        <v>728</v>
      </c>
      <c r="D732" s="150">
        <v>4445</v>
      </c>
      <c r="E732" s="150">
        <v>4290</v>
      </c>
      <c r="F732" s="150">
        <v>4205</v>
      </c>
      <c r="G732" s="151">
        <v>1270</v>
      </c>
      <c r="H732" s="151">
        <v>1266</v>
      </c>
      <c r="I732" s="151">
        <v>1207</v>
      </c>
      <c r="J732" s="151">
        <v>3064</v>
      </c>
      <c r="K732" s="151">
        <v>3025</v>
      </c>
      <c r="L732" s="151">
        <v>2952</v>
      </c>
      <c r="M732" s="154">
        <v>0.988540870893812</v>
      </c>
      <c r="N732" s="153">
        <v>73758</v>
      </c>
      <c r="O732" s="172">
        <v>0.9</v>
      </c>
      <c r="P732" s="154">
        <v>0.965129358830146</v>
      </c>
      <c r="Q732" s="154">
        <v>0.996850393700787</v>
      </c>
      <c r="R732" s="154">
        <v>0.987271540469974</v>
      </c>
      <c r="S732" s="173">
        <v>-0.0317210348706412</v>
      </c>
      <c r="T732" s="153">
        <v>74613</v>
      </c>
      <c r="U732" s="153">
        <v>71790</v>
      </c>
      <c r="V732" s="154">
        <v>0.962164770214306</v>
      </c>
      <c r="W732" s="154">
        <v>0.946006749156355</v>
      </c>
      <c r="X732" s="155">
        <v>0.950393700787402</v>
      </c>
      <c r="Y732" s="155">
        <v>0.963446475195822</v>
      </c>
      <c r="Z732" s="173">
        <v>-0.00438695163104619</v>
      </c>
      <c r="AA732" s="151">
        <v>22000</v>
      </c>
      <c r="AB732" s="151">
        <v>21050</v>
      </c>
      <c r="AC732" s="151">
        <v>23014</v>
      </c>
      <c r="AD732" s="151">
        <v>22298</v>
      </c>
      <c r="AE732" s="155">
        <v>0.956818181818182</v>
      </c>
      <c r="AF732" s="155">
        <v>0.96888850265056</v>
      </c>
      <c r="AG732" s="173">
        <v>-0.0120703208323787</v>
      </c>
    </row>
    <row r="733" spans="1:33">
      <c r="A733" s="175" t="s">
        <v>668</v>
      </c>
      <c r="B733" s="195" t="s">
        <v>1823</v>
      </c>
      <c r="C733" s="195" t="s">
        <v>729</v>
      </c>
      <c r="D733" s="150">
        <v>2111</v>
      </c>
      <c r="E733" s="150">
        <v>2093</v>
      </c>
      <c r="F733" s="150">
        <v>2060</v>
      </c>
      <c r="G733" s="151">
        <v>560</v>
      </c>
      <c r="H733" s="151">
        <v>553</v>
      </c>
      <c r="I733" s="151">
        <v>547</v>
      </c>
      <c r="J733" s="151">
        <v>1501</v>
      </c>
      <c r="K733" s="151">
        <v>1489</v>
      </c>
      <c r="L733" s="151">
        <v>1457</v>
      </c>
      <c r="M733" s="154">
        <v>0.989234415602958</v>
      </c>
      <c r="N733" s="153">
        <v>34642</v>
      </c>
      <c r="O733" s="172">
        <v>0.9</v>
      </c>
      <c r="P733" s="154">
        <v>0.991473235433444</v>
      </c>
      <c r="Q733" s="154">
        <v>0.9875</v>
      </c>
      <c r="R733" s="154">
        <v>0.992005329780147</v>
      </c>
      <c r="S733" s="173">
        <v>0.00397323543344386</v>
      </c>
      <c r="T733" s="153">
        <v>35019</v>
      </c>
      <c r="U733" s="153">
        <v>33988</v>
      </c>
      <c r="V733" s="154">
        <v>0.970558839487136</v>
      </c>
      <c r="W733" s="154">
        <v>0.975840833728091</v>
      </c>
      <c r="X733" s="155">
        <v>0.976785714285714</v>
      </c>
      <c r="Y733" s="155">
        <v>0.970686209193871</v>
      </c>
      <c r="Z733" s="173">
        <v>-0.000944880557623318</v>
      </c>
      <c r="AA733" s="151">
        <v>10247</v>
      </c>
      <c r="AB733" s="151">
        <v>9950</v>
      </c>
      <c r="AC733" s="151">
        <v>11096</v>
      </c>
      <c r="AD733" s="151">
        <v>10771</v>
      </c>
      <c r="AE733" s="155">
        <v>0.971015907094759</v>
      </c>
      <c r="AF733" s="155">
        <v>0.970710165825523</v>
      </c>
      <c r="AG733" s="173">
        <v>0.00030574126923677</v>
      </c>
    </row>
    <row r="734" spans="1:33">
      <c r="A734" s="175" t="s">
        <v>668</v>
      </c>
      <c r="B734" s="195" t="s">
        <v>1823</v>
      </c>
      <c r="C734" s="195" t="s">
        <v>730</v>
      </c>
      <c r="D734" s="150">
        <v>4414</v>
      </c>
      <c r="E734" s="150">
        <v>4127</v>
      </c>
      <c r="F734" s="150">
        <v>4093</v>
      </c>
      <c r="G734" s="151">
        <v>1180</v>
      </c>
      <c r="H734" s="151">
        <v>1105</v>
      </c>
      <c r="I734" s="151">
        <v>1091</v>
      </c>
      <c r="J734" s="151">
        <v>3178</v>
      </c>
      <c r="K734" s="151">
        <v>3073</v>
      </c>
      <c r="L734" s="151">
        <v>3014</v>
      </c>
      <c r="M734" s="154">
        <v>0.940301748917306</v>
      </c>
      <c r="N734" s="153">
        <v>73604</v>
      </c>
      <c r="O734" s="172">
        <v>0.9</v>
      </c>
      <c r="P734" s="154">
        <v>0.934979610330766</v>
      </c>
      <c r="Q734" s="154">
        <v>0.936440677966102</v>
      </c>
      <c r="R734" s="154">
        <v>0.966960352422907</v>
      </c>
      <c r="S734" s="173">
        <v>-0.00146106763533593</v>
      </c>
      <c r="T734" s="153">
        <v>78277</v>
      </c>
      <c r="U734" s="153">
        <v>73073</v>
      </c>
      <c r="V734" s="154">
        <v>0.933518147093016</v>
      </c>
      <c r="W734" s="154">
        <v>0.927276846397825</v>
      </c>
      <c r="X734" s="155">
        <v>0.924576271186441</v>
      </c>
      <c r="Y734" s="155">
        <v>0.948395217117684</v>
      </c>
      <c r="Z734" s="173">
        <v>0.00270057521138445</v>
      </c>
      <c r="AA734" s="151">
        <v>22009</v>
      </c>
      <c r="AB734" s="151">
        <v>20547</v>
      </c>
      <c r="AC734" s="151">
        <v>24264</v>
      </c>
      <c r="AD734" s="151">
        <v>22722</v>
      </c>
      <c r="AE734" s="155">
        <v>0.93357262937889</v>
      </c>
      <c r="AF734" s="155">
        <v>0.936449060336301</v>
      </c>
      <c r="AG734" s="173">
        <v>-0.0028764309574103</v>
      </c>
    </row>
    <row r="735" spans="1:33">
      <c r="A735" s="175" t="s">
        <v>668</v>
      </c>
      <c r="B735" s="195" t="s">
        <v>1823</v>
      </c>
      <c r="C735" s="195" t="s">
        <v>731</v>
      </c>
      <c r="D735" s="150">
        <v>2976</v>
      </c>
      <c r="E735" s="150">
        <v>2928</v>
      </c>
      <c r="F735" s="150">
        <v>2792</v>
      </c>
      <c r="G735" s="151">
        <v>857</v>
      </c>
      <c r="H735" s="151">
        <v>842</v>
      </c>
      <c r="I735" s="151">
        <v>802</v>
      </c>
      <c r="J735" s="151">
        <v>2070</v>
      </c>
      <c r="K735" s="151">
        <v>2039</v>
      </c>
      <c r="L735" s="151">
        <v>1955</v>
      </c>
      <c r="M735" s="154">
        <v>0.986323260833472</v>
      </c>
      <c r="N735" s="153">
        <v>47525</v>
      </c>
      <c r="O735" s="172">
        <v>0.9</v>
      </c>
      <c r="P735" s="154">
        <v>0.983870967741935</v>
      </c>
      <c r="Q735" s="154">
        <v>0.982497082847141</v>
      </c>
      <c r="R735" s="154">
        <v>0.985024154589372</v>
      </c>
      <c r="S735" s="173">
        <v>0.00137388489479429</v>
      </c>
      <c r="T735" s="153">
        <v>48184</v>
      </c>
      <c r="U735" s="153">
        <v>45477</v>
      </c>
      <c r="V735" s="154">
        <v>0.943819525153578</v>
      </c>
      <c r="W735" s="154">
        <v>0.938172043010753</v>
      </c>
      <c r="X735" s="155">
        <v>0.935822637106184</v>
      </c>
      <c r="Y735" s="155">
        <v>0.944444444444444</v>
      </c>
      <c r="Z735" s="173">
        <v>0.00234940590456834</v>
      </c>
      <c r="AA735" s="151">
        <v>14317</v>
      </c>
      <c r="AB735" s="151">
        <v>13525</v>
      </c>
      <c r="AC735" s="151">
        <v>15188</v>
      </c>
      <c r="AD735" s="151">
        <v>14371</v>
      </c>
      <c r="AE735" s="155">
        <v>0.944681148285255</v>
      </c>
      <c r="AF735" s="155">
        <v>0.946207532262312</v>
      </c>
      <c r="AG735" s="173">
        <v>-0.00152638397705707</v>
      </c>
    </row>
    <row r="736" spans="1:33">
      <c r="A736" s="175" t="s">
        <v>668</v>
      </c>
      <c r="B736" s="195" t="s">
        <v>1823</v>
      </c>
      <c r="C736" s="195" t="s">
        <v>732</v>
      </c>
      <c r="D736" s="150">
        <v>2476</v>
      </c>
      <c r="E736" s="150">
        <v>2416</v>
      </c>
      <c r="F736" s="150">
        <v>2326</v>
      </c>
      <c r="G736" s="151">
        <v>651</v>
      </c>
      <c r="H736" s="151">
        <v>628</v>
      </c>
      <c r="I736" s="151">
        <v>609</v>
      </c>
      <c r="J736" s="151">
        <v>1768</v>
      </c>
      <c r="K736" s="151">
        <v>1715</v>
      </c>
      <c r="L736" s="151">
        <v>1686</v>
      </c>
      <c r="M736" s="154">
        <v>0.970918317556358</v>
      </c>
      <c r="N736" s="153">
        <v>39796</v>
      </c>
      <c r="O736" s="172">
        <v>0.9</v>
      </c>
      <c r="P736" s="154">
        <v>0.975767366720517</v>
      </c>
      <c r="Q736" s="154">
        <v>0.964669738863287</v>
      </c>
      <c r="R736" s="154">
        <v>0.970022624434389</v>
      </c>
      <c r="S736" s="173">
        <v>0.0110976278572298</v>
      </c>
      <c r="T736" s="153">
        <v>40988</v>
      </c>
      <c r="U736" s="153">
        <v>38421</v>
      </c>
      <c r="V736" s="154">
        <v>0.937371913730848</v>
      </c>
      <c r="W736" s="154">
        <v>0.939418416801292</v>
      </c>
      <c r="X736" s="155">
        <v>0.935483870967742</v>
      </c>
      <c r="Y736" s="155">
        <v>0.953619909502262</v>
      </c>
      <c r="Z736" s="173">
        <v>0.00393454583355057</v>
      </c>
      <c r="AA736" s="151">
        <v>12149</v>
      </c>
      <c r="AB736" s="151">
        <v>11398</v>
      </c>
      <c r="AC736" s="151">
        <v>12960</v>
      </c>
      <c r="AD736" s="151">
        <v>12110</v>
      </c>
      <c r="AE736" s="155">
        <v>0.938184212692403</v>
      </c>
      <c r="AF736" s="155">
        <v>0.934413580246914</v>
      </c>
      <c r="AG736" s="173">
        <v>0.00377063244548914</v>
      </c>
    </row>
    <row r="737" spans="1:33">
      <c r="A737" s="175" t="s">
        <v>668</v>
      </c>
      <c r="B737" s="195" t="s">
        <v>1823</v>
      </c>
      <c r="C737" s="195" t="s">
        <v>733</v>
      </c>
      <c r="D737" s="150">
        <v>1552</v>
      </c>
      <c r="E737" s="150">
        <v>1550</v>
      </c>
      <c r="F737" s="150">
        <v>1507</v>
      </c>
      <c r="G737" s="151">
        <v>462</v>
      </c>
      <c r="H737" s="151">
        <v>460</v>
      </c>
      <c r="I737" s="151">
        <v>447</v>
      </c>
      <c r="J737" s="151">
        <v>1210</v>
      </c>
      <c r="K737" s="151">
        <v>1209</v>
      </c>
      <c r="L737" s="151">
        <v>1185</v>
      </c>
      <c r="M737" s="154">
        <v>0.998964573626211</v>
      </c>
      <c r="N737" s="153">
        <v>27014</v>
      </c>
      <c r="O737" s="172">
        <v>0.9</v>
      </c>
      <c r="P737" s="154">
        <v>0.998711340206186</v>
      </c>
      <c r="Q737" s="154">
        <v>0.995670995670996</v>
      </c>
      <c r="R737" s="154">
        <v>0.999173553719008</v>
      </c>
      <c r="S737" s="173">
        <v>0.00304034453518987</v>
      </c>
      <c r="T737" s="153">
        <v>27042</v>
      </c>
      <c r="U737" s="153">
        <v>26311</v>
      </c>
      <c r="V737" s="154">
        <v>0.972967975741439</v>
      </c>
      <c r="W737" s="154">
        <v>0.971005154639175</v>
      </c>
      <c r="X737" s="155">
        <v>0.967532467532468</v>
      </c>
      <c r="Y737" s="155">
        <v>0.979338842975207</v>
      </c>
      <c r="Z737" s="173">
        <v>0.00347268710670767</v>
      </c>
      <c r="AA737" s="151">
        <v>7953</v>
      </c>
      <c r="AB737" s="151">
        <v>7757</v>
      </c>
      <c r="AC737" s="151">
        <v>8447</v>
      </c>
      <c r="AD737" s="151">
        <v>8193</v>
      </c>
      <c r="AE737" s="155">
        <v>0.975355211869735</v>
      </c>
      <c r="AF737" s="155">
        <v>0.969930152716941</v>
      </c>
      <c r="AG737" s="173">
        <v>0.00542505915279379</v>
      </c>
    </row>
    <row r="738" spans="1:33">
      <c r="A738" s="175" t="s">
        <v>668</v>
      </c>
      <c r="B738" s="195" t="s">
        <v>1825</v>
      </c>
      <c r="C738" s="195" t="s">
        <v>734</v>
      </c>
      <c r="D738" s="150">
        <v>3257</v>
      </c>
      <c r="E738" s="150">
        <v>3087</v>
      </c>
      <c r="F738" s="150">
        <v>2938</v>
      </c>
      <c r="G738" s="151">
        <v>860</v>
      </c>
      <c r="H738" s="151">
        <v>838</v>
      </c>
      <c r="I738" s="151">
        <v>809</v>
      </c>
      <c r="J738" s="151">
        <v>2209</v>
      </c>
      <c r="K738" s="151">
        <v>2096</v>
      </c>
      <c r="L738" s="151">
        <v>2015</v>
      </c>
      <c r="M738" s="154">
        <v>0.945690492977876</v>
      </c>
      <c r="N738" s="153">
        <v>49627</v>
      </c>
      <c r="O738" s="172">
        <v>0.9</v>
      </c>
      <c r="P738" s="154">
        <v>0.947804728277556</v>
      </c>
      <c r="Q738" s="154">
        <v>0.974418604651163</v>
      </c>
      <c r="R738" s="154">
        <v>0.948845631507469</v>
      </c>
      <c r="S738" s="173">
        <v>-0.0266138763736068</v>
      </c>
      <c r="T738" s="153">
        <v>52477</v>
      </c>
      <c r="U738" s="153">
        <v>48369</v>
      </c>
      <c r="V738" s="154">
        <v>0.921718086018637</v>
      </c>
      <c r="W738" s="154">
        <v>0.902057107767885</v>
      </c>
      <c r="X738" s="155">
        <v>0.940697674418605</v>
      </c>
      <c r="Y738" s="155">
        <v>0.912177455862381</v>
      </c>
      <c r="Z738" s="173">
        <v>-0.0386405666507201</v>
      </c>
      <c r="AA738" s="151">
        <v>15817</v>
      </c>
      <c r="AB738" s="151">
        <v>14532</v>
      </c>
      <c r="AC738" s="151">
        <v>16709</v>
      </c>
      <c r="AD738" s="151">
        <v>15146</v>
      </c>
      <c r="AE738" s="155">
        <v>0.918758298033761</v>
      </c>
      <c r="AF738" s="155">
        <v>0.906457597701837</v>
      </c>
      <c r="AG738" s="173">
        <v>0.0123007003319239</v>
      </c>
    </row>
    <row r="739" spans="1:33">
      <c r="A739" s="175" t="s">
        <v>668</v>
      </c>
      <c r="B739" s="195" t="s">
        <v>1825</v>
      </c>
      <c r="C739" s="195" t="s">
        <v>735</v>
      </c>
      <c r="D739" s="150">
        <v>5982</v>
      </c>
      <c r="E739" s="150">
        <v>5778</v>
      </c>
      <c r="F739" s="150">
        <v>5614</v>
      </c>
      <c r="G739" s="151">
        <v>1778</v>
      </c>
      <c r="H739" s="151">
        <v>1630</v>
      </c>
      <c r="I739" s="151">
        <v>1686</v>
      </c>
      <c r="J739" s="151">
        <v>4235</v>
      </c>
      <c r="K739" s="151">
        <v>4005</v>
      </c>
      <c r="L739" s="151">
        <v>4047</v>
      </c>
      <c r="M739" s="154">
        <v>0.960181742260046</v>
      </c>
      <c r="N739" s="153">
        <v>96577</v>
      </c>
      <c r="O739" s="172">
        <v>0.9</v>
      </c>
      <c r="P739" s="154">
        <v>0.965897693079238</v>
      </c>
      <c r="Q739" s="154">
        <v>0.916760404949381</v>
      </c>
      <c r="R739" s="154">
        <v>0.9456906729634</v>
      </c>
      <c r="S739" s="173">
        <v>0.0491372881298563</v>
      </c>
      <c r="T739" s="153">
        <v>100582</v>
      </c>
      <c r="U739" s="153">
        <v>95088</v>
      </c>
      <c r="V739" s="154">
        <v>0.945377900618401</v>
      </c>
      <c r="W739" s="154">
        <v>0.938482113005684</v>
      </c>
      <c r="X739" s="155">
        <v>0.948256467941507</v>
      </c>
      <c r="Y739" s="155">
        <v>0.955608028335301</v>
      </c>
      <c r="Z739" s="173">
        <v>-0.00977435493582357</v>
      </c>
      <c r="AA739" s="151">
        <v>29775</v>
      </c>
      <c r="AB739" s="151">
        <v>28232</v>
      </c>
      <c r="AC739" s="151">
        <v>32063</v>
      </c>
      <c r="AD739" s="151">
        <v>29706</v>
      </c>
      <c r="AE739" s="155">
        <v>0.948178001679261</v>
      </c>
      <c r="AF739" s="155">
        <v>0.926488475813243</v>
      </c>
      <c r="AG739" s="173">
        <v>0.0216895258660185</v>
      </c>
    </row>
    <row r="740" spans="1:33">
      <c r="A740" s="175" t="s">
        <v>668</v>
      </c>
      <c r="B740" s="195" t="s">
        <v>1825</v>
      </c>
      <c r="C740" s="195" t="s">
        <v>736</v>
      </c>
      <c r="D740" s="150">
        <v>4903</v>
      </c>
      <c r="E740" s="150">
        <v>4582</v>
      </c>
      <c r="F740" s="150">
        <v>4449</v>
      </c>
      <c r="G740" s="151">
        <v>1341</v>
      </c>
      <c r="H740" s="151">
        <v>1257</v>
      </c>
      <c r="I740" s="151">
        <v>1281</v>
      </c>
      <c r="J740" s="151">
        <v>3125</v>
      </c>
      <c r="K740" s="151">
        <v>2995</v>
      </c>
      <c r="L740" s="151">
        <v>2984</v>
      </c>
      <c r="M740" s="154">
        <v>0.901358780209522</v>
      </c>
      <c r="N740" s="153">
        <v>69520</v>
      </c>
      <c r="O740" s="172">
        <v>0.9</v>
      </c>
      <c r="P740" s="154">
        <v>0.934529879665511</v>
      </c>
      <c r="Q740" s="154">
        <v>0.937360178970917</v>
      </c>
      <c r="R740" s="154">
        <v>0.9584</v>
      </c>
      <c r="S740" s="173">
        <v>-0.00283029930540635</v>
      </c>
      <c r="T740" s="153">
        <v>77128</v>
      </c>
      <c r="U740" s="153">
        <v>71842</v>
      </c>
      <c r="V740" s="154">
        <v>0.93146457836324</v>
      </c>
      <c r="W740" s="154">
        <v>0.907403630430349</v>
      </c>
      <c r="X740" s="155">
        <v>0.955257270693512</v>
      </c>
      <c r="Y740" s="155">
        <v>0.95488</v>
      </c>
      <c r="Z740" s="173">
        <v>-0.0478536402631635</v>
      </c>
      <c r="AA740" s="151">
        <v>23455</v>
      </c>
      <c r="AB740" s="151">
        <v>21989</v>
      </c>
      <c r="AC740" s="151">
        <v>24657</v>
      </c>
      <c r="AD740" s="151">
        <v>22628</v>
      </c>
      <c r="AE740" s="155">
        <v>0.937497335322959</v>
      </c>
      <c r="AF740" s="155">
        <v>0.917710994849333</v>
      </c>
      <c r="AG740" s="173">
        <v>0.019786340473626</v>
      </c>
    </row>
    <row r="741" spans="1:33">
      <c r="A741" s="175" t="s">
        <v>668</v>
      </c>
      <c r="B741" s="195" t="s">
        <v>1825</v>
      </c>
      <c r="C741" s="195" t="s">
        <v>737</v>
      </c>
      <c r="D741" s="150">
        <v>5862</v>
      </c>
      <c r="E741" s="150">
        <v>5657</v>
      </c>
      <c r="F741" s="150">
        <v>5533</v>
      </c>
      <c r="G741" s="151">
        <v>1629</v>
      </c>
      <c r="H741" s="151">
        <v>1563</v>
      </c>
      <c r="I741" s="151">
        <v>1536</v>
      </c>
      <c r="J741" s="151">
        <v>3888</v>
      </c>
      <c r="K741" s="151">
        <v>3776</v>
      </c>
      <c r="L741" s="151">
        <v>3714</v>
      </c>
      <c r="M741" s="154">
        <v>0.953552060444021</v>
      </c>
      <c r="N741" s="153">
        <v>88092</v>
      </c>
      <c r="O741" s="172">
        <v>0.9</v>
      </c>
      <c r="P741" s="154">
        <v>0.96502900034118</v>
      </c>
      <c r="Q741" s="154">
        <v>0.959484346224678</v>
      </c>
      <c r="R741" s="154">
        <v>0.97119341563786</v>
      </c>
      <c r="S741" s="173">
        <v>0.00554465411650273</v>
      </c>
      <c r="T741" s="153">
        <v>92383</v>
      </c>
      <c r="U741" s="153">
        <v>86960</v>
      </c>
      <c r="V741" s="154">
        <v>0.941298723791174</v>
      </c>
      <c r="W741" s="154">
        <v>0.943875810303651</v>
      </c>
      <c r="X741" s="155">
        <v>0.942909760589319</v>
      </c>
      <c r="Y741" s="155">
        <v>0.955246913580247</v>
      </c>
      <c r="Z741" s="173">
        <v>0.000966049714332007</v>
      </c>
      <c r="AA741" s="151">
        <v>28012</v>
      </c>
      <c r="AB741" s="151">
        <v>26514</v>
      </c>
      <c r="AC741" s="151">
        <v>30640</v>
      </c>
      <c r="AD741" s="151">
        <v>28368</v>
      </c>
      <c r="AE741" s="155">
        <v>0.946522918749108</v>
      </c>
      <c r="AF741" s="155">
        <v>0.925848563968668</v>
      </c>
      <c r="AG741" s="173">
        <v>0.0206743547804391</v>
      </c>
    </row>
    <row r="742" spans="1:33">
      <c r="A742" s="175" t="s">
        <v>668</v>
      </c>
      <c r="B742" s="195" t="s">
        <v>1825</v>
      </c>
      <c r="C742" s="195" t="s">
        <v>738</v>
      </c>
      <c r="D742" s="150">
        <v>3079</v>
      </c>
      <c r="E742" s="150">
        <v>2863</v>
      </c>
      <c r="F742" s="150">
        <v>2816</v>
      </c>
      <c r="G742" s="151">
        <v>929</v>
      </c>
      <c r="H742" s="151">
        <v>885</v>
      </c>
      <c r="I742" s="151">
        <v>856</v>
      </c>
      <c r="J742" s="151">
        <v>2175</v>
      </c>
      <c r="K742" s="151">
        <v>2054</v>
      </c>
      <c r="L742" s="151">
        <v>2005</v>
      </c>
      <c r="M742" s="154">
        <v>0.91264875031649</v>
      </c>
      <c r="N742" s="153">
        <v>50464</v>
      </c>
      <c r="O742" s="172">
        <v>0.9</v>
      </c>
      <c r="P742" s="154">
        <v>0.9298473530367</v>
      </c>
      <c r="Q742" s="154">
        <v>0.952637244348762</v>
      </c>
      <c r="R742" s="154">
        <v>0.944367816091954</v>
      </c>
      <c r="S742" s="173">
        <v>-0.0227898913120619</v>
      </c>
      <c r="T742" s="153">
        <v>55294</v>
      </c>
      <c r="U742" s="153">
        <v>49798</v>
      </c>
      <c r="V742" s="154">
        <v>0.900604043838391</v>
      </c>
      <c r="W742" s="154">
        <v>0.914582656706723</v>
      </c>
      <c r="X742" s="155">
        <v>0.921420882669537</v>
      </c>
      <c r="Y742" s="155">
        <v>0.92183908045977</v>
      </c>
      <c r="Z742" s="173">
        <v>-0.00683822596281414</v>
      </c>
      <c r="AA742" s="151">
        <v>16043</v>
      </c>
      <c r="AB742" s="151">
        <v>14552</v>
      </c>
      <c r="AC742" s="151">
        <v>17777</v>
      </c>
      <c r="AD742" s="151">
        <v>15851</v>
      </c>
      <c r="AE742" s="155">
        <v>0.907062270148975</v>
      </c>
      <c r="AF742" s="155">
        <v>0.891657760027001</v>
      </c>
      <c r="AG742" s="173">
        <v>0.0154045101219735</v>
      </c>
    </row>
    <row r="743" spans="1:33">
      <c r="A743" s="175" t="s">
        <v>668</v>
      </c>
      <c r="B743" s="195" t="s">
        <v>1825</v>
      </c>
      <c r="C743" s="195" t="s">
        <v>739</v>
      </c>
      <c r="D743" s="150">
        <v>4684</v>
      </c>
      <c r="E743" s="150">
        <v>4420</v>
      </c>
      <c r="F743" s="150">
        <v>4196</v>
      </c>
      <c r="G743" s="151">
        <v>1343</v>
      </c>
      <c r="H743" s="151">
        <v>1310</v>
      </c>
      <c r="I743" s="151">
        <v>1247</v>
      </c>
      <c r="J743" s="151">
        <v>3088</v>
      </c>
      <c r="K743" s="151">
        <v>2964</v>
      </c>
      <c r="L743" s="151">
        <v>2853</v>
      </c>
      <c r="M743" s="154">
        <v>0.942219250242232</v>
      </c>
      <c r="N743" s="153">
        <v>69043</v>
      </c>
      <c r="O743" s="172">
        <v>0.9</v>
      </c>
      <c r="P743" s="154">
        <v>0.943637916310845</v>
      </c>
      <c r="Q743" s="154">
        <v>0.975428145941921</v>
      </c>
      <c r="R743" s="154">
        <v>0.959844559585492</v>
      </c>
      <c r="S743" s="173">
        <v>-0.0317902296310756</v>
      </c>
      <c r="T743" s="153">
        <v>73277</v>
      </c>
      <c r="U743" s="153">
        <v>66363</v>
      </c>
      <c r="V743" s="154">
        <v>0.905645700560885</v>
      </c>
      <c r="W743" s="154">
        <v>0.895815542271563</v>
      </c>
      <c r="X743" s="155">
        <v>0.928518242740134</v>
      </c>
      <c r="Y743" s="155">
        <v>0.92389896373057</v>
      </c>
      <c r="Z743" s="173">
        <v>-0.0327027004685713</v>
      </c>
      <c r="AA743" s="151">
        <v>22087</v>
      </c>
      <c r="AB743" s="151">
        <v>20054</v>
      </c>
      <c r="AC743" s="151">
        <v>23977</v>
      </c>
      <c r="AD743" s="151">
        <v>21327</v>
      </c>
      <c r="AE743" s="155">
        <v>0.90795490560058</v>
      </c>
      <c r="AF743" s="155">
        <v>0.889477415856863</v>
      </c>
      <c r="AG743" s="173">
        <v>0.0184774897437168</v>
      </c>
    </row>
    <row r="744" spans="1:33">
      <c r="A744" s="175" t="s">
        <v>668</v>
      </c>
      <c r="B744" s="195" t="s">
        <v>1825</v>
      </c>
      <c r="C744" s="195" t="s">
        <v>740</v>
      </c>
      <c r="D744" s="150">
        <v>3981</v>
      </c>
      <c r="E744" s="150">
        <v>3787</v>
      </c>
      <c r="F744" s="150">
        <v>3644</v>
      </c>
      <c r="G744" s="151">
        <v>1211</v>
      </c>
      <c r="H744" s="151">
        <v>1131</v>
      </c>
      <c r="I744" s="151">
        <v>1152</v>
      </c>
      <c r="J744" s="151">
        <v>2892</v>
      </c>
      <c r="K744" s="151">
        <v>2795</v>
      </c>
      <c r="L744" s="151">
        <v>2680</v>
      </c>
      <c r="M744" s="154">
        <v>0.948179189907426</v>
      </c>
      <c r="N744" s="153">
        <v>64937</v>
      </c>
      <c r="O744" s="172">
        <v>0.9</v>
      </c>
      <c r="P744" s="154">
        <v>0.951268525496107</v>
      </c>
      <c r="Q744" s="154">
        <v>0.933938893476466</v>
      </c>
      <c r="R744" s="154">
        <v>0.966459197786999</v>
      </c>
      <c r="S744" s="173">
        <v>0.0173296320196408</v>
      </c>
      <c r="T744" s="153">
        <v>68486</v>
      </c>
      <c r="U744" s="153">
        <v>63324</v>
      </c>
      <c r="V744" s="154">
        <v>0.924626931051602</v>
      </c>
      <c r="W744" s="154">
        <v>0.915347902537051</v>
      </c>
      <c r="X744" s="155">
        <v>0.951279933938893</v>
      </c>
      <c r="Y744" s="155">
        <v>0.926694329183956</v>
      </c>
      <c r="Z744" s="173">
        <v>-0.0359320314018424</v>
      </c>
      <c r="AA744" s="151">
        <v>20458</v>
      </c>
      <c r="AB744" s="151">
        <v>19034</v>
      </c>
      <c r="AC744" s="151">
        <v>22120</v>
      </c>
      <c r="AD744" s="151">
        <v>20214</v>
      </c>
      <c r="AE744" s="155">
        <v>0.930393977905954</v>
      </c>
      <c r="AF744" s="155">
        <v>0.913833634719711</v>
      </c>
      <c r="AG744" s="173">
        <v>0.016560343186243</v>
      </c>
    </row>
    <row r="745" spans="1:33">
      <c r="A745" s="175" t="s">
        <v>668</v>
      </c>
      <c r="B745" s="195" t="s">
        <v>1825</v>
      </c>
      <c r="C745" s="195" t="s">
        <v>741</v>
      </c>
      <c r="D745" s="150">
        <v>3802</v>
      </c>
      <c r="E745" s="150">
        <v>3571</v>
      </c>
      <c r="F745" s="150">
        <v>3291</v>
      </c>
      <c r="G745" s="151">
        <v>1087</v>
      </c>
      <c r="H745" s="151">
        <v>989</v>
      </c>
      <c r="I745" s="151">
        <v>931</v>
      </c>
      <c r="J745" s="151">
        <v>2599</v>
      </c>
      <c r="K745" s="151">
        <v>2458</v>
      </c>
      <c r="L745" s="151">
        <v>2313</v>
      </c>
      <c r="M745" s="154">
        <v>0.880964825974665</v>
      </c>
      <c r="N745" s="153">
        <v>57305</v>
      </c>
      <c r="O745" s="172">
        <v>0.9</v>
      </c>
      <c r="P745" s="154">
        <v>0.939242503945292</v>
      </c>
      <c r="Q745" s="154">
        <v>0.90984360625575</v>
      </c>
      <c r="R745" s="154">
        <v>0.945748364755675</v>
      </c>
      <c r="S745" s="173">
        <v>0.0293988976895422</v>
      </c>
      <c r="T745" s="153">
        <v>65048</v>
      </c>
      <c r="U745" s="153">
        <v>55361</v>
      </c>
      <c r="V745" s="154">
        <v>0.851079203050055</v>
      </c>
      <c r="W745" s="154">
        <v>0.865597054182009</v>
      </c>
      <c r="X745" s="155">
        <v>0.856485740570377</v>
      </c>
      <c r="Y745" s="155">
        <v>0.889957676029242</v>
      </c>
      <c r="Z745" s="173">
        <v>0.00911131361163231</v>
      </c>
      <c r="AA745" s="151">
        <v>18838</v>
      </c>
      <c r="AB745" s="151">
        <v>16579</v>
      </c>
      <c r="AC745" s="151">
        <v>20991</v>
      </c>
      <c r="AD745" s="151">
        <v>17211</v>
      </c>
      <c r="AE745" s="155">
        <v>0.880082811338783</v>
      </c>
      <c r="AF745" s="155">
        <v>0.819922824067458</v>
      </c>
      <c r="AG745" s="173">
        <v>0.0601599872713258</v>
      </c>
    </row>
    <row r="746" spans="1:33">
      <c r="A746" s="175" t="s">
        <v>668</v>
      </c>
      <c r="B746" s="195" t="s">
        <v>1825</v>
      </c>
      <c r="C746" s="195" t="s">
        <v>742</v>
      </c>
      <c r="D746" s="150">
        <v>5147</v>
      </c>
      <c r="E746" s="150">
        <v>4950</v>
      </c>
      <c r="F746" s="150">
        <v>4843</v>
      </c>
      <c r="G746" s="151">
        <v>1469</v>
      </c>
      <c r="H746" s="151">
        <v>1421</v>
      </c>
      <c r="I746" s="151">
        <v>1395</v>
      </c>
      <c r="J746" s="151">
        <v>3436</v>
      </c>
      <c r="K746" s="151">
        <v>3357</v>
      </c>
      <c r="L746" s="151">
        <v>3288</v>
      </c>
      <c r="M746" s="154">
        <v>0.952703343609201</v>
      </c>
      <c r="N746" s="153">
        <v>80351</v>
      </c>
      <c r="O746" s="172">
        <v>0.9</v>
      </c>
      <c r="P746" s="154">
        <v>0.961725276860307</v>
      </c>
      <c r="Q746" s="154">
        <v>0.967324710687543</v>
      </c>
      <c r="R746" s="154">
        <v>0.977008149010477</v>
      </c>
      <c r="S746" s="173">
        <v>-0.0055994338272356</v>
      </c>
      <c r="T746" s="153">
        <v>84340</v>
      </c>
      <c r="U746" s="153">
        <v>79444</v>
      </c>
      <c r="V746" s="154">
        <v>0.941949253023476</v>
      </c>
      <c r="W746" s="154">
        <v>0.940936467845347</v>
      </c>
      <c r="X746" s="155">
        <v>0.949625595643295</v>
      </c>
      <c r="Y746" s="155">
        <v>0.956926658905704</v>
      </c>
      <c r="Z746" s="173">
        <v>-0.00868912779794795</v>
      </c>
      <c r="AA746" s="151">
        <v>25061</v>
      </c>
      <c r="AB746" s="151">
        <v>23818</v>
      </c>
      <c r="AC746" s="151">
        <v>27810</v>
      </c>
      <c r="AD746" s="151">
        <v>25868</v>
      </c>
      <c r="AE746" s="155">
        <v>0.950401021507522</v>
      </c>
      <c r="AF746" s="155">
        <v>0.930169003955412</v>
      </c>
      <c r="AG746" s="173">
        <v>0.0202320175521099</v>
      </c>
    </row>
    <row r="747" spans="1:33">
      <c r="A747" s="175" t="s">
        <v>668</v>
      </c>
      <c r="B747" s="195" t="s">
        <v>1825</v>
      </c>
      <c r="C747" s="195" t="s">
        <v>743</v>
      </c>
      <c r="D747" s="150">
        <v>2146</v>
      </c>
      <c r="E747" s="150">
        <v>1987</v>
      </c>
      <c r="F747" s="150">
        <v>1851</v>
      </c>
      <c r="G747" s="151">
        <v>645</v>
      </c>
      <c r="H747" s="151">
        <v>623</v>
      </c>
      <c r="I747" s="151">
        <v>581</v>
      </c>
      <c r="J747" s="151">
        <v>1551</v>
      </c>
      <c r="K747" s="151">
        <v>1488</v>
      </c>
      <c r="L747" s="151">
        <v>1398</v>
      </c>
      <c r="M747" s="154">
        <v>0.928159269286515</v>
      </c>
      <c r="N747" s="153">
        <v>33940</v>
      </c>
      <c r="O747" s="172">
        <v>0.9</v>
      </c>
      <c r="P747" s="154">
        <v>0.925908667287978</v>
      </c>
      <c r="Q747" s="154">
        <v>0.965891472868217</v>
      </c>
      <c r="R747" s="154">
        <v>0.959381044487427</v>
      </c>
      <c r="S747" s="173">
        <v>-0.0399828055802395</v>
      </c>
      <c r="T747" s="153">
        <v>36567</v>
      </c>
      <c r="U747" s="153">
        <v>32808</v>
      </c>
      <c r="V747" s="154">
        <v>0.897202395602593</v>
      </c>
      <c r="W747" s="154">
        <v>0.862534948741845</v>
      </c>
      <c r="X747" s="155">
        <v>0.90077519379845</v>
      </c>
      <c r="Y747" s="155">
        <v>0.901353965183752</v>
      </c>
      <c r="Z747" s="173">
        <v>-0.0382402450566043</v>
      </c>
      <c r="AA747" s="151">
        <v>11053</v>
      </c>
      <c r="AB747" s="151">
        <v>9957</v>
      </c>
      <c r="AC747" s="151">
        <v>11823</v>
      </c>
      <c r="AD747" s="151">
        <v>10498</v>
      </c>
      <c r="AE747" s="155">
        <v>0.900841400524744</v>
      </c>
      <c r="AF747" s="155">
        <v>0.887930305337055</v>
      </c>
      <c r="AG747" s="173">
        <v>0.0129110951876895</v>
      </c>
    </row>
    <row r="748" spans="1:33">
      <c r="A748" s="175" t="s">
        <v>668</v>
      </c>
      <c r="B748" s="195" t="s">
        <v>1825</v>
      </c>
      <c r="C748" s="195" t="s">
        <v>744</v>
      </c>
      <c r="D748" s="150">
        <v>1321</v>
      </c>
      <c r="E748" s="150">
        <v>1247</v>
      </c>
      <c r="F748" s="150">
        <v>1180</v>
      </c>
      <c r="G748" s="151">
        <v>386</v>
      </c>
      <c r="H748" s="151">
        <v>268</v>
      </c>
      <c r="I748" s="151">
        <v>245</v>
      </c>
      <c r="J748" s="151">
        <v>816</v>
      </c>
      <c r="K748" s="151">
        <v>748</v>
      </c>
      <c r="L748" s="151">
        <v>719</v>
      </c>
      <c r="M748" s="154">
        <v>0.899986392706491</v>
      </c>
      <c r="N748" s="153">
        <v>19842</v>
      </c>
      <c r="O748" s="172">
        <v>0.9</v>
      </c>
      <c r="P748" s="154">
        <v>0.943981831945496</v>
      </c>
      <c r="Q748" s="154">
        <v>0.694300518134715</v>
      </c>
      <c r="R748" s="154">
        <v>0.916666666666667</v>
      </c>
      <c r="S748" s="173">
        <v>0.249681313810781</v>
      </c>
      <c r="T748" s="153">
        <v>22047</v>
      </c>
      <c r="U748" s="153">
        <v>18745</v>
      </c>
      <c r="V748" s="154">
        <v>0.850229056107407</v>
      </c>
      <c r="W748" s="154">
        <v>0.893262679788039</v>
      </c>
      <c r="X748" s="155">
        <v>0.634715025906736</v>
      </c>
      <c r="Y748" s="155">
        <v>0.881127450980392</v>
      </c>
      <c r="Z748" s="173">
        <v>0.258547653881304</v>
      </c>
      <c r="AA748" s="151">
        <v>6333</v>
      </c>
      <c r="AB748" s="151">
        <v>5590</v>
      </c>
      <c r="AC748" s="151">
        <v>6976</v>
      </c>
      <c r="AD748" s="151">
        <v>6048</v>
      </c>
      <c r="AE748" s="155">
        <v>0.882678035686089</v>
      </c>
      <c r="AF748" s="155">
        <v>0.86697247706422</v>
      </c>
      <c r="AG748" s="173">
        <v>0.0157055586218685</v>
      </c>
    </row>
    <row r="749" spans="1:33">
      <c r="A749" s="175" t="s">
        <v>668</v>
      </c>
      <c r="B749" s="195" t="s">
        <v>1825</v>
      </c>
      <c r="C749" s="195" t="s">
        <v>745</v>
      </c>
      <c r="D749" s="150">
        <v>5905</v>
      </c>
      <c r="E749" s="150">
        <v>5764</v>
      </c>
      <c r="F749" s="150">
        <v>5601</v>
      </c>
      <c r="G749" s="151">
        <v>1610</v>
      </c>
      <c r="H749" s="151">
        <v>1555</v>
      </c>
      <c r="I749" s="151">
        <v>1532</v>
      </c>
      <c r="J749" s="151">
        <v>4014</v>
      </c>
      <c r="K749" s="151">
        <v>3850</v>
      </c>
      <c r="L749" s="151">
        <v>3884</v>
      </c>
      <c r="M749" s="154">
        <v>0.965473212153928</v>
      </c>
      <c r="N749" s="153">
        <v>93005</v>
      </c>
      <c r="O749" s="172">
        <v>0.9</v>
      </c>
      <c r="P749" s="154">
        <v>0.976121930567316</v>
      </c>
      <c r="Q749" s="154">
        <v>0.96583850931677</v>
      </c>
      <c r="R749" s="154">
        <v>0.959142999501744</v>
      </c>
      <c r="S749" s="173">
        <v>0.0102834212505457</v>
      </c>
      <c r="T749" s="153">
        <v>96331</v>
      </c>
      <c r="U749" s="153">
        <v>91497</v>
      </c>
      <c r="V749" s="154">
        <v>0.949818853743862</v>
      </c>
      <c r="W749" s="154">
        <v>0.948518204911092</v>
      </c>
      <c r="X749" s="155">
        <v>0.951552795031056</v>
      </c>
      <c r="Y749" s="155">
        <v>0.967613353263577</v>
      </c>
      <c r="Z749" s="173">
        <v>-0.00303459011996365</v>
      </c>
      <c r="AA749" s="151">
        <v>28961</v>
      </c>
      <c r="AB749" s="151">
        <v>27808</v>
      </c>
      <c r="AC749" s="151">
        <v>30726</v>
      </c>
      <c r="AD749" s="151">
        <v>28494</v>
      </c>
      <c r="AE749" s="155">
        <v>0.96018783881772</v>
      </c>
      <c r="AF749" s="155">
        <v>0.927357937902753</v>
      </c>
      <c r="AG749" s="173">
        <v>0.0328299009149671</v>
      </c>
    </row>
    <row r="750" spans="1:33">
      <c r="A750" s="175" t="s">
        <v>668</v>
      </c>
      <c r="B750" s="195" t="s">
        <v>1826</v>
      </c>
      <c r="C750" s="195" t="s">
        <v>746</v>
      </c>
      <c r="D750" s="150">
        <v>4681</v>
      </c>
      <c r="E750" s="150">
        <v>4473</v>
      </c>
      <c r="F750" s="150">
        <v>4179</v>
      </c>
      <c r="G750" s="151">
        <v>1341</v>
      </c>
      <c r="H750" s="151">
        <v>1318</v>
      </c>
      <c r="I750" s="151">
        <v>1268</v>
      </c>
      <c r="J750" s="151">
        <v>3170</v>
      </c>
      <c r="K750" s="151">
        <v>3084</v>
      </c>
      <c r="L750" s="151">
        <v>2932</v>
      </c>
      <c r="M750" s="154">
        <v>0.963471222547391</v>
      </c>
      <c r="N750" s="153">
        <v>73087</v>
      </c>
      <c r="O750" s="172">
        <v>0.9</v>
      </c>
      <c r="P750" s="154">
        <v>0.955565050202948</v>
      </c>
      <c r="Q750" s="154">
        <v>0.982848620432513</v>
      </c>
      <c r="R750" s="154">
        <v>0.972870662460568</v>
      </c>
      <c r="S750" s="173">
        <v>-0.027283570229565</v>
      </c>
      <c r="T750" s="153">
        <v>75858</v>
      </c>
      <c r="U750" s="153">
        <v>69890</v>
      </c>
      <c r="V750" s="154">
        <v>0.92132668934061</v>
      </c>
      <c r="W750" s="154">
        <v>0.892757957701346</v>
      </c>
      <c r="X750" s="155">
        <v>0.945563012677107</v>
      </c>
      <c r="Y750" s="155">
        <v>0.924921135646688</v>
      </c>
      <c r="Z750" s="173">
        <v>-0.0528050549757607</v>
      </c>
      <c r="AA750" s="151">
        <v>22567</v>
      </c>
      <c r="AB750" s="151">
        <v>20601</v>
      </c>
      <c r="AC750" s="151">
        <v>25677</v>
      </c>
      <c r="AD750" s="151">
        <v>23536</v>
      </c>
      <c r="AE750" s="155">
        <v>0.912881641334692</v>
      </c>
      <c r="AF750" s="155">
        <v>0.916617984967091</v>
      </c>
      <c r="AG750" s="173">
        <v>-0.00373634363239883</v>
      </c>
    </row>
    <row r="751" spans="1:33">
      <c r="A751" s="175" t="s">
        <v>668</v>
      </c>
      <c r="B751" s="195" t="s">
        <v>1826</v>
      </c>
      <c r="C751" s="195" t="s">
        <v>747</v>
      </c>
      <c r="D751" s="150">
        <v>8360</v>
      </c>
      <c r="E751" s="150">
        <v>8230</v>
      </c>
      <c r="F751" s="150">
        <v>7760</v>
      </c>
      <c r="G751" s="151">
        <v>2346</v>
      </c>
      <c r="H751" s="151">
        <v>2322</v>
      </c>
      <c r="I751" s="151">
        <v>2244</v>
      </c>
      <c r="J751" s="151">
        <v>5679</v>
      </c>
      <c r="K751" s="151">
        <v>5642</v>
      </c>
      <c r="L751" s="151">
        <v>5377</v>
      </c>
      <c r="M751" s="154">
        <v>0.980463065370511</v>
      </c>
      <c r="N751" s="153">
        <v>134747</v>
      </c>
      <c r="O751" s="172">
        <v>0.9</v>
      </c>
      <c r="P751" s="154">
        <v>0.98444976076555</v>
      </c>
      <c r="Q751" s="154">
        <v>0.989769820971867</v>
      </c>
      <c r="R751" s="154">
        <v>0.993484768445149</v>
      </c>
      <c r="S751" s="173">
        <v>-0.00532006020631681</v>
      </c>
      <c r="T751" s="153">
        <v>137432</v>
      </c>
      <c r="U751" s="153">
        <v>128446</v>
      </c>
      <c r="V751" s="154">
        <v>0.934614936841493</v>
      </c>
      <c r="W751" s="154">
        <v>0.92822966507177</v>
      </c>
      <c r="X751" s="155">
        <v>0.956521739130435</v>
      </c>
      <c r="Y751" s="155">
        <v>0.946821623525269</v>
      </c>
      <c r="Z751" s="173">
        <v>-0.0282920740586645</v>
      </c>
      <c r="AA751" s="151">
        <v>39736</v>
      </c>
      <c r="AB751" s="151">
        <v>37447</v>
      </c>
      <c r="AC751" s="151">
        <v>46410</v>
      </c>
      <c r="AD751" s="151">
        <v>42842</v>
      </c>
      <c r="AE751" s="155">
        <v>0.942394805717737</v>
      </c>
      <c r="AF751" s="155">
        <v>0.923120017237664</v>
      </c>
      <c r="AG751" s="173">
        <v>0.0192747884800727</v>
      </c>
    </row>
    <row r="752" spans="1:33">
      <c r="A752" s="175" t="s">
        <v>668</v>
      </c>
      <c r="B752" s="195" t="s">
        <v>1826</v>
      </c>
      <c r="C752" s="195" t="s">
        <v>748</v>
      </c>
      <c r="D752" s="150">
        <v>4391</v>
      </c>
      <c r="E752" s="150">
        <v>4039</v>
      </c>
      <c r="F752" s="150">
        <v>3347</v>
      </c>
      <c r="G752" s="151">
        <v>1241</v>
      </c>
      <c r="H752" s="151">
        <v>1168</v>
      </c>
      <c r="I752" s="151">
        <v>1052</v>
      </c>
      <c r="J752" s="151">
        <v>2943</v>
      </c>
      <c r="K752" s="151">
        <v>2763</v>
      </c>
      <c r="L752" s="151">
        <v>2393</v>
      </c>
      <c r="M752" s="154">
        <v>0.919640209548285</v>
      </c>
      <c r="N752" s="153">
        <v>65128</v>
      </c>
      <c r="O752" s="172">
        <v>0.9</v>
      </c>
      <c r="P752" s="154">
        <v>0.919836028239581</v>
      </c>
      <c r="Q752" s="154">
        <v>0.941176470588235</v>
      </c>
      <c r="R752" s="154">
        <v>0.938837920489297</v>
      </c>
      <c r="S752" s="173">
        <v>-0.0213404423486543</v>
      </c>
      <c r="T752" s="153">
        <v>70819</v>
      </c>
      <c r="U752" s="153">
        <v>55263</v>
      </c>
      <c r="V752" s="154">
        <v>0.780341433796015</v>
      </c>
      <c r="W752" s="154">
        <v>0.762240947392394</v>
      </c>
      <c r="X752" s="155">
        <v>0.847703464947623</v>
      </c>
      <c r="Y752" s="155">
        <v>0.81311586816174</v>
      </c>
      <c r="Z752" s="173">
        <v>-0.0854625175552293</v>
      </c>
      <c r="AA752" s="151">
        <v>20931</v>
      </c>
      <c r="AB752" s="151">
        <v>16670</v>
      </c>
      <c r="AC752" s="151">
        <v>23892</v>
      </c>
      <c r="AD752" s="151">
        <v>18097</v>
      </c>
      <c r="AE752" s="155">
        <v>0.796426353255936</v>
      </c>
      <c r="AF752" s="155">
        <v>0.757450192533065</v>
      </c>
      <c r="AG752" s="173">
        <v>0.0389761607228707</v>
      </c>
    </row>
    <row r="753" spans="1:33">
      <c r="A753" s="175" t="s">
        <v>668</v>
      </c>
      <c r="B753" s="195" t="s">
        <v>1826</v>
      </c>
      <c r="C753" s="195" t="s">
        <v>749</v>
      </c>
      <c r="D753" s="150">
        <v>4296</v>
      </c>
      <c r="E753" s="150">
        <v>4048</v>
      </c>
      <c r="F753" s="150">
        <v>3990</v>
      </c>
      <c r="G753" s="151">
        <v>1154</v>
      </c>
      <c r="H753" s="151">
        <v>1117</v>
      </c>
      <c r="I753" s="151">
        <v>1056</v>
      </c>
      <c r="J753" s="151">
        <v>2692</v>
      </c>
      <c r="K753" s="151">
        <v>2618</v>
      </c>
      <c r="L753" s="151">
        <v>2554</v>
      </c>
      <c r="M753" s="154">
        <v>0.965486024669005</v>
      </c>
      <c r="N753" s="153">
        <v>68256</v>
      </c>
      <c r="O753" s="172">
        <v>0.9</v>
      </c>
      <c r="P753" s="154">
        <v>0.942271880819367</v>
      </c>
      <c r="Q753" s="154">
        <v>0.967937608318891</v>
      </c>
      <c r="R753" s="154">
        <v>0.972511144130758</v>
      </c>
      <c r="S753" s="173">
        <v>-0.025665727499524</v>
      </c>
      <c r="T753" s="153">
        <v>70696</v>
      </c>
      <c r="U753" s="153">
        <v>65834</v>
      </c>
      <c r="V753" s="154">
        <v>0.931226660631436</v>
      </c>
      <c r="W753" s="154">
        <v>0.92877094972067</v>
      </c>
      <c r="X753" s="155">
        <v>0.915077989601387</v>
      </c>
      <c r="Y753" s="155">
        <v>0.948736998514116</v>
      </c>
      <c r="Z753" s="173">
        <v>0.0136929601192839</v>
      </c>
      <c r="AA753" s="151">
        <v>20140</v>
      </c>
      <c r="AB753" s="151">
        <v>18778</v>
      </c>
      <c r="AC753" s="151">
        <v>23079</v>
      </c>
      <c r="AD753" s="151">
        <v>21402</v>
      </c>
      <c r="AE753" s="155">
        <v>0.932373386295928</v>
      </c>
      <c r="AF753" s="155">
        <v>0.927336539711426</v>
      </c>
      <c r="AG753" s="173">
        <v>0.00503684658450254</v>
      </c>
    </row>
    <row r="754" spans="1:33">
      <c r="A754" s="175" t="s">
        <v>668</v>
      </c>
      <c r="B754" s="195" t="s">
        <v>1826</v>
      </c>
      <c r="C754" s="195" t="s">
        <v>750</v>
      </c>
      <c r="D754" s="150">
        <v>3665</v>
      </c>
      <c r="E754" s="150">
        <v>3534</v>
      </c>
      <c r="F754" s="150">
        <v>3420</v>
      </c>
      <c r="G754" s="151">
        <v>963</v>
      </c>
      <c r="H754" s="151">
        <v>953</v>
      </c>
      <c r="I754" s="151">
        <v>908</v>
      </c>
      <c r="J754" s="151">
        <v>2553</v>
      </c>
      <c r="K754" s="151">
        <v>2513</v>
      </c>
      <c r="L754" s="151">
        <v>2370</v>
      </c>
      <c r="M754" s="154">
        <v>0.979720154420029</v>
      </c>
      <c r="N754" s="153">
        <v>60146</v>
      </c>
      <c r="O754" s="172">
        <v>0.9</v>
      </c>
      <c r="P754" s="154">
        <v>0.964256480218281</v>
      </c>
      <c r="Q754" s="154">
        <v>0.989615784008307</v>
      </c>
      <c r="R754" s="154">
        <v>0.984332158245202</v>
      </c>
      <c r="S754" s="173">
        <v>-0.0253593037900264</v>
      </c>
      <c r="T754" s="153">
        <v>61391</v>
      </c>
      <c r="U754" s="153">
        <v>57288</v>
      </c>
      <c r="V754" s="154">
        <v>0.933166099265365</v>
      </c>
      <c r="W754" s="154">
        <v>0.933151432469304</v>
      </c>
      <c r="X754" s="155">
        <v>0.942886812045691</v>
      </c>
      <c r="Y754" s="155">
        <v>0.928319623971798</v>
      </c>
      <c r="Z754" s="173">
        <v>-0.00973537957638637</v>
      </c>
      <c r="AA754" s="151">
        <v>17597</v>
      </c>
      <c r="AB754" s="151">
        <v>16430</v>
      </c>
      <c r="AC754" s="151">
        <v>20100</v>
      </c>
      <c r="AD754" s="151">
        <v>18699</v>
      </c>
      <c r="AE754" s="155">
        <v>0.933681877592772</v>
      </c>
      <c r="AF754" s="155">
        <v>0.930298507462687</v>
      </c>
      <c r="AG754" s="173">
        <v>0.00338337013008494</v>
      </c>
    </row>
    <row r="755" spans="1:33">
      <c r="A755" s="175" t="s">
        <v>668</v>
      </c>
      <c r="B755" s="195" t="s">
        <v>1826</v>
      </c>
      <c r="C755" s="195" t="s">
        <v>751</v>
      </c>
      <c r="D755" s="150">
        <v>6104</v>
      </c>
      <c r="E755" s="150">
        <v>5955</v>
      </c>
      <c r="F755" s="150">
        <v>5404</v>
      </c>
      <c r="G755" s="151">
        <v>1858</v>
      </c>
      <c r="H755" s="151">
        <v>1776</v>
      </c>
      <c r="I755" s="151">
        <v>1659</v>
      </c>
      <c r="J755" s="151">
        <v>4374</v>
      </c>
      <c r="K755" s="151">
        <v>4194</v>
      </c>
      <c r="L755" s="151">
        <v>3635</v>
      </c>
      <c r="M755" s="154">
        <v>0.968378181818182</v>
      </c>
      <c r="N755" s="153">
        <v>99864</v>
      </c>
      <c r="O755" s="172">
        <v>0.9</v>
      </c>
      <c r="P755" s="154">
        <v>0.975589777195282</v>
      </c>
      <c r="Q755" s="154">
        <v>0.955866523143165</v>
      </c>
      <c r="R755" s="154">
        <v>0.958847736625514</v>
      </c>
      <c r="S755" s="173">
        <v>0.0197232540521172</v>
      </c>
      <c r="T755" s="153">
        <v>103125</v>
      </c>
      <c r="U755" s="153">
        <v>90762</v>
      </c>
      <c r="V755" s="154">
        <v>0.880116363636364</v>
      </c>
      <c r="W755" s="154">
        <v>0.885321100917431</v>
      </c>
      <c r="X755" s="155">
        <v>0.892895586652314</v>
      </c>
      <c r="Y755" s="155">
        <v>0.831047096479195</v>
      </c>
      <c r="Z755" s="173">
        <v>-0.00757448573488306</v>
      </c>
      <c r="AA755" s="151">
        <v>29901</v>
      </c>
      <c r="AB755" s="151">
        <v>26052</v>
      </c>
      <c r="AC755" s="151">
        <v>35978</v>
      </c>
      <c r="AD755" s="151">
        <v>31849</v>
      </c>
      <c r="AE755" s="155">
        <v>0.871275208187017</v>
      </c>
      <c r="AF755" s="155">
        <v>0.885235421646562</v>
      </c>
      <c r="AG755" s="173">
        <v>-0.0139602134595446</v>
      </c>
    </row>
    <row r="756" spans="1:33">
      <c r="A756" s="175" t="s">
        <v>668</v>
      </c>
      <c r="B756" s="195" t="s">
        <v>1826</v>
      </c>
      <c r="C756" s="195" t="s">
        <v>752</v>
      </c>
      <c r="D756" s="150">
        <v>3193</v>
      </c>
      <c r="E756" s="150">
        <v>3026</v>
      </c>
      <c r="F756" s="150">
        <v>2735</v>
      </c>
      <c r="G756" s="151">
        <v>944</v>
      </c>
      <c r="H756" s="151">
        <v>884</v>
      </c>
      <c r="I756" s="151">
        <v>821</v>
      </c>
      <c r="J756" s="151">
        <v>2212</v>
      </c>
      <c r="K756" s="151">
        <v>2120</v>
      </c>
      <c r="L756" s="151">
        <v>1997</v>
      </c>
      <c r="M756" s="154">
        <v>0.949647926679334</v>
      </c>
      <c r="N756" s="153">
        <v>50979</v>
      </c>
      <c r="O756" s="172">
        <v>0.9</v>
      </c>
      <c r="P756" s="154">
        <v>0.947698089570936</v>
      </c>
      <c r="Q756" s="154">
        <v>0.936440677966102</v>
      </c>
      <c r="R756" s="154">
        <v>0.958408679927667</v>
      </c>
      <c r="S756" s="173">
        <v>0.0112574116048347</v>
      </c>
      <c r="T756" s="153">
        <v>53682</v>
      </c>
      <c r="U756" s="153">
        <v>48557</v>
      </c>
      <c r="V756" s="154">
        <v>0.904530382623598</v>
      </c>
      <c r="W756" s="154">
        <v>0.856561227685562</v>
      </c>
      <c r="X756" s="155">
        <v>0.869703389830508</v>
      </c>
      <c r="Y756" s="155">
        <v>0.902802893309222</v>
      </c>
      <c r="Z756" s="173">
        <v>-0.0131421621449462</v>
      </c>
      <c r="AA756" s="151">
        <v>15585</v>
      </c>
      <c r="AB756" s="151">
        <v>13845</v>
      </c>
      <c r="AC756" s="151">
        <v>18597</v>
      </c>
      <c r="AD756" s="151">
        <v>17166</v>
      </c>
      <c r="AE756" s="155">
        <v>0.888354186717998</v>
      </c>
      <c r="AF756" s="155">
        <v>0.923052105178255</v>
      </c>
      <c r="AG756" s="173">
        <v>-0.0346979184602565</v>
      </c>
    </row>
    <row r="757" spans="1:33">
      <c r="A757" s="175" t="s">
        <v>668</v>
      </c>
      <c r="B757" s="195" t="s">
        <v>1826</v>
      </c>
      <c r="C757" s="195" t="s">
        <v>753</v>
      </c>
      <c r="D757" s="150">
        <v>3829</v>
      </c>
      <c r="E757" s="150">
        <v>3526</v>
      </c>
      <c r="F757" s="150">
        <v>3395</v>
      </c>
      <c r="G757" s="151">
        <v>1155</v>
      </c>
      <c r="H757" s="151">
        <v>1089</v>
      </c>
      <c r="I757" s="151">
        <v>1041</v>
      </c>
      <c r="J757" s="151">
        <v>2650</v>
      </c>
      <c r="K757" s="151">
        <v>2578</v>
      </c>
      <c r="L757" s="151">
        <v>2440</v>
      </c>
      <c r="M757" s="154">
        <v>0.955254738621273</v>
      </c>
      <c r="N757" s="153">
        <v>63299</v>
      </c>
      <c r="O757" s="172">
        <v>0.9</v>
      </c>
      <c r="P757" s="154">
        <v>0.920867067119352</v>
      </c>
      <c r="Q757" s="154">
        <v>0.942857142857143</v>
      </c>
      <c r="R757" s="154">
        <v>0.972830188679245</v>
      </c>
      <c r="S757" s="173">
        <v>-0.0219900757377905</v>
      </c>
      <c r="T757" s="153">
        <v>66264</v>
      </c>
      <c r="U757" s="153">
        <v>59503</v>
      </c>
      <c r="V757" s="154">
        <v>0.897968731136062</v>
      </c>
      <c r="W757" s="154">
        <v>0.886654478976234</v>
      </c>
      <c r="X757" s="155">
        <v>0.901298701298701</v>
      </c>
      <c r="Y757" s="155">
        <v>0.920754716981132</v>
      </c>
      <c r="Z757" s="173">
        <v>-0.0146442223224673</v>
      </c>
      <c r="AA757" s="151">
        <v>18816</v>
      </c>
      <c r="AB757" s="151">
        <v>16899</v>
      </c>
      <c r="AC757" s="151">
        <v>21927</v>
      </c>
      <c r="AD757" s="151">
        <v>19794</v>
      </c>
      <c r="AE757" s="155">
        <v>0.89811862244898</v>
      </c>
      <c r="AF757" s="155">
        <v>0.902722670679984</v>
      </c>
      <c r="AG757" s="173">
        <v>-0.00460404823100402</v>
      </c>
    </row>
    <row r="758" spans="1:33">
      <c r="A758" s="175" t="s">
        <v>668</v>
      </c>
      <c r="B758" s="195" t="s">
        <v>1826</v>
      </c>
      <c r="C758" s="195" t="s">
        <v>754</v>
      </c>
      <c r="D758" s="150">
        <v>1950</v>
      </c>
      <c r="E758" s="150">
        <v>1916</v>
      </c>
      <c r="F758" s="150">
        <v>1827</v>
      </c>
      <c r="G758" s="151">
        <v>559</v>
      </c>
      <c r="H758" s="151">
        <v>549</v>
      </c>
      <c r="I758" s="151">
        <v>524</v>
      </c>
      <c r="J758" s="151">
        <v>1370</v>
      </c>
      <c r="K758" s="151">
        <v>1349</v>
      </c>
      <c r="L758" s="151">
        <v>1290</v>
      </c>
      <c r="M758" s="154">
        <v>0.971286565466032</v>
      </c>
      <c r="N758" s="153">
        <v>32440</v>
      </c>
      <c r="O758" s="172">
        <v>0.9</v>
      </c>
      <c r="P758" s="154">
        <v>0.982564102564103</v>
      </c>
      <c r="Q758" s="154">
        <v>0.98211091234347</v>
      </c>
      <c r="R758" s="154">
        <v>0.984671532846715</v>
      </c>
      <c r="S758" s="173">
        <v>0.00045319022063206</v>
      </c>
      <c r="T758" s="153">
        <v>33399</v>
      </c>
      <c r="U758" s="153">
        <v>31348</v>
      </c>
      <c r="V758" s="154">
        <v>0.938590975777718</v>
      </c>
      <c r="W758" s="154">
        <v>0.936923076923077</v>
      </c>
      <c r="X758" s="155">
        <v>0.937388193202147</v>
      </c>
      <c r="Y758" s="155">
        <v>0.941605839416058</v>
      </c>
      <c r="Z758" s="173">
        <v>-0.000465116279069755</v>
      </c>
      <c r="AA758" s="151">
        <v>9533</v>
      </c>
      <c r="AB758" s="151">
        <v>8894</v>
      </c>
      <c r="AC758" s="151">
        <v>10832</v>
      </c>
      <c r="AD758" s="151">
        <v>10232</v>
      </c>
      <c r="AE758" s="155">
        <v>0.932969684254694</v>
      </c>
      <c r="AF758" s="155">
        <v>0.944608567208272</v>
      </c>
      <c r="AG758" s="173">
        <v>-0.0116388829535776</v>
      </c>
    </row>
    <row r="759" spans="1:33">
      <c r="A759" s="175" t="s">
        <v>668</v>
      </c>
      <c r="B759" s="195" t="s">
        <v>1827</v>
      </c>
      <c r="C759" s="195" t="s">
        <v>755</v>
      </c>
      <c r="D759" s="150">
        <v>3014</v>
      </c>
      <c r="E759" s="150">
        <v>2861</v>
      </c>
      <c r="F759" s="150">
        <v>2857</v>
      </c>
      <c r="G759" s="151">
        <v>962</v>
      </c>
      <c r="H759" s="151">
        <v>936</v>
      </c>
      <c r="I759" s="151">
        <v>892</v>
      </c>
      <c r="J759" s="151">
        <v>2062</v>
      </c>
      <c r="K759" s="151">
        <v>2002</v>
      </c>
      <c r="L759" s="151">
        <v>1975</v>
      </c>
      <c r="M759" s="154">
        <v>0.97394910535231</v>
      </c>
      <c r="N759" s="153">
        <v>50023</v>
      </c>
      <c r="O759" s="172">
        <v>0.9</v>
      </c>
      <c r="P759" s="154">
        <v>0.949236894492369</v>
      </c>
      <c r="Q759" s="154">
        <v>0.972972972972973</v>
      </c>
      <c r="R759" s="154">
        <v>0.97090203685742</v>
      </c>
      <c r="S759" s="173">
        <v>-0.0237360784806041</v>
      </c>
      <c r="T759" s="153">
        <v>51361</v>
      </c>
      <c r="U759" s="153">
        <v>49559</v>
      </c>
      <c r="V759" s="154">
        <v>0.964915013336968</v>
      </c>
      <c r="W759" s="154">
        <v>0.947909754479098</v>
      </c>
      <c r="X759" s="155">
        <v>0.927234927234927</v>
      </c>
      <c r="Y759" s="155">
        <v>0.957807953443259</v>
      </c>
      <c r="Z759" s="173">
        <v>0.0206748272441702</v>
      </c>
      <c r="AA759" s="151">
        <v>14924</v>
      </c>
      <c r="AB759" s="151">
        <v>14294</v>
      </c>
      <c r="AC759" s="151">
        <v>16895</v>
      </c>
      <c r="AD759" s="151">
        <v>16353</v>
      </c>
      <c r="AE759" s="155">
        <v>0.957786116322702</v>
      </c>
      <c r="AF759" s="155">
        <v>0.967919502811483</v>
      </c>
      <c r="AG759" s="173">
        <v>-0.0101333864887809</v>
      </c>
    </row>
    <row r="760" spans="1:33">
      <c r="A760" s="175" t="s">
        <v>668</v>
      </c>
      <c r="B760" s="195" t="s">
        <v>1827</v>
      </c>
      <c r="C760" s="195" t="s">
        <v>756</v>
      </c>
      <c r="D760" s="150">
        <v>8249</v>
      </c>
      <c r="E760" s="150">
        <v>8176</v>
      </c>
      <c r="F760" s="150">
        <v>7745</v>
      </c>
      <c r="G760" s="151">
        <v>2619</v>
      </c>
      <c r="H760" s="151">
        <v>2587</v>
      </c>
      <c r="I760" s="151">
        <v>2443</v>
      </c>
      <c r="J760" s="151">
        <v>5261</v>
      </c>
      <c r="K760" s="151">
        <v>5230</v>
      </c>
      <c r="L760" s="151">
        <v>5006</v>
      </c>
      <c r="M760" s="154">
        <v>0.991736949656325</v>
      </c>
      <c r="N760" s="153">
        <v>133463</v>
      </c>
      <c r="O760" s="172">
        <v>0.9</v>
      </c>
      <c r="P760" s="154">
        <v>0.991150442477876</v>
      </c>
      <c r="Q760" s="154">
        <v>0.987781596029019</v>
      </c>
      <c r="R760" s="154">
        <v>0.994107584109485</v>
      </c>
      <c r="S760" s="173">
        <v>0.00336884644885738</v>
      </c>
      <c r="T760" s="153">
        <v>134575</v>
      </c>
      <c r="U760" s="153">
        <v>127340</v>
      </c>
      <c r="V760" s="154">
        <v>0.946238157161434</v>
      </c>
      <c r="W760" s="154">
        <v>0.938901685052734</v>
      </c>
      <c r="X760" s="155">
        <v>0.932798778159603</v>
      </c>
      <c r="Y760" s="155">
        <v>0.951530127352214</v>
      </c>
      <c r="Z760" s="173">
        <v>0.00610290689313076</v>
      </c>
      <c r="AA760" s="151">
        <v>39527</v>
      </c>
      <c r="AB760" s="151">
        <v>37460</v>
      </c>
      <c r="AC760" s="151">
        <v>43348</v>
      </c>
      <c r="AD760" s="151">
        <v>40833</v>
      </c>
      <c r="AE760" s="155">
        <v>0.947706630910517</v>
      </c>
      <c r="AF760" s="155">
        <v>0.941981175602104</v>
      </c>
      <c r="AG760" s="173">
        <v>0.00572545530841295</v>
      </c>
    </row>
    <row r="761" spans="1:33">
      <c r="A761" s="175" t="s">
        <v>668</v>
      </c>
      <c r="B761" s="195" t="s">
        <v>1827</v>
      </c>
      <c r="C761" s="195" t="s">
        <v>757</v>
      </c>
      <c r="D761" s="150">
        <v>4624</v>
      </c>
      <c r="E761" s="150">
        <v>4435</v>
      </c>
      <c r="F761" s="150">
        <v>4362</v>
      </c>
      <c r="G761" s="151">
        <v>1489</v>
      </c>
      <c r="H761" s="151">
        <v>1471</v>
      </c>
      <c r="I761" s="151">
        <v>1416</v>
      </c>
      <c r="J761" s="151">
        <v>2960</v>
      </c>
      <c r="K761" s="151">
        <v>2937</v>
      </c>
      <c r="L761" s="151">
        <v>2822</v>
      </c>
      <c r="M761" s="154">
        <v>0.978945448386382</v>
      </c>
      <c r="N761" s="153">
        <v>75137</v>
      </c>
      <c r="O761" s="172">
        <v>0.9</v>
      </c>
      <c r="P761" s="154">
        <v>0.959126297577855</v>
      </c>
      <c r="Q761" s="154">
        <v>0.987911349899261</v>
      </c>
      <c r="R761" s="154">
        <v>0.99222972972973</v>
      </c>
      <c r="S761" s="173">
        <v>-0.0287850523214065</v>
      </c>
      <c r="T761" s="153">
        <v>76753</v>
      </c>
      <c r="U761" s="153">
        <v>73601</v>
      </c>
      <c r="V761" s="154">
        <v>0.958933201308092</v>
      </c>
      <c r="W761" s="154">
        <v>0.943339100346021</v>
      </c>
      <c r="X761" s="155">
        <v>0.950973807924782</v>
      </c>
      <c r="Y761" s="155">
        <v>0.953378378378378</v>
      </c>
      <c r="Z761" s="173">
        <v>-0.00763470757876095</v>
      </c>
      <c r="AA761" s="151">
        <v>22138</v>
      </c>
      <c r="AB761" s="151">
        <v>21156</v>
      </c>
      <c r="AC761" s="151">
        <v>25575</v>
      </c>
      <c r="AD761" s="151">
        <v>24502</v>
      </c>
      <c r="AE761" s="155">
        <v>0.955641882735568</v>
      </c>
      <c r="AF761" s="155">
        <v>0.958044965786901</v>
      </c>
      <c r="AG761" s="173">
        <v>-0.00240308305133341</v>
      </c>
    </row>
    <row r="762" spans="1:33">
      <c r="A762" s="175" t="s">
        <v>668</v>
      </c>
      <c r="B762" s="195" t="s">
        <v>1827</v>
      </c>
      <c r="C762" s="195" t="s">
        <v>758</v>
      </c>
      <c r="D762" s="150">
        <v>5225</v>
      </c>
      <c r="E762" s="150">
        <v>5102</v>
      </c>
      <c r="F762" s="150">
        <v>4806</v>
      </c>
      <c r="G762" s="151">
        <v>1767</v>
      </c>
      <c r="H762" s="151">
        <v>1755</v>
      </c>
      <c r="I762" s="151">
        <v>1647</v>
      </c>
      <c r="J762" s="151">
        <v>3492</v>
      </c>
      <c r="K762" s="151">
        <v>3468</v>
      </c>
      <c r="L762" s="151">
        <v>3287</v>
      </c>
      <c r="M762" s="154">
        <v>0.973365031147505</v>
      </c>
      <c r="N762" s="153">
        <v>88438</v>
      </c>
      <c r="O762" s="172">
        <v>0.9</v>
      </c>
      <c r="P762" s="154">
        <v>0.976459330143541</v>
      </c>
      <c r="Q762" s="154">
        <v>0.99320882852292</v>
      </c>
      <c r="R762" s="154">
        <v>0.993127147766323</v>
      </c>
      <c r="S762" s="173">
        <v>-0.0167494983793796</v>
      </c>
      <c r="T762" s="153">
        <v>90858</v>
      </c>
      <c r="U762" s="153">
        <v>84517</v>
      </c>
      <c r="V762" s="154">
        <v>0.930209777895177</v>
      </c>
      <c r="W762" s="154">
        <v>0.919808612440191</v>
      </c>
      <c r="X762" s="155">
        <v>0.932088285229202</v>
      </c>
      <c r="Y762" s="155">
        <v>0.941294387170676</v>
      </c>
      <c r="Z762" s="173">
        <v>-0.0122796727890107</v>
      </c>
      <c r="AA762" s="151">
        <v>26588</v>
      </c>
      <c r="AB762" s="151">
        <v>24849</v>
      </c>
      <c r="AC762" s="151">
        <v>29549</v>
      </c>
      <c r="AD762" s="151">
        <v>27349</v>
      </c>
      <c r="AE762" s="155">
        <v>0.934594553934106</v>
      </c>
      <c r="AF762" s="155">
        <v>0.925547395850959</v>
      </c>
      <c r="AG762" s="173">
        <v>0.00904715808314616</v>
      </c>
    </row>
    <row r="763" spans="1:33">
      <c r="A763" s="175" t="s">
        <v>668</v>
      </c>
      <c r="B763" s="195" t="s">
        <v>1827</v>
      </c>
      <c r="C763" s="195" t="s">
        <v>759</v>
      </c>
      <c r="D763" s="150">
        <v>2699</v>
      </c>
      <c r="E763" s="150">
        <v>2610</v>
      </c>
      <c r="F763" s="150">
        <v>2484</v>
      </c>
      <c r="G763" s="151">
        <v>1080</v>
      </c>
      <c r="H763" s="151">
        <v>1056</v>
      </c>
      <c r="I763" s="151">
        <v>1015</v>
      </c>
      <c r="J763" s="151">
        <v>1975</v>
      </c>
      <c r="K763" s="151">
        <v>1906</v>
      </c>
      <c r="L763" s="151">
        <v>1807</v>
      </c>
      <c r="M763" s="154">
        <v>0.929626232515478</v>
      </c>
      <c r="N763" s="153">
        <v>40541</v>
      </c>
      <c r="O763" s="172">
        <v>0.9</v>
      </c>
      <c r="P763" s="154">
        <v>0.967024824008892</v>
      </c>
      <c r="Q763" s="154">
        <v>0.977777777777778</v>
      </c>
      <c r="R763" s="154">
        <v>0.96506329113924</v>
      </c>
      <c r="S763" s="173">
        <v>-0.0107529537688855</v>
      </c>
      <c r="T763" s="153">
        <v>43610</v>
      </c>
      <c r="U763" s="153">
        <v>39675</v>
      </c>
      <c r="V763" s="154">
        <v>0.90976840174272</v>
      </c>
      <c r="W763" s="154">
        <v>0.920340866987773</v>
      </c>
      <c r="X763" s="155">
        <v>0.939814814814815</v>
      </c>
      <c r="Y763" s="155">
        <v>0.91493670886076</v>
      </c>
      <c r="Z763" s="173">
        <v>-0.0194739478270415</v>
      </c>
      <c r="AA763" s="151">
        <v>14097</v>
      </c>
      <c r="AB763" s="151">
        <v>12977</v>
      </c>
      <c r="AC763" s="151">
        <v>14406</v>
      </c>
      <c r="AD763" s="151">
        <v>13256</v>
      </c>
      <c r="AE763" s="155">
        <v>0.920550471731574</v>
      </c>
      <c r="AF763" s="155">
        <v>0.92017215049285</v>
      </c>
      <c r="AG763" s="173">
        <v>0.000378321238723944</v>
      </c>
    </row>
    <row r="764" spans="1:33">
      <c r="A764" s="175" t="s">
        <v>668</v>
      </c>
      <c r="B764" s="195" t="s">
        <v>1827</v>
      </c>
      <c r="C764" s="195" t="s">
        <v>760</v>
      </c>
      <c r="D764" s="150">
        <v>2831</v>
      </c>
      <c r="E764" s="150">
        <v>2793</v>
      </c>
      <c r="F764" s="150">
        <v>2684</v>
      </c>
      <c r="G764" s="151">
        <v>979</v>
      </c>
      <c r="H764" s="151">
        <v>958</v>
      </c>
      <c r="I764" s="151">
        <v>915</v>
      </c>
      <c r="J764" s="151">
        <v>2026</v>
      </c>
      <c r="K764" s="151">
        <v>2006</v>
      </c>
      <c r="L764" s="151">
        <v>1925</v>
      </c>
      <c r="M764" s="154">
        <v>0.987422129931771</v>
      </c>
      <c r="N764" s="153">
        <v>49929</v>
      </c>
      <c r="O764" s="172">
        <v>0.9</v>
      </c>
      <c r="P764" s="154">
        <v>0.986577181208054</v>
      </c>
      <c r="Q764" s="154">
        <v>0.978549540347293</v>
      </c>
      <c r="R764" s="154">
        <v>0.990128331688055</v>
      </c>
      <c r="S764" s="173">
        <v>0.00802764086076058</v>
      </c>
      <c r="T764" s="153">
        <v>50565</v>
      </c>
      <c r="U764" s="153">
        <v>48156</v>
      </c>
      <c r="V764" s="154">
        <v>0.952358350637793</v>
      </c>
      <c r="W764" s="154">
        <v>0.948074885199576</v>
      </c>
      <c r="X764" s="155">
        <v>0.934627170582227</v>
      </c>
      <c r="Y764" s="155">
        <v>0.950148075024679</v>
      </c>
      <c r="Z764" s="173">
        <v>0.0134477146173494</v>
      </c>
      <c r="AA764" s="151">
        <v>14903</v>
      </c>
      <c r="AB764" s="151">
        <v>14111</v>
      </c>
      <c r="AC764" s="151">
        <v>16572</v>
      </c>
      <c r="AD764" s="151">
        <v>15802</v>
      </c>
      <c r="AE764" s="155">
        <v>0.946856337650138</v>
      </c>
      <c r="AF764" s="155">
        <v>0.953536084962587</v>
      </c>
      <c r="AG764" s="173">
        <v>-0.00667974731244991</v>
      </c>
    </row>
    <row r="765" spans="1:33">
      <c r="A765" s="175" t="s">
        <v>668</v>
      </c>
      <c r="B765" s="195" t="s">
        <v>1827</v>
      </c>
      <c r="C765" s="195" t="s">
        <v>761</v>
      </c>
      <c r="D765" s="150">
        <v>4194</v>
      </c>
      <c r="E765" s="150">
        <v>4160</v>
      </c>
      <c r="F765" s="150">
        <v>3953</v>
      </c>
      <c r="G765" s="151">
        <v>1391</v>
      </c>
      <c r="H765" s="151">
        <v>1384</v>
      </c>
      <c r="I765" s="151">
        <v>1322</v>
      </c>
      <c r="J765" s="151">
        <v>2713</v>
      </c>
      <c r="K765" s="151">
        <v>2677</v>
      </c>
      <c r="L765" s="151">
        <v>2545</v>
      </c>
      <c r="M765" s="154">
        <v>0.981670623309225</v>
      </c>
      <c r="N765" s="153">
        <v>71124</v>
      </c>
      <c r="O765" s="172">
        <v>0.9</v>
      </c>
      <c r="P765" s="154">
        <v>0.991893180734382</v>
      </c>
      <c r="Q765" s="154">
        <v>0.994967649173257</v>
      </c>
      <c r="R765" s="154">
        <v>0.986730556579432</v>
      </c>
      <c r="S765" s="173">
        <v>-0.00307446843887416</v>
      </c>
      <c r="T765" s="153">
        <v>72452</v>
      </c>
      <c r="U765" s="153">
        <v>67402</v>
      </c>
      <c r="V765" s="154">
        <v>0.930298680505714</v>
      </c>
      <c r="W765" s="154">
        <v>0.942536957558417</v>
      </c>
      <c r="X765" s="155">
        <v>0.95039539899353</v>
      </c>
      <c r="Y765" s="155">
        <v>0.938075930704018</v>
      </c>
      <c r="Z765" s="173">
        <v>-0.00785844143511305</v>
      </c>
      <c r="AA765" s="151">
        <v>20718</v>
      </c>
      <c r="AB765" s="151">
        <v>19332</v>
      </c>
      <c r="AC765" s="151">
        <v>23732</v>
      </c>
      <c r="AD765" s="151">
        <v>22030</v>
      </c>
      <c r="AE765" s="155">
        <v>0.933101650738488</v>
      </c>
      <c r="AF765" s="155">
        <v>0.928282487780212</v>
      </c>
      <c r="AG765" s="173">
        <v>0.00481916295827589</v>
      </c>
    </row>
    <row r="766" spans="1:33">
      <c r="A766" s="175" t="s">
        <v>668</v>
      </c>
      <c r="B766" s="195" t="s">
        <v>1827</v>
      </c>
      <c r="C766" s="195" t="s">
        <v>762</v>
      </c>
      <c r="D766" s="150">
        <v>3415</v>
      </c>
      <c r="E766" s="150">
        <v>3243</v>
      </c>
      <c r="F766" s="150">
        <v>3234</v>
      </c>
      <c r="G766" s="151">
        <v>1198</v>
      </c>
      <c r="H766" s="151">
        <v>1172</v>
      </c>
      <c r="I766" s="151">
        <v>1133</v>
      </c>
      <c r="J766" s="151">
        <v>2188</v>
      </c>
      <c r="K766" s="151">
        <v>2093</v>
      </c>
      <c r="L766" s="151">
        <v>2031</v>
      </c>
      <c r="M766" s="154">
        <v>0.975070265595636</v>
      </c>
      <c r="N766" s="153">
        <v>58630</v>
      </c>
      <c r="O766" s="172">
        <v>0.9</v>
      </c>
      <c r="P766" s="154">
        <v>0.949633967789165</v>
      </c>
      <c r="Q766" s="154">
        <v>0.978297161936561</v>
      </c>
      <c r="R766" s="154">
        <v>0.956581352833638</v>
      </c>
      <c r="S766" s="173">
        <v>-0.0286631941473955</v>
      </c>
      <c r="T766" s="153">
        <v>60129</v>
      </c>
      <c r="U766" s="153">
        <v>57261</v>
      </c>
      <c r="V766" s="154">
        <v>0.952302549518535</v>
      </c>
      <c r="W766" s="154">
        <v>0.946998535871157</v>
      </c>
      <c r="X766" s="155">
        <v>0.945742904841402</v>
      </c>
      <c r="Y766" s="155">
        <v>0.928244972577697</v>
      </c>
      <c r="Z766" s="173">
        <v>0.00125563102975434</v>
      </c>
      <c r="AA766" s="151">
        <v>17588</v>
      </c>
      <c r="AB766" s="151">
        <v>16646</v>
      </c>
      <c r="AC766" s="151">
        <v>19649</v>
      </c>
      <c r="AD766" s="151">
        <v>18632</v>
      </c>
      <c r="AE766" s="155">
        <v>0.946440755060268</v>
      </c>
      <c r="AF766" s="155">
        <v>0.948241640795969</v>
      </c>
      <c r="AG766" s="173">
        <v>-0.00180088573570092</v>
      </c>
    </row>
    <row r="767" spans="1:33">
      <c r="A767" s="175" t="s">
        <v>668</v>
      </c>
      <c r="B767" s="195" t="s">
        <v>1827</v>
      </c>
      <c r="C767" s="195" t="s">
        <v>763</v>
      </c>
      <c r="D767" s="150">
        <v>1905</v>
      </c>
      <c r="E767" s="150">
        <v>1826</v>
      </c>
      <c r="F767" s="150">
        <v>1733</v>
      </c>
      <c r="G767" s="151">
        <v>646</v>
      </c>
      <c r="H767" s="151">
        <v>623</v>
      </c>
      <c r="I767" s="151">
        <v>602</v>
      </c>
      <c r="J767" s="151">
        <v>1349</v>
      </c>
      <c r="K767" s="151">
        <v>1304</v>
      </c>
      <c r="L767" s="151">
        <v>1223</v>
      </c>
      <c r="M767" s="154">
        <v>0.952118619234601</v>
      </c>
      <c r="N767" s="153">
        <v>32492</v>
      </c>
      <c r="O767" s="172">
        <v>0.9</v>
      </c>
      <c r="P767" s="154">
        <v>0.958530183727034</v>
      </c>
      <c r="Q767" s="154">
        <v>0.964396284829721</v>
      </c>
      <c r="R767" s="154">
        <v>0.966641957005189</v>
      </c>
      <c r="S767" s="173">
        <v>-0.00586610110268726</v>
      </c>
      <c r="T767" s="153">
        <v>34126</v>
      </c>
      <c r="U767" s="153">
        <v>31618</v>
      </c>
      <c r="V767" s="154">
        <v>0.926507648127527</v>
      </c>
      <c r="W767" s="154">
        <v>0.909711286089239</v>
      </c>
      <c r="X767" s="155">
        <v>0.931888544891641</v>
      </c>
      <c r="Y767" s="155">
        <v>0.906597479614529</v>
      </c>
      <c r="Z767" s="173">
        <v>-0.0221772588024021</v>
      </c>
      <c r="AA767" s="151">
        <v>9862</v>
      </c>
      <c r="AB767" s="151">
        <v>9008</v>
      </c>
      <c r="AC767" s="151">
        <v>10863</v>
      </c>
      <c r="AD767" s="151">
        <v>10066</v>
      </c>
      <c r="AE767" s="155">
        <v>0.913404988846076</v>
      </c>
      <c r="AF767" s="155">
        <v>0.926631685538065</v>
      </c>
      <c r="AG767" s="173">
        <v>-0.0132266966919892</v>
      </c>
    </row>
    <row r="768" spans="1:33">
      <c r="A768" s="175" t="s">
        <v>668</v>
      </c>
      <c r="B768" s="195" t="s">
        <v>1827</v>
      </c>
      <c r="C768" s="195" t="s">
        <v>764</v>
      </c>
      <c r="D768" s="150">
        <v>2111</v>
      </c>
      <c r="E768" s="150">
        <v>2060</v>
      </c>
      <c r="F768" s="150">
        <v>1988</v>
      </c>
      <c r="G768" s="151">
        <v>603</v>
      </c>
      <c r="H768" s="151">
        <v>586</v>
      </c>
      <c r="I768" s="151">
        <v>558</v>
      </c>
      <c r="J768" s="151">
        <v>1512</v>
      </c>
      <c r="K768" s="151">
        <v>1472</v>
      </c>
      <c r="L768" s="151">
        <v>1425</v>
      </c>
      <c r="M768" s="154">
        <v>0.96927807486631</v>
      </c>
      <c r="N768" s="153">
        <v>36251</v>
      </c>
      <c r="O768" s="172">
        <v>0.9</v>
      </c>
      <c r="P768" s="154">
        <v>0.975840833728091</v>
      </c>
      <c r="Q768" s="154">
        <v>0.971807628524046</v>
      </c>
      <c r="R768" s="154">
        <v>0.973544973544973</v>
      </c>
      <c r="S768" s="173">
        <v>0.00403320520404449</v>
      </c>
      <c r="T768" s="153">
        <v>37400</v>
      </c>
      <c r="U768" s="153">
        <v>35163</v>
      </c>
      <c r="V768" s="154">
        <v>0.940187165775401</v>
      </c>
      <c r="W768" s="154">
        <v>0.941733775461866</v>
      </c>
      <c r="X768" s="155">
        <v>0.925373134328358</v>
      </c>
      <c r="Y768" s="155">
        <v>0.942460317460317</v>
      </c>
      <c r="Z768" s="173">
        <v>0.0163606411335082</v>
      </c>
      <c r="AA768" s="151">
        <v>10513</v>
      </c>
      <c r="AB768" s="151">
        <v>9891</v>
      </c>
      <c r="AC768" s="151">
        <v>12842</v>
      </c>
      <c r="AD768" s="151">
        <v>12016</v>
      </c>
      <c r="AE768" s="155">
        <v>0.940835156472938</v>
      </c>
      <c r="AF768" s="155">
        <v>0.935679800654104</v>
      </c>
      <c r="AG768" s="173">
        <v>0.00515535581883453</v>
      </c>
    </row>
    <row r="769" spans="1:33">
      <c r="A769" s="175" t="s">
        <v>668</v>
      </c>
      <c r="B769" s="195" t="s">
        <v>1827</v>
      </c>
      <c r="C769" s="195" t="s">
        <v>765</v>
      </c>
      <c r="D769" s="150">
        <v>4083</v>
      </c>
      <c r="E769" s="150">
        <v>3969</v>
      </c>
      <c r="F769" s="150">
        <v>3822</v>
      </c>
      <c r="G769" s="151">
        <v>1195</v>
      </c>
      <c r="H769" s="151">
        <v>1169</v>
      </c>
      <c r="I769" s="151">
        <v>1116</v>
      </c>
      <c r="J769" s="151">
        <v>3024</v>
      </c>
      <c r="K769" s="151">
        <v>2856</v>
      </c>
      <c r="L769" s="151">
        <v>2792</v>
      </c>
      <c r="M769" s="154">
        <v>0.966205010329076</v>
      </c>
      <c r="N769" s="153">
        <v>66415</v>
      </c>
      <c r="O769" s="172">
        <v>0.9</v>
      </c>
      <c r="P769" s="154">
        <v>0.972079353416605</v>
      </c>
      <c r="Q769" s="154">
        <v>0.978242677824268</v>
      </c>
      <c r="R769" s="154">
        <v>0.944444444444444</v>
      </c>
      <c r="S769" s="173">
        <v>-0.00616332440766232</v>
      </c>
      <c r="T769" s="153">
        <v>68738</v>
      </c>
      <c r="U769" s="153">
        <v>64834</v>
      </c>
      <c r="V769" s="154">
        <v>0.943204632081236</v>
      </c>
      <c r="W769" s="154">
        <v>0.936076414401176</v>
      </c>
      <c r="X769" s="155">
        <v>0.933891213389121</v>
      </c>
      <c r="Y769" s="155">
        <v>0.923280423280423</v>
      </c>
      <c r="Z769" s="173">
        <v>0.00218520101205433</v>
      </c>
      <c r="AA769" s="151">
        <v>20126</v>
      </c>
      <c r="AB769" s="151">
        <v>18871</v>
      </c>
      <c r="AC769" s="151">
        <v>22554</v>
      </c>
      <c r="AD769" s="151">
        <v>21332</v>
      </c>
      <c r="AE769" s="155">
        <v>0.937642850044718</v>
      </c>
      <c r="AF769" s="155">
        <v>0.945818923472555</v>
      </c>
      <c r="AG769" s="173">
        <v>-0.00817607342783655</v>
      </c>
    </row>
    <row r="770" spans="1:33">
      <c r="A770" s="175" t="s">
        <v>668</v>
      </c>
      <c r="B770" s="195" t="s">
        <v>1827</v>
      </c>
      <c r="C770" s="195" t="s">
        <v>766</v>
      </c>
      <c r="D770" s="150">
        <v>7330</v>
      </c>
      <c r="E770" s="150">
        <v>6924</v>
      </c>
      <c r="F770" s="150">
        <v>6827</v>
      </c>
      <c r="G770" s="151">
        <v>1934</v>
      </c>
      <c r="H770" s="151">
        <v>1842</v>
      </c>
      <c r="I770" s="151">
        <v>1775</v>
      </c>
      <c r="J770" s="151">
        <v>4979</v>
      </c>
      <c r="K770" s="151">
        <v>4735</v>
      </c>
      <c r="L770" s="151">
        <v>4622</v>
      </c>
      <c r="M770" s="154">
        <v>0.956606211595847</v>
      </c>
      <c r="N770" s="153">
        <v>102905</v>
      </c>
      <c r="O770" s="172">
        <v>0.9</v>
      </c>
      <c r="P770" s="154">
        <v>0.944611186903138</v>
      </c>
      <c r="Q770" s="154">
        <v>0.952430196483971</v>
      </c>
      <c r="R770" s="154">
        <v>0.950994175537257</v>
      </c>
      <c r="S770" s="173">
        <v>-0.00781900958083326</v>
      </c>
      <c r="T770" s="153">
        <v>107573</v>
      </c>
      <c r="U770" s="153">
        <v>99899</v>
      </c>
      <c r="V770" s="154">
        <v>0.928662396698056</v>
      </c>
      <c r="W770" s="154">
        <v>0.93137789904502</v>
      </c>
      <c r="X770" s="155">
        <v>0.917786970010341</v>
      </c>
      <c r="Y770" s="155">
        <v>0.928298855191806</v>
      </c>
      <c r="Z770" s="173">
        <v>0.0135909290346792</v>
      </c>
      <c r="AA770" s="151">
        <v>33567</v>
      </c>
      <c r="AB770" s="151">
        <v>31086</v>
      </c>
      <c r="AC770" s="151">
        <v>34460</v>
      </c>
      <c r="AD770" s="151">
        <v>32049</v>
      </c>
      <c r="AE770" s="155">
        <v>0.926088122262937</v>
      </c>
      <c r="AF770" s="155">
        <v>0.930034822983169</v>
      </c>
      <c r="AG770" s="173">
        <v>-0.00394670072023207</v>
      </c>
    </row>
    <row r="771" spans="1:33">
      <c r="A771" s="175" t="s">
        <v>668</v>
      </c>
      <c r="B771" s="195" t="s">
        <v>1827</v>
      </c>
      <c r="C771" s="195" t="s">
        <v>767</v>
      </c>
      <c r="D771" s="150">
        <v>3477</v>
      </c>
      <c r="E771" s="150">
        <v>3361</v>
      </c>
      <c r="F771" s="150">
        <v>3235</v>
      </c>
      <c r="G771" s="151">
        <v>1076</v>
      </c>
      <c r="H771" s="151">
        <v>1052</v>
      </c>
      <c r="I771" s="151">
        <v>1012</v>
      </c>
      <c r="J771" s="151">
        <v>2515</v>
      </c>
      <c r="K771" s="151">
        <v>2455</v>
      </c>
      <c r="L771" s="151">
        <v>2318</v>
      </c>
      <c r="M771" s="154">
        <v>0.970238703306432</v>
      </c>
      <c r="N771" s="153">
        <v>56986</v>
      </c>
      <c r="O771" s="172">
        <v>0.9</v>
      </c>
      <c r="P771" s="154">
        <v>0.966637906241012</v>
      </c>
      <c r="Q771" s="154">
        <v>0.977695167286245</v>
      </c>
      <c r="R771" s="154">
        <v>0.976143141153082</v>
      </c>
      <c r="S771" s="173">
        <v>-0.0110572610452331</v>
      </c>
      <c r="T771" s="153">
        <v>58734</v>
      </c>
      <c r="U771" s="153">
        <v>55142</v>
      </c>
      <c r="V771" s="154">
        <v>0.9388429189226</v>
      </c>
      <c r="W771" s="154">
        <v>0.930399769916595</v>
      </c>
      <c r="X771" s="155">
        <v>0.940520446096654</v>
      </c>
      <c r="Y771" s="155">
        <v>0.921669980119284</v>
      </c>
      <c r="Z771" s="173">
        <v>-0.0101206761800595</v>
      </c>
      <c r="AA771" s="151">
        <v>17116</v>
      </c>
      <c r="AB771" s="151">
        <v>16108</v>
      </c>
      <c r="AC771" s="151">
        <v>20306</v>
      </c>
      <c r="AD771" s="151">
        <v>19026</v>
      </c>
      <c r="AE771" s="155">
        <v>0.941107735452208</v>
      </c>
      <c r="AF771" s="155">
        <v>0.936964444006698</v>
      </c>
      <c r="AG771" s="173">
        <v>0.00414329144551095</v>
      </c>
    </row>
    <row r="772" spans="1:33">
      <c r="A772" s="175" t="s">
        <v>668</v>
      </c>
      <c r="B772" s="195" t="s">
        <v>1827</v>
      </c>
      <c r="C772" s="195" t="s">
        <v>768</v>
      </c>
      <c r="D772" s="150">
        <v>5758</v>
      </c>
      <c r="E772" s="150">
        <v>5636</v>
      </c>
      <c r="F772" s="150">
        <v>5272</v>
      </c>
      <c r="G772" s="151">
        <v>1559</v>
      </c>
      <c r="H772" s="151">
        <v>1529</v>
      </c>
      <c r="I772" s="151">
        <v>1430</v>
      </c>
      <c r="J772" s="151">
        <v>3995</v>
      </c>
      <c r="K772" s="151">
        <v>3857</v>
      </c>
      <c r="L772" s="151">
        <v>3776</v>
      </c>
      <c r="M772" s="154">
        <v>0.97155639424555</v>
      </c>
      <c r="N772" s="153">
        <v>91644</v>
      </c>
      <c r="O772" s="172">
        <v>0.9</v>
      </c>
      <c r="P772" s="154">
        <v>0.978812087530393</v>
      </c>
      <c r="Q772" s="154">
        <v>0.980756895445799</v>
      </c>
      <c r="R772" s="154">
        <v>0.965456821026283</v>
      </c>
      <c r="S772" s="173">
        <v>-0.00194480791540608</v>
      </c>
      <c r="T772" s="153">
        <v>94327</v>
      </c>
      <c r="U772" s="153">
        <v>88426</v>
      </c>
      <c r="V772" s="154">
        <v>0.937441029609762</v>
      </c>
      <c r="W772" s="154">
        <v>0.915595692948941</v>
      </c>
      <c r="X772" s="155">
        <v>0.917254650416934</v>
      </c>
      <c r="Y772" s="155">
        <v>0.945181476846058</v>
      </c>
      <c r="Z772" s="173">
        <v>-0.00165895746799327</v>
      </c>
      <c r="AA772" s="151">
        <v>27819</v>
      </c>
      <c r="AB772" s="151">
        <v>25727</v>
      </c>
      <c r="AC772" s="151">
        <v>31179</v>
      </c>
      <c r="AD772" s="151">
        <v>29278</v>
      </c>
      <c r="AE772" s="155">
        <v>0.924799597397462</v>
      </c>
      <c r="AF772" s="155">
        <v>0.939029474967125</v>
      </c>
      <c r="AG772" s="173">
        <v>-0.0142298775696631</v>
      </c>
    </row>
    <row r="773" spans="1:33">
      <c r="A773" s="175" t="s">
        <v>668</v>
      </c>
      <c r="B773" s="195" t="s">
        <v>1827</v>
      </c>
      <c r="C773" s="195" t="s">
        <v>769</v>
      </c>
      <c r="D773" s="150">
        <v>4373</v>
      </c>
      <c r="E773" s="150">
        <v>4326</v>
      </c>
      <c r="F773" s="150">
        <v>4092</v>
      </c>
      <c r="G773" s="151">
        <v>1332</v>
      </c>
      <c r="H773" s="151">
        <v>1298</v>
      </c>
      <c r="I773" s="151">
        <v>1269</v>
      </c>
      <c r="J773" s="151">
        <v>3106</v>
      </c>
      <c r="K773" s="151">
        <v>3080</v>
      </c>
      <c r="L773" s="151">
        <v>2945</v>
      </c>
      <c r="M773" s="154">
        <v>0.989340297672187</v>
      </c>
      <c r="N773" s="153">
        <v>74249</v>
      </c>
      <c r="O773" s="172">
        <v>0.9</v>
      </c>
      <c r="P773" s="154">
        <v>0.98925222959067</v>
      </c>
      <c r="Q773" s="154">
        <v>0.974474474474474</v>
      </c>
      <c r="R773" s="154">
        <v>0.991629104958145</v>
      </c>
      <c r="S773" s="173">
        <v>0.0147777551161956</v>
      </c>
      <c r="T773" s="153">
        <v>75049</v>
      </c>
      <c r="U773" s="153">
        <v>71136</v>
      </c>
      <c r="V773" s="154">
        <v>0.947860730989087</v>
      </c>
      <c r="W773" s="154">
        <v>0.935742053510176</v>
      </c>
      <c r="X773" s="155">
        <v>0.952702702702703</v>
      </c>
      <c r="Y773" s="155">
        <v>0.948164842240824</v>
      </c>
      <c r="Z773" s="173">
        <v>-0.0169606491925267</v>
      </c>
      <c r="AA773" s="151">
        <v>21218</v>
      </c>
      <c r="AB773" s="151">
        <v>20076</v>
      </c>
      <c r="AC773" s="151">
        <v>25958</v>
      </c>
      <c r="AD773" s="151">
        <v>24614</v>
      </c>
      <c r="AE773" s="155">
        <v>0.946177773588463</v>
      </c>
      <c r="AF773" s="155">
        <v>0.948224054241467</v>
      </c>
      <c r="AG773" s="173">
        <v>-0.00204628065300427</v>
      </c>
    </row>
    <row r="774" spans="1:33">
      <c r="A774" s="175" t="s">
        <v>668</v>
      </c>
      <c r="B774" s="195" t="s">
        <v>1827</v>
      </c>
      <c r="C774" s="195" t="s">
        <v>770</v>
      </c>
      <c r="D774" s="150">
        <v>3688</v>
      </c>
      <c r="E774" s="150">
        <v>3615</v>
      </c>
      <c r="F774" s="150">
        <v>3417</v>
      </c>
      <c r="G774" s="151">
        <v>1024</v>
      </c>
      <c r="H774" s="151">
        <v>1008</v>
      </c>
      <c r="I774" s="151">
        <v>919</v>
      </c>
      <c r="J774" s="151">
        <v>2448</v>
      </c>
      <c r="K774" s="151">
        <v>2399</v>
      </c>
      <c r="L774" s="151">
        <v>2234</v>
      </c>
      <c r="M774" s="154">
        <v>0.972902069936334</v>
      </c>
      <c r="N774" s="153">
        <v>60820</v>
      </c>
      <c r="O774" s="172">
        <v>0.9</v>
      </c>
      <c r="P774" s="154">
        <v>0.980206073752712</v>
      </c>
      <c r="Q774" s="154">
        <v>0.984375</v>
      </c>
      <c r="R774" s="154">
        <v>0.979983660130719</v>
      </c>
      <c r="S774" s="173">
        <v>-0.00416892624728848</v>
      </c>
      <c r="T774" s="153">
        <v>62514</v>
      </c>
      <c r="U774" s="153">
        <v>57173</v>
      </c>
      <c r="V774" s="154">
        <v>0.91456313785712</v>
      </c>
      <c r="W774" s="154">
        <v>0.926518438177874</v>
      </c>
      <c r="X774" s="155">
        <v>0.8974609375</v>
      </c>
      <c r="Y774" s="155">
        <v>0.912581699346405</v>
      </c>
      <c r="Z774" s="173">
        <v>0.0290575006778742</v>
      </c>
      <c r="AA774" s="151">
        <v>17904</v>
      </c>
      <c r="AB774" s="151">
        <v>16461</v>
      </c>
      <c r="AC774" s="151">
        <v>21402</v>
      </c>
      <c r="AD774" s="151">
        <v>19353</v>
      </c>
      <c r="AE774" s="155">
        <v>0.919403485254692</v>
      </c>
      <c r="AF774" s="155">
        <v>0.90426128399215</v>
      </c>
      <c r="AG774" s="173">
        <v>0.0151422012625415</v>
      </c>
    </row>
    <row r="775" spans="1:33">
      <c r="A775" s="175" t="s">
        <v>668</v>
      </c>
      <c r="B775" s="195" t="s">
        <v>1827</v>
      </c>
      <c r="C775" s="195" t="s">
        <v>771</v>
      </c>
      <c r="D775" s="150">
        <v>4599</v>
      </c>
      <c r="E775" s="150">
        <v>4439</v>
      </c>
      <c r="F775" s="150">
        <v>4267</v>
      </c>
      <c r="G775" s="151">
        <v>1248</v>
      </c>
      <c r="H775" s="151">
        <v>1186</v>
      </c>
      <c r="I775" s="151">
        <v>1163</v>
      </c>
      <c r="J775" s="151">
        <v>3268</v>
      </c>
      <c r="K775" s="151">
        <v>3182</v>
      </c>
      <c r="L775" s="151">
        <v>3096</v>
      </c>
      <c r="M775" s="154">
        <v>0.955092315304289</v>
      </c>
      <c r="N775" s="153">
        <v>73353</v>
      </c>
      <c r="O775" s="172">
        <v>0.9</v>
      </c>
      <c r="P775" s="154">
        <v>0.965209828223527</v>
      </c>
      <c r="Q775" s="154">
        <v>0.950320512820513</v>
      </c>
      <c r="R775" s="154">
        <v>0.973684210526316</v>
      </c>
      <c r="S775" s="173">
        <v>0.0148893154030141</v>
      </c>
      <c r="T775" s="153">
        <v>76802</v>
      </c>
      <c r="U775" s="153">
        <v>70641</v>
      </c>
      <c r="V775" s="154">
        <v>0.919780734876696</v>
      </c>
      <c r="W775" s="154">
        <v>0.927810393563818</v>
      </c>
      <c r="X775" s="155">
        <v>0.931891025641026</v>
      </c>
      <c r="Y775" s="155">
        <v>0.947368421052632</v>
      </c>
      <c r="Z775" s="173">
        <v>-0.00408063207720744</v>
      </c>
      <c r="AA775" s="151">
        <v>22751</v>
      </c>
      <c r="AB775" s="151">
        <v>21088</v>
      </c>
      <c r="AC775" s="151">
        <v>24896</v>
      </c>
      <c r="AD775" s="151">
        <v>22966</v>
      </c>
      <c r="AE775" s="155">
        <v>0.926904311898378</v>
      </c>
      <c r="AF775" s="155">
        <v>0.922477506426735</v>
      </c>
      <c r="AG775" s="173">
        <v>0.00442680547164287</v>
      </c>
    </row>
    <row r="776" spans="1:33">
      <c r="A776" s="175" t="s">
        <v>668</v>
      </c>
      <c r="B776" s="195" t="s">
        <v>1827</v>
      </c>
      <c r="C776" s="195" t="s">
        <v>772</v>
      </c>
      <c r="D776" s="150">
        <v>2934</v>
      </c>
      <c r="E776" s="150">
        <v>2725</v>
      </c>
      <c r="F776" s="150">
        <v>2702</v>
      </c>
      <c r="G776" s="151">
        <v>1120</v>
      </c>
      <c r="H776" s="151">
        <v>1098</v>
      </c>
      <c r="I776" s="151">
        <v>1069</v>
      </c>
      <c r="J776" s="151">
        <v>2242</v>
      </c>
      <c r="K776" s="151">
        <v>2136</v>
      </c>
      <c r="L776" s="151">
        <v>2089</v>
      </c>
      <c r="M776" s="154">
        <v>0.959762519143223</v>
      </c>
      <c r="N776" s="153">
        <v>45749</v>
      </c>
      <c r="O776" s="172">
        <v>0.9</v>
      </c>
      <c r="P776" s="154">
        <v>0.928766189502386</v>
      </c>
      <c r="Q776" s="154">
        <v>0.980357142857143</v>
      </c>
      <c r="R776" s="154">
        <v>0.952720785013381</v>
      </c>
      <c r="S776" s="173">
        <v>-0.0515909533547569</v>
      </c>
      <c r="T776" s="153">
        <v>47667</v>
      </c>
      <c r="U776" s="153">
        <v>43740</v>
      </c>
      <c r="V776" s="154">
        <v>0.917615960727547</v>
      </c>
      <c r="W776" s="154">
        <v>0.920927062031357</v>
      </c>
      <c r="X776" s="155">
        <v>0.954464285714286</v>
      </c>
      <c r="Y776" s="155">
        <v>0.931757359500446</v>
      </c>
      <c r="Z776" s="173">
        <v>-0.0335372236829292</v>
      </c>
      <c r="AA776" s="151">
        <v>15829</v>
      </c>
      <c r="AB776" s="151">
        <v>14721</v>
      </c>
      <c r="AC776" s="151">
        <v>15947</v>
      </c>
      <c r="AD776" s="151">
        <v>14636</v>
      </c>
      <c r="AE776" s="155">
        <v>0.930001895255544</v>
      </c>
      <c r="AF776" s="155">
        <v>0.917790179971154</v>
      </c>
      <c r="AG776" s="173">
        <v>0.0122117152843892</v>
      </c>
    </row>
    <row r="777" spans="1:33">
      <c r="A777" s="175" t="s">
        <v>668</v>
      </c>
      <c r="B777" s="195" t="s">
        <v>1827</v>
      </c>
      <c r="C777" s="195" t="s">
        <v>773</v>
      </c>
      <c r="D777" s="150">
        <v>3441</v>
      </c>
      <c r="E777" s="150">
        <v>3348</v>
      </c>
      <c r="F777" s="150">
        <v>3182</v>
      </c>
      <c r="G777" s="151">
        <v>1097</v>
      </c>
      <c r="H777" s="151">
        <v>1077</v>
      </c>
      <c r="I777" s="151">
        <v>1030</v>
      </c>
      <c r="J777" s="151">
        <v>2401</v>
      </c>
      <c r="K777" s="151">
        <v>2312</v>
      </c>
      <c r="L777" s="151">
        <v>2230</v>
      </c>
      <c r="M777" s="154">
        <v>0.962684387322915</v>
      </c>
      <c r="N777" s="153">
        <v>52732</v>
      </c>
      <c r="O777" s="172">
        <v>0.9</v>
      </c>
      <c r="P777" s="154">
        <v>0.972972972972973</v>
      </c>
      <c r="Q777" s="154">
        <v>0.981768459434822</v>
      </c>
      <c r="R777" s="154">
        <v>0.962932111620158</v>
      </c>
      <c r="S777" s="173">
        <v>-0.00879548646184924</v>
      </c>
      <c r="T777" s="153">
        <v>54776</v>
      </c>
      <c r="U777" s="153">
        <v>50906</v>
      </c>
      <c r="V777" s="154">
        <v>0.929348619833504</v>
      </c>
      <c r="W777" s="154">
        <v>0.924731182795699</v>
      </c>
      <c r="X777" s="155">
        <v>0.938924339106655</v>
      </c>
      <c r="Y777" s="155">
        <v>0.92877967513536</v>
      </c>
      <c r="Z777" s="173">
        <v>-0.0141931563109556</v>
      </c>
      <c r="AA777" s="151">
        <v>17326</v>
      </c>
      <c r="AB777" s="151">
        <v>16229</v>
      </c>
      <c r="AC777" s="151">
        <v>18408</v>
      </c>
      <c r="AD777" s="151">
        <v>17051</v>
      </c>
      <c r="AE777" s="155">
        <v>0.93668475124091</v>
      </c>
      <c r="AF777" s="155">
        <v>0.926282051282051</v>
      </c>
      <c r="AG777" s="173">
        <v>0.0104026999588583</v>
      </c>
    </row>
    <row r="778" spans="1:33">
      <c r="A778" s="175" t="s">
        <v>668</v>
      </c>
      <c r="B778" s="195" t="s">
        <v>1827</v>
      </c>
      <c r="C778" s="195" t="s">
        <v>774</v>
      </c>
      <c r="D778" s="150">
        <v>3400</v>
      </c>
      <c r="E778" s="150">
        <v>3343</v>
      </c>
      <c r="F778" s="150">
        <v>3251</v>
      </c>
      <c r="G778" s="151">
        <v>981</v>
      </c>
      <c r="H778" s="151">
        <v>973</v>
      </c>
      <c r="I778" s="151">
        <v>930</v>
      </c>
      <c r="J778" s="151">
        <v>2547</v>
      </c>
      <c r="K778" s="151">
        <v>2501</v>
      </c>
      <c r="L778" s="151">
        <v>2423</v>
      </c>
      <c r="M778" s="154">
        <v>0.982682593049384</v>
      </c>
      <c r="N778" s="153">
        <v>58164</v>
      </c>
      <c r="O778" s="172">
        <v>0.9</v>
      </c>
      <c r="P778" s="154">
        <v>0.983235294117647</v>
      </c>
      <c r="Q778" s="154">
        <v>0.99184505606524</v>
      </c>
      <c r="R778" s="154">
        <v>0.981939536709855</v>
      </c>
      <c r="S778" s="173">
        <v>-0.00860976194759244</v>
      </c>
      <c r="T778" s="153">
        <v>59189</v>
      </c>
      <c r="U778" s="153">
        <v>56238</v>
      </c>
      <c r="V778" s="154">
        <v>0.950142763013398</v>
      </c>
      <c r="W778" s="154">
        <v>0.956176470588235</v>
      </c>
      <c r="X778" s="155">
        <v>0.948012232415902</v>
      </c>
      <c r="Y778" s="155">
        <v>0.951315272870043</v>
      </c>
      <c r="Z778" s="173">
        <v>0.00816423817233314</v>
      </c>
      <c r="AA778" s="151">
        <v>17205</v>
      </c>
      <c r="AB778" s="151">
        <v>16369</v>
      </c>
      <c r="AC778" s="151">
        <v>19836</v>
      </c>
      <c r="AD778" s="151">
        <v>18757</v>
      </c>
      <c r="AE778" s="155">
        <v>0.951409473990119</v>
      </c>
      <c r="AF778" s="155">
        <v>0.94560395240976</v>
      </c>
      <c r="AG778" s="173">
        <v>0.00580552158035907</v>
      </c>
    </row>
    <row r="779" spans="1:33">
      <c r="A779" s="175" t="s">
        <v>668</v>
      </c>
      <c r="B779" s="195" t="s">
        <v>1827</v>
      </c>
      <c r="C779" s="195" t="s">
        <v>775</v>
      </c>
      <c r="D779" s="150">
        <v>2533</v>
      </c>
      <c r="E779" s="150">
        <v>2445</v>
      </c>
      <c r="F779" s="150">
        <v>2392</v>
      </c>
      <c r="G779" s="151">
        <v>725</v>
      </c>
      <c r="H779" s="151">
        <v>700</v>
      </c>
      <c r="I779" s="151">
        <v>680</v>
      </c>
      <c r="J779" s="151">
        <v>1889</v>
      </c>
      <c r="K779" s="151">
        <v>1809</v>
      </c>
      <c r="L779" s="151">
        <v>1771</v>
      </c>
      <c r="M779" s="154">
        <v>0.970069859823752</v>
      </c>
      <c r="N779" s="153">
        <v>42491</v>
      </c>
      <c r="O779" s="172">
        <v>0.9</v>
      </c>
      <c r="P779" s="154">
        <v>0.965258586656139</v>
      </c>
      <c r="Q779" s="154">
        <v>0.96551724137931</v>
      </c>
      <c r="R779" s="154">
        <v>0.957649550026469</v>
      </c>
      <c r="S779" s="173">
        <v>-0.000258654723171436</v>
      </c>
      <c r="T779" s="153">
        <v>43802</v>
      </c>
      <c r="U779" s="153">
        <v>41389</v>
      </c>
      <c r="V779" s="154">
        <v>0.944911191269805</v>
      </c>
      <c r="W779" s="154">
        <v>0.944334780892223</v>
      </c>
      <c r="X779" s="155">
        <v>0.937931034482759</v>
      </c>
      <c r="Y779" s="155">
        <v>0.937533086289042</v>
      </c>
      <c r="Z779" s="173">
        <v>0.00640374640946406</v>
      </c>
      <c r="AA779" s="151">
        <v>12701</v>
      </c>
      <c r="AB779" s="151">
        <v>11993</v>
      </c>
      <c r="AC779" s="151">
        <v>14719</v>
      </c>
      <c r="AD779" s="151">
        <v>13934</v>
      </c>
      <c r="AE779" s="155">
        <v>0.944256357767105</v>
      </c>
      <c r="AF779" s="155">
        <v>0.946667572525307</v>
      </c>
      <c r="AG779" s="173">
        <v>-0.0024112147582025</v>
      </c>
    </row>
    <row r="780" spans="1:33">
      <c r="A780" s="175" t="s">
        <v>668</v>
      </c>
      <c r="B780" s="195" t="s">
        <v>1824</v>
      </c>
      <c r="C780" s="195" t="s">
        <v>776</v>
      </c>
      <c r="D780" s="150">
        <v>3884</v>
      </c>
      <c r="E780" s="150">
        <v>3666</v>
      </c>
      <c r="F780" s="150">
        <v>3611</v>
      </c>
      <c r="G780" s="151">
        <v>1142</v>
      </c>
      <c r="H780" s="151">
        <v>1116</v>
      </c>
      <c r="I780" s="151">
        <v>1091</v>
      </c>
      <c r="J780" s="151">
        <v>2797</v>
      </c>
      <c r="K780" s="151">
        <v>2723</v>
      </c>
      <c r="L780" s="151">
        <v>2631</v>
      </c>
      <c r="M780" s="154">
        <v>0.963782943828177</v>
      </c>
      <c r="N780" s="153">
        <v>62643</v>
      </c>
      <c r="O780" s="172">
        <v>0.9</v>
      </c>
      <c r="P780" s="154">
        <v>0.943872296601442</v>
      </c>
      <c r="Q780" s="154">
        <v>0.97723292469352</v>
      </c>
      <c r="R780" s="154">
        <v>0.973543081873436</v>
      </c>
      <c r="S780" s="173">
        <v>-0.0333606280920784</v>
      </c>
      <c r="T780" s="153">
        <v>64997</v>
      </c>
      <c r="U780" s="153">
        <v>61042</v>
      </c>
      <c r="V780" s="154">
        <v>0.939151037740203</v>
      </c>
      <c r="W780" s="154">
        <v>0.929711637487127</v>
      </c>
      <c r="X780" s="155">
        <v>0.955341506129597</v>
      </c>
      <c r="Y780" s="155">
        <v>0.940650697175545</v>
      </c>
      <c r="Z780" s="173">
        <v>-0.0256298686424705</v>
      </c>
      <c r="AA780" s="151">
        <v>19378</v>
      </c>
      <c r="AB780" s="151">
        <v>18182</v>
      </c>
      <c r="AC780" s="151">
        <v>21059</v>
      </c>
      <c r="AD780" s="151">
        <v>19666</v>
      </c>
      <c r="AE780" s="155">
        <v>0.938280524305914</v>
      </c>
      <c r="AF780" s="155">
        <v>0.933852509615841</v>
      </c>
      <c r="AG780" s="173">
        <v>0.0044280146900727</v>
      </c>
    </row>
    <row r="781" spans="1:33">
      <c r="A781" s="175" t="s">
        <v>668</v>
      </c>
      <c r="B781" s="195" t="s">
        <v>1824</v>
      </c>
      <c r="C781" s="195" t="s">
        <v>777</v>
      </c>
      <c r="D781" s="150">
        <v>3421</v>
      </c>
      <c r="E781" s="150">
        <v>3297</v>
      </c>
      <c r="F781" s="150">
        <v>3228</v>
      </c>
      <c r="G781" s="151">
        <v>1092</v>
      </c>
      <c r="H781" s="151">
        <v>1038</v>
      </c>
      <c r="I781" s="151">
        <v>1025</v>
      </c>
      <c r="J781" s="151">
        <v>2486</v>
      </c>
      <c r="K781" s="151">
        <v>2415</v>
      </c>
      <c r="L781" s="151">
        <v>2373</v>
      </c>
      <c r="M781" s="154">
        <v>0.964761495487752</v>
      </c>
      <c r="N781" s="153">
        <v>56125</v>
      </c>
      <c r="O781" s="172">
        <v>0.9</v>
      </c>
      <c r="P781" s="154">
        <v>0.963753288512131</v>
      </c>
      <c r="Q781" s="154">
        <v>0.950549450549451</v>
      </c>
      <c r="R781" s="154">
        <v>0.971440064360418</v>
      </c>
      <c r="S781" s="173">
        <v>0.0132038379626804</v>
      </c>
      <c r="T781" s="153">
        <v>58175</v>
      </c>
      <c r="U781" s="153">
        <v>55459</v>
      </c>
      <c r="V781" s="154">
        <v>0.953313278899871</v>
      </c>
      <c r="W781" s="154">
        <v>0.943583747442268</v>
      </c>
      <c r="X781" s="155">
        <v>0.938644688644689</v>
      </c>
      <c r="Y781" s="155">
        <v>0.954545454545455</v>
      </c>
      <c r="Z781" s="173">
        <v>0.00493905879757972</v>
      </c>
      <c r="AA781" s="151">
        <v>17582</v>
      </c>
      <c r="AB781" s="151">
        <v>16708</v>
      </c>
      <c r="AC781" s="151">
        <v>19240</v>
      </c>
      <c r="AD781" s="151">
        <v>18326</v>
      </c>
      <c r="AE781" s="155">
        <v>0.950290069389148</v>
      </c>
      <c r="AF781" s="155">
        <v>0.952494802494802</v>
      </c>
      <c r="AG781" s="173">
        <v>-0.0022047331056545</v>
      </c>
    </row>
    <row r="782" spans="1:33">
      <c r="A782" s="175" t="s">
        <v>668</v>
      </c>
      <c r="B782" s="195" t="s">
        <v>1824</v>
      </c>
      <c r="C782" s="195" t="s">
        <v>778</v>
      </c>
      <c r="D782" s="150">
        <v>3357</v>
      </c>
      <c r="E782" s="150">
        <v>3216</v>
      </c>
      <c r="F782" s="150">
        <v>3143</v>
      </c>
      <c r="G782" s="151">
        <v>988</v>
      </c>
      <c r="H782" s="151">
        <v>950</v>
      </c>
      <c r="I782" s="151">
        <v>937</v>
      </c>
      <c r="J782" s="151">
        <v>2333</v>
      </c>
      <c r="K782" s="151">
        <v>2284</v>
      </c>
      <c r="L782" s="151">
        <v>2228</v>
      </c>
      <c r="M782" s="154">
        <v>0.961599599921413</v>
      </c>
      <c r="N782" s="153">
        <v>53839</v>
      </c>
      <c r="O782" s="172">
        <v>0.9</v>
      </c>
      <c r="P782" s="154">
        <v>0.957998212689902</v>
      </c>
      <c r="Q782" s="154">
        <v>0.961538461538462</v>
      </c>
      <c r="R782" s="154">
        <v>0.978996999571367</v>
      </c>
      <c r="S782" s="173">
        <v>-0.00354024884855986</v>
      </c>
      <c r="T782" s="153">
        <v>55989</v>
      </c>
      <c r="U782" s="153">
        <v>53163</v>
      </c>
      <c r="V782" s="154">
        <v>0.949525799710657</v>
      </c>
      <c r="W782" s="154">
        <v>0.936252606493893</v>
      </c>
      <c r="X782" s="155">
        <v>0.948380566801619</v>
      </c>
      <c r="Y782" s="155">
        <v>0.954993570510073</v>
      </c>
      <c r="Z782" s="173">
        <v>-0.0121279603077261</v>
      </c>
      <c r="AA782" s="151">
        <v>16482</v>
      </c>
      <c r="AB782" s="151">
        <v>15650</v>
      </c>
      <c r="AC782" s="151">
        <v>18218</v>
      </c>
      <c r="AD782" s="151">
        <v>17243</v>
      </c>
      <c r="AE782" s="155">
        <v>0.949520689236743</v>
      </c>
      <c r="AF782" s="155">
        <v>0.946481501811395</v>
      </c>
      <c r="AG782" s="173">
        <v>0.00303918742534781</v>
      </c>
    </row>
    <row r="783" spans="1:33">
      <c r="A783" s="175" t="s">
        <v>668</v>
      </c>
      <c r="B783" s="195" t="s">
        <v>1824</v>
      </c>
      <c r="C783" s="195" t="s">
        <v>779</v>
      </c>
      <c r="D783" s="150">
        <v>3103</v>
      </c>
      <c r="E783" s="150">
        <v>2944</v>
      </c>
      <c r="F783" s="150">
        <v>2883</v>
      </c>
      <c r="G783" s="151">
        <v>861</v>
      </c>
      <c r="H783" s="151">
        <v>814</v>
      </c>
      <c r="I783" s="151">
        <v>812</v>
      </c>
      <c r="J783" s="151">
        <v>2175</v>
      </c>
      <c r="K783" s="151">
        <v>2065</v>
      </c>
      <c r="L783" s="151">
        <v>2041</v>
      </c>
      <c r="M783" s="154">
        <v>0.955169683039422</v>
      </c>
      <c r="N783" s="153">
        <v>49452</v>
      </c>
      <c r="O783" s="172">
        <v>0.9</v>
      </c>
      <c r="P783" s="154">
        <v>0.948759265227199</v>
      </c>
      <c r="Q783" s="154">
        <v>0.94541231126597</v>
      </c>
      <c r="R783" s="154">
        <v>0.949425287356322</v>
      </c>
      <c r="S783" s="173">
        <v>0.00334695396122964</v>
      </c>
      <c r="T783" s="153">
        <v>51773</v>
      </c>
      <c r="U783" s="153">
        <v>49036</v>
      </c>
      <c r="V783" s="154">
        <v>0.947134606841404</v>
      </c>
      <c r="W783" s="154">
        <v>0.929100870125685</v>
      </c>
      <c r="X783" s="155">
        <v>0.943089430894309</v>
      </c>
      <c r="Y783" s="155">
        <v>0.938390804597701</v>
      </c>
      <c r="Z783" s="173">
        <v>-0.0139885607686241</v>
      </c>
      <c r="AA783" s="151">
        <v>15072</v>
      </c>
      <c r="AB783" s="151">
        <v>14265</v>
      </c>
      <c r="AC783" s="151">
        <v>16929</v>
      </c>
      <c r="AD783" s="151">
        <v>16209</v>
      </c>
      <c r="AE783" s="155">
        <v>0.946457006369427</v>
      </c>
      <c r="AF783" s="155">
        <v>0.957469431153642</v>
      </c>
      <c r="AG783" s="173">
        <v>-0.0110124247842149</v>
      </c>
    </row>
    <row r="784" spans="1:33">
      <c r="A784" s="175" t="s">
        <v>668</v>
      </c>
      <c r="B784" s="195" t="s">
        <v>1824</v>
      </c>
      <c r="C784" s="195" t="s">
        <v>780</v>
      </c>
      <c r="D784" s="150">
        <v>3072</v>
      </c>
      <c r="E784" s="150">
        <v>2929</v>
      </c>
      <c r="F784" s="150">
        <v>2700</v>
      </c>
      <c r="G784" s="151">
        <v>980</v>
      </c>
      <c r="H784" s="151">
        <v>957</v>
      </c>
      <c r="I784" s="151">
        <v>871</v>
      </c>
      <c r="J784" s="151">
        <v>2269</v>
      </c>
      <c r="K784" s="151">
        <v>2180</v>
      </c>
      <c r="L784" s="151">
        <v>2031</v>
      </c>
      <c r="M784" s="154">
        <v>0.965504184934237</v>
      </c>
      <c r="N784" s="153">
        <v>48449</v>
      </c>
      <c r="O784" s="172">
        <v>0.9</v>
      </c>
      <c r="P784" s="154">
        <v>0.953450520833333</v>
      </c>
      <c r="Q784" s="154">
        <v>0.976530612244898</v>
      </c>
      <c r="R784" s="154">
        <v>0.960775672102248</v>
      </c>
      <c r="S784" s="173">
        <v>-0.0230800914115646</v>
      </c>
      <c r="T784" s="153">
        <v>50180</v>
      </c>
      <c r="U784" s="153">
        <v>45076</v>
      </c>
      <c r="V784" s="154">
        <v>0.89828616978876</v>
      </c>
      <c r="W784" s="154">
        <v>0.87890625</v>
      </c>
      <c r="X784" s="155">
        <v>0.888775510204082</v>
      </c>
      <c r="Y784" s="155">
        <v>0.895107977082415</v>
      </c>
      <c r="Z784" s="173">
        <v>-0.00986926020408163</v>
      </c>
      <c r="AA784" s="151">
        <v>15296</v>
      </c>
      <c r="AB784" s="151">
        <v>13629</v>
      </c>
      <c r="AC784" s="151">
        <v>16567</v>
      </c>
      <c r="AD784" s="151">
        <v>14972</v>
      </c>
      <c r="AE784" s="155">
        <v>0.891017259414226</v>
      </c>
      <c r="AF784" s="155">
        <v>0.903724271141426</v>
      </c>
      <c r="AG784" s="173">
        <v>-0.0127070117271998</v>
      </c>
    </row>
    <row r="785" spans="1:33">
      <c r="A785" s="175" t="s">
        <v>668</v>
      </c>
      <c r="B785" s="195" t="s">
        <v>1824</v>
      </c>
      <c r="C785" s="195" t="s">
        <v>781</v>
      </c>
      <c r="D785" s="150">
        <v>3462</v>
      </c>
      <c r="E785" s="150">
        <v>3322</v>
      </c>
      <c r="F785" s="150">
        <v>3060</v>
      </c>
      <c r="G785" s="151">
        <v>1281</v>
      </c>
      <c r="H785" s="151">
        <v>1220</v>
      </c>
      <c r="I785" s="151">
        <v>1184</v>
      </c>
      <c r="J785" s="151">
        <v>2446</v>
      </c>
      <c r="K785" s="151">
        <v>2353</v>
      </c>
      <c r="L785" s="151">
        <v>2268</v>
      </c>
      <c r="M785" s="154">
        <v>0.953875090087715</v>
      </c>
      <c r="N785" s="153">
        <v>54265</v>
      </c>
      <c r="O785" s="172">
        <v>0.9</v>
      </c>
      <c r="P785" s="154">
        <v>0.959560947429232</v>
      </c>
      <c r="Q785" s="154">
        <v>0.952380952380952</v>
      </c>
      <c r="R785" s="154">
        <v>0.961978740801308</v>
      </c>
      <c r="S785" s="173">
        <v>0.00717999504827938</v>
      </c>
      <c r="T785" s="153">
        <v>56889</v>
      </c>
      <c r="U785" s="153">
        <v>51842</v>
      </c>
      <c r="V785" s="154">
        <v>0.911283376399656</v>
      </c>
      <c r="W785" s="154">
        <v>0.883882149046794</v>
      </c>
      <c r="X785" s="155">
        <v>0.924277907884465</v>
      </c>
      <c r="Y785" s="155">
        <v>0.927228127555192</v>
      </c>
      <c r="Z785" s="173">
        <v>-0.0403957588376715</v>
      </c>
      <c r="AA785" s="151">
        <v>17909</v>
      </c>
      <c r="AB785" s="151">
        <v>16314</v>
      </c>
      <c r="AC785" s="151">
        <v>18487</v>
      </c>
      <c r="AD785" s="151">
        <v>16720</v>
      </c>
      <c r="AE785" s="155">
        <v>0.910938634206265</v>
      </c>
      <c r="AF785" s="155">
        <v>0.904419321685509</v>
      </c>
      <c r="AG785" s="173">
        <v>0.00651931252075622</v>
      </c>
    </row>
    <row r="786" spans="1:33">
      <c r="A786" s="175" t="s">
        <v>668</v>
      </c>
      <c r="B786" s="195" t="s">
        <v>1824</v>
      </c>
      <c r="C786" s="195" t="s">
        <v>782</v>
      </c>
      <c r="D786" s="150">
        <v>4100</v>
      </c>
      <c r="E786" s="150">
        <v>3992</v>
      </c>
      <c r="F786" s="150">
        <v>3786</v>
      </c>
      <c r="G786" s="151">
        <v>1079</v>
      </c>
      <c r="H786" s="151">
        <v>1043</v>
      </c>
      <c r="I786" s="151">
        <v>1014</v>
      </c>
      <c r="J786" s="151">
        <v>2789</v>
      </c>
      <c r="K786" s="151">
        <v>2734</v>
      </c>
      <c r="L786" s="151">
        <v>2653</v>
      </c>
      <c r="M786" s="154">
        <v>0.97286792734883</v>
      </c>
      <c r="N786" s="153">
        <v>65080</v>
      </c>
      <c r="O786" s="172">
        <v>0.9</v>
      </c>
      <c r="P786" s="154">
        <v>0.973658536585366</v>
      </c>
      <c r="Q786" s="154">
        <v>0.96663577386469</v>
      </c>
      <c r="R786" s="154">
        <v>0.980279670132664</v>
      </c>
      <c r="S786" s="173">
        <v>0.00702276272067626</v>
      </c>
      <c r="T786" s="153">
        <v>66895</v>
      </c>
      <c r="U786" s="153">
        <v>62861</v>
      </c>
      <c r="V786" s="154">
        <v>0.939696539352717</v>
      </c>
      <c r="W786" s="154">
        <v>0.923414634146342</v>
      </c>
      <c r="X786" s="155">
        <v>0.939759036144578</v>
      </c>
      <c r="Y786" s="155">
        <v>0.95123700250986</v>
      </c>
      <c r="Z786" s="173">
        <v>-0.0163444019982368</v>
      </c>
      <c r="AA786" s="151">
        <v>19484</v>
      </c>
      <c r="AB786" s="151">
        <v>18343</v>
      </c>
      <c r="AC786" s="151">
        <v>22147</v>
      </c>
      <c r="AD786" s="151">
        <v>20699</v>
      </c>
      <c r="AE786" s="155">
        <v>0.941439129542188</v>
      </c>
      <c r="AF786" s="155">
        <v>0.934618684246173</v>
      </c>
      <c r="AG786" s="173">
        <v>0.00682044529601511</v>
      </c>
    </row>
    <row r="787" spans="1:33">
      <c r="A787" s="175" t="s">
        <v>668</v>
      </c>
      <c r="B787" s="195" t="s">
        <v>1824</v>
      </c>
      <c r="C787" s="195" t="s">
        <v>783</v>
      </c>
      <c r="D787" s="150">
        <v>3840</v>
      </c>
      <c r="E787" s="150">
        <v>3661</v>
      </c>
      <c r="F787" s="150">
        <v>3614</v>
      </c>
      <c r="G787" s="151">
        <v>1100</v>
      </c>
      <c r="H787" s="151">
        <v>1016</v>
      </c>
      <c r="I787" s="151">
        <v>1019</v>
      </c>
      <c r="J787" s="151">
        <v>2736</v>
      </c>
      <c r="K787" s="151">
        <v>2628</v>
      </c>
      <c r="L787" s="151">
        <v>2610</v>
      </c>
      <c r="M787" s="154">
        <v>0.955840131249145</v>
      </c>
      <c r="N787" s="153">
        <v>62922</v>
      </c>
      <c r="O787" s="172">
        <v>0.9</v>
      </c>
      <c r="P787" s="154">
        <v>0.953385416666667</v>
      </c>
      <c r="Q787" s="154">
        <v>0.923636363636364</v>
      </c>
      <c r="R787" s="154">
        <v>0.960526315789474</v>
      </c>
      <c r="S787" s="173">
        <v>0.0297490530303031</v>
      </c>
      <c r="T787" s="153">
        <v>65829</v>
      </c>
      <c r="U787" s="153">
        <v>62095</v>
      </c>
      <c r="V787" s="154">
        <v>0.94327727901077</v>
      </c>
      <c r="W787" s="154">
        <v>0.941145833333333</v>
      </c>
      <c r="X787" s="155">
        <v>0.926363636363636</v>
      </c>
      <c r="Y787" s="155">
        <v>0.953947368421053</v>
      </c>
      <c r="Z787" s="173">
        <v>0.014782196969697</v>
      </c>
      <c r="AA787" s="151">
        <v>18969</v>
      </c>
      <c r="AB787" s="151">
        <v>17783</v>
      </c>
      <c r="AC787" s="151">
        <v>21600</v>
      </c>
      <c r="AD787" s="151">
        <v>20626</v>
      </c>
      <c r="AE787" s="155">
        <v>0.937476936053561</v>
      </c>
      <c r="AF787" s="155">
        <v>0.954907407407407</v>
      </c>
      <c r="AG787" s="173">
        <v>-0.0174304713538463</v>
      </c>
    </row>
    <row r="788" spans="1:33">
      <c r="A788" s="175" t="s">
        <v>668</v>
      </c>
      <c r="B788" s="195" t="s">
        <v>1824</v>
      </c>
      <c r="C788" s="195" t="s">
        <v>784</v>
      </c>
      <c r="D788" s="150">
        <v>2430</v>
      </c>
      <c r="E788" s="150">
        <v>2347</v>
      </c>
      <c r="F788" s="150">
        <v>2300</v>
      </c>
      <c r="G788" s="151">
        <v>714</v>
      </c>
      <c r="H788" s="151">
        <v>642</v>
      </c>
      <c r="I788" s="151">
        <v>633</v>
      </c>
      <c r="J788" s="151">
        <v>1646</v>
      </c>
      <c r="K788" s="151">
        <v>1572</v>
      </c>
      <c r="L788" s="151">
        <v>1522</v>
      </c>
      <c r="M788" s="154">
        <v>0.963407932860426</v>
      </c>
      <c r="N788" s="153">
        <v>38571</v>
      </c>
      <c r="O788" s="172">
        <v>0.9</v>
      </c>
      <c r="P788" s="154">
        <v>0.965843621399177</v>
      </c>
      <c r="Q788" s="154">
        <v>0.899159663865546</v>
      </c>
      <c r="R788" s="154">
        <v>0.955042527339004</v>
      </c>
      <c r="S788" s="173">
        <v>0.0666839575336307</v>
      </c>
      <c r="T788" s="153">
        <v>40036</v>
      </c>
      <c r="U788" s="153">
        <v>37801</v>
      </c>
      <c r="V788" s="154">
        <v>0.944175242281946</v>
      </c>
      <c r="W788" s="154">
        <v>0.946502057613169</v>
      </c>
      <c r="X788" s="155">
        <v>0.886554621848739</v>
      </c>
      <c r="Y788" s="155">
        <v>0.924665856622114</v>
      </c>
      <c r="Z788" s="173">
        <v>0.0599474357644293</v>
      </c>
      <c r="AA788" s="151">
        <v>11781</v>
      </c>
      <c r="AB788" s="151">
        <v>11076</v>
      </c>
      <c r="AC788" s="151">
        <v>13430</v>
      </c>
      <c r="AD788" s="151">
        <v>12738</v>
      </c>
      <c r="AE788" s="155">
        <v>0.940157881334352</v>
      </c>
      <c r="AF788" s="155">
        <v>0.948473566641847</v>
      </c>
      <c r="AG788" s="173">
        <v>-0.0083156853074946</v>
      </c>
    </row>
    <row r="789" spans="1:33">
      <c r="A789" s="175" t="s">
        <v>668</v>
      </c>
      <c r="B789" s="195" t="s">
        <v>1824</v>
      </c>
      <c r="C789" s="195" t="s">
        <v>785</v>
      </c>
      <c r="D789" s="150">
        <v>1373</v>
      </c>
      <c r="E789" s="150">
        <v>1320</v>
      </c>
      <c r="F789" s="150">
        <v>1324</v>
      </c>
      <c r="G789" s="151">
        <v>400</v>
      </c>
      <c r="H789" s="151">
        <v>392</v>
      </c>
      <c r="I789" s="151">
        <v>386</v>
      </c>
      <c r="J789" s="151">
        <v>909</v>
      </c>
      <c r="K789" s="151">
        <v>878</v>
      </c>
      <c r="L789" s="151">
        <v>887</v>
      </c>
      <c r="M789" s="154">
        <v>0.957865042761832</v>
      </c>
      <c r="N789" s="153">
        <v>21392</v>
      </c>
      <c r="O789" s="172">
        <v>0.9</v>
      </c>
      <c r="P789" s="154">
        <v>0.961398397669337</v>
      </c>
      <c r="Q789" s="154">
        <v>0.98</v>
      </c>
      <c r="R789" s="154">
        <v>0.965896589658966</v>
      </c>
      <c r="S789" s="173">
        <v>-0.0186016023306628</v>
      </c>
      <c r="T789" s="153">
        <v>22333</v>
      </c>
      <c r="U789" s="153">
        <v>21447</v>
      </c>
      <c r="V789" s="154">
        <v>0.960327766086061</v>
      </c>
      <c r="W789" s="154">
        <v>0.964311726147123</v>
      </c>
      <c r="X789" s="155">
        <v>0.965</v>
      </c>
      <c r="Y789" s="155">
        <v>0.975797579757976</v>
      </c>
      <c r="Z789" s="173">
        <v>-0.000688273852876842</v>
      </c>
      <c r="AA789" s="151">
        <v>6507</v>
      </c>
      <c r="AB789" s="151">
        <v>6245</v>
      </c>
      <c r="AC789" s="151">
        <v>7394</v>
      </c>
      <c r="AD789" s="151">
        <v>7020</v>
      </c>
      <c r="AE789" s="155">
        <v>0.959735669279238</v>
      </c>
      <c r="AF789" s="155">
        <v>0.949418447389776</v>
      </c>
      <c r="AG789" s="173">
        <v>0.0103172218894622</v>
      </c>
    </row>
    <row r="790" spans="1:33">
      <c r="A790" s="175" t="s">
        <v>668</v>
      </c>
      <c r="B790" s="195" t="s">
        <v>1824</v>
      </c>
      <c r="C790" s="195" t="s">
        <v>786</v>
      </c>
      <c r="D790" s="150">
        <v>1531</v>
      </c>
      <c r="E790" s="150">
        <v>1524</v>
      </c>
      <c r="F790" s="150">
        <v>1458</v>
      </c>
      <c r="G790" s="151">
        <v>422</v>
      </c>
      <c r="H790" s="151">
        <v>416</v>
      </c>
      <c r="I790" s="151">
        <v>402</v>
      </c>
      <c r="J790" s="151">
        <v>1148</v>
      </c>
      <c r="K790" s="151">
        <v>1145</v>
      </c>
      <c r="L790" s="151">
        <v>1108</v>
      </c>
      <c r="M790" s="154">
        <v>0.995324459861996</v>
      </c>
      <c r="N790" s="153">
        <v>26397</v>
      </c>
      <c r="O790" s="172">
        <v>0.9</v>
      </c>
      <c r="P790" s="154">
        <v>0.995427824951012</v>
      </c>
      <c r="Q790" s="154">
        <v>0.985781990521327</v>
      </c>
      <c r="R790" s="154">
        <v>0.997386759581881</v>
      </c>
      <c r="S790" s="173">
        <v>0.00964583442968547</v>
      </c>
      <c r="T790" s="153">
        <v>26521</v>
      </c>
      <c r="U790" s="153">
        <v>25603</v>
      </c>
      <c r="V790" s="154">
        <v>0.96538592059123</v>
      </c>
      <c r="W790" s="154">
        <v>0.952318745917701</v>
      </c>
      <c r="X790" s="155">
        <v>0.95260663507109</v>
      </c>
      <c r="Y790" s="155">
        <v>0.965156794425087</v>
      </c>
      <c r="Z790" s="173">
        <v>-0.000287889153389176</v>
      </c>
      <c r="AA790" s="151">
        <v>7722</v>
      </c>
      <c r="AB790" s="151">
        <v>7435</v>
      </c>
      <c r="AC790" s="151">
        <v>8583</v>
      </c>
      <c r="AD790" s="151">
        <v>8256</v>
      </c>
      <c r="AE790" s="155">
        <v>0.962833462833463</v>
      </c>
      <c r="AF790" s="155">
        <v>0.961901433065362</v>
      </c>
      <c r="AG790" s="173">
        <v>0.000932029768101028</v>
      </c>
    </row>
    <row r="791" spans="1:33">
      <c r="A791" s="175" t="s">
        <v>668</v>
      </c>
      <c r="B791" s="195" t="s">
        <v>1824</v>
      </c>
      <c r="C791" s="195" t="s">
        <v>787</v>
      </c>
      <c r="D791" s="150">
        <v>2887</v>
      </c>
      <c r="E791" s="150">
        <v>2715</v>
      </c>
      <c r="F791" s="150">
        <v>2628</v>
      </c>
      <c r="G791" s="151">
        <v>1033</v>
      </c>
      <c r="H791" s="151">
        <v>981</v>
      </c>
      <c r="I791" s="151">
        <v>941</v>
      </c>
      <c r="J791" s="151">
        <v>2113</v>
      </c>
      <c r="K791" s="151">
        <v>2027</v>
      </c>
      <c r="L791" s="151">
        <v>1944</v>
      </c>
      <c r="M791" s="154">
        <v>0.915994809504563</v>
      </c>
      <c r="N791" s="153">
        <v>43060</v>
      </c>
      <c r="O791" s="172">
        <v>0.9</v>
      </c>
      <c r="P791" s="154">
        <v>0.940422583997229</v>
      </c>
      <c r="Q791" s="154">
        <v>0.949661181026138</v>
      </c>
      <c r="R791" s="154">
        <v>0.95929957406531</v>
      </c>
      <c r="S791" s="173">
        <v>-0.0092385970289085</v>
      </c>
      <c r="T791" s="153">
        <v>47009</v>
      </c>
      <c r="U791" s="153">
        <v>41903</v>
      </c>
      <c r="V791" s="154">
        <v>0.89138250122317</v>
      </c>
      <c r="W791" s="154">
        <v>0.910287495670246</v>
      </c>
      <c r="X791" s="155">
        <v>0.910939012584705</v>
      </c>
      <c r="Y791" s="155">
        <v>0.920018930430667</v>
      </c>
      <c r="Z791" s="173">
        <v>-0.000651516914458861</v>
      </c>
      <c r="AA791" s="151">
        <v>15148</v>
      </c>
      <c r="AB791" s="151">
        <v>13688</v>
      </c>
      <c r="AC791" s="151">
        <v>15090</v>
      </c>
      <c r="AD791" s="151">
        <v>13408</v>
      </c>
      <c r="AE791" s="155">
        <v>0.903617639292316</v>
      </c>
      <c r="AF791" s="155">
        <v>0.888535453943009</v>
      </c>
      <c r="AG791" s="173">
        <v>0.0150821853493073</v>
      </c>
    </row>
    <row r="792" spans="1:33">
      <c r="A792" s="175" t="s">
        <v>668</v>
      </c>
      <c r="B792" s="195" t="s">
        <v>1824</v>
      </c>
      <c r="C792" s="195" t="s">
        <v>788</v>
      </c>
      <c r="D792" s="150">
        <v>2731</v>
      </c>
      <c r="E792" s="150">
        <v>2516</v>
      </c>
      <c r="F792" s="150">
        <v>2471</v>
      </c>
      <c r="G792" s="151">
        <v>937</v>
      </c>
      <c r="H792" s="151">
        <v>918</v>
      </c>
      <c r="I792" s="151">
        <v>895</v>
      </c>
      <c r="J792" s="151">
        <v>1866</v>
      </c>
      <c r="K792" s="151">
        <v>1832</v>
      </c>
      <c r="L792" s="151">
        <v>1772</v>
      </c>
      <c r="M792" s="154">
        <v>0.972728762377396</v>
      </c>
      <c r="N792" s="153">
        <v>41554</v>
      </c>
      <c r="O792" s="172">
        <v>0.9</v>
      </c>
      <c r="P792" s="154">
        <v>0.921274258513365</v>
      </c>
      <c r="Q792" s="154">
        <v>0.979722518676628</v>
      </c>
      <c r="R792" s="154">
        <v>0.981779206859593</v>
      </c>
      <c r="S792" s="173">
        <v>-0.0584482601632624</v>
      </c>
      <c r="T792" s="153">
        <v>42719</v>
      </c>
      <c r="U792" s="153">
        <v>39964</v>
      </c>
      <c r="V792" s="154">
        <v>0.935508789999766</v>
      </c>
      <c r="W792" s="154">
        <v>0.904796777737093</v>
      </c>
      <c r="X792" s="155">
        <v>0.955176093916756</v>
      </c>
      <c r="Y792" s="155">
        <v>0.94962486602358</v>
      </c>
      <c r="Z792" s="173">
        <v>-0.050379316179663</v>
      </c>
      <c r="AA792" s="151">
        <v>13881</v>
      </c>
      <c r="AB792" s="151">
        <v>13097</v>
      </c>
      <c r="AC792" s="151">
        <v>13981</v>
      </c>
      <c r="AD792" s="151">
        <v>13168</v>
      </c>
      <c r="AE792" s="155">
        <v>0.94351991931417</v>
      </c>
      <c r="AF792" s="155">
        <v>0.941849653100637</v>
      </c>
      <c r="AG792" s="173">
        <v>0.00167026621353383</v>
      </c>
    </row>
    <row r="793" spans="1:33">
      <c r="A793" s="175" t="s">
        <v>668</v>
      </c>
      <c r="B793" s="195" t="s">
        <v>1824</v>
      </c>
      <c r="C793" s="195" t="s">
        <v>789</v>
      </c>
      <c r="D793" s="150">
        <v>5392</v>
      </c>
      <c r="E793" s="150">
        <v>4644</v>
      </c>
      <c r="F793" s="150">
        <v>5212</v>
      </c>
      <c r="G793" s="151">
        <v>2586</v>
      </c>
      <c r="H793" s="151">
        <v>2443</v>
      </c>
      <c r="I793" s="151">
        <v>2521</v>
      </c>
      <c r="J793" s="151">
        <v>4439</v>
      </c>
      <c r="K793" s="151">
        <v>4115</v>
      </c>
      <c r="L793" s="151">
        <v>4280</v>
      </c>
      <c r="M793" s="154">
        <v>0.905240346729708</v>
      </c>
      <c r="N793" s="153">
        <v>73520</v>
      </c>
      <c r="O793" s="172">
        <v>0.9</v>
      </c>
      <c r="P793" s="154">
        <v>0.861275964391691</v>
      </c>
      <c r="Q793" s="154">
        <v>0.944702242846094</v>
      </c>
      <c r="R793" s="154">
        <v>0.927010587970264</v>
      </c>
      <c r="S793" s="173">
        <v>-0.083426278454403</v>
      </c>
      <c r="T793" s="153">
        <v>81216</v>
      </c>
      <c r="U793" s="153">
        <v>78028</v>
      </c>
      <c r="V793" s="154">
        <v>0.960746650906225</v>
      </c>
      <c r="W793" s="154">
        <v>0.966617210682493</v>
      </c>
      <c r="X793" s="155">
        <v>0.974864655839134</v>
      </c>
      <c r="Y793" s="155">
        <v>0.964181121874296</v>
      </c>
      <c r="Z793" s="173">
        <v>-0.00824744515664122</v>
      </c>
      <c r="AA793" s="151">
        <v>30329</v>
      </c>
      <c r="AB793" s="151">
        <v>29301</v>
      </c>
      <c r="AC793" s="151">
        <v>26253</v>
      </c>
      <c r="AD793" s="151">
        <v>25314</v>
      </c>
      <c r="AE793" s="155">
        <v>0.966105047973886</v>
      </c>
      <c r="AF793" s="155">
        <v>0.964232659124671</v>
      </c>
      <c r="AG793" s="173">
        <v>0.00187238884921492</v>
      </c>
    </row>
    <row r="794" spans="1:33">
      <c r="A794" s="175" t="s">
        <v>668</v>
      </c>
      <c r="B794" s="195" t="s">
        <v>1824</v>
      </c>
      <c r="C794" s="195" t="s">
        <v>790</v>
      </c>
      <c r="D794" s="150">
        <v>1948</v>
      </c>
      <c r="E794" s="150">
        <v>1907</v>
      </c>
      <c r="F794" s="150">
        <v>1883</v>
      </c>
      <c r="G794" s="151">
        <v>800</v>
      </c>
      <c r="H794" s="151">
        <v>788</v>
      </c>
      <c r="I794" s="151">
        <v>778</v>
      </c>
      <c r="J794" s="151">
        <v>1525</v>
      </c>
      <c r="K794" s="151">
        <v>1490</v>
      </c>
      <c r="L794" s="151">
        <v>1468</v>
      </c>
      <c r="M794" s="154">
        <v>0.964737354085603</v>
      </c>
      <c r="N794" s="153">
        <v>27769</v>
      </c>
      <c r="O794" s="172">
        <v>0.9</v>
      </c>
      <c r="P794" s="154">
        <v>0.978952772073922</v>
      </c>
      <c r="Q794" s="154">
        <v>0.985</v>
      </c>
      <c r="R794" s="154">
        <v>0.977049180327869</v>
      </c>
      <c r="S794" s="173">
        <v>-0.00604722792607804</v>
      </c>
      <c r="T794" s="153">
        <v>28784</v>
      </c>
      <c r="U794" s="153">
        <v>27597</v>
      </c>
      <c r="V794" s="154">
        <v>0.958761812117843</v>
      </c>
      <c r="W794" s="154">
        <v>0.966632443531828</v>
      </c>
      <c r="X794" s="155">
        <v>0.9725</v>
      </c>
      <c r="Y794" s="155">
        <v>0.962622950819672</v>
      </c>
      <c r="Z794" s="173">
        <v>-0.0058675564681725</v>
      </c>
      <c r="AA794" s="151">
        <v>10827</v>
      </c>
      <c r="AB794" s="151">
        <v>10454</v>
      </c>
      <c r="AC794" s="151">
        <v>9409</v>
      </c>
      <c r="AD794" s="151">
        <v>9047</v>
      </c>
      <c r="AE794" s="155">
        <v>0.96554909023737</v>
      </c>
      <c r="AF794" s="155">
        <v>0.961526198320757</v>
      </c>
      <c r="AG794" s="173">
        <v>0.00402289191661287</v>
      </c>
    </row>
    <row r="795" spans="1:33">
      <c r="A795" s="175" t="s">
        <v>668</v>
      </c>
      <c r="B795" s="195" t="s">
        <v>1824</v>
      </c>
      <c r="C795" s="195" t="s">
        <v>791</v>
      </c>
      <c r="D795" s="150">
        <v>2978</v>
      </c>
      <c r="E795" s="150">
        <v>2903</v>
      </c>
      <c r="F795" s="150">
        <v>2833</v>
      </c>
      <c r="G795" s="151">
        <v>910</v>
      </c>
      <c r="H795" s="151">
        <v>885</v>
      </c>
      <c r="I795" s="151">
        <v>865</v>
      </c>
      <c r="J795" s="151">
        <v>2163</v>
      </c>
      <c r="K795" s="151">
        <v>2134</v>
      </c>
      <c r="L795" s="151">
        <v>2077</v>
      </c>
      <c r="M795" s="154">
        <v>0.979056400926232</v>
      </c>
      <c r="N795" s="153">
        <v>47355</v>
      </c>
      <c r="O795" s="172">
        <v>0.9</v>
      </c>
      <c r="P795" s="154">
        <v>0.974815312290128</v>
      </c>
      <c r="Q795" s="154">
        <v>0.972527472527473</v>
      </c>
      <c r="R795" s="154">
        <v>0.986592695330559</v>
      </c>
      <c r="S795" s="173">
        <v>0.00228783976265512</v>
      </c>
      <c r="T795" s="153">
        <v>48368</v>
      </c>
      <c r="U795" s="153">
        <v>45824</v>
      </c>
      <c r="V795" s="154">
        <v>0.947403241812769</v>
      </c>
      <c r="W795" s="154">
        <v>0.951309603760913</v>
      </c>
      <c r="X795" s="155">
        <v>0.950549450549451</v>
      </c>
      <c r="Y795" s="155">
        <v>0.960240406842349</v>
      </c>
      <c r="Z795" s="173">
        <v>0.000760153211462833</v>
      </c>
      <c r="AA795" s="151">
        <v>14946</v>
      </c>
      <c r="AB795" s="151">
        <v>14243</v>
      </c>
      <c r="AC795" s="151">
        <v>15729</v>
      </c>
      <c r="AD795" s="151">
        <v>14998</v>
      </c>
      <c r="AE795" s="155">
        <v>0.952964003746822</v>
      </c>
      <c r="AF795" s="155">
        <v>0.953525335367792</v>
      </c>
      <c r="AG795" s="173">
        <v>-0.000561331620970051</v>
      </c>
    </row>
    <row r="796" spans="1:33">
      <c r="A796" s="175" t="s">
        <v>668</v>
      </c>
      <c r="B796" s="195" t="s">
        <v>1824</v>
      </c>
      <c r="C796" s="195" t="s">
        <v>792</v>
      </c>
      <c r="D796" s="150">
        <v>2262</v>
      </c>
      <c r="E796" s="150">
        <v>2173</v>
      </c>
      <c r="F796" s="150">
        <v>2045</v>
      </c>
      <c r="G796" s="151">
        <v>731</v>
      </c>
      <c r="H796" s="151">
        <v>665</v>
      </c>
      <c r="I796" s="151">
        <v>648</v>
      </c>
      <c r="J796" s="151">
        <v>1568</v>
      </c>
      <c r="K796" s="151">
        <v>1479</v>
      </c>
      <c r="L796" s="151">
        <v>1440</v>
      </c>
      <c r="M796" s="154">
        <v>0.950075763617513</v>
      </c>
      <c r="N796" s="153">
        <v>35739</v>
      </c>
      <c r="O796" s="172">
        <v>0.9</v>
      </c>
      <c r="P796" s="154">
        <v>0.960654288240495</v>
      </c>
      <c r="Q796" s="154">
        <v>0.909712722298222</v>
      </c>
      <c r="R796" s="154">
        <v>0.943239795918367</v>
      </c>
      <c r="S796" s="173">
        <v>0.0509415659422735</v>
      </c>
      <c r="T796" s="153">
        <v>37617</v>
      </c>
      <c r="U796" s="153">
        <v>33886</v>
      </c>
      <c r="V796" s="154">
        <v>0.900816120371109</v>
      </c>
      <c r="W796" s="154">
        <v>0.904067197170645</v>
      </c>
      <c r="X796" s="155">
        <v>0.886456908344733</v>
      </c>
      <c r="Y796" s="155">
        <v>0.918367346938776</v>
      </c>
      <c r="Z796" s="173">
        <v>0.0176102888259122</v>
      </c>
      <c r="AA796" s="151">
        <v>11419</v>
      </c>
      <c r="AB796" s="151">
        <v>10336</v>
      </c>
      <c r="AC796" s="151">
        <v>12286</v>
      </c>
      <c r="AD796" s="151">
        <v>11177</v>
      </c>
      <c r="AE796" s="155">
        <v>0.905158069883527</v>
      </c>
      <c r="AF796" s="155">
        <v>0.90973465733355</v>
      </c>
      <c r="AG796" s="173">
        <v>-0.00457658745002298</v>
      </c>
    </row>
    <row r="797" spans="1:33">
      <c r="A797" s="175" t="s">
        <v>668</v>
      </c>
      <c r="B797" s="195" t="s">
        <v>1824</v>
      </c>
      <c r="C797" s="195" t="s">
        <v>793</v>
      </c>
      <c r="D797" s="150">
        <v>4315</v>
      </c>
      <c r="E797" s="150">
        <v>4176</v>
      </c>
      <c r="F797" s="150">
        <v>4031</v>
      </c>
      <c r="G797" s="151">
        <v>1934</v>
      </c>
      <c r="H797" s="151">
        <v>1893</v>
      </c>
      <c r="I797" s="151">
        <v>1854</v>
      </c>
      <c r="J797" s="151">
        <v>3236</v>
      </c>
      <c r="K797" s="151">
        <v>3163</v>
      </c>
      <c r="L797" s="151">
        <v>3086</v>
      </c>
      <c r="M797" s="154">
        <v>0.967345557288754</v>
      </c>
      <c r="N797" s="153">
        <v>65735</v>
      </c>
      <c r="O797" s="172">
        <v>0.9</v>
      </c>
      <c r="P797" s="154">
        <v>0.967786790266512</v>
      </c>
      <c r="Q797" s="154">
        <v>0.978800413650465</v>
      </c>
      <c r="R797" s="154">
        <v>0.977441285537701</v>
      </c>
      <c r="S797" s="173">
        <v>-0.0110136233839532</v>
      </c>
      <c r="T797" s="153">
        <v>67954</v>
      </c>
      <c r="U797" s="153">
        <v>64182</v>
      </c>
      <c r="V797" s="154">
        <v>0.944491862142037</v>
      </c>
      <c r="W797" s="154">
        <v>0.934183082271147</v>
      </c>
      <c r="X797" s="155">
        <v>0.958634953464323</v>
      </c>
      <c r="Y797" s="155">
        <v>0.953646477132262</v>
      </c>
      <c r="Z797" s="173">
        <v>-0.0244518711931754</v>
      </c>
      <c r="AA797" s="151">
        <v>23360</v>
      </c>
      <c r="AB797" s="151">
        <v>22224</v>
      </c>
      <c r="AC797" s="151">
        <v>22245</v>
      </c>
      <c r="AD797" s="151">
        <v>20991</v>
      </c>
      <c r="AE797" s="155">
        <v>0.951369863013699</v>
      </c>
      <c r="AF797" s="155">
        <v>0.943627781523938</v>
      </c>
      <c r="AG797" s="173">
        <v>0.00774208148976063</v>
      </c>
    </row>
    <row r="798" spans="1:33">
      <c r="A798" s="175" t="s">
        <v>668</v>
      </c>
      <c r="B798" s="195" t="s">
        <v>33</v>
      </c>
      <c r="C798" s="195" t="s">
        <v>794</v>
      </c>
      <c r="D798" s="150">
        <v>0</v>
      </c>
      <c r="E798" s="150">
        <v>0</v>
      </c>
      <c r="F798" s="150">
        <v>0</v>
      </c>
      <c r="G798" s="151">
        <v>0</v>
      </c>
      <c r="H798" s="151">
        <v>0</v>
      </c>
      <c r="I798" s="151">
        <v>0</v>
      </c>
      <c r="J798" s="151">
        <v>0</v>
      </c>
      <c r="K798" s="151">
        <v>0</v>
      </c>
      <c r="L798" s="151">
        <v>0</v>
      </c>
      <c r="M798" s="154">
        <v>0</v>
      </c>
      <c r="N798" s="153">
        <v>0</v>
      </c>
      <c r="O798" s="172">
        <v>0.9</v>
      </c>
      <c r="P798" s="154">
        <v>0</v>
      </c>
      <c r="Q798" s="154">
        <v>0</v>
      </c>
      <c r="R798" s="154">
        <v>0</v>
      </c>
      <c r="S798" s="173">
        <v>0</v>
      </c>
      <c r="T798" s="153">
        <v>0</v>
      </c>
      <c r="U798" s="153">
        <v>0</v>
      </c>
      <c r="V798" s="154">
        <v>0</v>
      </c>
      <c r="W798" s="154">
        <v>0</v>
      </c>
      <c r="X798" s="155">
        <v>0</v>
      </c>
      <c r="Y798" s="155">
        <v>0</v>
      </c>
      <c r="Z798" s="173">
        <v>0</v>
      </c>
      <c r="AA798" s="151">
        <v>0</v>
      </c>
      <c r="AB798" s="151">
        <v>0</v>
      </c>
      <c r="AC798" s="151">
        <v>0</v>
      </c>
      <c r="AD798" s="151">
        <v>0</v>
      </c>
      <c r="AE798" s="155">
        <v>0</v>
      </c>
      <c r="AF798" s="155">
        <v>0</v>
      </c>
      <c r="AG798" s="173">
        <v>0</v>
      </c>
    </row>
    <row r="799" spans="1:33">
      <c r="A799" s="175" t="s">
        <v>668</v>
      </c>
      <c r="B799" s="195" t="s">
        <v>1824</v>
      </c>
      <c r="C799" s="195" t="s">
        <v>795</v>
      </c>
      <c r="D799" s="150">
        <v>1511</v>
      </c>
      <c r="E799" s="150">
        <v>1438</v>
      </c>
      <c r="F799" s="150">
        <v>1392</v>
      </c>
      <c r="G799" s="151">
        <v>460</v>
      </c>
      <c r="H799" s="151">
        <v>448</v>
      </c>
      <c r="I799" s="151">
        <v>426</v>
      </c>
      <c r="J799" s="151">
        <v>1121</v>
      </c>
      <c r="K799" s="151">
        <v>1063</v>
      </c>
      <c r="L799" s="151">
        <v>1063</v>
      </c>
      <c r="M799" s="154">
        <v>0.965271802894016</v>
      </c>
      <c r="N799" s="153">
        <v>24682</v>
      </c>
      <c r="O799" s="172">
        <v>0.9</v>
      </c>
      <c r="P799" s="154">
        <v>0.951687624090007</v>
      </c>
      <c r="Q799" s="154">
        <v>0.973913043478261</v>
      </c>
      <c r="R799" s="154">
        <v>0.948260481712756</v>
      </c>
      <c r="S799" s="173">
        <v>-0.0222254193882543</v>
      </c>
      <c r="T799" s="153">
        <v>25570</v>
      </c>
      <c r="U799" s="153">
        <v>23963</v>
      </c>
      <c r="V799" s="154">
        <v>0.93715291357059</v>
      </c>
      <c r="W799" s="154">
        <v>0.921244209133025</v>
      </c>
      <c r="X799" s="155">
        <v>0.926086956521739</v>
      </c>
      <c r="Y799" s="155">
        <v>0.948260481712756</v>
      </c>
      <c r="Z799" s="173">
        <v>-0.0048427473887146</v>
      </c>
      <c r="AA799" s="151">
        <v>7627</v>
      </c>
      <c r="AB799" s="151">
        <v>7154</v>
      </c>
      <c r="AC799" s="151">
        <v>8372</v>
      </c>
      <c r="AD799" s="151">
        <v>7882</v>
      </c>
      <c r="AE799" s="155">
        <v>0.937983479743018</v>
      </c>
      <c r="AF799" s="155">
        <v>0.941471571906355</v>
      </c>
      <c r="AG799" s="173">
        <v>-0.00348809216333634</v>
      </c>
    </row>
    <row r="800" spans="1:33">
      <c r="A800" s="175" t="s">
        <v>668</v>
      </c>
      <c r="B800" s="195" t="s">
        <v>1826</v>
      </c>
      <c r="C800" s="195" t="s">
        <v>796</v>
      </c>
      <c r="D800" s="150">
        <v>1967</v>
      </c>
      <c r="E800" s="150">
        <v>1904</v>
      </c>
      <c r="F800" s="150">
        <v>1776</v>
      </c>
      <c r="G800" s="151">
        <v>758</v>
      </c>
      <c r="H800" s="151">
        <v>713</v>
      </c>
      <c r="I800" s="151">
        <v>676</v>
      </c>
      <c r="J800" s="151">
        <v>1302</v>
      </c>
      <c r="K800" s="151">
        <v>1253</v>
      </c>
      <c r="L800" s="151">
        <v>1205</v>
      </c>
      <c r="M800" s="154">
        <v>0.948717948717949</v>
      </c>
      <c r="N800" s="153">
        <v>34780</v>
      </c>
      <c r="O800" s="172">
        <v>0.9</v>
      </c>
      <c r="P800" s="154">
        <v>0.96797153024911</v>
      </c>
      <c r="Q800" s="154">
        <v>0.940633245382586</v>
      </c>
      <c r="R800" s="154">
        <v>0.962365591397849</v>
      </c>
      <c r="S800" s="173">
        <v>0.0273382848665246</v>
      </c>
      <c r="T800" s="153">
        <v>36660</v>
      </c>
      <c r="U800" s="153">
        <v>33467</v>
      </c>
      <c r="V800" s="154">
        <v>0.912902345881069</v>
      </c>
      <c r="W800" s="154">
        <v>0.902897813929842</v>
      </c>
      <c r="X800" s="155">
        <v>0.891820580474934</v>
      </c>
      <c r="Y800" s="155">
        <v>0.925499231950845</v>
      </c>
      <c r="Z800" s="173">
        <v>0.0110772334549083</v>
      </c>
      <c r="AA800" s="151">
        <v>9759</v>
      </c>
      <c r="AB800" s="151">
        <v>8833</v>
      </c>
      <c r="AC800" s="151">
        <v>12417</v>
      </c>
      <c r="AD800" s="151">
        <v>11458</v>
      </c>
      <c r="AE800" s="155">
        <v>0.905113228814428</v>
      </c>
      <c r="AF800" s="155">
        <v>0.922767174035596</v>
      </c>
      <c r="AG800" s="173">
        <v>-0.0176539452211687</v>
      </c>
    </row>
    <row r="801" spans="1:33">
      <c r="A801" s="175" t="s">
        <v>668</v>
      </c>
      <c r="B801" s="195" t="s">
        <v>1826</v>
      </c>
      <c r="C801" s="195" t="s">
        <v>797</v>
      </c>
      <c r="D801" s="150">
        <v>1602</v>
      </c>
      <c r="E801" s="150">
        <v>1242</v>
      </c>
      <c r="F801" s="150">
        <v>1064</v>
      </c>
      <c r="G801" s="151">
        <v>616</v>
      </c>
      <c r="H801" s="151">
        <v>444</v>
      </c>
      <c r="I801" s="151">
        <v>414</v>
      </c>
      <c r="J801" s="151">
        <v>1073</v>
      </c>
      <c r="K801" s="151">
        <v>871</v>
      </c>
      <c r="L801" s="151">
        <v>705</v>
      </c>
      <c r="M801" s="154">
        <v>0.831388113416972</v>
      </c>
      <c r="N801" s="153">
        <v>24718</v>
      </c>
      <c r="O801" s="172">
        <v>0.9</v>
      </c>
      <c r="P801" s="154">
        <v>0.775280898876405</v>
      </c>
      <c r="Q801" s="154">
        <v>0.720779220779221</v>
      </c>
      <c r="R801" s="154">
        <v>0.811742777260019</v>
      </c>
      <c r="S801" s="173">
        <v>0.0545016780971838</v>
      </c>
      <c r="T801" s="153">
        <v>29731</v>
      </c>
      <c r="U801" s="153">
        <v>20723</v>
      </c>
      <c r="V801" s="154">
        <v>0.697016582018768</v>
      </c>
      <c r="W801" s="154">
        <v>0.664169787765293</v>
      </c>
      <c r="X801" s="155">
        <v>0.672077922077922</v>
      </c>
      <c r="Y801" s="155">
        <v>0.657036346691519</v>
      </c>
      <c r="Z801" s="173">
        <v>-0.00790813431262871</v>
      </c>
      <c r="AA801" s="151">
        <v>7897</v>
      </c>
      <c r="AB801" s="151">
        <v>5224</v>
      </c>
      <c r="AC801" s="151">
        <v>9783</v>
      </c>
      <c r="AD801" s="151">
        <v>6813</v>
      </c>
      <c r="AE801" s="155">
        <v>0.661517031784222</v>
      </c>
      <c r="AF801" s="155">
        <v>0.696412143514259</v>
      </c>
      <c r="AG801" s="173">
        <v>-0.0348951117300376</v>
      </c>
    </row>
    <row r="802" spans="1:33">
      <c r="A802" s="175" t="s">
        <v>668</v>
      </c>
      <c r="B802" s="195" t="s">
        <v>1826</v>
      </c>
      <c r="C802" s="195" t="s">
        <v>798</v>
      </c>
      <c r="D802" s="150">
        <v>3838</v>
      </c>
      <c r="E802" s="150">
        <v>3601</v>
      </c>
      <c r="F802" s="150">
        <v>3490</v>
      </c>
      <c r="G802" s="151">
        <v>1387</v>
      </c>
      <c r="H802" s="151">
        <v>1293</v>
      </c>
      <c r="I802" s="151">
        <v>1256</v>
      </c>
      <c r="J802" s="151">
        <v>2318</v>
      </c>
      <c r="K802" s="151">
        <v>2098</v>
      </c>
      <c r="L802" s="151">
        <v>2111</v>
      </c>
      <c r="M802" s="154">
        <v>0.934134134134134</v>
      </c>
      <c r="N802" s="153">
        <v>60658</v>
      </c>
      <c r="O802" s="172">
        <v>0.9</v>
      </c>
      <c r="P802" s="154">
        <v>0.938249088066701</v>
      </c>
      <c r="Q802" s="154">
        <v>0.932227829848594</v>
      </c>
      <c r="R802" s="154">
        <v>0.905090595340811</v>
      </c>
      <c r="S802" s="173">
        <v>0.00602125821810728</v>
      </c>
      <c r="T802" s="153">
        <v>64935</v>
      </c>
      <c r="U802" s="153">
        <v>59515</v>
      </c>
      <c r="V802" s="154">
        <v>0.916531916531917</v>
      </c>
      <c r="W802" s="154">
        <v>0.909327774882751</v>
      </c>
      <c r="X802" s="155">
        <v>0.905551550108147</v>
      </c>
      <c r="Y802" s="155">
        <v>0.910698878343399</v>
      </c>
      <c r="Z802" s="173">
        <v>0.00377622477460438</v>
      </c>
      <c r="AA802" s="151">
        <v>18104</v>
      </c>
      <c r="AB802" s="151">
        <v>16544</v>
      </c>
      <c r="AC802" s="151">
        <v>21171</v>
      </c>
      <c r="AD802" s="151">
        <v>19449</v>
      </c>
      <c r="AE802" s="155">
        <v>0.913831197525409</v>
      </c>
      <c r="AF802" s="155">
        <v>0.918662321099617</v>
      </c>
      <c r="AG802" s="173">
        <v>-0.00483112357420867</v>
      </c>
    </row>
    <row r="803" spans="1:33">
      <c r="A803" s="175" t="s">
        <v>668</v>
      </c>
      <c r="B803" s="195" t="s">
        <v>1826</v>
      </c>
      <c r="C803" s="195" t="s">
        <v>799</v>
      </c>
      <c r="D803" s="150">
        <v>2613</v>
      </c>
      <c r="E803" s="150">
        <v>2513</v>
      </c>
      <c r="F803" s="150">
        <v>2380</v>
      </c>
      <c r="G803" s="151">
        <v>1025</v>
      </c>
      <c r="H803" s="151">
        <v>924</v>
      </c>
      <c r="I803" s="151">
        <v>941</v>
      </c>
      <c r="J803" s="151">
        <v>1894</v>
      </c>
      <c r="K803" s="151">
        <v>1767</v>
      </c>
      <c r="L803" s="151">
        <v>1724</v>
      </c>
      <c r="M803" s="154">
        <v>0.94144750254842</v>
      </c>
      <c r="N803" s="153">
        <v>46178</v>
      </c>
      <c r="O803" s="172">
        <v>0.9</v>
      </c>
      <c r="P803" s="154">
        <v>0.961729812476081</v>
      </c>
      <c r="Q803" s="154">
        <v>0.901463414634146</v>
      </c>
      <c r="R803" s="154">
        <v>0.932946145723337</v>
      </c>
      <c r="S803" s="173">
        <v>0.0602663978419348</v>
      </c>
      <c r="T803" s="153">
        <v>49050</v>
      </c>
      <c r="U803" s="153">
        <v>44267</v>
      </c>
      <c r="V803" s="154">
        <v>0.902487257900102</v>
      </c>
      <c r="W803" s="154">
        <v>0.910830463069269</v>
      </c>
      <c r="X803" s="155">
        <v>0.918048780487805</v>
      </c>
      <c r="Y803" s="155">
        <v>0.910242872228089</v>
      </c>
      <c r="Z803" s="173">
        <v>-0.00721831741853585</v>
      </c>
      <c r="AA803" s="151">
        <v>13482</v>
      </c>
      <c r="AB803" s="151">
        <v>12352</v>
      </c>
      <c r="AC803" s="151">
        <v>15997</v>
      </c>
      <c r="AD803" s="151">
        <v>14423</v>
      </c>
      <c r="AE803" s="155">
        <v>0.916184542352767</v>
      </c>
      <c r="AF803" s="155">
        <v>0.901606551228355</v>
      </c>
      <c r="AG803" s="173">
        <v>0.0145779911244114</v>
      </c>
    </row>
    <row r="804" spans="1:33">
      <c r="A804" s="175" t="s">
        <v>668</v>
      </c>
      <c r="B804" s="195" t="s">
        <v>1826</v>
      </c>
      <c r="C804" s="195" t="s">
        <v>800</v>
      </c>
      <c r="D804" s="150">
        <v>3635</v>
      </c>
      <c r="E804" s="150">
        <v>3517</v>
      </c>
      <c r="F804" s="150">
        <v>3278</v>
      </c>
      <c r="G804" s="151">
        <v>1466</v>
      </c>
      <c r="H804" s="151">
        <v>1341</v>
      </c>
      <c r="I804" s="151">
        <v>1228</v>
      </c>
      <c r="J804" s="151">
        <v>2558</v>
      </c>
      <c r="K804" s="151">
        <v>2390</v>
      </c>
      <c r="L804" s="151">
        <v>2246</v>
      </c>
      <c r="M804" s="154">
        <v>0.947622278600507</v>
      </c>
      <c r="N804" s="153">
        <v>64245</v>
      </c>
      <c r="O804" s="172">
        <v>0.9</v>
      </c>
      <c r="P804" s="154">
        <v>0.967537826685007</v>
      </c>
      <c r="Q804" s="154">
        <v>0.914733969986357</v>
      </c>
      <c r="R804" s="154">
        <v>0.934323690383112</v>
      </c>
      <c r="S804" s="173">
        <v>0.0528038566986494</v>
      </c>
      <c r="T804" s="153">
        <v>67796</v>
      </c>
      <c r="U804" s="153">
        <v>61026</v>
      </c>
      <c r="V804" s="154">
        <v>0.900141601274411</v>
      </c>
      <c r="W804" s="154">
        <v>0.901788170563961</v>
      </c>
      <c r="X804" s="155">
        <v>0.837653478854025</v>
      </c>
      <c r="Y804" s="155">
        <v>0.878029710711493</v>
      </c>
      <c r="Z804" s="173">
        <v>0.0641346917099369</v>
      </c>
      <c r="AA804" s="151">
        <v>18532</v>
      </c>
      <c r="AB804" s="151">
        <v>16448</v>
      </c>
      <c r="AC804" s="151">
        <v>21712</v>
      </c>
      <c r="AD804" s="151">
        <v>19755</v>
      </c>
      <c r="AE804" s="155">
        <v>0.887545866609109</v>
      </c>
      <c r="AF804" s="155">
        <v>0.909865512159175</v>
      </c>
      <c r="AG804" s="173">
        <v>-0.022319645550066</v>
      </c>
    </row>
    <row r="805" spans="1:33">
      <c r="A805" s="175" t="s">
        <v>668</v>
      </c>
      <c r="B805" s="195" t="s">
        <v>1826</v>
      </c>
      <c r="C805" s="195" t="s">
        <v>801</v>
      </c>
      <c r="D805" s="150">
        <v>3263</v>
      </c>
      <c r="E805" s="150">
        <v>3024</v>
      </c>
      <c r="F805" s="150">
        <v>2919</v>
      </c>
      <c r="G805" s="151">
        <v>1245</v>
      </c>
      <c r="H805" s="151">
        <v>1153</v>
      </c>
      <c r="I805" s="151">
        <v>1099</v>
      </c>
      <c r="J805" s="151">
        <v>2356</v>
      </c>
      <c r="K805" s="151">
        <v>2174</v>
      </c>
      <c r="L805" s="151">
        <v>2045</v>
      </c>
      <c r="M805" s="154">
        <v>0.924868270141786</v>
      </c>
      <c r="N805" s="153">
        <v>55641</v>
      </c>
      <c r="O805" s="172">
        <v>0.9</v>
      </c>
      <c r="P805" s="154">
        <v>0.926754520380018</v>
      </c>
      <c r="Q805" s="154">
        <v>0.926104417670683</v>
      </c>
      <c r="R805" s="154">
        <v>0.922750424448217</v>
      </c>
      <c r="S805" s="173">
        <v>0.000650102709335632</v>
      </c>
      <c r="T805" s="153">
        <v>60161</v>
      </c>
      <c r="U805" s="153">
        <v>53158</v>
      </c>
      <c r="V805" s="154">
        <v>0.883595684912152</v>
      </c>
      <c r="W805" s="154">
        <v>0.894575543977934</v>
      </c>
      <c r="X805" s="155">
        <v>0.882730923694779</v>
      </c>
      <c r="Y805" s="155">
        <v>0.867996604414261</v>
      </c>
      <c r="Z805" s="173">
        <v>0.0118446202831552</v>
      </c>
      <c r="AA805" s="151">
        <v>16595</v>
      </c>
      <c r="AB805" s="151">
        <v>14678</v>
      </c>
      <c r="AC805" s="151">
        <v>19552</v>
      </c>
      <c r="AD805" s="151">
        <v>17226</v>
      </c>
      <c r="AE805" s="155">
        <v>0.884483278095812</v>
      </c>
      <c r="AF805" s="155">
        <v>0.881035188216039</v>
      </c>
      <c r="AG805" s="173">
        <v>0.00344808987977263</v>
      </c>
    </row>
    <row r="806" spans="1:33">
      <c r="A806" s="175" t="s">
        <v>668</v>
      </c>
      <c r="B806" s="195" t="s">
        <v>1826</v>
      </c>
      <c r="C806" s="195" t="s">
        <v>802</v>
      </c>
      <c r="D806" s="150">
        <v>2579</v>
      </c>
      <c r="E806" s="150">
        <v>2543</v>
      </c>
      <c r="F806" s="150">
        <v>2505</v>
      </c>
      <c r="G806" s="151">
        <v>948</v>
      </c>
      <c r="H806" s="151">
        <v>928</v>
      </c>
      <c r="I806" s="151">
        <v>912</v>
      </c>
      <c r="J806" s="151">
        <v>1842</v>
      </c>
      <c r="K806" s="151">
        <v>1833</v>
      </c>
      <c r="L806" s="151">
        <v>1790</v>
      </c>
      <c r="M806" s="154">
        <v>0.979624696855246</v>
      </c>
      <c r="N806" s="153">
        <v>49281</v>
      </c>
      <c r="O806" s="172">
        <v>0.9</v>
      </c>
      <c r="P806" s="154">
        <v>0.986041101202016</v>
      </c>
      <c r="Q806" s="154">
        <v>0.978902953586498</v>
      </c>
      <c r="R806" s="154">
        <v>0.995114006514658</v>
      </c>
      <c r="S806" s="173">
        <v>0.00713814761551834</v>
      </c>
      <c r="T806" s="153">
        <v>50306</v>
      </c>
      <c r="U806" s="153">
        <v>47988</v>
      </c>
      <c r="V806" s="154">
        <v>0.953921997376059</v>
      </c>
      <c r="W806" s="154">
        <v>0.971306708026367</v>
      </c>
      <c r="X806" s="155">
        <v>0.962025316455696</v>
      </c>
      <c r="Y806" s="155">
        <v>0.971769815418024</v>
      </c>
      <c r="Z806" s="173">
        <v>0.00928139157067054</v>
      </c>
      <c r="AA806" s="151">
        <v>13883</v>
      </c>
      <c r="AB806" s="151">
        <v>13245</v>
      </c>
      <c r="AC806" s="151">
        <v>16216</v>
      </c>
      <c r="AD806" s="151">
        <v>15383</v>
      </c>
      <c r="AE806" s="155">
        <v>0.954044514874307</v>
      </c>
      <c r="AF806" s="155">
        <v>0.948630981746423</v>
      </c>
      <c r="AG806" s="173">
        <v>0.00541353312788351</v>
      </c>
    </row>
    <row r="807" spans="1:33">
      <c r="A807" s="175" t="s">
        <v>668</v>
      </c>
      <c r="B807" s="195" t="s">
        <v>1826</v>
      </c>
      <c r="C807" s="195" t="s">
        <v>803</v>
      </c>
      <c r="D807" s="150">
        <v>3145</v>
      </c>
      <c r="E807" s="150">
        <v>3083</v>
      </c>
      <c r="F807" s="150">
        <v>3014</v>
      </c>
      <c r="G807" s="151">
        <v>1165</v>
      </c>
      <c r="H807" s="151">
        <v>1141</v>
      </c>
      <c r="I807" s="151">
        <v>1102</v>
      </c>
      <c r="J807" s="151">
        <v>2211</v>
      </c>
      <c r="K807" s="151">
        <v>2099</v>
      </c>
      <c r="L807" s="151">
        <v>2082</v>
      </c>
      <c r="M807" s="154">
        <v>0.976807826503386</v>
      </c>
      <c r="N807" s="153">
        <v>57112</v>
      </c>
      <c r="O807" s="172">
        <v>0.9</v>
      </c>
      <c r="P807" s="154">
        <v>0.980286168521463</v>
      </c>
      <c r="Q807" s="154">
        <v>0.979399141630901</v>
      </c>
      <c r="R807" s="154">
        <v>0.949344188150158</v>
      </c>
      <c r="S807" s="173">
        <v>0.000887026890561415</v>
      </c>
      <c r="T807" s="153">
        <v>58468</v>
      </c>
      <c r="U807" s="153">
        <v>55386</v>
      </c>
      <c r="V807" s="154">
        <v>0.947287405076281</v>
      </c>
      <c r="W807" s="154">
        <v>0.958346581875994</v>
      </c>
      <c r="X807" s="155">
        <v>0.945922746781116</v>
      </c>
      <c r="Y807" s="155">
        <v>0.941655359565807</v>
      </c>
      <c r="Z807" s="173">
        <v>0.0124238350948778</v>
      </c>
      <c r="AA807" s="151">
        <v>16275</v>
      </c>
      <c r="AB807" s="151">
        <v>15453</v>
      </c>
      <c r="AC807" s="151">
        <v>19001</v>
      </c>
      <c r="AD807" s="151">
        <v>17845</v>
      </c>
      <c r="AE807" s="155">
        <v>0.949493087557604</v>
      </c>
      <c r="AF807" s="155">
        <v>0.93916109678438</v>
      </c>
      <c r="AG807" s="173">
        <v>0.0103319907732239</v>
      </c>
    </row>
    <row r="808" spans="1:33">
      <c r="A808" s="175" t="s">
        <v>668</v>
      </c>
      <c r="B808" s="195" t="s">
        <v>1826</v>
      </c>
      <c r="C808" s="195" t="s">
        <v>804</v>
      </c>
      <c r="D808" s="150">
        <v>5420</v>
      </c>
      <c r="E808" s="150">
        <v>4615</v>
      </c>
      <c r="F808" s="150">
        <v>4504</v>
      </c>
      <c r="G808" s="151">
        <v>2048</v>
      </c>
      <c r="H808" s="151">
        <v>1889</v>
      </c>
      <c r="I808" s="151">
        <v>1602</v>
      </c>
      <c r="J808" s="151">
        <v>3636</v>
      </c>
      <c r="K808" s="151">
        <v>3104</v>
      </c>
      <c r="L808" s="151">
        <v>3231</v>
      </c>
      <c r="M808" s="154">
        <v>0.893552583438351</v>
      </c>
      <c r="N808" s="153">
        <v>87922</v>
      </c>
      <c r="O808" s="172">
        <v>0.9</v>
      </c>
      <c r="P808" s="154">
        <v>0.851476014760148</v>
      </c>
      <c r="Q808" s="154">
        <v>0.92236328125</v>
      </c>
      <c r="R808" s="154">
        <v>0.853685368536854</v>
      </c>
      <c r="S808" s="173">
        <v>-0.0708872664898524</v>
      </c>
      <c r="T808" s="153">
        <v>98396</v>
      </c>
      <c r="U808" s="153">
        <v>84574</v>
      </c>
      <c r="V808" s="154">
        <v>0.859526810032928</v>
      </c>
      <c r="W808" s="154">
        <v>0.8309963099631</v>
      </c>
      <c r="X808" s="155">
        <v>0.7822265625</v>
      </c>
      <c r="Y808" s="155">
        <v>0.888613861386139</v>
      </c>
      <c r="Z808" s="173">
        <v>0.0487697474630996</v>
      </c>
      <c r="AA808" s="151">
        <v>27294</v>
      </c>
      <c r="AB808" s="151">
        <v>23259</v>
      </c>
      <c r="AC808" s="151">
        <v>31661</v>
      </c>
      <c r="AD808" s="151">
        <v>27649</v>
      </c>
      <c r="AE808" s="155">
        <v>0.852165311057375</v>
      </c>
      <c r="AF808" s="155">
        <v>0.873282587410379</v>
      </c>
      <c r="AG808" s="173">
        <v>-0.0211172763530034</v>
      </c>
    </row>
    <row r="809" spans="1:33">
      <c r="A809" s="175" t="s">
        <v>668</v>
      </c>
      <c r="B809" s="195" t="s">
        <v>1826</v>
      </c>
      <c r="C809" s="195" t="s">
        <v>805</v>
      </c>
      <c r="D809" s="150">
        <v>2623</v>
      </c>
      <c r="E809" s="150">
        <v>2559</v>
      </c>
      <c r="F809" s="150">
        <v>2464</v>
      </c>
      <c r="G809" s="151">
        <v>958</v>
      </c>
      <c r="H809" s="151">
        <v>881</v>
      </c>
      <c r="I809" s="151">
        <v>866</v>
      </c>
      <c r="J809" s="151">
        <v>1775</v>
      </c>
      <c r="K809" s="151">
        <v>1662</v>
      </c>
      <c r="L809" s="151">
        <v>1665</v>
      </c>
      <c r="M809" s="154">
        <v>0.966743476365448</v>
      </c>
      <c r="N809" s="153">
        <v>46569</v>
      </c>
      <c r="O809" s="172">
        <v>0.9</v>
      </c>
      <c r="P809" s="154">
        <v>0.975600457491422</v>
      </c>
      <c r="Q809" s="154">
        <v>0.919624217118998</v>
      </c>
      <c r="R809" s="154">
        <v>0.936338028169014</v>
      </c>
      <c r="S809" s="173">
        <v>0.0559762403724241</v>
      </c>
      <c r="T809" s="153">
        <v>48171</v>
      </c>
      <c r="U809" s="153">
        <v>45323</v>
      </c>
      <c r="V809" s="154">
        <v>0.940877291316352</v>
      </c>
      <c r="W809" s="154">
        <v>0.939382386580252</v>
      </c>
      <c r="X809" s="155">
        <v>0.903966597077244</v>
      </c>
      <c r="Y809" s="155">
        <v>0.938028169014084</v>
      </c>
      <c r="Z809" s="173">
        <v>0.0354157895030074</v>
      </c>
      <c r="AA809" s="151">
        <v>13265</v>
      </c>
      <c r="AB809" s="151">
        <v>12446</v>
      </c>
      <c r="AC809" s="151">
        <v>15105</v>
      </c>
      <c r="AD809" s="151">
        <v>14208</v>
      </c>
      <c r="AE809" s="155">
        <v>0.938258575197889</v>
      </c>
      <c r="AF809" s="155">
        <v>0.940615690168818</v>
      </c>
      <c r="AG809" s="173">
        <v>-0.00235711497092916</v>
      </c>
    </row>
    <row r="810" spans="1:33">
      <c r="A810" s="175" t="s">
        <v>668</v>
      </c>
      <c r="B810" s="195" t="s">
        <v>1826</v>
      </c>
      <c r="C810" s="195" t="s">
        <v>806</v>
      </c>
      <c r="D810" s="150">
        <v>4</v>
      </c>
      <c r="E810" s="150">
        <v>0</v>
      </c>
      <c r="F810" s="150">
        <v>4</v>
      </c>
      <c r="G810" s="151">
        <v>10</v>
      </c>
      <c r="H810" s="151">
        <v>0</v>
      </c>
      <c r="I810" s="151">
        <v>7</v>
      </c>
      <c r="J810" s="151">
        <v>5</v>
      </c>
      <c r="K810" s="151">
        <v>0</v>
      </c>
      <c r="L810" s="151">
        <v>4</v>
      </c>
      <c r="M810" s="154">
        <v>0</v>
      </c>
      <c r="N810" s="153">
        <v>0</v>
      </c>
      <c r="O810" s="172">
        <v>0.9</v>
      </c>
      <c r="P810" s="154">
        <v>0</v>
      </c>
      <c r="Q810" s="154">
        <v>0</v>
      </c>
      <c r="R810" s="154">
        <v>0</v>
      </c>
      <c r="S810" s="173">
        <v>0</v>
      </c>
      <c r="T810" s="153">
        <v>95</v>
      </c>
      <c r="U810" s="153">
        <v>83</v>
      </c>
      <c r="V810" s="154">
        <v>0.873684210526316</v>
      </c>
      <c r="W810" s="154">
        <v>1</v>
      </c>
      <c r="X810" s="155">
        <v>0.7</v>
      </c>
      <c r="Y810" s="155">
        <v>0.8</v>
      </c>
      <c r="Z810" s="173">
        <v>0.3</v>
      </c>
      <c r="AA810" s="151">
        <v>45</v>
      </c>
      <c r="AB810" s="151">
        <v>38</v>
      </c>
      <c r="AC810" s="151">
        <v>26</v>
      </c>
      <c r="AD810" s="151">
        <v>22</v>
      </c>
      <c r="AE810" s="155">
        <v>0.844444444444444</v>
      </c>
      <c r="AF810" s="155">
        <v>0.846153846153846</v>
      </c>
      <c r="AG810" s="173">
        <v>-0.0017094017094017</v>
      </c>
    </row>
    <row r="811" spans="1:33">
      <c r="A811" s="175" t="s">
        <v>668</v>
      </c>
      <c r="B811" s="195" t="s">
        <v>1826</v>
      </c>
      <c r="C811" s="195" t="s">
        <v>807</v>
      </c>
      <c r="D811" s="150">
        <v>7</v>
      </c>
      <c r="E811" s="150">
        <v>0</v>
      </c>
      <c r="F811" s="150">
        <v>7</v>
      </c>
      <c r="G811" s="151">
        <v>3</v>
      </c>
      <c r="H811" s="151">
        <v>0</v>
      </c>
      <c r="I811" s="151">
        <v>3</v>
      </c>
      <c r="J811" s="151">
        <v>14</v>
      </c>
      <c r="K811" s="151">
        <v>0</v>
      </c>
      <c r="L811" s="151">
        <v>14</v>
      </c>
      <c r="M811" s="154">
        <v>0</v>
      </c>
      <c r="N811" s="153">
        <v>0</v>
      </c>
      <c r="O811" s="172">
        <v>0.9</v>
      </c>
      <c r="P811" s="154">
        <v>0</v>
      </c>
      <c r="Q811" s="154">
        <v>0</v>
      </c>
      <c r="R811" s="154">
        <v>0</v>
      </c>
      <c r="S811" s="173">
        <v>0</v>
      </c>
      <c r="T811" s="153">
        <v>116</v>
      </c>
      <c r="U811" s="153">
        <v>115</v>
      </c>
      <c r="V811" s="154">
        <v>0.991379310344828</v>
      </c>
      <c r="W811" s="154">
        <v>1</v>
      </c>
      <c r="X811" s="155">
        <v>1</v>
      </c>
      <c r="Y811" s="155">
        <v>1</v>
      </c>
      <c r="Z811" s="173">
        <v>0</v>
      </c>
      <c r="AA811" s="151">
        <v>51</v>
      </c>
      <c r="AB811" s="151">
        <v>51</v>
      </c>
      <c r="AC811" s="151">
        <v>53</v>
      </c>
      <c r="AD811" s="151">
        <v>52</v>
      </c>
      <c r="AE811" s="155">
        <v>1</v>
      </c>
      <c r="AF811" s="155">
        <v>0.981132075471698</v>
      </c>
      <c r="AG811" s="173">
        <v>0.0188679245283019</v>
      </c>
    </row>
    <row r="812" spans="1:33">
      <c r="A812" s="175" t="s">
        <v>668</v>
      </c>
      <c r="B812" s="195" t="s">
        <v>1825</v>
      </c>
      <c r="C812" s="195" t="s">
        <v>808</v>
      </c>
      <c r="D812" s="150">
        <v>6809</v>
      </c>
      <c r="E812" s="150">
        <v>6510</v>
      </c>
      <c r="F812" s="150">
        <v>6318</v>
      </c>
      <c r="G812" s="151">
        <v>2016</v>
      </c>
      <c r="H812" s="151">
        <v>1919</v>
      </c>
      <c r="I812" s="151">
        <v>1883</v>
      </c>
      <c r="J812" s="151">
        <v>4638</v>
      </c>
      <c r="K812" s="151">
        <v>4390</v>
      </c>
      <c r="L812" s="151">
        <v>4335</v>
      </c>
      <c r="M812" s="154">
        <v>0.948327286681086</v>
      </c>
      <c r="N812" s="153">
        <v>108739</v>
      </c>
      <c r="O812" s="172">
        <v>0.9</v>
      </c>
      <c r="P812" s="154">
        <v>0.956087531208694</v>
      </c>
      <c r="Q812" s="154">
        <v>0.951884920634921</v>
      </c>
      <c r="R812" s="154">
        <v>0.946528676153514</v>
      </c>
      <c r="S812" s="173">
        <v>0.0042026105737738</v>
      </c>
      <c r="T812" s="153">
        <v>114664</v>
      </c>
      <c r="U812" s="153">
        <v>106590</v>
      </c>
      <c r="V812" s="154">
        <v>0.929585571757483</v>
      </c>
      <c r="W812" s="154">
        <v>0.927889557938023</v>
      </c>
      <c r="X812" s="155">
        <v>0.934027777777778</v>
      </c>
      <c r="Y812" s="155">
        <v>0.934670116429495</v>
      </c>
      <c r="Z812" s="173">
        <v>-0.0061382198397546</v>
      </c>
      <c r="AA812" s="151">
        <v>33435</v>
      </c>
      <c r="AB812" s="151">
        <v>31197</v>
      </c>
      <c r="AC812" s="151">
        <v>35589</v>
      </c>
      <c r="AD812" s="151">
        <v>33050</v>
      </c>
      <c r="AE812" s="155">
        <v>0.933064154329296</v>
      </c>
      <c r="AF812" s="155">
        <v>0.928657731321476</v>
      </c>
      <c r="AG812" s="173">
        <v>0.0044064230078199</v>
      </c>
    </row>
    <row r="813" spans="1:33">
      <c r="A813" s="175" t="s">
        <v>668</v>
      </c>
      <c r="B813" s="195" t="s">
        <v>1825</v>
      </c>
      <c r="C813" s="195" t="s">
        <v>809</v>
      </c>
      <c r="D813" s="150">
        <v>3452</v>
      </c>
      <c r="E813" s="150">
        <v>3285</v>
      </c>
      <c r="F813" s="150">
        <v>3195</v>
      </c>
      <c r="G813" s="151">
        <v>1046</v>
      </c>
      <c r="H813" s="151">
        <v>896</v>
      </c>
      <c r="I813" s="151">
        <v>968</v>
      </c>
      <c r="J813" s="151">
        <v>2493</v>
      </c>
      <c r="K813" s="151">
        <v>2387</v>
      </c>
      <c r="L813" s="151">
        <v>2353</v>
      </c>
      <c r="M813" s="154">
        <v>0.949870445772302</v>
      </c>
      <c r="N813" s="153">
        <v>53889</v>
      </c>
      <c r="O813" s="172">
        <v>0.9</v>
      </c>
      <c r="P813" s="154">
        <v>0.95162224797219</v>
      </c>
      <c r="Q813" s="154">
        <v>0.8565965583174</v>
      </c>
      <c r="R813" s="154">
        <v>0.957480946650622</v>
      </c>
      <c r="S813" s="173">
        <v>0.0950256896547904</v>
      </c>
      <c r="T813" s="153">
        <v>56733</v>
      </c>
      <c r="U813" s="153">
        <v>53124</v>
      </c>
      <c r="V813" s="154">
        <v>0.93638623023637</v>
      </c>
      <c r="W813" s="154">
        <v>0.925550405561993</v>
      </c>
      <c r="X813" s="155">
        <v>0.925430210325048</v>
      </c>
      <c r="Y813" s="155">
        <v>0.943842759727236</v>
      </c>
      <c r="Z813" s="173">
        <v>0.000120195236945286</v>
      </c>
      <c r="AA813" s="151">
        <v>17279</v>
      </c>
      <c r="AB813" s="151">
        <v>16117</v>
      </c>
      <c r="AC813" s="151">
        <v>17932</v>
      </c>
      <c r="AD813" s="151">
        <v>16823</v>
      </c>
      <c r="AE813" s="155">
        <v>0.932750737889924</v>
      </c>
      <c r="AF813" s="155">
        <v>0.938155253178675</v>
      </c>
      <c r="AG813" s="173">
        <v>-0.00540451528875086</v>
      </c>
    </row>
    <row r="814" spans="1:33">
      <c r="A814" s="175" t="s">
        <v>668</v>
      </c>
      <c r="B814" s="195" t="s">
        <v>1825</v>
      </c>
      <c r="C814" s="195" t="s">
        <v>810</v>
      </c>
      <c r="D814" s="150">
        <v>2803</v>
      </c>
      <c r="E814" s="150">
        <v>2615</v>
      </c>
      <c r="F814" s="150">
        <v>2624</v>
      </c>
      <c r="G814" s="151">
        <v>879</v>
      </c>
      <c r="H814" s="151">
        <v>789</v>
      </c>
      <c r="I814" s="151">
        <v>826</v>
      </c>
      <c r="J814" s="151">
        <v>1950</v>
      </c>
      <c r="K814" s="151">
        <v>1812</v>
      </c>
      <c r="L814" s="151">
        <v>1826</v>
      </c>
      <c r="M814" s="154">
        <v>0.925366280341133</v>
      </c>
      <c r="N814" s="153">
        <v>42317</v>
      </c>
      <c r="O814" s="172">
        <v>0.9</v>
      </c>
      <c r="P814" s="154">
        <v>0.932929004637888</v>
      </c>
      <c r="Q814" s="154">
        <v>0.897610921501707</v>
      </c>
      <c r="R814" s="154">
        <v>0.929230769230769</v>
      </c>
      <c r="S814" s="173">
        <v>0.0353180831361815</v>
      </c>
      <c r="T814" s="153">
        <v>45730</v>
      </c>
      <c r="U814" s="153">
        <v>42502</v>
      </c>
      <c r="V814" s="154">
        <v>0.929411764705882</v>
      </c>
      <c r="W814" s="154">
        <v>0.936139850160542</v>
      </c>
      <c r="X814" s="155">
        <v>0.939704209328783</v>
      </c>
      <c r="Y814" s="155">
        <v>0.936410256410256</v>
      </c>
      <c r="Z814" s="173">
        <v>-0.00356435916824049</v>
      </c>
      <c r="AA814" s="151">
        <v>13958</v>
      </c>
      <c r="AB814" s="151">
        <v>13030</v>
      </c>
      <c r="AC814" s="151">
        <v>14290</v>
      </c>
      <c r="AD814" s="151">
        <v>13313</v>
      </c>
      <c r="AE814" s="155">
        <v>0.9335148302049</v>
      </c>
      <c r="AF814" s="155">
        <v>0.931630510846746</v>
      </c>
      <c r="AG814" s="173">
        <v>0.00188431935815447</v>
      </c>
    </row>
    <row r="815" spans="1:33">
      <c r="A815" s="175" t="s">
        <v>668</v>
      </c>
      <c r="B815" s="195" t="s">
        <v>1825</v>
      </c>
      <c r="C815" s="195" t="s">
        <v>811</v>
      </c>
      <c r="D815" s="150">
        <v>4852</v>
      </c>
      <c r="E815" s="150">
        <v>4496</v>
      </c>
      <c r="F815" s="150">
        <v>4411</v>
      </c>
      <c r="G815" s="151">
        <v>1355</v>
      </c>
      <c r="H815" s="151">
        <v>1282</v>
      </c>
      <c r="I815" s="151">
        <v>1250</v>
      </c>
      <c r="J815" s="151">
        <v>3344</v>
      </c>
      <c r="K815" s="151">
        <v>3176</v>
      </c>
      <c r="L815" s="151">
        <v>3097</v>
      </c>
      <c r="M815" s="154">
        <v>0.929449329717949</v>
      </c>
      <c r="N815" s="153">
        <v>73354</v>
      </c>
      <c r="O815" s="172">
        <v>0.9</v>
      </c>
      <c r="P815" s="154">
        <v>0.926628194558945</v>
      </c>
      <c r="Q815" s="154">
        <v>0.946125461254612</v>
      </c>
      <c r="R815" s="154">
        <v>0.949760765550239</v>
      </c>
      <c r="S815" s="173">
        <v>-0.0194972666956678</v>
      </c>
      <c r="T815" s="153">
        <v>78922</v>
      </c>
      <c r="U815" s="153">
        <v>72430</v>
      </c>
      <c r="V815" s="154">
        <v>0.91774156762373</v>
      </c>
      <c r="W815" s="154">
        <v>0.909109645507007</v>
      </c>
      <c r="X815" s="155">
        <v>0.922509225092251</v>
      </c>
      <c r="Y815" s="155">
        <v>0.926136363636364</v>
      </c>
      <c r="Z815" s="173">
        <v>-0.0133995795852435</v>
      </c>
      <c r="AA815" s="151">
        <v>24065</v>
      </c>
      <c r="AB815" s="151">
        <v>22167</v>
      </c>
      <c r="AC815" s="151">
        <v>24645</v>
      </c>
      <c r="AD815" s="151">
        <v>22583</v>
      </c>
      <c r="AE815" s="155">
        <v>0.921130272179514</v>
      </c>
      <c r="AF815" s="155">
        <v>0.916331913166971</v>
      </c>
      <c r="AG815" s="173">
        <v>0.00479835901254289</v>
      </c>
    </row>
    <row r="816" spans="1:33">
      <c r="A816" s="175" t="s">
        <v>668</v>
      </c>
      <c r="B816" s="195" t="s">
        <v>1825</v>
      </c>
      <c r="C816" s="195" t="s">
        <v>812</v>
      </c>
      <c r="D816" s="150">
        <v>3067</v>
      </c>
      <c r="E816" s="150">
        <v>2854</v>
      </c>
      <c r="F816" s="150">
        <v>2762</v>
      </c>
      <c r="G816" s="151">
        <v>842</v>
      </c>
      <c r="H816" s="151">
        <v>799</v>
      </c>
      <c r="I816" s="151">
        <v>772</v>
      </c>
      <c r="J816" s="151">
        <v>2068</v>
      </c>
      <c r="K816" s="151">
        <v>2016</v>
      </c>
      <c r="L816" s="151">
        <v>1955</v>
      </c>
      <c r="M816" s="154">
        <v>0.946134167140421</v>
      </c>
      <c r="N816" s="153">
        <v>46599</v>
      </c>
      <c r="O816" s="172">
        <v>0.9</v>
      </c>
      <c r="P816" s="154">
        <v>0.930551027062276</v>
      </c>
      <c r="Q816" s="154">
        <v>0.948931116389549</v>
      </c>
      <c r="R816" s="154">
        <v>0.974854932301741</v>
      </c>
      <c r="S816" s="173">
        <v>-0.0183800893272729</v>
      </c>
      <c r="T816" s="153">
        <v>49252</v>
      </c>
      <c r="U816" s="153">
        <v>45238</v>
      </c>
      <c r="V816" s="154">
        <v>0.918500771542272</v>
      </c>
      <c r="W816" s="154">
        <v>0.900554287577437</v>
      </c>
      <c r="X816" s="155">
        <v>0.916864608076009</v>
      </c>
      <c r="Y816" s="155">
        <v>0.945357833655706</v>
      </c>
      <c r="Z816" s="173">
        <v>-0.0163103204985722</v>
      </c>
      <c r="AA816" s="151">
        <v>14953</v>
      </c>
      <c r="AB816" s="151">
        <v>13664</v>
      </c>
      <c r="AC816" s="151">
        <v>15297</v>
      </c>
      <c r="AD816" s="151">
        <v>14028</v>
      </c>
      <c r="AE816" s="155">
        <v>0.913796562562696</v>
      </c>
      <c r="AF816" s="155">
        <v>0.917042557364189</v>
      </c>
      <c r="AG816" s="173">
        <v>-0.00324599480149257</v>
      </c>
    </row>
    <row r="817" spans="1:33">
      <c r="A817" s="175" t="s">
        <v>668</v>
      </c>
      <c r="B817" s="195" t="s">
        <v>1825</v>
      </c>
      <c r="C817" s="195" t="s">
        <v>813</v>
      </c>
      <c r="D817" s="150">
        <v>4650</v>
      </c>
      <c r="E817" s="150">
        <v>4405</v>
      </c>
      <c r="F817" s="150">
        <v>4255</v>
      </c>
      <c r="G817" s="151">
        <v>1737</v>
      </c>
      <c r="H817" s="151">
        <v>1664</v>
      </c>
      <c r="I817" s="151">
        <v>1607</v>
      </c>
      <c r="J817" s="151">
        <v>3190</v>
      </c>
      <c r="K817" s="151">
        <v>2997</v>
      </c>
      <c r="L817" s="151">
        <v>2942</v>
      </c>
      <c r="M817" s="154">
        <v>0.938243274253857</v>
      </c>
      <c r="N817" s="153">
        <v>69506</v>
      </c>
      <c r="O817" s="172">
        <v>0.9</v>
      </c>
      <c r="P817" s="154">
        <v>0.947311827956989</v>
      </c>
      <c r="Q817" s="154">
        <v>0.95797351755901</v>
      </c>
      <c r="R817" s="154">
        <v>0.939498432601881</v>
      </c>
      <c r="S817" s="173">
        <v>-0.0106616896020206</v>
      </c>
      <c r="T817" s="153">
        <v>74081</v>
      </c>
      <c r="U817" s="153">
        <v>68011</v>
      </c>
      <c r="V817" s="154">
        <v>0.918062661141183</v>
      </c>
      <c r="W817" s="154">
        <v>0.91505376344086</v>
      </c>
      <c r="X817" s="155">
        <v>0.925158318940702</v>
      </c>
      <c r="Y817" s="155">
        <v>0.922257053291536</v>
      </c>
      <c r="Z817" s="173">
        <v>-0.0101045554998421</v>
      </c>
      <c r="AA817" s="151">
        <v>23466</v>
      </c>
      <c r="AB817" s="151">
        <v>21698</v>
      </c>
      <c r="AC817" s="151">
        <v>21904</v>
      </c>
      <c r="AD817" s="151">
        <v>20134</v>
      </c>
      <c r="AE817" s="155">
        <v>0.924656950481548</v>
      </c>
      <c r="AF817" s="155">
        <v>0.919192841490139</v>
      </c>
      <c r="AG817" s="173">
        <v>0.00546410899140892</v>
      </c>
    </row>
    <row r="818" spans="1:33">
      <c r="A818" s="175" t="s">
        <v>668</v>
      </c>
      <c r="B818" s="195" t="s">
        <v>1825</v>
      </c>
      <c r="C818" s="195" t="s">
        <v>814</v>
      </c>
      <c r="D818" s="150">
        <v>3393</v>
      </c>
      <c r="E818" s="150">
        <v>3205</v>
      </c>
      <c r="F818" s="150">
        <v>3117</v>
      </c>
      <c r="G818" s="151">
        <v>1029</v>
      </c>
      <c r="H818" s="151">
        <v>969</v>
      </c>
      <c r="I818" s="151">
        <v>931</v>
      </c>
      <c r="J818" s="151">
        <v>2408</v>
      </c>
      <c r="K818" s="151">
        <v>2286</v>
      </c>
      <c r="L818" s="151">
        <v>2242</v>
      </c>
      <c r="M818" s="154">
        <v>0.946615309537089</v>
      </c>
      <c r="N818" s="153">
        <v>54313</v>
      </c>
      <c r="O818" s="172">
        <v>0.9</v>
      </c>
      <c r="P818" s="154">
        <v>0.944591806660772</v>
      </c>
      <c r="Q818" s="154">
        <v>0.941690962099125</v>
      </c>
      <c r="R818" s="154">
        <v>0.949335548172757</v>
      </c>
      <c r="S818" s="173">
        <v>0.00290084456164674</v>
      </c>
      <c r="T818" s="153">
        <v>57376</v>
      </c>
      <c r="U818" s="153">
        <v>53316</v>
      </c>
      <c r="V818" s="154">
        <v>0.929238706079197</v>
      </c>
      <c r="W818" s="154">
        <v>0.918656056587091</v>
      </c>
      <c r="X818" s="155">
        <v>0.904761904761905</v>
      </c>
      <c r="Y818" s="155">
        <v>0.931063122923588</v>
      </c>
      <c r="Z818" s="173">
        <v>0.0138941518251863</v>
      </c>
      <c r="AA818" s="151">
        <v>16969</v>
      </c>
      <c r="AB818" s="151">
        <v>15721</v>
      </c>
      <c r="AC818" s="151">
        <v>17716</v>
      </c>
      <c r="AD818" s="151">
        <v>16461</v>
      </c>
      <c r="AE818" s="155">
        <v>0.926454122222877</v>
      </c>
      <c r="AF818" s="155">
        <v>0.929160081282457</v>
      </c>
      <c r="AG818" s="173">
        <v>-0.00270595905957949</v>
      </c>
    </row>
    <row r="819" spans="1:33">
      <c r="A819" s="175" t="s">
        <v>668</v>
      </c>
      <c r="B819" s="195" t="s">
        <v>1825</v>
      </c>
      <c r="C819" s="195" t="s">
        <v>815</v>
      </c>
      <c r="D819" s="150">
        <v>2551</v>
      </c>
      <c r="E819" s="150">
        <v>2359</v>
      </c>
      <c r="F819" s="150">
        <v>2261</v>
      </c>
      <c r="G819" s="151">
        <v>758</v>
      </c>
      <c r="H819" s="151">
        <v>714</v>
      </c>
      <c r="I819" s="151">
        <v>691</v>
      </c>
      <c r="J819" s="151">
        <v>1627</v>
      </c>
      <c r="K819" s="151">
        <v>1539</v>
      </c>
      <c r="L819" s="151">
        <v>1472</v>
      </c>
      <c r="M819" s="154">
        <v>0.935376383315092</v>
      </c>
      <c r="N819" s="153">
        <v>38458</v>
      </c>
      <c r="O819" s="172">
        <v>0.9</v>
      </c>
      <c r="P819" s="154">
        <v>0.924735397883183</v>
      </c>
      <c r="Q819" s="154">
        <v>0.941952506596306</v>
      </c>
      <c r="R819" s="154">
        <v>0.945912722802704</v>
      </c>
      <c r="S819" s="173">
        <v>-0.017217108713123</v>
      </c>
      <c r="T819" s="153">
        <v>41115</v>
      </c>
      <c r="U819" s="153">
        <v>37351</v>
      </c>
      <c r="V819" s="154">
        <v>0.908451903198346</v>
      </c>
      <c r="W819" s="154">
        <v>0.886319090552724</v>
      </c>
      <c r="X819" s="155">
        <v>0.911609498680739</v>
      </c>
      <c r="Y819" s="155">
        <v>0.904732636754763</v>
      </c>
      <c r="Z819" s="173">
        <v>-0.0252904081280144</v>
      </c>
      <c r="AA819" s="151">
        <v>12366</v>
      </c>
      <c r="AB819" s="151">
        <v>11244</v>
      </c>
      <c r="AC819" s="151">
        <v>12575</v>
      </c>
      <c r="AD819" s="151">
        <v>11405</v>
      </c>
      <c r="AE819" s="155">
        <v>0.909267345948569</v>
      </c>
      <c r="AF819" s="155">
        <v>0.906958250497018</v>
      </c>
      <c r="AG819" s="173">
        <v>0.00230909545155078</v>
      </c>
    </row>
    <row r="820" spans="1:33">
      <c r="A820" s="175" t="s">
        <v>668</v>
      </c>
      <c r="B820" s="195" t="s">
        <v>1825</v>
      </c>
      <c r="C820" s="195" t="s">
        <v>816</v>
      </c>
      <c r="D820" s="150">
        <v>3836</v>
      </c>
      <c r="E820" s="150">
        <v>3642</v>
      </c>
      <c r="F820" s="150">
        <v>3540</v>
      </c>
      <c r="G820" s="151">
        <v>1143</v>
      </c>
      <c r="H820" s="151">
        <v>1104</v>
      </c>
      <c r="I820" s="151">
        <v>1065</v>
      </c>
      <c r="J820" s="151">
        <v>2611</v>
      </c>
      <c r="K820" s="151">
        <v>2449</v>
      </c>
      <c r="L820" s="151">
        <v>2467</v>
      </c>
      <c r="M820" s="154">
        <v>0.945594215996385</v>
      </c>
      <c r="N820" s="153">
        <v>62778</v>
      </c>
      <c r="O820" s="172">
        <v>0.9</v>
      </c>
      <c r="P820" s="154">
        <v>0.949426485922836</v>
      </c>
      <c r="Q820" s="154">
        <v>0.965879265091864</v>
      </c>
      <c r="R820" s="154">
        <v>0.937954806587514</v>
      </c>
      <c r="S820" s="173">
        <v>-0.0164527791690272</v>
      </c>
      <c r="T820" s="153">
        <v>66390</v>
      </c>
      <c r="U820" s="153">
        <v>62360</v>
      </c>
      <c r="V820" s="154">
        <v>0.939298087061304</v>
      </c>
      <c r="W820" s="154">
        <v>0.922836287799791</v>
      </c>
      <c r="X820" s="155">
        <v>0.931758530183727</v>
      </c>
      <c r="Y820" s="155">
        <v>0.944848716966679</v>
      </c>
      <c r="Z820" s="173">
        <v>-0.00892224238393557</v>
      </c>
      <c r="AA820" s="151">
        <v>18887</v>
      </c>
      <c r="AB820" s="151">
        <v>17716</v>
      </c>
      <c r="AC820" s="151">
        <v>21209</v>
      </c>
      <c r="AD820" s="151">
        <v>19858</v>
      </c>
      <c r="AE820" s="155">
        <v>0.937999682321173</v>
      </c>
      <c r="AF820" s="155">
        <v>0.936300627092272</v>
      </c>
      <c r="AG820" s="173">
        <v>0.00169905522890113</v>
      </c>
    </row>
    <row r="821" spans="1:33">
      <c r="A821" s="175" t="s">
        <v>668</v>
      </c>
      <c r="B821" s="195" t="s">
        <v>1825</v>
      </c>
      <c r="C821" s="195" t="s">
        <v>817</v>
      </c>
      <c r="D821" s="150">
        <v>3962</v>
      </c>
      <c r="E821" s="150">
        <v>3799</v>
      </c>
      <c r="F821" s="150">
        <v>3667</v>
      </c>
      <c r="G821" s="151">
        <v>1107</v>
      </c>
      <c r="H821" s="151">
        <v>1014</v>
      </c>
      <c r="I821" s="151">
        <v>931</v>
      </c>
      <c r="J821" s="151">
        <v>2822</v>
      </c>
      <c r="K821" s="151">
        <v>2691</v>
      </c>
      <c r="L821" s="151">
        <v>2647</v>
      </c>
      <c r="M821" s="154">
        <v>0.94295069104955</v>
      </c>
      <c r="N821" s="153">
        <v>62495</v>
      </c>
      <c r="O821" s="172">
        <v>0.9</v>
      </c>
      <c r="P821" s="154">
        <v>0.958859162039374</v>
      </c>
      <c r="Q821" s="154">
        <v>0.915989159891599</v>
      </c>
      <c r="R821" s="154">
        <v>0.953579021970234</v>
      </c>
      <c r="S821" s="173">
        <v>0.0428700021477751</v>
      </c>
      <c r="T821" s="153">
        <v>66276</v>
      </c>
      <c r="U821" s="153">
        <v>59295</v>
      </c>
      <c r="V821" s="154">
        <v>0.894667753032772</v>
      </c>
      <c r="W821" s="154">
        <v>0.925542655224634</v>
      </c>
      <c r="X821" s="155">
        <v>0.841011743450768</v>
      </c>
      <c r="Y821" s="155">
        <v>0.937987243090007</v>
      </c>
      <c r="Z821" s="173">
        <v>0.0845309117738662</v>
      </c>
      <c r="AA821" s="151">
        <v>19617</v>
      </c>
      <c r="AB821" s="151">
        <v>17721</v>
      </c>
      <c r="AC821" s="151">
        <v>20584</v>
      </c>
      <c r="AD821" s="151">
        <v>18125</v>
      </c>
      <c r="AE821" s="155">
        <v>0.90334913595351</v>
      </c>
      <c r="AF821" s="155">
        <v>0.880538282160902</v>
      </c>
      <c r="AG821" s="173">
        <v>0.0228108537926081</v>
      </c>
    </row>
    <row r="822" spans="1:33">
      <c r="A822" s="175" t="s">
        <v>668</v>
      </c>
      <c r="B822" s="195" t="s">
        <v>1825</v>
      </c>
      <c r="C822" s="195" t="s">
        <v>818</v>
      </c>
      <c r="D822" s="150">
        <v>3024</v>
      </c>
      <c r="E822" s="150">
        <v>2772</v>
      </c>
      <c r="F822" s="150">
        <v>2781</v>
      </c>
      <c r="G822" s="151">
        <v>1034</v>
      </c>
      <c r="H822" s="151">
        <v>881</v>
      </c>
      <c r="I822" s="151">
        <v>940</v>
      </c>
      <c r="J822" s="151">
        <v>2181</v>
      </c>
      <c r="K822" s="151">
        <v>1903</v>
      </c>
      <c r="L822" s="151">
        <v>1994</v>
      </c>
      <c r="M822" s="154">
        <v>0.93006688893951</v>
      </c>
      <c r="N822" s="153">
        <v>44912</v>
      </c>
      <c r="O822" s="172">
        <v>0.9</v>
      </c>
      <c r="P822" s="154">
        <v>0.916666666666667</v>
      </c>
      <c r="Q822" s="154">
        <v>0.852030947775629</v>
      </c>
      <c r="R822" s="154">
        <v>0.872535534158643</v>
      </c>
      <c r="S822" s="173">
        <v>0.064635718891038</v>
      </c>
      <c r="T822" s="153">
        <v>48289</v>
      </c>
      <c r="U822" s="153">
        <v>44573</v>
      </c>
      <c r="V822" s="154">
        <v>0.923046656588457</v>
      </c>
      <c r="W822" s="154">
        <v>0.919642857142857</v>
      </c>
      <c r="X822" s="155">
        <v>0.909090909090909</v>
      </c>
      <c r="Y822" s="155">
        <v>0.914259513984411</v>
      </c>
      <c r="Z822" s="173">
        <v>0.010551948051948</v>
      </c>
      <c r="AA822" s="151">
        <v>15320</v>
      </c>
      <c r="AB822" s="151">
        <v>14171</v>
      </c>
      <c r="AC822" s="151">
        <v>14696</v>
      </c>
      <c r="AD822" s="151">
        <v>13601</v>
      </c>
      <c r="AE822" s="155">
        <v>0.925</v>
      </c>
      <c r="AF822" s="155">
        <v>0.925489929232444</v>
      </c>
      <c r="AG822" s="173">
        <v>-0.000489929232444175</v>
      </c>
    </row>
    <row r="823" spans="1:33">
      <c r="A823" s="175" t="s">
        <v>668</v>
      </c>
      <c r="B823" s="195" t="s">
        <v>1825</v>
      </c>
      <c r="C823" s="195" t="s">
        <v>819</v>
      </c>
      <c r="D823" s="150">
        <v>2464</v>
      </c>
      <c r="E823" s="150">
        <v>2287</v>
      </c>
      <c r="F823" s="150">
        <v>2235</v>
      </c>
      <c r="G823" s="151">
        <v>658</v>
      </c>
      <c r="H823" s="151">
        <v>611</v>
      </c>
      <c r="I823" s="151">
        <v>604</v>
      </c>
      <c r="J823" s="151">
        <v>1657</v>
      </c>
      <c r="K823" s="151">
        <v>1558</v>
      </c>
      <c r="L823" s="151">
        <v>1531</v>
      </c>
      <c r="M823" s="154">
        <v>0.947701694567642</v>
      </c>
      <c r="N823" s="153">
        <v>36967</v>
      </c>
      <c r="O823" s="172">
        <v>0.9</v>
      </c>
      <c r="P823" s="154">
        <v>0.928165584415584</v>
      </c>
      <c r="Q823" s="154">
        <v>0.928571428571429</v>
      </c>
      <c r="R823" s="154">
        <v>0.940253470126735</v>
      </c>
      <c r="S823" s="173">
        <v>-0.000405844155844215</v>
      </c>
      <c r="T823" s="153">
        <v>39007</v>
      </c>
      <c r="U823" s="153">
        <v>36372</v>
      </c>
      <c r="V823" s="154">
        <v>0.932448022149871</v>
      </c>
      <c r="W823" s="154">
        <v>0.907061688311688</v>
      </c>
      <c r="X823" s="155">
        <v>0.917933130699088</v>
      </c>
      <c r="Y823" s="155">
        <v>0.923958961979481</v>
      </c>
      <c r="Z823" s="173">
        <v>-0.0108714423873998</v>
      </c>
      <c r="AA823" s="151">
        <v>11662</v>
      </c>
      <c r="AB823" s="151">
        <v>10817</v>
      </c>
      <c r="AC823" s="151">
        <v>12274</v>
      </c>
      <c r="AD823" s="151">
        <v>11472</v>
      </c>
      <c r="AE823" s="155">
        <v>0.927542445549648</v>
      </c>
      <c r="AF823" s="155">
        <v>0.934658627994134</v>
      </c>
      <c r="AG823" s="173">
        <v>-0.00711618244448553</v>
      </c>
    </row>
    <row r="824" spans="1:33">
      <c r="A824" s="175" t="s">
        <v>668</v>
      </c>
      <c r="B824" s="195" t="s">
        <v>1825</v>
      </c>
      <c r="C824" s="195" t="s">
        <v>820</v>
      </c>
      <c r="D824" s="150">
        <v>2496</v>
      </c>
      <c r="E824" s="150">
        <v>2325</v>
      </c>
      <c r="F824" s="150">
        <v>2268</v>
      </c>
      <c r="G824" s="151">
        <v>728</v>
      </c>
      <c r="H824" s="151">
        <v>634</v>
      </c>
      <c r="I824" s="151">
        <v>643</v>
      </c>
      <c r="J824" s="151">
        <v>1645</v>
      </c>
      <c r="K824" s="151">
        <v>1511</v>
      </c>
      <c r="L824" s="151">
        <v>1513</v>
      </c>
      <c r="M824" s="154">
        <v>0.923893891934221</v>
      </c>
      <c r="N824" s="153">
        <v>37754</v>
      </c>
      <c r="O824" s="172">
        <v>0.9</v>
      </c>
      <c r="P824" s="154">
        <v>0.931490384615385</v>
      </c>
      <c r="Q824" s="154">
        <v>0.870879120879121</v>
      </c>
      <c r="R824" s="154">
        <v>0.91854103343465</v>
      </c>
      <c r="S824" s="173">
        <v>0.0606112637362637</v>
      </c>
      <c r="T824" s="153">
        <v>40864</v>
      </c>
      <c r="U824" s="153">
        <v>37290</v>
      </c>
      <c r="V824" s="154">
        <v>0.912539154267815</v>
      </c>
      <c r="W824" s="154">
        <v>0.908653846153846</v>
      </c>
      <c r="X824" s="155">
        <v>0.883241758241758</v>
      </c>
      <c r="Y824" s="155">
        <v>0.919756838905775</v>
      </c>
      <c r="Z824" s="173">
        <v>0.0254120879120879</v>
      </c>
      <c r="AA824" s="151">
        <v>12303</v>
      </c>
      <c r="AB824" s="151">
        <v>11163</v>
      </c>
      <c r="AC824" s="151">
        <v>12721</v>
      </c>
      <c r="AD824" s="151">
        <v>11602</v>
      </c>
      <c r="AE824" s="155">
        <v>0.907339673250427</v>
      </c>
      <c r="AF824" s="155">
        <v>0.912035217357126</v>
      </c>
      <c r="AG824" s="173">
        <v>-0.00469554410669926</v>
      </c>
    </row>
    <row r="825" spans="1:33">
      <c r="A825" s="175" t="s">
        <v>668</v>
      </c>
      <c r="B825" s="195" t="s">
        <v>1825</v>
      </c>
      <c r="C825" s="195" t="s">
        <v>821</v>
      </c>
      <c r="D825" s="150">
        <v>3419</v>
      </c>
      <c r="E825" s="150">
        <v>3231</v>
      </c>
      <c r="F825" s="150">
        <v>3074</v>
      </c>
      <c r="G825" s="151">
        <v>920</v>
      </c>
      <c r="H825" s="151">
        <v>807</v>
      </c>
      <c r="I825" s="151">
        <v>825</v>
      </c>
      <c r="J825" s="151">
        <v>2329</v>
      </c>
      <c r="K825" s="151">
        <v>2227</v>
      </c>
      <c r="L825" s="151">
        <v>2132</v>
      </c>
      <c r="M825" s="154">
        <v>0.950133266099986</v>
      </c>
      <c r="N825" s="153">
        <v>52759</v>
      </c>
      <c r="O825" s="172">
        <v>0.9</v>
      </c>
      <c r="P825" s="154">
        <v>0.9450131617432</v>
      </c>
      <c r="Q825" s="154">
        <v>0.877173913043478</v>
      </c>
      <c r="R825" s="154">
        <v>0.956204379562044</v>
      </c>
      <c r="S825" s="173">
        <v>0.0678392486997215</v>
      </c>
      <c r="T825" s="153">
        <v>55528</v>
      </c>
      <c r="U825" s="153">
        <v>50651</v>
      </c>
      <c r="V825" s="154">
        <v>0.912170436536522</v>
      </c>
      <c r="W825" s="154">
        <v>0.899093302135127</v>
      </c>
      <c r="X825" s="155">
        <v>0.896739130434783</v>
      </c>
      <c r="Y825" s="155">
        <v>0.915414340918849</v>
      </c>
      <c r="Z825" s="173">
        <v>0.00235417170034469</v>
      </c>
      <c r="AA825" s="151">
        <v>16348</v>
      </c>
      <c r="AB825" s="151">
        <v>14816</v>
      </c>
      <c r="AC825" s="151">
        <v>17231</v>
      </c>
      <c r="AD825" s="151">
        <v>15827</v>
      </c>
      <c r="AE825" s="155">
        <v>0.906288230976266</v>
      </c>
      <c r="AF825" s="155">
        <v>0.918518948406941</v>
      </c>
      <c r="AG825" s="173">
        <v>-0.0122307174306747</v>
      </c>
    </row>
    <row r="826" spans="1:33">
      <c r="A826" s="175" t="s">
        <v>668</v>
      </c>
      <c r="B826" s="195" t="s">
        <v>1825</v>
      </c>
      <c r="C826" s="195" t="s">
        <v>822</v>
      </c>
      <c r="D826" s="150">
        <v>2617</v>
      </c>
      <c r="E826" s="150">
        <v>2405</v>
      </c>
      <c r="F826" s="150">
        <v>2336</v>
      </c>
      <c r="G826" s="151">
        <v>711</v>
      </c>
      <c r="H826" s="151">
        <v>660</v>
      </c>
      <c r="I826" s="151">
        <v>642</v>
      </c>
      <c r="J826" s="151">
        <v>1731</v>
      </c>
      <c r="K826" s="151">
        <v>1616</v>
      </c>
      <c r="L826" s="151">
        <v>1598</v>
      </c>
      <c r="M826" s="154">
        <v>0.920487644461148</v>
      </c>
      <c r="N826" s="153">
        <v>39187</v>
      </c>
      <c r="O826" s="172">
        <v>0.9</v>
      </c>
      <c r="P826" s="154">
        <v>0.918991211310661</v>
      </c>
      <c r="Q826" s="154">
        <v>0.928270042194093</v>
      </c>
      <c r="R826" s="154">
        <v>0.933564413633738</v>
      </c>
      <c r="S826" s="173">
        <v>-0.00927883088343173</v>
      </c>
      <c r="T826" s="153">
        <v>42572</v>
      </c>
      <c r="U826" s="153">
        <v>38847</v>
      </c>
      <c r="V826" s="154">
        <v>0.912501174480879</v>
      </c>
      <c r="W826" s="154">
        <v>0.892625143293848</v>
      </c>
      <c r="X826" s="155">
        <v>0.90295358649789</v>
      </c>
      <c r="Y826" s="155">
        <v>0.92316580011554</v>
      </c>
      <c r="Z826" s="173">
        <v>-0.0103284432040424</v>
      </c>
      <c r="AA826" s="151">
        <v>12763</v>
      </c>
      <c r="AB826" s="151">
        <v>11674</v>
      </c>
      <c r="AC826" s="151">
        <v>13416</v>
      </c>
      <c r="AD826" s="151">
        <v>12187</v>
      </c>
      <c r="AE826" s="155">
        <v>0.914675233095667</v>
      </c>
      <c r="AF826" s="155">
        <v>0.908392963625522</v>
      </c>
      <c r="AG826" s="173">
        <v>0.00628226947014532</v>
      </c>
    </row>
    <row r="827" spans="1:33">
      <c r="A827" s="175" t="s">
        <v>668</v>
      </c>
      <c r="B827" s="195" t="s">
        <v>1825</v>
      </c>
      <c r="C827" s="195" t="s">
        <v>823</v>
      </c>
      <c r="D827" s="150">
        <v>2506</v>
      </c>
      <c r="E827" s="150">
        <v>2333</v>
      </c>
      <c r="F827" s="150">
        <v>2247</v>
      </c>
      <c r="G827" s="151">
        <v>779</v>
      </c>
      <c r="H827" s="151">
        <v>731</v>
      </c>
      <c r="I827" s="151">
        <v>726</v>
      </c>
      <c r="J827" s="151">
        <v>1838</v>
      </c>
      <c r="K827" s="151">
        <v>1722</v>
      </c>
      <c r="L827" s="151">
        <v>1684</v>
      </c>
      <c r="M827" s="154">
        <v>0.930923266120612</v>
      </c>
      <c r="N827" s="153">
        <v>40120</v>
      </c>
      <c r="O827" s="172">
        <v>0.9</v>
      </c>
      <c r="P827" s="154">
        <v>0.93096568236233</v>
      </c>
      <c r="Q827" s="154">
        <v>0.938382541720154</v>
      </c>
      <c r="R827" s="154">
        <v>0.936887921653972</v>
      </c>
      <c r="S827" s="173">
        <v>-0.00741685935782355</v>
      </c>
      <c r="T827" s="153">
        <v>43097</v>
      </c>
      <c r="U827" s="153">
        <v>39757</v>
      </c>
      <c r="V827" s="154">
        <v>0.922500406060747</v>
      </c>
      <c r="W827" s="154">
        <v>0.896648044692737</v>
      </c>
      <c r="X827" s="155">
        <v>0.93196405648267</v>
      </c>
      <c r="Y827" s="155">
        <v>0.916213275299238</v>
      </c>
      <c r="Z827" s="173">
        <v>-0.0353160117899327</v>
      </c>
      <c r="AA827" s="151">
        <v>12859</v>
      </c>
      <c r="AB827" s="151">
        <v>11862</v>
      </c>
      <c r="AC827" s="151">
        <v>13347</v>
      </c>
      <c r="AD827" s="151">
        <v>12257</v>
      </c>
      <c r="AE827" s="155">
        <v>0.922466754802084</v>
      </c>
      <c r="AF827" s="155">
        <v>0.918333707949352</v>
      </c>
      <c r="AG827" s="173">
        <v>0.0041330468527323</v>
      </c>
    </row>
    <row r="828" spans="1:33">
      <c r="A828" s="175" t="s">
        <v>668</v>
      </c>
      <c r="B828" s="195" t="s">
        <v>1825</v>
      </c>
      <c r="C828" s="195" t="s">
        <v>824</v>
      </c>
      <c r="D828" s="150">
        <v>1761</v>
      </c>
      <c r="E828" s="150">
        <v>1650</v>
      </c>
      <c r="F828" s="150">
        <v>1614</v>
      </c>
      <c r="G828" s="151">
        <v>448</v>
      </c>
      <c r="H828" s="151">
        <v>431</v>
      </c>
      <c r="I828" s="151">
        <v>412</v>
      </c>
      <c r="J828" s="151">
        <v>1141</v>
      </c>
      <c r="K828" s="151">
        <v>1077</v>
      </c>
      <c r="L828" s="151">
        <v>1038</v>
      </c>
      <c r="M828" s="154">
        <v>0.94566712517194</v>
      </c>
      <c r="N828" s="153">
        <v>27500</v>
      </c>
      <c r="O828" s="172">
        <v>0.9</v>
      </c>
      <c r="P828" s="154">
        <v>0.936967632027257</v>
      </c>
      <c r="Q828" s="154">
        <v>0.962053571428571</v>
      </c>
      <c r="R828" s="154">
        <v>0.943908851884312</v>
      </c>
      <c r="S828" s="173">
        <v>-0.0250859394013142</v>
      </c>
      <c r="T828" s="153">
        <v>29080</v>
      </c>
      <c r="U828" s="153">
        <v>26630</v>
      </c>
      <c r="V828" s="154">
        <v>0.915749656121045</v>
      </c>
      <c r="W828" s="154">
        <v>0.916524701873935</v>
      </c>
      <c r="X828" s="155">
        <v>0.919642857142857</v>
      </c>
      <c r="Y828" s="155">
        <v>0.909728308501315</v>
      </c>
      <c r="Z828" s="173">
        <v>-0.00311815526892179</v>
      </c>
      <c r="AA828" s="151">
        <v>8580</v>
      </c>
      <c r="AB828" s="151">
        <v>7862</v>
      </c>
      <c r="AC828" s="151">
        <v>9070</v>
      </c>
      <c r="AD828" s="151">
        <v>8269</v>
      </c>
      <c r="AE828" s="155">
        <v>0.916317016317016</v>
      </c>
      <c r="AF828" s="155">
        <v>0.911686879823594</v>
      </c>
      <c r="AG828" s="173">
        <v>0.00463013649342203</v>
      </c>
    </row>
    <row r="829" spans="1:33">
      <c r="A829" s="175" t="s">
        <v>668</v>
      </c>
      <c r="B829" s="195" t="s">
        <v>1825</v>
      </c>
      <c r="C829" s="195" t="s">
        <v>825</v>
      </c>
      <c r="D829" s="150">
        <v>1843</v>
      </c>
      <c r="E829" s="150">
        <v>1744</v>
      </c>
      <c r="F829" s="150">
        <v>1705</v>
      </c>
      <c r="G829" s="151">
        <v>539</v>
      </c>
      <c r="H829" s="151">
        <v>511</v>
      </c>
      <c r="I829" s="151">
        <v>507</v>
      </c>
      <c r="J829" s="151">
        <v>1215</v>
      </c>
      <c r="K829" s="151">
        <v>1164</v>
      </c>
      <c r="L829" s="151">
        <v>1142</v>
      </c>
      <c r="M829" s="154">
        <v>0.950222311369639</v>
      </c>
      <c r="N829" s="153">
        <v>28424</v>
      </c>
      <c r="O829" s="172">
        <v>0.9</v>
      </c>
      <c r="P829" s="154">
        <v>0.946283233857841</v>
      </c>
      <c r="Q829" s="154">
        <v>0.948051948051948</v>
      </c>
      <c r="R829" s="154">
        <v>0.958024691358025</v>
      </c>
      <c r="S829" s="173">
        <v>-0.00176871419410751</v>
      </c>
      <c r="T829" s="153">
        <v>29913</v>
      </c>
      <c r="U829" s="153">
        <v>28315</v>
      </c>
      <c r="V829" s="154">
        <v>0.946578410724434</v>
      </c>
      <c r="W829" s="154">
        <v>0.925122083559414</v>
      </c>
      <c r="X829" s="155">
        <v>0.940630797773655</v>
      </c>
      <c r="Y829" s="155">
        <v>0.939917695473251</v>
      </c>
      <c r="Z829" s="173">
        <v>-0.0155087142142409</v>
      </c>
      <c r="AA829" s="151">
        <v>8976</v>
      </c>
      <c r="AB829" s="151">
        <v>8489</v>
      </c>
      <c r="AC829" s="151">
        <v>9592</v>
      </c>
      <c r="AD829" s="151">
        <v>9109</v>
      </c>
      <c r="AE829" s="155">
        <v>0.945744206773619</v>
      </c>
      <c r="AF829" s="155">
        <v>0.94964553794829</v>
      </c>
      <c r="AG829" s="173">
        <v>-0.00390133117467162</v>
      </c>
    </row>
    <row r="830" spans="1:33">
      <c r="A830" s="175" t="s">
        <v>668</v>
      </c>
      <c r="B830" s="195" t="s">
        <v>1825</v>
      </c>
      <c r="C830" s="195" t="s">
        <v>826</v>
      </c>
      <c r="D830" s="150">
        <v>7770</v>
      </c>
      <c r="E830" s="150">
        <v>7561</v>
      </c>
      <c r="F830" s="150">
        <v>7134</v>
      </c>
      <c r="G830" s="151">
        <v>2106</v>
      </c>
      <c r="H830" s="151">
        <v>1978</v>
      </c>
      <c r="I830" s="151">
        <v>1923</v>
      </c>
      <c r="J830" s="151">
        <v>5285</v>
      </c>
      <c r="K830" s="151">
        <v>4869</v>
      </c>
      <c r="L830" s="151">
        <v>4798</v>
      </c>
      <c r="M830" s="154">
        <v>0.933041881081409</v>
      </c>
      <c r="N830" s="153">
        <v>122932</v>
      </c>
      <c r="O830" s="172">
        <v>0.9</v>
      </c>
      <c r="P830" s="154">
        <v>0.973101673101673</v>
      </c>
      <c r="Q830" s="154">
        <v>0.939221272554606</v>
      </c>
      <c r="R830" s="154">
        <v>0.921286660359508</v>
      </c>
      <c r="S830" s="173">
        <v>0.0338804005470672</v>
      </c>
      <c r="T830" s="153">
        <v>131754</v>
      </c>
      <c r="U830" s="153">
        <v>120757</v>
      </c>
      <c r="V830" s="154">
        <v>0.916533843374774</v>
      </c>
      <c r="W830" s="154">
        <v>0.918146718146718</v>
      </c>
      <c r="X830" s="155">
        <v>0.913105413105413</v>
      </c>
      <c r="Y830" s="155">
        <v>0.907852412488174</v>
      </c>
      <c r="Z830" s="173">
        <v>0.00504130504130496</v>
      </c>
      <c r="AA830" s="151">
        <v>38406</v>
      </c>
      <c r="AB830" s="151">
        <v>34892</v>
      </c>
      <c r="AC830" s="151">
        <v>42645</v>
      </c>
      <c r="AD830" s="151">
        <v>39104</v>
      </c>
      <c r="AE830" s="155">
        <v>0.908503879602146</v>
      </c>
      <c r="AF830" s="155">
        <v>0.916965646617423</v>
      </c>
      <c r="AG830" s="173">
        <v>-0.00846176701527734</v>
      </c>
    </row>
    <row r="831" spans="1:33">
      <c r="A831" s="175" t="s">
        <v>668</v>
      </c>
      <c r="B831" s="195" t="s">
        <v>1825</v>
      </c>
      <c r="C831" s="195" t="s">
        <v>827</v>
      </c>
      <c r="D831" s="150">
        <v>2312</v>
      </c>
      <c r="E831" s="150">
        <v>2226</v>
      </c>
      <c r="F831" s="150">
        <v>2123</v>
      </c>
      <c r="G831" s="151">
        <v>680</v>
      </c>
      <c r="H831" s="151">
        <v>637</v>
      </c>
      <c r="I831" s="151">
        <v>623</v>
      </c>
      <c r="J831" s="151">
        <v>1522</v>
      </c>
      <c r="K831" s="151">
        <v>1319</v>
      </c>
      <c r="L831" s="151">
        <v>1382</v>
      </c>
      <c r="M831" s="154">
        <v>0.926980851973933</v>
      </c>
      <c r="N831" s="153">
        <v>36841</v>
      </c>
      <c r="O831" s="172">
        <v>0.9</v>
      </c>
      <c r="P831" s="154">
        <v>0.96280276816609</v>
      </c>
      <c r="Q831" s="154">
        <v>0.936764705882353</v>
      </c>
      <c r="R831" s="154">
        <v>0.866622864651774</v>
      </c>
      <c r="S831" s="173">
        <v>0.0260380622837371</v>
      </c>
      <c r="T831" s="153">
        <v>39743</v>
      </c>
      <c r="U831" s="153">
        <v>36308</v>
      </c>
      <c r="V831" s="154">
        <v>0.913569685227587</v>
      </c>
      <c r="W831" s="154">
        <v>0.918252595155709</v>
      </c>
      <c r="X831" s="155">
        <v>0.916176470588235</v>
      </c>
      <c r="Y831" s="155">
        <v>0.908015768725361</v>
      </c>
      <c r="Z831" s="173">
        <v>0.00207612456747408</v>
      </c>
      <c r="AA831" s="151">
        <v>11631</v>
      </c>
      <c r="AB831" s="151">
        <v>10617</v>
      </c>
      <c r="AC831" s="151">
        <v>12874</v>
      </c>
      <c r="AD831" s="151">
        <v>11777</v>
      </c>
      <c r="AE831" s="155">
        <v>0.912819190095435</v>
      </c>
      <c r="AF831" s="155">
        <v>0.914789498213453</v>
      </c>
      <c r="AG831" s="173">
        <v>-0.00197030811801879</v>
      </c>
    </row>
    <row r="832" spans="1:33">
      <c r="A832" s="175" t="s">
        <v>668</v>
      </c>
      <c r="B832" s="195" t="s">
        <v>1825</v>
      </c>
      <c r="C832" s="195" t="s">
        <v>828</v>
      </c>
      <c r="D832" s="150">
        <v>2859</v>
      </c>
      <c r="E832" s="150">
        <v>2624</v>
      </c>
      <c r="F832" s="150">
        <v>2599</v>
      </c>
      <c r="G832" s="151">
        <v>798</v>
      </c>
      <c r="H832" s="151">
        <v>676</v>
      </c>
      <c r="I832" s="151">
        <v>699</v>
      </c>
      <c r="J832" s="151">
        <v>2035</v>
      </c>
      <c r="K832" s="151">
        <v>1870</v>
      </c>
      <c r="L832" s="151">
        <v>1862</v>
      </c>
      <c r="M832" s="154">
        <v>0.918975408961972</v>
      </c>
      <c r="N832" s="153">
        <v>43088</v>
      </c>
      <c r="O832" s="172">
        <v>0.9</v>
      </c>
      <c r="P832" s="154">
        <v>0.917803427771948</v>
      </c>
      <c r="Q832" s="154">
        <v>0.847117794486215</v>
      </c>
      <c r="R832" s="154">
        <v>0.918918918918919</v>
      </c>
      <c r="S832" s="173">
        <v>0.0706856332857327</v>
      </c>
      <c r="T832" s="153">
        <v>46887</v>
      </c>
      <c r="U832" s="153">
        <v>42697</v>
      </c>
      <c r="V832" s="154">
        <v>0.910636210463455</v>
      </c>
      <c r="W832" s="154">
        <v>0.909059111577475</v>
      </c>
      <c r="X832" s="155">
        <v>0.87593984962406</v>
      </c>
      <c r="Y832" s="155">
        <v>0.914987714987715</v>
      </c>
      <c r="Z832" s="173">
        <v>0.0331192619534145</v>
      </c>
      <c r="AA832" s="151">
        <v>14132</v>
      </c>
      <c r="AB832" s="151">
        <v>12825</v>
      </c>
      <c r="AC832" s="151">
        <v>15241</v>
      </c>
      <c r="AD832" s="151">
        <v>13851</v>
      </c>
      <c r="AE832" s="155">
        <v>0.907514859892443</v>
      </c>
      <c r="AF832" s="155">
        <v>0.908798635260154</v>
      </c>
      <c r="AG832" s="173">
        <v>-0.00128377536771085</v>
      </c>
    </row>
    <row r="833" spans="1:33">
      <c r="A833" s="175" t="s">
        <v>668</v>
      </c>
      <c r="B833" s="195" t="s">
        <v>1825</v>
      </c>
      <c r="C833" s="195" t="s">
        <v>829</v>
      </c>
      <c r="D833" s="150">
        <v>2848</v>
      </c>
      <c r="E833" s="150">
        <v>2650</v>
      </c>
      <c r="F833" s="150">
        <v>2317</v>
      </c>
      <c r="G833" s="151">
        <v>741</v>
      </c>
      <c r="H833" s="151">
        <v>676</v>
      </c>
      <c r="I833" s="151">
        <v>600</v>
      </c>
      <c r="J833" s="151">
        <v>1872</v>
      </c>
      <c r="K833" s="151">
        <v>1733</v>
      </c>
      <c r="L833" s="151">
        <v>1542</v>
      </c>
      <c r="M833" s="154">
        <v>0.920493984882359</v>
      </c>
      <c r="N833" s="153">
        <v>43231</v>
      </c>
      <c r="O833" s="172">
        <v>0.9</v>
      </c>
      <c r="P833" s="154">
        <v>0.930477528089888</v>
      </c>
      <c r="Q833" s="154">
        <v>0.912280701754386</v>
      </c>
      <c r="R833" s="154">
        <v>0.925747863247863</v>
      </c>
      <c r="S833" s="173">
        <v>0.0181968263355017</v>
      </c>
      <c r="T833" s="153">
        <v>46965</v>
      </c>
      <c r="U833" s="153">
        <v>40124</v>
      </c>
      <c r="V833" s="154">
        <v>0.854338337059512</v>
      </c>
      <c r="W833" s="154">
        <v>0.813553370786517</v>
      </c>
      <c r="X833" s="155">
        <v>0.809716599190283</v>
      </c>
      <c r="Y833" s="155">
        <v>0.823717948717949</v>
      </c>
      <c r="Z833" s="173">
        <v>0.00383677159623352</v>
      </c>
      <c r="AA833" s="151">
        <v>13790</v>
      </c>
      <c r="AB833" s="151">
        <v>11393</v>
      </c>
      <c r="AC833" s="151">
        <v>15246</v>
      </c>
      <c r="AD833" s="151">
        <v>12887</v>
      </c>
      <c r="AE833" s="155">
        <v>0.826178390137781</v>
      </c>
      <c r="AF833" s="155">
        <v>0.845270890725436</v>
      </c>
      <c r="AG833" s="173">
        <v>-0.0190925005876551</v>
      </c>
    </row>
    <row r="834" spans="1:33">
      <c r="A834" s="175" t="s">
        <v>668</v>
      </c>
      <c r="B834" s="195" t="s">
        <v>1825</v>
      </c>
      <c r="C834" s="195" t="s">
        <v>830</v>
      </c>
      <c r="D834" s="150">
        <v>3140</v>
      </c>
      <c r="E834" s="150">
        <v>2860</v>
      </c>
      <c r="F834" s="150">
        <v>2893</v>
      </c>
      <c r="G834" s="151">
        <v>875</v>
      </c>
      <c r="H834" s="151">
        <v>848</v>
      </c>
      <c r="I834" s="151">
        <v>812</v>
      </c>
      <c r="J834" s="151">
        <v>2129</v>
      </c>
      <c r="K834" s="151">
        <v>2022</v>
      </c>
      <c r="L834" s="151">
        <v>1976</v>
      </c>
      <c r="M834" s="154">
        <v>0.944684373425466</v>
      </c>
      <c r="N834" s="153">
        <v>52498</v>
      </c>
      <c r="O834" s="172">
        <v>0.9</v>
      </c>
      <c r="P834" s="154">
        <v>0.910828025477707</v>
      </c>
      <c r="Q834" s="154">
        <v>0.969142857142857</v>
      </c>
      <c r="R834" s="154">
        <v>0.949741662752466</v>
      </c>
      <c r="S834" s="173">
        <v>-0.0583148316651502</v>
      </c>
      <c r="T834" s="153">
        <v>55572</v>
      </c>
      <c r="U834" s="153">
        <v>51868</v>
      </c>
      <c r="V834" s="154">
        <v>0.933347729072195</v>
      </c>
      <c r="W834" s="154">
        <v>0.921337579617834</v>
      </c>
      <c r="X834" s="155">
        <v>0.928</v>
      </c>
      <c r="Y834" s="155">
        <v>0.928135274776891</v>
      </c>
      <c r="Z834" s="173">
        <v>-0.00666242038216569</v>
      </c>
      <c r="AA834" s="151">
        <v>16303</v>
      </c>
      <c r="AB834" s="151">
        <v>15077</v>
      </c>
      <c r="AC834" s="151">
        <v>17940</v>
      </c>
      <c r="AD834" s="151">
        <v>16789</v>
      </c>
      <c r="AE834" s="155">
        <v>0.924799116726983</v>
      </c>
      <c r="AF834" s="155">
        <v>0.935841694537347</v>
      </c>
      <c r="AG834" s="173">
        <v>-0.0110425778103639</v>
      </c>
    </row>
    <row r="835" spans="1:33">
      <c r="A835" s="175" t="s">
        <v>668</v>
      </c>
      <c r="B835" s="195" t="s">
        <v>1825</v>
      </c>
      <c r="C835" s="195" t="s">
        <v>831</v>
      </c>
      <c r="D835" s="150">
        <v>2391</v>
      </c>
      <c r="E835" s="150">
        <v>2205</v>
      </c>
      <c r="F835" s="150">
        <v>2201</v>
      </c>
      <c r="G835" s="151">
        <v>678</v>
      </c>
      <c r="H835" s="151">
        <v>640</v>
      </c>
      <c r="I835" s="151">
        <v>600</v>
      </c>
      <c r="J835" s="151">
        <v>1610</v>
      </c>
      <c r="K835" s="151">
        <v>1565</v>
      </c>
      <c r="L835" s="151">
        <v>1477</v>
      </c>
      <c r="M835" s="154">
        <v>0.928407322315275</v>
      </c>
      <c r="N835" s="153">
        <v>37581</v>
      </c>
      <c r="O835" s="172">
        <v>0.9</v>
      </c>
      <c r="P835" s="154">
        <v>0.922208281053952</v>
      </c>
      <c r="Q835" s="154">
        <v>0.943952802359882</v>
      </c>
      <c r="R835" s="154">
        <v>0.972049689440994</v>
      </c>
      <c r="S835" s="173">
        <v>-0.0217445213059296</v>
      </c>
      <c r="T835" s="153">
        <v>40479</v>
      </c>
      <c r="U835" s="153">
        <v>36641</v>
      </c>
      <c r="V835" s="154">
        <v>0.905185404777786</v>
      </c>
      <c r="W835" s="154">
        <v>0.920535340861564</v>
      </c>
      <c r="X835" s="155">
        <v>0.884955752212389</v>
      </c>
      <c r="Y835" s="155">
        <v>0.917391304347826</v>
      </c>
      <c r="Z835" s="173">
        <v>0.0355795886491748</v>
      </c>
      <c r="AA835" s="151">
        <v>11872</v>
      </c>
      <c r="AB835" s="151">
        <v>10729</v>
      </c>
      <c r="AC835" s="151">
        <v>13039</v>
      </c>
      <c r="AD835" s="151">
        <v>11792</v>
      </c>
      <c r="AE835" s="155">
        <v>0.903723045822102</v>
      </c>
      <c r="AF835" s="155">
        <v>0.904363831582177</v>
      </c>
      <c r="AG835" s="173">
        <v>-0.000640785760074203</v>
      </c>
    </row>
    <row r="836" spans="1:33">
      <c r="A836" s="175" t="s">
        <v>668</v>
      </c>
      <c r="B836" s="195" t="s">
        <v>1825</v>
      </c>
      <c r="C836" s="195" t="s">
        <v>832</v>
      </c>
      <c r="D836" s="150">
        <v>1111</v>
      </c>
      <c r="E836" s="150">
        <v>1082</v>
      </c>
      <c r="F836" s="150">
        <v>1017</v>
      </c>
      <c r="G836" s="151">
        <v>291</v>
      </c>
      <c r="H836" s="151">
        <v>270</v>
      </c>
      <c r="I836" s="151">
        <v>272</v>
      </c>
      <c r="J836" s="151">
        <v>745</v>
      </c>
      <c r="K836" s="151">
        <v>726</v>
      </c>
      <c r="L836" s="151">
        <v>701</v>
      </c>
      <c r="M836" s="154">
        <v>0.968842882033412</v>
      </c>
      <c r="N836" s="153">
        <v>18906</v>
      </c>
      <c r="O836" s="172">
        <v>0.9</v>
      </c>
      <c r="P836" s="154">
        <v>0.973897389738974</v>
      </c>
      <c r="Q836" s="154">
        <v>0.927835051546392</v>
      </c>
      <c r="R836" s="154">
        <v>0.974496644295302</v>
      </c>
      <c r="S836" s="173">
        <v>0.0460623381925821</v>
      </c>
      <c r="T836" s="153">
        <v>19514</v>
      </c>
      <c r="U836" s="153">
        <v>17999</v>
      </c>
      <c r="V836" s="154">
        <v>0.922363431382597</v>
      </c>
      <c r="W836" s="154">
        <v>0.915391539153915</v>
      </c>
      <c r="X836" s="155">
        <v>0.934707903780069</v>
      </c>
      <c r="Y836" s="155">
        <v>0.940939597315436</v>
      </c>
      <c r="Z836" s="173">
        <v>-0.0193163646261534</v>
      </c>
      <c r="AA836" s="151">
        <v>5543</v>
      </c>
      <c r="AB836" s="151">
        <v>5103</v>
      </c>
      <c r="AC836" s="151">
        <v>6482</v>
      </c>
      <c r="AD836" s="151">
        <v>5969</v>
      </c>
      <c r="AE836" s="155">
        <v>0.92062060256179</v>
      </c>
      <c r="AF836" s="155">
        <v>0.920857759950633</v>
      </c>
      <c r="AG836" s="173">
        <v>-0.00023715738884289</v>
      </c>
    </row>
    <row r="837" spans="1:33">
      <c r="A837" s="175" t="s">
        <v>668</v>
      </c>
      <c r="B837" s="195" t="s">
        <v>1825</v>
      </c>
      <c r="C837" s="195" t="s">
        <v>833</v>
      </c>
      <c r="D837" s="150">
        <v>2207</v>
      </c>
      <c r="E837" s="150">
        <v>2130</v>
      </c>
      <c r="F837" s="150">
        <v>1999</v>
      </c>
      <c r="G837" s="151">
        <v>666</v>
      </c>
      <c r="H837" s="151">
        <v>630</v>
      </c>
      <c r="I837" s="151">
        <v>583</v>
      </c>
      <c r="J837" s="151">
        <v>1645</v>
      </c>
      <c r="K837" s="151">
        <v>1428</v>
      </c>
      <c r="L837" s="151">
        <v>1464</v>
      </c>
      <c r="M837" s="154">
        <v>0.941655468959957</v>
      </c>
      <c r="N837" s="153">
        <v>35039</v>
      </c>
      <c r="O837" s="172">
        <v>0.9</v>
      </c>
      <c r="P837" s="154">
        <v>0.965111010421386</v>
      </c>
      <c r="Q837" s="154">
        <v>0.945945945945946</v>
      </c>
      <c r="R837" s="154">
        <v>0.868085106382979</v>
      </c>
      <c r="S837" s="173">
        <v>0.0191650644754405</v>
      </c>
      <c r="T837" s="153">
        <v>37210</v>
      </c>
      <c r="U837" s="153">
        <v>34009</v>
      </c>
      <c r="V837" s="154">
        <v>0.913974737973663</v>
      </c>
      <c r="W837" s="154">
        <v>0.905754417761667</v>
      </c>
      <c r="X837" s="155">
        <v>0.875375375375375</v>
      </c>
      <c r="Y837" s="155">
        <v>0.889969604863222</v>
      </c>
      <c r="Z837" s="173">
        <v>0.0303790423862921</v>
      </c>
      <c r="AA837" s="151">
        <v>10886</v>
      </c>
      <c r="AB837" s="151">
        <v>9900</v>
      </c>
      <c r="AC837" s="151">
        <v>12066</v>
      </c>
      <c r="AD837" s="151">
        <v>11127</v>
      </c>
      <c r="AE837" s="155">
        <v>0.909424949476392</v>
      </c>
      <c r="AF837" s="155">
        <v>0.922178020885132</v>
      </c>
      <c r="AG837" s="173">
        <v>-0.01275307140874</v>
      </c>
    </row>
    <row r="838" spans="1:33">
      <c r="A838" s="175" t="s">
        <v>668</v>
      </c>
      <c r="B838" s="195" t="s">
        <v>1825</v>
      </c>
      <c r="C838" s="195" t="s">
        <v>834</v>
      </c>
      <c r="D838" s="150">
        <v>1272</v>
      </c>
      <c r="E838" s="150">
        <v>1246</v>
      </c>
      <c r="F838" s="150">
        <v>1221</v>
      </c>
      <c r="G838" s="151">
        <v>350</v>
      </c>
      <c r="H838" s="151">
        <v>335</v>
      </c>
      <c r="I838" s="151">
        <v>336</v>
      </c>
      <c r="J838" s="151">
        <v>794</v>
      </c>
      <c r="K838" s="151">
        <v>763</v>
      </c>
      <c r="L838" s="151">
        <v>765</v>
      </c>
      <c r="M838" s="154">
        <v>0.956925232008405</v>
      </c>
      <c r="N838" s="153">
        <v>21860</v>
      </c>
      <c r="O838" s="172">
        <v>0.9</v>
      </c>
      <c r="P838" s="154">
        <v>0.979559748427673</v>
      </c>
      <c r="Q838" s="154">
        <v>0.957142857142857</v>
      </c>
      <c r="R838" s="154">
        <v>0.96095717884131</v>
      </c>
      <c r="S838" s="173">
        <v>0.0224168912848157</v>
      </c>
      <c r="T838" s="153">
        <v>22844</v>
      </c>
      <c r="U838" s="153">
        <v>21889</v>
      </c>
      <c r="V838" s="154">
        <v>0.958194711959377</v>
      </c>
      <c r="W838" s="154">
        <v>0.959905660377358</v>
      </c>
      <c r="X838" s="155">
        <v>0.96</v>
      </c>
      <c r="Y838" s="155">
        <v>0.963476070528967</v>
      </c>
      <c r="Z838" s="173">
        <v>-9.43396226414928e-5</v>
      </c>
      <c r="AA838" s="151">
        <v>6514</v>
      </c>
      <c r="AB838" s="151">
        <v>6262</v>
      </c>
      <c r="AC838" s="151">
        <v>7758</v>
      </c>
      <c r="AD838" s="151">
        <v>7410</v>
      </c>
      <c r="AE838" s="155">
        <v>0.961314092723365</v>
      </c>
      <c r="AF838" s="155">
        <v>0.955143078112916</v>
      </c>
      <c r="AG838" s="173">
        <v>0.00617101461044944</v>
      </c>
    </row>
    <row r="839" spans="1:33">
      <c r="A839" s="175" t="s">
        <v>668</v>
      </c>
      <c r="B839" s="195" t="s">
        <v>1826</v>
      </c>
      <c r="C839" s="195" t="s">
        <v>835</v>
      </c>
      <c r="D839" s="150">
        <v>5381</v>
      </c>
      <c r="E839" s="150">
        <v>5197</v>
      </c>
      <c r="F839" s="150">
        <v>5084</v>
      </c>
      <c r="G839" s="151">
        <v>1977</v>
      </c>
      <c r="H839" s="151">
        <v>1906</v>
      </c>
      <c r="I839" s="151">
        <v>1863</v>
      </c>
      <c r="J839" s="151">
        <v>3655</v>
      </c>
      <c r="K839" s="151">
        <v>3536</v>
      </c>
      <c r="L839" s="151">
        <v>3508</v>
      </c>
      <c r="M839" s="154">
        <v>0.966179853956187</v>
      </c>
      <c r="N839" s="153">
        <v>96589</v>
      </c>
      <c r="O839" s="172">
        <v>0.9</v>
      </c>
      <c r="P839" s="154">
        <v>0.965805612339714</v>
      </c>
      <c r="Q839" s="154">
        <v>0.964087000505817</v>
      </c>
      <c r="R839" s="154">
        <v>0.967441860465116</v>
      </c>
      <c r="S839" s="173">
        <v>0.00171861183389699</v>
      </c>
      <c r="T839" s="153">
        <v>99970</v>
      </c>
      <c r="U839" s="153">
        <v>95249</v>
      </c>
      <c r="V839" s="154">
        <v>0.952775832749825</v>
      </c>
      <c r="W839" s="154">
        <v>0.944805798178777</v>
      </c>
      <c r="X839" s="155">
        <v>0.942336874051593</v>
      </c>
      <c r="Y839" s="155">
        <v>0.959781121751026</v>
      </c>
      <c r="Z839" s="173">
        <v>0.00246892412718391</v>
      </c>
      <c r="AA839" s="151">
        <v>26913</v>
      </c>
      <c r="AB839" s="151">
        <v>25694</v>
      </c>
      <c r="AC839" s="151">
        <v>32013</v>
      </c>
      <c r="AD839" s="151">
        <v>30659</v>
      </c>
      <c r="AE839" s="155">
        <v>0.954705904209861</v>
      </c>
      <c r="AF839" s="155">
        <v>0.957704682472745</v>
      </c>
      <c r="AG839" s="173">
        <v>-0.00299877826288397</v>
      </c>
    </row>
    <row r="840" spans="1:33">
      <c r="A840" s="175" t="s">
        <v>668</v>
      </c>
      <c r="B840" s="195" t="s">
        <v>1826</v>
      </c>
      <c r="C840" s="195" t="s">
        <v>836</v>
      </c>
      <c r="D840" s="150">
        <v>2455</v>
      </c>
      <c r="E840" s="150">
        <v>2402</v>
      </c>
      <c r="F840" s="150">
        <v>2319</v>
      </c>
      <c r="G840" s="151">
        <v>805</v>
      </c>
      <c r="H840" s="151">
        <v>783</v>
      </c>
      <c r="I840" s="151">
        <v>762</v>
      </c>
      <c r="J840" s="151">
        <v>1476</v>
      </c>
      <c r="K840" s="151">
        <v>1451</v>
      </c>
      <c r="L840" s="151">
        <v>1417</v>
      </c>
      <c r="M840" s="154">
        <v>0.976467551968467</v>
      </c>
      <c r="N840" s="153">
        <v>41619</v>
      </c>
      <c r="O840" s="172">
        <v>0.9</v>
      </c>
      <c r="P840" s="154">
        <v>0.978411405295316</v>
      </c>
      <c r="Q840" s="154">
        <v>0.972670807453416</v>
      </c>
      <c r="R840" s="154">
        <v>0.983062330623306</v>
      </c>
      <c r="S840" s="173">
        <v>0.00574059784189951</v>
      </c>
      <c r="T840" s="153">
        <v>42622</v>
      </c>
      <c r="U840" s="153">
        <v>40638</v>
      </c>
      <c r="V840" s="154">
        <v>0.953451269297546</v>
      </c>
      <c r="W840" s="154">
        <v>0.944602851323829</v>
      </c>
      <c r="X840" s="155">
        <v>0.946583850931677</v>
      </c>
      <c r="Y840" s="155">
        <v>0.960027100271003</v>
      </c>
      <c r="Z840" s="173">
        <v>-0.00198099960784814</v>
      </c>
      <c r="AA840" s="151">
        <v>11630</v>
      </c>
      <c r="AB840" s="151">
        <v>11108</v>
      </c>
      <c r="AC840" s="151">
        <v>13684</v>
      </c>
      <c r="AD840" s="151">
        <v>13097</v>
      </c>
      <c r="AE840" s="155">
        <v>0.955116079105761</v>
      </c>
      <c r="AF840" s="155">
        <v>0.957103186202865</v>
      </c>
      <c r="AG840" s="173">
        <v>-0.00198710709710359</v>
      </c>
    </row>
    <row r="841" spans="1:33">
      <c r="A841" s="175" t="s">
        <v>668</v>
      </c>
      <c r="B841" s="195" t="s">
        <v>1826</v>
      </c>
      <c r="C841" s="195" t="s">
        <v>837</v>
      </c>
      <c r="D841" s="150">
        <v>2319</v>
      </c>
      <c r="E841" s="150">
        <v>2269</v>
      </c>
      <c r="F841" s="150">
        <v>2188</v>
      </c>
      <c r="G841" s="151">
        <v>875</v>
      </c>
      <c r="H841" s="151">
        <v>845</v>
      </c>
      <c r="I841" s="151">
        <v>823</v>
      </c>
      <c r="J841" s="151">
        <v>1502</v>
      </c>
      <c r="K841" s="151">
        <v>1469</v>
      </c>
      <c r="L841" s="151">
        <v>1427</v>
      </c>
      <c r="M841" s="154">
        <v>0.975062738803102</v>
      </c>
      <c r="N841" s="153">
        <v>43128</v>
      </c>
      <c r="O841" s="172">
        <v>0.9</v>
      </c>
      <c r="P841" s="154">
        <v>0.978438982319966</v>
      </c>
      <c r="Q841" s="154">
        <v>0.965714285714286</v>
      </c>
      <c r="R841" s="154">
        <v>0.978029294274301</v>
      </c>
      <c r="S841" s="173">
        <v>0.0127246966056798</v>
      </c>
      <c r="T841" s="153">
        <v>44231</v>
      </c>
      <c r="U841" s="153">
        <v>41886</v>
      </c>
      <c r="V841" s="154">
        <v>0.946982885306685</v>
      </c>
      <c r="W841" s="154">
        <v>0.94351013367831</v>
      </c>
      <c r="X841" s="155">
        <v>0.940571428571429</v>
      </c>
      <c r="Y841" s="155">
        <v>0.950066577896138</v>
      </c>
      <c r="Z841" s="173">
        <v>0.00293870510688099</v>
      </c>
      <c r="AA841" s="151">
        <v>11897</v>
      </c>
      <c r="AB841" s="151">
        <v>11329</v>
      </c>
      <c r="AC841" s="151">
        <v>14102</v>
      </c>
      <c r="AD841" s="151">
        <v>13380</v>
      </c>
      <c r="AE841" s="155">
        <v>0.952256871480205</v>
      </c>
      <c r="AF841" s="155">
        <v>0.948801588427173</v>
      </c>
      <c r="AG841" s="173">
        <v>0.00345528305303167</v>
      </c>
    </row>
    <row r="842" spans="1:33">
      <c r="A842" s="175" t="s">
        <v>668</v>
      </c>
      <c r="B842" s="195" t="s">
        <v>1826</v>
      </c>
      <c r="C842" s="195" t="s">
        <v>838</v>
      </c>
      <c r="D842" s="150">
        <v>5416</v>
      </c>
      <c r="E842" s="150">
        <v>5259</v>
      </c>
      <c r="F842" s="150">
        <v>5058</v>
      </c>
      <c r="G842" s="151">
        <v>2069</v>
      </c>
      <c r="H842" s="151">
        <v>2014</v>
      </c>
      <c r="I842" s="151">
        <v>1957</v>
      </c>
      <c r="J842" s="151">
        <v>3565</v>
      </c>
      <c r="K842" s="151">
        <v>3482</v>
      </c>
      <c r="L842" s="151">
        <v>3396</v>
      </c>
      <c r="M842" s="154">
        <v>0.972643847682255</v>
      </c>
      <c r="N842" s="153">
        <v>94967</v>
      </c>
      <c r="O842" s="172">
        <v>0.9</v>
      </c>
      <c r="P842" s="154">
        <v>0.971011816838996</v>
      </c>
      <c r="Q842" s="154">
        <v>0.973417109714838</v>
      </c>
      <c r="R842" s="154">
        <v>0.97671809256662</v>
      </c>
      <c r="S842" s="173">
        <v>-0.00240529287584246</v>
      </c>
      <c r="T842" s="153">
        <v>97638</v>
      </c>
      <c r="U842" s="153">
        <v>93467</v>
      </c>
      <c r="V842" s="154">
        <v>0.95728097666892</v>
      </c>
      <c r="W842" s="154">
        <v>0.933899556868538</v>
      </c>
      <c r="X842" s="155">
        <v>0.945867568873852</v>
      </c>
      <c r="Y842" s="155">
        <v>0.952594670406732</v>
      </c>
      <c r="Z842" s="173">
        <v>-0.0119680120053145</v>
      </c>
      <c r="AA842" s="151">
        <v>26792</v>
      </c>
      <c r="AB842" s="151">
        <v>25536</v>
      </c>
      <c r="AC842" s="151">
        <v>31715</v>
      </c>
      <c r="AD842" s="151">
        <v>30338</v>
      </c>
      <c r="AE842" s="155">
        <v>0.953120334428188</v>
      </c>
      <c r="AF842" s="155">
        <v>0.956582058962636</v>
      </c>
      <c r="AG842" s="173">
        <v>-0.00346172453444837</v>
      </c>
    </row>
    <row r="843" spans="1:33">
      <c r="A843" s="175" t="s">
        <v>668</v>
      </c>
      <c r="B843" s="195" t="s">
        <v>1826</v>
      </c>
      <c r="C843" s="195" t="s">
        <v>839</v>
      </c>
      <c r="D843" s="150">
        <v>3904</v>
      </c>
      <c r="E843" s="150">
        <v>3645</v>
      </c>
      <c r="F843" s="150">
        <v>3557</v>
      </c>
      <c r="G843" s="151">
        <v>1276</v>
      </c>
      <c r="H843" s="151">
        <v>1256</v>
      </c>
      <c r="I843" s="151">
        <v>1187</v>
      </c>
      <c r="J843" s="151">
        <v>2391</v>
      </c>
      <c r="K843" s="151">
        <v>2366</v>
      </c>
      <c r="L843" s="151">
        <v>2260</v>
      </c>
      <c r="M843" s="154">
        <v>0.966896261948709</v>
      </c>
      <c r="N843" s="153">
        <v>64433</v>
      </c>
      <c r="O843" s="172">
        <v>0.9</v>
      </c>
      <c r="P843" s="154">
        <v>0.933657786885246</v>
      </c>
      <c r="Q843" s="154">
        <v>0.984326018808777</v>
      </c>
      <c r="R843" s="154">
        <v>0.989544123797574</v>
      </c>
      <c r="S843" s="173">
        <v>-0.0506682319235315</v>
      </c>
      <c r="T843" s="153">
        <v>66639</v>
      </c>
      <c r="U843" s="153">
        <v>62042</v>
      </c>
      <c r="V843" s="154">
        <v>0.931016371794295</v>
      </c>
      <c r="W843" s="154">
        <v>0.911116803278688</v>
      </c>
      <c r="X843" s="155">
        <v>0.93025078369906</v>
      </c>
      <c r="Y843" s="155">
        <v>0.945211208699289</v>
      </c>
      <c r="Z843" s="173">
        <v>-0.0191339804203711</v>
      </c>
      <c r="AA843" s="151">
        <v>18566</v>
      </c>
      <c r="AB843" s="151">
        <v>17256</v>
      </c>
      <c r="AC843" s="151">
        <v>21682</v>
      </c>
      <c r="AD843" s="151">
        <v>20363</v>
      </c>
      <c r="AE843" s="155">
        <v>0.929440913497792</v>
      </c>
      <c r="AF843" s="155">
        <v>0.939166128585924</v>
      </c>
      <c r="AG843" s="173">
        <v>-0.00972521508813218</v>
      </c>
    </row>
    <row r="844" spans="1:33">
      <c r="A844" s="175" t="s">
        <v>668</v>
      </c>
      <c r="B844" s="195" t="s">
        <v>1826</v>
      </c>
      <c r="C844" s="195" t="s">
        <v>840</v>
      </c>
      <c r="D844" s="150">
        <v>3795</v>
      </c>
      <c r="E844" s="150">
        <v>3569</v>
      </c>
      <c r="F844" s="150">
        <v>3435</v>
      </c>
      <c r="G844" s="151">
        <v>1600</v>
      </c>
      <c r="H844" s="151">
        <v>1521</v>
      </c>
      <c r="I844" s="151">
        <v>1465</v>
      </c>
      <c r="J844" s="151">
        <v>2533</v>
      </c>
      <c r="K844" s="151">
        <v>2419</v>
      </c>
      <c r="L844" s="151">
        <v>2314</v>
      </c>
      <c r="M844" s="154">
        <v>0.946056340151024</v>
      </c>
      <c r="N844" s="153">
        <v>62768</v>
      </c>
      <c r="O844" s="172">
        <v>0.9</v>
      </c>
      <c r="P844" s="154">
        <v>0.940447957839262</v>
      </c>
      <c r="Q844" s="154">
        <v>0.950625</v>
      </c>
      <c r="R844" s="154">
        <v>0.95499407816818</v>
      </c>
      <c r="S844" s="173">
        <v>-0.0101770421607379</v>
      </c>
      <c r="T844" s="153">
        <v>66347</v>
      </c>
      <c r="U844" s="153">
        <v>60867</v>
      </c>
      <c r="V844" s="154">
        <v>0.917403951949598</v>
      </c>
      <c r="W844" s="154">
        <v>0.905138339920949</v>
      </c>
      <c r="X844" s="155">
        <v>0.915625</v>
      </c>
      <c r="Y844" s="155">
        <v>0.913541255428346</v>
      </c>
      <c r="Z844" s="173">
        <v>-0.0104866600790514</v>
      </c>
      <c r="AA844" s="151">
        <v>19101</v>
      </c>
      <c r="AB844" s="151">
        <v>17577</v>
      </c>
      <c r="AC844" s="151">
        <v>21105</v>
      </c>
      <c r="AD844" s="151">
        <v>19277</v>
      </c>
      <c r="AE844" s="155">
        <v>0.920213601382127</v>
      </c>
      <c r="AF844" s="155">
        <v>0.913385453683961</v>
      </c>
      <c r="AG844" s="173">
        <v>0.00682814769816542</v>
      </c>
    </row>
    <row r="845" spans="1:33">
      <c r="A845" s="175" t="s">
        <v>668</v>
      </c>
      <c r="B845" s="195" t="s">
        <v>1826</v>
      </c>
      <c r="C845" s="195" t="s">
        <v>841</v>
      </c>
      <c r="D845" s="150">
        <v>2621</v>
      </c>
      <c r="E845" s="150">
        <v>2580</v>
      </c>
      <c r="F845" s="150">
        <v>2471</v>
      </c>
      <c r="G845" s="151">
        <v>905</v>
      </c>
      <c r="H845" s="151">
        <v>898</v>
      </c>
      <c r="I845" s="151">
        <v>854</v>
      </c>
      <c r="J845" s="151">
        <v>1706</v>
      </c>
      <c r="K845" s="151">
        <v>1687</v>
      </c>
      <c r="L845" s="151">
        <v>1635</v>
      </c>
      <c r="M845" s="154">
        <v>0.973632765937157</v>
      </c>
      <c r="N845" s="153">
        <v>40840</v>
      </c>
      <c r="O845" s="172">
        <v>0.9</v>
      </c>
      <c r="P845" s="154">
        <v>0.984357115604731</v>
      </c>
      <c r="Q845" s="154">
        <v>0.992265193370166</v>
      </c>
      <c r="R845" s="154">
        <v>0.988862837045721</v>
      </c>
      <c r="S845" s="173">
        <v>-0.00790807776543467</v>
      </c>
      <c r="T845" s="153">
        <v>41946</v>
      </c>
      <c r="U845" s="153">
        <v>39627</v>
      </c>
      <c r="V845" s="154">
        <v>0.9447146330997</v>
      </c>
      <c r="W845" s="154">
        <v>0.94276993513926</v>
      </c>
      <c r="X845" s="155">
        <v>0.943646408839779</v>
      </c>
      <c r="Y845" s="155">
        <v>0.958382180539273</v>
      </c>
      <c r="Z845" s="173">
        <v>-0.000876473700519242</v>
      </c>
      <c r="AA845" s="151">
        <v>12433</v>
      </c>
      <c r="AB845" s="151">
        <v>11814</v>
      </c>
      <c r="AC845" s="151">
        <v>13317</v>
      </c>
      <c r="AD845" s="151">
        <v>12623</v>
      </c>
      <c r="AE845" s="155">
        <v>0.950213142443497</v>
      </c>
      <c r="AF845" s="155">
        <v>0.94788616054667</v>
      </c>
      <c r="AG845" s="173">
        <v>0.00232698189682756</v>
      </c>
    </row>
    <row r="846" spans="1:33">
      <c r="A846" s="175" t="s">
        <v>668</v>
      </c>
      <c r="B846" s="195" t="s">
        <v>1826</v>
      </c>
      <c r="C846" s="195" t="s">
        <v>842</v>
      </c>
      <c r="D846" s="150">
        <v>1333</v>
      </c>
      <c r="E846" s="150">
        <v>1298</v>
      </c>
      <c r="F846" s="150">
        <v>1222</v>
      </c>
      <c r="G846" s="151">
        <v>529</v>
      </c>
      <c r="H846" s="151">
        <v>516</v>
      </c>
      <c r="I846" s="151">
        <v>461</v>
      </c>
      <c r="J846" s="151">
        <v>881</v>
      </c>
      <c r="K846" s="151">
        <v>851</v>
      </c>
      <c r="L846" s="151">
        <v>833</v>
      </c>
      <c r="M846" s="154">
        <v>0.961027837259101</v>
      </c>
      <c r="N846" s="153">
        <v>22440</v>
      </c>
      <c r="O846" s="172">
        <v>0.9</v>
      </c>
      <c r="P846" s="154">
        <v>0.973743435858965</v>
      </c>
      <c r="Q846" s="154">
        <v>0.975425330812854</v>
      </c>
      <c r="R846" s="154">
        <v>0.965947786606129</v>
      </c>
      <c r="S846" s="173">
        <v>-0.00168189495388971</v>
      </c>
      <c r="T846" s="153">
        <v>23350</v>
      </c>
      <c r="U846" s="153">
        <v>21793</v>
      </c>
      <c r="V846" s="154">
        <v>0.933319057815846</v>
      </c>
      <c r="W846" s="154">
        <v>0.916729182295574</v>
      </c>
      <c r="X846" s="155">
        <v>0.871455576559546</v>
      </c>
      <c r="Y846" s="155">
        <v>0.945516458569807</v>
      </c>
      <c r="Z846" s="173">
        <v>0.0452736057360276</v>
      </c>
      <c r="AA846" s="151">
        <v>6691</v>
      </c>
      <c r="AB846" s="151">
        <v>6216</v>
      </c>
      <c r="AC846" s="151">
        <v>7513</v>
      </c>
      <c r="AD846" s="151">
        <v>7005</v>
      </c>
      <c r="AE846" s="155">
        <v>0.929009116723958</v>
      </c>
      <c r="AF846" s="155">
        <v>0.932383867962199</v>
      </c>
      <c r="AG846" s="173">
        <v>-0.00337475123824127</v>
      </c>
    </row>
    <row r="847" spans="1:33">
      <c r="A847" s="175" t="s">
        <v>668</v>
      </c>
      <c r="B847" s="195" t="s">
        <v>1826</v>
      </c>
      <c r="C847" s="195" t="s">
        <v>843</v>
      </c>
      <c r="D847" s="150">
        <v>4558</v>
      </c>
      <c r="E847" s="150">
        <v>4502</v>
      </c>
      <c r="F847" s="150">
        <v>4331</v>
      </c>
      <c r="G847" s="151">
        <v>1714</v>
      </c>
      <c r="H847" s="151">
        <v>1689</v>
      </c>
      <c r="I847" s="151">
        <v>1628</v>
      </c>
      <c r="J847" s="151">
        <v>3217</v>
      </c>
      <c r="K847" s="151">
        <v>3184</v>
      </c>
      <c r="L847" s="151">
        <v>3091</v>
      </c>
      <c r="M847" s="154">
        <v>0.984147054262641</v>
      </c>
      <c r="N847" s="153">
        <v>82504</v>
      </c>
      <c r="O847" s="172">
        <v>0.9</v>
      </c>
      <c r="P847" s="154">
        <v>0.987713909609478</v>
      </c>
      <c r="Q847" s="154">
        <v>0.985414235705951</v>
      </c>
      <c r="R847" s="154">
        <v>0.989741995648119</v>
      </c>
      <c r="S847" s="173">
        <v>0.00229967390352681</v>
      </c>
      <c r="T847" s="153">
        <v>83833</v>
      </c>
      <c r="U847" s="153">
        <v>79748</v>
      </c>
      <c r="V847" s="154">
        <v>0.95127217205635</v>
      </c>
      <c r="W847" s="154">
        <v>0.950197455024133</v>
      </c>
      <c r="X847" s="155">
        <v>0.949824970828471</v>
      </c>
      <c r="Y847" s="155">
        <v>0.960833074292819</v>
      </c>
      <c r="Z847" s="173">
        <v>0.000372484195662048</v>
      </c>
      <c r="AA847" s="151">
        <v>23487</v>
      </c>
      <c r="AB847" s="151">
        <v>22401</v>
      </c>
      <c r="AC847" s="151">
        <v>27063</v>
      </c>
      <c r="AD847" s="151">
        <v>25692</v>
      </c>
      <c r="AE847" s="155">
        <v>0.953761655383829</v>
      </c>
      <c r="AF847" s="155">
        <v>0.949340427890478</v>
      </c>
      <c r="AG847" s="173">
        <v>0.00442122749335161</v>
      </c>
    </row>
    <row r="848" spans="1:33">
      <c r="A848" s="175" t="s">
        <v>668</v>
      </c>
      <c r="B848" s="195" t="s">
        <v>1826</v>
      </c>
      <c r="C848" s="195" t="s">
        <v>844</v>
      </c>
      <c r="D848" s="150">
        <v>5703</v>
      </c>
      <c r="E848" s="150">
        <v>5468</v>
      </c>
      <c r="F848" s="150">
        <v>5321</v>
      </c>
      <c r="G848" s="151">
        <v>2178</v>
      </c>
      <c r="H848" s="151">
        <v>2125</v>
      </c>
      <c r="I848" s="151">
        <v>2019</v>
      </c>
      <c r="J848" s="151">
        <v>3757</v>
      </c>
      <c r="K848" s="151">
        <v>3647</v>
      </c>
      <c r="L848" s="151">
        <v>3540</v>
      </c>
      <c r="M848" s="154">
        <v>0.972212758282061</v>
      </c>
      <c r="N848" s="153">
        <v>97021</v>
      </c>
      <c r="O848" s="172">
        <v>0.9</v>
      </c>
      <c r="P848" s="154">
        <v>0.958793617394354</v>
      </c>
      <c r="Q848" s="154">
        <v>0.975665748393021</v>
      </c>
      <c r="R848" s="154">
        <v>0.970721320202289</v>
      </c>
      <c r="S848" s="173">
        <v>-0.0168721309986672</v>
      </c>
      <c r="T848" s="153">
        <v>99794</v>
      </c>
      <c r="U848" s="153">
        <v>93416</v>
      </c>
      <c r="V848" s="154">
        <v>0.936088341984488</v>
      </c>
      <c r="W848" s="154">
        <v>0.933017709977205</v>
      </c>
      <c r="X848" s="155">
        <v>0.926997245179063</v>
      </c>
      <c r="Y848" s="155">
        <v>0.942241149853607</v>
      </c>
      <c r="Z848" s="173">
        <v>0.00602046479814167</v>
      </c>
      <c r="AA848" s="151">
        <v>28362</v>
      </c>
      <c r="AB848" s="151">
        <v>26400</v>
      </c>
      <c r="AC848" s="151">
        <v>32467</v>
      </c>
      <c r="AD848" s="151">
        <v>30396</v>
      </c>
      <c r="AE848" s="155">
        <v>0.930822932092236</v>
      </c>
      <c r="AF848" s="155">
        <v>0.936212153879324</v>
      </c>
      <c r="AG848" s="173">
        <v>-0.00538922178708756</v>
      </c>
    </row>
    <row r="849" spans="1:33">
      <c r="A849" s="175" t="s">
        <v>668</v>
      </c>
      <c r="B849" s="195" t="s">
        <v>1823</v>
      </c>
      <c r="C849" s="195" t="s">
        <v>845</v>
      </c>
      <c r="D849" s="150">
        <v>2963</v>
      </c>
      <c r="E849" s="150">
        <v>2923</v>
      </c>
      <c r="F849" s="150">
        <v>2834</v>
      </c>
      <c r="G849" s="151">
        <v>921</v>
      </c>
      <c r="H849" s="151">
        <v>913</v>
      </c>
      <c r="I849" s="151">
        <v>878</v>
      </c>
      <c r="J849" s="151">
        <v>2160</v>
      </c>
      <c r="K849" s="151">
        <v>2134</v>
      </c>
      <c r="L849" s="151">
        <v>2057</v>
      </c>
      <c r="M849" s="154">
        <v>0.990907851955688</v>
      </c>
      <c r="N849" s="153">
        <v>50896</v>
      </c>
      <c r="O849" s="172">
        <v>0.9</v>
      </c>
      <c r="P849" s="154">
        <v>0.986500168747891</v>
      </c>
      <c r="Q849" s="154">
        <v>0.991313789359392</v>
      </c>
      <c r="R849" s="154">
        <v>0.987962962962963</v>
      </c>
      <c r="S849" s="173">
        <v>-0.00481362061150126</v>
      </c>
      <c r="T849" s="153">
        <v>51363</v>
      </c>
      <c r="U849" s="153">
        <v>49406</v>
      </c>
      <c r="V849" s="154">
        <v>0.961898642992037</v>
      </c>
      <c r="W849" s="154">
        <v>0.956463044211947</v>
      </c>
      <c r="X849" s="155">
        <v>0.953311617806732</v>
      </c>
      <c r="Y849" s="155">
        <v>0.952314814814815</v>
      </c>
      <c r="Z849" s="173">
        <v>0.0031514264052156</v>
      </c>
      <c r="AA849" s="151">
        <v>15150</v>
      </c>
      <c r="AB849" s="151">
        <v>14512</v>
      </c>
      <c r="AC849" s="151">
        <v>16662</v>
      </c>
      <c r="AD849" s="151">
        <v>16035</v>
      </c>
      <c r="AE849" s="155">
        <v>0.957887788778878</v>
      </c>
      <c r="AF849" s="155">
        <v>0.962369463449766</v>
      </c>
      <c r="AG849" s="173">
        <v>-0.004481674670888</v>
      </c>
    </row>
    <row r="850" spans="1:33">
      <c r="A850" s="175" t="s">
        <v>668</v>
      </c>
      <c r="B850" s="195" t="s">
        <v>1823</v>
      </c>
      <c r="C850" s="195" t="s">
        <v>846</v>
      </c>
      <c r="D850" s="150">
        <v>2246</v>
      </c>
      <c r="E850" s="150">
        <v>2161</v>
      </c>
      <c r="F850" s="150">
        <v>2118</v>
      </c>
      <c r="G850" s="151">
        <v>628</v>
      </c>
      <c r="H850" s="151">
        <v>597</v>
      </c>
      <c r="I850" s="151">
        <v>595</v>
      </c>
      <c r="J850" s="151">
        <v>1549</v>
      </c>
      <c r="K850" s="151">
        <v>1505</v>
      </c>
      <c r="L850" s="151">
        <v>1483</v>
      </c>
      <c r="M850" s="154">
        <v>0.96318003365115</v>
      </c>
      <c r="N850" s="153">
        <v>34347</v>
      </c>
      <c r="O850" s="172">
        <v>0.9</v>
      </c>
      <c r="P850" s="154">
        <v>0.962154942119323</v>
      </c>
      <c r="Q850" s="154">
        <v>0.950636942675159</v>
      </c>
      <c r="R850" s="154">
        <v>0.971594577146546</v>
      </c>
      <c r="S850" s="173">
        <v>0.0115179994441641</v>
      </c>
      <c r="T850" s="153">
        <v>35660</v>
      </c>
      <c r="U850" s="153">
        <v>34002</v>
      </c>
      <c r="V850" s="154">
        <v>0.95350532809871</v>
      </c>
      <c r="W850" s="154">
        <v>0.943009795191451</v>
      </c>
      <c r="X850" s="155">
        <v>0.947452229299363</v>
      </c>
      <c r="Y850" s="155">
        <v>0.957391865719819</v>
      </c>
      <c r="Z850" s="173">
        <v>-0.00444243410791156</v>
      </c>
      <c r="AA850" s="151">
        <v>10632</v>
      </c>
      <c r="AB850" s="151">
        <v>10133</v>
      </c>
      <c r="AC850" s="151">
        <v>11377</v>
      </c>
      <c r="AD850" s="151">
        <v>10872</v>
      </c>
      <c r="AE850" s="155">
        <v>0.953066215199398</v>
      </c>
      <c r="AF850" s="155">
        <v>0.955612200052738</v>
      </c>
      <c r="AG850" s="173">
        <v>-0.0025459848533399</v>
      </c>
    </row>
    <row r="851" spans="1:33">
      <c r="A851" s="175" t="s">
        <v>668</v>
      </c>
      <c r="B851" s="195" t="s">
        <v>1823</v>
      </c>
      <c r="C851" s="195" t="s">
        <v>847</v>
      </c>
      <c r="D851" s="150">
        <v>3882</v>
      </c>
      <c r="E851" s="150">
        <v>3688</v>
      </c>
      <c r="F851" s="150">
        <v>3615</v>
      </c>
      <c r="G851" s="151">
        <v>1111</v>
      </c>
      <c r="H851" s="151">
        <v>1058</v>
      </c>
      <c r="I851" s="151">
        <v>1022</v>
      </c>
      <c r="J851" s="151">
        <v>2629</v>
      </c>
      <c r="K851" s="151">
        <v>2538</v>
      </c>
      <c r="L851" s="151">
        <v>2459</v>
      </c>
      <c r="M851" s="154">
        <v>0.963771026460807</v>
      </c>
      <c r="N851" s="153">
        <v>59988</v>
      </c>
      <c r="O851" s="172">
        <v>0.9</v>
      </c>
      <c r="P851" s="154">
        <v>0.950025759917568</v>
      </c>
      <c r="Q851" s="154">
        <v>0.952295229522952</v>
      </c>
      <c r="R851" s="154">
        <v>0.96538607835679</v>
      </c>
      <c r="S851" s="173">
        <v>-0.0022694696053841</v>
      </c>
      <c r="T851" s="153">
        <v>62243</v>
      </c>
      <c r="U851" s="153">
        <v>58589</v>
      </c>
      <c r="V851" s="154">
        <v>0.941294603409219</v>
      </c>
      <c r="W851" s="154">
        <v>0.931221020092736</v>
      </c>
      <c r="X851" s="155">
        <v>0.91989198919892</v>
      </c>
      <c r="Y851" s="155">
        <v>0.935336629897299</v>
      </c>
      <c r="Z851" s="173">
        <v>0.0113290308938158</v>
      </c>
      <c r="AA851" s="151">
        <v>18512</v>
      </c>
      <c r="AB851" s="151">
        <v>17421</v>
      </c>
      <c r="AC851" s="151">
        <v>19946</v>
      </c>
      <c r="AD851" s="151">
        <v>18813</v>
      </c>
      <c r="AE851" s="155">
        <v>0.941065254969749</v>
      </c>
      <c r="AF851" s="155">
        <v>0.943196630903439</v>
      </c>
      <c r="AG851" s="173">
        <v>-0.00213137593368995</v>
      </c>
    </row>
    <row r="852" spans="1:33">
      <c r="A852" s="175" t="s">
        <v>668</v>
      </c>
      <c r="B852" s="195" t="s">
        <v>1823</v>
      </c>
      <c r="C852" s="195" t="s">
        <v>848</v>
      </c>
      <c r="D852" s="150">
        <v>3615</v>
      </c>
      <c r="E852" s="150">
        <v>3592</v>
      </c>
      <c r="F852" s="150">
        <v>3469</v>
      </c>
      <c r="G852" s="151">
        <v>1043</v>
      </c>
      <c r="H852" s="151">
        <v>1029</v>
      </c>
      <c r="I852" s="151">
        <v>1013</v>
      </c>
      <c r="J852" s="151">
        <v>2556</v>
      </c>
      <c r="K852" s="151">
        <v>2544</v>
      </c>
      <c r="L852" s="151">
        <v>2485</v>
      </c>
      <c r="M852" s="154">
        <v>0.994527475191798</v>
      </c>
      <c r="N852" s="153">
        <v>57427</v>
      </c>
      <c r="O852" s="172">
        <v>0.9</v>
      </c>
      <c r="P852" s="154">
        <v>0.993637621023513</v>
      </c>
      <c r="Q852" s="154">
        <v>0.986577181208054</v>
      </c>
      <c r="R852" s="154">
        <v>0.995305164319249</v>
      </c>
      <c r="S852" s="173">
        <v>0.00706043981545945</v>
      </c>
      <c r="T852" s="153">
        <v>57743</v>
      </c>
      <c r="U852" s="153">
        <v>55943</v>
      </c>
      <c r="V852" s="154">
        <v>0.968827390333027</v>
      </c>
      <c r="W852" s="154">
        <v>0.959612724757953</v>
      </c>
      <c r="X852" s="155">
        <v>0.971236816874401</v>
      </c>
      <c r="Y852" s="155">
        <v>0.972222222222222</v>
      </c>
      <c r="Z852" s="173">
        <v>-0.0116240921164478</v>
      </c>
      <c r="AA852" s="151">
        <v>17654</v>
      </c>
      <c r="AB852" s="151">
        <v>17082</v>
      </c>
      <c r="AC852" s="151">
        <v>18355</v>
      </c>
      <c r="AD852" s="151">
        <v>17812</v>
      </c>
      <c r="AE852" s="155">
        <v>0.96759941089838</v>
      </c>
      <c r="AF852" s="155">
        <v>0.970416780168891</v>
      </c>
      <c r="AG852" s="173">
        <v>-0.00281736927051135</v>
      </c>
    </row>
    <row r="853" spans="1:33">
      <c r="A853" s="175" t="s">
        <v>668</v>
      </c>
      <c r="B853" s="195" t="s">
        <v>1823</v>
      </c>
      <c r="C853" s="195" t="s">
        <v>849</v>
      </c>
      <c r="D853" s="150">
        <v>3548</v>
      </c>
      <c r="E853" s="150">
        <v>3532</v>
      </c>
      <c r="F853" s="150">
        <v>3456</v>
      </c>
      <c r="G853" s="151">
        <v>999</v>
      </c>
      <c r="H853" s="151">
        <v>995</v>
      </c>
      <c r="I853" s="151">
        <v>977</v>
      </c>
      <c r="J853" s="151">
        <v>2485</v>
      </c>
      <c r="K853" s="151">
        <v>2466</v>
      </c>
      <c r="L853" s="151">
        <v>2422</v>
      </c>
      <c r="M853" s="154">
        <v>0.995248143001733</v>
      </c>
      <c r="N853" s="153">
        <v>58016</v>
      </c>
      <c r="O853" s="172">
        <v>0.9</v>
      </c>
      <c r="P853" s="154">
        <v>0.995490417136415</v>
      </c>
      <c r="Q853" s="154">
        <v>0.995995995995996</v>
      </c>
      <c r="R853" s="154">
        <v>0.992354124748491</v>
      </c>
      <c r="S853" s="173">
        <v>-0.000505578859581135</v>
      </c>
      <c r="T853" s="153">
        <v>58293</v>
      </c>
      <c r="U853" s="153">
        <v>57159</v>
      </c>
      <c r="V853" s="154">
        <v>0.980546549328393</v>
      </c>
      <c r="W853" s="154">
        <v>0.974069898534386</v>
      </c>
      <c r="X853" s="155">
        <v>0.977977977977978</v>
      </c>
      <c r="Y853" s="155">
        <v>0.974647887323944</v>
      </c>
      <c r="Z853" s="173">
        <v>-0.0039080794435925</v>
      </c>
      <c r="AA853" s="151">
        <v>17484</v>
      </c>
      <c r="AB853" s="151">
        <v>17140</v>
      </c>
      <c r="AC853" s="151">
        <v>18269</v>
      </c>
      <c r="AD853" s="151">
        <v>17894</v>
      </c>
      <c r="AE853" s="155">
        <v>0.980324868451155</v>
      </c>
      <c r="AF853" s="155">
        <v>0.979473424927473</v>
      </c>
      <c r="AG853" s="173">
        <v>0.000851443523682494</v>
      </c>
    </row>
    <row r="854" spans="1:33">
      <c r="A854" s="175" t="s">
        <v>668</v>
      </c>
      <c r="B854" s="195" t="s">
        <v>1823</v>
      </c>
      <c r="C854" s="195" t="s">
        <v>850</v>
      </c>
      <c r="D854" s="150">
        <v>4042</v>
      </c>
      <c r="E854" s="150">
        <v>3975</v>
      </c>
      <c r="F854" s="150">
        <v>3701</v>
      </c>
      <c r="G854" s="151">
        <v>1190</v>
      </c>
      <c r="H854" s="151">
        <v>1175</v>
      </c>
      <c r="I854" s="151">
        <v>1101</v>
      </c>
      <c r="J854" s="151">
        <v>2768</v>
      </c>
      <c r="K854" s="151">
        <v>2738</v>
      </c>
      <c r="L854" s="151">
        <v>2596</v>
      </c>
      <c r="M854" s="154">
        <v>0.982842200235499</v>
      </c>
      <c r="N854" s="153">
        <v>64271</v>
      </c>
      <c r="O854" s="172">
        <v>0.9</v>
      </c>
      <c r="P854" s="154">
        <v>0.983424047501237</v>
      </c>
      <c r="Q854" s="154">
        <v>0.987394957983193</v>
      </c>
      <c r="R854" s="154">
        <v>0.989161849710983</v>
      </c>
      <c r="S854" s="173">
        <v>-0.0039709104819563</v>
      </c>
      <c r="T854" s="153">
        <v>65393</v>
      </c>
      <c r="U854" s="153">
        <v>60999</v>
      </c>
      <c r="V854" s="154">
        <v>0.932806263667365</v>
      </c>
      <c r="W854" s="154">
        <v>0.915635823849579</v>
      </c>
      <c r="X854" s="155">
        <v>0.925210084033613</v>
      </c>
      <c r="Y854" s="155">
        <v>0.937861271676301</v>
      </c>
      <c r="Z854" s="173">
        <v>-0.00957426018403407</v>
      </c>
      <c r="AA854" s="151">
        <v>19671</v>
      </c>
      <c r="AB854" s="151">
        <v>18326</v>
      </c>
      <c r="AC854" s="151">
        <v>20562</v>
      </c>
      <c r="AD854" s="151">
        <v>19214</v>
      </c>
      <c r="AE854" s="155">
        <v>0.931625235117686</v>
      </c>
      <c r="AF854" s="155">
        <v>0.934442174885711</v>
      </c>
      <c r="AG854" s="173">
        <v>-0.00281693976802555</v>
      </c>
    </row>
    <row r="855" spans="1:33">
      <c r="A855" s="175" t="s">
        <v>668</v>
      </c>
      <c r="B855" s="195" t="s">
        <v>1823</v>
      </c>
      <c r="C855" s="195" t="s">
        <v>851</v>
      </c>
      <c r="D855" s="150">
        <v>3527</v>
      </c>
      <c r="E855" s="150">
        <v>3353</v>
      </c>
      <c r="F855" s="150">
        <v>3302</v>
      </c>
      <c r="G855" s="151">
        <v>977</v>
      </c>
      <c r="H855" s="151">
        <v>918</v>
      </c>
      <c r="I855" s="151">
        <v>923</v>
      </c>
      <c r="J855" s="151">
        <v>2453</v>
      </c>
      <c r="K855" s="151">
        <v>2334</v>
      </c>
      <c r="L855" s="151">
        <v>2315</v>
      </c>
      <c r="M855" s="154">
        <v>0.956798312753002</v>
      </c>
      <c r="N855" s="153">
        <v>56254</v>
      </c>
      <c r="O855" s="172">
        <v>0.9</v>
      </c>
      <c r="P855" s="154">
        <v>0.950666288630564</v>
      </c>
      <c r="Q855" s="154">
        <v>0.939611054247697</v>
      </c>
      <c r="R855" s="154">
        <v>0.951487973909499</v>
      </c>
      <c r="S855" s="173">
        <v>0.0110552343828672</v>
      </c>
      <c r="T855" s="153">
        <v>58794</v>
      </c>
      <c r="U855" s="153">
        <v>55607</v>
      </c>
      <c r="V855" s="154">
        <v>0.945793788481818</v>
      </c>
      <c r="W855" s="154">
        <v>0.936206407711937</v>
      </c>
      <c r="X855" s="155">
        <v>0.944728761514841</v>
      </c>
      <c r="Y855" s="155">
        <v>0.94374235629841</v>
      </c>
      <c r="Z855" s="173">
        <v>-0.00852235380290478</v>
      </c>
      <c r="AA855" s="151">
        <v>17146</v>
      </c>
      <c r="AB855" s="151">
        <v>16207</v>
      </c>
      <c r="AC855" s="151">
        <v>19138</v>
      </c>
      <c r="AD855" s="151">
        <v>18118</v>
      </c>
      <c r="AE855" s="155">
        <v>0.945235040242622</v>
      </c>
      <c r="AF855" s="155">
        <v>0.946702894764343</v>
      </c>
      <c r="AG855" s="173">
        <v>-0.00146785452172105</v>
      </c>
    </row>
    <row r="856" spans="1:33">
      <c r="A856" s="175" t="s">
        <v>668</v>
      </c>
      <c r="B856" s="195" t="s">
        <v>1823</v>
      </c>
      <c r="C856" s="195" t="s">
        <v>852</v>
      </c>
      <c r="D856" s="150">
        <v>2002</v>
      </c>
      <c r="E856" s="150">
        <v>1901</v>
      </c>
      <c r="F856" s="150">
        <v>1834</v>
      </c>
      <c r="G856" s="151">
        <v>549</v>
      </c>
      <c r="H856" s="151">
        <v>543</v>
      </c>
      <c r="I856" s="151">
        <v>482</v>
      </c>
      <c r="J856" s="151">
        <v>1271</v>
      </c>
      <c r="K856" s="151">
        <v>1246</v>
      </c>
      <c r="L856" s="151">
        <v>1177</v>
      </c>
      <c r="M856" s="154">
        <v>0.947526095045883</v>
      </c>
      <c r="N856" s="153">
        <v>30047</v>
      </c>
      <c r="O856" s="172">
        <v>0.9</v>
      </c>
      <c r="P856" s="154">
        <v>0.94955044955045</v>
      </c>
      <c r="Q856" s="154">
        <v>0.989071038251366</v>
      </c>
      <c r="R856" s="154">
        <v>0.980330448465775</v>
      </c>
      <c r="S856" s="173">
        <v>-0.0395205887009166</v>
      </c>
      <c r="T856" s="153">
        <v>31711</v>
      </c>
      <c r="U856" s="153">
        <v>29665</v>
      </c>
      <c r="V856" s="154">
        <v>0.935479801961465</v>
      </c>
      <c r="W856" s="154">
        <v>0.916083916083916</v>
      </c>
      <c r="X856" s="155">
        <v>0.877959927140255</v>
      </c>
      <c r="Y856" s="155">
        <v>0.926042486231314</v>
      </c>
      <c r="Z856" s="173">
        <v>0.038123988943661</v>
      </c>
      <c r="AA856" s="151">
        <v>9266</v>
      </c>
      <c r="AB856" s="151">
        <v>8554</v>
      </c>
      <c r="AC856" s="151">
        <v>10098</v>
      </c>
      <c r="AD856" s="151">
        <v>9496</v>
      </c>
      <c r="AE856" s="155">
        <v>0.923159939563997</v>
      </c>
      <c r="AF856" s="155">
        <v>0.940384234501882</v>
      </c>
      <c r="AG856" s="173">
        <v>-0.0172242949378841</v>
      </c>
    </row>
    <row r="857" spans="1:33">
      <c r="A857" s="175" t="s">
        <v>668</v>
      </c>
      <c r="B857" s="195" t="s">
        <v>1823</v>
      </c>
      <c r="C857" s="195" t="s">
        <v>853</v>
      </c>
      <c r="D857" s="150">
        <v>2779</v>
      </c>
      <c r="E857" s="150">
        <v>2437</v>
      </c>
      <c r="F857" s="150">
        <v>2508</v>
      </c>
      <c r="G857" s="151">
        <v>1178</v>
      </c>
      <c r="H857" s="151">
        <v>1124</v>
      </c>
      <c r="I857" s="151">
        <v>1099</v>
      </c>
      <c r="J857" s="151">
        <v>2141</v>
      </c>
      <c r="K857" s="151">
        <v>2008</v>
      </c>
      <c r="L857" s="151">
        <v>1990</v>
      </c>
      <c r="M857" s="154">
        <v>0.904634938454753</v>
      </c>
      <c r="N857" s="153">
        <v>45125</v>
      </c>
      <c r="O857" s="172">
        <v>0.9</v>
      </c>
      <c r="P857" s="154">
        <v>0.876934148974451</v>
      </c>
      <c r="Q857" s="154">
        <v>0.954159592529711</v>
      </c>
      <c r="R857" s="154">
        <v>0.937879495562821</v>
      </c>
      <c r="S857" s="173">
        <v>-0.0772254435552602</v>
      </c>
      <c r="T857" s="153">
        <v>49882</v>
      </c>
      <c r="U857" s="153">
        <v>46178</v>
      </c>
      <c r="V857" s="154">
        <v>0.925744757628002</v>
      </c>
      <c r="W857" s="154">
        <v>0.902482907520691</v>
      </c>
      <c r="X857" s="155">
        <v>0.932937181663837</v>
      </c>
      <c r="Y857" s="155">
        <v>0.929472209248015</v>
      </c>
      <c r="Z857" s="173">
        <v>-0.0304542741431461</v>
      </c>
      <c r="AA857" s="151">
        <v>14644</v>
      </c>
      <c r="AB857" s="151">
        <v>13557</v>
      </c>
      <c r="AC857" s="151">
        <v>16326</v>
      </c>
      <c r="AD857" s="151">
        <v>15045</v>
      </c>
      <c r="AE857" s="155">
        <v>0.925771647090959</v>
      </c>
      <c r="AF857" s="155">
        <v>0.921536199926498</v>
      </c>
      <c r="AG857" s="173">
        <v>0.00423544716446111</v>
      </c>
    </row>
    <row r="858" spans="1:33">
      <c r="A858" s="175" t="s">
        <v>668</v>
      </c>
      <c r="B858" s="195" t="s">
        <v>1823</v>
      </c>
      <c r="C858" s="195" t="s">
        <v>854</v>
      </c>
      <c r="D858" s="150">
        <v>2003</v>
      </c>
      <c r="E858" s="150">
        <v>1745</v>
      </c>
      <c r="F858" s="150">
        <v>1821</v>
      </c>
      <c r="G858" s="151">
        <v>820</v>
      </c>
      <c r="H858" s="151">
        <v>788</v>
      </c>
      <c r="I858" s="151">
        <v>756</v>
      </c>
      <c r="J858" s="151">
        <v>1572</v>
      </c>
      <c r="K858" s="151">
        <v>1443</v>
      </c>
      <c r="L858" s="151">
        <v>1469</v>
      </c>
      <c r="M858" s="154">
        <v>0.913469319418478</v>
      </c>
      <c r="N858" s="153">
        <v>32736</v>
      </c>
      <c r="O858" s="172">
        <v>0.9</v>
      </c>
      <c r="P858" s="154">
        <v>0.871193210184723</v>
      </c>
      <c r="Q858" s="154">
        <v>0.960975609756098</v>
      </c>
      <c r="R858" s="154">
        <v>0.91793893129771</v>
      </c>
      <c r="S858" s="173">
        <v>-0.0897823995713746</v>
      </c>
      <c r="T858" s="153">
        <v>35837</v>
      </c>
      <c r="U858" s="153">
        <v>33381</v>
      </c>
      <c r="V858" s="154">
        <v>0.931467477746463</v>
      </c>
      <c r="W858" s="154">
        <v>0.909136295556665</v>
      </c>
      <c r="X858" s="155">
        <v>0.921951219512195</v>
      </c>
      <c r="Y858" s="155">
        <v>0.934478371501272</v>
      </c>
      <c r="Z858" s="173">
        <v>-0.0128149239555302</v>
      </c>
      <c r="AA858" s="151">
        <v>10553</v>
      </c>
      <c r="AB858" s="151">
        <v>9825</v>
      </c>
      <c r="AC858" s="151">
        <v>11441</v>
      </c>
      <c r="AD858" s="151">
        <v>10624</v>
      </c>
      <c r="AE858" s="155">
        <v>0.93101487728608</v>
      </c>
      <c r="AF858" s="155">
        <v>0.928590158202954</v>
      </c>
      <c r="AG858" s="173">
        <v>0.00242471908312547</v>
      </c>
    </row>
    <row r="859" spans="1:33">
      <c r="A859" s="175" t="s">
        <v>668</v>
      </c>
      <c r="B859" s="195" t="s">
        <v>1823</v>
      </c>
      <c r="C859" s="195" t="s">
        <v>855</v>
      </c>
      <c r="D859" s="150">
        <v>2075</v>
      </c>
      <c r="E859" s="150">
        <v>1865</v>
      </c>
      <c r="F859" s="150">
        <v>1767</v>
      </c>
      <c r="G859" s="151">
        <v>781</v>
      </c>
      <c r="H859" s="151">
        <v>754</v>
      </c>
      <c r="I859" s="151">
        <v>718</v>
      </c>
      <c r="J859" s="151">
        <v>1628</v>
      </c>
      <c r="K859" s="151">
        <v>1563</v>
      </c>
      <c r="L859" s="151">
        <v>1496</v>
      </c>
      <c r="M859" s="154">
        <v>0.920298945682637</v>
      </c>
      <c r="N859" s="153">
        <v>34479</v>
      </c>
      <c r="O859" s="172">
        <v>0.9</v>
      </c>
      <c r="P859" s="154">
        <v>0.898795180722892</v>
      </c>
      <c r="Q859" s="154">
        <v>0.965428937259923</v>
      </c>
      <c r="R859" s="154">
        <v>0.96007371007371</v>
      </c>
      <c r="S859" s="173">
        <v>-0.0666337565370316</v>
      </c>
      <c r="T859" s="153">
        <v>37465</v>
      </c>
      <c r="U859" s="153">
        <v>34014</v>
      </c>
      <c r="V859" s="154">
        <v>0.907887361537435</v>
      </c>
      <c r="W859" s="154">
        <v>0.851566265060241</v>
      </c>
      <c r="X859" s="155">
        <v>0.919334186939821</v>
      </c>
      <c r="Y859" s="155">
        <v>0.918918918918919</v>
      </c>
      <c r="Z859" s="173">
        <v>-0.0677679218795798</v>
      </c>
      <c r="AA859" s="151">
        <v>11017</v>
      </c>
      <c r="AB859" s="151">
        <v>10020</v>
      </c>
      <c r="AC859" s="151">
        <v>12157</v>
      </c>
      <c r="AD859" s="151">
        <v>11120</v>
      </c>
      <c r="AE859" s="155">
        <v>0.909503494599256</v>
      </c>
      <c r="AF859" s="155">
        <v>0.914699350168627</v>
      </c>
      <c r="AG859" s="173">
        <v>-0.00519585556937141</v>
      </c>
    </row>
    <row r="860" spans="1:33">
      <c r="A860" s="175" t="s">
        <v>668</v>
      </c>
      <c r="B860" s="195" t="s">
        <v>1823</v>
      </c>
      <c r="C860" s="195" t="s">
        <v>856</v>
      </c>
      <c r="D860" s="150">
        <v>3343</v>
      </c>
      <c r="E860" s="150">
        <v>2830</v>
      </c>
      <c r="F860" s="150">
        <v>2856</v>
      </c>
      <c r="G860" s="151">
        <v>1395</v>
      </c>
      <c r="H860" s="151">
        <v>1237</v>
      </c>
      <c r="I860" s="151">
        <v>1227</v>
      </c>
      <c r="J860" s="151">
        <v>2527</v>
      </c>
      <c r="K860" s="151">
        <v>2204</v>
      </c>
      <c r="L860" s="151">
        <v>2266</v>
      </c>
      <c r="M860" s="154">
        <v>0.873944758626342</v>
      </c>
      <c r="N860" s="153">
        <v>53315</v>
      </c>
      <c r="O860" s="172">
        <v>0.9</v>
      </c>
      <c r="P860" s="154">
        <v>0.846545019443613</v>
      </c>
      <c r="Q860" s="154">
        <v>0.88673835125448</v>
      </c>
      <c r="R860" s="154">
        <v>0.87218045112782</v>
      </c>
      <c r="S860" s="173">
        <v>-0.0401933318108668</v>
      </c>
      <c r="T860" s="153">
        <v>61005</v>
      </c>
      <c r="U860" s="153">
        <v>54610</v>
      </c>
      <c r="V860" s="154">
        <v>0.895172526842062</v>
      </c>
      <c r="W860" s="154">
        <v>0.854322464851929</v>
      </c>
      <c r="X860" s="155">
        <v>0.879569892473118</v>
      </c>
      <c r="Y860" s="155">
        <v>0.896715472892758</v>
      </c>
      <c r="Z860" s="173">
        <v>-0.0252474276211888</v>
      </c>
      <c r="AA860" s="151">
        <v>17701</v>
      </c>
      <c r="AB860" s="151">
        <v>15679</v>
      </c>
      <c r="AC860" s="151">
        <v>19965</v>
      </c>
      <c r="AD860" s="151">
        <v>17949</v>
      </c>
      <c r="AE860" s="155">
        <v>0.885769165583865</v>
      </c>
      <c r="AF860" s="155">
        <v>0.899023290758828</v>
      </c>
      <c r="AG860" s="173">
        <v>-0.0132541251749626</v>
      </c>
    </row>
    <row r="861" spans="1:33">
      <c r="A861" s="175" t="s">
        <v>668</v>
      </c>
      <c r="B861" s="195" t="s">
        <v>1823</v>
      </c>
      <c r="C861" s="195" t="s">
        <v>857</v>
      </c>
      <c r="D861" s="150">
        <v>2444</v>
      </c>
      <c r="E861" s="150">
        <v>2327</v>
      </c>
      <c r="F861" s="150">
        <v>2252</v>
      </c>
      <c r="G861" s="151">
        <v>958</v>
      </c>
      <c r="H861" s="151">
        <v>903</v>
      </c>
      <c r="I861" s="151">
        <v>891</v>
      </c>
      <c r="J861" s="151">
        <v>1738</v>
      </c>
      <c r="K861" s="151">
        <v>1651</v>
      </c>
      <c r="L861" s="151">
        <v>1626</v>
      </c>
      <c r="M861" s="154">
        <v>0.94526668528344</v>
      </c>
      <c r="N861" s="153">
        <v>40620</v>
      </c>
      <c r="O861" s="172">
        <v>0.9</v>
      </c>
      <c r="P861" s="154">
        <v>0.952127659574468</v>
      </c>
      <c r="Q861" s="154">
        <v>0.94258872651357</v>
      </c>
      <c r="R861" s="154">
        <v>0.94994246260069</v>
      </c>
      <c r="S861" s="173">
        <v>0.00953893306089815</v>
      </c>
      <c r="T861" s="153">
        <v>42972</v>
      </c>
      <c r="U861" s="153">
        <v>39803</v>
      </c>
      <c r="V861" s="154">
        <v>0.926254305128921</v>
      </c>
      <c r="W861" s="154">
        <v>0.921440261865794</v>
      </c>
      <c r="X861" s="155">
        <v>0.930062630480167</v>
      </c>
      <c r="Y861" s="155">
        <v>0.935558112773303</v>
      </c>
      <c r="Z861" s="173">
        <v>-0.00862236861437327</v>
      </c>
      <c r="AA861" s="151">
        <v>12788</v>
      </c>
      <c r="AB861" s="151">
        <v>11860</v>
      </c>
      <c r="AC861" s="151">
        <v>13894</v>
      </c>
      <c r="AD861" s="151">
        <v>12803</v>
      </c>
      <c r="AE861" s="155">
        <v>0.927431967469503</v>
      </c>
      <c r="AF861" s="155">
        <v>0.921476896502087</v>
      </c>
      <c r="AG861" s="173">
        <v>0.00595507096741543</v>
      </c>
    </row>
    <row r="862" spans="1:33">
      <c r="A862" s="175" t="s">
        <v>668</v>
      </c>
      <c r="B862" s="195" t="s">
        <v>1823</v>
      </c>
      <c r="C862" s="195" t="s">
        <v>858</v>
      </c>
      <c r="D862" s="150">
        <v>2700</v>
      </c>
      <c r="E862" s="150">
        <v>2600</v>
      </c>
      <c r="F862" s="150">
        <v>2464</v>
      </c>
      <c r="G862" s="151">
        <v>1013</v>
      </c>
      <c r="H862" s="151">
        <v>982</v>
      </c>
      <c r="I862" s="151">
        <v>953</v>
      </c>
      <c r="J862" s="151">
        <v>1990</v>
      </c>
      <c r="K862" s="151">
        <v>1948</v>
      </c>
      <c r="L862" s="151">
        <v>1851</v>
      </c>
      <c r="M862" s="154">
        <v>0.97182525228719</v>
      </c>
      <c r="N862" s="153">
        <v>45358</v>
      </c>
      <c r="O862" s="172">
        <v>0.9</v>
      </c>
      <c r="P862" s="154">
        <v>0.962962962962963</v>
      </c>
      <c r="Q862" s="154">
        <v>0.969397828232971</v>
      </c>
      <c r="R862" s="154">
        <v>0.978894472361809</v>
      </c>
      <c r="S862" s="173">
        <v>-0.00643486527000847</v>
      </c>
      <c r="T862" s="153">
        <v>46673</v>
      </c>
      <c r="U862" s="153">
        <v>43417</v>
      </c>
      <c r="V862" s="154">
        <v>0.930238039123262</v>
      </c>
      <c r="W862" s="154">
        <v>0.912592592592593</v>
      </c>
      <c r="X862" s="155">
        <v>0.940769990128332</v>
      </c>
      <c r="Y862" s="155">
        <v>0.930150753768844</v>
      </c>
      <c r="Z862" s="173">
        <v>-0.0281773975357391</v>
      </c>
      <c r="AA862" s="151">
        <v>13706</v>
      </c>
      <c r="AB862" s="151">
        <v>12749</v>
      </c>
      <c r="AC862" s="151">
        <v>14916</v>
      </c>
      <c r="AD862" s="151">
        <v>13810</v>
      </c>
      <c r="AE862" s="155">
        <v>0.930176565008026</v>
      </c>
      <c r="AF862" s="155">
        <v>0.925851434700992</v>
      </c>
      <c r="AG862" s="173">
        <v>0.00432513030703352</v>
      </c>
    </row>
    <row r="863" spans="1:33">
      <c r="A863" s="175" t="s">
        <v>668</v>
      </c>
      <c r="B863" s="195" t="s">
        <v>1823</v>
      </c>
      <c r="C863" s="195" t="s">
        <v>859</v>
      </c>
      <c r="D863" s="150">
        <v>3208</v>
      </c>
      <c r="E863" s="150">
        <v>2899</v>
      </c>
      <c r="F863" s="150">
        <v>2746</v>
      </c>
      <c r="G863" s="151">
        <v>1169</v>
      </c>
      <c r="H863" s="151">
        <v>1138</v>
      </c>
      <c r="I863" s="151">
        <v>1061</v>
      </c>
      <c r="J863" s="151">
        <v>2345</v>
      </c>
      <c r="K863" s="151">
        <v>2225</v>
      </c>
      <c r="L863" s="151">
        <v>2150</v>
      </c>
      <c r="M863" s="154">
        <v>0.936294050493141</v>
      </c>
      <c r="N863" s="153">
        <v>50029</v>
      </c>
      <c r="O863" s="172">
        <v>0.9</v>
      </c>
      <c r="P863" s="154">
        <v>0.903678304239402</v>
      </c>
      <c r="Q863" s="154">
        <v>0.973481608212147</v>
      </c>
      <c r="R863" s="154">
        <v>0.948827292110874</v>
      </c>
      <c r="S863" s="173">
        <v>-0.0698033039727456</v>
      </c>
      <c r="T863" s="153">
        <v>53433</v>
      </c>
      <c r="U863" s="153">
        <v>48010</v>
      </c>
      <c r="V863" s="154">
        <v>0.898508412404319</v>
      </c>
      <c r="W863" s="154">
        <v>0.855985037406484</v>
      </c>
      <c r="X863" s="155">
        <v>0.907613344739093</v>
      </c>
      <c r="Y863" s="155">
        <v>0.916844349680171</v>
      </c>
      <c r="Z863" s="173">
        <v>-0.0516283073326095</v>
      </c>
      <c r="AA863" s="151">
        <v>16044</v>
      </c>
      <c r="AB863" s="151">
        <v>14490</v>
      </c>
      <c r="AC863" s="151">
        <v>17228</v>
      </c>
      <c r="AD863" s="151">
        <v>15521</v>
      </c>
      <c r="AE863" s="155">
        <v>0.903141361256545</v>
      </c>
      <c r="AF863" s="155">
        <v>0.900917111678663</v>
      </c>
      <c r="AG863" s="173">
        <v>0.00222424957788192</v>
      </c>
    </row>
    <row r="864" spans="1:33">
      <c r="A864" s="175" t="s">
        <v>668</v>
      </c>
      <c r="B864" s="195" t="s">
        <v>1828</v>
      </c>
      <c r="C864" s="195" t="s">
        <v>860</v>
      </c>
      <c r="D864" s="150">
        <v>8149</v>
      </c>
      <c r="E864" s="150">
        <v>7836</v>
      </c>
      <c r="F864" s="150">
        <v>7422</v>
      </c>
      <c r="G864" s="151">
        <v>2565</v>
      </c>
      <c r="H864" s="151">
        <v>2478</v>
      </c>
      <c r="I864" s="151">
        <v>2400</v>
      </c>
      <c r="J864" s="151">
        <v>5836</v>
      </c>
      <c r="K864" s="151">
        <v>5642</v>
      </c>
      <c r="L864" s="151">
        <v>5488</v>
      </c>
      <c r="M864" s="154">
        <v>0.954242004787035</v>
      </c>
      <c r="N864" s="153">
        <v>132361</v>
      </c>
      <c r="O864" s="172">
        <v>0.9</v>
      </c>
      <c r="P864" s="154">
        <v>0.96159037918763</v>
      </c>
      <c r="Q864" s="154">
        <v>0.966081871345029</v>
      </c>
      <c r="R864" s="154">
        <v>0.966758053461275</v>
      </c>
      <c r="S864" s="173">
        <v>-0.00449149215739886</v>
      </c>
      <c r="T864" s="153">
        <v>138708</v>
      </c>
      <c r="U864" s="153">
        <v>128715</v>
      </c>
      <c r="V864" s="154">
        <v>0.927956570637598</v>
      </c>
      <c r="W864" s="154">
        <v>0.910786599582771</v>
      </c>
      <c r="X864" s="155">
        <v>0.935672514619883</v>
      </c>
      <c r="Y864" s="155">
        <v>0.940370116518163</v>
      </c>
      <c r="Z864" s="173">
        <v>-0.0248859150371121</v>
      </c>
      <c r="AA864" s="151">
        <v>41183</v>
      </c>
      <c r="AB864" s="151">
        <v>38321</v>
      </c>
      <c r="AC864" s="151">
        <v>45353</v>
      </c>
      <c r="AD864" s="151">
        <v>42130</v>
      </c>
      <c r="AE864" s="155">
        <v>0.930505305587257</v>
      </c>
      <c r="AF864" s="155">
        <v>0.928935241329129</v>
      </c>
      <c r="AG864" s="173">
        <v>0.00157006425812756</v>
      </c>
    </row>
    <row r="865" spans="1:33">
      <c r="A865" s="175" t="s">
        <v>668</v>
      </c>
      <c r="B865" s="195" t="s">
        <v>1828</v>
      </c>
      <c r="C865" s="195" t="s">
        <v>861</v>
      </c>
      <c r="D865" s="150">
        <v>5568</v>
      </c>
      <c r="E865" s="150">
        <v>5067</v>
      </c>
      <c r="F865" s="150">
        <v>4765</v>
      </c>
      <c r="G865" s="151">
        <v>1543</v>
      </c>
      <c r="H865" s="151">
        <v>1502</v>
      </c>
      <c r="I865" s="151">
        <v>1427</v>
      </c>
      <c r="J865" s="151">
        <v>3907</v>
      </c>
      <c r="K865" s="151">
        <v>3740</v>
      </c>
      <c r="L865" s="151">
        <v>3536</v>
      </c>
      <c r="M865" s="154">
        <v>0.938534691697819</v>
      </c>
      <c r="N865" s="153">
        <v>91387</v>
      </c>
      <c r="O865" s="172">
        <v>0.9</v>
      </c>
      <c r="P865" s="154">
        <v>0.910021551724138</v>
      </c>
      <c r="Q865" s="154">
        <v>0.973428386260531</v>
      </c>
      <c r="R865" s="154">
        <v>0.957256206808293</v>
      </c>
      <c r="S865" s="173">
        <v>-0.0634068345363935</v>
      </c>
      <c r="T865" s="153">
        <v>97372</v>
      </c>
      <c r="U865" s="153">
        <v>86844</v>
      </c>
      <c r="V865" s="154">
        <v>0.891878568787742</v>
      </c>
      <c r="W865" s="154">
        <v>0.855783045977011</v>
      </c>
      <c r="X865" s="155">
        <v>0.924821775761504</v>
      </c>
      <c r="Y865" s="155">
        <v>0.905042231891477</v>
      </c>
      <c r="Z865" s="173">
        <v>-0.0690387297844921</v>
      </c>
      <c r="AA865" s="151">
        <v>28151</v>
      </c>
      <c r="AB865" s="151">
        <v>25061</v>
      </c>
      <c r="AC865" s="151">
        <v>31753</v>
      </c>
      <c r="AD865" s="151">
        <v>28304</v>
      </c>
      <c r="AE865" s="155">
        <v>0.890234805157898</v>
      </c>
      <c r="AF865" s="155">
        <v>0.891380342014928</v>
      </c>
      <c r="AG865" s="173">
        <v>-0.00114553685702934</v>
      </c>
    </row>
    <row r="866" spans="1:33">
      <c r="A866" s="175" t="s">
        <v>668</v>
      </c>
      <c r="B866" s="195" t="s">
        <v>1828</v>
      </c>
      <c r="C866" s="195" t="s">
        <v>862</v>
      </c>
      <c r="D866" s="150">
        <v>2672</v>
      </c>
      <c r="E866" s="150">
        <v>2385</v>
      </c>
      <c r="F866" s="150">
        <v>2248</v>
      </c>
      <c r="G866" s="151">
        <v>694</v>
      </c>
      <c r="H866" s="151">
        <v>689</v>
      </c>
      <c r="I866" s="151">
        <v>673</v>
      </c>
      <c r="J866" s="151">
        <v>1864</v>
      </c>
      <c r="K866" s="151">
        <v>1854</v>
      </c>
      <c r="L866" s="151">
        <v>1803</v>
      </c>
      <c r="M866" s="154">
        <v>0.984115754159344</v>
      </c>
      <c r="N866" s="153">
        <v>43121</v>
      </c>
      <c r="O866" s="172">
        <v>0.9</v>
      </c>
      <c r="P866" s="154">
        <v>0.892589820359281</v>
      </c>
      <c r="Q866" s="154">
        <v>0.992795389048991</v>
      </c>
      <c r="R866" s="154">
        <v>0.994635193133047</v>
      </c>
      <c r="S866" s="173">
        <v>-0.10020556868971</v>
      </c>
      <c r="T866" s="153">
        <v>43817</v>
      </c>
      <c r="U866" s="153">
        <v>41777</v>
      </c>
      <c r="V866" s="154">
        <v>0.953442727708424</v>
      </c>
      <c r="W866" s="154">
        <v>0.841317365269461</v>
      </c>
      <c r="X866" s="155">
        <v>0.969740634005764</v>
      </c>
      <c r="Y866" s="155">
        <v>0.967274678111588</v>
      </c>
      <c r="Z866" s="173">
        <v>-0.128423268736303</v>
      </c>
      <c r="AA866" s="151">
        <v>13029</v>
      </c>
      <c r="AB866" s="151">
        <v>12217</v>
      </c>
      <c r="AC866" s="151">
        <v>14172</v>
      </c>
      <c r="AD866" s="151">
        <v>13599</v>
      </c>
      <c r="AE866" s="155">
        <v>0.937677488679101</v>
      </c>
      <c r="AF866" s="155">
        <v>0.95956816257409</v>
      </c>
      <c r="AG866" s="173">
        <v>-0.0218906738949892</v>
      </c>
    </row>
    <row r="867" spans="1:33">
      <c r="A867" s="175" t="s">
        <v>668</v>
      </c>
      <c r="B867" s="195" t="s">
        <v>1828</v>
      </c>
      <c r="C867" s="195" t="s">
        <v>863</v>
      </c>
      <c r="D867" s="150">
        <v>4282</v>
      </c>
      <c r="E867" s="150">
        <v>4206</v>
      </c>
      <c r="F867" s="150">
        <v>4071</v>
      </c>
      <c r="G867" s="151">
        <v>1340</v>
      </c>
      <c r="H867" s="151">
        <v>1322</v>
      </c>
      <c r="I867" s="151">
        <v>1291</v>
      </c>
      <c r="J867" s="151">
        <v>3150</v>
      </c>
      <c r="K867" s="151">
        <v>3088</v>
      </c>
      <c r="L867" s="151">
        <v>3010</v>
      </c>
      <c r="M867" s="154">
        <v>0.982811168220678</v>
      </c>
      <c r="N867" s="153">
        <v>76103</v>
      </c>
      <c r="O867" s="172">
        <v>0.9</v>
      </c>
      <c r="P867" s="154">
        <v>0.98225128444652</v>
      </c>
      <c r="Q867" s="154">
        <v>0.986567164179105</v>
      </c>
      <c r="R867" s="154">
        <v>0.98031746031746</v>
      </c>
      <c r="S867" s="173">
        <v>-0.00431587973258418</v>
      </c>
      <c r="T867" s="153">
        <v>77434</v>
      </c>
      <c r="U867" s="153">
        <v>73697</v>
      </c>
      <c r="V867" s="154">
        <v>0.951739545935894</v>
      </c>
      <c r="W867" s="154">
        <v>0.950723960765997</v>
      </c>
      <c r="X867" s="155">
        <v>0.963432835820896</v>
      </c>
      <c r="Y867" s="155">
        <v>0.955555555555556</v>
      </c>
      <c r="Z867" s="173">
        <v>-0.0127088750548984</v>
      </c>
      <c r="AA867" s="151">
        <v>22449</v>
      </c>
      <c r="AB867" s="151">
        <v>21466</v>
      </c>
      <c r="AC867" s="151">
        <v>25739</v>
      </c>
      <c r="AD867" s="151">
        <v>24436</v>
      </c>
      <c r="AE867" s="155">
        <v>0.95621185798922</v>
      </c>
      <c r="AF867" s="155">
        <v>0.949376432650841</v>
      </c>
      <c r="AG867" s="173">
        <v>0.00683542533837889</v>
      </c>
    </row>
    <row r="868" spans="1:33">
      <c r="A868" s="175" t="s">
        <v>668</v>
      </c>
      <c r="B868" s="195" t="s">
        <v>1828</v>
      </c>
      <c r="C868" s="195" t="s">
        <v>864</v>
      </c>
      <c r="D868" s="150">
        <v>5419</v>
      </c>
      <c r="E868" s="150">
        <v>4549</v>
      </c>
      <c r="F868" s="150">
        <v>4225</v>
      </c>
      <c r="G868" s="151">
        <v>1697</v>
      </c>
      <c r="H868" s="151">
        <v>1466</v>
      </c>
      <c r="I868" s="151">
        <v>1398</v>
      </c>
      <c r="J868" s="151">
        <v>4073</v>
      </c>
      <c r="K868" s="151">
        <v>3747</v>
      </c>
      <c r="L868" s="151">
        <v>3409</v>
      </c>
      <c r="M868" s="154">
        <v>0.896449275362319</v>
      </c>
      <c r="N868" s="153">
        <v>86597</v>
      </c>
      <c r="O868" s="172">
        <v>0.9</v>
      </c>
      <c r="P868" s="154">
        <v>0.839453773758996</v>
      </c>
      <c r="Q868" s="154">
        <v>0.863877430760165</v>
      </c>
      <c r="R868" s="154">
        <v>0.919960716916278</v>
      </c>
      <c r="S868" s="173">
        <v>-0.0244236570011689</v>
      </c>
      <c r="T868" s="153">
        <v>96600</v>
      </c>
      <c r="U868" s="153">
        <v>79593</v>
      </c>
      <c r="V868" s="154">
        <v>0.823944099378882</v>
      </c>
      <c r="W868" s="154">
        <v>0.77966414467614</v>
      </c>
      <c r="X868" s="155">
        <v>0.823806717737183</v>
      </c>
      <c r="Y868" s="155">
        <v>0.8369752025534</v>
      </c>
      <c r="Z868" s="173">
        <v>-0.0441425730610437</v>
      </c>
      <c r="AA868" s="151">
        <v>27936</v>
      </c>
      <c r="AB868" s="151">
        <v>23690</v>
      </c>
      <c r="AC868" s="151">
        <v>33441</v>
      </c>
      <c r="AD868" s="151">
        <v>26457</v>
      </c>
      <c r="AE868" s="155">
        <v>0.848009736540664</v>
      </c>
      <c r="AF868" s="155">
        <v>0.791154570736521</v>
      </c>
      <c r="AG868" s="173">
        <v>0.0568551658041433</v>
      </c>
    </row>
    <row r="869" spans="1:33">
      <c r="A869" s="175" t="s">
        <v>668</v>
      </c>
      <c r="B869" s="195" t="s">
        <v>1828</v>
      </c>
      <c r="C869" s="195" t="s">
        <v>865</v>
      </c>
      <c r="D869" s="150">
        <v>4868</v>
      </c>
      <c r="E869" s="150">
        <v>4612</v>
      </c>
      <c r="F869" s="150">
        <v>4474</v>
      </c>
      <c r="G869" s="151">
        <v>1442</v>
      </c>
      <c r="H869" s="151">
        <v>1362</v>
      </c>
      <c r="I869" s="151">
        <v>1326</v>
      </c>
      <c r="J869" s="151">
        <v>3508</v>
      </c>
      <c r="K869" s="151">
        <v>3240</v>
      </c>
      <c r="L869" s="151">
        <v>3208</v>
      </c>
      <c r="M869" s="154">
        <v>0.93712546595574</v>
      </c>
      <c r="N869" s="153">
        <v>79442</v>
      </c>
      <c r="O869" s="172">
        <v>0.9</v>
      </c>
      <c r="P869" s="154">
        <v>0.947411668036155</v>
      </c>
      <c r="Q869" s="154">
        <v>0.944521497919556</v>
      </c>
      <c r="R869" s="154">
        <v>0.923603192702395</v>
      </c>
      <c r="S869" s="173">
        <v>0.00289017011659831</v>
      </c>
      <c r="T869" s="153">
        <v>84772</v>
      </c>
      <c r="U869" s="153">
        <v>77040</v>
      </c>
      <c r="V869" s="154">
        <v>0.908790638418346</v>
      </c>
      <c r="W869" s="154">
        <v>0.919063270336894</v>
      </c>
      <c r="X869" s="155">
        <v>0.919556171983356</v>
      </c>
      <c r="Y869" s="155">
        <v>0.914481185860889</v>
      </c>
      <c r="Z869" s="173">
        <v>-0.000492901646462429</v>
      </c>
      <c r="AA869" s="151">
        <v>24863</v>
      </c>
      <c r="AB869" s="151">
        <v>22819</v>
      </c>
      <c r="AC869" s="151">
        <v>26907</v>
      </c>
      <c r="AD869" s="151">
        <v>24477</v>
      </c>
      <c r="AE869" s="155">
        <v>0.917789486385392</v>
      </c>
      <c r="AF869" s="155">
        <v>0.909688928531609</v>
      </c>
      <c r="AG869" s="173">
        <v>0.00810055785378305</v>
      </c>
    </row>
    <row r="870" spans="1:33">
      <c r="A870" s="175" t="s">
        <v>668</v>
      </c>
      <c r="B870" s="195" t="s">
        <v>1828</v>
      </c>
      <c r="C870" s="195" t="s">
        <v>866</v>
      </c>
      <c r="D870" s="150">
        <v>4985</v>
      </c>
      <c r="E870" s="150">
        <v>4797</v>
      </c>
      <c r="F870" s="150">
        <v>4634</v>
      </c>
      <c r="G870" s="151">
        <v>1586</v>
      </c>
      <c r="H870" s="151">
        <v>1522</v>
      </c>
      <c r="I870" s="151">
        <v>1480</v>
      </c>
      <c r="J870" s="151">
        <v>3520</v>
      </c>
      <c r="K870" s="151">
        <v>3396</v>
      </c>
      <c r="L870" s="151">
        <v>3262</v>
      </c>
      <c r="M870" s="154">
        <v>0.964290087382423</v>
      </c>
      <c r="N870" s="153">
        <v>86627</v>
      </c>
      <c r="O870" s="172">
        <v>0.9</v>
      </c>
      <c r="P870" s="154">
        <v>0.962286860581745</v>
      </c>
      <c r="Q870" s="154">
        <v>0.959646910466583</v>
      </c>
      <c r="R870" s="154">
        <v>0.964772727272727</v>
      </c>
      <c r="S870" s="173">
        <v>0.00263995011516271</v>
      </c>
      <c r="T870" s="153">
        <v>89835</v>
      </c>
      <c r="U870" s="153">
        <v>82964</v>
      </c>
      <c r="V870" s="154">
        <v>0.923515333667279</v>
      </c>
      <c r="W870" s="154">
        <v>0.929588766298897</v>
      </c>
      <c r="X870" s="155">
        <v>0.933165195460277</v>
      </c>
      <c r="Y870" s="155">
        <v>0.926704545454546</v>
      </c>
      <c r="Z870" s="173">
        <v>-0.00357642916138079</v>
      </c>
      <c r="AA870" s="151">
        <v>25510</v>
      </c>
      <c r="AB870" s="151">
        <v>23725</v>
      </c>
      <c r="AC870" s="151">
        <v>31197</v>
      </c>
      <c r="AD870" s="151">
        <v>28405</v>
      </c>
      <c r="AE870" s="155">
        <v>0.930027440219522</v>
      </c>
      <c r="AF870" s="155">
        <v>0.910504215148893</v>
      </c>
      <c r="AG870" s="173">
        <v>0.0195232250706292</v>
      </c>
    </row>
    <row r="871" spans="1:33">
      <c r="A871" s="175" t="s">
        <v>668</v>
      </c>
      <c r="B871" s="195" t="s">
        <v>1828</v>
      </c>
      <c r="C871" s="195" t="s">
        <v>867</v>
      </c>
      <c r="D871" s="150">
        <v>3771</v>
      </c>
      <c r="E871" s="150">
        <v>3689</v>
      </c>
      <c r="F871" s="150">
        <v>3568</v>
      </c>
      <c r="G871" s="151">
        <v>1255</v>
      </c>
      <c r="H871" s="151">
        <v>1241</v>
      </c>
      <c r="I871" s="151">
        <v>1201</v>
      </c>
      <c r="J871" s="151">
        <v>2671</v>
      </c>
      <c r="K871" s="151">
        <v>2617</v>
      </c>
      <c r="L871" s="151">
        <v>2557</v>
      </c>
      <c r="M871" s="154">
        <v>0.972083292471642</v>
      </c>
      <c r="N871" s="153">
        <v>59474</v>
      </c>
      <c r="O871" s="172">
        <v>0.9</v>
      </c>
      <c r="P871" s="154">
        <v>0.978255104746751</v>
      </c>
      <c r="Q871" s="154">
        <v>0.988844621513944</v>
      </c>
      <c r="R871" s="154">
        <v>0.979782852864096</v>
      </c>
      <c r="S871" s="173">
        <v>-0.0105895167671928</v>
      </c>
      <c r="T871" s="153">
        <v>61182</v>
      </c>
      <c r="U871" s="153">
        <v>58275</v>
      </c>
      <c r="V871" s="154">
        <v>0.952486025301559</v>
      </c>
      <c r="W871" s="154">
        <v>0.946168125165739</v>
      </c>
      <c r="X871" s="155">
        <v>0.956972111553785</v>
      </c>
      <c r="Y871" s="155">
        <v>0.957319356046425</v>
      </c>
      <c r="Z871" s="173">
        <v>-0.0108039863880462</v>
      </c>
      <c r="AA871" s="151">
        <v>18989</v>
      </c>
      <c r="AB871" s="151">
        <v>18075</v>
      </c>
      <c r="AC871" s="151">
        <v>19917</v>
      </c>
      <c r="AD871" s="151">
        <v>19027</v>
      </c>
      <c r="AE871" s="155">
        <v>0.951866870293328</v>
      </c>
      <c r="AF871" s="155">
        <v>0.95531455540493</v>
      </c>
      <c r="AG871" s="173">
        <v>-0.00344768511160276</v>
      </c>
    </row>
    <row r="872" spans="1:33">
      <c r="A872" s="175" t="s">
        <v>668</v>
      </c>
      <c r="B872" s="195" t="s">
        <v>1828</v>
      </c>
      <c r="C872" s="195" t="s">
        <v>868</v>
      </c>
      <c r="D872" s="150">
        <v>2637</v>
      </c>
      <c r="E872" s="150">
        <v>2540</v>
      </c>
      <c r="F872" s="150">
        <v>2388</v>
      </c>
      <c r="G872" s="151">
        <v>821</v>
      </c>
      <c r="H872" s="151">
        <v>764</v>
      </c>
      <c r="I872" s="151">
        <v>783</v>
      </c>
      <c r="J872" s="151">
        <v>1959</v>
      </c>
      <c r="K872" s="151">
        <v>1901</v>
      </c>
      <c r="L872" s="151">
        <v>1894</v>
      </c>
      <c r="M872" s="154">
        <v>0.964519774011299</v>
      </c>
      <c r="N872" s="153">
        <v>42680</v>
      </c>
      <c r="O872" s="172">
        <v>0.9</v>
      </c>
      <c r="P872" s="154">
        <v>0.963215775502465</v>
      </c>
      <c r="Q872" s="154">
        <v>0.930572472594397</v>
      </c>
      <c r="R872" s="154">
        <v>0.970393057682491</v>
      </c>
      <c r="S872" s="173">
        <v>0.0326433029080678</v>
      </c>
      <c r="T872" s="153">
        <v>44250</v>
      </c>
      <c r="U872" s="153">
        <v>42049</v>
      </c>
      <c r="V872" s="154">
        <v>0.95025988700565</v>
      </c>
      <c r="W872" s="154">
        <v>0.905574516496018</v>
      </c>
      <c r="X872" s="155">
        <v>0.953714981729598</v>
      </c>
      <c r="Y872" s="155">
        <v>0.966819806023481</v>
      </c>
      <c r="Z872" s="173">
        <v>-0.0481404652335798</v>
      </c>
      <c r="AA872" s="151">
        <v>13086</v>
      </c>
      <c r="AB872" s="151">
        <v>12388</v>
      </c>
      <c r="AC872" s="151">
        <v>14396</v>
      </c>
      <c r="AD872" s="151">
        <v>13741</v>
      </c>
      <c r="AE872" s="155">
        <v>0.946660553263029</v>
      </c>
      <c r="AF872" s="155">
        <v>0.954501250347319</v>
      </c>
      <c r="AG872" s="173">
        <v>-0.00784069708428947</v>
      </c>
    </row>
    <row r="873" spans="1:33">
      <c r="A873" s="175" t="s">
        <v>668</v>
      </c>
      <c r="B873" s="195" t="s">
        <v>1828</v>
      </c>
      <c r="C873" s="195" t="s">
        <v>869</v>
      </c>
      <c r="D873" s="150">
        <v>2165</v>
      </c>
      <c r="E873" s="150">
        <v>2105</v>
      </c>
      <c r="F873" s="150">
        <v>2011</v>
      </c>
      <c r="G873" s="151">
        <v>642</v>
      </c>
      <c r="H873" s="151">
        <v>627</v>
      </c>
      <c r="I873" s="151">
        <v>615</v>
      </c>
      <c r="J873" s="151">
        <v>1584</v>
      </c>
      <c r="K873" s="151">
        <v>1505</v>
      </c>
      <c r="L873" s="151">
        <v>1451</v>
      </c>
      <c r="M873" s="154">
        <v>0.953814674071909</v>
      </c>
      <c r="N873" s="153">
        <v>35893</v>
      </c>
      <c r="O873" s="172">
        <v>0.9</v>
      </c>
      <c r="P873" s="154">
        <v>0.972286374133949</v>
      </c>
      <c r="Q873" s="154">
        <v>0.976635514018692</v>
      </c>
      <c r="R873" s="154">
        <v>0.950126262626263</v>
      </c>
      <c r="S873" s="173">
        <v>-0.0043491398847425</v>
      </c>
      <c r="T873" s="153">
        <v>37631</v>
      </c>
      <c r="U873" s="153">
        <v>34598</v>
      </c>
      <c r="V873" s="154">
        <v>0.919401557226755</v>
      </c>
      <c r="W873" s="154">
        <v>0.928868360277136</v>
      </c>
      <c r="X873" s="155">
        <v>0.957943925233645</v>
      </c>
      <c r="Y873" s="155">
        <v>0.916035353535353</v>
      </c>
      <c r="Z873" s="173">
        <v>-0.0290755649565086</v>
      </c>
      <c r="AA873" s="151">
        <v>10993</v>
      </c>
      <c r="AB873" s="151">
        <v>10238</v>
      </c>
      <c r="AC873" s="151">
        <v>12236</v>
      </c>
      <c r="AD873" s="151">
        <v>11015</v>
      </c>
      <c r="AE873" s="155">
        <v>0.931319930865096</v>
      </c>
      <c r="AF873" s="155">
        <v>0.900212487741092</v>
      </c>
      <c r="AG873" s="173">
        <v>0.0311074431240042</v>
      </c>
    </row>
    <row r="874" spans="1:33">
      <c r="A874" s="175" t="s">
        <v>668</v>
      </c>
      <c r="B874" s="195" t="s">
        <v>1828</v>
      </c>
      <c r="C874" s="195" t="s">
        <v>870</v>
      </c>
      <c r="D874" s="150">
        <v>1529</v>
      </c>
      <c r="E874" s="150">
        <v>1475</v>
      </c>
      <c r="F874" s="150">
        <v>1155</v>
      </c>
      <c r="G874" s="151">
        <v>443</v>
      </c>
      <c r="H874" s="151">
        <v>434</v>
      </c>
      <c r="I874" s="151">
        <v>403</v>
      </c>
      <c r="J874" s="151">
        <v>1110</v>
      </c>
      <c r="K874" s="151">
        <v>1090</v>
      </c>
      <c r="L874" s="151">
        <v>971</v>
      </c>
      <c r="M874" s="154">
        <v>0.976828329484219</v>
      </c>
      <c r="N874" s="153">
        <v>25378</v>
      </c>
      <c r="O874" s="172">
        <v>0.9</v>
      </c>
      <c r="P874" s="154">
        <v>0.964682799215173</v>
      </c>
      <c r="Q874" s="154">
        <v>0.979683972911964</v>
      </c>
      <c r="R874" s="154">
        <v>0.981981981981982</v>
      </c>
      <c r="S874" s="173">
        <v>-0.0150011736967905</v>
      </c>
      <c r="T874" s="153">
        <v>25980</v>
      </c>
      <c r="U874" s="153">
        <v>21292</v>
      </c>
      <c r="V874" s="154">
        <v>0.81955350269438</v>
      </c>
      <c r="W874" s="154">
        <v>0.755395683453237</v>
      </c>
      <c r="X874" s="155">
        <v>0.909706546275395</v>
      </c>
      <c r="Y874" s="155">
        <v>0.874774774774775</v>
      </c>
      <c r="Z874" s="173">
        <v>-0.154310862822158</v>
      </c>
      <c r="AA874" s="151">
        <v>7589</v>
      </c>
      <c r="AB874" s="151">
        <v>6334</v>
      </c>
      <c r="AC874" s="151">
        <v>8222</v>
      </c>
      <c r="AD874" s="151">
        <v>6591</v>
      </c>
      <c r="AE874" s="155">
        <v>0.834629068388457</v>
      </c>
      <c r="AF874" s="155">
        <v>0.80162977377767</v>
      </c>
      <c r="AG874" s="173">
        <v>0.0329992946107873</v>
      </c>
    </row>
    <row r="875" spans="1:33">
      <c r="A875" s="175" t="s">
        <v>668</v>
      </c>
      <c r="B875" s="195" t="s">
        <v>1828</v>
      </c>
      <c r="C875" s="195" t="s">
        <v>871</v>
      </c>
      <c r="D875" s="150">
        <v>2707</v>
      </c>
      <c r="E875" s="150">
        <v>2509</v>
      </c>
      <c r="F875" s="150">
        <v>2433</v>
      </c>
      <c r="G875" s="151">
        <v>903</v>
      </c>
      <c r="H875" s="151">
        <v>856</v>
      </c>
      <c r="I875" s="151">
        <v>834</v>
      </c>
      <c r="J875" s="151">
        <v>2092</v>
      </c>
      <c r="K875" s="151">
        <v>1972</v>
      </c>
      <c r="L875" s="151">
        <v>1943</v>
      </c>
      <c r="M875" s="154">
        <v>0.951340980528228</v>
      </c>
      <c r="N875" s="153">
        <v>46610</v>
      </c>
      <c r="O875" s="172">
        <v>0.9</v>
      </c>
      <c r="P875" s="154">
        <v>0.926856298485408</v>
      </c>
      <c r="Q875" s="154">
        <v>0.947951273532669</v>
      </c>
      <c r="R875" s="154">
        <v>0.94263862332696</v>
      </c>
      <c r="S875" s="173">
        <v>-0.0210949750472607</v>
      </c>
      <c r="T875" s="153">
        <v>48994</v>
      </c>
      <c r="U875" s="153">
        <v>45427</v>
      </c>
      <c r="V875" s="154">
        <v>0.927195166755113</v>
      </c>
      <c r="W875" s="154">
        <v>0.89878093830809</v>
      </c>
      <c r="X875" s="155">
        <v>0.92358803986711</v>
      </c>
      <c r="Y875" s="155">
        <v>0.928776290630975</v>
      </c>
      <c r="Z875" s="173">
        <v>-0.0248071015590196</v>
      </c>
      <c r="AA875" s="151">
        <v>14269</v>
      </c>
      <c r="AB875" s="151">
        <v>12999</v>
      </c>
      <c r="AC875" s="151">
        <v>15691</v>
      </c>
      <c r="AD875" s="151">
        <v>14736</v>
      </c>
      <c r="AE875" s="155">
        <v>0.91099586516224</v>
      </c>
      <c r="AF875" s="155">
        <v>0.939137084953158</v>
      </c>
      <c r="AG875" s="173">
        <v>-0.028141219790918</v>
      </c>
    </row>
    <row r="876" spans="1:33">
      <c r="A876" s="175" t="s">
        <v>668</v>
      </c>
      <c r="B876" s="195" t="s">
        <v>1827</v>
      </c>
      <c r="C876" s="195" t="s">
        <v>872</v>
      </c>
      <c r="D876" s="150">
        <v>4036</v>
      </c>
      <c r="E876" s="150">
        <v>3752</v>
      </c>
      <c r="F876" s="150">
        <v>3693</v>
      </c>
      <c r="G876" s="151">
        <v>1329</v>
      </c>
      <c r="H876" s="151">
        <v>1263</v>
      </c>
      <c r="I876" s="151">
        <v>1211</v>
      </c>
      <c r="J876" s="151">
        <v>3275</v>
      </c>
      <c r="K876" s="151">
        <v>2988</v>
      </c>
      <c r="L876" s="151">
        <v>3073</v>
      </c>
      <c r="M876" s="154">
        <v>0.939985710883544</v>
      </c>
      <c r="N876" s="153">
        <v>67099</v>
      </c>
      <c r="O876" s="172">
        <v>0.9</v>
      </c>
      <c r="P876" s="154">
        <v>0.929633300297324</v>
      </c>
      <c r="Q876" s="154">
        <v>0.950338600451467</v>
      </c>
      <c r="R876" s="154">
        <v>0.91236641221374</v>
      </c>
      <c r="S876" s="173">
        <v>-0.0207053001541432</v>
      </c>
      <c r="T876" s="153">
        <v>71383</v>
      </c>
      <c r="U876" s="153">
        <v>65966</v>
      </c>
      <c r="V876" s="154">
        <v>0.92411358446689</v>
      </c>
      <c r="W876" s="154">
        <v>0.915014866204163</v>
      </c>
      <c r="X876" s="155">
        <v>0.911211437170805</v>
      </c>
      <c r="Y876" s="155">
        <v>0.938320610687023</v>
      </c>
      <c r="Z876" s="173">
        <v>0.0038034290333574</v>
      </c>
      <c r="AA876" s="151">
        <v>20354</v>
      </c>
      <c r="AB876" s="151">
        <v>19013</v>
      </c>
      <c r="AC876" s="151">
        <v>24390</v>
      </c>
      <c r="AD876" s="151">
        <v>22638</v>
      </c>
      <c r="AE876" s="155">
        <v>0.934116144246831</v>
      </c>
      <c r="AF876" s="155">
        <v>0.928167281672817</v>
      </c>
      <c r="AG876" s="173">
        <v>0.00594886257401439</v>
      </c>
    </row>
    <row r="877" spans="1:33">
      <c r="A877" s="175" t="s">
        <v>668</v>
      </c>
      <c r="B877" s="195" t="s">
        <v>1827</v>
      </c>
      <c r="C877" s="195" t="s">
        <v>873</v>
      </c>
      <c r="D877" s="150">
        <v>3289</v>
      </c>
      <c r="E877" s="150">
        <v>3054</v>
      </c>
      <c r="F877" s="150">
        <v>2806</v>
      </c>
      <c r="G877" s="151">
        <v>970</v>
      </c>
      <c r="H877" s="151">
        <v>872</v>
      </c>
      <c r="I877" s="151">
        <v>812</v>
      </c>
      <c r="J877" s="151">
        <v>2454</v>
      </c>
      <c r="K877" s="151">
        <v>2288</v>
      </c>
      <c r="L877" s="151">
        <v>2166</v>
      </c>
      <c r="M877" s="154">
        <v>0.928692973185979</v>
      </c>
      <c r="N877" s="153">
        <v>51848</v>
      </c>
      <c r="O877" s="172">
        <v>0.9</v>
      </c>
      <c r="P877" s="154">
        <v>0.928549711158407</v>
      </c>
      <c r="Q877" s="154">
        <v>0.898969072164948</v>
      </c>
      <c r="R877" s="154">
        <v>0.932355338223309</v>
      </c>
      <c r="S877" s="173">
        <v>0.0295806389934583</v>
      </c>
      <c r="T877" s="153">
        <v>55829</v>
      </c>
      <c r="U877" s="153">
        <v>49100</v>
      </c>
      <c r="V877" s="154">
        <v>0.879471242544198</v>
      </c>
      <c r="W877" s="154">
        <v>0.853146853146853</v>
      </c>
      <c r="X877" s="155">
        <v>0.837113402061856</v>
      </c>
      <c r="Y877" s="155">
        <v>0.882640586797066</v>
      </c>
      <c r="Z877" s="173">
        <v>0.0160334510849974</v>
      </c>
      <c r="AA877" s="151">
        <v>15915</v>
      </c>
      <c r="AB877" s="151">
        <v>13956</v>
      </c>
      <c r="AC877" s="151">
        <v>18685</v>
      </c>
      <c r="AD877" s="151">
        <v>16508</v>
      </c>
      <c r="AE877" s="155">
        <v>0.876908576814326</v>
      </c>
      <c r="AF877" s="155">
        <v>0.883489430024084</v>
      </c>
      <c r="AG877" s="173">
        <v>-0.00658085320975743</v>
      </c>
    </row>
    <row r="878" spans="1:33">
      <c r="A878" s="175" t="s">
        <v>668</v>
      </c>
      <c r="B878" s="195" t="s">
        <v>1827</v>
      </c>
      <c r="C878" s="195" t="s">
        <v>874</v>
      </c>
      <c r="D878" s="150">
        <v>4728</v>
      </c>
      <c r="E878" s="150">
        <v>4555</v>
      </c>
      <c r="F878" s="150">
        <v>4337</v>
      </c>
      <c r="G878" s="151">
        <v>1323</v>
      </c>
      <c r="H878" s="151">
        <v>1258</v>
      </c>
      <c r="I878" s="151">
        <v>1221</v>
      </c>
      <c r="J878" s="151">
        <v>3526</v>
      </c>
      <c r="K878" s="151">
        <v>3378</v>
      </c>
      <c r="L878" s="151">
        <v>3187</v>
      </c>
      <c r="M878" s="154">
        <v>0.95611226688924</v>
      </c>
      <c r="N878" s="153">
        <v>76750</v>
      </c>
      <c r="O878" s="172">
        <v>0.9</v>
      </c>
      <c r="P878" s="154">
        <v>0.963409475465313</v>
      </c>
      <c r="Q878" s="154">
        <v>0.950869236583522</v>
      </c>
      <c r="R878" s="154">
        <v>0.958026091888826</v>
      </c>
      <c r="S878" s="173">
        <v>0.0125402388817908</v>
      </c>
      <c r="T878" s="153">
        <v>80273</v>
      </c>
      <c r="U878" s="153">
        <v>74141</v>
      </c>
      <c r="V878" s="154">
        <v>0.923610678559416</v>
      </c>
      <c r="W878" s="154">
        <v>0.917301184433164</v>
      </c>
      <c r="X878" s="155">
        <v>0.922902494331066</v>
      </c>
      <c r="Y878" s="155">
        <v>0.903857061826432</v>
      </c>
      <c r="Z878" s="173">
        <v>-0.00560130989790164</v>
      </c>
      <c r="AA878" s="151">
        <v>22833</v>
      </c>
      <c r="AB878" s="151">
        <v>20860</v>
      </c>
      <c r="AC878" s="151">
        <v>26219</v>
      </c>
      <c r="AD878" s="151">
        <v>24309</v>
      </c>
      <c r="AE878" s="155">
        <v>0.913589979415758</v>
      </c>
      <c r="AF878" s="155">
        <v>0.927152065296159</v>
      </c>
      <c r="AG878" s="173">
        <v>-0.0135620858804013</v>
      </c>
    </row>
    <row r="879" spans="1:33">
      <c r="A879" s="175" t="s">
        <v>668</v>
      </c>
      <c r="B879" s="195" t="s">
        <v>1827</v>
      </c>
      <c r="C879" s="195" t="s">
        <v>875</v>
      </c>
      <c r="D879" s="150">
        <v>3654</v>
      </c>
      <c r="E879" s="150">
        <v>3523</v>
      </c>
      <c r="F879" s="150">
        <v>3435</v>
      </c>
      <c r="G879" s="151">
        <v>1096</v>
      </c>
      <c r="H879" s="151">
        <v>1049</v>
      </c>
      <c r="I879" s="151">
        <v>1038</v>
      </c>
      <c r="J879" s="151">
        <v>2616</v>
      </c>
      <c r="K879" s="151">
        <v>2531</v>
      </c>
      <c r="L879" s="151">
        <v>2499</v>
      </c>
      <c r="M879" s="154">
        <v>0.971778649795788</v>
      </c>
      <c r="N879" s="153">
        <v>60673</v>
      </c>
      <c r="O879" s="172">
        <v>0.9</v>
      </c>
      <c r="P879" s="154">
        <v>0.964148877941981</v>
      </c>
      <c r="Q879" s="154">
        <v>0.957116788321168</v>
      </c>
      <c r="R879" s="154">
        <v>0.967507645259939</v>
      </c>
      <c r="S879" s="173">
        <v>0.00703208962081348</v>
      </c>
      <c r="T879" s="153">
        <v>62435</v>
      </c>
      <c r="U879" s="153">
        <v>59124</v>
      </c>
      <c r="V879" s="154">
        <v>0.946968847601506</v>
      </c>
      <c r="W879" s="154">
        <v>0.940065681444992</v>
      </c>
      <c r="X879" s="155">
        <v>0.947080291970803</v>
      </c>
      <c r="Y879" s="155">
        <v>0.955275229357798</v>
      </c>
      <c r="Z879" s="173">
        <v>-0.00701461052581109</v>
      </c>
      <c r="AA879" s="151">
        <v>17839</v>
      </c>
      <c r="AB879" s="151">
        <v>16916</v>
      </c>
      <c r="AC879" s="151">
        <v>20648</v>
      </c>
      <c r="AD879" s="151">
        <v>19547</v>
      </c>
      <c r="AE879" s="155">
        <v>0.948259431582488</v>
      </c>
      <c r="AF879" s="155">
        <v>0.946677644323905</v>
      </c>
      <c r="AG879" s="173">
        <v>0.00158178725858238</v>
      </c>
    </row>
    <row r="880" spans="1:33">
      <c r="A880" s="175" t="s">
        <v>668</v>
      </c>
      <c r="B880" s="195" t="s">
        <v>1827</v>
      </c>
      <c r="C880" s="195" t="s">
        <v>876</v>
      </c>
      <c r="D880" s="150">
        <v>2251</v>
      </c>
      <c r="E880" s="150">
        <v>2024</v>
      </c>
      <c r="F880" s="150">
        <v>2056</v>
      </c>
      <c r="G880" s="151">
        <v>685</v>
      </c>
      <c r="H880" s="151">
        <v>658</v>
      </c>
      <c r="I880" s="151">
        <v>616</v>
      </c>
      <c r="J880" s="151">
        <v>1580</v>
      </c>
      <c r="K880" s="151">
        <v>1523</v>
      </c>
      <c r="L880" s="151">
        <v>1461</v>
      </c>
      <c r="M880" s="154">
        <v>0.954974271012007</v>
      </c>
      <c r="N880" s="153">
        <v>35632</v>
      </c>
      <c r="O880" s="172">
        <v>0.9</v>
      </c>
      <c r="P880" s="154">
        <v>0.899155930697468</v>
      </c>
      <c r="Q880" s="154">
        <v>0.960583941605839</v>
      </c>
      <c r="R880" s="154">
        <v>0.963924050632911</v>
      </c>
      <c r="S880" s="173">
        <v>-0.0614280109083716</v>
      </c>
      <c r="T880" s="153">
        <v>37312</v>
      </c>
      <c r="U880" s="153">
        <v>33252</v>
      </c>
      <c r="V880" s="154">
        <v>0.89118782161235</v>
      </c>
      <c r="W880" s="154">
        <v>0.913371834740116</v>
      </c>
      <c r="X880" s="155">
        <v>0.899270072992701</v>
      </c>
      <c r="Y880" s="155">
        <v>0.924683544303798</v>
      </c>
      <c r="Z880" s="173">
        <v>0.0141017617474148</v>
      </c>
      <c r="AA880" s="151">
        <v>10804</v>
      </c>
      <c r="AB880" s="151">
        <v>9774</v>
      </c>
      <c r="AC880" s="151">
        <v>12354</v>
      </c>
      <c r="AD880" s="151">
        <v>11089</v>
      </c>
      <c r="AE880" s="155">
        <v>0.904664938911514</v>
      </c>
      <c r="AF880" s="155">
        <v>0.897604014893961</v>
      </c>
      <c r="AG880" s="173">
        <v>0.00706092401755276</v>
      </c>
    </row>
    <row r="881" spans="1:33">
      <c r="A881" s="175" t="s">
        <v>668</v>
      </c>
      <c r="B881" s="195" t="s">
        <v>1827</v>
      </c>
      <c r="C881" s="195" t="s">
        <v>877</v>
      </c>
      <c r="D881" s="150">
        <v>3579</v>
      </c>
      <c r="E881" s="150">
        <v>3419</v>
      </c>
      <c r="F881" s="150">
        <v>3148</v>
      </c>
      <c r="G881" s="151">
        <v>1029</v>
      </c>
      <c r="H881" s="151">
        <v>989</v>
      </c>
      <c r="I881" s="151">
        <v>944</v>
      </c>
      <c r="J881" s="151">
        <v>2592</v>
      </c>
      <c r="K881" s="151">
        <v>2495</v>
      </c>
      <c r="L881" s="151">
        <v>2361</v>
      </c>
      <c r="M881" s="154">
        <v>0.964300107469103</v>
      </c>
      <c r="N881" s="153">
        <v>57426</v>
      </c>
      <c r="O881" s="172">
        <v>0.9</v>
      </c>
      <c r="P881" s="154">
        <v>0.955294775076837</v>
      </c>
      <c r="Q881" s="154">
        <v>0.961127308066084</v>
      </c>
      <c r="R881" s="154">
        <v>0.962577160493827</v>
      </c>
      <c r="S881" s="173">
        <v>-0.00583253298924646</v>
      </c>
      <c r="T881" s="153">
        <v>59552</v>
      </c>
      <c r="U881" s="153">
        <v>54513</v>
      </c>
      <c r="V881" s="154">
        <v>0.915384873723804</v>
      </c>
      <c r="W881" s="154">
        <v>0.87957530036323</v>
      </c>
      <c r="X881" s="155">
        <v>0.917395529640428</v>
      </c>
      <c r="Y881" s="155">
        <v>0.91087962962963</v>
      </c>
      <c r="Z881" s="173">
        <v>-0.0378202292771976</v>
      </c>
      <c r="AA881" s="151">
        <v>17440</v>
      </c>
      <c r="AB881" s="151">
        <v>16033</v>
      </c>
      <c r="AC881" s="151">
        <v>19601</v>
      </c>
      <c r="AD881" s="151">
        <v>17776</v>
      </c>
      <c r="AE881" s="155">
        <v>0.919323394495413</v>
      </c>
      <c r="AF881" s="155">
        <v>0.906892505484414</v>
      </c>
      <c r="AG881" s="173">
        <v>0.0124308890109989</v>
      </c>
    </row>
    <row r="882" spans="1:33">
      <c r="A882" s="175" t="s">
        <v>668</v>
      </c>
      <c r="B882" s="195" t="s">
        <v>1827</v>
      </c>
      <c r="C882" s="195" t="s">
        <v>878</v>
      </c>
      <c r="D882" s="150">
        <v>4352</v>
      </c>
      <c r="E882" s="150">
        <v>3754</v>
      </c>
      <c r="F882" s="150">
        <v>2172</v>
      </c>
      <c r="G882" s="151">
        <v>1323</v>
      </c>
      <c r="H882" s="151">
        <v>1076</v>
      </c>
      <c r="I882" s="151">
        <v>534</v>
      </c>
      <c r="J882" s="151">
        <v>3192</v>
      </c>
      <c r="K882" s="151">
        <v>2722</v>
      </c>
      <c r="L882" s="151">
        <v>1375</v>
      </c>
      <c r="M882" s="154">
        <v>0.79176486164438</v>
      </c>
      <c r="N882" s="153">
        <v>59802</v>
      </c>
      <c r="O882" s="172">
        <v>0.9</v>
      </c>
      <c r="P882" s="154">
        <v>0.862591911764706</v>
      </c>
      <c r="Q882" s="154">
        <v>0.813303099017385</v>
      </c>
      <c r="R882" s="154">
        <v>0.852756892230576</v>
      </c>
      <c r="S882" s="173">
        <v>0.0492888127473211</v>
      </c>
      <c r="T882" s="153">
        <v>75530</v>
      </c>
      <c r="U882" s="153">
        <v>37564</v>
      </c>
      <c r="V882" s="154">
        <v>0.497338805772541</v>
      </c>
      <c r="W882" s="154">
        <v>0.499080882352941</v>
      </c>
      <c r="X882" s="155">
        <v>0.403628117913832</v>
      </c>
      <c r="Y882" s="155">
        <v>0.430764411027569</v>
      </c>
      <c r="Z882" s="173">
        <v>0.095452764439109</v>
      </c>
      <c r="AA882" s="151">
        <v>21844</v>
      </c>
      <c r="AB882" s="151">
        <v>10708</v>
      </c>
      <c r="AC882" s="151">
        <v>24962</v>
      </c>
      <c r="AD882" s="151">
        <v>12426</v>
      </c>
      <c r="AE882" s="155">
        <v>0.490203259476286</v>
      </c>
      <c r="AF882" s="155">
        <v>0.497796650909382</v>
      </c>
      <c r="AG882" s="173">
        <v>-0.00759339143309584</v>
      </c>
    </row>
    <row r="883" spans="1:33">
      <c r="A883" s="175" t="s">
        <v>668</v>
      </c>
      <c r="B883" s="195" t="s">
        <v>33</v>
      </c>
      <c r="C883" s="195" t="s">
        <v>879</v>
      </c>
      <c r="D883" s="150">
        <v>0</v>
      </c>
      <c r="E883" s="150">
        <v>0</v>
      </c>
      <c r="F883" s="150">
        <v>0</v>
      </c>
      <c r="G883" s="151">
        <v>0</v>
      </c>
      <c r="H883" s="151">
        <v>0</v>
      </c>
      <c r="I883" s="151">
        <v>0</v>
      </c>
      <c r="J883" s="151">
        <v>0</v>
      </c>
      <c r="K883" s="151">
        <v>0</v>
      </c>
      <c r="L883" s="151">
        <v>0</v>
      </c>
      <c r="M883" s="154">
        <v>0</v>
      </c>
      <c r="N883" s="153">
        <v>0</v>
      </c>
      <c r="O883" s="172">
        <v>0.9</v>
      </c>
      <c r="P883" s="154">
        <v>0</v>
      </c>
      <c r="Q883" s="154">
        <v>0</v>
      </c>
      <c r="R883" s="154">
        <v>0</v>
      </c>
      <c r="S883" s="173">
        <v>0</v>
      </c>
      <c r="T883" s="153">
        <v>0</v>
      </c>
      <c r="U883" s="153">
        <v>0</v>
      </c>
      <c r="V883" s="154">
        <v>0</v>
      </c>
      <c r="W883" s="154">
        <v>0</v>
      </c>
      <c r="X883" s="155">
        <v>0</v>
      </c>
      <c r="Y883" s="155">
        <v>0</v>
      </c>
      <c r="Z883" s="173">
        <v>0</v>
      </c>
      <c r="AA883" s="151">
        <v>0</v>
      </c>
      <c r="AB883" s="151">
        <v>0</v>
      </c>
      <c r="AC883" s="151">
        <v>0</v>
      </c>
      <c r="AD883" s="151">
        <v>0</v>
      </c>
      <c r="AE883" s="155">
        <v>0</v>
      </c>
      <c r="AF883" s="155">
        <v>0</v>
      </c>
      <c r="AG883" s="173">
        <v>0</v>
      </c>
    </row>
    <row r="884" spans="1:33">
      <c r="A884" s="175" t="s">
        <v>668</v>
      </c>
      <c r="B884" s="195" t="s">
        <v>1827</v>
      </c>
      <c r="C884" s="195" t="s">
        <v>880</v>
      </c>
      <c r="D884" s="150">
        <v>4763</v>
      </c>
      <c r="E884" s="150">
        <v>4590</v>
      </c>
      <c r="F884" s="150">
        <v>4341</v>
      </c>
      <c r="G884" s="151">
        <v>1271</v>
      </c>
      <c r="H884" s="151">
        <v>1223</v>
      </c>
      <c r="I884" s="151">
        <v>1151</v>
      </c>
      <c r="J884" s="151">
        <v>3570</v>
      </c>
      <c r="K884" s="151">
        <v>3464</v>
      </c>
      <c r="L884" s="151">
        <v>3159</v>
      </c>
      <c r="M884" s="154">
        <v>0.957466073720888</v>
      </c>
      <c r="N884" s="153">
        <v>83537</v>
      </c>
      <c r="O884" s="172">
        <v>0.9</v>
      </c>
      <c r="P884" s="154">
        <v>0.963678353978585</v>
      </c>
      <c r="Q884" s="154">
        <v>0.962234461054288</v>
      </c>
      <c r="R884" s="154">
        <v>0.9703081232493</v>
      </c>
      <c r="S884" s="173">
        <v>0.00144389292429692</v>
      </c>
      <c r="T884" s="153">
        <v>87248</v>
      </c>
      <c r="U884" s="153">
        <v>78878</v>
      </c>
      <c r="V884" s="154">
        <v>0.904066568861177</v>
      </c>
      <c r="W884" s="154">
        <v>0.91140037791308</v>
      </c>
      <c r="X884" s="155">
        <v>0.90558615263572</v>
      </c>
      <c r="Y884" s="155">
        <v>0.884873949579832</v>
      </c>
      <c r="Z884" s="173">
        <v>0.00581422527736009</v>
      </c>
      <c r="AA884" s="151">
        <v>23799</v>
      </c>
      <c r="AB884" s="151">
        <v>21482</v>
      </c>
      <c r="AC884" s="151">
        <v>29425</v>
      </c>
      <c r="AD884" s="151">
        <v>26388</v>
      </c>
      <c r="AE884" s="155">
        <v>0.902642968191941</v>
      </c>
      <c r="AF884" s="155">
        <v>0.89678844519966</v>
      </c>
      <c r="AG884" s="173">
        <v>0.00585452299228062</v>
      </c>
    </row>
    <row r="885" spans="1:33">
      <c r="A885" s="175" t="s">
        <v>668</v>
      </c>
      <c r="B885" s="195" t="s">
        <v>1827</v>
      </c>
      <c r="C885" s="195" t="s">
        <v>881</v>
      </c>
      <c r="D885" s="150">
        <v>3047</v>
      </c>
      <c r="E885" s="150">
        <v>2899</v>
      </c>
      <c r="F885" s="150">
        <v>2759</v>
      </c>
      <c r="G885" s="151">
        <v>837</v>
      </c>
      <c r="H885" s="151">
        <v>811</v>
      </c>
      <c r="I885" s="151">
        <v>780</v>
      </c>
      <c r="J885" s="151">
        <v>2142</v>
      </c>
      <c r="K885" s="151">
        <v>2100</v>
      </c>
      <c r="L885" s="151">
        <v>2020</v>
      </c>
      <c r="M885" s="154">
        <v>0.961534095209264</v>
      </c>
      <c r="N885" s="153">
        <v>50819</v>
      </c>
      <c r="O885" s="172">
        <v>0.9</v>
      </c>
      <c r="P885" s="154">
        <v>0.951427633738103</v>
      </c>
      <c r="Q885" s="154">
        <v>0.968936678614098</v>
      </c>
      <c r="R885" s="154">
        <v>0.980392156862745</v>
      </c>
      <c r="S885" s="173">
        <v>-0.0175090448759949</v>
      </c>
      <c r="T885" s="153">
        <v>52852</v>
      </c>
      <c r="U885" s="153">
        <v>49262</v>
      </c>
      <c r="V885" s="154">
        <v>0.9320744721108</v>
      </c>
      <c r="W885" s="154">
        <v>0.90548080078766</v>
      </c>
      <c r="X885" s="155">
        <v>0.931899641577061</v>
      </c>
      <c r="Y885" s="155">
        <v>0.943043884220355</v>
      </c>
      <c r="Z885" s="173">
        <v>-0.0264188407894009</v>
      </c>
      <c r="AA885" s="151">
        <v>14935</v>
      </c>
      <c r="AB885" s="151">
        <v>13912</v>
      </c>
      <c r="AC885" s="151">
        <v>17901</v>
      </c>
      <c r="AD885" s="151">
        <v>16592</v>
      </c>
      <c r="AE885" s="155">
        <v>0.931503180448611</v>
      </c>
      <c r="AF885" s="155">
        <v>0.92687559354226</v>
      </c>
      <c r="AG885" s="173">
        <v>0.00462758690635046</v>
      </c>
    </row>
    <row r="886" spans="1:33">
      <c r="A886" s="175" t="s">
        <v>668</v>
      </c>
      <c r="B886" s="195" t="s">
        <v>1827</v>
      </c>
      <c r="C886" s="195" t="s">
        <v>882</v>
      </c>
      <c r="D886" s="150">
        <v>3148</v>
      </c>
      <c r="E886" s="150">
        <v>3055</v>
      </c>
      <c r="F886" s="150">
        <v>2867</v>
      </c>
      <c r="G886" s="151">
        <v>941</v>
      </c>
      <c r="H886" s="151">
        <v>907</v>
      </c>
      <c r="I886" s="151">
        <v>865</v>
      </c>
      <c r="J886" s="151">
        <v>2092</v>
      </c>
      <c r="K886" s="151">
        <v>1975</v>
      </c>
      <c r="L886" s="151">
        <v>1878</v>
      </c>
      <c r="M886" s="154">
        <v>0.972199137282837</v>
      </c>
      <c r="N886" s="153">
        <v>49133</v>
      </c>
      <c r="O886" s="172">
        <v>0.9</v>
      </c>
      <c r="P886" s="154">
        <v>0.970457433290978</v>
      </c>
      <c r="Q886" s="154">
        <v>0.963868225292242</v>
      </c>
      <c r="R886" s="154">
        <v>0.944072657743786</v>
      </c>
      <c r="S886" s="173">
        <v>0.00658920799873619</v>
      </c>
      <c r="T886" s="153">
        <v>50538</v>
      </c>
      <c r="U886" s="153">
        <v>46887</v>
      </c>
      <c r="V886" s="154">
        <v>0.927757331117179</v>
      </c>
      <c r="W886" s="154">
        <v>0.910736975857687</v>
      </c>
      <c r="X886" s="155">
        <v>0.9192348565356</v>
      </c>
      <c r="Y886" s="155">
        <v>0.897705544933078</v>
      </c>
      <c r="Z886" s="173">
        <v>-0.00849788067791302</v>
      </c>
      <c r="AA886" s="151">
        <v>14828</v>
      </c>
      <c r="AB886" s="151">
        <v>13650</v>
      </c>
      <c r="AC886" s="151">
        <v>16320</v>
      </c>
      <c r="AD886" s="151">
        <v>15220</v>
      </c>
      <c r="AE886" s="155">
        <v>0.920555705422174</v>
      </c>
      <c r="AF886" s="155">
        <v>0.932598039215686</v>
      </c>
      <c r="AG886" s="173">
        <v>-0.012042333793512</v>
      </c>
    </row>
    <row r="887" spans="1:33">
      <c r="A887" s="175" t="s">
        <v>668</v>
      </c>
      <c r="B887" s="195" t="s">
        <v>1828</v>
      </c>
      <c r="C887" s="195" t="s">
        <v>883</v>
      </c>
      <c r="D887" s="150">
        <v>5865</v>
      </c>
      <c r="E887" s="150">
        <v>4993</v>
      </c>
      <c r="F887" s="150">
        <v>5219</v>
      </c>
      <c r="G887" s="151">
        <v>1810</v>
      </c>
      <c r="H887" s="151">
        <v>1550</v>
      </c>
      <c r="I887" s="151">
        <v>1633</v>
      </c>
      <c r="J887" s="151">
        <v>4471</v>
      </c>
      <c r="K887" s="151">
        <v>4214</v>
      </c>
      <c r="L887" s="151">
        <v>4113</v>
      </c>
      <c r="M887" s="154">
        <v>0.885132491722249</v>
      </c>
      <c r="N887" s="153">
        <v>92761</v>
      </c>
      <c r="O887" s="172">
        <v>0.9</v>
      </c>
      <c r="P887" s="154">
        <v>0.851321398124467</v>
      </c>
      <c r="Q887" s="154">
        <v>0.856353591160221</v>
      </c>
      <c r="R887" s="154">
        <v>0.942518452247819</v>
      </c>
      <c r="S887" s="173">
        <v>-0.00503219303575386</v>
      </c>
      <c r="T887" s="153">
        <v>104799</v>
      </c>
      <c r="U887" s="153">
        <v>96571</v>
      </c>
      <c r="V887" s="154">
        <v>0.921487800456111</v>
      </c>
      <c r="W887" s="154">
        <v>0.889855072463768</v>
      </c>
      <c r="X887" s="155">
        <v>0.902209944751381</v>
      </c>
      <c r="Y887" s="155">
        <v>0.919928427644822</v>
      </c>
      <c r="Z887" s="173">
        <v>-0.012354872287613</v>
      </c>
      <c r="AA887" s="151">
        <v>30471</v>
      </c>
      <c r="AB887" s="151">
        <v>27958</v>
      </c>
      <c r="AC887" s="151">
        <v>34300</v>
      </c>
      <c r="AD887" s="151">
        <v>31634</v>
      </c>
      <c r="AE887" s="155">
        <v>0.917528141511601</v>
      </c>
      <c r="AF887" s="155">
        <v>0.922274052478134</v>
      </c>
      <c r="AG887" s="173">
        <v>-0.00474591096653287</v>
      </c>
    </row>
    <row r="888" spans="1:33">
      <c r="A888" s="175" t="s">
        <v>668</v>
      </c>
      <c r="B888" s="195" t="s">
        <v>1828</v>
      </c>
      <c r="C888" s="195" t="s">
        <v>884</v>
      </c>
      <c r="D888" s="150">
        <v>2903</v>
      </c>
      <c r="E888" s="150">
        <v>2812</v>
      </c>
      <c r="F888" s="150">
        <v>2648</v>
      </c>
      <c r="G888" s="151">
        <v>912</v>
      </c>
      <c r="H888" s="151">
        <v>869</v>
      </c>
      <c r="I888" s="151">
        <v>856</v>
      </c>
      <c r="J888" s="151">
        <v>2238</v>
      </c>
      <c r="K888" s="151">
        <v>2185</v>
      </c>
      <c r="L888" s="151">
        <v>2103</v>
      </c>
      <c r="M888" s="154">
        <v>0.956335282651072</v>
      </c>
      <c r="N888" s="153">
        <v>51513</v>
      </c>
      <c r="O888" s="172">
        <v>0.9</v>
      </c>
      <c r="P888" s="154">
        <v>0.968653117464692</v>
      </c>
      <c r="Q888" s="154">
        <v>0.952850877192982</v>
      </c>
      <c r="R888" s="154">
        <v>0.976318141197498</v>
      </c>
      <c r="S888" s="173">
        <v>0.0158022402717093</v>
      </c>
      <c r="T888" s="153">
        <v>53865</v>
      </c>
      <c r="U888" s="153">
        <v>50169</v>
      </c>
      <c r="V888" s="154">
        <v>0.931384015594542</v>
      </c>
      <c r="W888" s="154">
        <v>0.912159834653806</v>
      </c>
      <c r="X888" s="155">
        <v>0.93859649122807</v>
      </c>
      <c r="Y888" s="155">
        <v>0.939678284182306</v>
      </c>
      <c r="Z888" s="173">
        <v>-0.0264366565742638</v>
      </c>
      <c r="AA888" s="151">
        <v>15439</v>
      </c>
      <c r="AB888" s="151">
        <v>14445</v>
      </c>
      <c r="AC888" s="151">
        <v>17681</v>
      </c>
      <c r="AD888" s="151">
        <v>16433</v>
      </c>
      <c r="AE888" s="155">
        <v>0.935617591812941</v>
      </c>
      <c r="AF888" s="155">
        <v>0.929415757027317</v>
      </c>
      <c r="AG888" s="173">
        <v>0.00620183478562375</v>
      </c>
    </row>
    <row r="889" spans="1:33">
      <c r="A889" s="175" t="s">
        <v>668</v>
      </c>
      <c r="B889" s="195" t="s">
        <v>1828</v>
      </c>
      <c r="C889" s="195" t="s">
        <v>885</v>
      </c>
      <c r="D889" s="150">
        <v>4447</v>
      </c>
      <c r="E889" s="150">
        <v>3008</v>
      </c>
      <c r="F889" s="150">
        <v>2623</v>
      </c>
      <c r="G889" s="151">
        <v>1243</v>
      </c>
      <c r="H889" s="151">
        <v>845</v>
      </c>
      <c r="I889" s="151">
        <v>782</v>
      </c>
      <c r="J889" s="151">
        <v>3033</v>
      </c>
      <c r="K889" s="151">
        <v>2074</v>
      </c>
      <c r="L889" s="151">
        <v>1924</v>
      </c>
      <c r="M889" s="154">
        <v>0.738037381950009</v>
      </c>
      <c r="N889" s="153">
        <v>56189</v>
      </c>
      <c r="O889" s="172">
        <v>0.9</v>
      </c>
      <c r="P889" s="154">
        <v>0.676411063638408</v>
      </c>
      <c r="Q889" s="154">
        <v>0.679806918744972</v>
      </c>
      <c r="R889" s="154">
        <v>0.683811407847016</v>
      </c>
      <c r="S889" s="173">
        <v>-0.00339585510656393</v>
      </c>
      <c r="T889" s="153">
        <v>76133</v>
      </c>
      <c r="U889" s="153">
        <v>47908</v>
      </c>
      <c r="V889" s="154">
        <v>0.6292672034466</v>
      </c>
      <c r="W889" s="154">
        <v>0.589835844389476</v>
      </c>
      <c r="X889" s="155">
        <v>0.62912308930008</v>
      </c>
      <c r="Y889" s="155">
        <v>0.634355423672931</v>
      </c>
      <c r="Z889" s="173">
        <v>-0.0392872449106044</v>
      </c>
      <c r="AA889" s="151">
        <v>21448</v>
      </c>
      <c r="AB889" s="151">
        <v>13528</v>
      </c>
      <c r="AC889" s="151">
        <v>26019</v>
      </c>
      <c r="AD889" s="151">
        <v>16235</v>
      </c>
      <c r="AE889" s="155">
        <v>0.630734800447594</v>
      </c>
      <c r="AF889" s="155">
        <v>0.62396710096468</v>
      </c>
      <c r="AG889" s="173">
        <v>0.00676769948291456</v>
      </c>
    </row>
    <row r="890" spans="1:33">
      <c r="A890" s="175" t="s">
        <v>668</v>
      </c>
      <c r="B890" s="195" t="s">
        <v>1828</v>
      </c>
      <c r="C890" s="195" t="s">
        <v>886</v>
      </c>
      <c r="D890" s="150">
        <v>4475</v>
      </c>
      <c r="E890" s="150">
        <v>4369</v>
      </c>
      <c r="F890" s="150">
        <v>4184</v>
      </c>
      <c r="G890" s="151">
        <v>1337</v>
      </c>
      <c r="H890" s="151">
        <v>1311</v>
      </c>
      <c r="I890" s="151">
        <v>1252</v>
      </c>
      <c r="J890" s="151">
        <v>3410</v>
      </c>
      <c r="K890" s="151">
        <v>3330</v>
      </c>
      <c r="L890" s="151">
        <v>3201</v>
      </c>
      <c r="M890" s="154">
        <v>0.973546577730615</v>
      </c>
      <c r="N890" s="153">
        <v>77064</v>
      </c>
      <c r="O890" s="172">
        <v>0.9</v>
      </c>
      <c r="P890" s="154">
        <v>0.976312849162011</v>
      </c>
      <c r="Q890" s="154">
        <v>0.980553477935677</v>
      </c>
      <c r="R890" s="154">
        <v>0.976539589442815</v>
      </c>
      <c r="S890" s="173">
        <v>-0.00424062877366571</v>
      </c>
      <c r="T890" s="153">
        <v>79158</v>
      </c>
      <c r="U890" s="153">
        <v>74327</v>
      </c>
      <c r="V890" s="154">
        <v>0.938970160943935</v>
      </c>
      <c r="W890" s="154">
        <v>0.934972067039106</v>
      </c>
      <c r="X890" s="155">
        <v>0.93642483171279</v>
      </c>
      <c r="Y890" s="155">
        <v>0.938709677419355</v>
      </c>
      <c r="Z890" s="173">
        <v>-0.0014527646736836</v>
      </c>
      <c r="AA890" s="151">
        <v>23106</v>
      </c>
      <c r="AB890" s="151">
        <v>21739</v>
      </c>
      <c r="AC890" s="151">
        <v>27794</v>
      </c>
      <c r="AD890" s="151">
        <v>25939</v>
      </c>
      <c r="AE890" s="155">
        <v>0.940837877607548</v>
      </c>
      <c r="AF890" s="155">
        <v>0.933258976757574</v>
      </c>
      <c r="AG890" s="173">
        <v>0.00757890084997426</v>
      </c>
    </row>
    <row r="891" spans="1:33">
      <c r="A891" s="175" t="s">
        <v>668</v>
      </c>
      <c r="B891" s="195" t="s">
        <v>1828</v>
      </c>
      <c r="C891" s="195" t="s">
        <v>887</v>
      </c>
      <c r="D891" s="150">
        <v>4937</v>
      </c>
      <c r="E891" s="150">
        <v>4505</v>
      </c>
      <c r="F891" s="150">
        <v>4265</v>
      </c>
      <c r="G891" s="151">
        <v>1453</v>
      </c>
      <c r="H891" s="151">
        <v>1324</v>
      </c>
      <c r="I891" s="151">
        <v>1332</v>
      </c>
      <c r="J891" s="151">
        <v>3685</v>
      </c>
      <c r="K891" s="151">
        <v>3423</v>
      </c>
      <c r="L891" s="151">
        <v>3251</v>
      </c>
      <c r="M891" s="154">
        <v>0.926813743876519</v>
      </c>
      <c r="N891" s="153">
        <v>81542</v>
      </c>
      <c r="O891" s="172">
        <v>0.9</v>
      </c>
      <c r="P891" s="154">
        <v>0.912497468098035</v>
      </c>
      <c r="Q891" s="154">
        <v>0.911218169304886</v>
      </c>
      <c r="R891" s="154">
        <v>0.928900949796472</v>
      </c>
      <c r="S891" s="173">
        <v>0.00127929879314881</v>
      </c>
      <c r="T891" s="153">
        <v>87981</v>
      </c>
      <c r="U891" s="153">
        <v>78746</v>
      </c>
      <c r="V891" s="154">
        <v>0.89503415510167</v>
      </c>
      <c r="W891" s="154">
        <v>0.863884950374721</v>
      </c>
      <c r="X891" s="155">
        <v>0.916724019270475</v>
      </c>
      <c r="Y891" s="155">
        <v>0.882225237449118</v>
      </c>
      <c r="Z891" s="173">
        <v>-0.0528390688957534</v>
      </c>
      <c r="AA891" s="151">
        <v>25525</v>
      </c>
      <c r="AB891" s="151">
        <v>22579</v>
      </c>
      <c r="AC891" s="151">
        <v>28933</v>
      </c>
      <c r="AD891" s="151">
        <v>25951</v>
      </c>
      <c r="AE891" s="155">
        <v>0.884583741429971</v>
      </c>
      <c r="AF891" s="155">
        <v>0.89693429647807</v>
      </c>
      <c r="AG891" s="173">
        <v>-0.0123505550480993</v>
      </c>
    </row>
    <row r="892" spans="1:33">
      <c r="A892" s="175" t="s">
        <v>668</v>
      </c>
      <c r="B892" s="195" t="s">
        <v>1828</v>
      </c>
      <c r="C892" s="195" t="s">
        <v>888</v>
      </c>
      <c r="D892" s="150">
        <v>5784</v>
      </c>
      <c r="E892" s="150">
        <v>4995</v>
      </c>
      <c r="F892" s="150">
        <v>5283</v>
      </c>
      <c r="G892" s="151">
        <v>1810</v>
      </c>
      <c r="H892" s="151">
        <v>1680</v>
      </c>
      <c r="I892" s="151">
        <v>1648</v>
      </c>
      <c r="J892" s="151">
        <v>4204</v>
      </c>
      <c r="K892" s="151">
        <v>4052</v>
      </c>
      <c r="L892" s="151">
        <v>3960</v>
      </c>
      <c r="M892" s="154">
        <v>0.864225484072455</v>
      </c>
      <c r="N892" s="153">
        <v>88552</v>
      </c>
      <c r="O892" s="172">
        <v>0.9</v>
      </c>
      <c r="P892" s="154">
        <v>0.863589211618257</v>
      </c>
      <c r="Q892" s="154">
        <v>0.92817679558011</v>
      </c>
      <c r="R892" s="154">
        <v>0.963843958135109</v>
      </c>
      <c r="S892" s="173">
        <v>-0.0645875839618532</v>
      </c>
      <c r="T892" s="153">
        <v>102464</v>
      </c>
      <c r="U892" s="153">
        <v>92695</v>
      </c>
      <c r="V892" s="154">
        <v>0.90465919737664</v>
      </c>
      <c r="W892" s="154">
        <v>0.913381742738589</v>
      </c>
      <c r="X892" s="155">
        <v>0.910497237569061</v>
      </c>
      <c r="Y892" s="155">
        <v>0.941960038058991</v>
      </c>
      <c r="Z892" s="173">
        <v>0.00288450516952843</v>
      </c>
      <c r="AA892" s="151">
        <v>28706</v>
      </c>
      <c r="AB892" s="151">
        <v>26322</v>
      </c>
      <c r="AC892" s="151">
        <v>34962</v>
      </c>
      <c r="AD892" s="151">
        <v>31536</v>
      </c>
      <c r="AE892" s="155">
        <v>0.916951160036229</v>
      </c>
      <c r="AF892" s="155">
        <v>0.902007894285224</v>
      </c>
      <c r="AG892" s="173">
        <v>0.0149432657510054</v>
      </c>
    </row>
    <row r="893" spans="1:33">
      <c r="A893" s="175" t="s">
        <v>668</v>
      </c>
      <c r="B893" s="195" t="s">
        <v>1828</v>
      </c>
      <c r="C893" s="195" t="s">
        <v>889</v>
      </c>
      <c r="D893" s="150">
        <v>4461</v>
      </c>
      <c r="E893" s="150">
        <v>4078</v>
      </c>
      <c r="F893" s="150">
        <v>3979</v>
      </c>
      <c r="G893" s="151">
        <v>1360</v>
      </c>
      <c r="H893" s="151">
        <v>1346</v>
      </c>
      <c r="I893" s="151">
        <v>1257</v>
      </c>
      <c r="J893" s="151">
        <v>3149</v>
      </c>
      <c r="K893" s="151">
        <v>3072</v>
      </c>
      <c r="L893" s="151">
        <v>2853</v>
      </c>
      <c r="M893" s="154">
        <v>0.938245685903016</v>
      </c>
      <c r="N893" s="153">
        <v>73292</v>
      </c>
      <c r="O893" s="172">
        <v>0.9</v>
      </c>
      <c r="P893" s="154">
        <v>0.914144810580587</v>
      </c>
      <c r="Q893" s="154">
        <v>0.989705882352941</v>
      </c>
      <c r="R893" s="154">
        <v>0.975547792950143</v>
      </c>
      <c r="S893" s="173">
        <v>-0.0755610717723539</v>
      </c>
      <c r="T893" s="153">
        <v>78116</v>
      </c>
      <c r="U893" s="153">
        <v>70342</v>
      </c>
      <c r="V893" s="154">
        <v>0.900481335449844</v>
      </c>
      <c r="W893" s="154">
        <v>0.891952477023089</v>
      </c>
      <c r="X893" s="155">
        <v>0.924264705882353</v>
      </c>
      <c r="Y893" s="155">
        <v>0.906001905366783</v>
      </c>
      <c r="Z893" s="173">
        <v>-0.032312228859264</v>
      </c>
      <c r="AA893" s="151">
        <v>22297</v>
      </c>
      <c r="AB893" s="151">
        <v>20331</v>
      </c>
      <c r="AC893" s="151">
        <v>26227</v>
      </c>
      <c r="AD893" s="151">
        <v>22925</v>
      </c>
      <c r="AE893" s="155">
        <v>0.911826703143921</v>
      </c>
      <c r="AF893" s="155">
        <v>0.874099210737027</v>
      </c>
      <c r="AG893" s="173">
        <v>0.037727492406894</v>
      </c>
    </row>
    <row r="894" spans="1:33">
      <c r="A894" s="175" t="s">
        <v>668</v>
      </c>
      <c r="B894" s="195" t="s">
        <v>1828</v>
      </c>
      <c r="C894" s="195" t="s">
        <v>890</v>
      </c>
      <c r="D894" s="150">
        <v>5664</v>
      </c>
      <c r="E894" s="150">
        <v>5530</v>
      </c>
      <c r="F894" s="150">
        <v>5136</v>
      </c>
      <c r="G894" s="151">
        <v>1586</v>
      </c>
      <c r="H894" s="151">
        <v>1578</v>
      </c>
      <c r="I894" s="151">
        <v>1479</v>
      </c>
      <c r="J894" s="151">
        <v>3884</v>
      </c>
      <c r="K894" s="151">
        <v>3820</v>
      </c>
      <c r="L894" s="151">
        <v>3609</v>
      </c>
      <c r="M894" s="154">
        <v>0.964962828210602</v>
      </c>
      <c r="N894" s="153">
        <v>91767</v>
      </c>
      <c r="O894" s="172">
        <v>0.9</v>
      </c>
      <c r="P894" s="154">
        <v>0.976341807909605</v>
      </c>
      <c r="Q894" s="154">
        <v>0.994955863808323</v>
      </c>
      <c r="R894" s="154">
        <v>0.983522142121524</v>
      </c>
      <c r="S894" s="173">
        <v>-0.0186140558987182</v>
      </c>
      <c r="T894" s="153">
        <v>95099</v>
      </c>
      <c r="U894" s="153">
        <v>87622</v>
      </c>
      <c r="V894" s="154">
        <v>0.921376670627451</v>
      </c>
      <c r="W894" s="154">
        <v>0.906779661016949</v>
      </c>
      <c r="X894" s="155">
        <v>0.932534678436318</v>
      </c>
      <c r="Y894" s="155">
        <v>0.929196704428424</v>
      </c>
      <c r="Z894" s="173">
        <v>-0.0257550174193686</v>
      </c>
      <c r="AA894" s="151">
        <v>27327</v>
      </c>
      <c r="AB894" s="151">
        <v>25184</v>
      </c>
      <c r="AC894" s="151">
        <v>31542</v>
      </c>
      <c r="AD894" s="151">
        <v>28898</v>
      </c>
      <c r="AE894" s="155">
        <v>0.921579390346544</v>
      </c>
      <c r="AF894" s="155">
        <v>0.916175258385645</v>
      </c>
      <c r="AG894" s="173">
        <v>0.00540413196089917</v>
      </c>
    </row>
    <row r="895" spans="1:33">
      <c r="A895" s="175" t="s">
        <v>668</v>
      </c>
      <c r="B895" s="195" t="s">
        <v>1828</v>
      </c>
      <c r="C895" s="195" t="s">
        <v>891</v>
      </c>
      <c r="D895" s="150">
        <v>6247</v>
      </c>
      <c r="E895" s="150">
        <v>5418</v>
      </c>
      <c r="F895" s="150">
        <v>4939</v>
      </c>
      <c r="G895" s="151">
        <v>1970</v>
      </c>
      <c r="H895" s="151">
        <v>1880</v>
      </c>
      <c r="I895" s="151">
        <v>1660</v>
      </c>
      <c r="J895" s="151">
        <v>4396</v>
      </c>
      <c r="K895" s="151">
        <v>4036</v>
      </c>
      <c r="L895" s="151">
        <v>3904</v>
      </c>
      <c r="M895" s="154">
        <v>0.88256202074876</v>
      </c>
      <c r="N895" s="153">
        <v>97832</v>
      </c>
      <c r="O895" s="172">
        <v>0.9</v>
      </c>
      <c r="P895" s="154">
        <v>0.867296302225068</v>
      </c>
      <c r="Q895" s="154">
        <v>0.954314720812183</v>
      </c>
      <c r="R895" s="154">
        <v>0.91810737033667</v>
      </c>
      <c r="S895" s="173">
        <v>-0.0870184185871147</v>
      </c>
      <c r="T895" s="153">
        <v>110850</v>
      </c>
      <c r="U895" s="153">
        <v>97214</v>
      </c>
      <c r="V895" s="154">
        <v>0.876986919260262</v>
      </c>
      <c r="W895" s="154">
        <v>0.790619497358732</v>
      </c>
      <c r="X895" s="155">
        <v>0.842639593908629</v>
      </c>
      <c r="Y895" s="155">
        <v>0.888080072793449</v>
      </c>
      <c r="Z895" s="173">
        <v>-0.0520200965498973</v>
      </c>
      <c r="AA895" s="151">
        <v>31252</v>
      </c>
      <c r="AB895" s="151">
        <v>27297</v>
      </c>
      <c r="AC895" s="151">
        <v>38402</v>
      </c>
      <c r="AD895" s="151">
        <v>32650</v>
      </c>
      <c r="AE895" s="155">
        <v>0.873448099321643</v>
      </c>
      <c r="AF895" s="155">
        <v>0.850216134576324</v>
      </c>
      <c r="AG895" s="173">
        <v>0.0232319647453193</v>
      </c>
    </row>
    <row r="896" spans="1:33">
      <c r="A896" s="175" t="s">
        <v>668</v>
      </c>
      <c r="B896" s="195" t="s">
        <v>1828</v>
      </c>
      <c r="C896" s="195" t="s">
        <v>892</v>
      </c>
      <c r="D896" s="150">
        <v>2027</v>
      </c>
      <c r="E896" s="150">
        <v>1893</v>
      </c>
      <c r="F896" s="150">
        <v>1893</v>
      </c>
      <c r="G896" s="151">
        <v>614</v>
      </c>
      <c r="H896" s="151">
        <v>587</v>
      </c>
      <c r="I896" s="151">
        <v>574</v>
      </c>
      <c r="J896" s="151">
        <v>1452</v>
      </c>
      <c r="K896" s="151">
        <v>1368</v>
      </c>
      <c r="L896" s="151">
        <v>1368</v>
      </c>
      <c r="M896" s="154">
        <v>0.934769683757538</v>
      </c>
      <c r="N896" s="153">
        <v>33017</v>
      </c>
      <c r="O896" s="172">
        <v>0.9</v>
      </c>
      <c r="P896" s="154">
        <v>0.933892451899359</v>
      </c>
      <c r="Q896" s="154">
        <v>0.956026058631922</v>
      </c>
      <c r="R896" s="154">
        <v>0.942148760330578</v>
      </c>
      <c r="S896" s="173">
        <v>-0.0221336067325631</v>
      </c>
      <c r="T896" s="153">
        <v>35321</v>
      </c>
      <c r="U896" s="153">
        <v>33034</v>
      </c>
      <c r="V896" s="154">
        <v>0.93525098383398</v>
      </c>
      <c r="W896" s="154">
        <v>0.933892451899359</v>
      </c>
      <c r="X896" s="155">
        <v>0.93485342019544</v>
      </c>
      <c r="Y896" s="155">
        <v>0.942148760330578</v>
      </c>
      <c r="Z896" s="173">
        <v>-0.000960968296081055</v>
      </c>
      <c r="AA896" s="151">
        <v>10331</v>
      </c>
      <c r="AB896" s="151">
        <v>9733</v>
      </c>
      <c r="AC896" s="151">
        <v>11846</v>
      </c>
      <c r="AD896" s="151">
        <v>11053</v>
      </c>
      <c r="AE896" s="155">
        <v>0.942115961668764</v>
      </c>
      <c r="AF896" s="155">
        <v>0.933057572176262</v>
      </c>
      <c r="AG896" s="173">
        <v>0.00905838949250182</v>
      </c>
    </row>
    <row r="897" spans="1:33">
      <c r="A897" s="175" t="s">
        <v>668</v>
      </c>
      <c r="B897" s="195" t="s">
        <v>1828</v>
      </c>
      <c r="C897" s="195" t="s">
        <v>893</v>
      </c>
      <c r="D897" s="150">
        <v>2473</v>
      </c>
      <c r="E897" s="150">
        <v>2386</v>
      </c>
      <c r="F897" s="150">
        <v>2322</v>
      </c>
      <c r="G897" s="151">
        <v>663</v>
      </c>
      <c r="H897" s="151">
        <v>655</v>
      </c>
      <c r="I897" s="151">
        <v>628</v>
      </c>
      <c r="J897" s="151">
        <v>1714</v>
      </c>
      <c r="K897" s="151">
        <v>1613</v>
      </c>
      <c r="L897" s="151">
        <v>1602</v>
      </c>
      <c r="M897" s="154">
        <v>0.947985087875022</v>
      </c>
      <c r="N897" s="153">
        <v>37380</v>
      </c>
      <c r="O897" s="172">
        <v>0.9</v>
      </c>
      <c r="P897" s="154">
        <v>0.964820056611403</v>
      </c>
      <c r="Q897" s="154">
        <v>0.987933634992459</v>
      </c>
      <c r="R897" s="154">
        <v>0.941073512252042</v>
      </c>
      <c r="S897" s="173">
        <v>-0.0231135783810554</v>
      </c>
      <c r="T897" s="153">
        <v>39431</v>
      </c>
      <c r="U897" s="153">
        <v>36877</v>
      </c>
      <c r="V897" s="154">
        <v>0.935228627222236</v>
      </c>
      <c r="W897" s="154">
        <v>0.938940558026688</v>
      </c>
      <c r="X897" s="155">
        <v>0.947209653092006</v>
      </c>
      <c r="Y897" s="155">
        <v>0.93465577596266</v>
      </c>
      <c r="Z897" s="173">
        <v>-0.00826909506531781</v>
      </c>
      <c r="AA897" s="151">
        <v>11794</v>
      </c>
      <c r="AB897" s="151">
        <v>11138</v>
      </c>
      <c r="AC897" s="151">
        <v>12636</v>
      </c>
      <c r="AD897" s="151">
        <v>11913</v>
      </c>
      <c r="AE897" s="155">
        <v>0.944378497541123</v>
      </c>
      <c r="AF897" s="155">
        <v>0.942782526115859</v>
      </c>
      <c r="AG897" s="173">
        <v>0.00159597142526313</v>
      </c>
    </row>
    <row r="898" spans="1:33">
      <c r="A898" s="175" t="s">
        <v>668</v>
      </c>
      <c r="B898" s="195" t="s">
        <v>1828</v>
      </c>
      <c r="C898" s="195" t="s">
        <v>894</v>
      </c>
      <c r="D898" s="150">
        <v>2714</v>
      </c>
      <c r="E898" s="150">
        <v>2697</v>
      </c>
      <c r="F898" s="150">
        <v>2508</v>
      </c>
      <c r="G898" s="151">
        <v>777</v>
      </c>
      <c r="H898" s="151">
        <v>771</v>
      </c>
      <c r="I898" s="151">
        <v>719</v>
      </c>
      <c r="J898" s="151">
        <v>1997</v>
      </c>
      <c r="K898" s="151">
        <v>1986</v>
      </c>
      <c r="L898" s="151">
        <v>1892</v>
      </c>
      <c r="M898" s="154">
        <v>0.991130438526619</v>
      </c>
      <c r="N898" s="153">
        <v>46039</v>
      </c>
      <c r="O898" s="172">
        <v>0.9</v>
      </c>
      <c r="P898" s="154">
        <v>0.99373618275608</v>
      </c>
      <c r="Q898" s="154">
        <v>0.992277992277992</v>
      </c>
      <c r="R898" s="154">
        <v>0.99449173760641</v>
      </c>
      <c r="S898" s="173">
        <v>0.00145819047808726</v>
      </c>
      <c r="T898" s="153">
        <v>46451</v>
      </c>
      <c r="U898" s="153">
        <v>43805</v>
      </c>
      <c r="V898" s="154">
        <v>0.943036748401541</v>
      </c>
      <c r="W898" s="154">
        <v>0.9240972733972</v>
      </c>
      <c r="X898" s="155">
        <v>0.925353925353925</v>
      </c>
      <c r="Y898" s="155">
        <v>0.947421131697546</v>
      </c>
      <c r="Z898" s="173">
        <v>-0.00125665195672564</v>
      </c>
      <c r="AA898" s="151">
        <v>13499</v>
      </c>
      <c r="AB898" s="151">
        <v>12660</v>
      </c>
      <c r="AC898" s="151">
        <v>15121</v>
      </c>
      <c r="AD898" s="151">
        <v>14221</v>
      </c>
      <c r="AE898" s="155">
        <v>0.937847247944292</v>
      </c>
      <c r="AF898" s="155">
        <v>0.940480126975729</v>
      </c>
      <c r="AG898" s="173">
        <v>-0.00263287903143694</v>
      </c>
    </row>
    <row r="899" spans="1:33">
      <c r="A899" s="175" t="s">
        <v>668</v>
      </c>
      <c r="B899" s="195" t="s">
        <v>1828</v>
      </c>
      <c r="C899" s="195" t="s">
        <v>895</v>
      </c>
      <c r="D899" s="150">
        <v>3090</v>
      </c>
      <c r="E899" s="150">
        <v>2934</v>
      </c>
      <c r="F899" s="150">
        <v>2790</v>
      </c>
      <c r="G899" s="151">
        <v>858</v>
      </c>
      <c r="H899" s="151">
        <v>826</v>
      </c>
      <c r="I899" s="151">
        <v>718</v>
      </c>
      <c r="J899" s="151">
        <v>2129</v>
      </c>
      <c r="K899" s="151">
        <v>2080</v>
      </c>
      <c r="L899" s="151">
        <v>2018</v>
      </c>
      <c r="M899" s="154">
        <v>0.946793088586765</v>
      </c>
      <c r="N899" s="153">
        <v>48330</v>
      </c>
      <c r="O899" s="172">
        <v>0.9</v>
      </c>
      <c r="P899" s="154">
        <v>0.949514563106796</v>
      </c>
      <c r="Q899" s="154">
        <v>0.962703962703963</v>
      </c>
      <c r="R899" s="154">
        <v>0.976984499765148</v>
      </c>
      <c r="S899" s="173">
        <v>-0.0131893995971666</v>
      </c>
      <c r="T899" s="153">
        <v>51046</v>
      </c>
      <c r="U899" s="153">
        <v>47413</v>
      </c>
      <c r="V899" s="154">
        <v>0.928828899424049</v>
      </c>
      <c r="W899" s="154">
        <v>0.902912621359223</v>
      </c>
      <c r="X899" s="155">
        <v>0.836829836829837</v>
      </c>
      <c r="Y899" s="155">
        <v>0.947862846406764</v>
      </c>
      <c r="Z899" s="173">
        <v>0.0660827845293865</v>
      </c>
      <c r="AA899" s="151">
        <v>14894</v>
      </c>
      <c r="AB899" s="151">
        <v>13756</v>
      </c>
      <c r="AC899" s="151">
        <v>16221</v>
      </c>
      <c r="AD899" s="151">
        <v>15268</v>
      </c>
      <c r="AE899" s="155">
        <v>0.923593393312743</v>
      </c>
      <c r="AF899" s="155">
        <v>0.941248998212194</v>
      </c>
      <c r="AG899" s="173">
        <v>-0.0176556048994507</v>
      </c>
    </row>
    <row r="900" spans="1:33">
      <c r="A900" s="175" t="s">
        <v>668</v>
      </c>
      <c r="B900" s="195" t="s">
        <v>1828</v>
      </c>
      <c r="C900" s="195" t="s">
        <v>896</v>
      </c>
      <c r="D900" s="150">
        <v>4213</v>
      </c>
      <c r="E900" s="150">
        <v>4118</v>
      </c>
      <c r="F900" s="150">
        <v>3828</v>
      </c>
      <c r="G900" s="151">
        <v>1299</v>
      </c>
      <c r="H900" s="151">
        <v>1285</v>
      </c>
      <c r="I900" s="151">
        <v>1224</v>
      </c>
      <c r="J900" s="151">
        <v>2892</v>
      </c>
      <c r="K900" s="151">
        <v>2854</v>
      </c>
      <c r="L900" s="151">
        <v>2753</v>
      </c>
      <c r="M900" s="154">
        <v>0.980160353432054</v>
      </c>
      <c r="N900" s="153">
        <v>71883</v>
      </c>
      <c r="O900" s="172">
        <v>0.9</v>
      </c>
      <c r="P900" s="154">
        <v>0.977450747685735</v>
      </c>
      <c r="Q900" s="154">
        <v>0.989222478829869</v>
      </c>
      <c r="R900" s="154">
        <v>0.98686030428769</v>
      </c>
      <c r="S900" s="173">
        <v>-0.0117717311441345</v>
      </c>
      <c r="T900" s="153">
        <v>73338</v>
      </c>
      <c r="U900" s="153">
        <v>68827</v>
      </c>
      <c r="V900" s="154">
        <v>0.938490277891407</v>
      </c>
      <c r="W900" s="154">
        <v>0.908616187989556</v>
      </c>
      <c r="X900" s="155">
        <v>0.942263279445728</v>
      </c>
      <c r="Y900" s="155">
        <v>0.951936376210235</v>
      </c>
      <c r="Z900" s="173">
        <v>-0.0336470914561714</v>
      </c>
      <c r="AA900" s="151">
        <v>20589</v>
      </c>
      <c r="AB900" s="151">
        <v>19251</v>
      </c>
      <c r="AC900" s="151">
        <v>26359</v>
      </c>
      <c r="AD900" s="151">
        <v>24614</v>
      </c>
      <c r="AE900" s="155">
        <v>0.935013842342999</v>
      </c>
      <c r="AF900" s="155">
        <v>0.933798702530445</v>
      </c>
      <c r="AG900" s="173">
        <v>0.00121513981255361</v>
      </c>
    </row>
    <row r="901" spans="1:33">
      <c r="A901" s="175" t="s">
        <v>668</v>
      </c>
      <c r="B901" s="195" t="s">
        <v>1828</v>
      </c>
      <c r="C901" s="195" t="s">
        <v>897</v>
      </c>
      <c r="D901" s="150">
        <v>2191</v>
      </c>
      <c r="E901" s="150">
        <v>2140</v>
      </c>
      <c r="F901" s="150">
        <v>2005</v>
      </c>
      <c r="G901" s="151">
        <v>654</v>
      </c>
      <c r="H901" s="151">
        <v>650</v>
      </c>
      <c r="I901" s="151">
        <v>605</v>
      </c>
      <c r="J901" s="151">
        <v>1636</v>
      </c>
      <c r="K901" s="151">
        <v>1627</v>
      </c>
      <c r="L901" s="151">
        <v>1520</v>
      </c>
      <c r="M901" s="154">
        <v>0.98697689625109</v>
      </c>
      <c r="N901" s="153">
        <v>36226</v>
      </c>
      <c r="O901" s="172">
        <v>0.9</v>
      </c>
      <c r="P901" s="154">
        <v>0.976722957553628</v>
      </c>
      <c r="Q901" s="154">
        <v>0.99388379204893</v>
      </c>
      <c r="R901" s="154">
        <v>0.994498777506112</v>
      </c>
      <c r="S901" s="173">
        <v>-0.0171608344953011</v>
      </c>
      <c r="T901" s="153">
        <v>36704</v>
      </c>
      <c r="U901" s="153">
        <v>34172</v>
      </c>
      <c r="V901" s="154">
        <v>0.931015693112467</v>
      </c>
      <c r="W901" s="154">
        <v>0.915107256960292</v>
      </c>
      <c r="X901" s="155">
        <v>0.925076452599388</v>
      </c>
      <c r="Y901" s="155">
        <v>0.929095354523227</v>
      </c>
      <c r="Z901" s="173">
        <v>-0.00996919563909626</v>
      </c>
      <c r="AA901" s="151">
        <v>11031</v>
      </c>
      <c r="AB901" s="151">
        <v>10238</v>
      </c>
      <c r="AC901" s="151">
        <v>11905</v>
      </c>
      <c r="AD901" s="151">
        <v>11056</v>
      </c>
      <c r="AE901" s="155">
        <v>0.928111685250657</v>
      </c>
      <c r="AF901" s="155">
        <v>0.928685426291474</v>
      </c>
      <c r="AG901" s="173">
        <v>-0.000573741040816977</v>
      </c>
    </row>
    <row r="902" spans="1:33">
      <c r="A902" s="175" t="s">
        <v>668</v>
      </c>
      <c r="B902" s="195" t="s">
        <v>1824</v>
      </c>
      <c r="C902" s="195" t="s">
        <v>898</v>
      </c>
      <c r="D902" s="150">
        <v>3811</v>
      </c>
      <c r="E902" s="150">
        <v>3659</v>
      </c>
      <c r="F902" s="150">
        <v>3520</v>
      </c>
      <c r="G902" s="151">
        <v>1325</v>
      </c>
      <c r="H902" s="151">
        <v>1295</v>
      </c>
      <c r="I902" s="151">
        <v>1260</v>
      </c>
      <c r="J902" s="151">
        <v>3098</v>
      </c>
      <c r="K902" s="151">
        <v>2990</v>
      </c>
      <c r="L902" s="151">
        <v>2899</v>
      </c>
      <c r="M902" s="154">
        <v>0.960094800770256</v>
      </c>
      <c r="N902" s="153">
        <v>64816</v>
      </c>
      <c r="O902" s="172">
        <v>0.9</v>
      </c>
      <c r="P902" s="154">
        <v>0.960115455261086</v>
      </c>
      <c r="Q902" s="154">
        <v>0.977358490566038</v>
      </c>
      <c r="R902" s="154">
        <v>0.965138799225307</v>
      </c>
      <c r="S902" s="173">
        <v>-0.0172430353049514</v>
      </c>
      <c r="T902" s="153">
        <v>67510</v>
      </c>
      <c r="U902" s="153">
        <v>63047</v>
      </c>
      <c r="V902" s="154">
        <v>0.933891275366612</v>
      </c>
      <c r="W902" s="154">
        <v>0.923642088690632</v>
      </c>
      <c r="X902" s="155">
        <v>0.950943396226415</v>
      </c>
      <c r="Y902" s="155">
        <v>0.935765009683667</v>
      </c>
      <c r="Z902" s="173">
        <v>-0.0273013075357827</v>
      </c>
      <c r="AA902" s="151">
        <v>20083</v>
      </c>
      <c r="AB902" s="151">
        <v>18766</v>
      </c>
      <c r="AC902" s="151">
        <v>21383</v>
      </c>
      <c r="AD902" s="151">
        <v>20008</v>
      </c>
      <c r="AE902" s="155">
        <v>0.934422148085445</v>
      </c>
      <c r="AF902" s="155">
        <v>0.935696581396436</v>
      </c>
      <c r="AG902" s="173">
        <v>-0.00127443331099097</v>
      </c>
    </row>
    <row r="903" spans="1:33">
      <c r="A903" s="175" t="s">
        <v>668</v>
      </c>
      <c r="B903" s="195" t="s">
        <v>1824</v>
      </c>
      <c r="C903" s="195" t="s">
        <v>899</v>
      </c>
      <c r="D903" s="150">
        <v>3708</v>
      </c>
      <c r="E903" s="150">
        <v>3624</v>
      </c>
      <c r="F903" s="150">
        <v>3488</v>
      </c>
      <c r="G903" s="151">
        <v>1318</v>
      </c>
      <c r="H903" s="151">
        <v>1291</v>
      </c>
      <c r="I903" s="151">
        <v>1250</v>
      </c>
      <c r="J903" s="151">
        <v>3132</v>
      </c>
      <c r="K903" s="151">
        <v>3069</v>
      </c>
      <c r="L903" s="151">
        <v>2975</v>
      </c>
      <c r="M903" s="154">
        <v>0.976134372545466</v>
      </c>
      <c r="N903" s="153">
        <v>64624</v>
      </c>
      <c r="O903" s="172">
        <v>0.9</v>
      </c>
      <c r="P903" s="154">
        <v>0.977346278317152</v>
      </c>
      <c r="Q903" s="154">
        <v>0.979514415781487</v>
      </c>
      <c r="R903" s="154">
        <v>0.979885057471264</v>
      </c>
      <c r="S903" s="173">
        <v>-0.00216813746433497</v>
      </c>
      <c r="T903" s="153">
        <v>66204</v>
      </c>
      <c r="U903" s="153">
        <v>62869</v>
      </c>
      <c r="V903" s="154">
        <v>0.949625400277929</v>
      </c>
      <c r="W903" s="154">
        <v>0.94066882416397</v>
      </c>
      <c r="X903" s="155">
        <v>0.948406676783004</v>
      </c>
      <c r="Y903" s="155">
        <v>0.949872286079183</v>
      </c>
      <c r="Z903" s="173">
        <v>-0.0077378526190347</v>
      </c>
      <c r="AA903" s="151">
        <v>19819</v>
      </c>
      <c r="AB903" s="151">
        <v>18700</v>
      </c>
      <c r="AC903" s="151">
        <v>20803</v>
      </c>
      <c r="AD903" s="151">
        <v>19778</v>
      </c>
      <c r="AE903" s="155">
        <v>0.943539028205258</v>
      </c>
      <c r="AF903" s="155">
        <v>0.950728260347065</v>
      </c>
      <c r="AG903" s="173">
        <v>-0.00718923214180778</v>
      </c>
    </row>
    <row r="904" spans="1:33">
      <c r="A904" s="175" t="s">
        <v>668</v>
      </c>
      <c r="B904" s="195" t="s">
        <v>1824</v>
      </c>
      <c r="C904" s="195" t="s">
        <v>900</v>
      </c>
      <c r="D904" s="150">
        <v>4266</v>
      </c>
      <c r="E904" s="150">
        <v>4157</v>
      </c>
      <c r="F904" s="150">
        <v>3969</v>
      </c>
      <c r="G904" s="151">
        <v>1545</v>
      </c>
      <c r="H904" s="151">
        <v>1501</v>
      </c>
      <c r="I904" s="151">
        <v>1432</v>
      </c>
      <c r="J904" s="151">
        <v>3336</v>
      </c>
      <c r="K904" s="151">
        <v>3252</v>
      </c>
      <c r="L904" s="151">
        <v>3122</v>
      </c>
      <c r="M904" s="154">
        <v>0.970788981880231</v>
      </c>
      <c r="N904" s="153">
        <v>71685</v>
      </c>
      <c r="O904" s="172">
        <v>0.9</v>
      </c>
      <c r="P904" s="154">
        <v>0.974449132676981</v>
      </c>
      <c r="Q904" s="154">
        <v>0.971521035598706</v>
      </c>
      <c r="R904" s="154">
        <v>0.974820143884892</v>
      </c>
      <c r="S904" s="173">
        <v>0.00292809707827524</v>
      </c>
      <c r="T904" s="153">
        <v>73842</v>
      </c>
      <c r="U904" s="153">
        <v>68691</v>
      </c>
      <c r="V904" s="154">
        <v>0.930242951166003</v>
      </c>
      <c r="W904" s="154">
        <v>0.930379746835443</v>
      </c>
      <c r="X904" s="155">
        <v>0.926860841423948</v>
      </c>
      <c r="Y904" s="155">
        <v>0.935851318944844</v>
      </c>
      <c r="Z904" s="173">
        <v>0.0035189054114948</v>
      </c>
      <c r="AA904" s="151">
        <v>22159</v>
      </c>
      <c r="AB904" s="151">
        <v>20579</v>
      </c>
      <c r="AC904" s="151">
        <v>23075</v>
      </c>
      <c r="AD904" s="151">
        <v>21568</v>
      </c>
      <c r="AE904" s="155">
        <v>0.928697143372896</v>
      </c>
      <c r="AF904" s="155">
        <v>0.934691224268689</v>
      </c>
      <c r="AG904" s="173">
        <v>-0.00599408089579312</v>
      </c>
    </row>
    <row r="905" spans="1:33">
      <c r="A905" s="175" t="s">
        <v>668</v>
      </c>
      <c r="B905" s="195" t="s">
        <v>1824</v>
      </c>
      <c r="C905" s="195" t="s">
        <v>901</v>
      </c>
      <c r="D905" s="150">
        <v>3849</v>
      </c>
      <c r="E905" s="150">
        <v>3790</v>
      </c>
      <c r="F905" s="150">
        <v>3721</v>
      </c>
      <c r="G905" s="151">
        <v>1720</v>
      </c>
      <c r="H905" s="151">
        <v>1678</v>
      </c>
      <c r="I905" s="151">
        <v>1645</v>
      </c>
      <c r="J905" s="151">
        <v>3223</v>
      </c>
      <c r="K905" s="151">
        <v>3172</v>
      </c>
      <c r="L905" s="151">
        <v>3115</v>
      </c>
      <c r="M905" s="154">
        <v>0.979325969980176</v>
      </c>
      <c r="N905" s="153">
        <v>65702</v>
      </c>
      <c r="O905" s="172">
        <v>0.9</v>
      </c>
      <c r="P905" s="154">
        <v>0.984671343206028</v>
      </c>
      <c r="Q905" s="154">
        <v>0.975581395348837</v>
      </c>
      <c r="R905" s="154">
        <v>0.984176233322991</v>
      </c>
      <c r="S905" s="173">
        <v>0.00908994785719031</v>
      </c>
      <c r="T905" s="153">
        <v>67089</v>
      </c>
      <c r="U905" s="153">
        <v>64805</v>
      </c>
      <c r="V905" s="154">
        <v>0.965955670825322</v>
      </c>
      <c r="W905" s="154">
        <v>0.966744608989348</v>
      </c>
      <c r="X905" s="155">
        <v>0.956395348837209</v>
      </c>
      <c r="Y905" s="155">
        <v>0.966490847036922</v>
      </c>
      <c r="Z905" s="173">
        <v>0.0103492601521386</v>
      </c>
      <c r="AA905" s="151">
        <v>21162</v>
      </c>
      <c r="AB905" s="151">
        <v>20451</v>
      </c>
      <c r="AC905" s="151">
        <v>21141</v>
      </c>
      <c r="AD905" s="151">
        <v>20462</v>
      </c>
      <c r="AE905" s="155">
        <v>0.966402041394953</v>
      </c>
      <c r="AF905" s="155">
        <v>0.967882313987039</v>
      </c>
      <c r="AG905" s="173">
        <v>-0.00148027259208616</v>
      </c>
    </row>
    <row r="906" spans="1:33">
      <c r="A906" s="175" t="s">
        <v>668</v>
      </c>
      <c r="B906" s="195" t="s">
        <v>1824</v>
      </c>
      <c r="C906" s="195" t="s">
        <v>902</v>
      </c>
      <c r="D906" s="150">
        <v>3260</v>
      </c>
      <c r="E906" s="150">
        <v>3218</v>
      </c>
      <c r="F906" s="150">
        <v>3102</v>
      </c>
      <c r="G906" s="151">
        <v>1109</v>
      </c>
      <c r="H906" s="151">
        <v>1083</v>
      </c>
      <c r="I906" s="151">
        <v>1073</v>
      </c>
      <c r="J906" s="151">
        <v>2646</v>
      </c>
      <c r="K906" s="151">
        <v>2597</v>
      </c>
      <c r="L906" s="151">
        <v>2517</v>
      </c>
      <c r="M906" s="154">
        <v>0.982009203785708</v>
      </c>
      <c r="N906" s="153">
        <v>56549</v>
      </c>
      <c r="O906" s="172">
        <v>0.9</v>
      </c>
      <c r="P906" s="154">
        <v>0.987116564417178</v>
      </c>
      <c r="Q906" s="154">
        <v>0.976555455365194</v>
      </c>
      <c r="R906" s="154">
        <v>0.981481481481482</v>
      </c>
      <c r="S906" s="173">
        <v>0.010561109051984</v>
      </c>
      <c r="T906" s="153">
        <v>57585</v>
      </c>
      <c r="U906" s="153">
        <v>55312</v>
      </c>
      <c r="V906" s="154">
        <v>0.960527915255709</v>
      </c>
      <c r="W906" s="154">
        <v>0.951533742331288</v>
      </c>
      <c r="X906" s="155">
        <v>0.967538322813345</v>
      </c>
      <c r="Y906" s="155">
        <v>0.95124716553288</v>
      </c>
      <c r="Z906" s="173">
        <v>-0.0160045804820571</v>
      </c>
      <c r="AA906" s="151">
        <v>17017</v>
      </c>
      <c r="AB906" s="151">
        <v>16291</v>
      </c>
      <c r="AC906" s="151">
        <v>17974</v>
      </c>
      <c r="AD906" s="151">
        <v>17280</v>
      </c>
      <c r="AE906" s="155">
        <v>0.957336780866193</v>
      </c>
      <c r="AF906" s="155">
        <v>0.961388672526983</v>
      </c>
      <c r="AG906" s="173">
        <v>-0.00405189166079079</v>
      </c>
    </row>
    <row r="907" spans="1:33">
      <c r="A907" s="175" t="s">
        <v>668</v>
      </c>
      <c r="B907" s="195" t="s">
        <v>1824</v>
      </c>
      <c r="C907" s="195" t="s">
        <v>903</v>
      </c>
      <c r="D907" s="150">
        <v>5408</v>
      </c>
      <c r="E907" s="150">
        <v>5158</v>
      </c>
      <c r="F907" s="150">
        <v>4993</v>
      </c>
      <c r="G907" s="151">
        <v>1836</v>
      </c>
      <c r="H907" s="151">
        <v>1751</v>
      </c>
      <c r="I907" s="151">
        <v>1692</v>
      </c>
      <c r="J907" s="151">
        <v>4345</v>
      </c>
      <c r="K907" s="151">
        <v>4137</v>
      </c>
      <c r="L907" s="151">
        <v>3973</v>
      </c>
      <c r="M907" s="154">
        <v>0.954010804199368</v>
      </c>
      <c r="N907" s="153">
        <v>93598</v>
      </c>
      <c r="O907" s="172">
        <v>0.9</v>
      </c>
      <c r="P907" s="154">
        <v>0.953772189349112</v>
      </c>
      <c r="Q907" s="154">
        <v>0.953703703703704</v>
      </c>
      <c r="R907" s="154">
        <v>0.952128883774453</v>
      </c>
      <c r="S907" s="173">
        <v>6.84856454087335e-5</v>
      </c>
      <c r="T907" s="153">
        <v>98110</v>
      </c>
      <c r="U907" s="153">
        <v>90732</v>
      </c>
      <c r="V907" s="154">
        <v>0.924798695341963</v>
      </c>
      <c r="W907" s="154">
        <v>0.923261834319527</v>
      </c>
      <c r="X907" s="155">
        <v>0.92156862745098</v>
      </c>
      <c r="Y907" s="155">
        <v>0.914384349827388</v>
      </c>
      <c r="Z907" s="173">
        <v>0.00169320686854624</v>
      </c>
      <c r="AA907" s="151">
        <v>28603</v>
      </c>
      <c r="AB907" s="151">
        <v>26525</v>
      </c>
      <c r="AC907" s="151">
        <v>31250</v>
      </c>
      <c r="AD907" s="151">
        <v>28884</v>
      </c>
      <c r="AE907" s="155">
        <v>0.927350277942873</v>
      </c>
      <c r="AF907" s="155">
        <v>0.924288</v>
      </c>
      <c r="AG907" s="173">
        <v>0.00306227794287317</v>
      </c>
    </row>
    <row r="908" spans="1:33">
      <c r="A908" s="175" t="s">
        <v>668</v>
      </c>
      <c r="B908" s="195" t="s">
        <v>1824</v>
      </c>
      <c r="C908" s="195" t="s">
        <v>904</v>
      </c>
      <c r="D908" s="150">
        <v>4202</v>
      </c>
      <c r="E908" s="150">
        <v>4047</v>
      </c>
      <c r="F908" s="150">
        <v>3941</v>
      </c>
      <c r="G908" s="151">
        <v>1462</v>
      </c>
      <c r="H908" s="151">
        <v>1447</v>
      </c>
      <c r="I908" s="151">
        <v>1376</v>
      </c>
      <c r="J908" s="151">
        <v>3408</v>
      </c>
      <c r="K908" s="151">
        <v>3194</v>
      </c>
      <c r="L908" s="151">
        <v>3213</v>
      </c>
      <c r="M908" s="154">
        <v>0.962352152962094</v>
      </c>
      <c r="N908" s="153">
        <v>74692</v>
      </c>
      <c r="O908" s="172">
        <v>0.9</v>
      </c>
      <c r="P908" s="154">
        <v>0.96311280342694</v>
      </c>
      <c r="Q908" s="154">
        <v>0.989740082079343</v>
      </c>
      <c r="R908" s="154">
        <v>0.937206572769953</v>
      </c>
      <c r="S908" s="173">
        <v>-0.0266272786524039</v>
      </c>
      <c r="T908" s="153">
        <v>77614</v>
      </c>
      <c r="U908" s="153">
        <v>72689</v>
      </c>
      <c r="V908" s="154">
        <v>0.936544953230087</v>
      </c>
      <c r="W908" s="154">
        <v>0.937886720609234</v>
      </c>
      <c r="X908" s="155">
        <v>0.941176470588235</v>
      </c>
      <c r="Y908" s="155">
        <v>0.942781690140845</v>
      </c>
      <c r="Z908" s="173">
        <v>-0.00328974997900155</v>
      </c>
      <c r="AA908" s="151">
        <v>22526</v>
      </c>
      <c r="AB908" s="151">
        <v>21210</v>
      </c>
      <c r="AC908" s="151">
        <v>24437</v>
      </c>
      <c r="AD908" s="151">
        <v>22792</v>
      </c>
      <c r="AE908" s="155">
        <v>0.941578620261032</v>
      </c>
      <c r="AF908" s="155">
        <v>0.932684044686336</v>
      </c>
      <c r="AG908" s="173">
        <v>0.00889457557469542</v>
      </c>
    </row>
    <row r="909" spans="1:33">
      <c r="A909" s="175" t="s">
        <v>668</v>
      </c>
      <c r="B909" s="195" t="s">
        <v>1824</v>
      </c>
      <c r="C909" s="195" t="s">
        <v>905</v>
      </c>
      <c r="D909" s="150">
        <v>1366</v>
      </c>
      <c r="E909" s="150">
        <v>1349</v>
      </c>
      <c r="F909" s="150">
        <v>1295</v>
      </c>
      <c r="G909" s="151">
        <v>441</v>
      </c>
      <c r="H909" s="151">
        <v>435</v>
      </c>
      <c r="I909" s="151">
        <v>421</v>
      </c>
      <c r="J909" s="151">
        <v>1123</v>
      </c>
      <c r="K909" s="151">
        <v>1086</v>
      </c>
      <c r="L909" s="151">
        <v>1062</v>
      </c>
      <c r="M909" s="154">
        <v>0.975926740512656</v>
      </c>
      <c r="N909" s="153">
        <v>24405</v>
      </c>
      <c r="O909" s="172">
        <v>0.9</v>
      </c>
      <c r="P909" s="154">
        <v>0.987554904831625</v>
      </c>
      <c r="Q909" s="154">
        <v>0.986394557823129</v>
      </c>
      <c r="R909" s="154">
        <v>0.967052537845058</v>
      </c>
      <c r="S909" s="173">
        <v>0.00116034700849599</v>
      </c>
      <c r="T909" s="153">
        <v>25007</v>
      </c>
      <c r="U909" s="153">
        <v>23755</v>
      </c>
      <c r="V909" s="154">
        <v>0.949934018474827</v>
      </c>
      <c r="W909" s="154">
        <v>0.948023426061493</v>
      </c>
      <c r="X909" s="155">
        <v>0.954648526077097</v>
      </c>
      <c r="Y909" s="155">
        <v>0.945681211041852</v>
      </c>
      <c r="Z909" s="173">
        <v>-0.00662510001560412</v>
      </c>
      <c r="AA909" s="151">
        <v>7252</v>
      </c>
      <c r="AB909" s="151">
        <v>6829</v>
      </c>
      <c r="AC909" s="151">
        <v>7924</v>
      </c>
      <c r="AD909" s="151">
        <v>7555</v>
      </c>
      <c r="AE909" s="155">
        <v>0.941671263099835</v>
      </c>
      <c r="AF909" s="155">
        <v>0.953432609793034</v>
      </c>
      <c r="AG909" s="173">
        <v>-0.0117613466931993</v>
      </c>
    </row>
    <row r="910" spans="1:33">
      <c r="A910" s="175" t="s">
        <v>668</v>
      </c>
      <c r="B910" s="195" t="s">
        <v>1824</v>
      </c>
      <c r="C910" s="195" t="s">
        <v>906</v>
      </c>
      <c r="D910" s="150">
        <v>3128</v>
      </c>
      <c r="E910" s="150">
        <v>3060</v>
      </c>
      <c r="F910" s="150">
        <v>3008</v>
      </c>
      <c r="G910" s="151">
        <v>1025</v>
      </c>
      <c r="H910" s="151">
        <v>1007</v>
      </c>
      <c r="I910" s="151">
        <v>990</v>
      </c>
      <c r="J910" s="151">
        <v>2536</v>
      </c>
      <c r="K910" s="151">
        <v>2496</v>
      </c>
      <c r="L910" s="151">
        <v>2459</v>
      </c>
      <c r="M910" s="154">
        <v>0.978627321924821</v>
      </c>
      <c r="N910" s="153">
        <v>53527</v>
      </c>
      <c r="O910" s="172">
        <v>0.9</v>
      </c>
      <c r="P910" s="154">
        <v>0.978260869565217</v>
      </c>
      <c r="Q910" s="154">
        <v>0.982439024390244</v>
      </c>
      <c r="R910" s="154">
        <v>0.984227129337539</v>
      </c>
      <c r="S910" s="173">
        <v>-0.00417815482502648</v>
      </c>
      <c r="T910" s="153">
        <v>54696</v>
      </c>
      <c r="U910" s="153">
        <v>52887</v>
      </c>
      <c r="V910" s="154">
        <v>0.966926283457657</v>
      </c>
      <c r="W910" s="154">
        <v>0.961636828644501</v>
      </c>
      <c r="X910" s="155">
        <v>0.965853658536585</v>
      </c>
      <c r="Y910" s="155">
        <v>0.969637223974763</v>
      </c>
      <c r="Z910" s="173">
        <v>-0.00421682989208405</v>
      </c>
      <c r="AA910" s="151">
        <v>16439</v>
      </c>
      <c r="AB910" s="151">
        <v>15886</v>
      </c>
      <c r="AC910" s="151">
        <v>17134</v>
      </c>
      <c r="AD910" s="151">
        <v>16590</v>
      </c>
      <c r="AE910" s="155">
        <v>0.966360484214368</v>
      </c>
      <c r="AF910" s="155">
        <v>0.968250262635695</v>
      </c>
      <c r="AG910" s="173">
        <v>-0.00188977842132687</v>
      </c>
    </row>
    <row r="911" spans="1:33">
      <c r="A911" s="175" t="s">
        <v>668</v>
      </c>
      <c r="B911" s="195" t="s">
        <v>1824</v>
      </c>
      <c r="C911" s="195" t="s">
        <v>907</v>
      </c>
      <c r="D911" s="150">
        <v>1950</v>
      </c>
      <c r="E911" s="150">
        <v>1891</v>
      </c>
      <c r="F911" s="150">
        <v>1818</v>
      </c>
      <c r="G911" s="151">
        <v>652</v>
      </c>
      <c r="H911" s="151">
        <v>639</v>
      </c>
      <c r="I911" s="151">
        <v>621</v>
      </c>
      <c r="J911" s="151">
        <v>1571</v>
      </c>
      <c r="K911" s="151">
        <v>1521</v>
      </c>
      <c r="L911" s="151">
        <v>1476</v>
      </c>
      <c r="M911" s="154">
        <v>0.970432851053611</v>
      </c>
      <c r="N911" s="153">
        <v>32329</v>
      </c>
      <c r="O911" s="172">
        <v>0.9</v>
      </c>
      <c r="P911" s="154">
        <v>0.96974358974359</v>
      </c>
      <c r="Q911" s="154">
        <v>0.980061349693252</v>
      </c>
      <c r="R911" s="154">
        <v>0.968173138128581</v>
      </c>
      <c r="S911" s="173">
        <v>-0.0103177599496618</v>
      </c>
      <c r="T911" s="153">
        <v>33314</v>
      </c>
      <c r="U911" s="153">
        <v>31706</v>
      </c>
      <c r="V911" s="154">
        <v>0.951732004562646</v>
      </c>
      <c r="W911" s="154">
        <v>0.932307692307692</v>
      </c>
      <c r="X911" s="155">
        <v>0.952453987730061</v>
      </c>
      <c r="Y911" s="155">
        <v>0.939528962444303</v>
      </c>
      <c r="Z911" s="173">
        <v>-0.0201462954223691</v>
      </c>
      <c r="AA911" s="151">
        <v>10038</v>
      </c>
      <c r="AB911" s="151">
        <v>9460</v>
      </c>
      <c r="AC911" s="151">
        <v>10557</v>
      </c>
      <c r="AD911" s="151">
        <v>10072</v>
      </c>
      <c r="AE911" s="155">
        <v>0.942418808527595</v>
      </c>
      <c r="AF911" s="155">
        <v>0.954058918253292</v>
      </c>
      <c r="AG911" s="173">
        <v>-0.0116401097256965</v>
      </c>
    </row>
    <row r="912" spans="1:33">
      <c r="A912" s="175" t="s">
        <v>668</v>
      </c>
      <c r="B912" s="195" t="s">
        <v>1824</v>
      </c>
      <c r="C912" s="195" t="s">
        <v>908</v>
      </c>
      <c r="D912" s="150">
        <v>1901</v>
      </c>
      <c r="E912" s="150">
        <v>1877</v>
      </c>
      <c r="F912" s="150">
        <v>1825</v>
      </c>
      <c r="G912" s="151">
        <v>659</v>
      </c>
      <c r="H912" s="151">
        <v>657</v>
      </c>
      <c r="I912" s="151">
        <v>633</v>
      </c>
      <c r="J912" s="151">
        <v>1658</v>
      </c>
      <c r="K912" s="151">
        <v>1652</v>
      </c>
      <c r="L912" s="151">
        <v>1593</v>
      </c>
      <c r="M912" s="154">
        <v>0.986548216237424</v>
      </c>
      <c r="N912" s="153">
        <v>35203</v>
      </c>
      <c r="O912" s="172">
        <v>0.9</v>
      </c>
      <c r="P912" s="154">
        <v>0.987375065754866</v>
      </c>
      <c r="Q912" s="154">
        <v>0.996965098634294</v>
      </c>
      <c r="R912" s="154">
        <v>0.996381182147165</v>
      </c>
      <c r="S912" s="173">
        <v>-0.0095900328794285</v>
      </c>
      <c r="T912" s="153">
        <v>35683</v>
      </c>
      <c r="U912" s="153">
        <v>34158</v>
      </c>
      <c r="V912" s="154">
        <v>0.957262562004316</v>
      </c>
      <c r="W912" s="154">
        <v>0.960021041557075</v>
      </c>
      <c r="X912" s="155">
        <v>0.960546282245827</v>
      </c>
      <c r="Y912" s="155">
        <v>0.960796139927624</v>
      </c>
      <c r="Z912" s="173">
        <v>-0.000525240688751816</v>
      </c>
      <c r="AA912" s="151">
        <v>10306</v>
      </c>
      <c r="AB912" s="151">
        <v>9898</v>
      </c>
      <c r="AC912" s="151">
        <v>11368</v>
      </c>
      <c r="AD912" s="151">
        <v>10909</v>
      </c>
      <c r="AE912" s="155">
        <v>0.960411410828644</v>
      </c>
      <c r="AF912" s="155">
        <v>0.959623504574244</v>
      </c>
      <c r="AG912" s="173">
        <v>0.000787906254400061</v>
      </c>
    </row>
    <row r="913" spans="1:33">
      <c r="A913" s="175" t="s">
        <v>668</v>
      </c>
      <c r="B913" s="195" t="s">
        <v>1824</v>
      </c>
      <c r="C913" s="195" t="s">
        <v>909</v>
      </c>
      <c r="D913" s="150">
        <v>2666</v>
      </c>
      <c r="E913" s="150">
        <v>2488</v>
      </c>
      <c r="F913" s="150">
        <v>2413</v>
      </c>
      <c r="G913" s="151">
        <v>1003</v>
      </c>
      <c r="H913" s="151">
        <v>928</v>
      </c>
      <c r="I913" s="151">
        <v>919</v>
      </c>
      <c r="J913" s="151">
        <v>2199</v>
      </c>
      <c r="K913" s="151">
        <v>2050</v>
      </c>
      <c r="L913" s="151">
        <v>2011</v>
      </c>
      <c r="M913" s="154">
        <v>0.935475310784054</v>
      </c>
      <c r="N913" s="153">
        <v>45828</v>
      </c>
      <c r="O913" s="172">
        <v>0.9</v>
      </c>
      <c r="P913" s="154">
        <v>0.933233308327082</v>
      </c>
      <c r="Q913" s="154">
        <v>0.925224327018943</v>
      </c>
      <c r="R913" s="154">
        <v>0.932241928149159</v>
      </c>
      <c r="S913" s="173">
        <v>0.00800898130813854</v>
      </c>
      <c r="T913" s="153">
        <v>48989</v>
      </c>
      <c r="U913" s="153">
        <v>45067</v>
      </c>
      <c r="V913" s="154">
        <v>0.919941211292331</v>
      </c>
      <c r="W913" s="154">
        <v>0.90510127531883</v>
      </c>
      <c r="X913" s="155">
        <v>0.916251246261216</v>
      </c>
      <c r="Y913" s="155">
        <v>0.914506593906321</v>
      </c>
      <c r="Z913" s="173">
        <v>-0.0111499709423867</v>
      </c>
      <c r="AA913" s="151">
        <v>14064</v>
      </c>
      <c r="AB913" s="151">
        <v>12988</v>
      </c>
      <c r="AC913" s="151">
        <v>16162</v>
      </c>
      <c r="AD913" s="151">
        <v>14655</v>
      </c>
      <c r="AE913" s="155">
        <v>0.92349260523322</v>
      </c>
      <c r="AF913" s="155">
        <v>0.906756589530999</v>
      </c>
      <c r="AG913" s="173">
        <v>0.0167360157022208</v>
      </c>
    </row>
    <row r="914" spans="1:33">
      <c r="A914" s="175" t="s">
        <v>668</v>
      </c>
      <c r="B914" s="195" t="s">
        <v>1828</v>
      </c>
      <c r="C914" s="195" t="s">
        <v>910</v>
      </c>
      <c r="D914" s="150">
        <v>5419</v>
      </c>
      <c r="E914" s="150">
        <v>5313</v>
      </c>
      <c r="F914" s="150">
        <v>5055</v>
      </c>
      <c r="G914" s="151">
        <v>1900</v>
      </c>
      <c r="H914" s="151">
        <v>1856</v>
      </c>
      <c r="I914" s="151">
        <v>1787</v>
      </c>
      <c r="J914" s="151">
        <v>3763</v>
      </c>
      <c r="K914" s="151">
        <v>3696</v>
      </c>
      <c r="L914" s="151">
        <v>3560</v>
      </c>
      <c r="M914" s="154">
        <v>0.977577132098079</v>
      </c>
      <c r="N914" s="153">
        <v>91380</v>
      </c>
      <c r="O914" s="172">
        <v>0.9</v>
      </c>
      <c r="P914" s="154">
        <v>0.98043919542351</v>
      </c>
      <c r="Q914" s="154">
        <v>0.976842105263158</v>
      </c>
      <c r="R914" s="154">
        <v>0.982195057135264</v>
      </c>
      <c r="S914" s="173">
        <v>0.00359709016035203</v>
      </c>
      <c r="T914" s="153">
        <v>93476</v>
      </c>
      <c r="U914" s="153">
        <v>87494</v>
      </c>
      <c r="V914" s="154">
        <v>0.936004963840986</v>
      </c>
      <c r="W914" s="154">
        <v>0.932828935227902</v>
      </c>
      <c r="X914" s="155">
        <v>0.940526315789474</v>
      </c>
      <c r="Y914" s="155">
        <v>0.94605368057401</v>
      </c>
      <c r="Z914" s="173">
        <v>-0.00769738056157188</v>
      </c>
      <c r="AA914" s="151">
        <v>27262</v>
      </c>
      <c r="AB914" s="151">
        <v>25523</v>
      </c>
      <c r="AC914" s="151">
        <v>29717</v>
      </c>
      <c r="AD914" s="151">
        <v>27683</v>
      </c>
      <c r="AE914" s="155">
        <v>0.936211576553444</v>
      </c>
      <c r="AF914" s="155">
        <v>0.931554329171855</v>
      </c>
      <c r="AG914" s="173">
        <v>0.00465724738158979</v>
      </c>
    </row>
    <row r="915" spans="1:33">
      <c r="A915" s="175" t="s">
        <v>668</v>
      </c>
      <c r="B915" s="195" t="s">
        <v>33</v>
      </c>
      <c r="C915" s="195" t="s">
        <v>911</v>
      </c>
      <c r="D915" s="150">
        <v>0</v>
      </c>
      <c r="E915" s="150">
        <v>0</v>
      </c>
      <c r="F915" s="150">
        <v>0</v>
      </c>
      <c r="G915" s="151">
        <v>0</v>
      </c>
      <c r="H915" s="151">
        <v>0</v>
      </c>
      <c r="I915" s="151">
        <v>0</v>
      </c>
      <c r="J915" s="151">
        <v>0</v>
      </c>
      <c r="K915" s="151">
        <v>0</v>
      </c>
      <c r="L915" s="151">
        <v>0</v>
      </c>
      <c r="M915" s="154">
        <v>0</v>
      </c>
      <c r="N915" s="153">
        <v>0</v>
      </c>
      <c r="O915" s="172">
        <v>0.9</v>
      </c>
      <c r="P915" s="154">
        <v>0</v>
      </c>
      <c r="Q915" s="154">
        <v>0</v>
      </c>
      <c r="R915" s="154">
        <v>0</v>
      </c>
      <c r="S915" s="173">
        <v>0</v>
      </c>
      <c r="T915" s="153">
        <v>0</v>
      </c>
      <c r="U915" s="153">
        <v>0</v>
      </c>
      <c r="V915" s="154">
        <v>0</v>
      </c>
      <c r="W915" s="154">
        <v>0</v>
      </c>
      <c r="X915" s="155">
        <v>0</v>
      </c>
      <c r="Y915" s="155">
        <v>0</v>
      </c>
      <c r="Z915" s="173">
        <v>0</v>
      </c>
      <c r="AA915" s="151">
        <v>0</v>
      </c>
      <c r="AB915" s="151">
        <v>0</v>
      </c>
      <c r="AC915" s="151">
        <v>0</v>
      </c>
      <c r="AD915" s="151">
        <v>0</v>
      </c>
      <c r="AE915" s="155">
        <v>0</v>
      </c>
      <c r="AF915" s="155">
        <v>0</v>
      </c>
      <c r="AG915" s="173">
        <v>0</v>
      </c>
    </row>
    <row r="916" spans="1:33">
      <c r="A916" s="175" t="s">
        <v>668</v>
      </c>
      <c r="B916" s="195" t="s">
        <v>1828</v>
      </c>
      <c r="C916" s="195" t="s">
        <v>912</v>
      </c>
      <c r="D916" s="150">
        <v>1716</v>
      </c>
      <c r="E916" s="150">
        <v>1691</v>
      </c>
      <c r="F916" s="150">
        <v>1610</v>
      </c>
      <c r="G916" s="151">
        <v>550</v>
      </c>
      <c r="H916" s="151">
        <v>544</v>
      </c>
      <c r="I916" s="151">
        <v>517</v>
      </c>
      <c r="J916" s="151">
        <v>1187</v>
      </c>
      <c r="K916" s="151">
        <v>1162</v>
      </c>
      <c r="L916" s="151">
        <v>1113</v>
      </c>
      <c r="M916" s="154">
        <v>0.984193156157721</v>
      </c>
      <c r="N916" s="153">
        <v>28330</v>
      </c>
      <c r="O916" s="172">
        <v>0.9</v>
      </c>
      <c r="P916" s="154">
        <v>0.985431235431235</v>
      </c>
      <c r="Q916" s="154">
        <v>0.989090909090909</v>
      </c>
      <c r="R916" s="154">
        <v>0.97893850042123</v>
      </c>
      <c r="S916" s="173">
        <v>-0.00365967365967368</v>
      </c>
      <c r="T916" s="153">
        <v>28785</v>
      </c>
      <c r="U916" s="153">
        <v>26986</v>
      </c>
      <c r="V916" s="154">
        <v>0.937502171269759</v>
      </c>
      <c r="W916" s="154">
        <v>0.938228438228438</v>
      </c>
      <c r="X916" s="155">
        <v>0.94</v>
      </c>
      <c r="Y916" s="155">
        <v>0.937657961246841</v>
      </c>
      <c r="Z916" s="173">
        <v>-0.00177156177156168</v>
      </c>
      <c r="AA916" s="151">
        <v>8399</v>
      </c>
      <c r="AB916" s="151">
        <v>7859</v>
      </c>
      <c r="AC916" s="151">
        <v>9016</v>
      </c>
      <c r="AD916" s="151">
        <v>8425</v>
      </c>
      <c r="AE916" s="155">
        <v>0.935706631741874</v>
      </c>
      <c r="AF916" s="155">
        <v>0.934449866903283</v>
      </c>
      <c r="AG916" s="173">
        <v>0.00125676483859105</v>
      </c>
    </row>
    <row r="917" spans="1:33">
      <c r="A917" s="175" t="s">
        <v>668</v>
      </c>
      <c r="B917" s="195" t="s">
        <v>1828</v>
      </c>
      <c r="C917" s="195" t="s">
        <v>913</v>
      </c>
      <c r="D917" s="150">
        <v>4224</v>
      </c>
      <c r="E917" s="150">
        <v>3874</v>
      </c>
      <c r="F917" s="150">
        <v>3769</v>
      </c>
      <c r="G917" s="151">
        <v>1378</v>
      </c>
      <c r="H917" s="151">
        <v>1255</v>
      </c>
      <c r="I917" s="151">
        <v>1226</v>
      </c>
      <c r="J917" s="151">
        <v>2751</v>
      </c>
      <c r="K917" s="151">
        <v>2484</v>
      </c>
      <c r="L917" s="151">
        <v>2387</v>
      </c>
      <c r="M917" s="154">
        <v>0.918190690372131</v>
      </c>
      <c r="N917" s="153">
        <v>64917</v>
      </c>
      <c r="O917" s="172">
        <v>0.9</v>
      </c>
      <c r="P917" s="154">
        <v>0.917140151515151</v>
      </c>
      <c r="Q917" s="154">
        <v>0.910740203193033</v>
      </c>
      <c r="R917" s="154">
        <v>0.902944383860414</v>
      </c>
      <c r="S917" s="173">
        <v>0.0063999483221181</v>
      </c>
      <c r="T917" s="153">
        <v>70701</v>
      </c>
      <c r="U917" s="153">
        <v>63673</v>
      </c>
      <c r="V917" s="154">
        <v>0.900595465410673</v>
      </c>
      <c r="W917" s="154">
        <v>0.892282196969697</v>
      </c>
      <c r="X917" s="155">
        <v>0.889695210449927</v>
      </c>
      <c r="Y917" s="155">
        <v>0.867684478371501</v>
      </c>
      <c r="Z917" s="173">
        <v>0.00258698651976963</v>
      </c>
      <c r="AA917" s="151">
        <v>20477</v>
      </c>
      <c r="AB917" s="151">
        <v>18262</v>
      </c>
      <c r="AC917" s="151">
        <v>22362</v>
      </c>
      <c r="AD917" s="151">
        <v>20165</v>
      </c>
      <c r="AE917" s="155">
        <v>0.891829857889339</v>
      </c>
      <c r="AF917" s="155">
        <v>0.901752973794831</v>
      </c>
      <c r="AG917" s="173">
        <v>-0.00992311590549133</v>
      </c>
    </row>
    <row r="918" spans="1:33">
      <c r="A918" s="175" t="s">
        <v>668</v>
      </c>
      <c r="B918" s="195" t="s">
        <v>1823</v>
      </c>
      <c r="C918" s="195" t="s">
        <v>914</v>
      </c>
      <c r="D918" s="150">
        <v>0</v>
      </c>
      <c r="E918" s="150">
        <v>0</v>
      </c>
      <c r="F918" s="150">
        <v>0</v>
      </c>
      <c r="G918" s="151">
        <v>0</v>
      </c>
      <c r="H918" s="151">
        <v>0</v>
      </c>
      <c r="I918" s="151">
        <v>0</v>
      </c>
      <c r="J918" s="151">
        <v>0</v>
      </c>
      <c r="K918" s="151">
        <v>0</v>
      </c>
      <c r="L918" s="151">
        <v>0</v>
      </c>
      <c r="M918" s="154">
        <v>0</v>
      </c>
      <c r="N918" s="153">
        <v>0</v>
      </c>
      <c r="O918" s="172">
        <v>0.9</v>
      </c>
      <c r="P918" s="154">
        <v>0</v>
      </c>
      <c r="Q918" s="154">
        <v>0</v>
      </c>
      <c r="R918" s="154">
        <v>0</v>
      </c>
      <c r="S918" s="173">
        <v>0</v>
      </c>
      <c r="T918" s="153">
        <v>5</v>
      </c>
      <c r="U918" s="153">
        <v>5</v>
      </c>
      <c r="V918" s="154">
        <v>1</v>
      </c>
      <c r="W918" s="154">
        <v>0</v>
      </c>
      <c r="X918" s="155">
        <v>0</v>
      </c>
      <c r="Y918" s="155">
        <v>0</v>
      </c>
      <c r="Z918" s="173">
        <v>0</v>
      </c>
      <c r="AA918" s="151">
        <v>0</v>
      </c>
      <c r="AB918" s="151">
        <v>0</v>
      </c>
      <c r="AC918" s="151">
        <v>3</v>
      </c>
      <c r="AD918" s="151">
        <v>3</v>
      </c>
      <c r="AE918" s="155">
        <v>0</v>
      </c>
      <c r="AF918" s="155">
        <v>1</v>
      </c>
      <c r="AG918" s="173">
        <v>-1</v>
      </c>
    </row>
    <row r="919" spans="1:33">
      <c r="A919" s="175" t="s">
        <v>668</v>
      </c>
      <c r="B919" s="195" t="s">
        <v>1823</v>
      </c>
      <c r="C919" s="195" t="s">
        <v>915</v>
      </c>
      <c r="D919" s="150">
        <v>1</v>
      </c>
      <c r="E919" s="150">
        <v>1</v>
      </c>
      <c r="F919" s="150">
        <v>1</v>
      </c>
      <c r="G919" s="151">
        <v>0</v>
      </c>
      <c r="H919" s="151">
        <v>0</v>
      </c>
      <c r="I919" s="151">
        <v>0</v>
      </c>
      <c r="J919" s="151">
        <v>0</v>
      </c>
      <c r="K919" s="151">
        <v>0</v>
      </c>
      <c r="L919" s="151">
        <v>0</v>
      </c>
      <c r="M919" s="154">
        <v>0.8</v>
      </c>
      <c r="N919" s="153">
        <v>8</v>
      </c>
      <c r="O919" s="172">
        <v>0.9</v>
      </c>
      <c r="P919" s="154">
        <v>1</v>
      </c>
      <c r="Q919" s="154">
        <v>0</v>
      </c>
      <c r="R919" s="154">
        <v>0</v>
      </c>
      <c r="S919" s="173">
        <v>1</v>
      </c>
      <c r="T919" s="153">
        <v>10</v>
      </c>
      <c r="U919" s="153">
        <v>10</v>
      </c>
      <c r="V919" s="154">
        <v>1</v>
      </c>
      <c r="W919" s="154">
        <v>1</v>
      </c>
      <c r="X919" s="155">
        <v>0</v>
      </c>
      <c r="Y919" s="155">
        <v>0</v>
      </c>
      <c r="Z919" s="173">
        <v>1</v>
      </c>
      <c r="AA919" s="151">
        <v>2</v>
      </c>
      <c r="AB919" s="151">
        <v>2</v>
      </c>
      <c r="AC919" s="151">
        <v>5</v>
      </c>
      <c r="AD919" s="151">
        <v>5</v>
      </c>
      <c r="AE919" s="155">
        <v>1</v>
      </c>
      <c r="AF919" s="155">
        <v>1</v>
      </c>
      <c r="AG919" s="173">
        <v>0</v>
      </c>
    </row>
    <row r="920" spans="1:33">
      <c r="A920" s="175" t="s">
        <v>668</v>
      </c>
      <c r="B920" s="195" t="s">
        <v>1826</v>
      </c>
      <c r="C920" s="195" t="s">
        <v>916</v>
      </c>
      <c r="D920" s="150">
        <v>21</v>
      </c>
      <c r="E920" s="150">
        <v>0</v>
      </c>
      <c r="F920" s="150">
        <v>18</v>
      </c>
      <c r="G920" s="151">
        <v>37</v>
      </c>
      <c r="H920" s="151">
        <v>0</v>
      </c>
      <c r="I920" s="151">
        <v>36</v>
      </c>
      <c r="J920" s="151">
        <v>41</v>
      </c>
      <c r="K920" s="151">
        <v>0</v>
      </c>
      <c r="L920" s="151">
        <v>38</v>
      </c>
      <c r="M920" s="154">
        <v>0</v>
      </c>
      <c r="N920" s="153">
        <v>0</v>
      </c>
      <c r="O920" s="172">
        <v>0.9</v>
      </c>
      <c r="P920" s="154">
        <v>0</v>
      </c>
      <c r="Q920" s="154">
        <v>0</v>
      </c>
      <c r="R920" s="154">
        <v>0</v>
      </c>
      <c r="S920" s="173">
        <v>0</v>
      </c>
      <c r="T920" s="153">
        <v>828</v>
      </c>
      <c r="U920" s="153">
        <v>812</v>
      </c>
      <c r="V920" s="154">
        <v>0.980676328502415</v>
      </c>
      <c r="W920" s="154">
        <v>0.857142857142857</v>
      </c>
      <c r="X920" s="155">
        <v>0.972972972972973</v>
      </c>
      <c r="Y920" s="155">
        <v>0.926829268292683</v>
      </c>
      <c r="Z920" s="173">
        <v>-0.115830115830116</v>
      </c>
      <c r="AA920" s="151">
        <v>216</v>
      </c>
      <c r="AB920" s="151">
        <v>203</v>
      </c>
      <c r="AC920" s="151">
        <v>209</v>
      </c>
      <c r="AD920" s="151">
        <v>206</v>
      </c>
      <c r="AE920" s="155">
        <v>0.939814814814815</v>
      </c>
      <c r="AF920" s="155">
        <v>0.985645933014354</v>
      </c>
      <c r="AG920" s="173">
        <v>-0.0458311181995393</v>
      </c>
    </row>
    <row r="921" spans="1:33">
      <c r="A921" s="175" t="s">
        <v>668</v>
      </c>
      <c r="B921" s="195" t="s">
        <v>33</v>
      </c>
      <c r="C921" s="195" t="s">
        <v>917</v>
      </c>
      <c r="D921" s="150">
        <v>0</v>
      </c>
      <c r="E921" s="150">
        <v>0</v>
      </c>
      <c r="F921" s="150">
        <v>0</v>
      </c>
      <c r="G921" s="151">
        <v>0</v>
      </c>
      <c r="H921" s="151">
        <v>0</v>
      </c>
      <c r="I921" s="151">
        <v>0</v>
      </c>
      <c r="J921" s="151">
        <v>0</v>
      </c>
      <c r="K921" s="151">
        <v>0</v>
      </c>
      <c r="L921" s="151">
        <v>0</v>
      </c>
      <c r="M921" s="154">
        <v>0</v>
      </c>
      <c r="N921" s="153">
        <v>0</v>
      </c>
      <c r="O921" s="172">
        <v>0.9</v>
      </c>
      <c r="P921" s="154">
        <v>0</v>
      </c>
      <c r="Q921" s="154">
        <v>0</v>
      </c>
      <c r="R921" s="154">
        <v>0</v>
      </c>
      <c r="S921" s="173">
        <v>0</v>
      </c>
      <c r="T921" s="153">
        <v>0</v>
      </c>
      <c r="U921" s="153">
        <v>0</v>
      </c>
      <c r="V921" s="154">
        <v>0</v>
      </c>
      <c r="W921" s="154">
        <v>0</v>
      </c>
      <c r="X921" s="155">
        <v>0</v>
      </c>
      <c r="Y921" s="155">
        <v>0</v>
      </c>
      <c r="Z921" s="173">
        <v>0</v>
      </c>
      <c r="AA921" s="151">
        <v>0</v>
      </c>
      <c r="AB921" s="151">
        <v>0</v>
      </c>
      <c r="AC921" s="151">
        <v>0</v>
      </c>
      <c r="AD921" s="151">
        <v>0</v>
      </c>
      <c r="AE921" s="155">
        <v>0</v>
      </c>
      <c r="AF921" s="155">
        <v>0</v>
      </c>
      <c r="AG921" s="173">
        <v>0</v>
      </c>
    </row>
    <row r="922" spans="1:33">
      <c r="A922" s="175" t="s">
        <v>668</v>
      </c>
      <c r="B922" s="195" t="s">
        <v>1826</v>
      </c>
      <c r="C922" s="195" t="s">
        <v>918</v>
      </c>
      <c r="D922" s="150">
        <v>3</v>
      </c>
      <c r="E922" s="150">
        <v>0</v>
      </c>
      <c r="F922" s="150">
        <v>3</v>
      </c>
      <c r="G922" s="151">
        <v>0</v>
      </c>
      <c r="H922" s="151">
        <v>0</v>
      </c>
      <c r="I922" s="151">
        <v>0</v>
      </c>
      <c r="J922" s="151">
        <v>4</v>
      </c>
      <c r="K922" s="151">
        <v>0</v>
      </c>
      <c r="L922" s="151">
        <v>4</v>
      </c>
      <c r="M922" s="154">
        <v>0</v>
      </c>
      <c r="N922" s="153">
        <v>0</v>
      </c>
      <c r="O922" s="172">
        <v>0.9</v>
      </c>
      <c r="P922" s="154">
        <v>0</v>
      </c>
      <c r="Q922" s="154">
        <v>0</v>
      </c>
      <c r="R922" s="154">
        <v>0</v>
      </c>
      <c r="S922" s="173">
        <v>0</v>
      </c>
      <c r="T922" s="153">
        <v>51</v>
      </c>
      <c r="U922" s="153">
        <v>50</v>
      </c>
      <c r="V922" s="154">
        <v>0.980392156862745</v>
      </c>
      <c r="W922" s="154">
        <v>1</v>
      </c>
      <c r="X922" s="155">
        <v>0</v>
      </c>
      <c r="Y922" s="155">
        <v>1</v>
      </c>
      <c r="Z922" s="173">
        <v>1</v>
      </c>
      <c r="AA922" s="151">
        <v>23</v>
      </c>
      <c r="AB922" s="151">
        <v>23</v>
      </c>
      <c r="AC922" s="151">
        <v>15</v>
      </c>
      <c r="AD922" s="151">
        <v>14</v>
      </c>
      <c r="AE922" s="155">
        <v>1</v>
      </c>
      <c r="AF922" s="155">
        <v>0.933333333333333</v>
      </c>
      <c r="AG922" s="173">
        <v>0.0666666666666667</v>
      </c>
    </row>
    <row r="923" spans="1:33">
      <c r="A923" s="175" t="s">
        <v>668</v>
      </c>
      <c r="B923" s="195" t="s">
        <v>1826</v>
      </c>
      <c r="C923" s="195" t="s">
        <v>919</v>
      </c>
      <c r="D923" s="150">
        <v>0</v>
      </c>
      <c r="E923" s="150">
        <v>0</v>
      </c>
      <c r="F923" s="150">
        <v>0</v>
      </c>
      <c r="G923" s="151">
        <v>0</v>
      </c>
      <c r="H923" s="151">
        <v>0</v>
      </c>
      <c r="I923" s="151">
        <v>0</v>
      </c>
      <c r="J923" s="151">
        <v>0</v>
      </c>
      <c r="K923" s="151">
        <v>0</v>
      </c>
      <c r="L923" s="151">
        <v>0</v>
      </c>
      <c r="M923" s="154">
        <v>0</v>
      </c>
      <c r="N923" s="153">
        <v>0</v>
      </c>
      <c r="O923" s="172">
        <v>0.9</v>
      </c>
      <c r="P923" s="154">
        <v>0</v>
      </c>
      <c r="Q923" s="154">
        <v>0</v>
      </c>
      <c r="R923" s="154">
        <v>0</v>
      </c>
      <c r="S923" s="173">
        <v>0</v>
      </c>
      <c r="T923" s="153">
        <v>2</v>
      </c>
      <c r="U923" s="153">
        <v>2</v>
      </c>
      <c r="V923" s="154">
        <v>1</v>
      </c>
      <c r="W923" s="154">
        <v>0</v>
      </c>
      <c r="X923" s="155">
        <v>0</v>
      </c>
      <c r="Y923" s="155">
        <v>0</v>
      </c>
      <c r="Z923" s="173">
        <v>0</v>
      </c>
      <c r="AA923" s="151">
        <v>0</v>
      </c>
      <c r="AB923" s="151">
        <v>0</v>
      </c>
      <c r="AC923" s="151">
        <v>1</v>
      </c>
      <c r="AD923" s="151">
        <v>1</v>
      </c>
      <c r="AE923" s="155">
        <v>0</v>
      </c>
      <c r="AF923" s="155">
        <v>1</v>
      </c>
      <c r="AG923" s="173">
        <v>-1</v>
      </c>
    </row>
    <row r="924" spans="1:33">
      <c r="A924" s="175" t="s">
        <v>668</v>
      </c>
      <c r="B924" s="195" t="s">
        <v>1826</v>
      </c>
      <c r="C924" s="195" t="s">
        <v>920</v>
      </c>
      <c r="D924" s="150">
        <v>0</v>
      </c>
      <c r="E924" s="150">
        <v>0</v>
      </c>
      <c r="F924" s="150">
        <v>0</v>
      </c>
      <c r="G924" s="151">
        <v>0</v>
      </c>
      <c r="H924" s="151">
        <v>0</v>
      </c>
      <c r="I924" s="151">
        <v>0</v>
      </c>
      <c r="J924" s="151">
        <v>0</v>
      </c>
      <c r="K924" s="151">
        <v>0</v>
      </c>
      <c r="L924" s="151">
        <v>0</v>
      </c>
      <c r="M924" s="154">
        <v>0</v>
      </c>
      <c r="N924" s="153">
        <v>0</v>
      </c>
      <c r="O924" s="172">
        <v>0.9</v>
      </c>
      <c r="P924" s="154">
        <v>0</v>
      </c>
      <c r="Q924" s="154">
        <v>0</v>
      </c>
      <c r="R924" s="154">
        <v>0</v>
      </c>
      <c r="S924" s="173">
        <v>0</v>
      </c>
      <c r="T924" s="153">
        <v>0</v>
      </c>
      <c r="U924" s="153">
        <v>0</v>
      </c>
      <c r="V924" s="154">
        <v>0</v>
      </c>
      <c r="W924" s="154">
        <v>0</v>
      </c>
      <c r="X924" s="155">
        <v>0</v>
      </c>
      <c r="Y924" s="155">
        <v>0</v>
      </c>
      <c r="Z924" s="173">
        <v>0</v>
      </c>
      <c r="AA924" s="151">
        <v>0</v>
      </c>
      <c r="AB924" s="151">
        <v>0</v>
      </c>
      <c r="AC924" s="151">
        <v>0</v>
      </c>
      <c r="AD924" s="151">
        <v>0</v>
      </c>
      <c r="AE924" s="155">
        <v>0</v>
      </c>
      <c r="AF924" s="155">
        <v>0</v>
      </c>
      <c r="AG924" s="173">
        <v>0</v>
      </c>
    </row>
    <row r="925" spans="1:33">
      <c r="A925" s="175" t="s">
        <v>668</v>
      </c>
      <c r="B925" s="195" t="s">
        <v>1826</v>
      </c>
      <c r="C925" s="195" t="s">
        <v>921</v>
      </c>
      <c r="D925" s="150">
        <v>12</v>
      </c>
      <c r="E925" s="150">
        <v>0</v>
      </c>
      <c r="F925" s="150">
        <v>12</v>
      </c>
      <c r="G925" s="151">
        <v>5</v>
      </c>
      <c r="H925" s="151">
        <v>0</v>
      </c>
      <c r="I925" s="151">
        <v>5</v>
      </c>
      <c r="J925" s="151">
        <v>8</v>
      </c>
      <c r="K925" s="151">
        <v>0</v>
      </c>
      <c r="L925" s="151">
        <v>8</v>
      </c>
      <c r="M925" s="154">
        <v>0</v>
      </c>
      <c r="N925" s="153">
        <v>0</v>
      </c>
      <c r="O925" s="172">
        <v>0.9</v>
      </c>
      <c r="P925" s="154">
        <v>0</v>
      </c>
      <c r="Q925" s="154">
        <v>0</v>
      </c>
      <c r="R925" s="154">
        <v>0</v>
      </c>
      <c r="S925" s="173">
        <v>0</v>
      </c>
      <c r="T925" s="153">
        <v>106</v>
      </c>
      <c r="U925" s="153">
        <v>106</v>
      </c>
      <c r="V925" s="154">
        <v>1</v>
      </c>
      <c r="W925" s="154">
        <v>1</v>
      </c>
      <c r="X925" s="155">
        <v>1</v>
      </c>
      <c r="Y925" s="155">
        <v>1</v>
      </c>
      <c r="Z925" s="173">
        <v>0</v>
      </c>
      <c r="AA925" s="151">
        <v>46</v>
      </c>
      <c r="AB925" s="151">
        <v>46</v>
      </c>
      <c r="AC925" s="151">
        <v>42</v>
      </c>
      <c r="AD925" s="151">
        <v>42</v>
      </c>
      <c r="AE925" s="155">
        <v>1</v>
      </c>
      <c r="AF925" s="155">
        <v>1</v>
      </c>
      <c r="AG925" s="173">
        <v>0</v>
      </c>
    </row>
    <row r="926" spans="1:33">
      <c r="A926" s="175" t="s">
        <v>668</v>
      </c>
      <c r="B926" s="195" t="s">
        <v>33</v>
      </c>
      <c r="C926" s="195" t="s">
        <v>923</v>
      </c>
      <c r="D926" s="150">
        <v>0</v>
      </c>
      <c r="E926" s="150">
        <v>0</v>
      </c>
      <c r="F926" s="150">
        <v>0</v>
      </c>
      <c r="G926" s="151">
        <v>0</v>
      </c>
      <c r="H926" s="151">
        <v>0</v>
      </c>
      <c r="I926" s="151">
        <v>0</v>
      </c>
      <c r="J926" s="151">
        <v>0</v>
      </c>
      <c r="K926" s="151">
        <v>0</v>
      </c>
      <c r="L926" s="151">
        <v>0</v>
      </c>
      <c r="M926" s="154">
        <v>0</v>
      </c>
      <c r="N926" s="153">
        <v>0</v>
      </c>
      <c r="O926" s="172">
        <v>0.9</v>
      </c>
      <c r="P926" s="154">
        <v>0</v>
      </c>
      <c r="Q926" s="154">
        <v>0</v>
      </c>
      <c r="R926" s="154">
        <v>0</v>
      </c>
      <c r="S926" s="173">
        <v>0</v>
      </c>
      <c r="T926" s="153">
        <v>0</v>
      </c>
      <c r="U926" s="153">
        <v>0</v>
      </c>
      <c r="V926" s="154">
        <v>0</v>
      </c>
      <c r="W926" s="154">
        <v>0</v>
      </c>
      <c r="X926" s="155">
        <v>0</v>
      </c>
      <c r="Y926" s="155">
        <v>0</v>
      </c>
      <c r="Z926" s="173">
        <v>0</v>
      </c>
      <c r="AA926" s="151">
        <v>0</v>
      </c>
      <c r="AB926" s="151">
        <v>0</v>
      </c>
      <c r="AC926" s="151">
        <v>0</v>
      </c>
      <c r="AD926" s="151">
        <v>0</v>
      </c>
      <c r="AE926" s="155">
        <v>0</v>
      </c>
      <c r="AF926" s="155">
        <v>0</v>
      </c>
      <c r="AG926" s="173">
        <v>0</v>
      </c>
    </row>
    <row r="927" spans="1:33">
      <c r="A927" s="175" t="s">
        <v>668</v>
      </c>
      <c r="B927" s="195" t="s">
        <v>33</v>
      </c>
      <c r="C927" s="195" t="s">
        <v>924</v>
      </c>
      <c r="D927" s="150">
        <v>0</v>
      </c>
      <c r="E927" s="150">
        <v>0</v>
      </c>
      <c r="F927" s="150">
        <v>0</v>
      </c>
      <c r="G927" s="151">
        <v>0</v>
      </c>
      <c r="H927" s="151">
        <v>0</v>
      </c>
      <c r="I927" s="151">
        <v>0</v>
      </c>
      <c r="J927" s="151">
        <v>0</v>
      </c>
      <c r="K927" s="151">
        <v>0</v>
      </c>
      <c r="L927" s="151">
        <v>0</v>
      </c>
      <c r="M927" s="154">
        <v>0</v>
      </c>
      <c r="N927" s="153">
        <v>0</v>
      </c>
      <c r="O927" s="172">
        <v>0.9</v>
      </c>
      <c r="P927" s="154">
        <v>0</v>
      </c>
      <c r="Q927" s="154">
        <v>0</v>
      </c>
      <c r="R927" s="154">
        <v>0</v>
      </c>
      <c r="S927" s="173">
        <v>0</v>
      </c>
      <c r="T927" s="153">
        <v>0</v>
      </c>
      <c r="U927" s="153">
        <v>0</v>
      </c>
      <c r="V927" s="154">
        <v>0</v>
      </c>
      <c r="W927" s="154">
        <v>0</v>
      </c>
      <c r="X927" s="155">
        <v>0</v>
      </c>
      <c r="Y927" s="155">
        <v>0</v>
      </c>
      <c r="Z927" s="173">
        <v>0</v>
      </c>
      <c r="AA927" s="151">
        <v>0</v>
      </c>
      <c r="AB927" s="151">
        <v>0</v>
      </c>
      <c r="AC927" s="151">
        <v>0</v>
      </c>
      <c r="AD927" s="151">
        <v>0</v>
      </c>
      <c r="AE927" s="155">
        <v>0</v>
      </c>
      <c r="AF927" s="155">
        <v>0</v>
      </c>
      <c r="AG927" s="173">
        <v>0</v>
      </c>
    </row>
    <row r="928" spans="1:33">
      <c r="A928" s="175" t="s">
        <v>668</v>
      </c>
      <c r="B928" s="195" t="s">
        <v>33</v>
      </c>
      <c r="C928" s="195" t="s">
        <v>925</v>
      </c>
      <c r="D928" s="150">
        <v>0</v>
      </c>
      <c r="E928" s="150">
        <v>0</v>
      </c>
      <c r="F928" s="150">
        <v>0</v>
      </c>
      <c r="G928" s="151">
        <v>0</v>
      </c>
      <c r="H928" s="151">
        <v>0</v>
      </c>
      <c r="I928" s="151">
        <v>0</v>
      </c>
      <c r="J928" s="151">
        <v>0</v>
      </c>
      <c r="K928" s="151">
        <v>0</v>
      </c>
      <c r="L928" s="151">
        <v>0</v>
      </c>
      <c r="M928" s="154">
        <v>0</v>
      </c>
      <c r="N928" s="153">
        <v>0</v>
      </c>
      <c r="O928" s="172">
        <v>0.9</v>
      </c>
      <c r="P928" s="154">
        <v>0</v>
      </c>
      <c r="Q928" s="154">
        <v>0</v>
      </c>
      <c r="R928" s="154">
        <v>0</v>
      </c>
      <c r="S928" s="173">
        <v>0</v>
      </c>
      <c r="T928" s="153">
        <v>0</v>
      </c>
      <c r="U928" s="153">
        <v>0</v>
      </c>
      <c r="V928" s="154">
        <v>0</v>
      </c>
      <c r="W928" s="154">
        <v>0</v>
      </c>
      <c r="X928" s="155">
        <v>0</v>
      </c>
      <c r="Y928" s="155">
        <v>0</v>
      </c>
      <c r="Z928" s="173">
        <v>0</v>
      </c>
      <c r="AA928" s="151">
        <v>0</v>
      </c>
      <c r="AB928" s="151">
        <v>0</v>
      </c>
      <c r="AC928" s="151">
        <v>0</v>
      </c>
      <c r="AD928" s="151">
        <v>0</v>
      </c>
      <c r="AE928" s="155">
        <v>0</v>
      </c>
      <c r="AF928" s="155">
        <v>0</v>
      </c>
      <c r="AG928" s="173">
        <v>0</v>
      </c>
    </row>
    <row r="929" spans="1:33">
      <c r="A929" s="175" t="s">
        <v>668</v>
      </c>
      <c r="B929" s="195" t="s">
        <v>1828</v>
      </c>
      <c r="C929" s="195" t="s">
        <v>926</v>
      </c>
      <c r="D929" s="150">
        <v>0</v>
      </c>
      <c r="E929" s="150">
        <v>0</v>
      </c>
      <c r="F929" s="150">
        <v>0</v>
      </c>
      <c r="G929" s="151">
        <v>0</v>
      </c>
      <c r="H929" s="151">
        <v>0</v>
      </c>
      <c r="I929" s="151">
        <v>0</v>
      </c>
      <c r="J929" s="151">
        <v>0</v>
      </c>
      <c r="K929" s="151">
        <v>0</v>
      </c>
      <c r="L929" s="151">
        <v>0</v>
      </c>
      <c r="M929" s="154">
        <v>0</v>
      </c>
      <c r="N929" s="153">
        <v>0</v>
      </c>
      <c r="O929" s="172">
        <v>0.9</v>
      </c>
      <c r="P929" s="154">
        <v>0</v>
      </c>
      <c r="Q929" s="154">
        <v>0</v>
      </c>
      <c r="R929" s="154">
        <v>0</v>
      </c>
      <c r="S929" s="173">
        <v>0</v>
      </c>
      <c r="T929" s="153">
        <v>1</v>
      </c>
      <c r="U929" s="153">
        <v>0</v>
      </c>
      <c r="V929" s="154">
        <v>0</v>
      </c>
      <c r="W929" s="154">
        <v>0</v>
      </c>
      <c r="X929" s="155">
        <v>0</v>
      </c>
      <c r="Y929" s="155">
        <v>0</v>
      </c>
      <c r="Z929" s="173">
        <v>0</v>
      </c>
      <c r="AA929" s="151">
        <v>1</v>
      </c>
      <c r="AB929" s="151">
        <v>0</v>
      </c>
      <c r="AC929" s="151">
        <v>0</v>
      </c>
      <c r="AD929" s="151">
        <v>0</v>
      </c>
      <c r="AE929" s="155">
        <v>0</v>
      </c>
      <c r="AF929" s="155">
        <v>0</v>
      </c>
      <c r="AG929" s="173">
        <v>0</v>
      </c>
    </row>
    <row r="930" spans="1:33">
      <c r="A930" s="175" t="s">
        <v>927</v>
      </c>
      <c r="B930" s="195" t="s">
        <v>1829</v>
      </c>
      <c r="C930" s="195" t="s">
        <v>929</v>
      </c>
      <c r="D930" s="150">
        <v>1420</v>
      </c>
      <c r="E930" s="150">
        <v>1259</v>
      </c>
      <c r="F930" s="150">
        <v>1284</v>
      </c>
      <c r="G930" s="151">
        <v>624</v>
      </c>
      <c r="H930" s="151">
        <v>554</v>
      </c>
      <c r="I930" s="151">
        <v>563</v>
      </c>
      <c r="J930" s="151">
        <v>1048</v>
      </c>
      <c r="K930" s="151">
        <v>938</v>
      </c>
      <c r="L930" s="151">
        <v>984</v>
      </c>
      <c r="M930" s="154">
        <v>0.910962650414127</v>
      </c>
      <c r="N930" s="153">
        <v>23317</v>
      </c>
      <c r="O930" s="172">
        <v>0.9</v>
      </c>
      <c r="P930" s="154">
        <v>0.886619718309859</v>
      </c>
      <c r="Q930" s="154">
        <v>0.887820512820513</v>
      </c>
      <c r="R930" s="154">
        <v>0.895038167938931</v>
      </c>
      <c r="S930" s="173">
        <v>-0.00120079451065358</v>
      </c>
      <c r="T930" s="153">
        <v>25596</v>
      </c>
      <c r="U930" s="153">
        <v>23737</v>
      </c>
      <c r="V930" s="154">
        <v>0.927371464291295</v>
      </c>
      <c r="W930" s="154">
        <v>0.904225352112676</v>
      </c>
      <c r="X930" s="155">
        <v>0.90224358974359</v>
      </c>
      <c r="Y930" s="155">
        <v>0.938931297709924</v>
      </c>
      <c r="Z930" s="173">
        <v>0.00198176236908632</v>
      </c>
      <c r="AA930" s="151">
        <v>7739</v>
      </c>
      <c r="AB930" s="151">
        <v>7153</v>
      </c>
      <c r="AC930" s="151">
        <v>8762</v>
      </c>
      <c r="AD930" s="151">
        <v>8104</v>
      </c>
      <c r="AE930" s="155">
        <v>0.92427962269027</v>
      </c>
      <c r="AF930" s="155">
        <v>0.924902990184889</v>
      </c>
      <c r="AG930" s="173">
        <v>-0.00062336749461922</v>
      </c>
    </row>
    <row r="931" spans="1:33">
      <c r="A931" s="175" t="s">
        <v>927</v>
      </c>
      <c r="B931" s="195" t="s">
        <v>1829</v>
      </c>
      <c r="C931" s="195" t="s">
        <v>930</v>
      </c>
      <c r="D931" s="150">
        <v>5222</v>
      </c>
      <c r="E931" s="150">
        <v>4758</v>
      </c>
      <c r="F931" s="150">
        <v>4603</v>
      </c>
      <c r="G931" s="151">
        <v>2302</v>
      </c>
      <c r="H931" s="151">
        <v>1830</v>
      </c>
      <c r="I931" s="151">
        <v>1912</v>
      </c>
      <c r="J931" s="151">
        <v>4718</v>
      </c>
      <c r="K931" s="151">
        <v>3958</v>
      </c>
      <c r="L931" s="151">
        <v>4001</v>
      </c>
      <c r="M931" s="154">
        <v>0.871493222261083</v>
      </c>
      <c r="N931" s="153">
        <v>82228</v>
      </c>
      <c r="O931" s="172">
        <v>0.9</v>
      </c>
      <c r="P931" s="154">
        <v>0.911145155112984</v>
      </c>
      <c r="Q931" s="154">
        <v>0.79496090356212</v>
      </c>
      <c r="R931" s="154">
        <v>0.838914794404409</v>
      </c>
      <c r="S931" s="173">
        <v>0.116184251550864</v>
      </c>
      <c r="T931" s="153">
        <v>94353</v>
      </c>
      <c r="U931" s="153">
        <v>82620</v>
      </c>
      <c r="V931" s="154">
        <v>0.875647833137261</v>
      </c>
      <c r="W931" s="154">
        <v>0.881463040980467</v>
      </c>
      <c r="X931" s="155">
        <v>0.830582102519548</v>
      </c>
      <c r="Y931" s="155">
        <v>0.848028825773633</v>
      </c>
      <c r="Z931" s="173">
        <v>0.050880938460919</v>
      </c>
      <c r="AA931" s="151">
        <v>29220</v>
      </c>
      <c r="AB931" s="151">
        <v>25268</v>
      </c>
      <c r="AC931" s="151">
        <v>31449</v>
      </c>
      <c r="AD931" s="151">
        <v>27447</v>
      </c>
      <c r="AE931" s="155">
        <v>0.864750171115674</v>
      </c>
      <c r="AF931" s="155">
        <v>0.872746351235333</v>
      </c>
      <c r="AG931" s="173">
        <v>-0.00799618011965919</v>
      </c>
    </row>
    <row r="932" spans="1:33">
      <c r="A932" s="175" t="s">
        <v>927</v>
      </c>
      <c r="B932" s="195" t="s">
        <v>1829</v>
      </c>
      <c r="C932" s="195" t="s">
        <v>931</v>
      </c>
      <c r="D932" s="150">
        <v>3506</v>
      </c>
      <c r="E932" s="150">
        <v>3355</v>
      </c>
      <c r="F932" s="150">
        <v>3161</v>
      </c>
      <c r="G932" s="151">
        <v>1614</v>
      </c>
      <c r="H932" s="151">
        <v>1485</v>
      </c>
      <c r="I932" s="151">
        <v>1483</v>
      </c>
      <c r="J932" s="151">
        <v>2904</v>
      </c>
      <c r="K932" s="151">
        <v>2606</v>
      </c>
      <c r="L932" s="151">
        <v>2588</v>
      </c>
      <c r="M932" s="154">
        <v>0.905015402099471</v>
      </c>
      <c r="N932" s="153">
        <v>60522</v>
      </c>
      <c r="O932" s="172">
        <v>0.9</v>
      </c>
      <c r="P932" s="154">
        <v>0.956930975470622</v>
      </c>
      <c r="Q932" s="154">
        <v>0.920074349442379</v>
      </c>
      <c r="R932" s="154">
        <v>0.897382920110193</v>
      </c>
      <c r="S932" s="173">
        <v>0.0368566260282426</v>
      </c>
      <c r="T932" s="153">
        <v>66874</v>
      </c>
      <c r="U932" s="153">
        <v>59802</v>
      </c>
      <c r="V932" s="154">
        <v>0.89424888596465</v>
      </c>
      <c r="W932" s="154">
        <v>0.901597261836851</v>
      </c>
      <c r="X932" s="155">
        <v>0.918835192069393</v>
      </c>
      <c r="Y932" s="155">
        <v>0.891184573002755</v>
      </c>
      <c r="Z932" s="173">
        <v>-0.0172379302325417</v>
      </c>
      <c r="AA932" s="151">
        <v>20018</v>
      </c>
      <c r="AB932" s="151">
        <v>18035</v>
      </c>
      <c r="AC932" s="151">
        <v>22324</v>
      </c>
      <c r="AD932" s="151">
        <v>19818</v>
      </c>
      <c r="AE932" s="155">
        <v>0.900939154760715</v>
      </c>
      <c r="AF932" s="155">
        <v>0.887744131876008</v>
      </c>
      <c r="AG932" s="173">
        <v>0.0131950228847075</v>
      </c>
    </row>
    <row r="933" spans="1:33">
      <c r="A933" s="175" t="s">
        <v>927</v>
      </c>
      <c r="B933" s="195" t="s">
        <v>1829</v>
      </c>
      <c r="C933" s="195" t="s">
        <v>932</v>
      </c>
      <c r="D933" s="150">
        <v>3460</v>
      </c>
      <c r="E933" s="150">
        <v>3218</v>
      </c>
      <c r="F933" s="150">
        <v>3175</v>
      </c>
      <c r="G933" s="151">
        <v>1550</v>
      </c>
      <c r="H933" s="151">
        <v>1394</v>
      </c>
      <c r="I933" s="151">
        <v>1416</v>
      </c>
      <c r="J933" s="151">
        <v>2701</v>
      </c>
      <c r="K933" s="151">
        <v>2517</v>
      </c>
      <c r="L933" s="151">
        <v>2509</v>
      </c>
      <c r="M933" s="154">
        <v>0.931019092486982</v>
      </c>
      <c r="N933" s="153">
        <v>56322</v>
      </c>
      <c r="O933" s="172">
        <v>0.9</v>
      </c>
      <c r="P933" s="154">
        <v>0.930057803468208</v>
      </c>
      <c r="Q933" s="154">
        <v>0.899354838709677</v>
      </c>
      <c r="R933" s="154">
        <v>0.931877082562014</v>
      </c>
      <c r="S933" s="173">
        <v>0.0307029647585306</v>
      </c>
      <c r="T933" s="153">
        <v>60495</v>
      </c>
      <c r="U933" s="153">
        <v>55747</v>
      </c>
      <c r="V933" s="154">
        <v>0.921514174725184</v>
      </c>
      <c r="W933" s="154">
        <v>0.917630057803468</v>
      </c>
      <c r="X933" s="155">
        <v>0.913548387096774</v>
      </c>
      <c r="Y933" s="155">
        <v>0.928915216586449</v>
      </c>
      <c r="Z933" s="173">
        <v>0.00408167070669396</v>
      </c>
      <c r="AA933" s="151">
        <v>19338</v>
      </c>
      <c r="AB933" s="151">
        <v>17900</v>
      </c>
      <c r="AC933" s="151">
        <v>20668</v>
      </c>
      <c r="AD933" s="151">
        <v>18928</v>
      </c>
      <c r="AE933" s="155">
        <v>0.925638638949219</v>
      </c>
      <c r="AF933" s="155">
        <v>0.915811883104316</v>
      </c>
      <c r="AG933" s="173">
        <v>0.00982675584490333</v>
      </c>
    </row>
    <row r="934" spans="1:33">
      <c r="A934" s="175" t="s">
        <v>927</v>
      </c>
      <c r="B934" s="195" t="s">
        <v>1829</v>
      </c>
      <c r="C934" s="195" t="s">
        <v>933</v>
      </c>
      <c r="D934" s="150">
        <v>3187</v>
      </c>
      <c r="E934" s="150">
        <v>3120</v>
      </c>
      <c r="F934" s="150">
        <v>2948</v>
      </c>
      <c r="G934" s="151">
        <v>1296</v>
      </c>
      <c r="H934" s="151">
        <v>1161</v>
      </c>
      <c r="I934" s="151">
        <v>1226</v>
      </c>
      <c r="J934" s="151">
        <v>2432</v>
      </c>
      <c r="K934" s="151">
        <v>2307</v>
      </c>
      <c r="L934" s="151">
        <v>2274</v>
      </c>
      <c r="M934" s="154">
        <v>0.961465391146455</v>
      </c>
      <c r="N934" s="153">
        <v>57187</v>
      </c>
      <c r="O934" s="172">
        <v>0.9</v>
      </c>
      <c r="P934" s="154">
        <v>0.978977094446188</v>
      </c>
      <c r="Q934" s="154">
        <v>0.895833333333333</v>
      </c>
      <c r="R934" s="154">
        <v>0.948601973684211</v>
      </c>
      <c r="S934" s="173">
        <v>0.0831437611128543</v>
      </c>
      <c r="T934" s="153">
        <v>59479</v>
      </c>
      <c r="U934" s="153">
        <v>55517</v>
      </c>
      <c r="V934" s="154">
        <v>0.933388254678122</v>
      </c>
      <c r="W934" s="154">
        <v>0.925007844367744</v>
      </c>
      <c r="X934" s="155">
        <v>0.945987654320988</v>
      </c>
      <c r="Y934" s="155">
        <v>0.935032894736842</v>
      </c>
      <c r="Z934" s="173">
        <v>-0.0209798099532437</v>
      </c>
      <c r="AA934" s="151">
        <v>17179</v>
      </c>
      <c r="AB934" s="151">
        <v>16181</v>
      </c>
      <c r="AC934" s="151">
        <v>20594</v>
      </c>
      <c r="AD934" s="151">
        <v>18981</v>
      </c>
      <c r="AE934" s="155">
        <v>0.941905815239537</v>
      </c>
      <c r="AF934" s="155">
        <v>0.921676216373701</v>
      </c>
      <c r="AG934" s="173">
        <v>0.0202295988658355</v>
      </c>
    </row>
    <row r="935" spans="1:33">
      <c r="A935" s="175" t="s">
        <v>927</v>
      </c>
      <c r="B935" s="195" t="s">
        <v>1829</v>
      </c>
      <c r="C935" s="195" t="s">
        <v>934</v>
      </c>
      <c r="D935" s="150">
        <v>0</v>
      </c>
      <c r="E935" s="150">
        <v>0</v>
      </c>
      <c r="F935" s="150">
        <v>0</v>
      </c>
      <c r="G935" s="151">
        <v>0</v>
      </c>
      <c r="H935" s="151">
        <v>0</v>
      </c>
      <c r="I935" s="151">
        <v>0</v>
      </c>
      <c r="J935" s="151">
        <v>0</v>
      </c>
      <c r="K935" s="151">
        <v>0</v>
      </c>
      <c r="L935" s="151">
        <v>0</v>
      </c>
      <c r="M935" s="154">
        <v>0</v>
      </c>
      <c r="N935" s="153">
        <v>0</v>
      </c>
      <c r="O935" s="172">
        <v>0.9</v>
      </c>
      <c r="P935" s="154">
        <v>0</v>
      </c>
      <c r="Q935" s="154">
        <v>0</v>
      </c>
      <c r="R935" s="154">
        <v>0</v>
      </c>
      <c r="S935" s="173">
        <v>0</v>
      </c>
      <c r="T935" s="153">
        <v>6</v>
      </c>
      <c r="U935" s="153">
        <v>6</v>
      </c>
      <c r="V935" s="154">
        <v>1</v>
      </c>
      <c r="W935" s="154">
        <v>0</v>
      </c>
      <c r="X935" s="155">
        <v>0</v>
      </c>
      <c r="Y935" s="155">
        <v>0</v>
      </c>
      <c r="Z935" s="173">
        <v>0</v>
      </c>
      <c r="AA935" s="151">
        <v>0</v>
      </c>
      <c r="AB935" s="151">
        <v>0</v>
      </c>
      <c r="AC935" s="151">
        <v>6</v>
      </c>
      <c r="AD935" s="151">
        <v>6</v>
      </c>
      <c r="AE935" s="155">
        <v>0</v>
      </c>
      <c r="AF935" s="155">
        <v>1</v>
      </c>
      <c r="AG935" s="173">
        <v>-1</v>
      </c>
    </row>
    <row r="936" spans="1:33">
      <c r="A936" s="175" t="s">
        <v>927</v>
      </c>
      <c r="B936" s="195" t="s">
        <v>1829</v>
      </c>
      <c r="C936" s="195" t="s">
        <v>935</v>
      </c>
      <c r="D936" s="150">
        <v>3962</v>
      </c>
      <c r="E936" s="150">
        <v>3529</v>
      </c>
      <c r="F936" s="150">
        <v>3516</v>
      </c>
      <c r="G936" s="151">
        <v>1758</v>
      </c>
      <c r="H936" s="151">
        <v>1470</v>
      </c>
      <c r="I936" s="151">
        <v>1583</v>
      </c>
      <c r="J936" s="151">
        <v>3333</v>
      </c>
      <c r="K936" s="151">
        <v>2692</v>
      </c>
      <c r="L936" s="151">
        <v>2877</v>
      </c>
      <c r="M936" s="154">
        <v>0.860416188508913</v>
      </c>
      <c r="N936" s="153">
        <v>67479</v>
      </c>
      <c r="O936" s="172">
        <v>0.9</v>
      </c>
      <c r="P936" s="154">
        <v>0.890711761736497</v>
      </c>
      <c r="Q936" s="154">
        <v>0.83617747440273</v>
      </c>
      <c r="R936" s="154">
        <v>0.807680768076808</v>
      </c>
      <c r="S936" s="173">
        <v>0.0545342873337663</v>
      </c>
      <c r="T936" s="153">
        <v>78426</v>
      </c>
      <c r="U936" s="153">
        <v>69678</v>
      </c>
      <c r="V936" s="154">
        <v>0.888455359192105</v>
      </c>
      <c r="W936" s="154">
        <v>0.887430590610803</v>
      </c>
      <c r="X936" s="155">
        <v>0.900455062571104</v>
      </c>
      <c r="Y936" s="155">
        <v>0.863186318631863</v>
      </c>
      <c r="Z936" s="173">
        <v>-0.0130244719603009</v>
      </c>
      <c r="AA936" s="151">
        <v>22862</v>
      </c>
      <c r="AB936" s="151">
        <v>20118</v>
      </c>
      <c r="AC936" s="151">
        <v>26899</v>
      </c>
      <c r="AD936" s="151">
        <v>23612</v>
      </c>
      <c r="AE936" s="155">
        <v>0.879975505205144</v>
      </c>
      <c r="AF936" s="155">
        <v>0.877802148778765</v>
      </c>
      <c r="AG936" s="173">
        <v>0.00217335642637884</v>
      </c>
    </row>
    <row r="937" spans="1:33">
      <c r="A937" s="175" t="s">
        <v>927</v>
      </c>
      <c r="B937" s="195" t="s">
        <v>1829</v>
      </c>
      <c r="C937" s="195" t="s">
        <v>936</v>
      </c>
      <c r="D937" s="150">
        <v>0</v>
      </c>
      <c r="E937" s="150">
        <v>0</v>
      </c>
      <c r="F937" s="150">
        <v>0</v>
      </c>
      <c r="G937" s="151">
        <v>0</v>
      </c>
      <c r="H937" s="151">
        <v>0</v>
      </c>
      <c r="I937" s="151">
        <v>0</v>
      </c>
      <c r="J937" s="151">
        <v>0</v>
      </c>
      <c r="K937" s="151">
        <v>0</v>
      </c>
      <c r="L937" s="151">
        <v>0</v>
      </c>
      <c r="M937" s="154">
        <v>0</v>
      </c>
      <c r="N937" s="153">
        <v>0</v>
      </c>
      <c r="O937" s="172">
        <v>0.9</v>
      </c>
      <c r="P937" s="154">
        <v>0</v>
      </c>
      <c r="Q937" s="154">
        <v>0</v>
      </c>
      <c r="R937" s="154">
        <v>0</v>
      </c>
      <c r="S937" s="173">
        <v>0</v>
      </c>
      <c r="T937" s="153">
        <v>1</v>
      </c>
      <c r="U937" s="153">
        <v>1</v>
      </c>
      <c r="V937" s="154">
        <v>1</v>
      </c>
      <c r="W937" s="154">
        <v>0</v>
      </c>
      <c r="X937" s="155">
        <v>0</v>
      </c>
      <c r="Y937" s="155">
        <v>0</v>
      </c>
      <c r="Z937" s="173">
        <v>0</v>
      </c>
      <c r="AA937" s="151">
        <v>0</v>
      </c>
      <c r="AB937" s="151">
        <v>0</v>
      </c>
      <c r="AC937" s="151">
        <v>1</v>
      </c>
      <c r="AD937" s="151">
        <v>1</v>
      </c>
      <c r="AE937" s="155">
        <v>0</v>
      </c>
      <c r="AF937" s="155">
        <v>1</v>
      </c>
      <c r="AG937" s="173">
        <v>-1</v>
      </c>
    </row>
    <row r="938" spans="1:33">
      <c r="A938" s="175" t="s">
        <v>927</v>
      </c>
      <c r="B938" s="195" t="s">
        <v>1829</v>
      </c>
      <c r="C938" s="195" t="s">
        <v>937</v>
      </c>
      <c r="D938" s="150">
        <v>1837</v>
      </c>
      <c r="E938" s="150">
        <v>1643</v>
      </c>
      <c r="F938" s="150">
        <v>1711</v>
      </c>
      <c r="G938" s="151">
        <v>1058</v>
      </c>
      <c r="H938" s="151">
        <v>876</v>
      </c>
      <c r="I938" s="151">
        <v>960</v>
      </c>
      <c r="J938" s="151">
        <v>1633</v>
      </c>
      <c r="K938" s="151">
        <v>1422</v>
      </c>
      <c r="L938" s="151">
        <v>1531</v>
      </c>
      <c r="M938" s="154">
        <v>0.885428395946361</v>
      </c>
      <c r="N938" s="153">
        <v>34599</v>
      </c>
      <c r="O938" s="172">
        <v>0.9</v>
      </c>
      <c r="P938" s="154">
        <v>0.894393032117583</v>
      </c>
      <c r="Q938" s="154">
        <v>0.827977315689981</v>
      </c>
      <c r="R938" s="154">
        <v>0.870789957134109</v>
      </c>
      <c r="S938" s="173">
        <v>0.0664157164276019</v>
      </c>
      <c r="T938" s="153">
        <v>39076</v>
      </c>
      <c r="U938" s="153">
        <v>36542</v>
      </c>
      <c r="V938" s="154">
        <v>0.935152011464838</v>
      </c>
      <c r="W938" s="154">
        <v>0.931409907457812</v>
      </c>
      <c r="X938" s="155">
        <v>0.907372400756144</v>
      </c>
      <c r="Y938" s="155">
        <v>0.937538273116963</v>
      </c>
      <c r="Z938" s="173">
        <v>0.0240375067016679</v>
      </c>
      <c r="AA938" s="151">
        <v>11744</v>
      </c>
      <c r="AB938" s="151">
        <v>10998</v>
      </c>
      <c r="AC938" s="151">
        <v>12992</v>
      </c>
      <c r="AD938" s="151">
        <v>12152</v>
      </c>
      <c r="AE938" s="155">
        <v>0.936478201634877</v>
      </c>
      <c r="AF938" s="155">
        <v>0.935344827586207</v>
      </c>
      <c r="AG938" s="173">
        <v>0.00113337404867053</v>
      </c>
    </row>
    <row r="939" spans="1:33">
      <c r="A939" s="175" t="s">
        <v>927</v>
      </c>
      <c r="B939" s="195" t="s">
        <v>1830</v>
      </c>
      <c r="C939" s="195" t="s">
        <v>938</v>
      </c>
      <c r="D939" s="150">
        <v>0</v>
      </c>
      <c r="E939" s="150">
        <v>0</v>
      </c>
      <c r="F939" s="150">
        <v>0</v>
      </c>
      <c r="G939" s="151">
        <v>0</v>
      </c>
      <c r="H939" s="151">
        <v>0</v>
      </c>
      <c r="I939" s="151">
        <v>0</v>
      </c>
      <c r="J939" s="151">
        <v>0</v>
      </c>
      <c r="K939" s="151">
        <v>0</v>
      </c>
      <c r="L939" s="151">
        <v>0</v>
      </c>
      <c r="M939" s="154">
        <v>0</v>
      </c>
      <c r="N939" s="153">
        <v>0</v>
      </c>
      <c r="O939" s="172">
        <v>0.9</v>
      </c>
      <c r="P939" s="154">
        <v>0</v>
      </c>
      <c r="Q939" s="154">
        <v>0</v>
      </c>
      <c r="R939" s="154">
        <v>0</v>
      </c>
      <c r="S939" s="173">
        <v>0</v>
      </c>
      <c r="T939" s="153">
        <v>1</v>
      </c>
      <c r="U939" s="153">
        <v>0</v>
      </c>
      <c r="V939" s="154">
        <v>0</v>
      </c>
      <c r="W939" s="154">
        <v>0</v>
      </c>
      <c r="X939" s="155">
        <v>0</v>
      </c>
      <c r="Y939" s="155">
        <v>0</v>
      </c>
      <c r="Z939" s="173">
        <v>0</v>
      </c>
      <c r="AA939" s="151">
        <v>0</v>
      </c>
      <c r="AB939" s="151">
        <v>0</v>
      </c>
      <c r="AC939" s="151">
        <v>1</v>
      </c>
      <c r="AD939" s="151">
        <v>0</v>
      </c>
      <c r="AE939" s="155">
        <v>0</v>
      </c>
      <c r="AF939" s="155">
        <v>0</v>
      </c>
      <c r="AG939" s="173">
        <v>0</v>
      </c>
    </row>
    <row r="940" spans="1:33">
      <c r="A940" s="175" t="s">
        <v>927</v>
      </c>
      <c r="B940" s="195" t="s">
        <v>1830</v>
      </c>
      <c r="C940" s="195" t="s">
        <v>939</v>
      </c>
      <c r="D940" s="150">
        <v>2924</v>
      </c>
      <c r="E940" s="150">
        <v>2772</v>
      </c>
      <c r="F940" s="150">
        <v>2465</v>
      </c>
      <c r="G940" s="151">
        <v>1266</v>
      </c>
      <c r="H940" s="151">
        <v>1172</v>
      </c>
      <c r="I940" s="151">
        <v>1125</v>
      </c>
      <c r="J940" s="151">
        <v>2202</v>
      </c>
      <c r="K940" s="151">
        <v>2097</v>
      </c>
      <c r="L940" s="151">
        <v>1903</v>
      </c>
      <c r="M940" s="154">
        <v>0.918145141690565</v>
      </c>
      <c r="N940" s="153">
        <v>56667</v>
      </c>
      <c r="O940" s="172">
        <v>0.9</v>
      </c>
      <c r="P940" s="154">
        <v>0.948016415868673</v>
      </c>
      <c r="Q940" s="154">
        <v>0.925750394944708</v>
      </c>
      <c r="R940" s="154">
        <v>0.952316076294278</v>
      </c>
      <c r="S940" s="173">
        <v>0.0222660209239652</v>
      </c>
      <c r="T940" s="153">
        <v>61719</v>
      </c>
      <c r="U940" s="153">
        <v>51607</v>
      </c>
      <c r="V940" s="154">
        <v>0.836160663653008</v>
      </c>
      <c r="W940" s="154">
        <v>0.843023255813954</v>
      </c>
      <c r="X940" s="155">
        <v>0.888625592417062</v>
      </c>
      <c r="Y940" s="155">
        <v>0.864214350590372</v>
      </c>
      <c r="Z940" s="173">
        <v>-0.0456023366031081</v>
      </c>
      <c r="AA940" s="151">
        <v>16145</v>
      </c>
      <c r="AB940" s="151">
        <v>13780</v>
      </c>
      <c r="AC940" s="151">
        <v>21293</v>
      </c>
      <c r="AD940" s="151">
        <v>17846</v>
      </c>
      <c r="AE940" s="155">
        <v>0.853515020130071</v>
      </c>
      <c r="AF940" s="155">
        <v>0.838115812708402</v>
      </c>
      <c r="AG940" s="173">
        <v>0.0153992074216693</v>
      </c>
    </row>
    <row r="941" spans="1:33">
      <c r="A941" s="175" t="s">
        <v>927</v>
      </c>
      <c r="B941" s="195" t="s">
        <v>1830</v>
      </c>
      <c r="C941" s="195" t="s">
        <v>940</v>
      </c>
      <c r="D941" s="150">
        <v>3748</v>
      </c>
      <c r="E941" s="150">
        <v>3680</v>
      </c>
      <c r="F941" s="150">
        <v>3497</v>
      </c>
      <c r="G941" s="151">
        <v>1592</v>
      </c>
      <c r="H941" s="151">
        <v>1557</v>
      </c>
      <c r="I941" s="151">
        <v>1486</v>
      </c>
      <c r="J941" s="151">
        <v>2749</v>
      </c>
      <c r="K941" s="151">
        <v>2688</v>
      </c>
      <c r="L941" s="151">
        <v>2523</v>
      </c>
      <c r="M941" s="154">
        <v>0.976993648553282</v>
      </c>
      <c r="N941" s="153">
        <v>69220</v>
      </c>
      <c r="O941" s="172">
        <v>0.9</v>
      </c>
      <c r="P941" s="154">
        <v>0.981856990394877</v>
      </c>
      <c r="Q941" s="154">
        <v>0.978015075376884</v>
      </c>
      <c r="R941" s="154">
        <v>0.977810112768279</v>
      </c>
      <c r="S941" s="173">
        <v>0.00384191501799291</v>
      </c>
      <c r="T941" s="153">
        <v>70850</v>
      </c>
      <c r="U941" s="153">
        <v>66280</v>
      </c>
      <c r="V941" s="154">
        <v>0.935497529992943</v>
      </c>
      <c r="W941" s="154">
        <v>0.933030949839915</v>
      </c>
      <c r="X941" s="155">
        <v>0.933417085427136</v>
      </c>
      <c r="Y941" s="155">
        <v>0.917788286649691</v>
      </c>
      <c r="Z941" s="173">
        <v>-0.000386135587221004</v>
      </c>
      <c r="AA941" s="151">
        <v>20612</v>
      </c>
      <c r="AB941" s="151">
        <v>19053</v>
      </c>
      <c r="AC941" s="151">
        <v>23504</v>
      </c>
      <c r="AD941" s="151">
        <v>22105</v>
      </c>
      <c r="AE941" s="155">
        <v>0.92436444789443</v>
      </c>
      <c r="AF941" s="155">
        <v>0.940478216473792</v>
      </c>
      <c r="AG941" s="173">
        <v>-0.0161137685793613</v>
      </c>
    </row>
    <row r="942" spans="1:33">
      <c r="A942" s="175" t="s">
        <v>927</v>
      </c>
      <c r="B942" s="195" t="s">
        <v>1830</v>
      </c>
      <c r="C942" s="195" t="s">
        <v>941</v>
      </c>
      <c r="D942" s="150">
        <v>2435</v>
      </c>
      <c r="E942" s="150">
        <v>2289</v>
      </c>
      <c r="F942" s="150">
        <v>2242</v>
      </c>
      <c r="G942" s="151">
        <v>1024</v>
      </c>
      <c r="H942" s="151">
        <v>934</v>
      </c>
      <c r="I942" s="151">
        <v>943</v>
      </c>
      <c r="J942" s="151">
        <v>1783</v>
      </c>
      <c r="K942" s="151">
        <v>1687</v>
      </c>
      <c r="L942" s="151">
        <v>1653</v>
      </c>
      <c r="M942" s="154">
        <v>0.949624986006941</v>
      </c>
      <c r="N942" s="153">
        <v>42415</v>
      </c>
      <c r="O942" s="172">
        <v>0.9</v>
      </c>
      <c r="P942" s="154">
        <v>0.940041067761807</v>
      </c>
      <c r="Q942" s="154">
        <v>0.912109375</v>
      </c>
      <c r="R942" s="154">
        <v>0.946158160403814</v>
      </c>
      <c r="S942" s="173">
        <v>0.027931692761807</v>
      </c>
      <c r="T942" s="153">
        <v>44665</v>
      </c>
      <c r="U942" s="153">
        <v>40830</v>
      </c>
      <c r="V942" s="154">
        <v>0.914138587260719</v>
      </c>
      <c r="W942" s="154">
        <v>0.920739219712526</v>
      </c>
      <c r="X942" s="155">
        <v>0.9208984375</v>
      </c>
      <c r="Y942" s="155">
        <v>0.927089175546831</v>
      </c>
      <c r="Z942" s="173">
        <v>-0.000159217787474297</v>
      </c>
      <c r="AA942" s="151">
        <v>13498</v>
      </c>
      <c r="AB942" s="151">
        <v>12404</v>
      </c>
      <c r="AC942" s="151">
        <v>14441</v>
      </c>
      <c r="AD942" s="151">
        <v>13136</v>
      </c>
      <c r="AE942" s="155">
        <v>0.91895095569714</v>
      </c>
      <c r="AF942" s="155">
        <v>0.909632296932345</v>
      </c>
      <c r="AG942" s="173">
        <v>0.00931865876479498</v>
      </c>
    </row>
    <row r="943" spans="1:33">
      <c r="A943" s="175" t="s">
        <v>927</v>
      </c>
      <c r="B943" s="195" t="s">
        <v>1830</v>
      </c>
      <c r="C943" s="195" t="s">
        <v>942</v>
      </c>
      <c r="D943" s="150">
        <v>4239</v>
      </c>
      <c r="E943" s="150">
        <v>4154</v>
      </c>
      <c r="F943" s="150">
        <v>3965</v>
      </c>
      <c r="G943" s="151">
        <v>1721</v>
      </c>
      <c r="H943" s="151">
        <v>1681</v>
      </c>
      <c r="I943" s="151">
        <v>1614</v>
      </c>
      <c r="J943" s="151">
        <v>3067</v>
      </c>
      <c r="K943" s="151">
        <v>3033</v>
      </c>
      <c r="L943" s="151">
        <v>2921</v>
      </c>
      <c r="M943" s="154">
        <v>0.984743480463008</v>
      </c>
      <c r="N943" s="153">
        <v>79714</v>
      </c>
      <c r="O943" s="172">
        <v>0.9</v>
      </c>
      <c r="P943" s="154">
        <v>0.979948100967209</v>
      </c>
      <c r="Q943" s="154">
        <v>0.976757699012202</v>
      </c>
      <c r="R943" s="154">
        <v>0.988914248451255</v>
      </c>
      <c r="S943" s="173">
        <v>0.00319040195500708</v>
      </c>
      <c r="T943" s="153">
        <v>80949</v>
      </c>
      <c r="U943" s="153">
        <v>77667</v>
      </c>
      <c r="V943" s="154">
        <v>0.959455953748657</v>
      </c>
      <c r="W943" s="154">
        <v>0.935362113706063</v>
      </c>
      <c r="X943" s="155">
        <v>0.937826844857641</v>
      </c>
      <c r="Y943" s="155">
        <v>0.952396478643626</v>
      </c>
      <c r="Z943" s="173">
        <v>-0.00246473115157819</v>
      </c>
      <c r="AA943" s="151">
        <v>23029</v>
      </c>
      <c r="AB943" s="151">
        <v>21926</v>
      </c>
      <c r="AC943" s="151">
        <v>26886</v>
      </c>
      <c r="AD943" s="151">
        <v>25936</v>
      </c>
      <c r="AE943" s="155">
        <v>0.952103869034695</v>
      </c>
      <c r="AF943" s="155">
        <v>0.964665625232463</v>
      </c>
      <c r="AG943" s="173">
        <v>-0.0125617561977677</v>
      </c>
    </row>
    <row r="944" spans="1:33">
      <c r="A944" s="175" t="s">
        <v>927</v>
      </c>
      <c r="B944" s="195" t="s">
        <v>1830</v>
      </c>
      <c r="C944" s="195" t="s">
        <v>943</v>
      </c>
      <c r="D944" s="150">
        <v>1783</v>
      </c>
      <c r="E944" s="150">
        <v>1711</v>
      </c>
      <c r="F944" s="150">
        <v>1648</v>
      </c>
      <c r="G944" s="151">
        <v>818</v>
      </c>
      <c r="H944" s="151">
        <v>776</v>
      </c>
      <c r="I944" s="151">
        <v>761</v>
      </c>
      <c r="J944" s="151">
        <v>1381</v>
      </c>
      <c r="K944" s="151">
        <v>1204</v>
      </c>
      <c r="L944" s="151">
        <v>1176</v>
      </c>
      <c r="M944" s="154">
        <v>0.946682730023535</v>
      </c>
      <c r="N944" s="153">
        <v>33789</v>
      </c>
      <c r="O944" s="172">
        <v>0.9</v>
      </c>
      <c r="P944" s="154">
        <v>0.95961862030286</v>
      </c>
      <c r="Q944" s="154">
        <v>0.948655256723716</v>
      </c>
      <c r="R944" s="154">
        <v>0.871832005792904</v>
      </c>
      <c r="S944" s="173">
        <v>0.010963363579144</v>
      </c>
      <c r="T944" s="153">
        <v>35692</v>
      </c>
      <c r="U944" s="153">
        <v>32943</v>
      </c>
      <c r="V944" s="154">
        <v>0.922979939482237</v>
      </c>
      <c r="W944" s="154">
        <v>0.924284913067863</v>
      </c>
      <c r="X944" s="155">
        <v>0.930317848410758</v>
      </c>
      <c r="Y944" s="155">
        <v>0.851556842867487</v>
      </c>
      <c r="Z944" s="173">
        <v>-0.00603293534289473</v>
      </c>
      <c r="AA944" s="151">
        <v>10151</v>
      </c>
      <c r="AB944" s="151">
        <v>9198</v>
      </c>
      <c r="AC944" s="151">
        <v>11636</v>
      </c>
      <c r="AD944" s="151">
        <v>10858</v>
      </c>
      <c r="AE944" s="155">
        <v>0.906117623879421</v>
      </c>
      <c r="AF944" s="155">
        <v>0.933138535579237</v>
      </c>
      <c r="AG944" s="173">
        <v>-0.0270209116998161</v>
      </c>
    </row>
    <row r="945" spans="1:33">
      <c r="A945" s="175" t="s">
        <v>927</v>
      </c>
      <c r="B945" s="195" t="s">
        <v>1830</v>
      </c>
      <c r="C945" s="195" t="s">
        <v>944</v>
      </c>
      <c r="D945" s="150">
        <v>2561</v>
      </c>
      <c r="E945" s="150">
        <v>2348</v>
      </c>
      <c r="F945" s="150">
        <v>2237</v>
      </c>
      <c r="G945" s="151">
        <v>1096</v>
      </c>
      <c r="H945" s="151">
        <v>1037</v>
      </c>
      <c r="I945" s="151">
        <v>968</v>
      </c>
      <c r="J945" s="151">
        <v>1947</v>
      </c>
      <c r="K945" s="151">
        <v>1880</v>
      </c>
      <c r="L945" s="151">
        <v>1704</v>
      </c>
      <c r="M945" s="154">
        <v>0.947552447552448</v>
      </c>
      <c r="N945" s="153">
        <v>47425</v>
      </c>
      <c r="O945" s="172">
        <v>0.9</v>
      </c>
      <c r="P945" s="154">
        <v>0.916829363529871</v>
      </c>
      <c r="Q945" s="154">
        <v>0.946167883211679</v>
      </c>
      <c r="R945" s="154">
        <v>0.965588084232152</v>
      </c>
      <c r="S945" s="173">
        <v>-0.0293385196818078</v>
      </c>
      <c r="T945" s="153">
        <v>50050</v>
      </c>
      <c r="U945" s="153">
        <v>42729</v>
      </c>
      <c r="V945" s="154">
        <v>0.853726273726274</v>
      </c>
      <c r="W945" s="154">
        <v>0.873486919172198</v>
      </c>
      <c r="X945" s="155">
        <v>0.883211678832117</v>
      </c>
      <c r="Y945" s="155">
        <v>0.875192604006163</v>
      </c>
      <c r="Z945" s="173">
        <v>-0.00972475965991848</v>
      </c>
      <c r="AA945" s="151">
        <v>14211</v>
      </c>
      <c r="AB945" s="151">
        <v>12394</v>
      </c>
      <c r="AC945" s="151">
        <v>16715</v>
      </c>
      <c r="AD945" s="151">
        <v>14353</v>
      </c>
      <c r="AE945" s="155">
        <v>0.872141298993737</v>
      </c>
      <c r="AF945" s="155">
        <v>0.858689799581214</v>
      </c>
      <c r="AG945" s="173">
        <v>0.0134514994125228</v>
      </c>
    </row>
    <row r="946" spans="1:33">
      <c r="A946" s="175" t="s">
        <v>927</v>
      </c>
      <c r="B946" s="195" t="s">
        <v>1830</v>
      </c>
      <c r="C946" s="195" t="s">
        <v>945</v>
      </c>
      <c r="D946" s="150">
        <v>4271</v>
      </c>
      <c r="E946" s="150">
        <v>4149</v>
      </c>
      <c r="F946" s="150">
        <v>3903</v>
      </c>
      <c r="G946" s="151">
        <v>1840</v>
      </c>
      <c r="H946" s="151">
        <v>1780</v>
      </c>
      <c r="I946" s="151">
        <v>1673</v>
      </c>
      <c r="J946" s="151">
        <v>3187</v>
      </c>
      <c r="K946" s="151">
        <v>3063</v>
      </c>
      <c r="L946" s="151">
        <v>2922</v>
      </c>
      <c r="M946" s="154">
        <v>0.968610539459384</v>
      </c>
      <c r="N946" s="153">
        <v>83779</v>
      </c>
      <c r="O946" s="172">
        <v>0.9</v>
      </c>
      <c r="P946" s="154">
        <v>0.971435261062983</v>
      </c>
      <c r="Q946" s="154">
        <v>0.967391304347826</v>
      </c>
      <c r="R946" s="154">
        <v>0.961091935989959</v>
      </c>
      <c r="S946" s="173">
        <v>0.00404395671515689</v>
      </c>
      <c r="T946" s="153">
        <v>86494</v>
      </c>
      <c r="U946" s="153">
        <v>79215</v>
      </c>
      <c r="V946" s="154">
        <v>0.915843873563484</v>
      </c>
      <c r="W946" s="154">
        <v>0.913837508780145</v>
      </c>
      <c r="X946" s="155">
        <v>0.909239130434783</v>
      </c>
      <c r="Y946" s="155">
        <v>0.916849701914026</v>
      </c>
      <c r="Z946" s="173">
        <v>0.00459837834536247</v>
      </c>
      <c r="AA946" s="151">
        <v>23977</v>
      </c>
      <c r="AB946" s="151">
        <v>21939</v>
      </c>
      <c r="AC946" s="151">
        <v>29105</v>
      </c>
      <c r="AD946" s="151">
        <v>26907</v>
      </c>
      <c r="AE946" s="155">
        <v>0.915001876798599</v>
      </c>
      <c r="AF946" s="155">
        <v>0.924480329840234</v>
      </c>
      <c r="AG946" s="173">
        <v>-0.00947845304163497</v>
      </c>
    </row>
    <row r="947" spans="1:33">
      <c r="A947" s="175" t="s">
        <v>927</v>
      </c>
      <c r="B947" s="195" t="s">
        <v>1830</v>
      </c>
      <c r="C947" s="195" t="s">
        <v>946</v>
      </c>
      <c r="D947" s="150">
        <v>3752</v>
      </c>
      <c r="E947" s="150">
        <v>3728</v>
      </c>
      <c r="F947" s="150">
        <v>3380</v>
      </c>
      <c r="G947" s="151">
        <v>1447</v>
      </c>
      <c r="H947" s="151">
        <v>1437</v>
      </c>
      <c r="I947" s="151">
        <v>1318</v>
      </c>
      <c r="J947" s="151">
        <v>2648</v>
      </c>
      <c r="K947" s="151">
        <v>2634</v>
      </c>
      <c r="L947" s="151">
        <v>2451</v>
      </c>
      <c r="M947" s="154">
        <v>0.988690280803318</v>
      </c>
      <c r="N947" s="153">
        <v>66264</v>
      </c>
      <c r="O947" s="172">
        <v>0.9</v>
      </c>
      <c r="P947" s="154">
        <v>0.993603411513859</v>
      </c>
      <c r="Q947" s="154">
        <v>0.993089149965446</v>
      </c>
      <c r="R947" s="154">
        <v>0.994712990936556</v>
      </c>
      <c r="S947" s="173">
        <v>0.000514261548413497</v>
      </c>
      <c r="T947" s="153">
        <v>67022</v>
      </c>
      <c r="U947" s="153">
        <v>62248</v>
      </c>
      <c r="V947" s="154">
        <v>0.928769657724329</v>
      </c>
      <c r="W947" s="154">
        <v>0.900852878464819</v>
      </c>
      <c r="X947" s="155">
        <v>0.91085003455425</v>
      </c>
      <c r="Y947" s="155">
        <v>0.925604229607251</v>
      </c>
      <c r="Z947" s="173">
        <v>-0.00999715608943141</v>
      </c>
      <c r="AA947" s="151">
        <v>20135</v>
      </c>
      <c r="AB947" s="151">
        <v>18505</v>
      </c>
      <c r="AC947" s="151">
        <v>21654</v>
      </c>
      <c r="AD947" s="151">
        <v>20311</v>
      </c>
      <c r="AE947" s="155">
        <v>0.919046436553265</v>
      </c>
      <c r="AF947" s="155">
        <v>0.937979126258428</v>
      </c>
      <c r="AG947" s="173">
        <v>-0.0189326897051626</v>
      </c>
    </row>
    <row r="948" spans="1:33">
      <c r="A948" s="175" t="s">
        <v>927</v>
      </c>
      <c r="B948" s="195" t="s">
        <v>1830</v>
      </c>
      <c r="C948" s="195" t="s">
        <v>947</v>
      </c>
      <c r="D948" s="150">
        <v>578</v>
      </c>
      <c r="E948" s="150">
        <v>567</v>
      </c>
      <c r="F948" s="150">
        <v>543</v>
      </c>
      <c r="G948" s="151">
        <v>239</v>
      </c>
      <c r="H948" s="151">
        <v>232</v>
      </c>
      <c r="I948" s="151">
        <v>216</v>
      </c>
      <c r="J948" s="151">
        <v>422</v>
      </c>
      <c r="K948" s="151">
        <v>406</v>
      </c>
      <c r="L948" s="151">
        <v>332</v>
      </c>
      <c r="M948" s="154">
        <v>0.96768826619965</v>
      </c>
      <c r="N948" s="153">
        <v>11051</v>
      </c>
      <c r="O948" s="172">
        <v>0.9</v>
      </c>
      <c r="P948" s="154">
        <v>0.980968858131488</v>
      </c>
      <c r="Q948" s="154">
        <v>0.97071129707113</v>
      </c>
      <c r="R948" s="154">
        <v>0.962085308056872</v>
      </c>
      <c r="S948" s="173">
        <v>0.0102575610603582</v>
      </c>
      <c r="T948" s="153">
        <v>11420</v>
      </c>
      <c r="U948" s="153">
        <v>10254</v>
      </c>
      <c r="V948" s="154">
        <v>0.897898423817863</v>
      </c>
      <c r="W948" s="154">
        <v>0.939446366782007</v>
      </c>
      <c r="X948" s="155">
        <v>0.903765690376569</v>
      </c>
      <c r="Y948" s="155">
        <v>0.786729857819905</v>
      </c>
      <c r="Z948" s="173">
        <v>0.0356806764054378</v>
      </c>
      <c r="AA948" s="151">
        <v>3107</v>
      </c>
      <c r="AB948" s="151">
        <v>2782</v>
      </c>
      <c r="AC948" s="151">
        <v>3939</v>
      </c>
      <c r="AD948" s="151">
        <v>3532</v>
      </c>
      <c r="AE948" s="155">
        <v>0.895397489539749</v>
      </c>
      <c r="AF948" s="155">
        <v>0.896674282812897</v>
      </c>
      <c r="AG948" s="173">
        <v>-0.00127679327314767</v>
      </c>
    </row>
    <row r="949" spans="1:33">
      <c r="A949" s="175" t="s">
        <v>927</v>
      </c>
      <c r="B949" s="195" t="s">
        <v>1830</v>
      </c>
      <c r="C949" s="195" t="s">
        <v>948</v>
      </c>
      <c r="D949" s="150">
        <v>3696</v>
      </c>
      <c r="E949" s="150">
        <v>3383</v>
      </c>
      <c r="F949" s="150">
        <v>3330</v>
      </c>
      <c r="G949" s="151">
        <v>1458</v>
      </c>
      <c r="H949" s="151">
        <v>1381</v>
      </c>
      <c r="I949" s="151">
        <v>1299</v>
      </c>
      <c r="J949" s="151">
        <v>2678</v>
      </c>
      <c r="K949" s="151">
        <v>2587</v>
      </c>
      <c r="L949" s="151">
        <v>2509</v>
      </c>
      <c r="M949" s="154">
        <v>0.955808209969457</v>
      </c>
      <c r="N949" s="153">
        <v>65405</v>
      </c>
      <c r="O949" s="172">
        <v>0.9</v>
      </c>
      <c r="P949" s="154">
        <v>0.915313852813853</v>
      </c>
      <c r="Q949" s="154">
        <v>0.94718792866941</v>
      </c>
      <c r="R949" s="154">
        <v>0.966019417475728</v>
      </c>
      <c r="S949" s="173">
        <v>-0.0318740758555573</v>
      </c>
      <c r="T949" s="153">
        <v>68429</v>
      </c>
      <c r="U949" s="153">
        <v>62565</v>
      </c>
      <c r="V949" s="154">
        <v>0.914305338379927</v>
      </c>
      <c r="W949" s="154">
        <v>0.900974025974026</v>
      </c>
      <c r="X949" s="155">
        <v>0.890946502057613</v>
      </c>
      <c r="Y949" s="155">
        <v>0.936893203883495</v>
      </c>
      <c r="Z949" s="173">
        <v>0.0100275239164128</v>
      </c>
      <c r="AA949" s="151">
        <v>19563</v>
      </c>
      <c r="AB949" s="151">
        <v>17971</v>
      </c>
      <c r="AC949" s="151">
        <v>22142</v>
      </c>
      <c r="AD949" s="151">
        <v>20311</v>
      </c>
      <c r="AE949" s="155">
        <v>0.918621888258447</v>
      </c>
      <c r="AF949" s="155">
        <v>0.917306476379731</v>
      </c>
      <c r="AG949" s="173">
        <v>0.0013154118787162</v>
      </c>
    </row>
    <row r="950" spans="1:33">
      <c r="A950" s="175" t="s">
        <v>927</v>
      </c>
      <c r="B950" s="195" t="s">
        <v>1830</v>
      </c>
      <c r="C950" s="195" t="s">
        <v>949</v>
      </c>
      <c r="D950" s="150">
        <v>2359</v>
      </c>
      <c r="E950" s="150">
        <v>2237</v>
      </c>
      <c r="F950" s="150">
        <v>2018</v>
      </c>
      <c r="G950" s="151">
        <v>887</v>
      </c>
      <c r="H950" s="151">
        <v>765</v>
      </c>
      <c r="I950" s="151">
        <v>765</v>
      </c>
      <c r="J950" s="151">
        <v>1761</v>
      </c>
      <c r="K950" s="151">
        <v>1642</v>
      </c>
      <c r="L950" s="151">
        <v>1439</v>
      </c>
      <c r="M950" s="154">
        <v>0.940652402665731</v>
      </c>
      <c r="N950" s="153">
        <v>40227</v>
      </c>
      <c r="O950" s="172">
        <v>0.9</v>
      </c>
      <c r="P950" s="154">
        <v>0.9482831708351</v>
      </c>
      <c r="Q950" s="154">
        <v>0.862457722660654</v>
      </c>
      <c r="R950" s="154">
        <v>0.932424758659852</v>
      </c>
      <c r="S950" s="173">
        <v>0.0858254481744457</v>
      </c>
      <c r="T950" s="153">
        <v>42765</v>
      </c>
      <c r="U950" s="153">
        <v>37160</v>
      </c>
      <c r="V950" s="154">
        <v>0.868934876651467</v>
      </c>
      <c r="W950" s="154">
        <v>0.855447223399746</v>
      </c>
      <c r="X950" s="155">
        <v>0.862457722660654</v>
      </c>
      <c r="Y950" s="155">
        <v>0.817149346961953</v>
      </c>
      <c r="Z950" s="173">
        <v>-0.00701049926090824</v>
      </c>
      <c r="AA950" s="151">
        <v>12419</v>
      </c>
      <c r="AB950" s="151">
        <v>10544</v>
      </c>
      <c r="AC950" s="151">
        <v>13847</v>
      </c>
      <c r="AD950" s="151">
        <v>12027</v>
      </c>
      <c r="AE950" s="155">
        <v>0.849021660359127</v>
      </c>
      <c r="AF950" s="155">
        <v>0.868563587780747</v>
      </c>
      <c r="AG950" s="173">
        <v>-0.0195419274216195</v>
      </c>
    </row>
    <row r="951" spans="1:33">
      <c r="A951" s="175" t="s">
        <v>927</v>
      </c>
      <c r="B951" s="195" t="s">
        <v>1831</v>
      </c>
      <c r="C951" s="195" t="s">
        <v>950</v>
      </c>
      <c r="D951" s="150">
        <v>4582</v>
      </c>
      <c r="E951" s="150">
        <v>4251</v>
      </c>
      <c r="F951" s="150">
        <v>3852</v>
      </c>
      <c r="G951" s="151">
        <v>4601</v>
      </c>
      <c r="H951" s="151">
        <v>4371</v>
      </c>
      <c r="I951" s="151">
        <v>4113</v>
      </c>
      <c r="J951" s="151">
        <v>5528</v>
      </c>
      <c r="K951" s="151">
        <v>5231</v>
      </c>
      <c r="L951" s="151">
        <v>5002</v>
      </c>
      <c r="M951" s="154">
        <v>0.926133424643562</v>
      </c>
      <c r="N951" s="153">
        <v>127122</v>
      </c>
      <c r="O951" s="172">
        <v>0.9</v>
      </c>
      <c r="P951" s="154">
        <v>0.927760803142732</v>
      </c>
      <c r="Q951" s="154">
        <v>0.950010867202782</v>
      </c>
      <c r="R951" s="154">
        <v>0.946273516642547</v>
      </c>
      <c r="S951" s="173">
        <v>-0.0222500640600496</v>
      </c>
      <c r="T951" s="153">
        <v>137261</v>
      </c>
      <c r="U951" s="153">
        <v>118527</v>
      </c>
      <c r="V951" s="154">
        <v>0.863515492383124</v>
      </c>
      <c r="W951" s="154">
        <v>0.840680925360105</v>
      </c>
      <c r="X951" s="155">
        <v>0.893936100847642</v>
      </c>
      <c r="Y951" s="155">
        <v>0.904848046309696</v>
      </c>
      <c r="Z951" s="173">
        <v>-0.0532551754875371</v>
      </c>
      <c r="AA951" s="151">
        <v>40296</v>
      </c>
      <c r="AB951" s="151">
        <v>35154</v>
      </c>
      <c r="AC951" s="151">
        <v>44553</v>
      </c>
      <c r="AD951" s="151">
        <v>38075</v>
      </c>
      <c r="AE951" s="155">
        <v>0.872394282310899</v>
      </c>
      <c r="AF951" s="155">
        <v>0.854600139160101</v>
      </c>
      <c r="AG951" s="173">
        <v>0.0177941431507979</v>
      </c>
    </row>
    <row r="952" spans="1:33">
      <c r="A952" s="175" t="s">
        <v>927</v>
      </c>
      <c r="B952" s="195" t="s">
        <v>1831</v>
      </c>
      <c r="C952" s="195" t="s">
        <v>951</v>
      </c>
      <c r="D952" s="150">
        <v>3748</v>
      </c>
      <c r="E952" s="150">
        <v>3692</v>
      </c>
      <c r="F952" s="150">
        <v>3457</v>
      </c>
      <c r="G952" s="151">
        <v>3135</v>
      </c>
      <c r="H952" s="151">
        <v>3112</v>
      </c>
      <c r="I952" s="151">
        <v>2886</v>
      </c>
      <c r="J952" s="151">
        <v>4113</v>
      </c>
      <c r="K952" s="151">
        <v>4044</v>
      </c>
      <c r="L952" s="151">
        <v>3812</v>
      </c>
      <c r="M952" s="154">
        <v>0.979649675663509</v>
      </c>
      <c r="N952" s="153">
        <v>95749</v>
      </c>
      <c r="O952" s="172">
        <v>0.9</v>
      </c>
      <c r="P952" s="154">
        <v>0.985058697972252</v>
      </c>
      <c r="Q952" s="154">
        <v>0.992663476874003</v>
      </c>
      <c r="R952" s="154">
        <v>0.983223924142961</v>
      </c>
      <c r="S952" s="173">
        <v>-0.00760477890175126</v>
      </c>
      <c r="T952" s="153">
        <v>97738</v>
      </c>
      <c r="U952" s="153">
        <v>91256</v>
      </c>
      <c r="V952" s="154">
        <v>0.933679837934069</v>
      </c>
      <c r="W952" s="154">
        <v>0.922358591248666</v>
      </c>
      <c r="X952" s="155">
        <v>0.920574162679426</v>
      </c>
      <c r="Y952" s="155">
        <v>0.926817408217846</v>
      </c>
      <c r="Z952" s="173">
        <v>0.0017844285692401</v>
      </c>
      <c r="AA952" s="151">
        <v>29035</v>
      </c>
      <c r="AB952" s="151">
        <v>27191</v>
      </c>
      <c r="AC952" s="151">
        <v>31769</v>
      </c>
      <c r="AD952" s="151">
        <v>29508</v>
      </c>
      <c r="AE952" s="155">
        <v>0.936490442569313</v>
      </c>
      <c r="AF952" s="155">
        <v>0.928829991501149</v>
      </c>
      <c r="AG952" s="173">
        <v>0.00766045106816404</v>
      </c>
    </row>
    <row r="953" spans="1:33">
      <c r="A953" s="175" t="s">
        <v>927</v>
      </c>
      <c r="B953" s="195" t="s">
        <v>1831</v>
      </c>
      <c r="C953" s="195" t="s">
        <v>952</v>
      </c>
      <c r="D953" s="150">
        <v>2714</v>
      </c>
      <c r="E953" s="150">
        <v>2563</v>
      </c>
      <c r="F953" s="150">
        <v>2492</v>
      </c>
      <c r="G953" s="151">
        <v>2735</v>
      </c>
      <c r="H953" s="151">
        <v>2523</v>
      </c>
      <c r="I953" s="151">
        <v>2526</v>
      </c>
      <c r="J953" s="151">
        <v>3238</v>
      </c>
      <c r="K953" s="151">
        <v>2991</v>
      </c>
      <c r="L953" s="151">
        <v>2980</v>
      </c>
      <c r="M953" s="154">
        <v>0.941450054260762</v>
      </c>
      <c r="N953" s="153">
        <v>72872</v>
      </c>
      <c r="O953" s="172">
        <v>0.9</v>
      </c>
      <c r="P953" s="154">
        <v>0.944362564480472</v>
      </c>
      <c r="Q953" s="154">
        <v>0.922486288848263</v>
      </c>
      <c r="R953" s="154">
        <v>0.923718344657196</v>
      </c>
      <c r="S953" s="173">
        <v>0.0218762756322084</v>
      </c>
      <c r="T953" s="153">
        <v>77404</v>
      </c>
      <c r="U953" s="153">
        <v>70625</v>
      </c>
      <c r="V953" s="154">
        <v>0.91242054674177</v>
      </c>
      <c r="W953" s="154">
        <v>0.918201915991157</v>
      </c>
      <c r="X953" s="155">
        <v>0.923583180987203</v>
      </c>
      <c r="Y953" s="155">
        <v>0.920321185917233</v>
      </c>
      <c r="Z953" s="173">
        <v>-0.00538126499604596</v>
      </c>
      <c r="AA953" s="151">
        <v>23066</v>
      </c>
      <c r="AB953" s="151">
        <v>21161</v>
      </c>
      <c r="AC953" s="151">
        <v>24969</v>
      </c>
      <c r="AD953" s="151">
        <v>22695</v>
      </c>
      <c r="AE953" s="155">
        <v>0.917410907829706</v>
      </c>
      <c r="AF953" s="155">
        <v>0.908927069566262</v>
      </c>
      <c r="AG953" s="173">
        <v>0.0084838382634439</v>
      </c>
    </row>
    <row r="954" spans="1:33">
      <c r="A954" s="175" t="s">
        <v>927</v>
      </c>
      <c r="B954" s="195" t="s">
        <v>1831</v>
      </c>
      <c r="C954" s="195" t="s">
        <v>953</v>
      </c>
      <c r="D954" s="150">
        <v>3061</v>
      </c>
      <c r="E954" s="150">
        <v>2878</v>
      </c>
      <c r="F954" s="150">
        <v>2739</v>
      </c>
      <c r="G954" s="151">
        <v>2889</v>
      </c>
      <c r="H954" s="151">
        <v>2684</v>
      </c>
      <c r="I954" s="151">
        <v>2658</v>
      </c>
      <c r="J954" s="151">
        <v>3310</v>
      </c>
      <c r="K954" s="151">
        <v>3088</v>
      </c>
      <c r="L954" s="151">
        <v>3055</v>
      </c>
      <c r="M954" s="154">
        <v>0.927577501525503</v>
      </c>
      <c r="N954" s="153">
        <v>77526</v>
      </c>
      <c r="O954" s="172">
        <v>0.9</v>
      </c>
      <c r="P954" s="154">
        <v>0.940215615811826</v>
      </c>
      <c r="Q954" s="154">
        <v>0.929041190723434</v>
      </c>
      <c r="R954" s="154">
        <v>0.932930513595166</v>
      </c>
      <c r="S954" s="173">
        <v>0.0111744250883925</v>
      </c>
      <c r="T954" s="153">
        <v>83579</v>
      </c>
      <c r="U954" s="153">
        <v>75198</v>
      </c>
      <c r="V954" s="154">
        <v>0.899723614783618</v>
      </c>
      <c r="W954" s="154">
        <v>0.894805619078732</v>
      </c>
      <c r="X954" s="155">
        <v>0.920041536863967</v>
      </c>
      <c r="Y954" s="155">
        <v>0.922960725075529</v>
      </c>
      <c r="Z954" s="173">
        <v>-0.0252359177852343</v>
      </c>
      <c r="AA954" s="151">
        <v>24788</v>
      </c>
      <c r="AB954" s="151">
        <v>22432</v>
      </c>
      <c r="AC954" s="151">
        <v>27037</v>
      </c>
      <c r="AD954" s="151">
        <v>24235</v>
      </c>
      <c r="AE954" s="155">
        <v>0.904954010004841</v>
      </c>
      <c r="AF954" s="155">
        <v>0.896364241594852</v>
      </c>
      <c r="AG954" s="173">
        <v>0.0085897684099896</v>
      </c>
    </row>
    <row r="955" spans="1:33">
      <c r="A955" s="175" t="s">
        <v>927</v>
      </c>
      <c r="B955" s="195" t="s">
        <v>1831</v>
      </c>
      <c r="C955" s="195" t="s">
        <v>954</v>
      </c>
      <c r="D955" s="150">
        <v>5670</v>
      </c>
      <c r="E955" s="150">
        <v>5554</v>
      </c>
      <c r="F955" s="150">
        <v>5330</v>
      </c>
      <c r="G955" s="151">
        <v>4707</v>
      </c>
      <c r="H955" s="151">
        <v>4635</v>
      </c>
      <c r="I955" s="151">
        <v>4517</v>
      </c>
      <c r="J955" s="151">
        <v>6255</v>
      </c>
      <c r="K955" s="151">
        <v>6155</v>
      </c>
      <c r="L955" s="151">
        <v>5873</v>
      </c>
      <c r="M955" s="154">
        <v>0.97150403681466</v>
      </c>
      <c r="N955" s="153">
        <v>142712</v>
      </c>
      <c r="O955" s="172">
        <v>0.9</v>
      </c>
      <c r="P955" s="154">
        <v>0.979541446208113</v>
      </c>
      <c r="Q955" s="154">
        <v>0.984703632887189</v>
      </c>
      <c r="R955" s="154">
        <v>0.984012789768185</v>
      </c>
      <c r="S955" s="173">
        <v>-0.00516218667907642</v>
      </c>
      <c r="T955" s="153">
        <v>146898</v>
      </c>
      <c r="U955" s="153">
        <v>138217</v>
      </c>
      <c r="V955" s="154">
        <v>0.940904573241297</v>
      </c>
      <c r="W955" s="154">
        <v>0.940035273368607</v>
      </c>
      <c r="X955" s="155">
        <v>0.959634586785638</v>
      </c>
      <c r="Y955" s="155">
        <v>0.938928856914468</v>
      </c>
      <c r="Z955" s="173">
        <v>-0.0195993134170317</v>
      </c>
      <c r="AA955" s="151">
        <v>43540</v>
      </c>
      <c r="AB955" s="151">
        <v>41124</v>
      </c>
      <c r="AC955" s="151">
        <v>47324</v>
      </c>
      <c r="AD955" s="151">
        <v>44240</v>
      </c>
      <c r="AE955" s="155">
        <v>0.944510794671566</v>
      </c>
      <c r="AF955" s="155">
        <v>0.934832220437833</v>
      </c>
      <c r="AG955" s="173">
        <v>0.00967857423373364</v>
      </c>
    </row>
    <row r="956" spans="1:33">
      <c r="A956" s="175" t="s">
        <v>927</v>
      </c>
      <c r="B956" s="195" t="s">
        <v>1831</v>
      </c>
      <c r="C956" s="195" t="s">
        <v>955</v>
      </c>
      <c r="D956" s="150">
        <v>4218</v>
      </c>
      <c r="E956" s="150">
        <v>4136</v>
      </c>
      <c r="F956" s="150">
        <v>3933</v>
      </c>
      <c r="G956" s="151">
        <v>4311</v>
      </c>
      <c r="H956" s="151">
        <v>4091</v>
      </c>
      <c r="I956" s="151">
        <v>4107</v>
      </c>
      <c r="J956" s="151">
        <v>4652</v>
      </c>
      <c r="K956" s="151">
        <v>4426</v>
      </c>
      <c r="L956" s="151">
        <v>4350</v>
      </c>
      <c r="M956" s="154">
        <v>0.966364924161283</v>
      </c>
      <c r="N956" s="153">
        <v>111878</v>
      </c>
      <c r="O956" s="172">
        <v>0.9</v>
      </c>
      <c r="P956" s="154">
        <v>0.980559506875296</v>
      </c>
      <c r="Q956" s="154">
        <v>0.948967756900951</v>
      </c>
      <c r="R956" s="154">
        <v>0.951418744625967</v>
      </c>
      <c r="S956" s="173">
        <v>0.0315917499743453</v>
      </c>
      <c r="T956" s="153">
        <v>115772</v>
      </c>
      <c r="U956" s="153">
        <v>108519</v>
      </c>
      <c r="V956" s="154">
        <v>0.937351000241855</v>
      </c>
      <c r="W956" s="154">
        <v>0.932432432432432</v>
      </c>
      <c r="X956" s="155">
        <v>0.9526791927627</v>
      </c>
      <c r="Y956" s="155">
        <v>0.935081685296647</v>
      </c>
      <c r="Z956" s="173">
        <v>-0.0202467603302676</v>
      </c>
      <c r="AA956" s="151">
        <v>35304</v>
      </c>
      <c r="AB956" s="151">
        <v>33090</v>
      </c>
      <c r="AC956" s="151">
        <v>37413</v>
      </c>
      <c r="AD956" s="151">
        <v>34871</v>
      </c>
      <c r="AE956" s="155">
        <v>0.937287559483345</v>
      </c>
      <c r="AF956" s="155">
        <v>0.93205570256328</v>
      </c>
      <c r="AG956" s="173">
        <v>0.00523185692006445</v>
      </c>
    </row>
    <row r="957" spans="1:33">
      <c r="A957" s="175" t="s">
        <v>927</v>
      </c>
      <c r="B957" s="195" t="s">
        <v>1831</v>
      </c>
      <c r="C957" s="195" t="s">
        <v>956</v>
      </c>
      <c r="D957" s="150">
        <v>3834</v>
      </c>
      <c r="E957" s="150">
        <v>3795</v>
      </c>
      <c r="F957" s="150">
        <v>3643</v>
      </c>
      <c r="G957" s="151">
        <v>3232</v>
      </c>
      <c r="H957" s="151">
        <v>3207</v>
      </c>
      <c r="I957" s="151">
        <v>3145</v>
      </c>
      <c r="J957" s="151">
        <v>4178</v>
      </c>
      <c r="K957" s="151">
        <v>4160</v>
      </c>
      <c r="L957" s="151">
        <v>3984</v>
      </c>
      <c r="M957" s="154">
        <v>0.992656206107789</v>
      </c>
      <c r="N957" s="153">
        <v>98944</v>
      </c>
      <c r="O957" s="172">
        <v>0.9</v>
      </c>
      <c r="P957" s="154">
        <v>0.989827856025039</v>
      </c>
      <c r="Q957" s="154">
        <v>0.992264851485149</v>
      </c>
      <c r="R957" s="154">
        <v>0.99569171852561</v>
      </c>
      <c r="S957" s="173">
        <v>-0.00243699546010945</v>
      </c>
      <c r="T957" s="153">
        <v>99676</v>
      </c>
      <c r="U957" s="153">
        <v>95470</v>
      </c>
      <c r="V957" s="154">
        <v>0.95780328263574</v>
      </c>
      <c r="W957" s="154">
        <v>0.95018257694314</v>
      </c>
      <c r="X957" s="155">
        <v>0.973081683168317</v>
      </c>
      <c r="Y957" s="155">
        <v>0.953566299664911</v>
      </c>
      <c r="Z957" s="173">
        <v>-0.0228991062251764</v>
      </c>
      <c r="AA957" s="151">
        <v>30160</v>
      </c>
      <c r="AB957" s="151">
        <v>28920</v>
      </c>
      <c r="AC957" s="151">
        <v>32168</v>
      </c>
      <c r="AD957" s="151">
        <v>30754</v>
      </c>
      <c r="AE957" s="155">
        <v>0.958885941644562</v>
      </c>
      <c r="AF957" s="155">
        <v>0.956043272817707</v>
      </c>
      <c r="AG957" s="173">
        <v>0.00284266882685524</v>
      </c>
    </row>
    <row r="958" spans="1:33">
      <c r="A958" s="175" t="s">
        <v>927</v>
      </c>
      <c r="B958" s="195" t="s">
        <v>1831</v>
      </c>
      <c r="C958" s="195" t="s">
        <v>957</v>
      </c>
      <c r="D958" s="150">
        <v>3300</v>
      </c>
      <c r="E958" s="150">
        <v>3230</v>
      </c>
      <c r="F958" s="150">
        <v>3081</v>
      </c>
      <c r="G958" s="151">
        <v>2714</v>
      </c>
      <c r="H958" s="151">
        <v>2615</v>
      </c>
      <c r="I958" s="151">
        <v>2508</v>
      </c>
      <c r="J958" s="151">
        <v>3465</v>
      </c>
      <c r="K958" s="151">
        <v>3355</v>
      </c>
      <c r="L958" s="151">
        <v>3242</v>
      </c>
      <c r="M958" s="154">
        <v>0.942891958709738</v>
      </c>
      <c r="N958" s="153">
        <v>80473</v>
      </c>
      <c r="O958" s="172">
        <v>0.9</v>
      </c>
      <c r="P958" s="154">
        <v>0.978787878787879</v>
      </c>
      <c r="Q958" s="154">
        <v>0.963522476050111</v>
      </c>
      <c r="R958" s="154">
        <v>0.968253968253968</v>
      </c>
      <c r="S958" s="173">
        <v>0.0152654027377682</v>
      </c>
      <c r="T958" s="153">
        <v>85347</v>
      </c>
      <c r="U958" s="153">
        <v>78866</v>
      </c>
      <c r="V958" s="154">
        <v>0.924062943044278</v>
      </c>
      <c r="W958" s="154">
        <v>0.933636363636364</v>
      </c>
      <c r="X958" s="155">
        <v>0.9240972733972</v>
      </c>
      <c r="Y958" s="155">
        <v>0.935642135642136</v>
      </c>
      <c r="Z958" s="173">
        <v>0.00953909023916388</v>
      </c>
      <c r="AA958" s="151">
        <v>24939</v>
      </c>
      <c r="AB958" s="151">
        <v>23020</v>
      </c>
      <c r="AC958" s="151">
        <v>27316</v>
      </c>
      <c r="AD958" s="151">
        <v>25155</v>
      </c>
      <c r="AE958" s="155">
        <v>0.923052247483861</v>
      </c>
      <c r="AF958" s="155">
        <v>0.920888856347928</v>
      </c>
      <c r="AG958" s="173">
        <v>0.00216339113593267</v>
      </c>
    </row>
    <row r="959" spans="1:33">
      <c r="A959" s="175" t="s">
        <v>927</v>
      </c>
      <c r="B959" s="195" t="s">
        <v>1831</v>
      </c>
      <c r="C959" s="195" t="s">
        <v>958</v>
      </c>
      <c r="D959" s="150">
        <v>3121</v>
      </c>
      <c r="E959" s="150">
        <v>2945</v>
      </c>
      <c r="F959" s="150">
        <v>2814</v>
      </c>
      <c r="G959" s="151">
        <v>3168</v>
      </c>
      <c r="H959" s="151">
        <v>3061</v>
      </c>
      <c r="I959" s="151">
        <v>2984</v>
      </c>
      <c r="J959" s="151">
        <v>3479</v>
      </c>
      <c r="K959" s="151">
        <v>3427</v>
      </c>
      <c r="L959" s="151">
        <v>3295</v>
      </c>
      <c r="M959" s="154">
        <v>0.963234429045389</v>
      </c>
      <c r="N959" s="153">
        <v>81873</v>
      </c>
      <c r="O959" s="172">
        <v>0.9</v>
      </c>
      <c r="P959" s="154">
        <v>0.943607818007049</v>
      </c>
      <c r="Q959" s="154">
        <v>0.966224747474748</v>
      </c>
      <c r="R959" s="154">
        <v>0.985053176200058</v>
      </c>
      <c r="S959" s="173">
        <v>-0.0226169294676984</v>
      </c>
      <c r="T959" s="153">
        <v>84998</v>
      </c>
      <c r="U959" s="153">
        <v>78407</v>
      </c>
      <c r="V959" s="154">
        <v>0.922456998988212</v>
      </c>
      <c r="W959" s="154">
        <v>0.901634091637296</v>
      </c>
      <c r="X959" s="155">
        <v>0.941919191919192</v>
      </c>
      <c r="Y959" s="155">
        <v>0.947111238861742</v>
      </c>
      <c r="Z959" s="173">
        <v>-0.0402851002818962</v>
      </c>
      <c r="AA959" s="151">
        <v>25682</v>
      </c>
      <c r="AB959" s="151">
        <v>23766</v>
      </c>
      <c r="AC959" s="151">
        <v>27365</v>
      </c>
      <c r="AD959" s="151">
        <v>25074</v>
      </c>
      <c r="AE959" s="155">
        <v>0.925395218440931</v>
      </c>
      <c r="AF959" s="155">
        <v>0.916279919605335</v>
      </c>
      <c r="AG959" s="173">
        <v>0.00911529883559614</v>
      </c>
    </row>
    <row r="960" spans="1:33">
      <c r="A960" s="175" t="s">
        <v>927</v>
      </c>
      <c r="B960" s="195" t="s">
        <v>1831</v>
      </c>
      <c r="C960" s="195" t="s">
        <v>959</v>
      </c>
      <c r="D960" s="150">
        <v>1703</v>
      </c>
      <c r="E960" s="150">
        <v>1649</v>
      </c>
      <c r="F960" s="150">
        <v>1593</v>
      </c>
      <c r="G960" s="151">
        <v>1083</v>
      </c>
      <c r="H960" s="151">
        <v>1039</v>
      </c>
      <c r="I960" s="151">
        <v>977</v>
      </c>
      <c r="J960" s="151">
        <v>1585</v>
      </c>
      <c r="K960" s="151">
        <v>1556</v>
      </c>
      <c r="L960" s="151">
        <v>1501</v>
      </c>
      <c r="M960" s="154">
        <v>0.963656985058435</v>
      </c>
      <c r="N960" s="153">
        <v>39084</v>
      </c>
      <c r="O960" s="172">
        <v>0.9</v>
      </c>
      <c r="P960" s="154">
        <v>0.968291250733999</v>
      </c>
      <c r="Q960" s="154">
        <v>0.959372114496768</v>
      </c>
      <c r="R960" s="154">
        <v>0.981703470031546</v>
      </c>
      <c r="S960" s="173">
        <v>0.00891913623723051</v>
      </c>
      <c r="T960" s="153">
        <v>40558</v>
      </c>
      <c r="U960" s="153">
        <v>37511</v>
      </c>
      <c r="V960" s="154">
        <v>0.924873021352138</v>
      </c>
      <c r="W960" s="154">
        <v>0.935408103347035</v>
      </c>
      <c r="X960" s="155">
        <v>0.902123730378578</v>
      </c>
      <c r="Y960" s="155">
        <v>0.947003154574133</v>
      </c>
      <c r="Z960" s="173">
        <v>0.0332843729684565</v>
      </c>
      <c r="AA960" s="151">
        <v>11977</v>
      </c>
      <c r="AB960" s="151">
        <v>11153</v>
      </c>
      <c r="AC960" s="151">
        <v>12938</v>
      </c>
      <c r="AD960" s="151">
        <v>11912</v>
      </c>
      <c r="AE960" s="155">
        <v>0.931201469483176</v>
      </c>
      <c r="AF960" s="155">
        <v>0.920698716957799</v>
      </c>
      <c r="AG960" s="173">
        <v>0.0105027525253774</v>
      </c>
    </row>
    <row r="961" spans="1:33">
      <c r="A961" s="175" t="s">
        <v>927</v>
      </c>
      <c r="B961" s="195" t="s">
        <v>1831</v>
      </c>
      <c r="C961" s="195" t="s">
        <v>960</v>
      </c>
      <c r="D961" s="150">
        <v>3479</v>
      </c>
      <c r="E961" s="150">
        <v>3353</v>
      </c>
      <c r="F961" s="150">
        <v>3158</v>
      </c>
      <c r="G961" s="151">
        <v>3607</v>
      </c>
      <c r="H961" s="151">
        <v>3518</v>
      </c>
      <c r="I961" s="151">
        <v>3357</v>
      </c>
      <c r="J961" s="151">
        <v>4020</v>
      </c>
      <c r="K961" s="151">
        <v>3916</v>
      </c>
      <c r="L961" s="151">
        <v>3729</v>
      </c>
      <c r="M961" s="154">
        <v>0.963057936516045</v>
      </c>
      <c r="N961" s="153">
        <v>94267</v>
      </c>
      <c r="O961" s="172">
        <v>0.9</v>
      </c>
      <c r="P961" s="154">
        <v>0.963782696177062</v>
      </c>
      <c r="Q961" s="154">
        <v>0.975325755475464</v>
      </c>
      <c r="R961" s="154">
        <v>0.974129353233831</v>
      </c>
      <c r="S961" s="173">
        <v>-0.011543059298402</v>
      </c>
      <c r="T961" s="153">
        <v>97883</v>
      </c>
      <c r="U961" s="153">
        <v>88509</v>
      </c>
      <c r="V961" s="154">
        <v>0.904232604231583</v>
      </c>
      <c r="W961" s="154">
        <v>0.907732106927278</v>
      </c>
      <c r="X961" s="155">
        <v>0.930690324369282</v>
      </c>
      <c r="Y961" s="155">
        <v>0.927611940298507</v>
      </c>
      <c r="Z961" s="173">
        <v>-0.0229582174420041</v>
      </c>
      <c r="AA961" s="151">
        <v>29718</v>
      </c>
      <c r="AB961" s="151">
        <v>26993</v>
      </c>
      <c r="AC961" s="151">
        <v>32535</v>
      </c>
      <c r="AD961" s="151">
        <v>29383</v>
      </c>
      <c r="AE961" s="155">
        <v>0.908304731139377</v>
      </c>
      <c r="AF961" s="155">
        <v>0.903119717227601</v>
      </c>
      <c r="AG961" s="173">
        <v>0.00518501391177573</v>
      </c>
    </row>
    <row r="962" spans="1:33">
      <c r="A962" s="175" t="s">
        <v>927</v>
      </c>
      <c r="B962" s="195" t="s">
        <v>1831</v>
      </c>
      <c r="C962" s="195" t="s">
        <v>961</v>
      </c>
      <c r="D962" s="150">
        <v>1969</v>
      </c>
      <c r="E962" s="150">
        <v>1956</v>
      </c>
      <c r="F962" s="150">
        <v>1799</v>
      </c>
      <c r="G962" s="151">
        <v>1223</v>
      </c>
      <c r="H962" s="151">
        <v>1212</v>
      </c>
      <c r="I962" s="151">
        <v>1170</v>
      </c>
      <c r="J962" s="151">
        <v>1822</v>
      </c>
      <c r="K962" s="151">
        <v>1804</v>
      </c>
      <c r="L962" s="151">
        <v>1709</v>
      </c>
      <c r="M962" s="154">
        <v>0.987298409520632</v>
      </c>
      <c r="N962" s="153">
        <v>44384</v>
      </c>
      <c r="O962" s="172">
        <v>0.9</v>
      </c>
      <c r="P962" s="154">
        <v>0.993397663788725</v>
      </c>
      <c r="Q962" s="154">
        <v>0.991005723630417</v>
      </c>
      <c r="R962" s="154">
        <v>0.990120746432492</v>
      </c>
      <c r="S962" s="173">
        <v>0.00239194015830824</v>
      </c>
      <c r="T962" s="153">
        <v>44955</v>
      </c>
      <c r="U962" s="153">
        <v>42368</v>
      </c>
      <c r="V962" s="154">
        <v>0.942453564675787</v>
      </c>
      <c r="W962" s="154">
        <v>0.913661757237176</v>
      </c>
      <c r="X962" s="155">
        <v>0.956663941128373</v>
      </c>
      <c r="Y962" s="155">
        <v>0.937980241492865</v>
      </c>
      <c r="Z962" s="173">
        <v>-0.0430021838911966</v>
      </c>
      <c r="AA962" s="151">
        <v>13052</v>
      </c>
      <c r="AB962" s="151">
        <v>12259</v>
      </c>
      <c r="AC962" s="151">
        <v>14573</v>
      </c>
      <c r="AD962" s="151">
        <v>13589</v>
      </c>
      <c r="AE962" s="155">
        <v>0.939243027888446</v>
      </c>
      <c r="AF962" s="155">
        <v>0.932477870033624</v>
      </c>
      <c r="AG962" s="173">
        <v>0.00676515785482246</v>
      </c>
    </row>
    <row r="963" spans="1:33">
      <c r="A963" s="175" t="s">
        <v>927</v>
      </c>
      <c r="B963" s="195" t="s">
        <v>1831</v>
      </c>
      <c r="C963" s="195" t="s">
        <v>962</v>
      </c>
      <c r="D963" s="150">
        <v>3919</v>
      </c>
      <c r="E963" s="150">
        <v>3783</v>
      </c>
      <c r="F963" s="150">
        <v>3585</v>
      </c>
      <c r="G963" s="151">
        <v>3216</v>
      </c>
      <c r="H963" s="151">
        <v>2874</v>
      </c>
      <c r="I963" s="151">
        <v>2834</v>
      </c>
      <c r="J963" s="151">
        <v>4038</v>
      </c>
      <c r="K963" s="151">
        <v>3821</v>
      </c>
      <c r="L963" s="151">
        <v>3685</v>
      </c>
      <c r="M963" s="154">
        <v>0.944421313456481</v>
      </c>
      <c r="N963" s="153">
        <v>93000</v>
      </c>
      <c r="O963" s="172">
        <v>0.9</v>
      </c>
      <c r="P963" s="154">
        <v>0.965297269711661</v>
      </c>
      <c r="Q963" s="154">
        <v>0.89365671641791</v>
      </c>
      <c r="R963" s="154">
        <v>0.946260525012382</v>
      </c>
      <c r="S963" s="173">
        <v>0.0716405532937507</v>
      </c>
      <c r="T963" s="153">
        <v>98473</v>
      </c>
      <c r="U963" s="153">
        <v>91134</v>
      </c>
      <c r="V963" s="154">
        <v>0.925471956780031</v>
      </c>
      <c r="W963" s="154">
        <v>0.914774177085991</v>
      </c>
      <c r="X963" s="155">
        <v>0.881218905472637</v>
      </c>
      <c r="Y963" s="155">
        <v>0.912580485388806</v>
      </c>
      <c r="Z963" s="173">
        <v>0.0335552716133545</v>
      </c>
      <c r="AA963" s="151">
        <v>29192</v>
      </c>
      <c r="AB963" s="151">
        <v>26817</v>
      </c>
      <c r="AC963" s="151">
        <v>32029</v>
      </c>
      <c r="AD963" s="151">
        <v>29909</v>
      </c>
      <c r="AE963" s="155">
        <v>0.918642093724308</v>
      </c>
      <c r="AF963" s="155">
        <v>0.933809984701364</v>
      </c>
      <c r="AG963" s="173">
        <v>-0.0151678909770563</v>
      </c>
    </row>
    <row r="964" spans="1:33">
      <c r="A964" s="175" t="s">
        <v>927</v>
      </c>
      <c r="B964" s="195" t="s">
        <v>1829</v>
      </c>
      <c r="C964" s="195" t="s">
        <v>963</v>
      </c>
      <c r="D964" s="150">
        <v>3088</v>
      </c>
      <c r="E964" s="150">
        <v>2937</v>
      </c>
      <c r="F964" s="150">
        <v>2786</v>
      </c>
      <c r="G964" s="151">
        <v>1315</v>
      </c>
      <c r="H964" s="151">
        <v>1167</v>
      </c>
      <c r="I964" s="151">
        <v>1194</v>
      </c>
      <c r="J964" s="151">
        <v>2290</v>
      </c>
      <c r="K964" s="151">
        <v>2010</v>
      </c>
      <c r="L964" s="151">
        <v>2088</v>
      </c>
      <c r="M964" s="154">
        <v>0.898575617203629</v>
      </c>
      <c r="N964" s="153">
        <v>51793</v>
      </c>
      <c r="O964" s="172">
        <v>0.9</v>
      </c>
      <c r="P964" s="154">
        <v>0.95110103626943</v>
      </c>
      <c r="Q964" s="154">
        <v>0.88745247148289</v>
      </c>
      <c r="R964" s="154">
        <v>0.877729257641921</v>
      </c>
      <c r="S964" s="173">
        <v>0.0636485647865404</v>
      </c>
      <c r="T964" s="153">
        <v>57639</v>
      </c>
      <c r="U964" s="153">
        <v>51995</v>
      </c>
      <c r="V964" s="154">
        <v>0.902080188761082</v>
      </c>
      <c r="W964" s="154">
        <v>0.90220207253886</v>
      </c>
      <c r="X964" s="155">
        <v>0.907984790874525</v>
      </c>
      <c r="Y964" s="155">
        <v>0.9117903930131</v>
      </c>
      <c r="Z964" s="173">
        <v>-0.00578271833566457</v>
      </c>
      <c r="AA964" s="151">
        <v>16501</v>
      </c>
      <c r="AB964" s="151">
        <v>14874</v>
      </c>
      <c r="AC964" s="151">
        <v>19363</v>
      </c>
      <c r="AD964" s="151">
        <v>17534</v>
      </c>
      <c r="AE964" s="155">
        <v>0.901399915156657</v>
      </c>
      <c r="AF964" s="155">
        <v>0.905541496668905</v>
      </c>
      <c r="AG964" s="173">
        <v>-0.00414158151224742</v>
      </c>
    </row>
    <row r="965" spans="1:33">
      <c r="A965" s="175" t="s">
        <v>927</v>
      </c>
      <c r="B965" s="195" t="s">
        <v>1829</v>
      </c>
      <c r="C965" s="195" t="s">
        <v>964</v>
      </c>
      <c r="D965" s="150">
        <v>1790</v>
      </c>
      <c r="E965" s="150">
        <v>1661</v>
      </c>
      <c r="F965" s="150">
        <v>1507</v>
      </c>
      <c r="G965" s="151">
        <v>715</v>
      </c>
      <c r="H965" s="151">
        <v>660</v>
      </c>
      <c r="I965" s="151">
        <v>651</v>
      </c>
      <c r="J965" s="151">
        <v>1290</v>
      </c>
      <c r="K965" s="151">
        <v>1093</v>
      </c>
      <c r="L965" s="151">
        <v>1140</v>
      </c>
      <c r="M965" s="154">
        <v>0.799370373521654</v>
      </c>
      <c r="N965" s="153">
        <v>28185</v>
      </c>
      <c r="O965" s="172">
        <v>0.9</v>
      </c>
      <c r="P965" s="154">
        <v>0.927932960893855</v>
      </c>
      <c r="Q965" s="154">
        <v>0.923076923076923</v>
      </c>
      <c r="R965" s="154">
        <v>0.847286821705426</v>
      </c>
      <c r="S965" s="173">
        <v>0.00485603781693167</v>
      </c>
      <c r="T965" s="153">
        <v>35259</v>
      </c>
      <c r="U965" s="153">
        <v>29980</v>
      </c>
      <c r="V965" s="154">
        <v>0.850279361297825</v>
      </c>
      <c r="W965" s="154">
        <v>0.841899441340782</v>
      </c>
      <c r="X965" s="155">
        <v>0.91048951048951</v>
      </c>
      <c r="Y965" s="155">
        <v>0.883720930232558</v>
      </c>
      <c r="Z965" s="173">
        <v>-0.0685900691487283</v>
      </c>
      <c r="AA965" s="151">
        <v>9903</v>
      </c>
      <c r="AB965" s="151">
        <v>8381</v>
      </c>
      <c r="AC965" s="151">
        <v>11825</v>
      </c>
      <c r="AD965" s="151">
        <v>9926</v>
      </c>
      <c r="AE965" s="155">
        <v>0.846309199232556</v>
      </c>
      <c r="AF965" s="155">
        <v>0.839408033826639</v>
      </c>
      <c r="AG965" s="173">
        <v>0.00690116540591723</v>
      </c>
    </row>
    <row r="966" spans="1:33">
      <c r="A966" s="175" t="s">
        <v>927</v>
      </c>
      <c r="B966" s="195" t="s">
        <v>1829</v>
      </c>
      <c r="C966" s="195" t="s">
        <v>965</v>
      </c>
      <c r="D966" s="150">
        <v>0</v>
      </c>
      <c r="E966" s="150">
        <v>0</v>
      </c>
      <c r="F966" s="150">
        <v>0</v>
      </c>
      <c r="G966" s="151">
        <v>0</v>
      </c>
      <c r="H966" s="151">
        <v>0</v>
      </c>
      <c r="I966" s="151">
        <v>0</v>
      </c>
      <c r="J966" s="151">
        <v>0</v>
      </c>
      <c r="K966" s="151">
        <v>0</v>
      </c>
      <c r="L966" s="151">
        <v>0</v>
      </c>
      <c r="M966" s="154">
        <v>0</v>
      </c>
      <c r="N966" s="153">
        <v>0</v>
      </c>
      <c r="O966" s="172">
        <v>0.9</v>
      </c>
      <c r="P966" s="154">
        <v>0</v>
      </c>
      <c r="Q966" s="154">
        <v>0</v>
      </c>
      <c r="R966" s="154">
        <v>0</v>
      </c>
      <c r="S966" s="173">
        <v>0</v>
      </c>
      <c r="T966" s="153">
        <v>2</v>
      </c>
      <c r="U966" s="153">
        <v>2</v>
      </c>
      <c r="V966" s="154">
        <v>1</v>
      </c>
      <c r="W966" s="154">
        <v>0</v>
      </c>
      <c r="X966" s="155">
        <v>0</v>
      </c>
      <c r="Y966" s="155">
        <v>0</v>
      </c>
      <c r="Z966" s="173">
        <v>0</v>
      </c>
      <c r="AA966" s="151">
        <v>0</v>
      </c>
      <c r="AB966" s="151">
        <v>0</v>
      </c>
      <c r="AC966" s="151">
        <v>1</v>
      </c>
      <c r="AD966" s="151">
        <v>1</v>
      </c>
      <c r="AE966" s="155">
        <v>0</v>
      </c>
      <c r="AF966" s="155">
        <v>1</v>
      </c>
      <c r="AG966" s="173">
        <v>-1</v>
      </c>
    </row>
    <row r="967" spans="1:33">
      <c r="A967" s="175" t="s">
        <v>927</v>
      </c>
      <c r="B967" s="195" t="s">
        <v>1829</v>
      </c>
      <c r="C967" s="195" t="s">
        <v>966</v>
      </c>
      <c r="D967" s="150">
        <v>3402</v>
      </c>
      <c r="E967" s="150">
        <v>2984</v>
      </c>
      <c r="F967" s="150">
        <v>2988</v>
      </c>
      <c r="G967" s="151">
        <v>1254</v>
      </c>
      <c r="H967" s="151">
        <v>1143</v>
      </c>
      <c r="I967" s="151">
        <v>1145</v>
      </c>
      <c r="J967" s="151">
        <v>2048</v>
      </c>
      <c r="K967" s="151">
        <v>1566</v>
      </c>
      <c r="L967" s="151">
        <v>1859</v>
      </c>
      <c r="M967" s="154">
        <v>0.838094737026709</v>
      </c>
      <c r="N967" s="153">
        <v>47789</v>
      </c>
      <c r="O967" s="172">
        <v>0.9</v>
      </c>
      <c r="P967" s="154">
        <v>0.877131099353322</v>
      </c>
      <c r="Q967" s="154">
        <v>0.911483253588517</v>
      </c>
      <c r="R967" s="154">
        <v>0.7646484375</v>
      </c>
      <c r="S967" s="173">
        <v>-0.0343521542351952</v>
      </c>
      <c r="T967" s="153">
        <v>57021</v>
      </c>
      <c r="U967" s="153">
        <v>49507</v>
      </c>
      <c r="V967" s="154">
        <v>0.868223987653671</v>
      </c>
      <c r="W967" s="154">
        <v>0.878306878306878</v>
      </c>
      <c r="X967" s="155">
        <v>0.913078149920255</v>
      </c>
      <c r="Y967" s="155">
        <v>0.90771484375</v>
      </c>
      <c r="Z967" s="173">
        <v>-0.0347712716133769</v>
      </c>
      <c r="AA967" s="151">
        <v>17175</v>
      </c>
      <c r="AB967" s="151">
        <v>14923</v>
      </c>
      <c r="AC967" s="151">
        <v>20038</v>
      </c>
      <c r="AD967" s="151">
        <v>17298</v>
      </c>
      <c r="AE967" s="155">
        <v>0.868879184861718</v>
      </c>
      <c r="AF967" s="155">
        <v>0.863259806367901</v>
      </c>
      <c r="AG967" s="173">
        <v>0.00561937849381666</v>
      </c>
    </row>
    <row r="968" spans="1:33">
      <c r="A968" s="175" t="s">
        <v>927</v>
      </c>
      <c r="B968" s="195" t="s">
        <v>1829</v>
      </c>
      <c r="C968" s="195" t="s">
        <v>967</v>
      </c>
      <c r="D968" s="150">
        <v>2207</v>
      </c>
      <c r="E968" s="150">
        <v>2103</v>
      </c>
      <c r="F968" s="150">
        <v>2022</v>
      </c>
      <c r="G968" s="151">
        <v>878</v>
      </c>
      <c r="H968" s="151">
        <v>835</v>
      </c>
      <c r="I968" s="151">
        <v>822</v>
      </c>
      <c r="J968" s="151">
        <v>1440</v>
      </c>
      <c r="K968" s="151">
        <v>1381</v>
      </c>
      <c r="L968" s="151">
        <v>1300</v>
      </c>
      <c r="M968" s="154">
        <v>0.91839295316621</v>
      </c>
      <c r="N968" s="153">
        <v>35866</v>
      </c>
      <c r="O968" s="172">
        <v>0.9</v>
      </c>
      <c r="P968" s="154">
        <v>0.952877208880834</v>
      </c>
      <c r="Q968" s="154">
        <v>0.951025056947608</v>
      </c>
      <c r="R968" s="154">
        <v>0.959027777777778</v>
      </c>
      <c r="S968" s="173">
        <v>0.00185215193322552</v>
      </c>
      <c r="T968" s="153">
        <v>39053</v>
      </c>
      <c r="U968" s="153">
        <v>35073</v>
      </c>
      <c r="V968" s="154">
        <v>0.898087214810642</v>
      </c>
      <c r="W968" s="154">
        <v>0.916175804259175</v>
      </c>
      <c r="X968" s="155">
        <v>0.93621867881549</v>
      </c>
      <c r="Y968" s="155">
        <v>0.902777777777778</v>
      </c>
      <c r="Z968" s="173">
        <v>-0.0200428745563144</v>
      </c>
      <c r="AA968" s="151">
        <v>11267</v>
      </c>
      <c r="AB968" s="151">
        <v>10265</v>
      </c>
      <c r="AC968" s="151">
        <v>13257</v>
      </c>
      <c r="AD968" s="151">
        <v>11814</v>
      </c>
      <c r="AE968" s="155">
        <v>0.911067719889944</v>
      </c>
      <c r="AF968" s="155">
        <v>0.891151844308667</v>
      </c>
      <c r="AG968" s="173">
        <v>0.0199158755812769</v>
      </c>
    </row>
    <row r="969" spans="1:33">
      <c r="A969" s="175" t="s">
        <v>927</v>
      </c>
      <c r="B969" s="195" t="s">
        <v>1829</v>
      </c>
      <c r="C969" s="195" t="s">
        <v>968</v>
      </c>
      <c r="D969" s="150">
        <v>0</v>
      </c>
      <c r="E969" s="150">
        <v>0</v>
      </c>
      <c r="F969" s="150">
        <v>0</v>
      </c>
      <c r="G969" s="151">
        <v>0</v>
      </c>
      <c r="H969" s="151">
        <v>0</v>
      </c>
      <c r="I969" s="151">
        <v>0</v>
      </c>
      <c r="J969" s="151">
        <v>0</v>
      </c>
      <c r="K969" s="151">
        <v>0</v>
      </c>
      <c r="L969" s="151">
        <v>0</v>
      </c>
      <c r="M969" s="154">
        <v>0</v>
      </c>
      <c r="N969" s="153">
        <v>0</v>
      </c>
      <c r="O969" s="172">
        <v>0.9</v>
      </c>
      <c r="P969" s="154">
        <v>0</v>
      </c>
      <c r="Q969" s="154">
        <v>0</v>
      </c>
      <c r="R969" s="154">
        <v>0</v>
      </c>
      <c r="S969" s="173">
        <v>0</v>
      </c>
      <c r="T969" s="153">
        <v>0</v>
      </c>
      <c r="U969" s="153">
        <v>0</v>
      </c>
      <c r="V969" s="154">
        <v>0</v>
      </c>
      <c r="W969" s="154">
        <v>0</v>
      </c>
      <c r="X969" s="155">
        <v>0</v>
      </c>
      <c r="Y969" s="155">
        <v>0</v>
      </c>
      <c r="Z969" s="173">
        <v>0</v>
      </c>
      <c r="AA969" s="151">
        <v>0</v>
      </c>
      <c r="AB969" s="151">
        <v>0</v>
      </c>
      <c r="AC969" s="151">
        <v>0</v>
      </c>
      <c r="AD969" s="151">
        <v>0</v>
      </c>
      <c r="AE969" s="155">
        <v>0</v>
      </c>
      <c r="AF969" s="155">
        <v>0</v>
      </c>
      <c r="AG969" s="173">
        <v>0</v>
      </c>
    </row>
    <row r="970" spans="1:33">
      <c r="A970" s="175" t="s">
        <v>927</v>
      </c>
      <c r="B970" s="195" t="s">
        <v>1830</v>
      </c>
      <c r="C970" s="195" t="s">
        <v>969</v>
      </c>
      <c r="D970" s="150">
        <v>0</v>
      </c>
      <c r="E970" s="150">
        <v>0</v>
      </c>
      <c r="F970" s="150">
        <v>0</v>
      </c>
      <c r="G970" s="151">
        <v>0</v>
      </c>
      <c r="H970" s="151">
        <v>0</v>
      </c>
      <c r="I970" s="151">
        <v>0</v>
      </c>
      <c r="J970" s="151">
        <v>0</v>
      </c>
      <c r="K970" s="151">
        <v>0</v>
      </c>
      <c r="L970" s="151">
        <v>0</v>
      </c>
      <c r="M970" s="154">
        <v>0</v>
      </c>
      <c r="N970" s="153">
        <v>0</v>
      </c>
      <c r="O970" s="172">
        <v>0.9</v>
      </c>
      <c r="P970" s="154">
        <v>0</v>
      </c>
      <c r="Q970" s="154">
        <v>0</v>
      </c>
      <c r="R970" s="154">
        <v>0</v>
      </c>
      <c r="S970" s="173">
        <v>0</v>
      </c>
      <c r="T970" s="153">
        <v>0</v>
      </c>
      <c r="U970" s="153">
        <v>0</v>
      </c>
      <c r="V970" s="154">
        <v>0</v>
      </c>
      <c r="W970" s="154">
        <v>0</v>
      </c>
      <c r="X970" s="155">
        <v>0</v>
      </c>
      <c r="Y970" s="155">
        <v>0</v>
      </c>
      <c r="Z970" s="173">
        <v>0</v>
      </c>
      <c r="AA970" s="151">
        <v>0</v>
      </c>
      <c r="AB970" s="151">
        <v>0</v>
      </c>
      <c r="AC970" s="151">
        <v>0</v>
      </c>
      <c r="AD970" s="151">
        <v>0</v>
      </c>
      <c r="AE970" s="155">
        <v>0</v>
      </c>
      <c r="AF970" s="155">
        <v>0</v>
      </c>
      <c r="AG970" s="173">
        <v>0</v>
      </c>
    </row>
    <row r="971" spans="1:33">
      <c r="A971" s="175" t="s">
        <v>927</v>
      </c>
      <c r="B971" s="195" t="s">
        <v>1830</v>
      </c>
      <c r="C971" s="195" t="s">
        <v>970</v>
      </c>
      <c r="D971" s="150">
        <v>2150</v>
      </c>
      <c r="E971" s="150">
        <v>2090</v>
      </c>
      <c r="F971" s="150">
        <v>1995</v>
      </c>
      <c r="G971" s="151">
        <v>851</v>
      </c>
      <c r="H971" s="151">
        <v>827</v>
      </c>
      <c r="I971" s="151">
        <v>797</v>
      </c>
      <c r="J971" s="151">
        <v>1512</v>
      </c>
      <c r="K971" s="151">
        <v>1470</v>
      </c>
      <c r="L971" s="151">
        <v>1413</v>
      </c>
      <c r="M971" s="154">
        <v>0.964076191427216</v>
      </c>
      <c r="N971" s="153">
        <v>38618</v>
      </c>
      <c r="O971" s="172">
        <v>0.9</v>
      </c>
      <c r="P971" s="154">
        <v>0.972093023255814</v>
      </c>
      <c r="Q971" s="154">
        <v>0.971797884841363</v>
      </c>
      <c r="R971" s="154">
        <v>0.972222222222222</v>
      </c>
      <c r="S971" s="173">
        <v>0.000295138414450835</v>
      </c>
      <c r="T971" s="153">
        <v>40057</v>
      </c>
      <c r="U971" s="153">
        <v>37216</v>
      </c>
      <c r="V971" s="154">
        <v>0.929076066605088</v>
      </c>
      <c r="W971" s="154">
        <v>0.927906976744186</v>
      </c>
      <c r="X971" s="155">
        <v>0.936545240893067</v>
      </c>
      <c r="Y971" s="155">
        <v>0.93452380952381</v>
      </c>
      <c r="Z971" s="173">
        <v>-0.00863826414888091</v>
      </c>
      <c r="AA971" s="151">
        <v>11895</v>
      </c>
      <c r="AB971" s="151">
        <v>11075</v>
      </c>
      <c r="AC971" s="151">
        <v>12707</v>
      </c>
      <c r="AD971" s="151">
        <v>11800</v>
      </c>
      <c r="AE971" s="155">
        <v>0.931063472047079</v>
      </c>
      <c r="AF971" s="155">
        <v>0.928622019359408</v>
      </c>
      <c r="AG971" s="173">
        <v>0.00244145268767038</v>
      </c>
    </row>
    <row r="972" spans="1:33">
      <c r="A972" s="175" t="s">
        <v>927</v>
      </c>
      <c r="B972" s="195" t="s">
        <v>1830</v>
      </c>
      <c r="C972" s="195" t="s">
        <v>971</v>
      </c>
      <c r="D972" s="150">
        <v>3570</v>
      </c>
      <c r="E972" s="150">
        <v>3364</v>
      </c>
      <c r="F972" s="150">
        <v>3330</v>
      </c>
      <c r="G972" s="151">
        <v>1487</v>
      </c>
      <c r="H972" s="151">
        <v>1431</v>
      </c>
      <c r="I972" s="151">
        <v>1394</v>
      </c>
      <c r="J972" s="151">
        <v>2616</v>
      </c>
      <c r="K972" s="151">
        <v>2546</v>
      </c>
      <c r="L972" s="151">
        <v>2438</v>
      </c>
      <c r="M972" s="154">
        <v>0.958403716216216</v>
      </c>
      <c r="N972" s="153">
        <v>63546</v>
      </c>
      <c r="O972" s="172">
        <v>0.9</v>
      </c>
      <c r="P972" s="154">
        <v>0.942296918767507</v>
      </c>
      <c r="Q972" s="154">
        <v>0.962340282447882</v>
      </c>
      <c r="R972" s="154">
        <v>0.973241590214067</v>
      </c>
      <c r="S972" s="173">
        <v>-0.0200433636803746</v>
      </c>
      <c r="T972" s="153">
        <v>66304</v>
      </c>
      <c r="U972" s="153">
        <v>61256</v>
      </c>
      <c r="V972" s="154">
        <v>0.92386583011583</v>
      </c>
      <c r="W972" s="154">
        <v>0.932773109243697</v>
      </c>
      <c r="X972" s="155">
        <v>0.937457969065232</v>
      </c>
      <c r="Y972" s="155">
        <v>0.931957186544342</v>
      </c>
      <c r="Z972" s="173">
        <v>-0.00468485982153455</v>
      </c>
      <c r="AA972" s="151">
        <v>19478</v>
      </c>
      <c r="AB972" s="151">
        <v>18193</v>
      </c>
      <c r="AC972" s="151">
        <v>21124</v>
      </c>
      <c r="AD972" s="151">
        <v>19344</v>
      </c>
      <c r="AE972" s="155">
        <v>0.93402813430537</v>
      </c>
      <c r="AF972" s="155">
        <v>0.915735656125734</v>
      </c>
      <c r="AG972" s="173">
        <v>0.0182924781796364</v>
      </c>
    </row>
    <row r="973" spans="1:33">
      <c r="A973" s="175" t="s">
        <v>927</v>
      </c>
      <c r="B973" s="195" t="s">
        <v>1830</v>
      </c>
      <c r="C973" s="195" t="s">
        <v>972</v>
      </c>
      <c r="D973" s="150">
        <v>4577</v>
      </c>
      <c r="E973" s="150">
        <v>4290</v>
      </c>
      <c r="F973" s="150">
        <v>3997</v>
      </c>
      <c r="G973" s="151">
        <v>1769</v>
      </c>
      <c r="H973" s="151">
        <v>1657</v>
      </c>
      <c r="I973" s="151">
        <v>1568</v>
      </c>
      <c r="J973" s="151">
        <v>3235</v>
      </c>
      <c r="K973" s="151">
        <v>3001</v>
      </c>
      <c r="L973" s="151">
        <v>2967</v>
      </c>
      <c r="M973" s="154">
        <v>0.92177117384844</v>
      </c>
      <c r="N973" s="153">
        <v>77544</v>
      </c>
      <c r="O973" s="172">
        <v>0.9</v>
      </c>
      <c r="P973" s="154">
        <v>0.937295171509723</v>
      </c>
      <c r="Q973" s="154">
        <v>0.936687394007914</v>
      </c>
      <c r="R973" s="154">
        <v>0.927666151468315</v>
      </c>
      <c r="S973" s="173">
        <v>0.000607777501808404</v>
      </c>
      <c r="T973" s="153">
        <v>84125</v>
      </c>
      <c r="U973" s="153">
        <v>75761</v>
      </c>
      <c r="V973" s="154">
        <v>0.900576523031204</v>
      </c>
      <c r="W973" s="154">
        <v>0.873279440681669</v>
      </c>
      <c r="X973" s="155">
        <v>0.886376483889203</v>
      </c>
      <c r="Y973" s="155">
        <v>0.917156105100464</v>
      </c>
      <c r="Z973" s="173">
        <v>-0.0130970432075338</v>
      </c>
      <c r="AA973" s="151">
        <v>24621</v>
      </c>
      <c r="AB973" s="151">
        <v>21937</v>
      </c>
      <c r="AC973" s="151">
        <v>27179</v>
      </c>
      <c r="AD973" s="151">
        <v>24440</v>
      </c>
      <c r="AE973" s="155">
        <v>0.890987368506559</v>
      </c>
      <c r="AF973" s="155">
        <v>0.89922366532985</v>
      </c>
      <c r="AG973" s="173">
        <v>-0.00823629682329075</v>
      </c>
    </row>
    <row r="974" spans="1:33">
      <c r="A974" s="175" t="s">
        <v>927</v>
      </c>
      <c r="B974" s="195" t="s">
        <v>1830</v>
      </c>
      <c r="C974" s="195" t="s">
        <v>973</v>
      </c>
      <c r="D974" s="150">
        <v>2249</v>
      </c>
      <c r="E974" s="150">
        <v>2132</v>
      </c>
      <c r="F974" s="150">
        <v>2079</v>
      </c>
      <c r="G974" s="151">
        <v>902</v>
      </c>
      <c r="H974" s="151">
        <v>845</v>
      </c>
      <c r="I974" s="151">
        <v>823</v>
      </c>
      <c r="J974" s="151">
        <v>1526</v>
      </c>
      <c r="K974" s="151">
        <v>1461</v>
      </c>
      <c r="L974" s="151">
        <v>1409</v>
      </c>
      <c r="M974" s="154">
        <v>0.946706647180366</v>
      </c>
      <c r="N974" s="153">
        <v>37571</v>
      </c>
      <c r="O974" s="172">
        <v>0.9</v>
      </c>
      <c r="P974" s="154">
        <v>0.947976878612717</v>
      </c>
      <c r="Q974" s="154">
        <v>0.936807095343681</v>
      </c>
      <c r="R974" s="154">
        <v>0.95740498034076</v>
      </c>
      <c r="S974" s="173">
        <v>0.0111697832690361</v>
      </c>
      <c r="T974" s="153">
        <v>39686</v>
      </c>
      <c r="U974" s="153">
        <v>36602</v>
      </c>
      <c r="V974" s="154">
        <v>0.922289976314065</v>
      </c>
      <c r="W974" s="154">
        <v>0.924410849266341</v>
      </c>
      <c r="X974" s="155">
        <v>0.912416851441242</v>
      </c>
      <c r="Y974" s="155">
        <v>0.923328964613368</v>
      </c>
      <c r="Z974" s="173">
        <v>0.0119939978250989</v>
      </c>
      <c r="AA974" s="151">
        <v>11633</v>
      </c>
      <c r="AB974" s="151">
        <v>10701</v>
      </c>
      <c r="AC974" s="151">
        <v>12979</v>
      </c>
      <c r="AD974" s="151">
        <v>12085</v>
      </c>
      <c r="AE974" s="155">
        <v>0.919883091206052</v>
      </c>
      <c r="AF974" s="155">
        <v>0.931119500731952</v>
      </c>
      <c r="AG974" s="173">
        <v>-0.0112364095258999</v>
      </c>
    </row>
    <row r="975" spans="1:33">
      <c r="A975" s="175" t="s">
        <v>927</v>
      </c>
      <c r="B975" s="195" t="s">
        <v>1830</v>
      </c>
      <c r="C975" s="195" t="s">
        <v>974</v>
      </c>
      <c r="D975" s="150">
        <v>4142</v>
      </c>
      <c r="E975" s="150">
        <v>3988</v>
      </c>
      <c r="F975" s="150">
        <v>3896</v>
      </c>
      <c r="G975" s="151">
        <v>1571</v>
      </c>
      <c r="H975" s="151">
        <v>1524</v>
      </c>
      <c r="I975" s="151">
        <v>1485</v>
      </c>
      <c r="J975" s="151">
        <v>2902</v>
      </c>
      <c r="K975" s="151">
        <v>2806</v>
      </c>
      <c r="L975" s="151">
        <v>2722</v>
      </c>
      <c r="M975" s="154">
        <v>0.959104310695405</v>
      </c>
      <c r="N975" s="153">
        <v>75470</v>
      </c>
      <c r="O975" s="172">
        <v>0.9</v>
      </c>
      <c r="P975" s="154">
        <v>0.962819893771125</v>
      </c>
      <c r="Q975" s="154">
        <v>0.970082749840866</v>
      </c>
      <c r="R975" s="154">
        <v>0.966919365954514</v>
      </c>
      <c r="S975" s="173">
        <v>-0.00726285606974064</v>
      </c>
      <c r="T975" s="153">
        <v>78688</v>
      </c>
      <c r="U975" s="153">
        <v>73891</v>
      </c>
      <c r="V975" s="154">
        <v>0.939037718584791</v>
      </c>
      <c r="W975" s="154">
        <v>0.940608401738291</v>
      </c>
      <c r="X975" s="155">
        <v>0.945257797581158</v>
      </c>
      <c r="Y975" s="155">
        <v>0.937973811164714</v>
      </c>
      <c r="Z975" s="173">
        <v>-0.00464939584286783</v>
      </c>
      <c r="AA975" s="151">
        <v>22459</v>
      </c>
      <c r="AB975" s="151">
        <v>21020</v>
      </c>
      <c r="AC975" s="151">
        <v>25366</v>
      </c>
      <c r="AD975" s="151">
        <v>23896</v>
      </c>
      <c r="AE975" s="155">
        <v>0.935927690458168</v>
      </c>
      <c r="AF975" s="155">
        <v>0.942048411259166</v>
      </c>
      <c r="AG975" s="173">
        <v>-0.00612072080099757</v>
      </c>
    </row>
    <row r="976" spans="1:33">
      <c r="A976" s="175" t="s">
        <v>927</v>
      </c>
      <c r="B976" s="195" t="s">
        <v>1830</v>
      </c>
      <c r="C976" s="195" t="s">
        <v>975</v>
      </c>
      <c r="D976" s="150">
        <v>3132</v>
      </c>
      <c r="E976" s="150">
        <v>3070</v>
      </c>
      <c r="F976" s="150">
        <v>2934</v>
      </c>
      <c r="G976" s="151">
        <v>1229</v>
      </c>
      <c r="H976" s="151">
        <v>1211</v>
      </c>
      <c r="I976" s="151">
        <v>1183</v>
      </c>
      <c r="J976" s="151">
        <v>2234</v>
      </c>
      <c r="K976" s="151">
        <v>2204</v>
      </c>
      <c r="L976" s="151">
        <v>2153</v>
      </c>
      <c r="M976" s="154">
        <v>0.98194202704512</v>
      </c>
      <c r="N976" s="153">
        <v>58673</v>
      </c>
      <c r="O976" s="172">
        <v>0.9</v>
      </c>
      <c r="P976" s="154">
        <v>0.980204342273308</v>
      </c>
      <c r="Q976" s="154">
        <v>0.985353946297803</v>
      </c>
      <c r="R976" s="154">
        <v>0.986571172784244</v>
      </c>
      <c r="S976" s="173">
        <v>-0.00514960402449527</v>
      </c>
      <c r="T976" s="153">
        <v>59752</v>
      </c>
      <c r="U976" s="153">
        <v>56791</v>
      </c>
      <c r="V976" s="154">
        <v>0.950445173383318</v>
      </c>
      <c r="W976" s="154">
        <v>0.936781609195402</v>
      </c>
      <c r="X976" s="155">
        <v>0.962571196094386</v>
      </c>
      <c r="Y976" s="155">
        <v>0.963742166517457</v>
      </c>
      <c r="Z976" s="173">
        <v>-0.0257895868989834</v>
      </c>
      <c r="AA976" s="151">
        <v>16888</v>
      </c>
      <c r="AB976" s="151">
        <v>16156</v>
      </c>
      <c r="AC976" s="151">
        <v>19203</v>
      </c>
      <c r="AD976" s="151">
        <v>18147</v>
      </c>
      <c r="AE976" s="155">
        <v>0.95665561345334</v>
      </c>
      <c r="AF976" s="155">
        <v>0.945008592407436</v>
      </c>
      <c r="AG976" s="173">
        <v>0.0116470210459033</v>
      </c>
    </row>
    <row r="977" spans="1:33">
      <c r="A977" s="175" t="s">
        <v>927</v>
      </c>
      <c r="B977" s="195" t="s">
        <v>1830</v>
      </c>
      <c r="C977" s="195" t="s">
        <v>976</v>
      </c>
      <c r="D977" s="150">
        <v>2834</v>
      </c>
      <c r="E977" s="150">
        <v>2696</v>
      </c>
      <c r="F977" s="150">
        <v>2660</v>
      </c>
      <c r="G977" s="151">
        <v>1073</v>
      </c>
      <c r="H977" s="151">
        <v>1023</v>
      </c>
      <c r="I977" s="151">
        <v>1011</v>
      </c>
      <c r="J977" s="151">
        <v>2034</v>
      </c>
      <c r="K977" s="151">
        <v>1936</v>
      </c>
      <c r="L977" s="151">
        <v>1886</v>
      </c>
      <c r="M977" s="154">
        <v>0.959276262489873</v>
      </c>
      <c r="N977" s="153">
        <v>53283</v>
      </c>
      <c r="O977" s="172">
        <v>0.9</v>
      </c>
      <c r="P977" s="154">
        <v>0.951305575158786</v>
      </c>
      <c r="Q977" s="154">
        <v>0.953401677539609</v>
      </c>
      <c r="R977" s="154">
        <v>0.951819075712881</v>
      </c>
      <c r="S977" s="173">
        <v>-0.00209610238082236</v>
      </c>
      <c r="T977" s="153">
        <v>55545</v>
      </c>
      <c r="U977" s="153">
        <v>51617</v>
      </c>
      <c r="V977" s="154">
        <v>0.929282563687101</v>
      </c>
      <c r="W977" s="154">
        <v>0.938602681721948</v>
      </c>
      <c r="X977" s="155">
        <v>0.942218080149115</v>
      </c>
      <c r="Y977" s="155">
        <v>0.927236971484759</v>
      </c>
      <c r="Z977" s="173">
        <v>-0.00361539842716685</v>
      </c>
      <c r="AA977" s="151">
        <v>15746</v>
      </c>
      <c r="AB977" s="151">
        <v>14617</v>
      </c>
      <c r="AC977" s="151">
        <v>18239</v>
      </c>
      <c r="AD977" s="151">
        <v>17023</v>
      </c>
      <c r="AE977" s="155">
        <v>0.928299250603328</v>
      </c>
      <c r="AF977" s="155">
        <v>0.93332967816218</v>
      </c>
      <c r="AG977" s="173">
        <v>-0.00503042755885208</v>
      </c>
    </row>
    <row r="978" spans="1:33">
      <c r="A978" s="175" t="s">
        <v>927</v>
      </c>
      <c r="B978" s="195" t="s">
        <v>1830</v>
      </c>
      <c r="C978" s="195" t="s">
        <v>977</v>
      </c>
      <c r="D978" s="150">
        <v>4197</v>
      </c>
      <c r="E978" s="150">
        <v>3976</v>
      </c>
      <c r="F978" s="150">
        <v>3811</v>
      </c>
      <c r="G978" s="151">
        <v>1668</v>
      </c>
      <c r="H978" s="151">
        <v>1620</v>
      </c>
      <c r="I978" s="151">
        <v>1535</v>
      </c>
      <c r="J978" s="151">
        <v>2817</v>
      </c>
      <c r="K978" s="151">
        <v>2700</v>
      </c>
      <c r="L978" s="151">
        <v>2496</v>
      </c>
      <c r="M978" s="154">
        <v>0.942156027589239</v>
      </c>
      <c r="N978" s="153">
        <v>68572</v>
      </c>
      <c r="O978" s="172">
        <v>0.9</v>
      </c>
      <c r="P978" s="154">
        <v>0.947343340481296</v>
      </c>
      <c r="Q978" s="154">
        <v>0.971223021582734</v>
      </c>
      <c r="R978" s="154">
        <v>0.958466453674121</v>
      </c>
      <c r="S978" s="173">
        <v>-0.0238796811014376</v>
      </c>
      <c r="T978" s="153">
        <v>72782</v>
      </c>
      <c r="U978" s="153">
        <v>66036</v>
      </c>
      <c r="V978" s="154">
        <v>0.907312247533731</v>
      </c>
      <c r="W978" s="154">
        <v>0.908029544913033</v>
      </c>
      <c r="X978" s="155">
        <v>0.920263788968825</v>
      </c>
      <c r="Y978" s="155">
        <v>0.88604898828541</v>
      </c>
      <c r="Z978" s="173">
        <v>-0.0122342440557919</v>
      </c>
      <c r="AA978" s="151">
        <v>21963</v>
      </c>
      <c r="AB978" s="151">
        <v>19820</v>
      </c>
      <c r="AC978" s="151">
        <v>23319</v>
      </c>
      <c r="AD978" s="151">
        <v>21429</v>
      </c>
      <c r="AE978" s="155">
        <v>0.902426808723763</v>
      </c>
      <c r="AF978" s="155">
        <v>0.918950212273254</v>
      </c>
      <c r="AG978" s="173">
        <v>-0.0165234035494909</v>
      </c>
    </row>
    <row r="979" spans="1:33">
      <c r="A979" s="175" t="s">
        <v>927</v>
      </c>
      <c r="B979" s="195" t="s">
        <v>1830</v>
      </c>
      <c r="C979" s="195" t="s">
        <v>978</v>
      </c>
      <c r="D979" s="150">
        <v>1848</v>
      </c>
      <c r="E979" s="150">
        <v>1737</v>
      </c>
      <c r="F979" s="150">
        <v>1667</v>
      </c>
      <c r="G979" s="151">
        <v>784</v>
      </c>
      <c r="H979" s="151">
        <v>740</v>
      </c>
      <c r="I979" s="151">
        <v>734</v>
      </c>
      <c r="J979" s="151">
        <v>1322</v>
      </c>
      <c r="K979" s="151">
        <v>1241</v>
      </c>
      <c r="L979" s="151">
        <v>1220</v>
      </c>
      <c r="M979" s="154">
        <v>0.941735028095796</v>
      </c>
      <c r="N979" s="153">
        <v>31340</v>
      </c>
      <c r="O979" s="172">
        <v>0.9</v>
      </c>
      <c r="P979" s="154">
        <v>0.939935064935065</v>
      </c>
      <c r="Q979" s="154">
        <v>0.943877551020408</v>
      </c>
      <c r="R979" s="154">
        <v>0.938729198184569</v>
      </c>
      <c r="S979" s="173">
        <v>-0.0039424860853432</v>
      </c>
      <c r="T979" s="153">
        <v>33279</v>
      </c>
      <c r="U979" s="153">
        <v>30572</v>
      </c>
      <c r="V979" s="154">
        <v>0.918657411580877</v>
      </c>
      <c r="W979" s="154">
        <v>0.902056277056277</v>
      </c>
      <c r="X979" s="155">
        <v>0.936224489795918</v>
      </c>
      <c r="Y979" s="155">
        <v>0.922844175491679</v>
      </c>
      <c r="Z979" s="173">
        <v>-0.0341682127396412</v>
      </c>
      <c r="AA979" s="151">
        <v>9579</v>
      </c>
      <c r="AB979" s="151">
        <v>8840</v>
      </c>
      <c r="AC979" s="151">
        <v>10732</v>
      </c>
      <c r="AD979" s="151">
        <v>9799</v>
      </c>
      <c r="AE979" s="155">
        <v>0.922852072241361</v>
      </c>
      <c r="AF979" s="155">
        <v>0.913063734625419</v>
      </c>
      <c r="AG979" s="173">
        <v>0.009788337615942</v>
      </c>
    </row>
    <row r="980" spans="1:33">
      <c r="A980" s="175" t="s">
        <v>927</v>
      </c>
      <c r="B980" s="195" t="s">
        <v>1830</v>
      </c>
      <c r="C980" s="195" t="s">
        <v>979</v>
      </c>
      <c r="D980" s="150">
        <v>2174</v>
      </c>
      <c r="E980" s="150">
        <v>2136</v>
      </c>
      <c r="F980" s="150">
        <v>2043</v>
      </c>
      <c r="G980" s="151">
        <v>864</v>
      </c>
      <c r="H980" s="151">
        <v>849</v>
      </c>
      <c r="I980" s="151">
        <v>818</v>
      </c>
      <c r="J980" s="151">
        <v>1624</v>
      </c>
      <c r="K980" s="151">
        <v>1568</v>
      </c>
      <c r="L980" s="151">
        <v>1498</v>
      </c>
      <c r="M980" s="154">
        <v>0.947227391142538</v>
      </c>
      <c r="N980" s="153">
        <v>38178</v>
      </c>
      <c r="O980" s="172">
        <v>0.9</v>
      </c>
      <c r="P980" s="154">
        <v>0.982520699172033</v>
      </c>
      <c r="Q980" s="154">
        <v>0.982638888888889</v>
      </c>
      <c r="R980" s="154">
        <v>0.96551724137931</v>
      </c>
      <c r="S980" s="173">
        <v>-0.000118189716855732</v>
      </c>
      <c r="T980" s="153">
        <v>40305</v>
      </c>
      <c r="U980" s="153">
        <v>36978</v>
      </c>
      <c r="V980" s="154">
        <v>0.917454410122814</v>
      </c>
      <c r="W980" s="154">
        <v>0.939742410303588</v>
      </c>
      <c r="X980" s="155">
        <v>0.946759259259259</v>
      </c>
      <c r="Y980" s="155">
        <v>0.922413793103448</v>
      </c>
      <c r="Z980" s="173">
        <v>-0.00701684895567145</v>
      </c>
      <c r="AA980" s="151">
        <v>11736</v>
      </c>
      <c r="AB980" s="151">
        <v>10933</v>
      </c>
      <c r="AC980" s="151">
        <v>13093</v>
      </c>
      <c r="AD980" s="151">
        <v>11831</v>
      </c>
      <c r="AE980" s="155">
        <v>0.931578050443081</v>
      </c>
      <c r="AF980" s="155">
        <v>0.903612617429161</v>
      </c>
      <c r="AG980" s="173">
        <v>0.0279654330139204</v>
      </c>
    </row>
    <row r="981" spans="1:33">
      <c r="A981" s="175" t="s">
        <v>927</v>
      </c>
      <c r="B981" s="195" t="s">
        <v>1831</v>
      </c>
      <c r="C981" s="195" t="s">
        <v>980</v>
      </c>
      <c r="D981" s="150">
        <v>2399</v>
      </c>
      <c r="E981" s="150">
        <v>2265</v>
      </c>
      <c r="F981" s="150">
        <v>2137</v>
      </c>
      <c r="G981" s="151">
        <v>1316</v>
      </c>
      <c r="H981" s="151">
        <v>1245</v>
      </c>
      <c r="I981" s="151">
        <v>1203</v>
      </c>
      <c r="J981" s="151">
        <v>2171</v>
      </c>
      <c r="K981" s="151">
        <v>1835</v>
      </c>
      <c r="L981" s="151">
        <v>1909</v>
      </c>
      <c r="M981" s="154">
        <v>0.921802281939649</v>
      </c>
      <c r="N981" s="153">
        <v>49121</v>
      </c>
      <c r="O981" s="172">
        <v>0.9</v>
      </c>
      <c r="P981" s="154">
        <v>0.94414339308045</v>
      </c>
      <c r="Q981" s="154">
        <v>0.946048632218845</v>
      </c>
      <c r="R981" s="154">
        <v>0.845232611699678</v>
      </c>
      <c r="S981" s="173">
        <v>-0.0019052391383948</v>
      </c>
      <c r="T981" s="153">
        <v>53288</v>
      </c>
      <c r="U981" s="153">
        <v>48260</v>
      </c>
      <c r="V981" s="154">
        <v>0.905644798078367</v>
      </c>
      <c r="W981" s="154">
        <v>0.890787828261776</v>
      </c>
      <c r="X981" s="155">
        <v>0.914133738601824</v>
      </c>
      <c r="Y981" s="155">
        <v>0.879318286503915</v>
      </c>
      <c r="Z981" s="173">
        <v>-0.023345910340048</v>
      </c>
      <c r="AA981" s="151">
        <v>15907</v>
      </c>
      <c r="AB981" s="151">
        <v>14303</v>
      </c>
      <c r="AC981" s="151">
        <v>17078</v>
      </c>
      <c r="AD981" s="151">
        <v>15618</v>
      </c>
      <c r="AE981" s="155">
        <v>0.899163890111272</v>
      </c>
      <c r="AF981" s="155">
        <v>0.914509895772339</v>
      </c>
      <c r="AG981" s="173">
        <v>-0.0153460056610669</v>
      </c>
    </row>
    <row r="982" spans="1:33">
      <c r="A982" s="175" t="s">
        <v>927</v>
      </c>
      <c r="B982" s="195" t="s">
        <v>1831</v>
      </c>
      <c r="C982" s="195" t="s">
        <v>981</v>
      </c>
      <c r="D982" s="150">
        <v>1334</v>
      </c>
      <c r="E982" s="150">
        <v>1314</v>
      </c>
      <c r="F982" s="150">
        <v>1237</v>
      </c>
      <c r="G982" s="151">
        <v>920</v>
      </c>
      <c r="H982" s="151">
        <v>890</v>
      </c>
      <c r="I982" s="151">
        <v>793</v>
      </c>
      <c r="J982" s="151">
        <v>1364</v>
      </c>
      <c r="K982" s="151">
        <v>1209</v>
      </c>
      <c r="L982" s="151">
        <v>1187</v>
      </c>
      <c r="M982" s="154">
        <v>0.917462611537011</v>
      </c>
      <c r="N982" s="153">
        <v>29201</v>
      </c>
      <c r="O982" s="172">
        <v>0.9</v>
      </c>
      <c r="P982" s="154">
        <v>0.985007496251874</v>
      </c>
      <c r="Q982" s="154">
        <v>0.967391304347826</v>
      </c>
      <c r="R982" s="154">
        <v>0.886363636363636</v>
      </c>
      <c r="S982" s="173">
        <v>0.0176161919040481</v>
      </c>
      <c r="T982" s="153">
        <v>31828</v>
      </c>
      <c r="U982" s="153">
        <v>28053</v>
      </c>
      <c r="V982" s="154">
        <v>0.881393741359809</v>
      </c>
      <c r="W982" s="154">
        <v>0.927286356821589</v>
      </c>
      <c r="X982" s="155">
        <v>0.86195652173913</v>
      </c>
      <c r="Y982" s="155">
        <v>0.870234604105572</v>
      </c>
      <c r="Z982" s="173">
        <v>0.0653298350824588</v>
      </c>
      <c r="AA982" s="151">
        <v>9349</v>
      </c>
      <c r="AB982" s="151">
        <v>8260</v>
      </c>
      <c r="AC982" s="151">
        <v>10477</v>
      </c>
      <c r="AD982" s="151">
        <v>9216</v>
      </c>
      <c r="AE982" s="155">
        <v>0.883516953684886</v>
      </c>
      <c r="AF982" s="155">
        <v>0.879641118640832</v>
      </c>
      <c r="AG982" s="173">
        <v>0.00387583504405375</v>
      </c>
    </row>
    <row r="983" spans="1:33">
      <c r="A983" s="175" t="s">
        <v>927</v>
      </c>
      <c r="B983" s="195" t="s">
        <v>1831</v>
      </c>
      <c r="C983" s="195" t="s">
        <v>982</v>
      </c>
      <c r="D983" s="150">
        <v>2150</v>
      </c>
      <c r="E983" s="150">
        <v>2097</v>
      </c>
      <c r="F983" s="150">
        <v>1771</v>
      </c>
      <c r="G983" s="151">
        <v>1493</v>
      </c>
      <c r="H983" s="151">
        <v>1461</v>
      </c>
      <c r="I983" s="151">
        <v>1384</v>
      </c>
      <c r="J983" s="151">
        <v>2117</v>
      </c>
      <c r="K983" s="151">
        <v>2072</v>
      </c>
      <c r="L983" s="151">
        <v>2004</v>
      </c>
      <c r="M983" s="154">
        <v>0.980517933034118</v>
      </c>
      <c r="N983" s="153">
        <v>49373</v>
      </c>
      <c r="O983" s="172">
        <v>0.9</v>
      </c>
      <c r="P983" s="154">
        <v>0.975348837209302</v>
      </c>
      <c r="Q983" s="154">
        <v>0.978566644340255</v>
      </c>
      <c r="R983" s="154">
        <v>0.978743504959849</v>
      </c>
      <c r="S983" s="173">
        <v>-0.00321780713095221</v>
      </c>
      <c r="T983" s="153">
        <v>50354</v>
      </c>
      <c r="U983" s="153">
        <v>46767</v>
      </c>
      <c r="V983" s="154">
        <v>0.928764348413234</v>
      </c>
      <c r="W983" s="154">
        <v>0.823720930232558</v>
      </c>
      <c r="X983" s="155">
        <v>0.926992632283992</v>
      </c>
      <c r="Y983" s="155">
        <v>0.946622579121398</v>
      </c>
      <c r="Z983" s="173">
        <v>-0.103271702051434</v>
      </c>
      <c r="AA983" s="151">
        <v>15458</v>
      </c>
      <c r="AB983" s="151">
        <v>14257</v>
      </c>
      <c r="AC983" s="151">
        <v>16218</v>
      </c>
      <c r="AD983" s="151">
        <v>15280</v>
      </c>
      <c r="AE983" s="155">
        <v>0.922305602277138</v>
      </c>
      <c r="AF983" s="155">
        <v>0.942163028733506</v>
      </c>
      <c r="AG983" s="173">
        <v>-0.0198574264563679</v>
      </c>
    </row>
    <row r="984" spans="1:33">
      <c r="A984" s="175" t="s">
        <v>927</v>
      </c>
      <c r="B984" s="195" t="s">
        <v>1831</v>
      </c>
      <c r="C984" s="195" t="s">
        <v>983</v>
      </c>
      <c r="D984" s="150">
        <v>4441</v>
      </c>
      <c r="E984" s="150">
        <v>4092</v>
      </c>
      <c r="F984" s="150">
        <v>3911</v>
      </c>
      <c r="G984" s="151">
        <v>2452</v>
      </c>
      <c r="H984" s="151">
        <v>2292</v>
      </c>
      <c r="I984" s="151">
        <v>2218</v>
      </c>
      <c r="J984" s="151">
        <v>3804</v>
      </c>
      <c r="K984" s="151">
        <v>3486</v>
      </c>
      <c r="L984" s="151">
        <v>3423</v>
      </c>
      <c r="M984" s="154">
        <v>0.931685588570808</v>
      </c>
      <c r="N984" s="153">
        <v>85757</v>
      </c>
      <c r="O984" s="172">
        <v>0.9</v>
      </c>
      <c r="P984" s="154">
        <v>0.921414095924341</v>
      </c>
      <c r="Q984" s="154">
        <v>0.934747145187602</v>
      </c>
      <c r="R984" s="154">
        <v>0.916403785488959</v>
      </c>
      <c r="S984" s="173">
        <v>-0.0133330492632606</v>
      </c>
      <c r="T984" s="153">
        <v>92045</v>
      </c>
      <c r="U984" s="153">
        <v>82593</v>
      </c>
      <c r="V984" s="154">
        <v>0.897311097832582</v>
      </c>
      <c r="W984" s="154">
        <v>0.880657509569917</v>
      </c>
      <c r="X984" s="155">
        <v>0.904567699836868</v>
      </c>
      <c r="Y984" s="155">
        <v>0.899842271293375</v>
      </c>
      <c r="Z984" s="173">
        <v>-0.0239101902669512</v>
      </c>
      <c r="AA984" s="151">
        <v>27688</v>
      </c>
      <c r="AB984" s="151">
        <v>24613</v>
      </c>
      <c r="AC984" s="151">
        <v>29863</v>
      </c>
      <c r="AD984" s="151">
        <v>26836</v>
      </c>
      <c r="AE984" s="155">
        <v>0.888941057497833</v>
      </c>
      <c r="AF984" s="155">
        <v>0.898637109466564</v>
      </c>
      <c r="AG984" s="173">
        <v>-0.00969605196873091</v>
      </c>
    </row>
    <row r="985" spans="1:33">
      <c r="A985" s="175" t="s">
        <v>927</v>
      </c>
      <c r="B985" s="195" t="s">
        <v>1831</v>
      </c>
      <c r="C985" s="195" t="s">
        <v>984</v>
      </c>
      <c r="D985" s="150">
        <v>2612</v>
      </c>
      <c r="E985" s="150">
        <v>2541</v>
      </c>
      <c r="F985" s="150">
        <v>2401</v>
      </c>
      <c r="G985" s="151">
        <v>1917</v>
      </c>
      <c r="H985" s="151">
        <v>1755</v>
      </c>
      <c r="I985" s="151">
        <v>1743</v>
      </c>
      <c r="J985" s="151">
        <v>2656</v>
      </c>
      <c r="K985" s="151">
        <v>2568</v>
      </c>
      <c r="L985" s="151">
        <v>2377</v>
      </c>
      <c r="M985" s="154">
        <v>0.965996784565916</v>
      </c>
      <c r="N985" s="153">
        <v>60085</v>
      </c>
      <c r="O985" s="172">
        <v>0.9</v>
      </c>
      <c r="P985" s="154">
        <v>0.97281776416539</v>
      </c>
      <c r="Q985" s="154">
        <v>0.915492957746479</v>
      </c>
      <c r="R985" s="154">
        <v>0.966867469879518</v>
      </c>
      <c r="S985" s="173">
        <v>0.0573248064189116</v>
      </c>
      <c r="T985" s="153">
        <v>62200</v>
      </c>
      <c r="U985" s="153">
        <v>56765</v>
      </c>
      <c r="V985" s="154">
        <v>0.912620578778135</v>
      </c>
      <c r="W985" s="154">
        <v>0.919218989280245</v>
      </c>
      <c r="X985" s="155">
        <v>0.909233176838811</v>
      </c>
      <c r="Y985" s="155">
        <v>0.894954819277108</v>
      </c>
      <c r="Z985" s="173">
        <v>0.00998581244143437</v>
      </c>
      <c r="AA985" s="151">
        <v>18940</v>
      </c>
      <c r="AB985" s="151">
        <v>17252</v>
      </c>
      <c r="AC985" s="151">
        <v>19960</v>
      </c>
      <c r="AD985" s="151">
        <v>18239</v>
      </c>
      <c r="AE985" s="155">
        <v>0.910876451953538</v>
      </c>
      <c r="AF985" s="155">
        <v>0.91377755511022</v>
      </c>
      <c r="AG985" s="173">
        <v>-0.0029011031566829</v>
      </c>
    </row>
    <row r="986" spans="1:33">
      <c r="A986" s="175" t="s">
        <v>927</v>
      </c>
      <c r="B986" s="195" t="s">
        <v>1831</v>
      </c>
      <c r="C986" s="195" t="s">
        <v>985</v>
      </c>
      <c r="D986" s="150">
        <v>3299</v>
      </c>
      <c r="E986" s="150">
        <v>3116</v>
      </c>
      <c r="F986" s="150">
        <v>2880</v>
      </c>
      <c r="G986" s="151">
        <v>2219</v>
      </c>
      <c r="H986" s="151">
        <v>2080</v>
      </c>
      <c r="I986" s="151">
        <v>2019</v>
      </c>
      <c r="J986" s="151">
        <v>3245</v>
      </c>
      <c r="K986" s="151">
        <v>2996</v>
      </c>
      <c r="L986" s="151">
        <v>2967</v>
      </c>
      <c r="M986" s="154">
        <v>0.934101483457707</v>
      </c>
      <c r="N986" s="153">
        <v>72476</v>
      </c>
      <c r="O986" s="172">
        <v>0.9</v>
      </c>
      <c r="P986" s="154">
        <v>0.944528645043953</v>
      </c>
      <c r="Q986" s="154">
        <v>0.937359170797657</v>
      </c>
      <c r="R986" s="154">
        <v>0.92326656394453</v>
      </c>
      <c r="S986" s="173">
        <v>0.0071694742462961</v>
      </c>
      <c r="T986" s="153">
        <v>77589</v>
      </c>
      <c r="U986" s="153">
        <v>71107</v>
      </c>
      <c r="V986" s="154">
        <v>0.916457229761951</v>
      </c>
      <c r="W986" s="154">
        <v>0.872991815701728</v>
      </c>
      <c r="X986" s="155">
        <v>0.909869310500225</v>
      </c>
      <c r="Y986" s="155">
        <v>0.914329738058552</v>
      </c>
      <c r="Z986" s="173">
        <v>-0.0368774947984976</v>
      </c>
      <c r="AA986" s="151">
        <v>23467</v>
      </c>
      <c r="AB986" s="151">
        <v>21292</v>
      </c>
      <c r="AC986" s="151">
        <v>25138</v>
      </c>
      <c r="AD986" s="151">
        <v>23020</v>
      </c>
      <c r="AE986" s="155">
        <v>0.907316657433843</v>
      </c>
      <c r="AF986" s="155">
        <v>0.915745087119103</v>
      </c>
      <c r="AG986" s="173">
        <v>-0.00842842968525925</v>
      </c>
    </row>
    <row r="987" spans="1:33">
      <c r="A987" s="175" t="s">
        <v>927</v>
      </c>
      <c r="B987" s="195" t="s">
        <v>1831</v>
      </c>
      <c r="C987" s="195" t="s">
        <v>986</v>
      </c>
      <c r="D987" s="150">
        <v>4106</v>
      </c>
      <c r="E987" s="150">
        <v>3916</v>
      </c>
      <c r="F987" s="150">
        <v>3813</v>
      </c>
      <c r="G987" s="151">
        <v>2671</v>
      </c>
      <c r="H987" s="151">
        <v>2532</v>
      </c>
      <c r="I987" s="151">
        <v>2495</v>
      </c>
      <c r="J987" s="151">
        <v>4037</v>
      </c>
      <c r="K987" s="151">
        <v>3746</v>
      </c>
      <c r="L987" s="151">
        <v>3606</v>
      </c>
      <c r="M987" s="154">
        <v>0.938656509129529</v>
      </c>
      <c r="N987" s="153">
        <v>91917</v>
      </c>
      <c r="O987" s="172">
        <v>0.9</v>
      </c>
      <c r="P987" s="154">
        <v>0.953726254262055</v>
      </c>
      <c r="Q987" s="154">
        <v>0.947959565705728</v>
      </c>
      <c r="R987" s="154">
        <v>0.927916769878623</v>
      </c>
      <c r="S987" s="173">
        <v>0.00576668855632734</v>
      </c>
      <c r="T987" s="153">
        <v>97924</v>
      </c>
      <c r="U987" s="153">
        <v>89284</v>
      </c>
      <c r="V987" s="154">
        <v>0.911768310118051</v>
      </c>
      <c r="W987" s="154">
        <v>0.928641013151486</v>
      </c>
      <c r="X987" s="155">
        <v>0.934107076001498</v>
      </c>
      <c r="Y987" s="155">
        <v>0.893237552638098</v>
      </c>
      <c r="Z987" s="173">
        <v>-0.00546606285001194</v>
      </c>
      <c r="AA987" s="151">
        <v>29311</v>
      </c>
      <c r="AB987" s="151">
        <v>26528</v>
      </c>
      <c r="AC987" s="151">
        <v>31497</v>
      </c>
      <c r="AD987" s="151">
        <v>28754</v>
      </c>
      <c r="AE987" s="155">
        <v>0.905052710586469</v>
      </c>
      <c r="AF987" s="155">
        <v>0.912912340857859</v>
      </c>
      <c r="AG987" s="173">
        <v>-0.00785963027139025</v>
      </c>
    </row>
    <row r="988" spans="1:33">
      <c r="A988" s="175" t="s">
        <v>927</v>
      </c>
      <c r="B988" s="195" t="s">
        <v>1831</v>
      </c>
      <c r="C988" s="195" t="s">
        <v>987</v>
      </c>
      <c r="D988" s="150">
        <v>2913</v>
      </c>
      <c r="E988" s="150">
        <v>2819</v>
      </c>
      <c r="F988" s="150">
        <v>2708</v>
      </c>
      <c r="G988" s="151">
        <v>1985</v>
      </c>
      <c r="H988" s="151">
        <v>1919</v>
      </c>
      <c r="I988" s="151">
        <v>1780</v>
      </c>
      <c r="J988" s="151">
        <v>2739</v>
      </c>
      <c r="K988" s="151">
        <v>2670</v>
      </c>
      <c r="L988" s="151">
        <v>2559</v>
      </c>
      <c r="M988" s="154">
        <v>0.963216412022093</v>
      </c>
      <c r="N988" s="153">
        <v>67141</v>
      </c>
      <c r="O988" s="172">
        <v>0.9</v>
      </c>
      <c r="P988" s="154">
        <v>0.967730861654652</v>
      </c>
      <c r="Q988" s="154">
        <v>0.966750629722922</v>
      </c>
      <c r="R988" s="154">
        <v>0.974808324205915</v>
      </c>
      <c r="S988" s="173">
        <v>0.000980231931729691</v>
      </c>
      <c r="T988" s="153">
        <v>69705</v>
      </c>
      <c r="U988" s="153">
        <v>64222</v>
      </c>
      <c r="V988" s="154">
        <v>0.921339932572986</v>
      </c>
      <c r="W988" s="154">
        <v>0.929625815310676</v>
      </c>
      <c r="X988" s="155">
        <v>0.896725440806045</v>
      </c>
      <c r="Y988" s="155">
        <v>0.934282584884994</v>
      </c>
      <c r="Z988" s="173">
        <v>0.0329003745046309</v>
      </c>
      <c r="AA988" s="151">
        <v>20777</v>
      </c>
      <c r="AB988" s="151">
        <v>19177</v>
      </c>
      <c r="AC988" s="151">
        <v>22325</v>
      </c>
      <c r="AD988" s="151">
        <v>20596</v>
      </c>
      <c r="AE988" s="155">
        <v>0.922991769745392</v>
      </c>
      <c r="AF988" s="155">
        <v>0.922553191489362</v>
      </c>
      <c r="AG988" s="173">
        <v>0.000438578256029887</v>
      </c>
    </row>
    <row r="989" spans="1:33">
      <c r="A989" s="175" t="s">
        <v>927</v>
      </c>
      <c r="B989" s="195" t="s">
        <v>1831</v>
      </c>
      <c r="C989" s="195" t="s">
        <v>988</v>
      </c>
      <c r="D989" s="150">
        <v>2087</v>
      </c>
      <c r="E989" s="150">
        <v>1973</v>
      </c>
      <c r="F989" s="150">
        <v>1847</v>
      </c>
      <c r="G989" s="151">
        <v>3091</v>
      </c>
      <c r="H989" s="151">
        <v>2898</v>
      </c>
      <c r="I989" s="151">
        <v>2790</v>
      </c>
      <c r="J989" s="151">
        <v>3165</v>
      </c>
      <c r="K989" s="151">
        <v>3007</v>
      </c>
      <c r="L989" s="151">
        <v>2954</v>
      </c>
      <c r="M989" s="154">
        <v>0.962089231023922</v>
      </c>
      <c r="N989" s="153">
        <v>69738</v>
      </c>
      <c r="O989" s="172">
        <v>0.9</v>
      </c>
      <c r="P989" s="154">
        <v>0.945376137997125</v>
      </c>
      <c r="Q989" s="154">
        <v>0.937560659980589</v>
      </c>
      <c r="R989" s="154">
        <v>0.950078988941548</v>
      </c>
      <c r="S989" s="173">
        <v>0.00781547801653626</v>
      </c>
      <c r="T989" s="153">
        <v>72486</v>
      </c>
      <c r="U989" s="153">
        <v>66878</v>
      </c>
      <c r="V989" s="154">
        <v>0.922633336092487</v>
      </c>
      <c r="W989" s="154">
        <v>0.885002395783421</v>
      </c>
      <c r="X989" s="155">
        <v>0.902620511161436</v>
      </c>
      <c r="Y989" s="155">
        <v>0.933333333333333</v>
      </c>
      <c r="Z989" s="173">
        <v>-0.0176181153780152</v>
      </c>
      <c r="AA989" s="151">
        <v>22387</v>
      </c>
      <c r="AB989" s="151">
        <v>20759</v>
      </c>
      <c r="AC989" s="151">
        <v>23269</v>
      </c>
      <c r="AD989" s="151">
        <v>21540</v>
      </c>
      <c r="AE989" s="155">
        <v>0.927279224549962</v>
      </c>
      <c r="AF989" s="155">
        <v>0.925695130860802</v>
      </c>
      <c r="AG989" s="173">
        <v>0.00158409368916013</v>
      </c>
    </row>
    <row r="990" spans="1:33">
      <c r="A990" s="175" t="s">
        <v>927</v>
      </c>
      <c r="B990" s="195" t="s">
        <v>1829</v>
      </c>
      <c r="C990" s="195" t="s">
        <v>989</v>
      </c>
      <c r="D990" s="150">
        <v>2539</v>
      </c>
      <c r="E990" s="150">
        <v>2368</v>
      </c>
      <c r="F990" s="150">
        <v>2372</v>
      </c>
      <c r="G990" s="151">
        <v>1265</v>
      </c>
      <c r="H990" s="151">
        <v>1244</v>
      </c>
      <c r="I990" s="151">
        <v>1198</v>
      </c>
      <c r="J990" s="151">
        <v>1838</v>
      </c>
      <c r="K990" s="151">
        <v>1820</v>
      </c>
      <c r="L990" s="151">
        <v>1753</v>
      </c>
      <c r="M990" s="154">
        <v>0.965886454183267</v>
      </c>
      <c r="N990" s="153">
        <v>42669</v>
      </c>
      <c r="O990" s="172">
        <v>0.9</v>
      </c>
      <c r="P990" s="154">
        <v>0.93265064986215</v>
      </c>
      <c r="Q990" s="154">
        <v>0.983399209486166</v>
      </c>
      <c r="R990" s="154">
        <v>0.990206746463547</v>
      </c>
      <c r="S990" s="173">
        <v>-0.0507485596240156</v>
      </c>
      <c r="T990" s="153">
        <v>44176</v>
      </c>
      <c r="U990" s="153">
        <v>41360</v>
      </c>
      <c r="V990" s="154">
        <v>0.936254980079681</v>
      </c>
      <c r="W990" s="154">
        <v>0.934226073257188</v>
      </c>
      <c r="X990" s="155">
        <v>0.94703557312253</v>
      </c>
      <c r="Y990" s="155">
        <v>0.953754080522307</v>
      </c>
      <c r="Z990" s="173">
        <v>-0.0128094998653417</v>
      </c>
      <c r="AA990" s="151">
        <v>14101</v>
      </c>
      <c r="AB990" s="151">
        <v>13293</v>
      </c>
      <c r="AC990" s="151">
        <v>14620</v>
      </c>
      <c r="AD990" s="151">
        <v>13544</v>
      </c>
      <c r="AE990" s="155">
        <v>0.942699099354656</v>
      </c>
      <c r="AF990" s="155">
        <v>0.92640218878249</v>
      </c>
      <c r="AG990" s="173">
        <v>0.016296910572166</v>
      </c>
    </row>
    <row r="991" spans="1:33">
      <c r="A991" s="175" t="s">
        <v>927</v>
      </c>
      <c r="B991" s="195" t="s">
        <v>1829</v>
      </c>
      <c r="C991" s="195" t="s">
        <v>990</v>
      </c>
      <c r="D991" s="150">
        <v>2038</v>
      </c>
      <c r="E991" s="150">
        <v>1788</v>
      </c>
      <c r="F991" s="150">
        <v>1889</v>
      </c>
      <c r="G991" s="151">
        <v>1128</v>
      </c>
      <c r="H991" s="151">
        <v>1120</v>
      </c>
      <c r="I991" s="151">
        <v>1078</v>
      </c>
      <c r="J991" s="151">
        <v>1549</v>
      </c>
      <c r="K991" s="151">
        <v>1512</v>
      </c>
      <c r="L991" s="151">
        <v>1439</v>
      </c>
      <c r="M991" s="154">
        <v>0.976725204056394</v>
      </c>
      <c r="N991" s="153">
        <v>39489</v>
      </c>
      <c r="O991" s="172">
        <v>0.9</v>
      </c>
      <c r="P991" s="154">
        <v>0.877330716388616</v>
      </c>
      <c r="Q991" s="154">
        <v>0.99290780141844</v>
      </c>
      <c r="R991" s="154">
        <v>0.976113621691414</v>
      </c>
      <c r="S991" s="173">
        <v>-0.115577085029823</v>
      </c>
      <c r="T991" s="153">
        <v>40430</v>
      </c>
      <c r="U991" s="153">
        <v>38006</v>
      </c>
      <c r="V991" s="154">
        <v>0.940044521395004</v>
      </c>
      <c r="W991" s="154">
        <v>0.926889106967615</v>
      </c>
      <c r="X991" s="155">
        <v>0.955673758865248</v>
      </c>
      <c r="Y991" s="155">
        <v>0.928986442866365</v>
      </c>
      <c r="Z991" s="173">
        <v>-0.0287846518976329</v>
      </c>
      <c r="AA991" s="151">
        <v>11681</v>
      </c>
      <c r="AB991" s="151">
        <v>10960</v>
      </c>
      <c r="AC991" s="151">
        <v>14137</v>
      </c>
      <c r="AD991" s="151">
        <v>13336</v>
      </c>
      <c r="AE991" s="155">
        <v>0.938275832548583</v>
      </c>
      <c r="AF991" s="155">
        <v>0.943340171182005</v>
      </c>
      <c r="AG991" s="173">
        <v>-0.00506433863342148</v>
      </c>
    </row>
    <row r="992" spans="1:33">
      <c r="A992" s="175" t="s">
        <v>927</v>
      </c>
      <c r="B992" s="195" t="s">
        <v>1829</v>
      </c>
      <c r="C992" s="195" t="s">
        <v>991</v>
      </c>
      <c r="D992" s="150">
        <v>4863</v>
      </c>
      <c r="E992" s="150">
        <v>4051</v>
      </c>
      <c r="F992" s="150">
        <v>4562</v>
      </c>
      <c r="G992" s="151">
        <v>2488</v>
      </c>
      <c r="H992" s="151">
        <v>2453</v>
      </c>
      <c r="I992" s="151">
        <v>2334</v>
      </c>
      <c r="J992" s="151">
        <v>4056</v>
      </c>
      <c r="K992" s="151">
        <v>3973</v>
      </c>
      <c r="L992" s="151">
        <v>3833</v>
      </c>
      <c r="M992" s="154">
        <v>0.961168973477877</v>
      </c>
      <c r="N992" s="153">
        <v>90347</v>
      </c>
      <c r="O992" s="172">
        <v>0.9</v>
      </c>
      <c r="P992" s="154">
        <v>0.83302488176023</v>
      </c>
      <c r="Q992" s="154">
        <v>0.985932475884244</v>
      </c>
      <c r="R992" s="154">
        <v>0.979536489151874</v>
      </c>
      <c r="S992" s="173">
        <v>-0.152907594124014</v>
      </c>
      <c r="T992" s="153">
        <v>93997</v>
      </c>
      <c r="U992" s="153">
        <v>87941</v>
      </c>
      <c r="V992" s="154">
        <v>0.935572411885486</v>
      </c>
      <c r="W992" s="154">
        <v>0.938104050997327</v>
      </c>
      <c r="X992" s="155">
        <v>0.938102893890675</v>
      </c>
      <c r="Y992" s="155">
        <v>0.945019723865878</v>
      </c>
      <c r="Z992" s="173">
        <v>1.15710665149482e-6</v>
      </c>
      <c r="AA992" s="151">
        <v>28939</v>
      </c>
      <c r="AB992" s="151">
        <v>27306</v>
      </c>
      <c r="AC992" s="151">
        <v>31962</v>
      </c>
      <c r="AD992" s="151">
        <v>29727</v>
      </c>
      <c r="AE992" s="155">
        <v>0.943570959604686</v>
      </c>
      <c r="AF992" s="155">
        <v>0.930073211939178</v>
      </c>
      <c r="AG992" s="173">
        <v>0.0134977476655079</v>
      </c>
    </row>
    <row r="993" spans="1:33">
      <c r="A993" s="175" t="s">
        <v>927</v>
      </c>
      <c r="B993" s="195" t="s">
        <v>1829</v>
      </c>
      <c r="C993" s="195" t="s">
        <v>992</v>
      </c>
      <c r="D993" s="150">
        <v>1509</v>
      </c>
      <c r="E993" s="150">
        <v>1507</v>
      </c>
      <c r="F993" s="150">
        <v>1434</v>
      </c>
      <c r="G993" s="151">
        <v>731</v>
      </c>
      <c r="H993" s="151">
        <v>728</v>
      </c>
      <c r="I993" s="151">
        <v>692</v>
      </c>
      <c r="J993" s="151">
        <v>1194</v>
      </c>
      <c r="K993" s="151">
        <v>1191</v>
      </c>
      <c r="L993" s="151">
        <v>1042</v>
      </c>
      <c r="M993" s="154">
        <v>0.99734802121583</v>
      </c>
      <c r="N993" s="153">
        <v>29334</v>
      </c>
      <c r="O993" s="172">
        <v>0.9</v>
      </c>
      <c r="P993" s="154">
        <v>0.998674618952949</v>
      </c>
      <c r="Q993" s="154">
        <v>0.995896032831737</v>
      </c>
      <c r="R993" s="154">
        <v>0.99748743718593</v>
      </c>
      <c r="S993" s="173">
        <v>0.00277858612121162</v>
      </c>
      <c r="T993" s="153">
        <v>29412</v>
      </c>
      <c r="U993" s="153">
        <v>27821</v>
      </c>
      <c r="V993" s="154">
        <v>0.945906432748538</v>
      </c>
      <c r="W993" s="154">
        <v>0.950298210735587</v>
      </c>
      <c r="X993" s="155">
        <v>0.946648426812586</v>
      </c>
      <c r="Y993" s="155">
        <v>0.872696817420435</v>
      </c>
      <c r="Z993" s="173">
        <v>0.00364978392300097</v>
      </c>
      <c r="AA993" s="151">
        <v>8811</v>
      </c>
      <c r="AB993" s="151">
        <v>8243</v>
      </c>
      <c r="AC993" s="151">
        <v>10003</v>
      </c>
      <c r="AD993" s="151">
        <v>9519</v>
      </c>
      <c r="AE993" s="155">
        <v>0.935535126546363</v>
      </c>
      <c r="AF993" s="155">
        <v>0.951614515645306</v>
      </c>
      <c r="AG993" s="173">
        <v>-0.0160793890989439</v>
      </c>
    </row>
    <row r="994" spans="1:33">
      <c r="A994" s="175" t="s">
        <v>927</v>
      </c>
      <c r="B994" s="195" t="s">
        <v>1830</v>
      </c>
      <c r="C994" s="195" t="s">
        <v>993</v>
      </c>
      <c r="D994" s="150">
        <v>3321</v>
      </c>
      <c r="E994" s="150">
        <v>3215</v>
      </c>
      <c r="F994" s="150">
        <v>2939</v>
      </c>
      <c r="G994" s="151">
        <v>1340</v>
      </c>
      <c r="H994" s="151">
        <v>1305</v>
      </c>
      <c r="I994" s="151">
        <v>1234</v>
      </c>
      <c r="J994" s="151">
        <v>2586</v>
      </c>
      <c r="K994" s="151">
        <v>2527</v>
      </c>
      <c r="L994" s="151">
        <v>2271</v>
      </c>
      <c r="M994" s="154">
        <v>0.944774917123648</v>
      </c>
      <c r="N994" s="153">
        <v>60989</v>
      </c>
      <c r="O994" s="172">
        <v>0.9</v>
      </c>
      <c r="P994" s="154">
        <v>0.968081903041253</v>
      </c>
      <c r="Q994" s="154">
        <v>0.973880597014925</v>
      </c>
      <c r="R994" s="154">
        <v>0.977184841453983</v>
      </c>
      <c r="S994" s="173">
        <v>-0.00579869397367272</v>
      </c>
      <c r="T994" s="153">
        <v>64554</v>
      </c>
      <c r="U994" s="153">
        <v>54791</v>
      </c>
      <c r="V994" s="154">
        <v>0.848762276543669</v>
      </c>
      <c r="W994" s="154">
        <v>0.884974405299609</v>
      </c>
      <c r="X994" s="155">
        <v>0.92089552238806</v>
      </c>
      <c r="Y994" s="155">
        <v>0.878190255220418</v>
      </c>
      <c r="Z994" s="173">
        <v>-0.0359211170884511</v>
      </c>
      <c r="AA994" s="151">
        <v>18656</v>
      </c>
      <c r="AB994" s="151">
        <v>16119</v>
      </c>
      <c r="AC994" s="151">
        <v>21191</v>
      </c>
      <c r="AD994" s="151">
        <v>17749</v>
      </c>
      <c r="AE994" s="155">
        <v>0.864011578044597</v>
      </c>
      <c r="AF994" s="155">
        <v>0.837572554386296</v>
      </c>
      <c r="AG994" s="173">
        <v>0.0264390236583009</v>
      </c>
    </row>
    <row r="995" spans="1:33">
      <c r="A995" s="175" t="s">
        <v>927</v>
      </c>
      <c r="B995" s="195" t="s">
        <v>1830</v>
      </c>
      <c r="C995" s="195" t="s">
        <v>994</v>
      </c>
      <c r="D995" s="150">
        <v>4343</v>
      </c>
      <c r="E995" s="150">
        <v>4274</v>
      </c>
      <c r="F995" s="150">
        <v>3930</v>
      </c>
      <c r="G995" s="151">
        <v>1769</v>
      </c>
      <c r="H995" s="151">
        <v>1760</v>
      </c>
      <c r="I995" s="151">
        <v>1628</v>
      </c>
      <c r="J995" s="151">
        <v>3109</v>
      </c>
      <c r="K995" s="151">
        <v>3091</v>
      </c>
      <c r="L995" s="151">
        <v>2818</v>
      </c>
      <c r="M995" s="154">
        <v>0.988407339131726</v>
      </c>
      <c r="N995" s="153">
        <v>79890</v>
      </c>
      <c r="O995" s="172">
        <v>0.9</v>
      </c>
      <c r="P995" s="154">
        <v>0.984112364724845</v>
      </c>
      <c r="Q995" s="154">
        <v>0.994912379875636</v>
      </c>
      <c r="R995" s="154">
        <v>0.994210357027983</v>
      </c>
      <c r="S995" s="173">
        <v>-0.0108000151507914</v>
      </c>
      <c r="T995" s="153">
        <v>80827</v>
      </c>
      <c r="U995" s="153">
        <v>72344</v>
      </c>
      <c r="V995" s="154">
        <v>0.895047447016467</v>
      </c>
      <c r="W995" s="154">
        <v>0.904904443932765</v>
      </c>
      <c r="X995" s="155">
        <v>0.920293951384963</v>
      </c>
      <c r="Y995" s="155">
        <v>0.906400771952396</v>
      </c>
      <c r="Z995" s="173">
        <v>-0.0153895074521979</v>
      </c>
      <c r="AA995" s="151">
        <v>23418</v>
      </c>
      <c r="AB995" s="151">
        <v>21095</v>
      </c>
      <c r="AC995" s="151">
        <v>26764</v>
      </c>
      <c r="AD995" s="151">
        <v>23653</v>
      </c>
      <c r="AE995" s="155">
        <v>0.900802801263985</v>
      </c>
      <c r="AF995" s="155">
        <v>0.883761769541175</v>
      </c>
      <c r="AG995" s="173">
        <v>0.0170410317228102</v>
      </c>
    </row>
    <row r="996" spans="1:33">
      <c r="A996" s="175" t="s">
        <v>927</v>
      </c>
      <c r="B996" s="195" t="s">
        <v>1830</v>
      </c>
      <c r="C996" s="195" t="s">
        <v>995</v>
      </c>
      <c r="D996" s="150">
        <v>2081</v>
      </c>
      <c r="E996" s="150">
        <v>1915</v>
      </c>
      <c r="F996" s="150">
        <v>1892</v>
      </c>
      <c r="G996" s="151">
        <v>891</v>
      </c>
      <c r="H996" s="151">
        <v>807</v>
      </c>
      <c r="I996" s="151">
        <v>791</v>
      </c>
      <c r="J996" s="151">
        <v>1586</v>
      </c>
      <c r="K996" s="151">
        <v>1520</v>
      </c>
      <c r="L996" s="151">
        <v>1403</v>
      </c>
      <c r="M996" s="154">
        <v>0.911206787387616</v>
      </c>
      <c r="N996" s="153">
        <v>35979</v>
      </c>
      <c r="O996" s="172">
        <v>0.9</v>
      </c>
      <c r="P996" s="154">
        <v>0.920230658337338</v>
      </c>
      <c r="Q996" s="154">
        <v>0.905723905723906</v>
      </c>
      <c r="R996" s="154">
        <v>0.958385876418663</v>
      </c>
      <c r="S996" s="173">
        <v>0.0145067526134322</v>
      </c>
      <c r="T996" s="153">
        <v>39485</v>
      </c>
      <c r="U996" s="153">
        <v>36054</v>
      </c>
      <c r="V996" s="154">
        <v>0.913106242877042</v>
      </c>
      <c r="W996" s="154">
        <v>0.909178279673234</v>
      </c>
      <c r="X996" s="155">
        <v>0.887766554433221</v>
      </c>
      <c r="Y996" s="155">
        <v>0.884615384615385</v>
      </c>
      <c r="Z996" s="173">
        <v>0.021411725240013</v>
      </c>
      <c r="AA996" s="151">
        <v>11563</v>
      </c>
      <c r="AB996" s="151">
        <v>10558</v>
      </c>
      <c r="AC996" s="151">
        <v>13243</v>
      </c>
      <c r="AD996" s="151">
        <v>11977</v>
      </c>
      <c r="AE996" s="155">
        <v>0.913084839574505</v>
      </c>
      <c r="AF996" s="155">
        <v>0.904402325757004</v>
      </c>
      <c r="AG996" s="173">
        <v>0.00868251381750118</v>
      </c>
    </row>
    <row r="997" spans="1:33">
      <c r="A997" s="175" t="s">
        <v>927</v>
      </c>
      <c r="B997" s="195" t="s">
        <v>1830</v>
      </c>
      <c r="C997" s="195" t="s">
        <v>996</v>
      </c>
      <c r="D997" s="150">
        <v>3264</v>
      </c>
      <c r="E997" s="150">
        <v>3090</v>
      </c>
      <c r="F997" s="150">
        <v>2874</v>
      </c>
      <c r="G997" s="151">
        <v>1356</v>
      </c>
      <c r="H997" s="151">
        <v>1324</v>
      </c>
      <c r="I997" s="151">
        <v>1246</v>
      </c>
      <c r="J997" s="151">
        <v>2508</v>
      </c>
      <c r="K997" s="151">
        <v>2400</v>
      </c>
      <c r="L997" s="151">
        <v>2164</v>
      </c>
      <c r="M997" s="154">
        <v>0.886297468857884</v>
      </c>
      <c r="N997" s="153">
        <v>55710</v>
      </c>
      <c r="O997" s="172">
        <v>0.9</v>
      </c>
      <c r="P997" s="154">
        <v>0.946691176470588</v>
      </c>
      <c r="Q997" s="154">
        <v>0.976401179941003</v>
      </c>
      <c r="R997" s="154">
        <v>0.956937799043062</v>
      </c>
      <c r="S997" s="173">
        <v>-0.0297100034704147</v>
      </c>
      <c r="T997" s="153">
        <v>62857</v>
      </c>
      <c r="U997" s="153">
        <v>53770</v>
      </c>
      <c r="V997" s="154">
        <v>0.85543376234946</v>
      </c>
      <c r="W997" s="154">
        <v>0.880514705882353</v>
      </c>
      <c r="X997" s="155">
        <v>0.918879056047198</v>
      </c>
      <c r="Y997" s="155">
        <v>0.862838915470494</v>
      </c>
      <c r="Z997" s="173">
        <v>-0.0383643501648447</v>
      </c>
      <c r="AA997" s="151">
        <v>18045</v>
      </c>
      <c r="AB997" s="151">
        <v>15893</v>
      </c>
      <c r="AC997" s="151">
        <v>21026</v>
      </c>
      <c r="AD997" s="151">
        <v>17555</v>
      </c>
      <c r="AE997" s="155">
        <v>0.880742587974508</v>
      </c>
      <c r="AF997" s="155">
        <v>0.834918672120232</v>
      </c>
      <c r="AG997" s="173">
        <v>0.0458239158542761</v>
      </c>
    </row>
    <row r="998" spans="1:33">
      <c r="A998" s="175" t="s">
        <v>927</v>
      </c>
      <c r="B998" s="195" t="s">
        <v>1830</v>
      </c>
      <c r="C998" s="195" t="s">
        <v>997</v>
      </c>
      <c r="D998" s="150">
        <v>2868</v>
      </c>
      <c r="E998" s="150">
        <v>2812</v>
      </c>
      <c r="F998" s="150">
        <v>2608</v>
      </c>
      <c r="G998" s="151">
        <v>1087</v>
      </c>
      <c r="H998" s="151">
        <v>1075</v>
      </c>
      <c r="I998" s="151">
        <v>1000</v>
      </c>
      <c r="J998" s="151">
        <v>1818</v>
      </c>
      <c r="K998" s="151">
        <v>1801</v>
      </c>
      <c r="L998" s="151">
        <v>1649</v>
      </c>
      <c r="M998" s="154">
        <v>0.987054882335911</v>
      </c>
      <c r="N998" s="153">
        <v>47732</v>
      </c>
      <c r="O998" s="172">
        <v>0.9</v>
      </c>
      <c r="P998" s="154">
        <v>0.98047419804742</v>
      </c>
      <c r="Q998" s="154">
        <v>0.988960441582337</v>
      </c>
      <c r="R998" s="154">
        <v>0.990649064906491</v>
      </c>
      <c r="S998" s="173">
        <v>-0.008486243534917</v>
      </c>
      <c r="T998" s="153">
        <v>48358</v>
      </c>
      <c r="U998" s="153">
        <v>44232</v>
      </c>
      <c r="V998" s="154">
        <v>0.914678026386534</v>
      </c>
      <c r="W998" s="154">
        <v>0.909344490934449</v>
      </c>
      <c r="X998" s="155">
        <v>0.919963201471941</v>
      </c>
      <c r="Y998" s="155">
        <v>0.907040704070407</v>
      </c>
      <c r="Z998" s="173">
        <v>-0.010618710537492</v>
      </c>
      <c r="AA998" s="151">
        <v>15020</v>
      </c>
      <c r="AB998" s="151">
        <v>13798</v>
      </c>
      <c r="AC998" s="151">
        <v>16206</v>
      </c>
      <c r="AD998" s="151">
        <v>14925</v>
      </c>
      <c r="AE998" s="155">
        <v>0.918641810918775</v>
      </c>
      <c r="AF998" s="155">
        <v>0.92095520177712</v>
      </c>
      <c r="AG998" s="173">
        <v>-0.00231339085834459</v>
      </c>
    </row>
    <row r="999" spans="1:33">
      <c r="A999" s="175" t="s">
        <v>927</v>
      </c>
      <c r="B999" s="195" t="s">
        <v>1830</v>
      </c>
      <c r="C999" s="195" t="s">
        <v>998</v>
      </c>
      <c r="D999" s="150">
        <v>0</v>
      </c>
      <c r="E999" s="150">
        <v>0</v>
      </c>
      <c r="F999" s="150">
        <v>0</v>
      </c>
      <c r="G999" s="151">
        <v>0</v>
      </c>
      <c r="H999" s="151">
        <v>0</v>
      </c>
      <c r="I999" s="151">
        <v>0</v>
      </c>
      <c r="J999" s="151">
        <v>0</v>
      </c>
      <c r="K999" s="151">
        <v>0</v>
      </c>
      <c r="L999" s="151">
        <v>0</v>
      </c>
      <c r="M999" s="154">
        <v>0</v>
      </c>
      <c r="N999" s="153">
        <v>0</v>
      </c>
      <c r="O999" s="172">
        <v>0.9</v>
      </c>
      <c r="P999" s="154">
        <v>0</v>
      </c>
      <c r="Q999" s="154">
        <v>0</v>
      </c>
      <c r="R999" s="154">
        <v>0</v>
      </c>
      <c r="S999" s="173">
        <v>0</v>
      </c>
      <c r="T999" s="153">
        <v>2</v>
      </c>
      <c r="U999" s="153">
        <v>2</v>
      </c>
      <c r="V999" s="154">
        <v>1</v>
      </c>
      <c r="W999" s="154">
        <v>0</v>
      </c>
      <c r="X999" s="155">
        <v>0</v>
      </c>
      <c r="Y999" s="155">
        <v>0</v>
      </c>
      <c r="Z999" s="173">
        <v>0</v>
      </c>
      <c r="AA999" s="151">
        <v>1</v>
      </c>
      <c r="AB999" s="151">
        <v>1</v>
      </c>
      <c r="AC999" s="151">
        <v>1</v>
      </c>
      <c r="AD999" s="151">
        <v>1</v>
      </c>
      <c r="AE999" s="155">
        <v>1</v>
      </c>
      <c r="AF999" s="155">
        <v>1</v>
      </c>
      <c r="AG999" s="173">
        <v>0</v>
      </c>
    </row>
    <row r="1000" spans="1:33">
      <c r="A1000" s="175" t="s">
        <v>927</v>
      </c>
      <c r="B1000" s="195" t="s">
        <v>1830</v>
      </c>
      <c r="C1000" s="195" t="s">
        <v>999</v>
      </c>
      <c r="D1000" s="150">
        <v>2816</v>
      </c>
      <c r="E1000" s="150">
        <v>2680</v>
      </c>
      <c r="F1000" s="150">
        <v>2483</v>
      </c>
      <c r="G1000" s="151">
        <v>1149</v>
      </c>
      <c r="H1000" s="151">
        <v>1117</v>
      </c>
      <c r="I1000" s="151">
        <v>1059</v>
      </c>
      <c r="J1000" s="151">
        <v>2158</v>
      </c>
      <c r="K1000" s="151">
        <v>2004</v>
      </c>
      <c r="L1000" s="151">
        <v>1987</v>
      </c>
      <c r="M1000" s="154">
        <v>0.950644622515811</v>
      </c>
      <c r="N1000" s="153">
        <v>50657</v>
      </c>
      <c r="O1000" s="172">
        <v>0.9</v>
      </c>
      <c r="P1000" s="154">
        <v>0.951704545454545</v>
      </c>
      <c r="Q1000" s="154">
        <v>0.972149695387293</v>
      </c>
      <c r="R1000" s="154">
        <v>0.928637627432808</v>
      </c>
      <c r="S1000" s="173">
        <v>-0.0204451499327479</v>
      </c>
      <c r="T1000" s="153">
        <v>53287</v>
      </c>
      <c r="U1000" s="153">
        <v>47192</v>
      </c>
      <c r="V1000" s="154">
        <v>0.885619381837972</v>
      </c>
      <c r="W1000" s="154">
        <v>0.881747159090909</v>
      </c>
      <c r="X1000" s="155">
        <v>0.921671018276762</v>
      </c>
      <c r="Y1000" s="155">
        <v>0.920759962928638</v>
      </c>
      <c r="Z1000" s="173">
        <v>-0.0399238591858534</v>
      </c>
      <c r="AA1000" s="151">
        <v>16061</v>
      </c>
      <c r="AB1000" s="151">
        <v>14576</v>
      </c>
      <c r="AC1000" s="151">
        <v>18037</v>
      </c>
      <c r="AD1000" s="151">
        <v>15599</v>
      </c>
      <c r="AE1000" s="155">
        <v>0.907540003735757</v>
      </c>
      <c r="AF1000" s="155">
        <v>0.864833398015191</v>
      </c>
      <c r="AG1000" s="173">
        <v>0.0427066057205664</v>
      </c>
    </row>
    <row r="1001" spans="1:33">
      <c r="A1001" s="175" t="s">
        <v>927</v>
      </c>
      <c r="B1001" s="195" t="s">
        <v>1830</v>
      </c>
      <c r="C1001" s="195" t="s">
        <v>1000</v>
      </c>
      <c r="D1001" s="150">
        <v>0</v>
      </c>
      <c r="E1001" s="150">
        <v>0</v>
      </c>
      <c r="F1001" s="150">
        <v>0</v>
      </c>
      <c r="G1001" s="151">
        <v>0</v>
      </c>
      <c r="H1001" s="151">
        <v>0</v>
      </c>
      <c r="I1001" s="151">
        <v>0</v>
      </c>
      <c r="J1001" s="151">
        <v>0</v>
      </c>
      <c r="K1001" s="151">
        <v>0</v>
      </c>
      <c r="L1001" s="151">
        <v>0</v>
      </c>
      <c r="M1001" s="154">
        <v>0</v>
      </c>
      <c r="N1001" s="153">
        <v>0</v>
      </c>
      <c r="O1001" s="172">
        <v>0.9</v>
      </c>
      <c r="P1001" s="154">
        <v>0</v>
      </c>
      <c r="Q1001" s="154">
        <v>0</v>
      </c>
      <c r="R1001" s="154">
        <v>0</v>
      </c>
      <c r="S1001" s="173">
        <v>0</v>
      </c>
      <c r="T1001" s="153">
        <v>0</v>
      </c>
      <c r="U1001" s="153">
        <v>0</v>
      </c>
      <c r="V1001" s="154">
        <v>0</v>
      </c>
      <c r="W1001" s="154">
        <v>0</v>
      </c>
      <c r="X1001" s="155">
        <v>0</v>
      </c>
      <c r="Y1001" s="155">
        <v>0</v>
      </c>
      <c r="Z1001" s="173">
        <v>0</v>
      </c>
      <c r="AA1001" s="151">
        <v>0</v>
      </c>
      <c r="AB1001" s="151">
        <v>0</v>
      </c>
      <c r="AC1001" s="151">
        <v>0</v>
      </c>
      <c r="AD1001" s="151">
        <v>0</v>
      </c>
      <c r="AE1001" s="155">
        <v>0</v>
      </c>
      <c r="AF1001" s="155">
        <v>0</v>
      </c>
      <c r="AG1001" s="173">
        <v>0</v>
      </c>
    </row>
    <row r="1002" spans="1:33">
      <c r="A1002" s="175" t="s">
        <v>927</v>
      </c>
      <c r="B1002" s="195" t="s">
        <v>1830</v>
      </c>
      <c r="C1002" s="195" t="s">
        <v>1001</v>
      </c>
      <c r="D1002" s="150">
        <v>2604</v>
      </c>
      <c r="E1002" s="150">
        <v>2348</v>
      </c>
      <c r="F1002" s="150">
        <v>2288</v>
      </c>
      <c r="G1002" s="151">
        <v>1075</v>
      </c>
      <c r="H1002" s="151">
        <v>997</v>
      </c>
      <c r="I1002" s="151">
        <v>977</v>
      </c>
      <c r="J1002" s="151">
        <v>1855</v>
      </c>
      <c r="K1002" s="151">
        <v>1661</v>
      </c>
      <c r="L1002" s="151">
        <v>1669</v>
      </c>
      <c r="M1002" s="154">
        <v>0.934079577084043</v>
      </c>
      <c r="N1002" s="153">
        <v>46647</v>
      </c>
      <c r="O1002" s="172">
        <v>0.9</v>
      </c>
      <c r="P1002" s="154">
        <v>0.901689708141321</v>
      </c>
      <c r="Q1002" s="154">
        <v>0.927441860465116</v>
      </c>
      <c r="R1002" s="154">
        <v>0.895417789757412</v>
      </c>
      <c r="S1002" s="173">
        <v>-0.0257521523237952</v>
      </c>
      <c r="T1002" s="153">
        <v>49939</v>
      </c>
      <c r="U1002" s="153">
        <v>41801</v>
      </c>
      <c r="V1002" s="154">
        <v>0.837041190252108</v>
      </c>
      <c r="W1002" s="154">
        <v>0.878648233486943</v>
      </c>
      <c r="X1002" s="155">
        <v>0.908837209302326</v>
      </c>
      <c r="Y1002" s="155">
        <v>0.899730458221024</v>
      </c>
      <c r="Z1002" s="173">
        <v>-0.0301889758153824</v>
      </c>
      <c r="AA1002" s="151">
        <v>14372</v>
      </c>
      <c r="AB1002" s="151">
        <v>12704</v>
      </c>
      <c r="AC1002" s="151">
        <v>16583</v>
      </c>
      <c r="AD1002" s="151">
        <v>13584</v>
      </c>
      <c r="AE1002" s="155">
        <v>0.883940996381854</v>
      </c>
      <c r="AF1002" s="155">
        <v>0.819152143761684</v>
      </c>
      <c r="AG1002" s="173">
        <v>0.06478885262017</v>
      </c>
    </row>
    <row r="1003" spans="1:33">
      <c r="A1003" s="175" t="s">
        <v>927</v>
      </c>
      <c r="B1003" s="195" t="s">
        <v>1830</v>
      </c>
      <c r="C1003" s="195" t="s">
        <v>1002</v>
      </c>
      <c r="D1003" s="150">
        <v>1831</v>
      </c>
      <c r="E1003" s="150">
        <v>1776</v>
      </c>
      <c r="F1003" s="150">
        <v>1631</v>
      </c>
      <c r="G1003" s="151">
        <v>720</v>
      </c>
      <c r="H1003" s="151">
        <v>685</v>
      </c>
      <c r="I1003" s="151">
        <v>633</v>
      </c>
      <c r="J1003" s="151">
        <v>1388</v>
      </c>
      <c r="K1003" s="151">
        <v>1332</v>
      </c>
      <c r="L1003" s="151">
        <v>1213</v>
      </c>
      <c r="M1003" s="154">
        <v>0.921876344857266</v>
      </c>
      <c r="N1003" s="153">
        <v>32132</v>
      </c>
      <c r="O1003" s="172">
        <v>0.9</v>
      </c>
      <c r="P1003" s="154">
        <v>0.96996176952485</v>
      </c>
      <c r="Q1003" s="154">
        <v>0.951388888888889</v>
      </c>
      <c r="R1003" s="154">
        <v>0.959654178674352</v>
      </c>
      <c r="S1003" s="173">
        <v>0.018572880635961</v>
      </c>
      <c r="T1003" s="153">
        <v>34855</v>
      </c>
      <c r="U1003" s="153">
        <v>29935</v>
      </c>
      <c r="V1003" s="154">
        <v>0.858843781380003</v>
      </c>
      <c r="W1003" s="154">
        <v>0.890770070999454</v>
      </c>
      <c r="X1003" s="155">
        <v>0.879166666666667</v>
      </c>
      <c r="Y1003" s="155">
        <v>0.873919308357349</v>
      </c>
      <c r="Z1003" s="173">
        <v>0.0116034043327872</v>
      </c>
      <c r="AA1003" s="151">
        <v>10286</v>
      </c>
      <c r="AB1003" s="151">
        <v>9022</v>
      </c>
      <c r="AC1003" s="151">
        <v>11612</v>
      </c>
      <c r="AD1003" s="151">
        <v>9706</v>
      </c>
      <c r="AE1003" s="155">
        <v>0.877114524596539</v>
      </c>
      <c r="AF1003" s="155">
        <v>0.835859455735446</v>
      </c>
      <c r="AG1003" s="173">
        <v>0.0412550688610929</v>
      </c>
    </row>
    <row r="1004" spans="1:33">
      <c r="A1004" s="175" t="s">
        <v>927</v>
      </c>
      <c r="B1004" s="195" t="s">
        <v>1830</v>
      </c>
      <c r="C1004" s="195" t="s">
        <v>1003</v>
      </c>
      <c r="D1004" s="150">
        <v>1446</v>
      </c>
      <c r="E1004" s="150">
        <v>1304</v>
      </c>
      <c r="F1004" s="150">
        <v>1314</v>
      </c>
      <c r="G1004" s="151">
        <v>631</v>
      </c>
      <c r="H1004" s="151">
        <v>585</v>
      </c>
      <c r="I1004" s="151">
        <v>571</v>
      </c>
      <c r="J1004" s="151">
        <v>1097</v>
      </c>
      <c r="K1004" s="151">
        <v>1032</v>
      </c>
      <c r="L1004" s="151">
        <v>1009</v>
      </c>
      <c r="M1004" s="154">
        <v>0.939507094846901</v>
      </c>
      <c r="N1004" s="153">
        <v>27676</v>
      </c>
      <c r="O1004" s="172">
        <v>0.9</v>
      </c>
      <c r="P1004" s="154">
        <v>0.90179806362379</v>
      </c>
      <c r="Q1004" s="154">
        <v>0.927099841521395</v>
      </c>
      <c r="R1004" s="154">
        <v>0.940747493163172</v>
      </c>
      <c r="S1004" s="173">
        <v>-0.0253017778976048</v>
      </c>
      <c r="T1004" s="153">
        <v>29458</v>
      </c>
      <c r="U1004" s="153">
        <v>27024</v>
      </c>
      <c r="V1004" s="154">
        <v>0.917373888247675</v>
      </c>
      <c r="W1004" s="154">
        <v>0.908713692946058</v>
      </c>
      <c r="X1004" s="155">
        <v>0.904912836767036</v>
      </c>
      <c r="Y1004" s="155">
        <v>0.919781221513218</v>
      </c>
      <c r="Z1004" s="173">
        <v>0.00380085617902159</v>
      </c>
      <c r="AA1004" s="151">
        <v>8184</v>
      </c>
      <c r="AB1004" s="151">
        <v>7508</v>
      </c>
      <c r="AC1004" s="151">
        <v>9994</v>
      </c>
      <c r="AD1004" s="151">
        <v>9190</v>
      </c>
      <c r="AE1004" s="155">
        <v>0.917399804496579</v>
      </c>
      <c r="AF1004" s="155">
        <v>0.919551731038623</v>
      </c>
      <c r="AG1004" s="173">
        <v>-0.00215192654204455</v>
      </c>
    </row>
    <row r="1005" spans="1:33">
      <c r="A1005" s="175" t="s">
        <v>927</v>
      </c>
      <c r="B1005" s="195" t="s">
        <v>1830</v>
      </c>
      <c r="C1005" s="195" t="s">
        <v>1004</v>
      </c>
      <c r="D1005" s="150">
        <v>1349</v>
      </c>
      <c r="E1005" s="150">
        <v>1340</v>
      </c>
      <c r="F1005" s="150">
        <v>1185</v>
      </c>
      <c r="G1005" s="151">
        <v>597</v>
      </c>
      <c r="H1005" s="151">
        <v>579</v>
      </c>
      <c r="I1005" s="151">
        <v>534</v>
      </c>
      <c r="J1005" s="151">
        <v>1013</v>
      </c>
      <c r="K1005" s="151">
        <v>1009</v>
      </c>
      <c r="L1005" s="151">
        <v>957</v>
      </c>
      <c r="M1005" s="154">
        <v>0.986663686484876</v>
      </c>
      <c r="N1005" s="153">
        <v>26486</v>
      </c>
      <c r="O1005" s="172">
        <v>0.9</v>
      </c>
      <c r="P1005" s="154">
        <v>0.993328391401038</v>
      </c>
      <c r="Q1005" s="154">
        <v>0.969849246231156</v>
      </c>
      <c r="R1005" s="154">
        <v>0.996051332675222</v>
      </c>
      <c r="S1005" s="173">
        <v>0.023479145169882</v>
      </c>
      <c r="T1005" s="153">
        <v>26844</v>
      </c>
      <c r="U1005" s="153">
        <v>24367</v>
      </c>
      <c r="V1005" s="154">
        <v>0.907726121293399</v>
      </c>
      <c r="W1005" s="154">
        <v>0.878428465530022</v>
      </c>
      <c r="X1005" s="155">
        <v>0.894472361809045</v>
      </c>
      <c r="Y1005" s="155">
        <v>0.94471865745311</v>
      </c>
      <c r="Z1005" s="173">
        <v>-0.016043896279023</v>
      </c>
      <c r="AA1005" s="151">
        <v>7485</v>
      </c>
      <c r="AB1005" s="151">
        <v>6948</v>
      </c>
      <c r="AC1005" s="151">
        <v>9045</v>
      </c>
      <c r="AD1005" s="151">
        <v>8103</v>
      </c>
      <c r="AE1005" s="155">
        <v>0.928256513026052</v>
      </c>
      <c r="AF1005" s="155">
        <v>0.895854063018242</v>
      </c>
      <c r="AG1005" s="173">
        <v>0.0324024500078099</v>
      </c>
    </row>
    <row r="1006" spans="1:33">
      <c r="A1006" s="175" t="s">
        <v>927</v>
      </c>
      <c r="B1006" s="195" t="s">
        <v>1829</v>
      </c>
      <c r="C1006" s="195" t="s">
        <v>1005</v>
      </c>
      <c r="D1006" s="150">
        <v>4053</v>
      </c>
      <c r="E1006" s="150">
        <v>3853</v>
      </c>
      <c r="F1006" s="150">
        <v>3669</v>
      </c>
      <c r="G1006" s="151">
        <v>2327</v>
      </c>
      <c r="H1006" s="151">
        <v>2220</v>
      </c>
      <c r="I1006" s="151">
        <v>2098</v>
      </c>
      <c r="J1006" s="151">
        <v>3617</v>
      </c>
      <c r="K1006" s="151">
        <v>3424</v>
      </c>
      <c r="L1006" s="151">
        <v>3252</v>
      </c>
      <c r="M1006" s="154">
        <v>0.934095289622291</v>
      </c>
      <c r="N1006" s="153">
        <v>82872</v>
      </c>
      <c r="O1006" s="172">
        <v>0.9</v>
      </c>
      <c r="P1006" s="154">
        <v>0.950653836664199</v>
      </c>
      <c r="Q1006" s="154">
        <v>0.954018048990116</v>
      </c>
      <c r="R1006" s="154">
        <v>0.946640862593309</v>
      </c>
      <c r="S1006" s="173">
        <v>-0.00336421232591666</v>
      </c>
      <c r="T1006" s="153">
        <v>88719</v>
      </c>
      <c r="U1006" s="153">
        <v>77938</v>
      </c>
      <c r="V1006" s="154">
        <v>0.878481497762599</v>
      </c>
      <c r="W1006" s="154">
        <v>0.905255366395263</v>
      </c>
      <c r="X1006" s="155">
        <v>0.90159003008165</v>
      </c>
      <c r="Y1006" s="155">
        <v>0.89908764169201</v>
      </c>
      <c r="Z1006" s="173">
        <v>0.00366533631361254</v>
      </c>
      <c r="AA1006" s="151">
        <v>26276</v>
      </c>
      <c r="AB1006" s="151">
        <v>23292</v>
      </c>
      <c r="AC1006" s="151">
        <v>28179</v>
      </c>
      <c r="AD1006" s="151">
        <v>24463</v>
      </c>
      <c r="AE1006" s="155">
        <v>0.88643629167301</v>
      </c>
      <c r="AF1006" s="155">
        <v>0.868128748358707</v>
      </c>
      <c r="AG1006" s="173">
        <v>0.0183075433143028</v>
      </c>
    </row>
    <row r="1007" spans="1:33">
      <c r="A1007" s="175" t="s">
        <v>927</v>
      </c>
      <c r="B1007" s="195" t="s">
        <v>1829</v>
      </c>
      <c r="C1007" s="195" t="s">
        <v>1006</v>
      </c>
      <c r="D1007" s="150">
        <v>3968</v>
      </c>
      <c r="E1007" s="150">
        <v>3901</v>
      </c>
      <c r="F1007" s="150">
        <v>3622</v>
      </c>
      <c r="G1007" s="151">
        <v>2070</v>
      </c>
      <c r="H1007" s="151">
        <v>2039</v>
      </c>
      <c r="I1007" s="151">
        <v>1889</v>
      </c>
      <c r="J1007" s="151">
        <v>3557</v>
      </c>
      <c r="K1007" s="151">
        <v>3497</v>
      </c>
      <c r="L1007" s="151">
        <v>3297</v>
      </c>
      <c r="M1007" s="154">
        <v>0.974718936127721</v>
      </c>
      <c r="N1007" s="153">
        <v>82971</v>
      </c>
      <c r="O1007" s="172">
        <v>0.9</v>
      </c>
      <c r="P1007" s="154">
        <v>0.983114919354839</v>
      </c>
      <c r="Q1007" s="154">
        <v>0.985024154589372</v>
      </c>
      <c r="R1007" s="154">
        <v>0.983131852684847</v>
      </c>
      <c r="S1007" s="173">
        <v>-0.00190923523453324</v>
      </c>
      <c r="T1007" s="153">
        <v>85123</v>
      </c>
      <c r="U1007" s="153">
        <v>78321</v>
      </c>
      <c r="V1007" s="154">
        <v>0.920092102017081</v>
      </c>
      <c r="W1007" s="154">
        <v>0.912802419354839</v>
      </c>
      <c r="X1007" s="155">
        <v>0.91256038647343</v>
      </c>
      <c r="Y1007" s="155">
        <v>0.926904694967669</v>
      </c>
      <c r="Z1007" s="173">
        <v>0.000242032881408782</v>
      </c>
      <c r="AA1007" s="151">
        <v>25314</v>
      </c>
      <c r="AB1007" s="151">
        <v>23417</v>
      </c>
      <c r="AC1007" s="151">
        <v>27777</v>
      </c>
      <c r="AD1007" s="151">
        <v>25522</v>
      </c>
      <c r="AE1007" s="155">
        <v>0.925061230939401</v>
      </c>
      <c r="AF1007" s="155">
        <v>0.918817726896353</v>
      </c>
      <c r="AG1007" s="173">
        <v>0.00624350404304796</v>
      </c>
    </row>
    <row r="1008" spans="1:33">
      <c r="A1008" s="175" t="s">
        <v>927</v>
      </c>
      <c r="B1008" s="195" t="s">
        <v>1829</v>
      </c>
      <c r="C1008" s="195" t="s">
        <v>1007</v>
      </c>
      <c r="D1008" s="150">
        <v>4849</v>
      </c>
      <c r="E1008" s="150">
        <v>4592</v>
      </c>
      <c r="F1008" s="150">
        <v>4384</v>
      </c>
      <c r="G1008" s="151">
        <v>2616</v>
      </c>
      <c r="H1008" s="151">
        <v>2411</v>
      </c>
      <c r="I1008" s="151">
        <v>2339</v>
      </c>
      <c r="J1008" s="151">
        <v>4189</v>
      </c>
      <c r="K1008" s="151">
        <v>3969</v>
      </c>
      <c r="L1008" s="151">
        <v>3862</v>
      </c>
      <c r="M1008" s="154">
        <v>0.918623026979684</v>
      </c>
      <c r="N1008" s="153">
        <v>96494</v>
      </c>
      <c r="O1008" s="172">
        <v>0.9</v>
      </c>
      <c r="P1008" s="154">
        <v>0.946999381315735</v>
      </c>
      <c r="Q1008" s="154">
        <v>0.921636085626911</v>
      </c>
      <c r="R1008" s="154">
        <v>0.947481499164478</v>
      </c>
      <c r="S1008" s="173">
        <v>0.0253632956888239</v>
      </c>
      <c r="T1008" s="153">
        <v>105042</v>
      </c>
      <c r="U1008" s="153">
        <v>94682</v>
      </c>
      <c r="V1008" s="154">
        <v>0.901372784219646</v>
      </c>
      <c r="W1008" s="154">
        <v>0.904103938956486</v>
      </c>
      <c r="X1008" s="155">
        <v>0.894113149847095</v>
      </c>
      <c r="Y1008" s="155">
        <v>0.921938410121747</v>
      </c>
      <c r="Z1008" s="173">
        <v>0.00999078910939111</v>
      </c>
      <c r="AA1008" s="151">
        <v>30509</v>
      </c>
      <c r="AB1008" s="151">
        <v>27837</v>
      </c>
      <c r="AC1008" s="151">
        <v>34183</v>
      </c>
      <c r="AD1008" s="151">
        <v>30504</v>
      </c>
      <c r="AE1008" s="155">
        <v>0.912419286112295</v>
      </c>
      <c r="AF1008" s="155">
        <v>0.892373401983442</v>
      </c>
      <c r="AG1008" s="173">
        <v>0.0200458841288527</v>
      </c>
    </row>
    <row r="1009" spans="1:33">
      <c r="A1009" s="175" t="s">
        <v>927</v>
      </c>
      <c r="B1009" s="195" t="s">
        <v>1829</v>
      </c>
      <c r="C1009" s="195" t="s">
        <v>1008</v>
      </c>
      <c r="D1009" s="150">
        <v>3218</v>
      </c>
      <c r="E1009" s="150">
        <v>2977</v>
      </c>
      <c r="F1009" s="150">
        <v>2949</v>
      </c>
      <c r="G1009" s="151">
        <v>1831</v>
      </c>
      <c r="H1009" s="151">
        <v>1736</v>
      </c>
      <c r="I1009" s="151">
        <v>1704</v>
      </c>
      <c r="J1009" s="151">
        <v>2642</v>
      </c>
      <c r="K1009" s="151">
        <v>2499</v>
      </c>
      <c r="L1009" s="151">
        <v>2458</v>
      </c>
      <c r="M1009" s="154">
        <v>0.937112502034596</v>
      </c>
      <c r="N1009" s="153">
        <v>63331</v>
      </c>
      <c r="O1009" s="172">
        <v>0.9</v>
      </c>
      <c r="P1009" s="154">
        <v>0.925108763206961</v>
      </c>
      <c r="Q1009" s="154">
        <v>0.948115783724741</v>
      </c>
      <c r="R1009" s="154">
        <v>0.945874337623013</v>
      </c>
      <c r="S1009" s="173">
        <v>-0.0230070205177797</v>
      </c>
      <c r="T1009" s="153">
        <v>67581</v>
      </c>
      <c r="U1009" s="153">
        <v>62187</v>
      </c>
      <c r="V1009" s="154">
        <v>0.920184667288143</v>
      </c>
      <c r="W1009" s="154">
        <v>0.916407706650093</v>
      </c>
      <c r="X1009" s="155">
        <v>0.930638995084653</v>
      </c>
      <c r="Y1009" s="155">
        <v>0.930355791067373</v>
      </c>
      <c r="Z1009" s="173">
        <v>-0.01423128843456</v>
      </c>
      <c r="AA1009" s="151">
        <v>19900</v>
      </c>
      <c r="AB1009" s="151">
        <v>18581</v>
      </c>
      <c r="AC1009" s="151">
        <v>22046</v>
      </c>
      <c r="AD1009" s="151">
        <v>20018</v>
      </c>
      <c r="AE1009" s="155">
        <v>0.933718592964824</v>
      </c>
      <c r="AF1009" s="155">
        <v>0.908010523450966</v>
      </c>
      <c r="AG1009" s="173">
        <v>0.025708069513858</v>
      </c>
    </row>
    <row r="1010" spans="1:33">
      <c r="A1010" s="175" t="s">
        <v>927</v>
      </c>
      <c r="B1010" s="195" t="s">
        <v>1829</v>
      </c>
      <c r="C1010" s="195" t="s">
        <v>1009</v>
      </c>
      <c r="D1010" s="150">
        <v>3320</v>
      </c>
      <c r="E1010" s="150">
        <v>2958</v>
      </c>
      <c r="F1010" s="150">
        <v>2958</v>
      </c>
      <c r="G1010" s="151">
        <v>1813</v>
      </c>
      <c r="H1010" s="151">
        <v>1714</v>
      </c>
      <c r="I1010" s="151">
        <v>1611</v>
      </c>
      <c r="J1010" s="151">
        <v>2783</v>
      </c>
      <c r="K1010" s="151">
        <v>2574</v>
      </c>
      <c r="L1010" s="151">
        <v>2477</v>
      </c>
      <c r="M1010" s="154">
        <v>0.916320740212727</v>
      </c>
      <c r="N1010" s="153">
        <v>65560</v>
      </c>
      <c r="O1010" s="172">
        <v>0.9</v>
      </c>
      <c r="P1010" s="154">
        <v>0.890963855421687</v>
      </c>
      <c r="Q1010" s="154">
        <v>0.945394373965803</v>
      </c>
      <c r="R1010" s="154">
        <v>0.924901185770751</v>
      </c>
      <c r="S1010" s="173">
        <v>-0.0544305185441157</v>
      </c>
      <c r="T1010" s="153">
        <v>71547</v>
      </c>
      <c r="U1010" s="153">
        <v>64178</v>
      </c>
      <c r="V1010" s="154">
        <v>0.89700476609781</v>
      </c>
      <c r="W1010" s="154">
        <v>0.890963855421687</v>
      </c>
      <c r="X1010" s="155">
        <v>0.888582460011031</v>
      </c>
      <c r="Y1010" s="155">
        <v>0.8900467121811</v>
      </c>
      <c r="Z1010" s="173">
        <v>0.0023813954106553</v>
      </c>
      <c r="AA1010" s="151">
        <v>20870</v>
      </c>
      <c r="AB1010" s="151">
        <v>18789</v>
      </c>
      <c r="AC1010" s="151">
        <v>23654</v>
      </c>
      <c r="AD1010" s="151">
        <v>21237</v>
      </c>
      <c r="AE1010" s="155">
        <v>0.900287494010541</v>
      </c>
      <c r="AF1010" s="155">
        <v>0.897818550773653</v>
      </c>
      <c r="AG1010" s="173">
        <v>0.00246894323688795</v>
      </c>
    </row>
    <row r="1011" spans="1:33">
      <c r="A1011" s="175" t="s">
        <v>927</v>
      </c>
      <c r="B1011" s="195" t="s">
        <v>1829</v>
      </c>
      <c r="C1011" s="195" t="s">
        <v>1010</v>
      </c>
      <c r="D1011" s="150">
        <v>3316</v>
      </c>
      <c r="E1011" s="150">
        <v>3141</v>
      </c>
      <c r="F1011" s="150">
        <v>3049</v>
      </c>
      <c r="G1011" s="151">
        <v>1846</v>
      </c>
      <c r="H1011" s="151">
        <v>1765</v>
      </c>
      <c r="I1011" s="151">
        <v>1695</v>
      </c>
      <c r="J1011" s="151">
        <v>2887</v>
      </c>
      <c r="K1011" s="151">
        <v>2665</v>
      </c>
      <c r="L1011" s="151">
        <v>2669</v>
      </c>
      <c r="M1011" s="154">
        <v>0.946251004071684</v>
      </c>
      <c r="N1011" s="153">
        <v>68325</v>
      </c>
      <c r="O1011" s="172">
        <v>0.9</v>
      </c>
      <c r="P1011" s="154">
        <v>0.947225572979493</v>
      </c>
      <c r="Q1011" s="154">
        <v>0.956121343445287</v>
      </c>
      <c r="R1011" s="154">
        <v>0.923103567717354</v>
      </c>
      <c r="S1011" s="173">
        <v>-0.00889577046579371</v>
      </c>
      <c r="T1011" s="153">
        <v>72206</v>
      </c>
      <c r="U1011" s="153">
        <v>66181</v>
      </c>
      <c r="V1011" s="154">
        <v>0.916558180760602</v>
      </c>
      <c r="W1011" s="154">
        <v>0.919481302774427</v>
      </c>
      <c r="X1011" s="155">
        <v>0.918201516793066</v>
      </c>
      <c r="Y1011" s="155">
        <v>0.924489089019744</v>
      </c>
      <c r="Z1011" s="173">
        <v>0.00127978598136091</v>
      </c>
      <c r="AA1011" s="151">
        <v>21104</v>
      </c>
      <c r="AB1011" s="151">
        <v>19272</v>
      </c>
      <c r="AC1011" s="151">
        <v>23540</v>
      </c>
      <c r="AD1011" s="151">
        <v>21550</v>
      </c>
      <c r="AE1011" s="155">
        <v>0.913191811978772</v>
      </c>
      <c r="AF1011" s="155">
        <v>0.915463041631266</v>
      </c>
      <c r="AG1011" s="173">
        <v>-0.00227122965249416</v>
      </c>
    </row>
    <row r="1012" spans="1:33">
      <c r="A1012" s="175" t="s">
        <v>927</v>
      </c>
      <c r="B1012" s="195" t="s">
        <v>1829</v>
      </c>
      <c r="C1012" s="195" t="s">
        <v>1011</v>
      </c>
      <c r="D1012" s="150">
        <v>0</v>
      </c>
      <c r="E1012" s="150">
        <v>0</v>
      </c>
      <c r="F1012" s="150">
        <v>0</v>
      </c>
      <c r="G1012" s="151">
        <v>0</v>
      </c>
      <c r="H1012" s="151">
        <v>0</v>
      </c>
      <c r="I1012" s="151">
        <v>0</v>
      </c>
      <c r="J1012" s="151">
        <v>0</v>
      </c>
      <c r="K1012" s="151">
        <v>0</v>
      </c>
      <c r="L1012" s="151">
        <v>0</v>
      </c>
      <c r="M1012" s="154">
        <v>0</v>
      </c>
      <c r="N1012" s="153">
        <v>0</v>
      </c>
      <c r="O1012" s="172">
        <v>0.9</v>
      </c>
      <c r="P1012" s="154">
        <v>0</v>
      </c>
      <c r="Q1012" s="154">
        <v>0</v>
      </c>
      <c r="R1012" s="154">
        <v>0</v>
      </c>
      <c r="S1012" s="173">
        <v>0</v>
      </c>
      <c r="T1012" s="153">
        <v>3</v>
      </c>
      <c r="U1012" s="153">
        <v>3</v>
      </c>
      <c r="V1012" s="154">
        <v>1</v>
      </c>
      <c r="W1012" s="154">
        <v>0</v>
      </c>
      <c r="X1012" s="155">
        <v>0</v>
      </c>
      <c r="Y1012" s="155">
        <v>0</v>
      </c>
      <c r="Z1012" s="173">
        <v>0</v>
      </c>
      <c r="AA1012" s="151">
        <v>0</v>
      </c>
      <c r="AB1012" s="151">
        <v>0</v>
      </c>
      <c r="AC1012" s="151">
        <v>3</v>
      </c>
      <c r="AD1012" s="151">
        <v>3</v>
      </c>
      <c r="AE1012" s="155">
        <v>0</v>
      </c>
      <c r="AF1012" s="155">
        <v>1</v>
      </c>
      <c r="AG1012" s="173">
        <v>-1</v>
      </c>
    </row>
    <row r="1013" spans="1:33">
      <c r="A1013" s="175" t="s">
        <v>927</v>
      </c>
      <c r="B1013" s="195" t="s">
        <v>1829</v>
      </c>
      <c r="C1013" s="195" t="s">
        <v>1012</v>
      </c>
      <c r="D1013" s="150">
        <v>3417</v>
      </c>
      <c r="E1013" s="150">
        <v>3183</v>
      </c>
      <c r="F1013" s="150">
        <v>3131</v>
      </c>
      <c r="G1013" s="151">
        <v>1816</v>
      </c>
      <c r="H1013" s="151">
        <v>1718</v>
      </c>
      <c r="I1013" s="151">
        <v>1664</v>
      </c>
      <c r="J1013" s="151">
        <v>2972</v>
      </c>
      <c r="K1013" s="151">
        <v>2820</v>
      </c>
      <c r="L1013" s="151">
        <v>2717</v>
      </c>
      <c r="M1013" s="154">
        <v>0.928305437924313</v>
      </c>
      <c r="N1013" s="153">
        <v>69052</v>
      </c>
      <c r="O1013" s="172">
        <v>0.9</v>
      </c>
      <c r="P1013" s="154">
        <v>0.931518876207199</v>
      </c>
      <c r="Q1013" s="154">
        <v>0.946035242290749</v>
      </c>
      <c r="R1013" s="154">
        <v>0.94885598923284</v>
      </c>
      <c r="S1013" s="173">
        <v>-0.0145163660835496</v>
      </c>
      <c r="T1013" s="153">
        <v>74385</v>
      </c>
      <c r="U1013" s="153">
        <v>68100</v>
      </c>
      <c r="V1013" s="154">
        <v>0.915507158701351</v>
      </c>
      <c r="W1013" s="154">
        <v>0.916300848697688</v>
      </c>
      <c r="X1013" s="155">
        <v>0.916299559471366</v>
      </c>
      <c r="Y1013" s="155">
        <v>0.914199192462988</v>
      </c>
      <c r="Z1013" s="173">
        <v>1.28922632236517e-6</v>
      </c>
      <c r="AA1013" s="151">
        <v>21866</v>
      </c>
      <c r="AB1013" s="151">
        <v>20012</v>
      </c>
      <c r="AC1013" s="151">
        <v>24194</v>
      </c>
      <c r="AD1013" s="151">
        <v>22220</v>
      </c>
      <c r="AE1013" s="155">
        <v>0.915210829598463</v>
      </c>
      <c r="AF1013" s="155">
        <v>0.918409523022237</v>
      </c>
      <c r="AG1013" s="173">
        <v>-0.00319869342377355</v>
      </c>
    </row>
    <row r="1014" spans="1:33">
      <c r="A1014" s="175" t="s">
        <v>927</v>
      </c>
      <c r="B1014" s="195" t="s">
        <v>1829</v>
      </c>
      <c r="C1014" s="195" t="s">
        <v>1013</v>
      </c>
      <c r="D1014" s="150">
        <v>4894</v>
      </c>
      <c r="E1014" s="150">
        <v>4738</v>
      </c>
      <c r="F1014" s="150">
        <v>4550</v>
      </c>
      <c r="G1014" s="151">
        <v>2832</v>
      </c>
      <c r="H1014" s="151">
        <v>2761</v>
      </c>
      <c r="I1014" s="151">
        <v>2700</v>
      </c>
      <c r="J1014" s="151">
        <v>4332</v>
      </c>
      <c r="K1014" s="151">
        <v>4212</v>
      </c>
      <c r="L1014" s="151">
        <v>4052</v>
      </c>
      <c r="M1014" s="154">
        <v>0.96166826081464</v>
      </c>
      <c r="N1014" s="153">
        <v>106574</v>
      </c>
      <c r="O1014" s="172">
        <v>0.9</v>
      </c>
      <c r="P1014" s="154">
        <v>0.968124233755619</v>
      </c>
      <c r="Q1014" s="154">
        <v>0.974929378531073</v>
      </c>
      <c r="R1014" s="154">
        <v>0.972299168975069</v>
      </c>
      <c r="S1014" s="173">
        <v>-0.00680514477545424</v>
      </c>
      <c r="T1014" s="153">
        <v>110822</v>
      </c>
      <c r="U1014" s="153">
        <v>103234</v>
      </c>
      <c r="V1014" s="154">
        <v>0.931529840645359</v>
      </c>
      <c r="W1014" s="154">
        <v>0.929709848794442</v>
      </c>
      <c r="X1014" s="155">
        <v>0.953389830508475</v>
      </c>
      <c r="Y1014" s="155">
        <v>0.935364727608495</v>
      </c>
      <c r="Z1014" s="173">
        <v>-0.0236799817140324</v>
      </c>
      <c r="AA1014" s="151">
        <v>32199</v>
      </c>
      <c r="AB1014" s="151">
        <v>30104</v>
      </c>
      <c r="AC1014" s="151">
        <v>35931</v>
      </c>
      <c r="AD1014" s="151">
        <v>33464</v>
      </c>
      <c r="AE1014" s="155">
        <v>0.934935867573527</v>
      </c>
      <c r="AF1014" s="155">
        <v>0.931340625086972</v>
      </c>
      <c r="AG1014" s="173">
        <v>0.00359524248655485</v>
      </c>
    </row>
    <row r="1015" spans="1:33">
      <c r="A1015" s="175" t="s">
        <v>927</v>
      </c>
      <c r="B1015" s="195" t="s">
        <v>1829</v>
      </c>
      <c r="C1015" s="195" t="s">
        <v>1014</v>
      </c>
      <c r="D1015" s="150">
        <v>2407</v>
      </c>
      <c r="E1015" s="150">
        <v>2349</v>
      </c>
      <c r="F1015" s="150">
        <v>2221</v>
      </c>
      <c r="G1015" s="151">
        <v>1376</v>
      </c>
      <c r="H1015" s="151">
        <v>1352</v>
      </c>
      <c r="I1015" s="151">
        <v>1287</v>
      </c>
      <c r="J1015" s="151">
        <v>2220</v>
      </c>
      <c r="K1015" s="151">
        <v>2108</v>
      </c>
      <c r="L1015" s="151">
        <v>2010</v>
      </c>
      <c r="M1015" s="154">
        <v>0.955896399706098</v>
      </c>
      <c r="N1015" s="153">
        <v>52039</v>
      </c>
      <c r="O1015" s="172">
        <v>0.9</v>
      </c>
      <c r="P1015" s="154">
        <v>0.975903614457831</v>
      </c>
      <c r="Q1015" s="154">
        <v>0.982558139534884</v>
      </c>
      <c r="R1015" s="154">
        <v>0.94954954954955</v>
      </c>
      <c r="S1015" s="173">
        <v>-0.00665452507705233</v>
      </c>
      <c r="T1015" s="153">
        <v>54440</v>
      </c>
      <c r="U1015" s="153">
        <v>50494</v>
      </c>
      <c r="V1015" s="154">
        <v>0.927516531961793</v>
      </c>
      <c r="W1015" s="154">
        <v>0.922725384295804</v>
      </c>
      <c r="X1015" s="155">
        <v>0.935319767441861</v>
      </c>
      <c r="Y1015" s="155">
        <v>0.905405405405405</v>
      </c>
      <c r="Z1015" s="173">
        <v>-0.0125943831460567</v>
      </c>
      <c r="AA1015" s="151">
        <v>15895</v>
      </c>
      <c r="AB1015" s="151">
        <v>14714</v>
      </c>
      <c r="AC1015" s="151">
        <v>17784</v>
      </c>
      <c r="AD1015" s="151">
        <v>16526</v>
      </c>
      <c r="AE1015" s="155">
        <v>0.925699905630701</v>
      </c>
      <c r="AF1015" s="155">
        <v>0.929262258209627</v>
      </c>
      <c r="AG1015" s="173">
        <v>-0.00356235257892512</v>
      </c>
    </row>
    <row r="1016" spans="1:33">
      <c r="A1016" s="175" t="s">
        <v>927</v>
      </c>
      <c r="B1016" s="195" t="s">
        <v>1829</v>
      </c>
      <c r="C1016" s="195" t="s">
        <v>1015</v>
      </c>
      <c r="D1016" s="150">
        <v>3182</v>
      </c>
      <c r="E1016" s="150">
        <v>2932</v>
      </c>
      <c r="F1016" s="150">
        <v>2877</v>
      </c>
      <c r="G1016" s="151">
        <v>1686</v>
      </c>
      <c r="H1016" s="151">
        <v>1603</v>
      </c>
      <c r="I1016" s="151">
        <v>1549</v>
      </c>
      <c r="J1016" s="151">
        <v>2787</v>
      </c>
      <c r="K1016" s="151">
        <v>2649</v>
      </c>
      <c r="L1016" s="151">
        <v>2551</v>
      </c>
      <c r="M1016" s="154">
        <v>0.95594946571683</v>
      </c>
      <c r="N1016" s="153">
        <v>68706</v>
      </c>
      <c r="O1016" s="172">
        <v>0.9</v>
      </c>
      <c r="P1016" s="154">
        <v>0.921433060967945</v>
      </c>
      <c r="Q1016" s="154">
        <v>0.950771055753262</v>
      </c>
      <c r="R1016" s="154">
        <v>0.95048439181916</v>
      </c>
      <c r="S1016" s="173">
        <v>-0.0293379947853175</v>
      </c>
      <c r="T1016" s="153">
        <v>71872</v>
      </c>
      <c r="U1016" s="153">
        <v>65520</v>
      </c>
      <c r="V1016" s="154">
        <v>0.911620658949243</v>
      </c>
      <c r="W1016" s="154">
        <v>0.904148334380892</v>
      </c>
      <c r="X1016" s="155">
        <v>0.918742586002372</v>
      </c>
      <c r="Y1016" s="155">
        <v>0.915321133835666</v>
      </c>
      <c r="Z1016" s="173">
        <v>-0.01459425162148</v>
      </c>
      <c r="AA1016" s="151">
        <v>20397</v>
      </c>
      <c r="AB1016" s="151">
        <v>18473</v>
      </c>
      <c r="AC1016" s="151">
        <v>23562</v>
      </c>
      <c r="AD1016" s="151">
        <v>21720</v>
      </c>
      <c r="AE1016" s="155">
        <v>0.905672402804334</v>
      </c>
      <c r="AF1016" s="155">
        <v>0.921823274764451</v>
      </c>
      <c r="AG1016" s="173">
        <v>-0.0161508719601173</v>
      </c>
    </row>
    <row r="1017" spans="1:33">
      <c r="A1017" s="175" t="s">
        <v>927</v>
      </c>
      <c r="B1017" s="195" t="s">
        <v>1831</v>
      </c>
      <c r="C1017" s="195" t="s">
        <v>1016</v>
      </c>
      <c r="D1017" s="150">
        <v>2297</v>
      </c>
      <c r="E1017" s="150">
        <v>2227</v>
      </c>
      <c r="F1017" s="150">
        <v>2091</v>
      </c>
      <c r="G1017" s="151">
        <v>1310</v>
      </c>
      <c r="H1017" s="151">
        <v>1275</v>
      </c>
      <c r="I1017" s="151">
        <v>1202</v>
      </c>
      <c r="J1017" s="151">
        <v>2227</v>
      </c>
      <c r="K1017" s="151">
        <v>2161</v>
      </c>
      <c r="L1017" s="151">
        <v>2045</v>
      </c>
      <c r="M1017" s="154">
        <v>0.971060128954866</v>
      </c>
      <c r="N1017" s="153">
        <v>51808</v>
      </c>
      <c r="O1017" s="172">
        <v>0.9</v>
      </c>
      <c r="P1017" s="154">
        <v>0.969525468001741</v>
      </c>
      <c r="Q1017" s="154">
        <v>0.973282442748092</v>
      </c>
      <c r="R1017" s="154">
        <v>0.970363718006287</v>
      </c>
      <c r="S1017" s="173">
        <v>-0.00375697474635017</v>
      </c>
      <c r="T1017" s="153">
        <v>53352</v>
      </c>
      <c r="U1017" s="153">
        <v>48794</v>
      </c>
      <c r="V1017" s="154">
        <v>0.914567401409507</v>
      </c>
      <c r="W1017" s="154">
        <v>0.910317805833696</v>
      </c>
      <c r="X1017" s="155">
        <v>0.917557251908397</v>
      </c>
      <c r="Y1017" s="155">
        <v>0.918275707229457</v>
      </c>
      <c r="Z1017" s="173">
        <v>-0.00723944607470084</v>
      </c>
      <c r="AA1017" s="151">
        <v>15777</v>
      </c>
      <c r="AB1017" s="151">
        <v>14524</v>
      </c>
      <c r="AC1017" s="151">
        <v>17213</v>
      </c>
      <c r="AD1017" s="151">
        <v>15681</v>
      </c>
      <c r="AE1017" s="155">
        <v>0.920580592001014</v>
      </c>
      <c r="AF1017" s="155">
        <v>0.910997501888108</v>
      </c>
      <c r="AG1017" s="173">
        <v>0.00958309011290637</v>
      </c>
    </row>
    <row r="1018" spans="1:33">
      <c r="A1018" s="175" t="s">
        <v>927</v>
      </c>
      <c r="B1018" s="195" t="s">
        <v>1831</v>
      </c>
      <c r="C1018" s="195" t="s">
        <v>1017</v>
      </c>
      <c r="D1018" s="150">
        <v>1615</v>
      </c>
      <c r="E1018" s="150">
        <v>1564</v>
      </c>
      <c r="F1018" s="150">
        <v>1472</v>
      </c>
      <c r="G1018" s="151">
        <v>1167</v>
      </c>
      <c r="H1018" s="151">
        <v>1151</v>
      </c>
      <c r="I1018" s="151">
        <v>1084</v>
      </c>
      <c r="J1018" s="151">
        <v>1619</v>
      </c>
      <c r="K1018" s="151">
        <v>1572</v>
      </c>
      <c r="L1018" s="151">
        <v>1487</v>
      </c>
      <c r="M1018" s="154">
        <v>0.973855576266673</v>
      </c>
      <c r="N1018" s="153">
        <v>40229</v>
      </c>
      <c r="O1018" s="172">
        <v>0.9</v>
      </c>
      <c r="P1018" s="154">
        <v>0.968421052631579</v>
      </c>
      <c r="Q1018" s="154">
        <v>0.986289631533848</v>
      </c>
      <c r="R1018" s="154">
        <v>0.970969734403953</v>
      </c>
      <c r="S1018" s="173">
        <v>-0.0178685789022686</v>
      </c>
      <c r="T1018" s="153">
        <v>41309</v>
      </c>
      <c r="U1018" s="153">
        <v>38049</v>
      </c>
      <c r="V1018" s="154">
        <v>0.921082572804958</v>
      </c>
      <c r="W1018" s="154">
        <v>0.911455108359133</v>
      </c>
      <c r="X1018" s="155">
        <v>0.928877463581834</v>
      </c>
      <c r="Y1018" s="155">
        <v>0.918468190240889</v>
      </c>
      <c r="Z1018" s="173">
        <v>-0.0174223552227006</v>
      </c>
      <c r="AA1018" s="151">
        <v>12155</v>
      </c>
      <c r="AB1018" s="151">
        <v>11329</v>
      </c>
      <c r="AC1018" s="151">
        <v>13455</v>
      </c>
      <c r="AD1018" s="151">
        <v>12388</v>
      </c>
      <c r="AE1018" s="155">
        <v>0.932044426162073</v>
      </c>
      <c r="AF1018" s="155">
        <v>0.920698625046451</v>
      </c>
      <c r="AG1018" s="173">
        <v>0.011345801115622</v>
      </c>
    </row>
    <row r="1019" spans="1:33">
      <c r="A1019" s="175" t="s">
        <v>927</v>
      </c>
      <c r="B1019" s="195" t="s">
        <v>1831</v>
      </c>
      <c r="C1019" s="195" t="s">
        <v>1018</v>
      </c>
      <c r="D1019" s="150">
        <v>2460</v>
      </c>
      <c r="E1019" s="150">
        <v>2329</v>
      </c>
      <c r="F1019" s="150">
        <v>2248</v>
      </c>
      <c r="G1019" s="151">
        <v>1794</v>
      </c>
      <c r="H1019" s="151">
        <v>1698</v>
      </c>
      <c r="I1019" s="151">
        <v>1620</v>
      </c>
      <c r="J1019" s="151">
        <v>2532</v>
      </c>
      <c r="K1019" s="151">
        <v>2350</v>
      </c>
      <c r="L1019" s="151">
        <v>2261</v>
      </c>
      <c r="M1019" s="154">
        <v>0.951204160731441</v>
      </c>
      <c r="N1019" s="153">
        <v>57428</v>
      </c>
      <c r="O1019" s="172">
        <v>0.9</v>
      </c>
      <c r="P1019" s="154">
        <v>0.946747967479675</v>
      </c>
      <c r="Q1019" s="154">
        <v>0.946488294314381</v>
      </c>
      <c r="R1019" s="154">
        <v>0.928120063191153</v>
      </c>
      <c r="S1019" s="173">
        <v>0.000259673165293517</v>
      </c>
      <c r="T1019" s="153">
        <v>60374</v>
      </c>
      <c r="U1019" s="153">
        <v>55085</v>
      </c>
      <c r="V1019" s="154">
        <v>0.91239606453109</v>
      </c>
      <c r="W1019" s="154">
        <v>0.913821138211382</v>
      </c>
      <c r="X1019" s="155">
        <v>0.903010033444816</v>
      </c>
      <c r="Y1019" s="155">
        <v>0.892969984202212</v>
      </c>
      <c r="Z1019" s="173">
        <v>0.0108111047665661</v>
      </c>
      <c r="AA1019" s="151">
        <v>18153</v>
      </c>
      <c r="AB1019" s="151">
        <v>16523</v>
      </c>
      <c r="AC1019" s="151">
        <v>19571</v>
      </c>
      <c r="AD1019" s="151">
        <v>17850</v>
      </c>
      <c r="AE1019" s="155">
        <v>0.910207679171487</v>
      </c>
      <c r="AF1019" s="155">
        <v>0.912063767819733</v>
      </c>
      <c r="AG1019" s="173">
        <v>-0.00185608864824649</v>
      </c>
    </row>
    <row r="1020" spans="1:33">
      <c r="A1020" s="175" t="s">
        <v>927</v>
      </c>
      <c r="B1020" s="195" t="s">
        <v>1831</v>
      </c>
      <c r="C1020" s="195" t="s">
        <v>1019</v>
      </c>
      <c r="D1020" s="150">
        <v>1794</v>
      </c>
      <c r="E1020" s="150">
        <v>1691</v>
      </c>
      <c r="F1020" s="150">
        <v>1598</v>
      </c>
      <c r="G1020" s="151">
        <v>1112</v>
      </c>
      <c r="H1020" s="151">
        <v>1066</v>
      </c>
      <c r="I1020" s="151">
        <v>1028</v>
      </c>
      <c r="J1020" s="151">
        <v>1821</v>
      </c>
      <c r="K1020" s="151">
        <v>1695</v>
      </c>
      <c r="L1020" s="151">
        <v>1673</v>
      </c>
      <c r="M1020" s="154">
        <v>0.962881120853805</v>
      </c>
      <c r="N1020" s="153">
        <v>40960</v>
      </c>
      <c r="O1020" s="172">
        <v>0.9</v>
      </c>
      <c r="P1020" s="154">
        <v>0.942586399108138</v>
      </c>
      <c r="Q1020" s="154">
        <v>0.95863309352518</v>
      </c>
      <c r="R1020" s="154">
        <v>0.930807248764415</v>
      </c>
      <c r="S1020" s="173">
        <v>-0.0160466944170417</v>
      </c>
      <c r="T1020" s="153">
        <v>42539</v>
      </c>
      <c r="U1020" s="153">
        <v>39429</v>
      </c>
      <c r="V1020" s="154">
        <v>0.92689061802111</v>
      </c>
      <c r="W1020" s="154">
        <v>0.890746934225195</v>
      </c>
      <c r="X1020" s="155">
        <v>0.924460431654676</v>
      </c>
      <c r="Y1020" s="155">
        <v>0.918725974739154</v>
      </c>
      <c r="Z1020" s="173">
        <v>-0.0337134974294812</v>
      </c>
      <c r="AA1020" s="151">
        <v>12669</v>
      </c>
      <c r="AB1020" s="151">
        <v>11647</v>
      </c>
      <c r="AC1020" s="151">
        <v>13660</v>
      </c>
      <c r="AD1020" s="151">
        <v>12675</v>
      </c>
      <c r="AE1020" s="155">
        <v>0.919330649617176</v>
      </c>
      <c r="AF1020" s="155">
        <v>0.927891654465593</v>
      </c>
      <c r="AG1020" s="173">
        <v>-0.00856100484841715</v>
      </c>
    </row>
    <row r="1021" spans="1:33">
      <c r="A1021" s="175" t="s">
        <v>927</v>
      </c>
      <c r="B1021" s="195" t="s">
        <v>1831</v>
      </c>
      <c r="C1021" s="195" t="s">
        <v>1020</v>
      </c>
      <c r="D1021" s="150">
        <v>2079</v>
      </c>
      <c r="E1021" s="150">
        <v>2023</v>
      </c>
      <c r="F1021" s="150">
        <v>1933</v>
      </c>
      <c r="G1021" s="151">
        <v>1113</v>
      </c>
      <c r="H1021" s="151">
        <v>1062</v>
      </c>
      <c r="I1021" s="151">
        <v>1014</v>
      </c>
      <c r="J1021" s="151">
        <v>1885</v>
      </c>
      <c r="K1021" s="151">
        <v>1835</v>
      </c>
      <c r="L1021" s="151">
        <v>1768</v>
      </c>
      <c r="M1021" s="154">
        <v>0.94537796398645</v>
      </c>
      <c r="N1021" s="153">
        <v>42421</v>
      </c>
      <c r="O1021" s="172">
        <v>0.9</v>
      </c>
      <c r="P1021" s="154">
        <v>0.973063973063973</v>
      </c>
      <c r="Q1021" s="154">
        <v>0.954177897574124</v>
      </c>
      <c r="R1021" s="154">
        <v>0.973474801061008</v>
      </c>
      <c r="S1021" s="173">
        <v>0.0188860754898491</v>
      </c>
      <c r="T1021" s="153">
        <v>44872</v>
      </c>
      <c r="U1021" s="153">
        <v>41195</v>
      </c>
      <c r="V1021" s="154">
        <v>0.918055803173471</v>
      </c>
      <c r="W1021" s="154">
        <v>0.92977392977393</v>
      </c>
      <c r="X1021" s="155">
        <v>0.911051212938005</v>
      </c>
      <c r="Y1021" s="155">
        <v>0.937931034482759</v>
      </c>
      <c r="Z1021" s="173">
        <v>0.0187227168359244</v>
      </c>
      <c r="AA1021" s="151">
        <v>13422</v>
      </c>
      <c r="AB1021" s="151">
        <v>12303</v>
      </c>
      <c r="AC1021" s="151">
        <v>14303</v>
      </c>
      <c r="AD1021" s="151">
        <v>13055</v>
      </c>
      <c r="AE1021" s="155">
        <v>0.916629414394278</v>
      </c>
      <c r="AF1021" s="155">
        <v>0.912745577850801</v>
      </c>
      <c r="AG1021" s="173">
        <v>0.00388383654347746</v>
      </c>
    </row>
    <row r="1022" spans="1:33">
      <c r="A1022" s="175" t="s">
        <v>927</v>
      </c>
      <c r="B1022" s="195" t="s">
        <v>1831</v>
      </c>
      <c r="C1022" s="195" t="s">
        <v>1021</v>
      </c>
      <c r="D1022" s="150">
        <v>3568</v>
      </c>
      <c r="E1022" s="150">
        <v>3532</v>
      </c>
      <c r="F1022" s="150">
        <v>3170</v>
      </c>
      <c r="G1022" s="151">
        <v>1896</v>
      </c>
      <c r="H1022" s="151">
        <v>1871</v>
      </c>
      <c r="I1022" s="151">
        <v>1751</v>
      </c>
      <c r="J1022" s="151">
        <v>3361</v>
      </c>
      <c r="K1022" s="151">
        <v>3338</v>
      </c>
      <c r="L1022" s="151">
        <v>3132</v>
      </c>
      <c r="M1022" s="154">
        <v>0.987587179293501</v>
      </c>
      <c r="N1022" s="153">
        <v>78448</v>
      </c>
      <c r="O1022" s="172">
        <v>0.9</v>
      </c>
      <c r="P1022" s="154">
        <v>0.989910313901345</v>
      </c>
      <c r="Q1022" s="154">
        <v>0.986814345991561</v>
      </c>
      <c r="R1022" s="154">
        <v>0.993156798571854</v>
      </c>
      <c r="S1022" s="173">
        <v>0.00309596790978417</v>
      </c>
      <c r="T1022" s="153">
        <v>79434</v>
      </c>
      <c r="U1022" s="153">
        <v>72199</v>
      </c>
      <c r="V1022" s="154">
        <v>0.908918095525845</v>
      </c>
      <c r="W1022" s="154">
        <v>0.888452914798206</v>
      </c>
      <c r="X1022" s="155">
        <v>0.923523206751055</v>
      </c>
      <c r="Y1022" s="155">
        <v>0.931865516215412</v>
      </c>
      <c r="Z1022" s="173">
        <v>-0.0350702919528485</v>
      </c>
      <c r="AA1022" s="151">
        <v>23255</v>
      </c>
      <c r="AB1022" s="151">
        <v>21283</v>
      </c>
      <c r="AC1022" s="151">
        <v>25566</v>
      </c>
      <c r="AD1022" s="151">
        <v>23093</v>
      </c>
      <c r="AE1022" s="155">
        <v>0.915201032036121</v>
      </c>
      <c r="AF1022" s="155">
        <v>0.903269967926152</v>
      </c>
      <c r="AG1022" s="173">
        <v>0.0119310641099694</v>
      </c>
    </row>
    <row r="1023" spans="1:33">
      <c r="A1023" s="175" t="s">
        <v>927</v>
      </c>
      <c r="B1023" s="195" t="s">
        <v>1829</v>
      </c>
      <c r="C1023" s="195" t="s">
        <v>1022</v>
      </c>
      <c r="D1023" s="150">
        <v>3844</v>
      </c>
      <c r="E1023" s="150">
        <v>3772</v>
      </c>
      <c r="F1023" s="150">
        <v>3622</v>
      </c>
      <c r="G1023" s="151">
        <v>1519</v>
      </c>
      <c r="H1023" s="151">
        <v>1493</v>
      </c>
      <c r="I1023" s="151">
        <v>1412</v>
      </c>
      <c r="J1023" s="151">
        <v>2754</v>
      </c>
      <c r="K1023" s="151">
        <v>2661</v>
      </c>
      <c r="L1023" s="151">
        <v>2630</v>
      </c>
      <c r="M1023" s="154">
        <v>0.982408093115542</v>
      </c>
      <c r="N1023" s="153">
        <v>70308</v>
      </c>
      <c r="O1023" s="172">
        <v>0.9</v>
      </c>
      <c r="P1023" s="154">
        <v>0.981269510926119</v>
      </c>
      <c r="Q1023" s="154">
        <v>0.982883475971034</v>
      </c>
      <c r="R1023" s="154">
        <v>0.966230936819172</v>
      </c>
      <c r="S1023" s="173">
        <v>-0.00161396504491496</v>
      </c>
      <c r="T1023" s="153">
        <v>71567</v>
      </c>
      <c r="U1023" s="153">
        <v>67928</v>
      </c>
      <c r="V1023" s="154">
        <v>0.949152542372881</v>
      </c>
      <c r="W1023" s="154">
        <v>0.942247658688866</v>
      </c>
      <c r="X1023" s="155">
        <v>0.92955892034233</v>
      </c>
      <c r="Y1023" s="155">
        <v>0.954974582425563</v>
      </c>
      <c r="Z1023" s="173">
        <v>0.0126887383465353</v>
      </c>
      <c r="AA1023" s="151">
        <v>20957</v>
      </c>
      <c r="AB1023" s="151">
        <v>19911</v>
      </c>
      <c r="AC1023" s="151">
        <v>23976</v>
      </c>
      <c r="AD1023" s="151">
        <v>22824</v>
      </c>
      <c r="AE1023" s="155">
        <v>0.950088275993701</v>
      </c>
      <c r="AF1023" s="155">
        <v>0.951951951951952</v>
      </c>
      <c r="AG1023" s="173">
        <v>-0.00186367595825054</v>
      </c>
    </row>
    <row r="1024" spans="1:33">
      <c r="A1024" s="175" t="s">
        <v>927</v>
      </c>
      <c r="B1024" s="195" t="s">
        <v>1829</v>
      </c>
      <c r="C1024" s="195" t="s">
        <v>1023</v>
      </c>
      <c r="D1024" s="150">
        <v>2157</v>
      </c>
      <c r="E1024" s="150">
        <v>1551</v>
      </c>
      <c r="F1024" s="150">
        <v>1950</v>
      </c>
      <c r="G1024" s="151">
        <v>887</v>
      </c>
      <c r="H1024" s="151">
        <v>735</v>
      </c>
      <c r="I1024" s="151">
        <v>834</v>
      </c>
      <c r="J1024" s="151">
        <v>1626</v>
      </c>
      <c r="K1024" s="151">
        <v>746</v>
      </c>
      <c r="L1024" s="151">
        <v>1443</v>
      </c>
      <c r="M1024" s="154">
        <v>0.776443930189953</v>
      </c>
      <c r="N1024" s="153">
        <v>32210</v>
      </c>
      <c r="O1024" s="172">
        <v>0.9</v>
      </c>
      <c r="P1024" s="154">
        <v>0.719054242002782</v>
      </c>
      <c r="Q1024" s="154">
        <v>0.828635851183765</v>
      </c>
      <c r="R1024" s="154">
        <v>0.458794587945879</v>
      </c>
      <c r="S1024" s="173">
        <v>-0.109581609180984</v>
      </c>
      <c r="T1024" s="153">
        <v>41484</v>
      </c>
      <c r="U1024" s="153">
        <v>37413</v>
      </c>
      <c r="V1024" s="154">
        <v>0.901865779577668</v>
      </c>
      <c r="W1024" s="154">
        <v>0.904033379694019</v>
      </c>
      <c r="X1024" s="155">
        <v>0.940248027057497</v>
      </c>
      <c r="Y1024" s="155">
        <v>0.887453874538745</v>
      </c>
      <c r="Z1024" s="173">
        <v>-0.0362146473634778</v>
      </c>
      <c r="AA1024" s="151">
        <v>12420</v>
      </c>
      <c r="AB1024" s="151">
        <v>11054</v>
      </c>
      <c r="AC1024" s="151">
        <v>13500</v>
      </c>
      <c r="AD1024" s="151">
        <v>12236</v>
      </c>
      <c r="AE1024" s="155">
        <v>0.890016103059581</v>
      </c>
      <c r="AF1024" s="155">
        <v>0.90637037037037</v>
      </c>
      <c r="AG1024" s="173">
        <v>-0.016354267310789</v>
      </c>
    </row>
    <row r="1025" spans="1:33">
      <c r="A1025" s="175" t="s">
        <v>927</v>
      </c>
      <c r="B1025" s="195" t="s">
        <v>1829</v>
      </c>
      <c r="C1025" s="195" t="s">
        <v>1024</v>
      </c>
      <c r="D1025" s="150">
        <v>2301</v>
      </c>
      <c r="E1025" s="150">
        <v>2272</v>
      </c>
      <c r="F1025" s="150">
        <v>2069</v>
      </c>
      <c r="G1025" s="151">
        <v>1003</v>
      </c>
      <c r="H1025" s="151">
        <v>986</v>
      </c>
      <c r="I1025" s="151">
        <v>914</v>
      </c>
      <c r="J1025" s="151">
        <v>1662</v>
      </c>
      <c r="K1025" s="151">
        <v>1645</v>
      </c>
      <c r="L1025" s="151">
        <v>1548</v>
      </c>
      <c r="M1025" s="154">
        <v>0.983729783467908</v>
      </c>
      <c r="N1025" s="153">
        <v>40570</v>
      </c>
      <c r="O1025" s="172">
        <v>0.9</v>
      </c>
      <c r="P1025" s="154">
        <v>0.987396784006954</v>
      </c>
      <c r="Q1025" s="154">
        <v>0.983050847457627</v>
      </c>
      <c r="R1025" s="154">
        <v>0.989771359807461</v>
      </c>
      <c r="S1025" s="173">
        <v>0.00434593654932636</v>
      </c>
      <c r="T1025" s="153">
        <v>41241</v>
      </c>
      <c r="U1025" s="153">
        <v>38205</v>
      </c>
      <c r="V1025" s="154">
        <v>0.926383938313814</v>
      </c>
      <c r="W1025" s="154">
        <v>0.899174272055628</v>
      </c>
      <c r="X1025" s="155">
        <v>0.911266201395813</v>
      </c>
      <c r="Y1025" s="155">
        <v>0.931407942238267</v>
      </c>
      <c r="Z1025" s="173">
        <v>-0.0120919293401847</v>
      </c>
      <c r="AA1025" s="151">
        <v>12531</v>
      </c>
      <c r="AB1025" s="151">
        <v>11644</v>
      </c>
      <c r="AC1025" s="151">
        <v>13860</v>
      </c>
      <c r="AD1025" s="151">
        <v>12642</v>
      </c>
      <c r="AE1025" s="155">
        <v>0.929215545447291</v>
      </c>
      <c r="AF1025" s="155">
        <v>0.912121212121212</v>
      </c>
      <c r="AG1025" s="173">
        <v>0.0170943333260786</v>
      </c>
    </row>
    <row r="1026" spans="1:33">
      <c r="A1026" s="175" t="s">
        <v>927</v>
      </c>
      <c r="B1026" s="195" t="s">
        <v>1829</v>
      </c>
      <c r="C1026" s="195" t="s">
        <v>1025</v>
      </c>
      <c r="D1026" s="150">
        <v>1379</v>
      </c>
      <c r="E1026" s="150">
        <v>1064</v>
      </c>
      <c r="F1026" s="150">
        <v>1228</v>
      </c>
      <c r="G1026" s="151">
        <v>566</v>
      </c>
      <c r="H1026" s="151">
        <v>521</v>
      </c>
      <c r="I1026" s="151">
        <v>510</v>
      </c>
      <c r="J1026" s="151">
        <v>1052</v>
      </c>
      <c r="K1026" s="151">
        <v>928</v>
      </c>
      <c r="L1026" s="151">
        <v>926</v>
      </c>
      <c r="M1026" s="154">
        <v>0.892137802317443</v>
      </c>
      <c r="N1026" s="153">
        <v>22944</v>
      </c>
      <c r="O1026" s="172">
        <v>0.9</v>
      </c>
      <c r="P1026" s="154">
        <v>0.771573604060914</v>
      </c>
      <c r="Q1026" s="154">
        <v>0.920494699646643</v>
      </c>
      <c r="R1026" s="154">
        <v>0.88212927756654</v>
      </c>
      <c r="S1026" s="173">
        <v>-0.148921095585729</v>
      </c>
      <c r="T1026" s="153">
        <v>25718</v>
      </c>
      <c r="U1026" s="153">
        <v>22451</v>
      </c>
      <c r="V1026" s="154">
        <v>0.872968349016253</v>
      </c>
      <c r="W1026" s="154">
        <v>0.890500362581581</v>
      </c>
      <c r="X1026" s="155">
        <v>0.901060070671378</v>
      </c>
      <c r="Y1026" s="155">
        <v>0.880228136882129</v>
      </c>
      <c r="Z1026" s="173">
        <v>-0.0105597080897972</v>
      </c>
      <c r="AA1026" s="151">
        <v>7730</v>
      </c>
      <c r="AB1026" s="151">
        <v>6665</v>
      </c>
      <c r="AC1026" s="151">
        <v>8560</v>
      </c>
      <c r="AD1026" s="151">
        <v>7523</v>
      </c>
      <c r="AE1026" s="155">
        <v>0.86222509702458</v>
      </c>
      <c r="AF1026" s="155">
        <v>0.878855140186916</v>
      </c>
      <c r="AG1026" s="173">
        <v>-0.0166300431623363</v>
      </c>
    </row>
    <row r="1027" spans="1:33">
      <c r="A1027" s="175" t="s">
        <v>927</v>
      </c>
      <c r="B1027" s="195" t="s">
        <v>1829</v>
      </c>
      <c r="C1027" s="195" t="s">
        <v>1026</v>
      </c>
      <c r="D1027" s="150">
        <v>0</v>
      </c>
      <c r="E1027" s="150">
        <v>0</v>
      </c>
      <c r="F1027" s="150">
        <v>0</v>
      </c>
      <c r="G1027" s="151">
        <v>0</v>
      </c>
      <c r="H1027" s="151">
        <v>0</v>
      </c>
      <c r="I1027" s="151">
        <v>0</v>
      </c>
      <c r="J1027" s="151">
        <v>0</v>
      </c>
      <c r="K1027" s="151">
        <v>0</v>
      </c>
      <c r="L1027" s="151">
        <v>0</v>
      </c>
      <c r="M1027" s="154">
        <v>0</v>
      </c>
      <c r="N1027" s="153">
        <v>0</v>
      </c>
      <c r="O1027" s="172">
        <v>0.9</v>
      </c>
      <c r="P1027" s="154">
        <v>0</v>
      </c>
      <c r="Q1027" s="154">
        <v>0</v>
      </c>
      <c r="R1027" s="154">
        <v>0</v>
      </c>
      <c r="S1027" s="173">
        <v>0</v>
      </c>
      <c r="T1027" s="153">
        <v>0</v>
      </c>
      <c r="U1027" s="153">
        <v>0</v>
      </c>
      <c r="V1027" s="154">
        <v>0</v>
      </c>
      <c r="W1027" s="154">
        <v>0</v>
      </c>
      <c r="X1027" s="155">
        <v>0</v>
      </c>
      <c r="Y1027" s="155">
        <v>0</v>
      </c>
      <c r="Z1027" s="173">
        <v>0</v>
      </c>
      <c r="AA1027" s="151">
        <v>0</v>
      </c>
      <c r="AB1027" s="151">
        <v>0</v>
      </c>
      <c r="AC1027" s="151">
        <v>0</v>
      </c>
      <c r="AD1027" s="151">
        <v>0</v>
      </c>
      <c r="AE1027" s="155">
        <v>0</v>
      </c>
      <c r="AF1027" s="155">
        <v>0</v>
      </c>
      <c r="AG1027" s="173">
        <v>0</v>
      </c>
    </row>
    <row r="1028" spans="1:33">
      <c r="A1028" s="175" t="s">
        <v>927</v>
      </c>
      <c r="B1028" s="195" t="s">
        <v>1829</v>
      </c>
      <c r="C1028" s="195" t="s">
        <v>1027</v>
      </c>
      <c r="D1028" s="150">
        <v>4400</v>
      </c>
      <c r="E1028" s="150">
        <v>4232</v>
      </c>
      <c r="F1028" s="150">
        <v>3840</v>
      </c>
      <c r="G1028" s="151">
        <v>1880</v>
      </c>
      <c r="H1028" s="151">
        <v>1769</v>
      </c>
      <c r="I1028" s="151">
        <v>1724</v>
      </c>
      <c r="J1028" s="151">
        <v>3209</v>
      </c>
      <c r="K1028" s="151">
        <v>3045</v>
      </c>
      <c r="L1028" s="151">
        <v>2792</v>
      </c>
      <c r="M1028" s="154">
        <v>0.94622866581024</v>
      </c>
      <c r="N1028" s="153">
        <v>77340</v>
      </c>
      <c r="O1028" s="172">
        <v>0.9</v>
      </c>
      <c r="P1028" s="154">
        <v>0.961818181818182</v>
      </c>
      <c r="Q1028" s="154">
        <v>0.940957446808511</v>
      </c>
      <c r="R1028" s="154">
        <v>0.948893736366469</v>
      </c>
      <c r="S1028" s="173">
        <v>0.0208607350096711</v>
      </c>
      <c r="T1028" s="153">
        <v>81735</v>
      </c>
      <c r="U1028" s="153">
        <v>69735</v>
      </c>
      <c r="V1028" s="154">
        <v>0.853184070471646</v>
      </c>
      <c r="W1028" s="154">
        <v>0.872727272727273</v>
      </c>
      <c r="X1028" s="155">
        <v>0.917021276595745</v>
      </c>
      <c r="Y1028" s="155">
        <v>0.870052976004986</v>
      </c>
      <c r="Z1028" s="173">
        <v>-0.044294003868472</v>
      </c>
      <c r="AA1028" s="151">
        <v>24330</v>
      </c>
      <c r="AB1028" s="151">
        <v>21222</v>
      </c>
      <c r="AC1028" s="151">
        <v>27064</v>
      </c>
      <c r="AD1028" s="151">
        <v>22996</v>
      </c>
      <c r="AE1028" s="155">
        <v>0.872256473489519</v>
      </c>
      <c r="AF1028" s="155">
        <v>0.849689624593556</v>
      </c>
      <c r="AG1028" s="173">
        <v>0.0225668488959631</v>
      </c>
    </row>
    <row r="1029" spans="1:33">
      <c r="A1029" s="175" t="s">
        <v>927</v>
      </c>
      <c r="B1029" s="195" t="s">
        <v>1829</v>
      </c>
      <c r="C1029" s="195" t="s">
        <v>1028</v>
      </c>
      <c r="D1029" s="150">
        <v>0</v>
      </c>
      <c r="E1029" s="150">
        <v>0</v>
      </c>
      <c r="F1029" s="150">
        <v>0</v>
      </c>
      <c r="G1029" s="151">
        <v>0</v>
      </c>
      <c r="H1029" s="151">
        <v>0</v>
      </c>
      <c r="I1029" s="151">
        <v>0</v>
      </c>
      <c r="J1029" s="151">
        <v>0</v>
      </c>
      <c r="K1029" s="151">
        <v>0</v>
      </c>
      <c r="L1029" s="151">
        <v>0</v>
      </c>
      <c r="M1029" s="154">
        <v>0</v>
      </c>
      <c r="N1029" s="153">
        <v>0</v>
      </c>
      <c r="O1029" s="172">
        <v>0.9</v>
      </c>
      <c r="P1029" s="154">
        <v>0</v>
      </c>
      <c r="Q1029" s="154">
        <v>0</v>
      </c>
      <c r="R1029" s="154">
        <v>0</v>
      </c>
      <c r="S1029" s="173">
        <v>0</v>
      </c>
      <c r="T1029" s="153">
        <v>0</v>
      </c>
      <c r="U1029" s="153">
        <v>0</v>
      </c>
      <c r="V1029" s="154">
        <v>0</v>
      </c>
      <c r="W1029" s="154">
        <v>0</v>
      </c>
      <c r="X1029" s="155">
        <v>0</v>
      </c>
      <c r="Y1029" s="155">
        <v>0</v>
      </c>
      <c r="Z1029" s="173">
        <v>0</v>
      </c>
      <c r="AA1029" s="151">
        <v>0</v>
      </c>
      <c r="AB1029" s="151">
        <v>0</v>
      </c>
      <c r="AC1029" s="151">
        <v>0</v>
      </c>
      <c r="AD1029" s="151">
        <v>0</v>
      </c>
      <c r="AE1029" s="155">
        <v>0</v>
      </c>
      <c r="AF1029" s="155">
        <v>0</v>
      </c>
      <c r="AG1029" s="173">
        <v>0</v>
      </c>
    </row>
    <row r="1030" spans="1:33">
      <c r="A1030" s="175" t="s">
        <v>927</v>
      </c>
      <c r="B1030" s="195" t="s">
        <v>1829</v>
      </c>
      <c r="C1030" s="195" t="s">
        <v>1029</v>
      </c>
      <c r="D1030" s="150">
        <v>0</v>
      </c>
      <c r="E1030" s="150">
        <v>0</v>
      </c>
      <c r="F1030" s="150">
        <v>0</v>
      </c>
      <c r="G1030" s="151">
        <v>0</v>
      </c>
      <c r="H1030" s="151">
        <v>0</v>
      </c>
      <c r="I1030" s="151">
        <v>0</v>
      </c>
      <c r="J1030" s="151">
        <v>0</v>
      </c>
      <c r="K1030" s="151">
        <v>0</v>
      </c>
      <c r="L1030" s="151">
        <v>0</v>
      </c>
      <c r="M1030" s="154">
        <v>0</v>
      </c>
      <c r="N1030" s="153">
        <v>0</v>
      </c>
      <c r="O1030" s="172">
        <v>0.9</v>
      </c>
      <c r="P1030" s="154">
        <v>0</v>
      </c>
      <c r="Q1030" s="154">
        <v>0</v>
      </c>
      <c r="R1030" s="154">
        <v>0</v>
      </c>
      <c r="S1030" s="173">
        <v>0</v>
      </c>
      <c r="T1030" s="153">
        <v>9</v>
      </c>
      <c r="U1030" s="153">
        <v>9</v>
      </c>
      <c r="V1030" s="154">
        <v>1</v>
      </c>
      <c r="W1030" s="154">
        <v>0</v>
      </c>
      <c r="X1030" s="155">
        <v>0</v>
      </c>
      <c r="Y1030" s="155">
        <v>0</v>
      </c>
      <c r="Z1030" s="173">
        <v>0</v>
      </c>
      <c r="AA1030" s="151">
        <v>1</v>
      </c>
      <c r="AB1030" s="151">
        <v>1</v>
      </c>
      <c r="AC1030" s="151">
        <v>3</v>
      </c>
      <c r="AD1030" s="151">
        <v>3</v>
      </c>
      <c r="AE1030" s="155">
        <v>1</v>
      </c>
      <c r="AF1030" s="155">
        <v>1</v>
      </c>
      <c r="AG1030" s="173">
        <v>0</v>
      </c>
    </row>
    <row r="1031" spans="1:33">
      <c r="A1031" s="175" t="s">
        <v>927</v>
      </c>
      <c r="B1031" s="195" t="s">
        <v>1829</v>
      </c>
      <c r="C1031" s="195" t="s">
        <v>1030</v>
      </c>
      <c r="D1031" s="150">
        <v>2700</v>
      </c>
      <c r="E1031" s="150">
        <v>2479</v>
      </c>
      <c r="F1031" s="150">
        <v>2472</v>
      </c>
      <c r="G1031" s="151">
        <v>1340</v>
      </c>
      <c r="H1031" s="151">
        <v>1240</v>
      </c>
      <c r="I1031" s="151">
        <v>1241</v>
      </c>
      <c r="J1031" s="151">
        <v>2204</v>
      </c>
      <c r="K1031" s="151">
        <v>2111</v>
      </c>
      <c r="L1031" s="151">
        <v>2047</v>
      </c>
      <c r="M1031" s="154">
        <v>0.915285082895026</v>
      </c>
      <c r="N1031" s="153">
        <v>45767</v>
      </c>
      <c r="O1031" s="172">
        <v>0.9</v>
      </c>
      <c r="P1031" s="154">
        <v>0.918148148148148</v>
      </c>
      <c r="Q1031" s="154">
        <v>0.925373134328358</v>
      </c>
      <c r="R1031" s="154">
        <v>0.957803992740472</v>
      </c>
      <c r="S1031" s="173">
        <v>-0.00722498618021006</v>
      </c>
      <c r="T1031" s="153">
        <v>50003</v>
      </c>
      <c r="U1031" s="153">
        <v>46219</v>
      </c>
      <c r="V1031" s="154">
        <v>0.924324540527568</v>
      </c>
      <c r="W1031" s="154">
        <v>0.915555555555556</v>
      </c>
      <c r="X1031" s="155">
        <v>0.926119402985075</v>
      </c>
      <c r="Y1031" s="155">
        <v>0.928765880217786</v>
      </c>
      <c r="Z1031" s="173">
        <v>-0.0105638474295191</v>
      </c>
      <c r="AA1031" s="151">
        <v>15394</v>
      </c>
      <c r="AB1031" s="151">
        <v>14284</v>
      </c>
      <c r="AC1031" s="151">
        <v>16710</v>
      </c>
      <c r="AD1031" s="151">
        <v>15483</v>
      </c>
      <c r="AE1031" s="155">
        <v>0.927893984669352</v>
      </c>
      <c r="AF1031" s="155">
        <v>0.92657091561939</v>
      </c>
      <c r="AG1031" s="173">
        <v>0.00132306904996216</v>
      </c>
    </row>
    <row r="1032" spans="1:33">
      <c r="A1032" s="175" t="s">
        <v>927</v>
      </c>
      <c r="B1032" s="195" t="s">
        <v>1829</v>
      </c>
      <c r="C1032" s="195" t="s">
        <v>1031</v>
      </c>
      <c r="D1032" s="150">
        <v>1</v>
      </c>
      <c r="E1032" s="150">
        <v>0</v>
      </c>
      <c r="F1032" s="150">
        <v>1</v>
      </c>
      <c r="G1032" s="151">
        <v>3</v>
      </c>
      <c r="H1032" s="151">
        <v>0</v>
      </c>
      <c r="I1032" s="151">
        <v>3</v>
      </c>
      <c r="J1032" s="151">
        <v>1</v>
      </c>
      <c r="K1032" s="151">
        <v>0</v>
      </c>
      <c r="L1032" s="151">
        <v>1</v>
      </c>
      <c r="M1032" s="154">
        <v>0</v>
      </c>
      <c r="N1032" s="153">
        <v>0</v>
      </c>
      <c r="O1032" s="172">
        <v>0.9</v>
      </c>
      <c r="P1032" s="154">
        <v>0</v>
      </c>
      <c r="Q1032" s="154">
        <v>0</v>
      </c>
      <c r="R1032" s="154">
        <v>0</v>
      </c>
      <c r="S1032" s="173">
        <v>0</v>
      </c>
      <c r="T1032" s="153">
        <v>18</v>
      </c>
      <c r="U1032" s="153">
        <v>18</v>
      </c>
      <c r="V1032" s="154">
        <v>1</v>
      </c>
      <c r="W1032" s="154">
        <v>1</v>
      </c>
      <c r="X1032" s="155">
        <v>1</v>
      </c>
      <c r="Y1032" s="155">
        <v>1</v>
      </c>
      <c r="Z1032" s="173">
        <v>0</v>
      </c>
      <c r="AA1032" s="151">
        <v>7</v>
      </c>
      <c r="AB1032" s="151">
        <v>7</v>
      </c>
      <c r="AC1032" s="151">
        <v>7</v>
      </c>
      <c r="AD1032" s="151">
        <v>7</v>
      </c>
      <c r="AE1032" s="155">
        <v>1</v>
      </c>
      <c r="AF1032" s="155">
        <v>1</v>
      </c>
      <c r="AG1032" s="173">
        <v>0</v>
      </c>
    </row>
    <row r="1033" spans="1:33">
      <c r="A1033" s="175" t="s">
        <v>927</v>
      </c>
      <c r="B1033" s="195" t="s">
        <v>1829</v>
      </c>
      <c r="C1033" s="195" t="s">
        <v>1032</v>
      </c>
      <c r="D1033" s="150">
        <v>1378</v>
      </c>
      <c r="E1033" s="150">
        <v>1090</v>
      </c>
      <c r="F1033" s="150">
        <v>1243</v>
      </c>
      <c r="G1033" s="151">
        <v>510</v>
      </c>
      <c r="H1033" s="151">
        <v>497</v>
      </c>
      <c r="I1033" s="151">
        <v>452</v>
      </c>
      <c r="J1033" s="151">
        <v>923</v>
      </c>
      <c r="K1033" s="151">
        <v>908</v>
      </c>
      <c r="L1033" s="151">
        <v>863</v>
      </c>
      <c r="M1033" s="154">
        <v>0.940435895319079</v>
      </c>
      <c r="N1033" s="153">
        <v>22783</v>
      </c>
      <c r="O1033" s="172">
        <v>0.9</v>
      </c>
      <c r="P1033" s="154">
        <v>0.79100145137881</v>
      </c>
      <c r="Q1033" s="154">
        <v>0.974509803921569</v>
      </c>
      <c r="R1033" s="154">
        <v>0.983748645720477</v>
      </c>
      <c r="S1033" s="173">
        <v>-0.183508352542759</v>
      </c>
      <c r="T1033" s="153">
        <v>24226</v>
      </c>
      <c r="U1033" s="153">
        <v>21758</v>
      </c>
      <c r="V1033" s="154">
        <v>0.898125980351688</v>
      </c>
      <c r="W1033" s="154">
        <v>0.902031930333817</v>
      </c>
      <c r="X1033" s="155">
        <v>0.886274509803922</v>
      </c>
      <c r="Y1033" s="155">
        <v>0.934994582881907</v>
      </c>
      <c r="Z1033" s="173">
        <v>0.0157574205298956</v>
      </c>
      <c r="AA1033" s="151">
        <v>7042</v>
      </c>
      <c r="AB1033" s="151">
        <v>6313</v>
      </c>
      <c r="AC1033" s="151">
        <v>7979</v>
      </c>
      <c r="AD1033" s="151">
        <v>7123</v>
      </c>
      <c r="AE1033" s="155">
        <v>0.896478273217836</v>
      </c>
      <c r="AF1033" s="155">
        <v>0.892718385762627</v>
      </c>
      <c r="AG1033" s="173">
        <v>0.00375988745520894</v>
      </c>
    </row>
    <row r="1034" spans="1:33">
      <c r="A1034" s="175" t="s">
        <v>927</v>
      </c>
      <c r="B1034" s="195" t="s">
        <v>1829</v>
      </c>
      <c r="C1034" s="195" t="s">
        <v>1033</v>
      </c>
      <c r="D1034" s="150">
        <v>3689</v>
      </c>
      <c r="E1034" s="150">
        <v>3637</v>
      </c>
      <c r="F1034" s="150">
        <v>3394</v>
      </c>
      <c r="G1034" s="151">
        <v>1538</v>
      </c>
      <c r="H1034" s="151">
        <v>1513</v>
      </c>
      <c r="I1034" s="151">
        <v>1413</v>
      </c>
      <c r="J1034" s="151">
        <v>2702</v>
      </c>
      <c r="K1034" s="151">
        <v>2638</v>
      </c>
      <c r="L1034" s="151">
        <v>2506</v>
      </c>
      <c r="M1034" s="154">
        <v>0.967104978900523</v>
      </c>
      <c r="N1034" s="153">
        <v>67149</v>
      </c>
      <c r="O1034" s="172">
        <v>0.9</v>
      </c>
      <c r="P1034" s="154">
        <v>0.985904039034969</v>
      </c>
      <c r="Q1034" s="154">
        <v>0.983745123537061</v>
      </c>
      <c r="R1034" s="154">
        <v>0.976313841598816</v>
      </c>
      <c r="S1034" s="173">
        <v>0.0021589154979077</v>
      </c>
      <c r="T1034" s="153">
        <v>69433</v>
      </c>
      <c r="U1034" s="153">
        <v>64356</v>
      </c>
      <c r="V1034" s="154">
        <v>0.926879149683868</v>
      </c>
      <c r="W1034" s="154">
        <v>0.920032529140689</v>
      </c>
      <c r="X1034" s="155">
        <v>0.918725617685306</v>
      </c>
      <c r="Y1034" s="155">
        <v>0.927461139896373</v>
      </c>
      <c r="Z1034" s="173">
        <v>0.00130691145538298</v>
      </c>
      <c r="AA1034" s="151">
        <v>19819</v>
      </c>
      <c r="AB1034" s="151">
        <v>18368</v>
      </c>
      <c r="AC1034" s="151">
        <v>23022</v>
      </c>
      <c r="AD1034" s="151">
        <v>21362</v>
      </c>
      <c r="AE1034" s="155">
        <v>0.926787426207175</v>
      </c>
      <c r="AF1034" s="155">
        <v>0.927895056902094</v>
      </c>
      <c r="AG1034" s="173">
        <v>-0.0011076306949187</v>
      </c>
    </row>
    <row r="1035" spans="1:33">
      <c r="A1035" s="175" t="s">
        <v>927</v>
      </c>
      <c r="B1035" s="195" t="s">
        <v>1829</v>
      </c>
      <c r="C1035" s="195" t="s">
        <v>1034</v>
      </c>
      <c r="D1035" s="150">
        <v>1676</v>
      </c>
      <c r="E1035" s="150">
        <v>1634</v>
      </c>
      <c r="F1035" s="150">
        <v>1528</v>
      </c>
      <c r="G1035" s="151">
        <v>842</v>
      </c>
      <c r="H1035" s="151">
        <v>815</v>
      </c>
      <c r="I1035" s="151">
        <v>773</v>
      </c>
      <c r="J1035" s="151">
        <v>1389</v>
      </c>
      <c r="K1035" s="151">
        <v>1365</v>
      </c>
      <c r="L1035" s="151">
        <v>1286</v>
      </c>
      <c r="M1035" s="154">
        <v>0.981830516473468</v>
      </c>
      <c r="N1035" s="153">
        <v>33287</v>
      </c>
      <c r="O1035" s="172">
        <v>0.9</v>
      </c>
      <c r="P1035" s="154">
        <v>0.974940334128878</v>
      </c>
      <c r="Q1035" s="154">
        <v>0.967933491686461</v>
      </c>
      <c r="R1035" s="154">
        <v>0.982721382289417</v>
      </c>
      <c r="S1035" s="173">
        <v>0.00700684244241745</v>
      </c>
      <c r="T1035" s="153">
        <v>33903</v>
      </c>
      <c r="U1035" s="153">
        <v>31334</v>
      </c>
      <c r="V1035" s="154">
        <v>0.924224994838215</v>
      </c>
      <c r="W1035" s="154">
        <v>0.911694510739857</v>
      </c>
      <c r="X1035" s="155">
        <v>0.918052256532066</v>
      </c>
      <c r="Y1035" s="155">
        <v>0.925845932325414</v>
      </c>
      <c r="Z1035" s="173">
        <v>-0.0063577457922096</v>
      </c>
      <c r="AA1035" s="151">
        <v>9899</v>
      </c>
      <c r="AB1035" s="151">
        <v>9170</v>
      </c>
      <c r="AC1035" s="151">
        <v>11484</v>
      </c>
      <c r="AD1035" s="151">
        <v>10680</v>
      </c>
      <c r="AE1035" s="155">
        <v>0.926356197595717</v>
      </c>
      <c r="AF1035" s="155">
        <v>0.929989550679206</v>
      </c>
      <c r="AG1035" s="173">
        <v>-0.00363335308348911</v>
      </c>
    </row>
    <row r="1036" spans="1:33">
      <c r="A1036" s="175" t="s">
        <v>927</v>
      </c>
      <c r="B1036" s="195" t="s">
        <v>1829</v>
      </c>
      <c r="C1036" s="195" t="s">
        <v>1035</v>
      </c>
      <c r="D1036" s="150">
        <v>2486</v>
      </c>
      <c r="E1036" s="150">
        <v>2404</v>
      </c>
      <c r="F1036" s="150">
        <v>2320</v>
      </c>
      <c r="G1036" s="151">
        <v>1136</v>
      </c>
      <c r="H1036" s="151">
        <v>1099</v>
      </c>
      <c r="I1036" s="151">
        <v>1046</v>
      </c>
      <c r="J1036" s="151">
        <v>1971</v>
      </c>
      <c r="K1036" s="151">
        <v>1928</v>
      </c>
      <c r="L1036" s="151">
        <v>1872</v>
      </c>
      <c r="M1036" s="154">
        <v>0.972076352421439</v>
      </c>
      <c r="N1036" s="153">
        <v>46648</v>
      </c>
      <c r="O1036" s="172">
        <v>0.9</v>
      </c>
      <c r="P1036" s="154">
        <v>0.967015285599356</v>
      </c>
      <c r="Q1036" s="154">
        <v>0.967429577464789</v>
      </c>
      <c r="R1036" s="154">
        <v>0.97818366311517</v>
      </c>
      <c r="S1036" s="173">
        <v>-0.000414291865432403</v>
      </c>
      <c r="T1036" s="153">
        <v>47988</v>
      </c>
      <c r="U1036" s="153">
        <v>45120</v>
      </c>
      <c r="V1036" s="154">
        <v>0.940235058764691</v>
      </c>
      <c r="W1036" s="154">
        <v>0.933226065969429</v>
      </c>
      <c r="X1036" s="155">
        <v>0.920774647887324</v>
      </c>
      <c r="Y1036" s="155">
        <v>0.949771689497717</v>
      </c>
      <c r="Z1036" s="173">
        <v>0.0124514180821048</v>
      </c>
      <c r="AA1036" s="151">
        <v>14242</v>
      </c>
      <c r="AB1036" s="151">
        <v>13444</v>
      </c>
      <c r="AC1036" s="151">
        <v>16061</v>
      </c>
      <c r="AD1036" s="151">
        <v>15121</v>
      </c>
      <c r="AE1036" s="155">
        <v>0.943968543743856</v>
      </c>
      <c r="AF1036" s="155">
        <v>0.941473133677853</v>
      </c>
      <c r="AG1036" s="173">
        <v>0.00249541006600296</v>
      </c>
    </row>
    <row r="1037" spans="1:33">
      <c r="A1037" s="175" t="s">
        <v>927</v>
      </c>
      <c r="B1037" s="195" t="s">
        <v>1829</v>
      </c>
      <c r="C1037" s="195" t="s">
        <v>1036</v>
      </c>
      <c r="D1037" s="150">
        <v>3394</v>
      </c>
      <c r="E1037" s="150">
        <v>2453</v>
      </c>
      <c r="F1037" s="150">
        <v>2937</v>
      </c>
      <c r="G1037" s="151">
        <v>1267</v>
      </c>
      <c r="H1037" s="151">
        <v>951</v>
      </c>
      <c r="I1037" s="151">
        <v>1024</v>
      </c>
      <c r="J1037" s="151">
        <v>2397</v>
      </c>
      <c r="K1037" s="151">
        <v>2175</v>
      </c>
      <c r="L1037" s="151">
        <v>2123</v>
      </c>
      <c r="M1037" s="154">
        <v>0.828761147731679</v>
      </c>
      <c r="N1037" s="153">
        <v>51297</v>
      </c>
      <c r="O1037" s="172">
        <v>0.9</v>
      </c>
      <c r="P1037" s="154">
        <v>0.722746022392457</v>
      </c>
      <c r="Q1037" s="154">
        <v>0.750591949486977</v>
      </c>
      <c r="R1037" s="154">
        <v>0.90738423028786</v>
      </c>
      <c r="S1037" s="173">
        <v>-0.0278459270945198</v>
      </c>
      <c r="T1037" s="153">
        <v>61896</v>
      </c>
      <c r="U1037" s="153">
        <v>52924</v>
      </c>
      <c r="V1037" s="154">
        <v>0.855047175907975</v>
      </c>
      <c r="W1037" s="154">
        <v>0.865350618738951</v>
      </c>
      <c r="X1037" s="155">
        <v>0.808208366219416</v>
      </c>
      <c r="Y1037" s="155">
        <v>0.885690446391322</v>
      </c>
      <c r="Z1037" s="173">
        <v>0.0571422525195352</v>
      </c>
      <c r="AA1037" s="151">
        <v>17868</v>
      </c>
      <c r="AB1037" s="151">
        <v>15080</v>
      </c>
      <c r="AC1037" s="151">
        <v>20885</v>
      </c>
      <c r="AD1037" s="151">
        <v>17617</v>
      </c>
      <c r="AE1037" s="155">
        <v>0.843966868144168</v>
      </c>
      <c r="AF1037" s="155">
        <v>0.843524060330381</v>
      </c>
      <c r="AG1037" s="173">
        <v>0.000442807813787693</v>
      </c>
    </row>
    <row r="1038" spans="1:33">
      <c r="A1038" s="175" t="s">
        <v>927</v>
      </c>
      <c r="B1038" s="195" t="s">
        <v>1829</v>
      </c>
      <c r="C1038" s="195" t="s">
        <v>1037</v>
      </c>
      <c r="D1038" s="150">
        <v>2470</v>
      </c>
      <c r="E1038" s="150">
        <v>2406</v>
      </c>
      <c r="F1038" s="150">
        <v>2240</v>
      </c>
      <c r="G1038" s="151">
        <v>1025</v>
      </c>
      <c r="H1038" s="151">
        <v>970</v>
      </c>
      <c r="I1038" s="151">
        <v>908</v>
      </c>
      <c r="J1038" s="151">
        <v>1907</v>
      </c>
      <c r="K1038" s="151">
        <v>1843</v>
      </c>
      <c r="L1038" s="151">
        <v>1703</v>
      </c>
      <c r="M1038" s="154">
        <v>0.961586594548733</v>
      </c>
      <c r="N1038" s="153">
        <v>45334</v>
      </c>
      <c r="O1038" s="172">
        <v>0.9</v>
      </c>
      <c r="P1038" s="154">
        <v>0.974089068825911</v>
      </c>
      <c r="Q1038" s="154">
        <v>0.946341463414634</v>
      </c>
      <c r="R1038" s="154">
        <v>0.966439433665443</v>
      </c>
      <c r="S1038" s="173">
        <v>0.0277476054112769</v>
      </c>
      <c r="T1038" s="153">
        <v>47145</v>
      </c>
      <c r="U1038" s="153">
        <v>41124</v>
      </c>
      <c r="V1038" s="154">
        <v>0.87228762328985</v>
      </c>
      <c r="W1038" s="154">
        <v>0.906882591093117</v>
      </c>
      <c r="X1038" s="155">
        <v>0.885853658536585</v>
      </c>
      <c r="Y1038" s="155">
        <v>0.8930256948086</v>
      </c>
      <c r="Z1038" s="173">
        <v>0.021028932556532</v>
      </c>
      <c r="AA1038" s="151">
        <v>13581</v>
      </c>
      <c r="AB1038" s="151">
        <v>11987</v>
      </c>
      <c r="AC1038" s="151">
        <v>15432</v>
      </c>
      <c r="AD1038" s="151">
        <v>13555</v>
      </c>
      <c r="AE1038" s="155">
        <v>0.882630145055592</v>
      </c>
      <c r="AF1038" s="155">
        <v>0.878369621565578</v>
      </c>
      <c r="AG1038" s="173">
        <v>0.00426052349001427</v>
      </c>
    </row>
    <row r="1039" spans="1:33">
      <c r="A1039" s="175" t="s">
        <v>927</v>
      </c>
      <c r="B1039" s="195" t="s">
        <v>1829</v>
      </c>
      <c r="C1039" s="195" t="s">
        <v>1038</v>
      </c>
      <c r="D1039" s="150">
        <v>1949</v>
      </c>
      <c r="E1039" s="150">
        <v>1513</v>
      </c>
      <c r="F1039" s="150">
        <v>1796</v>
      </c>
      <c r="G1039" s="151">
        <v>848</v>
      </c>
      <c r="H1039" s="151">
        <v>610</v>
      </c>
      <c r="I1039" s="151">
        <v>779</v>
      </c>
      <c r="J1039" s="151">
        <v>1506</v>
      </c>
      <c r="K1039" s="151">
        <v>1185</v>
      </c>
      <c r="L1039" s="151">
        <v>1389</v>
      </c>
      <c r="M1039" s="154">
        <v>0.741271922635633</v>
      </c>
      <c r="N1039" s="153">
        <v>27135</v>
      </c>
      <c r="O1039" s="172">
        <v>0.9</v>
      </c>
      <c r="P1039" s="154">
        <v>0.776295536172396</v>
      </c>
      <c r="Q1039" s="154">
        <v>0.719339622641509</v>
      </c>
      <c r="R1039" s="154">
        <v>0.786852589641434</v>
      </c>
      <c r="S1039" s="173">
        <v>0.0569559135308867</v>
      </c>
      <c r="T1039" s="153">
        <v>36606</v>
      </c>
      <c r="U1039" s="153">
        <v>32242</v>
      </c>
      <c r="V1039" s="154">
        <v>0.880784570835382</v>
      </c>
      <c r="W1039" s="154">
        <v>0.921498204207286</v>
      </c>
      <c r="X1039" s="155">
        <v>0.918632075471698</v>
      </c>
      <c r="Y1039" s="155">
        <v>0.922310756972112</v>
      </c>
      <c r="Z1039" s="173">
        <v>0.00286612873558767</v>
      </c>
      <c r="AA1039" s="151">
        <v>10810</v>
      </c>
      <c r="AB1039" s="151">
        <v>9651</v>
      </c>
      <c r="AC1039" s="151">
        <v>12062</v>
      </c>
      <c r="AD1039" s="151">
        <v>10666</v>
      </c>
      <c r="AE1039" s="155">
        <v>0.892784458834413</v>
      </c>
      <c r="AF1039" s="155">
        <v>0.88426463273089</v>
      </c>
      <c r="AG1039" s="173">
        <v>0.0085198261035222</v>
      </c>
    </row>
    <row r="1040" spans="1:33">
      <c r="A1040" s="175" t="s">
        <v>927</v>
      </c>
      <c r="B1040" s="195" t="s">
        <v>1829</v>
      </c>
      <c r="C1040" s="195" t="s">
        <v>1039</v>
      </c>
      <c r="D1040" s="150">
        <v>692</v>
      </c>
      <c r="E1040" s="150">
        <v>681</v>
      </c>
      <c r="F1040" s="150">
        <v>621</v>
      </c>
      <c r="G1040" s="151">
        <v>369</v>
      </c>
      <c r="H1040" s="151">
        <v>314</v>
      </c>
      <c r="I1040" s="151">
        <v>333</v>
      </c>
      <c r="J1040" s="151">
        <v>627</v>
      </c>
      <c r="K1040" s="151">
        <v>321</v>
      </c>
      <c r="L1040" s="151">
        <v>583</v>
      </c>
      <c r="M1040" s="154">
        <v>0.595026160222871</v>
      </c>
      <c r="N1040" s="153">
        <v>8757</v>
      </c>
      <c r="O1040" s="172">
        <v>0.9</v>
      </c>
      <c r="P1040" s="154">
        <v>0.984104046242775</v>
      </c>
      <c r="Q1040" s="154">
        <v>0.850948509485095</v>
      </c>
      <c r="R1040" s="154">
        <v>0.511961722488038</v>
      </c>
      <c r="S1040" s="173">
        <v>0.13315553675768</v>
      </c>
      <c r="T1040" s="153">
        <v>14717</v>
      </c>
      <c r="U1040" s="153">
        <v>13567</v>
      </c>
      <c r="V1040" s="154">
        <v>0.921859074539648</v>
      </c>
      <c r="W1040" s="154">
        <v>0.897398843930636</v>
      </c>
      <c r="X1040" s="155">
        <v>0.902439024390244</v>
      </c>
      <c r="Y1040" s="155">
        <v>0.929824561403509</v>
      </c>
      <c r="Z1040" s="173">
        <v>-0.00504018045960808</v>
      </c>
      <c r="AA1040" s="151">
        <v>4363</v>
      </c>
      <c r="AB1040" s="151">
        <v>4025</v>
      </c>
      <c r="AC1040" s="151">
        <v>4784</v>
      </c>
      <c r="AD1040" s="151">
        <v>4465</v>
      </c>
      <c r="AE1040" s="155">
        <v>0.922530369012148</v>
      </c>
      <c r="AF1040" s="155">
        <v>0.933319397993311</v>
      </c>
      <c r="AG1040" s="173">
        <v>-0.0107890289811634</v>
      </c>
    </row>
    <row r="1041" spans="1:33">
      <c r="A1041" s="175" t="s">
        <v>927</v>
      </c>
      <c r="B1041" s="195" t="s">
        <v>1830</v>
      </c>
      <c r="C1041" s="195" t="s">
        <v>1040</v>
      </c>
      <c r="D1041" s="150">
        <v>3909</v>
      </c>
      <c r="E1041" s="150">
        <v>3359</v>
      </c>
      <c r="F1041" s="150">
        <v>3586</v>
      </c>
      <c r="G1041" s="151">
        <v>1521</v>
      </c>
      <c r="H1041" s="151">
        <v>1373</v>
      </c>
      <c r="I1041" s="151">
        <v>1414</v>
      </c>
      <c r="J1041" s="151">
        <v>2953</v>
      </c>
      <c r="K1041" s="151">
        <v>2893</v>
      </c>
      <c r="L1041" s="151">
        <v>2747</v>
      </c>
      <c r="M1041" s="154">
        <v>0.945647757462103</v>
      </c>
      <c r="N1041" s="153">
        <v>60512</v>
      </c>
      <c r="O1041" s="172">
        <v>0.9</v>
      </c>
      <c r="P1041" s="154">
        <v>0.85929905346636</v>
      </c>
      <c r="Q1041" s="154">
        <v>0.902695595003287</v>
      </c>
      <c r="R1041" s="154">
        <v>0.979681679647816</v>
      </c>
      <c r="S1041" s="173">
        <v>-0.0433965415369276</v>
      </c>
      <c r="T1041" s="153">
        <v>63990</v>
      </c>
      <c r="U1041" s="153">
        <v>56996</v>
      </c>
      <c r="V1041" s="154">
        <v>0.890701672136271</v>
      </c>
      <c r="W1041" s="154">
        <v>0.917370171399335</v>
      </c>
      <c r="X1041" s="155">
        <v>0.92965154503616</v>
      </c>
      <c r="Y1041" s="155">
        <v>0.930240433457501</v>
      </c>
      <c r="Z1041" s="173">
        <v>-0.0122813736368256</v>
      </c>
      <c r="AA1041" s="151">
        <v>20891</v>
      </c>
      <c r="AB1041" s="151">
        <v>19154</v>
      </c>
      <c r="AC1041" s="151">
        <v>20688</v>
      </c>
      <c r="AD1041" s="151">
        <v>18544</v>
      </c>
      <c r="AE1041" s="155">
        <v>0.916854147719113</v>
      </c>
      <c r="AF1041" s="155">
        <v>0.896365042536736</v>
      </c>
      <c r="AG1041" s="173">
        <v>0.0204891051823771</v>
      </c>
    </row>
    <row r="1042" spans="1:33">
      <c r="A1042" s="175" t="s">
        <v>927</v>
      </c>
      <c r="B1042" s="195" t="s">
        <v>1830</v>
      </c>
      <c r="C1042" s="195" t="s">
        <v>1041</v>
      </c>
      <c r="D1042" s="150">
        <v>0</v>
      </c>
      <c r="E1042" s="150">
        <v>0</v>
      </c>
      <c r="F1042" s="150">
        <v>0</v>
      </c>
      <c r="G1042" s="151">
        <v>0</v>
      </c>
      <c r="H1042" s="151">
        <v>0</v>
      </c>
      <c r="I1042" s="151">
        <v>0</v>
      </c>
      <c r="J1042" s="151">
        <v>0</v>
      </c>
      <c r="K1042" s="151">
        <v>0</v>
      </c>
      <c r="L1042" s="151">
        <v>0</v>
      </c>
      <c r="M1042" s="154">
        <v>0</v>
      </c>
      <c r="N1042" s="153">
        <v>0</v>
      </c>
      <c r="O1042" s="172">
        <v>0.9</v>
      </c>
      <c r="P1042" s="154">
        <v>0</v>
      </c>
      <c r="Q1042" s="154">
        <v>0</v>
      </c>
      <c r="R1042" s="154">
        <v>0</v>
      </c>
      <c r="S1042" s="173">
        <v>0</v>
      </c>
      <c r="T1042" s="153">
        <v>0</v>
      </c>
      <c r="U1042" s="153">
        <v>0</v>
      </c>
      <c r="V1042" s="154">
        <v>0</v>
      </c>
      <c r="W1042" s="154">
        <v>0</v>
      </c>
      <c r="X1042" s="155">
        <v>0</v>
      </c>
      <c r="Y1042" s="155">
        <v>0</v>
      </c>
      <c r="Z1042" s="173">
        <v>0</v>
      </c>
      <c r="AA1042" s="151">
        <v>0</v>
      </c>
      <c r="AB1042" s="151">
        <v>0</v>
      </c>
      <c r="AC1042" s="151">
        <v>0</v>
      </c>
      <c r="AD1042" s="151">
        <v>0</v>
      </c>
      <c r="AE1042" s="155">
        <v>0</v>
      </c>
      <c r="AF1042" s="155">
        <v>0</v>
      </c>
      <c r="AG1042" s="173">
        <v>0</v>
      </c>
    </row>
    <row r="1043" spans="1:33">
      <c r="A1043" s="175" t="s">
        <v>927</v>
      </c>
      <c r="B1043" s="195" t="s">
        <v>1830</v>
      </c>
      <c r="C1043" s="195" t="s">
        <v>1042</v>
      </c>
      <c r="D1043" s="150">
        <v>0</v>
      </c>
      <c r="E1043" s="150">
        <v>0</v>
      </c>
      <c r="F1043" s="150">
        <v>0</v>
      </c>
      <c r="G1043" s="151">
        <v>0</v>
      </c>
      <c r="H1043" s="151">
        <v>0</v>
      </c>
      <c r="I1043" s="151">
        <v>0</v>
      </c>
      <c r="J1043" s="151">
        <v>0</v>
      </c>
      <c r="K1043" s="151">
        <v>0</v>
      </c>
      <c r="L1043" s="151">
        <v>0</v>
      </c>
      <c r="M1043" s="154">
        <v>0</v>
      </c>
      <c r="N1043" s="153">
        <v>0</v>
      </c>
      <c r="O1043" s="172">
        <v>0.9</v>
      </c>
      <c r="P1043" s="154">
        <v>0</v>
      </c>
      <c r="Q1043" s="154">
        <v>0</v>
      </c>
      <c r="R1043" s="154">
        <v>0</v>
      </c>
      <c r="S1043" s="173">
        <v>0</v>
      </c>
      <c r="T1043" s="153">
        <v>0</v>
      </c>
      <c r="U1043" s="153">
        <v>0</v>
      </c>
      <c r="V1043" s="154">
        <v>0</v>
      </c>
      <c r="W1043" s="154">
        <v>0</v>
      </c>
      <c r="X1043" s="155">
        <v>0</v>
      </c>
      <c r="Y1043" s="155">
        <v>0</v>
      </c>
      <c r="Z1043" s="173">
        <v>0</v>
      </c>
      <c r="AA1043" s="151">
        <v>0</v>
      </c>
      <c r="AB1043" s="151">
        <v>0</v>
      </c>
      <c r="AC1043" s="151">
        <v>0</v>
      </c>
      <c r="AD1043" s="151">
        <v>0</v>
      </c>
      <c r="AE1043" s="155">
        <v>0</v>
      </c>
      <c r="AF1043" s="155">
        <v>0</v>
      </c>
      <c r="AG1043" s="173">
        <v>0</v>
      </c>
    </row>
    <row r="1044" spans="1:33">
      <c r="A1044" s="175" t="s">
        <v>927</v>
      </c>
      <c r="B1044" s="195" t="s">
        <v>1830</v>
      </c>
      <c r="C1044" s="195" t="s">
        <v>1043</v>
      </c>
      <c r="D1044" s="150">
        <v>0</v>
      </c>
      <c r="E1044" s="150">
        <v>0</v>
      </c>
      <c r="F1044" s="150">
        <v>0</v>
      </c>
      <c r="G1044" s="151">
        <v>0</v>
      </c>
      <c r="H1044" s="151">
        <v>0</v>
      </c>
      <c r="I1044" s="151">
        <v>0</v>
      </c>
      <c r="J1044" s="151">
        <v>0</v>
      </c>
      <c r="K1044" s="151">
        <v>0</v>
      </c>
      <c r="L1044" s="151">
        <v>0</v>
      </c>
      <c r="M1044" s="154">
        <v>0.142857142857143</v>
      </c>
      <c r="N1044" s="153">
        <v>1</v>
      </c>
      <c r="O1044" s="172">
        <v>0.9</v>
      </c>
      <c r="P1044" s="154">
        <v>0</v>
      </c>
      <c r="Q1044" s="154">
        <v>0</v>
      </c>
      <c r="R1044" s="154">
        <v>0</v>
      </c>
      <c r="S1044" s="173">
        <v>0</v>
      </c>
      <c r="T1044" s="153">
        <v>7</v>
      </c>
      <c r="U1044" s="153">
        <v>6</v>
      </c>
      <c r="V1044" s="154">
        <v>0.857142857142857</v>
      </c>
      <c r="W1044" s="154">
        <v>0</v>
      </c>
      <c r="X1044" s="155">
        <v>0</v>
      </c>
      <c r="Y1044" s="155">
        <v>0</v>
      </c>
      <c r="Z1044" s="173">
        <v>0</v>
      </c>
      <c r="AA1044" s="151">
        <v>3</v>
      </c>
      <c r="AB1044" s="151">
        <v>2</v>
      </c>
      <c r="AC1044" s="151">
        <v>1</v>
      </c>
      <c r="AD1044" s="151">
        <v>1</v>
      </c>
      <c r="AE1044" s="155">
        <v>0.666666666666667</v>
      </c>
      <c r="AF1044" s="155">
        <v>1</v>
      </c>
      <c r="AG1044" s="173">
        <v>-0.333333333333333</v>
      </c>
    </row>
    <row r="1045" spans="1:33">
      <c r="A1045" s="175" t="s">
        <v>927</v>
      </c>
      <c r="B1045" s="195" t="s">
        <v>1830</v>
      </c>
      <c r="C1045" s="195" t="s">
        <v>1044</v>
      </c>
      <c r="D1045" s="150">
        <v>5716</v>
      </c>
      <c r="E1045" s="150">
        <v>5288</v>
      </c>
      <c r="F1045" s="150">
        <v>5296</v>
      </c>
      <c r="G1045" s="151">
        <v>2238</v>
      </c>
      <c r="H1045" s="151">
        <v>2128</v>
      </c>
      <c r="I1045" s="151">
        <v>2094</v>
      </c>
      <c r="J1045" s="151">
        <v>4292</v>
      </c>
      <c r="K1045" s="151">
        <v>3886</v>
      </c>
      <c r="L1045" s="151">
        <v>3983</v>
      </c>
      <c r="M1045" s="154">
        <v>0.897836597638671</v>
      </c>
      <c r="N1045" s="153">
        <v>91178</v>
      </c>
      <c r="O1045" s="172">
        <v>0.9</v>
      </c>
      <c r="P1045" s="154">
        <v>0.925122463261022</v>
      </c>
      <c r="Q1045" s="154">
        <v>0.950848972296694</v>
      </c>
      <c r="R1045" s="154">
        <v>0.905405405405405</v>
      </c>
      <c r="S1045" s="173">
        <v>-0.0257265090356719</v>
      </c>
      <c r="T1045" s="153">
        <v>101553</v>
      </c>
      <c r="U1045" s="153">
        <v>91786</v>
      </c>
      <c r="V1045" s="154">
        <v>0.903823619193918</v>
      </c>
      <c r="W1045" s="154">
        <v>0.926522043386984</v>
      </c>
      <c r="X1045" s="155">
        <v>0.935656836461126</v>
      </c>
      <c r="Y1045" s="155">
        <v>0.928005591798695</v>
      </c>
      <c r="Z1045" s="173">
        <v>-0.00913479307414211</v>
      </c>
      <c r="AA1045" s="151">
        <v>30828</v>
      </c>
      <c r="AB1045" s="151">
        <v>28406</v>
      </c>
      <c r="AC1045" s="151">
        <v>33088</v>
      </c>
      <c r="AD1045" s="151">
        <v>29946</v>
      </c>
      <c r="AE1045" s="155">
        <v>0.921435059037239</v>
      </c>
      <c r="AF1045" s="155">
        <v>0.905041102514507</v>
      </c>
      <c r="AG1045" s="173">
        <v>0.0163939565227321</v>
      </c>
    </row>
    <row r="1046" spans="1:33">
      <c r="A1046" s="175" t="s">
        <v>927</v>
      </c>
      <c r="B1046" s="195" t="s">
        <v>1830</v>
      </c>
      <c r="C1046" s="195" t="s">
        <v>1045</v>
      </c>
      <c r="D1046" s="150">
        <v>0</v>
      </c>
      <c r="E1046" s="150">
        <v>0</v>
      </c>
      <c r="F1046" s="150">
        <v>0</v>
      </c>
      <c r="G1046" s="151">
        <v>0</v>
      </c>
      <c r="H1046" s="151">
        <v>0</v>
      </c>
      <c r="I1046" s="151">
        <v>0</v>
      </c>
      <c r="J1046" s="151">
        <v>0</v>
      </c>
      <c r="K1046" s="151">
        <v>0</v>
      </c>
      <c r="L1046" s="151">
        <v>0</v>
      </c>
      <c r="M1046" s="154">
        <v>0</v>
      </c>
      <c r="N1046" s="153">
        <v>0</v>
      </c>
      <c r="O1046" s="172">
        <v>0.9</v>
      </c>
      <c r="P1046" s="154">
        <v>0</v>
      </c>
      <c r="Q1046" s="154">
        <v>0</v>
      </c>
      <c r="R1046" s="154">
        <v>0</v>
      </c>
      <c r="S1046" s="173">
        <v>0</v>
      </c>
      <c r="T1046" s="153">
        <v>0</v>
      </c>
      <c r="U1046" s="153">
        <v>0</v>
      </c>
      <c r="V1046" s="154">
        <v>0</v>
      </c>
      <c r="W1046" s="154">
        <v>0</v>
      </c>
      <c r="X1046" s="155">
        <v>0</v>
      </c>
      <c r="Y1046" s="155">
        <v>0</v>
      </c>
      <c r="Z1046" s="173">
        <v>0</v>
      </c>
      <c r="AA1046" s="151">
        <v>0</v>
      </c>
      <c r="AB1046" s="151">
        <v>0</v>
      </c>
      <c r="AC1046" s="151">
        <v>0</v>
      </c>
      <c r="AD1046" s="151">
        <v>0</v>
      </c>
      <c r="AE1046" s="155">
        <v>0</v>
      </c>
      <c r="AF1046" s="155">
        <v>0</v>
      </c>
      <c r="AG1046" s="173">
        <v>0</v>
      </c>
    </row>
    <row r="1047" spans="1:33">
      <c r="A1047" s="175" t="s">
        <v>927</v>
      </c>
      <c r="B1047" s="195" t="s">
        <v>1830</v>
      </c>
      <c r="C1047" s="195" t="s">
        <v>1046</v>
      </c>
      <c r="D1047" s="150">
        <v>4829</v>
      </c>
      <c r="E1047" s="150">
        <v>4467</v>
      </c>
      <c r="F1047" s="150">
        <v>4442</v>
      </c>
      <c r="G1047" s="151">
        <v>2117</v>
      </c>
      <c r="H1047" s="151">
        <v>2017</v>
      </c>
      <c r="I1047" s="151">
        <v>1982</v>
      </c>
      <c r="J1047" s="151">
        <v>3559</v>
      </c>
      <c r="K1047" s="151">
        <v>3469</v>
      </c>
      <c r="L1047" s="151">
        <v>3289</v>
      </c>
      <c r="M1047" s="154">
        <v>0.884134747485849</v>
      </c>
      <c r="N1047" s="153">
        <v>80443</v>
      </c>
      <c r="O1047" s="172">
        <v>0.9</v>
      </c>
      <c r="P1047" s="154">
        <v>0.925036239387037</v>
      </c>
      <c r="Q1047" s="154">
        <v>0.95276334435522</v>
      </c>
      <c r="R1047" s="154">
        <v>0.974711997752178</v>
      </c>
      <c r="S1047" s="173">
        <v>-0.0277271049681831</v>
      </c>
      <c r="T1047" s="153">
        <v>90985</v>
      </c>
      <c r="U1047" s="153">
        <v>82089</v>
      </c>
      <c r="V1047" s="154">
        <v>0.902225641589273</v>
      </c>
      <c r="W1047" s="154">
        <v>0.919859184096086</v>
      </c>
      <c r="X1047" s="155">
        <v>0.936230514879547</v>
      </c>
      <c r="Y1047" s="155">
        <v>0.924135993256533</v>
      </c>
      <c r="Z1047" s="173">
        <v>-0.0163713307834604</v>
      </c>
      <c r="AA1047" s="151">
        <v>26993</v>
      </c>
      <c r="AB1047" s="151">
        <v>24647</v>
      </c>
      <c r="AC1047" s="151">
        <v>30492</v>
      </c>
      <c r="AD1047" s="151">
        <v>27362</v>
      </c>
      <c r="AE1047" s="155">
        <v>0.913088578520357</v>
      </c>
      <c r="AF1047" s="155">
        <v>0.897350124622852</v>
      </c>
      <c r="AG1047" s="173">
        <v>0.0157384538975052</v>
      </c>
    </row>
    <row r="1048" spans="1:33">
      <c r="A1048" s="175" t="s">
        <v>927</v>
      </c>
      <c r="B1048" s="195" t="s">
        <v>1830</v>
      </c>
      <c r="C1048" s="195" t="s">
        <v>1047</v>
      </c>
      <c r="D1048" s="150">
        <v>0</v>
      </c>
      <c r="E1048" s="150">
        <v>0</v>
      </c>
      <c r="F1048" s="150">
        <v>0</v>
      </c>
      <c r="G1048" s="151">
        <v>0</v>
      </c>
      <c r="H1048" s="151">
        <v>0</v>
      </c>
      <c r="I1048" s="151">
        <v>0</v>
      </c>
      <c r="J1048" s="151">
        <v>0</v>
      </c>
      <c r="K1048" s="151">
        <v>0</v>
      </c>
      <c r="L1048" s="151">
        <v>0</v>
      </c>
      <c r="M1048" s="154">
        <v>0</v>
      </c>
      <c r="N1048" s="153">
        <v>0</v>
      </c>
      <c r="O1048" s="172">
        <v>0.9</v>
      </c>
      <c r="P1048" s="154">
        <v>0</v>
      </c>
      <c r="Q1048" s="154">
        <v>0</v>
      </c>
      <c r="R1048" s="154">
        <v>0</v>
      </c>
      <c r="S1048" s="173">
        <v>0</v>
      </c>
      <c r="T1048" s="153">
        <v>2</v>
      </c>
      <c r="U1048" s="153">
        <v>2</v>
      </c>
      <c r="V1048" s="154">
        <v>1</v>
      </c>
      <c r="W1048" s="154">
        <v>0</v>
      </c>
      <c r="X1048" s="155">
        <v>0</v>
      </c>
      <c r="Y1048" s="155">
        <v>0</v>
      </c>
      <c r="Z1048" s="173">
        <v>0</v>
      </c>
      <c r="AA1048" s="151">
        <v>1</v>
      </c>
      <c r="AB1048" s="151">
        <v>1</v>
      </c>
      <c r="AC1048" s="151">
        <v>0</v>
      </c>
      <c r="AD1048" s="151">
        <v>0</v>
      </c>
      <c r="AE1048" s="155">
        <v>1</v>
      </c>
      <c r="AF1048" s="155">
        <v>0</v>
      </c>
      <c r="AG1048" s="173">
        <v>1</v>
      </c>
    </row>
    <row r="1049" spans="1:33">
      <c r="A1049" s="175" t="s">
        <v>927</v>
      </c>
      <c r="B1049" s="195" t="s">
        <v>1830</v>
      </c>
      <c r="C1049" s="195" t="s">
        <v>1048</v>
      </c>
      <c r="D1049" s="150">
        <v>0</v>
      </c>
      <c r="E1049" s="150">
        <v>0</v>
      </c>
      <c r="F1049" s="150">
        <v>0</v>
      </c>
      <c r="G1049" s="151">
        <v>0</v>
      </c>
      <c r="H1049" s="151">
        <v>0</v>
      </c>
      <c r="I1049" s="151">
        <v>0</v>
      </c>
      <c r="J1049" s="151">
        <v>0</v>
      </c>
      <c r="K1049" s="151">
        <v>0</v>
      </c>
      <c r="L1049" s="151">
        <v>0</v>
      </c>
      <c r="M1049" s="154">
        <v>0</v>
      </c>
      <c r="N1049" s="153">
        <v>0</v>
      </c>
      <c r="O1049" s="172">
        <v>0.9</v>
      </c>
      <c r="P1049" s="154">
        <v>0</v>
      </c>
      <c r="Q1049" s="154">
        <v>0</v>
      </c>
      <c r="R1049" s="154">
        <v>0</v>
      </c>
      <c r="S1049" s="173">
        <v>0</v>
      </c>
      <c r="T1049" s="153">
        <v>2</v>
      </c>
      <c r="U1049" s="153">
        <v>2</v>
      </c>
      <c r="V1049" s="154">
        <v>1</v>
      </c>
      <c r="W1049" s="154">
        <v>0</v>
      </c>
      <c r="X1049" s="155">
        <v>0</v>
      </c>
      <c r="Y1049" s="155">
        <v>0</v>
      </c>
      <c r="Z1049" s="173">
        <v>0</v>
      </c>
      <c r="AA1049" s="151">
        <v>0</v>
      </c>
      <c r="AB1049" s="151">
        <v>0</v>
      </c>
      <c r="AC1049" s="151">
        <v>1</v>
      </c>
      <c r="AD1049" s="151">
        <v>1</v>
      </c>
      <c r="AE1049" s="155">
        <v>0</v>
      </c>
      <c r="AF1049" s="155">
        <v>1</v>
      </c>
      <c r="AG1049" s="173">
        <v>-1</v>
      </c>
    </row>
    <row r="1050" spans="1:33">
      <c r="A1050" s="175" t="s">
        <v>927</v>
      </c>
      <c r="B1050" s="195" t="s">
        <v>1830</v>
      </c>
      <c r="C1050" s="195" t="s">
        <v>1049</v>
      </c>
      <c r="D1050" s="150">
        <v>0</v>
      </c>
      <c r="E1050" s="150">
        <v>0</v>
      </c>
      <c r="F1050" s="150">
        <v>0</v>
      </c>
      <c r="G1050" s="151">
        <v>0</v>
      </c>
      <c r="H1050" s="151">
        <v>0</v>
      </c>
      <c r="I1050" s="151">
        <v>0</v>
      </c>
      <c r="J1050" s="151">
        <v>0</v>
      </c>
      <c r="K1050" s="151">
        <v>0</v>
      </c>
      <c r="L1050" s="151">
        <v>0</v>
      </c>
      <c r="M1050" s="154">
        <v>0</v>
      </c>
      <c r="N1050" s="153">
        <v>0</v>
      </c>
      <c r="O1050" s="172">
        <v>0.9</v>
      </c>
      <c r="P1050" s="154">
        <v>0</v>
      </c>
      <c r="Q1050" s="154">
        <v>0</v>
      </c>
      <c r="R1050" s="154">
        <v>0</v>
      </c>
      <c r="S1050" s="173">
        <v>0</v>
      </c>
      <c r="T1050" s="153">
        <v>0</v>
      </c>
      <c r="U1050" s="153">
        <v>0</v>
      </c>
      <c r="V1050" s="154">
        <v>0</v>
      </c>
      <c r="W1050" s="154">
        <v>0</v>
      </c>
      <c r="X1050" s="155">
        <v>0</v>
      </c>
      <c r="Y1050" s="155">
        <v>0</v>
      </c>
      <c r="Z1050" s="173">
        <v>0</v>
      </c>
      <c r="AA1050" s="151">
        <v>0</v>
      </c>
      <c r="AB1050" s="151">
        <v>0</v>
      </c>
      <c r="AC1050" s="151">
        <v>0</v>
      </c>
      <c r="AD1050" s="151">
        <v>0</v>
      </c>
      <c r="AE1050" s="155">
        <v>0</v>
      </c>
      <c r="AF1050" s="155">
        <v>0</v>
      </c>
      <c r="AG1050" s="173">
        <v>0</v>
      </c>
    </row>
    <row r="1051" spans="1:33">
      <c r="A1051" s="175" t="s">
        <v>927</v>
      </c>
      <c r="B1051" s="195" t="s">
        <v>1830</v>
      </c>
      <c r="C1051" s="195" t="s">
        <v>1050</v>
      </c>
      <c r="D1051" s="150">
        <v>1645</v>
      </c>
      <c r="E1051" s="150">
        <v>1578</v>
      </c>
      <c r="F1051" s="150">
        <v>1419</v>
      </c>
      <c r="G1051" s="151">
        <v>717</v>
      </c>
      <c r="H1051" s="151">
        <v>687</v>
      </c>
      <c r="I1051" s="151">
        <v>676</v>
      </c>
      <c r="J1051" s="151">
        <v>1323</v>
      </c>
      <c r="K1051" s="151">
        <v>1292</v>
      </c>
      <c r="L1051" s="151">
        <v>1193</v>
      </c>
      <c r="M1051" s="154">
        <v>0.936879852383108</v>
      </c>
      <c r="N1051" s="153">
        <v>26910</v>
      </c>
      <c r="O1051" s="172">
        <v>0.9</v>
      </c>
      <c r="P1051" s="154">
        <v>0.959270516717325</v>
      </c>
      <c r="Q1051" s="154">
        <v>0.9581589958159</v>
      </c>
      <c r="R1051" s="154">
        <v>0.976568405139834</v>
      </c>
      <c r="S1051" s="173">
        <v>0.00111152090142563</v>
      </c>
      <c r="T1051" s="153">
        <v>28723</v>
      </c>
      <c r="U1051" s="153">
        <v>24039</v>
      </c>
      <c r="V1051" s="154">
        <v>0.836925112279358</v>
      </c>
      <c r="W1051" s="154">
        <v>0.862613981762918</v>
      </c>
      <c r="X1051" s="155">
        <v>0.942817294281729</v>
      </c>
      <c r="Y1051" s="155">
        <v>0.901738473167045</v>
      </c>
      <c r="Z1051" s="173">
        <v>-0.0802033125188115</v>
      </c>
      <c r="AA1051" s="151">
        <v>9162</v>
      </c>
      <c r="AB1051" s="151">
        <v>7761</v>
      </c>
      <c r="AC1051" s="151">
        <v>9744</v>
      </c>
      <c r="AD1051" s="151">
        <v>8363</v>
      </c>
      <c r="AE1051" s="155">
        <v>0.847085789129011</v>
      </c>
      <c r="AF1051" s="155">
        <v>0.858271756978654</v>
      </c>
      <c r="AG1051" s="173">
        <v>-0.0111859678496424</v>
      </c>
    </row>
    <row r="1052" spans="1:33">
      <c r="A1052" s="175" t="s">
        <v>927</v>
      </c>
      <c r="B1052" s="195" t="s">
        <v>1830</v>
      </c>
      <c r="C1052" s="195" t="s">
        <v>1051</v>
      </c>
      <c r="D1052" s="150">
        <v>0</v>
      </c>
      <c r="E1052" s="150">
        <v>0</v>
      </c>
      <c r="F1052" s="150">
        <v>0</v>
      </c>
      <c r="G1052" s="151">
        <v>0</v>
      </c>
      <c r="H1052" s="151">
        <v>0</v>
      </c>
      <c r="I1052" s="151">
        <v>0</v>
      </c>
      <c r="J1052" s="151">
        <v>0</v>
      </c>
      <c r="K1052" s="151">
        <v>0</v>
      </c>
      <c r="L1052" s="151">
        <v>0</v>
      </c>
      <c r="M1052" s="154">
        <v>1</v>
      </c>
      <c r="N1052" s="153">
        <v>3</v>
      </c>
      <c r="O1052" s="172">
        <v>0.9</v>
      </c>
      <c r="P1052" s="154">
        <v>0</v>
      </c>
      <c r="Q1052" s="154">
        <v>0</v>
      </c>
      <c r="R1052" s="154">
        <v>0</v>
      </c>
      <c r="S1052" s="173">
        <v>0</v>
      </c>
      <c r="T1052" s="153">
        <v>3</v>
      </c>
      <c r="U1052" s="153">
        <v>3</v>
      </c>
      <c r="V1052" s="154">
        <v>1</v>
      </c>
      <c r="W1052" s="154">
        <v>0</v>
      </c>
      <c r="X1052" s="155">
        <v>0</v>
      </c>
      <c r="Y1052" s="155">
        <v>0</v>
      </c>
      <c r="Z1052" s="173">
        <v>0</v>
      </c>
      <c r="AA1052" s="151">
        <v>3</v>
      </c>
      <c r="AB1052" s="151">
        <v>3</v>
      </c>
      <c r="AC1052" s="151">
        <v>0</v>
      </c>
      <c r="AD1052" s="151">
        <v>0</v>
      </c>
      <c r="AE1052" s="155">
        <v>1</v>
      </c>
      <c r="AF1052" s="155">
        <v>0</v>
      </c>
      <c r="AG1052" s="173">
        <v>1</v>
      </c>
    </row>
    <row r="1053" spans="1:33">
      <c r="A1053" s="175" t="s">
        <v>927</v>
      </c>
      <c r="B1053" s="195" t="s">
        <v>1830</v>
      </c>
      <c r="C1053" s="195" t="s">
        <v>1052</v>
      </c>
      <c r="D1053" s="150">
        <v>0</v>
      </c>
      <c r="E1053" s="150">
        <v>0</v>
      </c>
      <c r="F1053" s="150">
        <v>0</v>
      </c>
      <c r="G1053" s="151">
        <v>0</v>
      </c>
      <c r="H1053" s="151">
        <v>0</v>
      </c>
      <c r="I1053" s="151">
        <v>0</v>
      </c>
      <c r="J1053" s="151">
        <v>0</v>
      </c>
      <c r="K1053" s="151">
        <v>0</v>
      </c>
      <c r="L1053" s="151">
        <v>0</v>
      </c>
      <c r="M1053" s="154">
        <v>0</v>
      </c>
      <c r="N1053" s="153">
        <v>0</v>
      </c>
      <c r="O1053" s="172">
        <v>0.9</v>
      </c>
      <c r="P1053" s="154">
        <v>0</v>
      </c>
      <c r="Q1053" s="154">
        <v>0</v>
      </c>
      <c r="R1053" s="154">
        <v>0</v>
      </c>
      <c r="S1053" s="173">
        <v>0</v>
      </c>
      <c r="T1053" s="153">
        <v>16</v>
      </c>
      <c r="U1053" s="153">
        <v>15</v>
      </c>
      <c r="V1053" s="154">
        <v>0.9375</v>
      </c>
      <c r="W1053" s="154">
        <v>0</v>
      </c>
      <c r="X1053" s="155">
        <v>0</v>
      </c>
      <c r="Y1053" s="155">
        <v>0</v>
      </c>
      <c r="Z1053" s="173">
        <v>0</v>
      </c>
      <c r="AA1053" s="151">
        <v>0</v>
      </c>
      <c r="AB1053" s="151">
        <v>0</v>
      </c>
      <c r="AC1053" s="151">
        <v>0</v>
      </c>
      <c r="AD1053" s="151">
        <v>0</v>
      </c>
      <c r="AE1053" s="155">
        <v>0</v>
      </c>
      <c r="AF1053" s="155">
        <v>0</v>
      </c>
      <c r="AG1053" s="173">
        <v>0</v>
      </c>
    </row>
    <row r="1054" spans="1:33">
      <c r="A1054" s="175" t="s">
        <v>927</v>
      </c>
      <c r="B1054" s="195" t="s">
        <v>1830</v>
      </c>
      <c r="C1054" s="195" t="s">
        <v>1053</v>
      </c>
      <c r="D1054" s="150">
        <v>0</v>
      </c>
      <c r="E1054" s="150">
        <v>0</v>
      </c>
      <c r="F1054" s="150">
        <v>0</v>
      </c>
      <c r="G1054" s="151">
        <v>0</v>
      </c>
      <c r="H1054" s="151">
        <v>0</v>
      </c>
      <c r="I1054" s="151">
        <v>0</v>
      </c>
      <c r="J1054" s="151">
        <v>0</v>
      </c>
      <c r="K1054" s="151">
        <v>0</v>
      </c>
      <c r="L1054" s="151">
        <v>0</v>
      </c>
      <c r="M1054" s="154">
        <v>0</v>
      </c>
      <c r="N1054" s="153">
        <v>0</v>
      </c>
      <c r="O1054" s="172">
        <v>0.9</v>
      </c>
      <c r="P1054" s="154">
        <v>0</v>
      </c>
      <c r="Q1054" s="154">
        <v>0</v>
      </c>
      <c r="R1054" s="154">
        <v>0</v>
      </c>
      <c r="S1054" s="173">
        <v>0</v>
      </c>
      <c r="T1054" s="153">
        <v>5</v>
      </c>
      <c r="U1054" s="153">
        <v>5</v>
      </c>
      <c r="V1054" s="154">
        <v>1</v>
      </c>
      <c r="W1054" s="154">
        <v>0</v>
      </c>
      <c r="X1054" s="155">
        <v>0</v>
      </c>
      <c r="Y1054" s="155">
        <v>0</v>
      </c>
      <c r="Z1054" s="173">
        <v>0</v>
      </c>
      <c r="AA1054" s="151">
        <v>0</v>
      </c>
      <c r="AB1054" s="151">
        <v>0</v>
      </c>
      <c r="AC1054" s="151">
        <v>4</v>
      </c>
      <c r="AD1054" s="151">
        <v>4</v>
      </c>
      <c r="AE1054" s="155">
        <v>0</v>
      </c>
      <c r="AF1054" s="155">
        <v>1</v>
      </c>
      <c r="AG1054" s="173">
        <v>-1</v>
      </c>
    </row>
    <row r="1055" spans="1:33">
      <c r="A1055" s="175" t="s">
        <v>927</v>
      </c>
      <c r="B1055" s="195" t="s">
        <v>1830</v>
      </c>
      <c r="C1055" s="195" t="s">
        <v>1054</v>
      </c>
      <c r="D1055" s="150">
        <v>0</v>
      </c>
      <c r="E1055" s="150">
        <v>0</v>
      </c>
      <c r="F1055" s="150">
        <v>0</v>
      </c>
      <c r="G1055" s="151">
        <v>0</v>
      </c>
      <c r="H1055" s="151">
        <v>0</v>
      </c>
      <c r="I1055" s="151">
        <v>0</v>
      </c>
      <c r="J1055" s="151">
        <v>0</v>
      </c>
      <c r="K1055" s="151">
        <v>0</v>
      </c>
      <c r="L1055" s="151">
        <v>0</v>
      </c>
      <c r="M1055" s="154">
        <v>0</v>
      </c>
      <c r="N1055" s="153">
        <v>0</v>
      </c>
      <c r="O1055" s="172">
        <v>0.9</v>
      </c>
      <c r="P1055" s="154">
        <v>0</v>
      </c>
      <c r="Q1055" s="154">
        <v>0</v>
      </c>
      <c r="R1055" s="154">
        <v>0</v>
      </c>
      <c r="S1055" s="173">
        <v>0</v>
      </c>
      <c r="T1055" s="153">
        <v>1</v>
      </c>
      <c r="U1055" s="153">
        <v>1</v>
      </c>
      <c r="V1055" s="154">
        <v>1</v>
      </c>
      <c r="W1055" s="154">
        <v>0</v>
      </c>
      <c r="X1055" s="155">
        <v>0</v>
      </c>
      <c r="Y1055" s="155">
        <v>0</v>
      </c>
      <c r="Z1055" s="173">
        <v>0</v>
      </c>
      <c r="AA1055" s="151">
        <v>0</v>
      </c>
      <c r="AB1055" s="151">
        <v>0</v>
      </c>
      <c r="AC1055" s="151">
        <v>0</v>
      </c>
      <c r="AD1055" s="151">
        <v>0</v>
      </c>
      <c r="AE1055" s="155">
        <v>0</v>
      </c>
      <c r="AF1055" s="155">
        <v>0</v>
      </c>
      <c r="AG1055" s="173">
        <v>0</v>
      </c>
    </row>
    <row r="1056" spans="1:33">
      <c r="A1056" s="175" t="s">
        <v>927</v>
      </c>
      <c r="B1056" s="195" t="s">
        <v>1830</v>
      </c>
      <c r="C1056" s="195" t="s">
        <v>1055</v>
      </c>
      <c r="D1056" s="150">
        <v>2438</v>
      </c>
      <c r="E1056" s="150">
        <v>2365</v>
      </c>
      <c r="F1056" s="150">
        <v>2156</v>
      </c>
      <c r="G1056" s="151">
        <v>1073</v>
      </c>
      <c r="H1056" s="151">
        <v>1062</v>
      </c>
      <c r="I1056" s="151">
        <v>973</v>
      </c>
      <c r="J1056" s="151">
        <v>1822</v>
      </c>
      <c r="K1056" s="151">
        <v>1782</v>
      </c>
      <c r="L1056" s="151">
        <v>1643</v>
      </c>
      <c r="M1056" s="154">
        <v>0.969222995475321</v>
      </c>
      <c r="N1056" s="153">
        <v>42199</v>
      </c>
      <c r="O1056" s="172">
        <v>0.9</v>
      </c>
      <c r="P1056" s="154">
        <v>0.97005742411813</v>
      </c>
      <c r="Q1056" s="154">
        <v>0.989748369058714</v>
      </c>
      <c r="R1056" s="154">
        <v>0.978046103183315</v>
      </c>
      <c r="S1056" s="173">
        <v>-0.0196909449405843</v>
      </c>
      <c r="T1056" s="153">
        <v>43539</v>
      </c>
      <c r="U1056" s="153">
        <v>38088</v>
      </c>
      <c r="V1056" s="154">
        <v>0.874801901743265</v>
      </c>
      <c r="W1056" s="154">
        <v>0.884331419196062</v>
      </c>
      <c r="X1056" s="155">
        <v>0.906803355079217</v>
      </c>
      <c r="Y1056" s="155">
        <v>0.901756311745335</v>
      </c>
      <c r="Z1056" s="173">
        <v>-0.0224719358831548</v>
      </c>
      <c r="AA1056" s="151">
        <v>13477</v>
      </c>
      <c r="AB1056" s="151">
        <v>11971</v>
      </c>
      <c r="AC1056" s="151">
        <v>14178</v>
      </c>
      <c r="AD1056" s="151">
        <v>12582</v>
      </c>
      <c r="AE1056" s="155">
        <v>0.888254062476812</v>
      </c>
      <c r="AF1056" s="155">
        <v>0.8874312314854</v>
      </c>
      <c r="AG1056" s="173">
        <v>0.000822830991412449</v>
      </c>
    </row>
    <row r="1057" spans="1:33">
      <c r="A1057" s="175" t="s">
        <v>927</v>
      </c>
      <c r="B1057" s="195" t="s">
        <v>1830</v>
      </c>
      <c r="C1057" s="195" t="s">
        <v>1056</v>
      </c>
      <c r="D1057" s="150">
        <v>3210</v>
      </c>
      <c r="E1057" s="150">
        <v>3118</v>
      </c>
      <c r="F1057" s="150">
        <v>2923</v>
      </c>
      <c r="G1057" s="151">
        <v>1294</v>
      </c>
      <c r="H1057" s="151">
        <v>1278</v>
      </c>
      <c r="I1057" s="151">
        <v>1191</v>
      </c>
      <c r="J1057" s="151">
        <v>2285</v>
      </c>
      <c r="K1057" s="151">
        <v>2261</v>
      </c>
      <c r="L1057" s="151">
        <v>2165</v>
      </c>
      <c r="M1057" s="154">
        <v>0.980795982763886</v>
      </c>
      <c r="N1057" s="153">
        <v>57814</v>
      </c>
      <c r="O1057" s="172">
        <v>0.9</v>
      </c>
      <c r="P1057" s="154">
        <v>0.971339563862928</v>
      </c>
      <c r="Q1057" s="154">
        <v>0.987635239567233</v>
      </c>
      <c r="R1057" s="154">
        <v>0.989496717724289</v>
      </c>
      <c r="S1057" s="173">
        <v>-0.0162956757043051</v>
      </c>
      <c r="T1057" s="153">
        <v>58946</v>
      </c>
      <c r="U1057" s="153">
        <v>54814</v>
      </c>
      <c r="V1057" s="154">
        <v>0.929901944152275</v>
      </c>
      <c r="W1057" s="154">
        <v>0.910591900311526</v>
      </c>
      <c r="X1057" s="155">
        <v>0.920401854714065</v>
      </c>
      <c r="Y1057" s="155">
        <v>0.947483588621444</v>
      </c>
      <c r="Z1057" s="173">
        <v>-0.0098099544025384</v>
      </c>
      <c r="AA1057" s="151">
        <v>17298</v>
      </c>
      <c r="AB1057" s="151">
        <v>16050</v>
      </c>
      <c r="AC1057" s="151">
        <v>18646</v>
      </c>
      <c r="AD1057" s="151">
        <v>17279</v>
      </c>
      <c r="AE1057" s="155">
        <v>0.927852930974679</v>
      </c>
      <c r="AF1057" s="155">
        <v>0.926686688834066</v>
      </c>
      <c r="AG1057" s="173">
        <v>0.00116624214061289</v>
      </c>
    </row>
    <row r="1058" spans="1:33">
      <c r="A1058" s="175" t="s">
        <v>927</v>
      </c>
      <c r="B1058" s="195" t="s">
        <v>1830</v>
      </c>
      <c r="C1058" s="195" t="s">
        <v>1057</v>
      </c>
      <c r="D1058" s="150">
        <v>4030</v>
      </c>
      <c r="E1058" s="150">
        <v>3324</v>
      </c>
      <c r="F1058" s="150">
        <v>3155</v>
      </c>
      <c r="G1058" s="151">
        <v>1586</v>
      </c>
      <c r="H1058" s="151">
        <v>1370</v>
      </c>
      <c r="I1058" s="151">
        <v>1281</v>
      </c>
      <c r="J1058" s="151">
        <v>2964</v>
      </c>
      <c r="K1058" s="151">
        <v>2700</v>
      </c>
      <c r="L1058" s="151">
        <v>2405</v>
      </c>
      <c r="M1058" s="154">
        <v>0.825741661810346</v>
      </c>
      <c r="N1058" s="153">
        <v>60929</v>
      </c>
      <c r="O1058" s="172">
        <v>0.9</v>
      </c>
      <c r="P1058" s="154">
        <v>0.824813895781638</v>
      </c>
      <c r="Q1058" s="154">
        <v>0.863808322824716</v>
      </c>
      <c r="R1058" s="154">
        <v>0.910931174089069</v>
      </c>
      <c r="S1058" s="173">
        <v>-0.0389944270430786</v>
      </c>
      <c r="T1058" s="153">
        <v>73787</v>
      </c>
      <c r="U1058" s="153">
        <v>52755</v>
      </c>
      <c r="V1058" s="154">
        <v>0.71496334042582</v>
      </c>
      <c r="W1058" s="154">
        <v>0.78287841191067</v>
      </c>
      <c r="X1058" s="155">
        <v>0.807692307692308</v>
      </c>
      <c r="Y1058" s="155">
        <v>0.81140350877193</v>
      </c>
      <c r="Z1058" s="173">
        <v>-0.0248138957816377</v>
      </c>
      <c r="AA1058" s="151">
        <v>21895</v>
      </c>
      <c r="AB1058" s="151">
        <v>16527</v>
      </c>
      <c r="AC1058" s="151">
        <v>23703</v>
      </c>
      <c r="AD1058" s="151">
        <v>17517</v>
      </c>
      <c r="AE1058" s="155">
        <v>0.754829869833295</v>
      </c>
      <c r="AF1058" s="155">
        <v>0.739020377167447</v>
      </c>
      <c r="AG1058" s="173">
        <v>0.0158094926658481</v>
      </c>
    </row>
    <row r="1059" spans="1:33">
      <c r="A1059" s="175" t="s">
        <v>927</v>
      </c>
      <c r="B1059" s="195" t="s">
        <v>1830</v>
      </c>
      <c r="C1059" s="195" t="s">
        <v>1058</v>
      </c>
      <c r="D1059" s="150">
        <v>3149</v>
      </c>
      <c r="E1059" s="150">
        <v>2808</v>
      </c>
      <c r="F1059" s="150">
        <v>2698</v>
      </c>
      <c r="G1059" s="151">
        <v>1270</v>
      </c>
      <c r="H1059" s="151">
        <v>1199</v>
      </c>
      <c r="I1059" s="151">
        <v>1146</v>
      </c>
      <c r="J1059" s="151">
        <v>2287</v>
      </c>
      <c r="K1059" s="151">
        <v>2178</v>
      </c>
      <c r="L1059" s="151">
        <v>2088</v>
      </c>
      <c r="M1059" s="154">
        <v>0.903076453429211</v>
      </c>
      <c r="N1059" s="153">
        <v>53249</v>
      </c>
      <c r="O1059" s="172">
        <v>0.9</v>
      </c>
      <c r="P1059" s="154">
        <v>0.89171165449349</v>
      </c>
      <c r="Q1059" s="154">
        <v>0.944094488188976</v>
      </c>
      <c r="R1059" s="154">
        <v>0.95233930913861</v>
      </c>
      <c r="S1059" s="173">
        <v>-0.0523828336954864</v>
      </c>
      <c r="T1059" s="153">
        <v>58964</v>
      </c>
      <c r="U1059" s="153">
        <v>51205</v>
      </c>
      <c r="V1059" s="154">
        <v>0.868411233973272</v>
      </c>
      <c r="W1059" s="154">
        <v>0.856779930136551</v>
      </c>
      <c r="X1059" s="155">
        <v>0.902362204724409</v>
      </c>
      <c r="Y1059" s="155">
        <v>0.912986445124617</v>
      </c>
      <c r="Z1059" s="173">
        <v>-0.0455822745878581</v>
      </c>
      <c r="AA1059" s="151">
        <v>17056</v>
      </c>
      <c r="AB1059" s="151">
        <v>14992</v>
      </c>
      <c r="AC1059" s="151">
        <v>19071</v>
      </c>
      <c r="AD1059" s="151">
        <v>16133</v>
      </c>
      <c r="AE1059" s="155">
        <v>0.878986866791745</v>
      </c>
      <c r="AF1059" s="155">
        <v>0.845944103612815</v>
      </c>
      <c r="AG1059" s="173">
        <v>0.0330427631789296</v>
      </c>
    </row>
    <row r="1060" spans="1:33">
      <c r="A1060" s="175" t="s">
        <v>927</v>
      </c>
      <c r="B1060" s="195" t="s">
        <v>1830</v>
      </c>
      <c r="C1060" s="195" t="s">
        <v>1059</v>
      </c>
      <c r="D1060" s="150">
        <v>3821</v>
      </c>
      <c r="E1060" s="150">
        <v>3580</v>
      </c>
      <c r="F1060" s="150">
        <v>3345</v>
      </c>
      <c r="G1060" s="151">
        <v>1446</v>
      </c>
      <c r="H1060" s="151">
        <v>1405</v>
      </c>
      <c r="I1060" s="151">
        <v>1321</v>
      </c>
      <c r="J1060" s="151">
        <v>2666</v>
      </c>
      <c r="K1060" s="151">
        <v>2528</v>
      </c>
      <c r="L1060" s="151">
        <v>2445</v>
      </c>
      <c r="M1060" s="154">
        <v>0.951298094210716</v>
      </c>
      <c r="N1060" s="153">
        <v>66139</v>
      </c>
      <c r="O1060" s="172">
        <v>0.9</v>
      </c>
      <c r="P1060" s="154">
        <v>0.936927505888511</v>
      </c>
      <c r="Q1060" s="154">
        <v>0.9716459197787</v>
      </c>
      <c r="R1060" s="154">
        <v>0.948237059264816</v>
      </c>
      <c r="S1060" s="173">
        <v>-0.034718413890189</v>
      </c>
      <c r="T1060" s="153">
        <v>69525</v>
      </c>
      <c r="U1060" s="153">
        <v>63455</v>
      </c>
      <c r="V1060" s="154">
        <v>0.912693275800072</v>
      </c>
      <c r="W1060" s="154">
        <v>0.875425281339963</v>
      </c>
      <c r="X1060" s="155">
        <v>0.913554633471646</v>
      </c>
      <c r="Y1060" s="155">
        <v>0.917104276069017</v>
      </c>
      <c r="Z1060" s="173">
        <v>-0.0381293521316826</v>
      </c>
      <c r="AA1060" s="151">
        <v>20098</v>
      </c>
      <c r="AB1060" s="151">
        <v>18244</v>
      </c>
      <c r="AC1060" s="151">
        <v>22523</v>
      </c>
      <c r="AD1060" s="151">
        <v>20495</v>
      </c>
      <c r="AE1060" s="155">
        <v>0.907752015125883</v>
      </c>
      <c r="AF1060" s="155">
        <v>0.909958708875372</v>
      </c>
      <c r="AG1060" s="173">
        <v>-0.00220669374948868</v>
      </c>
    </row>
    <row r="1061" spans="1:33">
      <c r="A1061" s="175" t="s">
        <v>927</v>
      </c>
      <c r="B1061" s="195" t="s">
        <v>1830</v>
      </c>
      <c r="C1061" s="195" t="s">
        <v>1060</v>
      </c>
      <c r="D1061" s="150">
        <v>5504</v>
      </c>
      <c r="E1061" s="150">
        <v>5445</v>
      </c>
      <c r="F1061" s="150">
        <v>5234</v>
      </c>
      <c r="G1061" s="151">
        <v>2356</v>
      </c>
      <c r="H1061" s="151">
        <v>2330</v>
      </c>
      <c r="I1061" s="151">
        <v>2281</v>
      </c>
      <c r="J1061" s="151">
        <v>3911</v>
      </c>
      <c r="K1061" s="151">
        <v>3869</v>
      </c>
      <c r="L1061" s="151">
        <v>3784</v>
      </c>
      <c r="M1061" s="154">
        <v>0.980909090909091</v>
      </c>
      <c r="N1061" s="153">
        <v>100347</v>
      </c>
      <c r="O1061" s="172">
        <v>0.9</v>
      </c>
      <c r="P1061" s="154">
        <v>0.989280523255814</v>
      </c>
      <c r="Q1061" s="154">
        <v>0.988964346349745</v>
      </c>
      <c r="R1061" s="154">
        <v>0.9892610585528</v>
      </c>
      <c r="S1061" s="173">
        <v>0.000316176906068666</v>
      </c>
      <c r="T1061" s="153">
        <v>102300</v>
      </c>
      <c r="U1061" s="153">
        <v>97887</v>
      </c>
      <c r="V1061" s="154">
        <v>0.956862170087977</v>
      </c>
      <c r="W1061" s="154">
        <v>0.950944767441861</v>
      </c>
      <c r="X1061" s="155">
        <v>0.968166383701188</v>
      </c>
      <c r="Y1061" s="155">
        <v>0.967527486576323</v>
      </c>
      <c r="Z1061" s="173">
        <v>-0.0172216162593279</v>
      </c>
      <c r="AA1061" s="151">
        <v>29646</v>
      </c>
      <c r="AB1061" s="151">
        <v>28541</v>
      </c>
      <c r="AC1061" s="151">
        <v>33650</v>
      </c>
      <c r="AD1061" s="151">
        <v>32117</v>
      </c>
      <c r="AE1061" s="155">
        <v>0.962726843419011</v>
      </c>
      <c r="AF1061" s="155">
        <v>0.95444279346211</v>
      </c>
      <c r="AG1061" s="173">
        <v>0.00828404995690113</v>
      </c>
    </row>
    <row r="1062" spans="1:33">
      <c r="A1062" s="175" t="s">
        <v>927</v>
      </c>
      <c r="B1062" s="195" t="s">
        <v>1830</v>
      </c>
      <c r="C1062" s="195" t="s">
        <v>1061</v>
      </c>
      <c r="D1062" s="150">
        <v>4749</v>
      </c>
      <c r="E1062" s="150">
        <v>4382</v>
      </c>
      <c r="F1062" s="150">
        <v>4247</v>
      </c>
      <c r="G1062" s="151">
        <v>1967</v>
      </c>
      <c r="H1062" s="151">
        <v>1835</v>
      </c>
      <c r="I1062" s="151">
        <v>1802</v>
      </c>
      <c r="J1062" s="151">
        <v>3437</v>
      </c>
      <c r="K1062" s="151">
        <v>3236</v>
      </c>
      <c r="L1062" s="151">
        <v>3092</v>
      </c>
      <c r="M1062" s="154">
        <v>0.930458457349853</v>
      </c>
      <c r="N1062" s="153">
        <v>80654</v>
      </c>
      <c r="O1062" s="172">
        <v>0.9</v>
      </c>
      <c r="P1062" s="154">
        <v>0.922720572752158</v>
      </c>
      <c r="Q1062" s="154">
        <v>0.932892730045755</v>
      </c>
      <c r="R1062" s="154">
        <v>0.941518766366017</v>
      </c>
      <c r="S1062" s="173">
        <v>-0.0101721572935966</v>
      </c>
      <c r="T1062" s="153">
        <v>86682</v>
      </c>
      <c r="U1062" s="153">
        <v>78340</v>
      </c>
      <c r="V1062" s="154">
        <v>0.903763180360398</v>
      </c>
      <c r="W1062" s="154">
        <v>0.894293535481154</v>
      </c>
      <c r="X1062" s="155">
        <v>0.916115912557194</v>
      </c>
      <c r="Y1062" s="155">
        <v>0.899621763165551</v>
      </c>
      <c r="Z1062" s="173">
        <v>-0.0218223770760397</v>
      </c>
      <c r="AA1062" s="151">
        <v>25583</v>
      </c>
      <c r="AB1062" s="151">
        <v>23033</v>
      </c>
      <c r="AC1062" s="151">
        <v>27862</v>
      </c>
      <c r="AD1062" s="151">
        <v>25062</v>
      </c>
      <c r="AE1062" s="155">
        <v>0.900324434194582</v>
      </c>
      <c r="AF1062" s="155">
        <v>0.899504701744311</v>
      </c>
      <c r="AG1062" s="173">
        <v>0.000819732450271005</v>
      </c>
    </row>
    <row r="1063" spans="1:33">
      <c r="A1063" s="175" t="s">
        <v>927</v>
      </c>
      <c r="B1063" s="195" t="s">
        <v>1830</v>
      </c>
      <c r="C1063" s="195" t="s">
        <v>1062</v>
      </c>
      <c r="D1063" s="150">
        <v>3210</v>
      </c>
      <c r="E1063" s="150">
        <v>2996</v>
      </c>
      <c r="F1063" s="150">
        <v>2889</v>
      </c>
      <c r="G1063" s="151">
        <v>1202</v>
      </c>
      <c r="H1063" s="151">
        <v>1154</v>
      </c>
      <c r="I1063" s="151">
        <v>1105</v>
      </c>
      <c r="J1063" s="151">
        <v>2247</v>
      </c>
      <c r="K1063" s="151">
        <v>2146</v>
      </c>
      <c r="L1063" s="151">
        <v>2046</v>
      </c>
      <c r="M1063" s="154">
        <v>0.94577077395109</v>
      </c>
      <c r="N1063" s="153">
        <v>52094</v>
      </c>
      <c r="O1063" s="172">
        <v>0.9</v>
      </c>
      <c r="P1063" s="154">
        <v>0.933333333333333</v>
      </c>
      <c r="Q1063" s="154">
        <v>0.960066555740433</v>
      </c>
      <c r="R1063" s="154">
        <v>0.955051179350245</v>
      </c>
      <c r="S1063" s="173">
        <v>-0.0267332224070993</v>
      </c>
      <c r="T1063" s="153">
        <v>55081</v>
      </c>
      <c r="U1063" s="153">
        <v>49799</v>
      </c>
      <c r="V1063" s="154">
        <v>0.904104863746119</v>
      </c>
      <c r="W1063" s="154">
        <v>0.9</v>
      </c>
      <c r="X1063" s="155">
        <v>0.919301164725458</v>
      </c>
      <c r="Y1063" s="155">
        <v>0.910547396528705</v>
      </c>
      <c r="Z1063" s="173">
        <v>-0.0193011647254575</v>
      </c>
      <c r="AA1063" s="151">
        <v>16497</v>
      </c>
      <c r="AB1063" s="151">
        <v>14962</v>
      </c>
      <c r="AC1063" s="151">
        <v>17922</v>
      </c>
      <c r="AD1063" s="151">
        <v>16151</v>
      </c>
      <c r="AE1063" s="155">
        <v>0.906952779293205</v>
      </c>
      <c r="AF1063" s="155">
        <v>0.901182903693784</v>
      </c>
      <c r="AG1063" s="173">
        <v>0.00576987559942066</v>
      </c>
    </row>
    <row r="1064" spans="1:33">
      <c r="A1064" s="175" t="s">
        <v>927</v>
      </c>
      <c r="B1064" s="195" t="s">
        <v>1830</v>
      </c>
      <c r="C1064" s="195" t="s">
        <v>1063</v>
      </c>
      <c r="D1064" s="150">
        <v>5239</v>
      </c>
      <c r="E1064" s="150">
        <v>4962</v>
      </c>
      <c r="F1064" s="150">
        <v>4792</v>
      </c>
      <c r="G1064" s="151">
        <v>2099</v>
      </c>
      <c r="H1064" s="151">
        <v>1996</v>
      </c>
      <c r="I1064" s="151">
        <v>1934</v>
      </c>
      <c r="J1064" s="151">
        <v>3738</v>
      </c>
      <c r="K1064" s="151">
        <v>3540</v>
      </c>
      <c r="L1064" s="151">
        <v>3379</v>
      </c>
      <c r="M1064" s="154">
        <v>0.952630615694338</v>
      </c>
      <c r="N1064" s="153">
        <v>88487</v>
      </c>
      <c r="O1064" s="172">
        <v>0.9</v>
      </c>
      <c r="P1064" s="154">
        <v>0.947127314372972</v>
      </c>
      <c r="Q1064" s="154">
        <v>0.950929013816103</v>
      </c>
      <c r="R1064" s="154">
        <v>0.947030497592295</v>
      </c>
      <c r="S1064" s="173">
        <v>-0.00380169944313102</v>
      </c>
      <c r="T1064" s="153">
        <v>92887</v>
      </c>
      <c r="U1064" s="153">
        <v>85519</v>
      </c>
      <c r="V1064" s="154">
        <v>0.920677812826337</v>
      </c>
      <c r="W1064" s="154">
        <v>0.914678373735446</v>
      </c>
      <c r="X1064" s="155">
        <v>0.921391138637446</v>
      </c>
      <c r="Y1064" s="155">
        <v>0.903959336543606</v>
      </c>
      <c r="Z1064" s="173">
        <v>-0.00671276490200068</v>
      </c>
      <c r="AA1064" s="151">
        <v>27450</v>
      </c>
      <c r="AB1064" s="151">
        <v>25194</v>
      </c>
      <c r="AC1064" s="151">
        <v>30208</v>
      </c>
      <c r="AD1064" s="151">
        <v>27871</v>
      </c>
      <c r="AE1064" s="155">
        <v>0.917814207650273</v>
      </c>
      <c r="AF1064" s="155">
        <v>0.922636387711864</v>
      </c>
      <c r="AG1064" s="173">
        <v>-0.00482218006159119</v>
      </c>
    </row>
    <row r="1065" spans="1:33">
      <c r="A1065" s="175" t="s">
        <v>927</v>
      </c>
      <c r="B1065" s="195" t="s">
        <v>1830</v>
      </c>
      <c r="C1065" s="195" t="s">
        <v>1064</v>
      </c>
      <c r="D1065" s="150">
        <v>0</v>
      </c>
      <c r="E1065" s="150">
        <v>0</v>
      </c>
      <c r="F1065" s="150">
        <v>0</v>
      </c>
      <c r="G1065" s="151">
        <v>0</v>
      </c>
      <c r="H1065" s="151">
        <v>0</v>
      </c>
      <c r="I1065" s="151">
        <v>0</v>
      </c>
      <c r="J1065" s="151">
        <v>0</v>
      </c>
      <c r="K1065" s="151">
        <v>0</v>
      </c>
      <c r="L1065" s="151">
        <v>0</v>
      </c>
      <c r="M1065" s="154">
        <v>0.571428571428571</v>
      </c>
      <c r="N1065" s="153">
        <v>8</v>
      </c>
      <c r="O1065" s="172">
        <v>0.9</v>
      </c>
      <c r="P1065" s="154">
        <v>0</v>
      </c>
      <c r="Q1065" s="154">
        <v>0</v>
      </c>
      <c r="R1065" s="154">
        <v>0</v>
      </c>
      <c r="S1065" s="173">
        <v>0</v>
      </c>
      <c r="T1065" s="153">
        <v>14</v>
      </c>
      <c r="U1065" s="153">
        <v>14</v>
      </c>
      <c r="V1065" s="154">
        <v>1</v>
      </c>
      <c r="W1065" s="154">
        <v>0</v>
      </c>
      <c r="X1065" s="155">
        <v>0</v>
      </c>
      <c r="Y1065" s="155">
        <v>0</v>
      </c>
      <c r="Z1065" s="173">
        <v>0</v>
      </c>
      <c r="AA1065" s="151">
        <v>2</v>
      </c>
      <c r="AB1065" s="151">
        <v>2</v>
      </c>
      <c r="AC1065" s="151">
        <v>6</v>
      </c>
      <c r="AD1065" s="151">
        <v>6</v>
      </c>
      <c r="AE1065" s="155">
        <v>1</v>
      </c>
      <c r="AF1065" s="155">
        <v>1</v>
      </c>
      <c r="AG1065" s="173">
        <v>0</v>
      </c>
    </row>
    <row r="1066" spans="1:33">
      <c r="A1066" s="175" t="s">
        <v>927</v>
      </c>
      <c r="B1066" s="195" t="s">
        <v>1830</v>
      </c>
      <c r="C1066" s="195" t="s">
        <v>1065</v>
      </c>
      <c r="D1066" s="150">
        <v>1946</v>
      </c>
      <c r="E1066" s="150">
        <v>1930</v>
      </c>
      <c r="F1066" s="150">
        <v>1854</v>
      </c>
      <c r="G1066" s="151">
        <v>875</v>
      </c>
      <c r="H1066" s="151">
        <v>871</v>
      </c>
      <c r="I1066" s="151">
        <v>847</v>
      </c>
      <c r="J1066" s="151">
        <v>1387</v>
      </c>
      <c r="K1066" s="151">
        <v>1382</v>
      </c>
      <c r="L1066" s="151">
        <v>1339</v>
      </c>
      <c r="M1066" s="154">
        <v>0.993462335463911</v>
      </c>
      <c r="N1066" s="153">
        <v>34039</v>
      </c>
      <c r="O1066" s="172">
        <v>0.9</v>
      </c>
      <c r="P1066" s="154">
        <v>0.991778006166495</v>
      </c>
      <c r="Q1066" s="154">
        <v>0.995428571428571</v>
      </c>
      <c r="R1066" s="154">
        <v>0.996395097332372</v>
      </c>
      <c r="S1066" s="173">
        <v>-0.00365056526207608</v>
      </c>
      <c r="T1066" s="153">
        <v>34263</v>
      </c>
      <c r="U1066" s="153">
        <v>32306</v>
      </c>
      <c r="V1066" s="154">
        <v>0.942882993316405</v>
      </c>
      <c r="W1066" s="154">
        <v>0.952723535457348</v>
      </c>
      <c r="X1066" s="155">
        <v>0.968</v>
      </c>
      <c r="Y1066" s="155">
        <v>0.965392934390771</v>
      </c>
      <c r="Z1066" s="173">
        <v>-0.0152764645426515</v>
      </c>
      <c r="AA1066" s="151">
        <v>10432</v>
      </c>
      <c r="AB1066" s="151">
        <v>10037</v>
      </c>
      <c r="AC1066" s="151">
        <v>11169</v>
      </c>
      <c r="AD1066" s="151">
        <v>10396</v>
      </c>
      <c r="AE1066" s="155">
        <v>0.962135736196319</v>
      </c>
      <c r="AF1066" s="155">
        <v>0.930790581072612</v>
      </c>
      <c r="AG1066" s="173">
        <v>0.0313451551237073</v>
      </c>
    </row>
    <row r="1067" spans="1:33">
      <c r="A1067" s="175" t="s">
        <v>927</v>
      </c>
      <c r="B1067" s="195" t="s">
        <v>1830</v>
      </c>
      <c r="C1067" s="195" t="s">
        <v>1066</v>
      </c>
      <c r="D1067" s="150">
        <v>3926</v>
      </c>
      <c r="E1067" s="150">
        <v>3640</v>
      </c>
      <c r="F1067" s="150">
        <v>3329</v>
      </c>
      <c r="G1067" s="151">
        <v>1715</v>
      </c>
      <c r="H1067" s="151">
        <v>1638</v>
      </c>
      <c r="I1067" s="151">
        <v>1447</v>
      </c>
      <c r="J1067" s="151">
        <v>3017</v>
      </c>
      <c r="K1067" s="151">
        <v>2834</v>
      </c>
      <c r="L1067" s="151">
        <v>2467</v>
      </c>
      <c r="M1067" s="154">
        <v>0.907987159084673</v>
      </c>
      <c r="N1067" s="153">
        <v>66185</v>
      </c>
      <c r="O1067" s="172">
        <v>0.9</v>
      </c>
      <c r="P1067" s="154">
        <v>0.927152317880795</v>
      </c>
      <c r="Q1067" s="154">
        <v>0.955102040816327</v>
      </c>
      <c r="R1067" s="154">
        <v>0.939343718926085</v>
      </c>
      <c r="S1067" s="173">
        <v>-0.0279497229355319</v>
      </c>
      <c r="T1067" s="153">
        <v>72892</v>
      </c>
      <c r="U1067" s="153">
        <v>59333</v>
      </c>
      <c r="V1067" s="154">
        <v>0.813985073807825</v>
      </c>
      <c r="W1067" s="154">
        <v>0.84793683138054</v>
      </c>
      <c r="X1067" s="155">
        <v>0.843731778425656</v>
      </c>
      <c r="Y1067" s="155">
        <v>0.817699701690421</v>
      </c>
      <c r="Z1067" s="173">
        <v>0.00420505295488405</v>
      </c>
      <c r="AA1067" s="151">
        <v>21935</v>
      </c>
      <c r="AB1067" s="151">
        <v>18252</v>
      </c>
      <c r="AC1067" s="151">
        <v>23777</v>
      </c>
      <c r="AD1067" s="151">
        <v>18643</v>
      </c>
      <c r="AE1067" s="155">
        <v>0.832094825621153</v>
      </c>
      <c r="AF1067" s="155">
        <v>0.784077049249274</v>
      </c>
      <c r="AG1067" s="173">
        <v>0.048017776371879</v>
      </c>
    </row>
    <row r="1068" spans="1:33">
      <c r="A1068" s="175" t="s">
        <v>927</v>
      </c>
      <c r="B1068" s="195" t="s">
        <v>1830</v>
      </c>
      <c r="C1068" s="195" t="s">
        <v>1067</v>
      </c>
      <c r="D1068" s="150">
        <v>2683</v>
      </c>
      <c r="E1068" s="150">
        <v>2526</v>
      </c>
      <c r="F1068" s="150">
        <v>2419</v>
      </c>
      <c r="G1068" s="151">
        <v>1075</v>
      </c>
      <c r="H1068" s="151">
        <v>955</v>
      </c>
      <c r="I1068" s="151">
        <v>903</v>
      </c>
      <c r="J1068" s="151">
        <v>2034</v>
      </c>
      <c r="K1068" s="151">
        <v>1914</v>
      </c>
      <c r="L1068" s="151">
        <v>1825</v>
      </c>
      <c r="M1068" s="154">
        <v>0.943649026776414</v>
      </c>
      <c r="N1068" s="153">
        <v>46202</v>
      </c>
      <c r="O1068" s="172">
        <v>0.9</v>
      </c>
      <c r="P1068" s="154">
        <v>0.941483414088707</v>
      </c>
      <c r="Q1068" s="154">
        <v>0.888372093023256</v>
      </c>
      <c r="R1068" s="154">
        <v>0.941002949852507</v>
      </c>
      <c r="S1068" s="173">
        <v>0.0531113210654509</v>
      </c>
      <c r="T1068" s="153">
        <v>48961</v>
      </c>
      <c r="U1068" s="153">
        <v>43614</v>
      </c>
      <c r="V1068" s="154">
        <v>0.890790629276363</v>
      </c>
      <c r="W1068" s="154">
        <v>0.901602683563176</v>
      </c>
      <c r="X1068" s="155">
        <v>0.84</v>
      </c>
      <c r="Y1068" s="155">
        <v>0.89724680432645</v>
      </c>
      <c r="Z1068" s="173">
        <v>0.0616026835631756</v>
      </c>
      <c r="AA1068" s="151">
        <v>14832</v>
      </c>
      <c r="AB1068" s="151">
        <v>13383</v>
      </c>
      <c r="AC1068" s="151">
        <v>16320</v>
      </c>
      <c r="AD1068" s="151">
        <v>14791</v>
      </c>
      <c r="AE1068" s="155">
        <v>0.902305825242718</v>
      </c>
      <c r="AF1068" s="155">
        <v>0.906311274509804</v>
      </c>
      <c r="AG1068" s="173">
        <v>-0.00400544926708557</v>
      </c>
    </row>
    <row r="1069" spans="1:33">
      <c r="A1069" s="175" t="s">
        <v>927</v>
      </c>
      <c r="B1069" s="195" t="s">
        <v>1830</v>
      </c>
      <c r="C1069" s="195" t="s">
        <v>1068</v>
      </c>
      <c r="D1069" s="150">
        <v>0</v>
      </c>
      <c r="E1069" s="150">
        <v>0</v>
      </c>
      <c r="F1069" s="150">
        <v>0</v>
      </c>
      <c r="G1069" s="151">
        <v>0</v>
      </c>
      <c r="H1069" s="151">
        <v>0</v>
      </c>
      <c r="I1069" s="151">
        <v>0</v>
      </c>
      <c r="J1069" s="151">
        <v>0</v>
      </c>
      <c r="K1069" s="151">
        <v>0</v>
      </c>
      <c r="L1069" s="151">
        <v>0</v>
      </c>
      <c r="M1069" s="154">
        <v>0</v>
      </c>
      <c r="N1069" s="153">
        <v>0</v>
      </c>
      <c r="O1069" s="172">
        <v>0.9</v>
      </c>
      <c r="P1069" s="154">
        <v>0</v>
      </c>
      <c r="Q1069" s="154">
        <v>0</v>
      </c>
      <c r="R1069" s="154">
        <v>0</v>
      </c>
      <c r="S1069" s="173">
        <v>0</v>
      </c>
      <c r="T1069" s="153">
        <v>0</v>
      </c>
      <c r="U1069" s="153">
        <v>0</v>
      </c>
      <c r="V1069" s="154">
        <v>0</v>
      </c>
      <c r="W1069" s="154">
        <v>0</v>
      </c>
      <c r="X1069" s="155">
        <v>0</v>
      </c>
      <c r="Y1069" s="155">
        <v>0</v>
      </c>
      <c r="Z1069" s="173">
        <v>0</v>
      </c>
      <c r="AA1069" s="151">
        <v>0</v>
      </c>
      <c r="AB1069" s="151">
        <v>0</v>
      </c>
      <c r="AC1069" s="151">
        <v>0</v>
      </c>
      <c r="AD1069" s="151">
        <v>0</v>
      </c>
      <c r="AE1069" s="155">
        <v>0</v>
      </c>
      <c r="AF1069" s="155">
        <v>0</v>
      </c>
      <c r="AG1069" s="173">
        <v>0</v>
      </c>
    </row>
    <row r="1070" spans="1:33">
      <c r="A1070" s="175" t="s">
        <v>927</v>
      </c>
      <c r="B1070" s="195" t="s">
        <v>1830</v>
      </c>
      <c r="C1070" s="195" t="s">
        <v>1069</v>
      </c>
      <c r="D1070" s="150">
        <v>5328</v>
      </c>
      <c r="E1070" s="150">
        <v>4837</v>
      </c>
      <c r="F1070" s="150">
        <v>4520</v>
      </c>
      <c r="G1070" s="151">
        <v>2136</v>
      </c>
      <c r="H1070" s="151">
        <v>1963</v>
      </c>
      <c r="I1070" s="151">
        <v>1932</v>
      </c>
      <c r="J1070" s="151">
        <v>3773</v>
      </c>
      <c r="K1070" s="151">
        <v>3362</v>
      </c>
      <c r="L1070" s="151">
        <v>3235</v>
      </c>
      <c r="M1070" s="154">
        <v>0.878237829280091</v>
      </c>
      <c r="N1070" s="153">
        <v>79881</v>
      </c>
      <c r="O1070" s="172">
        <v>0.9</v>
      </c>
      <c r="P1070" s="154">
        <v>0.907845345345345</v>
      </c>
      <c r="Q1070" s="154">
        <v>0.919007490636704</v>
      </c>
      <c r="R1070" s="154">
        <v>0.891068115557911</v>
      </c>
      <c r="S1070" s="173">
        <v>-0.0111621452913588</v>
      </c>
      <c r="T1070" s="153">
        <v>90956</v>
      </c>
      <c r="U1070" s="153">
        <v>77879</v>
      </c>
      <c r="V1070" s="154">
        <v>0.856227186771626</v>
      </c>
      <c r="W1070" s="154">
        <v>0.848348348348348</v>
      </c>
      <c r="X1070" s="155">
        <v>0.904494382022472</v>
      </c>
      <c r="Y1070" s="155">
        <v>0.857407898224225</v>
      </c>
      <c r="Z1070" s="173">
        <v>-0.0561460336741235</v>
      </c>
      <c r="AA1070" s="151">
        <v>27512</v>
      </c>
      <c r="AB1070" s="151">
        <v>23951</v>
      </c>
      <c r="AC1070" s="151">
        <v>29744</v>
      </c>
      <c r="AD1070" s="151">
        <v>25472</v>
      </c>
      <c r="AE1070" s="155">
        <v>0.870565571387031</v>
      </c>
      <c r="AF1070" s="155">
        <v>0.856374394835933</v>
      </c>
      <c r="AG1070" s="173">
        <v>0.0141911765510979</v>
      </c>
    </row>
    <row r="1071" spans="1:33">
      <c r="A1071" s="175" t="s">
        <v>927</v>
      </c>
      <c r="B1071" s="195" t="s">
        <v>1830</v>
      </c>
      <c r="C1071" s="195" t="s">
        <v>1070</v>
      </c>
      <c r="D1071" s="150">
        <v>2524</v>
      </c>
      <c r="E1071" s="150">
        <v>2501</v>
      </c>
      <c r="F1071" s="150">
        <v>2344</v>
      </c>
      <c r="G1071" s="151">
        <v>1144</v>
      </c>
      <c r="H1071" s="151">
        <v>1138</v>
      </c>
      <c r="I1071" s="151">
        <v>1089</v>
      </c>
      <c r="J1071" s="151">
        <v>1994</v>
      </c>
      <c r="K1071" s="151">
        <v>1954</v>
      </c>
      <c r="L1071" s="151">
        <v>1845</v>
      </c>
      <c r="M1071" s="154">
        <v>0.989871597329224</v>
      </c>
      <c r="N1071" s="153">
        <v>48182</v>
      </c>
      <c r="O1071" s="172">
        <v>0.9</v>
      </c>
      <c r="P1071" s="154">
        <v>0.990887480190174</v>
      </c>
      <c r="Q1071" s="154">
        <v>0.994755244755245</v>
      </c>
      <c r="R1071" s="154">
        <v>0.979939819458375</v>
      </c>
      <c r="S1071" s="173">
        <v>-0.00386776456507043</v>
      </c>
      <c r="T1071" s="153">
        <v>48675</v>
      </c>
      <c r="U1071" s="153">
        <v>43971</v>
      </c>
      <c r="V1071" s="154">
        <v>0.903359013867488</v>
      </c>
      <c r="W1071" s="154">
        <v>0.928684627575277</v>
      </c>
      <c r="X1071" s="155">
        <v>0.951923076923077</v>
      </c>
      <c r="Y1071" s="155">
        <v>0.925275827482447</v>
      </c>
      <c r="Z1071" s="173">
        <v>-0.0232384493477995</v>
      </c>
      <c r="AA1071" s="151">
        <v>14184</v>
      </c>
      <c r="AB1071" s="151">
        <v>13233</v>
      </c>
      <c r="AC1071" s="151">
        <v>15742</v>
      </c>
      <c r="AD1071" s="151">
        <v>13635</v>
      </c>
      <c r="AE1071" s="155">
        <v>0.932952622673435</v>
      </c>
      <c r="AF1071" s="155">
        <v>0.866154237072799</v>
      </c>
      <c r="AG1071" s="173">
        <v>0.0667983856006359</v>
      </c>
    </row>
    <row r="1072" spans="1:33">
      <c r="A1072" s="175" t="s">
        <v>927</v>
      </c>
      <c r="B1072" s="195" t="s">
        <v>1830</v>
      </c>
      <c r="C1072" s="195" t="s">
        <v>1071</v>
      </c>
      <c r="D1072" s="150">
        <v>4595</v>
      </c>
      <c r="E1072" s="150">
        <v>4359</v>
      </c>
      <c r="F1072" s="150">
        <v>4131</v>
      </c>
      <c r="G1072" s="151">
        <v>1988</v>
      </c>
      <c r="H1072" s="151">
        <v>1800</v>
      </c>
      <c r="I1072" s="151">
        <v>1812</v>
      </c>
      <c r="J1072" s="151">
        <v>3492</v>
      </c>
      <c r="K1072" s="151">
        <v>3293</v>
      </c>
      <c r="L1072" s="151">
        <v>3206</v>
      </c>
      <c r="M1072" s="154">
        <v>0.918146003987605</v>
      </c>
      <c r="N1072" s="153">
        <v>76443</v>
      </c>
      <c r="O1072" s="172">
        <v>0.9</v>
      </c>
      <c r="P1072" s="154">
        <v>0.948639825897715</v>
      </c>
      <c r="Q1072" s="154">
        <v>0.905432595573441</v>
      </c>
      <c r="R1072" s="154">
        <v>0.943012600229095</v>
      </c>
      <c r="S1072" s="173">
        <v>0.0432072303242742</v>
      </c>
      <c r="T1072" s="153">
        <v>83258</v>
      </c>
      <c r="U1072" s="153">
        <v>69876</v>
      </c>
      <c r="V1072" s="154">
        <v>0.839270700713445</v>
      </c>
      <c r="W1072" s="154">
        <v>0.899020674646355</v>
      </c>
      <c r="X1072" s="155">
        <v>0.911468812877264</v>
      </c>
      <c r="Y1072" s="155">
        <v>0.918098510882016</v>
      </c>
      <c r="Z1072" s="173">
        <v>-0.0124481382309088</v>
      </c>
      <c r="AA1072" s="151">
        <v>25207</v>
      </c>
      <c r="AB1072" s="151">
        <v>22738</v>
      </c>
      <c r="AC1072" s="151">
        <v>27405</v>
      </c>
      <c r="AD1072" s="151">
        <v>22655</v>
      </c>
      <c r="AE1072" s="155">
        <v>0.902051017574483</v>
      </c>
      <c r="AF1072" s="155">
        <v>0.826673964604999</v>
      </c>
      <c r="AG1072" s="173">
        <v>0.0753770529694842</v>
      </c>
    </row>
    <row r="1073" spans="1:33">
      <c r="A1073" s="175" t="s">
        <v>927</v>
      </c>
      <c r="B1073" s="195" t="s">
        <v>1830</v>
      </c>
      <c r="C1073" s="195" t="s">
        <v>1072</v>
      </c>
      <c r="D1073" s="150">
        <v>4597</v>
      </c>
      <c r="E1073" s="150">
        <v>4451</v>
      </c>
      <c r="F1073" s="150">
        <v>3994</v>
      </c>
      <c r="G1073" s="151">
        <v>2165</v>
      </c>
      <c r="H1073" s="151">
        <v>2055</v>
      </c>
      <c r="I1073" s="151">
        <v>1899</v>
      </c>
      <c r="J1073" s="151">
        <v>3478</v>
      </c>
      <c r="K1073" s="151">
        <v>3196</v>
      </c>
      <c r="L1073" s="151">
        <v>3021</v>
      </c>
      <c r="M1073" s="154">
        <v>0.912419971520513</v>
      </c>
      <c r="N1073" s="153">
        <v>81376</v>
      </c>
      <c r="O1073" s="172">
        <v>0.9</v>
      </c>
      <c r="P1073" s="154">
        <v>0.968240156623885</v>
      </c>
      <c r="Q1073" s="154">
        <v>0.94919168591224</v>
      </c>
      <c r="R1073" s="154">
        <v>0.918918918918919</v>
      </c>
      <c r="S1073" s="173">
        <v>0.0190484707116449</v>
      </c>
      <c r="T1073" s="153">
        <v>89187</v>
      </c>
      <c r="U1073" s="153">
        <v>71260</v>
      </c>
      <c r="V1073" s="154">
        <v>0.798995369280276</v>
      </c>
      <c r="W1073" s="154">
        <v>0.868827496193169</v>
      </c>
      <c r="X1073" s="155">
        <v>0.877136258660508</v>
      </c>
      <c r="Y1073" s="155">
        <v>0.86860264519839</v>
      </c>
      <c r="Z1073" s="173">
        <v>-0.00830876246733858</v>
      </c>
      <c r="AA1073" s="151">
        <v>26144</v>
      </c>
      <c r="AB1073" s="151">
        <v>22229</v>
      </c>
      <c r="AC1073" s="151">
        <v>29583</v>
      </c>
      <c r="AD1073" s="151">
        <v>22850</v>
      </c>
      <c r="AE1073" s="155">
        <v>0.850252447980416</v>
      </c>
      <c r="AF1073" s="155">
        <v>0.772403069330359</v>
      </c>
      <c r="AG1073" s="173">
        <v>0.0778493786500575</v>
      </c>
    </row>
    <row r="1074" spans="1:33">
      <c r="A1074" s="175" t="s">
        <v>927</v>
      </c>
      <c r="B1074" s="195" t="s">
        <v>1830</v>
      </c>
      <c r="C1074" s="195" t="s">
        <v>1073</v>
      </c>
      <c r="D1074" s="150">
        <v>2709</v>
      </c>
      <c r="E1074" s="150">
        <v>2493</v>
      </c>
      <c r="F1074" s="150">
        <v>2321</v>
      </c>
      <c r="G1074" s="151">
        <v>1303</v>
      </c>
      <c r="H1074" s="151">
        <v>1214</v>
      </c>
      <c r="I1074" s="151">
        <v>1164</v>
      </c>
      <c r="J1074" s="151">
        <v>1928</v>
      </c>
      <c r="K1074" s="151">
        <v>1733</v>
      </c>
      <c r="L1074" s="151">
        <v>1691</v>
      </c>
      <c r="M1074" s="154">
        <v>0.919853190513235</v>
      </c>
      <c r="N1074" s="153">
        <v>46115</v>
      </c>
      <c r="O1074" s="172">
        <v>0.9</v>
      </c>
      <c r="P1074" s="154">
        <v>0.920265780730897</v>
      </c>
      <c r="Q1074" s="154">
        <v>0.931696085955487</v>
      </c>
      <c r="R1074" s="154">
        <v>0.898858921161826</v>
      </c>
      <c r="S1074" s="173">
        <v>-0.0114303052245903</v>
      </c>
      <c r="T1074" s="153">
        <v>50133</v>
      </c>
      <c r="U1074" s="153">
        <v>43863</v>
      </c>
      <c r="V1074" s="154">
        <v>0.874932679073664</v>
      </c>
      <c r="W1074" s="154">
        <v>0.856773717238834</v>
      </c>
      <c r="X1074" s="155">
        <v>0.893323100537222</v>
      </c>
      <c r="Y1074" s="155">
        <v>0.87707468879668</v>
      </c>
      <c r="Z1074" s="173">
        <v>-0.0365493832983882</v>
      </c>
      <c r="AA1074" s="151">
        <v>14537</v>
      </c>
      <c r="AB1074" s="151">
        <v>12706</v>
      </c>
      <c r="AC1074" s="151">
        <v>15812</v>
      </c>
      <c r="AD1074" s="151">
        <v>13948</v>
      </c>
      <c r="AE1074" s="155">
        <v>0.874045538969526</v>
      </c>
      <c r="AF1074" s="155">
        <v>0.882114849481407</v>
      </c>
      <c r="AG1074" s="173">
        <v>-0.00806931051188042</v>
      </c>
    </row>
    <row r="1075" spans="1:33">
      <c r="A1075" s="175" t="s">
        <v>927</v>
      </c>
      <c r="B1075" s="195" t="s">
        <v>1830</v>
      </c>
      <c r="C1075" s="195" t="s">
        <v>1074</v>
      </c>
      <c r="D1075" s="150">
        <v>3658</v>
      </c>
      <c r="E1075" s="150">
        <v>3437</v>
      </c>
      <c r="F1075" s="150">
        <v>3450</v>
      </c>
      <c r="G1075" s="151">
        <v>1416</v>
      </c>
      <c r="H1075" s="151">
        <v>1325</v>
      </c>
      <c r="I1075" s="151">
        <v>1346</v>
      </c>
      <c r="J1075" s="151">
        <v>2660</v>
      </c>
      <c r="K1075" s="151">
        <v>2555</v>
      </c>
      <c r="L1075" s="151">
        <v>2547</v>
      </c>
      <c r="M1075" s="154">
        <v>0.961481389885001</v>
      </c>
      <c r="N1075" s="153">
        <v>62204</v>
      </c>
      <c r="O1075" s="172">
        <v>0.9</v>
      </c>
      <c r="P1075" s="154">
        <v>0.939584472389284</v>
      </c>
      <c r="Q1075" s="154">
        <v>0.935734463276836</v>
      </c>
      <c r="R1075" s="154">
        <v>0.960526315789474</v>
      </c>
      <c r="S1075" s="173">
        <v>0.00385000911244759</v>
      </c>
      <c r="T1075" s="153">
        <v>64696</v>
      </c>
      <c r="U1075" s="153">
        <v>61033</v>
      </c>
      <c r="V1075" s="154">
        <v>0.943381352788426</v>
      </c>
      <c r="W1075" s="154">
        <v>0.94313832695462</v>
      </c>
      <c r="X1075" s="155">
        <v>0.950564971751412</v>
      </c>
      <c r="Y1075" s="155">
        <v>0.957518796992481</v>
      </c>
      <c r="Z1075" s="173">
        <v>-0.00742664479679245</v>
      </c>
      <c r="AA1075" s="151">
        <v>19200</v>
      </c>
      <c r="AB1075" s="151">
        <v>18234</v>
      </c>
      <c r="AC1075" s="151">
        <v>20768</v>
      </c>
      <c r="AD1075" s="151">
        <v>19661</v>
      </c>
      <c r="AE1075" s="155">
        <v>0.9496875</v>
      </c>
      <c r="AF1075" s="155">
        <v>0.946696841294299</v>
      </c>
      <c r="AG1075" s="173">
        <v>0.00299065870570114</v>
      </c>
    </row>
    <row r="1076" spans="1:33">
      <c r="A1076" s="175" t="s">
        <v>927</v>
      </c>
      <c r="B1076" s="195" t="s">
        <v>1830</v>
      </c>
      <c r="C1076" s="195" t="s">
        <v>1075</v>
      </c>
      <c r="D1076" s="150">
        <v>4639</v>
      </c>
      <c r="E1076" s="150">
        <v>4345</v>
      </c>
      <c r="F1076" s="150">
        <v>4265</v>
      </c>
      <c r="G1076" s="151">
        <v>1901</v>
      </c>
      <c r="H1076" s="151">
        <v>1783</v>
      </c>
      <c r="I1076" s="151">
        <v>1779</v>
      </c>
      <c r="J1076" s="151">
        <v>3612</v>
      </c>
      <c r="K1076" s="151">
        <v>3408</v>
      </c>
      <c r="L1076" s="151">
        <v>3301</v>
      </c>
      <c r="M1076" s="154">
        <v>0.955713611619422</v>
      </c>
      <c r="N1076" s="153">
        <v>83041</v>
      </c>
      <c r="O1076" s="172">
        <v>0.9</v>
      </c>
      <c r="P1076" s="154">
        <v>0.936624272472516</v>
      </c>
      <c r="Q1076" s="154">
        <v>0.93792740662809</v>
      </c>
      <c r="R1076" s="154">
        <v>0.943521594684385</v>
      </c>
      <c r="S1076" s="173">
        <v>-0.00130313415557481</v>
      </c>
      <c r="T1076" s="153">
        <v>86889</v>
      </c>
      <c r="U1076" s="153">
        <v>80534</v>
      </c>
      <c r="V1076" s="154">
        <v>0.926860707339249</v>
      </c>
      <c r="W1076" s="154">
        <v>0.91937917654667</v>
      </c>
      <c r="X1076" s="155">
        <v>0.935823250920568</v>
      </c>
      <c r="Y1076" s="155">
        <v>0.91389811738649</v>
      </c>
      <c r="Z1076" s="173">
        <v>-0.0164440743738986</v>
      </c>
      <c r="AA1076" s="151">
        <v>25565</v>
      </c>
      <c r="AB1076" s="151">
        <v>23642</v>
      </c>
      <c r="AC1076" s="151">
        <v>28635</v>
      </c>
      <c r="AD1076" s="151">
        <v>26473</v>
      </c>
      <c r="AE1076" s="155">
        <v>0.924779972618815</v>
      </c>
      <c r="AF1076" s="155">
        <v>0.924497991967872</v>
      </c>
      <c r="AG1076" s="173">
        <v>0.000281980650943314</v>
      </c>
    </row>
    <row r="1077" spans="1:33">
      <c r="A1077" s="175" t="s">
        <v>927</v>
      </c>
      <c r="B1077" s="195" t="s">
        <v>1830</v>
      </c>
      <c r="C1077" s="195" t="s">
        <v>1076</v>
      </c>
      <c r="D1077" s="150">
        <v>2808</v>
      </c>
      <c r="E1077" s="150">
        <v>2717</v>
      </c>
      <c r="F1077" s="150">
        <v>2554</v>
      </c>
      <c r="G1077" s="151">
        <v>1088</v>
      </c>
      <c r="H1077" s="151">
        <v>1049</v>
      </c>
      <c r="I1077" s="151">
        <v>981</v>
      </c>
      <c r="J1077" s="151">
        <v>1892</v>
      </c>
      <c r="K1077" s="151">
        <v>1817</v>
      </c>
      <c r="L1077" s="151">
        <v>1657</v>
      </c>
      <c r="M1077" s="154">
        <v>0.94628959087693</v>
      </c>
      <c r="N1077" s="153">
        <v>45473</v>
      </c>
      <c r="O1077" s="172">
        <v>0.9</v>
      </c>
      <c r="P1077" s="154">
        <v>0.967592592592593</v>
      </c>
      <c r="Q1077" s="154">
        <v>0.964154411764706</v>
      </c>
      <c r="R1077" s="154">
        <v>0.960359408033827</v>
      </c>
      <c r="S1077" s="173">
        <v>0.00343818082788672</v>
      </c>
      <c r="T1077" s="153">
        <v>48054</v>
      </c>
      <c r="U1077" s="153">
        <v>42978</v>
      </c>
      <c r="V1077" s="154">
        <v>0.894368835060557</v>
      </c>
      <c r="W1077" s="154">
        <v>0.90954415954416</v>
      </c>
      <c r="X1077" s="155">
        <v>0.901654411764706</v>
      </c>
      <c r="Y1077" s="155">
        <v>0.875792811839323</v>
      </c>
      <c r="Z1077" s="173">
        <v>0.00788974777945373</v>
      </c>
      <c r="AA1077" s="151">
        <v>13993</v>
      </c>
      <c r="AB1077" s="151">
        <v>12519</v>
      </c>
      <c r="AC1077" s="151">
        <v>15440</v>
      </c>
      <c r="AD1077" s="151">
        <v>13955</v>
      </c>
      <c r="AE1077" s="155">
        <v>0.894661616522547</v>
      </c>
      <c r="AF1077" s="155">
        <v>0.903821243523316</v>
      </c>
      <c r="AG1077" s="173">
        <v>-0.00915962700076911</v>
      </c>
    </row>
    <row r="1078" spans="1:33">
      <c r="A1078" s="175" t="s">
        <v>927</v>
      </c>
      <c r="B1078" s="195" t="s">
        <v>1830</v>
      </c>
      <c r="C1078" s="195" t="s">
        <v>1077</v>
      </c>
      <c r="D1078" s="150">
        <v>2778</v>
      </c>
      <c r="E1078" s="150">
        <v>2591</v>
      </c>
      <c r="F1078" s="150">
        <v>2526</v>
      </c>
      <c r="G1078" s="151">
        <v>1181</v>
      </c>
      <c r="H1078" s="151">
        <v>1069</v>
      </c>
      <c r="I1078" s="151">
        <v>1104</v>
      </c>
      <c r="J1078" s="151">
        <v>1999</v>
      </c>
      <c r="K1078" s="151">
        <v>1871</v>
      </c>
      <c r="L1078" s="151">
        <v>1829</v>
      </c>
      <c r="M1078" s="154">
        <v>0.941910802375919</v>
      </c>
      <c r="N1078" s="153">
        <v>46780</v>
      </c>
      <c r="O1078" s="172">
        <v>0.9</v>
      </c>
      <c r="P1078" s="154">
        <v>0.932685385169186</v>
      </c>
      <c r="Q1078" s="154">
        <v>0.905165114309907</v>
      </c>
      <c r="R1078" s="154">
        <v>0.935967983991996</v>
      </c>
      <c r="S1078" s="173">
        <v>0.0275202708592795</v>
      </c>
      <c r="T1078" s="153">
        <v>49665</v>
      </c>
      <c r="U1078" s="153">
        <v>45629</v>
      </c>
      <c r="V1078" s="154">
        <v>0.918735528037854</v>
      </c>
      <c r="W1078" s="154">
        <v>0.909287257019438</v>
      </c>
      <c r="X1078" s="155">
        <v>0.934801016088061</v>
      </c>
      <c r="Y1078" s="155">
        <v>0.91495747873937</v>
      </c>
      <c r="Z1078" s="173">
        <v>-0.0255137590686225</v>
      </c>
      <c r="AA1078" s="151">
        <v>15042</v>
      </c>
      <c r="AB1078" s="151">
        <v>13871</v>
      </c>
      <c r="AC1078" s="151">
        <v>15989</v>
      </c>
      <c r="AD1078" s="151">
        <v>14634</v>
      </c>
      <c r="AE1078" s="155">
        <v>0.922151309666268</v>
      </c>
      <c r="AF1078" s="155">
        <v>0.915254237288136</v>
      </c>
      <c r="AG1078" s="173">
        <v>0.0068970723781322</v>
      </c>
    </row>
    <row r="1079" spans="1:33">
      <c r="A1079" s="175" t="s">
        <v>927</v>
      </c>
      <c r="B1079" s="195" t="s">
        <v>1830</v>
      </c>
      <c r="C1079" s="195" t="s">
        <v>1078</v>
      </c>
      <c r="D1079" s="150">
        <v>4932</v>
      </c>
      <c r="E1079" s="150">
        <v>4762</v>
      </c>
      <c r="F1079" s="150">
        <v>4653</v>
      </c>
      <c r="G1079" s="151">
        <v>2092</v>
      </c>
      <c r="H1079" s="151">
        <v>2020</v>
      </c>
      <c r="I1079" s="151">
        <v>2007</v>
      </c>
      <c r="J1079" s="151">
        <v>3734</v>
      </c>
      <c r="K1079" s="151">
        <v>3623</v>
      </c>
      <c r="L1079" s="151">
        <v>3579</v>
      </c>
      <c r="M1079" s="154">
        <v>0.957054435803841</v>
      </c>
      <c r="N1079" s="153">
        <v>90456</v>
      </c>
      <c r="O1079" s="172">
        <v>0.9</v>
      </c>
      <c r="P1079" s="154">
        <v>0.965531224655312</v>
      </c>
      <c r="Q1079" s="154">
        <v>0.965583173996176</v>
      </c>
      <c r="R1079" s="154">
        <v>0.97027316550616</v>
      </c>
      <c r="S1079" s="173">
        <v>-5.19493408636107e-5</v>
      </c>
      <c r="T1079" s="153">
        <v>94515</v>
      </c>
      <c r="U1079" s="153">
        <v>88784</v>
      </c>
      <c r="V1079" s="154">
        <v>0.939364122097022</v>
      </c>
      <c r="W1079" s="154">
        <v>0.943430656934307</v>
      </c>
      <c r="X1079" s="155">
        <v>0.959369024856597</v>
      </c>
      <c r="Y1079" s="155">
        <v>0.958489555436529</v>
      </c>
      <c r="Z1079" s="173">
        <v>-0.01593836792229</v>
      </c>
      <c r="AA1079" s="151">
        <v>26860</v>
      </c>
      <c r="AB1079" s="151">
        <v>25338</v>
      </c>
      <c r="AC1079" s="151">
        <v>30444</v>
      </c>
      <c r="AD1079" s="151">
        <v>28705</v>
      </c>
      <c r="AE1079" s="155">
        <v>0.943335815338794</v>
      </c>
      <c r="AF1079" s="155">
        <v>0.942878728156615</v>
      </c>
      <c r="AG1079" s="173">
        <v>0.000457087182178295</v>
      </c>
    </row>
    <row r="1080" spans="1:33">
      <c r="A1080" s="175" t="s">
        <v>927</v>
      </c>
      <c r="B1080" s="195" t="s">
        <v>1830</v>
      </c>
      <c r="C1080" s="195" t="s">
        <v>1079</v>
      </c>
      <c r="D1080" s="150">
        <v>3765</v>
      </c>
      <c r="E1080" s="150">
        <v>3592</v>
      </c>
      <c r="F1080" s="150">
        <v>3500</v>
      </c>
      <c r="G1080" s="151">
        <v>1532</v>
      </c>
      <c r="H1080" s="151">
        <v>1441</v>
      </c>
      <c r="I1080" s="151">
        <v>1399</v>
      </c>
      <c r="J1080" s="151">
        <v>2734</v>
      </c>
      <c r="K1080" s="151">
        <v>2622</v>
      </c>
      <c r="L1080" s="151">
        <v>2542</v>
      </c>
      <c r="M1080" s="154">
        <v>0.960395737739905</v>
      </c>
      <c r="N1080" s="153">
        <v>63001</v>
      </c>
      <c r="O1080" s="172">
        <v>0.9</v>
      </c>
      <c r="P1080" s="154">
        <v>0.954050464807437</v>
      </c>
      <c r="Q1080" s="154">
        <v>0.940600522193211</v>
      </c>
      <c r="R1080" s="154">
        <v>0.959034381858083</v>
      </c>
      <c r="S1080" s="173">
        <v>0.0134499426142255</v>
      </c>
      <c r="T1080" s="153">
        <v>65599</v>
      </c>
      <c r="U1080" s="153">
        <v>60392</v>
      </c>
      <c r="V1080" s="154">
        <v>0.920623789996799</v>
      </c>
      <c r="W1080" s="154">
        <v>0.929614873837981</v>
      </c>
      <c r="X1080" s="155">
        <v>0.913185378590078</v>
      </c>
      <c r="Y1080" s="155">
        <v>0.929773226042429</v>
      </c>
      <c r="Z1080" s="173">
        <v>0.016429495247903</v>
      </c>
      <c r="AA1080" s="151">
        <v>19840</v>
      </c>
      <c r="AB1080" s="151">
        <v>18480</v>
      </c>
      <c r="AC1080" s="151">
        <v>21029</v>
      </c>
      <c r="AD1080" s="151">
        <v>19340</v>
      </c>
      <c r="AE1080" s="155">
        <v>0.931451612903226</v>
      </c>
      <c r="AF1080" s="155">
        <v>0.919682343430501</v>
      </c>
      <c r="AG1080" s="173">
        <v>0.0117692694727251</v>
      </c>
    </row>
    <row r="1081" spans="1:33">
      <c r="A1081" s="175" t="s">
        <v>927</v>
      </c>
      <c r="B1081" s="195" t="s">
        <v>1830</v>
      </c>
      <c r="C1081" s="195" t="s">
        <v>1080</v>
      </c>
      <c r="D1081" s="150">
        <v>2349</v>
      </c>
      <c r="E1081" s="150">
        <v>2117</v>
      </c>
      <c r="F1081" s="150">
        <v>2156</v>
      </c>
      <c r="G1081" s="151">
        <v>943</v>
      </c>
      <c r="H1081" s="151">
        <v>911</v>
      </c>
      <c r="I1081" s="151">
        <v>858</v>
      </c>
      <c r="J1081" s="151">
        <v>1585</v>
      </c>
      <c r="K1081" s="151">
        <v>1520</v>
      </c>
      <c r="L1081" s="151">
        <v>1454</v>
      </c>
      <c r="M1081" s="154">
        <v>0.946988715298935</v>
      </c>
      <c r="N1081" s="153">
        <v>38854</v>
      </c>
      <c r="O1081" s="172">
        <v>0.9</v>
      </c>
      <c r="P1081" s="154">
        <v>0.901234567901235</v>
      </c>
      <c r="Q1081" s="154">
        <v>0.966065747613998</v>
      </c>
      <c r="R1081" s="154">
        <v>0.958990536277603</v>
      </c>
      <c r="S1081" s="173">
        <v>-0.0648311797127633</v>
      </c>
      <c r="T1081" s="153">
        <v>41029</v>
      </c>
      <c r="U1081" s="153">
        <v>37880</v>
      </c>
      <c r="V1081" s="154">
        <v>0.923249408954642</v>
      </c>
      <c r="W1081" s="154">
        <v>0.917837377607493</v>
      </c>
      <c r="X1081" s="155">
        <v>0.909862142099682</v>
      </c>
      <c r="Y1081" s="155">
        <v>0.917350157728707</v>
      </c>
      <c r="Z1081" s="173">
        <v>0.00797523550781065</v>
      </c>
      <c r="AA1081" s="151">
        <v>12078</v>
      </c>
      <c r="AB1081" s="151">
        <v>11129</v>
      </c>
      <c r="AC1081" s="151">
        <v>13201</v>
      </c>
      <c r="AD1081" s="151">
        <v>12221</v>
      </c>
      <c r="AE1081" s="155">
        <v>0.921427388640503</v>
      </c>
      <c r="AF1081" s="155">
        <v>0.925763199757594</v>
      </c>
      <c r="AG1081" s="173">
        <v>-0.00433581111709069</v>
      </c>
    </row>
    <row r="1082" spans="1:33">
      <c r="A1082" s="175" t="s">
        <v>927</v>
      </c>
      <c r="B1082" s="195" t="s">
        <v>1830</v>
      </c>
      <c r="C1082" s="195" t="s">
        <v>1081</v>
      </c>
      <c r="D1082" s="150">
        <v>5388</v>
      </c>
      <c r="E1082" s="150">
        <v>5150</v>
      </c>
      <c r="F1082" s="150">
        <v>5046</v>
      </c>
      <c r="G1082" s="151">
        <v>1815</v>
      </c>
      <c r="H1082" s="151">
        <v>1713</v>
      </c>
      <c r="I1082" s="151">
        <v>1699</v>
      </c>
      <c r="J1082" s="151">
        <v>3079</v>
      </c>
      <c r="K1082" s="151">
        <v>2916</v>
      </c>
      <c r="L1082" s="151">
        <v>2854</v>
      </c>
      <c r="M1082" s="154">
        <v>0.965610215190517</v>
      </c>
      <c r="N1082" s="153">
        <v>75924</v>
      </c>
      <c r="O1082" s="172">
        <v>0.9</v>
      </c>
      <c r="P1082" s="154">
        <v>0.955827765404603</v>
      </c>
      <c r="Q1082" s="154">
        <v>0.943801652892562</v>
      </c>
      <c r="R1082" s="154">
        <v>0.947060734004547</v>
      </c>
      <c r="S1082" s="173">
        <v>0.0120261125120408</v>
      </c>
      <c r="T1082" s="153">
        <v>78628</v>
      </c>
      <c r="U1082" s="153">
        <v>72716</v>
      </c>
      <c r="V1082" s="154">
        <v>0.924810500076309</v>
      </c>
      <c r="W1082" s="154">
        <v>0.93652561247216</v>
      </c>
      <c r="X1082" s="155">
        <v>0.936088154269972</v>
      </c>
      <c r="Y1082" s="155">
        <v>0.926924326079896</v>
      </c>
      <c r="Z1082" s="173">
        <v>0.000437458202187879</v>
      </c>
      <c r="AA1082" s="151">
        <v>24300</v>
      </c>
      <c r="AB1082" s="151">
        <v>22583</v>
      </c>
      <c r="AC1082" s="151">
        <v>24933</v>
      </c>
      <c r="AD1082" s="151">
        <v>23090</v>
      </c>
      <c r="AE1082" s="155">
        <v>0.929341563786008</v>
      </c>
      <c r="AF1082" s="155">
        <v>0.926081899490635</v>
      </c>
      <c r="AG1082" s="173">
        <v>0.00325966429537328</v>
      </c>
    </row>
    <row r="1083" spans="1:33">
      <c r="A1083" s="175" t="s">
        <v>927</v>
      </c>
      <c r="B1083" s="195" t="s">
        <v>1829</v>
      </c>
      <c r="C1083" s="195" t="s">
        <v>1082</v>
      </c>
      <c r="D1083" s="150">
        <v>6806</v>
      </c>
      <c r="E1083" s="150">
        <v>6364</v>
      </c>
      <c r="F1083" s="150">
        <v>6092</v>
      </c>
      <c r="G1083" s="151">
        <v>3352</v>
      </c>
      <c r="H1083" s="151">
        <v>3168</v>
      </c>
      <c r="I1083" s="151">
        <v>3070</v>
      </c>
      <c r="J1083" s="151">
        <v>5822</v>
      </c>
      <c r="K1083" s="151">
        <v>5378</v>
      </c>
      <c r="L1083" s="151">
        <v>5110</v>
      </c>
      <c r="M1083" s="154">
        <v>0.893174135189787</v>
      </c>
      <c r="N1083" s="153">
        <v>115725</v>
      </c>
      <c r="O1083" s="172">
        <v>0.9</v>
      </c>
      <c r="P1083" s="154">
        <v>0.935057302380253</v>
      </c>
      <c r="Q1083" s="154">
        <v>0.945107398568019</v>
      </c>
      <c r="R1083" s="154">
        <v>0.923737547234627</v>
      </c>
      <c r="S1083" s="173">
        <v>-0.0100500961877663</v>
      </c>
      <c r="T1083" s="153">
        <v>129566</v>
      </c>
      <c r="U1083" s="153">
        <v>114037</v>
      </c>
      <c r="V1083" s="154">
        <v>0.880146025963602</v>
      </c>
      <c r="W1083" s="154">
        <v>0.895092565383485</v>
      </c>
      <c r="X1083" s="155">
        <v>0.915871121718377</v>
      </c>
      <c r="Y1083" s="155">
        <v>0.877705255925799</v>
      </c>
      <c r="Z1083" s="173">
        <v>-0.0207785563348919</v>
      </c>
      <c r="AA1083" s="151">
        <v>39885</v>
      </c>
      <c r="AB1083" s="151">
        <v>35892</v>
      </c>
      <c r="AC1083" s="151">
        <v>42695</v>
      </c>
      <c r="AD1083" s="151">
        <v>36396</v>
      </c>
      <c r="AE1083" s="155">
        <v>0.899887175629936</v>
      </c>
      <c r="AF1083" s="155">
        <v>0.852465159854784</v>
      </c>
      <c r="AG1083" s="173">
        <v>0.0474220157751521</v>
      </c>
    </row>
    <row r="1084" spans="1:33">
      <c r="A1084" s="175" t="s">
        <v>927</v>
      </c>
      <c r="B1084" s="195" t="s">
        <v>1829</v>
      </c>
      <c r="C1084" s="195" t="s">
        <v>1083</v>
      </c>
      <c r="D1084" s="150">
        <v>5198</v>
      </c>
      <c r="E1084" s="150">
        <v>5005</v>
      </c>
      <c r="F1084" s="150">
        <v>4760</v>
      </c>
      <c r="G1084" s="151">
        <v>2857</v>
      </c>
      <c r="H1084" s="151">
        <v>2694</v>
      </c>
      <c r="I1084" s="151">
        <v>2622</v>
      </c>
      <c r="J1084" s="151">
        <v>4606</v>
      </c>
      <c r="K1084" s="151">
        <v>4430</v>
      </c>
      <c r="L1084" s="151">
        <v>4247</v>
      </c>
      <c r="M1084" s="154">
        <v>0.967505415764039</v>
      </c>
      <c r="N1084" s="153">
        <v>98702</v>
      </c>
      <c r="O1084" s="172">
        <v>0.9</v>
      </c>
      <c r="P1084" s="154">
        <v>0.962870334744132</v>
      </c>
      <c r="Q1084" s="154">
        <v>0.942947147357368</v>
      </c>
      <c r="R1084" s="154">
        <v>0.961788970907512</v>
      </c>
      <c r="S1084" s="173">
        <v>0.0199231873867645</v>
      </c>
      <c r="T1084" s="153">
        <v>102017</v>
      </c>
      <c r="U1084" s="153">
        <v>94337</v>
      </c>
      <c r="V1084" s="154">
        <v>0.924718429281394</v>
      </c>
      <c r="W1084" s="154">
        <v>0.915736821854559</v>
      </c>
      <c r="X1084" s="155">
        <v>0.917745887294365</v>
      </c>
      <c r="Y1084" s="155">
        <v>0.922058184976118</v>
      </c>
      <c r="Z1084" s="173">
        <v>-0.00200906543980528</v>
      </c>
      <c r="AA1084" s="151">
        <v>31193</v>
      </c>
      <c r="AB1084" s="151">
        <v>28694</v>
      </c>
      <c r="AC1084" s="151">
        <v>34395</v>
      </c>
      <c r="AD1084" s="151">
        <v>31835</v>
      </c>
      <c r="AE1084" s="155">
        <v>0.919885871830218</v>
      </c>
      <c r="AF1084" s="155">
        <v>0.925570577118767</v>
      </c>
      <c r="AG1084" s="173">
        <v>-0.00568470528854892</v>
      </c>
    </row>
    <row r="1085" spans="1:33">
      <c r="A1085" s="175" t="s">
        <v>927</v>
      </c>
      <c r="B1085" s="195" t="s">
        <v>1829</v>
      </c>
      <c r="C1085" s="195" t="s">
        <v>1084</v>
      </c>
      <c r="D1085" s="150">
        <v>2984</v>
      </c>
      <c r="E1085" s="150">
        <v>2820</v>
      </c>
      <c r="F1085" s="150">
        <v>2789</v>
      </c>
      <c r="G1085" s="151">
        <v>1609</v>
      </c>
      <c r="H1085" s="151">
        <v>1580</v>
      </c>
      <c r="I1085" s="151">
        <v>1490</v>
      </c>
      <c r="J1085" s="151">
        <v>2642</v>
      </c>
      <c r="K1085" s="151">
        <v>2508</v>
      </c>
      <c r="L1085" s="151">
        <v>2367</v>
      </c>
      <c r="M1085" s="154">
        <v>0.968087596121698</v>
      </c>
      <c r="N1085" s="153">
        <v>57911</v>
      </c>
      <c r="O1085" s="172">
        <v>0.9</v>
      </c>
      <c r="P1085" s="154">
        <v>0.945040214477212</v>
      </c>
      <c r="Q1085" s="154">
        <v>0.981976382846488</v>
      </c>
      <c r="R1085" s="154">
        <v>0.949280847842544</v>
      </c>
      <c r="S1085" s="173">
        <v>-0.0369361683692767</v>
      </c>
      <c r="T1085" s="153">
        <v>59820</v>
      </c>
      <c r="U1085" s="153">
        <v>54794</v>
      </c>
      <c r="V1085" s="154">
        <v>0.915981277164828</v>
      </c>
      <c r="W1085" s="154">
        <v>0.934651474530831</v>
      </c>
      <c r="X1085" s="155">
        <v>0.926041019266625</v>
      </c>
      <c r="Y1085" s="155">
        <v>0.895912187736563</v>
      </c>
      <c r="Z1085" s="173">
        <v>0.0086104552642059</v>
      </c>
      <c r="AA1085" s="151">
        <v>18273</v>
      </c>
      <c r="AB1085" s="151">
        <v>16723</v>
      </c>
      <c r="AC1085" s="151">
        <v>19986</v>
      </c>
      <c r="AD1085" s="151">
        <v>18113</v>
      </c>
      <c r="AE1085" s="155">
        <v>0.915175395392109</v>
      </c>
      <c r="AF1085" s="155">
        <v>0.906284399079356</v>
      </c>
      <c r="AG1085" s="173">
        <v>0.00889099631275303</v>
      </c>
    </row>
    <row r="1086" spans="1:33">
      <c r="A1086" s="175" t="s">
        <v>1085</v>
      </c>
      <c r="B1086" s="195" t="s">
        <v>1832</v>
      </c>
      <c r="C1086" s="195" t="s">
        <v>1087</v>
      </c>
      <c r="D1086" s="150">
        <v>2040</v>
      </c>
      <c r="E1086" s="150">
        <v>2019</v>
      </c>
      <c r="F1086" s="150">
        <v>1900</v>
      </c>
      <c r="G1086" s="151">
        <v>1338</v>
      </c>
      <c r="H1086" s="151">
        <v>1322</v>
      </c>
      <c r="I1086" s="151">
        <v>1262</v>
      </c>
      <c r="J1086" s="151">
        <v>1554</v>
      </c>
      <c r="K1086" s="151">
        <v>1541</v>
      </c>
      <c r="L1086" s="151">
        <v>1465</v>
      </c>
      <c r="M1086" s="154">
        <v>0.984051807461821</v>
      </c>
      <c r="N1086" s="153">
        <v>40724</v>
      </c>
      <c r="O1086" s="172">
        <v>0.9</v>
      </c>
      <c r="P1086" s="154">
        <v>0.989705882352941</v>
      </c>
      <c r="Q1086" s="154">
        <v>0.988041853512706</v>
      </c>
      <c r="R1086" s="154">
        <v>0.991634491634492</v>
      </c>
      <c r="S1086" s="173">
        <v>0.00166402884023564</v>
      </c>
      <c r="T1086" s="153">
        <v>41384</v>
      </c>
      <c r="U1086" s="153">
        <v>38872</v>
      </c>
      <c r="V1086" s="154">
        <v>0.939300212642567</v>
      </c>
      <c r="W1086" s="154">
        <v>0.931372549019608</v>
      </c>
      <c r="X1086" s="155">
        <v>0.943198804185351</v>
      </c>
      <c r="Y1086" s="155">
        <v>0.942728442728443</v>
      </c>
      <c r="Z1086" s="173">
        <v>-0.0118262551657434</v>
      </c>
      <c r="AA1086" s="151">
        <v>12489</v>
      </c>
      <c r="AB1086" s="151">
        <v>11681</v>
      </c>
      <c r="AC1086" s="151">
        <v>12691</v>
      </c>
      <c r="AD1086" s="151">
        <v>11903</v>
      </c>
      <c r="AE1086" s="155">
        <v>0.935303066698695</v>
      </c>
      <c r="AF1086" s="155">
        <v>0.937908754235285</v>
      </c>
      <c r="AG1086" s="173">
        <v>-0.00260568753658996</v>
      </c>
    </row>
    <row r="1087" spans="1:33">
      <c r="A1087" s="175" t="s">
        <v>1085</v>
      </c>
      <c r="B1087" s="195" t="s">
        <v>1832</v>
      </c>
      <c r="C1087" s="195" t="s">
        <v>1088</v>
      </c>
      <c r="D1087" s="150">
        <v>3135</v>
      </c>
      <c r="E1087" s="150">
        <v>3043</v>
      </c>
      <c r="F1087" s="150">
        <v>2804</v>
      </c>
      <c r="G1087" s="151">
        <v>1969</v>
      </c>
      <c r="H1087" s="151">
        <v>1945</v>
      </c>
      <c r="I1087" s="151">
        <v>1782</v>
      </c>
      <c r="J1087" s="151">
        <v>2301</v>
      </c>
      <c r="K1087" s="151">
        <v>2206</v>
      </c>
      <c r="L1087" s="151">
        <v>2137</v>
      </c>
      <c r="M1087" s="154">
        <v>0.977740642795723</v>
      </c>
      <c r="N1087" s="153">
        <v>60265</v>
      </c>
      <c r="O1087" s="172">
        <v>0.9</v>
      </c>
      <c r="P1087" s="154">
        <v>0.970653907496013</v>
      </c>
      <c r="Q1087" s="154">
        <v>0.987811071609954</v>
      </c>
      <c r="R1087" s="154">
        <v>0.958713602781399</v>
      </c>
      <c r="S1087" s="173">
        <v>-0.0171571641139415</v>
      </c>
      <c r="T1087" s="153">
        <v>61637</v>
      </c>
      <c r="U1087" s="153">
        <v>55483</v>
      </c>
      <c r="V1087" s="154">
        <v>0.900157373006473</v>
      </c>
      <c r="W1087" s="154">
        <v>0.894417862838915</v>
      </c>
      <c r="X1087" s="155">
        <v>0.905027932960894</v>
      </c>
      <c r="Y1087" s="155">
        <v>0.928726640591047</v>
      </c>
      <c r="Z1087" s="173">
        <v>-0.0106100701219785</v>
      </c>
      <c r="AA1087" s="151">
        <v>18938</v>
      </c>
      <c r="AB1087" s="151">
        <v>16990</v>
      </c>
      <c r="AC1087" s="151">
        <v>18587</v>
      </c>
      <c r="AD1087" s="151">
        <v>16728</v>
      </c>
      <c r="AE1087" s="155">
        <v>0.897138029358961</v>
      </c>
      <c r="AF1087" s="155">
        <v>0.899983859686878</v>
      </c>
      <c r="AG1087" s="173">
        <v>-0.00284583032791708</v>
      </c>
    </row>
    <row r="1088" spans="1:33">
      <c r="A1088" s="175" t="s">
        <v>1085</v>
      </c>
      <c r="B1088" s="195" t="s">
        <v>1832</v>
      </c>
      <c r="C1088" s="195" t="s">
        <v>1089</v>
      </c>
      <c r="D1088" s="150">
        <v>2919</v>
      </c>
      <c r="E1088" s="150">
        <v>2822</v>
      </c>
      <c r="F1088" s="150">
        <v>2749</v>
      </c>
      <c r="G1088" s="151">
        <v>1764</v>
      </c>
      <c r="H1088" s="151">
        <v>1734</v>
      </c>
      <c r="I1088" s="151">
        <v>1696</v>
      </c>
      <c r="J1088" s="151">
        <v>2258</v>
      </c>
      <c r="K1088" s="151">
        <v>2176</v>
      </c>
      <c r="L1088" s="151">
        <v>2165</v>
      </c>
      <c r="M1088" s="154">
        <v>0.958463561681269</v>
      </c>
      <c r="N1088" s="153">
        <v>56119</v>
      </c>
      <c r="O1088" s="172">
        <v>0.9</v>
      </c>
      <c r="P1088" s="154">
        <v>0.966769441589585</v>
      </c>
      <c r="Q1088" s="154">
        <v>0.982993197278912</v>
      </c>
      <c r="R1088" s="154">
        <v>0.963684676705049</v>
      </c>
      <c r="S1088" s="173">
        <v>-0.0162237556893261</v>
      </c>
      <c r="T1088" s="153">
        <v>58551</v>
      </c>
      <c r="U1088" s="153">
        <v>55558</v>
      </c>
      <c r="V1088" s="154">
        <v>0.9488821710987</v>
      </c>
      <c r="W1088" s="154">
        <v>0.941760877012676</v>
      </c>
      <c r="X1088" s="155">
        <v>0.961451247165533</v>
      </c>
      <c r="Y1088" s="155">
        <v>0.95881310894597</v>
      </c>
      <c r="Z1088" s="173">
        <v>-0.0196903701528574</v>
      </c>
      <c r="AA1088" s="151">
        <v>17851</v>
      </c>
      <c r="AB1088" s="151">
        <v>17026</v>
      </c>
      <c r="AC1088" s="151">
        <v>18211</v>
      </c>
      <c r="AD1088" s="151">
        <v>17206</v>
      </c>
      <c r="AE1088" s="155">
        <v>0.953784101730995</v>
      </c>
      <c r="AF1088" s="155">
        <v>0.944813574213388</v>
      </c>
      <c r="AG1088" s="173">
        <v>0.00897052751760796</v>
      </c>
    </row>
    <row r="1089" spans="1:33">
      <c r="A1089" s="175" t="s">
        <v>1085</v>
      </c>
      <c r="B1089" s="195" t="s">
        <v>1832</v>
      </c>
      <c r="C1089" s="195" t="s">
        <v>1090</v>
      </c>
      <c r="D1089" s="150">
        <v>3657</v>
      </c>
      <c r="E1089" s="150">
        <v>3384</v>
      </c>
      <c r="F1089" s="150">
        <v>3264</v>
      </c>
      <c r="G1089" s="151">
        <v>2297</v>
      </c>
      <c r="H1089" s="151">
        <v>2236</v>
      </c>
      <c r="I1089" s="151">
        <v>2105</v>
      </c>
      <c r="J1089" s="151">
        <v>2862</v>
      </c>
      <c r="K1089" s="151">
        <v>2786</v>
      </c>
      <c r="L1089" s="151">
        <v>2707</v>
      </c>
      <c r="M1089" s="154">
        <v>0.961931212478258</v>
      </c>
      <c r="N1089" s="153">
        <v>68578</v>
      </c>
      <c r="O1089" s="172">
        <v>0.9</v>
      </c>
      <c r="P1089" s="154">
        <v>0.925348646431501</v>
      </c>
      <c r="Q1089" s="154">
        <v>0.973443622115803</v>
      </c>
      <c r="R1089" s="154">
        <v>0.973445143256464</v>
      </c>
      <c r="S1089" s="173">
        <v>-0.048094975684302</v>
      </c>
      <c r="T1089" s="153">
        <v>71292</v>
      </c>
      <c r="U1089" s="153">
        <v>66341</v>
      </c>
      <c r="V1089" s="154">
        <v>0.930553217752342</v>
      </c>
      <c r="W1089" s="154">
        <v>0.89253486464315</v>
      </c>
      <c r="X1089" s="155">
        <v>0.916412712233348</v>
      </c>
      <c r="Y1089" s="155">
        <v>0.945842068483578</v>
      </c>
      <c r="Z1089" s="173">
        <v>-0.0238778475901977</v>
      </c>
      <c r="AA1089" s="151">
        <v>22393</v>
      </c>
      <c r="AB1089" s="151">
        <v>20690</v>
      </c>
      <c r="AC1089" s="151">
        <v>21980</v>
      </c>
      <c r="AD1089" s="151">
        <v>20513</v>
      </c>
      <c r="AE1089" s="155">
        <v>0.923949448488367</v>
      </c>
      <c r="AF1089" s="155">
        <v>0.933257506824386</v>
      </c>
      <c r="AG1089" s="173">
        <v>-0.00930805833601889</v>
      </c>
    </row>
    <row r="1090" spans="1:33">
      <c r="A1090" s="175" t="s">
        <v>1085</v>
      </c>
      <c r="B1090" s="195" t="s">
        <v>1832</v>
      </c>
      <c r="C1090" s="195" t="s">
        <v>1091</v>
      </c>
      <c r="D1090" s="150">
        <v>3965</v>
      </c>
      <c r="E1090" s="150">
        <v>3893</v>
      </c>
      <c r="F1090" s="150">
        <v>3527</v>
      </c>
      <c r="G1090" s="151">
        <v>2457</v>
      </c>
      <c r="H1090" s="151">
        <v>2417</v>
      </c>
      <c r="I1090" s="151">
        <v>2212</v>
      </c>
      <c r="J1090" s="151">
        <v>2793</v>
      </c>
      <c r="K1090" s="151">
        <v>2719</v>
      </c>
      <c r="L1090" s="151">
        <v>2604</v>
      </c>
      <c r="M1090" s="154">
        <v>0.974995318644279</v>
      </c>
      <c r="N1090" s="153">
        <v>78102</v>
      </c>
      <c r="O1090" s="172">
        <v>0.9</v>
      </c>
      <c r="P1090" s="154">
        <v>0.981841109709962</v>
      </c>
      <c r="Q1090" s="154">
        <v>0.983719983719984</v>
      </c>
      <c r="R1090" s="154">
        <v>0.973505191550304</v>
      </c>
      <c r="S1090" s="173">
        <v>-0.00187887401002151</v>
      </c>
      <c r="T1090" s="153">
        <v>80105</v>
      </c>
      <c r="U1090" s="153">
        <v>73256</v>
      </c>
      <c r="V1090" s="154">
        <v>0.914499719118657</v>
      </c>
      <c r="W1090" s="154">
        <v>0.88953341740227</v>
      </c>
      <c r="X1090" s="155">
        <v>0.9002849002849</v>
      </c>
      <c r="Y1090" s="155">
        <v>0.932330827067669</v>
      </c>
      <c r="Z1090" s="173">
        <v>-0.0107514828826304</v>
      </c>
      <c r="AA1090" s="151">
        <v>23618</v>
      </c>
      <c r="AB1090" s="151">
        <v>21628</v>
      </c>
      <c r="AC1090" s="151">
        <v>24694</v>
      </c>
      <c r="AD1090" s="151">
        <v>22614</v>
      </c>
      <c r="AE1090" s="155">
        <v>0.915742230502159</v>
      </c>
      <c r="AF1090" s="155">
        <v>0.915769012715639</v>
      </c>
      <c r="AG1090" s="173">
        <v>-2.67822134799589e-5</v>
      </c>
    </row>
    <row r="1091" spans="1:33">
      <c r="A1091" s="175" t="s">
        <v>1085</v>
      </c>
      <c r="B1091" s="195" t="s">
        <v>1832</v>
      </c>
      <c r="C1091" s="195" t="s">
        <v>1092</v>
      </c>
      <c r="D1091" s="150">
        <v>1726</v>
      </c>
      <c r="E1091" s="150">
        <v>1709</v>
      </c>
      <c r="F1091" s="150">
        <v>1626</v>
      </c>
      <c r="G1091" s="151">
        <v>1087</v>
      </c>
      <c r="H1091" s="151">
        <v>1077</v>
      </c>
      <c r="I1091" s="151">
        <v>1000</v>
      </c>
      <c r="J1091" s="151">
        <v>1263</v>
      </c>
      <c r="K1091" s="151">
        <v>1245</v>
      </c>
      <c r="L1091" s="151">
        <v>1165</v>
      </c>
      <c r="M1091" s="154">
        <v>0.975827753547515</v>
      </c>
      <c r="N1091" s="153">
        <v>31771</v>
      </c>
      <c r="O1091" s="172">
        <v>0.9</v>
      </c>
      <c r="P1091" s="154">
        <v>0.990150637311703</v>
      </c>
      <c r="Q1091" s="154">
        <v>0.990800367985281</v>
      </c>
      <c r="R1091" s="154">
        <v>0.985748218527316</v>
      </c>
      <c r="S1091" s="173">
        <v>-0.000649730673577209</v>
      </c>
      <c r="T1091" s="153">
        <v>32558</v>
      </c>
      <c r="U1091" s="153">
        <v>30265</v>
      </c>
      <c r="V1091" s="154">
        <v>0.929571841022176</v>
      </c>
      <c r="W1091" s="154">
        <v>0.942062572421784</v>
      </c>
      <c r="X1091" s="155">
        <v>0.919963201471941</v>
      </c>
      <c r="Y1091" s="155">
        <v>0.922406967537609</v>
      </c>
      <c r="Z1091" s="173">
        <v>0.0220993709498434</v>
      </c>
      <c r="AA1091" s="151">
        <v>10036</v>
      </c>
      <c r="AB1091" s="151">
        <v>9366</v>
      </c>
      <c r="AC1091" s="151">
        <v>9789</v>
      </c>
      <c r="AD1091" s="151">
        <v>9156</v>
      </c>
      <c r="AE1091" s="155">
        <v>0.933240334794739</v>
      </c>
      <c r="AF1091" s="155">
        <v>0.935335580753907</v>
      </c>
      <c r="AG1091" s="173">
        <v>-0.00209524595916855</v>
      </c>
    </row>
    <row r="1092" spans="1:33">
      <c r="A1092" s="175" t="s">
        <v>1085</v>
      </c>
      <c r="B1092" s="195" t="s">
        <v>1832</v>
      </c>
      <c r="C1092" s="195" t="s">
        <v>1093</v>
      </c>
      <c r="D1092" s="150">
        <v>2638</v>
      </c>
      <c r="E1092" s="150">
        <v>2613</v>
      </c>
      <c r="F1092" s="150">
        <v>2450</v>
      </c>
      <c r="G1092" s="151">
        <v>1583</v>
      </c>
      <c r="H1092" s="151">
        <v>1490</v>
      </c>
      <c r="I1092" s="151">
        <v>1407</v>
      </c>
      <c r="J1092" s="151">
        <v>1822</v>
      </c>
      <c r="K1092" s="151">
        <v>1781</v>
      </c>
      <c r="L1092" s="151">
        <v>1710</v>
      </c>
      <c r="M1092" s="154">
        <v>0.974705537709356</v>
      </c>
      <c r="N1092" s="153">
        <v>48245</v>
      </c>
      <c r="O1092" s="172">
        <v>0.9</v>
      </c>
      <c r="P1092" s="154">
        <v>0.990523123578469</v>
      </c>
      <c r="Q1092" s="154">
        <v>0.941250789639924</v>
      </c>
      <c r="R1092" s="154">
        <v>0.977497255762898</v>
      </c>
      <c r="S1092" s="173">
        <v>0.0492723339385444</v>
      </c>
      <c r="T1092" s="153">
        <v>49497</v>
      </c>
      <c r="U1092" s="153">
        <v>46336</v>
      </c>
      <c r="V1092" s="154">
        <v>0.936137543689517</v>
      </c>
      <c r="W1092" s="154">
        <v>0.928733889310083</v>
      </c>
      <c r="X1092" s="155">
        <v>0.888818698673405</v>
      </c>
      <c r="Y1092" s="155">
        <v>0.938529088913282</v>
      </c>
      <c r="Z1092" s="173">
        <v>0.0399151906366785</v>
      </c>
      <c r="AA1092" s="151">
        <v>15090</v>
      </c>
      <c r="AB1092" s="151">
        <v>14105</v>
      </c>
      <c r="AC1092" s="151">
        <v>15196</v>
      </c>
      <c r="AD1092" s="151">
        <v>14283</v>
      </c>
      <c r="AE1092" s="155">
        <v>0.934724983432737</v>
      </c>
      <c r="AF1092" s="155">
        <v>0.939918399578836</v>
      </c>
      <c r="AG1092" s="173">
        <v>-0.00519341614609958</v>
      </c>
    </row>
    <row r="1093" spans="1:33">
      <c r="A1093" s="175" t="s">
        <v>1085</v>
      </c>
      <c r="B1093" s="195" t="s">
        <v>1832</v>
      </c>
      <c r="C1093" s="195" t="s">
        <v>1094</v>
      </c>
      <c r="D1093" s="150">
        <v>6743</v>
      </c>
      <c r="E1093" s="150">
        <v>6544</v>
      </c>
      <c r="F1093" s="150">
        <v>5521</v>
      </c>
      <c r="G1093" s="151">
        <v>4818</v>
      </c>
      <c r="H1093" s="151">
        <v>4653</v>
      </c>
      <c r="I1093" s="151">
        <v>3906</v>
      </c>
      <c r="J1093" s="151">
        <v>6033</v>
      </c>
      <c r="K1093" s="151">
        <v>5841</v>
      </c>
      <c r="L1093" s="151">
        <v>4998</v>
      </c>
      <c r="M1093" s="154">
        <v>0.968740620881343</v>
      </c>
      <c r="N1093" s="153">
        <v>148475</v>
      </c>
      <c r="O1093" s="172">
        <v>0.9</v>
      </c>
      <c r="P1093" s="154">
        <v>0.970487913391665</v>
      </c>
      <c r="Q1093" s="154">
        <v>0.965753424657534</v>
      </c>
      <c r="R1093" s="154">
        <v>0.968175037294878</v>
      </c>
      <c r="S1093" s="173">
        <v>0.00473448873413118</v>
      </c>
      <c r="T1093" s="153">
        <v>153266</v>
      </c>
      <c r="U1093" s="153">
        <v>130293</v>
      </c>
      <c r="V1093" s="154">
        <v>0.850110265812378</v>
      </c>
      <c r="W1093" s="154">
        <v>0.81877502595284</v>
      </c>
      <c r="X1093" s="155">
        <v>0.810709838107098</v>
      </c>
      <c r="Y1093" s="155">
        <v>0.828443560417703</v>
      </c>
      <c r="Z1093" s="173">
        <v>0.00806518784574162</v>
      </c>
      <c r="AA1093" s="151">
        <v>45310</v>
      </c>
      <c r="AB1093" s="151">
        <v>37893</v>
      </c>
      <c r="AC1093" s="151">
        <v>48818</v>
      </c>
      <c r="AD1093" s="151">
        <v>42568</v>
      </c>
      <c r="AE1093" s="155">
        <v>0.836305451335246</v>
      </c>
      <c r="AF1093" s="155">
        <v>0.871973452415093</v>
      </c>
      <c r="AG1093" s="173">
        <v>-0.0356680010798468</v>
      </c>
    </row>
    <row r="1094" spans="1:33">
      <c r="A1094" s="175" t="s">
        <v>1085</v>
      </c>
      <c r="B1094" s="195" t="s">
        <v>1832</v>
      </c>
      <c r="C1094" s="195" t="s">
        <v>1095</v>
      </c>
      <c r="D1094" s="150">
        <v>3905</v>
      </c>
      <c r="E1094" s="150">
        <v>3858</v>
      </c>
      <c r="F1094" s="150">
        <v>3678</v>
      </c>
      <c r="G1094" s="151">
        <v>2441</v>
      </c>
      <c r="H1094" s="151">
        <v>2396</v>
      </c>
      <c r="I1094" s="151">
        <v>2320</v>
      </c>
      <c r="J1094" s="151">
        <v>2916</v>
      </c>
      <c r="K1094" s="151">
        <v>2812</v>
      </c>
      <c r="L1094" s="151">
        <v>2796</v>
      </c>
      <c r="M1094" s="154">
        <v>0.978310400570243</v>
      </c>
      <c r="N1094" s="153">
        <v>76859</v>
      </c>
      <c r="O1094" s="172">
        <v>0.9</v>
      </c>
      <c r="P1094" s="154">
        <v>0.987964148527529</v>
      </c>
      <c r="Q1094" s="154">
        <v>0.981564932404752</v>
      </c>
      <c r="R1094" s="154">
        <v>0.964334705075446</v>
      </c>
      <c r="S1094" s="173">
        <v>0.00639921612277661</v>
      </c>
      <c r="T1094" s="153">
        <v>78563</v>
      </c>
      <c r="U1094" s="153">
        <v>74679</v>
      </c>
      <c r="V1094" s="154">
        <v>0.950561969374897</v>
      </c>
      <c r="W1094" s="154">
        <v>0.941869398207426</v>
      </c>
      <c r="X1094" s="155">
        <v>0.950430151577222</v>
      </c>
      <c r="Y1094" s="155">
        <v>0.958847736625514</v>
      </c>
      <c r="Z1094" s="173">
        <v>-0.00856075336979611</v>
      </c>
      <c r="AA1094" s="151">
        <v>23629</v>
      </c>
      <c r="AB1094" s="151">
        <v>22502</v>
      </c>
      <c r="AC1094" s="151">
        <v>24340</v>
      </c>
      <c r="AD1094" s="151">
        <v>23209</v>
      </c>
      <c r="AE1094" s="155">
        <v>0.952304371746583</v>
      </c>
      <c r="AF1094" s="155">
        <v>0.953533278553821</v>
      </c>
      <c r="AG1094" s="173">
        <v>-0.00122890680723831</v>
      </c>
    </row>
    <row r="1095" spans="1:33">
      <c r="A1095" s="175" t="s">
        <v>1085</v>
      </c>
      <c r="B1095" s="195" t="s">
        <v>1832</v>
      </c>
      <c r="C1095" s="195" t="s">
        <v>1096</v>
      </c>
      <c r="D1095" s="150">
        <v>3143</v>
      </c>
      <c r="E1095" s="150">
        <v>2975</v>
      </c>
      <c r="F1095" s="150">
        <v>2958</v>
      </c>
      <c r="G1095" s="151">
        <v>1897</v>
      </c>
      <c r="H1095" s="151">
        <v>1836</v>
      </c>
      <c r="I1095" s="151">
        <v>1787</v>
      </c>
      <c r="J1095" s="151">
        <v>2418</v>
      </c>
      <c r="K1095" s="151">
        <v>2343</v>
      </c>
      <c r="L1095" s="151">
        <v>2335</v>
      </c>
      <c r="M1095" s="154">
        <v>0.957402477138558</v>
      </c>
      <c r="N1095" s="153">
        <v>57897</v>
      </c>
      <c r="O1095" s="172">
        <v>0.9</v>
      </c>
      <c r="P1095" s="154">
        <v>0.946547884187082</v>
      </c>
      <c r="Q1095" s="154">
        <v>0.967843964153927</v>
      </c>
      <c r="R1095" s="154">
        <v>0.968982630272953</v>
      </c>
      <c r="S1095" s="173">
        <v>-0.0212960799668449</v>
      </c>
      <c r="T1095" s="153">
        <v>60473</v>
      </c>
      <c r="U1095" s="153">
        <v>56865</v>
      </c>
      <c r="V1095" s="154">
        <v>0.940337009905247</v>
      </c>
      <c r="W1095" s="154">
        <v>0.941139039134585</v>
      </c>
      <c r="X1095" s="155">
        <v>0.942013705851344</v>
      </c>
      <c r="Y1095" s="155">
        <v>0.965674110835401</v>
      </c>
      <c r="Z1095" s="173">
        <v>-0.000874666716759509</v>
      </c>
      <c r="AA1095" s="151">
        <v>18805</v>
      </c>
      <c r="AB1095" s="151">
        <v>17796</v>
      </c>
      <c r="AC1095" s="151">
        <v>18696</v>
      </c>
      <c r="AD1095" s="151">
        <v>17486</v>
      </c>
      <c r="AE1095" s="155">
        <v>0.946344057431534</v>
      </c>
      <c r="AF1095" s="155">
        <v>0.93528027385537</v>
      </c>
      <c r="AG1095" s="173">
        <v>0.011063783576164</v>
      </c>
    </row>
    <row r="1096" spans="1:33">
      <c r="A1096" s="175" t="s">
        <v>1085</v>
      </c>
      <c r="B1096" s="195" t="s">
        <v>1832</v>
      </c>
      <c r="C1096" s="195" t="s">
        <v>1097</v>
      </c>
      <c r="D1096" s="150">
        <v>2673</v>
      </c>
      <c r="E1096" s="150">
        <v>2631</v>
      </c>
      <c r="F1096" s="150">
        <v>2508</v>
      </c>
      <c r="G1096" s="151">
        <v>1703</v>
      </c>
      <c r="H1096" s="151">
        <v>1692</v>
      </c>
      <c r="I1096" s="151">
        <v>1630</v>
      </c>
      <c r="J1096" s="151">
        <v>2054</v>
      </c>
      <c r="K1096" s="151">
        <v>1994</v>
      </c>
      <c r="L1096" s="151">
        <v>1910</v>
      </c>
      <c r="M1096" s="154">
        <v>0.9815612097258</v>
      </c>
      <c r="N1096" s="153">
        <v>55629</v>
      </c>
      <c r="O1096" s="172">
        <v>0.9</v>
      </c>
      <c r="P1096" s="154">
        <v>0.984287317620651</v>
      </c>
      <c r="Q1096" s="154">
        <v>0.993540810334703</v>
      </c>
      <c r="R1096" s="154">
        <v>0.97078870496592</v>
      </c>
      <c r="S1096" s="173">
        <v>-0.00925349271405251</v>
      </c>
      <c r="T1096" s="153">
        <v>56674</v>
      </c>
      <c r="U1096" s="153">
        <v>52907</v>
      </c>
      <c r="V1096" s="154">
        <v>0.933532131135971</v>
      </c>
      <c r="W1096" s="154">
        <v>0.938271604938272</v>
      </c>
      <c r="X1096" s="155">
        <v>0.95713446858485</v>
      </c>
      <c r="Y1096" s="155">
        <v>0.929892891918208</v>
      </c>
      <c r="Z1096" s="173">
        <v>-0.0188628636465787</v>
      </c>
      <c r="AA1096" s="151">
        <v>16991</v>
      </c>
      <c r="AB1096" s="151">
        <v>15900</v>
      </c>
      <c r="AC1096" s="151">
        <v>17203</v>
      </c>
      <c r="AD1096" s="151">
        <v>16007</v>
      </c>
      <c r="AE1096" s="155">
        <v>0.935789535636513</v>
      </c>
      <c r="AF1096" s="155">
        <v>0.930477242341452</v>
      </c>
      <c r="AG1096" s="173">
        <v>0.00531229329506133</v>
      </c>
    </row>
    <row r="1097" spans="1:33">
      <c r="A1097" s="175" t="s">
        <v>1085</v>
      </c>
      <c r="B1097" s="195" t="s">
        <v>1832</v>
      </c>
      <c r="C1097" s="195" t="s">
        <v>1098</v>
      </c>
      <c r="D1097" s="150">
        <v>3411</v>
      </c>
      <c r="E1097" s="150">
        <v>3362</v>
      </c>
      <c r="F1097" s="150">
        <v>3206</v>
      </c>
      <c r="G1097" s="151">
        <v>2104</v>
      </c>
      <c r="H1097" s="151">
        <v>2071</v>
      </c>
      <c r="I1097" s="151">
        <v>2018</v>
      </c>
      <c r="J1097" s="151">
        <v>2482</v>
      </c>
      <c r="K1097" s="151">
        <v>2449</v>
      </c>
      <c r="L1097" s="151">
        <v>2363</v>
      </c>
      <c r="M1097" s="154">
        <v>0.981373078551304</v>
      </c>
      <c r="N1097" s="153">
        <v>67227</v>
      </c>
      <c r="O1097" s="172">
        <v>0.9</v>
      </c>
      <c r="P1097" s="154">
        <v>0.985634711228379</v>
      </c>
      <c r="Q1097" s="154">
        <v>0.984315589353612</v>
      </c>
      <c r="R1097" s="154">
        <v>0.986704270749396</v>
      </c>
      <c r="S1097" s="173">
        <v>0.00131912187476657</v>
      </c>
      <c r="T1097" s="153">
        <v>68503</v>
      </c>
      <c r="U1097" s="153">
        <v>64654</v>
      </c>
      <c r="V1097" s="154">
        <v>0.943812679736654</v>
      </c>
      <c r="W1097" s="154">
        <v>0.939900322486074</v>
      </c>
      <c r="X1097" s="155">
        <v>0.959125475285171</v>
      </c>
      <c r="Y1097" s="155">
        <v>0.952054794520548</v>
      </c>
      <c r="Z1097" s="173">
        <v>-0.0192251527990966</v>
      </c>
      <c r="AA1097" s="151">
        <v>20539</v>
      </c>
      <c r="AB1097" s="151">
        <v>19431</v>
      </c>
      <c r="AC1097" s="151">
        <v>21515</v>
      </c>
      <c r="AD1097" s="151">
        <v>20249</v>
      </c>
      <c r="AE1097" s="155">
        <v>0.9460538487755</v>
      </c>
      <c r="AF1097" s="155">
        <v>0.941157332093888</v>
      </c>
      <c r="AG1097" s="173">
        <v>0.00489651668161228</v>
      </c>
    </row>
    <row r="1098" spans="1:33">
      <c r="A1098" s="175" t="s">
        <v>1085</v>
      </c>
      <c r="B1098" s="195" t="s">
        <v>1832</v>
      </c>
      <c r="C1098" s="195" t="s">
        <v>1099</v>
      </c>
      <c r="D1098" s="150">
        <v>2084</v>
      </c>
      <c r="E1098" s="150">
        <v>2058</v>
      </c>
      <c r="F1098" s="150">
        <v>1923</v>
      </c>
      <c r="G1098" s="151">
        <v>1357</v>
      </c>
      <c r="H1098" s="151">
        <v>1339</v>
      </c>
      <c r="I1098" s="151">
        <v>1313</v>
      </c>
      <c r="J1098" s="151">
        <v>1563</v>
      </c>
      <c r="K1098" s="151">
        <v>1546</v>
      </c>
      <c r="L1098" s="151">
        <v>1520</v>
      </c>
      <c r="M1098" s="154">
        <v>0.983223570190641</v>
      </c>
      <c r="N1098" s="153">
        <v>42549</v>
      </c>
      <c r="O1098" s="172">
        <v>0.9</v>
      </c>
      <c r="P1098" s="154">
        <v>0.987523992322457</v>
      </c>
      <c r="Q1098" s="154">
        <v>0.986735445836404</v>
      </c>
      <c r="R1098" s="154">
        <v>0.989123480486244</v>
      </c>
      <c r="S1098" s="173">
        <v>0.000788546486052977</v>
      </c>
      <c r="T1098" s="153">
        <v>43275</v>
      </c>
      <c r="U1098" s="153">
        <v>41521</v>
      </c>
      <c r="V1098" s="154">
        <v>0.95946851530907</v>
      </c>
      <c r="W1098" s="154">
        <v>0.92274472168906</v>
      </c>
      <c r="X1098" s="155">
        <v>0.967575534266765</v>
      </c>
      <c r="Y1098" s="155">
        <v>0.972488803582854</v>
      </c>
      <c r="Z1098" s="173">
        <v>-0.0448308125777054</v>
      </c>
      <c r="AA1098" s="151">
        <v>12790</v>
      </c>
      <c r="AB1098" s="151">
        <v>12123</v>
      </c>
      <c r="AC1098" s="151">
        <v>13444</v>
      </c>
      <c r="AD1098" s="151">
        <v>12926</v>
      </c>
      <c r="AE1098" s="155">
        <v>0.947849882720876</v>
      </c>
      <c r="AF1098" s="155">
        <v>0.961469800654567</v>
      </c>
      <c r="AG1098" s="173">
        <v>-0.0136199179336914</v>
      </c>
    </row>
    <row r="1099" spans="1:33">
      <c r="A1099" s="175" t="s">
        <v>1085</v>
      </c>
      <c r="B1099" s="195" t="s">
        <v>1832</v>
      </c>
      <c r="C1099" s="195" t="s">
        <v>1100</v>
      </c>
      <c r="D1099" s="150">
        <v>3021</v>
      </c>
      <c r="E1099" s="150">
        <v>2957</v>
      </c>
      <c r="F1099" s="150">
        <v>2800</v>
      </c>
      <c r="G1099" s="151">
        <v>1921</v>
      </c>
      <c r="H1099" s="151">
        <v>1873</v>
      </c>
      <c r="I1099" s="151">
        <v>1823</v>
      </c>
      <c r="J1099" s="151">
        <v>2231</v>
      </c>
      <c r="K1099" s="151">
        <v>2200</v>
      </c>
      <c r="L1099" s="151">
        <v>2144</v>
      </c>
      <c r="M1099" s="154">
        <v>0.984718080780699</v>
      </c>
      <c r="N1099" s="153">
        <v>58122</v>
      </c>
      <c r="O1099" s="172">
        <v>0.9</v>
      </c>
      <c r="P1099" s="154">
        <v>0.978814961933135</v>
      </c>
      <c r="Q1099" s="154">
        <v>0.97501301405518</v>
      </c>
      <c r="R1099" s="154">
        <v>0.986104885701479</v>
      </c>
      <c r="S1099" s="173">
        <v>0.00380194787795518</v>
      </c>
      <c r="T1099" s="153">
        <v>59024</v>
      </c>
      <c r="U1099" s="153">
        <v>56490</v>
      </c>
      <c r="V1099" s="154">
        <v>0.957068311195446</v>
      </c>
      <c r="W1099" s="154">
        <v>0.926845415425356</v>
      </c>
      <c r="X1099" s="155">
        <v>0.948984903695992</v>
      </c>
      <c r="Y1099" s="155">
        <v>0.961004034065442</v>
      </c>
      <c r="Z1099" s="173">
        <v>-0.0221394882706358</v>
      </c>
      <c r="AA1099" s="151">
        <v>18416</v>
      </c>
      <c r="AB1099" s="151">
        <v>17473</v>
      </c>
      <c r="AC1099" s="151">
        <v>18194</v>
      </c>
      <c r="AD1099" s="151">
        <v>17513</v>
      </c>
      <c r="AE1099" s="155">
        <v>0.948794526498697</v>
      </c>
      <c r="AF1099" s="155">
        <v>0.962570078047708</v>
      </c>
      <c r="AG1099" s="173">
        <v>-0.0137755515490112</v>
      </c>
    </row>
    <row r="1100" spans="1:33">
      <c r="A1100" s="175" t="s">
        <v>1085</v>
      </c>
      <c r="B1100" s="195" t="s">
        <v>1832</v>
      </c>
      <c r="C1100" s="195" t="s">
        <v>1101</v>
      </c>
      <c r="D1100" s="150">
        <v>1883</v>
      </c>
      <c r="E1100" s="150">
        <v>1849</v>
      </c>
      <c r="F1100" s="150">
        <v>1797</v>
      </c>
      <c r="G1100" s="151">
        <v>1201</v>
      </c>
      <c r="H1100" s="151">
        <v>1171</v>
      </c>
      <c r="I1100" s="151">
        <v>1136</v>
      </c>
      <c r="J1100" s="151">
        <v>1366</v>
      </c>
      <c r="K1100" s="151">
        <v>1344</v>
      </c>
      <c r="L1100" s="151">
        <v>1307</v>
      </c>
      <c r="M1100" s="154">
        <v>0.975450334534225</v>
      </c>
      <c r="N1100" s="153">
        <v>37906</v>
      </c>
      <c r="O1100" s="172">
        <v>0.9</v>
      </c>
      <c r="P1100" s="154">
        <v>0.98194370685077</v>
      </c>
      <c r="Q1100" s="154">
        <v>0.975020815986678</v>
      </c>
      <c r="R1100" s="154">
        <v>0.98389458272328</v>
      </c>
      <c r="S1100" s="173">
        <v>0.00692289086409226</v>
      </c>
      <c r="T1100" s="153">
        <v>38860</v>
      </c>
      <c r="U1100" s="153">
        <v>36868</v>
      </c>
      <c r="V1100" s="154">
        <v>0.948739063304169</v>
      </c>
      <c r="W1100" s="154">
        <v>0.95432819968136</v>
      </c>
      <c r="X1100" s="155">
        <v>0.945878434637802</v>
      </c>
      <c r="Y1100" s="155">
        <v>0.956808199121523</v>
      </c>
      <c r="Z1100" s="173">
        <v>0.00844976504355766</v>
      </c>
      <c r="AA1100" s="151">
        <v>11584</v>
      </c>
      <c r="AB1100" s="151">
        <v>10984</v>
      </c>
      <c r="AC1100" s="151">
        <v>12100</v>
      </c>
      <c r="AD1100" s="151">
        <v>11470</v>
      </c>
      <c r="AE1100" s="155">
        <v>0.948204419889503</v>
      </c>
      <c r="AF1100" s="155">
        <v>0.947933884297521</v>
      </c>
      <c r="AG1100" s="173">
        <v>0.000270535591982091</v>
      </c>
    </row>
    <row r="1101" spans="1:33">
      <c r="A1101" s="175" t="s">
        <v>1085</v>
      </c>
      <c r="B1101" s="195" t="s">
        <v>1832</v>
      </c>
      <c r="C1101" s="195" t="s">
        <v>1102</v>
      </c>
      <c r="D1101" s="150">
        <v>2066</v>
      </c>
      <c r="E1101" s="150">
        <v>2036</v>
      </c>
      <c r="F1101" s="150">
        <v>1913</v>
      </c>
      <c r="G1101" s="151">
        <v>1306</v>
      </c>
      <c r="H1101" s="151">
        <v>1282</v>
      </c>
      <c r="I1101" s="151">
        <v>1237</v>
      </c>
      <c r="J1101" s="151">
        <v>1576</v>
      </c>
      <c r="K1101" s="151">
        <v>1504</v>
      </c>
      <c r="L1101" s="151">
        <v>1468</v>
      </c>
      <c r="M1101" s="154">
        <v>0.97932704388149</v>
      </c>
      <c r="N1101" s="153">
        <v>42872</v>
      </c>
      <c r="O1101" s="172">
        <v>0.9</v>
      </c>
      <c r="P1101" s="154">
        <v>0.985479186834463</v>
      </c>
      <c r="Q1101" s="154">
        <v>0.981623277182236</v>
      </c>
      <c r="R1101" s="154">
        <v>0.954314720812183</v>
      </c>
      <c r="S1101" s="173">
        <v>0.00385590965222693</v>
      </c>
      <c r="T1101" s="153">
        <v>43777</v>
      </c>
      <c r="U1101" s="153">
        <v>41866</v>
      </c>
      <c r="V1101" s="154">
        <v>0.956346940174064</v>
      </c>
      <c r="W1101" s="154">
        <v>0.92594385285576</v>
      </c>
      <c r="X1101" s="155">
        <v>0.947166921898928</v>
      </c>
      <c r="Y1101" s="155">
        <v>0.931472081218274</v>
      </c>
      <c r="Z1101" s="173">
        <v>-0.0212230690431681</v>
      </c>
      <c r="AA1101" s="151">
        <v>13241</v>
      </c>
      <c r="AB1101" s="151">
        <v>12615</v>
      </c>
      <c r="AC1101" s="151">
        <v>13693</v>
      </c>
      <c r="AD1101" s="151">
        <v>13102</v>
      </c>
      <c r="AE1101" s="155">
        <v>0.952722604032928</v>
      </c>
      <c r="AF1101" s="155">
        <v>0.956839260936245</v>
      </c>
      <c r="AG1101" s="173">
        <v>-0.00411665690331675</v>
      </c>
    </row>
    <row r="1102" spans="1:33">
      <c r="A1102" s="175" t="s">
        <v>1085</v>
      </c>
      <c r="B1102" s="195" t="s">
        <v>1832</v>
      </c>
      <c r="C1102" s="195" t="s">
        <v>1103</v>
      </c>
      <c r="D1102" s="150">
        <v>3741</v>
      </c>
      <c r="E1102" s="150">
        <v>3609</v>
      </c>
      <c r="F1102" s="150">
        <v>3425</v>
      </c>
      <c r="G1102" s="151">
        <v>2329</v>
      </c>
      <c r="H1102" s="151">
        <v>2239</v>
      </c>
      <c r="I1102" s="151">
        <v>2136</v>
      </c>
      <c r="J1102" s="151">
        <v>2719</v>
      </c>
      <c r="K1102" s="151">
        <v>2646</v>
      </c>
      <c r="L1102" s="151">
        <v>2585</v>
      </c>
      <c r="M1102" s="154">
        <v>0.974643936124299</v>
      </c>
      <c r="N1102" s="153">
        <v>72264</v>
      </c>
      <c r="O1102" s="172">
        <v>0.9</v>
      </c>
      <c r="P1102" s="154">
        <v>0.964715316760224</v>
      </c>
      <c r="Q1102" s="154">
        <v>0.961356805495921</v>
      </c>
      <c r="R1102" s="154">
        <v>0.973151894078705</v>
      </c>
      <c r="S1102" s="173">
        <v>0.00335851126430353</v>
      </c>
      <c r="T1102" s="153">
        <v>74144</v>
      </c>
      <c r="U1102" s="153">
        <v>69571</v>
      </c>
      <c r="V1102" s="154">
        <v>0.938322723349158</v>
      </c>
      <c r="W1102" s="154">
        <v>0.915530606789628</v>
      </c>
      <c r="X1102" s="155">
        <v>0.917131816230142</v>
      </c>
      <c r="Y1102" s="155">
        <v>0.950717175432144</v>
      </c>
      <c r="Z1102" s="173">
        <v>-0.00160120944051334</v>
      </c>
      <c r="AA1102" s="151">
        <v>22478</v>
      </c>
      <c r="AB1102" s="151">
        <v>20985</v>
      </c>
      <c r="AC1102" s="151">
        <v>22752</v>
      </c>
      <c r="AD1102" s="151">
        <v>21344</v>
      </c>
      <c r="AE1102" s="155">
        <v>0.933579499955512</v>
      </c>
      <c r="AF1102" s="155">
        <v>0.938115330520394</v>
      </c>
      <c r="AG1102" s="173">
        <v>-0.00453583056488183</v>
      </c>
    </row>
    <row r="1103" spans="1:33">
      <c r="A1103" s="175" t="s">
        <v>1085</v>
      </c>
      <c r="B1103" s="195" t="s">
        <v>1832</v>
      </c>
      <c r="C1103" s="195" t="s">
        <v>1104</v>
      </c>
      <c r="D1103" s="150">
        <v>2670</v>
      </c>
      <c r="E1103" s="150">
        <v>2644</v>
      </c>
      <c r="F1103" s="150">
        <v>2539</v>
      </c>
      <c r="G1103" s="151">
        <v>1787</v>
      </c>
      <c r="H1103" s="151">
        <v>1766</v>
      </c>
      <c r="I1103" s="151">
        <v>1687</v>
      </c>
      <c r="J1103" s="151">
        <v>2093</v>
      </c>
      <c r="K1103" s="151">
        <v>2075</v>
      </c>
      <c r="L1103" s="151">
        <v>2010</v>
      </c>
      <c r="M1103" s="154">
        <v>0.986210956313884</v>
      </c>
      <c r="N1103" s="153">
        <v>55286</v>
      </c>
      <c r="O1103" s="172">
        <v>0.9</v>
      </c>
      <c r="P1103" s="154">
        <v>0.990262172284644</v>
      </c>
      <c r="Q1103" s="154">
        <v>0.988248461108002</v>
      </c>
      <c r="R1103" s="154">
        <v>0.991399904443383</v>
      </c>
      <c r="S1103" s="173">
        <v>0.00201371117664195</v>
      </c>
      <c r="T1103" s="153">
        <v>56059</v>
      </c>
      <c r="U1103" s="153">
        <v>53461</v>
      </c>
      <c r="V1103" s="154">
        <v>0.953655969603454</v>
      </c>
      <c r="W1103" s="154">
        <v>0.950936329588015</v>
      </c>
      <c r="X1103" s="155">
        <v>0.944040290990487</v>
      </c>
      <c r="Y1103" s="155">
        <v>0.960344003822265</v>
      </c>
      <c r="Z1103" s="173">
        <v>0.00689603859752819</v>
      </c>
      <c r="AA1103" s="151">
        <v>16843</v>
      </c>
      <c r="AB1103" s="151">
        <v>16034</v>
      </c>
      <c r="AC1103" s="151">
        <v>17341</v>
      </c>
      <c r="AD1103" s="151">
        <v>16622</v>
      </c>
      <c r="AE1103" s="155">
        <v>0.951968176690613</v>
      </c>
      <c r="AF1103" s="155">
        <v>0.958537569920996</v>
      </c>
      <c r="AG1103" s="173">
        <v>-0.00656939323038319</v>
      </c>
    </row>
    <row r="1104" spans="1:33">
      <c r="A1104" s="175" t="s">
        <v>1085</v>
      </c>
      <c r="B1104" s="195" t="s">
        <v>1832</v>
      </c>
      <c r="C1104" s="195" t="s">
        <v>1105</v>
      </c>
      <c r="D1104" s="150">
        <v>2293</v>
      </c>
      <c r="E1104" s="150">
        <v>2267</v>
      </c>
      <c r="F1104" s="150">
        <v>2111</v>
      </c>
      <c r="G1104" s="151">
        <v>1551</v>
      </c>
      <c r="H1104" s="151">
        <v>1537</v>
      </c>
      <c r="I1104" s="151">
        <v>1465</v>
      </c>
      <c r="J1104" s="151">
        <v>1677</v>
      </c>
      <c r="K1104" s="151">
        <v>1659</v>
      </c>
      <c r="L1104" s="151">
        <v>1609</v>
      </c>
      <c r="M1104" s="154">
        <v>0.987955606003279</v>
      </c>
      <c r="N1104" s="153">
        <v>47001</v>
      </c>
      <c r="O1104" s="172">
        <v>0.9</v>
      </c>
      <c r="P1104" s="154">
        <v>0.988661142607937</v>
      </c>
      <c r="Q1104" s="154">
        <v>0.99097356544165</v>
      </c>
      <c r="R1104" s="154">
        <v>0.989266547406082</v>
      </c>
      <c r="S1104" s="173">
        <v>-0.00231242283371325</v>
      </c>
      <c r="T1104" s="153">
        <v>47574</v>
      </c>
      <c r="U1104" s="153">
        <v>44741</v>
      </c>
      <c r="V1104" s="154">
        <v>0.940450666330348</v>
      </c>
      <c r="W1104" s="154">
        <v>0.92062799825556</v>
      </c>
      <c r="X1104" s="155">
        <v>0.944551901998711</v>
      </c>
      <c r="Y1104" s="155">
        <v>0.959451401311866</v>
      </c>
      <c r="Z1104" s="173">
        <v>-0.0239239037431501</v>
      </c>
      <c r="AA1104" s="151">
        <v>14298</v>
      </c>
      <c r="AB1104" s="151">
        <v>13424</v>
      </c>
      <c r="AC1104" s="151">
        <v>14492</v>
      </c>
      <c r="AD1104" s="151">
        <v>13715</v>
      </c>
      <c r="AE1104" s="155">
        <v>0.938872569590152</v>
      </c>
      <c r="AF1104" s="155">
        <v>0.946384211979023</v>
      </c>
      <c r="AG1104" s="173">
        <v>-0.00751164238887048</v>
      </c>
    </row>
    <row r="1105" spans="1:33">
      <c r="A1105" s="175" t="s">
        <v>1085</v>
      </c>
      <c r="B1105" s="195" t="s">
        <v>1832</v>
      </c>
      <c r="C1105" s="195" t="s">
        <v>1106</v>
      </c>
      <c r="D1105" s="150">
        <v>1923</v>
      </c>
      <c r="E1105" s="150">
        <v>1865</v>
      </c>
      <c r="F1105" s="150">
        <v>1749</v>
      </c>
      <c r="G1105" s="151">
        <v>1254</v>
      </c>
      <c r="H1105" s="151">
        <v>1198</v>
      </c>
      <c r="I1105" s="151">
        <v>1154</v>
      </c>
      <c r="J1105" s="151">
        <v>1480</v>
      </c>
      <c r="K1105" s="151">
        <v>1415</v>
      </c>
      <c r="L1105" s="151">
        <v>1355</v>
      </c>
      <c r="M1105" s="154">
        <v>0.961899461127837</v>
      </c>
      <c r="N1105" s="153">
        <v>38021</v>
      </c>
      <c r="O1105" s="172">
        <v>0.9</v>
      </c>
      <c r="P1105" s="154">
        <v>0.969838793551742</v>
      </c>
      <c r="Q1105" s="154">
        <v>0.955342902711324</v>
      </c>
      <c r="R1105" s="154">
        <v>0.956081081081081</v>
      </c>
      <c r="S1105" s="173">
        <v>0.0144958908404184</v>
      </c>
      <c r="T1105" s="153">
        <v>39527</v>
      </c>
      <c r="U1105" s="153">
        <v>37072</v>
      </c>
      <c r="V1105" s="154">
        <v>0.937890555822602</v>
      </c>
      <c r="W1105" s="154">
        <v>0.909516380655226</v>
      </c>
      <c r="X1105" s="155">
        <v>0.920255183413078</v>
      </c>
      <c r="Y1105" s="155">
        <v>0.915540540540541</v>
      </c>
      <c r="Z1105" s="173">
        <v>-0.0107388027578519</v>
      </c>
      <c r="AA1105" s="151">
        <v>12104</v>
      </c>
      <c r="AB1105" s="151">
        <v>11233</v>
      </c>
      <c r="AC1105" s="151">
        <v>12178</v>
      </c>
      <c r="AD1105" s="151">
        <v>11446</v>
      </c>
      <c r="AE1105" s="155">
        <v>0.928040317250496</v>
      </c>
      <c r="AF1105" s="155">
        <v>0.939891607817376</v>
      </c>
      <c r="AG1105" s="173">
        <v>-0.0118512905668798</v>
      </c>
    </row>
    <row r="1106" spans="1:33">
      <c r="A1106" s="175" t="s">
        <v>1085</v>
      </c>
      <c r="B1106" s="195" t="s">
        <v>1833</v>
      </c>
      <c r="C1106" s="195" t="s">
        <v>1107</v>
      </c>
      <c r="D1106" s="150">
        <v>7312</v>
      </c>
      <c r="E1106" s="150">
        <v>7110</v>
      </c>
      <c r="F1106" s="150">
        <v>6492</v>
      </c>
      <c r="G1106" s="151">
        <v>3521</v>
      </c>
      <c r="H1106" s="151">
        <v>3416</v>
      </c>
      <c r="I1106" s="151">
        <v>3253</v>
      </c>
      <c r="J1106" s="151">
        <v>4274</v>
      </c>
      <c r="K1106" s="151">
        <v>4101</v>
      </c>
      <c r="L1106" s="151">
        <v>3876</v>
      </c>
      <c r="M1106" s="154">
        <v>0.957324549093756</v>
      </c>
      <c r="N1106" s="153">
        <v>129616</v>
      </c>
      <c r="O1106" s="172">
        <v>0.9</v>
      </c>
      <c r="P1106" s="154">
        <v>0.972374179431072</v>
      </c>
      <c r="Q1106" s="154">
        <v>0.970178926441352</v>
      </c>
      <c r="R1106" s="154">
        <v>0.959522695367337</v>
      </c>
      <c r="S1106" s="173">
        <v>0.00219525298972034</v>
      </c>
      <c r="T1106" s="153">
        <v>135394</v>
      </c>
      <c r="U1106" s="153">
        <v>121449</v>
      </c>
      <c r="V1106" s="154">
        <v>0.897004298565668</v>
      </c>
      <c r="W1106" s="154">
        <v>0.887855579868709</v>
      </c>
      <c r="X1106" s="155">
        <v>0.923885259869355</v>
      </c>
      <c r="Y1106" s="155">
        <v>0.906878802058961</v>
      </c>
      <c r="Z1106" s="173">
        <v>-0.0360296800006463</v>
      </c>
      <c r="AA1106" s="151">
        <v>38694</v>
      </c>
      <c r="AB1106" s="151">
        <v>35185</v>
      </c>
      <c r="AC1106" s="151">
        <v>43141</v>
      </c>
      <c r="AD1106" s="151">
        <v>38658</v>
      </c>
      <c r="AE1106" s="155">
        <v>0.909314105546079</v>
      </c>
      <c r="AF1106" s="155">
        <v>0.89608493080828</v>
      </c>
      <c r="AG1106" s="173">
        <v>0.0132291747377997</v>
      </c>
    </row>
    <row r="1107" spans="1:33">
      <c r="A1107" s="175" t="s">
        <v>1085</v>
      </c>
      <c r="B1107" s="195" t="s">
        <v>1833</v>
      </c>
      <c r="C1107" s="195" t="s">
        <v>1108</v>
      </c>
      <c r="D1107" s="150">
        <v>3571</v>
      </c>
      <c r="E1107" s="150">
        <v>3488</v>
      </c>
      <c r="F1107" s="150">
        <v>3418</v>
      </c>
      <c r="G1107" s="151">
        <v>1798</v>
      </c>
      <c r="H1107" s="151">
        <v>1770</v>
      </c>
      <c r="I1107" s="151">
        <v>1716</v>
      </c>
      <c r="J1107" s="151">
        <v>2195</v>
      </c>
      <c r="K1107" s="151">
        <v>2154</v>
      </c>
      <c r="L1107" s="151">
        <v>2122</v>
      </c>
      <c r="M1107" s="154">
        <v>0.952834735025728</v>
      </c>
      <c r="N1107" s="153">
        <v>61293</v>
      </c>
      <c r="O1107" s="172">
        <v>0.9</v>
      </c>
      <c r="P1107" s="154">
        <v>0.976757210865304</v>
      </c>
      <c r="Q1107" s="154">
        <v>0.984427141268076</v>
      </c>
      <c r="R1107" s="154">
        <v>0.981321184510251</v>
      </c>
      <c r="S1107" s="173">
        <v>-0.00766993040277175</v>
      </c>
      <c r="T1107" s="153">
        <v>64327</v>
      </c>
      <c r="U1107" s="153">
        <v>61781</v>
      </c>
      <c r="V1107" s="154">
        <v>0.960420974085532</v>
      </c>
      <c r="W1107" s="154">
        <v>0.95715485858303</v>
      </c>
      <c r="X1107" s="155">
        <v>0.954393770856507</v>
      </c>
      <c r="Y1107" s="155">
        <v>0.966742596810934</v>
      </c>
      <c r="Z1107" s="173">
        <v>0.00276108772652273</v>
      </c>
      <c r="AA1107" s="151">
        <v>19150</v>
      </c>
      <c r="AB1107" s="151">
        <v>18479</v>
      </c>
      <c r="AC1107" s="151">
        <v>20780</v>
      </c>
      <c r="AD1107" s="151">
        <v>19858</v>
      </c>
      <c r="AE1107" s="155">
        <v>0.964960835509138</v>
      </c>
      <c r="AF1107" s="155">
        <v>0.95563041385948</v>
      </c>
      <c r="AG1107" s="173">
        <v>0.00933042164965814</v>
      </c>
    </row>
    <row r="1108" spans="1:33">
      <c r="A1108" s="175" t="s">
        <v>1085</v>
      </c>
      <c r="B1108" s="195" t="s">
        <v>1833</v>
      </c>
      <c r="C1108" s="195" t="s">
        <v>1109</v>
      </c>
      <c r="D1108" s="150">
        <v>6563</v>
      </c>
      <c r="E1108" s="150">
        <v>6152</v>
      </c>
      <c r="F1108" s="150">
        <v>5557</v>
      </c>
      <c r="G1108" s="151">
        <v>3530</v>
      </c>
      <c r="H1108" s="151">
        <v>3515</v>
      </c>
      <c r="I1108" s="151">
        <v>3149</v>
      </c>
      <c r="J1108" s="151">
        <v>4007</v>
      </c>
      <c r="K1108" s="151">
        <v>3770</v>
      </c>
      <c r="L1108" s="151">
        <v>3530</v>
      </c>
      <c r="M1108" s="154">
        <v>0.906998987284798</v>
      </c>
      <c r="N1108" s="153">
        <v>112847</v>
      </c>
      <c r="O1108" s="172">
        <v>0.9</v>
      </c>
      <c r="P1108" s="154">
        <v>0.937376199908578</v>
      </c>
      <c r="Q1108" s="154">
        <v>0.995750708215297</v>
      </c>
      <c r="R1108" s="154">
        <v>0.940853506363863</v>
      </c>
      <c r="S1108" s="173">
        <v>-0.0583745083067191</v>
      </c>
      <c r="T1108" s="153">
        <v>124418</v>
      </c>
      <c r="U1108" s="153">
        <v>105939</v>
      </c>
      <c r="V1108" s="154">
        <v>0.85147647446511</v>
      </c>
      <c r="W1108" s="154">
        <v>0.846716440652141</v>
      </c>
      <c r="X1108" s="155">
        <v>0.892067988668555</v>
      </c>
      <c r="Y1108" s="155">
        <v>0.880958322934864</v>
      </c>
      <c r="Z1108" s="173">
        <v>-0.0453515480164144</v>
      </c>
      <c r="AA1108" s="151">
        <v>36044</v>
      </c>
      <c r="AB1108" s="151">
        <v>31236</v>
      </c>
      <c r="AC1108" s="151">
        <v>41154</v>
      </c>
      <c r="AD1108" s="151">
        <v>33518</v>
      </c>
      <c r="AE1108" s="155">
        <v>0.866607479746976</v>
      </c>
      <c r="AF1108" s="155">
        <v>0.814453030082131</v>
      </c>
      <c r="AG1108" s="173">
        <v>0.0521544496648454</v>
      </c>
    </row>
    <row r="1109" spans="1:33">
      <c r="A1109" s="175" t="s">
        <v>1085</v>
      </c>
      <c r="B1109" s="195" t="s">
        <v>1833</v>
      </c>
      <c r="C1109" s="195" t="s">
        <v>1110</v>
      </c>
      <c r="D1109" s="150">
        <v>5</v>
      </c>
      <c r="E1109" s="150">
        <v>0</v>
      </c>
      <c r="F1109" s="150">
        <v>3</v>
      </c>
      <c r="G1109" s="151">
        <v>0</v>
      </c>
      <c r="H1109" s="151">
        <v>0</v>
      </c>
      <c r="I1109" s="151">
        <v>0</v>
      </c>
      <c r="J1109" s="151">
        <v>0</v>
      </c>
      <c r="K1109" s="151">
        <v>0</v>
      </c>
      <c r="L1109" s="151">
        <v>0</v>
      </c>
      <c r="M1109" s="154">
        <v>0</v>
      </c>
      <c r="N1109" s="153">
        <v>0</v>
      </c>
      <c r="O1109" s="172">
        <v>0.9</v>
      </c>
      <c r="P1109" s="154">
        <v>0</v>
      </c>
      <c r="Q1109" s="154">
        <v>0</v>
      </c>
      <c r="R1109" s="154">
        <v>0</v>
      </c>
      <c r="S1109" s="173">
        <v>0</v>
      </c>
      <c r="T1109" s="153">
        <v>21</v>
      </c>
      <c r="U1109" s="153">
        <v>5</v>
      </c>
      <c r="V1109" s="154">
        <v>0.238095238095238</v>
      </c>
      <c r="W1109" s="154">
        <v>0.6</v>
      </c>
      <c r="X1109" s="155">
        <v>0</v>
      </c>
      <c r="Y1109" s="155">
        <v>0</v>
      </c>
      <c r="Z1109" s="173">
        <v>0.6</v>
      </c>
      <c r="AA1109" s="151">
        <v>9</v>
      </c>
      <c r="AB1109" s="151">
        <v>3</v>
      </c>
      <c r="AC1109" s="151">
        <v>3</v>
      </c>
      <c r="AD1109" s="151">
        <v>2</v>
      </c>
      <c r="AE1109" s="155">
        <v>0.333333333333333</v>
      </c>
      <c r="AF1109" s="155">
        <v>0.666666666666667</v>
      </c>
      <c r="AG1109" s="173">
        <v>-0.333333333333333</v>
      </c>
    </row>
    <row r="1110" spans="1:33">
      <c r="A1110" s="175" t="s">
        <v>1085</v>
      </c>
      <c r="B1110" s="195" t="s">
        <v>1833</v>
      </c>
      <c r="C1110" s="195" t="s">
        <v>1111</v>
      </c>
      <c r="D1110" s="150">
        <v>3141</v>
      </c>
      <c r="E1110" s="150">
        <v>3100</v>
      </c>
      <c r="F1110" s="150">
        <v>3011</v>
      </c>
      <c r="G1110" s="151">
        <v>1679</v>
      </c>
      <c r="H1110" s="151">
        <v>1672</v>
      </c>
      <c r="I1110" s="151">
        <v>1604</v>
      </c>
      <c r="J1110" s="151">
        <v>1978</v>
      </c>
      <c r="K1110" s="151">
        <v>1949</v>
      </c>
      <c r="L1110" s="151">
        <v>1912</v>
      </c>
      <c r="M1110" s="154">
        <v>0.98720593589099</v>
      </c>
      <c r="N1110" s="153">
        <v>56945</v>
      </c>
      <c r="O1110" s="172">
        <v>0.9</v>
      </c>
      <c r="P1110" s="154">
        <v>0.986946832219039</v>
      </c>
      <c r="Q1110" s="154">
        <v>0.995830851697439</v>
      </c>
      <c r="R1110" s="154">
        <v>0.985338725985844</v>
      </c>
      <c r="S1110" s="173">
        <v>-0.00888401947840034</v>
      </c>
      <c r="T1110" s="153">
        <v>57683</v>
      </c>
      <c r="U1110" s="153">
        <v>54243</v>
      </c>
      <c r="V1110" s="154">
        <v>0.940363712012205</v>
      </c>
      <c r="W1110" s="154">
        <v>0.958611907035976</v>
      </c>
      <c r="X1110" s="155">
        <v>0.955330553901132</v>
      </c>
      <c r="Y1110" s="155">
        <v>0.966632962588473</v>
      </c>
      <c r="Z1110" s="173">
        <v>0.00328135313484412</v>
      </c>
      <c r="AA1110" s="151">
        <v>16939</v>
      </c>
      <c r="AB1110" s="151">
        <v>16328</v>
      </c>
      <c r="AC1110" s="151">
        <v>18593</v>
      </c>
      <c r="AD1110" s="151">
        <v>17131</v>
      </c>
      <c r="AE1110" s="155">
        <v>0.96392939370683</v>
      </c>
      <c r="AF1110" s="155">
        <v>0.921368256870865</v>
      </c>
      <c r="AG1110" s="173">
        <v>0.042561136835965</v>
      </c>
    </row>
    <row r="1111" spans="1:33">
      <c r="A1111" s="175" t="s">
        <v>1085</v>
      </c>
      <c r="B1111" s="195" t="s">
        <v>1833</v>
      </c>
      <c r="C1111" s="195" t="s">
        <v>1112</v>
      </c>
      <c r="D1111" s="150">
        <v>2575</v>
      </c>
      <c r="E1111" s="150">
        <v>2514</v>
      </c>
      <c r="F1111" s="150">
        <v>2419</v>
      </c>
      <c r="G1111" s="151">
        <v>1272</v>
      </c>
      <c r="H1111" s="151">
        <v>1238</v>
      </c>
      <c r="I1111" s="151">
        <v>1222</v>
      </c>
      <c r="J1111" s="151">
        <v>1441</v>
      </c>
      <c r="K1111" s="151">
        <v>1414</v>
      </c>
      <c r="L1111" s="151">
        <v>1391</v>
      </c>
      <c r="M1111" s="154">
        <v>0.953048843187661</v>
      </c>
      <c r="N1111" s="153">
        <v>46342</v>
      </c>
      <c r="O1111" s="172">
        <v>0.9</v>
      </c>
      <c r="P1111" s="154">
        <v>0.976310679611651</v>
      </c>
      <c r="Q1111" s="154">
        <v>0.973270440251572</v>
      </c>
      <c r="R1111" s="154">
        <v>0.981263011797363</v>
      </c>
      <c r="S1111" s="173">
        <v>0.00304023936007825</v>
      </c>
      <c r="T1111" s="153">
        <v>48625</v>
      </c>
      <c r="U1111" s="153">
        <v>46005</v>
      </c>
      <c r="V1111" s="154">
        <v>0.946118251928021</v>
      </c>
      <c r="W1111" s="154">
        <v>0.939417475728155</v>
      </c>
      <c r="X1111" s="155">
        <v>0.960691823899371</v>
      </c>
      <c r="Y1111" s="155">
        <v>0.96530187369882</v>
      </c>
      <c r="Z1111" s="173">
        <v>-0.0212743481712157</v>
      </c>
      <c r="AA1111" s="151">
        <v>13595</v>
      </c>
      <c r="AB1111" s="151">
        <v>12902</v>
      </c>
      <c r="AC1111" s="151">
        <v>15960</v>
      </c>
      <c r="AD1111" s="151">
        <v>15043</v>
      </c>
      <c r="AE1111" s="155">
        <v>0.94902537697683</v>
      </c>
      <c r="AF1111" s="155">
        <v>0.942543859649123</v>
      </c>
      <c r="AG1111" s="173">
        <v>0.00648151732770696</v>
      </c>
    </row>
    <row r="1112" spans="1:33">
      <c r="A1112" s="175" t="s">
        <v>1085</v>
      </c>
      <c r="B1112" s="195" t="s">
        <v>1833</v>
      </c>
      <c r="C1112" s="195" t="s">
        <v>1113</v>
      </c>
      <c r="D1112" s="150">
        <v>9094</v>
      </c>
      <c r="E1112" s="150">
        <v>8768</v>
      </c>
      <c r="F1112" s="150">
        <v>8432</v>
      </c>
      <c r="G1112" s="151">
        <v>4260</v>
      </c>
      <c r="H1112" s="151">
        <v>4175</v>
      </c>
      <c r="I1112" s="151">
        <v>3979</v>
      </c>
      <c r="J1112" s="151">
        <v>5431</v>
      </c>
      <c r="K1112" s="151">
        <v>5319</v>
      </c>
      <c r="L1112" s="151">
        <v>5014</v>
      </c>
      <c r="M1112" s="154">
        <v>0.964632117568631</v>
      </c>
      <c r="N1112" s="153">
        <v>160618</v>
      </c>
      <c r="O1112" s="172">
        <v>0.9</v>
      </c>
      <c r="P1112" s="154">
        <v>0.964152188255993</v>
      </c>
      <c r="Q1112" s="154">
        <v>0.980046948356808</v>
      </c>
      <c r="R1112" s="154">
        <v>0.979377646842202</v>
      </c>
      <c r="S1112" s="173">
        <v>-0.0158947601008146</v>
      </c>
      <c r="T1112" s="153">
        <v>166507</v>
      </c>
      <c r="U1112" s="153">
        <v>154815</v>
      </c>
      <c r="V1112" s="154">
        <v>0.929780729939282</v>
      </c>
      <c r="W1112" s="154">
        <v>0.927204750384869</v>
      </c>
      <c r="X1112" s="155">
        <v>0.934037558685446</v>
      </c>
      <c r="Y1112" s="155">
        <v>0.923218560117842</v>
      </c>
      <c r="Z1112" s="173">
        <v>-0.00683280830057686</v>
      </c>
      <c r="AA1112" s="151">
        <v>48898</v>
      </c>
      <c r="AB1112" s="151">
        <v>45520</v>
      </c>
      <c r="AC1112" s="151">
        <v>53010</v>
      </c>
      <c r="AD1112" s="151">
        <v>49377</v>
      </c>
      <c r="AE1112" s="155">
        <v>0.930917419935376</v>
      </c>
      <c r="AF1112" s="155">
        <v>0.931465761177136</v>
      </c>
      <c r="AG1112" s="173">
        <v>-0.00054834124176073</v>
      </c>
    </row>
    <row r="1113" spans="1:33">
      <c r="A1113" s="175" t="s">
        <v>1085</v>
      </c>
      <c r="B1113" s="195" t="s">
        <v>1833</v>
      </c>
      <c r="C1113" s="195" t="s">
        <v>1114</v>
      </c>
      <c r="D1113" s="150">
        <v>2544</v>
      </c>
      <c r="E1113" s="150">
        <v>2489</v>
      </c>
      <c r="F1113" s="150">
        <v>2403</v>
      </c>
      <c r="G1113" s="151">
        <v>1254</v>
      </c>
      <c r="H1113" s="151">
        <v>1231</v>
      </c>
      <c r="I1113" s="151">
        <v>1207</v>
      </c>
      <c r="J1113" s="151">
        <v>1444</v>
      </c>
      <c r="K1113" s="151">
        <v>1425</v>
      </c>
      <c r="L1113" s="151">
        <v>1384</v>
      </c>
      <c r="M1113" s="154">
        <v>0.973426664074146</v>
      </c>
      <c r="N1113" s="153">
        <v>45057</v>
      </c>
      <c r="O1113" s="172">
        <v>0.9</v>
      </c>
      <c r="P1113" s="154">
        <v>0.978380503144654</v>
      </c>
      <c r="Q1113" s="154">
        <v>0.981658692185008</v>
      </c>
      <c r="R1113" s="154">
        <v>0.986842105263158</v>
      </c>
      <c r="S1113" s="173">
        <v>-0.00327818904035393</v>
      </c>
      <c r="T1113" s="153">
        <v>46287</v>
      </c>
      <c r="U1113" s="153">
        <v>43597</v>
      </c>
      <c r="V1113" s="154">
        <v>0.941884330373539</v>
      </c>
      <c r="W1113" s="154">
        <v>0.944575471698113</v>
      </c>
      <c r="X1113" s="155">
        <v>0.962519936204147</v>
      </c>
      <c r="Y1113" s="155">
        <v>0.958448753462604</v>
      </c>
      <c r="Z1113" s="173">
        <v>-0.0179444645060336</v>
      </c>
      <c r="AA1113" s="151">
        <v>13434</v>
      </c>
      <c r="AB1113" s="151">
        <v>12769</v>
      </c>
      <c r="AC1113" s="151">
        <v>14613</v>
      </c>
      <c r="AD1113" s="151">
        <v>13797</v>
      </c>
      <c r="AE1113" s="155">
        <v>0.950498734554116</v>
      </c>
      <c r="AF1113" s="155">
        <v>0.944159310203244</v>
      </c>
      <c r="AG1113" s="173">
        <v>0.00633942435087265</v>
      </c>
    </row>
    <row r="1114" spans="1:33">
      <c r="A1114" s="175" t="s">
        <v>1085</v>
      </c>
      <c r="B1114" s="195" t="s">
        <v>1833</v>
      </c>
      <c r="C1114" s="195" t="s">
        <v>1115</v>
      </c>
      <c r="D1114" s="150">
        <v>2</v>
      </c>
      <c r="E1114" s="150">
        <v>0</v>
      </c>
      <c r="F1114" s="150">
        <v>2</v>
      </c>
      <c r="G1114" s="151">
        <v>2</v>
      </c>
      <c r="H1114" s="151">
        <v>0</v>
      </c>
      <c r="I1114" s="151">
        <v>2</v>
      </c>
      <c r="J1114" s="151">
        <v>3</v>
      </c>
      <c r="K1114" s="151">
        <v>0</v>
      </c>
      <c r="L1114" s="151">
        <v>3</v>
      </c>
      <c r="M1114" s="154">
        <v>0.0972222222222222</v>
      </c>
      <c r="N1114" s="153">
        <v>14</v>
      </c>
      <c r="O1114" s="172">
        <v>0.9</v>
      </c>
      <c r="P1114" s="154">
        <v>0</v>
      </c>
      <c r="Q1114" s="154">
        <v>0</v>
      </c>
      <c r="R1114" s="154">
        <v>0</v>
      </c>
      <c r="S1114" s="173">
        <v>0</v>
      </c>
      <c r="T1114" s="153">
        <v>144</v>
      </c>
      <c r="U1114" s="153">
        <v>144</v>
      </c>
      <c r="V1114" s="154">
        <v>1</v>
      </c>
      <c r="W1114" s="154">
        <v>1</v>
      </c>
      <c r="X1114" s="155">
        <v>1</v>
      </c>
      <c r="Y1114" s="155">
        <v>1</v>
      </c>
      <c r="Z1114" s="173">
        <v>0</v>
      </c>
      <c r="AA1114" s="151">
        <v>16</v>
      </c>
      <c r="AB1114" s="151">
        <v>16</v>
      </c>
      <c r="AC1114" s="151">
        <v>51</v>
      </c>
      <c r="AD1114" s="151">
        <v>51</v>
      </c>
      <c r="AE1114" s="155">
        <v>1</v>
      </c>
      <c r="AF1114" s="155">
        <v>1</v>
      </c>
      <c r="AG1114" s="173">
        <v>0</v>
      </c>
    </row>
    <row r="1115" spans="1:33">
      <c r="A1115" s="175" t="s">
        <v>1085</v>
      </c>
      <c r="B1115" s="195" t="s">
        <v>1833</v>
      </c>
      <c r="C1115" s="195" t="s">
        <v>1116</v>
      </c>
      <c r="D1115" s="150">
        <v>3706</v>
      </c>
      <c r="E1115" s="150">
        <v>3653</v>
      </c>
      <c r="F1115" s="150">
        <v>3565</v>
      </c>
      <c r="G1115" s="151">
        <v>1941</v>
      </c>
      <c r="H1115" s="151">
        <v>1903</v>
      </c>
      <c r="I1115" s="151">
        <v>1852</v>
      </c>
      <c r="J1115" s="151">
        <v>2368</v>
      </c>
      <c r="K1115" s="151">
        <v>2318</v>
      </c>
      <c r="L1115" s="151">
        <v>2242</v>
      </c>
      <c r="M1115" s="154">
        <v>0.977919867519205</v>
      </c>
      <c r="N1115" s="153">
        <v>63777</v>
      </c>
      <c r="O1115" s="172">
        <v>0.9</v>
      </c>
      <c r="P1115" s="154">
        <v>0.985698866702644</v>
      </c>
      <c r="Q1115" s="154">
        <v>0.980422462648119</v>
      </c>
      <c r="R1115" s="154">
        <v>0.978885135135135</v>
      </c>
      <c r="S1115" s="173">
        <v>0.0052764040545249</v>
      </c>
      <c r="T1115" s="153">
        <v>65217</v>
      </c>
      <c r="U1115" s="153">
        <v>62192</v>
      </c>
      <c r="V1115" s="154">
        <v>0.953616388364997</v>
      </c>
      <c r="W1115" s="154">
        <v>0.96195358877496</v>
      </c>
      <c r="X1115" s="155">
        <v>0.95414734672849</v>
      </c>
      <c r="Y1115" s="155">
        <v>0.946790540540541</v>
      </c>
      <c r="Z1115" s="173">
        <v>0.00780624204646907</v>
      </c>
      <c r="AA1115" s="151">
        <v>20161</v>
      </c>
      <c r="AB1115" s="151">
        <v>19284</v>
      </c>
      <c r="AC1115" s="151">
        <v>21216</v>
      </c>
      <c r="AD1115" s="151">
        <v>20293</v>
      </c>
      <c r="AE1115" s="155">
        <v>0.9565001736025</v>
      </c>
      <c r="AF1115" s="155">
        <v>0.956495098039216</v>
      </c>
      <c r="AG1115" s="173">
        <v>5.07556328410708e-6</v>
      </c>
    </row>
    <row r="1116" spans="1:33">
      <c r="A1116" s="175" t="s">
        <v>1085</v>
      </c>
      <c r="B1116" s="195" t="s">
        <v>1833</v>
      </c>
      <c r="C1116" s="195" t="s">
        <v>1117</v>
      </c>
      <c r="D1116" s="150">
        <v>3472</v>
      </c>
      <c r="E1116" s="150">
        <v>3393</v>
      </c>
      <c r="F1116" s="150">
        <v>3220</v>
      </c>
      <c r="G1116" s="151">
        <v>1710</v>
      </c>
      <c r="H1116" s="151">
        <v>1661</v>
      </c>
      <c r="I1116" s="151">
        <v>1586</v>
      </c>
      <c r="J1116" s="151">
        <v>2170</v>
      </c>
      <c r="K1116" s="151">
        <v>2122</v>
      </c>
      <c r="L1116" s="151">
        <v>2064</v>
      </c>
      <c r="M1116" s="154">
        <v>0.945585785674625</v>
      </c>
      <c r="N1116" s="153">
        <v>59605</v>
      </c>
      <c r="O1116" s="172">
        <v>0.9</v>
      </c>
      <c r="P1116" s="154">
        <v>0.977246543778802</v>
      </c>
      <c r="Q1116" s="154">
        <v>0.971345029239766</v>
      </c>
      <c r="R1116" s="154">
        <v>0.977880184331797</v>
      </c>
      <c r="S1116" s="173">
        <v>0.00590151453903576</v>
      </c>
      <c r="T1116" s="153">
        <v>63035</v>
      </c>
      <c r="U1116" s="153">
        <v>58574</v>
      </c>
      <c r="V1116" s="154">
        <v>0.929229792972158</v>
      </c>
      <c r="W1116" s="154">
        <v>0.92741935483871</v>
      </c>
      <c r="X1116" s="155">
        <v>0.927485380116959</v>
      </c>
      <c r="Y1116" s="155">
        <v>0.951152073732719</v>
      </c>
      <c r="Z1116" s="173">
        <v>-6.60252782493931e-5</v>
      </c>
      <c r="AA1116" s="151">
        <v>18384</v>
      </c>
      <c r="AB1116" s="151">
        <v>17307</v>
      </c>
      <c r="AC1116" s="151">
        <v>19869</v>
      </c>
      <c r="AD1116" s="151">
        <v>18397</v>
      </c>
      <c r="AE1116" s="155">
        <v>0.941416449086162</v>
      </c>
      <c r="AF1116" s="155">
        <v>0.9259147415572</v>
      </c>
      <c r="AG1116" s="173">
        <v>0.0155017075289622</v>
      </c>
    </row>
    <row r="1117" spans="1:33">
      <c r="A1117" s="175" t="s">
        <v>1085</v>
      </c>
      <c r="B1117" s="195" t="s">
        <v>1833</v>
      </c>
      <c r="C1117" s="195" t="s">
        <v>1118</v>
      </c>
      <c r="D1117" s="150">
        <v>4999</v>
      </c>
      <c r="E1117" s="150">
        <v>4757</v>
      </c>
      <c r="F1117" s="150">
        <v>4458</v>
      </c>
      <c r="G1117" s="151">
        <v>2821</v>
      </c>
      <c r="H1117" s="151">
        <v>2705</v>
      </c>
      <c r="I1117" s="151">
        <v>2663</v>
      </c>
      <c r="J1117" s="151">
        <v>2902</v>
      </c>
      <c r="K1117" s="151">
        <v>2786</v>
      </c>
      <c r="L1117" s="151">
        <v>2679</v>
      </c>
      <c r="M1117" s="154">
        <v>0.908370725004831</v>
      </c>
      <c r="N1117" s="153">
        <v>84622</v>
      </c>
      <c r="O1117" s="172">
        <v>0.9</v>
      </c>
      <c r="P1117" s="154">
        <v>0.951590318063613</v>
      </c>
      <c r="Q1117" s="154">
        <v>0.958879829847572</v>
      </c>
      <c r="R1117" s="154">
        <v>0.960027567195038</v>
      </c>
      <c r="S1117" s="173">
        <v>-0.00728951178395909</v>
      </c>
      <c r="T1117" s="153">
        <v>93158</v>
      </c>
      <c r="U1117" s="153">
        <v>85467</v>
      </c>
      <c r="V1117" s="154">
        <v>0.917441336224479</v>
      </c>
      <c r="W1117" s="154">
        <v>0.891778355671134</v>
      </c>
      <c r="X1117" s="155">
        <v>0.943991492378589</v>
      </c>
      <c r="Y1117" s="155">
        <v>0.92315644383184</v>
      </c>
      <c r="Z1117" s="173">
        <v>-0.0522131367074549</v>
      </c>
      <c r="AA1117" s="151">
        <v>27096</v>
      </c>
      <c r="AB1117" s="151">
        <v>25399</v>
      </c>
      <c r="AC1117" s="151">
        <v>30082</v>
      </c>
      <c r="AD1117" s="151">
        <v>27486</v>
      </c>
      <c r="AE1117" s="155">
        <v>0.937370829642752</v>
      </c>
      <c r="AF1117" s="155">
        <v>0.913702546373246</v>
      </c>
      <c r="AG1117" s="173">
        <v>0.0236682832695052</v>
      </c>
    </row>
    <row r="1118" spans="1:33">
      <c r="A1118" s="175" t="s">
        <v>1085</v>
      </c>
      <c r="B1118" s="195" t="s">
        <v>1833</v>
      </c>
      <c r="C1118" s="195" t="s">
        <v>1119</v>
      </c>
      <c r="D1118" s="150">
        <v>4441</v>
      </c>
      <c r="E1118" s="150">
        <v>4070</v>
      </c>
      <c r="F1118" s="150">
        <v>4094</v>
      </c>
      <c r="G1118" s="151">
        <v>2136</v>
      </c>
      <c r="H1118" s="151">
        <v>2119</v>
      </c>
      <c r="I1118" s="151">
        <v>2038</v>
      </c>
      <c r="J1118" s="151">
        <v>2550</v>
      </c>
      <c r="K1118" s="151">
        <v>2512</v>
      </c>
      <c r="L1118" s="151">
        <v>2417</v>
      </c>
      <c r="M1118" s="154">
        <v>0.925849264890361</v>
      </c>
      <c r="N1118" s="153">
        <v>73805</v>
      </c>
      <c r="O1118" s="172">
        <v>0.9</v>
      </c>
      <c r="P1118" s="154">
        <v>0.916460256698942</v>
      </c>
      <c r="Q1118" s="154">
        <v>0.992041198501873</v>
      </c>
      <c r="R1118" s="154">
        <v>0.985098039215686</v>
      </c>
      <c r="S1118" s="173">
        <v>-0.075580941802931</v>
      </c>
      <c r="T1118" s="153">
        <v>79716</v>
      </c>
      <c r="U1118" s="153">
        <v>74654</v>
      </c>
      <c r="V1118" s="154">
        <v>0.936499573485875</v>
      </c>
      <c r="W1118" s="154">
        <v>0.921864444944832</v>
      </c>
      <c r="X1118" s="155">
        <v>0.954119850187266</v>
      </c>
      <c r="Y1118" s="155">
        <v>0.947843137254902</v>
      </c>
      <c r="Z1118" s="173">
        <v>-0.0322554052424338</v>
      </c>
      <c r="AA1118" s="151">
        <v>23627</v>
      </c>
      <c r="AB1118" s="151">
        <v>22213</v>
      </c>
      <c r="AC1118" s="151">
        <v>25816</v>
      </c>
      <c r="AD1118" s="151">
        <v>23838</v>
      </c>
      <c r="AE1118" s="155">
        <v>0.940153214542684</v>
      </c>
      <c r="AF1118" s="155">
        <v>0.923380849085838</v>
      </c>
      <c r="AG1118" s="173">
        <v>0.0167723654568459</v>
      </c>
    </row>
    <row r="1119" spans="1:33">
      <c r="A1119" s="175" t="s">
        <v>1085</v>
      </c>
      <c r="B1119" s="195" t="s">
        <v>1833</v>
      </c>
      <c r="C1119" s="195" t="s">
        <v>1120</v>
      </c>
      <c r="D1119" s="150">
        <v>1706</v>
      </c>
      <c r="E1119" s="150">
        <v>1676</v>
      </c>
      <c r="F1119" s="150">
        <v>1617</v>
      </c>
      <c r="G1119" s="151">
        <v>800</v>
      </c>
      <c r="H1119" s="151">
        <v>788</v>
      </c>
      <c r="I1119" s="151">
        <v>749</v>
      </c>
      <c r="J1119" s="151">
        <v>955</v>
      </c>
      <c r="K1119" s="151">
        <v>942</v>
      </c>
      <c r="L1119" s="151">
        <v>921</v>
      </c>
      <c r="M1119" s="154">
        <v>0.973898858075041</v>
      </c>
      <c r="N1119" s="153">
        <v>30447</v>
      </c>
      <c r="O1119" s="172">
        <v>0.9</v>
      </c>
      <c r="P1119" s="154">
        <v>0.982415005861665</v>
      </c>
      <c r="Q1119" s="154">
        <v>0.985</v>
      </c>
      <c r="R1119" s="154">
        <v>0.986387434554974</v>
      </c>
      <c r="S1119" s="173">
        <v>-0.00258499413833524</v>
      </c>
      <c r="T1119" s="153">
        <v>31263</v>
      </c>
      <c r="U1119" s="153">
        <v>29409</v>
      </c>
      <c r="V1119" s="154">
        <v>0.940696670185203</v>
      </c>
      <c r="W1119" s="154">
        <v>0.947831184056272</v>
      </c>
      <c r="X1119" s="155">
        <v>0.93625</v>
      </c>
      <c r="Y1119" s="155">
        <v>0.964397905759162</v>
      </c>
      <c r="Z1119" s="173">
        <v>0.011581184056272</v>
      </c>
      <c r="AA1119" s="151">
        <v>9008</v>
      </c>
      <c r="AB1119" s="151">
        <v>8494</v>
      </c>
      <c r="AC1119" s="151">
        <v>10147</v>
      </c>
      <c r="AD1119" s="151">
        <v>9523</v>
      </c>
      <c r="AE1119" s="155">
        <v>0.942939609236234</v>
      </c>
      <c r="AF1119" s="155">
        <v>0.938503991327486</v>
      </c>
      <c r="AG1119" s="173">
        <v>0.00443561790874847</v>
      </c>
    </row>
    <row r="1120" spans="1:33">
      <c r="A1120" s="175" t="s">
        <v>1085</v>
      </c>
      <c r="B1120" s="195" t="s">
        <v>1833</v>
      </c>
      <c r="C1120" s="195" t="s">
        <v>1121</v>
      </c>
      <c r="D1120" s="150">
        <v>1961</v>
      </c>
      <c r="E1120" s="150">
        <v>1914</v>
      </c>
      <c r="F1120" s="150">
        <v>1755</v>
      </c>
      <c r="G1120" s="151">
        <v>1310</v>
      </c>
      <c r="H1120" s="151">
        <v>1246</v>
      </c>
      <c r="I1120" s="151">
        <v>1109</v>
      </c>
      <c r="J1120" s="151">
        <v>1531</v>
      </c>
      <c r="K1120" s="151">
        <v>1466</v>
      </c>
      <c r="L1120" s="151">
        <v>1367</v>
      </c>
      <c r="M1120" s="154">
        <v>0.968516072214883</v>
      </c>
      <c r="N1120" s="153">
        <v>39591</v>
      </c>
      <c r="O1120" s="172">
        <v>0.9</v>
      </c>
      <c r="P1120" s="154">
        <v>0.976032636409995</v>
      </c>
      <c r="Q1120" s="154">
        <v>0.951145038167939</v>
      </c>
      <c r="R1120" s="154">
        <v>0.95754408883083</v>
      </c>
      <c r="S1120" s="173">
        <v>0.024887598242056</v>
      </c>
      <c r="T1120" s="153">
        <v>40878</v>
      </c>
      <c r="U1120" s="153">
        <v>37098</v>
      </c>
      <c r="V1120" s="154">
        <v>0.907529722589168</v>
      </c>
      <c r="W1120" s="154">
        <v>0.894951555328914</v>
      </c>
      <c r="X1120" s="155">
        <v>0.846564885496183</v>
      </c>
      <c r="Y1120" s="155">
        <v>0.892880470280862</v>
      </c>
      <c r="Z1120" s="173">
        <v>0.0483866698327305</v>
      </c>
      <c r="AA1120" s="151">
        <v>12515</v>
      </c>
      <c r="AB1120" s="151">
        <v>11204</v>
      </c>
      <c r="AC1120" s="151">
        <v>12492</v>
      </c>
      <c r="AD1120" s="151">
        <v>11241</v>
      </c>
      <c r="AE1120" s="155">
        <v>0.895245705153815</v>
      </c>
      <c r="AF1120" s="155">
        <v>0.89985590778098</v>
      </c>
      <c r="AG1120" s="173">
        <v>-0.00461020262716438</v>
      </c>
    </row>
    <row r="1121" spans="1:33">
      <c r="A1121" s="175" t="s">
        <v>1085</v>
      </c>
      <c r="B1121" s="195" t="s">
        <v>1833</v>
      </c>
      <c r="C1121" s="195" t="s">
        <v>1122</v>
      </c>
      <c r="D1121" s="150">
        <v>2413</v>
      </c>
      <c r="E1121" s="150">
        <v>2050</v>
      </c>
      <c r="F1121" s="150">
        <v>2116</v>
      </c>
      <c r="G1121" s="151">
        <v>1675</v>
      </c>
      <c r="H1121" s="151">
        <v>1583</v>
      </c>
      <c r="I1121" s="151">
        <v>1500</v>
      </c>
      <c r="J1121" s="151">
        <v>1684</v>
      </c>
      <c r="K1121" s="151">
        <v>1645</v>
      </c>
      <c r="L1121" s="151">
        <v>1590</v>
      </c>
      <c r="M1121" s="154">
        <v>0.952153505779211</v>
      </c>
      <c r="N1121" s="153">
        <v>46049</v>
      </c>
      <c r="O1121" s="172">
        <v>0.9</v>
      </c>
      <c r="P1121" s="154">
        <v>0.849564857024451</v>
      </c>
      <c r="Q1121" s="154">
        <v>0.945074626865672</v>
      </c>
      <c r="R1121" s="154">
        <v>0.976840855106888</v>
      </c>
      <c r="S1121" s="173">
        <v>-0.0955097698412208</v>
      </c>
      <c r="T1121" s="153">
        <v>48363</v>
      </c>
      <c r="U1121" s="153">
        <v>44915</v>
      </c>
      <c r="V1121" s="154">
        <v>0.928705828836094</v>
      </c>
      <c r="W1121" s="154">
        <v>0.876916701201823</v>
      </c>
      <c r="X1121" s="155">
        <v>0.895522388059702</v>
      </c>
      <c r="Y1121" s="155">
        <v>0.944180522565321</v>
      </c>
      <c r="Z1121" s="173">
        <v>-0.0186056868578781</v>
      </c>
      <c r="AA1121" s="151">
        <v>14695</v>
      </c>
      <c r="AB1121" s="151">
        <v>13463</v>
      </c>
      <c r="AC1121" s="151">
        <v>14960</v>
      </c>
      <c r="AD1121" s="151">
        <v>14032</v>
      </c>
      <c r="AE1121" s="155">
        <v>0.916161959850289</v>
      </c>
      <c r="AF1121" s="155">
        <v>0.937967914438503</v>
      </c>
      <c r="AG1121" s="173">
        <v>-0.0218059545882134</v>
      </c>
    </row>
    <row r="1122" spans="1:33">
      <c r="A1122" s="175" t="s">
        <v>1085</v>
      </c>
      <c r="B1122" s="195" t="s">
        <v>1833</v>
      </c>
      <c r="C1122" s="195" t="s">
        <v>1123</v>
      </c>
      <c r="D1122" s="150">
        <v>2467</v>
      </c>
      <c r="E1122" s="150">
        <v>2380</v>
      </c>
      <c r="F1122" s="150">
        <v>2229</v>
      </c>
      <c r="G1122" s="151">
        <v>1544</v>
      </c>
      <c r="H1122" s="151">
        <v>1478</v>
      </c>
      <c r="I1122" s="151">
        <v>1400</v>
      </c>
      <c r="J1122" s="151">
        <v>1913</v>
      </c>
      <c r="K1122" s="151">
        <v>1844</v>
      </c>
      <c r="L1122" s="151">
        <v>1743</v>
      </c>
      <c r="M1122" s="154">
        <v>0.939612977840193</v>
      </c>
      <c r="N1122" s="153">
        <v>45497</v>
      </c>
      <c r="O1122" s="172">
        <v>0.9</v>
      </c>
      <c r="P1122" s="154">
        <v>0.964734495338468</v>
      </c>
      <c r="Q1122" s="154">
        <v>0.957253886010363</v>
      </c>
      <c r="R1122" s="154">
        <v>0.963930998431783</v>
      </c>
      <c r="S1122" s="173">
        <v>0.00748060932810513</v>
      </c>
      <c r="T1122" s="153">
        <v>48421</v>
      </c>
      <c r="U1122" s="153">
        <v>43908</v>
      </c>
      <c r="V1122" s="154">
        <v>0.906796637822432</v>
      </c>
      <c r="W1122" s="154">
        <v>0.903526550466153</v>
      </c>
      <c r="X1122" s="155">
        <v>0.906735751295337</v>
      </c>
      <c r="Y1122" s="155">
        <v>0.911134343962363</v>
      </c>
      <c r="Z1122" s="173">
        <v>-0.00320920082918352</v>
      </c>
      <c r="AA1122" s="151">
        <v>14906</v>
      </c>
      <c r="AB1122" s="151">
        <v>13244</v>
      </c>
      <c r="AC1122" s="151">
        <v>15293</v>
      </c>
      <c r="AD1122" s="151">
        <v>13846</v>
      </c>
      <c r="AE1122" s="155">
        <v>0.888501274654502</v>
      </c>
      <c r="AF1122" s="155">
        <v>0.905381547113058</v>
      </c>
      <c r="AG1122" s="173">
        <v>-0.0168802724585567</v>
      </c>
    </row>
    <row r="1123" spans="1:33">
      <c r="A1123" s="175" t="s">
        <v>1085</v>
      </c>
      <c r="B1123" s="195" t="s">
        <v>1833</v>
      </c>
      <c r="C1123" s="195" t="s">
        <v>1124</v>
      </c>
      <c r="D1123" s="150">
        <v>2006</v>
      </c>
      <c r="E1123" s="150">
        <v>1869</v>
      </c>
      <c r="F1123" s="150">
        <v>1923</v>
      </c>
      <c r="G1123" s="151">
        <v>1234</v>
      </c>
      <c r="H1123" s="151">
        <v>1185</v>
      </c>
      <c r="I1123" s="151">
        <v>1154</v>
      </c>
      <c r="J1123" s="151">
        <v>1542</v>
      </c>
      <c r="K1123" s="151">
        <v>1384</v>
      </c>
      <c r="L1123" s="151">
        <v>1479</v>
      </c>
      <c r="M1123" s="154">
        <v>0.94499644267805</v>
      </c>
      <c r="N1123" s="153">
        <v>38519</v>
      </c>
      <c r="O1123" s="172">
        <v>0.9</v>
      </c>
      <c r="P1123" s="154">
        <v>0.931704885343968</v>
      </c>
      <c r="Q1123" s="154">
        <v>0.960291734197731</v>
      </c>
      <c r="R1123" s="154">
        <v>0.897535667963684</v>
      </c>
      <c r="S1123" s="173">
        <v>-0.0285868488537628</v>
      </c>
      <c r="T1123" s="153">
        <v>40761</v>
      </c>
      <c r="U1123" s="153">
        <v>38934</v>
      </c>
      <c r="V1123" s="154">
        <v>0.955177743431221</v>
      </c>
      <c r="W1123" s="154">
        <v>0.958624127617149</v>
      </c>
      <c r="X1123" s="155">
        <v>0.93517017828201</v>
      </c>
      <c r="Y1123" s="155">
        <v>0.959143968871595</v>
      </c>
      <c r="Z1123" s="173">
        <v>0.0234539493351388</v>
      </c>
      <c r="AA1123" s="151">
        <v>12544</v>
      </c>
      <c r="AB1123" s="151">
        <v>12045</v>
      </c>
      <c r="AC1123" s="151">
        <v>12661</v>
      </c>
      <c r="AD1123" s="151">
        <v>12022</v>
      </c>
      <c r="AE1123" s="155">
        <v>0.960220025510204</v>
      </c>
      <c r="AF1123" s="155">
        <v>0.949530052918411</v>
      </c>
      <c r="AG1123" s="173">
        <v>0.0106899725917933</v>
      </c>
    </row>
    <row r="1124" spans="1:33">
      <c r="A1124" s="175" t="s">
        <v>1085</v>
      </c>
      <c r="B1124" s="195" t="s">
        <v>1833</v>
      </c>
      <c r="C1124" s="195" t="s">
        <v>1125</v>
      </c>
      <c r="D1124" s="150">
        <v>2072</v>
      </c>
      <c r="E1124" s="150">
        <v>1919</v>
      </c>
      <c r="F1124" s="150">
        <v>1874</v>
      </c>
      <c r="G1124" s="151">
        <v>1308</v>
      </c>
      <c r="H1124" s="151">
        <v>1293</v>
      </c>
      <c r="I1124" s="151">
        <v>1236</v>
      </c>
      <c r="J1124" s="151">
        <v>1510</v>
      </c>
      <c r="K1124" s="151">
        <v>1483</v>
      </c>
      <c r="L1124" s="151">
        <v>1458</v>
      </c>
      <c r="M1124" s="154">
        <v>0.962877648998594</v>
      </c>
      <c r="N1124" s="153">
        <v>39711</v>
      </c>
      <c r="O1124" s="172">
        <v>0.9</v>
      </c>
      <c r="P1124" s="154">
        <v>0.926158301158301</v>
      </c>
      <c r="Q1124" s="154">
        <v>0.988532110091743</v>
      </c>
      <c r="R1124" s="154">
        <v>0.982119205298013</v>
      </c>
      <c r="S1124" s="173">
        <v>-0.062373808933442</v>
      </c>
      <c r="T1124" s="153">
        <v>41242</v>
      </c>
      <c r="U1124" s="153">
        <v>37962</v>
      </c>
      <c r="V1124" s="154">
        <v>0.920469424373212</v>
      </c>
      <c r="W1124" s="154">
        <v>0.904440154440154</v>
      </c>
      <c r="X1124" s="155">
        <v>0.944954128440367</v>
      </c>
      <c r="Y1124" s="155">
        <v>0.965562913907285</v>
      </c>
      <c r="Z1124" s="173">
        <v>-0.0405139740002125</v>
      </c>
      <c r="AA1124" s="151">
        <v>12458</v>
      </c>
      <c r="AB1124" s="151">
        <v>11335</v>
      </c>
      <c r="AC1124" s="151">
        <v>12932</v>
      </c>
      <c r="AD1124" s="151">
        <v>12435</v>
      </c>
      <c r="AE1124" s="155">
        <v>0.909857119922941</v>
      </c>
      <c r="AF1124" s="155">
        <v>0.961568202907516</v>
      </c>
      <c r="AG1124" s="173">
        <v>-0.0517110829845752</v>
      </c>
    </row>
    <row r="1125" spans="1:33">
      <c r="A1125" s="175" t="s">
        <v>1085</v>
      </c>
      <c r="B1125" s="195" t="s">
        <v>1833</v>
      </c>
      <c r="C1125" s="195" t="s">
        <v>1126</v>
      </c>
      <c r="D1125" s="150">
        <v>3537</v>
      </c>
      <c r="E1125" s="150">
        <v>3370</v>
      </c>
      <c r="F1125" s="150">
        <v>3392</v>
      </c>
      <c r="G1125" s="151">
        <v>2339</v>
      </c>
      <c r="H1125" s="151">
        <v>2181</v>
      </c>
      <c r="I1125" s="151">
        <v>2239</v>
      </c>
      <c r="J1125" s="151">
        <v>2662</v>
      </c>
      <c r="K1125" s="151">
        <v>2491</v>
      </c>
      <c r="L1125" s="151">
        <v>2591</v>
      </c>
      <c r="M1125" s="154">
        <v>0.950116934929151</v>
      </c>
      <c r="N1125" s="153">
        <v>69064</v>
      </c>
      <c r="O1125" s="172">
        <v>0.9</v>
      </c>
      <c r="P1125" s="154">
        <v>0.952784845914617</v>
      </c>
      <c r="Q1125" s="154">
        <v>0.932449764856776</v>
      </c>
      <c r="R1125" s="154">
        <v>0.935762584522915</v>
      </c>
      <c r="S1125" s="173">
        <v>0.0203350810578404</v>
      </c>
      <c r="T1125" s="153">
        <v>72690</v>
      </c>
      <c r="U1125" s="153">
        <v>69974</v>
      </c>
      <c r="V1125" s="154">
        <v>0.962635850873573</v>
      </c>
      <c r="W1125" s="154">
        <v>0.959004806333051</v>
      </c>
      <c r="X1125" s="155">
        <v>0.957246686618213</v>
      </c>
      <c r="Y1125" s="155">
        <v>0.973328324567994</v>
      </c>
      <c r="Z1125" s="173">
        <v>0.00175811971483775</v>
      </c>
      <c r="AA1125" s="151">
        <v>22028</v>
      </c>
      <c r="AB1125" s="151">
        <v>21122</v>
      </c>
      <c r="AC1125" s="151">
        <v>22630</v>
      </c>
      <c r="AD1125" s="151">
        <v>21797</v>
      </c>
      <c r="AE1125" s="155">
        <v>0.958870528418377</v>
      </c>
      <c r="AF1125" s="155">
        <v>0.963190455148034</v>
      </c>
      <c r="AG1125" s="173">
        <v>-0.00431992672965698</v>
      </c>
    </row>
    <row r="1126" spans="1:33">
      <c r="A1126" s="175" t="s">
        <v>1085</v>
      </c>
      <c r="B1126" s="195" t="s">
        <v>1833</v>
      </c>
      <c r="C1126" s="195" t="s">
        <v>1127</v>
      </c>
      <c r="D1126" s="150">
        <v>3143</v>
      </c>
      <c r="E1126" s="150">
        <v>2984</v>
      </c>
      <c r="F1126" s="150">
        <v>2957</v>
      </c>
      <c r="G1126" s="151">
        <v>2045</v>
      </c>
      <c r="H1126" s="151">
        <v>2007</v>
      </c>
      <c r="I1126" s="151">
        <v>1866</v>
      </c>
      <c r="J1126" s="151">
        <v>2397</v>
      </c>
      <c r="K1126" s="151">
        <v>2334</v>
      </c>
      <c r="L1126" s="151">
        <v>2278</v>
      </c>
      <c r="M1126" s="154">
        <v>0.927587185470139</v>
      </c>
      <c r="N1126" s="153">
        <v>58835</v>
      </c>
      <c r="O1126" s="172">
        <v>0.9</v>
      </c>
      <c r="P1126" s="154">
        <v>0.949411390391346</v>
      </c>
      <c r="Q1126" s="154">
        <v>0.981418092909535</v>
      </c>
      <c r="R1126" s="154">
        <v>0.973717146433041</v>
      </c>
      <c r="S1126" s="173">
        <v>-0.0320067025181896</v>
      </c>
      <c r="T1126" s="153">
        <v>63428</v>
      </c>
      <c r="U1126" s="153">
        <v>59752</v>
      </c>
      <c r="V1126" s="154">
        <v>0.94204452292363</v>
      </c>
      <c r="W1126" s="154">
        <v>0.940820871778556</v>
      </c>
      <c r="X1126" s="155">
        <v>0.912469437652812</v>
      </c>
      <c r="Y1126" s="155">
        <v>0.950354609929078</v>
      </c>
      <c r="Z1126" s="173">
        <v>0.0283514341257438</v>
      </c>
      <c r="AA1126" s="151">
        <v>19533</v>
      </c>
      <c r="AB1126" s="151">
        <v>18351</v>
      </c>
      <c r="AC1126" s="151">
        <v>19604</v>
      </c>
      <c r="AD1126" s="151">
        <v>18506</v>
      </c>
      <c r="AE1126" s="155">
        <v>0.939487021962832</v>
      </c>
      <c r="AF1126" s="155">
        <v>0.943991022240359</v>
      </c>
      <c r="AG1126" s="173">
        <v>-0.00450400027752695</v>
      </c>
    </row>
    <row r="1127" spans="1:33">
      <c r="A1127" s="175" t="s">
        <v>1085</v>
      </c>
      <c r="B1127" s="195" t="s">
        <v>1833</v>
      </c>
      <c r="C1127" s="195" t="s">
        <v>1128</v>
      </c>
      <c r="D1127" s="150">
        <v>1512</v>
      </c>
      <c r="E1127" s="150">
        <v>1497</v>
      </c>
      <c r="F1127" s="150">
        <v>1394</v>
      </c>
      <c r="G1127" s="151">
        <v>1055</v>
      </c>
      <c r="H1127" s="151">
        <v>1046</v>
      </c>
      <c r="I1127" s="151">
        <v>1014</v>
      </c>
      <c r="J1127" s="151">
        <v>1184</v>
      </c>
      <c r="K1127" s="151">
        <v>1179</v>
      </c>
      <c r="L1127" s="151">
        <v>1136</v>
      </c>
      <c r="M1127" s="154">
        <v>0.99178267001901</v>
      </c>
      <c r="N1127" s="153">
        <v>32346</v>
      </c>
      <c r="O1127" s="172">
        <v>0.9</v>
      </c>
      <c r="P1127" s="154">
        <v>0.990079365079365</v>
      </c>
      <c r="Q1127" s="154">
        <v>0.991469194312796</v>
      </c>
      <c r="R1127" s="154">
        <v>0.995777027027027</v>
      </c>
      <c r="S1127" s="173">
        <v>-0.00138982923343112</v>
      </c>
      <c r="T1127" s="153">
        <v>32614</v>
      </c>
      <c r="U1127" s="153">
        <v>30614</v>
      </c>
      <c r="V1127" s="154">
        <v>0.938676641932912</v>
      </c>
      <c r="W1127" s="154">
        <v>0.921957671957672</v>
      </c>
      <c r="X1127" s="155">
        <v>0.961137440758294</v>
      </c>
      <c r="Y1127" s="155">
        <v>0.959459459459459</v>
      </c>
      <c r="Z1127" s="173">
        <v>-0.0391797688006219</v>
      </c>
      <c r="AA1127" s="151">
        <v>9813</v>
      </c>
      <c r="AB1127" s="151">
        <v>9266</v>
      </c>
      <c r="AC1127" s="151">
        <v>10295</v>
      </c>
      <c r="AD1127" s="151">
        <v>9660</v>
      </c>
      <c r="AE1127" s="155">
        <v>0.944257617446245</v>
      </c>
      <c r="AF1127" s="155">
        <v>0.938319572608062</v>
      </c>
      <c r="AG1127" s="173">
        <v>0.00593804483818261</v>
      </c>
    </row>
    <row r="1128" spans="1:33">
      <c r="A1128" s="175" t="s">
        <v>1085</v>
      </c>
      <c r="B1128" s="195" t="s">
        <v>1833</v>
      </c>
      <c r="C1128" s="195" t="s">
        <v>1129</v>
      </c>
      <c r="D1128" s="150">
        <v>3301</v>
      </c>
      <c r="E1128" s="150">
        <v>3179</v>
      </c>
      <c r="F1128" s="150">
        <v>3073</v>
      </c>
      <c r="G1128" s="151">
        <v>2004</v>
      </c>
      <c r="H1128" s="151">
        <v>1983</v>
      </c>
      <c r="I1128" s="151">
        <v>1824</v>
      </c>
      <c r="J1128" s="151">
        <v>2468</v>
      </c>
      <c r="K1128" s="151">
        <v>2388</v>
      </c>
      <c r="L1128" s="151">
        <v>2213</v>
      </c>
      <c r="M1128" s="154">
        <v>0.964302555880411</v>
      </c>
      <c r="N1128" s="153">
        <v>61347</v>
      </c>
      <c r="O1128" s="172">
        <v>0.9</v>
      </c>
      <c r="P1128" s="154">
        <v>0.963041502574977</v>
      </c>
      <c r="Q1128" s="154">
        <v>0.989520958083832</v>
      </c>
      <c r="R1128" s="154">
        <v>0.967585089141005</v>
      </c>
      <c r="S1128" s="173">
        <v>-0.0264794555088551</v>
      </c>
      <c r="T1128" s="153">
        <v>63618</v>
      </c>
      <c r="U1128" s="153">
        <v>57760</v>
      </c>
      <c r="V1128" s="154">
        <v>0.907919142381087</v>
      </c>
      <c r="W1128" s="154">
        <v>0.930930021205695</v>
      </c>
      <c r="X1128" s="155">
        <v>0.910179640718563</v>
      </c>
      <c r="Y1128" s="155">
        <v>0.896677471636953</v>
      </c>
      <c r="Z1128" s="173">
        <v>0.0207503804871324</v>
      </c>
      <c r="AA1128" s="151">
        <v>19974</v>
      </c>
      <c r="AB1128" s="151">
        <v>18206</v>
      </c>
      <c r="AC1128" s="151">
        <v>19610</v>
      </c>
      <c r="AD1128" s="151">
        <v>17831</v>
      </c>
      <c r="AE1128" s="155">
        <v>0.911484930409532</v>
      </c>
      <c r="AF1128" s="155">
        <v>0.9092809790923</v>
      </c>
      <c r="AG1128" s="173">
        <v>0.0022039513172325</v>
      </c>
    </row>
    <row r="1129" spans="1:33">
      <c r="A1129" s="175" t="s">
        <v>1085</v>
      </c>
      <c r="B1129" s="195" t="s">
        <v>1833</v>
      </c>
      <c r="C1129" s="195" t="s">
        <v>1130</v>
      </c>
      <c r="D1129" s="150">
        <v>2352</v>
      </c>
      <c r="E1129" s="150">
        <v>2306</v>
      </c>
      <c r="F1129" s="150">
        <v>2208</v>
      </c>
      <c r="G1129" s="151">
        <v>1482</v>
      </c>
      <c r="H1129" s="151">
        <v>1439</v>
      </c>
      <c r="I1129" s="151">
        <v>1369</v>
      </c>
      <c r="J1129" s="151">
        <v>1803</v>
      </c>
      <c r="K1129" s="151">
        <v>1780</v>
      </c>
      <c r="L1129" s="151">
        <v>1703</v>
      </c>
      <c r="M1129" s="154">
        <v>0.957807187955318</v>
      </c>
      <c r="N1129" s="153">
        <v>47331</v>
      </c>
      <c r="O1129" s="172">
        <v>0.9</v>
      </c>
      <c r="P1129" s="154">
        <v>0.980442176870748</v>
      </c>
      <c r="Q1129" s="154">
        <v>0.970985155195682</v>
      </c>
      <c r="R1129" s="154">
        <v>0.987243483083749</v>
      </c>
      <c r="S1129" s="173">
        <v>0.00945702167506679</v>
      </c>
      <c r="T1129" s="153">
        <v>49416</v>
      </c>
      <c r="U1129" s="153">
        <v>45455</v>
      </c>
      <c r="V1129" s="154">
        <v>0.919843775295451</v>
      </c>
      <c r="W1129" s="154">
        <v>0.938775510204082</v>
      </c>
      <c r="X1129" s="155">
        <v>0.923751686909582</v>
      </c>
      <c r="Y1129" s="155">
        <v>0.944536882972823</v>
      </c>
      <c r="Z1129" s="173">
        <v>0.0150238232945</v>
      </c>
      <c r="AA1129" s="151">
        <v>14777</v>
      </c>
      <c r="AB1129" s="151">
        <v>13800</v>
      </c>
      <c r="AC1129" s="151">
        <v>15366</v>
      </c>
      <c r="AD1129" s="151">
        <v>14111</v>
      </c>
      <c r="AE1129" s="155">
        <v>0.933883738241862</v>
      </c>
      <c r="AF1129" s="155">
        <v>0.918326174671352</v>
      </c>
      <c r="AG1129" s="173">
        <v>0.01555756357051</v>
      </c>
    </row>
    <row r="1130" spans="1:33">
      <c r="A1130" s="175" t="s">
        <v>1085</v>
      </c>
      <c r="B1130" s="195" t="s">
        <v>1833</v>
      </c>
      <c r="C1130" s="195" t="s">
        <v>1131</v>
      </c>
      <c r="D1130" s="150">
        <v>2357</v>
      </c>
      <c r="E1130" s="150">
        <v>2262</v>
      </c>
      <c r="F1130" s="150">
        <v>2200</v>
      </c>
      <c r="G1130" s="151">
        <v>1469</v>
      </c>
      <c r="H1130" s="151">
        <v>1418</v>
      </c>
      <c r="I1130" s="151">
        <v>1356</v>
      </c>
      <c r="J1130" s="151">
        <v>1711</v>
      </c>
      <c r="K1130" s="151">
        <v>1656</v>
      </c>
      <c r="L1130" s="151">
        <v>1609</v>
      </c>
      <c r="M1130" s="154">
        <v>0.959740044018106</v>
      </c>
      <c r="N1130" s="153">
        <v>46223</v>
      </c>
      <c r="O1130" s="172">
        <v>0.9</v>
      </c>
      <c r="P1130" s="154">
        <v>0.959694526941027</v>
      </c>
      <c r="Q1130" s="154">
        <v>0.965282505105514</v>
      </c>
      <c r="R1130" s="154">
        <v>0.967855055523086</v>
      </c>
      <c r="S1130" s="173">
        <v>-0.0055879781644872</v>
      </c>
      <c r="T1130" s="153">
        <v>48162</v>
      </c>
      <c r="U1130" s="153">
        <v>44701</v>
      </c>
      <c r="V1130" s="154">
        <v>0.928138366346912</v>
      </c>
      <c r="W1130" s="154">
        <v>0.933389902418328</v>
      </c>
      <c r="X1130" s="155">
        <v>0.923076923076923</v>
      </c>
      <c r="Y1130" s="155">
        <v>0.940385739333723</v>
      </c>
      <c r="Z1130" s="173">
        <v>0.0103129793414053</v>
      </c>
      <c r="AA1130" s="151">
        <v>14286</v>
      </c>
      <c r="AB1130" s="151">
        <v>13375</v>
      </c>
      <c r="AC1130" s="151">
        <v>15520</v>
      </c>
      <c r="AD1130" s="151">
        <v>14445</v>
      </c>
      <c r="AE1130" s="155">
        <v>0.936231275374492</v>
      </c>
      <c r="AF1130" s="155">
        <v>0.930734536082474</v>
      </c>
      <c r="AG1130" s="173">
        <v>0.00549673929201822</v>
      </c>
    </row>
    <row r="1131" spans="1:33">
      <c r="A1131" s="175" t="s">
        <v>1085</v>
      </c>
      <c r="B1131" s="195" t="s">
        <v>1833</v>
      </c>
      <c r="C1131" s="195" t="s">
        <v>1132</v>
      </c>
      <c r="D1131" s="150">
        <v>1627</v>
      </c>
      <c r="E1131" s="150">
        <v>1553</v>
      </c>
      <c r="F1131" s="150">
        <v>1575</v>
      </c>
      <c r="G1131" s="151">
        <v>1015</v>
      </c>
      <c r="H1131" s="151">
        <v>990</v>
      </c>
      <c r="I1131" s="151">
        <v>977</v>
      </c>
      <c r="J1131" s="151">
        <v>1155</v>
      </c>
      <c r="K1131" s="151">
        <v>1133</v>
      </c>
      <c r="L1131" s="151">
        <v>1120</v>
      </c>
      <c r="M1131" s="154">
        <v>0.971548648485215</v>
      </c>
      <c r="N1131" s="153">
        <v>32133</v>
      </c>
      <c r="O1131" s="172">
        <v>0.9</v>
      </c>
      <c r="P1131" s="154">
        <v>0.954517516902274</v>
      </c>
      <c r="Q1131" s="154">
        <v>0.975369458128079</v>
      </c>
      <c r="R1131" s="154">
        <v>0.980952380952381</v>
      </c>
      <c r="S1131" s="173">
        <v>-0.0208519412258047</v>
      </c>
      <c r="T1131" s="153">
        <v>33074</v>
      </c>
      <c r="U1131" s="153">
        <v>31953</v>
      </c>
      <c r="V1131" s="154">
        <v>0.966106307068997</v>
      </c>
      <c r="W1131" s="154">
        <v>0.968039336201598</v>
      </c>
      <c r="X1131" s="155">
        <v>0.96256157635468</v>
      </c>
      <c r="Y1131" s="155">
        <v>0.96969696969697</v>
      </c>
      <c r="Z1131" s="173">
        <v>0.00547775984691823</v>
      </c>
      <c r="AA1131" s="151">
        <v>9852</v>
      </c>
      <c r="AB1131" s="151">
        <v>9550</v>
      </c>
      <c r="AC1131" s="151">
        <v>10312</v>
      </c>
      <c r="AD1131" s="151">
        <v>9841</v>
      </c>
      <c r="AE1131" s="155">
        <v>0.969346325619164</v>
      </c>
      <c r="AF1131" s="155">
        <v>0.954325058184639</v>
      </c>
      <c r="AG1131" s="173">
        <v>0.0150212674345244</v>
      </c>
    </row>
    <row r="1132" spans="1:33">
      <c r="A1132" s="175" t="s">
        <v>1085</v>
      </c>
      <c r="B1132" s="195" t="s">
        <v>1834</v>
      </c>
      <c r="C1132" s="195" t="s">
        <v>1133</v>
      </c>
      <c r="D1132" s="150">
        <v>2176</v>
      </c>
      <c r="E1132" s="150">
        <v>2146</v>
      </c>
      <c r="F1132" s="150">
        <v>2055</v>
      </c>
      <c r="G1132" s="151">
        <v>1443</v>
      </c>
      <c r="H1132" s="151">
        <v>1424</v>
      </c>
      <c r="I1132" s="151">
        <v>1398</v>
      </c>
      <c r="J1132" s="151">
        <v>2154</v>
      </c>
      <c r="K1132" s="151">
        <v>2117</v>
      </c>
      <c r="L1132" s="151">
        <v>2076</v>
      </c>
      <c r="M1132" s="154">
        <v>0.980261039231658</v>
      </c>
      <c r="N1132" s="153">
        <v>51747</v>
      </c>
      <c r="O1132" s="172">
        <v>0.9</v>
      </c>
      <c r="P1132" s="154">
        <v>0.986213235294118</v>
      </c>
      <c r="Q1132" s="154">
        <v>0.986832986832987</v>
      </c>
      <c r="R1132" s="154">
        <v>0.982822655524605</v>
      </c>
      <c r="S1132" s="173">
        <v>-0.000619751538869173</v>
      </c>
      <c r="T1132" s="153">
        <v>52789</v>
      </c>
      <c r="U1132" s="153">
        <v>49659</v>
      </c>
      <c r="V1132" s="154">
        <v>0.9407073443331</v>
      </c>
      <c r="W1132" s="154">
        <v>0.944393382352941</v>
      </c>
      <c r="X1132" s="155">
        <v>0.968814968814969</v>
      </c>
      <c r="Y1132" s="155">
        <v>0.963788300835655</v>
      </c>
      <c r="Z1132" s="173">
        <v>-0.0244215864620277</v>
      </c>
      <c r="AA1132" s="151">
        <v>15341</v>
      </c>
      <c r="AB1132" s="151">
        <v>14595</v>
      </c>
      <c r="AC1132" s="151">
        <v>17050</v>
      </c>
      <c r="AD1132" s="151">
        <v>15932</v>
      </c>
      <c r="AE1132" s="155">
        <v>0.951372140016948</v>
      </c>
      <c r="AF1132" s="155">
        <v>0.934428152492669</v>
      </c>
      <c r="AG1132" s="173">
        <v>0.0169439875242794</v>
      </c>
    </row>
    <row r="1133" spans="1:33">
      <c r="A1133" s="175" t="s">
        <v>1085</v>
      </c>
      <c r="B1133" s="195" t="s">
        <v>1834</v>
      </c>
      <c r="C1133" s="195" t="s">
        <v>1134</v>
      </c>
      <c r="D1133" s="150">
        <v>3594</v>
      </c>
      <c r="E1133" s="150">
        <v>3531</v>
      </c>
      <c r="F1133" s="150">
        <v>3156</v>
      </c>
      <c r="G1133" s="151">
        <v>2460</v>
      </c>
      <c r="H1133" s="151">
        <v>2416</v>
      </c>
      <c r="I1133" s="151">
        <v>2206</v>
      </c>
      <c r="J1133" s="151">
        <v>3522</v>
      </c>
      <c r="K1133" s="151">
        <v>3459</v>
      </c>
      <c r="L1133" s="151">
        <v>3173</v>
      </c>
      <c r="M1133" s="154">
        <v>0.983947489636112</v>
      </c>
      <c r="N1133" s="153">
        <v>85446</v>
      </c>
      <c r="O1133" s="172">
        <v>0.9</v>
      </c>
      <c r="P1133" s="154">
        <v>0.982470784641068</v>
      </c>
      <c r="Q1133" s="154">
        <v>0.982113821138211</v>
      </c>
      <c r="R1133" s="154">
        <v>0.982112436115843</v>
      </c>
      <c r="S1133" s="173">
        <v>0.000356963502857077</v>
      </c>
      <c r="T1133" s="153">
        <v>86840</v>
      </c>
      <c r="U1133" s="153">
        <v>74107</v>
      </c>
      <c r="V1133" s="154">
        <v>0.853374021188392</v>
      </c>
      <c r="W1133" s="154">
        <v>0.878130217028381</v>
      </c>
      <c r="X1133" s="155">
        <v>0.896747967479675</v>
      </c>
      <c r="Y1133" s="155">
        <v>0.900908574673481</v>
      </c>
      <c r="Z1133" s="173">
        <v>-0.0186177504512941</v>
      </c>
      <c r="AA1133" s="151">
        <v>25253</v>
      </c>
      <c r="AB1133" s="151">
        <v>22192</v>
      </c>
      <c r="AC1133" s="151">
        <v>27826</v>
      </c>
      <c r="AD1133" s="151">
        <v>23633</v>
      </c>
      <c r="AE1133" s="155">
        <v>0.878786678810438</v>
      </c>
      <c r="AF1133" s="155">
        <v>0.849313591604974</v>
      </c>
      <c r="AG1133" s="173">
        <v>0.0294730872054646</v>
      </c>
    </row>
    <row r="1134" spans="1:33">
      <c r="A1134" s="175" t="s">
        <v>1085</v>
      </c>
      <c r="B1134" s="195" t="s">
        <v>1834</v>
      </c>
      <c r="C1134" s="195" t="s">
        <v>1135</v>
      </c>
      <c r="D1134" s="150">
        <v>5117</v>
      </c>
      <c r="E1134" s="150">
        <v>4733</v>
      </c>
      <c r="F1134" s="150">
        <v>4901</v>
      </c>
      <c r="G1134" s="151">
        <v>3674</v>
      </c>
      <c r="H1134" s="151">
        <v>3619</v>
      </c>
      <c r="I1134" s="151">
        <v>3568</v>
      </c>
      <c r="J1134" s="151">
        <v>4908</v>
      </c>
      <c r="K1134" s="151">
        <v>4838</v>
      </c>
      <c r="L1134" s="151">
        <v>4769</v>
      </c>
      <c r="M1134" s="154">
        <v>0.974797088109782</v>
      </c>
      <c r="N1134" s="153">
        <v>116498</v>
      </c>
      <c r="O1134" s="172">
        <v>0.9</v>
      </c>
      <c r="P1134" s="154">
        <v>0.924956028923197</v>
      </c>
      <c r="Q1134" s="154">
        <v>0.985029940119761</v>
      </c>
      <c r="R1134" s="154">
        <v>0.985737571312143</v>
      </c>
      <c r="S1134" s="173">
        <v>-0.0600739111965634</v>
      </c>
      <c r="T1134" s="153">
        <v>119510</v>
      </c>
      <c r="U1134" s="153">
        <v>115574</v>
      </c>
      <c r="V1134" s="154">
        <v>0.967065517529914</v>
      </c>
      <c r="W1134" s="154">
        <v>0.957787766269298</v>
      </c>
      <c r="X1134" s="155">
        <v>0.971148611867175</v>
      </c>
      <c r="Y1134" s="155">
        <v>0.971678891605542</v>
      </c>
      <c r="Z1134" s="173">
        <v>-0.0133608455978763</v>
      </c>
      <c r="AA1134" s="151">
        <v>35677</v>
      </c>
      <c r="AB1134" s="151">
        <v>34447</v>
      </c>
      <c r="AC1134" s="151">
        <v>38395</v>
      </c>
      <c r="AD1134" s="151">
        <v>37199</v>
      </c>
      <c r="AE1134" s="155">
        <v>0.965524007063374</v>
      </c>
      <c r="AF1134" s="155">
        <v>0.968850110691496</v>
      </c>
      <c r="AG1134" s="173">
        <v>-0.00332610362812213</v>
      </c>
    </row>
    <row r="1135" spans="1:33">
      <c r="A1135" s="175" t="s">
        <v>1085</v>
      </c>
      <c r="B1135" s="195" t="s">
        <v>1834</v>
      </c>
      <c r="C1135" s="195" t="s">
        <v>1136</v>
      </c>
      <c r="D1135" s="150">
        <v>5590</v>
      </c>
      <c r="E1135" s="150">
        <v>5407</v>
      </c>
      <c r="F1135" s="150">
        <v>5002</v>
      </c>
      <c r="G1135" s="151">
        <v>3442</v>
      </c>
      <c r="H1135" s="151">
        <v>3378</v>
      </c>
      <c r="I1135" s="151">
        <v>3247</v>
      </c>
      <c r="J1135" s="151">
        <v>4922</v>
      </c>
      <c r="K1135" s="151">
        <v>4814</v>
      </c>
      <c r="L1135" s="151">
        <v>4535</v>
      </c>
      <c r="M1135" s="154">
        <v>0.94934489834916</v>
      </c>
      <c r="N1135" s="153">
        <v>114266</v>
      </c>
      <c r="O1135" s="172">
        <v>0.9</v>
      </c>
      <c r="P1135" s="154">
        <v>0.967262969588551</v>
      </c>
      <c r="Q1135" s="154">
        <v>0.981406159209762</v>
      </c>
      <c r="R1135" s="154">
        <v>0.978057700121902</v>
      </c>
      <c r="S1135" s="173">
        <v>-0.0141431896212109</v>
      </c>
      <c r="T1135" s="153">
        <v>120363</v>
      </c>
      <c r="U1135" s="153">
        <v>103976</v>
      </c>
      <c r="V1135" s="154">
        <v>0.863853509799523</v>
      </c>
      <c r="W1135" s="154">
        <v>0.894812164579606</v>
      </c>
      <c r="X1135" s="155">
        <v>0.943346891342243</v>
      </c>
      <c r="Y1135" s="155">
        <v>0.921373425436814</v>
      </c>
      <c r="Z1135" s="173">
        <v>-0.0485347267626365</v>
      </c>
      <c r="AA1135" s="151">
        <v>36089</v>
      </c>
      <c r="AB1135" s="151">
        <v>31883</v>
      </c>
      <c r="AC1135" s="151">
        <v>38176</v>
      </c>
      <c r="AD1135" s="151">
        <v>33392</v>
      </c>
      <c r="AE1135" s="155">
        <v>0.883454792318989</v>
      </c>
      <c r="AF1135" s="155">
        <v>0.874685666387259</v>
      </c>
      <c r="AG1135" s="173">
        <v>0.00876912593173018</v>
      </c>
    </row>
    <row r="1136" spans="1:33">
      <c r="A1136" s="175" t="s">
        <v>1085</v>
      </c>
      <c r="B1136" s="195" t="s">
        <v>1834</v>
      </c>
      <c r="C1136" s="195" t="s">
        <v>1137</v>
      </c>
      <c r="D1136" s="150">
        <v>3247</v>
      </c>
      <c r="E1136" s="150">
        <v>3172</v>
      </c>
      <c r="F1136" s="150">
        <v>2791</v>
      </c>
      <c r="G1136" s="151">
        <v>2127</v>
      </c>
      <c r="H1136" s="151">
        <v>2099</v>
      </c>
      <c r="I1136" s="151">
        <v>1930</v>
      </c>
      <c r="J1136" s="151">
        <v>3249</v>
      </c>
      <c r="K1136" s="151">
        <v>3128</v>
      </c>
      <c r="L1136" s="151">
        <v>2583</v>
      </c>
      <c r="M1136" s="154">
        <v>0.946185659474812</v>
      </c>
      <c r="N1136" s="153">
        <v>75956</v>
      </c>
      <c r="O1136" s="172">
        <v>0.9</v>
      </c>
      <c r="P1136" s="154">
        <v>0.976901755466585</v>
      </c>
      <c r="Q1136" s="154">
        <v>0.986835919134932</v>
      </c>
      <c r="R1136" s="154">
        <v>0.962757771622038</v>
      </c>
      <c r="S1136" s="173">
        <v>-0.00993416366834732</v>
      </c>
      <c r="T1136" s="153">
        <v>80276</v>
      </c>
      <c r="U1136" s="153">
        <v>65517</v>
      </c>
      <c r="V1136" s="154">
        <v>0.81614679356221</v>
      </c>
      <c r="W1136" s="154">
        <v>0.859562673236834</v>
      </c>
      <c r="X1136" s="155">
        <v>0.907381288199342</v>
      </c>
      <c r="Y1136" s="155">
        <v>0.795013850415512</v>
      </c>
      <c r="Z1136" s="173">
        <v>-0.0478186149625078</v>
      </c>
      <c r="AA1136" s="151">
        <v>22801</v>
      </c>
      <c r="AB1136" s="151">
        <v>18856</v>
      </c>
      <c r="AC1136" s="151">
        <v>25783</v>
      </c>
      <c r="AD1136" s="151">
        <v>20867</v>
      </c>
      <c r="AE1136" s="155">
        <v>0.826981272751195</v>
      </c>
      <c r="AF1136" s="155">
        <v>0.809331730209828</v>
      </c>
      <c r="AG1136" s="173">
        <v>0.017649542541367</v>
      </c>
    </row>
    <row r="1137" spans="1:33">
      <c r="A1137" s="175" t="s">
        <v>1085</v>
      </c>
      <c r="B1137" s="195" t="s">
        <v>1834</v>
      </c>
      <c r="C1137" s="195" t="s">
        <v>1138</v>
      </c>
      <c r="D1137" s="150">
        <v>3798</v>
      </c>
      <c r="E1137" s="150">
        <v>3625</v>
      </c>
      <c r="F1137" s="150">
        <v>3315</v>
      </c>
      <c r="G1137" s="151">
        <v>2486</v>
      </c>
      <c r="H1137" s="151">
        <v>2458</v>
      </c>
      <c r="I1137" s="151">
        <v>2297</v>
      </c>
      <c r="J1137" s="151">
        <v>3654</v>
      </c>
      <c r="K1137" s="151">
        <v>3610</v>
      </c>
      <c r="L1137" s="151">
        <v>3337</v>
      </c>
      <c r="M1137" s="154">
        <v>0.96427611840043</v>
      </c>
      <c r="N1137" s="153">
        <v>86133</v>
      </c>
      <c r="O1137" s="172">
        <v>0.9</v>
      </c>
      <c r="P1137" s="154">
        <v>0.954449710373881</v>
      </c>
      <c r="Q1137" s="154">
        <v>0.988736926790024</v>
      </c>
      <c r="R1137" s="154">
        <v>0.987958401751505</v>
      </c>
      <c r="S1137" s="173">
        <v>-0.0342872164161431</v>
      </c>
      <c r="T1137" s="153">
        <v>89324</v>
      </c>
      <c r="U1137" s="153">
        <v>77444</v>
      </c>
      <c r="V1137" s="154">
        <v>0.867001029958354</v>
      </c>
      <c r="W1137" s="154">
        <v>0.872827804107425</v>
      </c>
      <c r="X1137" s="155">
        <v>0.923974255832663</v>
      </c>
      <c r="Y1137" s="155">
        <v>0.913245758073344</v>
      </c>
      <c r="Z1137" s="173">
        <v>-0.0511464517252379</v>
      </c>
      <c r="AA1137" s="151">
        <v>25935</v>
      </c>
      <c r="AB1137" s="151">
        <v>22859</v>
      </c>
      <c r="AC1137" s="151">
        <v>28417</v>
      </c>
      <c r="AD1137" s="151">
        <v>24054</v>
      </c>
      <c r="AE1137" s="155">
        <v>0.881395797185271</v>
      </c>
      <c r="AF1137" s="155">
        <v>0.846465144103882</v>
      </c>
      <c r="AG1137" s="173">
        <v>0.0349306530813893</v>
      </c>
    </row>
    <row r="1138" spans="1:33">
      <c r="A1138" s="175" t="s">
        <v>1085</v>
      </c>
      <c r="B1138" s="195" t="s">
        <v>1834</v>
      </c>
      <c r="C1138" s="195" t="s">
        <v>1139</v>
      </c>
      <c r="D1138" s="150">
        <v>3769</v>
      </c>
      <c r="E1138" s="150">
        <v>3659</v>
      </c>
      <c r="F1138" s="150">
        <v>2911</v>
      </c>
      <c r="G1138" s="151">
        <v>2432</v>
      </c>
      <c r="H1138" s="151">
        <v>2344</v>
      </c>
      <c r="I1138" s="151">
        <v>2027</v>
      </c>
      <c r="J1138" s="151">
        <v>3518</v>
      </c>
      <c r="K1138" s="151">
        <v>3380</v>
      </c>
      <c r="L1138" s="151">
        <v>2976</v>
      </c>
      <c r="M1138" s="154">
        <v>0.936973699728742</v>
      </c>
      <c r="N1138" s="153">
        <v>79446</v>
      </c>
      <c r="O1138" s="172">
        <v>0.9</v>
      </c>
      <c r="P1138" s="154">
        <v>0.970814539665694</v>
      </c>
      <c r="Q1138" s="154">
        <v>0.963815789473684</v>
      </c>
      <c r="R1138" s="154">
        <v>0.960773166571916</v>
      </c>
      <c r="S1138" s="173">
        <v>0.00699875019200968</v>
      </c>
      <c r="T1138" s="153">
        <v>84790</v>
      </c>
      <c r="U1138" s="153">
        <v>68326</v>
      </c>
      <c r="V1138" s="154">
        <v>0.805826158745135</v>
      </c>
      <c r="W1138" s="154">
        <v>0.772353409392412</v>
      </c>
      <c r="X1138" s="155">
        <v>0.833470394736842</v>
      </c>
      <c r="Y1138" s="155">
        <v>0.845935190449119</v>
      </c>
      <c r="Z1138" s="173">
        <v>-0.0611169853444303</v>
      </c>
      <c r="AA1138" s="151">
        <v>25051</v>
      </c>
      <c r="AB1138" s="151">
        <v>20950</v>
      </c>
      <c r="AC1138" s="151">
        <v>26882</v>
      </c>
      <c r="AD1138" s="151">
        <v>20834</v>
      </c>
      <c r="AE1138" s="155">
        <v>0.836293960320945</v>
      </c>
      <c r="AF1138" s="155">
        <v>0.775016739825906</v>
      </c>
      <c r="AG1138" s="173">
        <v>0.0612772204950395</v>
      </c>
    </row>
    <row r="1139" spans="1:33">
      <c r="A1139" s="175" t="s">
        <v>1085</v>
      </c>
      <c r="B1139" s="195" t="s">
        <v>1834</v>
      </c>
      <c r="C1139" s="195" t="s">
        <v>1140</v>
      </c>
      <c r="D1139" s="150">
        <v>3803</v>
      </c>
      <c r="E1139" s="150">
        <v>3717</v>
      </c>
      <c r="F1139" s="150">
        <v>3601</v>
      </c>
      <c r="G1139" s="151">
        <v>2489</v>
      </c>
      <c r="H1139" s="151">
        <v>2445</v>
      </c>
      <c r="I1139" s="151">
        <v>2361</v>
      </c>
      <c r="J1139" s="151">
        <v>3618</v>
      </c>
      <c r="K1139" s="151">
        <v>3551</v>
      </c>
      <c r="L1139" s="151">
        <v>3441</v>
      </c>
      <c r="M1139" s="154">
        <v>0.973129058972236</v>
      </c>
      <c r="N1139" s="153">
        <v>89306</v>
      </c>
      <c r="O1139" s="172">
        <v>0.9</v>
      </c>
      <c r="P1139" s="154">
        <v>0.977386273994215</v>
      </c>
      <c r="Q1139" s="154">
        <v>0.982322217758136</v>
      </c>
      <c r="R1139" s="154">
        <v>0.981481481481482</v>
      </c>
      <c r="S1139" s="173">
        <v>-0.0049359437639207</v>
      </c>
      <c r="T1139" s="153">
        <v>91772</v>
      </c>
      <c r="U1139" s="153">
        <v>86574</v>
      </c>
      <c r="V1139" s="154">
        <v>0.943359630388354</v>
      </c>
      <c r="W1139" s="154">
        <v>0.946884038916645</v>
      </c>
      <c r="X1139" s="155">
        <v>0.948573724387304</v>
      </c>
      <c r="Y1139" s="155">
        <v>0.951077943615257</v>
      </c>
      <c r="Z1139" s="173">
        <v>-0.0016896854706594</v>
      </c>
      <c r="AA1139" s="151">
        <v>26412</v>
      </c>
      <c r="AB1139" s="151">
        <v>24874</v>
      </c>
      <c r="AC1139" s="151">
        <v>30595</v>
      </c>
      <c r="AD1139" s="151">
        <v>28595</v>
      </c>
      <c r="AE1139" s="155">
        <v>0.941768892927457</v>
      </c>
      <c r="AF1139" s="155">
        <v>0.934629841477366</v>
      </c>
      <c r="AG1139" s="173">
        <v>0.00713905145009164</v>
      </c>
    </row>
    <row r="1140" spans="1:33">
      <c r="A1140" s="175" t="s">
        <v>1085</v>
      </c>
      <c r="B1140" s="195" t="s">
        <v>1834</v>
      </c>
      <c r="C1140" s="195" t="s">
        <v>1141</v>
      </c>
      <c r="D1140" s="150">
        <v>1940</v>
      </c>
      <c r="E1140" s="150">
        <v>1776</v>
      </c>
      <c r="F1140" s="150">
        <v>1760</v>
      </c>
      <c r="G1140" s="151">
        <v>1323</v>
      </c>
      <c r="H1140" s="151">
        <v>1223</v>
      </c>
      <c r="I1140" s="151">
        <v>1138</v>
      </c>
      <c r="J1140" s="151">
        <v>1933</v>
      </c>
      <c r="K1140" s="151">
        <v>1850</v>
      </c>
      <c r="L1140" s="151">
        <v>1784</v>
      </c>
      <c r="M1140" s="154">
        <v>0.945853859675774</v>
      </c>
      <c r="N1140" s="153">
        <v>43584</v>
      </c>
      <c r="O1140" s="172">
        <v>0.9</v>
      </c>
      <c r="P1140" s="154">
        <v>0.915463917525773</v>
      </c>
      <c r="Q1140" s="154">
        <v>0.924414210128496</v>
      </c>
      <c r="R1140" s="154">
        <v>0.957061562338334</v>
      </c>
      <c r="S1140" s="173">
        <v>-0.00895029260272273</v>
      </c>
      <c r="T1140" s="153">
        <v>46079</v>
      </c>
      <c r="U1140" s="153">
        <v>41000</v>
      </c>
      <c r="V1140" s="154">
        <v>0.889776253824953</v>
      </c>
      <c r="W1140" s="154">
        <v>0.907216494845361</v>
      </c>
      <c r="X1140" s="155">
        <v>0.860166288737717</v>
      </c>
      <c r="Y1140" s="155">
        <v>0.922917744438696</v>
      </c>
      <c r="Z1140" s="173">
        <v>0.0470502061076435</v>
      </c>
      <c r="AA1140" s="151">
        <v>13401</v>
      </c>
      <c r="AB1140" s="151">
        <v>12095</v>
      </c>
      <c r="AC1140" s="151">
        <v>15012</v>
      </c>
      <c r="AD1140" s="151">
        <v>12950</v>
      </c>
      <c r="AE1140" s="155">
        <v>0.902544586224909</v>
      </c>
      <c r="AF1140" s="155">
        <v>0.862643218758327</v>
      </c>
      <c r="AG1140" s="173">
        <v>0.0399013674665819</v>
      </c>
    </row>
    <row r="1141" spans="1:33">
      <c r="A1141" s="175" t="s">
        <v>1085</v>
      </c>
      <c r="B1141" s="195" t="s">
        <v>1834</v>
      </c>
      <c r="C1141" s="195" t="s">
        <v>1142</v>
      </c>
      <c r="D1141" s="150">
        <v>2182</v>
      </c>
      <c r="E1141" s="150">
        <v>2128</v>
      </c>
      <c r="F1141" s="150">
        <v>2008</v>
      </c>
      <c r="G1141" s="151">
        <v>1454</v>
      </c>
      <c r="H1141" s="151">
        <v>1427</v>
      </c>
      <c r="I1141" s="151">
        <v>1336</v>
      </c>
      <c r="J1141" s="151">
        <v>2173</v>
      </c>
      <c r="K1141" s="151">
        <v>2098</v>
      </c>
      <c r="L1141" s="151">
        <v>2029</v>
      </c>
      <c r="M1141" s="154">
        <v>0.97148009742131</v>
      </c>
      <c r="N1141" s="153">
        <v>52253</v>
      </c>
      <c r="O1141" s="172">
        <v>0.9</v>
      </c>
      <c r="P1141" s="154">
        <v>0.975252062328139</v>
      </c>
      <c r="Q1141" s="154">
        <v>0.981430536451169</v>
      </c>
      <c r="R1141" s="154">
        <v>0.965485503911643</v>
      </c>
      <c r="S1141" s="173">
        <v>-0.00617847412302985</v>
      </c>
      <c r="T1141" s="153">
        <v>53787</v>
      </c>
      <c r="U1141" s="153">
        <v>49363</v>
      </c>
      <c r="V1141" s="154">
        <v>0.917749642106829</v>
      </c>
      <c r="W1141" s="154">
        <v>0.92025664527956</v>
      </c>
      <c r="X1141" s="155">
        <v>0.918844566712517</v>
      </c>
      <c r="Y1141" s="155">
        <v>0.933732167510354</v>
      </c>
      <c r="Z1141" s="173">
        <v>0.00141207856704284</v>
      </c>
      <c r="AA1141" s="151">
        <v>15411</v>
      </c>
      <c r="AB1141" s="151">
        <v>14251</v>
      </c>
      <c r="AC1141" s="151">
        <v>17303</v>
      </c>
      <c r="AD1141" s="151">
        <v>15513</v>
      </c>
      <c r="AE1141" s="155">
        <v>0.924729089611317</v>
      </c>
      <c r="AF1141" s="155">
        <v>0.896549731260475</v>
      </c>
      <c r="AG1141" s="173">
        <v>0.0281793583508415</v>
      </c>
    </row>
    <row r="1142" spans="1:33">
      <c r="A1142" s="175" t="s">
        <v>1085</v>
      </c>
      <c r="B1142" s="195" t="s">
        <v>1835</v>
      </c>
      <c r="C1142" s="195" t="s">
        <v>1143</v>
      </c>
      <c r="D1142" s="150">
        <v>11861</v>
      </c>
      <c r="E1142" s="150">
        <v>10724</v>
      </c>
      <c r="F1142" s="150">
        <v>8096</v>
      </c>
      <c r="G1142" s="151">
        <v>7753</v>
      </c>
      <c r="H1142" s="151">
        <v>7128</v>
      </c>
      <c r="I1142" s="151">
        <v>6253</v>
      </c>
      <c r="J1142" s="151">
        <v>11158</v>
      </c>
      <c r="K1142" s="151">
        <v>9954</v>
      </c>
      <c r="L1142" s="151">
        <v>7904</v>
      </c>
      <c r="M1142" s="154">
        <v>0.903327690612254</v>
      </c>
      <c r="N1142" s="153">
        <v>238530</v>
      </c>
      <c r="O1142" s="172">
        <v>0.9</v>
      </c>
      <c r="P1142" s="154">
        <v>0.904139617232948</v>
      </c>
      <c r="Q1142" s="154">
        <v>0.919386044111957</v>
      </c>
      <c r="R1142" s="154">
        <v>0.892095357590966</v>
      </c>
      <c r="S1142" s="173">
        <v>-0.0152464268790083</v>
      </c>
      <c r="T1142" s="153">
        <v>264057</v>
      </c>
      <c r="U1142" s="153">
        <v>193222</v>
      </c>
      <c r="V1142" s="154">
        <v>0.731743525072238</v>
      </c>
      <c r="W1142" s="154">
        <v>0.682573138858444</v>
      </c>
      <c r="X1142" s="155">
        <v>0.806526505868696</v>
      </c>
      <c r="Y1142" s="155">
        <v>0.708370675748342</v>
      </c>
      <c r="Z1142" s="173">
        <v>-0.123953367010252</v>
      </c>
      <c r="AA1142" s="151">
        <v>79407</v>
      </c>
      <c r="AB1142" s="151">
        <v>58178</v>
      </c>
      <c r="AC1142" s="151">
        <v>84755</v>
      </c>
      <c r="AD1142" s="151">
        <v>62316</v>
      </c>
      <c r="AE1142" s="155">
        <v>0.732655811200524</v>
      </c>
      <c r="AF1142" s="155">
        <v>0.735248657896289</v>
      </c>
      <c r="AG1142" s="173">
        <v>-0.00259284669576543</v>
      </c>
    </row>
    <row r="1143" spans="1:33">
      <c r="A1143" s="175" t="s">
        <v>1085</v>
      </c>
      <c r="B1143" s="195" t="s">
        <v>1835</v>
      </c>
      <c r="C1143" s="195" t="s">
        <v>1144</v>
      </c>
      <c r="D1143" s="150">
        <v>3614</v>
      </c>
      <c r="E1143" s="150">
        <v>3219</v>
      </c>
      <c r="F1143" s="150">
        <v>2409</v>
      </c>
      <c r="G1143" s="151">
        <v>2312</v>
      </c>
      <c r="H1143" s="151">
        <v>1956</v>
      </c>
      <c r="I1143" s="151">
        <v>1523</v>
      </c>
      <c r="J1143" s="151">
        <v>3473</v>
      </c>
      <c r="K1143" s="151">
        <v>3194</v>
      </c>
      <c r="L1143" s="151">
        <v>2490</v>
      </c>
      <c r="M1143" s="154">
        <v>0.851859771821029</v>
      </c>
      <c r="N1143" s="153">
        <v>67722</v>
      </c>
      <c r="O1143" s="172">
        <v>0.9</v>
      </c>
      <c r="P1143" s="154">
        <v>0.890702822357499</v>
      </c>
      <c r="Q1143" s="154">
        <v>0.846020761245675</v>
      </c>
      <c r="R1143" s="154">
        <v>0.919665994817161</v>
      </c>
      <c r="S1143" s="173">
        <v>0.0446820611118239</v>
      </c>
      <c r="T1143" s="153">
        <v>79499</v>
      </c>
      <c r="U1143" s="153">
        <v>51127</v>
      </c>
      <c r="V1143" s="154">
        <v>0.643115007735946</v>
      </c>
      <c r="W1143" s="154">
        <v>0.666574432761483</v>
      </c>
      <c r="X1143" s="155">
        <v>0.658737024221453</v>
      </c>
      <c r="Y1143" s="155">
        <v>0.716959401094155</v>
      </c>
      <c r="Z1143" s="173">
        <v>0.00783740854002979</v>
      </c>
      <c r="AA1143" s="151">
        <v>23989</v>
      </c>
      <c r="AB1143" s="151">
        <v>16085</v>
      </c>
      <c r="AC1143" s="151">
        <v>25712</v>
      </c>
      <c r="AD1143" s="151">
        <v>15910</v>
      </c>
      <c r="AE1143" s="155">
        <v>0.670515653007628</v>
      </c>
      <c r="AF1143" s="155">
        <v>0.61877722464219</v>
      </c>
      <c r="AG1143" s="173">
        <v>0.0517384283654381</v>
      </c>
    </row>
    <row r="1144" spans="1:33">
      <c r="A1144" s="175" t="s">
        <v>1085</v>
      </c>
      <c r="B1144" s="195" t="s">
        <v>1835</v>
      </c>
      <c r="C1144" s="195" t="s">
        <v>1145</v>
      </c>
      <c r="D1144" s="150">
        <v>4565</v>
      </c>
      <c r="E1144" s="150">
        <v>4417</v>
      </c>
      <c r="F1144" s="150">
        <v>3869</v>
      </c>
      <c r="G1144" s="151">
        <v>2913</v>
      </c>
      <c r="H1144" s="151">
        <v>2805</v>
      </c>
      <c r="I1144" s="151">
        <v>2556</v>
      </c>
      <c r="J1144" s="151">
        <v>4314</v>
      </c>
      <c r="K1144" s="151">
        <v>3970</v>
      </c>
      <c r="L1144" s="151">
        <v>3830</v>
      </c>
      <c r="M1144" s="154">
        <v>0.953362966546723</v>
      </c>
      <c r="N1144" s="153">
        <v>94586</v>
      </c>
      <c r="O1144" s="172">
        <v>0.9</v>
      </c>
      <c r="P1144" s="154">
        <v>0.967579408543264</v>
      </c>
      <c r="Q1144" s="154">
        <v>0.962924819773429</v>
      </c>
      <c r="R1144" s="154">
        <v>0.920259619842374</v>
      </c>
      <c r="S1144" s="173">
        <v>0.00465458876983449</v>
      </c>
      <c r="T1144" s="153">
        <v>99213</v>
      </c>
      <c r="U1144" s="153">
        <v>87215</v>
      </c>
      <c r="V1144" s="154">
        <v>0.879068267263363</v>
      </c>
      <c r="W1144" s="154">
        <v>0.847535596933187</v>
      </c>
      <c r="X1144" s="155">
        <v>0.877445932028836</v>
      </c>
      <c r="Y1144" s="155">
        <v>0.887807139545665</v>
      </c>
      <c r="Z1144" s="173">
        <v>-0.029910335095649</v>
      </c>
      <c r="AA1144" s="151">
        <v>30258</v>
      </c>
      <c r="AB1144" s="151">
        <v>26216</v>
      </c>
      <c r="AC1144" s="151">
        <v>31726</v>
      </c>
      <c r="AD1144" s="151">
        <v>27569</v>
      </c>
      <c r="AE1144" s="155">
        <v>0.866415493423227</v>
      </c>
      <c r="AF1144" s="155">
        <v>0.868971821219189</v>
      </c>
      <c r="AG1144" s="173">
        <v>-0.00255632779596238</v>
      </c>
    </row>
    <row r="1145" spans="1:33">
      <c r="A1145" s="175" t="s">
        <v>1085</v>
      </c>
      <c r="B1145" s="195" t="s">
        <v>1835</v>
      </c>
      <c r="C1145" s="195" t="s">
        <v>1146</v>
      </c>
      <c r="D1145" s="150">
        <v>5912</v>
      </c>
      <c r="E1145" s="150">
        <v>5331</v>
      </c>
      <c r="F1145" s="150">
        <v>4573</v>
      </c>
      <c r="G1145" s="151">
        <v>3842</v>
      </c>
      <c r="H1145" s="151">
        <v>3481</v>
      </c>
      <c r="I1145" s="151">
        <v>3200</v>
      </c>
      <c r="J1145" s="151">
        <v>5477</v>
      </c>
      <c r="K1145" s="151">
        <v>4679</v>
      </c>
      <c r="L1145" s="151">
        <v>4124</v>
      </c>
      <c r="M1145" s="154">
        <v>0.831630438153121</v>
      </c>
      <c r="N1145" s="153">
        <v>107277</v>
      </c>
      <c r="O1145" s="172">
        <v>0.9</v>
      </c>
      <c r="P1145" s="154">
        <v>0.901725304465494</v>
      </c>
      <c r="Q1145" s="154">
        <v>0.906038521603332</v>
      </c>
      <c r="R1145" s="154">
        <v>0.854299799160124</v>
      </c>
      <c r="S1145" s="173">
        <v>-0.00431321713783772</v>
      </c>
      <c r="T1145" s="153">
        <v>128996</v>
      </c>
      <c r="U1145" s="153">
        <v>95895</v>
      </c>
      <c r="V1145" s="154">
        <v>0.743395144035474</v>
      </c>
      <c r="W1145" s="154">
        <v>0.77351150202977</v>
      </c>
      <c r="X1145" s="155">
        <v>0.832899531494014</v>
      </c>
      <c r="Y1145" s="155">
        <v>0.752966952711338</v>
      </c>
      <c r="Z1145" s="173">
        <v>-0.0593880294642436</v>
      </c>
      <c r="AA1145" s="151">
        <v>39361</v>
      </c>
      <c r="AB1145" s="151">
        <v>29903</v>
      </c>
      <c r="AC1145" s="151">
        <v>41303</v>
      </c>
      <c r="AD1145" s="151">
        <v>29922</v>
      </c>
      <c r="AE1145" s="155">
        <v>0.759711389446406</v>
      </c>
      <c r="AF1145" s="155">
        <v>0.724451008401327</v>
      </c>
      <c r="AG1145" s="173">
        <v>0.0352603810450796</v>
      </c>
    </row>
    <row r="1146" spans="1:33">
      <c r="A1146" s="175" t="s">
        <v>1085</v>
      </c>
      <c r="B1146" s="195" t="s">
        <v>1835</v>
      </c>
      <c r="C1146" s="195" t="s">
        <v>1147</v>
      </c>
      <c r="D1146" s="150">
        <v>4061</v>
      </c>
      <c r="E1146" s="150">
        <v>3804</v>
      </c>
      <c r="F1146" s="150">
        <v>2725</v>
      </c>
      <c r="G1146" s="151">
        <v>2541</v>
      </c>
      <c r="H1146" s="151">
        <v>2340</v>
      </c>
      <c r="I1146" s="151">
        <v>1785</v>
      </c>
      <c r="J1146" s="151">
        <v>3810</v>
      </c>
      <c r="K1146" s="151">
        <v>3308</v>
      </c>
      <c r="L1146" s="151">
        <v>2353</v>
      </c>
      <c r="M1146" s="154">
        <v>0.91313355447125</v>
      </c>
      <c r="N1146" s="153">
        <v>80658</v>
      </c>
      <c r="O1146" s="172">
        <v>0.9</v>
      </c>
      <c r="P1146" s="154">
        <v>0.936715094804235</v>
      </c>
      <c r="Q1146" s="154">
        <v>0.920897284533648</v>
      </c>
      <c r="R1146" s="154">
        <v>0.868241469816273</v>
      </c>
      <c r="S1146" s="173">
        <v>0.0158178102705873</v>
      </c>
      <c r="T1146" s="153">
        <v>88331</v>
      </c>
      <c r="U1146" s="153">
        <v>62572</v>
      </c>
      <c r="V1146" s="154">
        <v>0.708380976101255</v>
      </c>
      <c r="W1146" s="154">
        <v>0.671016990888944</v>
      </c>
      <c r="X1146" s="155">
        <v>0.702479338842975</v>
      </c>
      <c r="Y1146" s="155">
        <v>0.61758530183727</v>
      </c>
      <c r="Z1146" s="173">
        <v>-0.0314623479540316</v>
      </c>
      <c r="AA1146" s="151">
        <v>26888</v>
      </c>
      <c r="AB1146" s="151">
        <v>18570</v>
      </c>
      <c r="AC1146" s="151">
        <v>27959</v>
      </c>
      <c r="AD1146" s="151">
        <v>19763</v>
      </c>
      <c r="AE1146" s="155">
        <v>0.690642665873252</v>
      </c>
      <c r="AF1146" s="155">
        <v>0.706856468400157</v>
      </c>
      <c r="AG1146" s="173">
        <v>-0.0162138025269054</v>
      </c>
    </row>
    <row r="1147" spans="1:33">
      <c r="A1147" s="175" t="s">
        <v>1085</v>
      </c>
      <c r="B1147" s="195" t="s">
        <v>1835</v>
      </c>
      <c r="C1147" s="195" t="s">
        <v>1148</v>
      </c>
      <c r="D1147" s="150">
        <v>3341</v>
      </c>
      <c r="E1147" s="150">
        <v>3087</v>
      </c>
      <c r="F1147" s="150">
        <v>2105</v>
      </c>
      <c r="G1147" s="151">
        <v>2031</v>
      </c>
      <c r="H1147" s="151">
        <v>1892</v>
      </c>
      <c r="I1147" s="151">
        <v>1383</v>
      </c>
      <c r="J1147" s="151">
        <v>3106</v>
      </c>
      <c r="K1147" s="151">
        <v>2627</v>
      </c>
      <c r="L1147" s="151">
        <v>1764</v>
      </c>
      <c r="M1147" s="154">
        <v>0.891585713027911</v>
      </c>
      <c r="N1147" s="153">
        <v>60758</v>
      </c>
      <c r="O1147" s="172">
        <v>0.9</v>
      </c>
      <c r="P1147" s="154">
        <v>0.923974857826998</v>
      </c>
      <c r="Q1147" s="154">
        <v>0.931560807483998</v>
      </c>
      <c r="R1147" s="154">
        <v>0.845782356728912</v>
      </c>
      <c r="S1147" s="173">
        <v>-0.0075859496570001</v>
      </c>
      <c r="T1147" s="153">
        <v>68146</v>
      </c>
      <c r="U1147" s="153">
        <v>44710</v>
      </c>
      <c r="V1147" s="154">
        <v>0.656091333313767</v>
      </c>
      <c r="W1147" s="154">
        <v>0.630050882969171</v>
      </c>
      <c r="X1147" s="155">
        <v>0.680945347119645</v>
      </c>
      <c r="Y1147" s="155">
        <v>0.567933032839665</v>
      </c>
      <c r="Z1147" s="173">
        <v>-0.0508944641504746</v>
      </c>
      <c r="AA1147" s="151">
        <v>20621</v>
      </c>
      <c r="AB1147" s="151">
        <v>13525</v>
      </c>
      <c r="AC1147" s="151">
        <v>21157</v>
      </c>
      <c r="AD1147" s="151">
        <v>13729</v>
      </c>
      <c r="AE1147" s="155">
        <v>0.655884777653848</v>
      </c>
      <c r="AF1147" s="155">
        <v>0.648910526067023</v>
      </c>
      <c r="AG1147" s="173">
        <v>0.0069742515868253</v>
      </c>
    </row>
    <row r="1148" spans="1:33">
      <c r="A1148" s="175" t="s">
        <v>1085</v>
      </c>
      <c r="B1148" s="195" t="s">
        <v>1835</v>
      </c>
      <c r="C1148" s="195" t="s">
        <v>1149</v>
      </c>
      <c r="D1148" s="150">
        <v>6397</v>
      </c>
      <c r="E1148" s="150">
        <v>6167</v>
      </c>
      <c r="F1148" s="150">
        <v>4806</v>
      </c>
      <c r="G1148" s="151">
        <v>4183</v>
      </c>
      <c r="H1148" s="151">
        <v>4081</v>
      </c>
      <c r="I1148" s="151">
        <v>3342</v>
      </c>
      <c r="J1148" s="151">
        <v>6073</v>
      </c>
      <c r="K1148" s="151">
        <v>5865</v>
      </c>
      <c r="L1148" s="151">
        <v>5017</v>
      </c>
      <c r="M1148" s="154">
        <v>0.965123322619955</v>
      </c>
      <c r="N1148" s="153">
        <v>135429</v>
      </c>
      <c r="O1148" s="172">
        <v>0.9</v>
      </c>
      <c r="P1148" s="154">
        <v>0.964045646396749</v>
      </c>
      <c r="Q1148" s="154">
        <v>0.975615586899355</v>
      </c>
      <c r="R1148" s="154">
        <v>0.965750041165816</v>
      </c>
      <c r="S1148" s="173">
        <v>-0.0115699405026061</v>
      </c>
      <c r="T1148" s="153">
        <v>140323</v>
      </c>
      <c r="U1148" s="153">
        <v>111661</v>
      </c>
      <c r="V1148" s="154">
        <v>0.795742679389694</v>
      </c>
      <c r="W1148" s="154">
        <v>0.751289667031421</v>
      </c>
      <c r="X1148" s="155">
        <v>0.798948123356443</v>
      </c>
      <c r="Y1148" s="155">
        <v>0.826115593611065</v>
      </c>
      <c r="Z1148" s="173">
        <v>-0.0476584563250217</v>
      </c>
      <c r="AA1148" s="151">
        <v>42425</v>
      </c>
      <c r="AB1148" s="151">
        <v>33554</v>
      </c>
      <c r="AC1148" s="151">
        <v>45015</v>
      </c>
      <c r="AD1148" s="151">
        <v>35293</v>
      </c>
      <c r="AE1148" s="155">
        <v>0.790901591043017</v>
      </c>
      <c r="AF1148" s="155">
        <v>0.784027546373431</v>
      </c>
      <c r="AG1148" s="173">
        <v>0.00687404466958597</v>
      </c>
    </row>
    <row r="1149" spans="1:33">
      <c r="A1149" s="175" t="s">
        <v>1085</v>
      </c>
      <c r="B1149" s="195" t="s">
        <v>1835</v>
      </c>
      <c r="C1149" s="195" t="s">
        <v>1150</v>
      </c>
      <c r="D1149" s="150">
        <v>7359</v>
      </c>
      <c r="E1149" s="150">
        <v>7015</v>
      </c>
      <c r="F1149" s="150">
        <v>4678</v>
      </c>
      <c r="G1149" s="151">
        <v>4597</v>
      </c>
      <c r="H1149" s="151">
        <v>4230</v>
      </c>
      <c r="I1149" s="151">
        <v>3157</v>
      </c>
      <c r="J1149" s="151">
        <v>6459</v>
      </c>
      <c r="K1149" s="151">
        <v>6253</v>
      </c>
      <c r="L1149" s="151">
        <v>4153</v>
      </c>
      <c r="M1149" s="154">
        <v>0.933851347047959</v>
      </c>
      <c r="N1149" s="153">
        <v>146624</v>
      </c>
      <c r="O1149" s="172">
        <v>0.9</v>
      </c>
      <c r="P1149" s="154">
        <v>0.95325451827694</v>
      </c>
      <c r="Q1149" s="154">
        <v>0.920165325212095</v>
      </c>
      <c r="R1149" s="154">
        <v>0.968106518036848</v>
      </c>
      <c r="S1149" s="173">
        <v>0.033089193064845</v>
      </c>
      <c r="T1149" s="153">
        <v>157010</v>
      </c>
      <c r="U1149" s="153">
        <v>98613</v>
      </c>
      <c r="V1149" s="154">
        <v>0.628068275905993</v>
      </c>
      <c r="W1149" s="154">
        <v>0.635684196222313</v>
      </c>
      <c r="X1149" s="155">
        <v>0.686752229715032</v>
      </c>
      <c r="Y1149" s="155">
        <v>0.642978789286267</v>
      </c>
      <c r="Z1149" s="173">
        <v>-0.0510680334927187</v>
      </c>
      <c r="AA1149" s="151">
        <v>47396</v>
      </c>
      <c r="AB1149" s="151">
        <v>30277</v>
      </c>
      <c r="AC1149" s="151">
        <v>51023</v>
      </c>
      <c r="AD1149" s="151">
        <v>30902</v>
      </c>
      <c r="AE1149" s="155">
        <v>0.638809182209469</v>
      </c>
      <c r="AF1149" s="155">
        <v>0.605648433059601</v>
      </c>
      <c r="AG1149" s="173">
        <v>0.0331607491498686</v>
      </c>
    </row>
    <row r="1150" spans="1:33">
      <c r="A1150" s="175" t="s">
        <v>1085</v>
      </c>
      <c r="B1150" s="195" t="s">
        <v>1835</v>
      </c>
      <c r="C1150" s="195" t="s">
        <v>1151</v>
      </c>
      <c r="D1150" s="150">
        <v>1359</v>
      </c>
      <c r="E1150" s="150">
        <v>145</v>
      </c>
      <c r="F1150" s="150">
        <v>72</v>
      </c>
      <c r="G1150" s="151">
        <v>959</v>
      </c>
      <c r="H1150" s="151">
        <v>190</v>
      </c>
      <c r="I1150" s="151">
        <v>44</v>
      </c>
      <c r="J1150" s="151">
        <v>1402</v>
      </c>
      <c r="K1150" s="151">
        <v>226</v>
      </c>
      <c r="L1150" s="151">
        <v>66</v>
      </c>
      <c r="M1150" s="154">
        <v>0.078964565785652</v>
      </c>
      <c r="N1150" s="153">
        <v>2175</v>
      </c>
      <c r="O1150" s="172">
        <v>0.9</v>
      </c>
      <c r="P1150" s="154">
        <v>0.106696100073584</v>
      </c>
      <c r="Q1150" s="154">
        <v>0.198123044838373</v>
      </c>
      <c r="R1150" s="154">
        <v>0.161198288159772</v>
      </c>
      <c r="S1150" s="173">
        <v>-0.0914269447647898</v>
      </c>
      <c r="T1150" s="153">
        <v>27544</v>
      </c>
      <c r="U1150" s="153">
        <v>666</v>
      </c>
      <c r="V1150" s="154">
        <v>0.024179494626779</v>
      </c>
      <c r="W1150" s="154">
        <v>0.0529801324503311</v>
      </c>
      <c r="X1150" s="155">
        <v>0.045881126173097</v>
      </c>
      <c r="Y1150" s="155">
        <v>0.0470756062767475</v>
      </c>
      <c r="Z1150" s="173">
        <v>0.00709900627723415</v>
      </c>
      <c r="AA1150" s="151">
        <v>9682</v>
      </c>
      <c r="AB1150" s="151">
        <v>269</v>
      </c>
      <c r="AC1150" s="151">
        <v>8296</v>
      </c>
      <c r="AD1150" s="151">
        <v>137</v>
      </c>
      <c r="AE1150" s="155">
        <v>0.0277835158025201</v>
      </c>
      <c r="AF1150" s="155">
        <v>0.0165139826422372</v>
      </c>
      <c r="AG1150" s="173">
        <v>0.0112695331602829</v>
      </c>
    </row>
    <row r="1151" spans="1:33">
      <c r="A1151" s="175" t="s">
        <v>1085</v>
      </c>
      <c r="B1151" s="195" t="s">
        <v>1835</v>
      </c>
      <c r="C1151" s="195" t="s">
        <v>1152</v>
      </c>
      <c r="D1151" s="150">
        <v>6197</v>
      </c>
      <c r="E1151" s="150">
        <v>5776</v>
      </c>
      <c r="F1151" s="150">
        <v>3520</v>
      </c>
      <c r="G1151" s="151">
        <v>3853</v>
      </c>
      <c r="H1151" s="151">
        <v>3714</v>
      </c>
      <c r="I1151" s="151">
        <v>2280</v>
      </c>
      <c r="J1151" s="151">
        <v>5807</v>
      </c>
      <c r="K1151" s="151">
        <v>5191</v>
      </c>
      <c r="L1151" s="151">
        <v>3001</v>
      </c>
      <c r="M1151" s="154">
        <v>0.869208224786007</v>
      </c>
      <c r="N1151" s="153">
        <v>112107</v>
      </c>
      <c r="O1151" s="172">
        <v>0.9</v>
      </c>
      <c r="P1151" s="154">
        <v>0.93206390188801</v>
      </c>
      <c r="Q1151" s="154">
        <v>0.963924214897482</v>
      </c>
      <c r="R1151" s="154">
        <v>0.893921129671087</v>
      </c>
      <c r="S1151" s="173">
        <v>-0.0318603130094721</v>
      </c>
      <c r="T1151" s="153">
        <v>128976</v>
      </c>
      <c r="U1151" s="153">
        <v>69418</v>
      </c>
      <c r="V1151" s="154">
        <v>0.538224165736261</v>
      </c>
      <c r="W1151" s="154">
        <v>0.568016782314023</v>
      </c>
      <c r="X1151" s="155">
        <v>0.591746690890215</v>
      </c>
      <c r="Y1151" s="155">
        <v>0.5167900809368</v>
      </c>
      <c r="Z1151" s="173">
        <v>-0.0237299085761925</v>
      </c>
      <c r="AA1151" s="151">
        <v>40018</v>
      </c>
      <c r="AB1151" s="151">
        <v>21260</v>
      </c>
      <c r="AC1151" s="151">
        <v>41597</v>
      </c>
      <c r="AD1151" s="151">
        <v>21437</v>
      </c>
      <c r="AE1151" s="155">
        <v>0.531260932580339</v>
      </c>
      <c r="AF1151" s="155">
        <v>0.515349664639277</v>
      </c>
      <c r="AG1151" s="173">
        <v>0.0159112679410619</v>
      </c>
    </row>
    <row r="1152" spans="1:33">
      <c r="A1152" s="175" t="s">
        <v>1085</v>
      </c>
      <c r="B1152" s="195" t="s">
        <v>1835</v>
      </c>
      <c r="C1152" s="195" t="s">
        <v>1153</v>
      </c>
      <c r="D1152" s="150">
        <v>4980</v>
      </c>
      <c r="E1152" s="150">
        <v>4802</v>
      </c>
      <c r="F1152" s="150">
        <v>3399</v>
      </c>
      <c r="G1152" s="151">
        <v>3203</v>
      </c>
      <c r="H1152" s="151">
        <v>3158</v>
      </c>
      <c r="I1152" s="151">
        <v>2557</v>
      </c>
      <c r="J1152" s="151">
        <v>4832</v>
      </c>
      <c r="K1152" s="151">
        <v>4762</v>
      </c>
      <c r="L1152" s="151">
        <v>3259</v>
      </c>
      <c r="M1152" s="154">
        <v>0.973832815615003</v>
      </c>
      <c r="N1152" s="153">
        <v>105023</v>
      </c>
      <c r="O1152" s="172">
        <v>0.9</v>
      </c>
      <c r="P1152" s="154">
        <v>0.96425702811245</v>
      </c>
      <c r="Q1152" s="154">
        <v>0.985950671245707</v>
      </c>
      <c r="R1152" s="154">
        <v>0.985513245033113</v>
      </c>
      <c r="S1152" s="173">
        <v>-0.0216936431332573</v>
      </c>
      <c r="T1152" s="153">
        <v>107845</v>
      </c>
      <c r="U1152" s="153">
        <v>75682</v>
      </c>
      <c r="V1152" s="154">
        <v>0.701766424034494</v>
      </c>
      <c r="W1152" s="154">
        <v>0.682530120481928</v>
      </c>
      <c r="X1152" s="155">
        <v>0.798314080549485</v>
      </c>
      <c r="Y1152" s="155">
        <v>0.674461920529801</v>
      </c>
      <c r="Z1152" s="173">
        <v>-0.115783960067557</v>
      </c>
      <c r="AA1152" s="151">
        <v>33156</v>
      </c>
      <c r="AB1152" s="151">
        <v>22840</v>
      </c>
      <c r="AC1152" s="151">
        <v>34684</v>
      </c>
      <c r="AD1152" s="151">
        <v>24244</v>
      </c>
      <c r="AE1152" s="155">
        <v>0.688864760525998</v>
      </c>
      <c r="AF1152" s="155">
        <v>0.698996655518395</v>
      </c>
      <c r="AG1152" s="173">
        <v>-0.0101318949923963</v>
      </c>
    </row>
    <row r="1153" spans="1:33">
      <c r="A1153" s="175" t="s">
        <v>1085</v>
      </c>
      <c r="B1153" s="195" t="s">
        <v>1835</v>
      </c>
      <c r="C1153" s="195" t="s">
        <v>1154</v>
      </c>
      <c r="D1153" s="150">
        <v>3650</v>
      </c>
      <c r="E1153" s="150">
        <v>3471</v>
      </c>
      <c r="F1153" s="150">
        <v>3080</v>
      </c>
      <c r="G1153" s="151">
        <v>2467</v>
      </c>
      <c r="H1153" s="151">
        <v>2415</v>
      </c>
      <c r="I1153" s="151">
        <v>2054</v>
      </c>
      <c r="J1153" s="151">
        <v>3570</v>
      </c>
      <c r="K1153" s="151">
        <v>3505</v>
      </c>
      <c r="L1153" s="151">
        <v>3000</v>
      </c>
      <c r="M1153" s="154">
        <v>0.963589519226095</v>
      </c>
      <c r="N1153" s="153">
        <v>79288</v>
      </c>
      <c r="O1153" s="172">
        <v>0.9</v>
      </c>
      <c r="P1153" s="154">
        <v>0.950958904109589</v>
      </c>
      <c r="Q1153" s="154">
        <v>0.978921767328739</v>
      </c>
      <c r="R1153" s="154">
        <v>0.981792717086835</v>
      </c>
      <c r="S1153" s="173">
        <v>-0.0279628632191503</v>
      </c>
      <c r="T1153" s="153">
        <v>82284</v>
      </c>
      <c r="U1153" s="153">
        <v>65885</v>
      </c>
      <c r="V1153" s="154">
        <v>0.80070244518983</v>
      </c>
      <c r="W1153" s="154">
        <v>0.843835616438356</v>
      </c>
      <c r="X1153" s="155">
        <v>0.832590190514795</v>
      </c>
      <c r="Y1153" s="155">
        <v>0.840336134453782</v>
      </c>
      <c r="Z1153" s="173">
        <v>0.0112454259235608</v>
      </c>
      <c r="AA1153" s="151">
        <v>25022</v>
      </c>
      <c r="AB1153" s="151">
        <v>20980</v>
      </c>
      <c r="AC1153" s="151">
        <v>26386</v>
      </c>
      <c r="AD1153" s="151">
        <v>20294</v>
      </c>
      <c r="AE1153" s="155">
        <v>0.838462153305092</v>
      </c>
      <c r="AF1153" s="155">
        <v>0.769119987872357</v>
      </c>
      <c r="AG1153" s="173">
        <v>0.069342165432735</v>
      </c>
    </row>
    <row r="1154" spans="1:33">
      <c r="A1154" s="175" t="s">
        <v>1085</v>
      </c>
      <c r="B1154" s="195" t="s">
        <v>1835</v>
      </c>
      <c r="C1154" s="195" t="s">
        <v>1155</v>
      </c>
      <c r="D1154" s="150">
        <v>4409</v>
      </c>
      <c r="E1154" s="150">
        <v>4134</v>
      </c>
      <c r="F1154" s="150">
        <v>2945</v>
      </c>
      <c r="G1154" s="151">
        <v>2860</v>
      </c>
      <c r="H1154" s="151">
        <v>2812</v>
      </c>
      <c r="I1154" s="151">
        <v>2127</v>
      </c>
      <c r="J1154" s="151">
        <v>4142</v>
      </c>
      <c r="K1154" s="151">
        <v>4008</v>
      </c>
      <c r="L1154" s="151">
        <v>2964</v>
      </c>
      <c r="M1154" s="154">
        <v>0.957139308050422</v>
      </c>
      <c r="N1154" s="153">
        <v>88611</v>
      </c>
      <c r="O1154" s="172">
        <v>0.9</v>
      </c>
      <c r="P1154" s="154">
        <v>0.937627579950102</v>
      </c>
      <c r="Q1154" s="154">
        <v>0.983216783216783</v>
      </c>
      <c r="R1154" s="154">
        <v>0.967648478995654</v>
      </c>
      <c r="S1154" s="173">
        <v>-0.0455892032666811</v>
      </c>
      <c r="T1154" s="153">
        <v>92579</v>
      </c>
      <c r="U1154" s="153">
        <v>67826</v>
      </c>
      <c r="V1154" s="154">
        <v>0.732628349841757</v>
      </c>
      <c r="W1154" s="154">
        <v>0.667951916534361</v>
      </c>
      <c r="X1154" s="155">
        <v>0.743706293706294</v>
      </c>
      <c r="Y1154" s="155">
        <v>0.715596330275229</v>
      </c>
      <c r="Z1154" s="173">
        <v>-0.0757543771719322</v>
      </c>
      <c r="AA1154" s="151">
        <v>28311</v>
      </c>
      <c r="AB1154" s="151">
        <v>20583</v>
      </c>
      <c r="AC1154" s="151">
        <v>29587</v>
      </c>
      <c r="AD1154" s="151">
        <v>21563</v>
      </c>
      <c r="AE1154" s="155">
        <v>0.727031895729575</v>
      </c>
      <c r="AF1154" s="155">
        <v>0.728799810727684</v>
      </c>
      <c r="AG1154" s="173">
        <v>-0.00176791499810935</v>
      </c>
    </row>
    <row r="1155" spans="1:33">
      <c r="A1155" s="175" t="s">
        <v>1085</v>
      </c>
      <c r="B1155" s="195" t="s">
        <v>1835</v>
      </c>
      <c r="C1155" s="195" t="s">
        <v>1156</v>
      </c>
      <c r="D1155" s="150">
        <v>4753</v>
      </c>
      <c r="E1155" s="150">
        <v>4190</v>
      </c>
      <c r="F1155" s="150">
        <v>3450</v>
      </c>
      <c r="G1155" s="151">
        <v>2967</v>
      </c>
      <c r="H1155" s="151">
        <v>2854</v>
      </c>
      <c r="I1155" s="151">
        <v>2250</v>
      </c>
      <c r="J1155" s="151">
        <v>4294</v>
      </c>
      <c r="K1155" s="151">
        <v>3859</v>
      </c>
      <c r="L1155" s="151">
        <v>3181</v>
      </c>
      <c r="M1155" s="154">
        <v>0.943171468044824</v>
      </c>
      <c r="N1155" s="153">
        <v>92162</v>
      </c>
      <c r="O1155" s="172">
        <v>0.9</v>
      </c>
      <c r="P1155" s="154">
        <v>0.881548495686935</v>
      </c>
      <c r="Q1155" s="154">
        <v>0.961914391641389</v>
      </c>
      <c r="R1155" s="154">
        <v>0.89869585468095</v>
      </c>
      <c r="S1155" s="173">
        <v>-0.080365895954454</v>
      </c>
      <c r="T1155" s="153">
        <v>97715</v>
      </c>
      <c r="U1155" s="153">
        <v>69880</v>
      </c>
      <c r="V1155" s="154">
        <v>0.715140971191731</v>
      </c>
      <c r="W1155" s="154">
        <v>0.725857353250579</v>
      </c>
      <c r="X1155" s="155">
        <v>0.758341759352882</v>
      </c>
      <c r="Y1155" s="155">
        <v>0.740801117838845</v>
      </c>
      <c r="Z1155" s="173">
        <v>-0.0324844061023032</v>
      </c>
      <c r="AA1155" s="151">
        <v>29676</v>
      </c>
      <c r="AB1155" s="151">
        <v>21922</v>
      </c>
      <c r="AC1155" s="151">
        <v>31431</v>
      </c>
      <c r="AD1155" s="151">
        <v>21812</v>
      </c>
      <c r="AE1155" s="155">
        <v>0.738711416632969</v>
      </c>
      <c r="AF1155" s="155">
        <v>0.69396455728421</v>
      </c>
      <c r="AG1155" s="173">
        <v>0.0447468593487595</v>
      </c>
    </row>
    <row r="1156" spans="1:33">
      <c r="A1156" s="175" t="s">
        <v>1085</v>
      </c>
      <c r="B1156" s="195" t="s">
        <v>1835</v>
      </c>
      <c r="C1156" s="195" t="s">
        <v>1157</v>
      </c>
      <c r="D1156" s="150">
        <v>4081</v>
      </c>
      <c r="E1156" s="150">
        <v>3996</v>
      </c>
      <c r="F1156" s="150">
        <v>3402</v>
      </c>
      <c r="G1156" s="151">
        <v>2672</v>
      </c>
      <c r="H1156" s="151">
        <v>2626</v>
      </c>
      <c r="I1156" s="151">
        <v>2378</v>
      </c>
      <c r="J1156" s="151">
        <v>3888</v>
      </c>
      <c r="K1156" s="151">
        <v>3575</v>
      </c>
      <c r="L1156" s="151">
        <v>3078</v>
      </c>
      <c r="M1156" s="154">
        <v>0.958137552975861</v>
      </c>
      <c r="N1156" s="153">
        <v>83197</v>
      </c>
      <c r="O1156" s="172">
        <v>0.9</v>
      </c>
      <c r="P1156" s="154">
        <v>0.979171771624602</v>
      </c>
      <c r="Q1156" s="154">
        <v>0.982784431137725</v>
      </c>
      <c r="R1156" s="154">
        <v>0.919495884773663</v>
      </c>
      <c r="S1156" s="173">
        <v>-0.00361265951312273</v>
      </c>
      <c r="T1156" s="153">
        <v>86832</v>
      </c>
      <c r="U1156" s="153">
        <v>73481</v>
      </c>
      <c r="V1156" s="154">
        <v>0.846243320434863</v>
      </c>
      <c r="W1156" s="154">
        <v>0.833619210977702</v>
      </c>
      <c r="X1156" s="155">
        <v>0.889970059880239</v>
      </c>
      <c r="Y1156" s="155">
        <v>0.791666666666667</v>
      </c>
      <c r="Z1156" s="173">
        <v>-0.0563508489025379</v>
      </c>
      <c r="AA1156" s="151">
        <v>26946</v>
      </c>
      <c r="AB1156" s="151">
        <v>22844</v>
      </c>
      <c r="AC1156" s="151">
        <v>27530</v>
      </c>
      <c r="AD1156" s="151">
        <v>22883</v>
      </c>
      <c r="AE1156" s="155">
        <v>0.847769613300675</v>
      </c>
      <c r="AF1156" s="155">
        <v>0.831202324736651</v>
      </c>
      <c r="AG1156" s="173">
        <v>0.0165672885640246</v>
      </c>
    </row>
    <row r="1157" spans="1:33">
      <c r="A1157" s="175" t="s">
        <v>1085</v>
      </c>
      <c r="B1157" s="195" t="s">
        <v>1835</v>
      </c>
      <c r="C1157" s="195" t="s">
        <v>1158</v>
      </c>
      <c r="D1157" s="150">
        <v>3043</v>
      </c>
      <c r="E1157" s="150">
        <v>2753</v>
      </c>
      <c r="F1157" s="150">
        <v>1441</v>
      </c>
      <c r="G1157" s="151">
        <v>1954</v>
      </c>
      <c r="H1157" s="151">
        <v>1913</v>
      </c>
      <c r="I1157" s="151">
        <v>1170</v>
      </c>
      <c r="J1157" s="151">
        <v>2996</v>
      </c>
      <c r="K1157" s="151">
        <v>2900</v>
      </c>
      <c r="L1157" s="151">
        <v>1611</v>
      </c>
      <c r="M1157" s="154">
        <v>0.959131189192539</v>
      </c>
      <c r="N1157" s="153">
        <v>61910</v>
      </c>
      <c r="O1157" s="172">
        <v>0.9</v>
      </c>
      <c r="P1157" s="154">
        <v>0.904699309891554</v>
      </c>
      <c r="Q1157" s="154">
        <v>0.979017400204708</v>
      </c>
      <c r="R1157" s="154">
        <v>0.967957276368491</v>
      </c>
      <c r="S1157" s="173">
        <v>-0.074318090313154</v>
      </c>
      <c r="T1157" s="153">
        <v>64548</v>
      </c>
      <c r="U1157" s="153">
        <v>35866</v>
      </c>
      <c r="V1157" s="154">
        <v>0.55564850963624</v>
      </c>
      <c r="W1157" s="154">
        <v>0.473545842918173</v>
      </c>
      <c r="X1157" s="155">
        <v>0.598771750255885</v>
      </c>
      <c r="Y1157" s="155">
        <v>0.537716955941255</v>
      </c>
      <c r="Z1157" s="173">
        <v>-0.125225907337712</v>
      </c>
      <c r="AA1157" s="151">
        <v>20228</v>
      </c>
      <c r="AB1157" s="151">
        <v>10999</v>
      </c>
      <c r="AC1157" s="151">
        <v>20727</v>
      </c>
      <c r="AD1157" s="151">
        <v>11618</v>
      </c>
      <c r="AE1157" s="155">
        <v>0.543751235910619</v>
      </c>
      <c r="AF1157" s="155">
        <v>0.560524919187533</v>
      </c>
      <c r="AG1157" s="173">
        <v>-0.0167736832769143</v>
      </c>
    </row>
    <row r="1158" spans="1:33">
      <c r="A1158" s="175" t="s">
        <v>1085</v>
      </c>
      <c r="B1158" s="195" t="s">
        <v>1834</v>
      </c>
      <c r="C1158" s="195" t="s">
        <v>1159</v>
      </c>
      <c r="D1158" s="150">
        <v>7149</v>
      </c>
      <c r="E1158" s="150">
        <v>6680</v>
      </c>
      <c r="F1158" s="150">
        <v>5492</v>
      </c>
      <c r="G1158" s="151">
        <v>4641</v>
      </c>
      <c r="H1158" s="151">
        <v>4428</v>
      </c>
      <c r="I1158" s="151">
        <v>3765</v>
      </c>
      <c r="J1158" s="151">
        <v>6561</v>
      </c>
      <c r="K1158" s="151">
        <v>6267</v>
      </c>
      <c r="L1158" s="151">
        <v>4668</v>
      </c>
      <c r="M1158" s="154">
        <v>0.91748785653591</v>
      </c>
      <c r="N1158" s="153">
        <v>144686</v>
      </c>
      <c r="O1158" s="172">
        <v>0.9</v>
      </c>
      <c r="P1158" s="154">
        <v>0.934396419079592</v>
      </c>
      <c r="Q1158" s="154">
        <v>0.954104718810601</v>
      </c>
      <c r="R1158" s="154">
        <v>0.955189757658893</v>
      </c>
      <c r="S1158" s="173">
        <v>-0.0197082997310096</v>
      </c>
      <c r="T1158" s="153">
        <v>157698</v>
      </c>
      <c r="U1158" s="153">
        <v>123042</v>
      </c>
      <c r="V1158" s="154">
        <v>0.780238176768253</v>
      </c>
      <c r="W1158" s="154">
        <v>0.768219331375018</v>
      </c>
      <c r="X1158" s="155">
        <v>0.811247575953458</v>
      </c>
      <c r="Y1158" s="155">
        <v>0.711476909007773</v>
      </c>
      <c r="Z1158" s="173">
        <v>-0.0430282445784408</v>
      </c>
      <c r="AA1158" s="151">
        <v>47166</v>
      </c>
      <c r="AB1158" s="151">
        <v>35889</v>
      </c>
      <c r="AC1158" s="151">
        <v>50297</v>
      </c>
      <c r="AD1158" s="151">
        <v>39862</v>
      </c>
      <c r="AE1158" s="155">
        <v>0.760908281389136</v>
      </c>
      <c r="AF1158" s="155">
        <v>0.792532357794699</v>
      </c>
      <c r="AG1158" s="173">
        <v>-0.0316240764055632</v>
      </c>
    </row>
    <row r="1159" spans="1:33">
      <c r="A1159" s="175" t="s">
        <v>1085</v>
      </c>
      <c r="B1159" s="195" t="s">
        <v>1834</v>
      </c>
      <c r="C1159" s="195" t="s">
        <v>1160</v>
      </c>
      <c r="D1159" s="150">
        <v>3307</v>
      </c>
      <c r="E1159" s="150">
        <v>3159</v>
      </c>
      <c r="F1159" s="150">
        <v>2421</v>
      </c>
      <c r="G1159" s="151">
        <v>2021</v>
      </c>
      <c r="H1159" s="151">
        <v>1988</v>
      </c>
      <c r="I1159" s="151">
        <v>1534</v>
      </c>
      <c r="J1159" s="151">
        <v>3005</v>
      </c>
      <c r="K1159" s="151">
        <v>2901</v>
      </c>
      <c r="L1159" s="151">
        <v>2251</v>
      </c>
      <c r="M1159" s="154">
        <v>0.790774644936947</v>
      </c>
      <c r="N1159" s="153">
        <v>56625</v>
      </c>
      <c r="O1159" s="172">
        <v>0.9</v>
      </c>
      <c r="P1159" s="154">
        <v>0.955246446930753</v>
      </c>
      <c r="Q1159" s="154">
        <v>0.983671449777338</v>
      </c>
      <c r="R1159" s="154">
        <v>0.965391014975042</v>
      </c>
      <c r="S1159" s="173">
        <v>-0.028425002846585</v>
      </c>
      <c r="T1159" s="153">
        <v>71607</v>
      </c>
      <c r="U1159" s="153">
        <v>46419</v>
      </c>
      <c r="V1159" s="154">
        <v>0.648246679793875</v>
      </c>
      <c r="W1159" s="154">
        <v>0.732083459328697</v>
      </c>
      <c r="X1159" s="155">
        <v>0.759030183077684</v>
      </c>
      <c r="Y1159" s="155">
        <v>0.749084858569052</v>
      </c>
      <c r="Z1159" s="173">
        <v>-0.0269467237489877</v>
      </c>
      <c r="AA1159" s="151">
        <v>21687</v>
      </c>
      <c r="AB1159" s="151">
        <v>14759</v>
      </c>
      <c r="AC1159" s="151">
        <v>22536</v>
      </c>
      <c r="AD1159" s="151">
        <v>13765</v>
      </c>
      <c r="AE1159" s="155">
        <v>0.680545949186148</v>
      </c>
      <c r="AF1159" s="155">
        <v>0.610800496982606</v>
      </c>
      <c r="AG1159" s="173">
        <v>0.0697454522035428</v>
      </c>
    </row>
    <row r="1160" spans="1:33">
      <c r="A1160" s="175" t="s">
        <v>1085</v>
      </c>
      <c r="B1160" s="195" t="s">
        <v>1834</v>
      </c>
      <c r="C1160" s="195" t="s">
        <v>1161</v>
      </c>
      <c r="D1160" s="150">
        <v>2738</v>
      </c>
      <c r="E1160" s="150">
        <v>2650</v>
      </c>
      <c r="F1160" s="150">
        <v>2376</v>
      </c>
      <c r="G1160" s="151">
        <v>1770</v>
      </c>
      <c r="H1160" s="151">
        <v>1735</v>
      </c>
      <c r="I1160" s="151">
        <v>1518</v>
      </c>
      <c r="J1160" s="151">
        <v>2586</v>
      </c>
      <c r="K1160" s="151">
        <v>2558</v>
      </c>
      <c r="L1160" s="151">
        <v>2264</v>
      </c>
      <c r="M1160" s="154">
        <v>0.959906190766858</v>
      </c>
      <c r="N1160" s="153">
        <v>59758</v>
      </c>
      <c r="O1160" s="172">
        <v>0.9</v>
      </c>
      <c r="P1160" s="154">
        <v>0.967859751643535</v>
      </c>
      <c r="Q1160" s="154">
        <v>0.980225988700565</v>
      </c>
      <c r="R1160" s="154">
        <v>0.989172467130704</v>
      </c>
      <c r="S1160" s="173">
        <v>-0.0123662370570295</v>
      </c>
      <c r="T1160" s="153">
        <v>62254</v>
      </c>
      <c r="U1160" s="153">
        <v>49393</v>
      </c>
      <c r="V1160" s="154">
        <v>0.793410865165291</v>
      </c>
      <c r="W1160" s="154">
        <v>0.867786705624543</v>
      </c>
      <c r="X1160" s="155">
        <v>0.857627118644068</v>
      </c>
      <c r="Y1160" s="155">
        <v>0.875483372003094</v>
      </c>
      <c r="Z1160" s="173">
        <v>0.0101595869804756</v>
      </c>
      <c r="AA1160" s="151">
        <v>18402</v>
      </c>
      <c r="AB1160" s="151">
        <v>16076</v>
      </c>
      <c r="AC1160" s="151">
        <v>19951</v>
      </c>
      <c r="AD1160" s="151">
        <v>17226</v>
      </c>
      <c r="AE1160" s="155">
        <v>0.873600695576568</v>
      </c>
      <c r="AF1160" s="155">
        <v>0.863415367650744</v>
      </c>
      <c r="AG1160" s="173">
        <v>0.0101853279258234</v>
      </c>
    </row>
    <row r="1161" spans="1:33">
      <c r="A1161" s="175" t="s">
        <v>1085</v>
      </c>
      <c r="B1161" s="195" t="s">
        <v>1834</v>
      </c>
      <c r="C1161" s="195" t="s">
        <v>1162</v>
      </c>
      <c r="D1161" s="150">
        <v>4942</v>
      </c>
      <c r="E1161" s="150">
        <v>4738</v>
      </c>
      <c r="F1161" s="150">
        <v>4138</v>
      </c>
      <c r="G1161" s="151">
        <v>3163</v>
      </c>
      <c r="H1161" s="151">
        <v>3091</v>
      </c>
      <c r="I1161" s="151">
        <v>2918</v>
      </c>
      <c r="J1161" s="151">
        <v>4740</v>
      </c>
      <c r="K1161" s="151">
        <v>4647</v>
      </c>
      <c r="L1161" s="151">
        <v>4238</v>
      </c>
      <c r="M1161" s="154">
        <v>0.94972988651608</v>
      </c>
      <c r="N1161" s="153">
        <v>104778</v>
      </c>
      <c r="O1161" s="172">
        <v>0.9</v>
      </c>
      <c r="P1161" s="154">
        <v>0.958721165520032</v>
      </c>
      <c r="Q1161" s="154">
        <v>0.977236800505849</v>
      </c>
      <c r="R1161" s="154">
        <v>0.980379746835443</v>
      </c>
      <c r="S1161" s="173">
        <v>-0.0185156349858164</v>
      </c>
      <c r="T1161" s="153">
        <v>110324</v>
      </c>
      <c r="U1161" s="153">
        <v>90257</v>
      </c>
      <c r="V1161" s="154">
        <v>0.81810848047569</v>
      </c>
      <c r="W1161" s="154">
        <v>0.837312828814245</v>
      </c>
      <c r="X1161" s="155">
        <v>0.92254189061018</v>
      </c>
      <c r="Y1161" s="155">
        <v>0.894092827004219</v>
      </c>
      <c r="Z1161" s="173">
        <v>-0.0852290617959349</v>
      </c>
      <c r="AA1161" s="151">
        <v>32792</v>
      </c>
      <c r="AB1161" s="151">
        <v>27994</v>
      </c>
      <c r="AC1161" s="151">
        <v>35466</v>
      </c>
      <c r="AD1161" s="151">
        <v>28845</v>
      </c>
      <c r="AE1161" s="155">
        <v>0.85368382532325</v>
      </c>
      <c r="AF1161" s="155">
        <v>0.813314160040602</v>
      </c>
      <c r="AG1161" s="173">
        <v>0.0403696652826473</v>
      </c>
    </row>
    <row r="1162" spans="1:33">
      <c r="A1162" s="175" t="s">
        <v>1085</v>
      </c>
      <c r="B1162" s="195" t="s">
        <v>1834</v>
      </c>
      <c r="C1162" s="195" t="s">
        <v>1163</v>
      </c>
      <c r="D1162" s="150">
        <v>4357</v>
      </c>
      <c r="E1162" s="150">
        <v>4192</v>
      </c>
      <c r="F1162" s="150">
        <v>3289</v>
      </c>
      <c r="G1162" s="151">
        <v>2850</v>
      </c>
      <c r="H1162" s="151">
        <v>2785</v>
      </c>
      <c r="I1162" s="151">
        <v>2257</v>
      </c>
      <c r="J1162" s="151">
        <v>3910</v>
      </c>
      <c r="K1162" s="151">
        <v>3797</v>
      </c>
      <c r="L1162" s="151">
        <v>3104</v>
      </c>
      <c r="M1162" s="154">
        <v>0.948436955626643</v>
      </c>
      <c r="N1162" s="153">
        <v>89835</v>
      </c>
      <c r="O1162" s="172">
        <v>0.9</v>
      </c>
      <c r="P1162" s="154">
        <v>0.962129905898554</v>
      </c>
      <c r="Q1162" s="154">
        <v>0.97719298245614</v>
      </c>
      <c r="R1162" s="154">
        <v>0.971099744245524</v>
      </c>
      <c r="S1162" s="173">
        <v>-0.0150630765575863</v>
      </c>
      <c r="T1162" s="153">
        <v>94719</v>
      </c>
      <c r="U1162" s="153">
        <v>69340</v>
      </c>
      <c r="V1162" s="154">
        <v>0.732060093539839</v>
      </c>
      <c r="W1162" s="154">
        <v>0.754877209088823</v>
      </c>
      <c r="X1162" s="155">
        <v>0.791929824561403</v>
      </c>
      <c r="Y1162" s="155">
        <v>0.79386189258312</v>
      </c>
      <c r="Z1162" s="173">
        <v>-0.0370526154725809</v>
      </c>
      <c r="AA1162" s="151">
        <v>28371</v>
      </c>
      <c r="AB1162" s="151">
        <v>21536</v>
      </c>
      <c r="AC1162" s="151">
        <v>29702</v>
      </c>
      <c r="AD1162" s="151">
        <v>21585</v>
      </c>
      <c r="AE1162" s="155">
        <v>0.759084981142716</v>
      </c>
      <c r="AF1162" s="155">
        <v>0.726718739478823</v>
      </c>
      <c r="AG1162" s="173">
        <v>0.0323662416638932</v>
      </c>
    </row>
    <row r="1163" spans="1:33">
      <c r="A1163" s="175" t="s">
        <v>1085</v>
      </c>
      <c r="B1163" s="195" t="s">
        <v>1834</v>
      </c>
      <c r="C1163" s="195" t="s">
        <v>1164</v>
      </c>
      <c r="D1163" s="150">
        <v>3689</v>
      </c>
      <c r="E1163" s="150">
        <v>3571</v>
      </c>
      <c r="F1163" s="150">
        <v>3055</v>
      </c>
      <c r="G1163" s="151">
        <v>2607</v>
      </c>
      <c r="H1163" s="151">
        <v>2463</v>
      </c>
      <c r="I1163" s="151">
        <v>2163</v>
      </c>
      <c r="J1163" s="151">
        <v>3583</v>
      </c>
      <c r="K1163" s="151">
        <v>3436</v>
      </c>
      <c r="L1163" s="151">
        <v>2973</v>
      </c>
      <c r="M1163" s="154">
        <v>0.940782122905028</v>
      </c>
      <c r="N1163" s="153">
        <v>79148</v>
      </c>
      <c r="O1163" s="172">
        <v>0.9</v>
      </c>
      <c r="P1163" s="154">
        <v>0.968013011656275</v>
      </c>
      <c r="Q1163" s="154">
        <v>0.944764096662831</v>
      </c>
      <c r="R1163" s="154">
        <v>0.958972927714206</v>
      </c>
      <c r="S1163" s="173">
        <v>0.0232489149934446</v>
      </c>
      <c r="T1163" s="153">
        <v>84130</v>
      </c>
      <c r="U1163" s="153">
        <v>67500</v>
      </c>
      <c r="V1163" s="154">
        <v>0.802329727802211</v>
      </c>
      <c r="W1163" s="154">
        <v>0.828137706695582</v>
      </c>
      <c r="X1163" s="155">
        <v>0.829689298043728</v>
      </c>
      <c r="Y1163" s="155">
        <v>0.829751604800447</v>
      </c>
      <c r="Z1163" s="173">
        <v>-0.00155159134814686</v>
      </c>
      <c r="AA1163" s="151">
        <v>25596</v>
      </c>
      <c r="AB1163" s="151">
        <v>20917</v>
      </c>
      <c r="AC1163" s="151">
        <v>27082</v>
      </c>
      <c r="AD1163" s="151">
        <v>21849</v>
      </c>
      <c r="AE1163" s="155">
        <v>0.817197999687451</v>
      </c>
      <c r="AF1163" s="155">
        <v>0.806772025699727</v>
      </c>
      <c r="AG1163" s="173">
        <v>0.0104259739877245</v>
      </c>
    </row>
    <row r="1164" spans="1:33">
      <c r="A1164" s="175" t="s">
        <v>1085</v>
      </c>
      <c r="B1164" s="195" t="s">
        <v>1834</v>
      </c>
      <c r="C1164" s="195" t="s">
        <v>1165</v>
      </c>
      <c r="D1164" s="150">
        <v>3079</v>
      </c>
      <c r="E1164" s="150">
        <v>3028</v>
      </c>
      <c r="F1164" s="150">
        <v>2511</v>
      </c>
      <c r="G1164" s="151">
        <v>1890</v>
      </c>
      <c r="H1164" s="151">
        <v>1873</v>
      </c>
      <c r="I1164" s="151">
        <v>1664</v>
      </c>
      <c r="J1164" s="151">
        <v>2907</v>
      </c>
      <c r="K1164" s="151">
        <v>2896</v>
      </c>
      <c r="L1164" s="151">
        <v>2355</v>
      </c>
      <c r="M1164" s="154">
        <v>0.941398661774228</v>
      </c>
      <c r="N1164" s="153">
        <v>61061</v>
      </c>
      <c r="O1164" s="172">
        <v>0.9</v>
      </c>
      <c r="P1164" s="154">
        <v>0.98343618057811</v>
      </c>
      <c r="Q1164" s="154">
        <v>0.991005291005291</v>
      </c>
      <c r="R1164" s="154">
        <v>0.996216030271758</v>
      </c>
      <c r="S1164" s="173">
        <v>-0.00756911042718122</v>
      </c>
      <c r="T1164" s="153">
        <v>64862</v>
      </c>
      <c r="U1164" s="153">
        <v>50207</v>
      </c>
      <c r="V1164" s="154">
        <v>0.774058770929049</v>
      </c>
      <c r="W1164" s="154">
        <v>0.81552452094836</v>
      </c>
      <c r="X1164" s="155">
        <v>0.88042328042328</v>
      </c>
      <c r="Y1164" s="155">
        <v>0.810113519091847</v>
      </c>
      <c r="Z1164" s="173">
        <v>-0.0648987594749206</v>
      </c>
      <c r="AA1164" s="151">
        <v>19591</v>
      </c>
      <c r="AB1164" s="151">
        <v>15945</v>
      </c>
      <c r="AC1164" s="151">
        <v>20336</v>
      </c>
      <c r="AD1164" s="151">
        <v>15919</v>
      </c>
      <c r="AE1164" s="155">
        <v>0.813894135062018</v>
      </c>
      <c r="AF1164" s="155">
        <v>0.78279897718332</v>
      </c>
      <c r="AG1164" s="173">
        <v>0.031095157878698</v>
      </c>
    </row>
    <row r="1165" spans="1:33">
      <c r="A1165" s="175" t="s">
        <v>1085</v>
      </c>
      <c r="B1165" s="195" t="s">
        <v>1834</v>
      </c>
      <c r="C1165" s="195" t="s">
        <v>1166</v>
      </c>
      <c r="D1165" s="150">
        <v>1921</v>
      </c>
      <c r="E1165" s="150">
        <v>1879</v>
      </c>
      <c r="F1165" s="150">
        <v>1615</v>
      </c>
      <c r="G1165" s="151">
        <v>1144</v>
      </c>
      <c r="H1165" s="151">
        <v>1116</v>
      </c>
      <c r="I1165" s="151">
        <v>1015</v>
      </c>
      <c r="J1165" s="151">
        <v>1711</v>
      </c>
      <c r="K1165" s="151">
        <v>1693</v>
      </c>
      <c r="L1165" s="151">
        <v>1513</v>
      </c>
      <c r="M1165" s="154">
        <v>0.977450450007377</v>
      </c>
      <c r="N1165" s="153">
        <v>39749</v>
      </c>
      <c r="O1165" s="172">
        <v>0.9</v>
      </c>
      <c r="P1165" s="154">
        <v>0.978136387298282</v>
      </c>
      <c r="Q1165" s="154">
        <v>0.975524475524476</v>
      </c>
      <c r="R1165" s="154">
        <v>0.98947983635301</v>
      </c>
      <c r="S1165" s="173">
        <v>0.0026119117738066</v>
      </c>
      <c r="T1165" s="153">
        <v>40666</v>
      </c>
      <c r="U1165" s="153">
        <v>35056</v>
      </c>
      <c r="V1165" s="154">
        <v>0.862046918801948</v>
      </c>
      <c r="W1165" s="154">
        <v>0.84070796460177</v>
      </c>
      <c r="X1165" s="155">
        <v>0.887237762237762</v>
      </c>
      <c r="Y1165" s="155">
        <v>0.884278199883109</v>
      </c>
      <c r="Z1165" s="173">
        <v>-0.0465297976359923</v>
      </c>
      <c r="AA1165" s="151">
        <v>12140</v>
      </c>
      <c r="AB1165" s="151">
        <v>10558</v>
      </c>
      <c r="AC1165" s="151">
        <v>12943</v>
      </c>
      <c r="AD1165" s="151">
        <v>11119</v>
      </c>
      <c r="AE1165" s="155">
        <v>0.869686985172982</v>
      </c>
      <c r="AF1165" s="155">
        <v>0.859074403152283</v>
      </c>
      <c r="AG1165" s="173">
        <v>0.0106125820206988</v>
      </c>
    </row>
    <row r="1166" spans="1:33">
      <c r="A1166" s="175" t="s">
        <v>1085</v>
      </c>
      <c r="B1166" s="195" t="s">
        <v>1834</v>
      </c>
      <c r="C1166" s="195" t="s">
        <v>1167</v>
      </c>
      <c r="D1166" s="150">
        <v>2963</v>
      </c>
      <c r="E1166" s="150">
        <v>2735</v>
      </c>
      <c r="F1166" s="150">
        <v>2342</v>
      </c>
      <c r="G1166" s="151">
        <v>1944</v>
      </c>
      <c r="H1166" s="151">
        <v>1912</v>
      </c>
      <c r="I1166" s="151">
        <v>1647</v>
      </c>
      <c r="J1166" s="151">
        <v>2827</v>
      </c>
      <c r="K1166" s="151">
        <v>2756</v>
      </c>
      <c r="L1166" s="151">
        <v>2449</v>
      </c>
      <c r="M1166" s="154">
        <v>0.943514369535709</v>
      </c>
      <c r="N1166" s="153">
        <v>64643</v>
      </c>
      <c r="O1166" s="172">
        <v>0.9</v>
      </c>
      <c r="P1166" s="154">
        <v>0.923050961862977</v>
      </c>
      <c r="Q1166" s="154">
        <v>0.983539094650206</v>
      </c>
      <c r="R1166" s="154">
        <v>0.974885037141846</v>
      </c>
      <c r="S1166" s="173">
        <v>-0.060488132787229</v>
      </c>
      <c r="T1166" s="153">
        <v>68513</v>
      </c>
      <c r="U1166" s="153">
        <v>56592</v>
      </c>
      <c r="V1166" s="154">
        <v>0.826003824091778</v>
      </c>
      <c r="W1166" s="154">
        <v>0.790415119811002</v>
      </c>
      <c r="X1166" s="155">
        <v>0.847222222222222</v>
      </c>
      <c r="Y1166" s="155">
        <v>0.866289352670676</v>
      </c>
      <c r="Z1166" s="173">
        <v>-0.0568071024112199</v>
      </c>
      <c r="AA1166" s="151">
        <v>19849</v>
      </c>
      <c r="AB1166" s="151">
        <v>16803</v>
      </c>
      <c r="AC1166" s="151">
        <v>22707</v>
      </c>
      <c r="AD1166" s="151">
        <v>18342</v>
      </c>
      <c r="AE1166" s="155">
        <v>0.84654138747544</v>
      </c>
      <c r="AF1166" s="155">
        <v>0.807768529528339</v>
      </c>
      <c r="AG1166" s="173">
        <v>0.0387728579471003</v>
      </c>
    </row>
    <row r="1167" spans="1:33">
      <c r="A1167" s="175" t="s">
        <v>1085</v>
      </c>
      <c r="B1167" s="195" t="s">
        <v>1834</v>
      </c>
      <c r="C1167" s="195" t="s">
        <v>1168</v>
      </c>
      <c r="D1167" s="150">
        <v>2608</v>
      </c>
      <c r="E1167" s="150">
        <v>2554</v>
      </c>
      <c r="F1167" s="150">
        <v>2152</v>
      </c>
      <c r="G1167" s="151">
        <v>1654</v>
      </c>
      <c r="H1167" s="151">
        <v>1613</v>
      </c>
      <c r="I1167" s="151">
        <v>1443</v>
      </c>
      <c r="J1167" s="151">
        <v>2530</v>
      </c>
      <c r="K1167" s="151">
        <v>2430</v>
      </c>
      <c r="L1167" s="151">
        <v>2116</v>
      </c>
      <c r="M1167" s="154">
        <v>0.941916812491587</v>
      </c>
      <c r="N1167" s="153">
        <v>55980</v>
      </c>
      <c r="O1167" s="172">
        <v>0.9</v>
      </c>
      <c r="P1167" s="154">
        <v>0.979294478527607</v>
      </c>
      <c r="Q1167" s="154">
        <v>0.975211608222491</v>
      </c>
      <c r="R1167" s="154">
        <v>0.960474308300395</v>
      </c>
      <c r="S1167" s="173">
        <v>0.00408287030511634</v>
      </c>
      <c r="T1167" s="153">
        <v>59432</v>
      </c>
      <c r="U1167" s="153">
        <v>48127</v>
      </c>
      <c r="V1167" s="154">
        <v>0.809782608695652</v>
      </c>
      <c r="W1167" s="154">
        <v>0.825153374233129</v>
      </c>
      <c r="X1167" s="155">
        <v>0.872430471584039</v>
      </c>
      <c r="Y1167" s="155">
        <v>0.836363636363636</v>
      </c>
      <c r="Z1167" s="173">
        <v>-0.0472770973509099</v>
      </c>
      <c r="AA1167" s="151">
        <v>17539</v>
      </c>
      <c r="AB1167" s="151">
        <v>14446</v>
      </c>
      <c r="AC1167" s="151">
        <v>18939</v>
      </c>
      <c r="AD1167" s="151">
        <v>15281</v>
      </c>
      <c r="AE1167" s="155">
        <v>0.823650151091852</v>
      </c>
      <c r="AF1167" s="155">
        <v>0.806853582554517</v>
      </c>
      <c r="AG1167" s="173">
        <v>0.0167965685373354</v>
      </c>
    </row>
    <row r="1168" spans="1:33">
      <c r="A1168" s="175" t="s">
        <v>1085</v>
      </c>
      <c r="B1168" s="195" t="s">
        <v>1834</v>
      </c>
      <c r="C1168" s="195" t="s">
        <v>1169</v>
      </c>
      <c r="D1168" s="150">
        <v>1635</v>
      </c>
      <c r="E1168" s="150">
        <v>1614</v>
      </c>
      <c r="F1168" s="150">
        <v>1115</v>
      </c>
      <c r="G1168" s="151">
        <v>993</v>
      </c>
      <c r="H1168" s="151">
        <v>980</v>
      </c>
      <c r="I1168" s="151">
        <v>651</v>
      </c>
      <c r="J1168" s="151">
        <v>1431</v>
      </c>
      <c r="K1168" s="151">
        <v>1401</v>
      </c>
      <c r="L1168" s="151">
        <v>818</v>
      </c>
      <c r="M1168" s="154">
        <v>0.853665275897323</v>
      </c>
      <c r="N1168" s="153">
        <v>30895</v>
      </c>
      <c r="O1168" s="172">
        <v>0.9</v>
      </c>
      <c r="P1168" s="154">
        <v>0.987155963302752</v>
      </c>
      <c r="Q1168" s="154">
        <v>0.986908358509567</v>
      </c>
      <c r="R1168" s="154">
        <v>0.979035639412998</v>
      </c>
      <c r="S1168" s="173">
        <v>0.000247604793185419</v>
      </c>
      <c r="T1168" s="153">
        <v>36191</v>
      </c>
      <c r="U1168" s="153">
        <v>21405</v>
      </c>
      <c r="V1168" s="154">
        <v>0.591445386974662</v>
      </c>
      <c r="W1168" s="154">
        <v>0.681957186544342</v>
      </c>
      <c r="X1168" s="155">
        <v>0.655589123867069</v>
      </c>
      <c r="Y1168" s="155">
        <v>0.571628232005591</v>
      </c>
      <c r="Z1168" s="173">
        <v>0.026368062677273</v>
      </c>
      <c r="AA1168" s="151">
        <v>10495</v>
      </c>
      <c r="AB1168" s="151">
        <v>6298</v>
      </c>
      <c r="AC1168" s="151">
        <v>11745</v>
      </c>
      <c r="AD1168" s="151">
        <v>6920</v>
      </c>
      <c r="AE1168" s="155">
        <v>0.600095283468318</v>
      </c>
      <c r="AF1168" s="155">
        <v>0.589186888037463</v>
      </c>
      <c r="AG1168" s="173">
        <v>0.0109083954308554</v>
      </c>
    </row>
    <row r="1169" spans="1:33">
      <c r="A1169" s="175" t="s">
        <v>1085</v>
      </c>
      <c r="B1169" s="195" t="s">
        <v>1836</v>
      </c>
      <c r="C1169" s="195" t="s">
        <v>1170</v>
      </c>
      <c r="D1169" s="150">
        <v>1621</v>
      </c>
      <c r="E1169" s="150">
        <v>1586</v>
      </c>
      <c r="F1169" s="150">
        <v>1555</v>
      </c>
      <c r="G1169" s="151">
        <v>749</v>
      </c>
      <c r="H1169" s="151">
        <v>730</v>
      </c>
      <c r="I1169" s="151">
        <v>723</v>
      </c>
      <c r="J1169" s="151">
        <v>1122</v>
      </c>
      <c r="K1169" s="151">
        <v>1099</v>
      </c>
      <c r="L1169" s="151">
        <v>1072</v>
      </c>
      <c r="M1169" s="154">
        <v>0.985206058471293</v>
      </c>
      <c r="N1169" s="153">
        <v>27970</v>
      </c>
      <c r="O1169" s="172">
        <v>0.9</v>
      </c>
      <c r="P1169" s="154">
        <v>0.978408389882788</v>
      </c>
      <c r="Q1169" s="154">
        <v>0.974632843791722</v>
      </c>
      <c r="R1169" s="154">
        <v>0.979500891265597</v>
      </c>
      <c r="S1169" s="173">
        <v>0.00377554609106612</v>
      </c>
      <c r="T1169" s="153">
        <v>28390</v>
      </c>
      <c r="U1169" s="153">
        <v>27230</v>
      </c>
      <c r="V1169" s="154">
        <v>0.959140542444523</v>
      </c>
      <c r="W1169" s="154">
        <v>0.959284392350401</v>
      </c>
      <c r="X1169" s="155">
        <v>0.965287049399199</v>
      </c>
      <c r="Y1169" s="155">
        <v>0.955436720142603</v>
      </c>
      <c r="Z1169" s="173">
        <v>-0.00600265704879799</v>
      </c>
      <c r="AA1169" s="151">
        <v>8510</v>
      </c>
      <c r="AB1169" s="151">
        <v>8159</v>
      </c>
      <c r="AC1169" s="151">
        <v>8959</v>
      </c>
      <c r="AD1169" s="151">
        <v>8577</v>
      </c>
      <c r="AE1169" s="155">
        <v>0.958754406580493</v>
      </c>
      <c r="AF1169" s="155">
        <v>0.957361312646501</v>
      </c>
      <c r="AG1169" s="173">
        <v>0.00139309393399278</v>
      </c>
    </row>
    <row r="1170" spans="1:33">
      <c r="A1170" s="175" t="s">
        <v>1085</v>
      </c>
      <c r="B1170" s="195" t="s">
        <v>1836</v>
      </c>
      <c r="C1170" s="195" t="s">
        <v>1171</v>
      </c>
      <c r="D1170" s="150">
        <v>6309</v>
      </c>
      <c r="E1170" s="150">
        <v>6134</v>
      </c>
      <c r="F1170" s="150">
        <v>5860</v>
      </c>
      <c r="G1170" s="151">
        <v>2970</v>
      </c>
      <c r="H1170" s="151">
        <v>2851</v>
      </c>
      <c r="I1170" s="151">
        <v>2763</v>
      </c>
      <c r="J1170" s="151">
        <v>4094</v>
      </c>
      <c r="K1170" s="151">
        <v>3946</v>
      </c>
      <c r="L1170" s="151">
        <v>3872</v>
      </c>
      <c r="M1170" s="154">
        <v>0.961671956493494</v>
      </c>
      <c r="N1170" s="153">
        <v>103624</v>
      </c>
      <c r="O1170" s="172">
        <v>0.9</v>
      </c>
      <c r="P1170" s="154">
        <v>0.972261848153432</v>
      </c>
      <c r="Q1170" s="154">
        <v>0.95993265993266</v>
      </c>
      <c r="R1170" s="154">
        <v>0.963849535906204</v>
      </c>
      <c r="S1170" s="173">
        <v>0.0123291882207717</v>
      </c>
      <c r="T1170" s="153">
        <v>107754</v>
      </c>
      <c r="U1170" s="153">
        <v>100505</v>
      </c>
      <c r="V1170" s="154">
        <v>0.932726395307831</v>
      </c>
      <c r="W1170" s="154">
        <v>0.928831827547947</v>
      </c>
      <c r="X1170" s="155">
        <v>0.93030303030303</v>
      </c>
      <c r="Y1170" s="155">
        <v>0.945774303859306</v>
      </c>
      <c r="Z1170" s="173">
        <v>-0.00147120275508295</v>
      </c>
      <c r="AA1170" s="151">
        <v>32590</v>
      </c>
      <c r="AB1170" s="151">
        <v>30412</v>
      </c>
      <c r="AC1170" s="151">
        <v>33797</v>
      </c>
      <c r="AD1170" s="151">
        <v>31596</v>
      </c>
      <c r="AE1170" s="155">
        <v>0.933169683952133</v>
      </c>
      <c r="AF1170" s="155">
        <v>0.934875876557091</v>
      </c>
      <c r="AG1170" s="173">
        <v>-0.0017061926049583</v>
      </c>
    </row>
    <row r="1171" spans="1:33">
      <c r="A1171" s="175" t="s">
        <v>1085</v>
      </c>
      <c r="B1171" s="195" t="s">
        <v>1836</v>
      </c>
      <c r="C1171" s="195" t="s">
        <v>1172</v>
      </c>
      <c r="D1171" s="150">
        <v>6358</v>
      </c>
      <c r="E1171" s="150">
        <v>6196</v>
      </c>
      <c r="F1171" s="150">
        <v>5831</v>
      </c>
      <c r="G1171" s="151">
        <v>2928</v>
      </c>
      <c r="H1171" s="151">
        <v>2881</v>
      </c>
      <c r="I1171" s="151">
        <v>2722</v>
      </c>
      <c r="J1171" s="151">
        <v>4225</v>
      </c>
      <c r="K1171" s="151">
        <v>4151</v>
      </c>
      <c r="L1171" s="151">
        <v>3935</v>
      </c>
      <c r="M1171" s="154">
        <v>0.97562254026634</v>
      </c>
      <c r="N1171" s="153">
        <v>109819</v>
      </c>
      <c r="O1171" s="172">
        <v>0.9</v>
      </c>
      <c r="P1171" s="154">
        <v>0.974520289399182</v>
      </c>
      <c r="Q1171" s="154">
        <v>0.983948087431694</v>
      </c>
      <c r="R1171" s="154">
        <v>0.982485207100592</v>
      </c>
      <c r="S1171" s="173">
        <v>-0.00942779803251192</v>
      </c>
      <c r="T1171" s="153">
        <v>112563</v>
      </c>
      <c r="U1171" s="153">
        <v>104454</v>
      </c>
      <c r="V1171" s="154">
        <v>0.927960342208363</v>
      </c>
      <c r="W1171" s="154">
        <v>0.917112299465241</v>
      </c>
      <c r="X1171" s="155">
        <v>0.929644808743169</v>
      </c>
      <c r="Y1171" s="155">
        <v>0.931360946745562</v>
      </c>
      <c r="Z1171" s="173">
        <v>-0.0125325092779287</v>
      </c>
      <c r="AA1171" s="151">
        <v>33241</v>
      </c>
      <c r="AB1171" s="151">
        <v>30377</v>
      </c>
      <c r="AC1171" s="151">
        <v>35784</v>
      </c>
      <c r="AD1171" s="151">
        <v>33243</v>
      </c>
      <c r="AE1171" s="155">
        <v>0.913841340513222</v>
      </c>
      <c r="AF1171" s="155">
        <v>0.928990610328638</v>
      </c>
      <c r="AG1171" s="173">
        <v>-0.0151492698154169</v>
      </c>
    </row>
    <row r="1172" spans="1:33">
      <c r="A1172" s="175" t="s">
        <v>1085</v>
      </c>
      <c r="B1172" s="195" t="s">
        <v>1836</v>
      </c>
      <c r="C1172" s="195" t="s">
        <v>1173</v>
      </c>
      <c r="D1172" s="150">
        <v>4595</v>
      </c>
      <c r="E1172" s="150">
        <v>4519</v>
      </c>
      <c r="F1172" s="150">
        <v>4427</v>
      </c>
      <c r="G1172" s="151">
        <v>2206</v>
      </c>
      <c r="H1172" s="151">
        <v>2166</v>
      </c>
      <c r="I1172" s="151">
        <v>2130</v>
      </c>
      <c r="J1172" s="151">
        <v>2919</v>
      </c>
      <c r="K1172" s="151">
        <v>2897</v>
      </c>
      <c r="L1172" s="151">
        <v>2836</v>
      </c>
      <c r="M1172" s="154">
        <v>0.986766826923077</v>
      </c>
      <c r="N1172" s="153">
        <v>82099</v>
      </c>
      <c r="O1172" s="172">
        <v>0.9</v>
      </c>
      <c r="P1172" s="154">
        <v>0.983460282916213</v>
      </c>
      <c r="Q1172" s="154">
        <v>0.981867633726201</v>
      </c>
      <c r="R1172" s="154">
        <v>0.992463172319287</v>
      </c>
      <c r="S1172" s="173">
        <v>0.00159264919001201</v>
      </c>
      <c r="T1172" s="153">
        <v>83200</v>
      </c>
      <c r="U1172" s="153">
        <v>80316</v>
      </c>
      <c r="V1172" s="154">
        <v>0.965336538461538</v>
      </c>
      <c r="W1172" s="154">
        <v>0.963438520130577</v>
      </c>
      <c r="X1172" s="155">
        <v>0.965548504079782</v>
      </c>
      <c r="Y1172" s="155">
        <v>0.97156560465913</v>
      </c>
      <c r="Z1172" s="173">
        <v>-0.0021099839492057</v>
      </c>
      <c r="AA1172" s="151">
        <v>23957</v>
      </c>
      <c r="AB1172" s="151">
        <v>23197</v>
      </c>
      <c r="AC1172" s="151">
        <v>26599</v>
      </c>
      <c r="AD1172" s="151">
        <v>25657</v>
      </c>
      <c r="AE1172" s="155">
        <v>0.968276495387569</v>
      </c>
      <c r="AF1172" s="155">
        <v>0.964585134779503</v>
      </c>
      <c r="AG1172" s="173">
        <v>0.00369136060806641</v>
      </c>
    </row>
    <row r="1173" spans="1:33">
      <c r="A1173" s="175" t="s">
        <v>1085</v>
      </c>
      <c r="B1173" s="195" t="s">
        <v>1836</v>
      </c>
      <c r="C1173" s="195" t="s">
        <v>1174</v>
      </c>
      <c r="D1173" s="150">
        <v>2180</v>
      </c>
      <c r="E1173" s="150">
        <v>2091</v>
      </c>
      <c r="F1173" s="150">
        <v>1909</v>
      </c>
      <c r="G1173" s="151">
        <v>964</v>
      </c>
      <c r="H1173" s="151">
        <v>894</v>
      </c>
      <c r="I1173" s="151">
        <v>872</v>
      </c>
      <c r="J1173" s="151">
        <v>1370</v>
      </c>
      <c r="K1173" s="151">
        <v>1300</v>
      </c>
      <c r="L1173" s="151">
        <v>1226</v>
      </c>
      <c r="M1173" s="154">
        <v>0.965852206618503</v>
      </c>
      <c r="N1173" s="153">
        <v>35695</v>
      </c>
      <c r="O1173" s="172">
        <v>0.9</v>
      </c>
      <c r="P1173" s="154">
        <v>0.959174311926606</v>
      </c>
      <c r="Q1173" s="154">
        <v>0.927385892116183</v>
      </c>
      <c r="R1173" s="154">
        <v>0.948905109489051</v>
      </c>
      <c r="S1173" s="173">
        <v>0.0317884198104229</v>
      </c>
      <c r="T1173" s="153">
        <v>36957</v>
      </c>
      <c r="U1173" s="153">
        <v>33132</v>
      </c>
      <c r="V1173" s="154">
        <v>0.896501339394431</v>
      </c>
      <c r="W1173" s="154">
        <v>0.875688073394495</v>
      </c>
      <c r="X1173" s="155">
        <v>0.904564315352697</v>
      </c>
      <c r="Y1173" s="155">
        <v>0.894890510948905</v>
      </c>
      <c r="Z1173" s="173">
        <v>-0.0288762419582017</v>
      </c>
      <c r="AA1173" s="151">
        <v>10984</v>
      </c>
      <c r="AB1173" s="151">
        <v>9871</v>
      </c>
      <c r="AC1173" s="151">
        <v>11733</v>
      </c>
      <c r="AD1173" s="151">
        <v>10440</v>
      </c>
      <c r="AE1173" s="155">
        <v>0.89867079388201</v>
      </c>
      <c r="AF1173" s="155">
        <v>0.88979800562516</v>
      </c>
      <c r="AG1173" s="173">
        <v>0.00887278825685045</v>
      </c>
    </row>
    <row r="1174" spans="1:33">
      <c r="A1174" s="175" t="s">
        <v>1085</v>
      </c>
      <c r="B1174" s="195" t="s">
        <v>1836</v>
      </c>
      <c r="C1174" s="195" t="s">
        <v>1175</v>
      </c>
      <c r="D1174" s="150">
        <v>2830</v>
      </c>
      <c r="E1174" s="150">
        <v>2785</v>
      </c>
      <c r="F1174" s="150">
        <v>2552</v>
      </c>
      <c r="G1174" s="151">
        <v>1341</v>
      </c>
      <c r="H1174" s="151">
        <v>1322</v>
      </c>
      <c r="I1174" s="151">
        <v>1270</v>
      </c>
      <c r="J1174" s="151">
        <v>1824</v>
      </c>
      <c r="K1174" s="151">
        <v>1800</v>
      </c>
      <c r="L1174" s="151">
        <v>1723</v>
      </c>
      <c r="M1174" s="154">
        <v>0.981797263426059</v>
      </c>
      <c r="N1174" s="153">
        <v>47788</v>
      </c>
      <c r="O1174" s="172">
        <v>0.9</v>
      </c>
      <c r="P1174" s="154">
        <v>0.984098939929329</v>
      </c>
      <c r="Q1174" s="154">
        <v>0.985831469052946</v>
      </c>
      <c r="R1174" s="154">
        <v>0.986842105263158</v>
      </c>
      <c r="S1174" s="173">
        <v>-0.00173252912361699</v>
      </c>
      <c r="T1174" s="153">
        <v>48674</v>
      </c>
      <c r="U1174" s="153">
        <v>45075</v>
      </c>
      <c r="V1174" s="154">
        <v>0.926059086986892</v>
      </c>
      <c r="W1174" s="154">
        <v>0.901766784452297</v>
      </c>
      <c r="X1174" s="155">
        <v>0.947054436987323</v>
      </c>
      <c r="Y1174" s="155">
        <v>0.944627192982456</v>
      </c>
      <c r="Z1174" s="173">
        <v>-0.0452876525350261</v>
      </c>
      <c r="AA1174" s="151">
        <v>14593</v>
      </c>
      <c r="AB1174" s="151">
        <v>13741</v>
      </c>
      <c r="AC1174" s="151">
        <v>15512</v>
      </c>
      <c r="AD1174" s="151">
        <v>14369</v>
      </c>
      <c r="AE1174" s="155">
        <v>0.941615843212499</v>
      </c>
      <c r="AF1174" s="155">
        <v>0.926315110881898</v>
      </c>
      <c r="AG1174" s="173">
        <v>0.0153007323306013</v>
      </c>
    </row>
    <row r="1175" spans="1:33">
      <c r="A1175" s="175" t="s">
        <v>1085</v>
      </c>
      <c r="B1175" s="195" t="s">
        <v>1836</v>
      </c>
      <c r="C1175" s="195" t="s">
        <v>1176</v>
      </c>
      <c r="D1175" s="150">
        <v>6649</v>
      </c>
      <c r="E1175" s="150">
        <v>6099</v>
      </c>
      <c r="F1175" s="150">
        <v>5981</v>
      </c>
      <c r="G1175" s="151">
        <v>3097</v>
      </c>
      <c r="H1175" s="151">
        <v>2984</v>
      </c>
      <c r="I1175" s="151">
        <v>2872</v>
      </c>
      <c r="J1175" s="151">
        <v>4476</v>
      </c>
      <c r="K1175" s="151">
        <v>4348</v>
      </c>
      <c r="L1175" s="151">
        <v>4254</v>
      </c>
      <c r="M1175" s="154">
        <v>0.955979108729567</v>
      </c>
      <c r="N1175" s="153">
        <v>112752</v>
      </c>
      <c r="O1175" s="172">
        <v>0.9</v>
      </c>
      <c r="P1175" s="154">
        <v>0.917280794104377</v>
      </c>
      <c r="Q1175" s="154">
        <v>0.963513077171456</v>
      </c>
      <c r="R1175" s="154">
        <v>0.971403038427167</v>
      </c>
      <c r="S1175" s="173">
        <v>-0.0462322830670797</v>
      </c>
      <c r="T1175" s="153">
        <v>117944</v>
      </c>
      <c r="U1175" s="153">
        <v>108362</v>
      </c>
      <c r="V1175" s="154">
        <v>0.918758054670013</v>
      </c>
      <c r="W1175" s="154">
        <v>0.899533764475861</v>
      </c>
      <c r="X1175" s="155">
        <v>0.927349047465289</v>
      </c>
      <c r="Y1175" s="155">
        <v>0.950402144772118</v>
      </c>
      <c r="Z1175" s="173">
        <v>-0.0278152829894279</v>
      </c>
      <c r="AA1175" s="151">
        <v>34644</v>
      </c>
      <c r="AB1175" s="151">
        <v>31844</v>
      </c>
      <c r="AC1175" s="151">
        <v>36777</v>
      </c>
      <c r="AD1175" s="151">
        <v>33892</v>
      </c>
      <c r="AE1175" s="155">
        <v>0.919177924027249</v>
      </c>
      <c r="AF1175" s="155">
        <v>0.921554232264731</v>
      </c>
      <c r="AG1175" s="173">
        <v>-0.00237630823748203</v>
      </c>
    </row>
    <row r="1176" spans="1:33">
      <c r="A1176" s="175" t="s">
        <v>1085</v>
      </c>
      <c r="B1176" s="195" t="s">
        <v>1836</v>
      </c>
      <c r="C1176" s="195" t="s">
        <v>1177</v>
      </c>
      <c r="D1176" s="150">
        <v>5265</v>
      </c>
      <c r="E1176" s="150">
        <v>5166</v>
      </c>
      <c r="F1176" s="150">
        <v>4765</v>
      </c>
      <c r="G1176" s="151">
        <v>2331</v>
      </c>
      <c r="H1176" s="151">
        <v>2308</v>
      </c>
      <c r="I1176" s="151">
        <v>2219</v>
      </c>
      <c r="J1176" s="151">
        <v>3584</v>
      </c>
      <c r="K1176" s="151">
        <v>3544</v>
      </c>
      <c r="L1176" s="151">
        <v>3379</v>
      </c>
      <c r="M1176" s="154">
        <v>0.984404582357283</v>
      </c>
      <c r="N1176" s="153">
        <v>92031</v>
      </c>
      <c r="O1176" s="172">
        <v>0.9</v>
      </c>
      <c r="P1176" s="154">
        <v>0.981196581196581</v>
      </c>
      <c r="Q1176" s="154">
        <v>0.99013299013299</v>
      </c>
      <c r="R1176" s="154">
        <v>0.988839285714286</v>
      </c>
      <c r="S1176" s="173">
        <v>-0.00893640893640901</v>
      </c>
      <c r="T1176" s="153">
        <v>93489</v>
      </c>
      <c r="U1176" s="153">
        <v>87624</v>
      </c>
      <c r="V1176" s="154">
        <v>0.937265346725283</v>
      </c>
      <c r="W1176" s="154">
        <v>0.905033238366572</v>
      </c>
      <c r="X1176" s="155">
        <v>0.951951951951952</v>
      </c>
      <c r="Y1176" s="155">
        <v>0.942801339285714</v>
      </c>
      <c r="Z1176" s="173">
        <v>-0.0469187135853802</v>
      </c>
      <c r="AA1176" s="151">
        <v>27255</v>
      </c>
      <c r="AB1176" s="151">
        <v>25487</v>
      </c>
      <c r="AC1176" s="151">
        <v>29503</v>
      </c>
      <c r="AD1176" s="151">
        <v>27638</v>
      </c>
      <c r="AE1176" s="155">
        <v>0.935131168592919</v>
      </c>
      <c r="AF1176" s="155">
        <v>0.936786089550215</v>
      </c>
      <c r="AG1176" s="173">
        <v>-0.00165492095729647</v>
      </c>
    </row>
    <row r="1177" spans="1:33">
      <c r="A1177" s="175" t="s">
        <v>1085</v>
      </c>
      <c r="B1177" s="195" t="s">
        <v>1836</v>
      </c>
      <c r="C1177" s="195" t="s">
        <v>1178</v>
      </c>
      <c r="D1177" s="150">
        <v>5984</v>
      </c>
      <c r="E1177" s="150">
        <v>5739</v>
      </c>
      <c r="F1177" s="150">
        <v>5625</v>
      </c>
      <c r="G1177" s="151">
        <v>2665</v>
      </c>
      <c r="H1177" s="151">
        <v>2533</v>
      </c>
      <c r="I1177" s="151">
        <v>2528</v>
      </c>
      <c r="J1177" s="151">
        <v>3928</v>
      </c>
      <c r="K1177" s="151">
        <v>3765</v>
      </c>
      <c r="L1177" s="151">
        <v>3699</v>
      </c>
      <c r="M1177" s="154">
        <v>0.953275361221767</v>
      </c>
      <c r="N1177" s="153">
        <v>100745</v>
      </c>
      <c r="O1177" s="172">
        <v>0.9</v>
      </c>
      <c r="P1177" s="154">
        <v>0.959057486631016</v>
      </c>
      <c r="Q1177" s="154">
        <v>0.95046904315197</v>
      </c>
      <c r="R1177" s="154">
        <v>0.958503054989817</v>
      </c>
      <c r="S1177" s="173">
        <v>0.00858844347904608</v>
      </c>
      <c r="T1177" s="153">
        <v>105683</v>
      </c>
      <c r="U1177" s="153">
        <v>98620</v>
      </c>
      <c r="V1177" s="154">
        <v>0.933168059195897</v>
      </c>
      <c r="W1177" s="154">
        <v>0.940006684491979</v>
      </c>
      <c r="X1177" s="155">
        <v>0.94859287054409</v>
      </c>
      <c r="Y1177" s="155">
        <v>0.941700610997963</v>
      </c>
      <c r="Z1177" s="173">
        <v>-0.00858618605211137</v>
      </c>
      <c r="AA1177" s="151">
        <v>30840</v>
      </c>
      <c r="AB1177" s="151">
        <v>29037</v>
      </c>
      <c r="AC1177" s="151">
        <v>33777</v>
      </c>
      <c r="AD1177" s="151">
        <v>31212</v>
      </c>
      <c r="AE1177" s="155">
        <v>0.941536964980545</v>
      </c>
      <c r="AF1177" s="155">
        <v>0.924060751398881</v>
      </c>
      <c r="AG1177" s="173">
        <v>0.0174762135816638</v>
      </c>
    </row>
    <row r="1178" spans="1:33">
      <c r="A1178" s="175" t="s">
        <v>1085</v>
      </c>
      <c r="B1178" s="195" t="s">
        <v>1836</v>
      </c>
      <c r="C1178" s="195" t="s">
        <v>1179</v>
      </c>
      <c r="D1178" s="150">
        <v>4934</v>
      </c>
      <c r="E1178" s="150">
        <v>4888</v>
      </c>
      <c r="F1178" s="150">
        <v>4752</v>
      </c>
      <c r="G1178" s="151">
        <v>2237</v>
      </c>
      <c r="H1178" s="151">
        <v>2205</v>
      </c>
      <c r="I1178" s="151">
        <v>2185</v>
      </c>
      <c r="J1178" s="151">
        <v>3182</v>
      </c>
      <c r="K1178" s="151">
        <v>3171</v>
      </c>
      <c r="L1178" s="151">
        <v>3092</v>
      </c>
      <c r="M1178" s="154">
        <v>0.991793144862179</v>
      </c>
      <c r="N1178" s="153">
        <v>84232</v>
      </c>
      <c r="O1178" s="172">
        <v>0.9</v>
      </c>
      <c r="P1178" s="154">
        <v>0.99067693554925</v>
      </c>
      <c r="Q1178" s="154">
        <v>0.985695127402772</v>
      </c>
      <c r="R1178" s="154">
        <v>0.99654305468259</v>
      </c>
      <c r="S1178" s="173">
        <v>0.00498180814647853</v>
      </c>
      <c r="T1178" s="153">
        <v>84929</v>
      </c>
      <c r="U1178" s="153">
        <v>81908</v>
      </c>
      <c r="V1178" s="154">
        <v>0.964429111375384</v>
      </c>
      <c r="W1178" s="154">
        <v>0.963113092825294</v>
      </c>
      <c r="X1178" s="155">
        <v>0.976754582029504</v>
      </c>
      <c r="Y1178" s="155">
        <v>0.97171590194846</v>
      </c>
      <c r="Z1178" s="173">
        <v>-0.0136414892042099</v>
      </c>
      <c r="AA1178" s="151">
        <v>25000</v>
      </c>
      <c r="AB1178" s="151">
        <v>24284</v>
      </c>
      <c r="AC1178" s="151">
        <v>26968</v>
      </c>
      <c r="AD1178" s="151">
        <v>26101</v>
      </c>
      <c r="AE1178" s="155">
        <v>0.97136</v>
      </c>
      <c r="AF1178" s="155">
        <v>0.967850786116879</v>
      </c>
      <c r="AG1178" s="173">
        <v>0.00350921388312075</v>
      </c>
    </row>
    <row r="1179" spans="1:33">
      <c r="A1179" s="175" t="s">
        <v>1085</v>
      </c>
      <c r="B1179" s="195" t="s">
        <v>1836</v>
      </c>
      <c r="C1179" s="195" t="s">
        <v>1180</v>
      </c>
      <c r="D1179" s="150">
        <v>2803</v>
      </c>
      <c r="E1179" s="150">
        <v>2759</v>
      </c>
      <c r="F1179" s="150">
        <v>2647</v>
      </c>
      <c r="G1179" s="151">
        <v>1368</v>
      </c>
      <c r="H1179" s="151">
        <v>1355</v>
      </c>
      <c r="I1179" s="151">
        <v>1314</v>
      </c>
      <c r="J1179" s="151">
        <v>1862</v>
      </c>
      <c r="K1179" s="151">
        <v>1773</v>
      </c>
      <c r="L1179" s="151">
        <v>1744</v>
      </c>
      <c r="M1179" s="154">
        <v>0.983929592420158</v>
      </c>
      <c r="N1179" s="153">
        <v>48185</v>
      </c>
      <c r="O1179" s="172">
        <v>0.9</v>
      </c>
      <c r="P1179" s="154">
        <v>0.984302533000357</v>
      </c>
      <c r="Q1179" s="154">
        <v>0.990497076023392</v>
      </c>
      <c r="R1179" s="154">
        <v>0.952201933404941</v>
      </c>
      <c r="S1179" s="173">
        <v>-0.00619454302303502</v>
      </c>
      <c r="T1179" s="153">
        <v>48972</v>
      </c>
      <c r="U1179" s="153">
        <v>46765</v>
      </c>
      <c r="V1179" s="154">
        <v>0.954933431348526</v>
      </c>
      <c r="W1179" s="154">
        <v>0.944345344273992</v>
      </c>
      <c r="X1179" s="155">
        <v>0.960526315789474</v>
      </c>
      <c r="Y1179" s="155">
        <v>0.936627282491944</v>
      </c>
      <c r="Z1179" s="173">
        <v>-0.0161809715154815</v>
      </c>
      <c r="AA1179" s="151">
        <v>14686</v>
      </c>
      <c r="AB1179" s="151">
        <v>14071</v>
      </c>
      <c r="AC1179" s="151">
        <v>15504</v>
      </c>
      <c r="AD1179" s="151">
        <v>14841</v>
      </c>
      <c r="AE1179" s="155">
        <v>0.958123382813564</v>
      </c>
      <c r="AF1179" s="155">
        <v>0.957236842105263</v>
      </c>
      <c r="AG1179" s="173">
        <v>0.000886540708300743</v>
      </c>
    </row>
    <row r="1180" spans="1:33">
      <c r="A1180" s="175" t="s">
        <v>1085</v>
      </c>
      <c r="B1180" s="195" t="s">
        <v>1836</v>
      </c>
      <c r="C1180" s="195" t="s">
        <v>1181</v>
      </c>
      <c r="D1180" s="150">
        <v>7714</v>
      </c>
      <c r="E1180" s="150">
        <v>7262</v>
      </c>
      <c r="F1180" s="150">
        <v>7082</v>
      </c>
      <c r="G1180" s="151">
        <v>3480</v>
      </c>
      <c r="H1180" s="151">
        <v>3390</v>
      </c>
      <c r="I1180" s="151">
        <v>3276</v>
      </c>
      <c r="J1180" s="151">
        <v>5074</v>
      </c>
      <c r="K1180" s="151">
        <v>4949</v>
      </c>
      <c r="L1180" s="151">
        <v>4766</v>
      </c>
      <c r="M1180" s="154">
        <v>0.969056876618538</v>
      </c>
      <c r="N1180" s="153">
        <v>131345</v>
      </c>
      <c r="O1180" s="172">
        <v>0.9</v>
      </c>
      <c r="P1180" s="154">
        <v>0.941405237231009</v>
      </c>
      <c r="Q1180" s="154">
        <v>0.974137931034483</v>
      </c>
      <c r="R1180" s="154">
        <v>0.97536460386283</v>
      </c>
      <c r="S1180" s="173">
        <v>-0.0327326938034742</v>
      </c>
      <c r="T1180" s="153">
        <v>135539</v>
      </c>
      <c r="U1180" s="153">
        <v>126574</v>
      </c>
      <c r="V1180" s="154">
        <v>0.933856675938291</v>
      </c>
      <c r="W1180" s="154">
        <v>0.918071039668136</v>
      </c>
      <c r="X1180" s="155">
        <v>0.941379310344828</v>
      </c>
      <c r="Y1180" s="155">
        <v>0.939298383918013</v>
      </c>
      <c r="Z1180" s="173">
        <v>-0.0233082706766917</v>
      </c>
      <c r="AA1180" s="151">
        <v>39581</v>
      </c>
      <c r="AB1180" s="151">
        <v>36847</v>
      </c>
      <c r="AC1180" s="151">
        <v>44285</v>
      </c>
      <c r="AD1180" s="151">
        <v>41304</v>
      </c>
      <c r="AE1180" s="155">
        <v>0.930926454612061</v>
      </c>
      <c r="AF1180" s="155">
        <v>0.932686011064695</v>
      </c>
      <c r="AG1180" s="173">
        <v>-0.00175955645263326</v>
      </c>
    </row>
    <row r="1181" spans="1:33">
      <c r="A1181" s="175" t="s">
        <v>1085</v>
      </c>
      <c r="B1181" s="195" t="s">
        <v>1836</v>
      </c>
      <c r="C1181" s="195" t="s">
        <v>1182</v>
      </c>
      <c r="D1181" s="150">
        <v>5427</v>
      </c>
      <c r="E1181" s="150">
        <v>4969</v>
      </c>
      <c r="F1181" s="150">
        <v>4544</v>
      </c>
      <c r="G1181" s="151">
        <v>2547</v>
      </c>
      <c r="H1181" s="151">
        <v>2488</v>
      </c>
      <c r="I1181" s="151">
        <v>2331</v>
      </c>
      <c r="J1181" s="151">
        <v>3801</v>
      </c>
      <c r="K1181" s="151">
        <v>3704</v>
      </c>
      <c r="L1181" s="151">
        <v>3247</v>
      </c>
      <c r="M1181" s="154">
        <v>0.914766388953097</v>
      </c>
      <c r="N1181" s="153">
        <v>91022</v>
      </c>
      <c r="O1181" s="172">
        <v>0.9</v>
      </c>
      <c r="P1181" s="154">
        <v>0.915607149437995</v>
      </c>
      <c r="Q1181" s="154">
        <v>0.976835492736553</v>
      </c>
      <c r="R1181" s="154">
        <v>0.974480399894765</v>
      </c>
      <c r="S1181" s="173">
        <v>-0.0612283432985575</v>
      </c>
      <c r="T1181" s="153">
        <v>99503</v>
      </c>
      <c r="U1181" s="153">
        <v>85907</v>
      </c>
      <c r="V1181" s="154">
        <v>0.863360903691346</v>
      </c>
      <c r="W1181" s="154">
        <v>0.837295006449235</v>
      </c>
      <c r="X1181" s="155">
        <v>0.915194346289753</v>
      </c>
      <c r="Y1181" s="155">
        <v>0.854248881873191</v>
      </c>
      <c r="Z1181" s="173">
        <v>-0.0778993398405173</v>
      </c>
      <c r="AA1181" s="151">
        <v>29265</v>
      </c>
      <c r="AB1181" s="151">
        <v>25302</v>
      </c>
      <c r="AC1181" s="151">
        <v>31385</v>
      </c>
      <c r="AD1181" s="151">
        <v>27156</v>
      </c>
      <c r="AE1181" s="155">
        <v>0.864582265504869</v>
      </c>
      <c r="AF1181" s="155">
        <v>0.865254102278158</v>
      </c>
      <c r="AG1181" s="173">
        <v>-0.000671836773289081</v>
      </c>
    </row>
    <row r="1182" spans="1:33">
      <c r="A1182" s="175" t="s">
        <v>1085</v>
      </c>
      <c r="B1182" s="195" t="s">
        <v>1836</v>
      </c>
      <c r="C1182" s="195" t="s">
        <v>1183</v>
      </c>
      <c r="D1182" s="150">
        <v>4613</v>
      </c>
      <c r="E1182" s="150">
        <v>4293</v>
      </c>
      <c r="F1182" s="150">
        <v>4215</v>
      </c>
      <c r="G1182" s="151">
        <v>1981</v>
      </c>
      <c r="H1182" s="151">
        <v>1889</v>
      </c>
      <c r="I1182" s="151">
        <v>1866</v>
      </c>
      <c r="J1182" s="151">
        <v>2908</v>
      </c>
      <c r="K1182" s="151">
        <v>2750</v>
      </c>
      <c r="L1182" s="151">
        <v>2672</v>
      </c>
      <c r="M1182" s="154">
        <v>0.949480685732385</v>
      </c>
      <c r="N1182" s="153">
        <v>71945</v>
      </c>
      <c r="O1182" s="172">
        <v>0.9</v>
      </c>
      <c r="P1182" s="154">
        <v>0.930630825926729</v>
      </c>
      <c r="Q1182" s="154">
        <v>0.953558808682484</v>
      </c>
      <c r="R1182" s="154">
        <v>0.94566712517194</v>
      </c>
      <c r="S1182" s="173">
        <v>-0.0229279827557547</v>
      </c>
      <c r="T1182" s="153">
        <v>75773</v>
      </c>
      <c r="U1182" s="153">
        <v>70113</v>
      </c>
      <c r="V1182" s="154">
        <v>0.925303208266797</v>
      </c>
      <c r="W1182" s="154">
        <v>0.913722089746369</v>
      </c>
      <c r="X1182" s="155">
        <v>0.941948510853104</v>
      </c>
      <c r="Y1182" s="155">
        <v>0.918844566712517</v>
      </c>
      <c r="Z1182" s="173">
        <v>-0.0282264211067356</v>
      </c>
      <c r="AA1182" s="151">
        <v>22541</v>
      </c>
      <c r="AB1182" s="151">
        <v>20799</v>
      </c>
      <c r="AC1182" s="151">
        <v>24202</v>
      </c>
      <c r="AD1182" s="151">
        <v>22179</v>
      </c>
      <c r="AE1182" s="155">
        <v>0.922718601659199</v>
      </c>
      <c r="AF1182" s="155">
        <v>0.916411866787869</v>
      </c>
      <c r="AG1182" s="173">
        <v>0.00630673487133004</v>
      </c>
    </row>
    <row r="1183" spans="1:33">
      <c r="A1183" s="175" t="s">
        <v>1085</v>
      </c>
      <c r="B1183" s="195" t="s">
        <v>1836</v>
      </c>
      <c r="C1183" s="195" t="s">
        <v>1184</v>
      </c>
      <c r="D1183" s="150">
        <v>6290</v>
      </c>
      <c r="E1183" s="150">
        <v>6118</v>
      </c>
      <c r="F1183" s="150">
        <v>5691</v>
      </c>
      <c r="G1183" s="151">
        <v>2828</v>
      </c>
      <c r="H1183" s="151">
        <v>2745</v>
      </c>
      <c r="I1183" s="151">
        <v>2581</v>
      </c>
      <c r="J1183" s="151">
        <v>4161</v>
      </c>
      <c r="K1183" s="151">
        <v>4073</v>
      </c>
      <c r="L1183" s="151">
        <v>3757</v>
      </c>
      <c r="M1183" s="154">
        <v>0.96673568959235</v>
      </c>
      <c r="N1183" s="153">
        <v>108780</v>
      </c>
      <c r="O1183" s="172">
        <v>0.9</v>
      </c>
      <c r="P1183" s="154">
        <v>0.972655007949126</v>
      </c>
      <c r="Q1183" s="154">
        <v>0.970650636492221</v>
      </c>
      <c r="R1183" s="154">
        <v>0.978851237683249</v>
      </c>
      <c r="S1183" s="173">
        <v>0.00200437145690502</v>
      </c>
      <c r="T1183" s="153">
        <v>112523</v>
      </c>
      <c r="U1183" s="153">
        <v>102937</v>
      </c>
      <c r="V1183" s="154">
        <v>0.914808528034269</v>
      </c>
      <c r="W1183" s="154">
        <v>0.904769475357711</v>
      </c>
      <c r="X1183" s="155">
        <v>0.912659123055163</v>
      </c>
      <c r="Y1183" s="155">
        <v>0.902907954818553</v>
      </c>
      <c r="Z1183" s="173">
        <v>-0.00788964769745193</v>
      </c>
      <c r="AA1183" s="151">
        <v>32644</v>
      </c>
      <c r="AB1183" s="151">
        <v>29873</v>
      </c>
      <c r="AC1183" s="151">
        <v>35808</v>
      </c>
      <c r="AD1183" s="151">
        <v>32531</v>
      </c>
      <c r="AE1183" s="155">
        <v>0.915114569292979</v>
      </c>
      <c r="AF1183" s="155">
        <v>0.908484137622878</v>
      </c>
      <c r="AG1183" s="173">
        <v>0.00663043167010124</v>
      </c>
    </row>
    <row r="1184" spans="1:33">
      <c r="A1184" s="175" t="s">
        <v>1085</v>
      </c>
      <c r="B1184" s="195" t="s">
        <v>1836</v>
      </c>
      <c r="C1184" s="195" t="s">
        <v>1185</v>
      </c>
      <c r="D1184" s="150">
        <v>4961</v>
      </c>
      <c r="E1184" s="150">
        <v>4895</v>
      </c>
      <c r="F1184" s="150">
        <v>4628</v>
      </c>
      <c r="G1184" s="151">
        <v>2572</v>
      </c>
      <c r="H1184" s="151">
        <v>2552</v>
      </c>
      <c r="I1184" s="151">
        <v>2305</v>
      </c>
      <c r="J1184" s="151">
        <v>3849</v>
      </c>
      <c r="K1184" s="151">
        <v>3816</v>
      </c>
      <c r="L1184" s="151">
        <v>3571</v>
      </c>
      <c r="M1184" s="154">
        <v>0.982842959822121</v>
      </c>
      <c r="N1184" s="153">
        <v>95036</v>
      </c>
      <c r="O1184" s="172">
        <v>0.9</v>
      </c>
      <c r="P1184" s="154">
        <v>0.98669623059867</v>
      </c>
      <c r="Q1184" s="154">
        <v>0.992223950233281</v>
      </c>
      <c r="R1184" s="154">
        <v>0.991426344505066</v>
      </c>
      <c r="S1184" s="173">
        <v>-0.00552771963461185</v>
      </c>
      <c r="T1184" s="153">
        <v>96695</v>
      </c>
      <c r="U1184" s="153">
        <v>89718</v>
      </c>
      <c r="V1184" s="154">
        <v>0.927845286726304</v>
      </c>
      <c r="W1184" s="154">
        <v>0.932876436202379</v>
      </c>
      <c r="X1184" s="155">
        <v>0.896189735614308</v>
      </c>
      <c r="Y1184" s="155">
        <v>0.92777344764874</v>
      </c>
      <c r="Z1184" s="173">
        <v>0.0366867005880707</v>
      </c>
      <c r="AA1184" s="151">
        <v>28498</v>
      </c>
      <c r="AB1184" s="151">
        <v>26470</v>
      </c>
      <c r="AC1184" s="151">
        <v>30036</v>
      </c>
      <c r="AD1184" s="151">
        <v>27914</v>
      </c>
      <c r="AE1184" s="155">
        <v>0.928837111376237</v>
      </c>
      <c r="AF1184" s="155">
        <v>0.929351444932747</v>
      </c>
      <c r="AG1184" s="173">
        <v>-0.000514333556510427</v>
      </c>
    </row>
    <row r="1185" spans="1:33">
      <c r="A1185" s="175" t="s">
        <v>1085</v>
      </c>
      <c r="B1185" s="195" t="s">
        <v>1836</v>
      </c>
      <c r="C1185" s="195" t="s">
        <v>1186</v>
      </c>
      <c r="D1185" s="150">
        <v>2454</v>
      </c>
      <c r="E1185" s="150">
        <v>2312</v>
      </c>
      <c r="F1185" s="150">
        <v>1916</v>
      </c>
      <c r="G1185" s="151">
        <v>1291</v>
      </c>
      <c r="H1185" s="151">
        <v>1248</v>
      </c>
      <c r="I1185" s="151">
        <v>1125</v>
      </c>
      <c r="J1185" s="151">
        <v>1951</v>
      </c>
      <c r="K1185" s="151">
        <v>1920</v>
      </c>
      <c r="L1185" s="151">
        <v>1670</v>
      </c>
      <c r="M1185" s="154">
        <v>0.980338410172915</v>
      </c>
      <c r="N1185" s="153">
        <v>47567</v>
      </c>
      <c r="O1185" s="172">
        <v>0.9</v>
      </c>
      <c r="P1185" s="154">
        <v>0.942135289323553</v>
      </c>
      <c r="Q1185" s="154">
        <v>0.966692486444617</v>
      </c>
      <c r="R1185" s="154">
        <v>0.984110712455151</v>
      </c>
      <c r="S1185" s="173">
        <v>-0.0245571971210632</v>
      </c>
      <c r="T1185" s="153">
        <v>48521</v>
      </c>
      <c r="U1185" s="153">
        <v>40921</v>
      </c>
      <c r="V1185" s="154">
        <v>0.843366789637477</v>
      </c>
      <c r="W1185" s="154">
        <v>0.780766096169519</v>
      </c>
      <c r="X1185" s="155">
        <v>0.87141750580945</v>
      </c>
      <c r="Y1185" s="155">
        <v>0.855971296770887</v>
      </c>
      <c r="Z1185" s="173">
        <v>-0.0906514096399308</v>
      </c>
      <c r="AA1185" s="151">
        <v>14367</v>
      </c>
      <c r="AB1185" s="151">
        <v>11843</v>
      </c>
      <c r="AC1185" s="151">
        <v>15227</v>
      </c>
      <c r="AD1185" s="151">
        <v>12979</v>
      </c>
      <c r="AE1185" s="155">
        <v>0.824319621354493</v>
      </c>
      <c r="AF1185" s="155">
        <v>0.852367505089643</v>
      </c>
      <c r="AG1185" s="173">
        <v>-0.0280478837351505</v>
      </c>
    </row>
    <row r="1186" spans="1:33">
      <c r="A1186" s="175" t="s">
        <v>1085</v>
      </c>
      <c r="B1186" s="195" t="s">
        <v>1836</v>
      </c>
      <c r="C1186" s="195" t="s">
        <v>1187</v>
      </c>
      <c r="D1186" s="150">
        <v>3942</v>
      </c>
      <c r="E1186" s="150">
        <v>3872</v>
      </c>
      <c r="F1186" s="150">
        <v>3393</v>
      </c>
      <c r="G1186" s="151">
        <v>1939</v>
      </c>
      <c r="H1186" s="151">
        <v>1912</v>
      </c>
      <c r="I1186" s="151">
        <v>1666</v>
      </c>
      <c r="J1186" s="151">
        <v>3243</v>
      </c>
      <c r="K1186" s="151">
        <v>3204</v>
      </c>
      <c r="L1186" s="151">
        <v>2821</v>
      </c>
      <c r="M1186" s="154">
        <v>0.976568099774543</v>
      </c>
      <c r="N1186" s="153">
        <v>74935</v>
      </c>
      <c r="O1186" s="172">
        <v>0.9</v>
      </c>
      <c r="P1186" s="154">
        <v>0.982242516489092</v>
      </c>
      <c r="Q1186" s="154">
        <v>0.986075296544611</v>
      </c>
      <c r="R1186" s="154">
        <v>0.987974098057354</v>
      </c>
      <c r="S1186" s="173">
        <v>-0.00383278005551879</v>
      </c>
      <c r="T1186" s="153">
        <v>76733</v>
      </c>
      <c r="U1186" s="153">
        <v>65894</v>
      </c>
      <c r="V1186" s="154">
        <v>0.858743956316057</v>
      </c>
      <c r="W1186" s="154">
        <v>0.860730593607306</v>
      </c>
      <c r="X1186" s="155">
        <v>0.859205776173285</v>
      </c>
      <c r="Y1186" s="155">
        <v>0.869873573851372</v>
      </c>
      <c r="Z1186" s="173">
        <v>0.00152481743402078</v>
      </c>
      <c r="AA1186" s="151">
        <v>22487</v>
      </c>
      <c r="AB1186" s="151">
        <v>19294</v>
      </c>
      <c r="AC1186" s="151">
        <v>24244</v>
      </c>
      <c r="AD1186" s="151">
        <v>21253</v>
      </c>
      <c r="AE1186" s="155">
        <v>0.858006848401298</v>
      </c>
      <c r="AF1186" s="155">
        <v>0.876629269097509</v>
      </c>
      <c r="AG1186" s="173">
        <v>-0.0186224206962102</v>
      </c>
    </row>
    <row r="1187" spans="1:33">
      <c r="A1187" s="175" t="s">
        <v>1085</v>
      </c>
      <c r="B1187" s="195" t="s">
        <v>1836</v>
      </c>
      <c r="C1187" s="195" t="s">
        <v>1188</v>
      </c>
      <c r="D1187" s="150">
        <v>4031</v>
      </c>
      <c r="E1187" s="150">
        <v>3968</v>
      </c>
      <c r="F1187" s="150">
        <v>3141</v>
      </c>
      <c r="G1187" s="151">
        <v>2109</v>
      </c>
      <c r="H1187" s="151">
        <v>2084</v>
      </c>
      <c r="I1187" s="151">
        <v>1531</v>
      </c>
      <c r="J1187" s="151">
        <v>3297</v>
      </c>
      <c r="K1187" s="151">
        <v>3273</v>
      </c>
      <c r="L1187" s="151">
        <v>2226</v>
      </c>
      <c r="M1187" s="154">
        <v>0.979580905599247</v>
      </c>
      <c r="N1187" s="153">
        <v>74983</v>
      </c>
      <c r="O1187" s="172">
        <v>0.9</v>
      </c>
      <c r="P1187" s="154">
        <v>0.984371123790623</v>
      </c>
      <c r="Q1187" s="154">
        <v>0.98814604077762</v>
      </c>
      <c r="R1187" s="154">
        <v>0.992720655141037</v>
      </c>
      <c r="S1187" s="173">
        <v>-0.00377491698699706</v>
      </c>
      <c r="T1187" s="153">
        <v>76546</v>
      </c>
      <c r="U1187" s="153">
        <v>57069</v>
      </c>
      <c r="V1187" s="154">
        <v>0.745551694405978</v>
      </c>
      <c r="W1187" s="154">
        <v>0.779211113867527</v>
      </c>
      <c r="X1187" s="155">
        <v>0.725936462778568</v>
      </c>
      <c r="Y1187" s="155">
        <v>0.67515923566879</v>
      </c>
      <c r="Z1187" s="173">
        <v>0.0532746510889586</v>
      </c>
      <c r="AA1187" s="151">
        <v>23084</v>
      </c>
      <c r="AB1187" s="151">
        <v>17360</v>
      </c>
      <c r="AC1187" s="151">
        <v>24075</v>
      </c>
      <c r="AD1187" s="151">
        <v>17686</v>
      </c>
      <c r="AE1187" s="155">
        <v>0.752036042280367</v>
      </c>
      <c r="AF1187" s="155">
        <v>0.734620976116303</v>
      </c>
      <c r="AG1187" s="173">
        <v>0.0174150661640642</v>
      </c>
    </row>
    <row r="1188" spans="1:33">
      <c r="A1188" s="175" t="s">
        <v>1085</v>
      </c>
      <c r="B1188" s="195" t="s">
        <v>1836</v>
      </c>
      <c r="C1188" s="195" t="s">
        <v>1189</v>
      </c>
      <c r="D1188" s="150">
        <v>6415</v>
      </c>
      <c r="E1188" s="150">
        <v>6203</v>
      </c>
      <c r="F1188" s="150">
        <v>5905</v>
      </c>
      <c r="G1188" s="151">
        <v>3221</v>
      </c>
      <c r="H1188" s="151">
        <v>3035</v>
      </c>
      <c r="I1188" s="151">
        <v>2955</v>
      </c>
      <c r="J1188" s="151">
        <v>4525</v>
      </c>
      <c r="K1188" s="151">
        <v>4358</v>
      </c>
      <c r="L1188" s="151">
        <v>4213</v>
      </c>
      <c r="M1188" s="154">
        <v>0.959260476581758</v>
      </c>
      <c r="N1188" s="153">
        <v>116742</v>
      </c>
      <c r="O1188" s="172">
        <v>0.9</v>
      </c>
      <c r="P1188" s="154">
        <v>0.966952455183164</v>
      </c>
      <c r="Q1188" s="154">
        <v>0.942253958398013</v>
      </c>
      <c r="R1188" s="154">
        <v>0.963093922651934</v>
      </c>
      <c r="S1188" s="173">
        <v>0.0246984967851513</v>
      </c>
      <c r="T1188" s="153">
        <v>121700</v>
      </c>
      <c r="U1188" s="153">
        <v>112320</v>
      </c>
      <c r="V1188" s="154">
        <v>0.922925225965489</v>
      </c>
      <c r="W1188" s="154">
        <v>0.92049883086516</v>
      </c>
      <c r="X1188" s="155">
        <v>0.917416951257373</v>
      </c>
      <c r="Y1188" s="155">
        <v>0.931049723756906</v>
      </c>
      <c r="Z1188" s="173">
        <v>0.00308187960778639</v>
      </c>
      <c r="AA1188" s="151">
        <v>35331</v>
      </c>
      <c r="AB1188" s="151">
        <v>32764</v>
      </c>
      <c r="AC1188" s="151">
        <v>39043</v>
      </c>
      <c r="AD1188" s="151">
        <v>35906</v>
      </c>
      <c r="AE1188" s="155">
        <v>0.927344258583114</v>
      </c>
      <c r="AF1188" s="155">
        <v>0.919652690623159</v>
      </c>
      <c r="AG1188" s="173">
        <v>0.00769156795995485</v>
      </c>
    </row>
    <row r="1189" spans="1:33">
      <c r="A1189" s="175" t="s">
        <v>1085</v>
      </c>
      <c r="B1189" s="195" t="s">
        <v>1836</v>
      </c>
      <c r="C1189" s="195" t="s">
        <v>1190</v>
      </c>
      <c r="D1189" s="150">
        <v>6169</v>
      </c>
      <c r="E1189" s="150">
        <v>5846</v>
      </c>
      <c r="F1189" s="150">
        <v>5709</v>
      </c>
      <c r="G1189" s="151">
        <v>2997</v>
      </c>
      <c r="H1189" s="151">
        <v>2950</v>
      </c>
      <c r="I1189" s="151">
        <v>2796</v>
      </c>
      <c r="J1189" s="151">
        <v>4750</v>
      </c>
      <c r="K1189" s="151">
        <v>4691</v>
      </c>
      <c r="L1189" s="151">
        <v>4456</v>
      </c>
      <c r="M1189" s="154">
        <v>0.966418455248941</v>
      </c>
      <c r="N1189" s="153">
        <v>112523</v>
      </c>
      <c r="O1189" s="172">
        <v>0.9</v>
      </c>
      <c r="P1189" s="154">
        <v>0.947641432971308</v>
      </c>
      <c r="Q1189" s="154">
        <v>0.984317650984318</v>
      </c>
      <c r="R1189" s="154">
        <v>0.987578947368421</v>
      </c>
      <c r="S1189" s="173">
        <v>-0.0366762180130095</v>
      </c>
      <c r="T1189" s="153">
        <v>116433</v>
      </c>
      <c r="U1189" s="153">
        <v>106978</v>
      </c>
      <c r="V1189" s="154">
        <v>0.91879449984111</v>
      </c>
      <c r="W1189" s="154">
        <v>0.925433619711461</v>
      </c>
      <c r="X1189" s="155">
        <v>0.932932932932933</v>
      </c>
      <c r="Y1189" s="155">
        <v>0.938105263157895</v>
      </c>
      <c r="Z1189" s="173">
        <v>-0.00749931322147235</v>
      </c>
      <c r="AA1189" s="151">
        <v>34638</v>
      </c>
      <c r="AB1189" s="151">
        <v>32104</v>
      </c>
      <c r="AC1189" s="151">
        <v>36986</v>
      </c>
      <c r="AD1189" s="151">
        <v>33899</v>
      </c>
      <c r="AE1189" s="155">
        <v>0.92684335123275</v>
      </c>
      <c r="AF1189" s="155">
        <v>0.91653598658952</v>
      </c>
      <c r="AG1189" s="173">
        <v>0.0103073646432298</v>
      </c>
    </row>
    <row r="1190" spans="1:33">
      <c r="A1190" s="175" t="s">
        <v>1085</v>
      </c>
      <c r="B1190" s="195" t="s">
        <v>1836</v>
      </c>
      <c r="C1190" s="195" t="s">
        <v>1191</v>
      </c>
      <c r="D1190" s="150">
        <v>5142</v>
      </c>
      <c r="E1190" s="150">
        <v>4718</v>
      </c>
      <c r="F1190" s="150">
        <v>4302</v>
      </c>
      <c r="G1190" s="151">
        <v>2339</v>
      </c>
      <c r="H1190" s="151">
        <v>2312</v>
      </c>
      <c r="I1190" s="151">
        <v>1935</v>
      </c>
      <c r="J1190" s="151">
        <v>3410</v>
      </c>
      <c r="K1190" s="151">
        <v>3329</v>
      </c>
      <c r="L1190" s="151">
        <v>2978</v>
      </c>
      <c r="M1190" s="154">
        <v>0.954810335349093</v>
      </c>
      <c r="N1190" s="153">
        <v>86840</v>
      </c>
      <c r="O1190" s="172">
        <v>0.9</v>
      </c>
      <c r="P1190" s="154">
        <v>0.91754181252431</v>
      </c>
      <c r="Q1190" s="154">
        <v>0.988456605386917</v>
      </c>
      <c r="R1190" s="154">
        <v>0.97624633431085</v>
      </c>
      <c r="S1190" s="173">
        <v>-0.0709147928626079</v>
      </c>
      <c r="T1190" s="153">
        <v>90950</v>
      </c>
      <c r="U1190" s="153">
        <v>75882</v>
      </c>
      <c r="V1190" s="154">
        <v>0.834326553051127</v>
      </c>
      <c r="W1190" s="154">
        <v>0.836639439906651</v>
      </c>
      <c r="X1190" s="155">
        <v>0.82727661393758</v>
      </c>
      <c r="Y1190" s="155">
        <v>0.873313782991202</v>
      </c>
      <c r="Z1190" s="173">
        <v>0.00936282596907101</v>
      </c>
      <c r="AA1190" s="151">
        <v>27257</v>
      </c>
      <c r="AB1190" s="151">
        <v>22870</v>
      </c>
      <c r="AC1190" s="151">
        <v>28744</v>
      </c>
      <c r="AD1190" s="151">
        <v>23927</v>
      </c>
      <c r="AE1190" s="155">
        <v>0.8390505191327</v>
      </c>
      <c r="AF1190" s="155">
        <v>0.832417200111328</v>
      </c>
      <c r="AG1190" s="173">
        <v>0.00663331902137232</v>
      </c>
    </row>
    <row r="1191" spans="1:33">
      <c r="A1191" s="175" t="s">
        <v>1085</v>
      </c>
      <c r="B1191" s="195" t="s">
        <v>1836</v>
      </c>
      <c r="C1191" s="195" t="s">
        <v>1192</v>
      </c>
      <c r="D1191" s="150">
        <v>4176</v>
      </c>
      <c r="E1191" s="150">
        <v>4088</v>
      </c>
      <c r="F1191" s="150">
        <v>3815</v>
      </c>
      <c r="G1191" s="151">
        <v>1867</v>
      </c>
      <c r="H1191" s="151">
        <v>1803</v>
      </c>
      <c r="I1191" s="151">
        <v>1712</v>
      </c>
      <c r="J1191" s="151">
        <v>2937</v>
      </c>
      <c r="K1191" s="151">
        <v>2804</v>
      </c>
      <c r="L1191" s="151">
        <v>2745</v>
      </c>
      <c r="M1191" s="154">
        <v>0.971272541863461</v>
      </c>
      <c r="N1191" s="153">
        <v>72387</v>
      </c>
      <c r="O1191" s="172">
        <v>0.9</v>
      </c>
      <c r="P1191" s="154">
        <v>0.978927203065134</v>
      </c>
      <c r="Q1191" s="154">
        <v>0.965720407070166</v>
      </c>
      <c r="R1191" s="154">
        <v>0.95471569628873</v>
      </c>
      <c r="S1191" s="173">
        <v>0.0132067959949681</v>
      </c>
      <c r="T1191" s="153">
        <v>74528</v>
      </c>
      <c r="U1191" s="153">
        <v>68271</v>
      </c>
      <c r="V1191" s="154">
        <v>0.916044976384714</v>
      </c>
      <c r="W1191" s="154">
        <v>0.913553639846743</v>
      </c>
      <c r="X1191" s="155">
        <v>0.916979110873058</v>
      </c>
      <c r="Y1191" s="155">
        <v>0.934627170582227</v>
      </c>
      <c r="Z1191" s="173">
        <v>-0.00342547102631507</v>
      </c>
      <c r="AA1191" s="151">
        <v>22162</v>
      </c>
      <c r="AB1191" s="151">
        <v>20366</v>
      </c>
      <c r="AC1191" s="151">
        <v>23497</v>
      </c>
      <c r="AD1191" s="151">
        <v>21479</v>
      </c>
      <c r="AE1191" s="155">
        <v>0.918960382636946</v>
      </c>
      <c r="AF1191" s="155">
        <v>0.914116695748393</v>
      </c>
      <c r="AG1191" s="173">
        <v>0.00484368688855275</v>
      </c>
    </row>
    <row r="1192" spans="1:33">
      <c r="A1192" s="175" t="s">
        <v>1085</v>
      </c>
      <c r="B1192" s="195" t="s">
        <v>1836</v>
      </c>
      <c r="C1192" s="195" t="s">
        <v>1193</v>
      </c>
      <c r="D1192" s="150">
        <v>3405</v>
      </c>
      <c r="E1192" s="150">
        <v>3271</v>
      </c>
      <c r="F1192" s="150">
        <v>3213</v>
      </c>
      <c r="G1192" s="151">
        <v>1564</v>
      </c>
      <c r="H1192" s="151">
        <v>1536</v>
      </c>
      <c r="I1192" s="151">
        <v>1507</v>
      </c>
      <c r="J1192" s="151">
        <v>2008</v>
      </c>
      <c r="K1192" s="151">
        <v>1973</v>
      </c>
      <c r="L1192" s="151">
        <v>1960</v>
      </c>
      <c r="M1192" s="154">
        <v>0.976826103077494</v>
      </c>
      <c r="N1192" s="153">
        <v>57959</v>
      </c>
      <c r="O1192" s="172">
        <v>0.9</v>
      </c>
      <c r="P1192" s="154">
        <v>0.96064610866373</v>
      </c>
      <c r="Q1192" s="154">
        <v>0.982097186700767</v>
      </c>
      <c r="R1192" s="154">
        <v>0.982569721115538</v>
      </c>
      <c r="S1192" s="173">
        <v>-0.0214510780370375</v>
      </c>
      <c r="T1192" s="153">
        <v>59334</v>
      </c>
      <c r="U1192" s="153">
        <v>57434</v>
      </c>
      <c r="V1192" s="154">
        <v>0.9679778878889</v>
      </c>
      <c r="W1192" s="154">
        <v>0.943612334801762</v>
      </c>
      <c r="X1192" s="155">
        <v>0.963554987212276</v>
      </c>
      <c r="Y1192" s="155">
        <v>0.97609561752988</v>
      </c>
      <c r="Z1192" s="173">
        <v>-0.0199426524105141</v>
      </c>
      <c r="AA1192" s="151">
        <v>17595</v>
      </c>
      <c r="AB1192" s="151">
        <v>16962</v>
      </c>
      <c r="AC1192" s="151">
        <v>19002</v>
      </c>
      <c r="AD1192" s="151">
        <v>18427</v>
      </c>
      <c r="AE1192" s="155">
        <v>0.964023870417732</v>
      </c>
      <c r="AF1192" s="155">
        <v>0.96974002736554</v>
      </c>
      <c r="AG1192" s="173">
        <v>-0.00571615694780814</v>
      </c>
    </row>
    <row r="1193" spans="1:33">
      <c r="A1193" s="175" t="s">
        <v>1085</v>
      </c>
      <c r="B1193" s="195" t="s">
        <v>1837</v>
      </c>
      <c r="C1193" s="195" t="s">
        <v>1194</v>
      </c>
      <c r="D1193" s="150">
        <v>2999</v>
      </c>
      <c r="E1193" s="150">
        <v>2931</v>
      </c>
      <c r="F1193" s="150">
        <v>2736</v>
      </c>
      <c r="G1193" s="151">
        <v>1332</v>
      </c>
      <c r="H1193" s="151">
        <v>1306</v>
      </c>
      <c r="I1193" s="151">
        <v>1221</v>
      </c>
      <c r="J1193" s="151">
        <v>2108</v>
      </c>
      <c r="K1193" s="151">
        <v>2069</v>
      </c>
      <c r="L1193" s="151">
        <v>1928</v>
      </c>
      <c r="M1193" s="154">
        <v>0.979156679641809</v>
      </c>
      <c r="N1193" s="153">
        <v>51064</v>
      </c>
      <c r="O1193" s="172">
        <v>0.9</v>
      </c>
      <c r="P1193" s="154">
        <v>0.977325775258419</v>
      </c>
      <c r="Q1193" s="154">
        <v>0.980480480480481</v>
      </c>
      <c r="R1193" s="154">
        <v>0.981499051233397</v>
      </c>
      <c r="S1193" s="173">
        <v>-0.00315470522206107</v>
      </c>
      <c r="T1193" s="153">
        <v>52151</v>
      </c>
      <c r="U1193" s="153">
        <v>47748</v>
      </c>
      <c r="V1193" s="154">
        <v>0.915572088742306</v>
      </c>
      <c r="W1193" s="154">
        <v>0.912304101367122</v>
      </c>
      <c r="X1193" s="155">
        <v>0.916666666666667</v>
      </c>
      <c r="Y1193" s="155">
        <v>0.9146110056926</v>
      </c>
      <c r="Z1193" s="173">
        <v>-0.00436256529954426</v>
      </c>
      <c r="AA1193" s="151">
        <v>15560</v>
      </c>
      <c r="AB1193" s="151">
        <v>14231</v>
      </c>
      <c r="AC1193" s="151">
        <v>17142</v>
      </c>
      <c r="AD1193" s="151">
        <v>15769</v>
      </c>
      <c r="AE1193" s="155">
        <v>0.914588688946015</v>
      </c>
      <c r="AF1193" s="155">
        <v>0.919904328549761</v>
      </c>
      <c r="AG1193" s="173">
        <v>-0.00531563960374537</v>
      </c>
    </row>
    <row r="1194" spans="1:33">
      <c r="A1194" s="175" t="s">
        <v>1085</v>
      </c>
      <c r="B1194" s="195" t="s">
        <v>1837</v>
      </c>
      <c r="C1194" s="195" t="s">
        <v>1195</v>
      </c>
      <c r="D1194" s="150">
        <v>3653</v>
      </c>
      <c r="E1194" s="150">
        <v>3509</v>
      </c>
      <c r="F1194" s="150">
        <v>3395</v>
      </c>
      <c r="G1194" s="151">
        <v>1662</v>
      </c>
      <c r="H1194" s="151">
        <v>1607</v>
      </c>
      <c r="I1194" s="151">
        <v>1561</v>
      </c>
      <c r="J1194" s="151">
        <v>2597</v>
      </c>
      <c r="K1194" s="151">
        <v>2551</v>
      </c>
      <c r="L1194" s="151">
        <v>2419</v>
      </c>
      <c r="M1194" s="154">
        <v>0.954537361267731</v>
      </c>
      <c r="N1194" s="153">
        <v>64332</v>
      </c>
      <c r="O1194" s="172">
        <v>0.9</v>
      </c>
      <c r="P1194" s="154">
        <v>0.960580344921982</v>
      </c>
      <c r="Q1194" s="154">
        <v>0.96690734055355</v>
      </c>
      <c r="R1194" s="154">
        <v>0.982287254524451</v>
      </c>
      <c r="S1194" s="173">
        <v>-0.00632699563156802</v>
      </c>
      <c r="T1194" s="153">
        <v>67396</v>
      </c>
      <c r="U1194" s="153">
        <v>63231</v>
      </c>
      <c r="V1194" s="154">
        <v>0.9382010801828</v>
      </c>
      <c r="W1194" s="154">
        <v>0.929373117985218</v>
      </c>
      <c r="X1194" s="155">
        <v>0.939229843561973</v>
      </c>
      <c r="Y1194" s="155">
        <v>0.931459376203312</v>
      </c>
      <c r="Z1194" s="173">
        <v>-0.00985672557675588</v>
      </c>
      <c r="AA1194" s="151">
        <v>20080</v>
      </c>
      <c r="AB1194" s="151">
        <v>18746</v>
      </c>
      <c r="AC1194" s="151">
        <v>21870</v>
      </c>
      <c r="AD1194" s="151">
        <v>20621</v>
      </c>
      <c r="AE1194" s="155">
        <v>0.933565737051793</v>
      </c>
      <c r="AF1194" s="155">
        <v>0.942889803383631</v>
      </c>
      <c r="AG1194" s="173">
        <v>-0.0093240663318378</v>
      </c>
    </row>
    <row r="1195" spans="1:33">
      <c r="A1195" s="175" t="s">
        <v>1085</v>
      </c>
      <c r="B1195" s="195" t="s">
        <v>1837</v>
      </c>
      <c r="C1195" s="195" t="s">
        <v>1196</v>
      </c>
      <c r="D1195" s="150">
        <v>2049</v>
      </c>
      <c r="E1195" s="150">
        <v>1975</v>
      </c>
      <c r="F1195" s="150">
        <v>1873</v>
      </c>
      <c r="G1195" s="151">
        <v>869</v>
      </c>
      <c r="H1195" s="151">
        <v>841</v>
      </c>
      <c r="I1195" s="151">
        <v>787</v>
      </c>
      <c r="J1195" s="151">
        <v>1531</v>
      </c>
      <c r="K1195" s="151">
        <v>1484</v>
      </c>
      <c r="L1195" s="151">
        <v>1400</v>
      </c>
      <c r="M1195" s="154">
        <v>0.960551738943753</v>
      </c>
      <c r="N1195" s="153">
        <v>35794</v>
      </c>
      <c r="O1195" s="172">
        <v>0.9</v>
      </c>
      <c r="P1195" s="154">
        <v>0.963884821864324</v>
      </c>
      <c r="Q1195" s="154">
        <v>0.967779056386651</v>
      </c>
      <c r="R1195" s="154">
        <v>0.969301110385369</v>
      </c>
      <c r="S1195" s="173">
        <v>-0.00389423452232718</v>
      </c>
      <c r="T1195" s="153">
        <v>37264</v>
      </c>
      <c r="U1195" s="153">
        <v>34149</v>
      </c>
      <c r="V1195" s="154">
        <v>0.91640725633319</v>
      </c>
      <c r="W1195" s="154">
        <v>0.914104441190825</v>
      </c>
      <c r="X1195" s="155">
        <v>0.905638665132336</v>
      </c>
      <c r="Y1195" s="155">
        <v>0.914435009797518</v>
      </c>
      <c r="Z1195" s="173">
        <v>0.00846577605848875</v>
      </c>
      <c r="AA1195" s="151">
        <v>10423</v>
      </c>
      <c r="AB1195" s="151">
        <v>9523</v>
      </c>
      <c r="AC1195" s="151">
        <v>12118</v>
      </c>
      <c r="AD1195" s="151">
        <v>11139</v>
      </c>
      <c r="AE1195" s="155">
        <v>0.913652499280437</v>
      </c>
      <c r="AF1195" s="155">
        <v>0.919211090939099</v>
      </c>
      <c r="AG1195" s="173">
        <v>-0.00555859165866135</v>
      </c>
    </row>
    <row r="1196" spans="1:33">
      <c r="A1196" s="175" t="s">
        <v>1085</v>
      </c>
      <c r="B1196" s="195" t="s">
        <v>1837</v>
      </c>
      <c r="C1196" s="195" t="s">
        <v>1197</v>
      </c>
      <c r="D1196" s="150">
        <v>2685</v>
      </c>
      <c r="E1196" s="150">
        <v>2626</v>
      </c>
      <c r="F1196" s="150">
        <v>2466</v>
      </c>
      <c r="G1196" s="151">
        <v>1247</v>
      </c>
      <c r="H1196" s="151">
        <v>1240</v>
      </c>
      <c r="I1196" s="151">
        <v>1176</v>
      </c>
      <c r="J1196" s="151">
        <v>2017</v>
      </c>
      <c r="K1196" s="151">
        <v>1996</v>
      </c>
      <c r="L1196" s="151">
        <v>1907</v>
      </c>
      <c r="M1196" s="154">
        <v>0.983652808895527</v>
      </c>
      <c r="N1196" s="153">
        <v>47416</v>
      </c>
      <c r="O1196" s="172">
        <v>0.9</v>
      </c>
      <c r="P1196" s="154">
        <v>0.978026070763501</v>
      </c>
      <c r="Q1196" s="154">
        <v>0.994386527666399</v>
      </c>
      <c r="R1196" s="154">
        <v>0.989588497768964</v>
      </c>
      <c r="S1196" s="173">
        <v>-0.0163604569028984</v>
      </c>
      <c r="T1196" s="153">
        <v>48204</v>
      </c>
      <c r="U1196" s="153">
        <v>44729</v>
      </c>
      <c r="V1196" s="154">
        <v>0.927910546842586</v>
      </c>
      <c r="W1196" s="154">
        <v>0.918435754189944</v>
      </c>
      <c r="X1196" s="155">
        <v>0.943063352044908</v>
      </c>
      <c r="Y1196" s="155">
        <v>0.945463559742191</v>
      </c>
      <c r="Z1196" s="173">
        <v>-0.0246275978549636</v>
      </c>
      <c r="AA1196" s="151">
        <v>14798</v>
      </c>
      <c r="AB1196" s="151">
        <v>13635</v>
      </c>
      <c r="AC1196" s="151">
        <v>15411</v>
      </c>
      <c r="AD1196" s="151">
        <v>14508</v>
      </c>
      <c r="AE1196" s="155">
        <v>0.921408298418705</v>
      </c>
      <c r="AF1196" s="155">
        <v>0.941405489585361</v>
      </c>
      <c r="AG1196" s="173">
        <v>-0.0199971911666559</v>
      </c>
    </row>
    <row r="1197" spans="1:33">
      <c r="A1197" s="175" t="s">
        <v>1085</v>
      </c>
      <c r="B1197" s="195" t="s">
        <v>1837</v>
      </c>
      <c r="C1197" s="195" t="s">
        <v>1198</v>
      </c>
      <c r="D1197" s="150">
        <v>2240</v>
      </c>
      <c r="E1197" s="150">
        <v>2176</v>
      </c>
      <c r="F1197" s="150">
        <v>2043</v>
      </c>
      <c r="G1197" s="151">
        <v>868</v>
      </c>
      <c r="H1197" s="151">
        <v>858</v>
      </c>
      <c r="I1197" s="151">
        <v>808</v>
      </c>
      <c r="J1197" s="151">
        <v>1524</v>
      </c>
      <c r="K1197" s="151">
        <v>1501</v>
      </c>
      <c r="L1197" s="151">
        <v>1430</v>
      </c>
      <c r="M1197" s="154">
        <v>0.979473126341098</v>
      </c>
      <c r="N1197" s="153">
        <v>37887</v>
      </c>
      <c r="O1197" s="172">
        <v>0.9</v>
      </c>
      <c r="P1197" s="154">
        <v>0.971428571428571</v>
      </c>
      <c r="Q1197" s="154">
        <v>0.988479262672811</v>
      </c>
      <c r="R1197" s="154">
        <v>0.98490813648294</v>
      </c>
      <c r="S1197" s="173">
        <v>-0.0170506912442396</v>
      </c>
      <c r="T1197" s="153">
        <v>38681</v>
      </c>
      <c r="U1197" s="153">
        <v>36086</v>
      </c>
      <c r="V1197" s="154">
        <v>0.932912799565678</v>
      </c>
      <c r="W1197" s="154">
        <v>0.912053571428571</v>
      </c>
      <c r="X1197" s="155">
        <v>0.930875576036866</v>
      </c>
      <c r="Y1197" s="155">
        <v>0.938320209973753</v>
      </c>
      <c r="Z1197" s="173">
        <v>-0.0188220046082949</v>
      </c>
      <c r="AA1197" s="151">
        <v>11263</v>
      </c>
      <c r="AB1197" s="151">
        <v>10427</v>
      </c>
      <c r="AC1197" s="151">
        <v>12346</v>
      </c>
      <c r="AD1197" s="151">
        <v>11555</v>
      </c>
      <c r="AE1197" s="155">
        <v>0.925774660392435</v>
      </c>
      <c r="AF1197" s="155">
        <v>0.935930665802689</v>
      </c>
      <c r="AG1197" s="173">
        <v>-0.0101560054102537</v>
      </c>
    </row>
    <row r="1198" spans="1:33">
      <c r="A1198" s="175" t="s">
        <v>1085</v>
      </c>
      <c r="B1198" s="195" t="s">
        <v>1837</v>
      </c>
      <c r="C1198" s="195" t="s">
        <v>1199</v>
      </c>
      <c r="D1198" s="150">
        <v>3883</v>
      </c>
      <c r="E1198" s="150">
        <v>3813</v>
      </c>
      <c r="F1198" s="150">
        <v>3599</v>
      </c>
      <c r="G1198" s="151">
        <v>1625</v>
      </c>
      <c r="H1198" s="151">
        <v>1618</v>
      </c>
      <c r="I1198" s="151">
        <v>1535</v>
      </c>
      <c r="J1198" s="151">
        <v>2660</v>
      </c>
      <c r="K1198" s="151">
        <v>2635</v>
      </c>
      <c r="L1198" s="151">
        <v>2508</v>
      </c>
      <c r="M1198" s="154">
        <v>0.989448087834353</v>
      </c>
      <c r="N1198" s="153">
        <v>67139</v>
      </c>
      <c r="O1198" s="172">
        <v>0.9</v>
      </c>
      <c r="P1198" s="154">
        <v>0.981972701519444</v>
      </c>
      <c r="Q1198" s="154">
        <v>0.995692307692308</v>
      </c>
      <c r="R1198" s="154">
        <v>0.990601503759398</v>
      </c>
      <c r="S1198" s="173">
        <v>-0.0137196061728639</v>
      </c>
      <c r="T1198" s="153">
        <v>67855</v>
      </c>
      <c r="U1198" s="153">
        <v>64419</v>
      </c>
      <c r="V1198" s="154">
        <v>0.949362611450888</v>
      </c>
      <c r="W1198" s="154">
        <v>0.926860674736029</v>
      </c>
      <c r="X1198" s="155">
        <v>0.944615384615385</v>
      </c>
      <c r="Y1198" s="155">
        <v>0.942857142857143</v>
      </c>
      <c r="Z1198" s="173">
        <v>-0.0177547098793558</v>
      </c>
      <c r="AA1198" s="151">
        <v>20212</v>
      </c>
      <c r="AB1198" s="151">
        <v>19117</v>
      </c>
      <c r="AC1198" s="151">
        <v>21943</v>
      </c>
      <c r="AD1198" s="151">
        <v>20908</v>
      </c>
      <c r="AE1198" s="155">
        <v>0.94582426281417</v>
      </c>
      <c r="AF1198" s="155">
        <v>0.952832338331131</v>
      </c>
      <c r="AG1198" s="173">
        <v>-0.00700807551696092</v>
      </c>
    </row>
    <row r="1199" spans="1:33">
      <c r="A1199" s="175" t="s">
        <v>1085</v>
      </c>
      <c r="B1199" s="195" t="s">
        <v>1837</v>
      </c>
      <c r="C1199" s="195" t="s">
        <v>1200</v>
      </c>
      <c r="D1199" s="150">
        <v>2511</v>
      </c>
      <c r="E1199" s="150">
        <v>2381</v>
      </c>
      <c r="F1199" s="150">
        <v>2292</v>
      </c>
      <c r="G1199" s="151">
        <v>1112</v>
      </c>
      <c r="H1199" s="151">
        <v>1084</v>
      </c>
      <c r="I1199" s="151">
        <v>1051</v>
      </c>
      <c r="J1199" s="151">
        <v>1794</v>
      </c>
      <c r="K1199" s="151">
        <v>1774</v>
      </c>
      <c r="L1199" s="151">
        <v>1692</v>
      </c>
      <c r="M1199" s="154">
        <v>0.973520942101936</v>
      </c>
      <c r="N1199" s="153">
        <v>41582</v>
      </c>
      <c r="O1199" s="172">
        <v>0.9</v>
      </c>
      <c r="P1199" s="154">
        <v>0.948227797690163</v>
      </c>
      <c r="Q1199" s="154">
        <v>0.974820143884892</v>
      </c>
      <c r="R1199" s="154">
        <v>0.988851727982163</v>
      </c>
      <c r="S1199" s="173">
        <v>-0.0265923461947288</v>
      </c>
      <c r="T1199" s="153">
        <v>42713</v>
      </c>
      <c r="U1199" s="153">
        <v>39798</v>
      </c>
      <c r="V1199" s="154">
        <v>0.931753798609323</v>
      </c>
      <c r="W1199" s="154">
        <v>0.912783751493429</v>
      </c>
      <c r="X1199" s="155">
        <v>0.945143884892086</v>
      </c>
      <c r="Y1199" s="155">
        <v>0.94314381270903</v>
      </c>
      <c r="Z1199" s="173">
        <v>-0.0323601333986574</v>
      </c>
      <c r="AA1199" s="151">
        <v>13030</v>
      </c>
      <c r="AB1199" s="151">
        <v>12139</v>
      </c>
      <c r="AC1199" s="151">
        <v>14022</v>
      </c>
      <c r="AD1199" s="151">
        <v>13082</v>
      </c>
      <c r="AE1199" s="155">
        <v>0.931619339984651</v>
      </c>
      <c r="AF1199" s="155">
        <v>0.932962487519612</v>
      </c>
      <c r="AG1199" s="173">
        <v>-0.00134314753496123</v>
      </c>
    </row>
    <row r="1200" spans="1:33">
      <c r="A1200" s="175" t="s">
        <v>1085</v>
      </c>
      <c r="B1200" s="195" t="s">
        <v>1837</v>
      </c>
      <c r="C1200" s="195" t="s">
        <v>1201</v>
      </c>
      <c r="D1200" s="150">
        <v>3208</v>
      </c>
      <c r="E1200" s="150">
        <v>3016</v>
      </c>
      <c r="F1200" s="150">
        <v>3002</v>
      </c>
      <c r="G1200" s="151">
        <v>1533</v>
      </c>
      <c r="H1200" s="151">
        <v>1481</v>
      </c>
      <c r="I1200" s="151">
        <v>1457</v>
      </c>
      <c r="J1200" s="151">
        <v>2326</v>
      </c>
      <c r="K1200" s="151">
        <v>2267</v>
      </c>
      <c r="L1200" s="151">
        <v>2235</v>
      </c>
      <c r="M1200" s="154">
        <v>0.964870132052014</v>
      </c>
      <c r="N1200" s="153">
        <v>57431</v>
      </c>
      <c r="O1200" s="172">
        <v>0.9</v>
      </c>
      <c r="P1200" s="154">
        <v>0.940149625935162</v>
      </c>
      <c r="Q1200" s="154">
        <v>0.966079582517939</v>
      </c>
      <c r="R1200" s="154">
        <v>0.97463456577816</v>
      </c>
      <c r="S1200" s="173">
        <v>-0.0259299565827766</v>
      </c>
      <c r="T1200" s="153">
        <v>59522</v>
      </c>
      <c r="U1200" s="153">
        <v>56581</v>
      </c>
      <c r="V1200" s="154">
        <v>0.950589697926817</v>
      </c>
      <c r="W1200" s="154">
        <v>0.935785536159601</v>
      </c>
      <c r="X1200" s="155">
        <v>0.950424005218526</v>
      </c>
      <c r="Y1200" s="155">
        <v>0.960877042132416</v>
      </c>
      <c r="Z1200" s="173">
        <v>-0.0146384690589247</v>
      </c>
      <c r="AA1200" s="151">
        <v>17379</v>
      </c>
      <c r="AB1200" s="151">
        <v>16511</v>
      </c>
      <c r="AC1200" s="151">
        <v>19078</v>
      </c>
      <c r="AD1200" s="151">
        <v>18183</v>
      </c>
      <c r="AE1200" s="155">
        <v>0.95005466367455</v>
      </c>
      <c r="AF1200" s="155">
        <v>0.953087325715484</v>
      </c>
      <c r="AG1200" s="173">
        <v>-0.00303266204093411</v>
      </c>
    </row>
    <row r="1201" spans="1:33">
      <c r="A1201" s="175" t="s">
        <v>1085</v>
      </c>
      <c r="B1201" s="195" t="s">
        <v>1837</v>
      </c>
      <c r="C1201" s="195" t="s">
        <v>1202</v>
      </c>
      <c r="D1201" s="150">
        <v>4</v>
      </c>
      <c r="E1201" s="150">
        <v>0</v>
      </c>
      <c r="F1201" s="150">
        <v>4</v>
      </c>
      <c r="G1201" s="151">
        <v>6</v>
      </c>
      <c r="H1201" s="151">
        <v>0</v>
      </c>
      <c r="I1201" s="151">
        <v>5</v>
      </c>
      <c r="J1201" s="151">
        <v>2</v>
      </c>
      <c r="K1201" s="151">
        <v>0</v>
      </c>
      <c r="L1201" s="151">
        <v>1</v>
      </c>
      <c r="M1201" s="154">
        <v>0</v>
      </c>
      <c r="N1201" s="153">
        <v>0</v>
      </c>
      <c r="O1201" s="172">
        <v>0.9</v>
      </c>
      <c r="P1201" s="154">
        <v>0</v>
      </c>
      <c r="Q1201" s="154">
        <v>0</v>
      </c>
      <c r="R1201" s="154">
        <v>0</v>
      </c>
      <c r="S1201" s="173">
        <v>0</v>
      </c>
      <c r="T1201" s="153">
        <v>97</v>
      </c>
      <c r="U1201" s="153">
        <v>94</v>
      </c>
      <c r="V1201" s="154">
        <v>0.969072164948454</v>
      </c>
      <c r="W1201" s="154">
        <v>1</v>
      </c>
      <c r="X1201" s="155">
        <v>0.833333333333333</v>
      </c>
      <c r="Y1201" s="155">
        <v>0.5</v>
      </c>
      <c r="Z1201" s="173">
        <v>0.166666666666667</v>
      </c>
      <c r="AA1201" s="151">
        <v>17</v>
      </c>
      <c r="AB1201" s="151">
        <v>15</v>
      </c>
      <c r="AC1201" s="151">
        <v>37</v>
      </c>
      <c r="AD1201" s="151">
        <v>36</v>
      </c>
      <c r="AE1201" s="155">
        <v>0.882352941176471</v>
      </c>
      <c r="AF1201" s="155">
        <v>0.972972972972973</v>
      </c>
      <c r="AG1201" s="173">
        <v>-0.0906200317965025</v>
      </c>
    </row>
    <row r="1202" spans="1:33">
      <c r="A1202" s="175" t="s">
        <v>1085</v>
      </c>
      <c r="B1202" s="195" t="s">
        <v>1837</v>
      </c>
      <c r="C1202" s="195" t="s">
        <v>1203</v>
      </c>
      <c r="D1202" s="150">
        <v>3395</v>
      </c>
      <c r="E1202" s="150">
        <v>3289</v>
      </c>
      <c r="F1202" s="150">
        <v>2980</v>
      </c>
      <c r="G1202" s="151">
        <v>1418</v>
      </c>
      <c r="H1202" s="151">
        <v>1399</v>
      </c>
      <c r="I1202" s="151">
        <v>1316</v>
      </c>
      <c r="J1202" s="151">
        <v>2298</v>
      </c>
      <c r="K1202" s="151">
        <v>2239</v>
      </c>
      <c r="L1202" s="151">
        <v>2040</v>
      </c>
      <c r="M1202" s="154">
        <v>0.964361795006111</v>
      </c>
      <c r="N1202" s="153">
        <v>55229</v>
      </c>
      <c r="O1202" s="172">
        <v>0.9</v>
      </c>
      <c r="P1202" s="154">
        <v>0.968777614138439</v>
      </c>
      <c r="Q1202" s="154">
        <v>0.986600846262341</v>
      </c>
      <c r="R1202" s="154">
        <v>0.974325500435161</v>
      </c>
      <c r="S1202" s="173">
        <v>-0.0178232321239025</v>
      </c>
      <c r="T1202" s="153">
        <v>57270</v>
      </c>
      <c r="U1202" s="153">
        <v>52036</v>
      </c>
      <c r="V1202" s="154">
        <v>0.908608346429195</v>
      </c>
      <c r="W1202" s="154">
        <v>0.877761413843888</v>
      </c>
      <c r="X1202" s="155">
        <v>0.928067700987306</v>
      </c>
      <c r="Y1202" s="155">
        <v>0.887728459530026</v>
      </c>
      <c r="Z1202" s="173">
        <v>-0.050306287143418</v>
      </c>
      <c r="AA1202" s="151">
        <v>17461</v>
      </c>
      <c r="AB1202" s="151">
        <v>15762</v>
      </c>
      <c r="AC1202" s="151">
        <v>18444</v>
      </c>
      <c r="AD1202" s="151">
        <v>16789</v>
      </c>
      <c r="AE1202" s="155">
        <v>0.902697440009163</v>
      </c>
      <c r="AF1202" s="155">
        <v>0.910268922142702</v>
      </c>
      <c r="AG1202" s="173">
        <v>-0.00757148213353898</v>
      </c>
    </row>
    <row r="1203" spans="1:33">
      <c r="A1203" s="175" t="s">
        <v>1085</v>
      </c>
      <c r="B1203" s="195" t="s">
        <v>1837</v>
      </c>
      <c r="C1203" s="195" t="s">
        <v>1204</v>
      </c>
      <c r="D1203" s="150">
        <v>3522</v>
      </c>
      <c r="E1203" s="150">
        <v>3343</v>
      </c>
      <c r="F1203" s="150">
        <v>3314</v>
      </c>
      <c r="G1203" s="151">
        <v>1534</v>
      </c>
      <c r="H1203" s="151">
        <v>1493</v>
      </c>
      <c r="I1203" s="151">
        <v>1422</v>
      </c>
      <c r="J1203" s="151">
        <v>2375</v>
      </c>
      <c r="K1203" s="151">
        <v>2330</v>
      </c>
      <c r="L1203" s="151">
        <v>2266</v>
      </c>
      <c r="M1203" s="154">
        <v>0.9733995330944</v>
      </c>
      <c r="N1203" s="153">
        <v>59208</v>
      </c>
      <c r="O1203" s="172">
        <v>0.9</v>
      </c>
      <c r="P1203" s="154">
        <v>0.949176604202158</v>
      </c>
      <c r="Q1203" s="154">
        <v>0.973272490221643</v>
      </c>
      <c r="R1203" s="154">
        <v>0.981052631578947</v>
      </c>
      <c r="S1203" s="173">
        <v>-0.0240958860194849</v>
      </c>
      <c r="T1203" s="153">
        <v>60826</v>
      </c>
      <c r="U1203" s="153">
        <v>57519</v>
      </c>
      <c r="V1203" s="154">
        <v>0.945631802189853</v>
      </c>
      <c r="W1203" s="154">
        <v>0.940942646223736</v>
      </c>
      <c r="X1203" s="155">
        <v>0.926988265971317</v>
      </c>
      <c r="Y1203" s="155">
        <v>0.954105263157895</v>
      </c>
      <c r="Z1203" s="173">
        <v>0.0139543802524197</v>
      </c>
      <c r="AA1203" s="151">
        <v>18206</v>
      </c>
      <c r="AB1203" s="151">
        <v>17182</v>
      </c>
      <c r="AC1203" s="151">
        <v>19728</v>
      </c>
      <c r="AD1203" s="151">
        <v>18635</v>
      </c>
      <c r="AE1203" s="155">
        <v>0.943754806107877</v>
      </c>
      <c r="AF1203" s="155">
        <v>0.944596512570965</v>
      </c>
      <c r="AG1203" s="173">
        <v>-0.000841706463088565</v>
      </c>
    </row>
    <row r="1204" spans="1:33">
      <c r="A1204" s="175" t="s">
        <v>1085</v>
      </c>
      <c r="B1204" s="195" t="s">
        <v>1837</v>
      </c>
      <c r="C1204" s="195" t="s">
        <v>1205</v>
      </c>
      <c r="D1204" s="150">
        <v>2355</v>
      </c>
      <c r="E1204" s="150">
        <v>2322</v>
      </c>
      <c r="F1204" s="150">
        <v>2127</v>
      </c>
      <c r="G1204" s="151">
        <v>997</v>
      </c>
      <c r="H1204" s="151">
        <v>978</v>
      </c>
      <c r="I1204" s="151">
        <v>933</v>
      </c>
      <c r="J1204" s="151">
        <v>1825</v>
      </c>
      <c r="K1204" s="151">
        <v>1817</v>
      </c>
      <c r="L1204" s="151">
        <v>1730</v>
      </c>
      <c r="M1204" s="154">
        <v>0.988482014030549</v>
      </c>
      <c r="N1204" s="153">
        <v>39735</v>
      </c>
      <c r="O1204" s="172">
        <v>0.9</v>
      </c>
      <c r="P1204" s="154">
        <v>0.985987261146497</v>
      </c>
      <c r="Q1204" s="154">
        <v>0.980942828485456</v>
      </c>
      <c r="R1204" s="154">
        <v>0.995616438356164</v>
      </c>
      <c r="S1204" s="173">
        <v>0.00504443266104049</v>
      </c>
      <c r="T1204" s="153">
        <v>40198</v>
      </c>
      <c r="U1204" s="153">
        <v>38087</v>
      </c>
      <c r="V1204" s="154">
        <v>0.947484949499975</v>
      </c>
      <c r="W1204" s="154">
        <v>0.903184713375796</v>
      </c>
      <c r="X1204" s="155">
        <v>0.9358074222668</v>
      </c>
      <c r="Y1204" s="155">
        <v>0.947945205479452</v>
      </c>
      <c r="Z1204" s="173">
        <v>-0.0326227088910042</v>
      </c>
      <c r="AA1204" s="151">
        <v>12412</v>
      </c>
      <c r="AB1204" s="151">
        <v>11647</v>
      </c>
      <c r="AC1204" s="151">
        <v>13361</v>
      </c>
      <c r="AD1204" s="151">
        <v>12799</v>
      </c>
      <c r="AE1204" s="155">
        <v>0.938366097325169</v>
      </c>
      <c r="AF1204" s="155">
        <v>0.957937280143702</v>
      </c>
      <c r="AG1204" s="173">
        <v>-0.0195711828185327</v>
      </c>
    </row>
    <row r="1205" spans="1:33">
      <c r="A1205" s="175" t="s">
        <v>1085</v>
      </c>
      <c r="B1205" s="195" t="s">
        <v>1837</v>
      </c>
      <c r="C1205" s="195" t="s">
        <v>1206</v>
      </c>
      <c r="D1205" s="150">
        <v>3919</v>
      </c>
      <c r="E1205" s="150">
        <v>3770</v>
      </c>
      <c r="F1205" s="150">
        <v>3517</v>
      </c>
      <c r="G1205" s="151">
        <v>1828</v>
      </c>
      <c r="H1205" s="151">
        <v>1775</v>
      </c>
      <c r="I1205" s="151">
        <v>1691</v>
      </c>
      <c r="J1205" s="151">
        <v>2857</v>
      </c>
      <c r="K1205" s="151">
        <v>2695</v>
      </c>
      <c r="L1205" s="151">
        <v>2663</v>
      </c>
      <c r="M1205" s="154">
        <v>0.953845270396371</v>
      </c>
      <c r="N1205" s="153">
        <v>66442</v>
      </c>
      <c r="O1205" s="172">
        <v>0.9</v>
      </c>
      <c r="P1205" s="154">
        <v>0.961980096963511</v>
      </c>
      <c r="Q1205" s="154">
        <v>0.971006564551422</v>
      </c>
      <c r="R1205" s="154">
        <v>0.943297164858243</v>
      </c>
      <c r="S1205" s="173">
        <v>-0.00902646758791126</v>
      </c>
      <c r="T1205" s="153">
        <v>69657</v>
      </c>
      <c r="U1205" s="153">
        <v>64140</v>
      </c>
      <c r="V1205" s="154">
        <v>0.920797622636634</v>
      </c>
      <c r="W1205" s="154">
        <v>0.897422811941822</v>
      </c>
      <c r="X1205" s="155">
        <v>0.925054704595186</v>
      </c>
      <c r="Y1205" s="155">
        <v>0.932096604830241</v>
      </c>
      <c r="Z1205" s="173">
        <v>-0.0276318926533641</v>
      </c>
      <c r="AA1205" s="151">
        <v>20525</v>
      </c>
      <c r="AB1205" s="151">
        <v>18891</v>
      </c>
      <c r="AC1205" s="151">
        <v>22691</v>
      </c>
      <c r="AD1205" s="151">
        <v>21062</v>
      </c>
      <c r="AE1205" s="155">
        <v>0.920389768574909</v>
      </c>
      <c r="AF1205" s="155">
        <v>0.928209422237892</v>
      </c>
      <c r="AG1205" s="173">
        <v>-0.00781965366298309</v>
      </c>
    </row>
    <row r="1206" spans="1:33">
      <c r="A1206" s="175" t="s">
        <v>1085</v>
      </c>
      <c r="B1206" s="195" t="s">
        <v>1837</v>
      </c>
      <c r="C1206" s="195" t="s">
        <v>1207</v>
      </c>
      <c r="D1206" s="150">
        <v>3866</v>
      </c>
      <c r="E1206" s="150">
        <v>3480</v>
      </c>
      <c r="F1206" s="150">
        <v>3498</v>
      </c>
      <c r="G1206" s="151">
        <v>1661</v>
      </c>
      <c r="H1206" s="151">
        <v>1559</v>
      </c>
      <c r="I1206" s="151">
        <v>1550</v>
      </c>
      <c r="J1206" s="151">
        <v>2679</v>
      </c>
      <c r="K1206" s="151">
        <v>2514</v>
      </c>
      <c r="L1206" s="151">
        <v>2504</v>
      </c>
      <c r="M1206" s="154">
        <v>0.922887071315827</v>
      </c>
      <c r="N1206" s="153">
        <v>64316</v>
      </c>
      <c r="O1206" s="172">
        <v>0.9</v>
      </c>
      <c r="P1206" s="154">
        <v>0.900155199172271</v>
      </c>
      <c r="Q1206" s="154">
        <v>0.938591210114389</v>
      </c>
      <c r="R1206" s="154">
        <v>0.938409854423292</v>
      </c>
      <c r="S1206" s="173">
        <v>-0.0384360109421179</v>
      </c>
      <c r="T1206" s="153">
        <v>69690</v>
      </c>
      <c r="U1206" s="153">
        <v>64497</v>
      </c>
      <c r="V1206" s="154">
        <v>0.925484287559191</v>
      </c>
      <c r="W1206" s="154">
        <v>0.904811174340403</v>
      </c>
      <c r="X1206" s="155">
        <v>0.933172787477423</v>
      </c>
      <c r="Y1206" s="155">
        <v>0.934677118327734</v>
      </c>
      <c r="Z1206" s="173">
        <v>-0.0283616131370198</v>
      </c>
      <c r="AA1206" s="151">
        <v>20666</v>
      </c>
      <c r="AB1206" s="151">
        <v>19177</v>
      </c>
      <c r="AC1206" s="151">
        <v>22937</v>
      </c>
      <c r="AD1206" s="151">
        <v>21109</v>
      </c>
      <c r="AE1206" s="155">
        <v>0.927949288686732</v>
      </c>
      <c r="AF1206" s="155">
        <v>0.920303439857</v>
      </c>
      <c r="AG1206" s="173">
        <v>0.00764584882973229</v>
      </c>
    </row>
    <row r="1207" spans="1:33">
      <c r="A1207" s="175" t="s">
        <v>1085</v>
      </c>
      <c r="B1207" s="195" t="s">
        <v>1838</v>
      </c>
      <c r="C1207" s="195" t="s">
        <v>1208</v>
      </c>
      <c r="D1207" s="150">
        <v>6130</v>
      </c>
      <c r="E1207" s="150">
        <v>5560</v>
      </c>
      <c r="F1207" s="150">
        <v>5494</v>
      </c>
      <c r="G1207" s="151">
        <v>2837</v>
      </c>
      <c r="H1207" s="151">
        <v>2742</v>
      </c>
      <c r="I1207" s="151">
        <v>2657</v>
      </c>
      <c r="J1207" s="151">
        <v>4377</v>
      </c>
      <c r="K1207" s="151">
        <v>4079</v>
      </c>
      <c r="L1207" s="151">
        <v>4062</v>
      </c>
      <c r="M1207" s="154">
        <v>0.92834378909496</v>
      </c>
      <c r="N1207" s="153">
        <v>101662</v>
      </c>
      <c r="O1207" s="172">
        <v>0.9</v>
      </c>
      <c r="P1207" s="154">
        <v>0.907014681892333</v>
      </c>
      <c r="Q1207" s="154">
        <v>0.966513923158266</v>
      </c>
      <c r="R1207" s="154">
        <v>0.931916838016907</v>
      </c>
      <c r="S1207" s="173">
        <v>-0.059499241265933</v>
      </c>
      <c r="T1207" s="153">
        <v>109509</v>
      </c>
      <c r="U1207" s="153">
        <v>100505</v>
      </c>
      <c r="V1207" s="154">
        <v>0.917778447433544</v>
      </c>
      <c r="W1207" s="154">
        <v>0.896247960848287</v>
      </c>
      <c r="X1207" s="155">
        <v>0.936552696510398</v>
      </c>
      <c r="Y1207" s="155">
        <v>0.928032899246059</v>
      </c>
      <c r="Z1207" s="173">
        <v>-0.0403047356621112</v>
      </c>
      <c r="AA1207" s="151">
        <v>32821</v>
      </c>
      <c r="AB1207" s="151">
        <v>30035</v>
      </c>
      <c r="AC1207" s="151">
        <v>35087</v>
      </c>
      <c r="AD1207" s="151">
        <v>32077</v>
      </c>
      <c r="AE1207" s="155">
        <v>0.915115322506932</v>
      </c>
      <c r="AF1207" s="155">
        <v>0.914213241371448</v>
      </c>
      <c r="AG1207" s="173">
        <v>0.000902081135483401</v>
      </c>
    </row>
    <row r="1208" spans="1:33">
      <c r="A1208" s="175" t="s">
        <v>1085</v>
      </c>
      <c r="B1208" s="195" t="s">
        <v>1838</v>
      </c>
      <c r="C1208" s="195" t="s">
        <v>1209</v>
      </c>
      <c r="D1208" s="150">
        <v>3962</v>
      </c>
      <c r="E1208" s="150">
        <v>3843</v>
      </c>
      <c r="F1208" s="150">
        <v>3632</v>
      </c>
      <c r="G1208" s="151">
        <v>1875</v>
      </c>
      <c r="H1208" s="151">
        <v>1788</v>
      </c>
      <c r="I1208" s="151">
        <v>1690</v>
      </c>
      <c r="J1208" s="151">
        <v>2861</v>
      </c>
      <c r="K1208" s="151">
        <v>2781</v>
      </c>
      <c r="L1208" s="151">
        <v>2671</v>
      </c>
      <c r="M1208" s="154">
        <v>0.968516751781806</v>
      </c>
      <c r="N1208" s="153">
        <v>69032</v>
      </c>
      <c r="O1208" s="172">
        <v>0.9</v>
      </c>
      <c r="P1208" s="154">
        <v>0.969964664310954</v>
      </c>
      <c r="Q1208" s="154">
        <v>0.9536</v>
      </c>
      <c r="R1208" s="154">
        <v>0.972037749038798</v>
      </c>
      <c r="S1208" s="173">
        <v>0.0163646643109541</v>
      </c>
      <c r="T1208" s="153">
        <v>71276</v>
      </c>
      <c r="U1208" s="153">
        <v>66403</v>
      </c>
      <c r="V1208" s="154">
        <v>0.931631965879118</v>
      </c>
      <c r="W1208" s="154">
        <v>0.91670873296315</v>
      </c>
      <c r="X1208" s="155">
        <v>0.901333333333333</v>
      </c>
      <c r="Y1208" s="155">
        <v>0.933589653967144</v>
      </c>
      <c r="Z1208" s="173">
        <v>0.0153753996298166</v>
      </c>
      <c r="AA1208" s="151">
        <v>21496</v>
      </c>
      <c r="AB1208" s="151">
        <v>19965</v>
      </c>
      <c r="AC1208" s="151">
        <v>23352</v>
      </c>
      <c r="AD1208" s="151">
        <v>21716</v>
      </c>
      <c r="AE1208" s="155">
        <v>0.928777446966878</v>
      </c>
      <c r="AF1208" s="155">
        <v>0.929941760877013</v>
      </c>
      <c r="AG1208" s="173">
        <v>-0.00116431391013505</v>
      </c>
    </row>
    <row r="1209" spans="1:33">
      <c r="A1209" s="175" t="s">
        <v>1085</v>
      </c>
      <c r="B1209" s="195" t="s">
        <v>1838</v>
      </c>
      <c r="C1209" s="195" t="s">
        <v>1210</v>
      </c>
      <c r="D1209" s="150">
        <v>7176</v>
      </c>
      <c r="E1209" s="150">
        <v>6866</v>
      </c>
      <c r="F1209" s="150">
        <v>6614</v>
      </c>
      <c r="G1209" s="151">
        <v>3511</v>
      </c>
      <c r="H1209" s="151">
        <v>3433</v>
      </c>
      <c r="I1209" s="151">
        <v>3302</v>
      </c>
      <c r="J1209" s="151">
        <v>5502</v>
      </c>
      <c r="K1209" s="151">
        <v>5351</v>
      </c>
      <c r="L1209" s="151">
        <v>5205</v>
      </c>
      <c r="M1209" s="154">
        <v>0.973013711207688</v>
      </c>
      <c r="N1209" s="153">
        <v>127169</v>
      </c>
      <c r="O1209" s="172">
        <v>0.9</v>
      </c>
      <c r="P1209" s="154">
        <v>0.956800445930881</v>
      </c>
      <c r="Q1209" s="154">
        <v>0.977784107091997</v>
      </c>
      <c r="R1209" s="154">
        <v>0.972555434387495</v>
      </c>
      <c r="S1209" s="173">
        <v>-0.0209836611611158</v>
      </c>
      <c r="T1209" s="153">
        <v>130696</v>
      </c>
      <c r="U1209" s="153">
        <v>123231</v>
      </c>
      <c r="V1209" s="154">
        <v>0.942882720205668</v>
      </c>
      <c r="W1209" s="154">
        <v>0.921683389074693</v>
      </c>
      <c r="X1209" s="155">
        <v>0.940472799772145</v>
      </c>
      <c r="Y1209" s="155">
        <v>0.946019629225736</v>
      </c>
      <c r="Z1209" s="173">
        <v>-0.0187894106974513</v>
      </c>
      <c r="AA1209" s="151">
        <v>40300</v>
      </c>
      <c r="AB1209" s="151">
        <v>37926</v>
      </c>
      <c r="AC1209" s="151">
        <v>42225</v>
      </c>
      <c r="AD1209" s="151">
        <v>39665</v>
      </c>
      <c r="AE1209" s="155">
        <v>0.941091811414392</v>
      </c>
      <c r="AF1209" s="155">
        <v>0.939372409709888</v>
      </c>
      <c r="AG1209" s="173">
        <v>0.00171940170450446</v>
      </c>
    </row>
    <row r="1210" spans="1:33">
      <c r="A1210" s="175" t="s">
        <v>1085</v>
      </c>
      <c r="B1210" s="195" t="s">
        <v>1838</v>
      </c>
      <c r="C1210" s="195" t="s">
        <v>1211</v>
      </c>
      <c r="D1210" s="150">
        <v>2011</v>
      </c>
      <c r="E1210" s="150">
        <v>1949</v>
      </c>
      <c r="F1210" s="150">
        <v>1849</v>
      </c>
      <c r="G1210" s="151">
        <v>1015</v>
      </c>
      <c r="H1210" s="151">
        <v>977</v>
      </c>
      <c r="I1210" s="151">
        <v>933</v>
      </c>
      <c r="J1210" s="151">
        <v>1577</v>
      </c>
      <c r="K1210" s="151">
        <v>1385</v>
      </c>
      <c r="L1210" s="151">
        <v>1444</v>
      </c>
      <c r="M1210" s="154">
        <v>0.956429466363241</v>
      </c>
      <c r="N1210" s="153">
        <v>37405</v>
      </c>
      <c r="O1210" s="172">
        <v>0.9</v>
      </c>
      <c r="P1210" s="154">
        <v>0.969169567379413</v>
      </c>
      <c r="Q1210" s="154">
        <v>0.96256157635468</v>
      </c>
      <c r="R1210" s="154">
        <v>0.878249841471148</v>
      </c>
      <c r="S1210" s="173">
        <v>0.00660799102473342</v>
      </c>
      <c r="T1210" s="153">
        <v>39109</v>
      </c>
      <c r="U1210" s="153">
        <v>36067</v>
      </c>
      <c r="V1210" s="154">
        <v>0.922217392416068</v>
      </c>
      <c r="W1210" s="154">
        <v>0.91944306315266</v>
      </c>
      <c r="X1210" s="155">
        <v>0.919211822660098</v>
      </c>
      <c r="Y1210" s="155">
        <v>0.91566265060241</v>
      </c>
      <c r="Z1210" s="173">
        <v>0.000231240492561846</v>
      </c>
      <c r="AA1210" s="151">
        <v>11792</v>
      </c>
      <c r="AB1210" s="151">
        <v>11030</v>
      </c>
      <c r="AC1210" s="151">
        <v>12782</v>
      </c>
      <c r="AD1210" s="151">
        <v>11873</v>
      </c>
      <c r="AE1210" s="155">
        <v>0.935379918588874</v>
      </c>
      <c r="AF1210" s="155">
        <v>0.928884368643405</v>
      </c>
      <c r="AG1210" s="173">
        <v>0.00649554994546908</v>
      </c>
    </row>
    <row r="1211" spans="1:33">
      <c r="A1211" s="175" t="s">
        <v>1085</v>
      </c>
      <c r="B1211" s="195" t="s">
        <v>1838</v>
      </c>
      <c r="C1211" s="195" t="s">
        <v>1212</v>
      </c>
      <c r="D1211" s="150">
        <v>4100</v>
      </c>
      <c r="E1211" s="150">
        <v>4023</v>
      </c>
      <c r="F1211" s="150">
        <v>3790</v>
      </c>
      <c r="G1211" s="151">
        <v>2122</v>
      </c>
      <c r="H1211" s="151">
        <v>2021</v>
      </c>
      <c r="I1211" s="151">
        <v>1987</v>
      </c>
      <c r="J1211" s="151">
        <v>3040</v>
      </c>
      <c r="K1211" s="151">
        <v>2990</v>
      </c>
      <c r="L1211" s="151">
        <v>2825</v>
      </c>
      <c r="M1211" s="154">
        <v>0.983291661705759</v>
      </c>
      <c r="N1211" s="153">
        <v>74328</v>
      </c>
      <c r="O1211" s="172">
        <v>0.9</v>
      </c>
      <c r="P1211" s="154">
        <v>0.981219512195122</v>
      </c>
      <c r="Q1211" s="154">
        <v>0.952403393025448</v>
      </c>
      <c r="R1211" s="154">
        <v>0.983552631578947</v>
      </c>
      <c r="S1211" s="173">
        <v>0.0288161191696742</v>
      </c>
      <c r="T1211" s="153">
        <v>75591</v>
      </c>
      <c r="U1211" s="153">
        <v>70915</v>
      </c>
      <c r="V1211" s="154">
        <v>0.938140783955762</v>
      </c>
      <c r="W1211" s="154">
        <v>0.924390243902439</v>
      </c>
      <c r="X1211" s="155">
        <v>0.936380772855796</v>
      </c>
      <c r="Y1211" s="155">
        <v>0.929276315789474</v>
      </c>
      <c r="Z1211" s="173">
        <v>-0.0119905289533574</v>
      </c>
      <c r="AA1211" s="151">
        <v>22865</v>
      </c>
      <c r="AB1211" s="151">
        <v>21317</v>
      </c>
      <c r="AC1211" s="151">
        <v>24170</v>
      </c>
      <c r="AD1211" s="151">
        <v>22731</v>
      </c>
      <c r="AE1211" s="155">
        <v>0.932298272468839</v>
      </c>
      <c r="AF1211" s="155">
        <v>0.940463384360778</v>
      </c>
      <c r="AG1211" s="173">
        <v>-0.00816511189193903</v>
      </c>
    </row>
    <row r="1212" spans="1:33">
      <c r="A1212" s="175" t="s">
        <v>1085</v>
      </c>
      <c r="B1212" s="195" t="s">
        <v>1838</v>
      </c>
      <c r="C1212" s="195" t="s">
        <v>1213</v>
      </c>
      <c r="D1212" s="150">
        <v>2923</v>
      </c>
      <c r="E1212" s="150">
        <v>2733</v>
      </c>
      <c r="F1212" s="150">
        <v>2597</v>
      </c>
      <c r="G1212" s="151">
        <v>1469</v>
      </c>
      <c r="H1212" s="151">
        <v>1231</v>
      </c>
      <c r="I1212" s="151">
        <v>1280</v>
      </c>
      <c r="J1212" s="151">
        <v>2024</v>
      </c>
      <c r="K1212" s="151">
        <v>1900</v>
      </c>
      <c r="L1212" s="151">
        <v>1888</v>
      </c>
      <c r="M1212" s="154">
        <v>0.941435862793665</v>
      </c>
      <c r="N1212" s="153">
        <v>50171</v>
      </c>
      <c r="O1212" s="172">
        <v>0.9</v>
      </c>
      <c r="P1212" s="154">
        <v>0.934998289428669</v>
      </c>
      <c r="Q1212" s="154">
        <v>0.837985023825732</v>
      </c>
      <c r="R1212" s="154">
        <v>0.938735177865613</v>
      </c>
      <c r="S1212" s="173">
        <v>0.0970132656029373</v>
      </c>
      <c r="T1212" s="153">
        <v>53292</v>
      </c>
      <c r="U1212" s="153">
        <v>48633</v>
      </c>
      <c r="V1212" s="154">
        <v>0.912575996397208</v>
      </c>
      <c r="W1212" s="154">
        <v>0.888470749230243</v>
      </c>
      <c r="X1212" s="155">
        <v>0.871341048332199</v>
      </c>
      <c r="Y1212" s="155">
        <v>0.932806324110672</v>
      </c>
      <c r="Z1212" s="173">
        <v>0.0171297008980442</v>
      </c>
      <c r="AA1212" s="151">
        <v>15953</v>
      </c>
      <c r="AB1212" s="151">
        <v>14483</v>
      </c>
      <c r="AC1212" s="151">
        <v>17323</v>
      </c>
      <c r="AD1212" s="151">
        <v>15805</v>
      </c>
      <c r="AE1212" s="155">
        <v>0.907854322071084</v>
      </c>
      <c r="AF1212" s="155">
        <v>0.912370836460197</v>
      </c>
      <c r="AG1212" s="173">
        <v>-0.0045165143891136</v>
      </c>
    </row>
    <row r="1213" spans="1:33">
      <c r="A1213" s="175" t="s">
        <v>1085</v>
      </c>
      <c r="B1213" s="195" t="s">
        <v>1838</v>
      </c>
      <c r="C1213" s="195" t="s">
        <v>1214</v>
      </c>
      <c r="D1213" s="150">
        <v>1594</v>
      </c>
      <c r="E1213" s="150">
        <v>1565</v>
      </c>
      <c r="F1213" s="150">
        <v>1503</v>
      </c>
      <c r="G1213" s="151">
        <v>721</v>
      </c>
      <c r="H1213" s="151">
        <v>708</v>
      </c>
      <c r="I1213" s="151">
        <v>655</v>
      </c>
      <c r="J1213" s="151">
        <v>1265</v>
      </c>
      <c r="K1213" s="151">
        <v>1257</v>
      </c>
      <c r="L1213" s="151">
        <v>1214</v>
      </c>
      <c r="M1213" s="154">
        <v>0.985285775067366</v>
      </c>
      <c r="N1213" s="153">
        <v>27789</v>
      </c>
      <c r="O1213" s="172">
        <v>0.9</v>
      </c>
      <c r="P1213" s="154">
        <v>0.981806775407779</v>
      </c>
      <c r="Q1213" s="154">
        <v>0.981969486823856</v>
      </c>
      <c r="R1213" s="154">
        <v>0.993675889328063</v>
      </c>
      <c r="S1213" s="173">
        <v>-0.0001627114160766</v>
      </c>
      <c r="T1213" s="153">
        <v>28204</v>
      </c>
      <c r="U1213" s="153">
        <v>26777</v>
      </c>
      <c r="V1213" s="154">
        <v>0.949404339809956</v>
      </c>
      <c r="W1213" s="154">
        <v>0.942910915934755</v>
      </c>
      <c r="X1213" s="155">
        <v>0.908460471567268</v>
      </c>
      <c r="Y1213" s="155">
        <v>0.959683794466403</v>
      </c>
      <c r="Z1213" s="173">
        <v>0.0344504443674876</v>
      </c>
      <c r="AA1213" s="151">
        <v>8604</v>
      </c>
      <c r="AB1213" s="151">
        <v>8212</v>
      </c>
      <c r="AC1213" s="151">
        <v>8862</v>
      </c>
      <c r="AD1213" s="151">
        <v>8453</v>
      </c>
      <c r="AE1213" s="155">
        <v>0.954439795443979</v>
      </c>
      <c r="AF1213" s="155">
        <v>0.953847889866847</v>
      </c>
      <c r="AG1213" s="173">
        <v>0.00059190557713229</v>
      </c>
    </row>
    <row r="1214" spans="1:33">
      <c r="A1214" s="175" t="s">
        <v>1085</v>
      </c>
      <c r="B1214" s="195" t="s">
        <v>1838</v>
      </c>
      <c r="C1214" s="195" t="s">
        <v>1215</v>
      </c>
      <c r="D1214" s="150">
        <v>4990</v>
      </c>
      <c r="E1214" s="150">
        <v>4893</v>
      </c>
      <c r="F1214" s="150">
        <v>4788</v>
      </c>
      <c r="G1214" s="151">
        <v>2647</v>
      </c>
      <c r="H1214" s="151">
        <v>2623</v>
      </c>
      <c r="I1214" s="151">
        <v>2502</v>
      </c>
      <c r="J1214" s="151">
        <v>3897</v>
      </c>
      <c r="K1214" s="151">
        <v>3874</v>
      </c>
      <c r="L1214" s="151">
        <v>3733</v>
      </c>
      <c r="M1214" s="154">
        <v>0.98910296250259</v>
      </c>
      <c r="N1214" s="153">
        <v>95488</v>
      </c>
      <c r="O1214" s="172">
        <v>0.9</v>
      </c>
      <c r="P1214" s="154">
        <v>0.980561122244489</v>
      </c>
      <c r="Q1214" s="154">
        <v>0.990933131847374</v>
      </c>
      <c r="R1214" s="154">
        <v>0.994098024121119</v>
      </c>
      <c r="S1214" s="173">
        <v>-0.0103720096028854</v>
      </c>
      <c r="T1214" s="153">
        <v>96540</v>
      </c>
      <c r="U1214" s="153">
        <v>92484</v>
      </c>
      <c r="V1214" s="154">
        <v>0.957986326911125</v>
      </c>
      <c r="W1214" s="154">
        <v>0.959519038076152</v>
      </c>
      <c r="X1214" s="155">
        <v>0.94522100491122</v>
      </c>
      <c r="Y1214" s="155">
        <v>0.957916345907108</v>
      </c>
      <c r="Z1214" s="173">
        <v>0.0142980331649321</v>
      </c>
      <c r="AA1214" s="151">
        <v>28797</v>
      </c>
      <c r="AB1214" s="151">
        <v>27632</v>
      </c>
      <c r="AC1214" s="151">
        <v>30647</v>
      </c>
      <c r="AD1214" s="151">
        <v>29490</v>
      </c>
      <c r="AE1214" s="155">
        <v>0.959544396985797</v>
      </c>
      <c r="AF1214" s="155">
        <v>0.962247528306196</v>
      </c>
      <c r="AG1214" s="173">
        <v>-0.00270313132039934</v>
      </c>
    </row>
    <row r="1215" spans="1:33">
      <c r="A1215" s="175" t="s">
        <v>1085</v>
      </c>
      <c r="B1215" s="195" t="s">
        <v>1838</v>
      </c>
      <c r="C1215" s="195" t="s">
        <v>1216</v>
      </c>
      <c r="D1215" s="150">
        <v>7454</v>
      </c>
      <c r="E1215" s="150">
        <v>7153</v>
      </c>
      <c r="F1215" s="150">
        <v>6844</v>
      </c>
      <c r="G1215" s="151">
        <v>4261</v>
      </c>
      <c r="H1215" s="151">
        <v>4073</v>
      </c>
      <c r="I1215" s="151">
        <v>3977</v>
      </c>
      <c r="J1215" s="151">
        <v>6203</v>
      </c>
      <c r="K1215" s="151">
        <v>5968</v>
      </c>
      <c r="L1215" s="151">
        <v>5845</v>
      </c>
      <c r="M1215" s="154">
        <v>0.960209313528174</v>
      </c>
      <c r="N1215" s="153">
        <v>145513</v>
      </c>
      <c r="O1215" s="172">
        <v>0.9</v>
      </c>
      <c r="P1215" s="154">
        <v>0.95961899651194</v>
      </c>
      <c r="Q1215" s="154">
        <v>0.955878901666276</v>
      </c>
      <c r="R1215" s="154">
        <v>0.962115105594067</v>
      </c>
      <c r="S1215" s="173">
        <v>0.0037400948456644</v>
      </c>
      <c r="T1215" s="153">
        <v>151543</v>
      </c>
      <c r="U1215" s="153">
        <v>139767</v>
      </c>
      <c r="V1215" s="154">
        <v>0.922292682604937</v>
      </c>
      <c r="W1215" s="154">
        <v>0.918164743761739</v>
      </c>
      <c r="X1215" s="155">
        <v>0.933348979112884</v>
      </c>
      <c r="Y1215" s="155">
        <v>0.942285990649686</v>
      </c>
      <c r="Z1215" s="173">
        <v>-0.0151842353511457</v>
      </c>
      <c r="AA1215" s="151">
        <v>45617</v>
      </c>
      <c r="AB1215" s="151">
        <v>42450</v>
      </c>
      <c r="AC1215" s="151">
        <v>48639</v>
      </c>
      <c r="AD1215" s="151">
        <v>44487</v>
      </c>
      <c r="AE1215" s="155">
        <v>0.930574128066291</v>
      </c>
      <c r="AF1215" s="155">
        <v>0.914636402886573</v>
      </c>
      <c r="AG1215" s="173">
        <v>0.0159377251797185</v>
      </c>
    </row>
    <row r="1216" spans="1:33">
      <c r="A1216" s="175" t="s">
        <v>1085</v>
      </c>
      <c r="B1216" s="195" t="s">
        <v>1838</v>
      </c>
      <c r="C1216" s="195" t="s">
        <v>1217</v>
      </c>
      <c r="D1216" s="150">
        <v>2797</v>
      </c>
      <c r="E1216" s="150">
        <v>2764</v>
      </c>
      <c r="F1216" s="150">
        <v>2706</v>
      </c>
      <c r="G1216" s="151">
        <v>1710</v>
      </c>
      <c r="H1216" s="151">
        <v>1695</v>
      </c>
      <c r="I1216" s="151">
        <v>1679</v>
      </c>
      <c r="J1216" s="151">
        <v>2795</v>
      </c>
      <c r="K1216" s="151">
        <v>2774</v>
      </c>
      <c r="L1216" s="151">
        <v>2730</v>
      </c>
      <c r="M1216" s="154">
        <v>0.990228926997541</v>
      </c>
      <c r="N1216" s="153">
        <v>59995</v>
      </c>
      <c r="O1216" s="172">
        <v>0.9</v>
      </c>
      <c r="P1216" s="154">
        <v>0.988201644619235</v>
      </c>
      <c r="Q1216" s="154">
        <v>0.991228070175439</v>
      </c>
      <c r="R1216" s="154">
        <v>0.992486583184258</v>
      </c>
      <c r="S1216" s="173">
        <v>-0.00302642555620369</v>
      </c>
      <c r="T1216" s="153">
        <v>60587</v>
      </c>
      <c r="U1216" s="153">
        <v>59116</v>
      </c>
      <c r="V1216" s="154">
        <v>0.975720864211795</v>
      </c>
      <c r="W1216" s="154">
        <v>0.967465141222739</v>
      </c>
      <c r="X1216" s="155">
        <v>0.98187134502924</v>
      </c>
      <c r="Y1216" s="155">
        <v>0.976744186046512</v>
      </c>
      <c r="Z1216" s="173">
        <v>-0.0144062038065011</v>
      </c>
      <c r="AA1216" s="151">
        <v>18166</v>
      </c>
      <c r="AB1216" s="151">
        <v>17741</v>
      </c>
      <c r="AC1216" s="151">
        <v>19519</v>
      </c>
      <c r="AD1216" s="151">
        <v>19058</v>
      </c>
      <c r="AE1216" s="155">
        <v>0.976604646042057</v>
      </c>
      <c r="AF1216" s="155">
        <v>0.97638198678211</v>
      </c>
      <c r="AG1216" s="173">
        <v>0.0002226592599468</v>
      </c>
    </row>
    <row r="1217" spans="1:33">
      <c r="A1217" s="175" t="s">
        <v>1085</v>
      </c>
      <c r="B1217" s="195" t="s">
        <v>1838</v>
      </c>
      <c r="C1217" s="195" t="s">
        <v>1218</v>
      </c>
      <c r="D1217" s="150">
        <v>7806</v>
      </c>
      <c r="E1217" s="150">
        <v>7518</v>
      </c>
      <c r="F1217" s="150">
        <v>7242</v>
      </c>
      <c r="G1217" s="151">
        <v>4051</v>
      </c>
      <c r="H1217" s="151">
        <v>3979</v>
      </c>
      <c r="I1217" s="151">
        <v>3663</v>
      </c>
      <c r="J1217" s="151">
        <v>6176</v>
      </c>
      <c r="K1217" s="151">
        <v>5873</v>
      </c>
      <c r="L1217" s="151">
        <v>5755</v>
      </c>
      <c r="M1217" s="154">
        <v>0.963930914446378</v>
      </c>
      <c r="N1217" s="153">
        <v>143992</v>
      </c>
      <c r="O1217" s="172">
        <v>0.9</v>
      </c>
      <c r="P1217" s="154">
        <v>0.963105303612606</v>
      </c>
      <c r="Q1217" s="154">
        <v>0.982226610713404</v>
      </c>
      <c r="R1217" s="154">
        <v>0.950939119170985</v>
      </c>
      <c r="S1217" s="173">
        <v>-0.0191213071007984</v>
      </c>
      <c r="T1217" s="153">
        <v>149380</v>
      </c>
      <c r="U1217" s="153">
        <v>139738</v>
      </c>
      <c r="V1217" s="154">
        <v>0.935453206587227</v>
      </c>
      <c r="W1217" s="154">
        <v>0.927747886241353</v>
      </c>
      <c r="X1217" s="155">
        <v>0.904221179955567</v>
      </c>
      <c r="Y1217" s="155">
        <v>0.931832901554404</v>
      </c>
      <c r="Z1217" s="173">
        <v>0.0235267062857863</v>
      </c>
      <c r="AA1217" s="151">
        <v>44717</v>
      </c>
      <c r="AB1217" s="151">
        <v>41654</v>
      </c>
      <c r="AC1217" s="151">
        <v>47264</v>
      </c>
      <c r="AD1217" s="151">
        <v>43787</v>
      </c>
      <c r="AE1217" s="155">
        <v>0.931502560547443</v>
      </c>
      <c r="AF1217" s="155">
        <v>0.926434495599188</v>
      </c>
      <c r="AG1217" s="173">
        <v>0.00506806494825529</v>
      </c>
    </row>
    <row r="1218" spans="1:33">
      <c r="A1218" s="175" t="s">
        <v>1085</v>
      </c>
      <c r="B1218" s="195" t="s">
        <v>1839</v>
      </c>
      <c r="C1218" s="195" t="s">
        <v>1219</v>
      </c>
      <c r="D1218" s="150">
        <v>1928</v>
      </c>
      <c r="E1218" s="150">
        <v>1887</v>
      </c>
      <c r="F1218" s="150">
        <v>1826</v>
      </c>
      <c r="G1218" s="151">
        <v>908</v>
      </c>
      <c r="H1218" s="151">
        <v>901</v>
      </c>
      <c r="I1218" s="151">
        <v>867</v>
      </c>
      <c r="J1218" s="151">
        <v>1368</v>
      </c>
      <c r="K1218" s="151">
        <v>1357</v>
      </c>
      <c r="L1218" s="151">
        <v>1323</v>
      </c>
      <c r="M1218" s="154">
        <v>0.984141870577202</v>
      </c>
      <c r="N1218" s="153">
        <v>34629</v>
      </c>
      <c r="O1218" s="172">
        <v>0.9</v>
      </c>
      <c r="P1218" s="154">
        <v>0.978734439834025</v>
      </c>
      <c r="Q1218" s="154">
        <v>0.992290748898678</v>
      </c>
      <c r="R1218" s="154">
        <v>0.991959064327485</v>
      </c>
      <c r="S1218" s="173">
        <v>-0.0135563090646535</v>
      </c>
      <c r="T1218" s="153">
        <v>35187</v>
      </c>
      <c r="U1218" s="153">
        <v>34057</v>
      </c>
      <c r="V1218" s="154">
        <v>0.967885866939495</v>
      </c>
      <c r="W1218" s="154">
        <v>0.947095435684647</v>
      </c>
      <c r="X1218" s="155">
        <v>0.954845814977974</v>
      </c>
      <c r="Y1218" s="155">
        <v>0.967105263157895</v>
      </c>
      <c r="Z1218" s="173">
        <v>-0.00775037929332634</v>
      </c>
      <c r="AA1218" s="151">
        <v>10206</v>
      </c>
      <c r="AB1218" s="151">
        <v>9727</v>
      </c>
      <c r="AC1218" s="151">
        <v>11789</v>
      </c>
      <c r="AD1218" s="151">
        <v>11519</v>
      </c>
      <c r="AE1218" s="155">
        <v>0.953066823437194</v>
      </c>
      <c r="AF1218" s="155">
        <v>0.977097294087709</v>
      </c>
      <c r="AG1218" s="173">
        <v>-0.024030470650515</v>
      </c>
    </row>
    <row r="1219" spans="1:33">
      <c r="A1219" s="175" t="s">
        <v>1085</v>
      </c>
      <c r="B1219" s="195" t="s">
        <v>1839</v>
      </c>
      <c r="C1219" s="195" t="s">
        <v>1220</v>
      </c>
      <c r="D1219" s="150">
        <v>5325</v>
      </c>
      <c r="E1219" s="150">
        <v>5238</v>
      </c>
      <c r="F1219" s="150">
        <v>5041</v>
      </c>
      <c r="G1219" s="151">
        <v>2483</v>
      </c>
      <c r="H1219" s="151">
        <v>2454</v>
      </c>
      <c r="I1219" s="151">
        <v>2387</v>
      </c>
      <c r="J1219" s="151">
        <v>3751</v>
      </c>
      <c r="K1219" s="151">
        <v>3677</v>
      </c>
      <c r="L1219" s="151">
        <v>3532</v>
      </c>
      <c r="M1219" s="154">
        <v>0.983375110221632</v>
      </c>
      <c r="N1219" s="153">
        <v>99255</v>
      </c>
      <c r="O1219" s="172">
        <v>0.9</v>
      </c>
      <c r="P1219" s="154">
        <v>0.983661971830986</v>
      </c>
      <c r="Q1219" s="154">
        <v>0.988320579943617</v>
      </c>
      <c r="R1219" s="154">
        <v>0.980271927486004</v>
      </c>
      <c r="S1219" s="173">
        <v>-0.00465860811263064</v>
      </c>
      <c r="T1219" s="153">
        <v>100933</v>
      </c>
      <c r="U1219" s="153">
        <v>96920</v>
      </c>
      <c r="V1219" s="154">
        <v>0.960240951918599</v>
      </c>
      <c r="W1219" s="154">
        <v>0.946666666666667</v>
      </c>
      <c r="X1219" s="155">
        <v>0.961337092227145</v>
      </c>
      <c r="Y1219" s="155">
        <v>0.941615569181552</v>
      </c>
      <c r="Z1219" s="173">
        <v>-0.0146704255604779</v>
      </c>
      <c r="AA1219" s="151">
        <v>31105</v>
      </c>
      <c r="AB1219" s="151">
        <v>29856</v>
      </c>
      <c r="AC1219" s="151">
        <v>34240</v>
      </c>
      <c r="AD1219" s="151">
        <v>32885</v>
      </c>
      <c r="AE1219" s="155">
        <v>0.959845683973638</v>
      </c>
      <c r="AF1219" s="155">
        <v>0.960426401869159</v>
      </c>
      <c r="AG1219" s="173">
        <v>-0.000580717895521166</v>
      </c>
    </row>
    <row r="1220" spans="1:33">
      <c r="A1220" s="175" t="s">
        <v>1085</v>
      </c>
      <c r="B1220" s="195" t="s">
        <v>1839</v>
      </c>
      <c r="C1220" s="195" t="s">
        <v>1221</v>
      </c>
      <c r="D1220" s="150">
        <v>2463</v>
      </c>
      <c r="E1220" s="150">
        <v>2428</v>
      </c>
      <c r="F1220" s="150">
        <v>2350</v>
      </c>
      <c r="G1220" s="151">
        <v>1097</v>
      </c>
      <c r="H1220" s="151">
        <v>1088</v>
      </c>
      <c r="I1220" s="151">
        <v>1035</v>
      </c>
      <c r="J1220" s="151">
        <v>1752</v>
      </c>
      <c r="K1220" s="151">
        <v>1722</v>
      </c>
      <c r="L1220" s="151">
        <v>1679</v>
      </c>
      <c r="M1220" s="154">
        <v>0.980875975715525</v>
      </c>
      <c r="N1220" s="153">
        <v>45238</v>
      </c>
      <c r="O1220" s="172">
        <v>0.9</v>
      </c>
      <c r="P1220" s="154">
        <v>0.985789687373122</v>
      </c>
      <c r="Q1220" s="154">
        <v>0.99179580674567</v>
      </c>
      <c r="R1220" s="154">
        <v>0.982876712328767</v>
      </c>
      <c r="S1220" s="173">
        <v>-0.0060061193725478</v>
      </c>
      <c r="T1220" s="153">
        <v>46120</v>
      </c>
      <c r="U1220" s="153">
        <v>44511</v>
      </c>
      <c r="V1220" s="154">
        <v>0.965112749349523</v>
      </c>
      <c r="W1220" s="154">
        <v>0.954120990661795</v>
      </c>
      <c r="X1220" s="155">
        <v>0.943482224247949</v>
      </c>
      <c r="Y1220" s="155">
        <v>0.958333333333333</v>
      </c>
      <c r="Z1220" s="173">
        <v>0.0106387664138456</v>
      </c>
      <c r="AA1220" s="151">
        <v>13098</v>
      </c>
      <c r="AB1220" s="151">
        <v>12579</v>
      </c>
      <c r="AC1220" s="151">
        <v>15430</v>
      </c>
      <c r="AD1220" s="151">
        <v>14880</v>
      </c>
      <c r="AE1220" s="155">
        <v>0.960375629867155</v>
      </c>
      <c r="AF1220" s="155">
        <v>0.964355152300713</v>
      </c>
      <c r="AG1220" s="173">
        <v>-0.00397952243355759</v>
      </c>
    </row>
    <row r="1221" spans="1:33">
      <c r="A1221" s="175" t="s">
        <v>1085</v>
      </c>
      <c r="B1221" s="195" t="s">
        <v>1839</v>
      </c>
      <c r="C1221" s="195" t="s">
        <v>1222</v>
      </c>
      <c r="D1221" s="150">
        <v>4345</v>
      </c>
      <c r="E1221" s="150">
        <v>4179</v>
      </c>
      <c r="F1221" s="150">
        <v>4064</v>
      </c>
      <c r="G1221" s="151">
        <v>1993</v>
      </c>
      <c r="H1221" s="151">
        <v>1961</v>
      </c>
      <c r="I1221" s="151">
        <v>1867</v>
      </c>
      <c r="J1221" s="151">
        <v>3143</v>
      </c>
      <c r="K1221" s="151">
        <v>3093</v>
      </c>
      <c r="L1221" s="151">
        <v>2978</v>
      </c>
      <c r="M1221" s="154">
        <v>0.984812318347659</v>
      </c>
      <c r="N1221" s="153">
        <v>79627</v>
      </c>
      <c r="O1221" s="172">
        <v>0.9</v>
      </c>
      <c r="P1221" s="154">
        <v>0.961795166858458</v>
      </c>
      <c r="Q1221" s="154">
        <v>0.983943803311591</v>
      </c>
      <c r="R1221" s="154">
        <v>0.984091632198536</v>
      </c>
      <c r="S1221" s="173">
        <v>-0.0221486364531326</v>
      </c>
      <c r="T1221" s="153">
        <v>80855</v>
      </c>
      <c r="U1221" s="153">
        <v>76604</v>
      </c>
      <c r="V1221" s="154">
        <v>0.947424401706759</v>
      </c>
      <c r="W1221" s="154">
        <v>0.935327963176064</v>
      </c>
      <c r="X1221" s="155">
        <v>0.936778725539388</v>
      </c>
      <c r="Y1221" s="155">
        <v>0.94750238625517</v>
      </c>
      <c r="Z1221" s="173">
        <v>-0.00145076236332342</v>
      </c>
      <c r="AA1221" s="151">
        <v>23469</v>
      </c>
      <c r="AB1221" s="151">
        <v>22187</v>
      </c>
      <c r="AC1221" s="151">
        <v>27311</v>
      </c>
      <c r="AD1221" s="151">
        <v>25927</v>
      </c>
      <c r="AE1221" s="155">
        <v>0.945374749669777</v>
      </c>
      <c r="AF1221" s="155">
        <v>0.949324448024605</v>
      </c>
      <c r="AG1221" s="173">
        <v>-0.00394969835482828</v>
      </c>
    </row>
    <row r="1222" spans="1:33">
      <c r="A1222" s="175" t="s">
        <v>1085</v>
      </c>
      <c r="B1222" s="195" t="s">
        <v>1839</v>
      </c>
      <c r="C1222" s="195" t="s">
        <v>1223</v>
      </c>
      <c r="D1222" s="150">
        <v>1522</v>
      </c>
      <c r="E1222" s="150">
        <v>1492</v>
      </c>
      <c r="F1222" s="150">
        <v>1416</v>
      </c>
      <c r="G1222" s="151">
        <v>681</v>
      </c>
      <c r="H1222" s="151">
        <v>676</v>
      </c>
      <c r="I1222" s="151">
        <v>659</v>
      </c>
      <c r="J1222" s="151">
        <v>1002</v>
      </c>
      <c r="K1222" s="151">
        <v>995</v>
      </c>
      <c r="L1222" s="151">
        <v>936</v>
      </c>
      <c r="M1222" s="154">
        <v>0.984564339296018</v>
      </c>
      <c r="N1222" s="153">
        <v>27300</v>
      </c>
      <c r="O1222" s="172">
        <v>0.9</v>
      </c>
      <c r="P1222" s="154">
        <v>0.980289093298292</v>
      </c>
      <c r="Q1222" s="154">
        <v>0.992657856093979</v>
      </c>
      <c r="R1222" s="154">
        <v>0.993013972055888</v>
      </c>
      <c r="S1222" s="173">
        <v>-0.0123687627956878</v>
      </c>
      <c r="T1222" s="153">
        <v>27728</v>
      </c>
      <c r="U1222" s="153">
        <v>26134</v>
      </c>
      <c r="V1222" s="154">
        <v>0.942512983266013</v>
      </c>
      <c r="W1222" s="154">
        <v>0.930354796320631</v>
      </c>
      <c r="X1222" s="155">
        <v>0.96769456681351</v>
      </c>
      <c r="Y1222" s="155">
        <v>0.934131736526946</v>
      </c>
      <c r="Z1222" s="173">
        <v>-0.0373397704928787</v>
      </c>
      <c r="AA1222" s="151">
        <v>7827</v>
      </c>
      <c r="AB1222" s="151">
        <v>7393</v>
      </c>
      <c r="AC1222" s="151">
        <v>8941</v>
      </c>
      <c r="AD1222" s="151">
        <v>8450</v>
      </c>
      <c r="AE1222" s="155">
        <v>0.944550913504536</v>
      </c>
      <c r="AF1222" s="155">
        <v>0.945084442456101</v>
      </c>
      <c r="AG1222" s="173">
        <v>-0.000533528951565554</v>
      </c>
    </row>
    <row r="1223" spans="1:33">
      <c r="A1223" s="175" t="s">
        <v>1085</v>
      </c>
      <c r="B1223" s="195" t="s">
        <v>1839</v>
      </c>
      <c r="C1223" s="195" t="s">
        <v>1224</v>
      </c>
      <c r="D1223" s="150">
        <v>4823</v>
      </c>
      <c r="E1223" s="150">
        <v>4565</v>
      </c>
      <c r="F1223" s="150">
        <v>4160</v>
      </c>
      <c r="G1223" s="151">
        <v>2835</v>
      </c>
      <c r="H1223" s="151">
        <v>2649</v>
      </c>
      <c r="I1223" s="151">
        <v>2503</v>
      </c>
      <c r="J1223" s="151">
        <v>4072</v>
      </c>
      <c r="K1223" s="151">
        <v>3717</v>
      </c>
      <c r="L1223" s="151">
        <v>3543</v>
      </c>
      <c r="M1223" s="154">
        <v>0.930668338608715</v>
      </c>
      <c r="N1223" s="153">
        <v>92031</v>
      </c>
      <c r="O1223" s="172">
        <v>0.9</v>
      </c>
      <c r="P1223" s="154">
        <v>0.946506323864814</v>
      </c>
      <c r="Q1223" s="154">
        <v>0.934391534391534</v>
      </c>
      <c r="R1223" s="154">
        <v>0.912819253438114</v>
      </c>
      <c r="S1223" s="173">
        <v>0.01211478947328</v>
      </c>
      <c r="T1223" s="153">
        <v>98887</v>
      </c>
      <c r="U1223" s="153">
        <v>88279</v>
      </c>
      <c r="V1223" s="154">
        <v>0.892726040834488</v>
      </c>
      <c r="W1223" s="154">
        <v>0.862533692722372</v>
      </c>
      <c r="X1223" s="155">
        <v>0.88289241622575</v>
      </c>
      <c r="Y1223" s="155">
        <v>0.870088408644401</v>
      </c>
      <c r="Z1223" s="173">
        <v>-0.0203587235033775</v>
      </c>
      <c r="AA1223" s="151">
        <v>29338</v>
      </c>
      <c r="AB1223" s="151">
        <v>26220</v>
      </c>
      <c r="AC1223" s="151">
        <v>31644</v>
      </c>
      <c r="AD1223" s="151">
        <v>28015</v>
      </c>
      <c r="AE1223" s="155">
        <v>0.89372145340514</v>
      </c>
      <c r="AF1223" s="155">
        <v>0.885317911768424</v>
      </c>
      <c r="AG1223" s="173">
        <v>0.00840354163671642</v>
      </c>
    </row>
    <row r="1224" spans="1:33">
      <c r="A1224" s="175" t="s">
        <v>1085</v>
      </c>
      <c r="B1224" s="195" t="s">
        <v>1839</v>
      </c>
      <c r="C1224" s="195" t="s">
        <v>1225</v>
      </c>
      <c r="D1224" s="150">
        <v>4496</v>
      </c>
      <c r="E1224" s="150">
        <v>4347</v>
      </c>
      <c r="F1224" s="150">
        <v>4211</v>
      </c>
      <c r="G1224" s="151">
        <v>2068</v>
      </c>
      <c r="H1224" s="151">
        <v>2002</v>
      </c>
      <c r="I1224" s="151">
        <v>1931</v>
      </c>
      <c r="J1224" s="151">
        <v>3215</v>
      </c>
      <c r="K1224" s="151">
        <v>3064</v>
      </c>
      <c r="L1224" s="151">
        <v>2945</v>
      </c>
      <c r="M1224" s="154">
        <v>0.969719975108899</v>
      </c>
      <c r="N1224" s="153">
        <v>77917</v>
      </c>
      <c r="O1224" s="172">
        <v>0.9</v>
      </c>
      <c r="P1224" s="154">
        <v>0.966859430604982</v>
      </c>
      <c r="Q1224" s="154">
        <v>0.968085106382979</v>
      </c>
      <c r="R1224" s="154">
        <v>0.95303265940902</v>
      </c>
      <c r="S1224" s="173">
        <v>-0.00122567577799648</v>
      </c>
      <c r="T1224" s="153">
        <v>80350</v>
      </c>
      <c r="U1224" s="153">
        <v>75749</v>
      </c>
      <c r="V1224" s="154">
        <v>0.942738021157436</v>
      </c>
      <c r="W1224" s="154">
        <v>0.936610320284697</v>
      </c>
      <c r="X1224" s="155">
        <v>0.933752417794971</v>
      </c>
      <c r="Y1224" s="155">
        <v>0.91601866251944</v>
      </c>
      <c r="Z1224" s="173">
        <v>0.0028579024897265</v>
      </c>
      <c r="AA1224" s="151">
        <v>23378</v>
      </c>
      <c r="AB1224" s="151">
        <v>21897</v>
      </c>
      <c r="AC1224" s="151">
        <v>26441</v>
      </c>
      <c r="AD1224" s="151">
        <v>24877</v>
      </c>
      <c r="AE1224" s="155">
        <v>0.936649841731542</v>
      </c>
      <c r="AF1224" s="155">
        <v>0.940849438372225</v>
      </c>
      <c r="AG1224" s="173">
        <v>-0.00419959664068248</v>
      </c>
    </row>
    <row r="1225" spans="1:33">
      <c r="A1225" s="175" t="s">
        <v>1085</v>
      </c>
      <c r="B1225" s="195" t="s">
        <v>1837</v>
      </c>
      <c r="C1225" s="195" t="s">
        <v>1226</v>
      </c>
      <c r="D1225" s="150">
        <v>3398</v>
      </c>
      <c r="E1225" s="150">
        <v>3324</v>
      </c>
      <c r="F1225" s="150">
        <v>3145</v>
      </c>
      <c r="G1225" s="151">
        <v>1539</v>
      </c>
      <c r="H1225" s="151">
        <v>1435</v>
      </c>
      <c r="I1225" s="151">
        <v>1450</v>
      </c>
      <c r="J1225" s="151">
        <v>2327</v>
      </c>
      <c r="K1225" s="151">
        <v>2258</v>
      </c>
      <c r="L1225" s="151">
        <v>2157</v>
      </c>
      <c r="M1225" s="154">
        <v>0.962227901950358</v>
      </c>
      <c r="N1225" s="153">
        <v>56095</v>
      </c>
      <c r="O1225" s="172">
        <v>0.9</v>
      </c>
      <c r="P1225" s="154">
        <v>0.978222483814008</v>
      </c>
      <c r="Q1225" s="154">
        <v>0.932423651721897</v>
      </c>
      <c r="R1225" s="154">
        <v>0.970348087666523</v>
      </c>
      <c r="S1225" s="173">
        <v>0.0457988320921109</v>
      </c>
      <c r="T1225" s="153">
        <v>58297</v>
      </c>
      <c r="U1225" s="153">
        <v>53682</v>
      </c>
      <c r="V1225" s="154">
        <v>0.920836406676158</v>
      </c>
      <c r="W1225" s="154">
        <v>0.92554443790465</v>
      </c>
      <c r="X1225" s="155">
        <v>0.942170240415854</v>
      </c>
      <c r="Y1225" s="155">
        <v>0.926944563816072</v>
      </c>
      <c r="Z1225" s="173">
        <v>-0.0166258025112046</v>
      </c>
      <c r="AA1225" s="151">
        <v>17553</v>
      </c>
      <c r="AB1225" s="151">
        <v>16330</v>
      </c>
      <c r="AC1225" s="151">
        <v>18824</v>
      </c>
      <c r="AD1225" s="151">
        <v>17207</v>
      </c>
      <c r="AE1225" s="155">
        <v>0.93032530051843</v>
      </c>
      <c r="AF1225" s="155">
        <v>0.914099022524437</v>
      </c>
      <c r="AG1225" s="173">
        <v>0.016226277993993</v>
      </c>
    </row>
    <row r="1226" spans="1:33">
      <c r="A1226" s="175" t="s">
        <v>1085</v>
      </c>
      <c r="B1226" s="195" t="s">
        <v>1837</v>
      </c>
      <c r="C1226" s="195" t="s">
        <v>1227</v>
      </c>
      <c r="D1226" s="150">
        <v>4434</v>
      </c>
      <c r="E1226" s="150">
        <v>4384</v>
      </c>
      <c r="F1226" s="150">
        <v>4198</v>
      </c>
      <c r="G1226" s="151">
        <v>1959</v>
      </c>
      <c r="H1226" s="151">
        <v>1936</v>
      </c>
      <c r="I1226" s="151">
        <v>1844</v>
      </c>
      <c r="J1226" s="151">
        <v>2926</v>
      </c>
      <c r="K1226" s="151">
        <v>2864</v>
      </c>
      <c r="L1226" s="151">
        <v>2754</v>
      </c>
      <c r="M1226" s="154">
        <v>0.989146720723216</v>
      </c>
      <c r="N1226" s="153">
        <v>78561</v>
      </c>
      <c r="O1226" s="172">
        <v>0.9</v>
      </c>
      <c r="P1226" s="154">
        <v>0.98872350022553</v>
      </c>
      <c r="Q1226" s="154">
        <v>0.98825931597754</v>
      </c>
      <c r="R1226" s="154">
        <v>0.978810663021189</v>
      </c>
      <c r="S1226" s="173">
        <v>0.00046418424799044</v>
      </c>
      <c r="T1226" s="153">
        <v>79423</v>
      </c>
      <c r="U1226" s="153">
        <v>75102</v>
      </c>
      <c r="V1226" s="154">
        <v>0.945595104692595</v>
      </c>
      <c r="W1226" s="154">
        <v>0.946774921064502</v>
      </c>
      <c r="X1226" s="155">
        <v>0.941296579887698</v>
      </c>
      <c r="Y1226" s="155">
        <v>0.941216678058783</v>
      </c>
      <c r="Z1226" s="173">
        <v>0.00547834117680379</v>
      </c>
      <c r="AA1226" s="151">
        <v>23292</v>
      </c>
      <c r="AB1226" s="151">
        <v>22028</v>
      </c>
      <c r="AC1226" s="151">
        <v>25813</v>
      </c>
      <c r="AD1226" s="151">
        <v>24393</v>
      </c>
      <c r="AE1226" s="155">
        <v>0.945732440322858</v>
      </c>
      <c r="AF1226" s="155">
        <v>0.944988959051641</v>
      </c>
      <c r="AG1226" s="173">
        <v>0.000743481271217039</v>
      </c>
    </row>
    <row r="1227" spans="1:33">
      <c r="A1227" s="175" t="s">
        <v>1085</v>
      </c>
      <c r="B1227" s="195" t="s">
        <v>1837</v>
      </c>
      <c r="C1227" s="195" t="s">
        <v>1228</v>
      </c>
      <c r="D1227" s="150">
        <v>5359</v>
      </c>
      <c r="E1227" s="150">
        <v>4786</v>
      </c>
      <c r="F1227" s="150">
        <v>5024</v>
      </c>
      <c r="G1227" s="151">
        <v>2442</v>
      </c>
      <c r="H1227" s="151">
        <v>2356</v>
      </c>
      <c r="I1227" s="151">
        <v>2343</v>
      </c>
      <c r="J1227" s="151">
        <v>3523</v>
      </c>
      <c r="K1227" s="151">
        <v>3434</v>
      </c>
      <c r="L1227" s="151">
        <v>3377</v>
      </c>
      <c r="M1227" s="154">
        <v>0.968138666666667</v>
      </c>
      <c r="N1227" s="153">
        <v>90763</v>
      </c>
      <c r="O1227" s="172">
        <v>0.9</v>
      </c>
      <c r="P1227" s="154">
        <v>0.893077066616906</v>
      </c>
      <c r="Q1227" s="154">
        <v>0.964782964782965</v>
      </c>
      <c r="R1227" s="154">
        <v>0.974737439682089</v>
      </c>
      <c r="S1227" s="173">
        <v>-0.0717058981660587</v>
      </c>
      <c r="T1227" s="153">
        <v>93750</v>
      </c>
      <c r="U1227" s="153">
        <v>89942</v>
      </c>
      <c r="V1227" s="154">
        <v>0.959381333333333</v>
      </c>
      <c r="W1227" s="154">
        <v>0.937488337376376</v>
      </c>
      <c r="X1227" s="155">
        <v>0.959459459459459</v>
      </c>
      <c r="Y1227" s="155">
        <v>0.958558047118933</v>
      </c>
      <c r="Z1227" s="173">
        <v>-0.0219711220830833</v>
      </c>
      <c r="AA1227" s="151">
        <v>27942</v>
      </c>
      <c r="AB1227" s="151">
        <v>26785</v>
      </c>
      <c r="AC1227" s="151">
        <v>30105</v>
      </c>
      <c r="AD1227" s="151">
        <v>28944</v>
      </c>
      <c r="AE1227" s="155">
        <v>0.958592799370124</v>
      </c>
      <c r="AF1227" s="155">
        <v>0.961434977578475</v>
      </c>
      <c r="AG1227" s="173">
        <v>-0.00284217820835142</v>
      </c>
    </row>
    <row r="1228" spans="1:33">
      <c r="A1228" s="175" t="s">
        <v>1085</v>
      </c>
      <c r="B1228" s="195" t="s">
        <v>1837</v>
      </c>
      <c r="C1228" s="195" t="s">
        <v>1229</v>
      </c>
      <c r="D1228" s="150">
        <v>2566</v>
      </c>
      <c r="E1228" s="150">
        <v>2485</v>
      </c>
      <c r="F1228" s="150">
        <v>2401</v>
      </c>
      <c r="G1228" s="151">
        <v>1158</v>
      </c>
      <c r="H1228" s="151">
        <v>1073</v>
      </c>
      <c r="I1228" s="151">
        <v>1086</v>
      </c>
      <c r="J1228" s="151">
        <v>1793</v>
      </c>
      <c r="K1228" s="151">
        <v>1682</v>
      </c>
      <c r="L1228" s="151">
        <v>1671</v>
      </c>
      <c r="M1228" s="154">
        <v>0.970786714439584</v>
      </c>
      <c r="N1228" s="153">
        <v>44164</v>
      </c>
      <c r="O1228" s="172">
        <v>0.9</v>
      </c>
      <c r="P1228" s="154">
        <v>0.968433359314108</v>
      </c>
      <c r="Q1228" s="154">
        <v>0.926597582037997</v>
      </c>
      <c r="R1228" s="154">
        <v>0.938092582264361</v>
      </c>
      <c r="S1228" s="173">
        <v>0.041835777276111</v>
      </c>
      <c r="T1228" s="153">
        <v>45493</v>
      </c>
      <c r="U1228" s="153">
        <v>42836</v>
      </c>
      <c r="V1228" s="154">
        <v>0.941595410282901</v>
      </c>
      <c r="W1228" s="154">
        <v>0.935697583787997</v>
      </c>
      <c r="X1228" s="155">
        <v>0.937823834196891</v>
      </c>
      <c r="Y1228" s="155">
        <v>0.931957612939208</v>
      </c>
      <c r="Z1228" s="173">
        <v>-0.00212625040889436</v>
      </c>
      <c r="AA1228" s="151">
        <v>13479</v>
      </c>
      <c r="AB1228" s="151">
        <v>12707</v>
      </c>
      <c r="AC1228" s="151">
        <v>14445</v>
      </c>
      <c r="AD1228" s="151">
        <v>13559</v>
      </c>
      <c r="AE1228" s="155">
        <v>0.942725721492692</v>
      </c>
      <c r="AF1228" s="155">
        <v>0.938663897542402</v>
      </c>
      <c r="AG1228" s="173">
        <v>0.00406182395029009</v>
      </c>
    </row>
    <row r="1229" spans="1:33">
      <c r="A1229" s="175" t="s">
        <v>1085</v>
      </c>
      <c r="B1229" s="195" t="s">
        <v>1837</v>
      </c>
      <c r="C1229" s="195" t="s">
        <v>1230</v>
      </c>
      <c r="D1229" s="150">
        <v>3285</v>
      </c>
      <c r="E1229" s="150">
        <v>3227</v>
      </c>
      <c r="F1229" s="150">
        <v>3122</v>
      </c>
      <c r="G1229" s="151">
        <v>1507</v>
      </c>
      <c r="H1229" s="151">
        <v>1492</v>
      </c>
      <c r="I1229" s="151">
        <v>1421</v>
      </c>
      <c r="J1229" s="151">
        <v>2167</v>
      </c>
      <c r="K1229" s="151">
        <v>2153</v>
      </c>
      <c r="L1229" s="151">
        <v>2080</v>
      </c>
      <c r="M1229" s="154">
        <v>0.977053336955537</v>
      </c>
      <c r="N1229" s="153">
        <v>53948</v>
      </c>
      <c r="O1229" s="172">
        <v>0.9</v>
      </c>
      <c r="P1229" s="154">
        <v>0.98234398782344</v>
      </c>
      <c r="Q1229" s="154">
        <v>0.990046449900465</v>
      </c>
      <c r="R1229" s="154">
        <v>0.99353945546839</v>
      </c>
      <c r="S1229" s="173">
        <v>-0.00770246207702463</v>
      </c>
      <c r="T1229" s="153">
        <v>55215</v>
      </c>
      <c r="U1229" s="153">
        <v>52276</v>
      </c>
      <c r="V1229" s="154">
        <v>0.946771710585891</v>
      </c>
      <c r="W1229" s="154">
        <v>0.950380517503805</v>
      </c>
      <c r="X1229" s="155">
        <v>0.94293297942933</v>
      </c>
      <c r="Y1229" s="155">
        <v>0.959852330410706</v>
      </c>
      <c r="Z1229" s="173">
        <v>0.0074475380744754</v>
      </c>
      <c r="AA1229" s="151">
        <v>16436</v>
      </c>
      <c r="AB1229" s="151">
        <v>15506</v>
      </c>
      <c r="AC1229" s="151">
        <v>17642</v>
      </c>
      <c r="AD1229" s="151">
        <v>16529</v>
      </c>
      <c r="AE1229" s="155">
        <v>0.943416889754198</v>
      </c>
      <c r="AF1229" s="155">
        <v>0.936911914748895</v>
      </c>
      <c r="AG1229" s="173">
        <v>0.00650497500530345</v>
      </c>
    </row>
    <row r="1230" spans="1:33">
      <c r="A1230" s="175" t="s">
        <v>1085</v>
      </c>
      <c r="B1230" s="195" t="s">
        <v>1837</v>
      </c>
      <c r="C1230" s="195" t="s">
        <v>1231</v>
      </c>
      <c r="D1230" s="150">
        <v>6071</v>
      </c>
      <c r="E1230" s="150">
        <v>5956</v>
      </c>
      <c r="F1230" s="150">
        <v>5687</v>
      </c>
      <c r="G1230" s="151">
        <v>2725</v>
      </c>
      <c r="H1230" s="151">
        <v>2655</v>
      </c>
      <c r="I1230" s="151">
        <v>2550</v>
      </c>
      <c r="J1230" s="151">
        <v>4090</v>
      </c>
      <c r="K1230" s="151">
        <v>3997</v>
      </c>
      <c r="L1230" s="151">
        <v>3820</v>
      </c>
      <c r="M1230" s="154">
        <v>0.976103101368165</v>
      </c>
      <c r="N1230" s="153">
        <v>100809</v>
      </c>
      <c r="O1230" s="172">
        <v>0.9</v>
      </c>
      <c r="P1230" s="154">
        <v>0.981057486410805</v>
      </c>
      <c r="Q1230" s="154">
        <v>0.974311926605505</v>
      </c>
      <c r="R1230" s="154">
        <v>0.977261613691932</v>
      </c>
      <c r="S1230" s="173">
        <v>0.00674555980530089</v>
      </c>
      <c r="T1230" s="153">
        <v>103277</v>
      </c>
      <c r="U1230" s="153">
        <v>96974</v>
      </c>
      <c r="V1230" s="154">
        <v>0.938969954588146</v>
      </c>
      <c r="W1230" s="154">
        <v>0.936748476363037</v>
      </c>
      <c r="X1230" s="155">
        <v>0.935779816513762</v>
      </c>
      <c r="Y1230" s="155">
        <v>0.93398533007335</v>
      </c>
      <c r="Z1230" s="173">
        <v>0.000968659849275855</v>
      </c>
      <c r="AA1230" s="151">
        <v>31200</v>
      </c>
      <c r="AB1230" s="151">
        <v>29268</v>
      </c>
      <c r="AC1230" s="151">
        <v>33522</v>
      </c>
      <c r="AD1230" s="151">
        <v>31448</v>
      </c>
      <c r="AE1230" s="155">
        <v>0.938076923076923</v>
      </c>
      <c r="AF1230" s="155">
        <v>0.938130183163296</v>
      </c>
      <c r="AG1230" s="173">
        <v>-5.32600863727417e-5</v>
      </c>
    </row>
    <row r="1231" spans="1:33">
      <c r="A1231" s="175" t="s">
        <v>1085</v>
      </c>
      <c r="B1231" s="195" t="s">
        <v>1839</v>
      </c>
      <c r="C1231" s="195" t="s">
        <v>1232</v>
      </c>
      <c r="D1231" s="150">
        <v>3914</v>
      </c>
      <c r="E1231" s="150">
        <v>3874</v>
      </c>
      <c r="F1231" s="150">
        <v>3687</v>
      </c>
      <c r="G1231" s="151">
        <v>1684</v>
      </c>
      <c r="H1231" s="151">
        <v>1665</v>
      </c>
      <c r="I1231" s="151">
        <v>1605</v>
      </c>
      <c r="J1231" s="151">
        <v>2709</v>
      </c>
      <c r="K1231" s="151">
        <v>2680</v>
      </c>
      <c r="L1231" s="151">
        <v>2590</v>
      </c>
      <c r="M1231" s="154">
        <v>0.989660478292757</v>
      </c>
      <c r="N1231" s="153">
        <v>68820</v>
      </c>
      <c r="O1231" s="172">
        <v>0.9</v>
      </c>
      <c r="P1231" s="154">
        <v>0.98978027593255</v>
      </c>
      <c r="Q1231" s="154">
        <v>0.988717339667458</v>
      </c>
      <c r="R1231" s="154">
        <v>0.989294942783315</v>
      </c>
      <c r="S1231" s="173">
        <v>0.00106293626509135</v>
      </c>
      <c r="T1231" s="153">
        <v>69539</v>
      </c>
      <c r="U1231" s="153">
        <v>66738</v>
      </c>
      <c r="V1231" s="154">
        <v>0.959720444642575</v>
      </c>
      <c r="W1231" s="154">
        <v>0.94200306591722</v>
      </c>
      <c r="X1231" s="155">
        <v>0.953087885985748</v>
      </c>
      <c r="Y1231" s="155">
        <v>0.956072351421189</v>
      </c>
      <c r="Z1231" s="173">
        <v>-0.011084820068528</v>
      </c>
      <c r="AA1231" s="151">
        <v>20000</v>
      </c>
      <c r="AB1231" s="151">
        <v>19079</v>
      </c>
      <c r="AC1231" s="151">
        <v>23178</v>
      </c>
      <c r="AD1231" s="151">
        <v>22296</v>
      </c>
      <c r="AE1231" s="155">
        <v>0.95395</v>
      </c>
      <c r="AF1231" s="155">
        <v>0.961946673569764</v>
      </c>
      <c r="AG1231" s="173">
        <v>-0.00799667356976441</v>
      </c>
    </row>
    <row r="1232" spans="1:33">
      <c r="A1232" s="175" t="s">
        <v>1085</v>
      </c>
      <c r="B1232" s="195" t="s">
        <v>1839</v>
      </c>
      <c r="C1232" s="195" t="s">
        <v>1233</v>
      </c>
      <c r="D1232" s="150">
        <v>4858</v>
      </c>
      <c r="E1232" s="150">
        <v>4755</v>
      </c>
      <c r="F1232" s="150">
        <v>4586</v>
      </c>
      <c r="G1232" s="151">
        <v>2335</v>
      </c>
      <c r="H1232" s="151">
        <v>2277</v>
      </c>
      <c r="I1232" s="151">
        <v>2216</v>
      </c>
      <c r="J1232" s="151">
        <v>3538</v>
      </c>
      <c r="K1232" s="151">
        <v>3492</v>
      </c>
      <c r="L1232" s="151">
        <v>3356</v>
      </c>
      <c r="M1232" s="154">
        <v>0.981545309290116</v>
      </c>
      <c r="N1232" s="153">
        <v>86003</v>
      </c>
      <c r="O1232" s="172">
        <v>0.9</v>
      </c>
      <c r="P1232" s="154">
        <v>0.978797859201317</v>
      </c>
      <c r="Q1232" s="154">
        <v>0.975160599571735</v>
      </c>
      <c r="R1232" s="154">
        <v>0.986998304126625</v>
      </c>
      <c r="S1232" s="173">
        <v>0.00363725962958295</v>
      </c>
      <c r="T1232" s="153">
        <v>87620</v>
      </c>
      <c r="U1232" s="153">
        <v>82895</v>
      </c>
      <c r="V1232" s="154">
        <v>0.946073955717873</v>
      </c>
      <c r="W1232" s="154">
        <v>0.944009880609304</v>
      </c>
      <c r="X1232" s="155">
        <v>0.949036402569593</v>
      </c>
      <c r="Y1232" s="155">
        <v>0.94855850763143</v>
      </c>
      <c r="Z1232" s="173">
        <v>-0.00502652196028885</v>
      </c>
      <c r="AA1232" s="151">
        <v>26085</v>
      </c>
      <c r="AB1232" s="151">
        <v>24741</v>
      </c>
      <c r="AC1232" s="151">
        <v>28714</v>
      </c>
      <c r="AD1232" s="151">
        <v>27163</v>
      </c>
      <c r="AE1232" s="155">
        <v>0.948476135710178</v>
      </c>
      <c r="AF1232" s="155">
        <v>0.945984537159574</v>
      </c>
      <c r="AG1232" s="173">
        <v>0.00249159855060455</v>
      </c>
    </row>
    <row r="1233" spans="1:33">
      <c r="A1233" s="175" t="s">
        <v>1085</v>
      </c>
      <c r="B1233" s="195" t="s">
        <v>1839</v>
      </c>
      <c r="C1233" s="195" t="s">
        <v>1234</v>
      </c>
      <c r="D1233" s="150">
        <v>1965</v>
      </c>
      <c r="E1233" s="150">
        <v>1939</v>
      </c>
      <c r="F1233" s="150">
        <v>1876</v>
      </c>
      <c r="G1233" s="151">
        <v>1050</v>
      </c>
      <c r="H1233" s="151">
        <v>1039</v>
      </c>
      <c r="I1233" s="151">
        <v>1008</v>
      </c>
      <c r="J1233" s="151">
        <v>1591</v>
      </c>
      <c r="K1233" s="151">
        <v>1570</v>
      </c>
      <c r="L1233" s="151">
        <v>1539</v>
      </c>
      <c r="M1233" s="154">
        <v>0.991315101604879</v>
      </c>
      <c r="N1233" s="153">
        <v>35270</v>
      </c>
      <c r="O1233" s="172">
        <v>0.9</v>
      </c>
      <c r="P1233" s="154">
        <v>0.98676844783715</v>
      </c>
      <c r="Q1233" s="154">
        <v>0.989523809523809</v>
      </c>
      <c r="R1233" s="154">
        <v>0.986800754242615</v>
      </c>
      <c r="S1233" s="173">
        <v>-0.00275536168665935</v>
      </c>
      <c r="T1233" s="153">
        <v>35579</v>
      </c>
      <c r="U1233" s="153">
        <v>34165</v>
      </c>
      <c r="V1233" s="154">
        <v>0.960257455240451</v>
      </c>
      <c r="W1233" s="154">
        <v>0.95470737913486</v>
      </c>
      <c r="X1233" s="155">
        <v>0.96</v>
      </c>
      <c r="Y1233" s="155">
        <v>0.967316153362665</v>
      </c>
      <c r="Z1233" s="173">
        <v>-0.00529262086513993</v>
      </c>
      <c r="AA1233" s="151">
        <v>11439</v>
      </c>
      <c r="AB1233" s="151">
        <v>11024</v>
      </c>
      <c r="AC1233" s="151">
        <v>11737</v>
      </c>
      <c r="AD1233" s="151">
        <v>11240</v>
      </c>
      <c r="AE1233" s="155">
        <v>0.963720604947985</v>
      </c>
      <c r="AF1233" s="155">
        <v>0.957655278180114</v>
      </c>
      <c r="AG1233" s="173">
        <v>0.00606532676787075</v>
      </c>
    </row>
    <row r="1234" spans="1:33">
      <c r="A1234" s="175" t="s">
        <v>1085</v>
      </c>
      <c r="B1234" s="195" t="s">
        <v>1839</v>
      </c>
      <c r="C1234" s="195" t="s">
        <v>1235</v>
      </c>
      <c r="D1234" s="150">
        <v>2333</v>
      </c>
      <c r="E1234" s="150">
        <v>2308</v>
      </c>
      <c r="F1234" s="150">
        <v>2211</v>
      </c>
      <c r="G1234" s="151">
        <v>1029</v>
      </c>
      <c r="H1234" s="151">
        <v>1017</v>
      </c>
      <c r="I1234" s="151">
        <v>969</v>
      </c>
      <c r="J1234" s="151">
        <v>1503</v>
      </c>
      <c r="K1234" s="151">
        <v>1486</v>
      </c>
      <c r="L1234" s="151">
        <v>1452</v>
      </c>
      <c r="M1234" s="154">
        <v>0.988016498669856</v>
      </c>
      <c r="N1234" s="153">
        <v>40482</v>
      </c>
      <c r="O1234" s="172">
        <v>0.9</v>
      </c>
      <c r="P1234" s="154">
        <v>0.989284183454779</v>
      </c>
      <c r="Q1234" s="154">
        <v>0.988338192419825</v>
      </c>
      <c r="R1234" s="154">
        <v>0.988689288090486</v>
      </c>
      <c r="S1234" s="173">
        <v>0.000945991034954186</v>
      </c>
      <c r="T1234" s="153">
        <v>40973</v>
      </c>
      <c r="U1234" s="153">
        <v>38922</v>
      </c>
      <c r="V1234" s="154">
        <v>0.949942645156567</v>
      </c>
      <c r="W1234" s="154">
        <v>0.947706815259323</v>
      </c>
      <c r="X1234" s="155">
        <v>0.941690962099125</v>
      </c>
      <c r="Y1234" s="155">
        <v>0.966067864271457</v>
      </c>
      <c r="Z1234" s="173">
        <v>0.00601585316019737</v>
      </c>
      <c r="AA1234" s="151">
        <v>12017</v>
      </c>
      <c r="AB1234" s="151">
        <v>11472</v>
      </c>
      <c r="AC1234" s="151">
        <v>13704</v>
      </c>
      <c r="AD1234" s="151">
        <v>13010</v>
      </c>
      <c r="AE1234" s="155">
        <v>0.954647582591329</v>
      </c>
      <c r="AF1234" s="155">
        <v>0.949357851722125</v>
      </c>
      <c r="AG1234" s="173">
        <v>0.00528973086920403</v>
      </c>
    </row>
    <row r="1235" spans="1:33">
      <c r="A1235" s="175" t="s">
        <v>1085</v>
      </c>
      <c r="B1235" s="195" t="s">
        <v>1839</v>
      </c>
      <c r="C1235" s="195" t="s">
        <v>1236</v>
      </c>
      <c r="D1235" s="150">
        <v>2706</v>
      </c>
      <c r="E1235" s="150">
        <v>2648</v>
      </c>
      <c r="F1235" s="150">
        <v>2558</v>
      </c>
      <c r="G1235" s="151">
        <v>1264</v>
      </c>
      <c r="H1235" s="151">
        <v>1241</v>
      </c>
      <c r="I1235" s="151">
        <v>1212</v>
      </c>
      <c r="J1235" s="151">
        <v>2029</v>
      </c>
      <c r="K1235" s="151">
        <v>1992</v>
      </c>
      <c r="L1235" s="151">
        <v>1925</v>
      </c>
      <c r="M1235" s="154">
        <v>0.982879636765043</v>
      </c>
      <c r="N1235" s="153">
        <v>47191</v>
      </c>
      <c r="O1235" s="172">
        <v>0.9</v>
      </c>
      <c r="P1235" s="154">
        <v>0.978566149297857</v>
      </c>
      <c r="Q1235" s="154">
        <v>0.981803797468354</v>
      </c>
      <c r="R1235" s="154">
        <v>0.981764415968457</v>
      </c>
      <c r="S1235" s="173">
        <v>-0.00323764817049788</v>
      </c>
      <c r="T1235" s="153">
        <v>48013</v>
      </c>
      <c r="U1235" s="153">
        <v>45745</v>
      </c>
      <c r="V1235" s="154">
        <v>0.952762793410118</v>
      </c>
      <c r="W1235" s="154">
        <v>0.945306725794531</v>
      </c>
      <c r="X1235" s="155">
        <v>0.958860759493671</v>
      </c>
      <c r="Y1235" s="155">
        <v>0.948743223262691</v>
      </c>
      <c r="Z1235" s="173">
        <v>-0.0135540336991402</v>
      </c>
      <c r="AA1235" s="151">
        <v>14335</v>
      </c>
      <c r="AB1235" s="151">
        <v>13660</v>
      </c>
      <c r="AC1235" s="151">
        <v>16005</v>
      </c>
      <c r="AD1235" s="151">
        <v>15180</v>
      </c>
      <c r="AE1235" s="155">
        <v>0.95291245204046</v>
      </c>
      <c r="AF1235" s="155">
        <v>0.948453608247423</v>
      </c>
      <c r="AG1235" s="173">
        <v>0.00445884379303774</v>
      </c>
    </row>
    <row r="1236" spans="1:33">
      <c r="A1236" s="175" t="s">
        <v>1085</v>
      </c>
      <c r="B1236" s="195" t="s">
        <v>1839</v>
      </c>
      <c r="C1236" s="195" t="s">
        <v>1237</v>
      </c>
      <c r="D1236" s="150">
        <v>1795</v>
      </c>
      <c r="E1236" s="150">
        <v>1786</v>
      </c>
      <c r="F1236" s="150">
        <v>1671</v>
      </c>
      <c r="G1236" s="151">
        <v>812</v>
      </c>
      <c r="H1236" s="151">
        <v>808</v>
      </c>
      <c r="I1236" s="151">
        <v>774</v>
      </c>
      <c r="J1236" s="151">
        <v>1386</v>
      </c>
      <c r="K1236" s="151">
        <v>1367</v>
      </c>
      <c r="L1236" s="151">
        <v>1284</v>
      </c>
      <c r="M1236" s="154">
        <v>0.992473751045312</v>
      </c>
      <c r="N1236" s="153">
        <v>32044</v>
      </c>
      <c r="O1236" s="172">
        <v>0.9</v>
      </c>
      <c r="P1236" s="154">
        <v>0.994986072423398</v>
      </c>
      <c r="Q1236" s="154">
        <v>0.995073891625616</v>
      </c>
      <c r="R1236" s="154">
        <v>0.986291486291486</v>
      </c>
      <c r="S1236" s="173">
        <v>-8.7819202217454e-5</v>
      </c>
      <c r="T1236" s="153">
        <v>32287</v>
      </c>
      <c r="U1236" s="153">
        <v>30318</v>
      </c>
      <c r="V1236" s="154">
        <v>0.939015702914486</v>
      </c>
      <c r="W1236" s="154">
        <v>0.93091922005571</v>
      </c>
      <c r="X1236" s="155">
        <v>0.95320197044335</v>
      </c>
      <c r="Y1236" s="155">
        <v>0.926406926406926</v>
      </c>
      <c r="Z1236" s="173">
        <v>-0.0222827503876395</v>
      </c>
      <c r="AA1236" s="151">
        <v>9531</v>
      </c>
      <c r="AB1236" s="151">
        <v>8981</v>
      </c>
      <c r="AC1236" s="151">
        <v>10492</v>
      </c>
      <c r="AD1236" s="151">
        <v>9877</v>
      </c>
      <c r="AE1236" s="155">
        <v>0.942293568355891</v>
      </c>
      <c r="AF1236" s="155">
        <v>0.941383911551658</v>
      </c>
      <c r="AG1236" s="173">
        <v>0.000909656804232828</v>
      </c>
    </row>
    <row r="1237" spans="1:33">
      <c r="A1237" s="175" t="s">
        <v>1085</v>
      </c>
      <c r="B1237" s="195" t="s">
        <v>1839</v>
      </c>
      <c r="C1237" s="195" t="s">
        <v>1238</v>
      </c>
      <c r="D1237" s="150">
        <v>3159</v>
      </c>
      <c r="E1237" s="150">
        <v>2934</v>
      </c>
      <c r="F1237" s="150">
        <v>2944</v>
      </c>
      <c r="G1237" s="151">
        <v>1531</v>
      </c>
      <c r="H1237" s="151">
        <v>1510</v>
      </c>
      <c r="I1237" s="151">
        <v>1420</v>
      </c>
      <c r="J1237" s="151">
        <v>2301</v>
      </c>
      <c r="K1237" s="151">
        <v>2268</v>
      </c>
      <c r="L1237" s="151">
        <v>2120</v>
      </c>
      <c r="M1237" s="154">
        <v>0.965574263379435</v>
      </c>
      <c r="N1237" s="153">
        <v>57807</v>
      </c>
      <c r="O1237" s="172">
        <v>0.9</v>
      </c>
      <c r="P1237" s="154">
        <v>0.928774928774929</v>
      </c>
      <c r="Q1237" s="154">
        <v>0.986283474853037</v>
      </c>
      <c r="R1237" s="154">
        <v>0.985658409387223</v>
      </c>
      <c r="S1237" s="173">
        <v>-0.0575085460781085</v>
      </c>
      <c r="T1237" s="153">
        <v>59868</v>
      </c>
      <c r="U1237" s="153">
        <v>56048</v>
      </c>
      <c r="V1237" s="154">
        <v>0.936192957840583</v>
      </c>
      <c r="W1237" s="154">
        <v>0.931940487496043</v>
      </c>
      <c r="X1237" s="155">
        <v>0.92749836708034</v>
      </c>
      <c r="Y1237" s="155">
        <v>0.921338548457193</v>
      </c>
      <c r="Z1237" s="173">
        <v>0.00444212041570347</v>
      </c>
      <c r="AA1237" s="151">
        <v>17182</v>
      </c>
      <c r="AB1237" s="151">
        <v>15975</v>
      </c>
      <c r="AC1237" s="151">
        <v>19748</v>
      </c>
      <c r="AD1237" s="151">
        <v>18578</v>
      </c>
      <c r="AE1237" s="155">
        <v>0.929752066115702</v>
      </c>
      <c r="AF1237" s="155">
        <v>0.940753494024711</v>
      </c>
      <c r="AG1237" s="173">
        <v>-0.0110014279090088</v>
      </c>
    </row>
    <row r="1238" spans="1:33">
      <c r="A1238" s="175" t="s">
        <v>1085</v>
      </c>
      <c r="B1238" s="195" t="s">
        <v>1839</v>
      </c>
      <c r="C1238" s="195" t="s">
        <v>1239</v>
      </c>
      <c r="D1238" s="150">
        <v>2392</v>
      </c>
      <c r="E1238" s="150">
        <v>2370</v>
      </c>
      <c r="F1238" s="150">
        <v>2277</v>
      </c>
      <c r="G1238" s="151">
        <v>974</v>
      </c>
      <c r="H1238" s="151">
        <v>968</v>
      </c>
      <c r="I1238" s="151">
        <v>926</v>
      </c>
      <c r="J1238" s="151">
        <v>1707</v>
      </c>
      <c r="K1238" s="151">
        <v>1628</v>
      </c>
      <c r="L1238" s="151">
        <v>1627</v>
      </c>
      <c r="M1238" s="154">
        <v>0.987566934019718</v>
      </c>
      <c r="N1238" s="153">
        <v>42972</v>
      </c>
      <c r="O1238" s="172">
        <v>0.9</v>
      </c>
      <c r="P1238" s="154">
        <v>0.990802675585284</v>
      </c>
      <c r="Q1238" s="154">
        <v>0.993839835728953</v>
      </c>
      <c r="R1238" s="154">
        <v>0.953719976567077</v>
      </c>
      <c r="S1238" s="173">
        <v>-0.0030371601436685</v>
      </c>
      <c r="T1238" s="153">
        <v>43513</v>
      </c>
      <c r="U1238" s="153">
        <v>41637</v>
      </c>
      <c r="V1238" s="154">
        <v>0.956886447728265</v>
      </c>
      <c r="W1238" s="154">
        <v>0.951923076923077</v>
      </c>
      <c r="X1238" s="155">
        <v>0.950718685831622</v>
      </c>
      <c r="Y1238" s="155">
        <v>0.953134153485647</v>
      </c>
      <c r="Z1238" s="173">
        <v>0.00120439109145465</v>
      </c>
      <c r="AA1238" s="151">
        <v>12377</v>
      </c>
      <c r="AB1238" s="151">
        <v>11838</v>
      </c>
      <c r="AC1238" s="151">
        <v>14286</v>
      </c>
      <c r="AD1238" s="151">
        <v>13655</v>
      </c>
      <c r="AE1238" s="155">
        <v>0.956451482588673</v>
      </c>
      <c r="AF1238" s="155">
        <v>0.955830883382332</v>
      </c>
      <c r="AG1238" s="173">
        <v>0.000620599206340167</v>
      </c>
    </row>
    <row r="1239" spans="1:33">
      <c r="A1239" s="175" t="s">
        <v>1085</v>
      </c>
      <c r="B1239" s="195" t="s">
        <v>1839</v>
      </c>
      <c r="C1239" s="195" t="s">
        <v>1240</v>
      </c>
      <c r="D1239" s="150">
        <v>2091</v>
      </c>
      <c r="E1239" s="150">
        <v>2058</v>
      </c>
      <c r="F1239" s="150">
        <v>1968</v>
      </c>
      <c r="G1239" s="151">
        <v>909</v>
      </c>
      <c r="H1239" s="151">
        <v>894</v>
      </c>
      <c r="I1239" s="151">
        <v>859</v>
      </c>
      <c r="J1239" s="151">
        <v>1493</v>
      </c>
      <c r="K1239" s="151">
        <v>1458</v>
      </c>
      <c r="L1239" s="151">
        <v>1402</v>
      </c>
      <c r="M1239" s="154">
        <v>0.983006022518984</v>
      </c>
      <c r="N1239" s="153">
        <v>37541</v>
      </c>
      <c r="O1239" s="172">
        <v>0.9</v>
      </c>
      <c r="P1239" s="154">
        <v>0.984218077474892</v>
      </c>
      <c r="Q1239" s="154">
        <v>0.983498349834984</v>
      </c>
      <c r="R1239" s="154">
        <v>0.976557267247153</v>
      </c>
      <c r="S1239" s="173">
        <v>0.000719727639908907</v>
      </c>
      <c r="T1239" s="153">
        <v>38190</v>
      </c>
      <c r="U1239" s="153">
        <v>36491</v>
      </c>
      <c r="V1239" s="154">
        <v>0.955511914113642</v>
      </c>
      <c r="W1239" s="154">
        <v>0.941176470588235</v>
      </c>
      <c r="X1239" s="155">
        <v>0.944994499449945</v>
      </c>
      <c r="Y1239" s="155">
        <v>0.939048894842599</v>
      </c>
      <c r="Z1239" s="173">
        <v>-0.00381802886170968</v>
      </c>
      <c r="AA1239" s="151">
        <v>10873</v>
      </c>
      <c r="AB1239" s="151">
        <v>10342</v>
      </c>
      <c r="AC1239" s="151">
        <v>12558</v>
      </c>
      <c r="AD1239" s="151">
        <v>12040</v>
      </c>
      <c r="AE1239" s="155">
        <v>0.951163432355376</v>
      </c>
      <c r="AF1239" s="155">
        <v>0.958751393534002</v>
      </c>
      <c r="AG1239" s="173">
        <v>-0.00758796117862648</v>
      </c>
    </row>
    <row r="1240" spans="1:33">
      <c r="A1240" s="175" t="s">
        <v>1085</v>
      </c>
      <c r="B1240" s="195" t="s">
        <v>1839</v>
      </c>
      <c r="C1240" s="195" t="s">
        <v>1241</v>
      </c>
      <c r="D1240" s="150">
        <v>3859</v>
      </c>
      <c r="E1240" s="150">
        <v>3796</v>
      </c>
      <c r="F1240" s="150">
        <v>3637</v>
      </c>
      <c r="G1240" s="151">
        <v>1774</v>
      </c>
      <c r="H1240" s="151">
        <v>1754</v>
      </c>
      <c r="I1240" s="151">
        <v>1649</v>
      </c>
      <c r="J1240" s="151">
        <v>2624</v>
      </c>
      <c r="K1240" s="151">
        <v>2594</v>
      </c>
      <c r="L1240" s="151">
        <v>2450</v>
      </c>
      <c r="M1240" s="154">
        <v>0.986728806036396</v>
      </c>
      <c r="N1240" s="153">
        <v>66693</v>
      </c>
      <c r="O1240" s="172">
        <v>0.9</v>
      </c>
      <c r="P1240" s="154">
        <v>0.983674527079554</v>
      </c>
      <c r="Q1240" s="154">
        <v>0.988726042841037</v>
      </c>
      <c r="R1240" s="154">
        <v>0.988567073170732</v>
      </c>
      <c r="S1240" s="173">
        <v>-0.00505151576148288</v>
      </c>
      <c r="T1240" s="153">
        <v>67590</v>
      </c>
      <c r="U1240" s="153">
        <v>63840</v>
      </c>
      <c r="V1240" s="154">
        <v>0.944518419884598</v>
      </c>
      <c r="W1240" s="154">
        <v>0.942472143042239</v>
      </c>
      <c r="X1240" s="155">
        <v>0.929537767756483</v>
      </c>
      <c r="Y1240" s="155">
        <v>0.933689024390244</v>
      </c>
      <c r="Z1240" s="173">
        <v>0.0129343752857564</v>
      </c>
      <c r="AA1240" s="151">
        <v>19819</v>
      </c>
      <c r="AB1240" s="151">
        <v>18625</v>
      </c>
      <c r="AC1240" s="151">
        <v>22065</v>
      </c>
      <c r="AD1240" s="151">
        <v>20889</v>
      </c>
      <c r="AE1240" s="155">
        <v>0.939754780765932</v>
      </c>
      <c r="AF1240" s="155">
        <v>0.946702923181509</v>
      </c>
      <c r="AG1240" s="173">
        <v>-0.00694814241557751</v>
      </c>
    </row>
    <row r="1241" spans="1:33">
      <c r="A1241" s="175" t="s">
        <v>1085</v>
      </c>
      <c r="B1241" s="195" t="s">
        <v>1840</v>
      </c>
      <c r="C1241" s="195" t="s">
        <v>1242</v>
      </c>
      <c r="D1241" s="150">
        <v>3699</v>
      </c>
      <c r="E1241" s="150">
        <v>3502</v>
      </c>
      <c r="F1241" s="150">
        <v>3162</v>
      </c>
      <c r="G1241" s="151">
        <v>1877</v>
      </c>
      <c r="H1241" s="151">
        <v>1778</v>
      </c>
      <c r="I1241" s="151">
        <v>1597</v>
      </c>
      <c r="J1241" s="151">
        <v>2173</v>
      </c>
      <c r="K1241" s="151">
        <v>1998</v>
      </c>
      <c r="L1241" s="151">
        <v>1928</v>
      </c>
      <c r="M1241" s="154">
        <v>0.892162850630875</v>
      </c>
      <c r="N1241" s="153">
        <v>59890</v>
      </c>
      <c r="O1241" s="172">
        <v>0.9</v>
      </c>
      <c r="P1241" s="154">
        <v>0.946742362800757</v>
      </c>
      <c r="Q1241" s="154">
        <v>0.947256259989345</v>
      </c>
      <c r="R1241" s="154">
        <v>0.919466175793833</v>
      </c>
      <c r="S1241" s="173">
        <v>-0.000513897188587742</v>
      </c>
      <c r="T1241" s="153">
        <v>67129</v>
      </c>
      <c r="U1241" s="153">
        <v>56898</v>
      </c>
      <c r="V1241" s="154">
        <v>0.847591949827943</v>
      </c>
      <c r="W1241" s="154">
        <v>0.854825628548256</v>
      </c>
      <c r="X1241" s="155">
        <v>0.85082578582845</v>
      </c>
      <c r="Y1241" s="155">
        <v>0.887252646111367</v>
      </c>
      <c r="Z1241" s="173">
        <v>0.00399984271980658</v>
      </c>
      <c r="AA1241" s="151">
        <v>19261</v>
      </c>
      <c r="AB1241" s="151">
        <v>16558</v>
      </c>
      <c r="AC1241" s="151">
        <v>21118</v>
      </c>
      <c r="AD1241" s="151">
        <v>17348</v>
      </c>
      <c r="AE1241" s="155">
        <v>0.859664607237423</v>
      </c>
      <c r="AF1241" s="155">
        <v>0.821479306752533</v>
      </c>
      <c r="AG1241" s="173">
        <v>0.0381853004848894</v>
      </c>
    </row>
    <row r="1242" spans="1:33">
      <c r="A1242" s="175" t="s">
        <v>1085</v>
      </c>
      <c r="B1242" s="195" t="s">
        <v>1840</v>
      </c>
      <c r="C1242" s="195" t="s">
        <v>1243</v>
      </c>
      <c r="D1242" s="150">
        <v>4457</v>
      </c>
      <c r="E1242" s="150">
        <v>4246</v>
      </c>
      <c r="F1242" s="150">
        <v>3580</v>
      </c>
      <c r="G1242" s="151">
        <v>2367</v>
      </c>
      <c r="H1242" s="151">
        <v>2172</v>
      </c>
      <c r="I1242" s="151">
        <v>1962</v>
      </c>
      <c r="J1242" s="151">
        <v>2814</v>
      </c>
      <c r="K1242" s="151">
        <v>2706</v>
      </c>
      <c r="L1242" s="151">
        <v>2213</v>
      </c>
      <c r="M1242" s="154">
        <v>0.954301911163202</v>
      </c>
      <c r="N1242" s="153">
        <v>79793</v>
      </c>
      <c r="O1242" s="172">
        <v>0.9</v>
      </c>
      <c r="P1242" s="154">
        <v>0.952658739062149</v>
      </c>
      <c r="Q1242" s="154">
        <v>0.917617237008872</v>
      </c>
      <c r="R1242" s="154">
        <v>0.961620469083156</v>
      </c>
      <c r="S1242" s="173">
        <v>0.0350415020532774</v>
      </c>
      <c r="T1242" s="153">
        <v>83614</v>
      </c>
      <c r="U1242" s="153">
        <v>68128</v>
      </c>
      <c r="V1242" s="154">
        <v>0.814791781280647</v>
      </c>
      <c r="W1242" s="154">
        <v>0.803230872784384</v>
      </c>
      <c r="X1242" s="155">
        <v>0.828897338403042</v>
      </c>
      <c r="Y1242" s="155">
        <v>0.786425017768301</v>
      </c>
      <c r="Z1242" s="173">
        <v>-0.0256664656186577</v>
      </c>
      <c r="AA1242" s="151">
        <v>24147</v>
      </c>
      <c r="AB1242" s="151">
        <v>19620</v>
      </c>
      <c r="AC1242" s="151">
        <v>26901</v>
      </c>
      <c r="AD1242" s="151">
        <v>21620</v>
      </c>
      <c r="AE1242" s="155">
        <v>0.812523294819232</v>
      </c>
      <c r="AF1242" s="155">
        <v>0.803687595256682</v>
      </c>
      <c r="AG1242" s="173">
        <v>0.00883569956255037</v>
      </c>
    </row>
    <row r="1243" spans="1:33">
      <c r="A1243" s="175" t="s">
        <v>1085</v>
      </c>
      <c r="B1243" s="195" t="s">
        <v>1840</v>
      </c>
      <c r="C1243" s="195" t="s">
        <v>1244</v>
      </c>
      <c r="D1243" s="150">
        <v>4124</v>
      </c>
      <c r="E1243" s="150">
        <v>4094</v>
      </c>
      <c r="F1243" s="150">
        <v>3785</v>
      </c>
      <c r="G1243" s="151">
        <v>2184</v>
      </c>
      <c r="H1243" s="151">
        <v>2138</v>
      </c>
      <c r="I1243" s="151">
        <v>2042</v>
      </c>
      <c r="J1243" s="151">
        <v>2597</v>
      </c>
      <c r="K1243" s="151">
        <v>2590</v>
      </c>
      <c r="L1243" s="151">
        <v>2440</v>
      </c>
      <c r="M1243" s="154">
        <v>0.990432259127371</v>
      </c>
      <c r="N1243" s="153">
        <v>78156</v>
      </c>
      <c r="O1243" s="172">
        <v>0.9</v>
      </c>
      <c r="P1243" s="154">
        <v>0.992725509214355</v>
      </c>
      <c r="Q1243" s="154">
        <v>0.978937728937729</v>
      </c>
      <c r="R1243" s="154">
        <v>0.997304582210243</v>
      </c>
      <c r="S1243" s="173">
        <v>0.0137877802766261</v>
      </c>
      <c r="T1243" s="153">
        <v>78911</v>
      </c>
      <c r="U1243" s="153">
        <v>72631</v>
      </c>
      <c r="V1243" s="154">
        <v>0.920416671946877</v>
      </c>
      <c r="W1243" s="154">
        <v>0.917798254122211</v>
      </c>
      <c r="X1243" s="155">
        <v>0.934981684981685</v>
      </c>
      <c r="Y1243" s="155">
        <v>0.939545629572584</v>
      </c>
      <c r="Z1243" s="173">
        <v>-0.0171834308594735</v>
      </c>
      <c r="AA1243" s="151">
        <v>22589</v>
      </c>
      <c r="AB1243" s="151">
        <v>20821</v>
      </c>
      <c r="AC1243" s="151">
        <v>25418</v>
      </c>
      <c r="AD1243" s="151">
        <v>23323</v>
      </c>
      <c r="AE1243" s="155">
        <v>0.9217318163708</v>
      </c>
      <c r="AF1243" s="155">
        <v>0.917578094263907</v>
      </c>
      <c r="AG1243" s="173">
        <v>0.00415372210689247</v>
      </c>
    </row>
    <row r="1244" spans="1:33">
      <c r="A1244" s="175" t="s">
        <v>1085</v>
      </c>
      <c r="B1244" s="195" t="s">
        <v>1840</v>
      </c>
      <c r="C1244" s="195" t="s">
        <v>1245</v>
      </c>
      <c r="D1244" s="150">
        <v>1</v>
      </c>
      <c r="E1244" s="150">
        <v>0</v>
      </c>
      <c r="F1244" s="150">
        <v>1</v>
      </c>
      <c r="G1244" s="151">
        <v>0</v>
      </c>
      <c r="H1244" s="151">
        <v>0</v>
      </c>
      <c r="I1244" s="151">
        <v>0</v>
      </c>
      <c r="J1244" s="151">
        <v>1</v>
      </c>
      <c r="K1244" s="151">
        <v>0</v>
      </c>
      <c r="L1244" s="151">
        <v>1</v>
      </c>
      <c r="M1244" s="154">
        <v>0</v>
      </c>
      <c r="N1244" s="153">
        <v>0</v>
      </c>
      <c r="O1244" s="172">
        <v>0.9</v>
      </c>
      <c r="P1244" s="154">
        <v>0</v>
      </c>
      <c r="Q1244" s="154">
        <v>0</v>
      </c>
      <c r="R1244" s="154">
        <v>0</v>
      </c>
      <c r="S1244" s="173">
        <v>0</v>
      </c>
      <c r="T1244" s="153">
        <v>14</v>
      </c>
      <c r="U1244" s="153">
        <v>14</v>
      </c>
      <c r="V1244" s="154">
        <v>1</v>
      </c>
      <c r="W1244" s="154">
        <v>1</v>
      </c>
      <c r="X1244" s="155">
        <v>0</v>
      </c>
      <c r="Y1244" s="155">
        <v>1</v>
      </c>
      <c r="Z1244" s="173">
        <v>1</v>
      </c>
      <c r="AA1244" s="151">
        <v>5</v>
      </c>
      <c r="AB1244" s="151">
        <v>5</v>
      </c>
      <c r="AC1244" s="151">
        <v>7</v>
      </c>
      <c r="AD1244" s="151">
        <v>7</v>
      </c>
      <c r="AE1244" s="155">
        <v>1</v>
      </c>
      <c r="AF1244" s="155">
        <v>1</v>
      </c>
      <c r="AG1244" s="173">
        <v>0</v>
      </c>
    </row>
    <row r="1245" spans="1:33">
      <c r="A1245" s="175" t="s">
        <v>1085</v>
      </c>
      <c r="B1245" s="195" t="s">
        <v>1840</v>
      </c>
      <c r="C1245" s="195" t="s">
        <v>1246</v>
      </c>
      <c r="D1245" s="150">
        <v>5150</v>
      </c>
      <c r="E1245" s="150">
        <v>5099</v>
      </c>
      <c r="F1245" s="150">
        <v>4579</v>
      </c>
      <c r="G1245" s="151">
        <v>2773</v>
      </c>
      <c r="H1245" s="151">
        <v>2753</v>
      </c>
      <c r="I1245" s="151">
        <v>2575</v>
      </c>
      <c r="J1245" s="151">
        <v>3217</v>
      </c>
      <c r="K1245" s="151">
        <v>3197</v>
      </c>
      <c r="L1245" s="151">
        <v>2934</v>
      </c>
      <c r="M1245" s="154">
        <v>0.97986852917009</v>
      </c>
      <c r="N1245" s="153">
        <v>95400</v>
      </c>
      <c r="O1245" s="172">
        <v>0.9</v>
      </c>
      <c r="P1245" s="154">
        <v>0.990097087378641</v>
      </c>
      <c r="Q1245" s="154">
        <v>0.99278759466282</v>
      </c>
      <c r="R1245" s="154">
        <v>0.993783027665527</v>
      </c>
      <c r="S1245" s="173">
        <v>-0.0026905072841793</v>
      </c>
      <c r="T1245" s="153">
        <v>97360</v>
      </c>
      <c r="U1245" s="153">
        <v>84048</v>
      </c>
      <c r="V1245" s="154">
        <v>0.863270336894002</v>
      </c>
      <c r="W1245" s="154">
        <v>0.889126213592233</v>
      </c>
      <c r="X1245" s="155">
        <v>0.928597187161919</v>
      </c>
      <c r="Y1245" s="155">
        <v>0.912029841467205</v>
      </c>
      <c r="Z1245" s="173">
        <v>-0.0394709735696855</v>
      </c>
      <c r="AA1245" s="151">
        <v>28090</v>
      </c>
      <c r="AB1245" s="151">
        <v>25024</v>
      </c>
      <c r="AC1245" s="151">
        <v>31669</v>
      </c>
      <c r="AD1245" s="151">
        <v>27575</v>
      </c>
      <c r="AE1245" s="155">
        <v>0.890850836596654</v>
      </c>
      <c r="AF1245" s="155">
        <v>0.870725314976791</v>
      </c>
      <c r="AG1245" s="173">
        <v>0.0201255216198625</v>
      </c>
    </row>
    <row r="1246" spans="1:33">
      <c r="A1246" s="175" t="s">
        <v>1085</v>
      </c>
      <c r="B1246" s="195" t="s">
        <v>1840</v>
      </c>
      <c r="C1246" s="195" t="s">
        <v>1247</v>
      </c>
      <c r="D1246" s="150">
        <v>2699</v>
      </c>
      <c r="E1246" s="150">
        <v>2575</v>
      </c>
      <c r="F1246" s="150">
        <v>2303</v>
      </c>
      <c r="G1246" s="151">
        <v>1379</v>
      </c>
      <c r="H1246" s="151">
        <v>1350</v>
      </c>
      <c r="I1246" s="151">
        <v>1263</v>
      </c>
      <c r="J1246" s="151">
        <v>1683</v>
      </c>
      <c r="K1246" s="151">
        <v>1656</v>
      </c>
      <c r="L1246" s="151">
        <v>1508</v>
      </c>
      <c r="M1246" s="154">
        <v>0.974651683611788</v>
      </c>
      <c r="N1246" s="153">
        <v>49178</v>
      </c>
      <c r="O1246" s="172">
        <v>0.9</v>
      </c>
      <c r="P1246" s="154">
        <v>0.954057058169692</v>
      </c>
      <c r="Q1246" s="154">
        <v>0.97897026831037</v>
      </c>
      <c r="R1246" s="154">
        <v>0.983957219251337</v>
      </c>
      <c r="S1246" s="173">
        <v>-0.0249132101406774</v>
      </c>
      <c r="T1246" s="153">
        <v>50457</v>
      </c>
      <c r="U1246" s="153">
        <v>43601</v>
      </c>
      <c r="V1246" s="154">
        <v>0.864121925600016</v>
      </c>
      <c r="W1246" s="154">
        <v>0.85327899221934</v>
      </c>
      <c r="X1246" s="155">
        <v>0.915881073241479</v>
      </c>
      <c r="Y1246" s="155">
        <v>0.896019013666073</v>
      </c>
      <c r="Z1246" s="173">
        <v>-0.0626020810221389</v>
      </c>
      <c r="AA1246" s="151">
        <v>14402</v>
      </c>
      <c r="AB1246" s="151">
        <v>12600</v>
      </c>
      <c r="AC1246" s="151">
        <v>16005</v>
      </c>
      <c r="AD1246" s="151">
        <v>13778</v>
      </c>
      <c r="AE1246" s="155">
        <v>0.874878489098736</v>
      </c>
      <c r="AF1246" s="155">
        <v>0.860855982505467</v>
      </c>
      <c r="AG1246" s="173">
        <v>0.0140225065932693</v>
      </c>
    </row>
    <row r="1247" spans="1:33">
      <c r="A1247" s="175" t="s">
        <v>1085</v>
      </c>
      <c r="B1247" s="195" t="s">
        <v>1840</v>
      </c>
      <c r="C1247" s="195" t="s">
        <v>1248</v>
      </c>
      <c r="D1247" s="150">
        <v>3</v>
      </c>
      <c r="E1247" s="150">
        <v>0</v>
      </c>
      <c r="F1247" s="150">
        <v>3</v>
      </c>
      <c r="G1247" s="151">
        <v>4</v>
      </c>
      <c r="H1247" s="151">
        <v>0</v>
      </c>
      <c r="I1247" s="151">
        <v>4</v>
      </c>
      <c r="J1247" s="151">
        <v>2</v>
      </c>
      <c r="K1247" s="151">
        <v>0</v>
      </c>
      <c r="L1247" s="151">
        <v>2</v>
      </c>
      <c r="M1247" s="154">
        <v>0.0208333333333333</v>
      </c>
      <c r="N1247" s="153">
        <v>1</v>
      </c>
      <c r="O1247" s="172">
        <v>0.9</v>
      </c>
      <c r="P1247" s="154">
        <v>0</v>
      </c>
      <c r="Q1247" s="154">
        <v>0</v>
      </c>
      <c r="R1247" s="154">
        <v>0</v>
      </c>
      <c r="S1247" s="173">
        <v>0</v>
      </c>
      <c r="T1247" s="153">
        <v>48</v>
      </c>
      <c r="U1247" s="153">
        <v>48</v>
      </c>
      <c r="V1247" s="154">
        <v>1</v>
      </c>
      <c r="W1247" s="154">
        <v>1</v>
      </c>
      <c r="X1247" s="155">
        <v>1</v>
      </c>
      <c r="Y1247" s="155">
        <v>1</v>
      </c>
      <c r="Z1247" s="173">
        <v>0</v>
      </c>
      <c r="AA1247" s="151">
        <v>15</v>
      </c>
      <c r="AB1247" s="151">
        <v>15</v>
      </c>
      <c r="AC1247" s="151">
        <v>19</v>
      </c>
      <c r="AD1247" s="151">
        <v>19</v>
      </c>
      <c r="AE1247" s="155">
        <v>1</v>
      </c>
      <c r="AF1247" s="155">
        <v>1</v>
      </c>
      <c r="AG1247" s="173">
        <v>0</v>
      </c>
    </row>
    <row r="1248" spans="1:33">
      <c r="A1248" s="175" t="s">
        <v>1085</v>
      </c>
      <c r="B1248" s="195" t="s">
        <v>1840</v>
      </c>
      <c r="C1248" s="195" t="s">
        <v>1249</v>
      </c>
      <c r="D1248" s="150">
        <v>444</v>
      </c>
      <c r="E1248" s="150">
        <v>441</v>
      </c>
      <c r="F1248" s="150">
        <v>443</v>
      </c>
      <c r="G1248" s="151">
        <v>365</v>
      </c>
      <c r="H1248" s="151">
        <v>352</v>
      </c>
      <c r="I1248" s="151">
        <v>362</v>
      </c>
      <c r="J1248" s="151">
        <v>393</v>
      </c>
      <c r="K1248" s="151">
        <v>390</v>
      </c>
      <c r="L1248" s="151">
        <v>391</v>
      </c>
      <c r="M1248" s="154">
        <v>0.990649685635983</v>
      </c>
      <c r="N1248" s="153">
        <v>6145</v>
      </c>
      <c r="O1248" s="172">
        <v>0.9</v>
      </c>
      <c r="P1248" s="154">
        <v>0.993243243243243</v>
      </c>
      <c r="Q1248" s="154">
        <v>0.964383561643836</v>
      </c>
      <c r="R1248" s="154">
        <v>0.99236641221374</v>
      </c>
      <c r="S1248" s="173">
        <v>0.0288596815994075</v>
      </c>
      <c r="T1248" s="153">
        <v>6203</v>
      </c>
      <c r="U1248" s="153">
        <v>6176</v>
      </c>
      <c r="V1248" s="154">
        <v>0.995647267451233</v>
      </c>
      <c r="W1248" s="154">
        <v>0.997747747747748</v>
      </c>
      <c r="X1248" s="155">
        <v>0.991780821917808</v>
      </c>
      <c r="Y1248" s="155">
        <v>0.994910941475827</v>
      </c>
      <c r="Z1248" s="173">
        <v>0.00596692582993952</v>
      </c>
      <c r="AA1248" s="151">
        <v>3021</v>
      </c>
      <c r="AB1248" s="151">
        <v>3006</v>
      </c>
      <c r="AC1248" s="151">
        <v>2285</v>
      </c>
      <c r="AD1248" s="151">
        <v>2279</v>
      </c>
      <c r="AE1248" s="155">
        <v>0.995034756703079</v>
      </c>
      <c r="AF1248" s="155">
        <v>0.997374179431072</v>
      </c>
      <c r="AG1248" s="173">
        <v>-0.0023394227279937</v>
      </c>
    </row>
    <row r="1249" spans="1:33">
      <c r="A1249" s="175" t="s">
        <v>1085</v>
      </c>
      <c r="B1249" s="195" t="s">
        <v>1841</v>
      </c>
      <c r="C1249" s="195" t="s">
        <v>1250</v>
      </c>
      <c r="D1249" s="150">
        <v>1677</v>
      </c>
      <c r="E1249" s="150">
        <v>1420</v>
      </c>
      <c r="F1249" s="150">
        <v>1386</v>
      </c>
      <c r="G1249" s="151">
        <v>1020</v>
      </c>
      <c r="H1249" s="151">
        <v>986</v>
      </c>
      <c r="I1249" s="151">
        <v>931</v>
      </c>
      <c r="J1249" s="151">
        <v>1149</v>
      </c>
      <c r="K1249" s="151">
        <v>1068</v>
      </c>
      <c r="L1249" s="151">
        <v>1051</v>
      </c>
      <c r="M1249" s="154">
        <v>0.897559964056128</v>
      </c>
      <c r="N1249" s="153">
        <v>25970</v>
      </c>
      <c r="O1249" s="172">
        <v>0.9</v>
      </c>
      <c r="P1249" s="154">
        <v>0.84675014907573</v>
      </c>
      <c r="Q1249" s="154">
        <v>0.966666666666667</v>
      </c>
      <c r="R1249" s="154">
        <v>0.929503916449086</v>
      </c>
      <c r="S1249" s="173">
        <v>-0.119916517590936</v>
      </c>
      <c r="T1249" s="153">
        <v>28934</v>
      </c>
      <c r="U1249" s="153">
        <v>25219</v>
      </c>
      <c r="V1249" s="154">
        <v>0.871604340913804</v>
      </c>
      <c r="W1249" s="154">
        <v>0.826475849731664</v>
      </c>
      <c r="X1249" s="155">
        <v>0.912745098039216</v>
      </c>
      <c r="Y1249" s="155">
        <v>0.914708442123586</v>
      </c>
      <c r="Z1249" s="173">
        <v>-0.086269248307552</v>
      </c>
      <c r="AA1249" s="151">
        <v>9616</v>
      </c>
      <c r="AB1249" s="151">
        <v>8574</v>
      </c>
      <c r="AC1249" s="151">
        <v>9324</v>
      </c>
      <c r="AD1249" s="151">
        <v>7842</v>
      </c>
      <c r="AE1249" s="155">
        <v>0.891638935108153</v>
      </c>
      <c r="AF1249" s="155">
        <v>0.841055341055341</v>
      </c>
      <c r="AG1249" s="173">
        <v>0.050583594052812</v>
      </c>
    </row>
    <row r="1250" spans="1:33">
      <c r="A1250" s="175" t="s">
        <v>1085</v>
      </c>
      <c r="B1250" s="195" t="s">
        <v>1841</v>
      </c>
      <c r="C1250" s="195" t="s">
        <v>1251</v>
      </c>
      <c r="D1250" s="150">
        <v>0</v>
      </c>
      <c r="E1250" s="150">
        <v>0</v>
      </c>
      <c r="F1250" s="150">
        <v>0</v>
      </c>
      <c r="G1250" s="151">
        <v>0</v>
      </c>
      <c r="H1250" s="151">
        <v>0</v>
      </c>
      <c r="I1250" s="151">
        <v>0</v>
      </c>
      <c r="J1250" s="151">
        <v>0</v>
      </c>
      <c r="K1250" s="151">
        <v>0</v>
      </c>
      <c r="L1250" s="151">
        <v>0</v>
      </c>
      <c r="M1250" s="154">
        <v>0</v>
      </c>
      <c r="N1250" s="153">
        <v>0</v>
      </c>
      <c r="O1250" s="172">
        <v>0.9</v>
      </c>
      <c r="P1250" s="154">
        <v>0</v>
      </c>
      <c r="Q1250" s="154">
        <v>0</v>
      </c>
      <c r="R1250" s="154">
        <v>0</v>
      </c>
      <c r="S1250" s="173">
        <v>0</v>
      </c>
      <c r="T1250" s="153">
        <v>12</v>
      </c>
      <c r="U1250" s="153">
        <v>12</v>
      </c>
      <c r="V1250" s="154">
        <v>1</v>
      </c>
      <c r="W1250" s="154">
        <v>0</v>
      </c>
      <c r="X1250" s="155">
        <v>0</v>
      </c>
      <c r="Y1250" s="155">
        <v>0</v>
      </c>
      <c r="Z1250" s="173">
        <v>0</v>
      </c>
      <c r="AA1250" s="151">
        <v>3</v>
      </c>
      <c r="AB1250" s="151">
        <v>3</v>
      </c>
      <c r="AC1250" s="151">
        <v>5</v>
      </c>
      <c r="AD1250" s="151">
        <v>5</v>
      </c>
      <c r="AE1250" s="155">
        <v>1</v>
      </c>
      <c r="AF1250" s="155">
        <v>1</v>
      </c>
      <c r="AG1250" s="173">
        <v>0</v>
      </c>
    </row>
    <row r="1251" spans="1:33">
      <c r="A1251" s="175" t="s">
        <v>1085</v>
      </c>
      <c r="B1251" s="195" t="s">
        <v>1841</v>
      </c>
      <c r="C1251" s="195" t="s">
        <v>1252</v>
      </c>
      <c r="D1251" s="150">
        <v>8871</v>
      </c>
      <c r="E1251" s="150">
        <v>8633</v>
      </c>
      <c r="F1251" s="150">
        <v>7996</v>
      </c>
      <c r="G1251" s="151">
        <v>5018</v>
      </c>
      <c r="H1251" s="151">
        <v>4887</v>
      </c>
      <c r="I1251" s="151">
        <v>4754</v>
      </c>
      <c r="J1251" s="151">
        <v>5745</v>
      </c>
      <c r="K1251" s="151">
        <v>5644</v>
      </c>
      <c r="L1251" s="151">
        <v>5359</v>
      </c>
      <c r="M1251" s="154">
        <v>0.952459115646716</v>
      </c>
      <c r="N1251" s="153">
        <v>141584</v>
      </c>
      <c r="O1251" s="172">
        <v>0.9</v>
      </c>
      <c r="P1251" s="154">
        <v>0.973171006650885</v>
      </c>
      <c r="Q1251" s="154">
        <v>0.973893981666002</v>
      </c>
      <c r="R1251" s="154">
        <v>0.982419495213229</v>
      </c>
      <c r="S1251" s="173">
        <v>-0.000722975015117533</v>
      </c>
      <c r="T1251" s="153">
        <v>148651</v>
      </c>
      <c r="U1251" s="153">
        <v>133770</v>
      </c>
      <c r="V1251" s="154">
        <v>0.89989303805558</v>
      </c>
      <c r="W1251" s="154">
        <v>0.901363995040018</v>
      </c>
      <c r="X1251" s="155">
        <v>0.9473893981666</v>
      </c>
      <c r="Y1251" s="155">
        <v>0.932811140121845</v>
      </c>
      <c r="Z1251" s="173">
        <v>-0.0460254031265822</v>
      </c>
      <c r="AA1251" s="151">
        <v>48007</v>
      </c>
      <c r="AB1251" s="151">
        <v>44237</v>
      </c>
      <c r="AC1251" s="151">
        <v>48694</v>
      </c>
      <c r="AD1251" s="151">
        <v>43358</v>
      </c>
      <c r="AE1251" s="155">
        <v>0.921469785656258</v>
      </c>
      <c r="AF1251" s="155">
        <v>0.890417710600895</v>
      </c>
      <c r="AG1251" s="173">
        <v>0.0310520750553631</v>
      </c>
    </row>
    <row r="1252" spans="1:33">
      <c r="A1252" s="175" t="s">
        <v>1085</v>
      </c>
      <c r="B1252" s="195" t="s">
        <v>1841</v>
      </c>
      <c r="C1252" s="195" t="s">
        <v>1253</v>
      </c>
      <c r="D1252" s="150">
        <v>6772</v>
      </c>
      <c r="E1252" s="150">
        <v>6481</v>
      </c>
      <c r="F1252" s="150">
        <v>5769</v>
      </c>
      <c r="G1252" s="151">
        <v>3333</v>
      </c>
      <c r="H1252" s="151">
        <v>3216</v>
      </c>
      <c r="I1252" s="151">
        <v>2997</v>
      </c>
      <c r="J1252" s="151">
        <v>4160</v>
      </c>
      <c r="K1252" s="151">
        <v>3996</v>
      </c>
      <c r="L1252" s="151">
        <v>3692</v>
      </c>
      <c r="M1252" s="154">
        <v>0.950732124614835</v>
      </c>
      <c r="N1252" s="153">
        <v>114471</v>
      </c>
      <c r="O1252" s="172">
        <v>0.9</v>
      </c>
      <c r="P1252" s="154">
        <v>0.957028942705257</v>
      </c>
      <c r="Q1252" s="154">
        <v>0.964896489648965</v>
      </c>
      <c r="R1252" s="154">
        <v>0.960576923076923</v>
      </c>
      <c r="S1252" s="173">
        <v>-0.00786754694370795</v>
      </c>
      <c r="T1252" s="153">
        <v>120403</v>
      </c>
      <c r="U1252" s="153">
        <v>105928</v>
      </c>
      <c r="V1252" s="154">
        <v>0.879778743054575</v>
      </c>
      <c r="W1252" s="154">
        <v>0.851890135853514</v>
      </c>
      <c r="X1252" s="155">
        <v>0.899189918991899</v>
      </c>
      <c r="Y1252" s="155">
        <v>0.8875</v>
      </c>
      <c r="Z1252" s="173">
        <v>-0.0472997831383847</v>
      </c>
      <c r="AA1252" s="151">
        <v>35743</v>
      </c>
      <c r="AB1252" s="151">
        <v>31422</v>
      </c>
      <c r="AC1252" s="151">
        <v>38397</v>
      </c>
      <c r="AD1252" s="151">
        <v>33630</v>
      </c>
      <c r="AE1252" s="155">
        <v>0.87910919620625</v>
      </c>
      <c r="AF1252" s="155">
        <v>0.875849675755918</v>
      </c>
      <c r="AG1252" s="173">
        <v>0.00325952045033173</v>
      </c>
    </row>
    <row r="1253" spans="1:33">
      <c r="A1253" s="175" t="s">
        <v>1085</v>
      </c>
      <c r="B1253" s="195" t="s">
        <v>1841</v>
      </c>
      <c r="C1253" s="195" t="s">
        <v>1254</v>
      </c>
      <c r="D1253" s="150">
        <v>0</v>
      </c>
      <c r="E1253" s="150">
        <v>0</v>
      </c>
      <c r="F1253" s="150">
        <v>0</v>
      </c>
      <c r="G1253" s="151">
        <v>0</v>
      </c>
      <c r="H1253" s="151">
        <v>0</v>
      </c>
      <c r="I1253" s="151">
        <v>0</v>
      </c>
      <c r="J1253" s="151">
        <v>0</v>
      </c>
      <c r="K1253" s="151">
        <v>0</v>
      </c>
      <c r="L1253" s="151">
        <v>0</v>
      </c>
      <c r="M1253" s="154">
        <v>1</v>
      </c>
      <c r="N1253" s="153">
        <v>10</v>
      </c>
      <c r="O1253" s="172">
        <v>0.9</v>
      </c>
      <c r="P1253" s="154">
        <v>0</v>
      </c>
      <c r="Q1253" s="154">
        <v>0</v>
      </c>
      <c r="R1253" s="154">
        <v>0</v>
      </c>
      <c r="S1253" s="173">
        <v>0</v>
      </c>
      <c r="T1253" s="153">
        <v>10</v>
      </c>
      <c r="U1253" s="153">
        <v>10</v>
      </c>
      <c r="V1253" s="154">
        <v>1</v>
      </c>
      <c r="W1253" s="154">
        <v>0</v>
      </c>
      <c r="X1253" s="155">
        <v>0</v>
      </c>
      <c r="Y1253" s="155">
        <v>0</v>
      </c>
      <c r="Z1253" s="173">
        <v>0</v>
      </c>
      <c r="AA1253" s="151">
        <v>4</v>
      </c>
      <c r="AB1253" s="151">
        <v>4</v>
      </c>
      <c r="AC1253" s="151">
        <v>5</v>
      </c>
      <c r="AD1253" s="151">
        <v>5</v>
      </c>
      <c r="AE1253" s="155">
        <v>1</v>
      </c>
      <c r="AF1253" s="155">
        <v>1</v>
      </c>
      <c r="AG1253" s="173">
        <v>0</v>
      </c>
    </row>
    <row r="1254" spans="1:33">
      <c r="A1254" s="175" t="s">
        <v>1085</v>
      </c>
      <c r="B1254" s="195" t="s">
        <v>1841</v>
      </c>
      <c r="C1254" s="195" t="s">
        <v>1255</v>
      </c>
      <c r="D1254" s="150">
        <v>5516</v>
      </c>
      <c r="E1254" s="150">
        <v>5409</v>
      </c>
      <c r="F1254" s="150">
        <v>5134</v>
      </c>
      <c r="G1254" s="151">
        <v>2949</v>
      </c>
      <c r="H1254" s="151">
        <v>2906</v>
      </c>
      <c r="I1254" s="151">
        <v>2758</v>
      </c>
      <c r="J1254" s="151">
        <v>3404</v>
      </c>
      <c r="K1254" s="151">
        <v>3343</v>
      </c>
      <c r="L1254" s="151">
        <v>3202</v>
      </c>
      <c r="M1254" s="154">
        <v>0.960386546090357</v>
      </c>
      <c r="N1254" s="153">
        <v>102164</v>
      </c>
      <c r="O1254" s="172">
        <v>0.9</v>
      </c>
      <c r="P1254" s="154">
        <v>0.98060188542422</v>
      </c>
      <c r="Q1254" s="154">
        <v>0.985418786029162</v>
      </c>
      <c r="R1254" s="154">
        <v>0.982079905992949</v>
      </c>
      <c r="S1254" s="173">
        <v>-0.004816900604942</v>
      </c>
      <c r="T1254" s="153">
        <v>106378</v>
      </c>
      <c r="U1254" s="153">
        <v>97784</v>
      </c>
      <c r="V1254" s="154">
        <v>0.919212619150576</v>
      </c>
      <c r="W1254" s="154">
        <v>0.930746918056563</v>
      </c>
      <c r="X1254" s="155">
        <v>0.935232282129535</v>
      </c>
      <c r="Y1254" s="155">
        <v>0.940658049353702</v>
      </c>
      <c r="Z1254" s="173">
        <v>-0.00448536407297273</v>
      </c>
      <c r="AA1254" s="151">
        <v>29807</v>
      </c>
      <c r="AB1254" s="151">
        <v>27590</v>
      </c>
      <c r="AC1254" s="151">
        <v>34452</v>
      </c>
      <c r="AD1254" s="151">
        <v>31352</v>
      </c>
      <c r="AE1254" s="155">
        <v>0.925621498305767</v>
      </c>
      <c r="AF1254" s="155">
        <v>0.910019737605944</v>
      </c>
      <c r="AG1254" s="173">
        <v>0.0156017606998227</v>
      </c>
    </row>
    <row r="1255" spans="1:33">
      <c r="A1255" s="175" t="s">
        <v>1085</v>
      </c>
      <c r="B1255" s="195" t="s">
        <v>1841</v>
      </c>
      <c r="C1255" s="195" t="s">
        <v>1256</v>
      </c>
      <c r="D1255" s="150">
        <v>0</v>
      </c>
      <c r="E1255" s="150">
        <v>0</v>
      </c>
      <c r="F1255" s="150">
        <v>0</v>
      </c>
      <c r="G1255" s="151">
        <v>0</v>
      </c>
      <c r="H1255" s="151">
        <v>0</v>
      </c>
      <c r="I1255" s="151">
        <v>0</v>
      </c>
      <c r="J1255" s="151">
        <v>0</v>
      </c>
      <c r="K1255" s="151">
        <v>0</v>
      </c>
      <c r="L1255" s="151">
        <v>0</v>
      </c>
      <c r="M1255" s="154">
        <v>0</v>
      </c>
      <c r="N1255" s="153">
        <v>0</v>
      </c>
      <c r="O1255" s="172">
        <v>0.9</v>
      </c>
      <c r="P1255" s="154">
        <v>0</v>
      </c>
      <c r="Q1255" s="154">
        <v>0</v>
      </c>
      <c r="R1255" s="154">
        <v>0</v>
      </c>
      <c r="S1255" s="173">
        <v>0</v>
      </c>
      <c r="T1255" s="153">
        <v>95</v>
      </c>
      <c r="U1255" s="153">
        <v>93</v>
      </c>
      <c r="V1255" s="154">
        <v>0.978947368421053</v>
      </c>
      <c r="W1255" s="154">
        <v>0</v>
      </c>
      <c r="X1255" s="155">
        <v>0</v>
      </c>
      <c r="Y1255" s="155">
        <v>0</v>
      </c>
      <c r="Z1255" s="173">
        <v>0</v>
      </c>
      <c r="AA1255" s="151">
        <v>7</v>
      </c>
      <c r="AB1255" s="151">
        <v>7</v>
      </c>
      <c r="AC1255" s="151">
        <v>45</v>
      </c>
      <c r="AD1255" s="151">
        <v>44</v>
      </c>
      <c r="AE1255" s="155">
        <v>1</v>
      </c>
      <c r="AF1255" s="155">
        <v>0.977777777777778</v>
      </c>
      <c r="AG1255" s="173">
        <v>0.0222222222222223</v>
      </c>
    </row>
    <row r="1256" spans="1:33">
      <c r="A1256" s="175" t="s">
        <v>1085</v>
      </c>
      <c r="B1256" s="195" t="s">
        <v>1840</v>
      </c>
      <c r="C1256" s="195" t="s">
        <v>1257</v>
      </c>
      <c r="D1256" s="150">
        <v>2</v>
      </c>
      <c r="E1256" s="150">
        <v>0</v>
      </c>
      <c r="F1256" s="150">
        <v>2</v>
      </c>
      <c r="G1256" s="151">
        <v>0</v>
      </c>
      <c r="H1256" s="151">
        <v>0</v>
      </c>
      <c r="I1256" s="151">
        <v>0</v>
      </c>
      <c r="J1256" s="151">
        <v>1</v>
      </c>
      <c r="K1256" s="151">
        <v>0</v>
      </c>
      <c r="L1256" s="151">
        <v>1</v>
      </c>
      <c r="M1256" s="154">
        <v>0</v>
      </c>
      <c r="N1256" s="153">
        <v>0</v>
      </c>
      <c r="O1256" s="172">
        <v>0.9</v>
      </c>
      <c r="P1256" s="154">
        <v>0</v>
      </c>
      <c r="Q1256" s="154">
        <v>0</v>
      </c>
      <c r="R1256" s="154">
        <v>0</v>
      </c>
      <c r="S1256" s="173">
        <v>0</v>
      </c>
      <c r="T1256" s="153">
        <v>14</v>
      </c>
      <c r="U1256" s="153">
        <v>14</v>
      </c>
      <c r="V1256" s="154">
        <v>1</v>
      </c>
      <c r="W1256" s="154">
        <v>1</v>
      </c>
      <c r="X1256" s="155">
        <v>0</v>
      </c>
      <c r="Y1256" s="155">
        <v>1</v>
      </c>
      <c r="Z1256" s="173">
        <v>1</v>
      </c>
      <c r="AA1256" s="151">
        <v>6</v>
      </c>
      <c r="AB1256" s="151">
        <v>6</v>
      </c>
      <c r="AC1256" s="151">
        <v>2</v>
      </c>
      <c r="AD1256" s="151">
        <v>2</v>
      </c>
      <c r="AE1256" s="155">
        <v>1</v>
      </c>
      <c r="AF1256" s="155">
        <v>1</v>
      </c>
      <c r="AG1256" s="173">
        <v>0</v>
      </c>
    </row>
    <row r="1257" spans="1:33">
      <c r="A1257" s="175" t="s">
        <v>1085</v>
      </c>
      <c r="B1257" s="195" t="s">
        <v>1840</v>
      </c>
      <c r="C1257" s="195" t="s">
        <v>1258</v>
      </c>
      <c r="D1257" s="150">
        <v>2568</v>
      </c>
      <c r="E1257" s="150">
        <v>2537</v>
      </c>
      <c r="F1257" s="150">
        <v>2295</v>
      </c>
      <c r="G1257" s="151">
        <v>1312</v>
      </c>
      <c r="H1257" s="151">
        <v>1288</v>
      </c>
      <c r="I1257" s="151">
        <v>1199</v>
      </c>
      <c r="J1257" s="151">
        <v>1550</v>
      </c>
      <c r="K1257" s="151">
        <v>1485</v>
      </c>
      <c r="L1257" s="151">
        <v>1412</v>
      </c>
      <c r="M1257" s="154">
        <v>0.95234838121295</v>
      </c>
      <c r="N1257" s="153">
        <v>45947</v>
      </c>
      <c r="O1257" s="172">
        <v>0.9</v>
      </c>
      <c r="P1257" s="154">
        <v>0.987928348909657</v>
      </c>
      <c r="Q1257" s="154">
        <v>0.981707317073171</v>
      </c>
      <c r="R1257" s="154">
        <v>0.958064516129032</v>
      </c>
      <c r="S1257" s="173">
        <v>0.00622103183648659</v>
      </c>
      <c r="T1257" s="153">
        <v>48246</v>
      </c>
      <c r="U1257" s="153">
        <v>42760</v>
      </c>
      <c r="V1257" s="154">
        <v>0.88629109148945</v>
      </c>
      <c r="W1257" s="154">
        <v>0.893691588785047</v>
      </c>
      <c r="X1257" s="155">
        <v>0.913871951219512</v>
      </c>
      <c r="Y1257" s="155">
        <v>0.910967741935484</v>
      </c>
      <c r="Z1257" s="173">
        <v>-0.0201803624344654</v>
      </c>
      <c r="AA1257" s="151">
        <v>13696</v>
      </c>
      <c r="AB1257" s="151">
        <v>12430</v>
      </c>
      <c r="AC1257" s="151">
        <v>15504</v>
      </c>
      <c r="AD1257" s="151">
        <v>13590</v>
      </c>
      <c r="AE1257" s="155">
        <v>0.907564252336449</v>
      </c>
      <c r="AF1257" s="155">
        <v>0.876547987616099</v>
      </c>
      <c r="AG1257" s="173">
        <v>0.0310162647203495</v>
      </c>
    </row>
    <row r="1258" spans="1:33">
      <c r="A1258" s="175" t="s">
        <v>1085</v>
      </c>
      <c r="B1258" s="195" t="s">
        <v>1840</v>
      </c>
      <c r="C1258" s="195" t="s">
        <v>1259</v>
      </c>
      <c r="D1258" s="150">
        <v>3234</v>
      </c>
      <c r="E1258" s="150">
        <v>3131</v>
      </c>
      <c r="F1258" s="150">
        <v>2986</v>
      </c>
      <c r="G1258" s="151">
        <v>1739</v>
      </c>
      <c r="H1258" s="151">
        <v>1667</v>
      </c>
      <c r="I1258" s="151">
        <v>1630</v>
      </c>
      <c r="J1258" s="151">
        <v>2002</v>
      </c>
      <c r="K1258" s="151">
        <v>1914</v>
      </c>
      <c r="L1258" s="151">
        <v>1887</v>
      </c>
      <c r="M1258" s="154">
        <v>0.973007778292897</v>
      </c>
      <c r="N1258" s="153">
        <v>56667</v>
      </c>
      <c r="O1258" s="172">
        <v>0.9</v>
      </c>
      <c r="P1258" s="154">
        <v>0.968150896722325</v>
      </c>
      <c r="Q1258" s="154">
        <v>0.958596894767108</v>
      </c>
      <c r="R1258" s="154">
        <v>0.956043956043956</v>
      </c>
      <c r="S1258" s="173">
        <v>0.00955400195521783</v>
      </c>
      <c r="T1258" s="153">
        <v>58239</v>
      </c>
      <c r="U1258" s="153">
        <v>54203</v>
      </c>
      <c r="V1258" s="154">
        <v>0.930699359535706</v>
      </c>
      <c r="W1258" s="154">
        <v>0.923314780457638</v>
      </c>
      <c r="X1258" s="155">
        <v>0.937320299022427</v>
      </c>
      <c r="Y1258" s="155">
        <v>0.942557442557443</v>
      </c>
      <c r="Z1258" s="173">
        <v>-0.014005518564789</v>
      </c>
      <c r="AA1258" s="151">
        <v>17370</v>
      </c>
      <c r="AB1258" s="151">
        <v>16221</v>
      </c>
      <c r="AC1258" s="151">
        <v>19097</v>
      </c>
      <c r="AD1258" s="151">
        <v>17786</v>
      </c>
      <c r="AE1258" s="155">
        <v>0.933851468048359</v>
      </c>
      <c r="AF1258" s="155">
        <v>0.931350473896424</v>
      </c>
      <c r="AG1258" s="173">
        <v>0.00250099415193572</v>
      </c>
    </row>
    <row r="1259" spans="1:33">
      <c r="A1259" s="175" t="s">
        <v>1085</v>
      </c>
      <c r="B1259" s="195" t="s">
        <v>1840</v>
      </c>
      <c r="C1259" s="195" t="s">
        <v>1260</v>
      </c>
      <c r="D1259" s="150">
        <v>8403</v>
      </c>
      <c r="E1259" s="150">
        <v>8130</v>
      </c>
      <c r="F1259" s="150">
        <v>6774</v>
      </c>
      <c r="G1259" s="151">
        <v>4212</v>
      </c>
      <c r="H1259" s="151">
        <v>4015</v>
      </c>
      <c r="I1259" s="151">
        <v>3581</v>
      </c>
      <c r="J1259" s="151">
        <v>4730</v>
      </c>
      <c r="K1259" s="151">
        <v>4554</v>
      </c>
      <c r="L1259" s="151">
        <v>4027</v>
      </c>
      <c r="M1259" s="154">
        <v>0.904446760350218</v>
      </c>
      <c r="N1259" s="153">
        <v>136254</v>
      </c>
      <c r="O1259" s="172">
        <v>0.9</v>
      </c>
      <c r="P1259" s="154">
        <v>0.967511602998929</v>
      </c>
      <c r="Q1259" s="154">
        <v>0.953228869895537</v>
      </c>
      <c r="R1259" s="154">
        <v>0.962790697674419</v>
      </c>
      <c r="S1259" s="173">
        <v>0.0142827331033923</v>
      </c>
      <c r="T1259" s="153">
        <v>150649</v>
      </c>
      <c r="U1259" s="153">
        <v>120409</v>
      </c>
      <c r="V1259" s="154">
        <v>0.799268498297367</v>
      </c>
      <c r="W1259" s="154">
        <v>0.806140664048554</v>
      </c>
      <c r="X1259" s="155">
        <v>0.850189933523267</v>
      </c>
      <c r="Y1259" s="155">
        <v>0.851374207188161</v>
      </c>
      <c r="Z1259" s="173">
        <v>-0.0440492694747128</v>
      </c>
      <c r="AA1259" s="151">
        <v>42834</v>
      </c>
      <c r="AB1259" s="151">
        <v>35397</v>
      </c>
      <c r="AC1259" s="151">
        <v>47992</v>
      </c>
      <c r="AD1259" s="151">
        <v>38052</v>
      </c>
      <c r="AE1259" s="155">
        <v>0.826376243171313</v>
      </c>
      <c r="AF1259" s="155">
        <v>0.792882147024504</v>
      </c>
      <c r="AG1259" s="173">
        <v>0.0334940961468084</v>
      </c>
    </row>
    <row r="1260" spans="1:33">
      <c r="A1260" s="175" t="s">
        <v>1085</v>
      </c>
      <c r="B1260" s="195" t="s">
        <v>1840</v>
      </c>
      <c r="C1260" s="195" t="s">
        <v>1261</v>
      </c>
      <c r="D1260" s="150">
        <v>0</v>
      </c>
      <c r="E1260" s="150">
        <v>0</v>
      </c>
      <c r="F1260" s="150">
        <v>0</v>
      </c>
      <c r="G1260" s="151">
        <v>0</v>
      </c>
      <c r="H1260" s="151">
        <v>0</v>
      </c>
      <c r="I1260" s="151">
        <v>0</v>
      </c>
      <c r="J1260" s="151">
        <v>0</v>
      </c>
      <c r="K1260" s="151">
        <v>0</v>
      </c>
      <c r="L1260" s="151">
        <v>0</v>
      </c>
      <c r="M1260" s="154">
        <v>0</v>
      </c>
      <c r="N1260" s="153">
        <v>0</v>
      </c>
      <c r="O1260" s="172">
        <v>0.9</v>
      </c>
      <c r="P1260" s="154">
        <v>0</v>
      </c>
      <c r="Q1260" s="154">
        <v>0</v>
      </c>
      <c r="R1260" s="154">
        <v>0</v>
      </c>
      <c r="S1260" s="173">
        <v>0</v>
      </c>
      <c r="T1260" s="153">
        <v>0</v>
      </c>
      <c r="U1260" s="153">
        <v>0</v>
      </c>
      <c r="V1260" s="154">
        <v>0</v>
      </c>
      <c r="W1260" s="154">
        <v>0</v>
      </c>
      <c r="X1260" s="155">
        <v>0</v>
      </c>
      <c r="Y1260" s="155">
        <v>0</v>
      </c>
      <c r="Z1260" s="173">
        <v>0</v>
      </c>
      <c r="AA1260" s="151">
        <v>0</v>
      </c>
      <c r="AB1260" s="151">
        <v>0</v>
      </c>
      <c r="AC1260" s="151">
        <v>0</v>
      </c>
      <c r="AD1260" s="151">
        <v>0</v>
      </c>
      <c r="AE1260" s="155">
        <v>0</v>
      </c>
      <c r="AF1260" s="155">
        <v>0</v>
      </c>
      <c r="AG1260" s="173">
        <v>0</v>
      </c>
    </row>
    <row r="1261" spans="1:33">
      <c r="A1261" s="175" t="s">
        <v>1085</v>
      </c>
      <c r="B1261" s="195" t="s">
        <v>1840</v>
      </c>
      <c r="C1261" s="195" t="s">
        <v>1262</v>
      </c>
      <c r="D1261" s="150">
        <v>3910</v>
      </c>
      <c r="E1261" s="150">
        <v>3672</v>
      </c>
      <c r="F1261" s="150">
        <v>3413</v>
      </c>
      <c r="G1261" s="151">
        <v>2017</v>
      </c>
      <c r="H1261" s="151">
        <v>1971</v>
      </c>
      <c r="I1261" s="151">
        <v>1873</v>
      </c>
      <c r="J1261" s="151">
        <v>2302</v>
      </c>
      <c r="K1261" s="151">
        <v>2268</v>
      </c>
      <c r="L1261" s="151">
        <v>2120</v>
      </c>
      <c r="M1261" s="154">
        <v>0.971411209015827</v>
      </c>
      <c r="N1261" s="153">
        <v>70336</v>
      </c>
      <c r="O1261" s="172">
        <v>0.9</v>
      </c>
      <c r="P1261" s="154">
        <v>0.939130434782609</v>
      </c>
      <c r="Q1261" s="154">
        <v>0.977193852255825</v>
      </c>
      <c r="R1261" s="154">
        <v>0.985230234578627</v>
      </c>
      <c r="S1261" s="173">
        <v>-0.0380634174732167</v>
      </c>
      <c r="T1261" s="153">
        <v>72406</v>
      </c>
      <c r="U1261" s="153">
        <v>63894</v>
      </c>
      <c r="V1261" s="154">
        <v>0.88244068171146</v>
      </c>
      <c r="W1261" s="154">
        <v>0.872890025575448</v>
      </c>
      <c r="X1261" s="155">
        <v>0.928606841844323</v>
      </c>
      <c r="Y1261" s="155">
        <v>0.920938314509123</v>
      </c>
      <c r="Z1261" s="173">
        <v>-0.0557168162688757</v>
      </c>
      <c r="AA1261" s="151">
        <v>20923</v>
      </c>
      <c r="AB1261" s="151">
        <v>18474</v>
      </c>
      <c r="AC1261" s="151">
        <v>23146</v>
      </c>
      <c r="AD1261" s="151">
        <v>20502</v>
      </c>
      <c r="AE1261" s="155">
        <v>0.882951775557998</v>
      </c>
      <c r="AF1261" s="155">
        <v>0.885768599326017</v>
      </c>
      <c r="AG1261" s="173">
        <v>-0.00281682376801906</v>
      </c>
    </row>
    <row r="1262" spans="1:33">
      <c r="A1262" s="175" t="s">
        <v>1085</v>
      </c>
      <c r="B1262" s="195" t="s">
        <v>1840</v>
      </c>
      <c r="C1262" s="195" t="s">
        <v>1263</v>
      </c>
      <c r="D1262" s="150">
        <v>0</v>
      </c>
      <c r="E1262" s="150">
        <v>0</v>
      </c>
      <c r="F1262" s="150">
        <v>0</v>
      </c>
      <c r="G1262" s="151">
        <v>0</v>
      </c>
      <c r="H1262" s="151">
        <v>0</v>
      </c>
      <c r="I1262" s="151">
        <v>0</v>
      </c>
      <c r="J1262" s="151">
        <v>0</v>
      </c>
      <c r="K1262" s="151">
        <v>0</v>
      </c>
      <c r="L1262" s="151">
        <v>0</v>
      </c>
      <c r="M1262" s="154">
        <v>0</v>
      </c>
      <c r="N1262" s="153">
        <v>0</v>
      </c>
      <c r="O1262" s="172">
        <v>0.9</v>
      </c>
      <c r="P1262" s="154">
        <v>0</v>
      </c>
      <c r="Q1262" s="154">
        <v>0</v>
      </c>
      <c r="R1262" s="154">
        <v>0</v>
      </c>
      <c r="S1262" s="173">
        <v>0</v>
      </c>
      <c r="T1262" s="153">
        <v>8</v>
      </c>
      <c r="U1262" s="153">
        <v>7</v>
      </c>
      <c r="V1262" s="154">
        <v>0.875</v>
      </c>
      <c r="W1262" s="154">
        <v>0</v>
      </c>
      <c r="X1262" s="155">
        <v>0</v>
      </c>
      <c r="Y1262" s="155">
        <v>0</v>
      </c>
      <c r="Z1262" s="173">
        <v>0</v>
      </c>
      <c r="AA1262" s="151">
        <v>1</v>
      </c>
      <c r="AB1262" s="151">
        <v>1</v>
      </c>
      <c r="AC1262" s="151">
        <v>7</v>
      </c>
      <c r="AD1262" s="151">
        <v>6</v>
      </c>
      <c r="AE1262" s="155">
        <v>1</v>
      </c>
      <c r="AF1262" s="155">
        <v>0.857142857142857</v>
      </c>
      <c r="AG1262" s="173">
        <v>0.142857142857143</v>
      </c>
    </row>
    <row r="1263" spans="1:33">
      <c r="A1263" s="175" t="s">
        <v>1085</v>
      </c>
      <c r="B1263" s="195" t="s">
        <v>1840</v>
      </c>
      <c r="C1263" s="195" t="s">
        <v>1264</v>
      </c>
      <c r="D1263" s="150">
        <v>6874</v>
      </c>
      <c r="E1263" s="150">
        <v>6611</v>
      </c>
      <c r="F1263" s="150">
        <v>6348</v>
      </c>
      <c r="G1263" s="151">
        <v>3614</v>
      </c>
      <c r="H1263" s="151">
        <v>3457</v>
      </c>
      <c r="I1263" s="151">
        <v>3361</v>
      </c>
      <c r="J1263" s="151">
        <v>4378</v>
      </c>
      <c r="K1263" s="151">
        <v>4232</v>
      </c>
      <c r="L1263" s="151">
        <v>4004</v>
      </c>
      <c r="M1263" s="154">
        <v>0.965986921023101</v>
      </c>
      <c r="N1263" s="153">
        <v>124820</v>
      </c>
      <c r="O1263" s="172">
        <v>0.9</v>
      </c>
      <c r="P1263" s="154">
        <v>0.961739889438464</v>
      </c>
      <c r="Q1263" s="154">
        <v>0.95655783065855</v>
      </c>
      <c r="R1263" s="154">
        <v>0.966651439013248</v>
      </c>
      <c r="S1263" s="173">
        <v>0.00518205877991373</v>
      </c>
      <c r="T1263" s="153">
        <v>129215</v>
      </c>
      <c r="U1263" s="153">
        <v>119259</v>
      </c>
      <c r="V1263" s="154">
        <v>0.922950121889873</v>
      </c>
      <c r="W1263" s="154">
        <v>0.923479778876928</v>
      </c>
      <c r="X1263" s="155">
        <v>0.929994465965689</v>
      </c>
      <c r="Y1263" s="155">
        <v>0.914572864321608</v>
      </c>
      <c r="Z1263" s="173">
        <v>-0.00651468708876146</v>
      </c>
      <c r="AA1263" s="151">
        <v>37205</v>
      </c>
      <c r="AB1263" s="151">
        <v>34497</v>
      </c>
      <c r="AC1263" s="151">
        <v>41562</v>
      </c>
      <c r="AD1263" s="151">
        <v>38592</v>
      </c>
      <c r="AE1263" s="155">
        <v>0.927214084128477</v>
      </c>
      <c r="AF1263" s="155">
        <v>0.928540493720225</v>
      </c>
      <c r="AG1263" s="173">
        <v>-0.00132640959174779</v>
      </c>
    </row>
    <row r="1264" spans="1:33">
      <c r="A1264" s="175" t="s">
        <v>1085</v>
      </c>
      <c r="B1264" s="195" t="s">
        <v>1840</v>
      </c>
      <c r="C1264" s="195" t="s">
        <v>1265</v>
      </c>
      <c r="D1264" s="150">
        <v>4207</v>
      </c>
      <c r="E1264" s="150">
        <v>4106</v>
      </c>
      <c r="F1264" s="150">
        <v>3759</v>
      </c>
      <c r="G1264" s="151">
        <v>2306</v>
      </c>
      <c r="H1264" s="151">
        <v>2259</v>
      </c>
      <c r="I1264" s="151">
        <v>2179</v>
      </c>
      <c r="J1264" s="151">
        <v>2535</v>
      </c>
      <c r="K1264" s="151">
        <v>2455</v>
      </c>
      <c r="L1264" s="151">
        <v>2377</v>
      </c>
      <c r="M1264" s="154">
        <v>0.964765379937264</v>
      </c>
      <c r="N1264" s="153">
        <v>75353</v>
      </c>
      <c r="O1264" s="172">
        <v>0.9</v>
      </c>
      <c r="P1264" s="154">
        <v>0.975992393629665</v>
      </c>
      <c r="Q1264" s="154">
        <v>0.979618386816999</v>
      </c>
      <c r="R1264" s="154">
        <v>0.968441814595661</v>
      </c>
      <c r="S1264" s="173">
        <v>-0.00362599318733425</v>
      </c>
      <c r="T1264" s="153">
        <v>78105</v>
      </c>
      <c r="U1264" s="153">
        <v>71246</v>
      </c>
      <c r="V1264" s="154">
        <v>0.91218231867358</v>
      </c>
      <c r="W1264" s="154">
        <v>0.89351081530782</v>
      </c>
      <c r="X1264" s="155">
        <v>0.944926279271466</v>
      </c>
      <c r="Y1264" s="155">
        <v>0.93767258382643</v>
      </c>
      <c r="Z1264" s="173">
        <v>-0.0514154639636455</v>
      </c>
      <c r="AA1264" s="151">
        <v>22874</v>
      </c>
      <c r="AB1264" s="151">
        <v>20968</v>
      </c>
      <c r="AC1264" s="151">
        <v>25179</v>
      </c>
      <c r="AD1264" s="151">
        <v>22781</v>
      </c>
      <c r="AE1264" s="155">
        <v>0.916673952959692</v>
      </c>
      <c r="AF1264" s="155">
        <v>0.904761904761905</v>
      </c>
      <c r="AG1264" s="173">
        <v>0.0119120481977875</v>
      </c>
    </row>
    <row r="1265" spans="1:33">
      <c r="A1265" s="175" t="s">
        <v>1085</v>
      </c>
      <c r="B1265" s="195" t="s">
        <v>1840</v>
      </c>
      <c r="C1265" s="195" t="s">
        <v>1266</v>
      </c>
      <c r="D1265" s="150">
        <v>5</v>
      </c>
      <c r="E1265" s="150">
        <v>3</v>
      </c>
      <c r="F1265" s="150">
        <v>5</v>
      </c>
      <c r="G1265" s="151">
        <v>2</v>
      </c>
      <c r="H1265" s="151">
        <v>2</v>
      </c>
      <c r="I1265" s="151">
        <v>2</v>
      </c>
      <c r="J1265" s="151">
        <v>0</v>
      </c>
      <c r="K1265" s="151">
        <v>0</v>
      </c>
      <c r="L1265" s="151">
        <v>0</v>
      </c>
      <c r="M1265" s="154">
        <v>0.590361445783133</v>
      </c>
      <c r="N1265" s="153">
        <v>49</v>
      </c>
      <c r="O1265" s="172">
        <v>0.9</v>
      </c>
      <c r="P1265" s="154">
        <v>0.6</v>
      </c>
      <c r="Q1265" s="154">
        <v>1</v>
      </c>
      <c r="R1265" s="154">
        <v>0</v>
      </c>
      <c r="S1265" s="173">
        <v>-0.4</v>
      </c>
      <c r="T1265" s="153">
        <v>83</v>
      </c>
      <c r="U1265" s="153">
        <v>79</v>
      </c>
      <c r="V1265" s="154">
        <v>0.951807228915663</v>
      </c>
      <c r="W1265" s="154">
        <v>1</v>
      </c>
      <c r="X1265" s="155">
        <v>1</v>
      </c>
      <c r="Y1265" s="155">
        <v>0</v>
      </c>
      <c r="Z1265" s="173">
        <v>0</v>
      </c>
      <c r="AA1265" s="151">
        <v>17</v>
      </c>
      <c r="AB1265" s="151">
        <v>17</v>
      </c>
      <c r="AC1265" s="151">
        <v>44</v>
      </c>
      <c r="AD1265" s="151">
        <v>44</v>
      </c>
      <c r="AE1265" s="155">
        <v>1</v>
      </c>
      <c r="AF1265" s="155">
        <v>1</v>
      </c>
      <c r="AG1265" s="173">
        <v>0</v>
      </c>
    </row>
    <row r="1266" spans="1:33">
      <c r="A1266" s="175" t="s">
        <v>1085</v>
      </c>
      <c r="B1266" s="195" t="s">
        <v>1842</v>
      </c>
      <c r="C1266" s="195" t="s">
        <v>1267</v>
      </c>
      <c r="D1266" s="150">
        <v>6267</v>
      </c>
      <c r="E1266" s="150">
        <v>6015</v>
      </c>
      <c r="F1266" s="150">
        <v>5251</v>
      </c>
      <c r="G1266" s="151">
        <v>3328</v>
      </c>
      <c r="H1266" s="151">
        <v>3211</v>
      </c>
      <c r="I1266" s="151">
        <v>3032</v>
      </c>
      <c r="J1266" s="151">
        <v>4049</v>
      </c>
      <c r="K1266" s="151">
        <v>3853</v>
      </c>
      <c r="L1266" s="151">
        <v>3641</v>
      </c>
      <c r="M1266" s="154">
        <v>0.948138499558379</v>
      </c>
      <c r="N1266" s="153">
        <v>106274</v>
      </c>
      <c r="O1266" s="172">
        <v>0.9</v>
      </c>
      <c r="P1266" s="154">
        <v>0.959789372905697</v>
      </c>
      <c r="Q1266" s="154">
        <v>0.96484375</v>
      </c>
      <c r="R1266" s="154">
        <v>0.95159298592245</v>
      </c>
      <c r="S1266" s="173">
        <v>-0.00505437709430345</v>
      </c>
      <c r="T1266" s="153">
        <v>112087</v>
      </c>
      <c r="U1266" s="153">
        <v>96347</v>
      </c>
      <c r="V1266" s="154">
        <v>0.859573367116615</v>
      </c>
      <c r="W1266" s="154">
        <v>0.837880963778522</v>
      </c>
      <c r="X1266" s="155">
        <v>0.911057692307692</v>
      </c>
      <c r="Y1266" s="155">
        <v>0.899234378858978</v>
      </c>
      <c r="Z1266" s="173">
        <v>-0.0731767285291699</v>
      </c>
      <c r="AA1266" s="151">
        <v>33834</v>
      </c>
      <c r="AB1266" s="151">
        <v>29795</v>
      </c>
      <c r="AC1266" s="151">
        <v>35914</v>
      </c>
      <c r="AD1266" s="151">
        <v>31236</v>
      </c>
      <c r="AE1266" s="155">
        <v>0.880623041910504</v>
      </c>
      <c r="AF1266" s="155">
        <v>0.869744389374617</v>
      </c>
      <c r="AG1266" s="173">
        <v>0.010878652535887</v>
      </c>
    </row>
    <row r="1267" spans="1:33">
      <c r="A1267" s="175" t="s">
        <v>1085</v>
      </c>
      <c r="B1267" s="195" t="s">
        <v>1841</v>
      </c>
      <c r="C1267" s="195" t="s">
        <v>1268</v>
      </c>
      <c r="D1267" s="150">
        <v>0</v>
      </c>
      <c r="E1267" s="150">
        <v>0</v>
      </c>
      <c r="F1267" s="150">
        <v>0</v>
      </c>
      <c r="G1267" s="151">
        <v>0</v>
      </c>
      <c r="H1267" s="151">
        <v>0</v>
      </c>
      <c r="I1267" s="151">
        <v>0</v>
      </c>
      <c r="J1267" s="151">
        <v>0</v>
      </c>
      <c r="K1267" s="151">
        <v>0</v>
      </c>
      <c r="L1267" s="151">
        <v>0</v>
      </c>
      <c r="M1267" s="154">
        <v>0</v>
      </c>
      <c r="N1267" s="153">
        <v>0</v>
      </c>
      <c r="O1267" s="172">
        <v>0.9</v>
      </c>
      <c r="P1267" s="154">
        <v>0</v>
      </c>
      <c r="Q1267" s="154">
        <v>0</v>
      </c>
      <c r="R1267" s="154">
        <v>0</v>
      </c>
      <c r="S1267" s="173">
        <v>0</v>
      </c>
      <c r="T1267" s="153">
        <v>1</v>
      </c>
      <c r="U1267" s="153">
        <v>1</v>
      </c>
      <c r="V1267" s="154">
        <v>1</v>
      </c>
      <c r="W1267" s="154">
        <v>0</v>
      </c>
      <c r="X1267" s="155">
        <v>0</v>
      </c>
      <c r="Y1267" s="155">
        <v>0</v>
      </c>
      <c r="Z1267" s="173">
        <v>0</v>
      </c>
      <c r="AA1267" s="151">
        <v>0</v>
      </c>
      <c r="AB1267" s="151">
        <v>0</v>
      </c>
      <c r="AC1267" s="151">
        <v>0</v>
      </c>
      <c r="AD1267" s="151">
        <v>0</v>
      </c>
      <c r="AE1267" s="155">
        <v>0</v>
      </c>
      <c r="AF1267" s="155">
        <v>0</v>
      </c>
      <c r="AG1267" s="173">
        <v>0</v>
      </c>
    </row>
    <row r="1268" spans="1:33">
      <c r="A1268" s="175" t="s">
        <v>1085</v>
      </c>
      <c r="B1268" s="195" t="s">
        <v>1841</v>
      </c>
      <c r="C1268" s="195" t="s">
        <v>1269</v>
      </c>
      <c r="D1268" s="150">
        <v>4</v>
      </c>
      <c r="E1268" s="150">
        <v>0</v>
      </c>
      <c r="F1268" s="150">
        <v>3</v>
      </c>
      <c r="G1268" s="151">
        <v>5</v>
      </c>
      <c r="H1268" s="151">
        <v>0</v>
      </c>
      <c r="I1268" s="151">
        <v>4</v>
      </c>
      <c r="J1268" s="151">
        <v>2</v>
      </c>
      <c r="K1268" s="151">
        <v>0</v>
      </c>
      <c r="L1268" s="151">
        <v>2</v>
      </c>
      <c r="M1268" s="154">
        <v>0</v>
      </c>
      <c r="N1268" s="153">
        <v>0</v>
      </c>
      <c r="O1268" s="172">
        <v>0.9</v>
      </c>
      <c r="P1268" s="154">
        <v>0</v>
      </c>
      <c r="Q1268" s="154">
        <v>0</v>
      </c>
      <c r="R1268" s="154">
        <v>0</v>
      </c>
      <c r="S1268" s="173">
        <v>0</v>
      </c>
      <c r="T1268" s="153">
        <v>83</v>
      </c>
      <c r="U1268" s="153">
        <v>81</v>
      </c>
      <c r="V1268" s="154">
        <v>0.975903614457831</v>
      </c>
      <c r="W1268" s="154">
        <v>0.75</v>
      </c>
      <c r="X1268" s="155">
        <v>0.8</v>
      </c>
      <c r="Y1268" s="155">
        <v>1</v>
      </c>
      <c r="Z1268" s="173">
        <v>-0.05</v>
      </c>
      <c r="AA1268" s="151">
        <v>21</v>
      </c>
      <c r="AB1268" s="151">
        <v>19</v>
      </c>
      <c r="AC1268" s="151">
        <v>20</v>
      </c>
      <c r="AD1268" s="151">
        <v>20</v>
      </c>
      <c r="AE1268" s="155">
        <v>0.904761904761905</v>
      </c>
      <c r="AF1268" s="155">
        <v>1</v>
      </c>
      <c r="AG1268" s="173">
        <v>-0.0952380952380952</v>
      </c>
    </row>
    <row r="1269" spans="1:33">
      <c r="A1269" s="175" t="s">
        <v>1085</v>
      </c>
      <c r="B1269" s="195" t="s">
        <v>1841</v>
      </c>
      <c r="C1269" s="195" t="s">
        <v>1270</v>
      </c>
      <c r="D1269" s="150">
        <v>1</v>
      </c>
      <c r="E1269" s="150">
        <v>0</v>
      </c>
      <c r="F1269" s="150">
        <v>1</v>
      </c>
      <c r="G1269" s="151">
        <v>3</v>
      </c>
      <c r="H1269" s="151">
        <v>0</v>
      </c>
      <c r="I1269" s="151">
        <v>3</v>
      </c>
      <c r="J1269" s="151">
        <v>0</v>
      </c>
      <c r="K1269" s="151">
        <v>0</v>
      </c>
      <c r="L1269" s="151">
        <v>0</v>
      </c>
      <c r="M1269" s="154">
        <v>0</v>
      </c>
      <c r="N1269" s="153">
        <v>0</v>
      </c>
      <c r="O1269" s="172">
        <v>0.9</v>
      </c>
      <c r="P1269" s="154">
        <v>0</v>
      </c>
      <c r="Q1269" s="154">
        <v>0</v>
      </c>
      <c r="R1269" s="154">
        <v>0</v>
      </c>
      <c r="S1269" s="173">
        <v>0</v>
      </c>
      <c r="T1269" s="153">
        <v>29</v>
      </c>
      <c r="U1269" s="153">
        <v>29</v>
      </c>
      <c r="V1269" s="154">
        <v>1</v>
      </c>
      <c r="W1269" s="154">
        <v>1</v>
      </c>
      <c r="X1269" s="155">
        <v>1</v>
      </c>
      <c r="Y1269" s="155">
        <v>0</v>
      </c>
      <c r="Z1269" s="173">
        <v>0</v>
      </c>
      <c r="AA1269" s="151">
        <v>7</v>
      </c>
      <c r="AB1269" s="151">
        <v>7</v>
      </c>
      <c r="AC1269" s="151">
        <v>17</v>
      </c>
      <c r="AD1269" s="151">
        <v>17</v>
      </c>
      <c r="AE1269" s="155">
        <v>1</v>
      </c>
      <c r="AF1269" s="155">
        <v>1</v>
      </c>
      <c r="AG1269" s="173">
        <v>0</v>
      </c>
    </row>
    <row r="1270" spans="1:33">
      <c r="A1270" s="175" t="s">
        <v>1085</v>
      </c>
      <c r="B1270" s="195" t="s">
        <v>1841</v>
      </c>
      <c r="C1270" s="195" t="s">
        <v>1271</v>
      </c>
      <c r="D1270" s="150">
        <v>9045</v>
      </c>
      <c r="E1270" s="150">
        <v>8471</v>
      </c>
      <c r="F1270" s="150">
        <v>7890</v>
      </c>
      <c r="G1270" s="151">
        <v>4550</v>
      </c>
      <c r="H1270" s="151">
        <v>4420</v>
      </c>
      <c r="I1270" s="151">
        <v>4129</v>
      </c>
      <c r="J1270" s="151">
        <v>5112</v>
      </c>
      <c r="K1270" s="151">
        <v>4891</v>
      </c>
      <c r="L1270" s="151">
        <v>4709</v>
      </c>
      <c r="M1270" s="154">
        <v>0.927964929323734</v>
      </c>
      <c r="N1270" s="153">
        <v>150927</v>
      </c>
      <c r="O1270" s="172">
        <v>0.9</v>
      </c>
      <c r="P1270" s="154">
        <v>0.936539524599226</v>
      </c>
      <c r="Q1270" s="154">
        <v>0.971428571428571</v>
      </c>
      <c r="R1270" s="154">
        <v>0.956768388106416</v>
      </c>
      <c r="S1270" s="173">
        <v>-0.0348890468293453</v>
      </c>
      <c r="T1270" s="153">
        <v>162643</v>
      </c>
      <c r="U1270" s="153">
        <v>144448</v>
      </c>
      <c r="V1270" s="154">
        <v>0.888129215521111</v>
      </c>
      <c r="W1270" s="154">
        <v>0.872305140961857</v>
      </c>
      <c r="X1270" s="155">
        <v>0.907472527472527</v>
      </c>
      <c r="Y1270" s="155">
        <v>0.921165884194053</v>
      </c>
      <c r="Z1270" s="173">
        <v>-0.0351673865106701</v>
      </c>
      <c r="AA1270" s="151">
        <v>46035</v>
      </c>
      <c r="AB1270" s="151">
        <v>41517</v>
      </c>
      <c r="AC1270" s="151">
        <v>52055</v>
      </c>
      <c r="AD1270" s="151">
        <v>46287</v>
      </c>
      <c r="AE1270" s="155">
        <v>0.901857282502444</v>
      </c>
      <c r="AF1270" s="155">
        <v>0.889194121602152</v>
      </c>
      <c r="AG1270" s="173">
        <v>0.0126631609002922</v>
      </c>
    </row>
    <row r="1271" spans="1:33">
      <c r="A1271" s="175" t="s">
        <v>1085</v>
      </c>
      <c r="B1271" s="195" t="s">
        <v>1841</v>
      </c>
      <c r="C1271" s="195" t="s">
        <v>1272</v>
      </c>
      <c r="D1271" s="150">
        <v>53</v>
      </c>
      <c r="E1271" s="150">
        <v>0</v>
      </c>
      <c r="F1271" s="150">
        <v>51</v>
      </c>
      <c r="G1271" s="151">
        <v>64</v>
      </c>
      <c r="H1271" s="151">
        <v>0</v>
      </c>
      <c r="I1271" s="151">
        <v>64</v>
      </c>
      <c r="J1271" s="151">
        <v>54</v>
      </c>
      <c r="K1271" s="151">
        <v>0</v>
      </c>
      <c r="L1271" s="151">
        <v>52</v>
      </c>
      <c r="M1271" s="154">
        <v>0</v>
      </c>
      <c r="N1271" s="153">
        <v>0</v>
      </c>
      <c r="O1271" s="172">
        <v>0.9</v>
      </c>
      <c r="P1271" s="154">
        <v>0</v>
      </c>
      <c r="Q1271" s="154">
        <v>0</v>
      </c>
      <c r="R1271" s="154">
        <v>0</v>
      </c>
      <c r="S1271" s="173">
        <v>0</v>
      </c>
      <c r="T1271" s="153">
        <v>860</v>
      </c>
      <c r="U1271" s="153">
        <v>851</v>
      </c>
      <c r="V1271" s="154">
        <v>0.98953488372093</v>
      </c>
      <c r="W1271" s="154">
        <v>0.962264150943396</v>
      </c>
      <c r="X1271" s="155">
        <v>1</v>
      </c>
      <c r="Y1271" s="155">
        <v>0.962962962962963</v>
      </c>
      <c r="Z1271" s="173">
        <v>-0.0377358490566038</v>
      </c>
      <c r="AA1271" s="151">
        <v>388</v>
      </c>
      <c r="AB1271" s="151">
        <v>384</v>
      </c>
      <c r="AC1271" s="151">
        <v>340</v>
      </c>
      <c r="AD1271" s="151">
        <v>340</v>
      </c>
      <c r="AE1271" s="155">
        <v>0.989690721649485</v>
      </c>
      <c r="AF1271" s="155">
        <v>1</v>
      </c>
      <c r="AG1271" s="173">
        <v>-0.0103092783505154</v>
      </c>
    </row>
    <row r="1272" spans="1:33">
      <c r="A1272" s="175" t="s">
        <v>1085</v>
      </c>
      <c r="B1272" s="195" t="s">
        <v>1842</v>
      </c>
      <c r="C1272" s="195" t="s">
        <v>1273</v>
      </c>
      <c r="D1272" s="150">
        <v>4441</v>
      </c>
      <c r="E1272" s="150">
        <v>4326</v>
      </c>
      <c r="F1272" s="150">
        <v>3771</v>
      </c>
      <c r="G1272" s="151">
        <v>2372</v>
      </c>
      <c r="H1272" s="151">
        <v>2336</v>
      </c>
      <c r="I1272" s="151">
        <v>2231</v>
      </c>
      <c r="J1272" s="151">
        <v>2715</v>
      </c>
      <c r="K1272" s="151">
        <v>2672</v>
      </c>
      <c r="L1272" s="151">
        <v>2504</v>
      </c>
      <c r="M1272" s="154">
        <v>0.970539440599321</v>
      </c>
      <c r="N1272" s="153">
        <v>74881</v>
      </c>
      <c r="O1272" s="172">
        <v>0.9</v>
      </c>
      <c r="P1272" s="154">
        <v>0.974104931321774</v>
      </c>
      <c r="Q1272" s="154">
        <v>0.984822934232715</v>
      </c>
      <c r="R1272" s="154">
        <v>0.984162062615101</v>
      </c>
      <c r="S1272" s="173">
        <v>-0.0107180029109407</v>
      </c>
      <c r="T1272" s="153">
        <v>77154</v>
      </c>
      <c r="U1272" s="153">
        <v>68263</v>
      </c>
      <c r="V1272" s="154">
        <v>0.884762941649169</v>
      </c>
      <c r="W1272" s="154">
        <v>0.849133078135555</v>
      </c>
      <c r="X1272" s="155">
        <v>0.940556492411467</v>
      </c>
      <c r="Y1272" s="155">
        <v>0.922283609576427</v>
      </c>
      <c r="Z1272" s="173">
        <v>-0.0914234142759121</v>
      </c>
      <c r="AA1272" s="151">
        <v>23506</v>
      </c>
      <c r="AB1272" s="151">
        <v>20938</v>
      </c>
      <c r="AC1272" s="151">
        <v>25202</v>
      </c>
      <c r="AD1272" s="151">
        <v>22095</v>
      </c>
      <c r="AE1272" s="155">
        <v>0.890751297541053</v>
      </c>
      <c r="AF1272" s="155">
        <v>0.876716133640187</v>
      </c>
      <c r="AG1272" s="173">
        <v>0.014035163900866</v>
      </c>
    </row>
    <row r="1273" spans="1:33">
      <c r="A1273" s="175" t="s">
        <v>1085</v>
      </c>
      <c r="B1273" s="195" t="s">
        <v>1842</v>
      </c>
      <c r="C1273" s="195" t="s">
        <v>1274</v>
      </c>
      <c r="D1273" s="150">
        <v>5795</v>
      </c>
      <c r="E1273" s="150">
        <v>5210</v>
      </c>
      <c r="F1273" s="150">
        <v>5161</v>
      </c>
      <c r="G1273" s="151">
        <v>3022</v>
      </c>
      <c r="H1273" s="151">
        <v>2936</v>
      </c>
      <c r="I1273" s="151">
        <v>2729</v>
      </c>
      <c r="J1273" s="151">
        <v>3599</v>
      </c>
      <c r="K1273" s="151">
        <v>3456</v>
      </c>
      <c r="L1273" s="151">
        <v>3191</v>
      </c>
      <c r="M1273" s="154">
        <v>0.935504040015391</v>
      </c>
      <c r="N1273" s="153">
        <v>97255</v>
      </c>
      <c r="O1273" s="172">
        <v>0.9</v>
      </c>
      <c r="P1273" s="154">
        <v>0.899050905953408</v>
      </c>
      <c r="Q1273" s="154">
        <v>0.971542025148908</v>
      </c>
      <c r="R1273" s="154">
        <v>0.960266740761323</v>
      </c>
      <c r="S1273" s="173">
        <v>-0.0724911191954999</v>
      </c>
      <c r="T1273" s="153">
        <v>103960</v>
      </c>
      <c r="U1273" s="153">
        <v>91445</v>
      </c>
      <c r="V1273" s="154">
        <v>0.879617160446326</v>
      </c>
      <c r="W1273" s="154">
        <v>0.890595340811044</v>
      </c>
      <c r="X1273" s="155">
        <v>0.903044341495698</v>
      </c>
      <c r="Y1273" s="155">
        <v>0.886635176437899</v>
      </c>
      <c r="Z1273" s="173">
        <v>-0.0124490006846543</v>
      </c>
      <c r="AA1273" s="151">
        <v>30180</v>
      </c>
      <c r="AB1273" s="151">
        <v>27073</v>
      </c>
      <c r="AC1273" s="151">
        <v>33191</v>
      </c>
      <c r="AD1273" s="151">
        <v>29441</v>
      </c>
      <c r="AE1273" s="155">
        <v>0.897051027170311</v>
      </c>
      <c r="AF1273" s="155">
        <v>0.887017565002561</v>
      </c>
      <c r="AG1273" s="173">
        <v>0.0100334621677506</v>
      </c>
    </row>
    <row r="1274" spans="1:33">
      <c r="A1274" s="175" t="s">
        <v>1085</v>
      </c>
      <c r="B1274" s="195" t="s">
        <v>1842</v>
      </c>
      <c r="C1274" s="195" t="s">
        <v>1275</v>
      </c>
      <c r="D1274" s="150">
        <v>3262</v>
      </c>
      <c r="E1274" s="150">
        <v>3112</v>
      </c>
      <c r="F1274" s="150">
        <v>2976</v>
      </c>
      <c r="G1274" s="151">
        <v>1760</v>
      </c>
      <c r="H1274" s="151">
        <v>1702</v>
      </c>
      <c r="I1274" s="151">
        <v>1628</v>
      </c>
      <c r="J1274" s="151">
        <v>2042</v>
      </c>
      <c r="K1274" s="151">
        <v>1982</v>
      </c>
      <c r="L1274" s="151">
        <v>1876</v>
      </c>
      <c r="M1274" s="154">
        <v>0.945808015293234</v>
      </c>
      <c r="N1274" s="153">
        <v>55413</v>
      </c>
      <c r="O1274" s="172">
        <v>0.9</v>
      </c>
      <c r="P1274" s="154">
        <v>0.954015941140405</v>
      </c>
      <c r="Q1274" s="154">
        <v>0.967045454545455</v>
      </c>
      <c r="R1274" s="154">
        <v>0.970617042115573</v>
      </c>
      <c r="S1274" s="173">
        <v>-0.0130295134050499</v>
      </c>
      <c r="T1274" s="153">
        <v>58588</v>
      </c>
      <c r="U1274" s="153">
        <v>52617</v>
      </c>
      <c r="V1274" s="154">
        <v>0.898084932068</v>
      </c>
      <c r="W1274" s="154">
        <v>0.912323727774372</v>
      </c>
      <c r="X1274" s="155">
        <v>0.925</v>
      </c>
      <c r="Y1274" s="155">
        <v>0.918707149853085</v>
      </c>
      <c r="Z1274" s="173">
        <v>-0.0126762722256285</v>
      </c>
      <c r="AA1274" s="151">
        <v>17185</v>
      </c>
      <c r="AB1274" s="151">
        <v>15778</v>
      </c>
      <c r="AC1274" s="151">
        <v>18873</v>
      </c>
      <c r="AD1274" s="151">
        <v>16934</v>
      </c>
      <c r="AE1274" s="155">
        <v>0.918126272912424</v>
      </c>
      <c r="AF1274" s="155">
        <v>0.897260636888677</v>
      </c>
      <c r="AG1274" s="173">
        <v>0.0208656360237467</v>
      </c>
    </row>
    <row r="1275" spans="1:33">
      <c r="A1275" s="175" t="s">
        <v>1085</v>
      </c>
      <c r="B1275" s="195" t="s">
        <v>1842</v>
      </c>
      <c r="C1275" s="195" t="s">
        <v>1276</v>
      </c>
      <c r="D1275" s="150">
        <v>215</v>
      </c>
      <c r="E1275" s="150">
        <v>82</v>
      </c>
      <c r="F1275" s="150">
        <v>215</v>
      </c>
      <c r="G1275" s="151">
        <v>217</v>
      </c>
      <c r="H1275" s="151">
        <v>104</v>
      </c>
      <c r="I1275" s="151">
        <v>215</v>
      </c>
      <c r="J1275" s="151">
        <v>180</v>
      </c>
      <c r="K1275" s="151">
        <v>64</v>
      </c>
      <c r="L1275" s="151">
        <v>180</v>
      </c>
      <c r="M1275" s="154">
        <v>0.375503875968992</v>
      </c>
      <c r="N1275" s="153">
        <v>1211</v>
      </c>
      <c r="O1275" s="172">
        <v>0.9</v>
      </c>
      <c r="P1275" s="154">
        <v>0.381395348837209</v>
      </c>
      <c r="Q1275" s="154">
        <v>0.47926267281106</v>
      </c>
      <c r="R1275" s="154">
        <v>0.355555555555556</v>
      </c>
      <c r="S1275" s="173">
        <v>-0.0978673239738506</v>
      </c>
      <c r="T1275" s="153">
        <v>3225</v>
      </c>
      <c r="U1275" s="153">
        <v>3213</v>
      </c>
      <c r="V1275" s="154">
        <v>0.996279069767442</v>
      </c>
      <c r="W1275" s="154">
        <v>1</v>
      </c>
      <c r="X1275" s="155">
        <v>0.990783410138249</v>
      </c>
      <c r="Y1275" s="155">
        <v>1</v>
      </c>
      <c r="Z1275" s="173">
        <v>0.00921658986175111</v>
      </c>
      <c r="AA1275" s="151">
        <v>1471</v>
      </c>
      <c r="AB1275" s="151">
        <v>1466</v>
      </c>
      <c r="AC1275" s="151">
        <v>1226</v>
      </c>
      <c r="AD1275" s="151">
        <v>1220</v>
      </c>
      <c r="AE1275" s="155">
        <v>0.996600951733515</v>
      </c>
      <c r="AF1275" s="155">
        <v>0.99510603588907</v>
      </c>
      <c r="AG1275" s="173">
        <v>0.0014949158444445</v>
      </c>
    </row>
    <row r="1276" spans="1:33">
      <c r="A1276" s="175" t="s">
        <v>1085</v>
      </c>
      <c r="B1276" s="195" t="s">
        <v>1842</v>
      </c>
      <c r="C1276" s="195" t="s">
        <v>1277</v>
      </c>
      <c r="D1276" s="150">
        <v>1</v>
      </c>
      <c r="E1276" s="150">
        <v>0</v>
      </c>
      <c r="F1276" s="150">
        <v>1</v>
      </c>
      <c r="G1276" s="151">
        <v>4</v>
      </c>
      <c r="H1276" s="151">
        <v>0</v>
      </c>
      <c r="I1276" s="151">
        <v>4</v>
      </c>
      <c r="J1276" s="151">
        <v>0</v>
      </c>
      <c r="K1276" s="151">
        <v>0</v>
      </c>
      <c r="L1276" s="151">
        <v>0</v>
      </c>
      <c r="M1276" s="154">
        <v>0</v>
      </c>
      <c r="N1276" s="153">
        <v>0</v>
      </c>
      <c r="O1276" s="172">
        <v>0.9</v>
      </c>
      <c r="P1276" s="154">
        <v>0</v>
      </c>
      <c r="Q1276" s="154">
        <v>0</v>
      </c>
      <c r="R1276" s="154">
        <v>0</v>
      </c>
      <c r="S1276" s="173">
        <v>0</v>
      </c>
      <c r="T1276" s="153">
        <v>25</v>
      </c>
      <c r="U1276" s="153">
        <v>24</v>
      </c>
      <c r="V1276" s="154">
        <v>0.96</v>
      </c>
      <c r="W1276" s="154">
        <v>1</v>
      </c>
      <c r="X1276" s="155">
        <v>1</v>
      </c>
      <c r="Y1276" s="155">
        <v>0</v>
      </c>
      <c r="Z1276" s="173">
        <v>0</v>
      </c>
      <c r="AA1276" s="151">
        <v>13</v>
      </c>
      <c r="AB1276" s="151">
        <v>13</v>
      </c>
      <c r="AC1276" s="151">
        <v>5</v>
      </c>
      <c r="AD1276" s="151">
        <v>4</v>
      </c>
      <c r="AE1276" s="155">
        <v>1</v>
      </c>
      <c r="AF1276" s="155">
        <v>0.8</v>
      </c>
      <c r="AG1276" s="173">
        <v>0.2</v>
      </c>
    </row>
    <row r="1277" spans="1:33">
      <c r="A1277" s="175" t="s">
        <v>1085</v>
      </c>
      <c r="B1277" s="195" t="s">
        <v>1842</v>
      </c>
      <c r="C1277" s="195" t="s">
        <v>1278</v>
      </c>
      <c r="D1277" s="150">
        <v>5321</v>
      </c>
      <c r="E1277" s="150">
        <v>5125</v>
      </c>
      <c r="F1277" s="150">
        <v>4293</v>
      </c>
      <c r="G1277" s="151">
        <v>3196</v>
      </c>
      <c r="H1277" s="151">
        <v>3177</v>
      </c>
      <c r="I1277" s="151">
        <v>2887</v>
      </c>
      <c r="J1277" s="151">
        <v>3270</v>
      </c>
      <c r="K1277" s="151">
        <v>3184</v>
      </c>
      <c r="L1277" s="151">
        <v>2871</v>
      </c>
      <c r="M1277" s="154">
        <v>0.966418228279387</v>
      </c>
      <c r="N1277" s="153">
        <v>90766</v>
      </c>
      <c r="O1277" s="172">
        <v>0.9</v>
      </c>
      <c r="P1277" s="154">
        <v>0.963164818643112</v>
      </c>
      <c r="Q1277" s="154">
        <v>0.994055068836045</v>
      </c>
      <c r="R1277" s="154">
        <v>0.973700305810398</v>
      </c>
      <c r="S1277" s="173">
        <v>-0.0308902501929329</v>
      </c>
      <c r="T1277" s="153">
        <v>93920</v>
      </c>
      <c r="U1277" s="153">
        <v>77506</v>
      </c>
      <c r="V1277" s="154">
        <v>0.825234241908007</v>
      </c>
      <c r="W1277" s="154">
        <v>0.806803232475099</v>
      </c>
      <c r="X1277" s="155">
        <v>0.903316645807259</v>
      </c>
      <c r="Y1277" s="155">
        <v>0.877981651376147</v>
      </c>
      <c r="Z1277" s="173">
        <v>-0.0965134133321605</v>
      </c>
      <c r="AA1277" s="151">
        <v>30072</v>
      </c>
      <c r="AB1277" s="151">
        <v>25618</v>
      </c>
      <c r="AC1277" s="151">
        <v>30707</v>
      </c>
      <c r="AD1277" s="151">
        <v>24745</v>
      </c>
      <c r="AE1277" s="155">
        <v>0.851888800212823</v>
      </c>
      <c r="AF1277" s="155">
        <v>0.80584231608428</v>
      </c>
      <c r="AG1277" s="173">
        <v>0.0460464841285421</v>
      </c>
    </row>
    <row r="1278" spans="1:33">
      <c r="A1278" s="175" t="s">
        <v>1085</v>
      </c>
      <c r="B1278" s="195" t="s">
        <v>1842</v>
      </c>
      <c r="C1278" s="195" t="s">
        <v>1279</v>
      </c>
      <c r="D1278" s="150">
        <v>2</v>
      </c>
      <c r="E1278" s="150">
        <v>0</v>
      </c>
      <c r="F1278" s="150">
        <v>2</v>
      </c>
      <c r="G1278" s="151">
        <v>5</v>
      </c>
      <c r="H1278" s="151">
        <v>0</v>
      </c>
      <c r="I1278" s="151">
        <v>5</v>
      </c>
      <c r="J1278" s="151">
        <v>5</v>
      </c>
      <c r="K1278" s="151">
        <v>0</v>
      </c>
      <c r="L1278" s="151">
        <v>5</v>
      </c>
      <c r="M1278" s="154">
        <v>0</v>
      </c>
      <c r="N1278" s="153">
        <v>0</v>
      </c>
      <c r="O1278" s="172">
        <v>0.9</v>
      </c>
      <c r="P1278" s="154">
        <v>0</v>
      </c>
      <c r="Q1278" s="154">
        <v>0</v>
      </c>
      <c r="R1278" s="154">
        <v>0</v>
      </c>
      <c r="S1278" s="173">
        <v>0</v>
      </c>
      <c r="T1278" s="153">
        <v>162</v>
      </c>
      <c r="U1278" s="153">
        <v>161</v>
      </c>
      <c r="V1278" s="154">
        <v>0.993827160493827</v>
      </c>
      <c r="W1278" s="154">
        <v>1</v>
      </c>
      <c r="X1278" s="155">
        <v>1</v>
      </c>
      <c r="Y1278" s="155">
        <v>1</v>
      </c>
      <c r="Z1278" s="173">
        <v>0</v>
      </c>
      <c r="AA1278" s="151">
        <v>40</v>
      </c>
      <c r="AB1278" s="151">
        <v>39</v>
      </c>
      <c r="AC1278" s="151">
        <v>67</v>
      </c>
      <c r="AD1278" s="151">
        <v>67</v>
      </c>
      <c r="AE1278" s="155">
        <v>0.975</v>
      </c>
      <c r="AF1278" s="155">
        <v>1</v>
      </c>
      <c r="AG1278" s="173">
        <v>-0.025</v>
      </c>
    </row>
    <row r="1279" spans="1:33">
      <c r="A1279" s="175" t="s">
        <v>1085</v>
      </c>
      <c r="B1279" s="195" t="s">
        <v>1842</v>
      </c>
      <c r="C1279" s="195" t="s">
        <v>1280</v>
      </c>
      <c r="D1279" s="150">
        <v>7845</v>
      </c>
      <c r="E1279" s="150">
        <v>7500</v>
      </c>
      <c r="F1279" s="150">
        <v>6881</v>
      </c>
      <c r="G1279" s="151">
        <v>4294</v>
      </c>
      <c r="H1279" s="151">
        <v>4138</v>
      </c>
      <c r="I1279" s="151">
        <v>3880</v>
      </c>
      <c r="J1279" s="151">
        <v>4823</v>
      </c>
      <c r="K1279" s="151">
        <v>4539</v>
      </c>
      <c r="L1279" s="151">
        <v>4276</v>
      </c>
      <c r="M1279" s="154">
        <v>0.961041443916532</v>
      </c>
      <c r="N1279" s="153">
        <v>135725</v>
      </c>
      <c r="O1279" s="172">
        <v>0.9</v>
      </c>
      <c r="P1279" s="154">
        <v>0.956022944550669</v>
      </c>
      <c r="Q1279" s="154">
        <v>0.963670237540755</v>
      </c>
      <c r="R1279" s="154">
        <v>0.9411154882853</v>
      </c>
      <c r="S1279" s="173">
        <v>-0.00764729299008537</v>
      </c>
      <c r="T1279" s="153">
        <v>141227</v>
      </c>
      <c r="U1279" s="153">
        <v>125390</v>
      </c>
      <c r="V1279" s="154">
        <v>0.887861386278828</v>
      </c>
      <c r="W1279" s="154">
        <v>0.877119184193754</v>
      </c>
      <c r="X1279" s="155">
        <v>0.903586399627387</v>
      </c>
      <c r="Y1279" s="155">
        <v>0.886585113000207</v>
      </c>
      <c r="Z1279" s="173">
        <v>-0.0264672154336331</v>
      </c>
      <c r="AA1279" s="151">
        <v>42373</v>
      </c>
      <c r="AB1279" s="151">
        <v>37522</v>
      </c>
      <c r="AC1279" s="151">
        <v>45122</v>
      </c>
      <c r="AD1279" s="151">
        <v>40131</v>
      </c>
      <c r="AE1279" s="155">
        <v>0.885516720553182</v>
      </c>
      <c r="AF1279" s="155">
        <v>0.889388768228359</v>
      </c>
      <c r="AG1279" s="173">
        <v>-0.00387204767517624</v>
      </c>
    </row>
    <row r="1280" spans="1:33">
      <c r="A1280" s="175" t="s">
        <v>1085</v>
      </c>
      <c r="B1280" s="195" t="s">
        <v>1842</v>
      </c>
      <c r="C1280" s="195" t="s">
        <v>1281</v>
      </c>
      <c r="D1280" s="150">
        <v>6041</v>
      </c>
      <c r="E1280" s="150">
        <v>5647</v>
      </c>
      <c r="F1280" s="150">
        <v>4830</v>
      </c>
      <c r="G1280" s="151">
        <v>3240</v>
      </c>
      <c r="H1280" s="151">
        <v>3125</v>
      </c>
      <c r="I1280" s="151">
        <v>2787</v>
      </c>
      <c r="J1280" s="151">
        <v>3741</v>
      </c>
      <c r="K1280" s="151">
        <v>3434</v>
      </c>
      <c r="L1280" s="151">
        <v>3016</v>
      </c>
      <c r="M1280" s="154">
        <v>0.911225648161711</v>
      </c>
      <c r="N1280" s="153">
        <v>99535</v>
      </c>
      <c r="O1280" s="172">
        <v>0.9</v>
      </c>
      <c r="P1280" s="154">
        <v>0.934779010097666</v>
      </c>
      <c r="Q1280" s="154">
        <v>0.964506172839506</v>
      </c>
      <c r="R1280" s="154">
        <v>0.917936380646886</v>
      </c>
      <c r="S1280" s="173">
        <v>-0.0297271627418402</v>
      </c>
      <c r="T1280" s="153">
        <v>109232</v>
      </c>
      <c r="U1280" s="153">
        <v>84915</v>
      </c>
      <c r="V1280" s="154">
        <v>0.777382085835653</v>
      </c>
      <c r="W1280" s="154">
        <v>0.799536500579374</v>
      </c>
      <c r="X1280" s="155">
        <v>0.860185185185185</v>
      </c>
      <c r="Y1280" s="155">
        <v>0.806201550387597</v>
      </c>
      <c r="Z1280" s="173">
        <v>-0.0606486846058109</v>
      </c>
      <c r="AA1280" s="151">
        <v>32535</v>
      </c>
      <c r="AB1280" s="151">
        <v>26437</v>
      </c>
      <c r="AC1280" s="151">
        <v>35412</v>
      </c>
      <c r="AD1280" s="151">
        <v>27126</v>
      </c>
      <c r="AE1280" s="155">
        <v>0.812571077301368</v>
      </c>
      <c r="AF1280" s="155">
        <v>0.766011521518129</v>
      </c>
      <c r="AG1280" s="173">
        <v>0.0465595557832383</v>
      </c>
    </row>
    <row r="1281" spans="1:33">
      <c r="A1281" s="175" t="s">
        <v>1085</v>
      </c>
      <c r="B1281" s="195" t="s">
        <v>1841</v>
      </c>
      <c r="C1281" s="195" t="s">
        <v>1282</v>
      </c>
      <c r="D1281" s="150">
        <v>2684</v>
      </c>
      <c r="E1281" s="150">
        <v>2640</v>
      </c>
      <c r="F1281" s="150">
        <v>2506</v>
      </c>
      <c r="G1281" s="151">
        <v>1444</v>
      </c>
      <c r="H1281" s="151">
        <v>1407</v>
      </c>
      <c r="I1281" s="151">
        <v>1361</v>
      </c>
      <c r="J1281" s="151">
        <v>1671</v>
      </c>
      <c r="K1281" s="151">
        <v>1646</v>
      </c>
      <c r="L1281" s="151">
        <v>1560</v>
      </c>
      <c r="M1281" s="154">
        <v>0.975554336754682</v>
      </c>
      <c r="N1281" s="153">
        <v>49804</v>
      </c>
      <c r="O1281" s="172">
        <v>0.9</v>
      </c>
      <c r="P1281" s="154">
        <v>0.983606557377049</v>
      </c>
      <c r="Q1281" s="154">
        <v>0.974376731301939</v>
      </c>
      <c r="R1281" s="154">
        <v>0.985038898862956</v>
      </c>
      <c r="S1281" s="173">
        <v>0.00922982607511014</v>
      </c>
      <c r="T1281" s="153">
        <v>51052</v>
      </c>
      <c r="U1281" s="153">
        <v>46281</v>
      </c>
      <c r="V1281" s="154">
        <v>0.906546266551751</v>
      </c>
      <c r="W1281" s="154">
        <v>0.933681073025335</v>
      </c>
      <c r="X1281" s="155">
        <v>0.942520775623269</v>
      </c>
      <c r="Y1281" s="155">
        <v>0.933572710951526</v>
      </c>
      <c r="Z1281" s="173">
        <v>-0.00883970259793343</v>
      </c>
      <c r="AA1281" s="151">
        <v>14890</v>
      </c>
      <c r="AB1281" s="151">
        <v>13542</v>
      </c>
      <c r="AC1281" s="151">
        <v>16811</v>
      </c>
      <c r="AD1281" s="151">
        <v>15259</v>
      </c>
      <c r="AE1281" s="155">
        <v>0.909469442578912</v>
      </c>
      <c r="AF1281" s="155">
        <v>0.907679495568378</v>
      </c>
      <c r="AG1281" s="173">
        <v>0.00178994701053414</v>
      </c>
    </row>
    <row r="1282" spans="1:33">
      <c r="A1282" s="175" t="s">
        <v>1085</v>
      </c>
      <c r="B1282" s="195" t="s">
        <v>1841</v>
      </c>
      <c r="C1282" s="195" t="s">
        <v>1283</v>
      </c>
      <c r="D1282" s="150">
        <v>5804</v>
      </c>
      <c r="E1282" s="150">
        <v>5720</v>
      </c>
      <c r="F1282" s="150">
        <v>4959</v>
      </c>
      <c r="G1282" s="151">
        <v>2840</v>
      </c>
      <c r="H1282" s="151">
        <v>2796</v>
      </c>
      <c r="I1282" s="151">
        <v>2525</v>
      </c>
      <c r="J1282" s="151">
        <v>3367</v>
      </c>
      <c r="K1282" s="151">
        <v>3318</v>
      </c>
      <c r="L1282" s="151">
        <v>3003</v>
      </c>
      <c r="M1282" s="154">
        <v>0.98423866085586</v>
      </c>
      <c r="N1282" s="153">
        <v>103661</v>
      </c>
      <c r="O1282" s="172">
        <v>0.9</v>
      </c>
      <c r="P1282" s="154">
        <v>0.9855272226051</v>
      </c>
      <c r="Q1282" s="154">
        <v>0.984507042253521</v>
      </c>
      <c r="R1282" s="154">
        <v>0.985446985446986</v>
      </c>
      <c r="S1282" s="173">
        <v>0.0010201803515788</v>
      </c>
      <c r="T1282" s="153">
        <v>105321</v>
      </c>
      <c r="U1282" s="153">
        <v>92088</v>
      </c>
      <c r="V1282" s="154">
        <v>0.874355541629874</v>
      </c>
      <c r="W1282" s="154">
        <v>0.854410751206065</v>
      </c>
      <c r="X1282" s="155">
        <v>0.889084507042254</v>
      </c>
      <c r="Y1282" s="155">
        <v>0.891891891891892</v>
      </c>
      <c r="Z1282" s="173">
        <v>-0.0346737558361887</v>
      </c>
      <c r="AA1282" s="151">
        <v>30463</v>
      </c>
      <c r="AB1282" s="151">
        <v>26725</v>
      </c>
      <c r="AC1282" s="151">
        <v>34327</v>
      </c>
      <c r="AD1282" s="151">
        <v>29630</v>
      </c>
      <c r="AE1282" s="155">
        <v>0.877293766208187</v>
      </c>
      <c r="AF1282" s="155">
        <v>0.863168934075218</v>
      </c>
      <c r="AG1282" s="173">
        <v>0.0141248321329692</v>
      </c>
    </row>
    <row r="1283" spans="1:33">
      <c r="A1283" s="175" t="s">
        <v>1085</v>
      </c>
      <c r="B1283" s="195" t="s">
        <v>1841</v>
      </c>
      <c r="C1283" s="195" t="s">
        <v>1284</v>
      </c>
      <c r="D1283" s="150">
        <v>2630</v>
      </c>
      <c r="E1283" s="150">
        <v>2589</v>
      </c>
      <c r="F1283" s="150">
        <v>2435</v>
      </c>
      <c r="G1283" s="151">
        <v>1454</v>
      </c>
      <c r="H1283" s="151">
        <v>1434</v>
      </c>
      <c r="I1283" s="151">
        <v>1354</v>
      </c>
      <c r="J1283" s="151">
        <v>1860</v>
      </c>
      <c r="K1283" s="151">
        <v>1837</v>
      </c>
      <c r="L1283" s="151">
        <v>1723</v>
      </c>
      <c r="M1283" s="154">
        <v>0.982976653696498</v>
      </c>
      <c r="N1283" s="153">
        <v>50525</v>
      </c>
      <c r="O1283" s="172">
        <v>0.9</v>
      </c>
      <c r="P1283" s="154">
        <v>0.984410646387833</v>
      </c>
      <c r="Q1283" s="154">
        <v>0.986244841815681</v>
      </c>
      <c r="R1283" s="154">
        <v>0.987634408602151</v>
      </c>
      <c r="S1283" s="173">
        <v>-0.00183419542784813</v>
      </c>
      <c r="T1283" s="153">
        <v>51400</v>
      </c>
      <c r="U1283" s="153">
        <v>46467</v>
      </c>
      <c r="V1283" s="154">
        <v>0.904027237354086</v>
      </c>
      <c r="W1283" s="154">
        <v>0.925855513307985</v>
      </c>
      <c r="X1283" s="155">
        <v>0.931224209078404</v>
      </c>
      <c r="Y1283" s="155">
        <v>0.926344086021505</v>
      </c>
      <c r="Z1283" s="173">
        <v>-0.00536869577041965</v>
      </c>
      <c r="AA1283" s="151">
        <v>15181</v>
      </c>
      <c r="AB1283" s="151">
        <v>13924</v>
      </c>
      <c r="AC1283" s="151">
        <v>16674</v>
      </c>
      <c r="AD1283" s="151">
        <v>14825</v>
      </c>
      <c r="AE1283" s="155">
        <v>0.917199130492062</v>
      </c>
      <c r="AF1283" s="155">
        <v>0.889108792131462</v>
      </c>
      <c r="AG1283" s="173">
        <v>0.0280903383606003</v>
      </c>
    </row>
    <row r="1284" spans="1:33">
      <c r="A1284" s="175" t="s">
        <v>1085</v>
      </c>
      <c r="B1284" s="195" t="s">
        <v>1841</v>
      </c>
      <c r="C1284" s="195" t="s">
        <v>1285</v>
      </c>
      <c r="D1284" s="150">
        <v>5531</v>
      </c>
      <c r="E1284" s="150">
        <v>5218</v>
      </c>
      <c r="F1284" s="150">
        <v>5035</v>
      </c>
      <c r="G1284" s="151">
        <v>2800</v>
      </c>
      <c r="H1284" s="151">
        <v>2636</v>
      </c>
      <c r="I1284" s="151">
        <v>2495</v>
      </c>
      <c r="J1284" s="151">
        <v>3330</v>
      </c>
      <c r="K1284" s="151">
        <v>3215</v>
      </c>
      <c r="L1284" s="151">
        <v>3035</v>
      </c>
      <c r="M1284" s="154">
        <v>0.953659141652195</v>
      </c>
      <c r="N1284" s="153">
        <v>96105</v>
      </c>
      <c r="O1284" s="172">
        <v>0.9</v>
      </c>
      <c r="P1284" s="154">
        <v>0.943409871632616</v>
      </c>
      <c r="Q1284" s="154">
        <v>0.941428571428571</v>
      </c>
      <c r="R1284" s="154">
        <v>0.965465465465465</v>
      </c>
      <c r="S1284" s="173">
        <v>0.00198130020404474</v>
      </c>
      <c r="T1284" s="153">
        <v>100775</v>
      </c>
      <c r="U1284" s="153">
        <v>91844</v>
      </c>
      <c r="V1284" s="154">
        <v>0.911376829570826</v>
      </c>
      <c r="W1284" s="154">
        <v>0.910323630446574</v>
      </c>
      <c r="X1284" s="155">
        <v>0.891071428571429</v>
      </c>
      <c r="Y1284" s="155">
        <v>0.911411411411411</v>
      </c>
      <c r="Z1284" s="173">
        <v>0.0192522018751452</v>
      </c>
      <c r="AA1284" s="151">
        <v>29223</v>
      </c>
      <c r="AB1284" s="151">
        <v>26645</v>
      </c>
      <c r="AC1284" s="151">
        <v>32649</v>
      </c>
      <c r="AD1284" s="151">
        <v>29710</v>
      </c>
      <c r="AE1284" s="155">
        <v>0.911781815693118</v>
      </c>
      <c r="AF1284" s="155">
        <v>0.90998192900242</v>
      </c>
      <c r="AG1284" s="173">
        <v>0.00179988669069875</v>
      </c>
    </row>
    <row r="1285" spans="1:33">
      <c r="A1285" s="175" t="s">
        <v>1085</v>
      </c>
      <c r="B1285" s="195" t="s">
        <v>1841</v>
      </c>
      <c r="C1285" s="195" t="s">
        <v>1286</v>
      </c>
      <c r="D1285" s="150">
        <v>1</v>
      </c>
      <c r="E1285" s="150">
        <v>1</v>
      </c>
      <c r="F1285" s="150">
        <v>1</v>
      </c>
      <c r="G1285" s="151">
        <v>2</v>
      </c>
      <c r="H1285" s="151">
        <v>2</v>
      </c>
      <c r="I1285" s="151">
        <v>2</v>
      </c>
      <c r="J1285" s="151">
        <v>1</v>
      </c>
      <c r="K1285" s="151">
        <v>0</v>
      </c>
      <c r="L1285" s="151">
        <v>0</v>
      </c>
      <c r="M1285" s="154">
        <v>0.878048780487805</v>
      </c>
      <c r="N1285" s="153">
        <v>36</v>
      </c>
      <c r="O1285" s="172">
        <v>0.9</v>
      </c>
      <c r="P1285" s="154">
        <v>1</v>
      </c>
      <c r="Q1285" s="154">
        <v>1</v>
      </c>
      <c r="R1285" s="154">
        <v>0</v>
      </c>
      <c r="S1285" s="173">
        <v>0</v>
      </c>
      <c r="T1285" s="153">
        <v>41</v>
      </c>
      <c r="U1285" s="153">
        <v>40</v>
      </c>
      <c r="V1285" s="154">
        <v>0.975609756097561</v>
      </c>
      <c r="W1285" s="154">
        <v>1</v>
      </c>
      <c r="X1285" s="155">
        <v>1</v>
      </c>
      <c r="Y1285" s="155">
        <v>0</v>
      </c>
      <c r="Z1285" s="173">
        <v>0</v>
      </c>
      <c r="AA1285" s="151">
        <v>6</v>
      </c>
      <c r="AB1285" s="151">
        <v>5</v>
      </c>
      <c r="AC1285" s="151">
        <v>23</v>
      </c>
      <c r="AD1285" s="151">
        <v>23</v>
      </c>
      <c r="AE1285" s="155">
        <v>0.833333333333333</v>
      </c>
      <c r="AF1285" s="155">
        <v>1</v>
      </c>
      <c r="AG1285" s="173">
        <v>-0.166666666666667</v>
      </c>
    </row>
    <row r="1286" spans="1:33">
      <c r="A1286" s="175" t="s">
        <v>1085</v>
      </c>
      <c r="B1286" s="195" t="s">
        <v>1843</v>
      </c>
      <c r="C1286" s="195" t="s">
        <v>1287</v>
      </c>
      <c r="D1286" s="150">
        <v>2599</v>
      </c>
      <c r="E1286" s="150">
        <v>2584</v>
      </c>
      <c r="F1286" s="150">
        <v>2517</v>
      </c>
      <c r="G1286" s="151">
        <v>1551</v>
      </c>
      <c r="H1286" s="151">
        <v>1538</v>
      </c>
      <c r="I1286" s="151">
        <v>1494</v>
      </c>
      <c r="J1286" s="151">
        <v>2741</v>
      </c>
      <c r="K1286" s="151">
        <v>2718</v>
      </c>
      <c r="L1286" s="151">
        <v>2661</v>
      </c>
      <c r="M1286" s="154">
        <v>0.985088216598808</v>
      </c>
      <c r="N1286" s="153">
        <v>57341</v>
      </c>
      <c r="O1286" s="172">
        <v>0.9</v>
      </c>
      <c r="P1286" s="154">
        <v>0.994228549442093</v>
      </c>
      <c r="Q1286" s="154">
        <v>0.991618310767247</v>
      </c>
      <c r="R1286" s="154">
        <v>0.991608901860635</v>
      </c>
      <c r="S1286" s="173">
        <v>0.00261023867484622</v>
      </c>
      <c r="T1286" s="153">
        <v>58209</v>
      </c>
      <c r="U1286" s="153">
        <v>56317</v>
      </c>
      <c r="V1286" s="154">
        <v>0.967496435259152</v>
      </c>
      <c r="W1286" s="154">
        <v>0.968449403616776</v>
      </c>
      <c r="X1286" s="155">
        <v>0.963249516441006</v>
      </c>
      <c r="Y1286" s="155">
        <v>0.970813571689164</v>
      </c>
      <c r="Z1286" s="173">
        <v>0.00519988717576991</v>
      </c>
      <c r="AA1286" s="151">
        <v>18016</v>
      </c>
      <c r="AB1286" s="151">
        <v>17399</v>
      </c>
      <c r="AC1286" s="151">
        <v>17838</v>
      </c>
      <c r="AD1286" s="151">
        <v>17264</v>
      </c>
      <c r="AE1286" s="155">
        <v>0.965752664298401</v>
      </c>
      <c r="AF1286" s="155">
        <v>0.967821504652988</v>
      </c>
      <c r="AG1286" s="173">
        <v>-0.00206884035458654</v>
      </c>
    </row>
    <row r="1287" spans="1:33">
      <c r="A1287" s="175" t="s">
        <v>1085</v>
      </c>
      <c r="B1287" s="195" t="s">
        <v>1843</v>
      </c>
      <c r="C1287" s="195" t="s">
        <v>1288</v>
      </c>
      <c r="D1287" s="150">
        <v>2728</v>
      </c>
      <c r="E1287" s="150">
        <v>2710</v>
      </c>
      <c r="F1287" s="150">
        <v>2532</v>
      </c>
      <c r="G1287" s="151">
        <v>1625</v>
      </c>
      <c r="H1287" s="151">
        <v>1571</v>
      </c>
      <c r="I1287" s="151">
        <v>1498</v>
      </c>
      <c r="J1287" s="151">
        <v>2841</v>
      </c>
      <c r="K1287" s="151">
        <v>2809</v>
      </c>
      <c r="L1287" s="151">
        <v>2665</v>
      </c>
      <c r="M1287" s="154">
        <v>0.989565189342623</v>
      </c>
      <c r="N1287" s="153">
        <v>61357</v>
      </c>
      <c r="O1287" s="172">
        <v>0.9</v>
      </c>
      <c r="P1287" s="154">
        <v>0.993401759530792</v>
      </c>
      <c r="Q1287" s="154">
        <v>0.966769230769231</v>
      </c>
      <c r="R1287" s="154">
        <v>0.988736360436466</v>
      </c>
      <c r="S1287" s="173">
        <v>0.0266325287615611</v>
      </c>
      <c r="T1287" s="153">
        <v>62004</v>
      </c>
      <c r="U1287" s="153">
        <v>58092</v>
      </c>
      <c r="V1287" s="154">
        <v>0.936907296303464</v>
      </c>
      <c r="W1287" s="154">
        <v>0.928152492668622</v>
      </c>
      <c r="X1287" s="155">
        <v>0.921846153846154</v>
      </c>
      <c r="Y1287" s="155">
        <v>0.938049982400563</v>
      </c>
      <c r="Z1287" s="173">
        <v>0.00630633882246778</v>
      </c>
      <c r="AA1287" s="151">
        <v>18608</v>
      </c>
      <c r="AB1287" s="151">
        <v>17405</v>
      </c>
      <c r="AC1287" s="151">
        <v>19592</v>
      </c>
      <c r="AD1287" s="151">
        <v>18416</v>
      </c>
      <c r="AE1287" s="155">
        <v>0.935350386930353</v>
      </c>
      <c r="AF1287" s="155">
        <v>0.939975500204165</v>
      </c>
      <c r="AG1287" s="173">
        <v>-0.00462511327381243</v>
      </c>
    </row>
    <row r="1288" spans="1:33">
      <c r="A1288" s="175" t="s">
        <v>1085</v>
      </c>
      <c r="B1288" s="195" t="s">
        <v>1843</v>
      </c>
      <c r="C1288" s="195" t="s">
        <v>1289</v>
      </c>
      <c r="D1288" s="150">
        <v>2738</v>
      </c>
      <c r="E1288" s="150">
        <v>2677</v>
      </c>
      <c r="F1288" s="150">
        <v>2529</v>
      </c>
      <c r="G1288" s="151">
        <v>1759</v>
      </c>
      <c r="H1288" s="151">
        <v>1714</v>
      </c>
      <c r="I1288" s="151">
        <v>1616</v>
      </c>
      <c r="J1288" s="151">
        <v>2989</v>
      </c>
      <c r="K1288" s="151">
        <v>2816</v>
      </c>
      <c r="L1288" s="151">
        <v>2809</v>
      </c>
      <c r="M1288" s="154">
        <v>0.973919895740199</v>
      </c>
      <c r="N1288" s="153">
        <v>64268</v>
      </c>
      <c r="O1288" s="172">
        <v>0.9</v>
      </c>
      <c r="P1288" s="154">
        <v>0.977720964207451</v>
      </c>
      <c r="Q1288" s="154">
        <v>0.974417282546902</v>
      </c>
      <c r="R1288" s="154">
        <v>0.942121110739378</v>
      </c>
      <c r="S1288" s="173">
        <v>0.00330368166054906</v>
      </c>
      <c r="T1288" s="153">
        <v>65989</v>
      </c>
      <c r="U1288" s="153">
        <v>61818</v>
      </c>
      <c r="V1288" s="154">
        <v>0.936792495718983</v>
      </c>
      <c r="W1288" s="154">
        <v>0.923666910153397</v>
      </c>
      <c r="X1288" s="155">
        <v>0.918703808982376</v>
      </c>
      <c r="Y1288" s="155">
        <v>0.939779190364671</v>
      </c>
      <c r="Z1288" s="173">
        <v>0.00496310117102028</v>
      </c>
      <c r="AA1288" s="151">
        <v>19654</v>
      </c>
      <c r="AB1288" s="151">
        <v>18447</v>
      </c>
      <c r="AC1288" s="151">
        <v>21014</v>
      </c>
      <c r="AD1288" s="151">
        <v>19629</v>
      </c>
      <c r="AE1288" s="155">
        <v>0.938587564872291</v>
      </c>
      <c r="AF1288" s="155">
        <v>0.934091558008946</v>
      </c>
      <c r="AG1288" s="173">
        <v>0.00449600686334428</v>
      </c>
    </row>
    <row r="1289" spans="1:33">
      <c r="A1289" s="175" t="s">
        <v>1085</v>
      </c>
      <c r="B1289" s="195" t="s">
        <v>1843</v>
      </c>
      <c r="C1289" s="195" t="s">
        <v>1290</v>
      </c>
      <c r="D1289" s="150">
        <v>2747</v>
      </c>
      <c r="E1289" s="150">
        <v>2713</v>
      </c>
      <c r="F1289" s="150">
        <v>2653</v>
      </c>
      <c r="G1289" s="151">
        <v>1676</v>
      </c>
      <c r="H1289" s="151">
        <v>1653</v>
      </c>
      <c r="I1289" s="151">
        <v>1626</v>
      </c>
      <c r="J1289" s="151">
        <v>2977</v>
      </c>
      <c r="K1289" s="151">
        <v>2933</v>
      </c>
      <c r="L1289" s="151">
        <v>2858</v>
      </c>
      <c r="M1289" s="154">
        <v>0.976982858575413</v>
      </c>
      <c r="N1289" s="153">
        <v>62353</v>
      </c>
      <c r="O1289" s="172">
        <v>0.9</v>
      </c>
      <c r="P1289" s="154">
        <v>0.98762286130324</v>
      </c>
      <c r="Q1289" s="154">
        <v>0.986276849642005</v>
      </c>
      <c r="R1289" s="154">
        <v>0.985220020154518</v>
      </c>
      <c r="S1289" s="173">
        <v>0.00134601166123516</v>
      </c>
      <c r="T1289" s="153">
        <v>63822</v>
      </c>
      <c r="U1289" s="153">
        <v>61159</v>
      </c>
      <c r="V1289" s="154">
        <v>0.958274576164959</v>
      </c>
      <c r="W1289" s="154">
        <v>0.965780851838369</v>
      </c>
      <c r="X1289" s="155">
        <v>0.970167064439141</v>
      </c>
      <c r="Y1289" s="155">
        <v>0.960026872690628</v>
      </c>
      <c r="Z1289" s="173">
        <v>-0.00438621260077166</v>
      </c>
      <c r="AA1289" s="151">
        <v>19147</v>
      </c>
      <c r="AB1289" s="151">
        <v>18384</v>
      </c>
      <c r="AC1289" s="151">
        <v>20127</v>
      </c>
      <c r="AD1289" s="151">
        <v>19169</v>
      </c>
      <c r="AE1289" s="155">
        <v>0.960150415208649</v>
      </c>
      <c r="AF1289" s="155">
        <v>0.952402245739554</v>
      </c>
      <c r="AG1289" s="173">
        <v>0.00774816946909507</v>
      </c>
    </row>
    <row r="1290" spans="1:33">
      <c r="A1290" s="175" t="s">
        <v>1085</v>
      </c>
      <c r="B1290" s="195" t="s">
        <v>1843</v>
      </c>
      <c r="C1290" s="195" t="s">
        <v>1291</v>
      </c>
      <c r="D1290" s="150">
        <v>1757</v>
      </c>
      <c r="E1290" s="150">
        <v>1741</v>
      </c>
      <c r="F1290" s="150">
        <v>1685</v>
      </c>
      <c r="G1290" s="151">
        <v>1098</v>
      </c>
      <c r="H1290" s="151">
        <v>1088</v>
      </c>
      <c r="I1290" s="151">
        <v>1065</v>
      </c>
      <c r="J1290" s="151">
        <v>1756</v>
      </c>
      <c r="K1290" s="151">
        <v>1736</v>
      </c>
      <c r="L1290" s="151">
        <v>1698</v>
      </c>
      <c r="M1290" s="154">
        <v>0.98388583098802</v>
      </c>
      <c r="N1290" s="153">
        <v>39504</v>
      </c>
      <c r="O1290" s="172">
        <v>0.9</v>
      </c>
      <c r="P1290" s="154">
        <v>0.990893568582812</v>
      </c>
      <c r="Q1290" s="154">
        <v>0.990892531876138</v>
      </c>
      <c r="R1290" s="154">
        <v>0.988610478359909</v>
      </c>
      <c r="S1290" s="173">
        <v>1.03670667317424e-6</v>
      </c>
      <c r="T1290" s="153">
        <v>40151</v>
      </c>
      <c r="U1290" s="153">
        <v>38666</v>
      </c>
      <c r="V1290" s="154">
        <v>0.963014619810216</v>
      </c>
      <c r="W1290" s="154">
        <v>0.959021058622652</v>
      </c>
      <c r="X1290" s="155">
        <v>0.969945355191257</v>
      </c>
      <c r="Y1290" s="155">
        <v>0.966970387243736</v>
      </c>
      <c r="Z1290" s="173">
        <v>-0.0109242965686045</v>
      </c>
      <c r="AA1290" s="151">
        <v>12216</v>
      </c>
      <c r="AB1290" s="151">
        <v>11777</v>
      </c>
      <c r="AC1290" s="151">
        <v>12678</v>
      </c>
      <c r="AD1290" s="151">
        <v>12233</v>
      </c>
      <c r="AE1290" s="155">
        <v>0.964063523248199</v>
      </c>
      <c r="AF1290" s="155">
        <v>0.964899826471052</v>
      </c>
      <c r="AG1290" s="173">
        <v>-0.000836303222853108</v>
      </c>
    </row>
    <row r="1291" spans="1:33">
      <c r="A1291" s="175" t="s">
        <v>1085</v>
      </c>
      <c r="B1291" s="195" t="s">
        <v>1843</v>
      </c>
      <c r="C1291" s="195" t="s">
        <v>1292</v>
      </c>
      <c r="D1291" s="150">
        <v>2489</v>
      </c>
      <c r="E1291" s="150">
        <v>2412</v>
      </c>
      <c r="F1291" s="150">
        <v>2394</v>
      </c>
      <c r="G1291" s="151">
        <v>1447</v>
      </c>
      <c r="H1291" s="151">
        <v>1401</v>
      </c>
      <c r="I1291" s="151">
        <v>1390</v>
      </c>
      <c r="J1291" s="151">
        <v>2418</v>
      </c>
      <c r="K1291" s="151">
        <v>2349</v>
      </c>
      <c r="L1291" s="151">
        <v>2341</v>
      </c>
      <c r="M1291" s="154">
        <v>0.957432838060933</v>
      </c>
      <c r="N1291" s="153">
        <v>51035</v>
      </c>
      <c r="O1291" s="172">
        <v>0.9</v>
      </c>
      <c r="P1291" s="154">
        <v>0.969063881076738</v>
      </c>
      <c r="Q1291" s="154">
        <v>0.968210089841051</v>
      </c>
      <c r="R1291" s="154">
        <v>0.971464019851117</v>
      </c>
      <c r="S1291" s="173">
        <v>0.000853791235687185</v>
      </c>
      <c r="T1291" s="153">
        <v>53304</v>
      </c>
      <c r="U1291" s="153">
        <v>51581</v>
      </c>
      <c r="V1291" s="154">
        <v>0.967675971784482</v>
      </c>
      <c r="W1291" s="154">
        <v>0.961832061068702</v>
      </c>
      <c r="X1291" s="155">
        <v>0.960608154803041</v>
      </c>
      <c r="Y1291" s="155">
        <v>0.968155500413565</v>
      </c>
      <c r="Z1291" s="173">
        <v>0.0012239062656616</v>
      </c>
      <c r="AA1291" s="151">
        <v>15740</v>
      </c>
      <c r="AB1291" s="151">
        <v>15260</v>
      </c>
      <c r="AC1291" s="151">
        <v>16433</v>
      </c>
      <c r="AD1291" s="151">
        <v>15873</v>
      </c>
      <c r="AE1291" s="155">
        <v>0.969504447268107</v>
      </c>
      <c r="AF1291" s="155">
        <v>0.965922229659831</v>
      </c>
      <c r="AG1291" s="173">
        <v>0.00358221760827582</v>
      </c>
    </row>
    <row r="1292" spans="1:33">
      <c r="A1292" s="175" t="s">
        <v>1085</v>
      </c>
      <c r="B1292" s="195" t="s">
        <v>1843</v>
      </c>
      <c r="C1292" s="195" t="s">
        <v>1293</v>
      </c>
      <c r="D1292" s="150">
        <v>2633</v>
      </c>
      <c r="E1292" s="150">
        <v>2600</v>
      </c>
      <c r="F1292" s="150">
        <v>2542</v>
      </c>
      <c r="G1292" s="151">
        <v>1505</v>
      </c>
      <c r="H1292" s="151">
        <v>1486</v>
      </c>
      <c r="I1292" s="151">
        <v>1441</v>
      </c>
      <c r="J1292" s="151">
        <v>2678</v>
      </c>
      <c r="K1292" s="151">
        <v>2650</v>
      </c>
      <c r="L1292" s="151">
        <v>2587</v>
      </c>
      <c r="M1292" s="154">
        <v>0.982175686796351</v>
      </c>
      <c r="N1292" s="153">
        <v>56095</v>
      </c>
      <c r="O1292" s="172">
        <v>0.9</v>
      </c>
      <c r="P1292" s="154">
        <v>0.98746676794531</v>
      </c>
      <c r="Q1292" s="154">
        <v>0.987375415282392</v>
      </c>
      <c r="R1292" s="154">
        <v>0.989544436146378</v>
      </c>
      <c r="S1292" s="173">
        <v>9.13526629174877e-5</v>
      </c>
      <c r="T1292" s="153">
        <v>57113</v>
      </c>
      <c r="U1292" s="153">
        <v>55184</v>
      </c>
      <c r="V1292" s="154">
        <v>0.966224852485424</v>
      </c>
      <c r="W1292" s="154">
        <v>0.965438663121914</v>
      </c>
      <c r="X1292" s="155">
        <v>0.957475083056478</v>
      </c>
      <c r="Y1292" s="155">
        <v>0.966019417475728</v>
      </c>
      <c r="Z1292" s="173">
        <v>0.00796358006543574</v>
      </c>
      <c r="AA1292" s="151">
        <v>17286</v>
      </c>
      <c r="AB1292" s="151">
        <v>16745</v>
      </c>
      <c r="AC1292" s="151">
        <v>17733</v>
      </c>
      <c r="AD1292" s="151">
        <v>17108</v>
      </c>
      <c r="AE1292" s="155">
        <v>0.968702996644684</v>
      </c>
      <c r="AF1292" s="155">
        <v>0.964754976597304</v>
      </c>
      <c r="AG1292" s="173">
        <v>0.00394802004737904</v>
      </c>
    </row>
    <row r="1293" spans="1:33">
      <c r="A1293" s="175" t="s">
        <v>1085</v>
      </c>
      <c r="B1293" s="195" t="s">
        <v>1843</v>
      </c>
      <c r="C1293" s="195" t="s">
        <v>1294</v>
      </c>
      <c r="D1293" s="150">
        <v>1473</v>
      </c>
      <c r="E1293" s="150">
        <v>1449</v>
      </c>
      <c r="F1293" s="150">
        <v>1414</v>
      </c>
      <c r="G1293" s="151">
        <v>816</v>
      </c>
      <c r="H1293" s="151">
        <v>752</v>
      </c>
      <c r="I1293" s="151">
        <v>770</v>
      </c>
      <c r="J1293" s="151">
        <v>1405</v>
      </c>
      <c r="K1293" s="151">
        <v>1400</v>
      </c>
      <c r="L1293" s="151">
        <v>1354</v>
      </c>
      <c r="M1293" s="154">
        <v>0.985717758599733</v>
      </c>
      <c r="N1293" s="153">
        <v>32438</v>
      </c>
      <c r="O1293" s="172">
        <v>0.9</v>
      </c>
      <c r="P1293" s="154">
        <v>0.983706720977597</v>
      </c>
      <c r="Q1293" s="154">
        <v>0.92156862745098</v>
      </c>
      <c r="R1293" s="154">
        <v>0.99644128113879</v>
      </c>
      <c r="S1293" s="173">
        <v>0.0621380935266164</v>
      </c>
      <c r="T1293" s="153">
        <v>32908</v>
      </c>
      <c r="U1293" s="153">
        <v>31574</v>
      </c>
      <c r="V1293" s="154">
        <v>0.959462744621369</v>
      </c>
      <c r="W1293" s="154">
        <v>0.959945689069925</v>
      </c>
      <c r="X1293" s="155">
        <v>0.943627450980392</v>
      </c>
      <c r="Y1293" s="155">
        <v>0.963701067615658</v>
      </c>
      <c r="Z1293" s="173">
        <v>0.0163182380895331</v>
      </c>
      <c r="AA1293" s="151">
        <v>9554</v>
      </c>
      <c r="AB1293" s="151">
        <v>9187</v>
      </c>
      <c r="AC1293" s="151">
        <v>10699</v>
      </c>
      <c r="AD1293" s="151">
        <v>10332</v>
      </c>
      <c r="AE1293" s="155">
        <v>0.961586769939292</v>
      </c>
      <c r="AF1293" s="155">
        <v>0.965697728759697</v>
      </c>
      <c r="AG1293" s="173">
        <v>-0.00411095882040469</v>
      </c>
    </row>
    <row r="1294" spans="1:33">
      <c r="A1294" s="175" t="s">
        <v>1085</v>
      </c>
      <c r="B1294" s="195" t="s">
        <v>1843</v>
      </c>
      <c r="C1294" s="195" t="s">
        <v>1295</v>
      </c>
      <c r="D1294" s="150">
        <v>2226</v>
      </c>
      <c r="E1294" s="150">
        <v>2172</v>
      </c>
      <c r="F1294" s="150">
        <v>2042</v>
      </c>
      <c r="G1294" s="151">
        <v>1427</v>
      </c>
      <c r="H1294" s="151">
        <v>1411</v>
      </c>
      <c r="I1294" s="151">
        <v>1335</v>
      </c>
      <c r="J1294" s="151">
        <v>2429</v>
      </c>
      <c r="K1294" s="151">
        <v>2405</v>
      </c>
      <c r="L1294" s="151">
        <v>2255</v>
      </c>
      <c r="M1294" s="154">
        <v>0.986384555158783</v>
      </c>
      <c r="N1294" s="153">
        <v>51654</v>
      </c>
      <c r="O1294" s="172">
        <v>0.9</v>
      </c>
      <c r="P1294" s="154">
        <v>0.975741239892183</v>
      </c>
      <c r="Q1294" s="154">
        <v>0.988787666433076</v>
      </c>
      <c r="R1294" s="154">
        <v>0.99011939069576</v>
      </c>
      <c r="S1294" s="173">
        <v>-0.0130464265408931</v>
      </c>
      <c r="T1294" s="153">
        <v>52367</v>
      </c>
      <c r="U1294" s="153">
        <v>49134</v>
      </c>
      <c r="V1294" s="154">
        <v>0.938262646323066</v>
      </c>
      <c r="W1294" s="154">
        <v>0.917340521114106</v>
      </c>
      <c r="X1294" s="155">
        <v>0.935529081990189</v>
      </c>
      <c r="Y1294" s="155">
        <v>0.928365582544257</v>
      </c>
      <c r="Z1294" s="173">
        <v>-0.0181885608760832</v>
      </c>
      <c r="AA1294" s="151">
        <v>15310</v>
      </c>
      <c r="AB1294" s="151">
        <v>14361</v>
      </c>
      <c r="AC1294" s="151">
        <v>16900</v>
      </c>
      <c r="AD1294" s="151">
        <v>15858</v>
      </c>
      <c r="AE1294" s="155">
        <v>0.938014369693011</v>
      </c>
      <c r="AF1294" s="155">
        <v>0.938343195266272</v>
      </c>
      <c r="AG1294" s="173">
        <v>-0.000328825573261082</v>
      </c>
    </row>
    <row r="1295" spans="1:33">
      <c r="A1295" s="175" t="s">
        <v>1085</v>
      </c>
      <c r="B1295" s="195" t="s">
        <v>1843</v>
      </c>
      <c r="C1295" s="195" t="s">
        <v>1296</v>
      </c>
      <c r="D1295" s="150">
        <v>1738</v>
      </c>
      <c r="E1295" s="150">
        <v>1727</v>
      </c>
      <c r="F1295" s="150">
        <v>1691</v>
      </c>
      <c r="G1295" s="151">
        <v>1087</v>
      </c>
      <c r="H1295" s="151">
        <v>1081</v>
      </c>
      <c r="I1295" s="151">
        <v>1073</v>
      </c>
      <c r="J1295" s="151">
        <v>1772</v>
      </c>
      <c r="K1295" s="151">
        <v>1668</v>
      </c>
      <c r="L1295" s="151">
        <v>1616</v>
      </c>
      <c r="M1295" s="154">
        <v>0.971317452600875</v>
      </c>
      <c r="N1295" s="153">
        <v>37962</v>
      </c>
      <c r="O1295" s="172">
        <v>0.9</v>
      </c>
      <c r="P1295" s="154">
        <v>0.993670886075949</v>
      </c>
      <c r="Q1295" s="154">
        <v>0.994480220791168</v>
      </c>
      <c r="R1295" s="154">
        <v>0.941309255079007</v>
      </c>
      <c r="S1295" s="173">
        <v>-0.000809334715219046</v>
      </c>
      <c r="T1295" s="153">
        <v>39083</v>
      </c>
      <c r="U1295" s="153">
        <v>37839</v>
      </c>
      <c r="V1295" s="154">
        <v>0.968170304224343</v>
      </c>
      <c r="W1295" s="154">
        <v>0.972957422324511</v>
      </c>
      <c r="X1295" s="155">
        <v>0.987120515179393</v>
      </c>
      <c r="Y1295" s="155">
        <v>0.91196388261851</v>
      </c>
      <c r="Z1295" s="173">
        <v>-0.0141630928548819</v>
      </c>
      <c r="AA1295" s="151">
        <v>11070</v>
      </c>
      <c r="AB1295" s="151">
        <v>10725</v>
      </c>
      <c r="AC1295" s="151">
        <v>12529</v>
      </c>
      <c r="AD1295" s="151">
        <v>12065</v>
      </c>
      <c r="AE1295" s="155">
        <v>0.968834688346883</v>
      </c>
      <c r="AF1295" s="155">
        <v>0.962965919067763</v>
      </c>
      <c r="AG1295" s="173">
        <v>0.00586876927912072</v>
      </c>
    </row>
    <row r="1296" spans="1:33">
      <c r="A1296" s="175" t="s">
        <v>1085</v>
      </c>
      <c r="B1296" s="195" t="s">
        <v>1843</v>
      </c>
      <c r="C1296" s="195" t="s">
        <v>1297</v>
      </c>
      <c r="D1296" s="150">
        <v>2241</v>
      </c>
      <c r="E1296" s="150">
        <v>2213</v>
      </c>
      <c r="F1296" s="150">
        <v>1897</v>
      </c>
      <c r="G1296" s="151">
        <v>1229</v>
      </c>
      <c r="H1296" s="151">
        <v>1210</v>
      </c>
      <c r="I1296" s="151">
        <v>1051</v>
      </c>
      <c r="J1296" s="151">
        <v>2398</v>
      </c>
      <c r="K1296" s="151">
        <v>2374</v>
      </c>
      <c r="L1296" s="151">
        <v>2033</v>
      </c>
      <c r="M1296" s="154">
        <v>0.970802215403616</v>
      </c>
      <c r="N1296" s="153">
        <v>50306</v>
      </c>
      <c r="O1296" s="172">
        <v>0.9</v>
      </c>
      <c r="P1296" s="154">
        <v>0.987505577867024</v>
      </c>
      <c r="Q1296" s="154">
        <v>0.984540276647681</v>
      </c>
      <c r="R1296" s="154">
        <v>0.98999165971643</v>
      </c>
      <c r="S1296" s="173">
        <v>0.00296530121934258</v>
      </c>
      <c r="T1296" s="153">
        <v>51819</v>
      </c>
      <c r="U1296" s="153">
        <v>45236</v>
      </c>
      <c r="V1296" s="154">
        <v>0.872961654991412</v>
      </c>
      <c r="W1296" s="154">
        <v>0.846497099509148</v>
      </c>
      <c r="X1296" s="155">
        <v>0.855166802278275</v>
      </c>
      <c r="Y1296" s="155">
        <v>0.847789824854045</v>
      </c>
      <c r="Z1296" s="173">
        <v>-0.00866970276912726</v>
      </c>
      <c r="AA1296" s="151">
        <v>15182</v>
      </c>
      <c r="AB1296" s="151">
        <v>13260</v>
      </c>
      <c r="AC1296" s="151">
        <v>16025</v>
      </c>
      <c r="AD1296" s="151">
        <v>13759</v>
      </c>
      <c r="AE1296" s="155">
        <v>0.873402713739955</v>
      </c>
      <c r="AF1296" s="155">
        <v>0.858595943837754</v>
      </c>
      <c r="AG1296" s="173">
        <v>0.0148067699022018</v>
      </c>
    </row>
    <row r="1297" spans="1:33">
      <c r="A1297" s="175" t="s">
        <v>1085</v>
      </c>
      <c r="B1297" s="195" t="s">
        <v>1844</v>
      </c>
      <c r="C1297" s="195" t="s">
        <v>1298</v>
      </c>
      <c r="D1297" s="150">
        <v>2292</v>
      </c>
      <c r="E1297" s="150">
        <v>2263</v>
      </c>
      <c r="F1297" s="150">
        <v>2172</v>
      </c>
      <c r="G1297" s="151">
        <v>1221</v>
      </c>
      <c r="H1297" s="151">
        <v>1192</v>
      </c>
      <c r="I1297" s="151">
        <v>1152</v>
      </c>
      <c r="J1297" s="151">
        <v>2130</v>
      </c>
      <c r="K1297" s="151">
        <v>2093</v>
      </c>
      <c r="L1297" s="151">
        <v>2016</v>
      </c>
      <c r="M1297" s="154">
        <v>0.984487340598669</v>
      </c>
      <c r="N1297" s="153">
        <v>47788</v>
      </c>
      <c r="O1297" s="172">
        <v>0.9</v>
      </c>
      <c r="P1297" s="154">
        <v>0.987347294938918</v>
      </c>
      <c r="Q1297" s="154">
        <v>0.976248976248976</v>
      </c>
      <c r="R1297" s="154">
        <v>0.982629107981221</v>
      </c>
      <c r="S1297" s="173">
        <v>0.0110983186899417</v>
      </c>
      <c r="T1297" s="153">
        <v>48541</v>
      </c>
      <c r="U1297" s="153">
        <v>46492</v>
      </c>
      <c r="V1297" s="154">
        <v>0.957788261469685</v>
      </c>
      <c r="W1297" s="154">
        <v>0.947643979057592</v>
      </c>
      <c r="X1297" s="155">
        <v>0.943488943488944</v>
      </c>
      <c r="Y1297" s="155">
        <v>0.946478873239437</v>
      </c>
      <c r="Z1297" s="173">
        <v>0.00415503556864805</v>
      </c>
      <c r="AA1297" s="151">
        <v>14411</v>
      </c>
      <c r="AB1297" s="151">
        <v>13710</v>
      </c>
      <c r="AC1297" s="151">
        <v>15256</v>
      </c>
      <c r="AD1297" s="151">
        <v>14554</v>
      </c>
      <c r="AE1297" s="155">
        <v>0.95135660259524</v>
      </c>
      <c r="AF1297" s="155">
        <v>0.953985317252229</v>
      </c>
      <c r="AG1297" s="173">
        <v>-0.00262871465698888</v>
      </c>
    </row>
    <row r="1298" spans="1:33">
      <c r="A1298" s="175" t="s">
        <v>1085</v>
      </c>
      <c r="B1298" s="195" t="s">
        <v>1844</v>
      </c>
      <c r="C1298" s="195" t="s">
        <v>1299</v>
      </c>
      <c r="D1298" s="150">
        <v>1434</v>
      </c>
      <c r="E1298" s="150">
        <v>1405</v>
      </c>
      <c r="F1298" s="150">
        <v>1299</v>
      </c>
      <c r="G1298" s="151">
        <v>855</v>
      </c>
      <c r="H1298" s="151">
        <v>846</v>
      </c>
      <c r="I1298" s="151">
        <v>830</v>
      </c>
      <c r="J1298" s="151">
        <v>1484</v>
      </c>
      <c r="K1298" s="151">
        <v>1452</v>
      </c>
      <c r="L1298" s="151">
        <v>1444</v>
      </c>
      <c r="M1298" s="154">
        <v>0.979768059242699</v>
      </c>
      <c r="N1298" s="153">
        <v>35061</v>
      </c>
      <c r="O1298" s="172">
        <v>0.9</v>
      </c>
      <c r="P1298" s="154">
        <v>0.979776847977685</v>
      </c>
      <c r="Q1298" s="154">
        <v>0.989473684210526</v>
      </c>
      <c r="R1298" s="154">
        <v>0.978436657681941</v>
      </c>
      <c r="S1298" s="173">
        <v>-0.00969683623284145</v>
      </c>
      <c r="T1298" s="153">
        <v>35785</v>
      </c>
      <c r="U1298" s="153">
        <v>33297</v>
      </c>
      <c r="V1298" s="154">
        <v>0.930473662148945</v>
      </c>
      <c r="W1298" s="154">
        <v>0.905857740585774</v>
      </c>
      <c r="X1298" s="155">
        <v>0.970760233918129</v>
      </c>
      <c r="Y1298" s="155">
        <v>0.973045822102426</v>
      </c>
      <c r="Z1298" s="173">
        <v>-0.0649024933323545</v>
      </c>
      <c r="AA1298" s="151">
        <v>10741</v>
      </c>
      <c r="AB1298" s="151">
        <v>9982</v>
      </c>
      <c r="AC1298" s="151">
        <v>11969</v>
      </c>
      <c r="AD1298" s="151">
        <v>10871</v>
      </c>
      <c r="AE1298" s="155">
        <v>0.929336188436831</v>
      </c>
      <c r="AF1298" s="155">
        <v>0.908263012783023</v>
      </c>
      <c r="AG1298" s="173">
        <v>0.0210731756538081</v>
      </c>
    </row>
    <row r="1299" spans="1:33">
      <c r="A1299" s="175" t="s">
        <v>1085</v>
      </c>
      <c r="B1299" s="195" t="s">
        <v>1844</v>
      </c>
      <c r="C1299" s="195" t="s">
        <v>1300</v>
      </c>
      <c r="D1299" s="150">
        <v>921</v>
      </c>
      <c r="E1299" s="150">
        <v>887</v>
      </c>
      <c r="F1299" s="150">
        <v>801</v>
      </c>
      <c r="G1299" s="151">
        <v>511</v>
      </c>
      <c r="H1299" s="151">
        <v>480</v>
      </c>
      <c r="I1299" s="151">
        <v>481</v>
      </c>
      <c r="J1299" s="151">
        <v>899</v>
      </c>
      <c r="K1299" s="151">
        <v>863</v>
      </c>
      <c r="L1299" s="151">
        <v>827</v>
      </c>
      <c r="M1299" s="154">
        <v>0.962221768429651</v>
      </c>
      <c r="N1299" s="153">
        <v>18848</v>
      </c>
      <c r="O1299" s="172">
        <v>0.9</v>
      </c>
      <c r="P1299" s="154">
        <v>0.963083604777416</v>
      </c>
      <c r="Q1299" s="154">
        <v>0.939334637964775</v>
      </c>
      <c r="R1299" s="154">
        <v>0.959955506117909</v>
      </c>
      <c r="S1299" s="173">
        <v>0.0237489668126409</v>
      </c>
      <c r="T1299" s="153">
        <v>19588</v>
      </c>
      <c r="U1299" s="153">
        <v>17301</v>
      </c>
      <c r="V1299" s="154">
        <v>0.883244843781907</v>
      </c>
      <c r="W1299" s="154">
        <v>0.86970684039088</v>
      </c>
      <c r="X1299" s="155">
        <v>0.941291585127202</v>
      </c>
      <c r="Y1299" s="155">
        <v>0.919911012235818</v>
      </c>
      <c r="Z1299" s="173">
        <v>-0.071584744736322</v>
      </c>
      <c r="AA1299" s="151">
        <v>5923</v>
      </c>
      <c r="AB1299" s="151">
        <v>5287</v>
      </c>
      <c r="AC1299" s="151">
        <v>6401</v>
      </c>
      <c r="AD1299" s="151">
        <v>5492</v>
      </c>
      <c r="AE1299" s="155">
        <v>0.892621982103664</v>
      </c>
      <c r="AF1299" s="155">
        <v>0.857990938915794</v>
      </c>
      <c r="AG1299" s="173">
        <v>0.0346310431878694</v>
      </c>
    </row>
    <row r="1300" spans="1:33">
      <c r="A1300" s="175" t="s">
        <v>1085</v>
      </c>
      <c r="B1300" s="195" t="s">
        <v>1844</v>
      </c>
      <c r="C1300" s="195" t="s">
        <v>1301</v>
      </c>
      <c r="D1300" s="150">
        <v>3100</v>
      </c>
      <c r="E1300" s="150">
        <v>3046</v>
      </c>
      <c r="F1300" s="150">
        <v>2820</v>
      </c>
      <c r="G1300" s="151">
        <v>1526</v>
      </c>
      <c r="H1300" s="151">
        <v>1504</v>
      </c>
      <c r="I1300" s="151">
        <v>1405</v>
      </c>
      <c r="J1300" s="151">
        <v>2553</v>
      </c>
      <c r="K1300" s="151">
        <v>2518</v>
      </c>
      <c r="L1300" s="151">
        <v>2351</v>
      </c>
      <c r="M1300" s="154">
        <v>0.988149734837361</v>
      </c>
      <c r="N1300" s="153">
        <v>57203</v>
      </c>
      <c r="O1300" s="172">
        <v>0.9</v>
      </c>
      <c r="P1300" s="154">
        <v>0.98258064516129</v>
      </c>
      <c r="Q1300" s="154">
        <v>0.985583224115334</v>
      </c>
      <c r="R1300" s="154">
        <v>0.986290638464552</v>
      </c>
      <c r="S1300" s="173">
        <v>-0.00300257895404388</v>
      </c>
      <c r="T1300" s="153">
        <v>57889</v>
      </c>
      <c r="U1300" s="153">
        <v>53739</v>
      </c>
      <c r="V1300" s="154">
        <v>0.928311078097739</v>
      </c>
      <c r="W1300" s="154">
        <v>0.909677419354839</v>
      </c>
      <c r="X1300" s="155">
        <v>0.920707732634338</v>
      </c>
      <c r="Y1300" s="155">
        <v>0.920877399138269</v>
      </c>
      <c r="Z1300" s="173">
        <v>-0.0110303132794994</v>
      </c>
      <c r="AA1300" s="151">
        <v>17571</v>
      </c>
      <c r="AB1300" s="151">
        <v>16229</v>
      </c>
      <c r="AC1300" s="151">
        <v>18475</v>
      </c>
      <c r="AD1300" s="151">
        <v>17223</v>
      </c>
      <c r="AE1300" s="155">
        <v>0.923624153434637</v>
      </c>
      <c r="AF1300" s="155">
        <v>0.932232746955345</v>
      </c>
      <c r="AG1300" s="173">
        <v>-0.00860859352070842</v>
      </c>
    </row>
    <row r="1301" spans="1:33">
      <c r="A1301" s="175" t="s">
        <v>1085</v>
      </c>
      <c r="B1301" s="195" t="s">
        <v>1844</v>
      </c>
      <c r="C1301" s="195" t="s">
        <v>1302</v>
      </c>
      <c r="D1301" s="150">
        <v>3028</v>
      </c>
      <c r="E1301" s="150">
        <v>2985</v>
      </c>
      <c r="F1301" s="150">
        <v>2868</v>
      </c>
      <c r="G1301" s="151">
        <v>1424</v>
      </c>
      <c r="H1301" s="151">
        <v>1397</v>
      </c>
      <c r="I1301" s="151">
        <v>1348</v>
      </c>
      <c r="J1301" s="151">
        <v>2570</v>
      </c>
      <c r="K1301" s="151">
        <v>2544</v>
      </c>
      <c r="L1301" s="151">
        <v>2438</v>
      </c>
      <c r="M1301" s="154">
        <v>0.987881086548187</v>
      </c>
      <c r="N1301" s="153">
        <v>54697</v>
      </c>
      <c r="O1301" s="172">
        <v>0.9</v>
      </c>
      <c r="P1301" s="154">
        <v>0.985799207397622</v>
      </c>
      <c r="Q1301" s="154">
        <v>0.981039325842697</v>
      </c>
      <c r="R1301" s="154">
        <v>0.98988326848249</v>
      </c>
      <c r="S1301" s="173">
        <v>0.00475988155492557</v>
      </c>
      <c r="T1301" s="153">
        <v>55368</v>
      </c>
      <c r="U1301" s="153">
        <v>52660</v>
      </c>
      <c r="V1301" s="154">
        <v>0.951090882820402</v>
      </c>
      <c r="W1301" s="154">
        <v>0.947159841479524</v>
      </c>
      <c r="X1301" s="155">
        <v>0.946629213483146</v>
      </c>
      <c r="Y1301" s="155">
        <v>0.94863813229572</v>
      </c>
      <c r="Z1301" s="173">
        <v>0.000530627996378374</v>
      </c>
      <c r="AA1301" s="151">
        <v>17009</v>
      </c>
      <c r="AB1301" s="151">
        <v>16142</v>
      </c>
      <c r="AC1301" s="151">
        <v>17802</v>
      </c>
      <c r="AD1301" s="151">
        <v>17000</v>
      </c>
      <c r="AE1301" s="155">
        <v>0.949026985713446</v>
      </c>
      <c r="AF1301" s="155">
        <v>0.954948882148073</v>
      </c>
      <c r="AG1301" s="173">
        <v>-0.00592189643462748</v>
      </c>
    </row>
    <row r="1302" spans="1:33">
      <c r="A1302" s="175" t="s">
        <v>1085</v>
      </c>
      <c r="B1302" s="195" t="s">
        <v>1844</v>
      </c>
      <c r="C1302" s="195" t="s">
        <v>1303</v>
      </c>
      <c r="D1302" s="150">
        <v>2522</v>
      </c>
      <c r="E1302" s="150">
        <v>2505</v>
      </c>
      <c r="F1302" s="150">
        <v>2335</v>
      </c>
      <c r="G1302" s="151">
        <v>1377</v>
      </c>
      <c r="H1302" s="151">
        <v>1372</v>
      </c>
      <c r="I1302" s="151">
        <v>1270</v>
      </c>
      <c r="J1302" s="151">
        <v>2316</v>
      </c>
      <c r="K1302" s="151">
        <v>2298</v>
      </c>
      <c r="L1302" s="151">
        <v>2159</v>
      </c>
      <c r="M1302" s="154">
        <v>0.991018644838563</v>
      </c>
      <c r="N1302" s="153">
        <v>52302</v>
      </c>
      <c r="O1302" s="172">
        <v>0.9</v>
      </c>
      <c r="P1302" s="154">
        <v>0.993259318001586</v>
      </c>
      <c r="Q1302" s="154">
        <v>0.996368917937545</v>
      </c>
      <c r="R1302" s="154">
        <v>0.992227979274611</v>
      </c>
      <c r="S1302" s="173">
        <v>-0.00310959993595927</v>
      </c>
      <c r="T1302" s="153">
        <v>52776</v>
      </c>
      <c r="U1302" s="153">
        <v>48688</v>
      </c>
      <c r="V1302" s="154">
        <v>0.922540548734273</v>
      </c>
      <c r="W1302" s="154">
        <v>0.925852498017447</v>
      </c>
      <c r="X1302" s="155">
        <v>0.922294843863471</v>
      </c>
      <c r="Y1302" s="155">
        <v>0.932210708117444</v>
      </c>
      <c r="Z1302" s="173">
        <v>0.00355765415397524</v>
      </c>
      <c r="AA1302" s="151">
        <v>16016</v>
      </c>
      <c r="AB1302" s="151">
        <v>14835</v>
      </c>
      <c r="AC1302" s="151">
        <v>16868</v>
      </c>
      <c r="AD1302" s="151">
        <v>15552</v>
      </c>
      <c r="AE1302" s="155">
        <v>0.926261238761239</v>
      </c>
      <c r="AF1302" s="155">
        <v>0.921982451980081</v>
      </c>
      <c r="AG1302" s="173">
        <v>0.00427878678115812</v>
      </c>
    </row>
    <row r="1303" spans="1:33">
      <c r="A1303" s="175" t="s">
        <v>1085</v>
      </c>
      <c r="B1303" s="195" t="s">
        <v>1844</v>
      </c>
      <c r="C1303" s="195" t="s">
        <v>1304</v>
      </c>
      <c r="D1303" s="150">
        <v>3922</v>
      </c>
      <c r="E1303" s="150">
        <v>3894</v>
      </c>
      <c r="F1303" s="150">
        <v>3805</v>
      </c>
      <c r="G1303" s="151">
        <v>1879</v>
      </c>
      <c r="H1303" s="151">
        <v>1867</v>
      </c>
      <c r="I1303" s="151">
        <v>1837</v>
      </c>
      <c r="J1303" s="151">
        <v>3281</v>
      </c>
      <c r="K1303" s="151">
        <v>3255</v>
      </c>
      <c r="L1303" s="151">
        <v>3208</v>
      </c>
      <c r="M1303" s="154">
        <v>0.992504302377462</v>
      </c>
      <c r="N1303" s="153">
        <v>77857</v>
      </c>
      <c r="O1303" s="172">
        <v>0.9</v>
      </c>
      <c r="P1303" s="154">
        <v>0.992860785313616</v>
      </c>
      <c r="Q1303" s="154">
        <v>0.993613624268228</v>
      </c>
      <c r="R1303" s="154">
        <v>0.992075586711369</v>
      </c>
      <c r="S1303" s="173">
        <v>-0.000752838954612201</v>
      </c>
      <c r="T1303" s="153">
        <v>78445</v>
      </c>
      <c r="U1303" s="153">
        <v>76506</v>
      </c>
      <c r="V1303" s="154">
        <v>0.975282044744726</v>
      </c>
      <c r="W1303" s="154">
        <v>0.970168281489036</v>
      </c>
      <c r="X1303" s="155">
        <v>0.977647684938797</v>
      </c>
      <c r="Y1303" s="155">
        <v>0.977750685766535</v>
      </c>
      <c r="Z1303" s="173">
        <v>-0.00747940344976106</v>
      </c>
      <c r="AA1303" s="151">
        <v>23428</v>
      </c>
      <c r="AB1303" s="151">
        <v>22899</v>
      </c>
      <c r="AC1303" s="151">
        <v>25260</v>
      </c>
      <c r="AD1303" s="151">
        <v>24612</v>
      </c>
      <c r="AE1303" s="155">
        <v>0.977420180980024</v>
      </c>
      <c r="AF1303" s="155">
        <v>0.974346793349169</v>
      </c>
      <c r="AG1303" s="173">
        <v>0.0030733876308553</v>
      </c>
    </row>
    <row r="1304" spans="1:33">
      <c r="A1304" s="175" t="s">
        <v>1085</v>
      </c>
      <c r="B1304" s="195" t="s">
        <v>1844</v>
      </c>
      <c r="C1304" s="195" t="s">
        <v>1305</v>
      </c>
      <c r="D1304" s="150">
        <v>2442</v>
      </c>
      <c r="E1304" s="150">
        <v>2408</v>
      </c>
      <c r="F1304" s="150">
        <v>1914</v>
      </c>
      <c r="G1304" s="151">
        <v>1338</v>
      </c>
      <c r="H1304" s="151">
        <v>1285</v>
      </c>
      <c r="I1304" s="151">
        <v>1182</v>
      </c>
      <c r="J1304" s="151">
        <v>2164</v>
      </c>
      <c r="K1304" s="151">
        <v>1955</v>
      </c>
      <c r="L1304" s="151">
        <v>1699</v>
      </c>
      <c r="M1304" s="154">
        <v>0.960471987945913</v>
      </c>
      <c r="N1304" s="153">
        <v>49083</v>
      </c>
      <c r="O1304" s="172">
        <v>0.9</v>
      </c>
      <c r="P1304" s="154">
        <v>0.986076986076986</v>
      </c>
      <c r="Q1304" s="154">
        <v>0.960388639760837</v>
      </c>
      <c r="R1304" s="154">
        <v>0.903419593345656</v>
      </c>
      <c r="S1304" s="173">
        <v>0.025688346316149</v>
      </c>
      <c r="T1304" s="153">
        <v>51103</v>
      </c>
      <c r="U1304" s="153">
        <v>41914</v>
      </c>
      <c r="V1304" s="154">
        <v>0.820186681799503</v>
      </c>
      <c r="W1304" s="154">
        <v>0.783783783783784</v>
      </c>
      <c r="X1304" s="155">
        <v>0.883408071748879</v>
      </c>
      <c r="Y1304" s="155">
        <v>0.785120147874307</v>
      </c>
      <c r="Z1304" s="173">
        <v>-0.0996242879650951</v>
      </c>
      <c r="AA1304" s="151">
        <v>15359</v>
      </c>
      <c r="AB1304" s="151">
        <v>12268</v>
      </c>
      <c r="AC1304" s="151">
        <v>16775</v>
      </c>
      <c r="AD1304" s="151">
        <v>13592</v>
      </c>
      <c r="AE1304" s="155">
        <v>0.798749918614493</v>
      </c>
      <c r="AF1304" s="155">
        <v>0.810253353204173</v>
      </c>
      <c r="AG1304" s="173">
        <v>-0.0115034345896797</v>
      </c>
    </row>
    <row r="1305" spans="1:33">
      <c r="A1305" s="175" t="s">
        <v>1085</v>
      </c>
      <c r="B1305" s="195" t="s">
        <v>1844</v>
      </c>
      <c r="C1305" s="195" t="s">
        <v>1306</v>
      </c>
      <c r="D1305" s="150">
        <v>2420</v>
      </c>
      <c r="E1305" s="150">
        <v>2385</v>
      </c>
      <c r="F1305" s="150">
        <v>1909</v>
      </c>
      <c r="G1305" s="151">
        <v>1351</v>
      </c>
      <c r="H1305" s="151">
        <v>1334</v>
      </c>
      <c r="I1305" s="151">
        <v>1090</v>
      </c>
      <c r="J1305" s="151">
        <v>2214</v>
      </c>
      <c r="K1305" s="151">
        <v>2160</v>
      </c>
      <c r="L1305" s="151">
        <v>1782</v>
      </c>
      <c r="M1305" s="154">
        <v>0.923458998610768</v>
      </c>
      <c r="N1305" s="153">
        <v>48525</v>
      </c>
      <c r="O1305" s="172">
        <v>0.9</v>
      </c>
      <c r="P1305" s="154">
        <v>0.985537190082645</v>
      </c>
      <c r="Q1305" s="154">
        <v>0.987416728349371</v>
      </c>
      <c r="R1305" s="154">
        <v>0.975609756097561</v>
      </c>
      <c r="S1305" s="173">
        <v>-0.00187953826672627</v>
      </c>
      <c r="T1305" s="153">
        <v>52547</v>
      </c>
      <c r="U1305" s="153">
        <v>39584</v>
      </c>
      <c r="V1305" s="154">
        <v>0.753306563647782</v>
      </c>
      <c r="W1305" s="154">
        <v>0.788842975206612</v>
      </c>
      <c r="X1305" s="155">
        <v>0.806809770540341</v>
      </c>
      <c r="Y1305" s="155">
        <v>0.804878048780488</v>
      </c>
      <c r="Z1305" s="173">
        <v>-0.0179667953337289</v>
      </c>
      <c r="AA1305" s="151">
        <v>15723</v>
      </c>
      <c r="AB1305" s="151">
        <v>12428</v>
      </c>
      <c r="AC1305" s="151">
        <v>17055</v>
      </c>
      <c r="AD1305" s="151">
        <v>13104</v>
      </c>
      <c r="AE1305" s="155">
        <v>0.790434395471602</v>
      </c>
      <c r="AF1305" s="155">
        <v>0.768337730870712</v>
      </c>
      <c r="AG1305" s="173">
        <v>0.0220966646008897</v>
      </c>
    </row>
    <row r="1306" spans="1:33">
      <c r="A1306" s="175" t="s">
        <v>1085</v>
      </c>
      <c r="B1306" s="195" t="s">
        <v>1844</v>
      </c>
      <c r="C1306" s="195" t="s">
        <v>1307</v>
      </c>
      <c r="D1306" s="150">
        <v>1819</v>
      </c>
      <c r="E1306" s="150">
        <v>1787</v>
      </c>
      <c r="F1306" s="150">
        <v>1642</v>
      </c>
      <c r="G1306" s="151">
        <v>978</v>
      </c>
      <c r="H1306" s="151">
        <v>967</v>
      </c>
      <c r="I1306" s="151">
        <v>920</v>
      </c>
      <c r="J1306" s="151">
        <v>1663</v>
      </c>
      <c r="K1306" s="151">
        <v>1646</v>
      </c>
      <c r="L1306" s="151">
        <v>1567</v>
      </c>
      <c r="M1306" s="154">
        <v>0.969287814857435</v>
      </c>
      <c r="N1306" s="153">
        <v>37904</v>
      </c>
      <c r="O1306" s="172">
        <v>0.9</v>
      </c>
      <c r="P1306" s="154">
        <v>0.982407916437603</v>
      </c>
      <c r="Q1306" s="154">
        <v>0.988752556237219</v>
      </c>
      <c r="R1306" s="154">
        <v>0.989777510523151</v>
      </c>
      <c r="S1306" s="173">
        <v>-0.00634463979961575</v>
      </c>
      <c r="T1306" s="153">
        <v>39105</v>
      </c>
      <c r="U1306" s="153">
        <v>35209</v>
      </c>
      <c r="V1306" s="154">
        <v>0.900370796573328</v>
      </c>
      <c r="W1306" s="154">
        <v>0.902693787795492</v>
      </c>
      <c r="X1306" s="155">
        <v>0.940695296523517</v>
      </c>
      <c r="Y1306" s="155">
        <v>0.942273000601323</v>
      </c>
      <c r="Z1306" s="173">
        <v>-0.0380015087280253</v>
      </c>
      <c r="AA1306" s="151">
        <v>11655</v>
      </c>
      <c r="AB1306" s="151">
        <v>10494</v>
      </c>
      <c r="AC1306" s="151">
        <v>12724</v>
      </c>
      <c r="AD1306" s="151">
        <v>11325</v>
      </c>
      <c r="AE1306" s="155">
        <v>0.9003861003861</v>
      </c>
      <c r="AF1306" s="155">
        <v>0.890050298648224</v>
      </c>
      <c r="AG1306" s="173">
        <v>0.0103358017378765</v>
      </c>
    </row>
    <row r="1307" spans="1:33">
      <c r="A1307" s="175" t="s">
        <v>1085</v>
      </c>
      <c r="B1307" s="195" t="s">
        <v>1844</v>
      </c>
      <c r="C1307" s="195" t="s">
        <v>1308</v>
      </c>
      <c r="D1307" s="150">
        <v>1752</v>
      </c>
      <c r="E1307" s="150">
        <v>1710</v>
      </c>
      <c r="F1307" s="150">
        <v>1482</v>
      </c>
      <c r="G1307" s="151">
        <v>989</v>
      </c>
      <c r="H1307" s="151">
        <v>978</v>
      </c>
      <c r="I1307" s="151">
        <v>839</v>
      </c>
      <c r="J1307" s="151">
        <v>1631</v>
      </c>
      <c r="K1307" s="151">
        <v>1616</v>
      </c>
      <c r="L1307" s="151">
        <v>1384</v>
      </c>
      <c r="M1307" s="154">
        <v>0.873873639252044</v>
      </c>
      <c r="N1307" s="153">
        <v>33555</v>
      </c>
      <c r="O1307" s="172">
        <v>0.9</v>
      </c>
      <c r="P1307" s="154">
        <v>0.976027397260274</v>
      </c>
      <c r="Q1307" s="154">
        <v>0.988877654196158</v>
      </c>
      <c r="R1307" s="154">
        <v>0.990803188228081</v>
      </c>
      <c r="S1307" s="173">
        <v>-0.0128502569358837</v>
      </c>
      <c r="T1307" s="153">
        <v>38398</v>
      </c>
      <c r="U1307" s="153">
        <v>32381</v>
      </c>
      <c r="V1307" s="154">
        <v>0.843299130163029</v>
      </c>
      <c r="W1307" s="154">
        <v>0.845890410958904</v>
      </c>
      <c r="X1307" s="155">
        <v>0.848331648129424</v>
      </c>
      <c r="Y1307" s="155">
        <v>0.848559166155733</v>
      </c>
      <c r="Z1307" s="173">
        <v>-0.00244123717051947</v>
      </c>
      <c r="AA1307" s="151">
        <v>11138</v>
      </c>
      <c r="AB1307" s="151">
        <v>9656</v>
      </c>
      <c r="AC1307" s="151">
        <v>12680</v>
      </c>
      <c r="AD1307" s="151">
        <v>10517</v>
      </c>
      <c r="AE1307" s="155">
        <v>0.866942000359131</v>
      </c>
      <c r="AF1307" s="155">
        <v>0.829416403785489</v>
      </c>
      <c r="AG1307" s="173">
        <v>0.037525596573642</v>
      </c>
    </row>
    <row r="1308" spans="1:33">
      <c r="A1308" s="175" t="s">
        <v>1085</v>
      </c>
      <c r="B1308" s="195" t="s">
        <v>1844</v>
      </c>
      <c r="C1308" s="195" t="s">
        <v>1309</v>
      </c>
      <c r="D1308" s="150">
        <v>1918</v>
      </c>
      <c r="E1308" s="150">
        <v>1895</v>
      </c>
      <c r="F1308" s="150">
        <v>1825</v>
      </c>
      <c r="G1308" s="151">
        <v>1020</v>
      </c>
      <c r="H1308" s="151">
        <v>1007</v>
      </c>
      <c r="I1308" s="151">
        <v>978</v>
      </c>
      <c r="J1308" s="151">
        <v>1849</v>
      </c>
      <c r="K1308" s="151">
        <v>1821</v>
      </c>
      <c r="L1308" s="151">
        <v>1750</v>
      </c>
      <c r="M1308" s="154">
        <v>0.980960165396543</v>
      </c>
      <c r="N1308" s="153">
        <v>40805</v>
      </c>
      <c r="O1308" s="172">
        <v>0.9</v>
      </c>
      <c r="P1308" s="154">
        <v>0.988008342022941</v>
      </c>
      <c r="Q1308" s="154">
        <v>0.987254901960784</v>
      </c>
      <c r="R1308" s="154">
        <v>0.984856679286101</v>
      </c>
      <c r="S1308" s="173">
        <v>0.000753440062156163</v>
      </c>
      <c r="T1308" s="153">
        <v>41597</v>
      </c>
      <c r="U1308" s="153">
        <v>39833</v>
      </c>
      <c r="V1308" s="154">
        <v>0.957593095655937</v>
      </c>
      <c r="W1308" s="154">
        <v>0.951511991657977</v>
      </c>
      <c r="X1308" s="155">
        <v>0.958823529411765</v>
      </c>
      <c r="Y1308" s="155">
        <v>0.946457544618713</v>
      </c>
      <c r="Z1308" s="173">
        <v>-0.00731153775378768</v>
      </c>
      <c r="AA1308" s="151">
        <v>12315</v>
      </c>
      <c r="AB1308" s="151">
        <v>11746</v>
      </c>
      <c r="AC1308" s="151">
        <v>13398</v>
      </c>
      <c r="AD1308" s="151">
        <v>12844</v>
      </c>
      <c r="AE1308" s="155">
        <v>0.953796183516037</v>
      </c>
      <c r="AF1308" s="155">
        <v>0.958650544857441</v>
      </c>
      <c r="AG1308" s="173">
        <v>-0.00485436134140405</v>
      </c>
    </row>
    <row r="1309" spans="1:33">
      <c r="A1309" s="175" t="s">
        <v>1085</v>
      </c>
      <c r="B1309" s="195" t="s">
        <v>1844</v>
      </c>
      <c r="C1309" s="195" t="s">
        <v>1310</v>
      </c>
      <c r="D1309" s="150">
        <v>2927</v>
      </c>
      <c r="E1309" s="150">
        <v>2893</v>
      </c>
      <c r="F1309" s="150">
        <v>2668</v>
      </c>
      <c r="G1309" s="151">
        <v>1368</v>
      </c>
      <c r="H1309" s="151">
        <v>1350</v>
      </c>
      <c r="I1309" s="151">
        <v>1266</v>
      </c>
      <c r="J1309" s="151">
        <v>2416</v>
      </c>
      <c r="K1309" s="151">
        <v>2385</v>
      </c>
      <c r="L1309" s="151">
        <v>2264</v>
      </c>
      <c r="M1309" s="154">
        <v>0.982478824675811</v>
      </c>
      <c r="N1309" s="153">
        <v>52429</v>
      </c>
      <c r="O1309" s="172">
        <v>0.9</v>
      </c>
      <c r="P1309" s="154">
        <v>0.988384010932696</v>
      </c>
      <c r="Q1309" s="154">
        <v>0.986842105263158</v>
      </c>
      <c r="R1309" s="154">
        <v>0.987168874172185</v>
      </c>
      <c r="S1309" s="173">
        <v>0.00154190566953771</v>
      </c>
      <c r="T1309" s="153">
        <v>53364</v>
      </c>
      <c r="U1309" s="153">
        <v>49601</v>
      </c>
      <c r="V1309" s="154">
        <v>0.929484296529495</v>
      </c>
      <c r="W1309" s="154">
        <v>0.911513495046122</v>
      </c>
      <c r="X1309" s="155">
        <v>0.925438596491228</v>
      </c>
      <c r="Y1309" s="155">
        <v>0.937086092715232</v>
      </c>
      <c r="Z1309" s="173">
        <v>-0.0139251014451057</v>
      </c>
      <c r="AA1309" s="151">
        <v>16095</v>
      </c>
      <c r="AB1309" s="151">
        <v>14861</v>
      </c>
      <c r="AC1309" s="151">
        <v>17531</v>
      </c>
      <c r="AD1309" s="151">
        <v>16353</v>
      </c>
      <c r="AE1309" s="155">
        <v>0.923330226778503</v>
      </c>
      <c r="AF1309" s="155">
        <v>0.932804745878729</v>
      </c>
      <c r="AG1309" s="173">
        <v>-0.00947451910022645</v>
      </c>
    </row>
    <row r="1310" spans="1:33">
      <c r="A1310" s="175" t="s">
        <v>1085</v>
      </c>
      <c r="B1310" s="195" t="s">
        <v>1844</v>
      </c>
      <c r="C1310" s="195" t="s">
        <v>1311</v>
      </c>
      <c r="D1310" s="150">
        <v>4725</v>
      </c>
      <c r="E1310" s="150">
        <v>4645</v>
      </c>
      <c r="F1310" s="150">
        <v>4478</v>
      </c>
      <c r="G1310" s="151">
        <v>2121</v>
      </c>
      <c r="H1310" s="151">
        <v>2084</v>
      </c>
      <c r="I1310" s="151">
        <v>1973</v>
      </c>
      <c r="J1310" s="151">
        <v>3725</v>
      </c>
      <c r="K1310" s="151">
        <v>3668</v>
      </c>
      <c r="L1310" s="151">
        <v>3531</v>
      </c>
      <c r="M1310" s="154">
        <v>0.983298243963256</v>
      </c>
      <c r="N1310" s="153">
        <v>83601</v>
      </c>
      <c r="O1310" s="172">
        <v>0.9</v>
      </c>
      <c r="P1310" s="154">
        <v>0.983068783068783</v>
      </c>
      <c r="Q1310" s="154">
        <v>0.982555398396983</v>
      </c>
      <c r="R1310" s="154">
        <v>0.984697986577181</v>
      </c>
      <c r="S1310" s="173">
        <v>0.00051338467180051</v>
      </c>
      <c r="T1310" s="153">
        <v>85021</v>
      </c>
      <c r="U1310" s="153">
        <v>80389</v>
      </c>
      <c r="V1310" s="154">
        <v>0.945519342280143</v>
      </c>
      <c r="W1310" s="154">
        <v>0.947724867724868</v>
      </c>
      <c r="X1310" s="155">
        <v>0.93022159358793</v>
      </c>
      <c r="Y1310" s="155">
        <v>0.947919463087248</v>
      </c>
      <c r="Z1310" s="173">
        <v>0.0175032741369375</v>
      </c>
      <c r="AA1310" s="151">
        <v>25746</v>
      </c>
      <c r="AB1310" s="151">
        <v>24365</v>
      </c>
      <c r="AC1310" s="151">
        <v>27864</v>
      </c>
      <c r="AD1310" s="151">
        <v>26435</v>
      </c>
      <c r="AE1310" s="155">
        <v>0.946360599704809</v>
      </c>
      <c r="AF1310" s="155">
        <v>0.948715188056273</v>
      </c>
      <c r="AG1310" s="173">
        <v>-0.00235458835146474</v>
      </c>
    </row>
    <row r="1311" spans="1:33">
      <c r="A1311" s="175" t="s">
        <v>1085</v>
      </c>
      <c r="B1311" s="195" t="s">
        <v>1844</v>
      </c>
      <c r="C1311" s="195" t="s">
        <v>1312</v>
      </c>
      <c r="D1311" s="150">
        <v>2611</v>
      </c>
      <c r="E1311" s="150">
        <v>2476</v>
      </c>
      <c r="F1311" s="150">
        <v>1657</v>
      </c>
      <c r="G1311" s="151">
        <v>1467</v>
      </c>
      <c r="H1311" s="151">
        <v>1386</v>
      </c>
      <c r="I1311" s="151">
        <v>1012</v>
      </c>
      <c r="J1311" s="151">
        <v>2460</v>
      </c>
      <c r="K1311" s="151">
        <v>2232</v>
      </c>
      <c r="L1311" s="151">
        <v>1645</v>
      </c>
      <c r="M1311" s="154">
        <v>0.970845115796256</v>
      </c>
      <c r="N1311" s="153">
        <v>54245</v>
      </c>
      <c r="O1311" s="172">
        <v>0.9</v>
      </c>
      <c r="P1311" s="154">
        <v>0.948295672156262</v>
      </c>
      <c r="Q1311" s="154">
        <v>0.94478527607362</v>
      </c>
      <c r="R1311" s="154">
        <v>0.907317073170732</v>
      </c>
      <c r="S1311" s="173">
        <v>0.00351039608264236</v>
      </c>
      <c r="T1311" s="153">
        <v>55874</v>
      </c>
      <c r="U1311" s="153">
        <v>40515</v>
      </c>
      <c r="V1311" s="154">
        <v>0.725113648566417</v>
      </c>
      <c r="W1311" s="154">
        <v>0.634622749904251</v>
      </c>
      <c r="X1311" s="155">
        <v>0.689843217450579</v>
      </c>
      <c r="Y1311" s="155">
        <v>0.66869918699187</v>
      </c>
      <c r="Z1311" s="173">
        <v>-0.0552204675463281</v>
      </c>
      <c r="AA1311" s="151">
        <v>16722</v>
      </c>
      <c r="AB1311" s="151">
        <v>11787</v>
      </c>
      <c r="AC1311" s="151">
        <v>17866</v>
      </c>
      <c r="AD1311" s="151">
        <v>13105</v>
      </c>
      <c r="AE1311" s="155">
        <v>0.704879799067097</v>
      </c>
      <c r="AF1311" s="155">
        <v>0.733516175976716</v>
      </c>
      <c r="AG1311" s="173">
        <v>-0.0286363769096184</v>
      </c>
    </row>
    <row r="1312" spans="1:33">
      <c r="A1312" s="175" t="s">
        <v>1085</v>
      </c>
      <c r="B1312" s="195" t="s">
        <v>1844</v>
      </c>
      <c r="C1312" s="195" t="s">
        <v>1313</v>
      </c>
      <c r="D1312" s="150">
        <v>3335</v>
      </c>
      <c r="E1312" s="150">
        <v>3273</v>
      </c>
      <c r="F1312" s="150">
        <v>2717</v>
      </c>
      <c r="G1312" s="151">
        <v>1634</v>
      </c>
      <c r="H1312" s="151">
        <v>1601</v>
      </c>
      <c r="I1312" s="151">
        <v>1324</v>
      </c>
      <c r="J1312" s="151">
        <v>2857</v>
      </c>
      <c r="K1312" s="151">
        <v>2815</v>
      </c>
      <c r="L1312" s="151">
        <v>2355</v>
      </c>
      <c r="M1312" s="154">
        <v>0.976846394773179</v>
      </c>
      <c r="N1312" s="153">
        <v>58011</v>
      </c>
      <c r="O1312" s="172">
        <v>0.9</v>
      </c>
      <c r="P1312" s="154">
        <v>0.981409295352324</v>
      </c>
      <c r="Q1312" s="154">
        <v>0.979804161566707</v>
      </c>
      <c r="R1312" s="154">
        <v>0.985299264963248</v>
      </c>
      <c r="S1312" s="173">
        <v>0.00160513378561633</v>
      </c>
      <c r="T1312" s="153">
        <v>59386</v>
      </c>
      <c r="U1312" s="153">
        <v>49325</v>
      </c>
      <c r="V1312" s="154">
        <v>0.830582965682147</v>
      </c>
      <c r="W1312" s="154">
        <v>0.814692653673163</v>
      </c>
      <c r="X1312" s="155">
        <v>0.810281517747858</v>
      </c>
      <c r="Y1312" s="155">
        <v>0.824291214560728</v>
      </c>
      <c r="Z1312" s="173">
        <v>0.0044111359253054</v>
      </c>
      <c r="AA1312" s="151">
        <v>18575</v>
      </c>
      <c r="AB1312" s="151">
        <v>15440</v>
      </c>
      <c r="AC1312" s="151">
        <v>19092</v>
      </c>
      <c r="AD1312" s="151">
        <v>15824</v>
      </c>
      <c r="AE1312" s="155">
        <v>0.831224764468371</v>
      </c>
      <c r="AF1312" s="155">
        <v>0.828828828828829</v>
      </c>
      <c r="AG1312" s="173">
        <v>0.00239593563954266</v>
      </c>
    </row>
    <row r="1313" spans="1:33">
      <c r="A1313" s="175" t="s">
        <v>1085</v>
      </c>
      <c r="B1313" s="195" t="s">
        <v>1844</v>
      </c>
      <c r="C1313" s="195" t="s">
        <v>1314</v>
      </c>
      <c r="D1313" s="150">
        <v>1833</v>
      </c>
      <c r="E1313" s="150">
        <v>1817</v>
      </c>
      <c r="F1313" s="150">
        <v>1776</v>
      </c>
      <c r="G1313" s="151">
        <v>813</v>
      </c>
      <c r="H1313" s="151">
        <v>804</v>
      </c>
      <c r="I1313" s="151">
        <v>798</v>
      </c>
      <c r="J1313" s="151">
        <v>1463</v>
      </c>
      <c r="K1313" s="151">
        <v>1454</v>
      </c>
      <c r="L1313" s="151">
        <v>1418</v>
      </c>
      <c r="M1313" s="154">
        <v>0.995098039215686</v>
      </c>
      <c r="N1313" s="153">
        <v>31262</v>
      </c>
      <c r="O1313" s="172">
        <v>0.9</v>
      </c>
      <c r="P1313" s="154">
        <v>0.99127114020731</v>
      </c>
      <c r="Q1313" s="154">
        <v>0.988929889298893</v>
      </c>
      <c r="R1313" s="154">
        <v>0.993848257006152</v>
      </c>
      <c r="S1313" s="173">
        <v>0.00234125090841741</v>
      </c>
      <c r="T1313" s="153">
        <v>31416</v>
      </c>
      <c r="U1313" s="153">
        <v>30500</v>
      </c>
      <c r="V1313" s="154">
        <v>0.970842882607588</v>
      </c>
      <c r="W1313" s="154">
        <v>0.968903436988543</v>
      </c>
      <c r="X1313" s="155">
        <v>0.981549815498155</v>
      </c>
      <c r="Y1313" s="155">
        <v>0.969241285030759</v>
      </c>
      <c r="Z1313" s="173">
        <v>-0.0126463785096116</v>
      </c>
      <c r="AA1313" s="151">
        <v>10008</v>
      </c>
      <c r="AB1313" s="151">
        <v>9732</v>
      </c>
      <c r="AC1313" s="151">
        <v>10126</v>
      </c>
      <c r="AD1313" s="151">
        <v>9835</v>
      </c>
      <c r="AE1313" s="155">
        <v>0.97242206235012</v>
      </c>
      <c r="AF1313" s="155">
        <v>0.97126209757061</v>
      </c>
      <c r="AG1313" s="173">
        <v>0.00115996477950953</v>
      </c>
    </row>
    <row r="1314" spans="1:33">
      <c r="A1314" s="175" t="s">
        <v>1085</v>
      </c>
      <c r="B1314" s="195" t="s">
        <v>1844</v>
      </c>
      <c r="C1314" s="195" t="s">
        <v>1315</v>
      </c>
      <c r="D1314" s="150">
        <v>4010</v>
      </c>
      <c r="E1314" s="150">
        <v>3792</v>
      </c>
      <c r="F1314" s="150">
        <v>3767</v>
      </c>
      <c r="G1314" s="151">
        <v>1853</v>
      </c>
      <c r="H1314" s="151">
        <v>1830</v>
      </c>
      <c r="I1314" s="151">
        <v>1761</v>
      </c>
      <c r="J1314" s="151">
        <v>3197</v>
      </c>
      <c r="K1314" s="151">
        <v>3151</v>
      </c>
      <c r="L1314" s="151">
        <v>2975</v>
      </c>
      <c r="M1314" s="154">
        <v>0.964404613281018</v>
      </c>
      <c r="N1314" s="153">
        <v>64889</v>
      </c>
      <c r="O1314" s="172">
        <v>0.9</v>
      </c>
      <c r="P1314" s="154">
        <v>0.945635910224439</v>
      </c>
      <c r="Q1314" s="154">
        <v>0.98758769562871</v>
      </c>
      <c r="R1314" s="154">
        <v>0.985611510791367</v>
      </c>
      <c r="S1314" s="173">
        <v>-0.0419517854042712</v>
      </c>
      <c r="T1314" s="153">
        <v>67284</v>
      </c>
      <c r="U1314" s="153">
        <v>62997</v>
      </c>
      <c r="V1314" s="154">
        <v>0.936285000891742</v>
      </c>
      <c r="W1314" s="154">
        <v>0.939401496259352</v>
      </c>
      <c r="X1314" s="155">
        <v>0.950350782514841</v>
      </c>
      <c r="Y1314" s="155">
        <v>0.930559899906162</v>
      </c>
      <c r="Z1314" s="173">
        <v>-0.0109492862554892</v>
      </c>
      <c r="AA1314" s="151">
        <v>21343</v>
      </c>
      <c r="AB1314" s="151">
        <v>20019</v>
      </c>
      <c r="AC1314" s="151">
        <v>21747</v>
      </c>
      <c r="AD1314" s="151">
        <v>20297</v>
      </c>
      <c r="AE1314" s="155">
        <v>0.937965609333271</v>
      </c>
      <c r="AF1314" s="155">
        <v>0.933324136662528</v>
      </c>
      <c r="AG1314" s="173">
        <v>0.00464147267074277</v>
      </c>
    </row>
    <row r="1315" spans="1:33">
      <c r="A1315" s="175" t="s">
        <v>1085</v>
      </c>
      <c r="B1315" s="195" t="s">
        <v>1844</v>
      </c>
      <c r="C1315" s="195" t="s">
        <v>1316</v>
      </c>
      <c r="D1315" s="150">
        <v>2098</v>
      </c>
      <c r="E1315" s="150">
        <v>2086</v>
      </c>
      <c r="F1315" s="150">
        <v>1987</v>
      </c>
      <c r="G1315" s="151">
        <v>1081</v>
      </c>
      <c r="H1315" s="151">
        <v>1049</v>
      </c>
      <c r="I1315" s="151">
        <v>1022</v>
      </c>
      <c r="J1315" s="151">
        <v>1772</v>
      </c>
      <c r="K1315" s="151">
        <v>1756</v>
      </c>
      <c r="L1315" s="151">
        <v>1679</v>
      </c>
      <c r="M1315" s="154">
        <v>0.989557934909361</v>
      </c>
      <c r="N1315" s="153">
        <v>37338</v>
      </c>
      <c r="O1315" s="172">
        <v>0.9</v>
      </c>
      <c r="P1315" s="154">
        <v>0.994280266920877</v>
      </c>
      <c r="Q1315" s="154">
        <v>0.970397779833488</v>
      </c>
      <c r="R1315" s="154">
        <v>0.99097065462754</v>
      </c>
      <c r="S1315" s="173">
        <v>0.0238824870873895</v>
      </c>
      <c r="T1315" s="153">
        <v>37732</v>
      </c>
      <c r="U1315" s="153">
        <v>36060</v>
      </c>
      <c r="V1315" s="154">
        <v>0.955687480122973</v>
      </c>
      <c r="W1315" s="154">
        <v>0.947092469018113</v>
      </c>
      <c r="X1315" s="155">
        <v>0.945420906567993</v>
      </c>
      <c r="Y1315" s="155">
        <v>0.947516930022573</v>
      </c>
      <c r="Z1315" s="173">
        <v>0.0016715624501199</v>
      </c>
      <c r="AA1315" s="151">
        <v>11895</v>
      </c>
      <c r="AB1315" s="151">
        <v>11337</v>
      </c>
      <c r="AC1315" s="151">
        <v>12235</v>
      </c>
      <c r="AD1315" s="151">
        <v>11762</v>
      </c>
      <c r="AE1315" s="155">
        <v>0.953089533417402</v>
      </c>
      <c r="AF1315" s="155">
        <v>0.961340416836943</v>
      </c>
      <c r="AG1315" s="173">
        <v>-0.00825088341954083</v>
      </c>
    </row>
    <row r="1316" spans="1:33">
      <c r="A1316" s="175" t="s">
        <v>1085</v>
      </c>
      <c r="B1316" s="195" t="s">
        <v>1844</v>
      </c>
      <c r="C1316" s="195" t="s">
        <v>1317</v>
      </c>
      <c r="D1316" s="150">
        <v>2724</v>
      </c>
      <c r="E1316" s="150">
        <v>2715</v>
      </c>
      <c r="F1316" s="150">
        <v>2602</v>
      </c>
      <c r="G1316" s="151">
        <v>1454</v>
      </c>
      <c r="H1316" s="151">
        <v>1440</v>
      </c>
      <c r="I1316" s="151">
        <v>1401</v>
      </c>
      <c r="J1316" s="151">
        <v>2431</v>
      </c>
      <c r="K1316" s="151">
        <v>2417</v>
      </c>
      <c r="L1316" s="151">
        <v>2322</v>
      </c>
      <c r="M1316" s="154">
        <v>0.991396502562919</v>
      </c>
      <c r="N1316" s="153">
        <v>60151</v>
      </c>
      <c r="O1316" s="172">
        <v>0.9</v>
      </c>
      <c r="P1316" s="154">
        <v>0.996696035242291</v>
      </c>
      <c r="Q1316" s="154">
        <v>0.990371389270977</v>
      </c>
      <c r="R1316" s="154">
        <v>0.994241053064582</v>
      </c>
      <c r="S1316" s="173">
        <v>0.00632464597131421</v>
      </c>
      <c r="T1316" s="153">
        <v>60673</v>
      </c>
      <c r="U1316" s="153">
        <v>58066</v>
      </c>
      <c r="V1316" s="154">
        <v>0.957031958202166</v>
      </c>
      <c r="W1316" s="154">
        <v>0.955212922173275</v>
      </c>
      <c r="X1316" s="155">
        <v>0.963548830811554</v>
      </c>
      <c r="Y1316" s="155">
        <v>0.955162484574249</v>
      </c>
      <c r="Z1316" s="173">
        <v>-0.00833590863827971</v>
      </c>
      <c r="AA1316" s="151">
        <v>17307</v>
      </c>
      <c r="AB1316" s="151">
        <v>16714</v>
      </c>
      <c r="AC1316" s="151">
        <v>19669</v>
      </c>
      <c r="AD1316" s="151">
        <v>18576</v>
      </c>
      <c r="AE1316" s="155">
        <v>0.965736407234067</v>
      </c>
      <c r="AF1316" s="155">
        <v>0.944430321826224</v>
      </c>
      <c r="AG1316" s="173">
        <v>0.0213060854078432</v>
      </c>
    </row>
    <row r="1317" spans="1:33">
      <c r="A1317" s="175" t="s">
        <v>1085</v>
      </c>
      <c r="B1317" s="195" t="s">
        <v>1844</v>
      </c>
      <c r="C1317" s="195" t="s">
        <v>1318</v>
      </c>
      <c r="D1317" s="150">
        <v>2895</v>
      </c>
      <c r="E1317" s="150">
        <v>2816</v>
      </c>
      <c r="F1317" s="150">
        <v>2693</v>
      </c>
      <c r="G1317" s="151">
        <v>1467</v>
      </c>
      <c r="H1317" s="151">
        <v>1409</v>
      </c>
      <c r="I1317" s="151">
        <v>1395</v>
      </c>
      <c r="J1317" s="151">
        <v>2362</v>
      </c>
      <c r="K1317" s="151">
        <v>2265</v>
      </c>
      <c r="L1317" s="151">
        <v>2240</v>
      </c>
      <c r="M1317" s="154">
        <v>0.966435298975559</v>
      </c>
      <c r="N1317" s="153">
        <v>49150</v>
      </c>
      <c r="O1317" s="172">
        <v>0.9</v>
      </c>
      <c r="P1317" s="154">
        <v>0.972711571675302</v>
      </c>
      <c r="Q1317" s="154">
        <v>0.960463531015678</v>
      </c>
      <c r="R1317" s="154">
        <v>0.958933107535986</v>
      </c>
      <c r="S1317" s="173">
        <v>0.0122480406596239</v>
      </c>
      <c r="T1317" s="153">
        <v>50857</v>
      </c>
      <c r="U1317" s="153">
        <v>48240</v>
      </c>
      <c r="V1317" s="154">
        <v>0.94854199028649</v>
      </c>
      <c r="W1317" s="154">
        <v>0.930224525043178</v>
      </c>
      <c r="X1317" s="155">
        <v>0.950920245398773</v>
      </c>
      <c r="Y1317" s="155">
        <v>0.948348856900931</v>
      </c>
      <c r="Z1317" s="173">
        <v>-0.0206957203555951</v>
      </c>
      <c r="AA1317" s="151">
        <v>16083</v>
      </c>
      <c r="AB1317" s="151">
        <v>15252</v>
      </c>
      <c r="AC1317" s="151">
        <v>16483</v>
      </c>
      <c r="AD1317" s="151">
        <v>15476</v>
      </c>
      <c r="AE1317" s="155">
        <v>0.948330535347883</v>
      </c>
      <c r="AF1317" s="155">
        <v>0.938906752411576</v>
      </c>
      <c r="AG1317" s="173">
        <v>0.00942378293630719</v>
      </c>
    </row>
    <row r="1318" spans="1:33">
      <c r="A1318" s="175" t="s">
        <v>1085</v>
      </c>
      <c r="B1318" s="195" t="s">
        <v>1844</v>
      </c>
      <c r="C1318" s="195" t="s">
        <v>1319</v>
      </c>
      <c r="D1318" s="150">
        <v>1516</v>
      </c>
      <c r="E1318" s="150">
        <v>1484</v>
      </c>
      <c r="F1318" s="150">
        <v>1410</v>
      </c>
      <c r="G1318" s="151">
        <v>767</v>
      </c>
      <c r="H1318" s="151">
        <v>751</v>
      </c>
      <c r="I1318" s="151">
        <v>705</v>
      </c>
      <c r="J1318" s="151">
        <v>1292</v>
      </c>
      <c r="K1318" s="151">
        <v>1255</v>
      </c>
      <c r="L1318" s="151">
        <v>1126</v>
      </c>
      <c r="M1318" s="154">
        <v>0.969773939547879</v>
      </c>
      <c r="N1318" s="153">
        <v>26726</v>
      </c>
      <c r="O1318" s="172">
        <v>0.9</v>
      </c>
      <c r="P1318" s="154">
        <v>0.978891820580475</v>
      </c>
      <c r="Q1318" s="154">
        <v>0.979139504563233</v>
      </c>
      <c r="R1318" s="154">
        <v>0.971362229102167</v>
      </c>
      <c r="S1318" s="173">
        <v>-0.000247683982758429</v>
      </c>
      <c r="T1318" s="153">
        <v>27559</v>
      </c>
      <c r="U1318" s="153">
        <v>24899</v>
      </c>
      <c r="V1318" s="154">
        <v>0.903479806959614</v>
      </c>
      <c r="W1318" s="154">
        <v>0.930079155672823</v>
      </c>
      <c r="X1318" s="155">
        <v>0.919165580182529</v>
      </c>
      <c r="Y1318" s="155">
        <v>0.871517027863777</v>
      </c>
      <c r="Z1318" s="173">
        <v>0.0109135754902938</v>
      </c>
      <c r="AA1318" s="151">
        <v>8534</v>
      </c>
      <c r="AB1318" s="151">
        <v>7587</v>
      </c>
      <c r="AC1318" s="151">
        <v>9101</v>
      </c>
      <c r="AD1318" s="151">
        <v>8277</v>
      </c>
      <c r="AE1318" s="155">
        <v>0.889032106866651</v>
      </c>
      <c r="AF1318" s="155">
        <v>0.909460498846281</v>
      </c>
      <c r="AG1318" s="173">
        <v>-0.0204283919796296</v>
      </c>
    </row>
    <row r="1319" spans="1:33">
      <c r="A1319" s="175" t="s">
        <v>1085</v>
      </c>
      <c r="B1319" s="195" t="s">
        <v>1844</v>
      </c>
      <c r="C1319" s="195" t="s">
        <v>1320</v>
      </c>
      <c r="D1319" s="150">
        <v>3737</v>
      </c>
      <c r="E1319" s="150">
        <v>3700</v>
      </c>
      <c r="F1319" s="150">
        <v>3162</v>
      </c>
      <c r="G1319" s="151">
        <v>1993</v>
      </c>
      <c r="H1319" s="151">
        <v>1977</v>
      </c>
      <c r="I1319" s="151">
        <v>1805</v>
      </c>
      <c r="J1319" s="151">
        <v>3453</v>
      </c>
      <c r="K1319" s="151">
        <v>3428</v>
      </c>
      <c r="L1319" s="151">
        <v>3029</v>
      </c>
      <c r="M1319" s="154">
        <v>0.979066220604152</v>
      </c>
      <c r="N1319" s="153">
        <v>79602</v>
      </c>
      <c r="O1319" s="172">
        <v>0.9</v>
      </c>
      <c r="P1319" s="154">
        <v>0.99009900990099</v>
      </c>
      <c r="Q1319" s="154">
        <v>0.991971901655795</v>
      </c>
      <c r="R1319" s="154">
        <v>0.992759918911092</v>
      </c>
      <c r="S1319" s="173">
        <v>-0.00187289175480521</v>
      </c>
      <c r="T1319" s="153">
        <v>81304</v>
      </c>
      <c r="U1319" s="153">
        <v>70342</v>
      </c>
      <c r="V1319" s="154">
        <v>0.865172685230739</v>
      </c>
      <c r="W1319" s="154">
        <v>0.846133261974846</v>
      </c>
      <c r="X1319" s="155">
        <v>0.905669844455595</v>
      </c>
      <c r="Y1319" s="155">
        <v>0.877208224732117</v>
      </c>
      <c r="Z1319" s="173">
        <v>-0.0595365824807484</v>
      </c>
      <c r="AA1319" s="151">
        <v>23782</v>
      </c>
      <c r="AB1319" s="151">
        <v>20605</v>
      </c>
      <c r="AC1319" s="151">
        <v>26283</v>
      </c>
      <c r="AD1319" s="151">
        <v>22402</v>
      </c>
      <c r="AE1319" s="155">
        <v>0.866411571776974</v>
      </c>
      <c r="AF1319" s="155">
        <v>0.852338013164403</v>
      </c>
      <c r="AG1319" s="173">
        <v>0.0140735586125713</v>
      </c>
    </row>
    <row r="1320" spans="1:33">
      <c r="A1320" s="175" t="s">
        <v>1085</v>
      </c>
      <c r="B1320" s="195" t="s">
        <v>1844</v>
      </c>
      <c r="C1320" s="195" t="s">
        <v>1321</v>
      </c>
      <c r="D1320" s="150">
        <v>1162</v>
      </c>
      <c r="E1320" s="150">
        <v>1150</v>
      </c>
      <c r="F1320" s="150">
        <v>1108</v>
      </c>
      <c r="G1320" s="151">
        <v>606</v>
      </c>
      <c r="H1320" s="151">
        <v>528</v>
      </c>
      <c r="I1320" s="151">
        <v>574</v>
      </c>
      <c r="J1320" s="151">
        <v>1035</v>
      </c>
      <c r="K1320" s="151">
        <v>1021</v>
      </c>
      <c r="L1320" s="151">
        <v>990</v>
      </c>
      <c r="M1320" s="154">
        <v>0.973533222283916</v>
      </c>
      <c r="N1320" s="153">
        <v>21040</v>
      </c>
      <c r="O1320" s="172">
        <v>0.9</v>
      </c>
      <c r="P1320" s="154">
        <v>0.989672977624785</v>
      </c>
      <c r="Q1320" s="154">
        <v>0.871287128712871</v>
      </c>
      <c r="R1320" s="154">
        <v>0.986473429951691</v>
      </c>
      <c r="S1320" s="173">
        <v>0.118385848911914</v>
      </c>
      <c r="T1320" s="153">
        <v>21612</v>
      </c>
      <c r="U1320" s="153">
        <v>20581</v>
      </c>
      <c r="V1320" s="154">
        <v>0.952295021284472</v>
      </c>
      <c r="W1320" s="154">
        <v>0.953528399311532</v>
      </c>
      <c r="X1320" s="155">
        <v>0.947194719471947</v>
      </c>
      <c r="Y1320" s="155">
        <v>0.956521739130435</v>
      </c>
      <c r="Z1320" s="173">
        <v>0.00633367983958466</v>
      </c>
      <c r="AA1320" s="151">
        <v>6852</v>
      </c>
      <c r="AB1320" s="151">
        <v>6535</v>
      </c>
      <c r="AC1320" s="151">
        <v>6837</v>
      </c>
      <c r="AD1320" s="151">
        <v>6526</v>
      </c>
      <c r="AE1320" s="155">
        <v>0.95373613543491</v>
      </c>
      <c r="AF1320" s="155">
        <v>0.9545122129589</v>
      </c>
      <c r="AG1320" s="173">
        <v>-0.000776077523990559</v>
      </c>
    </row>
    <row r="1321" spans="1:33">
      <c r="A1321" s="175" t="s">
        <v>1085</v>
      </c>
      <c r="B1321" s="195" t="s">
        <v>1843</v>
      </c>
      <c r="C1321" s="195" t="s">
        <v>1322</v>
      </c>
      <c r="D1321" s="150">
        <v>0</v>
      </c>
      <c r="E1321" s="150">
        <v>0</v>
      </c>
      <c r="F1321" s="150">
        <v>0</v>
      </c>
      <c r="G1321" s="151">
        <v>0</v>
      </c>
      <c r="H1321" s="151">
        <v>0</v>
      </c>
      <c r="I1321" s="151">
        <v>0</v>
      </c>
      <c r="J1321" s="151">
        <v>0</v>
      </c>
      <c r="K1321" s="151">
        <v>0</v>
      </c>
      <c r="L1321" s="151">
        <v>0</v>
      </c>
      <c r="M1321" s="154">
        <v>0</v>
      </c>
      <c r="N1321" s="153">
        <v>0</v>
      </c>
      <c r="O1321" s="172">
        <v>0.9</v>
      </c>
      <c r="P1321" s="154">
        <v>0</v>
      </c>
      <c r="Q1321" s="154">
        <v>0</v>
      </c>
      <c r="R1321" s="154">
        <v>0</v>
      </c>
      <c r="S1321" s="173">
        <v>0</v>
      </c>
      <c r="T1321" s="153">
        <v>7</v>
      </c>
      <c r="U1321" s="153">
        <v>6</v>
      </c>
      <c r="V1321" s="154">
        <v>0.857142857142857</v>
      </c>
      <c r="W1321" s="154">
        <v>0</v>
      </c>
      <c r="X1321" s="155">
        <v>0</v>
      </c>
      <c r="Y1321" s="155">
        <v>0</v>
      </c>
      <c r="Z1321" s="173">
        <v>0</v>
      </c>
      <c r="AA1321" s="151">
        <v>3</v>
      </c>
      <c r="AB1321" s="151">
        <v>3</v>
      </c>
      <c r="AC1321" s="151">
        <v>2</v>
      </c>
      <c r="AD1321" s="151">
        <v>1</v>
      </c>
      <c r="AE1321" s="155">
        <v>1</v>
      </c>
      <c r="AF1321" s="155">
        <v>0.5</v>
      </c>
      <c r="AG1321" s="173">
        <v>0.5</v>
      </c>
    </row>
    <row r="1322" spans="1:33">
      <c r="A1322" s="175" t="s">
        <v>1085</v>
      </c>
      <c r="B1322" s="195" t="s">
        <v>1843</v>
      </c>
      <c r="C1322" s="195" t="s">
        <v>1323</v>
      </c>
      <c r="D1322" s="150">
        <v>2895</v>
      </c>
      <c r="E1322" s="150">
        <v>2858</v>
      </c>
      <c r="F1322" s="150">
        <v>2766</v>
      </c>
      <c r="G1322" s="151">
        <v>1643</v>
      </c>
      <c r="H1322" s="151">
        <v>1619</v>
      </c>
      <c r="I1322" s="151">
        <v>1561</v>
      </c>
      <c r="J1322" s="151">
        <v>2916</v>
      </c>
      <c r="K1322" s="151">
        <v>2884</v>
      </c>
      <c r="L1322" s="151">
        <v>2810</v>
      </c>
      <c r="M1322" s="154">
        <v>0.986075757575758</v>
      </c>
      <c r="N1322" s="153">
        <v>65081</v>
      </c>
      <c r="O1322" s="172">
        <v>0.9</v>
      </c>
      <c r="P1322" s="154">
        <v>0.987219343696028</v>
      </c>
      <c r="Q1322" s="154">
        <v>0.985392574558734</v>
      </c>
      <c r="R1322" s="154">
        <v>0.989026063100137</v>
      </c>
      <c r="S1322" s="173">
        <v>0.00182676913729363</v>
      </c>
      <c r="T1322" s="153">
        <v>66000</v>
      </c>
      <c r="U1322" s="153">
        <v>63404</v>
      </c>
      <c r="V1322" s="154">
        <v>0.960666666666667</v>
      </c>
      <c r="W1322" s="154">
        <v>0.955440414507772</v>
      </c>
      <c r="X1322" s="155">
        <v>0.950091296409008</v>
      </c>
      <c r="Y1322" s="155">
        <v>0.963648834019204</v>
      </c>
      <c r="Z1322" s="173">
        <v>0.00534911809876415</v>
      </c>
      <c r="AA1322" s="151">
        <v>19570</v>
      </c>
      <c r="AB1322" s="151">
        <v>18687</v>
      </c>
      <c r="AC1322" s="151">
        <v>20465</v>
      </c>
      <c r="AD1322" s="151">
        <v>19710</v>
      </c>
      <c r="AE1322" s="155">
        <v>0.954879918242207</v>
      </c>
      <c r="AF1322" s="155">
        <v>0.963107744930369</v>
      </c>
      <c r="AG1322" s="173">
        <v>-0.00822782668816147</v>
      </c>
    </row>
    <row r="1323" spans="1:33">
      <c r="A1323" s="175" t="s">
        <v>1085</v>
      </c>
      <c r="B1323" s="195" t="s">
        <v>1843</v>
      </c>
      <c r="C1323" s="195" t="s">
        <v>1324</v>
      </c>
      <c r="D1323" s="150">
        <v>3186</v>
      </c>
      <c r="E1323" s="150">
        <v>3152</v>
      </c>
      <c r="F1323" s="150">
        <v>2979</v>
      </c>
      <c r="G1323" s="151">
        <v>1981</v>
      </c>
      <c r="H1323" s="151">
        <v>1945</v>
      </c>
      <c r="I1323" s="151">
        <v>1839</v>
      </c>
      <c r="J1323" s="151">
        <v>3112</v>
      </c>
      <c r="K1323" s="151">
        <v>3077</v>
      </c>
      <c r="L1323" s="151">
        <v>2956</v>
      </c>
      <c r="M1323" s="154">
        <v>0.986646924581613</v>
      </c>
      <c r="N1323" s="153">
        <v>72633</v>
      </c>
      <c r="O1323" s="172">
        <v>0.9</v>
      </c>
      <c r="P1323" s="154">
        <v>0.98932831136221</v>
      </c>
      <c r="Q1323" s="154">
        <v>0.981827359919233</v>
      </c>
      <c r="R1323" s="154">
        <v>0.988753213367609</v>
      </c>
      <c r="S1323" s="173">
        <v>0.00750095144297691</v>
      </c>
      <c r="T1323" s="153">
        <v>73616</v>
      </c>
      <c r="U1323" s="153">
        <v>69449</v>
      </c>
      <c r="V1323" s="154">
        <v>0.943395457509237</v>
      </c>
      <c r="W1323" s="154">
        <v>0.935028248587571</v>
      </c>
      <c r="X1323" s="155">
        <v>0.928319030792529</v>
      </c>
      <c r="Y1323" s="155">
        <v>0.94987146529563</v>
      </c>
      <c r="Z1323" s="173">
        <v>0.00670921779504163</v>
      </c>
      <c r="AA1323" s="151">
        <v>21850</v>
      </c>
      <c r="AB1323" s="151">
        <v>20592</v>
      </c>
      <c r="AC1323" s="151">
        <v>23238</v>
      </c>
      <c r="AD1323" s="151">
        <v>21957</v>
      </c>
      <c r="AE1323" s="155">
        <v>0.942425629290618</v>
      </c>
      <c r="AF1323" s="155">
        <v>0.944874774076943</v>
      </c>
      <c r="AG1323" s="173">
        <v>-0.00244914478632519</v>
      </c>
    </row>
    <row r="1324" spans="1:33">
      <c r="A1324" s="175" t="s">
        <v>1085</v>
      </c>
      <c r="B1324" s="195" t="s">
        <v>1843</v>
      </c>
      <c r="C1324" s="195" t="s">
        <v>1325</v>
      </c>
      <c r="D1324" s="150">
        <v>5451</v>
      </c>
      <c r="E1324" s="150">
        <v>5395</v>
      </c>
      <c r="F1324" s="150">
        <v>5191</v>
      </c>
      <c r="G1324" s="151">
        <v>2933</v>
      </c>
      <c r="H1324" s="151">
        <v>2888</v>
      </c>
      <c r="I1324" s="151">
        <v>2786</v>
      </c>
      <c r="J1324" s="151">
        <v>4727</v>
      </c>
      <c r="K1324" s="151">
        <v>4688</v>
      </c>
      <c r="L1324" s="151">
        <v>4469</v>
      </c>
      <c r="M1324" s="154">
        <v>0.986386281054241</v>
      </c>
      <c r="N1324" s="153">
        <v>119986</v>
      </c>
      <c r="O1324" s="172">
        <v>0.9</v>
      </c>
      <c r="P1324" s="154">
        <v>0.989726655659512</v>
      </c>
      <c r="Q1324" s="154">
        <v>0.984657347425844</v>
      </c>
      <c r="R1324" s="154">
        <v>0.991749524011001</v>
      </c>
      <c r="S1324" s="173">
        <v>0.00506930823366813</v>
      </c>
      <c r="T1324" s="153">
        <v>121642</v>
      </c>
      <c r="U1324" s="153">
        <v>115428</v>
      </c>
      <c r="V1324" s="154">
        <v>0.948915670574308</v>
      </c>
      <c r="W1324" s="154">
        <v>0.952302329847734</v>
      </c>
      <c r="X1324" s="155">
        <v>0.949880668257757</v>
      </c>
      <c r="Y1324" s="155">
        <v>0.945419928072773</v>
      </c>
      <c r="Z1324" s="173">
        <v>0.00242166158997781</v>
      </c>
      <c r="AA1324" s="151">
        <v>35332</v>
      </c>
      <c r="AB1324" s="151">
        <v>33399</v>
      </c>
      <c r="AC1324" s="151">
        <v>38659</v>
      </c>
      <c r="AD1324" s="151">
        <v>36697</v>
      </c>
      <c r="AE1324" s="155">
        <v>0.94529038831654</v>
      </c>
      <c r="AF1324" s="155">
        <v>0.949248557903722</v>
      </c>
      <c r="AG1324" s="173">
        <v>-0.00395816958718209</v>
      </c>
    </row>
    <row r="1325" spans="1:33">
      <c r="A1325" s="175" t="s">
        <v>1085</v>
      </c>
      <c r="B1325" s="195" t="s">
        <v>1843</v>
      </c>
      <c r="C1325" s="195" t="s">
        <v>1326</v>
      </c>
      <c r="D1325" s="150">
        <v>4298</v>
      </c>
      <c r="E1325" s="150">
        <v>4145</v>
      </c>
      <c r="F1325" s="150">
        <v>4081</v>
      </c>
      <c r="G1325" s="151">
        <v>2595</v>
      </c>
      <c r="H1325" s="151">
        <v>2517</v>
      </c>
      <c r="I1325" s="151">
        <v>2487</v>
      </c>
      <c r="J1325" s="151">
        <v>4019</v>
      </c>
      <c r="K1325" s="151">
        <v>3895</v>
      </c>
      <c r="L1325" s="151">
        <v>3819</v>
      </c>
      <c r="M1325" s="154">
        <v>0.970725833514282</v>
      </c>
      <c r="N1325" s="153">
        <v>98352</v>
      </c>
      <c r="O1325" s="172">
        <v>0.9</v>
      </c>
      <c r="P1325" s="154">
        <v>0.964402047463937</v>
      </c>
      <c r="Q1325" s="154">
        <v>0.969942196531792</v>
      </c>
      <c r="R1325" s="154">
        <v>0.969146553869122</v>
      </c>
      <c r="S1325" s="173">
        <v>-0.00554014906785516</v>
      </c>
      <c r="T1325" s="153">
        <v>101318</v>
      </c>
      <c r="U1325" s="153">
        <v>96123</v>
      </c>
      <c r="V1325" s="154">
        <v>0.948725794034624</v>
      </c>
      <c r="W1325" s="154">
        <v>0.949511400651466</v>
      </c>
      <c r="X1325" s="155">
        <v>0.958381502890173</v>
      </c>
      <c r="Y1325" s="155">
        <v>0.950236377208261</v>
      </c>
      <c r="Z1325" s="173">
        <v>-0.00887010223870766</v>
      </c>
      <c r="AA1325" s="151">
        <v>28993</v>
      </c>
      <c r="AB1325" s="151">
        <v>27534</v>
      </c>
      <c r="AC1325" s="151">
        <v>32550</v>
      </c>
      <c r="AD1325" s="151">
        <v>30820</v>
      </c>
      <c r="AE1325" s="155">
        <v>0.949677508364088</v>
      </c>
      <c r="AF1325" s="155">
        <v>0.946850998463902</v>
      </c>
      <c r="AG1325" s="173">
        <v>0.00282650990018629</v>
      </c>
    </row>
    <row r="1326" spans="1:33">
      <c r="A1326" s="175" t="s">
        <v>1085</v>
      </c>
      <c r="B1326" s="195" t="s">
        <v>1843</v>
      </c>
      <c r="C1326" s="195" t="s">
        <v>1327</v>
      </c>
      <c r="D1326" s="150">
        <v>1717</v>
      </c>
      <c r="E1326" s="150">
        <v>1672</v>
      </c>
      <c r="F1326" s="150">
        <v>1595</v>
      </c>
      <c r="G1326" s="151">
        <v>1491</v>
      </c>
      <c r="H1326" s="151">
        <v>1468</v>
      </c>
      <c r="I1326" s="151">
        <v>1406</v>
      </c>
      <c r="J1326" s="151">
        <v>2149</v>
      </c>
      <c r="K1326" s="151">
        <v>2124</v>
      </c>
      <c r="L1326" s="151">
        <v>2039</v>
      </c>
      <c r="M1326" s="154">
        <v>0.979423776968836</v>
      </c>
      <c r="N1326" s="153">
        <v>44125</v>
      </c>
      <c r="O1326" s="172">
        <v>0.9</v>
      </c>
      <c r="P1326" s="154">
        <v>0.973791496796738</v>
      </c>
      <c r="Q1326" s="154">
        <v>0.984574111334675</v>
      </c>
      <c r="R1326" s="154">
        <v>0.988366682177757</v>
      </c>
      <c r="S1326" s="173">
        <v>-0.0107826145379363</v>
      </c>
      <c r="T1326" s="153">
        <v>45052</v>
      </c>
      <c r="U1326" s="153">
        <v>42540</v>
      </c>
      <c r="V1326" s="154">
        <v>0.94424220900293</v>
      </c>
      <c r="W1326" s="154">
        <v>0.928945835760047</v>
      </c>
      <c r="X1326" s="155">
        <v>0.94299128101945</v>
      </c>
      <c r="Y1326" s="155">
        <v>0.948813401582131</v>
      </c>
      <c r="Z1326" s="173">
        <v>-0.0140454452594034</v>
      </c>
      <c r="AA1326" s="151">
        <v>13360</v>
      </c>
      <c r="AB1326" s="151">
        <v>12574</v>
      </c>
      <c r="AC1326" s="151">
        <v>14131</v>
      </c>
      <c r="AD1326" s="151">
        <v>13367</v>
      </c>
      <c r="AE1326" s="155">
        <v>0.941167664670659</v>
      </c>
      <c r="AF1326" s="155">
        <v>0.945934470313495</v>
      </c>
      <c r="AG1326" s="173">
        <v>-0.00476680564283649</v>
      </c>
    </row>
    <row r="1327" spans="1:33">
      <c r="A1327" s="175" t="s">
        <v>1085</v>
      </c>
      <c r="B1327" s="195" t="s">
        <v>1843</v>
      </c>
      <c r="C1327" s="195" t="s">
        <v>1328</v>
      </c>
      <c r="D1327" s="150">
        <v>964</v>
      </c>
      <c r="E1327" s="150">
        <v>949</v>
      </c>
      <c r="F1327" s="150">
        <v>892</v>
      </c>
      <c r="G1327" s="151">
        <v>580</v>
      </c>
      <c r="H1327" s="151">
        <v>575</v>
      </c>
      <c r="I1327" s="151">
        <v>539</v>
      </c>
      <c r="J1327" s="151">
        <v>978</v>
      </c>
      <c r="K1327" s="151">
        <v>968</v>
      </c>
      <c r="L1327" s="151">
        <v>906</v>
      </c>
      <c r="M1327" s="154">
        <v>0.987667754805948</v>
      </c>
      <c r="N1327" s="153">
        <v>21784</v>
      </c>
      <c r="O1327" s="172">
        <v>0.9</v>
      </c>
      <c r="P1327" s="154">
        <v>0.984439834024896</v>
      </c>
      <c r="Q1327" s="154">
        <v>0.991379310344828</v>
      </c>
      <c r="R1327" s="154">
        <v>0.989775051124744</v>
      </c>
      <c r="S1327" s="173">
        <v>-0.0069394763199313</v>
      </c>
      <c r="T1327" s="153">
        <v>22056</v>
      </c>
      <c r="U1327" s="153">
        <v>20505</v>
      </c>
      <c r="V1327" s="154">
        <v>0.929678998911861</v>
      </c>
      <c r="W1327" s="154">
        <v>0.925311203319502</v>
      </c>
      <c r="X1327" s="155">
        <v>0.929310344827586</v>
      </c>
      <c r="Y1327" s="155">
        <v>0.926380368098159</v>
      </c>
      <c r="Z1327" s="173">
        <v>-0.00399914150808411</v>
      </c>
      <c r="AA1327" s="151">
        <v>6633</v>
      </c>
      <c r="AB1327" s="151">
        <v>6190</v>
      </c>
      <c r="AC1327" s="151">
        <v>6942</v>
      </c>
      <c r="AD1327" s="151">
        <v>6392</v>
      </c>
      <c r="AE1327" s="155">
        <v>0.9332127242575</v>
      </c>
      <c r="AF1327" s="155">
        <v>0.920772111783348</v>
      </c>
      <c r="AG1327" s="173">
        <v>0.0124406124741526</v>
      </c>
    </row>
    <row r="1328" spans="1:33">
      <c r="A1328" s="175" t="s">
        <v>1085</v>
      </c>
      <c r="B1328" s="195" t="s">
        <v>1843</v>
      </c>
      <c r="C1328" s="195" t="s">
        <v>1329</v>
      </c>
      <c r="D1328" s="150">
        <v>854</v>
      </c>
      <c r="E1328" s="150">
        <v>842</v>
      </c>
      <c r="F1328" s="150">
        <v>798</v>
      </c>
      <c r="G1328" s="151">
        <v>493</v>
      </c>
      <c r="H1328" s="151">
        <v>482</v>
      </c>
      <c r="I1328" s="151">
        <v>473</v>
      </c>
      <c r="J1328" s="151">
        <v>840</v>
      </c>
      <c r="K1328" s="151">
        <v>839</v>
      </c>
      <c r="L1328" s="151">
        <v>788</v>
      </c>
      <c r="M1328" s="154">
        <v>0.982020547945205</v>
      </c>
      <c r="N1328" s="153">
        <v>18352</v>
      </c>
      <c r="O1328" s="172">
        <v>0.9</v>
      </c>
      <c r="P1328" s="154">
        <v>0.985948477751756</v>
      </c>
      <c r="Q1328" s="154">
        <v>0.977687626774848</v>
      </c>
      <c r="R1328" s="154">
        <v>0.998809523809524</v>
      </c>
      <c r="S1328" s="173">
        <v>0.00826085097690854</v>
      </c>
      <c r="T1328" s="153">
        <v>18688</v>
      </c>
      <c r="U1328" s="153">
        <v>17349</v>
      </c>
      <c r="V1328" s="154">
        <v>0.928349743150685</v>
      </c>
      <c r="W1328" s="154">
        <v>0.934426229508197</v>
      </c>
      <c r="X1328" s="155">
        <v>0.959432048681542</v>
      </c>
      <c r="Y1328" s="155">
        <v>0.938095238095238</v>
      </c>
      <c r="Z1328" s="173">
        <v>-0.0250058191733448</v>
      </c>
      <c r="AA1328" s="151">
        <v>5728</v>
      </c>
      <c r="AB1328" s="151">
        <v>5302</v>
      </c>
      <c r="AC1328" s="151">
        <v>5929</v>
      </c>
      <c r="AD1328" s="151">
        <v>5542</v>
      </c>
      <c r="AE1328" s="155">
        <v>0.925628491620112</v>
      </c>
      <c r="AF1328" s="155">
        <v>0.934727610052285</v>
      </c>
      <c r="AG1328" s="173">
        <v>-0.00909911843217359</v>
      </c>
    </row>
    <row r="1329" spans="1:33">
      <c r="A1329" s="175" t="s">
        <v>1085</v>
      </c>
      <c r="B1329" s="195" t="s">
        <v>1843</v>
      </c>
      <c r="C1329" s="195" t="s">
        <v>1330</v>
      </c>
      <c r="D1329" s="150">
        <v>3294</v>
      </c>
      <c r="E1329" s="150">
        <v>3174</v>
      </c>
      <c r="F1329" s="150">
        <v>3115</v>
      </c>
      <c r="G1329" s="151">
        <v>1825</v>
      </c>
      <c r="H1329" s="151">
        <v>1806</v>
      </c>
      <c r="I1329" s="151">
        <v>1697</v>
      </c>
      <c r="J1329" s="151">
        <v>3114</v>
      </c>
      <c r="K1329" s="151">
        <v>3085</v>
      </c>
      <c r="L1329" s="151">
        <v>2940</v>
      </c>
      <c r="M1329" s="154">
        <v>0.97920726834261</v>
      </c>
      <c r="N1329" s="153">
        <v>69840</v>
      </c>
      <c r="O1329" s="172">
        <v>0.9</v>
      </c>
      <c r="P1329" s="154">
        <v>0.963570127504554</v>
      </c>
      <c r="Q1329" s="154">
        <v>0.98958904109589</v>
      </c>
      <c r="R1329" s="154">
        <v>0.990687219010918</v>
      </c>
      <c r="S1329" s="173">
        <v>-0.0260189135913367</v>
      </c>
      <c r="T1329" s="153">
        <v>71323</v>
      </c>
      <c r="U1329" s="153">
        <v>67676</v>
      </c>
      <c r="V1329" s="154">
        <v>0.948866424575523</v>
      </c>
      <c r="W1329" s="154">
        <v>0.945658773527626</v>
      </c>
      <c r="X1329" s="155">
        <v>0.92986301369863</v>
      </c>
      <c r="Y1329" s="155">
        <v>0.944123314065511</v>
      </c>
      <c r="Z1329" s="173">
        <v>0.0157957598289958</v>
      </c>
      <c r="AA1329" s="151">
        <v>21469</v>
      </c>
      <c r="AB1329" s="151">
        <v>20310</v>
      </c>
      <c r="AC1329" s="151">
        <v>22433</v>
      </c>
      <c r="AD1329" s="151">
        <v>21369</v>
      </c>
      <c r="AE1329" s="155">
        <v>0.946015184684895</v>
      </c>
      <c r="AF1329" s="155">
        <v>0.952569874738109</v>
      </c>
      <c r="AG1329" s="173">
        <v>-0.00655469005321452</v>
      </c>
    </row>
    <row r="1330" spans="1:33">
      <c r="A1330" s="175" t="s">
        <v>1085</v>
      </c>
      <c r="B1330" s="195" t="s">
        <v>1843</v>
      </c>
      <c r="C1330" s="195" t="s">
        <v>1331</v>
      </c>
      <c r="D1330" s="150">
        <v>2074</v>
      </c>
      <c r="E1330" s="150">
        <v>2056</v>
      </c>
      <c r="F1330" s="150">
        <v>1994</v>
      </c>
      <c r="G1330" s="151">
        <v>1240</v>
      </c>
      <c r="H1330" s="151">
        <v>1195</v>
      </c>
      <c r="I1330" s="151">
        <v>1173</v>
      </c>
      <c r="J1330" s="151">
        <v>2010</v>
      </c>
      <c r="K1330" s="151">
        <v>1957</v>
      </c>
      <c r="L1330" s="151">
        <v>1909</v>
      </c>
      <c r="M1330" s="154">
        <v>0.98335195050696</v>
      </c>
      <c r="N1330" s="153">
        <v>45777</v>
      </c>
      <c r="O1330" s="172">
        <v>0.9</v>
      </c>
      <c r="P1330" s="154">
        <v>0.991321118611379</v>
      </c>
      <c r="Q1330" s="154">
        <v>0.963709677419355</v>
      </c>
      <c r="R1330" s="154">
        <v>0.97363184079602</v>
      </c>
      <c r="S1330" s="173">
        <v>0.0276114411920241</v>
      </c>
      <c r="T1330" s="153">
        <v>46552</v>
      </c>
      <c r="U1330" s="153">
        <v>44889</v>
      </c>
      <c r="V1330" s="154">
        <v>0.964276507991064</v>
      </c>
      <c r="W1330" s="154">
        <v>0.961427193828351</v>
      </c>
      <c r="X1330" s="155">
        <v>0.945967741935484</v>
      </c>
      <c r="Y1330" s="155">
        <v>0.949751243781095</v>
      </c>
      <c r="Z1330" s="173">
        <v>0.0154594518928672</v>
      </c>
      <c r="AA1330" s="151">
        <v>14128</v>
      </c>
      <c r="AB1330" s="151">
        <v>13608</v>
      </c>
      <c r="AC1330" s="151">
        <v>13996</v>
      </c>
      <c r="AD1330" s="151">
        <v>13599</v>
      </c>
      <c r="AE1330" s="155">
        <v>0.963193657984145</v>
      </c>
      <c r="AF1330" s="155">
        <v>0.97163475278651</v>
      </c>
      <c r="AG1330" s="173">
        <v>-0.00844109480236555</v>
      </c>
    </row>
    <row r="1331" spans="1:33">
      <c r="A1331" s="175" t="s">
        <v>1085</v>
      </c>
      <c r="B1331" s="195" t="s">
        <v>1843</v>
      </c>
      <c r="C1331" s="195" t="s">
        <v>1332</v>
      </c>
      <c r="D1331" s="150">
        <v>3120</v>
      </c>
      <c r="E1331" s="150">
        <v>3091</v>
      </c>
      <c r="F1331" s="150">
        <v>2725</v>
      </c>
      <c r="G1331" s="151">
        <v>2833</v>
      </c>
      <c r="H1331" s="151">
        <v>2806</v>
      </c>
      <c r="I1331" s="151">
        <v>2549</v>
      </c>
      <c r="J1331" s="151">
        <v>4011</v>
      </c>
      <c r="K1331" s="151">
        <v>3982</v>
      </c>
      <c r="L1331" s="151">
        <v>3552</v>
      </c>
      <c r="M1331" s="154">
        <v>0.990345499009052</v>
      </c>
      <c r="N1331" s="153">
        <v>85448</v>
      </c>
      <c r="O1331" s="172">
        <v>0.9</v>
      </c>
      <c r="P1331" s="154">
        <v>0.990705128205128</v>
      </c>
      <c r="Q1331" s="154">
        <v>0.990469466996117</v>
      </c>
      <c r="R1331" s="154">
        <v>0.992769882822239</v>
      </c>
      <c r="S1331" s="173">
        <v>0.000235661209011084</v>
      </c>
      <c r="T1331" s="153">
        <v>86281</v>
      </c>
      <c r="U1331" s="153">
        <v>77131</v>
      </c>
      <c r="V1331" s="154">
        <v>0.893951159583222</v>
      </c>
      <c r="W1331" s="154">
        <v>0.873397435897436</v>
      </c>
      <c r="X1331" s="155">
        <v>0.899752912107307</v>
      </c>
      <c r="Y1331" s="155">
        <v>0.885564697083022</v>
      </c>
      <c r="Z1331" s="173">
        <v>-0.0263554762098709</v>
      </c>
      <c r="AA1331" s="151">
        <v>25608</v>
      </c>
      <c r="AB1331" s="151">
        <v>22867</v>
      </c>
      <c r="AC1331" s="151">
        <v>27278</v>
      </c>
      <c r="AD1331" s="151">
        <v>24357</v>
      </c>
      <c r="AE1331" s="155">
        <v>0.892963136519837</v>
      </c>
      <c r="AF1331" s="155">
        <v>0.8929173693086</v>
      </c>
      <c r="AG1331" s="173">
        <v>4.57672112371688e-5</v>
      </c>
    </row>
    <row r="1332" spans="1:33">
      <c r="A1332" s="175" t="s">
        <v>1085</v>
      </c>
      <c r="B1332" s="195" t="s">
        <v>1843</v>
      </c>
      <c r="C1332" s="195" t="s">
        <v>1333</v>
      </c>
      <c r="D1332" s="150">
        <v>0</v>
      </c>
      <c r="E1332" s="150">
        <v>0</v>
      </c>
      <c r="F1332" s="150">
        <v>0</v>
      </c>
      <c r="G1332" s="151">
        <v>0</v>
      </c>
      <c r="H1332" s="151">
        <v>0</v>
      </c>
      <c r="I1332" s="151">
        <v>0</v>
      </c>
      <c r="J1332" s="151">
        <v>0</v>
      </c>
      <c r="K1332" s="151">
        <v>0</v>
      </c>
      <c r="L1332" s="151">
        <v>0</v>
      </c>
      <c r="M1332" s="154">
        <v>1</v>
      </c>
      <c r="N1332" s="153">
        <v>3</v>
      </c>
      <c r="O1332" s="172">
        <v>0.9</v>
      </c>
      <c r="P1332" s="154">
        <v>0</v>
      </c>
      <c r="Q1332" s="154">
        <v>0</v>
      </c>
      <c r="R1332" s="154">
        <v>0</v>
      </c>
      <c r="S1332" s="173">
        <v>0</v>
      </c>
      <c r="T1332" s="153">
        <v>3</v>
      </c>
      <c r="U1332" s="153">
        <v>3</v>
      </c>
      <c r="V1332" s="154">
        <v>1</v>
      </c>
      <c r="W1332" s="154">
        <v>0</v>
      </c>
      <c r="X1332" s="155">
        <v>0</v>
      </c>
      <c r="Y1332" s="155">
        <v>0</v>
      </c>
      <c r="Z1332" s="173">
        <v>0</v>
      </c>
      <c r="AA1332" s="151">
        <v>0</v>
      </c>
      <c r="AB1332" s="151">
        <v>0</v>
      </c>
      <c r="AC1332" s="151">
        <v>3</v>
      </c>
      <c r="AD1332" s="151">
        <v>3</v>
      </c>
      <c r="AE1332" s="155">
        <v>0</v>
      </c>
      <c r="AF1332" s="155">
        <v>1</v>
      </c>
      <c r="AG1332" s="173">
        <v>-1</v>
      </c>
    </row>
    <row r="1333" spans="1:33">
      <c r="A1333" s="175" t="s">
        <v>1085</v>
      </c>
      <c r="B1333" s="195" t="s">
        <v>1843</v>
      </c>
      <c r="C1333" s="195" t="s">
        <v>1334</v>
      </c>
      <c r="D1333" s="150">
        <v>1310</v>
      </c>
      <c r="E1333" s="150">
        <v>1310</v>
      </c>
      <c r="F1333" s="150">
        <v>1257</v>
      </c>
      <c r="G1333" s="151">
        <v>745</v>
      </c>
      <c r="H1333" s="151">
        <v>743</v>
      </c>
      <c r="I1333" s="151">
        <v>718</v>
      </c>
      <c r="J1333" s="151">
        <v>1329</v>
      </c>
      <c r="K1333" s="151">
        <v>1323</v>
      </c>
      <c r="L1333" s="151">
        <v>1291</v>
      </c>
      <c r="M1333" s="154">
        <v>0.994612948512847</v>
      </c>
      <c r="N1333" s="153">
        <v>30464</v>
      </c>
      <c r="O1333" s="172">
        <v>0.9</v>
      </c>
      <c r="P1333" s="154">
        <v>1</v>
      </c>
      <c r="Q1333" s="154">
        <v>0.997315436241611</v>
      </c>
      <c r="R1333" s="154">
        <v>0.99548532731377</v>
      </c>
      <c r="S1333" s="173">
        <v>0.00268456375838921</v>
      </c>
      <c r="T1333" s="153">
        <v>30629</v>
      </c>
      <c r="U1333" s="153">
        <v>29555</v>
      </c>
      <c r="V1333" s="154">
        <v>0.96493519213817</v>
      </c>
      <c r="W1333" s="154">
        <v>0.959541984732824</v>
      </c>
      <c r="X1333" s="155">
        <v>0.963758389261745</v>
      </c>
      <c r="Y1333" s="155">
        <v>0.971407072987208</v>
      </c>
      <c r="Z1333" s="173">
        <v>-0.00421640452892047</v>
      </c>
      <c r="AA1333" s="151">
        <v>9011</v>
      </c>
      <c r="AB1333" s="151">
        <v>8708</v>
      </c>
      <c r="AC1333" s="151">
        <v>9242</v>
      </c>
      <c r="AD1333" s="151">
        <v>8872</v>
      </c>
      <c r="AE1333" s="155">
        <v>0.966374431250694</v>
      </c>
      <c r="AF1333" s="155">
        <v>0.959965375459857</v>
      </c>
      <c r="AG1333" s="173">
        <v>0.00640905579083639</v>
      </c>
    </row>
    <row r="1334" spans="1:33">
      <c r="A1334" s="175" t="s">
        <v>1085</v>
      </c>
      <c r="B1334" s="195" t="s">
        <v>1844</v>
      </c>
      <c r="C1334" s="195" t="s">
        <v>1335</v>
      </c>
      <c r="D1334" s="150">
        <v>4353</v>
      </c>
      <c r="E1334" s="150">
        <v>4285</v>
      </c>
      <c r="F1334" s="150">
        <v>4079</v>
      </c>
      <c r="G1334" s="151">
        <v>3635</v>
      </c>
      <c r="H1334" s="151">
        <v>3590</v>
      </c>
      <c r="I1334" s="151">
        <v>3485</v>
      </c>
      <c r="J1334" s="151">
        <v>5333</v>
      </c>
      <c r="K1334" s="151">
        <v>5250</v>
      </c>
      <c r="L1334" s="151">
        <v>4996</v>
      </c>
      <c r="M1334" s="154">
        <v>0.980183380286619</v>
      </c>
      <c r="N1334" s="153">
        <v>112033</v>
      </c>
      <c r="O1334" s="172">
        <v>0.9</v>
      </c>
      <c r="P1334" s="154">
        <v>0.984378589478521</v>
      </c>
      <c r="Q1334" s="154">
        <v>0.987620357634113</v>
      </c>
      <c r="R1334" s="154">
        <v>0.984436527282955</v>
      </c>
      <c r="S1334" s="173">
        <v>-0.0032417681555923</v>
      </c>
      <c r="T1334" s="153">
        <v>114298</v>
      </c>
      <c r="U1334" s="153">
        <v>106553</v>
      </c>
      <c r="V1334" s="154">
        <v>0.932238534357557</v>
      </c>
      <c r="W1334" s="154">
        <v>0.937054904663451</v>
      </c>
      <c r="X1334" s="155">
        <v>0.958734525447043</v>
      </c>
      <c r="Y1334" s="155">
        <v>0.936808550534408</v>
      </c>
      <c r="Z1334" s="173">
        <v>-0.0216796207835921</v>
      </c>
      <c r="AA1334" s="151">
        <v>33976</v>
      </c>
      <c r="AB1334" s="151">
        <v>31817</v>
      </c>
      <c r="AC1334" s="151">
        <v>36615</v>
      </c>
      <c r="AD1334" s="151">
        <v>34259</v>
      </c>
      <c r="AE1334" s="155">
        <v>0.9364551448081</v>
      </c>
      <c r="AF1334" s="155">
        <v>0.935654786289772</v>
      </c>
      <c r="AG1334" s="173">
        <v>0.000800358518327937</v>
      </c>
    </row>
    <row r="1335" spans="1:33">
      <c r="A1335" s="175" t="s">
        <v>1085</v>
      </c>
      <c r="B1335" s="195" t="s">
        <v>1844</v>
      </c>
      <c r="C1335" s="195" t="s">
        <v>1336</v>
      </c>
      <c r="D1335" s="150">
        <v>3170</v>
      </c>
      <c r="E1335" s="150">
        <v>3135</v>
      </c>
      <c r="F1335" s="150">
        <v>2940</v>
      </c>
      <c r="G1335" s="151">
        <v>2552</v>
      </c>
      <c r="H1335" s="151">
        <v>2519</v>
      </c>
      <c r="I1335" s="151">
        <v>2359</v>
      </c>
      <c r="J1335" s="151">
        <v>3879</v>
      </c>
      <c r="K1335" s="151">
        <v>3853</v>
      </c>
      <c r="L1335" s="151">
        <v>3632</v>
      </c>
      <c r="M1335" s="154">
        <v>0.99003360028295</v>
      </c>
      <c r="N1335" s="153">
        <v>78377</v>
      </c>
      <c r="O1335" s="172">
        <v>0.9</v>
      </c>
      <c r="P1335" s="154">
        <v>0.988958990536278</v>
      </c>
      <c r="Q1335" s="154">
        <v>0.987068965517241</v>
      </c>
      <c r="R1335" s="154">
        <v>0.993297241557102</v>
      </c>
      <c r="S1335" s="173">
        <v>0.00189002501903623</v>
      </c>
      <c r="T1335" s="153">
        <v>79166</v>
      </c>
      <c r="U1335" s="153">
        <v>74625</v>
      </c>
      <c r="V1335" s="154">
        <v>0.942639516964353</v>
      </c>
      <c r="W1335" s="154">
        <v>0.927444794952681</v>
      </c>
      <c r="X1335" s="155">
        <v>0.924373040752351</v>
      </c>
      <c r="Y1335" s="155">
        <v>0.936323794792472</v>
      </c>
      <c r="Z1335" s="173">
        <v>0.00307175420033035</v>
      </c>
      <c r="AA1335" s="151">
        <v>24103</v>
      </c>
      <c r="AB1335" s="151">
        <v>22555</v>
      </c>
      <c r="AC1335" s="151">
        <v>25033</v>
      </c>
      <c r="AD1335" s="151">
        <v>23605</v>
      </c>
      <c r="AE1335" s="155">
        <v>0.935775629589678</v>
      </c>
      <c r="AF1335" s="155">
        <v>0.942955299005313</v>
      </c>
      <c r="AG1335" s="173">
        <v>-0.0071796694156353</v>
      </c>
    </row>
    <row r="1336" spans="1:33">
      <c r="A1336" s="175" t="s">
        <v>1085</v>
      </c>
      <c r="B1336" s="195" t="s">
        <v>1844</v>
      </c>
      <c r="C1336" s="195" t="s">
        <v>1337</v>
      </c>
      <c r="D1336" s="150">
        <v>3236</v>
      </c>
      <c r="E1336" s="150">
        <v>3156</v>
      </c>
      <c r="F1336" s="150">
        <v>3077</v>
      </c>
      <c r="G1336" s="151">
        <v>2677</v>
      </c>
      <c r="H1336" s="151">
        <v>2633</v>
      </c>
      <c r="I1336" s="151">
        <v>2582</v>
      </c>
      <c r="J1336" s="151">
        <v>3828</v>
      </c>
      <c r="K1336" s="151">
        <v>3770</v>
      </c>
      <c r="L1336" s="151">
        <v>3543</v>
      </c>
      <c r="M1336" s="154">
        <v>0.984112660303258</v>
      </c>
      <c r="N1336" s="153">
        <v>77429</v>
      </c>
      <c r="O1336" s="172">
        <v>0.9</v>
      </c>
      <c r="P1336" s="154">
        <v>0.975278121137206</v>
      </c>
      <c r="Q1336" s="154">
        <v>0.983563690698543</v>
      </c>
      <c r="R1336" s="154">
        <v>0.984848484848485</v>
      </c>
      <c r="S1336" s="173">
        <v>-0.00828556956133664</v>
      </c>
      <c r="T1336" s="153">
        <v>78679</v>
      </c>
      <c r="U1336" s="153">
        <v>74763</v>
      </c>
      <c r="V1336" s="154">
        <v>0.950228142198045</v>
      </c>
      <c r="W1336" s="154">
        <v>0.950865265760198</v>
      </c>
      <c r="X1336" s="155">
        <v>0.964512514008218</v>
      </c>
      <c r="Y1336" s="155">
        <v>0.925548589341693</v>
      </c>
      <c r="Z1336" s="173">
        <v>-0.0136472482480203</v>
      </c>
      <c r="AA1336" s="151">
        <v>24384</v>
      </c>
      <c r="AB1336" s="151">
        <v>23122</v>
      </c>
      <c r="AC1336" s="151">
        <v>25089</v>
      </c>
      <c r="AD1336" s="151">
        <v>23762</v>
      </c>
      <c r="AE1336" s="155">
        <v>0.948244750656168</v>
      </c>
      <c r="AF1336" s="155">
        <v>0.947108294471681</v>
      </c>
      <c r="AG1336" s="173">
        <v>0.00113645618448721</v>
      </c>
    </row>
    <row r="1337" spans="1:33">
      <c r="A1337" s="175" t="s">
        <v>1085</v>
      </c>
      <c r="B1337" s="195" t="s">
        <v>1844</v>
      </c>
      <c r="C1337" s="195" t="s">
        <v>1338</v>
      </c>
      <c r="D1337" s="150">
        <v>2041</v>
      </c>
      <c r="E1337" s="150">
        <v>2006</v>
      </c>
      <c r="F1337" s="150">
        <v>1866</v>
      </c>
      <c r="G1337" s="151">
        <v>1745</v>
      </c>
      <c r="H1337" s="151">
        <v>1710</v>
      </c>
      <c r="I1337" s="151">
        <v>1636</v>
      </c>
      <c r="J1337" s="151">
        <v>2549</v>
      </c>
      <c r="K1337" s="151">
        <v>2471</v>
      </c>
      <c r="L1337" s="151">
        <v>2181</v>
      </c>
      <c r="M1337" s="154">
        <v>0.981396755775702</v>
      </c>
      <c r="N1337" s="153">
        <v>51910</v>
      </c>
      <c r="O1337" s="172">
        <v>0.9</v>
      </c>
      <c r="P1337" s="154">
        <v>0.982851543361097</v>
      </c>
      <c r="Q1337" s="154">
        <v>0.979942693409742</v>
      </c>
      <c r="R1337" s="154">
        <v>0.969399764613574</v>
      </c>
      <c r="S1337" s="173">
        <v>0.00290884995135532</v>
      </c>
      <c r="T1337" s="153">
        <v>52894</v>
      </c>
      <c r="U1337" s="153">
        <v>48904</v>
      </c>
      <c r="V1337" s="154">
        <v>0.924566113358793</v>
      </c>
      <c r="W1337" s="154">
        <v>0.914257716805488</v>
      </c>
      <c r="X1337" s="155">
        <v>0.937535816618911</v>
      </c>
      <c r="Y1337" s="155">
        <v>0.855629658689682</v>
      </c>
      <c r="Z1337" s="173">
        <v>-0.0232780998134237</v>
      </c>
      <c r="AA1337" s="151">
        <v>16134</v>
      </c>
      <c r="AB1337" s="151">
        <v>14542</v>
      </c>
      <c r="AC1337" s="151">
        <v>16843</v>
      </c>
      <c r="AD1337" s="151">
        <v>15792</v>
      </c>
      <c r="AE1337" s="155">
        <v>0.901326391471427</v>
      </c>
      <c r="AF1337" s="155">
        <v>0.937600189989907</v>
      </c>
      <c r="AG1337" s="173">
        <v>-0.03627379851848</v>
      </c>
    </row>
    <row r="1338" spans="1:33">
      <c r="A1338" s="175" t="s">
        <v>1085</v>
      </c>
      <c r="B1338" s="195" t="s">
        <v>1844</v>
      </c>
      <c r="C1338" s="195" t="s">
        <v>1339</v>
      </c>
      <c r="D1338" s="150">
        <v>2953</v>
      </c>
      <c r="E1338" s="150">
        <v>2910</v>
      </c>
      <c r="F1338" s="150">
        <v>2728</v>
      </c>
      <c r="G1338" s="151">
        <v>2452</v>
      </c>
      <c r="H1338" s="151">
        <v>2419</v>
      </c>
      <c r="I1338" s="151">
        <v>2323</v>
      </c>
      <c r="J1338" s="151">
        <v>3634</v>
      </c>
      <c r="K1338" s="151">
        <v>3465</v>
      </c>
      <c r="L1338" s="151">
        <v>3292</v>
      </c>
      <c r="M1338" s="154">
        <v>0.965101479423559</v>
      </c>
      <c r="N1338" s="153">
        <v>70519</v>
      </c>
      <c r="O1338" s="172">
        <v>0.9</v>
      </c>
      <c r="P1338" s="154">
        <v>0.985438537080935</v>
      </c>
      <c r="Q1338" s="154">
        <v>0.986541598694943</v>
      </c>
      <c r="R1338" s="154">
        <v>0.953494771601541</v>
      </c>
      <c r="S1338" s="173">
        <v>-0.0011030616140083</v>
      </c>
      <c r="T1338" s="153">
        <v>73069</v>
      </c>
      <c r="U1338" s="153">
        <v>68070</v>
      </c>
      <c r="V1338" s="154">
        <v>0.931585213975831</v>
      </c>
      <c r="W1338" s="154">
        <v>0.923806298679309</v>
      </c>
      <c r="X1338" s="155">
        <v>0.947389885807504</v>
      </c>
      <c r="Y1338" s="155">
        <v>0.90588882773803</v>
      </c>
      <c r="Z1338" s="173">
        <v>-0.0235835871281949</v>
      </c>
      <c r="AA1338" s="151">
        <v>22482</v>
      </c>
      <c r="AB1338" s="151">
        <v>20808</v>
      </c>
      <c r="AC1338" s="151">
        <v>22999</v>
      </c>
      <c r="AD1338" s="151">
        <v>21517</v>
      </c>
      <c r="AE1338" s="155">
        <v>0.925540432345877</v>
      </c>
      <c r="AF1338" s="155">
        <v>0.935562415757207</v>
      </c>
      <c r="AG1338" s="173">
        <v>-0.0100219834113302</v>
      </c>
    </row>
    <row r="1339" spans="1:33">
      <c r="A1339" s="175" t="s">
        <v>1085</v>
      </c>
      <c r="B1339" s="195" t="s">
        <v>1844</v>
      </c>
      <c r="C1339" s="195" t="s">
        <v>1340</v>
      </c>
      <c r="D1339" s="150">
        <v>1545</v>
      </c>
      <c r="E1339" s="150">
        <v>1522</v>
      </c>
      <c r="F1339" s="150">
        <v>1442</v>
      </c>
      <c r="G1339" s="151">
        <v>1296</v>
      </c>
      <c r="H1339" s="151">
        <v>1279</v>
      </c>
      <c r="I1339" s="151">
        <v>1216</v>
      </c>
      <c r="J1339" s="151">
        <v>1935</v>
      </c>
      <c r="K1339" s="151">
        <v>1911</v>
      </c>
      <c r="L1339" s="151">
        <v>1875</v>
      </c>
      <c r="M1339" s="154">
        <v>0.985257862888164</v>
      </c>
      <c r="N1339" s="153">
        <v>39565</v>
      </c>
      <c r="O1339" s="172">
        <v>0.9</v>
      </c>
      <c r="P1339" s="154">
        <v>0.985113268608414</v>
      </c>
      <c r="Q1339" s="154">
        <v>0.986882716049383</v>
      </c>
      <c r="R1339" s="154">
        <v>0.987596899224806</v>
      </c>
      <c r="S1339" s="173">
        <v>-0.00176944744096852</v>
      </c>
      <c r="T1339" s="153">
        <v>40157</v>
      </c>
      <c r="U1339" s="153">
        <v>38053</v>
      </c>
      <c r="V1339" s="154">
        <v>0.947605647832258</v>
      </c>
      <c r="W1339" s="154">
        <v>0.933333333333333</v>
      </c>
      <c r="X1339" s="155">
        <v>0.938271604938272</v>
      </c>
      <c r="Y1339" s="155">
        <v>0.968992248062015</v>
      </c>
      <c r="Z1339" s="173">
        <v>-0.0049382716049382</v>
      </c>
      <c r="AA1339" s="151">
        <v>12185</v>
      </c>
      <c r="AB1339" s="151">
        <v>11589</v>
      </c>
      <c r="AC1339" s="151">
        <v>12663</v>
      </c>
      <c r="AD1339" s="151">
        <v>11997</v>
      </c>
      <c r="AE1339" s="155">
        <v>0.951087402544112</v>
      </c>
      <c r="AF1339" s="155">
        <v>0.947405828002843</v>
      </c>
      <c r="AG1339" s="173">
        <v>0.00368157454126872</v>
      </c>
    </row>
    <row r="1340" spans="1:33">
      <c r="A1340" s="175" t="s">
        <v>1085</v>
      </c>
      <c r="B1340" s="195" t="s">
        <v>1844</v>
      </c>
      <c r="C1340" s="195" t="s">
        <v>1341</v>
      </c>
      <c r="D1340" s="150">
        <v>1437</v>
      </c>
      <c r="E1340" s="150">
        <v>1428</v>
      </c>
      <c r="F1340" s="150">
        <v>1384</v>
      </c>
      <c r="G1340" s="151">
        <v>1161</v>
      </c>
      <c r="H1340" s="151">
        <v>1154</v>
      </c>
      <c r="I1340" s="151">
        <v>1119</v>
      </c>
      <c r="J1340" s="151">
        <v>1698</v>
      </c>
      <c r="K1340" s="151">
        <v>1692</v>
      </c>
      <c r="L1340" s="151">
        <v>1631</v>
      </c>
      <c r="M1340" s="154">
        <v>0.990656348523932</v>
      </c>
      <c r="N1340" s="153">
        <v>34564</v>
      </c>
      <c r="O1340" s="172">
        <v>0.9</v>
      </c>
      <c r="P1340" s="154">
        <v>0.993736951983299</v>
      </c>
      <c r="Q1340" s="154">
        <v>0.993970714900947</v>
      </c>
      <c r="R1340" s="154">
        <v>0.996466431095406</v>
      </c>
      <c r="S1340" s="173">
        <v>-0.000233762917648872</v>
      </c>
      <c r="T1340" s="153">
        <v>34890</v>
      </c>
      <c r="U1340" s="153">
        <v>33710</v>
      </c>
      <c r="V1340" s="154">
        <v>0.966179421037547</v>
      </c>
      <c r="W1340" s="154">
        <v>0.963117606123869</v>
      </c>
      <c r="X1340" s="155">
        <v>0.963824289405685</v>
      </c>
      <c r="Y1340" s="155">
        <v>0.960541813898704</v>
      </c>
      <c r="Z1340" s="173">
        <v>-0.000706683281815557</v>
      </c>
      <c r="AA1340" s="151">
        <v>10790</v>
      </c>
      <c r="AB1340" s="151">
        <v>10378</v>
      </c>
      <c r="AC1340" s="151">
        <v>11223</v>
      </c>
      <c r="AD1340" s="151">
        <v>10883</v>
      </c>
      <c r="AE1340" s="155">
        <v>0.961816496756256</v>
      </c>
      <c r="AF1340" s="155">
        <v>0.969705069945647</v>
      </c>
      <c r="AG1340" s="173">
        <v>-0.00788857318939151</v>
      </c>
    </row>
    <row r="1341" spans="1:33">
      <c r="A1341" s="175" t="s">
        <v>1085</v>
      </c>
      <c r="B1341" s="195" t="s">
        <v>1844</v>
      </c>
      <c r="C1341" s="195" t="s">
        <v>1342</v>
      </c>
      <c r="D1341" s="150">
        <v>1968</v>
      </c>
      <c r="E1341" s="150">
        <v>1899</v>
      </c>
      <c r="F1341" s="150">
        <v>1457</v>
      </c>
      <c r="G1341" s="151">
        <v>1716</v>
      </c>
      <c r="H1341" s="151">
        <v>1704</v>
      </c>
      <c r="I1341" s="151">
        <v>1376</v>
      </c>
      <c r="J1341" s="151">
        <v>2442</v>
      </c>
      <c r="K1341" s="151">
        <v>2425</v>
      </c>
      <c r="L1341" s="151">
        <v>1912</v>
      </c>
      <c r="M1341" s="154">
        <v>0.979605276286644</v>
      </c>
      <c r="N1341" s="153">
        <v>49089</v>
      </c>
      <c r="O1341" s="172">
        <v>0.9</v>
      </c>
      <c r="P1341" s="154">
        <v>0.964939024390244</v>
      </c>
      <c r="Q1341" s="154">
        <v>0.993006993006993</v>
      </c>
      <c r="R1341" s="154">
        <v>0.993038493038493</v>
      </c>
      <c r="S1341" s="173">
        <v>-0.0280679686167491</v>
      </c>
      <c r="T1341" s="153">
        <v>50111</v>
      </c>
      <c r="U1341" s="153">
        <v>40342</v>
      </c>
      <c r="V1341" s="154">
        <v>0.805052782822135</v>
      </c>
      <c r="W1341" s="154">
        <v>0.740345528455285</v>
      </c>
      <c r="X1341" s="155">
        <v>0.801864801864802</v>
      </c>
      <c r="Y1341" s="155">
        <v>0.782964782964783</v>
      </c>
      <c r="Z1341" s="173">
        <v>-0.0615192734095173</v>
      </c>
      <c r="AA1341" s="151">
        <v>15310</v>
      </c>
      <c r="AB1341" s="151">
        <v>12033</v>
      </c>
      <c r="AC1341" s="151">
        <v>15835</v>
      </c>
      <c r="AD1341" s="151">
        <v>12778</v>
      </c>
      <c r="AE1341" s="155">
        <v>0.785956890920967</v>
      </c>
      <c r="AF1341" s="155">
        <v>0.806946637196085</v>
      </c>
      <c r="AG1341" s="173">
        <v>-0.020989746275118</v>
      </c>
    </row>
    <row r="1342" spans="1:33">
      <c r="A1342" s="175" t="s">
        <v>1085</v>
      </c>
      <c r="B1342" s="195" t="s">
        <v>1845</v>
      </c>
      <c r="C1342" s="195" t="s">
        <v>1343</v>
      </c>
      <c r="D1342" s="150">
        <v>1398</v>
      </c>
      <c r="E1342" s="150">
        <v>1363</v>
      </c>
      <c r="F1342" s="150">
        <v>1314</v>
      </c>
      <c r="G1342" s="151">
        <v>764</v>
      </c>
      <c r="H1342" s="151">
        <v>754</v>
      </c>
      <c r="I1342" s="151">
        <v>706</v>
      </c>
      <c r="J1342" s="151">
        <v>1370</v>
      </c>
      <c r="K1342" s="151">
        <v>1339</v>
      </c>
      <c r="L1342" s="151">
        <v>1277</v>
      </c>
      <c r="M1342" s="154">
        <v>0.975643977550727</v>
      </c>
      <c r="N1342" s="153">
        <v>27119</v>
      </c>
      <c r="O1342" s="172">
        <v>0.9</v>
      </c>
      <c r="P1342" s="154">
        <v>0.974964234620887</v>
      </c>
      <c r="Q1342" s="154">
        <v>0.986910994764398</v>
      </c>
      <c r="R1342" s="154">
        <v>0.977372262773723</v>
      </c>
      <c r="S1342" s="173">
        <v>-0.0119467601435109</v>
      </c>
      <c r="T1342" s="153">
        <v>27796</v>
      </c>
      <c r="U1342" s="153">
        <v>25924</v>
      </c>
      <c r="V1342" s="154">
        <v>0.932652180169809</v>
      </c>
      <c r="W1342" s="154">
        <v>0.939914163090129</v>
      </c>
      <c r="X1342" s="155">
        <v>0.924083769633508</v>
      </c>
      <c r="Y1342" s="155">
        <v>0.932116788321168</v>
      </c>
      <c r="Z1342" s="173">
        <v>0.015830393456621</v>
      </c>
      <c r="AA1342" s="151">
        <v>8513</v>
      </c>
      <c r="AB1342" s="151">
        <v>7954</v>
      </c>
      <c r="AC1342" s="151">
        <v>8341</v>
      </c>
      <c r="AD1342" s="151">
        <v>7784</v>
      </c>
      <c r="AE1342" s="155">
        <v>0.93433572183719</v>
      </c>
      <c r="AF1342" s="155">
        <v>0.933221436278624</v>
      </c>
      <c r="AG1342" s="173">
        <v>0.00111428555856652</v>
      </c>
    </row>
    <row r="1343" spans="1:33">
      <c r="A1343" s="175" t="s">
        <v>1085</v>
      </c>
      <c r="B1343" s="195" t="s">
        <v>1845</v>
      </c>
      <c r="C1343" s="195" t="s">
        <v>1344</v>
      </c>
      <c r="D1343" s="150">
        <v>1866</v>
      </c>
      <c r="E1343" s="150">
        <v>1738</v>
      </c>
      <c r="F1343" s="150">
        <v>1788</v>
      </c>
      <c r="G1343" s="151">
        <v>1207</v>
      </c>
      <c r="H1343" s="151">
        <v>1190</v>
      </c>
      <c r="I1343" s="151">
        <v>1163</v>
      </c>
      <c r="J1343" s="151">
        <v>1845</v>
      </c>
      <c r="K1343" s="151">
        <v>1687</v>
      </c>
      <c r="L1343" s="151">
        <v>1734</v>
      </c>
      <c r="M1343" s="154">
        <v>0.939122788869349</v>
      </c>
      <c r="N1343" s="153">
        <v>36314</v>
      </c>
      <c r="O1343" s="172">
        <v>0.9</v>
      </c>
      <c r="P1343" s="154">
        <v>0.931404072883173</v>
      </c>
      <c r="Q1343" s="154">
        <v>0.985915492957746</v>
      </c>
      <c r="R1343" s="154">
        <v>0.914363143631436</v>
      </c>
      <c r="S1343" s="173">
        <v>-0.054511420074574</v>
      </c>
      <c r="T1343" s="153">
        <v>38668</v>
      </c>
      <c r="U1343" s="153">
        <v>37114</v>
      </c>
      <c r="V1343" s="154">
        <v>0.959811730629978</v>
      </c>
      <c r="W1343" s="154">
        <v>0.958199356913183</v>
      </c>
      <c r="X1343" s="155">
        <v>0.963545981772991</v>
      </c>
      <c r="Y1343" s="155">
        <v>0.939837398373984</v>
      </c>
      <c r="Z1343" s="173">
        <v>-0.00534662485980764</v>
      </c>
      <c r="AA1343" s="151">
        <v>12091</v>
      </c>
      <c r="AB1343" s="151">
        <v>11507</v>
      </c>
      <c r="AC1343" s="151">
        <v>11669</v>
      </c>
      <c r="AD1343" s="151">
        <v>11241</v>
      </c>
      <c r="AE1343" s="155">
        <v>0.951699611281118</v>
      </c>
      <c r="AF1343" s="155">
        <v>0.963321621390008</v>
      </c>
      <c r="AG1343" s="173">
        <v>-0.0116220101088895</v>
      </c>
    </row>
    <row r="1344" spans="1:33">
      <c r="A1344" s="175" t="s">
        <v>1085</v>
      </c>
      <c r="B1344" s="195" t="s">
        <v>1845</v>
      </c>
      <c r="C1344" s="195" t="s">
        <v>1345</v>
      </c>
      <c r="D1344" s="150">
        <v>2374</v>
      </c>
      <c r="E1344" s="150">
        <v>2260</v>
      </c>
      <c r="F1344" s="150">
        <v>2103</v>
      </c>
      <c r="G1344" s="151">
        <v>1431</v>
      </c>
      <c r="H1344" s="151">
        <v>1377</v>
      </c>
      <c r="I1344" s="151">
        <v>1280</v>
      </c>
      <c r="J1344" s="151">
        <v>2137</v>
      </c>
      <c r="K1344" s="151">
        <v>1998</v>
      </c>
      <c r="L1344" s="151">
        <v>1942</v>
      </c>
      <c r="M1344" s="154">
        <v>0.941056595414775</v>
      </c>
      <c r="N1344" s="153">
        <v>42484</v>
      </c>
      <c r="O1344" s="172">
        <v>0.9</v>
      </c>
      <c r="P1344" s="154">
        <v>0.951979780960404</v>
      </c>
      <c r="Q1344" s="154">
        <v>0.962264150943396</v>
      </c>
      <c r="R1344" s="154">
        <v>0.934955545156762</v>
      </c>
      <c r="S1344" s="173">
        <v>-0.0102843699829919</v>
      </c>
      <c r="T1344" s="153">
        <v>45145</v>
      </c>
      <c r="U1344" s="153">
        <v>40420</v>
      </c>
      <c r="V1344" s="154">
        <v>0.895337246649684</v>
      </c>
      <c r="W1344" s="154">
        <v>0.885846672283067</v>
      </c>
      <c r="X1344" s="155">
        <v>0.894479385045423</v>
      </c>
      <c r="Y1344" s="155">
        <v>0.908750584932148</v>
      </c>
      <c r="Z1344" s="173">
        <v>-0.00863271276235622</v>
      </c>
      <c r="AA1344" s="151">
        <v>13755</v>
      </c>
      <c r="AB1344" s="151">
        <v>12366</v>
      </c>
      <c r="AC1344" s="151">
        <v>13754</v>
      </c>
      <c r="AD1344" s="151">
        <v>12174</v>
      </c>
      <c r="AE1344" s="155">
        <v>0.899018538713195</v>
      </c>
      <c r="AF1344" s="155">
        <v>0.885124327468373</v>
      </c>
      <c r="AG1344" s="173">
        <v>0.0138942112448223</v>
      </c>
    </row>
    <row r="1345" spans="1:33">
      <c r="A1345" s="175" t="s">
        <v>1085</v>
      </c>
      <c r="B1345" s="195" t="s">
        <v>1845</v>
      </c>
      <c r="C1345" s="195" t="s">
        <v>1346</v>
      </c>
      <c r="D1345" s="150">
        <v>1939</v>
      </c>
      <c r="E1345" s="150">
        <v>1895</v>
      </c>
      <c r="F1345" s="150">
        <v>1732</v>
      </c>
      <c r="G1345" s="151">
        <v>1081</v>
      </c>
      <c r="H1345" s="151">
        <v>1056</v>
      </c>
      <c r="I1345" s="151">
        <v>969</v>
      </c>
      <c r="J1345" s="151">
        <v>2027</v>
      </c>
      <c r="K1345" s="151">
        <v>1990</v>
      </c>
      <c r="L1345" s="151">
        <v>1807</v>
      </c>
      <c r="M1345" s="154">
        <v>0.977425528782451</v>
      </c>
      <c r="N1345" s="153">
        <v>39834</v>
      </c>
      <c r="O1345" s="172">
        <v>0.9</v>
      </c>
      <c r="P1345" s="154">
        <v>0.977307890665291</v>
      </c>
      <c r="Q1345" s="154">
        <v>0.976873265494912</v>
      </c>
      <c r="R1345" s="154">
        <v>0.981746423285644</v>
      </c>
      <c r="S1345" s="173">
        <v>0.000434625170379177</v>
      </c>
      <c r="T1345" s="153">
        <v>40754</v>
      </c>
      <c r="U1345" s="153">
        <v>36978</v>
      </c>
      <c r="V1345" s="154">
        <v>0.907346518133189</v>
      </c>
      <c r="W1345" s="154">
        <v>0.893243940175348</v>
      </c>
      <c r="X1345" s="155">
        <v>0.896392229417206</v>
      </c>
      <c r="Y1345" s="155">
        <v>0.89146521953626</v>
      </c>
      <c r="Z1345" s="173">
        <v>-0.00314828924185817</v>
      </c>
      <c r="AA1345" s="151">
        <v>12457</v>
      </c>
      <c r="AB1345" s="151">
        <v>11239</v>
      </c>
      <c r="AC1345" s="151">
        <v>12248</v>
      </c>
      <c r="AD1345" s="151">
        <v>11153</v>
      </c>
      <c r="AE1345" s="155">
        <v>0.902223649353777</v>
      </c>
      <c r="AF1345" s="155">
        <v>0.910597648595689</v>
      </c>
      <c r="AG1345" s="173">
        <v>-0.00837399924191218</v>
      </c>
    </row>
    <row r="1346" spans="1:33">
      <c r="A1346" s="175" t="s">
        <v>1085</v>
      </c>
      <c r="B1346" s="195" t="s">
        <v>1845</v>
      </c>
      <c r="C1346" s="195" t="s">
        <v>1347</v>
      </c>
      <c r="D1346" s="150">
        <v>1375</v>
      </c>
      <c r="E1346" s="150">
        <v>1330</v>
      </c>
      <c r="F1346" s="150">
        <v>1277</v>
      </c>
      <c r="G1346" s="151">
        <v>1083</v>
      </c>
      <c r="H1346" s="151">
        <v>1082</v>
      </c>
      <c r="I1346" s="151">
        <v>971</v>
      </c>
      <c r="J1346" s="151">
        <v>1328</v>
      </c>
      <c r="K1346" s="151">
        <v>1325</v>
      </c>
      <c r="L1346" s="151">
        <v>1254</v>
      </c>
      <c r="M1346" s="154">
        <v>0.995825918136224</v>
      </c>
      <c r="N1346" s="153">
        <v>30776</v>
      </c>
      <c r="O1346" s="172">
        <v>0.9</v>
      </c>
      <c r="P1346" s="154">
        <v>0.967272727272727</v>
      </c>
      <c r="Q1346" s="154">
        <v>0.999076638965836</v>
      </c>
      <c r="R1346" s="154">
        <v>0.997740963855422</v>
      </c>
      <c r="S1346" s="173">
        <v>-0.0318039116931084</v>
      </c>
      <c r="T1346" s="153">
        <v>30905</v>
      </c>
      <c r="U1346" s="153">
        <v>28711</v>
      </c>
      <c r="V1346" s="154">
        <v>0.929008251092056</v>
      </c>
      <c r="W1346" s="154">
        <v>0.928727272727273</v>
      </c>
      <c r="X1346" s="155">
        <v>0.896583564173592</v>
      </c>
      <c r="Y1346" s="155">
        <v>0.944277108433735</v>
      </c>
      <c r="Z1346" s="173">
        <v>0.0321437085536809</v>
      </c>
      <c r="AA1346" s="151">
        <v>9582</v>
      </c>
      <c r="AB1346" s="151">
        <v>8950</v>
      </c>
      <c r="AC1346" s="151">
        <v>9741</v>
      </c>
      <c r="AD1346" s="151">
        <v>9098</v>
      </c>
      <c r="AE1346" s="155">
        <v>0.934042997286579</v>
      </c>
      <c r="AF1346" s="155">
        <v>0.933990350066728</v>
      </c>
      <c r="AG1346" s="173">
        <v>5.26472198507655e-5</v>
      </c>
    </row>
    <row r="1347" spans="1:33">
      <c r="A1347" s="175" t="s">
        <v>1085</v>
      </c>
      <c r="B1347" s="195" t="s">
        <v>1845</v>
      </c>
      <c r="C1347" s="195" t="s">
        <v>1348</v>
      </c>
      <c r="D1347" s="150">
        <v>3046</v>
      </c>
      <c r="E1347" s="150">
        <v>2968</v>
      </c>
      <c r="F1347" s="150">
        <v>2749</v>
      </c>
      <c r="G1347" s="151">
        <v>1698</v>
      </c>
      <c r="H1347" s="151">
        <v>1667</v>
      </c>
      <c r="I1347" s="151">
        <v>1565</v>
      </c>
      <c r="J1347" s="151">
        <v>2950</v>
      </c>
      <c r="K1347" s="151">
        <v>2783</v>
      </c>
      <c r="L1347" s="151">
        <v>2734</v>
      </c>
      <c r="M1347" s="154">
        <v>0.972052707891844</v>
      </c>
      <c r="N1347" s="153">
        <v>61007</v>
      </c>
      <c r="O1347" s="172">
        <v>0.9</v>
      </c>
      <c r="P1347" s="154">
        <v>0.974392646093237</v>
      </c>
      <c r="Q1347" s="154">
        <v>0.981743227326266</v>
      </c>
      <c r="R1347" s="154">
        <v>0.943389830508475</v>
      </c>
      <c r="S1347" s="173">
        <v>-0.00735058123302912</v>
      </c>
      <c r="T1347" s="153">
        <v>62761</v>
      </c>
      <c r="U1347" s="153">
        <v>58153</v>
      </c>
      <c r="V1347" s="154">
        <v>0.926578607734102</v>
      </c>
      <c r="W1347" s="154">
        <v>0.902495075508864</v>
      </c>
      <c r="X1347" s="155">
        <v>0.921672555948174</v>
      </c>
      <c r="Y1347" s="155">
        <v>0.926779661016949</v>
      </c>
      <c r="Z1347" s="173">
        <v>-0.0191774804393102</v>
      </c>
      <c r="AA1347" s="151">
        <v>18945</v>
      </c>
      <c r="AB1347" s="151">
        <v>17488</v>
      </c>
      <c r="AC1347" s="151">
        <v>18993</v>
      </c>
      <c r="AD1347" s="151">
        <v>17634</v>
      </c>
      <c r="AE1347" s="155">
        <v>0.923093164423331</v>
      </c>
      <c r="AF1347" s="155">
        <v>0.928447322697836</v>
      </c>
      <c r="AG1347" s="173">
        <v>-0.00535415827450536</v>
      </c>
    </row>
    <row r="1348" spans="1:33">
      <c r="A1348" s="175" t="s">
        <v>1085</v>
      </c>
      <c r="B1348" s="195" t="s">
        <v>1845</v>
      </c>
      <c r="C1348" s="195" t="s">
        <v>1349</v>
      </c>
      <c r="D1348" s="150">
        <v>2040</v>
      </c>
      <c r="E1348" s="150">
        <v>2004</v>
      </c>
      <c r="F1348" s="150">
        <v>1894</v>
      </c>
      <c r="G1348" s="151">
        <v>1460</v>
      </c>
      <c r="H1348" s="151">
        <v>1439</v>
      </c>
      <c r="I1348" s="151">
        <v>1400</v>
      </c>
      <c r="J1348" s="151">
        <v>2285</v>
      </c>
      <c r="K1348" s="151">
        <v>2258</v>
      </c>
      <c r="L1348" s="151">
        <v>2062</v>
      </c>
      <c r="M1348" s="154">
        <v>0.976599095461153</v>
      </c>
      <c r="N1348" s="153">
        <v>48369</v>
      </c>
      <c r="O1348" s="172">
        <v>0.9</v>
      </c>
      <c r="P1348" s="154">
        <v>0.982352941176471</v>
      </c>
      <c r="Q1348" s="154">
        <v>0.985616438356164</v>
      </c>
      <c r="R1348" s="154">
        <v>0.988183807439825</v>
      </c>
      <c r="S1348" s="173">
        <v>-0.00326349717969387</v>
      </c>
      <c r="T1348" s="153">
        <v>49528</v>
      </c>
      <c r="U1348" s="153">
        <v>45953</v>
      </c>
      <c r="V1348" s="154">
        <v>0.927818607656275</v>
      </c>
      <c r="W1348" s="154">
        <v>0.92843137254902</v>
      </c>
      <c r="X1348" s="155">
        <v>0.958904109589041</v>
      </c>
      <c r="Y1348" s="155">
        <v>0.902407002188184</v>
      </c>
      <c r="Z1348" s="173">
        <v>-0.0304727370400214</v>
      </c>
      <c r="AA1348" s="151">
        <v>15085</v>
      </c>
      <c r="AB1348" s="151">
        <v>14016</v>
      </c>
      <c r="AC1348" s="151">
        <v>15534</v>
      </c>
      <c r="AD1348" s="151">
        <v>14298</v>
      </c>
      <c r="AE1348" s="155">
        <v>0.929134902220749</v>
      </c>
      <c r="AF1348" s="155">
        <v>0.920432599459251</v>
      </c>
      <c r="AG1348" s="173">
        <v>0.00870230276149841</v>
      </c>
    </row>
    <row r="1349" spans="1:33">
      <c r="A1349" s="175" t="s">
        <v>1085</v>
      </c>
      <c r="B1349" s="195" t="s">
        <v>1845</v>
      </c>
      <c r="C1349" s="195" t="s">
        <v>1350</v>
      </c>
      <c r="D1349" s="150">
        <v>1804</v>
      </c>
      <c r="E1349" s="150">
        <v>1788</v>
      </c>
      <c r="F1349" s="150">
        <v>1714</v>
      </c>
      <c r="G1349" s="151">
        <v>1295</v>
      </c>
      <c r="H1349" s="151">
        <v>1282</v>
      </c>
      <c r="I1349" s="151">
        <v>1245</v>
      </c>
      <c r="J1349" s="151">
        <v>2064</v>
      </c>
      <c r="K1349" s="151">
        <v>2041</v>
      </c>
      <c r="L1349" s="151">
        <v>1919</v>
      </c>
      <c r="M1349" s="154">
        <v>0.985911766651234</v>
      </c>
      <c r="N1349" s="153">
        <v>44718</v>
      </c>
      <c r="O1349" s="172">
        <v>0.9</v>
      </c>
      <c r="P1349" s="154">
        <v>0.991130820399113</v>
      </c>
      <c r="Q1349" s="154">
        <v>0.98996138996139</v>
      </c>
      <c r="R1349" s="154">
        <v>0.988856589147287</v>
      </c>
      <c r="S1349" s="173">
        <v>0.00116943043772311</v>
      </c>
      <c r="T1349" s="153">
        <v>45357</v>
      </c>
      <c r="U1349" s="153">
        <v>43356</v>
      </c>
      <c r="V1349" s="154">
        <v>0.955883325616774</v>
      </c>
      <c r="W1349" s="154">
        <v>0.950110864745011</v>
      </c>
      <c r="X1349" s="155">
        <v>0.961389961389961</v>
      </c>
      <c r="Y1349" s="155">
        <v>0.929748062015504</v>
      </c>
      <c r="Z1349" s="173">
        <v>-0.0112790966449503</v>
      </c>
      <c r="AA1349" s="151">
        <v>13466</v>
      </c>
      <c r="AB1349" s="151">
        <v>12688</v>
      </c>
      <c r="AC1349" s="151">
        <v>14600</v>
      </c>
      <c r="AD1349" s="151">
        <v>13965</v>
      </c>
      <c r="AE1349" s="155">
        <v>0.942224862616961</v>
      </c>
      <c r="AF1349" s="155">
        <v>0.956506849315068</v>
      </c>
      <c r="AG1349" s="173">
        <v>-0.0142819866981072</v>
      </c>
    </row>
    <row r="1350" spans="1:33">
      <c r="A1350" s="175" t="s">
        <v>1085</v>
      </c>
      <c r="B1350" s="195" t="s">
        <v>1845</v>
      </c>
      <c r="C1350" s="195" t="s">
        <v>1351</v>
      </c>
      <c r="D1350" s="150">
        <v>1950</v>
      </c>
      <c r="E1350" s="150">
        <v>1936</v>
      </c>
      <c r="F1350" s="150">
        <v>1883</v>
      </c>
      <c r="G1350" s="151">
        <v>1585</v>
      </c>
      <c r="H1350" s="151">
        <v>1568</v>
      </c>
      <c r="I1350" s="151">
        <v>1519</v>
      </c>
      <c r="J1350" s="151">
        <v>2537</v>
      </c>
      <c r="K1350" s="151">
        <v>2507</v>
      </c>
      <c r="L1350" s="151">
        <v>2465</v>
      </c>
      <c r="M1350" s="154">
        <v>0.942259347968091</v>
      </c>
      <c r="N1350" s="153">
        <v>47602</v>
      </c>
      <c r="O1350" s="172">
        <v>0.9</v>
      </c>
      <c r="P1350" s="154">
        <v>0.992820512820513</v>
      </c>
      <c r="Q1350" s="154">
        <v>0.989274447949527</v>
      </c>
      <c r="R1350" s="154">
        <v>0.988175009854158</v>
      </c>
      <c r="S1350" s="173">
        <v>0.00354606487098608</v>
      </c>
      <c r="T1350" s="153">
        <v>50519</v>
      </c>
      <c r="U1350" s="153">
        <v>48630</v>
      </c>
      <c r="V1350" s="154">
        <v>0.962608127635147</v>
      </c>
      <c r="W1350" s="154">
        <v>0.965641025641026</v>
      </c>
      <c r="X1350" s="155">
        <v>0.958359621451104</v>
      </c>
      <c r="Y1350" s="155">
        <v>0.97162002364998</v>
      </c>
      <c r="Z1350" s="173">
        <v>0.00728140418992151</v>
      </c>
      <c r="AA1350" s="151">
        <v>15356</v>
      </c>
      <c r="AB1350" s="151">
        <v>14819</v>
      </c>
      <c r="AC1350" s="151">
        <v>16071</v>
      </c>
      <c r="AD1350" s="151">
        <v>15427</v>
      </c>
      <c r="AE1350" s="155">
        <v>0.965029955717635</v>
      </c>
      <c r="AF1350" s="155">
        <v>0.95992782029743</v>
      </c>
      <c r="AG1350" s="173">
        <v>0.00510213542020466</v>
      </c>
    </row>
    <row r="1351" spans="1:33">
      <c r="A1351" s="175" t="s">
        <v>1085</v>
      </c>
      <c r="B1351" s="195" t="s">
        <v>1845</v>
      </c>
      <c r="C1351" s="195" t="s">
        <v>1352</v>
      </c>
      <c r="D1351" s="150">
        <v>1862</v>
      </c>
      <c r="E1351" s="150">
        <v>1704</v>
      </c>
      <c r="F1351" s="150">
        <v>1653</v>
      </c>
      <c r="G1351" s="151">
        <v>1575</v>
      </c>
      <c r="H1351" s="151">
        <v>1464</v>
      </c>
      <c r="I1351" s="151">
        <v>1441</v>
      </c>
      <c r="J1351" s="151">
        <v>2404</v>
      </c>
      <c r="K1351" s="151">
        <v>2272</v>
      </c>
      <c r="L1351" s="151">
        <v>2212</v>
      </c>
      <c r="M1351" s="154">
        <v>0.880591511576006</v>
      </c>
      <c r="N1351" s="153">
        <v>45376</v>
      </c>
      <c r="O1351" s="172">
        <v>0.9</v>
      </c>
      <c r="P1351" s="154">
        <v>0.915145005370569</v>
      </c>
      <c r="Q1351" s="154">
        <v>0.92952380952381</v>
      </c>
      <c r="R1351" s="154">
        <v>0.945091514143095</v>
      </c>
      <c r="S1351" s="173">
        <v>-0.0143788041532402</v>
      </c>
      <c r="T1351" s="153">
        <v>51529</v>
      </c>
      <c r="U1351" s="153">
        <v>46192</v>
      </c>
      <c r="V1351" s="154">
        <v>0.896427254555687</v>
      </c>
      <c r="W1351" s="154">
        <v>0.887755102040816</v>
      </c>
      <c r="X1351" s="155">
        <v>0.914920634920635</v>
      </c>
      <c r="Y1351" s="155">
        <v>0.920133111480865</v>
      </c>
      <c r="Z1351" s="173">
        <v>-0.0271655328798186</v>
      </c>
      <c r="AA1351" s="151">
        <v>15157</v>
      </c>
      <c r="AB1351" s="151">
        <v>13474</v>
      </c>
      <c r="AC1351" s="151">
        <v>16744</v>
      </c>
      <c r="AD1351" s="151">
        <v>15097</v>
      </c>
      <c r="AE1351" s="155">
        <v>0.888962195685162</v>
      </c>
      <c r="AF1351" s="155">
        <v>0.90163640707119</v>
      </c>
      <c r="AG1351" s="173">
        <v>-0.0126742113860276</v>
      </c>
    </row>
    <row r="1352" spans="1:33">
      <c r="A1352" s="175" t="s">
        <v>1085</v>
      </c>
      <c r="B1352" s="195" t="s">
        <v>1845</v>
      </c>
      <c r="C1352" s="195" t="s">
        <v>1353</v>
      </c>
      <c r="D1352" s="150">
        <v>3652</v>
      </c>
      <c r="E1352" s="150">
        <v>3580</v>
      </c>
      <c r="F1352" s="150">
        <v>3280</v>
      </c>
      <c r="G1352" s="151">
        <v>2211</v>
      </c>
      <c r="H1352" s="151">
        <v>2160</v>
      </c>
      <c r="I1352" s="151">
        <v>1859</v>
      </c>
      <c r="J1352" s="151">
        <v>3910</v>
      </c>
      <c r="K1352" s="151">
        <v>3770</v>
      </c>
      <c r="L1352" s="151">
        <v>3543</v>
      </c>
      <c r="M1352" s="154">
        <v>0.967898460932705</v>
      </c>
      <c r="N1352" s="153">
        <v>83579</v>
      </c>
      <c r="O1352" s="172">
        <v>0.9</v>
      </c>
      <c r="P1352" s="154">
        <v>0.980284775465498</v>
      </c>
      <c r="Q1352" s="154">
        <v>0.976933514246947</v>
      </c>
      <c r="R1352" s="154">
        <v>0.964194373401535</v>
      </c>
      <c r="S1352" s="173">
        <v>0.00335126121855123</v>
      </c>
      <c r="T1352" s="153">
        <v>86351</v>
      </c>
      <c r="U1352" s="153">
        <v>78233</v>
      </c>
      <c r="V1352" s="154">
        <v>0.90598834987435</v>
      </c>
      <c r="W1352" s="154">
        <v>0.898138006571741</v>
      </c>
      <c r="X1352" s="155">
        <v>0.840796019900497</v>
      </c>
      <c r="Y1352" s="155">
        <v>0.90613810741688</v>
      </c>
      <c r="Z1352" s="173">
        <v>0.057341986671244</v>
      </c>
      <c r="AA1352" s="151">
        <v>24698</v>
      </c>
      <c r="AB1352" s="151">
        <v>22145</v>
      </c>
      <c r="AC1352" s="151">
        <v>27096</v>
      </c>
      <c r="AD1352" s="151">
        <v>24642</v>
      </c>
      <c r="AE1352" s="155">
        <v>0.896631306178638</v>
      </c>
      <c r="AF1352" s="155">
        <v>0.909433126660762</v>
      </c>
      <c r="AG1352" s="173">
        <v>-0.0128018204821237</v>
      </c>
    </row>
    <row r="1353" spans="1:33">
      <c r="A1353" s="175" t="s">
        <v>1085</v>
      </c>
      <c r="B1353" s="195" t="s">
        <v>1845</v>
      </c>
      <c r="C1353" s="195" t="s">
        <v>1354</v>
      </c>
      <c r="D1353" s="150">
        <v>2612</v>
      </c>
      <c r="E1353" s="150">
        <v>2557</v>
      </c>
      <c r="F1353" s="150">
        <v>2442</v>
      </c>
      <c r="G1353" s="151">
        <v>2173</v>
      </c>
      <c r="H1353" s="151">
        <v>2111</v>
      </c>
      <c r="I1353" s="151">
        <v>2010</v>
      </c>
      <c r="J1353" s="151">
        <v>3141</v>
      </c>
      <c r="K1353" s="151">
        <v>3097</v>
      </c>
      <c r="L1353" s="151">
        <v>2989</v>
      </c>
      <c r="M1353" s="154">
        <v>0.944548624337074</v>
      </c>
      <c r="N1353" s="153">
        <v>64473</v>
      </c>
      <c r="O1353" s="172">
        <v>0.9</v>
      </c>
      <c r="P1353" s="154">
        <v>0.978943338437979</v>
      </c>
      <c r="Q1353" s="154">
        <v>0.971468016566958</v>
      </c>
      <c r="R1353" s="154">
        <v>0.985991722381407</v>
      </c>
      <c r="S1353" s="173">
        <v>0.0074753218710204</v>
      </c>
      <c r="T1353" s="153">
        <v>68258</v>
      </c>
      <c r="U1353" s="153">
        <v>63407</v>
      </c>
      <c r="V1353" s="154">
        <v>0.928931407307568</v>
      </c>
      <c r="W1353" s="154">
        <v>0.934915773353752</v>
      </c>
      <c r="X1353" s="155">
        <v>0.924988495167971</v>
      </c>
      <c r="Y1353" s="155">
        <v>0.951607768226679</v>
      </c>
      <c r="Z1353" s="173">
        <v>0.00992727818578132</v>
      </c>
      <c r="AA1353" s="151">
        <v>20166</v>
      </c>
      <c r="AB1353" s="151">
        <v>18891</v>
      </c>
      <c r="AC1353" s="151">
        <v>22170</v>
      </c>
      <c r="AD1353" s="151">
        <v>20333</v>
      </c>
      <c r="AE1353" s="155">
        <v>0.936774769413865</v>
      </c>
      <c r="AF1353" s="155">
        <v>0.917140279657194</v>
      </c>
      <c r="AG1353" s="173">
        <v>0.0196344897566706</v>
      </c>
    </row>
    <row r="1354" spans="1:33">
      <c r="A1354" s="175" t="s">
        <v>1085</v>
      </c>
      <c r="B1354" s="195" t="s">
        <v>1845</v>
      </c>
      <c r="C1354" s="195" t="s">
        <v>1355</v>
      </c>
      <c r="D1354" s="150">
        <v>1895</v>
      </c>
      <c r="E1354" s="150">
        <v>1858</v>
      </c>
      <c r="F1354" s="150">
        <v>1790</v>
      </c>
      <c r="G1354" s="151">
        <v>1417</v>
      </c>
      <c r="H1354" s="151">
        <v>1404</v>
      </c>
      <c r="I1354" s="151">
        <v>1326</v>
      </c>
      <c r="J1354" s="151">
        <v>2352</v>
      </c>
      <c r="K1354" s="151">
        <v>2329</v>
      </c>
      <c r="L1354" s="151">
        <v>2258</v>
      </c>
      <c r="M1354" s="154">
        <v>0.987130961392884</v>
      </c>
      <c r="N1354" s="153">
        <v>49552</v>
      </c>
      <c r="O1354" s="172">
        <v>0.9</v>
      </c>
      <c r="P1354" s="154">
        <v>0.980474934036939</v>
      </c>
      <c r="Q1354" s="154">
        <v>0.990825688073395</v>
      </c>
      <c r="R1354" s="154">
        <v>0.990221088435374</v>
      </c>
      <c r="S1354" s="173">
        <v>-0.0103507540364552</v>
      </c>
      <c r="T1354" s="153">
        <v>50198</v>
      </c>
      <c r="U1354" s="153">
        <v>48134</v>
      </c>
      <c r="V1354" s="154">
        <v>0.958882824016893</v>
      </c>
      <c r="W1354" s="154">
        <v>0.944591029023747</v>
      </c>
      <c r="X1354" s="155">
        <v>0.935779816513762</v>
      </c>
      <c r="Y1354" s="155">
        <v>0.960034013605442</v>
      </c>
      <c r="Z1354" s="173">
        <v>0.00881121250998518</v>
      </c>
      <c r="AA1354" s="151">
        <v>14819</v>
      </c>
      <c r="AB1354" s="151">
        <v>14108</v>
      </c>
      <c r="AC1354" s="151">
        <v>16654</v>
      </c>
      <c r="AD1354" s="151">
        <v>16058</v>
      </c>
      <c r="AE1354" s="155">
        <v>0.95202105405223</v>
      </c>
      <c r="AF1354" s="155">
        <v>0.964212801729314</v>
      </c>
      <c r="AG1354" s="173">
        <v>-0.012191747677084</v>
      </c>
    </row>
    <row r="1355" spans="1:33">
      <c r="A1355" s="175" t="s">
        <v>1085</v>
      </c>
      <c r="B1355" s="195" t="s">
        <v>1845</v>
      </c>
      <c r="C1355" s="195" t="s">
        <v>1356</v>
      </c>
      <c r="D1355" s="150">
        <v>1779</v>
      </c>
      <c r="E1355" s="150">
        <v>1751</v>
      </c>
      <c r="F1355" s="150">
        <v>1651</v>
      </c>
      <c r="G1355" s="151">
        <v>1510</v>
      </c>
      <c r="H1355" s="151">
        <v>1489</v>
      </c>
      <c r="I1355" s="151">
        <v>1419</v>
      </c>
      <c r="J1355" s="151">
        <v>2416</v>
      </c>
      <c r="K1355" s="151">
        <v>2383</v>
      </c>
      <c r="L1355" s="151">
        <v>2255</v>
      </c>
      <c r="M1355" s="154">
        <v>0.987669365499009</v>
      </c>
      <c r="N1355" s="153">
        <v>47819</v>
      </c>
      <c r="O1355" s="172">
        <v>0.9</v>
      </c>
      <c r="P1355" s="154">
        <v>0.984260820685779</v>
      </c>
      <c r="Q1355" s="154">
        <v>0.986092715231788</v>
      </c>
      <c r="R1355" s="154">
        <v>0.986341059602649</v>
      </c>
      <c r="S1355" s="173">
        <v>-0.00183189454600952</v>
      </c>
      <c r="T1355" s="153">
        <v>48416</v>
      </c>
      <c r="U1355" s="153">
        <v>46120</v>
      </c>
      <c r="V1355" s="154">
        <v>0.952577660277594</v>
      </c>
      <c r="W1355" s="154">
        <v>0.92804946599213</v>
      </c>
      <c r="X1355" s="155">
        <v>0.939735099337748</v>
      </c>
      <c r="Y1355" s="155">
        <v>0.933360927152318</v>
      </c>
      <c r="Z1355" s="173">
        <v>-0.0116856333456179</v>
      </c>
      <c r="AA1355" s="151">
        <v>14308</v>
      </c>
      <c r="AB1355" s="151">
        <v>13563</v>
      </c>
      <c r="AC1355" s="151">
        <v>15445</v>
      </c>
      <c r="AD1355" s="151">
        <v>14759</v>
      </c>
      <c r="AE1355" s="155">
        <v>0.947931227285435</v>
      </c>
      <c r="AF1355" s="155">
        <v>0.955584331498867</v>
      </c>
      <c r="AG1355" s="173">
        <v>-0.00765310421343213</v>
      </c>
    </row>
    <row r="1356" spans="1:33">
      <c r="A1356" s="175" t="s">
        <v>1085</v>
      </c>
      <c r="B1356" s="195" t="s">
        <v>1845</v>
      </c>
      <c r="C1356" s="195" t="s">
        <v>1357</v>
      </c>
      <c r="D1356" s="150">
        <v>3466</v>
      </c>
      <c r="E1356" s="150">
        <v>3412</v>
      </c>
      <c r="F1356" s="150">
        <v>3097</v>
      </c>
      <c r="G1356" s="151">
        <v>2867</v>
      </c>
      <c r="H1356" s="151">
        <v>2820</v>
      </c>
      <c r="I1356" s="151">
        <v>2629</v>
      </c>
      <c r="J1356" s="151">
        <v>4438</v>
      </c>
      <c r="K1356" s="151">
        <v>4319</v>
      </c>
      <c r="L1356" s="151">
        <v>4092</v>
      </c>
      <c r="M1356" s="154">
        <v>0.974366982950813</v>
      </c>
      <c r="N1356" s="153">
        <v>90469</v>
      </c>
      <c r="O1356" s="172">
        <v>0.9</v>
      </c>
      <c r="P1356" s="154">
        <v>0.984420080784766</v>
      </c>
      <c r="Q1356" s="154">
        <v>0.983606557377049</v>
      </c>
      <c r="R1356" s="154">
        <v>0.973186119873817</v>
      </c>
      <c r="S1356" s="173">
        <v>0.000813523407717121</v>
      </c>
      <c r="T1356" s="153">
        <v>92849</v>
      </c>
      <c r="U1356" s="153">
        <v>85108</v>
      </c>
      <c r="V1356" s="154">
        <v>0.916628073538757</v>
      </c>
      <c r="W1356" s="154">
        <v>0.893537218695903</v>
      </c>
      <c r="X1356" s="155">
        <v>0.916986396930589</v>
      </c>
      <c r="Y1356" s="155">
        <v>0.922036953582695</v>
      </c>
      <c r="Z1356" s="173">
        <v>-0.0234491782346864</v>
      </c>
      <c r="AA1356" s="151">
        <v>27361</v>
      </c>
      <c r="AB1356" s="151">
        <v>25079</v>
      </c>
      <c r="AC1356" s="151">
        <v>29598</v>
      </c>
      <c r="AD1356" s="151">
        <v>27255</v>
      </c>
      <c r="AE1356" s="155">
        <v>0.916596615620774</v>
      </c>
      <c r="AF1356" s="155">
        <v>0.920839245894993</v>
      </c>
      <c r="AG1356" s="173">
        <v>-0.00424263027421878</v>
      </c>
    </row>
    <row r="1357" spans="1:33">
      <c r="A1357" s="175" t="s">
        <v>1085</v>
      </c>
      <c r="B1357" s="195" t="s">
        <v>1845</v>
      </c>
      <c r="C1357" s="195" t="s">
        <v>1358</v>
      </c>
      <c r="D1357" s="150">
        <v>4462</v>
      </c>
      <c r="E1357" s="150">
        <v>4418</v>
      </c>
      <c r="F1357" s="150">
        <v>4162</v>
      </c>
      <c r="G1357" s="151">
        <v>2595</v>
      </c>
      <c r="H1357" s="151">
        <v>2575</v>
      </c>
      <c r="I1357" s="151">
        <v>2411</v>
      </c>
      <c r="J1357" s="151">
        <v>5007</v>
      </c>
      <c r="K1357" s="151">
        <v>4858</v>
      </c>
      <c r="L1357" s="151">
        <v>4690</v>
      </c>
      <c r="M1357" s="154">
        <v>0.923231182036436</v>
      </c>
      <c r="N1357" s="153">
        <v>98061</v>
      </c>
      <c r="O1357" s="172">
        <v>0.9</v>
      </c>
      <c r="P1357" s="154">
        <v>0.990138951142985</v>
      </c>
      <c r="Q1357" s="154">
        <v>0.992292870905588</v>
      </c>
      <c r="R1357" s="154">
        <v>0.970241661673657</v>
      </c>
      <c r="S1357" s="173">
        <v>-0.00215391976260249</v>
      </c>
      <c r="T1357" s="153">
        <v>106215</v>
      </c>
      <c r="U1357" s="153">
        <v>98839</v>
      </c>
      <c r="V1357" s="154">
        <v>0.930555947841642</v>
      </c>
      <c r="W1357" s="154">
        <v>0.932765575974899</v>
      </c>
      <c r="X1357" s="155">
        <v>0.929094412331407</v>
      </c>
      <c r="Y1357" s="155">
        <v>0.936688635909726</v>
      </c>
      <c r="Z1357" s="173">
        <v>0.00367116364349263</v>
      </c>
      <c r="AA1357" s="151">
        <v>30835</v>
      </c>
      <c r="AB1357" s="151">
        <v>28759</v>
      </c>
      <c r="AC1357" s="151">
        <v>33897</v>
      </c>
      <c r="AD1357" s="151">
        <v>31531</v>
      </c>
      <c r="AE1357" s="155">
        <v>0.932673909518404</v>
      </c>
      <c r="AF1357" s="155">
        <v>0.930200312712039</v>
      </c>
      <c r="AG1357" s="173">
        <v>0.00247359680636505</v>
      </c>
    </row>
    <row r="1358" spans="1:33">
      <c r="A1358" s="175" t="s">
        <v>1085</v>
      </c>
      <c r="B1358" s="195" t="s">
        <v>1845</v>
      </c>
      <c r="C1358" s="195" t="s">
        <v>1359</v>
      </c>
      <c r="D1358" s="150">
        <v>1388</v>
      </c>
      <c r="E1358" s="150">
        <v>1378</v>
      </c>
      <c r="F1358" s="150">
        <v>1335</v>
      </c>
      <c r="G1358" s="151">
        <v>1098</v>
      </c>
      <c r="H1358" s="151">
        <v>1095</v>
      </c>
      <c r="I1358" s="151">
        <v>1056</v>
      </c>
      <c r="J1358" s="151">
        <v>1813</v>
      </c>
      <c r="K1358" s="151">
        <v>1802</v>
      </c>
      <c r="L1358" s="151">
        <v>1755</v>
      </c>
      <c r="M1358" s="154">
        <v>0.990221950609739</v>
      </c>
      <c r="N1358" s="153">
        <v>35647</v>
      </c>
      <c r="O1358" s="172">
        <v>0.9</v>
      </c>
      <c r="P1358" s="154">
        <v>0.992795389048991</v>
      </c>
      <c r="Q1358" s="154">
        <v>0.997267759562842</v>
      </c>
      <c r="R1358" s="154">
        <v>0.993932708218423</v>
      </c>
      <c r="S1358" s="173">
        <v>-0.00447237051385019</v>
      </c>
      <c r="T1358" s="153">
        <v>35999</v>
      </c>
      <c r="U1358" s="153">
        <v>34786</v>
      </c>
      <c r="V1358" s="154">
        <v>0.966304619572766</v>
      </c>
      <c r="W1358" s="154">
        <v>0.961815561959654</v>
      </c>
      <c r="X1358" s="155">
        <v>0.961748633879781</v>
      </c>
      <c r="Y1358" s="155">
        <v>0.968008825151682</v>
      </c>
      <c r="Z1358" s="173">
        <v>6.69280798728522e-5</v>
      </c>
      <c r="AA1358" s="151">
        <v>10351</v>
      </c>
      <c r="AB1358" s="151">
        <v>9999</v>
      </c>
      <c r="AC1358" s="151">
        <v>11667</v>
      </c>
      <c r="AD1358" s="151">
        <v>11246</v>
      </c>
      <c r="AE1358" s="155">
        <v>0.965993623804463</v>
      </c>
      <c r="AF1358" s="155">
        <v>0.963915316705237</v>
      </c>
      <c r="AG1358" s="173">
        <v>0.0020783070992263</v>
      </c>
    </row>
    <row r="1359" spans="1:33">
      <c r="A1359" s="175" t="s">
        <v>1085</v>
      </c>
      <c r="B1359" s="195" t="s">
        <v>1845</v>
      </c>
      <c r="C1359" s="195" t="s">
        <v>1360</v>
      </c>
      <c r="D1359" s="150">
        <v>2030</v>
      </c>
      <c r="E1359" s="150">
        <v>2006</v>
      </c>
      <c r="F1359" s="150">
        <v>1973</v>
      </c>
      <c r="G1359" s="151">
        <v>1643</v>
      </c>
      <c r="H1359" s="151">
        <v>1628</v>
      </c>
      <c r="I1359" s="151">
        <v>1597</v>
      </c>
      <c r="J1359" s="151">
        <v>2574</v>
      </c>
      <c r="K1359" s="151">
        <v>2540</v>
      </c>
      <c r="L1359" s="151">
        <v>2509</v>
      </c>
      <c r="M1359" s="154">
        <v>0.940585758467787</v>
      </c>
      <c r="N1359" s="153">
        <v>50485</v>
      </c>
      <c r="O1359" s="172">
        <v>0.9</v>
      </c>
      <c r="P1359" s="154">
        <v>0.988177339901478</v>
      </c>
      <c r="Q1359" s="154">
        <v>0.990870359099209</v>
      </c>
      <c r="R1359" s="154">
        <v>0.986790986790987</v>
      </c>
      <c r="S1359" s="173">
        <v>-0.00269301919773091</v>
      </c>
      <c r="T1359" s="153">
        <v>53674</v>
      </c>
      <c r="U1359" s="153">
        <v>52382</v>
      </c>
      <c r="V1359" s="154">
        <v>0.975928755076946</v>
      </c>
      <c r="W1359" s="154">
        <v>0.97192118226601</v>
      </c>
      <c r="X1359" s="155">
        <v>0.972002434570907</v>
      </c>
      <c r="Y1359" s="155">
        <v>0.974747474747475</v>
      </c>
      <c r="Z1359" s="173">
        <v>-8.12523048969727e-5</v>
      </c>
      <c r="AA1359" s="151">
        <v>15805</v>
      </c>
      <c r="AB1359" s="151">
        <v>15424</v>
      </c>
      <c r="AC1359" s="151">
        <v>17126</v>
      </c>
      <c r="AD1359" s="151">
        <v>16703</v>
      </c>
      <c r="AE1359" s="155">
        <v>0.975893704523885</v>
      </c>
      <c r="AF1359" s="155">
        <v>0.975300712367161</v>
      </c>
      <c r="AG1359" s="173">
        <v>0.000592992156723704</v>
      </c>
    </row>
    <row r="1360" spans="1:33">
      <c r="A1360" s="175" t="s">
        <v>1085</v>
      </c>
      <c r="B1360" s="195" t="s">
        <v>1845</v>
      </c>
      <c r="C1360" s="195" t="s">
        <v>1361</v>
      </c>
      <c r="D1360" s="150">
        <v>2700</v>
      </c>
      <c r="E1360" s="150">
        <v>2672</v>
      </c>
      <c r="F1360" s="150">
        <v>2611</v>
      </c>
      <c r="G1360" s="151">
        <v>2301</v>
      </c>
      <c r="H1360" s="151">
        <v>2286</v>
      </c>
      <c r="I1360" s="151">
        <v>2183</v>
      </c>
      <c r="J1360" s="151">
        <v>3438</v>
      </c>
      <c r="K1360" s="151">
        <v>3419</v>
      </c>
      <c r="L1360" s="151">
        <v>3330</v>
      </c>
      <c r="M1360" s="154">
        <v>0.983723638608652</v>
      </c>
      <c r="N1360" s="153">
        <v>70109</v>
      </c>
      <c r="O1360" s="172">
        <v>0.9</v>
      </c>
      <c r="P1360" s="154">
        <v>0.98962962962963</v>
      </c>
      <c r="Q1360" s="154">
        <v>0.99348109517601</v>
      </c>
      <c r="R1360" s="154">
        <v>0.994473531122746</v>
      </c>
      <c r="S1360" s="173">
        <v>-0.00385146554638083</v>
      </c>
      <c r="T1360" s="153">
        <v>71269</v>
      </c>
      <c r="U1360" s="153">
        <v>68503</v>
      </c>
      <c r="V1360" s="154">
        <v>0.961189296889251</v>
      </c>
      <c r="W1360" s="154">
        <v>0.967037037037037</v>
      </c>
      <c r="X1360" s="155">
        <v>0.948717948717949</v>
      </c>
      <c r="Y1360" s="155">
        <v>0.968586387434555</v>
      </c>
      <c r="Z1360" s="173">
        <v>0.0183190883190884</v>
      </c>
      <c r="AA1360" s="151">
        <v>21644</v>
      </c>
      <c r="AB1360" s="151">
        <v>20841</v>
      </c>
      <c r="AC1360" s="151">
        <v>22951</v>
      </c>
      <c r="AD1360" s="151">
        <v>21952</v>
      </c>
      <c r="AE1360" s="155">
        <v>0.962899648863426</v>
      </c>
      <c r="AF1360" s="155">
        <v>0.956472484859048</v>
      </c>
      <c r="AG1360" s="173">
        <v>0.00642716400437882</v>
      </c>
    </row>
    <row r="1361" spans="1:33">
      <c r="A1361" s="175" t="s">
        <v>1085</v>
      </c>
      <c r="B1361" s="195" t="s">
        <v>1845</v>
      </c>
      <c r="C1361" s="195" t="s">
        <v>1362</v>
      </c>
      <c r="D1361" s="150">
        <v>3067</v>
      </c>
      <c r="E1361" s="150">
        <v>3050</v>
      </c>
      <c r="F1361" s="150">
        <v>2938</v>
      </c>
      <c r="G1361" s="151">
        <v>2341</v>
      </c>
      <c r="H1361" s="151">
        <v>2328</v>
      </c>
      <c r="I1361" s="151">
        <v>2271</v>
      </c>
      <c r="J1361" s="151">
        <v>3796</v>
      </c>
      <c r="K1361" s="151">
        <v>3785</v>
      </c>
      <c r="L1361" s="151">
        <v>3707</v>
      </c>
      <c r="M1361" s="154">
        <v>0.993315721570314</v>
      </c>
      <c r="N1361" s="153">
        <v>80841</v>
      </c>
      <c r="O1361" s="172">
        <v>0.9</v>
      </c>
      <c r="P1361" s="154">
        <v>0.994457124225628</v>
      </c>
      <c r="Q1361" s="154">
        <v>0.994446817599317</v>
      </c>
      <c r="R1361" s="154">
        <v>0.997102212855637</v>
      </c>
      <c r="S1361" s="173">
        <v>1.0306626311074e-5</v>
      </c>
      <c r="T1361" s="153">
        <v>81385</v>
      </c>
      <c r="U1361" s="153">
        <v>79239</v>
      </c>
      <c r="V1361" s="154">
        <v>0.973631504577011</v>
      </c>
      <c r="W1361" s="154">
        <v>0.957939354417998</v>
      </c>
      <c r="X1361" s="155">
        <v>0.970098248611704</v>
      </c>
      <c r="Y1361" s="155">
        <v>0.976554267650158</v>
      </c>
      <c r="Z1361" s="173">
        <v>-0.0121588941937063</v>
      </c>
      <c r="AA1361" s="151">
        <v>23748</v>
      </c>
      <c r="AB1361" s="151">
        <v>23124</v>
      </c>
      <c r="AC1361" s="151">
        <v>26079</v>
      </c>
      <c r="AD1361" s="151">
        <v>25458</v>
      </c>
      <c r="AE1361" s="155">
        <v>0.973724103082365</v>
      </c>
      <c r="AF1361" s="155">
        <v>0.976187737259864</v>
      </c>
      <c r="AG1361" s="173">
        <v>-0.00246363417749951</v>
      </c>
    </row>
    <row r="1362" spans="1:33">
      <c r="A1362" s="175" t="s">
        <v>1085</v>
      </c>
      <c r="B1362" s="195" t="s">
        <v>1845</v>
      </c>
      <c r="C1362" s="195" t="s">
        <v>1363</v>
      </c>
      <c r="D1362" s="150">
        <v>3949</v>
      </c>
      <c r="E1362" s="150">
        <v>3807</v>
      </c>
      <c r="F1362" s="150">
        <v>3660</v>
      </c>
      <c r="G1362" s="151">
        <v>2276</v>
      </c>
      <c r="H1362" s="151">
        <v>2225</v>
      </c>
      <c r="I1362" s="151">
        <v>2121</v>
      </c>
      <c r="J1362" s="151">
        <v>4385</v>
      </c>
      <c r="K1362" s="151">
        <v>4236</v>
      </c>
      <c r="L1362" s="151">
        <v>4097</v>
      </c>
      <c r="M1362" s="154">
        <v>0.963574412422465</v>
      </c>
      <c r="N1362" s="153">
        <v>91343</v>
      </c>
      <c r="O1362" s="172">
        <v>0.9</v>
      </c>
      <c r="P1362" s="154">
        <v>0.96404152950114</v>
      </c>
      <c r="Q1362" s="154">
        <v>0.977592267135325</v>
      </c>
      <c r="R1362" s="154">
        <v>0.966020524515393</v>
      </c>
      <c r="S1362" s="173">
        <v>-0.0135507376341856</v>
      </c>
      <c r="T1362" s="153">
        <v>94796</v>
      </c>
      <c r="U1362" s="153">
        <v>87901</v>
      </c>
      <c r="V1362" s="154">
        <v>0.92726486349635</v>
      </c>
      <c r="W1362" s="154">
        <v>0.926816915674854</v>
      </c>
      <c r="X1362" s="155">
        <v>0.931898066783831</v>
      </c>
      <c r="Y1362" s="155">
        <v>0.934321550741163</v>
      </c>
      <c r="Z1362" s="173">
        <v>-0.00508115110897689</v>
      </c>
      <c r="AA1362" s="151">
        <v>27262</v>
      </c>
      <c r="AB1362" s="151">
        <v>25572</v>
      </c>
      <c r="AC1362" s="151">
        <v>29491</v>
      </c>
      <c r="AD1362" s="151">
        <v>27439</v>
      </c>
      <c r="AE1362" s="155">
        <v>0.938008950187074</v>
      </c>
      <c r="AF1362" s="155">
        <v>0.930419450001695</v>
      </c>
      <c r="AG1362" s="173">
        <v>0.00758950018537807</v>
      </c>
    </row>
    <row r="1363" spans="1:33">
      <c r="A1363" s="175" t="s">
        <v>1085</v>
      </c>
      <c r="B1363" s="195" t="s">
        <v>1845</v>
      </c>
      <c r="C1363" s="195" t="s">
        <v>1364</v>
      </c>
      <c r="D1363" s="150">
        <v>2855</v>
      </c>
      <c r="E1363" s="150">
        <v>2820</v>
      </c>
      <c r="F1363" s="150">
        <v>2595</v>
      </c>
      <c r="G1363" s="151">
        <v>2133</v>
      </c>
      <c r="H1363" s="151">
        <v>2102</v>
      </c>
      <c r="I1363" s="151">
        <v>2008</v>
      </c>
      <c r="J1363" s="151">
        <v>3458</v>
      </c>
      <c r="K1363" s="151">
        <v>3329</v>
      </c>
      <c r="L1363" s="151">
        <v>3155</v>
      </c>
      <c r="M1363" s="154">
        <v>0.962297667940938</v>
      </c>
      <c r="N1363" s="153">
        <v>67714</v>
      </c>
      <c r="O1363" s="172">
        <v>0.9</v>
      </c>
      <c r="P1363" s="154">
        <v>0.987740805604203</v>
      </c>
      <c r="Q1363" s="154">
        <v>0.985466479137365</v>
      </c>
      <c r="R1363" s="154">
        <v>0.962695199537305</v>
      </c>
      <c r="S1363" s="173">
        <v>0.00227432646683801</v>
      </c>
      <c r="T1363" s="153">
        <v>70367</v>
      </c>
      <c r="U1363" s="153">
        <v>64108</v>
      </c>
      <c r="V1363" s="154">
        <v>0.911052055651086</v>
      </c>
      <c r="W1363" s="154">
        <v>0.908931698774081</v>
      </c>
      <c r="X1363" s="155">
        <v>0.941397093295827</v>
      </c>
      <c r="Y1363" s="155">
        <v>0.912377096587623</v>
      </c>
      <c r="Z1363" s="173">
        <v>-0.0324653945217469</v>
      </c>
      <c r="AA1363" s="151">
        <v>20934</v>
      </c>
      <c r="AB1363" s="151">
        <v>19080</v>
      </c>
      <c r="AC1363" s="151">
        <v>22235</v>
      </c>
      <c r="AD1363" s="151">
        <v>20040</v>
      </c>
      <c r="AE1363" s="155">
        <v>0.911435941530525</v>
      </c>
      <c r="AF1363" s="155">
        <v>0.901281762986283</v>
      </c>
      <c r="AG1363" s="173">
        <v>0.0101541785442416</v>
      </c>
    </row>
    <row r="1364" spans="1:33">
      <c r="A1364" s="175" t="s">
        <v>1085</v>
      </c>
      <c r="B1364" s="195" t="s">
        <v>1845</v>
      </c>
      <c r="C1364" s="195" t="s">
        <v>1365</v>
      </c>
      <c r="D1364" s="150">
        <v>2112</v>
      </c>
      <c r="E1364" s="150">
        <v>2092</v>
      </c>
      <c r="F1364" s="150">
        <v>2013</v>
      </c>
      <c r="G1364" s="151">
        <v>1692</v>
      </c>
      <c r="H1364" s="151">
        <v>1670</v>
      </c>
      <c r="I1364" s="151">
        <v>1640</v>
      </c>
      <c r="J1364" s="151">
        <v>2589</v>
      </c>
      <c r="K1364" s="151">
        <v>2570</v>
      </c>
      <c r="L1364" s="151">
        <v>2513</v>
      </c>
      <c r="M1364" s="154">
        <v>0.98897099988803</v>
      </c>
      <c r="N1364" s="153">
        <v>52995</v>
      </c>
      <c r="O1364" s="172">
        <v>0.9</v>
      </c>
      <c r="P1364" s="154">
        <v>0.990530303030303</v>
      </c>
      <c r="Q1364" s="154">
        <v>0.986997635933806</v>
      </c>
      <c r="R1364" s="154">
        <v>0.992661259173426</v>
      </c>
      <c r="S1364" s="173">
        <v>0.0035326670964968</v>
      </c>
      <c r="T1364" s="153">
        <v>53586</v>
      </c>
      <c r="U1364" s="153">
        <v>51881</v>
      </c>
      <c r="V1364" s="154">
        <v>0.968181987832643</v>
      </c>
      <c r="W1364" s="154">
        <v>0.953125</v>
      </c>
      <c r="X1364" s="155">
        <v>0.969267139479905</v>
      </c>
      <c r="Y1364" s="155">
        <v>0.970645036693704</v>
      </c>
      <c r="Z1364" s="173">
        <v>-0.0161421394799054</v>
      </c>
      <c r="AA1364" s="151">
        <v>16310</v>
      </c>
      <c r="AB1364" s="151">
        <v>15791</v>
      </c>
      <c r="AC1364" s="151">
        <v>17661</v>
      </c>
      <c r="AD1364" s="151">
        <v>17064</v>
      </c>
      <c r="AE1364" s="155">
        <v>0.96817903126916</v>
      </c>
      <c r="AF1364" s="155">
        <v>0.966196704603363</v>
      </c>
      <c r="AG1364" s="173">
        <v>0.00198232666579667</v>
      </c>
    </row>
    <row r="1365" spans="1:33">
      <c r="A1365" s="175" t="s">
        <v>1085</v>
      </c>
      <c r="B1365" s="195" t="s">
        <v>1845</v>
      </c>
      <c r="C1365" s="195" t="s">
        <v>1366</v>
      </c>
      <c r="D1365" s="150">
        <v>1890</v>
      </c>
      <c r="E1365" s="150">
        <v>1846</v>
      </c>
      <c r="F1365" s="150">
        <v>1821</v>
      </c>
      <c r="G1365" s="151">
        <v>1317</v>
      </c>
      <c r="H1365" s="151">
        <v>1278</v>
      </c>
      <c r="I1365" s="151">
        <v>1265</v>
      </c>
      <c r="J1365" s="151">
        <v>2250</v>
      </c>
      <c r="K1365" s="151">
        <v>2082</v>
      </c>
      <c r="L1365" s="151">
        <v>2059</v>
      </c>
      <c r="M1365" s="154">
        <v>0.967634690327836</v>
      </c>
      <c r="N1365" s="153">
        <v>43949</v>
      </c>
      <c r="O1365" s="172">
        <v>0.9</v>
      </c>
      <c r="P1365" s="154">
        <v>0.976719576719577</v>
      </c>
      <c r="Q1365" s="154">
        <v>0.970387243735763</v>
      </c>
      <c r="R1365" s="154">
        <v>0.925333333333333</v>
      </c>
      <c r="S1365" s="173">
        <v>0.00633233298381364</v>
      </c>
      <c r="T1365" s="153">
        <v>45419</v>
      </c>
      <c r="U1365" s="153">
        <v>42822</v>
      </c>
      <c r="V1365" s="154">
        <v>0.942821286245844</v>
      </c>
      <c r="W1365" s="154">
        <v>0.963492063492064</v>
      </c>
      <c r="X1365" s="155">
        <v>0.960516324981017</v>
      </c>
      <c r="Y1365" s="155">
        <v>0.915111111111111</v>
      </c>
      <c r="Z1365" s="173">
        <v>0.00297573851104604</v>
      </c>
      <c r="AA1365" s="151">
        <v>13741</v>
      </c>
      <c r="AB1365" s="151">
        <v>12883</v>
      </c>
      <c r="AC1365" s="151">
        <v>14582</v>
      </c>
      <c r="AD1365" s="151">
        <v>13752</v>
      </c>
      <c r="AE1365" s="155">
        <v>0.93755912961211</v>
      </c>
      <c r="AF1365" s="155">
        <v>0.943080510218077</v>
      </c>
      <c r="AG1365" s="173">
        <v>-0.0055213806059673</v>
      </c>
    </row>
    <row r="1366" spans="1:33">
      <c r="A1366" s="175" t="s">
        <v>1085</v>
      </c>
      <c r="B1366" s="195" t="s">
        <v>1845</v>
      </c>
      <c r="C1366" s="195" t="s">
        <v>1367</v>
      </c>
      <c r="D1366" s="150">
        <v>3022</v>
      </c>
      <c r="E1366" s="150">
        <v>2924</v>
      </c>
      <c r="F1366" s="150">
        <v>2813</v>
      </c>
      <c r="G1366" s="151">
        <v>2321</v>
      </c>
      <c r="H1366" s="151">
        <v>2221</v>
      </c>
      <c r="I1366" s="151">
        <v>2161</v>
      </c>
      <c r="J1366" s="151">
        <v>3713</v>
      </c>
      <c r="K1366" s="151">
        <v>3474</v>
      </c>
      <c r="L1366" s="151">
        <v>3206</v>
      </c>
      <c r="M1366" s="154">
        <v>0.910162638857995</v>
      </c>
      <c r="N1366" s="153">
        <v>69561</v>
      </c>
      <c r="O1366" s="172">
        <v>0.9</v>
      </c>
      <c r="P1366" s="154">
        <v>0.967571144937128</v>
      </c>
      <c r="Q1366" s="154">
        <v>0.9569151227919</v>
      </c>
      <c r="R1366" s="154">
        <v>0.935631564772421</v>
      </c>
      <c r="S1366" s="173">
        <v>0.0106560221452277</v>
      </c>
      <c r="T1366" s="153">
        <v>76427</v>
      </c>
      <c r="U1366" s="153">
        <v>66330</v>
      </c>
      <c r="V1366" s="154">
        <v>0.86788700328418</v>
      </c>
      <c r="W1366" s="154">
        <v>0.93084050297816</v>
      </c>
      <c r="X1366" s="155">
        <v>0.93106419646704</v>
      </c>
      <c r="Y1366" s="155">
        <v>0.863452733638567</v>
      </c>
      <c r="Z1366" s="173">
        <v>-0.000223693488879961</v>
      </c>
      <c r="AA1366" s="151">
        <v>22441</v>
      </c>
      <c r="AB1366" s="151">
        <v>20392</v>
      </c>
      <c r="AC1366" s="151">
        <v>24862</v>
      </c>
      <c r="AD1366" s="151">
        <v>21218</v>
      </c>
      <c r="AE1366" s="155">
        <v>0.908693908471102</v>
      </c>
      <c r="AF1366" s="155">
        <v>0.853430938782077</v>
      </c>
      <c r="AG1366" s="173">
        <v>0.0552629696890249</v>
      </c>
    </row>
    <row r="1367" spans="1:33">
      <c r="A1367" s="175" t="s">
        <v>1085</v>
      </c>
      <c r="B1367" s="195" t="s">
        <v>1845</v>
      </c>
      <c r="C1367" s="195" t="s">
        <v>1368</v>
      </c>
      <c r="D1367" s="150">
        <v>6</v>
      </c>
      <c r="E1367" s="150">
        <v>0</v>
      </c>
      <c r="F1367" s="150">
        <v>6</v>
      </c>
      <c r="G1367" s="151">
        <v>1</v>
      </c>
      <c r="H1367" s="151">
        <v>0</v>
      </c>
      <c r="I1367" s="151">
        <v>1</v>
      </c>
      <c r="J1367" s="151">
        <v>3</v>
      </c>
      <c r="K1367" s="151">
        <v>0</v>
      </c>
      <c r="L1367" s="151">
        <v>3</v>
      </c>
      <c r="M1367" s="154">
        <v>0</v>
      </c>
      <c r="N1367" s="153">
        <v>0</v>
      </c>
      <c r="O1367" s="172">
        <v>0.9</v>
      </c>
      <c r="P1367" s="154">
        <v>0</v>
      </c>
      <c r="Q1367" s="154">
        <v>0</v>
      </c>
      <c r="R1367" s="154">
        <v>0</v>
      </c>
      <c r="S1367" s="173">
        <v>0</v>
      </c>
      <c r="T1367" s="153">
        <v>34</v>
      </c>
      <c r="U1367" s="153">
        <v>34</v>
      </c>
      <c r="V1367" s="154">
        <v>1</v>
      </c>
      <c r="W1367" s="154">
        <v>1</v>
      </c>
      <c r="X1367" s="155">
        <v>1</v>
      </c>
      <c r="Y1367" s="155">
        <v>1</v>
      </c>
      <c r="Z1367" s="173">
        <v>0</v>
      </c>
      <c r="AA1367" s="151">
        <v>16</v>
      </c>
      <c r="AB1367" s="151">
        <v>16</v>
      </c>
      <c r="AC1367" s="151">
        <v>13</v>
      </c>
      <c r="AD1367" s="151">
        <v>13</v>
      </c>
      <c r="AE1367" s="155">
        <v>1</v>
      </c>
      <c r="AF1367" s="155">
        <v>1</v>
      </c>
      <c r="AG1367" s="173">
        <v>0</v>
      </c>
    </row>
    <row r="1368" spans="1:33">
      <c r="A1368" s="175" t="s">
        <v>1085</v>
      </c>
      <c r="B1368" s="195" t="s">
        <v>1845</v>
      </c>
      <c r="C1368" s="195" t="s">
        <v>1369</v>
      </c>
      <c r="D1368" s="150">
        <v>2254</v>
      </c>
      <c r="E1368" s="150">
        <v>2116</v>
      </c>
      <c r="F1368" s="150">
        <v>2141</v>
      </c>
      <c r="G1368" s="151">
        <v>1227</v>
      </c>
      <c r="H1368" s="151">
        <v>1188</v>
      </c>
      <c r="I1368" s="151">
        <v>1165</v>
      </c>
      <c r="J1368" s="151">
        <v>2323</v>
      </c>
      <c r="K1368" s="151">
        <v>2239</v>
      </c>
      <c r="L1368" s="151">
        <v>2200</v>
      </c>
      <c r="M1368" s="154">
        <v>0.968651348651349</v>
      </c>
      <c r="N1368" s="153">
        <v>48481</v>
      </c>
      <c r="O1368" s="172">
        <v>0.9</v>
      </c>
      <c r="P1368" s="154">
        <v>0.938775510204082</v>
      </c>
      <c r="Q1368" s="154">
        <v>0.968215158924205</v>
      </c>
      <c r="R1368" s="154">
        <v>0.963839862247094</v>
      </c>
      <c r="S1368" s="173">
        <v>-0.0294396487201237</v>
      </c>
      <c r="T1368" s="153">
        <v>50050</v>
      </c>
      <c r="U1368" s="153">
        <v>47455</v>
      </c>
      <c r="V1368" s="154">
        <v>0.948151848151848</v>
      </c>
      <c r="W1368" s="154">
        <v>0.949866903283052</v>
      </c>
      <c r="X1368" s="155">
        <v>0.949470252648737</v>
      </c>
      <c r="Y1368" s="155">
        <v>0.947051226861817</v>
      </c>
      <c r="Z1368" s="173">
        <v>0.000396650634315598</v>
      </c>
      <c r="AA1368" s="151">
        <v>14780</v>
      </c>
      <c r="AB1368" s="151">
        <v>14043</v>
      </c>
      <c r="AC1368" s="151">
        <v>15795</v>
      </c>
      <c r="AD1368" s="151">
        <v>14984</v>
      </c>
      <c r="AE1368" s="155">
        <v>0.950135317997294</v>
      </c>
      <c r="AF1368" s="155">
        <v>0.948654637543526</v>
      </c>
      <c r="AG1368" s="173">
        <v>0.00148068045376726</v>
      </c>
    </row>
    <row r="1369" spans="1:33">
      <c r="A1369" s="175" t="s">
        <v>1085</v>
      </c>
      <c r="B1369" s="195" t="s">
        <v>1846</v>
      </c>
      <c r="C1369" s="195" t="s">
        <v>1370</v>
      </c>
      <c r="D1369" s="150">
        <v>2724</v>
      </c>
      <c r="E1369" s="150">
        <v>2590</v>
      </c>
      <c r="F1369" s="150">
        <v>2527</v>
      </c>
      <c r="G1369" s="151">
        <v>1603</v>
      </c>
      <c r="H1369" s="151">
        <v>1546</v>
      </c>
      <c r="I1369" s="151">
        <v>1495</v>
      </c>
      <c r="J1369" s="151">
        <v>2155</v>
      </c>
      <c r="K1369" s="151">
        <v>2081</v>
      </c>
      <c r="L1369" s="151">
        <v>2029</v>
      </c>
      <c r="M1369" s="154">
        <v>0.951671550111201</v>
      </c>
      <c r="N1369" s="153">
        <v>53916</v>
      </c>
      <c r="O1369" s="172">
        <v>0.9</v>
      </c>
      <c r="P1369" s="154">
        <v>0.950807635829662</v>
      </c>
      <c r="Q1369" s="154">
        <v>0.964441671865253</v>
      </c>
      <c r="R1369" s="154">
        <v>0.965661252900232</v>
      </c>
      <c r="S1369" s="173">
        <v>-0.0136340360355904</v>
      </c>
      <c r="T1369" s="153">
        <v>56654</v>
      </c>
      <c r="U1369" s="153">
        <v>52750</v>
      </c>
      <c r="V1369" s="154">
        <v>0.931090479048258</v>
      </c>
      <c r="W1369" s="154">
        <v>0.927679882525698</v>
      </c>
      <c r="X1369" s="155">
        <v>0.932626325639426</v>
      </c>
      <c r="Y1369" s="155">
        <v>0.941531322505801</v>
      </c>
      <c r="Z1369" s="173">
        <v>-0.00494644311372849</v>
      </c>
      <c r="AA1369" s="151">
        <v>16831</v>
      </c>
      <c r="AB1369" s="151">
        <v>15738</v>
      </c>
      <c r="AC1369" s="151">
        <v>17995</v>
      </c>
      <c r="AD1369" s="151">
        <v>16664</v>
      </c>
      <c r="AE1369" s="155">
        <v>0.935060305388866</v>
      </c>
      <c r="AF1369" s="155">
        <v>0.926035009724924</v>
      </c>
      <c r="AG1369" s="173">
        <v>0.00902529566394217</v>
      </c>
    </row>
    <row r="1370" spans="1:33">
      <c r="A1370" s="175" t="s">
        <v>1085</v>
      </c>
      <c r="B1370" s="195" t="s">
        <v>1846</v>
      </c>
      <c r="C1370" s="195" t="s">
        <v>1371</v>
      </c>
      <c r="D1370" s="150">
        <v>2195</v>
      </c>
      <c r="E1370" s="150">
        <v>2069</v>
      </c>
      <c r="F1370" s="150">
        <v>2007</v>
      </c>
      <c r="G1370" s="151">
        <v>1408</v>
      </c>
      <c r="H1370" s="151">
        <v>1344</v>
      </c>
      <c r="I1370" s="151">
        <v>1326</v>
      </c>
      <c r="J1370" s="151">
        <v>1822</v>
      </c>
      <c r="K1370" s="151">
        <v>1746</v>
      </c>
      <c r="L1370" s="151">
        <v>1709</v>
      </c>
      <c r="M1370" s="154">
        <v>0.944855834224491</v>
      </c>
      <c r="N1370" s="153">
        <v>46828</v>
      </c>
      <c r="O1370" s="172">
        <v>0.9</v>
      </c>
      <c r="P1370" s="154">
        <v>0.942596810933941</v>
      </c>
      <c r="Q1370" s="154">
        <v>0.954545454545455</v>
      </c>
      <c r="R1370" s="154">
        <v>0.958287596048299</v>
      </c>
      <c r="S1370" s="173">
        <v>-0.0119486436115138</v>
      </c>
      <c r="T1370" s="153">
        <v>49561</v>
      </c>
      <c r="U1370" s="153">
        <v>46306</v>
      </c>
      <c r="V1370" s="154">
        <v>0.934323359092835</v>
      </c>
      <c r="W1370" s="154">
        <v>0.914350797266515</v>
      </c>
      <c r="X1370" s="155">
        <v>0.941761363636364</v>
      </c>
      <c r="Y1370" s="155">
        <v>0.937980241492865</v>
      </c>
      <c r="Z1370" s="173">
        <v>-0.0274105663698488</v>
      </c>
      <c r="AA1370" s="151">
        <v>14191</v>
      </c>
      <c r="AB1370" s="151">
        <v>13123</v>
      </c>
      <c r="AC1370" s="151">
        <v>15252</v>
      </c>
      <c r="AD1370" s="151">
        <v>14292</v>
      </c>
      <c r="AE1370" s="155">
        <v>0.924741033049116</v>
      </c>
      <c r="AF1370" s="155">
        <v>0.93705743509048</v>
      </c>
      <c r="AG1370" s="173">
        <v>-0.0123164020413643</v>
      </c>
    </row>
    <row r="1371" spans="1:33">
      <c r="A1371" s="175" t="s">
        <v>1085</v>
      </c>
      <c r="B1371" s="195" t="s">
        <v>1846</v>
      </c>
      <c r="C1371" s="195" t="s">
        <v>1372</v>
      </c>
      <c r="D1371" s="150">
        <v>4</v>
      </c>
      <c r="E1371" s="150">
        <v>1</v>
      </c>
      <c r="F1371" s="150">
        <v>4</v>
      </c>
      <c r="G1371" s="151">
        <v>5</v>
      </c>
      <c r="H1371" s="151">
        <v>2</v>
      </c>
      <c r="I1371" s="151">
        <v>5</v>
      </c>
      <c r="J1371" s="151">
        <v>2</v>
      </c>
      <c r="K1371" s="151">
        <v>1</v>
      </c>
      <c r="L1371" s="151">
        <v>2</v>
      </c>
      <c r="M1371" s="154">
        <v>0.563636363636364</v>
      </c>
      <c r="N1371" s="153">
        <v>31</v>
      </c>
      <c r="O1371" s="172">
        <v>0.9</v>
      </c>
      <c r="P1371" s="154">
        <v>0.25</v>
      </c>
      <c r="Q1371" s="154">
        <v>0.4</v>
      </c>
      <c r="R1371" s="154">
        <v>0.5</v>
      </c>
      <c r="S1371" s="173">
        <v>-0.15</v>
      </c>
      <c r="T1371" s="153">
        <v>55</v>
      </c>
      <c r="U1371" s="153">
        <v>55</v>
      </c>
      <c r="V1371" s="154">
        <v>1</v>
      </c>
      <c r="W1371" s="154">
        <v>1</v>
      </c>
      <c r="X1371" s="155">
        <v>1</v>
      </c>
      <c r="Y1371" s="155">
        <v>1</v>
      </c>
      <c r="Z1371" s="173">
        <v>0</v>
      </c>
      <c r="AA1371" s="151">
        <v>20</v>
      </c>
      <c r="AB1371" s="151">
        <v>20</v>
      </c>
      <c r="AC1371" s="151">
        <v>20</v>
      </c>
      <c r="AD1371" s="151">
        <v>20</v>
      </c>
      <c r="AE1371" s="155">
        <v>1</v>
      </c>
      <c r="AF1371" s="155">
        <v>1</v>
      </c>
      <c r="AG1371" s="173">
        <v>0</v>
      </c>
    </row>
    <row r="1372" spans="1:33">
      <c r="A1372" s="175" t="s">
        <v>1085</v>
      </c>
      <c r="B1372" s="195" t="s">
        <v>1846</v>
      </c>
      <c r="C1372" s="195" t="s">
        <v>1373</v>
      </c>
      <c r="D1372" s="150">
        <v>1313</v>
      </c>
      <c r="E1372" s="150">
        <v>1255</v>
      </c>
      <c r="F1372" s="150">
        <v>1195</v>
      </c>
      <c r="G1372" s="151">
        <v>801</v>
      </c>
      <c r="H1372" s="151">
        <v>729</v>
      </c>
      <c r="I1372" s="151">
        <v>750</v>
      </c>
      <c r="J1372" s="151">
        <v>991</v>
      </c>
      <c r="K1372" s="151">
        <v>964</v>
      </c>
      <c r="L1372" s="151">
        <v>944</v>
      </c>
      <c r="M1372" s="154">
        <v>0.945611095959793</v>
      </c>
      <c r="N1372" s="153">
        <v>24271</v>
      </c>
      <c r="O1372" s="172">
        <v>0.9</v>
      </c>
      <c r="P1372" s="154">
        <v>0.955826351865956</v>
      </c>
      <c r="Q1372" s="154">
        <v>0.910112359550562</v>
      </c>
      <c r="R1372" s="154">
        <v>0.972754793138244</v>
      </c>
      <c r="S1372" s="173">
        <v>0.0457139923153941</v>
      </c>
      <c r="T1372" s="153">
        <v>25667</v>
      </c>
      <c r="U1372" s="153">
        <v>22786</v>
      </c>
      <c r="V1372" s="154">
        <v>0.887754704484357</v>
      </c>
      <c r="W1372" s="154">
        <v>0.91012947448591</v>
      </c>
      <c r="X1372" s="155">
        <v>0.936329588014981</v>
      </c>
      <c r="Y1372" s="155">
        <v>0.952573158425832</v>
      </c>
      <c r="Z1372" s="173">
        <v>-0.0262001135290711</v>
      </c>
      <c r="AA1372" s="151">
        <v>7796</v>
      </c>
      <c r="AB1372" s="151">
        <v>7234</v>
      </c>
      <c r="AC1372" s="151">
        <v>8209</v>
      </c>
      <c r="AD1372" s="151">
        <v>7387</v>
      </c>
      <c r="AE1372" s="155">
        <v>0.927911749615187</v>
      </c>
      <c r="AF1372" s="155">
        <v>0.899866000730905</v>
      </c>
      <c r="AG1372" s="173">
        <v>0.0280457488842822</v>
      </c>
    </row>
    <row r="1373" spans="1:33">
      <c r="A1373" s="175" t="s">
        <v>1085</v>
      </c>
      <c r="B1373" s="195" t="s">
        <v>1846</v>
      </c>
      <c r="C1373" s="195" t="s">
        <v>1374</v>
      </c>
      <c r="D1373" s="150">
        <v>2183</v>
      </c>
      <c r="E1373" s="150">
        <v>2122</v>
      </c>
      <c r="F1373" s="150">
        <v>2059</v>
      </c>
      <c r="G1373" s="151">
        <v>1272</v>
      </c>
      <c r="H1373" s="151">
        <v>1206</v>
      </c>
      <c r="I1373" s="151">
        <v>1182</v>
      </c>
      <c r="J1373" s="151">
        <v>1716</v>
      </c>
      <c r="K1373" s="151">
        <v>1664</v>
      </c>
      <c r="L1373" s="151">
        <v>1634</v>
      </c>
      <c r="M1373" s="154">
        <v>0.944166022739817</v>
      </c>
      <c r="N1373" s="153">
        <v>42766</v>
      </c>
      <c r="O1373" s="172">
        <v>0.9</v>
      </c>
      <c r="P1373" s="154">
        <v>0.972056802565277</v>
      </c>
      <c r="Q1373" s="154">
        <v>0.94811320754717</v>
      </c>
      <c r="R1373" s="154">
        <v>0.96969696969697</v>
      </c>
      <c r="S1373" s="173">
        <v>0.0239435950181074</v>
      </c>
      <c r="T1373" s="153">
        <v>45295</v>
      </c>
      <c r="U1373" s="153">
        <v>42127</v>
      </c>
      <c r="V1373" s="154">
        <v>0.930058505353792</v>
      </c>
      <c r="W1373" s="154">
        <v>0.943197434722858</v>
      </c>
      <c r="X1373" s="155">
        <v>0.929245283018868</v>
      </c>
      <c r="Y1373" s="155">
        <v>0.952214452214452</v>
      </c>
      <c r="Z1373" s="173">
        <v>0.0139521517039906</v>
      </c>
      <c r="AA1373" s="151">
        <v>13104</v>
      </c>
      <c r="AB1373" s="151">
        <v>12335</v>
      </c>
      <c r="AC1373" s="151">
        <v>14199</v>
      </c>
      <c r="AD1373" s="151">
        <v>13154</v>
      </c>
      <c r="AE1373" s="155">
        <v>0.941315628815629</v>
      </c>
      <c r="AF1373" s="155">
        <v>0.926403267835763</v>
      </c>
      <c r="AG1373" s="173">
        <v>0.0149123609798657</v>
      </c>
    </row>
    <row r="1374" spans="1:33">
      <c r="A1374" s="175" t="s">
        <v>1085</v>
      </c>
      <c r="B1374" s="195" t="s">
        <v>1846</v>
      </c>
      <c r="C1374" s="195" t="s">
        <v>1375</v>
      </c>
      <c r="D1374" s="150">
        <v>293</v>
      </c>
      <c r="E1374" s="150">
        <v>292</v>
      </c>
      <c r="F1374" s="150">
        <v>293</v>
      </c>
      <c r="G1374" s="151">
        <v>163</v>
      </c>
      <c r="H1374" s="151">
        <v>163</v>
      </c>
      <c r="I1374" s="151">
        <v>163</v>
      </c>
      <c r="J1374" s="151">
        <v>153</v>
      </c>
      <c r="K1374" s="151">
        <v>153</v>
      </c>
      <c r="L1374" s="151">
        <v>153</v>
      </c>
      <c r="M1374" s="154">
        <v>0.997064866451424</v>
      </c>
      <c r="N1374" s="153">
        <v>3397</v>
      </c>
      <c r="O1374" s="172">
        <v>0.9</v>
      </c>
      <c r="P1374" s="154">
        <v>0.996587030716723</v>
      </c>
      <c r="Q1374" s="154">
        <v>1</v>
      </c>
      <c r="R1374" s="154">
        <v>1</v>
      </c>
      <c r="S1374" s="173">
        <v>-0.0034129692832765</v>
      </c>
      <c r="T1374" s="153">
        <v>3407</v>
      </c>
      <c r="U1374" s="153">
        <v>3406</v>
      </c>
      <c r="V1374" s="154">
        <v>0.999706486645142</v>
      </c>
      <c r="W1374" s="154">
        <v>1</v>
      </c>
      <c r="X1374" s="155">
        <v>1</v>
      </c>
      <c r="Y1374" s="155">
        <v>1</v>
      </c>
      <c r="Z1374" s="173">
        <v>0</v>
      </c>
      <c r="AA1374" s="151">
        <v>1726</v>
      </c>
      <c r="AB1374" s="151">
        <v>1726</v>
      </c>
      <c r="AC1374" s="151">
        <v>1251</v>
      </c>
      <c r="AD1374" s="151">
        <v>1251</v>
      </c>
      <c r="AE1374" s="155">
        <v>1</v>
      </c>
      <c r="AF1374" s="155">
        <v>1</v>
      </c>
      <c r="AG1374" s="173">
        <v>0</v>
      </c>
    </row>
    <row r="1375" spans="1:33">
      <c r="A1375" s="175" t="s">
        <v>1085</v>
      </c>
      <c r="B1375" s="195" t="s">
        <v>1846</v>
      </c>
      <c r="C1375" s="195" t="s">
        <v>1376</v>
      </c>
      <c r="D1375" s="150">
        <v>1753</v>
      </c>
      <c r="E1375" s="150">
        <v>1659</v>
      </c>
      <c r="F1375" s="150">
        <v>1593</v>
      </c>
      <c r="G1375" s="151">
        <v>991</v>
      </c>
      <c r="H1375" s="151">
        <v>928</v>
      </c>
      <c r="I1375" s="151">
        <v>887</v>
      </c>
      <c r="J1375" s="151">
        <v>1305</v>
      </c>
      <c r="K1375" s="151">
        <v>1258</v>
      </c>
      <c r="L1375" s="151">
        <v>1203</v>
      </c>
      <c r="M1375" s="154">
        <v>0.96219626795543</v>
      </c>
      <c r="N1375" s="153">
        <v>35837</v>
      </c>
      <c r="O1375" s="172">
        <v>0.9</v>
      </c>
      <c r="P1375" s="154">
        <v>0.946377638334284</v>
      </c>
      <c r="Q1375" s="154">
        <v>0.936427850655903</v>
      </c>
      <c r="R1375" s="154">
        <v>0.963984674329502</v>
      </c>
      <c r="S1375" s="173">
        <v>0.00994978767838095</v>
      </c>
      <c r="T1375" s="153">
        <v>37245</v>
      </c>
      <c r="U1375" s="153">
        <v>34071</v>
      </c>
      <c r="V1375" s="154">
        <v>0.914780507450665</v>
      </c>
      <c r="W1375" s="154">
        <v>0.908727895037079</v>
      </c>
      <c r="X1375" s="155">
        <v>0.895055499495459</v>
      </c>
      <c r="Y1375" s="155">
        <v>0.92183908045977</v>
      </c>
      <c r="Z1375" s="173">
        <v>0.0136723955416201</v>
      </c>
      <c r="AA1375" s="151">
        <v>10730</v>
      </c>
      <c r="AB1375" s="151">
        <v>9772</v>
      </c>
      <c r="AC1375" s="151">
        <v>11789</v>
      </c>
      <c r="AD1375" s="151">
        <v>10894</v>
      </c>
      <c r="AE1375" s="155">
        <v>0.91071761416589</v>
      </c>
      <c r="AF1375" s="155">
        <v>0.924081771142591</v>
      </c>
      <c r="AG1375" s="173">
        <v>-0.0133641569767006</v>
      </c>
    </row>
    <row r="1376" spans="1:33">
      <c r="A1376" s="175" t="s">
        <v>1085</v>
      </c>
      <c r="B1376" s="195" t="s">
        <v>1846</v>
      </c>
      <c r="C1376" s="195" t="s">
        <v>1377</v>
      </c>
      <c r="D1376" s="150">
        <v>3762</v>
      </c>
      <c r="E1376" s="150">
        <v>3623</v>
      </c>
      <c r="F1376" s="150">
        <v>3498</v>
      </c>
      <c r="G1376" s="151">
        <v>2194</v>
      </c>
      <c r="H1376" s="151">
        <v>2128</v>
      </c>
      <c r="I1376" s="151">
        <v>2070</v>
      </c>
      <c r="J1376" s="151">
        <v>2803</v>
      </c>
      <c r="K1376" s="151">
        <v>2727</v>
      </c>
      <c r="L1376" s="151">
        <v>2671</v>
      </c>
      <c r="M1376" s="154">
        <v>0.937816854840685</v>
      </c>
      <c r="N1376" s="153">
        <v>76584</v>
      </c>
      <c r="O1376" s="172">
        <v>0.9</v>
      </c>
      <c r="P1376" s="154">
        <v>0.963051568314726</v>
      </c>
      <c r="Q1376" s="154">
        <v>0.969917958067457</v>
      </c>
      <c r="R1376" s="154">
        <v>0.972886193364253</v>
      </c>
      <c r="S1376" s="173">
        <v>-0.00686638975273057</v>
      </c>
      <c r="T1376" s="153">
        <v>81662</v>
      </c>
      <c r="U1376" s="153">
        <v>75863</v>
      </c>
      <c r="V1376" s="154">
        <v>0.928987778893488</v>
      </c>
      <c r="W1376" s="154">
        <v>0.929824561403509</v>
      </c>
      <c r="X1376" s="155">
        <v>0.943482224247949</v>
      </c>
      <c r="Y1376" s="155">
        <v>0.95290759900107</v>
      </c>
      <c r="Z1376" s="173">
        <v>-0.0136576628444401</v>
      </c>
      <c r="AA1376" s="151">
        <v>22784</v>
      </c>
      <c r="AB1376" s="151">
        <v>21354</v>
      </c>
      <c r="AC1376" s="151">
        <v>25928</v>
      </c>
      <c r="AD1376" s="151">
        <v>24206</v>
      </c>
      <c r="AE1376" s="155">
        <v>0.937236657303371</v>
      </c>
      <c r="AF1376" s="155">
        <v>0.933585313174946</v>
      </c>
      <c r="AG1376" s="173">
        <v>0.00365134412842483</v>
      </c>
    </row>
    <row r="1377" spans="1:33">
      <c r="A1377" s="175" t="s">
        <v>1085</v>
      </c>
      <c r="B1377" s="195" t="s">
        <v>1846</v>
      </c>
      <c r="C1377" s="195" t="s">
        <v>1378</v>
      </c>
      <c r="D1377" s="150">
        <v>1535</v>
      </c>
      <c r="E1377" s="150">
        <v>1485</v>
      </c>
      <c r="F1377" s="150">
        <v>1399</v>
      </c>
      <c r="G1377" s="151">
        <v>924</v>
      </c>
      <c r="H1377" s="151">
        <v>906</v>
      </c>
      <c r="I1377" s="151">
        <v>871</v>
      </c>
      <c r="J1377" s="151">
        <v>1289</v>
      </c>
      <c r="K1377" s="151">
        <v>1267</v>
      </c>
      <c r="L1377" s="151">
        <v>1210</v>
      </c>
      <c r="M1377" s="154">
        <v>0.981509833941821</v>
      </c>
      <c r="N1377" s="153">
        <v>33336</v>
      </c>
      <c r="O1377" s="172">
        <v>0.9</v>
      </c>
      <c r="P1377" s="154">
        <v>0.96742671009772</v>
      </c>
      <c r="Q1377" s="154">
        <v>0.980519480519481</v>
      </c>
      <c r="R1377" s="154">
        <v>0.982932505818464</v>
      </c>
      <c r="S1377" s="173">
        <v>-0.0130927704217607</v>
      </c>
      <c r="T1377" s="153">
        <v>33964</v>
      </c>
      <c r="U1377" s="153">
        <v>31359</v>
      </c>
      <c r="V1377" s="154">
        <v>0.923301142386056</v>
      </c>
      <c r="W1377" s="154">
        <v>0.911400651465798</v>
      </c>
      <c r="X1377" s="155">
        <v>0.942640692640693</v>
      </c>
      <c r="Y1377" s="155">
        <v>0.938712179984484</v>
      </c>
      <c r="Z1377" s="173">
        <v>-0.0312400411748945</v>
      </c>
      <c r="AA1377" s="151">
        <v>9732</v>
      </c>
      <c r="AB1377" s="151">
        <v>8980</v>
      </c>
      <c r="AC1377" s="151">
        <v>10528</v>
      </c>
      <c r="AD1377" s="151">
        <v>9782</v>
      </c>
      <c r="AE1377" s="155">
        <v>0.922729140978216</v>
      </c>
      <c r="AF1377" s="155">
        <v>0.929141337386018</v>
      </c>
      <c r="AG1377" s="173">
        <v>-0.006412196407802</v>
      </c>
    </row>
    <row r="1378" spans="1:33">
      <c r="A1378" s="175" t="s">
        <v>1085</v>
      </c>
      <c r="B1378" s="195" t="s">
        <v>1846</v>
      </c>
      <c r="C1378" s="195" t="s">
        <v>1379</v>
      </c>
      <c r="D1378" s="150">
        <v>2548</v>
      </c>
      <c r="E1378" s="150">
        <v>2423</v>
      </c>
      <c r="F1378" s="150">
        <v>2378</v>
      </c>
      <c r="G1378" s="151">
        <v>1708</v>
      </c>
      <c r="H1378" s="151">
        <v>1664</v>
      </c>
      <c r="I1378" s="151">
        <v>1625</v>
      </c>
      <c r="J1378" s="151">
        <v>2353</v>
      </c>
      <c r="K1378" s="151">
        <v>2291</v>
      </c>
      <c r="L1378" s="151">
        <v>2224</v>
      </c>
      <c r="M1378" s="154">
        <v>0.971359757055343</v>
      </c>
      <c r="N1378" s="153">
        <v>55656</v>
      </c>
      <c r="O1378" s="172">
        <v>0.9</v>
      </c>
      <c r="P1378" s="154">
        <v>0.950941915227629</v>
      </c>
      <c r="Q1378" s="154">
        <v>0.97423887587822</v>
      </c>
      <c r="R1378" s="154">
        <v>0.973650658733532</v>
      </c>
      <c r="S1378" s="173">
        <v>-0.0232969606505906</v>
      </c>
      <c r="T1378" s="153">
        <v>57297</v>
      </c>
      <c r="U1378" s="153">
        <v>54636</v>
      </c>
      <c r="V1378" s="154">
        <v>0.953557777894131</v>
      </c>
      <c r="W1378" s="154">
        <v>0.933281004709576</v>
      </c>
      <c r="X1378" s="155">
        <v>0.951405152224824</v>
      </c>
      <c r="Y1378" s="155">
        <v>0.945176370590735</v>
      </c>
      <c r="Z1378" s="173">
        <v>-0.0181241475152483</v>
      </c>
      <c r="AA1378" s="151">
        <v>16840</v>
      </c>
      <c r="AB1378" s="151">
        <v>16061</v>
      </c>
      <c r="AC1378" s="151">
        <v>18133</v>
      </c>
      <c r="AD1378" s="151">
        <v>17358</v>
      </c>
      <c r="AE1378" s="155">
        <v>0.95374109263658</v>
      </c>
      <c r="AF1378" s="155">
        <v>0.957260243754481</v>
      </c>
      <c r="AG1378" s="173">
        <v>-0.00351915111790124</v>
      </c>
    </row>
    <row r="1379" spans="1:33">
      <c r="A1379" s="175" t="s">
        <v>1085</v>
      </c>
      <c r="B1379" s="195" t="s">
        <v>1846</v>
      </c>
      <c r="C1379" s="195" t="s">
        <v>1380</v>
      </c>
      <c r="D1379" s="150">
        <v>1025</v>
      </c>
      <c r="E1379" s="150">
        <v>921</v>
      </c>
      <c r="F1379" s="150">
        <v>961</v>
      </c>
      <c r="G1379" s="151">
        <v>671</v>
      </c>
      <c r="H1379" s="151">
        <v>648</v>
      </c>
      <c r="I1379" s="151">
        <v>631</v>
      </c>
      <c r="J1379" s="151">
        <v>753</v>
      </c>
      <c r="K1379" s="151">
        <v>711</v>
      </c>
      <c r="L1379" s="151">
        <v>717</v>
      </c>
      <c r="M1379" s="154">
        <v>0.96170397949809</v>
      </c>
      <c r="N1379" s="153">
        <v>19889</v>
      </c>
      <c r="O1379" s="172">
        <v>0.9</v>
      </c>
      <c r="P1379" s="154">
        <v>0.898536585365854</v>
      </c>
      <c r="Q1379" s="154">
        <v>0.965722801788376</v>
      </c>
      <c r="R1379" s="154">
        <v>0.944223107569721</v>
      </c>
      <c r="S1379" s="173">
        <v>-0.0671862164225219</v>
      </c>
      <c r="T1379" s="153">
        <v>20681</v>
      </c>
      <c r="U1379" s="153">
        <v>19399</v>
      </c>
      <c r="V1379" s="154">
        <v>0.938010734490595</v>
      </c>
      <c r="W1379" s="154">
        <v>0.937560975609756</v>
      </c>
      <c r="X1379" s="155">
        <v>0.940387481371088</v>
      </c>
      <c r="Y1379" s="155">
        <v>0.952191235059761</v>
      </c>
      <c r="Z1379" s="173">
        <v>-0.00282650576133192</v>
      </c>
      <c r="AA1379" s="151">
        <v>6356</v>
      </c>
      <c r="AB1379" s="151">
        <v>6036</v>
      </c>
      <c r="AC1379" s="151">
        <v>6493</v>
      </c>
      <c r="AD1379" s="151">
        <v>6058</v>
      </c>
      <c r="AE1379" s="155">
        <v>0.949653870358716</v>
      </c>
      <c r="AF1379" s="155">
        <v>0.933004774372401</v>
      </c>
      <c r="AG1379" s="173">
        <v>0.0166490959863151</v>
      </c>
    </row>
    <row r="1380" spans="1:33">
      <c r="A1380" s="175" t="s">
        <v>1085</v>
      </c>
      <c r="B1380" s="195" t="s">
        <v>1846</v>
      </c>
      <c r="C1380" s="195" t="s">
        <v>1381</v>
      </c>
      <c r="D1380" s="150">
        <v>2247</v>
      </c>
      <c r="E1380" s="150">
        <v>2176</v>
      </c>
      <c r="F1380" s="150">
        <v>2108</v>
      </c>
      <c r="G1380" s="151">
        <v>1337</v>
      </c>
      <c r="H1380" s="151">
        <v>1286</v>
      </c>
      <c r="I1380" s="151">
        <v>1243</v>
      </c>
      <c r="J1380" s="151">
        <v>1727</v>
      </c>
      <c r="K1380" s="151">
        <v>1666</v>
      </c>
      <c r="L1380" s="151">
        <v>1630</v>
      </c>
      <c r="M1380" s="154">
        <v>0.965328920148945</v>
      </c>
      <c r="N1380" s="153">
        <v>46664</v>
      </c>
      <c r="O1380" s="172">
        <v>0.9</v>
      </c>
      <c r="P1380" s="154">
        <v>0.968402314196707</v>
      </c>
      <c r="Q1380" s="154">
        <v>0.961854899027674</v>
      </c>
      <c r="R1380" s="154">
        <v>0.964678633468442</v>
      </c>
      <c r="S1380" s="173">
        <v>0.0065474151690329</v>
      </c>
      <c r="T1380" s="153">
        <v>48340</v>
      </c>
      <c r="U1380" s="153">
        <v>45474</v>
      </c>
      <c r="V1380" s="154">
        <v>0.940711625982623</v>
      </c>
      <c r="W1380" s="154">
        <v>0.93813974187806</v>
      </c>
      <c r="X1380" s="155">
        <v>0.929693343305909</v>
      </c>
      <c r="Y1380" s="155">
        <v>0.943833236826867</v>
      </c>
      <c r="Z1380" s="173">
        <v>0.00844639857215079</v>
      </c>
      <c r="AA1380" s="151">
        <v>14141</v>
      </c>
      <c r="AB1380" s="151">
        <v>13273</v>
      </c>
      <c r="AC1380" s="151">
        <v>14578</v>
      </c>
      <c r="AD1380" s="151">
        <v>13717</v>
      </c>
      <c r="AE1380" s="155">
        <v>0.938618202390213</v>
      </c>
      <c r="AF1380" s="155">
        <v>0.940938400329263</v>
      </c>
      <c r="AG1380" s="173">
        <v>-0.00232019793905036</v>
      </c>
    </row>
    <row r="1381" spans="1:33">
      <c r="A1381" s="175" t="s">
        <v>1085</v>
      </c>
      <c r="B1381" s="195" t="s">
        <v>1846</v>
      </c>
      <c r="C1381" s="195" t="s">
        <v>1382</v>
      </c>
      <c r="D1381" s="150">
        <v>3235</v>
      </c>
      <c r="E1381" s="150">
        <v>3101</v>
      </c>
      <c r="F1381" s="150">
        <v>3040</v>
      </c>
      <c r="G1381" s="151">
        <v>1987</v>
      </c>
      <c r="H1381" s="151">
        <v>1930</v>
      </c>
      <c r="I1381" s="151">
        <v>1858</v>
      </c>
      <c r="J1381" s="151">
        <v>2485</v>
      </c>
      <c r="K1381" s="151">
        <v>2430</v>
      </c>
      <c r="L1381" s="151">
        <v>2342</v>
      </c>
      <c r="M1381" s="154">
        <v>0.974533520593883</v>
      </c>
      <c r="N1381" s="153">
        <v>68001</v>
      </c>
      <c r="O1381" s="172">
        <v>0.9</v>
      </c>
      <c r="P1381" s="154">
        <v>0.958578052550232</v>
      </c>
      <c r="Q1381" s="154">
        <v>0.97131353799698</v>
      </c>
      <c r="R1381" s="154">
        <v>0.977867203219316</v>
      </c>
      <c r="S1381" s="173">
        <v>-0.0127354854467485</v>
      </c>
      <c r="T1381" s="153">
        <v>69778</v>
      </c>
      <c r="U1381" s="153">
        <v>65838</v>
      </c>
      <c r="V1381" s="154">
        <v>0.9435352116713</v>
      </c>
      <c r="W1381" s="154">
        <v>0.939721792890263</v>
      </c>
      <c r="X1381" s="155">
        <v>0.935078007045798</v>
      </c>
      <c r="Y1381" s="155">
        <v>0.942454728370221</v>
      </c>
      <c r="Z1381" s="173">
        <v>0.00464378584446501</v>
      </c>
      <c r="AA1381" s="151">
        <v>20478</v>
      </c>
      <c r="AB1381" s="151">
        <v>19313</v>
      </c>
      <c r="AC1381" s="151">
        <v>21567</v>
      </c>
      <c r="AD1381" s="151">
        <v>20345</v>
      </c>
      <c r="AE1381" s="155">
        <v>0.943109678679559</v>
      </c>
      <c r="AF1381" s="155">
        <v>0.94333936106088</v>
      </c>
      <c r="AG1381" s="173">
        <v>-0.000229682381321483</v>
      </c>
    </row>
    <row r="1382" spans="1:33">
      <c r="A1382" s="175" t="s">
        <v>1085</v>
      </c>
      <c r="B1382" s="195" t="s">
        <v>1846</v>
      </c>
      <c r="C1382" s="195" t="s">
        <v>1383</v>
      </c>
      <c r="D1382" s="150">
        <v>1440</v>
      </c>
      <c r="E1382" s="150">
        <v>1416</v>
      </c>
      <c r="F1382" s="150">
        <v>1390</v>
      </c>
      <c r="G1382" s="151">
        <v>830</v>
      </c>
      <c r="H1382" s="151">
        <v>822</v>
      </c>
      <c r="I1382" s="151">
        <v>813</v>
      </c>
      <c r="J1382" s="151">
        <v>1227</v>
      </c>
      <c r="K1382" s="151">
        <v>1209</v>
      </c>
      <c r="L1382" s="151">
        <v>1185</v>
      </c>
      <c r="M1382" s="154">
        <v>0.986096222964878</v>
      </c>
      <c r="N1382" s="153">
        <v>31277</v>
      </c>
      <c r="O1382" s="172">
        <v>0.9</v>
      </c>
      <c r="P1382" s="154">
        <v>0.983333333333333</v>
      </c>
      <c r="Q1382" s="154">
        <v>0.990361445783133</v>
      </c>
      <c r="R1382" s="154">
        <v>0.985330073349633</v>
      </c>
      <c r="S1382" s="173">
        <v>-0.00702811244979928</v>
      </c>
      <c r="T1382" s="153">
        <v>31718</v>
      </c>
      <c r="U1382" s="153">
        <v>30858</v>
      </c>
      <c r="V1382" s="154">
        <v>0.972886058389558</v>
      </c>
      <c r="W1382" s="154">
        <v>0.965277777777778</v>
      </c>
      <c r="X1382" s="155">
        <v>0.979518072289157</v>
      </c>
      <c r="Y1382" s="155">
        <v>0.965770171149144</v>
      </c>
      <c r="Z1382" s="173">
        <v>-0.0142402945113789</v>
      </c>
      <c r="AA1382" s="151">
        <v>9218</v>
      </c>
      <c r="AB1382" s="151">
        <v>8927</v>
      </c>
      <c r="AC1382" s="151">
        <v>9753</v>
      </c>
      <c r="AD1382" s="151">
        <v>9506</v>
      </c>
      <c r="AE1382" s="155">
        <v>0.968431330006509</v>
      </c>
      <c r="AF1382" s="155">
        <v>0.974674459140777</v>
      </c>
      <c r="AG1382" s="173">
        <v>-0.00624312913426817</v>
      </c>
    </row>
    <row r="1383" spans="1:33">
      <c r="A1383" s="175" t="s">
        <v>1085</v>
      </c>
      <c r="B1383" s="195" t="s">
        <v>1846</v>
      </c>
      <c r="C1383" s="195" t="s">
        <v>1384</v>
      </c>
      <c r="D1383" s="150">
        <v>2250</v>
      </c>
      <c r="E1383" s="150">
        <v>2096</v>
      </c>
      <c r="F1383" s="150">
        <v>2063</v>
      </c>
      <c r="G1383" s="151">
        <v>1327</v>
      </c>
      <c r="H1383" s="151">
        <v>1283</v>
      </c>
      <c r="I1383" s="151">
        <v>1246</v>
      </c>
      <c r="J1383" s="151">
        <v>1652</v>
      </c>
      <c r="K1383" s="151">
        <v>1608</v>
      </c>
      <c r="L1383" s="151">
        <v>1581</v>
      </c>
      <c r="M1383" s="154">
        <v>0.961518773230064</v>
      </c>
      <c r="N1383" s="153">
        <v>43202</v>
      </c>
      <c r="O1383" s="172">
        <v>0.9</v>
      </c>
      <c r="P1383" s="154">
        <v>0.931555555555556</v>
      </c>
      <c r="Q1383" s="154">
        <v>0.966842501883949</v>
      </c>
      <c r="R1383" s="154">
        <v>0.973365617433414</v>
      </c>
      <c r="S1383" s="173">
        <v>-0.0352869463283931</v>
      </c>
      <c r="T1383" s="153">
        <v>44931</v>
      </c>
      <c r="U1383" s="153">
        <v>42206</v>
      </c>
      <c r="V1383" s="154">
        <v>0.939351450001113</v>
      </c>
      <c r="W1383" s="154">
        <v>0.916888888888889</v>
      </c>
      <c r="X1383" s="155">
        <v>0.93896006028636</v>
      </c>
      <c r="Y1383" s="155">
        <v>0.957021791767555</v>
      </c>
      <c r="Z1383" s="173">
        <v>-0.0220711713974714</v>
      </c>
      <c r="AA1383" s="151">
        <v>13461</v>
      </c>
      <c r="AB1383" s="151">
        <v>12528</v>
      </c>
      <c r="AC1383" s="151">
        <v>13584</v>
      </c>
      <c r="AD1383" s="151">
        <v>12745</v>
      </c>
      <c r="AE1383" s="155">
        <v>0.930688656117673</v>
      </c>
      <c r="AF1383" s="155">
        <v>0.938236160188457</v>
      </c>
      <c r="AG1383" s="173">
        <v>-0.00754750407078375</v>
      </c>
    </row>
    <row r="1384" spans="1:33">
      <c r="A1384" s="175" t="s">
        <v>1085</v>
      </c>
      <c r="B1384" s="195" t="s">
        <v>1846</v>
      </c>
      <c r="C1384" s="195" t="s">
        <v>1385</v>
      </c>
      <c r="D1384" s="150">
        <v>1741</v>
      </c>
      <c r="E1384" s="150">
        <v>1706</v>
      </c>
      <c r="F1384" s="150">
        <v>1619</v>
      </c>
      <c r="G1384" s="151">
        <v>1099</v>
      </c>
      <c r="H1384" s="151">
        <v>1090</v>
      </c>
      <c r="I1384" s="151">
        <v>1037</v>
      </c>
      <c r="J1384" s="151">
        <v>1380</v>
      </c>
      <c r="K1384" s="151">
        <v>1360</v>
      </c>
      <c r="L1384" s="151">
        <v>1312</v>
      </c>
      <c r="M1384" s="154">
        <v>0.9753884572697</v>
      </c>
      <c r="N1384" s="153">
        <v>35153</v>
      </c>
      <c r="O1384" s="172">
        <v>0.9</v>
      </c>
      <c r="P1384" s="154">
        <v>0.979896611143021</v>
      </c>
      <c r="Q1384" s="154">
        <v>0.991810737033667</v>
      </c>
      <c r="R1384" s="154">
        <v>0.985507246376812</v>
      </c>
      <c r="S1384" s="173">
        <v>-0.0119141258906457</v>
      </c>
      <c r="T1384" s="153">
        <v>36040</v>
      </c>
      <c r="U1384" s="153">
        <v>33670</v>
      </c>
      <c r="V1384" s="154">
        <v>0.934239733629301</v>
      </c>
      <c r="W1384" s="154">
        <v>0.92992533026996</v>
      </c>
      <c r="X1384" s="155">
        <v>0.943585077343039</v>
      </c>
      <c r="Y1384" s="155">
        <v>0.950724637681159</v>
      </c>
      <c r="Z1384" s="173">
        <v>-0.0136597470730793</v>
      </c>
      <c r="AA1384" s="151">
        <v>10509</v>
      </c>
      <c r="AB1384" s="151">
        <v>9808</v>
      </c>
      <c r="AC1384" s="151">
        <v>11081</v>
      </c>
      <c r="AD1384" s="151">
        <v>10433</v>
      </c>
      <c r="AE1384" s="155">
        <v>0.933295270720335</v>
      </c>
      <c r="AF1384" s="155">
        <v>0.941521523328219</v>
      </c>
      <c r="AG1384" s="173">
        <v>-0.00822625260788457</v>
      </c>
    </row>
    <row r="1385" spans="1:33">
      <c r="A1385" s="175" t="s">
        <v>1085</v>
      </c>
      <c r="B1385" s="195" t="s">
        <v>1846</v>
      </c>
      <c r="C1385" s="195" t="s">
        <v>1386</v>
      </c>
      <c r="D1385" s="150">
        <v>1239</v>
      </c>
      <c r="E1385" s="150">
        <v>1203</v>
      </c>
      <c r="F1385" s="150">
        <v>1149</v>
      </c>
      <c r="G1385" s="151">
        <v>751</v>
      </c>
      <c r="H1385" s="151">
        <v>743</v>
      </c>
      <c r="I1385" s="151">
        <v>712</v>
      </c>
      <c r="J1385" s="151">
        <v>983</v>
      </c>
      <c r="K1385" s="151">
        <v>918</v>
      </c>
      <c r="L1385" s="151">
        <v>909</v>
      </c>
      <c r="M1385" s="154">
        <v>0.931643081761006</v>
      </c>
      <c r="N1385" s="153">
        <v>23701</v>
      </c>
      <c r="O1385" s="172">
        <v>0.9</v>
      </c>
      <c r="P1385" s="154">
        <v>0.970944309927361</v>
      </c>
      <c r="Q1385" s="154">
        <v>0.989347536617843</v>
      </c>
      <c r="R1385" s="154">
        <v>0.933875890132248</v>
      </c>
      <c r="S1385" s="173">
        <v>-0.0184032266904821</v>
      </c>
      <c r="T1385" s="153">
        <v>25440</v>
      </c>
      <c r="U1385" s="153">
        <v>23397</v>
      </c>
      <c r="V1385" s="154">
        <v>0.919693396226415</v>
      </c>
      <c r="W1385" s="154">
        <v>0.927360774818402</v>
      </c>
      <c r="X1385" s="155">
        <v>0.948069241011984</v>
      </c>
      <c r="Y1385" s="155">
        <v>0.92472024415056</v>
      </c>
      <c r="Z1385" s="173">
        <v>-0.020708466193582</v>
      </c>
      <c r="AA1385" s="151">
        <v>7645</v>
      </c>
      <c r="AB1385" s="151">
        <v>7139</v>
      </c>
      <c r="AC1385" s="151">
        <v>8041</v>
      </c>
      <c r="AD1385" s="151">
        <v>7407</v>
      </c>
      <c r="AE1385" s="155">
        <v>0.933812949640288</v>
      </c>
      <c r="AF1385" s="155">
        <v>0.921154085312772</v>
      </c>
      <c r="AG1385" s="173">
        <v>0.0126588643275156</v>
      </c>
    </row>
    <row r="1386" spans="1:33">
      <c r="A1386" s="175" t="s">
        <v>1085</v>
      </c>
      <c r="B1386" s="195" t="s">
        <v>1846</v>
      </c>
      <c r="C1386" s="195" t="s">
        <v>1387</v>
      </c>
      <c r="D1386" s="150">
        <v>1151</v>
      </c>
      <c r="E1386" s="150">
        <v>1095</v>
      </c>
      <c r="F1386" s="150">
        <v>1063</v>
      </c>
      <c r="G1386" s="151">
        <v>723</v>
      </c>
      <c r="H1386" s="151">
        <v>717</v>
      </c>
      <c r="I1386" s="151">
        <v>701</v>
      </c>
      <c r="J1386" s="151">
        <v>879</v>
      </c>
      <c r="K1386" s="151">
        <v>868</v>
      </c>
      <c r="L1386" s="151">
        <v>858</v>
      </c>
      <c r="M1386" s="154">
        <v>0.992784519514595</v>
      </c>
      <c r="N1386" s="153">
        <v>24216</v>
      </c>
      <c r="O1386" s="172">
        <v>0.9</v>
      </c>
      <c r="P1386" s="154">
        <v>0.951346655082537</v>
      </c>
      <c r="Q1386" s="154">
        <v>0.991701244813278</v>
      </c>
      <c r="R1386" s="154">
        <v>0.987485779294653</v>
      </c>
      <c r="S1386" s="173">
        <v>-0.0403545897307411</v>
      </c>
      <c r="T1386" s="153">
        <v>24392</v>
      </c>
      <c r="U1386" s="153">
        <v>23373</v>
      </c>
      <c r="V1386" s="154">
        <v>0.958224007871433</v>
      </c>
      <c r="W1386" s="154">
        <v>0.923544743701129</v>
      </c>
      <c r="X1386" s="155">
        <v>0.969571230982019</v>
      </c>
      <c r="Y1386" s="155">
        <v>0.976109215017065</v>
      </c>
      <c r="Z1386" s="173">
        <v>-0.0460264872808899</v>
      </c>
      <c r="AA1386" s="151">
        <v>7074</v>
      </c>
      <c r="AB1386" s="151">
        <v>6812</v>
      </c>
      <c r="AC1386" s="151">
        <v>8008</v>
      </c>
      <c r="AD1386" s="151">
        <v>7653</v>
      </c>
      <c r="AE1386" s="155">
        <v>0.962962962962963</v>
      </c>
      <c r="AF1386" s="155">
        <v>0.955669330669331</v>
      </c>
      <c r="AG1386" s="173">
        <v>0.00729363229363222</v>
      </c>
    </row>
    <row r="1387" spans="1:33">
      <c r="A1387" s="175" t="s">
        <v>1085</v>
      </c>
      <c r="B1387" s="195" t="s">
        <v>1846</v>
      </c>
      <c r="C1387" s="195" t="s">
        <v>1388</v>
      </c>
      <c r="D1387" s="150">
        <v>1625</v>
      </c>
      <c r="E1387" s="150">
        <v>1594</v>
      </c>
      <c r="F1387" s="150">
        <v>1510</v>
      </c>
      <c r="G1387" s="151">
        <v>1020</v>
      </c>
      <c r="H1387" s="151">
        <v>998</v>
      </c>
      <c r="I1387" s="151">
        <v>951</v>
      </c>
      <c r="J1387" s="151">
        <v>1274</v>
      </c>
      <c r="K1387" s="151">
        <v>1262</v>
      </c>
      <c r="L1387" s="151">
        <v>1140</v>
      </c>
      <c r="M1387" s="154">
        <v>0.983611959973635</v>
      </c>
      <c r="N1387" s="153">
        <v>32831</v>
      </c>
      <c r="O1387" s="172">
        <v>0.9</v>
      </c>
      <c r="P1387" s="154">
        <v>0.980923076923077</v>
      </c>
      <c r="Q1387" s="154">
        <v>0.97843137254902</v>
      </c>
      <c r="R1387" s="154">
        <v>0.990580847723705</v>
      </c>
      <c r="S1387" s="173">
        <v>0.00249170437405732</v>
      </c>
      <c r="T1387" s="153">
        <v>33378</v>
      </c>
      <c r="U1387" s="153">
        <v>31306</v>
      </c>
      <c r="V1387" s="154">
        <v>0.937923182934867</v>
      </c>
      <c r="W1387" s="154">
        <v>0.929230769230769</v>
      </c>
      <c r="X1387" s="155">
        <v>0.932352941176471</v>
      </c>
      <c r="Y1387" s="155">
        <v>0.894819466248038</v>
      </c>
      <c r="Z1387" s="173">
        <v>-0.00312217194570141</v>
      </c>
      <c r="AA1387" s="151">
        <v>9945</v>
      </c>
      <c r="AB1387" s="151">
        <v>9261</v>
      </c>
      <c r="AC1387" s="151">
        <v>10307</v>
      </c>
      <c r="AD1387" s="151">
        <v>9738</v>
      </c>
      <c r="AE1387" s="155">
        <v>0.931221719457014</v>
      </c>
      <c r="AF1387" s="155">
        <v>0.944794799650723</v>
      </c>
      <c r="AG1387" s="173">
        <v>-0.0135730801937092</v>
      </c>
    </row>
    <row r="1388" spans="1:33">
      <c r="A1388" s="175" t="s">
        <v>1085</v>
      </c>
      <c r="B1388" s="195" t="s">
        <v>1846</v>
      </c>
      <c r="C1388" s="195" t="s">
        <v>1389</v>
      </c>
      <c r="D1388" s="150">
        <v>1194</v>
      </c>
      <c r="E1388" s="150">
        <v>1174</v>
      </c>
      <c r="F1388" s="150">
        <v>1116</v>
      </c>
      <c r="G1388" s="151">
        <v>764</v>
      </c>
      <c r="H1388" s="151">
        <v>757</v>
      </c>
      <c r="I1388" s="151">
        <v>705</v>
      </c>
      <c r="J1388" s="151">
        <v>982</v>
      </c>
      <c r="K1388" s="151">
        <v>969</v>
      </c>
      <c r="L1388" s="151">
        <v>928</v>
      </c>
      <c r="M1388" s="154">
        <v>0.951855686524371</v>
      </c>
      <c r="N1388" s="153">
        <v>23903</v>
      </c>
      <c r="O1388" s="172">
        <v>0.9</v>
      </c>
      <c r="P1388" s="154">
        <v>0.983249581239531</v>
      </c>
      <c r="Q1388" s="154">
        <v>0.990837696335079</v>
      </c>
      <c r="R1388" s="154">
        <v>0.986761710794297</v>
      </c>
      <c r="S1388" s="173">
        <v>-0.00758811509554758</v>
      </c>
      <c r="T1388" s="153">
        <v>25112</v>
      </c>
      <c r="U1388" s="153">
        <v>23198</v>
      </c>
      <c r="V1388" s="154">
        <v>0.923781459063396</v>
      </c>
      <c r="W1388" s="154">
        <v>0.934673366834171</v>
      </c>
      <c r="X1388" s="155">
        <v>0.922774869109948</v>
      </c>
      <c r="Y1388" s="155">
        <v>0.945010183299389</v>
      </c>
      <c r="Z1388" s="173">
        <v>0.0118984977242232</v>
      </c>
      <c r="AA1388" s="151">
        <v>7606</v>
      </c>
      <c r="AB1388" s="151">
        <v>7104</v>
      </c>
      <c r="AC1388" s="151">
        <v>7816</v>
      </c>
      <c r="AD1388" s="151">
        <v>7270</v>
      </c>
      <c r="AE1388" s="155">
        <v>0.933999474099395</v>
      </c>
      <c r="AF1388" s="155">
        <v>0.93014329580348</v>
      </c>
      <c r="AG1388" s="173">
        <v>0.00385617829591522</v>
      </c>
    </row>
    <row r="1389" spans="1:33">
      <c r="A1389" s="175" t="s">
        <v>1085</v>
      </c>
      <c r="B1389" s="195" t="s">
        <v>1846</v>
      </c>
      <c r="C1389" s="195" t="s">
        <v>1390</v>
      </c>
      <c r="D1389" s="150">
        <v>503</v>
      </c>
      <c r="E1389" s="150">
        <v>501</v>
      </c>
      <c r="F1389" s="150">
        <v>473</v>
      </c>
      <c r="G1389" s="151">
        <v>326</v>
      </c>
      <c r="H1389" s="151">
        <v>321</v>
      </c>
      <c r="I1389" s="151">
        <v>300</v>
      </c>
      <c r="J1389" s="151">
        <v>416</v>
      </c>
      <c r="K1389" s="151">
        <v>413</v>
      </c>
      <c r="L1389" s="151">
        <v>375</v>
      </c>
      <c r="M1389" s="154">
        <v>0.989769820971867</v>
      </c>
      <c r="N1389" s="153">
        <v>10836</v>
      </c>
      <c r="O1389" s="172">
        <v>0.9</v>
      </c>
      <c r="P1389" s="154">
        <v>0.996023856858847</v>
      </c>
      <c r="Q1389" s="154">
        <v>0.984662576687117</v>
      </c>
      <c r="R1389" s="154">
        <v>0.992788461538462</v>
      </c>
      <c r="S1389" s="173">
        <v>0.0113612801717303</v>
      </c>
      <c r="T1389" s="153">
        <v>10948</v>
      </c>
      <c r="U1389" s="153">
        <v>10212</v>
      </c>
      <c r="V1389" s="154">
        <v>0.932773109243697</v>
      </c>
      <c r="W1389" s="154">
        <v>0.940357852882704</v>
      </c>
      <c r="X1389" s="155">
        <v>0.920245398773006</v>
      </c>
      <c r="Y1389" s="155">
        <v>0.901442307692308</v>
      </c>
      <c r="Z1389" s="173">
        <v>0.0201124541096976</v>
      </c>
      <c r="AA1389" s="151">
        <v>3139</v>
      </c>
      <c r="AB1389" s="151">
        <v>2920</v>
      </c>
      <c r="AC1389" s="151">
        <v>3499</v>
      </c>
      <c r="AD1389" s="151">
        <v>3271</v>
      </c>
      <c r="AE1389" s="155">
        <v>0.930232558139535</v>
      </c>
      <c r="AF1389" s="155">
        <v>0.934838525292941</v>
      </c>
      <c r="AG1389" s="173">
        <v>-0.004605967153406</v>
      </c>
    </row>
    <row r="1390" spans="1:33">
      <c r="A1390" s="175" t="s">
        <v>1085</v>
      </c>
      <c r="B1390" s="195" t="s">
        <v>1846</v>
      </c>
      <c r="C1390" s="195" t="s">
        <v>1391</v>
      </c>
      <c r="D1390" s="150">
        <v>2185</v>
      </c>
      <c r="E1390" s="150">
        <v>2130</v>
      </c>
      <c r="F1390" s="150">
        <v>1956</v>
      </c>
      <c r="G1390" s="151">
        <v>1309</v>
      </c>
      <c r="H1390" s="151">
        <v>1291</v>
      </c>
      <c r="I1390" s="151">
        <v>1242</v>
      </c>
      <c r="J1390" s="151">
        <v>1645</v>
      </c>
      <c r="K1390" s="151">
        <v>1620</v>
      </c>
      <c r="L1390" s="151">
        <v>1554</v>
      </c>
      <c r="M1390" s="154">
        <v>0.929072621814785</v>
      </c>
      <c r="N1390" s="153">
        <v>42768</v>
      </c>
      <c r="O1390" s="172">
        <v>0.9</v>
      </c>
      <c r="P1390" s="154">
        <v>0.974828375286041</v>
      </c>
      <c r="Q1390" s="154">
        <v>0.986249045072574</v>
      </c>
      <c r="R1390" s="154">
        <v>0.984802431610942</v>
      </c>
      <c r="S1390" s="173">
        <v>-0.0114206697865333</v>
      </c>
      <c r="T1390" s="153">
        <v>46033</v>
      </c>
      <c r="U1390" s="153">
        <v>43202</v>
      </c>
      <c r="V1390" s="154">
        <v>0.938500640844611</v>
      </c>
      <c r="W1390" s="154">
        <v>0.895194508009153</v>
      </c>
      <c r="X1390" s="155">
        <v>0.948815889992361</v>
      </c>
      <c r="Y1390" s="155">
        <v>0.94468085106383</v>
      </c>
      <c r="Z1390" s="173">
        <v>-0.0536213819832072</v>
      </c>
      <c r="AA1390" s="151">
        <v>13184</v>
      </c>
      <c r="AB1390" s="151">
        <v>12326</v>
      </c>
      <c r="AC1390" s="151">
        <v>14475</v>
      </c>
      <c r="AD1390" s="151">
        <v>13688</v>
      </c>
      <c r="AE1390" s="155">
        <v>0.934921116504854</v>
      </c>
      <c r="AF1390" s="155">
        <v>0.945630397236615</v>
      </c>
      <c r="AG1390" s="173">
        <v>-0.0107092807317606</v>
      </c>
    </row>
    <row r="1391" spans="1:33">
      <c r="A1391" s="175" t="s">
        <v>1085</v>
      </c>
      <c r="B1391" s="195" t="s">
        <v>1847</v>
      </c>
      <c r="C1391" s="195" t="s">
        <v>1392</v>
      </c>
      <c r="D1391" s="150">
        <v>2990</v>
      </c>
      <c r="E1391" s="150">
        <v>2976</v>
      </c>
      <c r="F1391" s="150">
        <v>2762</v>
      </c>
      <c r="G1391" s="151">
        <v>1886</v>
      </c>
      <c r="H1391" s="151">
        <v>1827</v>
      </c>
      <c r="I1391" s="151">
        <v>1721</v>
      </c>
      <c r="J1391" s="151">
        <v>2597</v>
      </c>
      <c r="K1391" s="151">
        <v>2580</v>
      </c>
      <c r="L1391" s="151">
        <v>2418</v>
      </c>
      <c r="M1391" s="154">
        <v>0.92489610428439</v>
      </c>
      <c r="N1391" s="153">
        <v>61870</v>
      </c>
      <c r="O1391" s="172">
        <v>0.9</v>
      </c>
      <c r="P1391" s="154">
        <v>0.995317725752508</v>
      </c>
      <c r="Q1391" s="154">
        <v>0.968716861081654</v>
      </c>
      <c r="R1391" s="154">
        <v>0.993453985367732</v>
      </c>
      <c r="S1391" s="173">
        <v>0.026600864670854</v>
      </c>
      <c r="T1391" s="153">
        <v>66894</v>
      </c>
      <c r="U1391" s="153">
        <v>61039</v>
      </c>
      <c r="V1391" s="154">
        <v>0.912473465482704</v>
      </c>
      <c r="W1391" s="154">
        <v>0.923745819397993</v>
      </c>
      <c r="X1391" s="155">
        <v>0.912513255567338</v>
      </c>
      <c r="Y1391" s="155">
        <v>0.93107431651906</v>
      </c>
      <c r="Z1391" s="173">
        <v>0.011232563830655</v>
      </c>
      <c r="AA1391" s="151">
        <v>19516</v>
      </c>
      <c r="AB1391" s="151">
        <v>17328</v>
      </c>
      <c r="AC1391" s="151">
        <v>21133</v>
      </c>
      <c r="AD1391" s="151">
        <v>19542</v>
      </c>
      <c r="AE1391" s="155">
        <v>0.887886862061898</v>
      </c>
      <c r="AF1391" s="155">
        <v>0.924714900865944</v>
      </c>
      <c r="AG1391" s="173">
        <v>-0.0368280388040463</v>
      </c>
    </row>
    <row r="1392" spans="1:33">
      <c r="A1392" s="175" t="s">
        <v>1085</v>
      </c>
      <c r="B1392" s="195" t="s">
        <v>1847</v>
      </c>
      <c r="C1392" s="195" t="s">
        <v>1393</v>
      </c>
      <c r="D1392" s="150">
        <v>4474</v>
      </c>
      <c r="E1392" s="150">
        <v>4418</v>
      </c>
      <c r="F1392" s="150">
        <v>4177</v>
      </c>
      <c r="G1392" s="151">
        <v>2699</v>
      </c>
      <c r="H1392" s="151">
        <v>2613</v>
      </c>
      <c r="I1392" s="151">
        <v>2481</v>
      </c>
      <c r="J1392" s="151">
        <v>3932</v>
      </c>
      <c r="K1392" s="151">
        <v>3895</v>
      </c>
      <c r="L1392" s="151">
        <v>3661</v>
      </c>
      <c r="M1392" s="154">
        <v>0.983026694955508</v>
      </c>
      <c r="N1392" s="153">
        <v>93129</v>
      </c>
      <c r="O1392" s="172">
        <v>0.9</v>
      </c>
      <c r="P1392" s="154">
        <v>0.987483236477425</v>
      </c>
      <c r="Q1392" s="154">
        <v>0.968136346795109</v>
      </c>
      <c r="R1392" s="154">
        <v>0.99059003051882</v>
      </c>
      <c r="S1392" s="173">
        <v>0.0193468896823158</v>
      </c>
      <c r="T1392" s="153">
        <v>94737</v>
      </c>
      <c r="U1392" s="153">
        <v>88635</v>
      </c>
      <c r="V1392" s="154">
        <v>0.935590107349821</v>
      </c>
      <c r="W1392" s="154">
        <v>0.933616450603487</v>
      </c>
      <c r="X1392" s="155">
        <v>0.919229344201556</v>
      </c>
      <c r="Y1392" s="155">
        <v>0.931078331637843</v>
      </c>
      <c r="Z1392" s="173">
        <v>0.0143871064019307</v>
      </c>
      <c r="AA1392" s="151">
        <v>27916</v>
      </c>
      <c r="AB1392" s="151">
        <v>26105</v>
      </c>
      <c r="AC1392" s="151">
        <v>29541</v>
      </c>
      <c r="AD1392" s="151">
        <v>27765</v>
      </c>
      <c r="AE1392" s="155">
        <v>0.935126808998424</v>
      </c>
      <c r="AF1392" s="155">
        <v>0.939880166548187</v>
      </c>
      <c r="AG1392" s="173">
        <v>-0.00475335754976347</v>
      </c>
    </row>
    <row r="1393" spans="1:33">
      <c r="A1393" s="175" t="s">
        <v>1085</v>
      </c>
      <c r="B1393" s="195" t="s">
        <v>1847</v>
      </c>
      <c r="C1393" s="195" t="s">
        <v>1394</v>
      </c>
      <c r="D1393" s="150">
        <v>1414</v>
      </c>
      <c r="E1393" s="150">
        <v>1403</v>
      </c>
      <c r="F1393" s="150">
        <v>1302</v>
      </c>
      <c r="G1393" s="151">
        <v>866</v>
      </c>
      <c r="H1393" s="151">
        <v>862</v>
      </c>
      <c r="I1393" s="151">
        <v>807</v>
      </c>
      <c r="J1393" s="151">
        <v>1242</v>
      </c>
      <c r="K1393" s="151">
        <v>1238</v>
      </c>
      <c r="L1393" s="151">
        <v>1128</v>
      </c>
      <c r="M1393" s="154">
        <v>0.977372896061079</v>
      </c>
      <c r="N1393" s="153">
        <v>28163</v>
      </c>
      <c r="O1393" s="172">
        <v>0.9</v>
      </c>
      <c r="P1393" s="154">
        <v>0.992220650636492</v>
      </c>
      <c r="Q1393" s="154">
        <v>0.995381062355658</v>
      </c>
      <c r="R1393" s="154">
        <v>0.996779388083736</v>
      </c>
      <c r="S1393" s="173">
        <v>-0.00316041171916592</v>
      </c>
      <c r="T1393" s="153">
        <v>28815</v>
      </c>
      <c r="U1393" s="153">
        <v>26553</v>
      </c>
      <c r="V1393" s="154">
        <v>0.921499219156689</v>
      </c>
      <c r="W1393" s="154">
        <v>0.920792079207921</v>
      </c>
      <c r="X1393" s="155">
        <v>0.931870669745958</v>
      </c>
      <c r="Y1393" s="155">
        <v>0.908212560386473</v>
      </c>
      <c r="Z1393" s="173">
        <v>-0.0110785905380376</v>
      </c>
      <c r="AA1393" s="151">
        <v>8693</v>
      </c>
      <c r="AB1393" s="151">
        <v>8083</v>
      </c>
      <c r="AC1393" s="151">
        <v>9028</v>
      </c>
      <c r="AD1393" s="151">
        <v>8270</v>
      </c>
      <c r="AE1393" s="155">
        <v>0.929828597722305</v>
      </c>
      <c r="AF1393" s="155">
        <v>0.916038989809482</v>
      </c>
      <c r="AG1393" s="173">
        <v>0.0137896079128237</v>
      </c>
    </row>
    <row r="1394" spans="1:33">
      <c r="A1394" s="175" t="s">
        <v>1085</v>
      </c>
      <c r="B1394" s="195" t="s">
        <v>1847</v>
      </c>
      <c r="C1394" s="195" t="s">
        <v>1395</v>
      </c>
      <c r="D1394" s="150">
        <v>3599</v>
      </c>
      <c r="E1394" s="150">
        <v>3426</v>
      </c>
      <c r="F1394" s="150">
        <v>3226</v>
      </c>
      <c r="G1394" s="151">
        <v>2327</v>
      </c>
      <c r="H1394" s="151">
        <v>2250</v>
      </c>
      <c r="I1394" s="151">
        <v>2091</v>
      </c>
      <c r="J1394" s="151">
        <v>3007</v>
      </c>
      <c r="K1394" s="151">
        <v>2862</v>
      </c>
      <c r="L1394" s="151">
        <v>2690</v>
      </c>
      <c r="M1394" s="154">
        <v>0.902694476770209</v>
      </c>
      <c r="N1394" s="153">
        <v>70588</v>
      </c>
      <c r="O1394" s="172">
        <v>0.9</v>
      </c>
      <c r="P1394" s="154">
        <v>0.951931091969992</v>
      </c>
      <c r="Q1394" s="154">
        <v>0.96691018478728</v>
      </c>
      <c r="R1394" s="154">
        <v>0.951779181908879</v>
      </c>
      <c r="S1394" s="173">
        <v>-0.014979092817288</v>
      </c>
      <c r="T1394" s="153">
        <v>78197</v>
      </c>
      <c r="U1394" s="153">
        <v>70561</v>
      </c>
      <c r="V1394" s="154">
        <v>0.902349194981905</v>
      </c>
      <c r="W1394" s="154">
        <v>0.896360100027786</v>
      </c>
      <c r="X1394" s="155">
        <v>0.898581865062312</v>
      </c>
      <c r="Y1394" s="155">
        <v>0.894579314931826</v>
      </c>
      <c r="Z1394" s="173">
        <v>-0.00222176503452642</v>
      </c>
      <c r="AA1394" s="151">
        <v>23068</v>
      </c>
      <c r="AB1394" s="151">
        <v>20517</v>
      </c>
      <c r="AC1394" s="151">
        <v>24630</v>
      </c>
      <c r="AD1394" s="151">
        <v>22033</v>
      </c>
      <c r="AE1394" s="155">
        <v>0.889413906710595</v>
      </c>
      <c r="AF1394" s="155">
        <v>0.894559480308567</v>
      </c>
      <c r="AG1394" s="173">
        <v>-0.00514557359797208</v>
      </c>
    </row>
    <row r="1395" spans="1:33">
      <c r="A1395" s="175" t="s">
        <v>1085</v>
      </c>
      <c r="B1395" s="195" t="s">
        <v>1847</v>
      </c>
      <c r="C1395" s="195" t="s">
        <v>1396</v>
      </c>
      <c r="D1395" s="150">
        <v>4022</v>
      </c>
      <c r="E1395" s="150">
        <v>3587</v>
      </c>
      <c r="F1395" s="150">
        <v>2823</v>
      </c>
      <c r="G1395" s="151">
        <v>2657</v>
      </c>
      <c r="H1395" s="151">
        <v>2461</v>
      </c>
      <c r="I1395" s="151">
        <v>2004</v>
      </c>
      <c r="J1395" s="151">
        <v>3508</v>
      </c>
      <c r="K1395" s="151">
        <v>3161</v>
      </c>
      <c r="L1395" s="151">
        <v>2256</v>
      </c>
      <c r="M1395" s="154">
        <v>0.937505896782715</v>
      </c>
      <c r="N1395" s="153">
        <v>79493</v>
      </c>
      <c r="O1395" s="172">
        <v>0.9</v>
      </c>
      <c r="P1395" s="154">
        <v>0.891844853306813</v>
      </c>
      <c r="Q1395" s="154">
        <v>0.926232593150169</v>
      </c>
      <c r="R1395" s="154">
        <v>0.901083238312429</v>
      </c>
      <c r="S1395" s="173">
        <v>-0.0343877398433569</v>
      </c>
      <c r="T1395" s="153">
        <v>84792</v>
      </c>
      <c r="U1395" s="153">
        <v>61545</v>
      </c>
      <c r="V1395" s="154">
        <v>0.725834984432494</v>
      </c>
      <c r="W1395" s="154">
        <v>0.701889607160617</v>
      </c>
      <c r="X1395" s="155">
        <v>0.754234098607452</v>
      </c>
      <c r="Y1395" s="155">
        <v>0.643101482326112</v>
      </c>
      <c r="Z1395" s="173">
        <v>-0.0523444914468354</v>
      </c>
      <c r="AA1395" s="151">
        <v>24919</v>
      </c>
      <c r="AB1395" s="151">
        <v>17653</v>
      </c>
      <c r="AC1395" s="151">
        <v>26196</v>
      </c>
      <c r="AD1395" s="151">
        <v>19137</v>
      </c>
      <c r="AE1395" s="155">
        <v>0.708415265460091</v>
      </c>
      <c r="AF1395" s="155">
        <v>0.730531378836464</v>
      </c>
      <c r="AG1395" s="173">
        <v>-0.0221161133763729</v>
      </c>
    </row>
    <row r="1396" spans="1:33">
      <c r="A1396" s="175" t="s">
        <v>1085</v>
      </c>
      <c r="B1396" s="195" t="s">
        <v>1847</v>
      </c>
      <c r="C1396" s="195" t="s">
        <v>1397</v>
      </c>
      <c r="D1396" s="150">
        <v>2522</v>
      </c>
      <c r="E1396" s="150">
        <v>2486</v>
      </c>
      <c r="F1396" s="150">
        <v>2355</v>
      </c>
      <c r="G1396" s="151">
        <v>1652</v>
      </c>
      <c r="H1396" s="151">
        <v>1638</v>
      </c>
      <c r="I1396" s="151">
        <v>1547</v>
      </c>
      <c r="J1396" s="151">
        <v>2117</v>
      </c>
      <c r="K1396" s="151">
        <v>2100</v>
      </c>
      <c r="L1396" s="151">
        <v>2001</v>
      </c>
      <c r="M1396" s="154">
        <v>0.982655559139989</v>
      </c>
      <c r="N1396" s="153">
        <v>51783</v>
      </c>
      <c r="O1396" s="172">
        <v>0.9</v>
      </c>
      <c r="P1396" s="154">
        <v>0.985725614591594</v>
      </c>
      <c r="Q1396" s="154">
        <v>0.991525423728814</v>
      </c>
      <c r="R1396" s="154">
        <v>0.991969768540387</v>
      </c>
      <c r="S1396" s="173">
        <v>-0.00579980913721956</v>
      </c>
      <c r="T1396" s="153">
        <v>52697</v>
      </c>
      <c r="U1396" s="153">
        <v>48951</v>
      </c>
      <c r="V1396" s="154">
        <v>0.928914359451202</v>
      </c>
      <c r="W1396" s="154">
        <v>0.933782712133228</v>
      </c>
      <c r="X1396" s="155">
        <v>0.936440677966102</v>
      </c>
      <c r="Y1396" s="155">
        <v>0.945205479452055</v>
      </c>
      <c r="Z1396" s="173">
        <v>-0.00265796583287403</v>
      </c>
      <c r="AA1396" s="151">
        <v>15699</v>
      </c>
      <c r="AB1396" s="151">
        <v>14769</v>
      </c>
      <c r="AC1396" s="151">
        <v>16750</v>
      </c>
      <c r="AD1396" s="151">
        <v>15500</v>
      </c>
      <c r="AE1396" s="155">
        <v>0.940760557997325</v>
      </c>
      <c r="AF1396" s="155">
        <v>0.925373134328358</v>
      </c>
      <c r="AG1396" s="173">
        <v>0.0153874236689665</v>
      </c>
    </row>
    <row r="1397" spans="1:33">
      <c r="A1397" s="175" t="s">
        <v>1085</v>
      </c>
      <c r="B1397" s="195" t="s">
        <v>1847</v>
      </c>
      <c r="C1397" s="195" t="s">
        <v>1398</v>
      </c>
      <c r="D1397" s="150">
        <v>2625</v>
      </c>
      <c r="E1397" s="150">
        <v>2616</v>
      </c>
      <c r="F1397" s="150">
        <v>2447</v>
      </c>
      <c r="G1397" s="151">
        <v>1724</v>
      </c>
      <c r="H1397" s="151">
        <v>1715</v>
      </c>
      <c r="I1397" s="151">
        <v>1585</v>
      </c>
      <c r="J1397" s="151">
        <v>2296</v>
      </c>
      <c r="K1397" s="151">
        <v>2283</v>
      </c>
      <c r="L1397" s="151">
        <v>2091</v>
      </c>
      <c r="M1397" s="154">
        <v>0.994943200028489</v>
      </c>
      <c r="N1397" s="153">
        <v>55878</v>
      </c>
      <c r="O1397" s="172">
        <v>0.9</v>
      </c>
      <c r="P1397" s="154">
        <v>0.996571428571429</v>
      </c>
      <c r="Q1397" s="154">
        <v>0.994779582366589</v>
      </c>
      <c r="R1397" s="154">
        <v>0.994337979094077</v>
      </c>
      <c r="S1397" s="173">
        <v>0.00179184620483919</v>
      </c>
      <c r="T1397" s="153">
        <v>56162</v>
      </c>
      <c r="U1397" s="153">
        <v>51929</v>
      </c>
      <c r="V1397" s="154">
        <v>0.924628752537303</v>
      </c>
      <c r="W1397" s="154">
        <v>0.932190476190476</v>
      </c>
      <c r="X1397" s="155">
        <v>0.919373549883991</v>
      </c>
      <c r="Y1397" s="155">
        <v>0.910714285714286</v>
      </c>
      <c r="Z1397" s="173">
        <v>0.0128169263064856</v>
      </c>
      <c r="AA1397" s="151">
        <v>16769</v>
      </c>
      <c r="AB1397" s="151">
        <v>15471</v>
      </c>
      <c r="AC1397" s="151">
        <v>17483</v>
      </c>
      <c r="AD1397" s="151">
        <v>16195</v>
      </c>
      <c r="AE1397" s="155">
        <v>0.922595265072455</v>
      </c>
      <c r="AF1397" s="155">
        <v>0.92632843333524</v>
      </c>
      <c r="AG1397" s="173">
        <v>-0.0037331682627848</v>
      </c>
    </row>
    <row r="1398" spans="1:33">
      <c r="A1398" s="175" t="s">
        <v>1085</v>
      </c>
      <c r="B1398" s="195" t="s">
        <v>1847</v>
      </c>
      <c r="C1398" s="195" t="s">
        <v>1399</v>
      </c>
      <c r="D1398" s="150">
        <v>2538</v>
      </c>
      <c r="E1398" s="150">
        <v>2534</v>
      </c>
      <c r="F1398" s="150">
        <v>2432</v>
      </c>
      <c r="G1398" s="151">
        <v>1598</v>
      </c>
      <c r="H1398" s="151">
        <v>1598</v>
      </c>
      <c r="I1398" s="151">
        <v>1535</v>
      </c>
      <c r="J1398" s="151">
        <v>2064</v>
      </c>
      <c r="K1398" s="151">
        <v>2060</v>
      </c>
      <c r="L1398" s="151">
        <v>1979</v>
      </c>
      <c r="M1398" s="154">
        <v>0.993093530624988</v>
      </c>
      <c r="N1398" s="153">
        <v>52484</v>
      </c>
      <c r="O1398" s="172">
        <v>0.9</v>
      </c>
      <c r="P1398" s="154">
        <v>0.998423955870764</v>
      </c>
      <c r="Q1398" s="154">
        <v>1</v>
      </c>
      <c r="R1398" s="154">
        <v>0.998062015503876</v>
      </c>
      <c r="S1398" s="173">
        <v>-0.00157604412923562</v>
      </c>
      <c r="T1398" s="153">
        <v>52849</v>
      </c>
      <c r="U1398" s="153">
        <v>50332</v>
      </c>
      <c r="V1398" s="154">
        <v>0.952373744063275</v>
      </c>
      <c r="W1398" s="154">
        <v>0.958234830575256</v>
      </c>
      <c r="X1398" s="155">
        <v>0.960575719649562</v>
      </c>
      <c r="Y1398" s="155">
        <v>0.958817829457364</v>
      </c>
      <c r="Z1398" s="173">
        <v>-0.00234088907430574</v>
      </c>
      <c r="AA1398" s="151">
        <v>15626</v>
      </c>
      <c r="AB1398" s="151">
        <v>14945</v>
      </c>
      <c r="AC1398" s="151">
        <v>16470</v>
      </c>
      <c r="AD1398" s="151">
        <v>15673</v>
      </c>
      <c r="AE1398" s="155">
        <v>0.956418789197491</v>
      </c>
      <c r="AF1398" s="155">
        <v>0.951608986035216</v>
      </c>
      <c r="AG1398" s="173">
        <v>0.00480980316227575</v>
      </c>
    </row>
    <row r="1399" spans="1:33">
      <c r="A1399" s="175" t="s">
        <v>1085</v>
      </c>
      <c r="B1399" s="195" t="s">
        <v>1847</v>
      </c>
      <c r="C1399" s="195" t="s">
        <v>1400</v>
      </c>
      <c r="D1399" s="150">
        <v>3280</v>
      </c>
      <c r="E1399" s="150">
        <v>3193</v>
      </c>
      <c r="F1399" s="150">
        <v>3134</v>
      </c>
      <c r="G1399" s="151">
        <v>2270</v>
      </c>
      <c r="H1399" s="151">
        <v>2161</v>
      </c>
      <c r="I1399" s="151">
        <v>2153</v>
      </c>
      <c r="J1399" s="151">
        <v>3260</v>
      </c>
      <c r="K1399" s="151">
        <v>3196</v>
      </c>
      <c r="L1399" s="151">
        <v>3138</v>
      </c>
      <c r="M1399" s="154">
        <v>0.97757712187331</v>
      </c>
      <c r="N1399" s="153">
        <v>77734</v>
      </c>
      <c r="O1399" s="172">
        <v>0.9</v>
      </c>
      <c r="P1399" s="154">
        <v>0.973475609756098</v>
      </c>
      <c r="Q1399" s="154">
        <v>0.951982378854626</v>
      </c>
      <c r="R1399" s="154">
        <v>0.980368098159509</v>
      </c>
      <c r="S1399" s="173">
        <v>0.021493230901472</v>
      </c>
      <c r="T1399" s="153">
        <v>79517</v>
      </c>
      <c r="U1399" s="153">
        <v>76110</v>
      </c>
      <c r="V1399" s="154">
        <v>0.957153816165097</v>
      </c>
      <c r="W1399" s="154">
        <v>0.955487804878049</v>
      </c>
      <c r="X1399" s="155">
        <v>0.948458149779736</v>
      </c>
      <c r="Y1399" s="155">
        <v>0.962576687116564</v>
      </c>
      <c r="Z1399" s="173">
        <v>0.0070296550983131</v>
      </c>
      <c r="AA1399" s="151">
        <v>23490</v>
      </c>
      <c r="AB1399" s="151">
        <v>22484</v>
      </c>
      <c r="AC1399" s="151">
        <v>24872</v>
      </c>
      <c r="AD1399" s="151">
        <v>23845</v>
      </c>
      <c r="AE1399" s="155">
        <v>0.957173265219242</v>
      </c>
      <c r="AF1399" s="155">
        <v>0.958708587970408</v>
      </c>
      <c r="AG1399" s="173">
        <v>-0.0015353227511663</v>
      </c>
    </row>
    <row r="1400" spans="1:33">
      <c r="A1400" s="175" t="s">
        <v>1085</v>
      </c>
      <c r="B1400" s="195" t="s">
        <v>1847</v>
      </c>
      <c r="C1400" s="195" t="s">
        <v>1401</v>
      </c>
      <c r="D1400" s="150">
        <v>3020</v>
      </c>
      <c r="E1400" s="150">
        <v>2980</v>
      </c>
      <c r="F1400" s="150">
        <v>2888</v>
      </c>
      <c r="G1400" s="151">
        <v>2104</v>
      </c>
      <c r="H1400" s="151">
        <v>2081</v>
      </c>
      <c r="I1400" s="151">
        <v>1988</v>
      </c>
      <c r="J1400" s="151">
        <v>3009</v>
      </c>
      <c r="K1400" s="151">
        <v>2986</v>
      </c>
      <c r="L1400" s="151">
        <v>2891</v>
      </c>
      <c r="M1400" s="154">
        <v>0.990392192100861</v>
      </c>
      <c r="N1400" s="153">
        <v>71642</v>
      </c>
      <c r="O1400" s="172">
        <v>0.9</v>
      </c>
      <c r="P1400" s="154">
        <v>0.986754966887417</v>
      </c>
      <c r="Q1400" s="154">
        <v>0.989068441064639</v>
      </c>
      <c r="R1400" s="154">
        <v>0.992356264539714</v>
      </c>
      <c r="S1400" s="173">
        <v>-0.0023134741772215</v>
      </c>
      <c r="T1400" s="153">
        <v>72337</v>
      </c>
      <c r="U1400" s="153">
        <v>68940</v>
      </c>
      <c r="V1400" s="154">
        <v>0.953039246858454</v>
      </c>
      <c r="W1400" s="154">
        <v>0.956291390728477</v>
      </c>
      <c r="X1400" s="155">
        <v>0.944866920152091</v>
      </c>
      <c r="Y1400" s="155">
        <v>0.96078431372549</v>
      </c>
      <c r="Z1400" s="173">
        <v>0.0114244705763855</v>
      </c>
      <c r="AA1400" s="151">
        <v>21383</v>
      </c>
      <c r="AB1400" s="151">
        <v>20665</v>
      </c>
      <c r="AC1400" s="151">
        <v>22599</v>
      </c>
      <c r="AD1400" s="151">
        <v>21570</v>
      </c>
      <c r="AE1400" s="155">
        <v>0.966421923958285</v>
      </c>
      <c r="AF1400" s="155">
        <v>0.954467011814682</v>
      </c>
      <c r="AG1400" s="173">
        <v>0.0119549121436026</v>
      </c>
    </row>
    <row r="1401" spans="1:33">
      <c r="A1401" s="175" t="s">
        <v>1085</v>
      </c>
      <c r="B1401" s="195" t="s">
        <v>1847</v>
      </c>
      <c r="C1401" s="195" t="s">
        <v>1402</v>
      </c>
      <c r="D1401" s="150">
        <v>3103</v>
      </c>
      <c r="E1401" s="150">
        <v>3010</v>
      </c>
      <c r="F1401" s="150">
        <v>2861</v>
      </c>
      <c r="G1401" s="151">
        <v>2091</v>
      </c>
      <c r="H1401" s="151">
        <v>1996</v>
      </c>
      <c r="I1401" s="151">
        <v>1840</v>
      </c>
      <c r="J1401" s="151">
        <v>2931</v>
      </c>
      <c r="K1401" s="151">
        <v>2825</v>
      </c>
      <c r="L1401" s="151">
        <v>2715</v>
      </c>
      <c r="M1401" s="154">
        <v>0.95832496485238</v>
      </c>
      <c r="N1401" s="153">
        <v>66801</v>
      </c>
      <c r="O1401" s="172">
        <v>0.9</v>
      </c>
      <c r="P1401" s="154">
        <v>0.970029004189494</v>
      </c>
      <c r="Q1401" s="154">
        <v>0.954567192730751</v>
      </c>
      <c r="R1401" s="154">
        <v>0.963834868645513</v>
      </c>
      <c r="S1401" s="173">
        <v>0.0154618114587431</v>
      </c>
      <c r="T1401" s="153">
        <v>69706</v>
      </c>
      <c r="U1401" s="153">
        <v>64207</v>
      </c>
      <c r="V1401" s="154">
        <v>0.921111525550168</v>
      </c>
      <c r="W1401" s="154">
        <v>0.922010957138253</v>
      </c>
      <c r="X1401" s="155">
        <v>0.879961740793879</v>
      </c>
      <c r="Y1401" s="155">
        <v>0.926305015353122</v>
      </c>
      <c r="Z1401" s="173">
        <v>0.0420492163443748</v>
      </c>
      <c r="AA1401" s="151">
        <v>20635</v>
      </c>
      <c r="AB1401" s="151">
        <v>18922</v>
      </c>
      <c r="AC1401" s="151">
        <v>21443</v>
      </c>
      <c r="AD1401" s="151">
        <v>19758</v>
      </c>
      <c r="AE1401" s="155">
        <v>0.916985703901139</v>
      </c>
      <c r="AF1401" s="155">
        <v>0.921419577484494</v>
      </c>
      <c r="AG1401" s="173">
        <v>-0.0044338735833549</v>
      </c>
    </row>
    <row r="1402" spans="1:33">
      <c r="A1402" s="175" t="s">
        <v>1085</v>
      </c>
      <c r="B1402" s="195" t="s">
        <v>1847</v>
      </c>
      <c r="C1402" s="195" t="s">
        <v>1403</v>
      </c>
      <c r="D1402" s="150">
        <v>1511</v>
      </c>
      <c r="E1402" s="150">
        <v>1507</v>
      </c>
      <c r="F1402" s="150">
        <v>1455</v>
      </c>
      <c r="G1402" s="151">
        <v>989</v>
      </c>
      <c r="H1402" s="151">
        <v>988</v>
      </c>
      <c r="I1402" s="151">
        <v>948</v>
      </c>
      <c r="J1402" s="151">
        <v>1235</v>
      </c>
      <c r="K1402" s="151">
        <v>1228</v>
      </c>
      <c r="L1402" s="151">
        <v>1178</v>
      </c>
      <c r="M1402" s="154">
        <v>0.991097481093313</v>
      </c>
      <c r="N1402" s="153">
        <v>33287</v>
      </c>
      <c r="O1402" s="172">
        <v>0.9</v>
      </c>
      <c r="P1402" s="154">
        <v>0.99735274652548</v>
      </c>
      <c r="Q1402" s="154">
        <v>0.998988877654196</v>
      </c>
      <c r="R1402" s="154">
        <v>0.994331983805668</v>
      </c>
      <c r="S1402" s="173">
        <v>-0.00163613112871641</v>
      </c>
      <c r="T1402" s="153">
        <v>33586</v>
      </c>
      <c r="U1402" s="153">
        <v>31831</v>
      </c>
      <c r="V1402" s="154">
        <v>0.94774608467814</v>
      </c>
      <c r="W1402" s="154">
        <v>0.962938451356717</v>
      </c>
      <c r="X1402" s="155">
        <v>0.958543983822042</v>
      </c>
      <c r="Y1402" s="155">
        <v>0.953846153846154</v>
      </c>
      <c r="Z1402" s="173">
        <v>0.00439446753467498</v>
      </c>
      <c r="AA1402" s="151">
        <v>9677</v>
      </c>
      <c r="AB1402" s="151">
        <v>9289</v>
      </c>
      <c r="AC1402" s="151">
        <v>10691</v>
      </c>
      <c r="AD1402" s="151">
        <v>10121</v>
      </c>
      <c r="AE1402" s="155">
        <v>0.959904929213599</v>
      </c>
      <c r="AF1402" s="155">
        <v>0.946684126835656</v>
      </c>
      <c r="AG1402" s="173">
        <v>0.0132208023779431</v>
      </c>
    </row>
    <row r="1403" spans="1:33">
      <c r="A1403" s="175" t="s">
        <v>1085</v>
      </c>
      <c r="B1403" s="195" t="s">
        <v>1847</v>
      </c>
      <c r="C1403" s="195" t="s">
        <v>1404</v>
      </c>
      <c r="D1403" s="150">
        <v>2811</v>
      </c>
      <c r="E1403" s="150">
        <v>2762</v>
      </c>
      <c r="F1403" s="150">
        <v>2619</v>
      </c>
      <c r="G1403" s="151">
        <v>1641</v>
      </c>
      <c r="H1403" s="151">
        <v>1639</v>
      </c>
      <c r="I1403" s="151">
        <v>1552</v>
      </c>
      <c r="J1403" s="151">
        <v>2236</v>
      </c>
      <c r="K1403" s="151">
        <v>2217</v>
      </c>
      <c r="L1403" s="151">
        <v>2112</v>
      </c>
      <c r="M1403" s="154">
        <v>0.977549855578809</v>
      </c>
      <c r="N1403" s="153">
        <v>56519</v>
      </c>
      <c r="O1403" s="172">
        <v>0.9</v>
      </c>
      <c r="P1403" s="154">
        <v>0.982568480967627</v>
      </c>
      <c r="Q1403" s="154">
        <v>0.998781230956734</v>
      </c>
      <c r="R1403" s="154">
        <v>0.991502683363149</v>
      </c>
      <c r="S1403" s="173">
        <v>-0.0162127499891065</v>
      </c>
      <c r="T1403" s="153">
        <v>57817</v>
      </c>
      <c r="U1403" s="153">
        <v>53641</v>
      </c>
      <c r="V1403" s="154">
        <v>0.927772108549389</v>
      </c>
      <c r="W1403" s="154">
        <v>0.931696905016009</v>
      </c>
      <c r="X1403" s="155">
        <v>0.94576477757465</v>
      </c>
      <c r="Y1403" s="155">
        <v>0.944543828264758</v>
      </c>
      <c r="Z1403" s="173">
        <v>-0.0140678725586411</v>
      </c>
      <c r="AA1403" s="151">
        <v>16800</v>
      </c>
      <c r="AB1403" s="151">
        <v>15832</v>
      </c>
      <c r="AC1403" s="151">
        <v>17911</v>
      </c>
      <c r="AD1403" s="151">
        <v>15926</v>
      </c>
      <c r="AE1403" s="155">
        <v>0.942380952380952</v>
      </c>
      <c r="AF1403" s="155">
        <v>0.889174250460611</v>
      </c>
      <c r="AG1403" s="173">
        <v>0.0532067019203416</v>
      </c>
    </row>
    <row r="1404" spans="1:33">
      <c r="A1404" s="175" t="s">
        <v>1085</v>
      </c>
      <c r="B1404" s="195" t="s">
        <v>1847</v>
      </c>
      <c r="C1404" s="195" t="s">
        <v>1405</v>
      </c>
      <c r="D1404" s="150">
        <v>1058</v>
      </c>
      <c r="E1404" s="150">
        <v>1036</v>
      </c>
      <c r="F1404" s="150">
        <v>954</v>
      </c>
      <c r="G1404" s="151">
        <v>728</v>
      </c>
      <c r="H1404" s="151">
        <v>723</v>
      </c>
      <c r="I1404" s="151">
        <v>659</v>
      </c>
      <c r="J1404" s="151">
        <v>923</v>
      </c>
      <c r="K1404" s="151">
        <v>914</v>
      </c>
      <c r="L1404" s="151">
        <v>838</v>
      </c>
      <c r="M1404" s="154">
        <v>0.986735383575532</v>
      </c>
      <c r="N1404" s="153">
        <v>23358</v>
      </c>
      <c r="O1404" s="172">
        <v>0.9</v>
      </c>
      <c r="P1404" s="154">
        <v>0.979206049149338</v>
      </c>
      <c r="Q1404" s="154">
        <v>0.993131868131868</v>
      </c>
      <c r="R1404" s="154">
        <v>0.990249187432286</v>
      </c>
      <c r="S1404" s="173">
        <v>-0.0139258189825298</v>
      </c>
      <c r="T1404" s="153">
        <v>23672</v>
      </c>
      <c r="U1404" s="153">
        <v>21696</v>
      </c>
      <c r="V1404" s="154">
        <v>0.916525853328827</v>
      </c>
      <c r="W1404" s="154">
        <v>0.901701323251418</v>
      </c>
      <c r="X1404" s="155">
        <v>0.90521978021978</v>
      </c>
      <c r="Y1404" s="155">
        <v>0.907908992416035</v>
      </c>
      <c r="Z1404" s="173">
        <v>-0.0035184569683625</v>
      </c>
      <c r="AA1404" s="151">
        <v>6942</v>
      </c>
      <c r="AB1404" s="151">
        <v>6301</v>
      </c>
      <c r="AC1404" s="151">
        <v>7513</v>
      </c>
      <c r="AD1404" s="151">
        <v>6907</v>
      </c>
      <c r="AE1404" s="155">
        <v>0.907663497551138</v>
      </c>
      <c r="AF1404" s="155">
        <v>0.919339810994277</v>
      </c>
      <c r="AG1404" s="173">
        <v>-0.0116763134431387</v>
      </c>
    </row>
    <row r="1405" spans="1:33">
      <c r="A1405" s="175" t="s">
        <v>1085</v>
      </c>
      <c r="B1405" s="195" t="s">
        <v>1847</v>
      </c>
      <c r="C1405" s="195" t="s">
        <v>1406</v>
      </c>
      <c r="D1405" s="150">
        <v>3220</v>
      </c>
      <c r="E1405" s="150">
        <v>2948</v>
      </c>
      <c r="F1405" s="150">
        <v>2881</v>
      </c>
      <c r="G1405" s="151">
        <v>2138</v>
      </c>
      <c r="H1405" s="151">
        <v>2080</v>
      </c>
      <c r="I1405" s="151">
        <v>1922</v>
      </c>
      <c r="J1405" s="151">
        <v>3145</v>
      </c>
      <c r="K1405" s="151">
        <v>3010</v>
      </c>
      <c r="L1405" s="151">
        <v>2885</v>
      </c>
      <c r="M1405" s="154">
        <v>0.97682740504463</v>
      </c>
      <c r="N1405" s="153">
        <v>72885</v>
      </c>
      <c r="O1405" s="172">
        <v>0.9</v>
      </c>
      <c r="P1405" s="154">
        <v>0.915527950310559</v>
      </c>
      <c r="Q1405" s="154">
        <v>0.972871842843779</v>
      </c>
      <c r="R1405" s="154">
        <v>0.957074721780604</v>
      </c>
      <c r="S1405" s="173">
        <v>-0.0573438925332203</v>
      </c>
      <c r="T1405" s="153">
        <v>74614</v>
      </c>
      <c r="U1405" s="153">
        <v>68210</v>
      </c>
      <c r="V1405" s="154">
        <v>0.914171603184389</v>
      </c>
      <c r="W1405" s="154">
        <v>0.89472049689441</v>
      </c>
      <c r="X1405" s="155">
        <v>0.898971000935454</v>
      </c>
      <c r="Y1405" s="155">
        <v>0.917329093799682</v>
      </c>
      <c r="Z1405" s="173">
        <v>-0.00425050404104377</v>
      </c>
      <c r="AA1405" s="151">
        <v>21898</v>
      </c>
      <c r="AB1405" s="151">
        <v>19969</v>
      </c>
      <c r="AC1405" s="151">
        <v>23786</v>
      </c>
      <c r="AD1405" s="151">
        <v>21650</v>
      </c>
      <c r="AE1405" s="155">
        <v>0.911909763448717</v>
      </c>
      <c r="AF1405" s="155">
        <v>0.910199276885563</v>
      </c>
      <c r="AG1405" s="173">
        <v>0.00171048656315387</v>
      </c>
    </row>
    <row r="1406" spans="1:33">
      <c r="A1406" s="175" t="s">
        <v>1085</v>
      </c>
      <c r="B1406" s="195" t="s">
        <v>1847</v>
      </c>
      <c r="C1406" s="195" t="s">
        <v>1407</v>
      </c>
      <c r="D1406" s="150">
        <v>2006</v>
      </c>
      <c r="E1406" s="150">
        <v>1995</v>
      </c>
      <c r="F1406" s="150">
        <v>1837</v>
      </c>
      <c r="G1406" s="151">
        <v>1280</v>
      </c>
      <c r="H1406" s="151">
        <v>1242</v>
      </c>
      <c r="I1406" s="151">
        <v>1154</v>
      </c>
      <c r="J1406" s="151">
        <v>1586</v>
      </c>
      <c r="K1406" s="151">
        <v>1574</v>
      </c>
      <c r="L1406" s="151">
        <v>1520</v>
      </c>
      <c r="M1406" s="154">
        <v>0.985091771146467</v>
      </c>
      <c r="N1406" s="153">
        <v>40307</v>
      </c>
      <c r="O1406" s="172">
        <v>0.9</v>
      </c>
      <c r="P1406" s="154">
        <v>0.994516450648056</v>
      </c>
      <c r="Q1406" s="154">
        <v>0.9703125</v>
      </c>
      <c r="R1406" s="154">
        <v>0.992433795712484</v>
      </c>
      <c r="S1406" s="173">
        <v>0.0242039506480558</v>
      </c>
      <c r="T1406" s="153">
        <v>40917</v>
      </c>
      <c r="U1406" s="153">
        <v>36819</v>
      </c>
      <c r="V1406" s="154">
        <v>0.899846029767578</v>
      </c>
      <c r="W1406" s="154">
        <v>0.915752741774676</v>
      </c>
      <c r="X1406" s="155">
        <v>0.9015625</v>
      </c>
      <c r="Y1406" s="155">
        <v>0.958385876418663</v>
      </c>
      <c r="Z1406" s="173">
        <v>0.014190241774676</v>
      </c>
      <c r="AA1406" s="151">
        <v>12134</v>
      </c>
      <c r="AB1406" s="151">
        <v>11199</v>
      </c>
      <c r="AC1406" s="151">
        <v>12553</v>
      </c>
      <c r="AD1406" s="151">
        <v>11309</v>
      </c>
      <c r="AE1406" s="155">
        <v>0.922943794297017</v>
      </c>
      <c r="AF1406" s="155">
        <v>0.900900183223134</v>
      </c>
      <c r="AG1406" s="173">
        <v>0.0220436110738828</v>
      </c>
    </row>
    <row r="1407" spans="1:33">
      <c r="A1407" s="175" t="s">
        <v>1085</v>
      </c>
      <c r="B1407" s="195" t="s">
        <v>1847</v>
      </c>
      <c r="C1407" s="195" t="s">
        <v>1408</v>
      </c>
      <c r="D1407" s="150">
        <v>2862</v>
      </c>
      <c r="E1407" s="150">
        <v>2660</v>
      </c>
      <c r="F1407" s="150">
        <v>2551</v>
      </c>
      <c r="G1407" s="151">
        <v>1956</v>
      </c>
      <c r="H1407" s="151">
        <v>1787</v>
      </c>
      <c r="I1407" s="151">
        <v>1776</v>
      </c>
      <c r="J1407" s="151">
        <v>2674</v>
      </c>
      <c r="K1407" s="151">
        <v>2451</v>
      </c>
      <c r="L1407" s="151">
        <v>2388</v>
      </c>
      <c r="M1407" s="154">
        <v>0.933713460410116</v>
      </c>
      <c r="N1407" s="153">
        <v>62063</v>
      </c>
      <c r="O1407" s="172">
        <v>0.9</v>
      </c>
      <c r="P1407" s="154">
        <v>0.92941998602376</v>
      </c>
      <c r="Q1407" s="154">
        <v>0.91359918200409</v>
      </c>
      <c r="R1407" s="154">
        <v>0.916604338070307</v>
      </c>
      <c r="S1407" s="173">
        <v>0.0158208040196697</v>
      </c>
      <c r="T1407" s="153">
        <v>66469</v>
      </c>
      <c r="U1407" s="153">
        <v>59565</v>
      </c>
      <c r="V1407" s="154">
        <v>0.896132031473318</v>
      </c>
      <c r="W1407" s="154">
        <v>0.891334730957372</v>
      </c>
      <c r="X1407" s="155">
        <v>0.907975460122699</v>
      </c>
      <c r="Y1407" s="155">
        <v>0.893044128646223</v>
      </c>
      <c r="Z1407" s="173">
        <v>-0.0166407291653269</v>
      </c>
      <c r="AA1407" s="151">
        <v>19543</v>
      </c>
      <c r="AB1407" s="151">
        <v>17602</v>
      </c>
      <c r="AC1407" s="151">
        <v>21230</v>
      </c>
      <c r="AD1407" s="151">
        <v>18952</v>
      </c>
      <c r="AE1407" s="155">
        <v>0.900680550580771</v>
      </c>
      <c r="AF1407" s="155">
        <v>0.892699010833726</v>
      </c>
      <c r="AG1407" s="173">
        <v>0.00798153974704474</v>
      </c>
    </row>
    <row r="1408" spans="1:33">
      <c r="A1408" s="175" t="s">
        <v>1085</v>
      </c>
      <c r="B1408" s="195" t="s">
        <v>1847</v>
      </c>
      <c r="C1408" s="195" t="s">
        <v>1409</v>
      </c>
      <c r="D1408" s="150">
        <v>2893</v>
      </c>
      <c r="E1408" s="150">
        <v>2659</v>
      </c>
      <c r="F1408" s="150">
        <v>2605</v>
      </c>
      <c r="G1408" s="151">
        <v>1959</v>
      </c>
      <c r="H1408" s="151">
        <v>1843</v>
      </c>
      <c r="I1408" s="151">
        <v>1761</v>
      </c>
      <c r="J1408" s="151">
        <v>2730</v>
      </c>
      <c r="K1408" s="151">
        <v>2560</v>
      </c>
      <c r="L1408" s="151">
        <v>2436</v>
      </c>
      <c r="M1408" s="154">
        <v>0.938753842740785</v>
      </c>
      <c r="N1408" s="153">
        <v>59241</v>
      </c>
      <c r="O1408" s="172">
        <v>0.9</v>
      </c>
      <c r="P1408" s="154">
        <v>0.919115105426892</v>
      </c>
      <c r="Q1408" s="154">
        <v>0.940786115364982</v>
      </c>
      <c r="R1408" s="154">
        <v>0.937728937728938</v>
      </c>
      <c r="S1408" s="173">
        <v>-0.0216710099380897</v>
      </c>
      <c r="T1408" s="153">
        <v>63106</v>
      </c>
      <c r="U1408" s="153">
        <v>56503</v>
      </c>
      <c r="V1408" s="154">
        <v>0.89536652616233</v>
      </c>
      <c r="W1408" s="154">
        <v>0.900449360525406</v>
      </c>
      <c r="X1408" s="155">
        <v>0.898928024502297</v>
      </c>
      <c r="Y1408" s="155">
        <v>0.892307692307692</v>
      </c>
      <c r="Z1408" s="173">
        <v>0.001521336023109</v>
      </c>
      <c r="AA1408" s="151">
        <v>19146</v>
      </c>
      <c r="AB1408" s="151">
        <v>17433</v>
      </c>
      <c r="AC1408" s="151">
        <v>19151</v>
      </c>
      <c r="AD1408" s="151">
        <v>16763</v>
      </c>
      <c r="AE1408" s="155">
        <v>0.910529614540896</v>
      </c>
      <c r="AF1408" s="155">
        <v>0.875306772492298</v>
      </c>
      <c r="AG1408" s="173">
        <v>0.0352228420485983</v>
      </c>
    </row>
    <row r="1409" spans="1:33">
      <c r="A1409" s="175" t="s">
        <v>1085</v>
      </c>
      <c r="B1409" s="195" t="s">
        <v>1847</v>
      </c>
      <c r="C1409" s="195" t="s">
        <v>1410</v>
      </c>
      <c r="D1409" s="150">
        <v>2561</v>
      </c>
      <c r="E1409" s="150">
        <v>2538</v>
      </c>
      <c r="F1409" s="150">
        <v>2385</v>
      </c>
      <c r="G1409" s="151">
        <v>1715</v>
      </c>
      <c r="H1409" s="151">
        <v>1701</v>
      </c>
      <c r="I1409" s="151">
        <v>1609</v>
      </c>
      <c r="J1409" s="151">
        <v>2426</v>
      </c>
      <c r="K1409" s="151">
        <v>2407</v>
      </c>
      <c r="L1409" s="151">
        <v>2230</v>
      </c>
      <c r="M1409" s="154">
        <v>0.986093725886932</v>
      </c>
      <c r="N1409" s="153">
        <v>57508</v>
      </c>
      <c r="O1409" s="172">
        <v>0.9</v>
      </c>
      <c r="P1409" s="154">
        <v>0.991019133151113</v>
      </c>
      <c r="Q1409" s="154">
        <v>0.991836734693878</v>
      </c>
      <c r="R1409" s="154">
        <v>0.992168178070899</v>
      </c>
      <c r="S1409" s="173">
        <v>-0.000817601542764668</v>
      </c>
      <c r="T1409" s="153">
        <v>58319</v>
      </c>
      <c r="U1409" s="153">
        <v>52766</v>
      </c>
      <c r="V1409" s="154">
        <v>0.90478231794098</v>
      </c>
      <c r="W1409" s="154">
        <v>0.931276844982429</v>
      </c>
      <c r="X1409" s="155">
        <v>0.938192419825073</v>
      </c>
      <c r="Y1409" s="155">
        <v>0.919208573784007</v>
      </c>
      <c r="Z1409" s="173">
        <v>-0.00691557484264416</v>
      </c>
      <c r="AA1409" s="151">
        <v>17375</v>
      </c>
      <c r="AB1409" s="151">
        <v>16060</v>
      </c>
      <c r="AC1409" s="151">
        <v>18341</v>
      </c>
      <c r="AD1409" s="151">
        <v>16436</v>
      </c>
      <c r="AE1409" s="155">
        <v>0.92431654676259</v>
      </c>
      <c r="AF1409" s="155">
        <v>0.896134343819857</v>
      </c>
      <c r="AG1409" s="173">
        <v>0.0281822029427328</v>
      </c>
    </row>
    <row r="1410" spans="1:33">
      <c r="A1410" s="175" t="s">
        <v>1085</v>
      </c>
      <c r="B1410" s="195" t="s">
        <v>1847</v>
      </c>
      <c r="C1410" s="195" t="s">
        <v>1411</v>
      </c>
      <c r="D1410" s="150">
        <v>1359</v>
      </c>
      <c r="E1410" s="150">
        <v>1310</v>
      </c>
      <c r="F1410" s="150">
        <v>1274</v>
      </c>
      <c r="G1410" s="151">
        <v>830</v>
      </c>
      <c r="H1410" s="151">
        <v>806</v>
      </c>
      <c r="I1410" s="151">
        <v>773</v>
      </c>
      <c r="J1410" s="151">
        <v>1098</v>
      </c>
      <c r="K1410" s="151">
        <v>1070</v>
      </c>
      <c r="L1410" s="151">
        <v>1034</v>
      </c>
      <c r="M1410" s="154">
        <v>0.968952367247086</v>
      </c>
      <c r="N1410" s="153">
        <v>26933</v>
      </c>
      <c r="O1410" s="172">
        <v>0.9</v>
      </c>
      <c r="P1410" s="154">
        <v>0.963944076526858</v>
      </c>
      <c r="Q1410" s="154">
        <v>0.971084337349398</v>
      </c>
      <c r="R1410" s="154">
        <v>0.974499089253188</v>
      </c>
      <c r="S1410" s="173">
        <v>-0.0071402608225396</v>
      </c>
      <c r="T1410" s="153">
        <v>27796</v>
      </c>
      <c r="U1410" s="153">
        <v>26377</v>
      </c>
      <c r="V1410" s="154">
        <v>0.948949489135127</v>
      </c>
      <c r="W1410" s="154">
        <v>0.937454010301692</v>
      </c>
      <c r="X1410" s="155">
        <v>0.931325301204819</v>
      </c>
      <c r="Y1410" s="155">
        <v>0.941712204007286</v>
      </c>
      <c r="Z1410" s="173">
        <v>0.00612870909687313</v>
      </c>
      <c r="AA1410" s="151">
        <v>8393</v>
      </c>
      <c r="AB1410" s="151">
        <v>7954</v>
      </c>
      <c r="AC1410" s="151">
        <v>8313</v>
      </c>
      <c r="AD1410" s="151">
        <v>7895</v>
      </c>
      <c r="AE1410" s="155">
        <v>0.947694507327535</v>
      </c>
      <c r="AF1410" s="155">
        <v>0.949717310236978</v>
      </c>
      <c r="AG1410" s="173">
        <v>-0.00202280290944346</v>
      </c>
    </row>
    <row r="1411" spans="1:33">
      <c r="A1411" s="175" t="s">
        <v>1085</v>
      </c>
      <c r="B1411" s="195" t="s">
        <v>1847</v>
      </c>
      <c r="C1411" s="195" t="s">
        <v>1412</v>
      </c>
      <c r="D1411" s="150">
        <v>798</v>
      </c>
      <c r="E1411" s="150">
        <v>783</v>
      </c>
      <c r="F1411" s="150">
        <v>739</v>
      </c>
      <c r="G1411" s="151">
        <v>520</v>
      </c>
      <c r="H1411" s="151">
        <v>510</v>
      </c>
      <c r="I1411" s="151">
        <v>486</v>
      </c>
      <c r="J1411" s="151">
        <v>864</v>
      </c>
      <c r="K1411" s="151">
        <v>850</v>
      </c>
      <c r="L1411" s="151">
        <v>810</v>
      </c>
      <c r="M1411" s="154">
        <v>0.980295041806465</v>
      </c>
      <c r="N1411" s="153">
        <v>18407</v>
      </c>
      <c r="O1411" s="172">
        <v>0.9</v>
      </c>
      <c r="P1411" s="154">
        <v>0.981203007518797</v>
      </c>
      <c r="Q1411" s="154">
        <v>0.980769230769231</v>
      </c>
      <c r="R1411" s="154">
        <v>0.983796296296296</v>
      </c>
      <c r="S1411" s="173">
        <v>0.000433776749566239</v>
      </c>
      <c r="T1411" s="153">
        <v>18777</v>
      </c>
      <c r="U1411" s="153">
        <v>17635</v>
      </c>
      <c r="V1411" s="154">
        <v>0.939180912818874</v>
      </c>
      <c r="W1411" s="154">
        <v>0.926065162907268</v>
      </c>
      <c r="X1411" s="155">
        <v>0.934615384615385</v>
      </c>
      <c r="Y1411" s="155">
        <v>0.9375</v>
      </c>
      <c r="Z1411" s="173">
        <v>-0.00855022170811648</v>
      </c>
      <c r="AA1411" s="151">
        <v>5627</v>
      </c>
      <c r="AB1411" s="151">
        <v>5229</v>
      </c>
      <c r="AC1411" s="151">
        <v>5918</v>
      </c>
      <c r="AD1411" s="151">
        <v>5582</v>
      </c>
      <c r="AE1411" s="155">
        <v>0.929269593033588</v>
      </c>
      <c r="AF1411" s="155">
        <v>0.94322406218317</v>
      </c>
      <c r="AG1411" s="173">
        <v>-0.013954469149582</v>
      </c>
    </row>
    <row r="1412" spans="1:33">
      <c r="A1412" s="175" t="s">
        <v>1085</v>
      </c>
      <c r="B1412" s="195" t="s">
        <v>1847</v>
      </c>
      <c r="C1412" s="195" t="s">
        <v>1413</v>
      </c>
      <c r="D1412" s="150">
        <v>4617</v>
      </c>
      <c r="E1412" s="150">
        <v>4325</v>
      </c>
      <c r="F1412" s="150">
        <v>4229</v>
      </c>
      <c r="G1412" s="151">
        <v>3115</v>
      </c>
      <c r="H1412" s="151">
        <v>2867</v>
      </c>
      <c r="I1412" s="151">
        <v>2842</v>
      </c>
      <c r="J1412" s="151">
        <v>4456</v>
      </c>
      <c r="K1412" s="151">
        <v>4250</v>
      </c>
      <c r="L1412" s="151">
        <v>4138</v>
      </c>
      <c r="M1412" s="154">
        <v>0.942628172577116</v>
      </c>
      <c r="N1412" s="153">
        <v>102097</v>
      </c>
      <c r="O1412" s="172">
        <v>0.9</v>
      </c>
      <c r="P1412" s="154">
        <v>0.936755468919212</v>
      </c>
      <c r="Q1412" s="154">
        <v>0.920385232744783</v>
      </c>
      <c r="R1412" s="154">
        <v>0.953770197486535</v>
      </c>
      <c r="S1412" s="173">
        <v>0.0163702361744282</v>
      </c>
      <c r="T1412" s="153">
        <v>108311</v>
      </c>
      <c r="U1412" s="153">
        <v>99842</v>
      </c>
      <c r="V1412" s="154">
        <v>0.92180849590531</v>
      </c>
      <c r="W1412" s="154">
        <v>0.915962746372103</v>
      </c>
      <c r="X1412" s="155">
        <v>0.912359550561798</v>
      </c>
      <c r="Y1412" s="155">
        <v>0.928635547576302</v>
      </c>
      <c r="Z1412" s="173">
        <v>0.00360319581030533</v>
      </c>
      <c r="AA1412" s="151">
        <v>32874</v>
      </c>
      <c r="AB1412" s="151">
        <v>30428</v>
      </c>
      <c r="AC1412" s="151">
        <v>33857</v>
      </c>
      <c r="AD1412" s="151">
        <v>31380</v>
      </c>
      <c r="AE1412" s="155">
        <v>0.925594694895662</v>
      </c>
      <c r="AF1412" s="155">
        <v>0.926839353752547</v>
      </c>
      <c r="AG1412" s="173">
        <v>-0.00124465885688518</v>
      </c>
    </row>
    <row r="1413" spans="1:33">
      <c r="A1413" s="175" t="s">
        <v>1085</v>
      </c>
      <c r="B1413" s="195" t="s">
        <v>1847</v>
      </c>
      <c r="C1413" s="195" t="s">
        <v>1414</v>
      </c>
      <c r="D1413" s="150">
        <v>4406</v>
      </c>
      <c r="E1413" s="150">
        <v>4250</v>
      </c>
      <c r="F1413" s="150">
        <v>4008</v>
      </c>
      <c r="G1413" s="151">
        <v>2575</v>
      </c>
      <c r="H1413" s="151">
        <v>2527</v>
      </c>
      <c r="I1413" s="151">
        <v>2372</v>
      </c>
      <c r="J1413" s="151">
        <v>3409</v>
      </c>
      <c r="K1413" s="151">
        <v>3328</v>
      </c>
      <c r="L1413" s="151">
        <v>3116</v>
      </c>
      <c r="M1413" s="154">
        <v>0.974232789015648</v>
      </c>
      <c r="N1413" s="153">
        <v>91460</v>
      </c>
      <c r="O1413" s="172">
        <v>0.9</v>
      </c>
      <c r="P1413" s="154">
        <v>0.964593735814798</v>
      </c>
      <c r="Q1413" s="154">
        <v>0.981359223300971</v>
      </c>
      <c r="R1413" s="154">
        <v>0.976239366383104</v>
      </c>
      <c r="S1413" s="173">
        <v>-0.0167654874861729</v>
      </c>
      <c r="T1413" s="153">
        <v>93879</v>
      </c>
      <c r="U1413" s="153">
        <v>86602</v>
      </c>
      <c r="V1413" s="154">
        <v>0.922485326856912</v>
      </c>
      <c r="W1413" s="154">
        <v>0.909668633681344</v>
      </c>
      <c r="X1413" s="155">
        <v>0.921165048543689</v>
      </c>
      <c r="Y1413" s="155">
        <v>0.914051041361103</v>
      </c>
      <c r="Z1413" s="173">
        <v>-0.0114964148623456</v>
      </c>
      <c r="AA1413" s="151">
        <v>27162</v>
      </c>
      <c r="AB1413" s="151">
        <v>25012</v>
      </c>
      <c r="AC1413" s="151">
        <v>29215</v>
      </c>
      <c r="AD1413" s="151">
        <v>26800</v>
      </c>
      <c r="AE1413" s="155">
        <v>0.920845298578897</v>
      </c>
      <c r="AF1413" s="155">
        <v>0.917336984425809</v>
      </c>
      <c r="AG1413" s="173">
        <v>0.00350831415308828</v>
      </c>
    </row>
    <row r="1414" spans="1:33">
      <c r="A1414" s="175" t="s">
        <v>1085</v>
      </c>
      <c r="B1414" s="195" t="s">
        <v>1847</v>
      </c>
      <c r="C1414" s="195" t="s">
        <v>1415</v>
      </c>
      <c r="D1414" s="150">
        <v>4233</v>
      </c>
      <c r="E1414" s="150">
        <v>3894</v>
      </c>
      <c r="F1414" s="150">
        <v>3829</v>
      </c>
      <c r="G1414" s="151">
        <v>2622</v>
      </c>
      <c r="H1414" s="151">
        <v>2452</v>
      </c>
      <c r="I1414" s="151">
        <v>2345</v>
      </c>
      <c r="J1414" s="151">
        <v>3257</v>
      </c>
      <c r="K1414" s="151">
        <v>3000</v>
      </c>
      <c r="L1414" s="151">
        <v>2803</v>
      </c>
      <c r="M1414" s="154">
        <v>0.904525984991668</v>
      </c>
      <c r="N1414" s="153">
        <v>80880</v>
      </c>
      <c r="O1414" s="172">
        <v>0.9</v>
      </c>
      <c r="P1414" s="154">
        <v>0.919914953933381</v>
      </c>
      <c r="Q1414" s="154">
        <v>0.935163996948894</v>
      </c>
      <c r="R1414" s="154">
        <v>0.92109303039607</v>
      </c>
      <c r="S1414" s="173">
        <v>-0.0152490430155133</v>
      </c>
      <c r="T1414" s="153">
        <v>89417</v>
      </c>
      <c r="U1414" s="153">
        <v>76717</v>
      </c>
      <c r="V1414" s="154">
        <v>0.857968842613821</v>
      </c>
      <c r="W1414" s="154">
        <v>0.904559414127097</v>
      </c>
      <c r="X1414" s="155">
        <v>0.894355453852021</v>
      </c>
      <c r="Y1414" s="155">
        <v>0.860607921400061</v>
      </c>
      <c r="Z1414" s="173">
        <v>0.0102039602750753</v>
      </c>
      <c r="AA1414" s="151">
        <v>26238</v>
      </c>
      <c r="AB1414" s="151">
        <v>23263</v>
      </c>
      <c r="AC1414" s="151">
        <v>27324</v>
      </c>
      <c r="AD1414" s="151">
        <v>23775</v>
      </c>
      <c r="AE1414" s="155">
        <v>0.886614833447671</v>
      </c>
      <c r="AF1414" s="155">
        <v>0.870114185331577</v>
      </c>
      <c r="AG1414" s="173">
        <v>0.0165006481160948</v>
      </c>
    </row>
    <row r="1415" spans="1:33">
      <c r="A1415" s="175" t="s">
        <v>1085</v>
      </c>
      <c r="B1415" s="195" t="s">
        <v>1848</v>
      </c>
      <c r="C1415" s="195" t="s">
        <v>1416</v>
      </c>
      <c r="D1415" s="150">
        <v>3274</v>
      </c>
      <c r="E1415" s="150">
        <v>3134</v>
      </c>
      <c r="F1415" s="150">
        <v>3084</v>
      </c>
      <c r="G1415" s="151">
        <v>1499</v>
      </c>
      <c r="H1415" s="151">
        <v>1450</v>
      </c>
      <c r="I1415" s="151">
        <v>1417</v>
      </c>
      <c r="J1415" s="151">
        <v>2630</v>
      </c>
      <c r="K1415" s="151">
        <v>2537</v>
      </c>
      <c r="L1415" s="151">
        <v>2507</v>
      </c>
      <c r="M1415" s="154">
        <v>0.954235090076718</v>
      </c>
      <c r="N1415" s="153">
        <v>61072</v>
      </c>
      <c r="O1415" s="172">
        <v>0.9</v>
      </c>
      <c r="P1415" s="154">
        <v>0.957238851557728</v>
      </c>
      <c r="Q1415" s="154">
        <v>0.967311541027352</v>
      </c>
      <c r="R1415" s="154">
        <v>0.964638783269962</v>
      </c>
      <c r="S1415" s="173">
        <v>-0.010072689469624</v>
      </c>
      <c r="T1415" s="153">
        <v>64001</v>
      </c>
      <c r="U1415" s="153">
        <v>61758</v>
      </c>
      <c r="V1415" s="154">
        <v>0.964953672598866</v>
      </c>
      <c r="W1415" s="154">
        <v>0.941967012828344</v>
      </c>
      <c r="X1415" s="155">
        <v>0.945296864576384</v>
      </c>
      <c r="Y1415" s="155">
        <v>0.953231939163498</v>
      </c>
      <c r="Z1415" s="173">
        <v>-0.00332985174803979</v>
      </c>
      <c r="AA1415" s="151">
        <v>18814</v>
      </c>
      <c r="AB1415" s="151">
        <v>18046</v>
      </c>
      <c r="AC1415" s="151">
        <v>20648</v>
      </c>
      <c r="AD1415" s="151">
        <v>19947</v>
      </c>
      <c r="AE1415" s="155">
        <v>0.95917933453811</v>
      </c>
      <c r="AF1415" s="155">
        <v>0.966049980627664</v>
      </c>
      <c r="AG1415" s="173">
        <v>-0.00687064608955379</v>
      </c>
    </row>
    <row r="1416" spans="1:33">
      <c r="A1416" s="175" t="s">
        <v>1085</v>
      </c>
      <c r="B1416" s="195" t="s">
        <v>1848</v>
      </c>
      <c r="C1416" s="195" t="s">
        <v>1417</v>
      </c>
      <c r="D1416" s="150">
        <v>2065</v>
      </c>
      <c r="E1416" s="150">
        <v>2026</v>
      </c>
      <c r="F1416" s="150">
        <v>1999</v>
      </c>
      <c r="G1416" s="151">
        <v>947</v>
      </c>
      <c r="H1416" s="151">
        <v>915</v>
      </c>
      <c r="I1416" s="151">
        <v>903</v>
      </c>
      <c r="J1416" s="151">
        <v>1710</v>
      </c>
      <c r="K1416" s="151">
        <v>1687</v>
      </c>
      <c r="L1416" s="151">
        <v>1668</v>
      </c>
      <c r="M1416" s="154">
        <v>0.981032316191289</v>
      </c>
      <c r="N1416" s="153">
        <v>41377</v>
      </c>
      <c r="O1416" s="172">
        <v>0.9</v>
      </c>
      <c r="P1416" s="154">
        <v>0.981113801452784</v>
      </c>
      <c r="Q1416" s="154">
        <v>0.966209081309398</v>
      </c>
      <c r="R1416" s="154">
        <v>0.986549707602339</v>
      </c>
      <c r="S1416" s="173">
        <v>0.0149047201433864</v>
      </c>
      <c r="T1416" s="153">
        <v>42177</v>
      </c>
      <c r="U1416" s="153">
        <v>40849</v>
      </c>
      <c r="V1416" s="154">
        <v>0.96851364487754</v>
      </c>
      <c r="W1416" s="154">
        <v>0.968038740920097</v>
      </c>
      <c r="X1416" s="155">
        <v>0.953537486800422</v>
      </c>
      <c r="Y1416" s="155">
        <v>0.975438596491228</v>
      </c>
      <c r="Z1416" s="173">
        <v>0.0145012541196745</v>
      </c>
      <c r="AA1416" s="151">
        <v>11999</v>
      </c>
      <c r="AB1416" s="151">
        <v>11596</v>
      </c>
      <c r="AC1416" s="151">
        <v>13985</v>
      </c>
      <c r="AD1416" s="151">
        <v>13517</v>
      </c>
      <c r="AE1416" s="155">
        <v>0.966413867822319</v>
      </c>
      <c r="AF1416" s="155">
        <v>0.966535573829103</v>
      </c>
      <c r="AG1416" s="173">
        <v>-0.000121706006784073</v>
      </c>
    </row>
    <row r="1417" spans="1:33">
      <c r="A1417" s="175" t="s">
        <v>1085</v>
      </c>
      <c r="B1417" s="195" t="s">
        <v>1848</v>
      </c>
      <c r="C1417" s="195" t="s">
        <v>1418</v>
      </c>
      <c r="D1417" s="150">
        <v>2116</v>
      </c>
      <c r="E1417" s="150">
        <v>2058</v>
      </c>
      <c r="F1417" s="150">
        <v>2000</v>
      </c>
      <c r="G1417" s="151">
        <v>928</v>
      </c>
      <c r="H1417" s="151">
        <v>902</v>
      </c>
      <c r="I1417" s="151">
        <v>882</v>
      </c>
      <c r="J1417" s="151">
        <v>1625</v>
      </c>
      <c r="K1417" s="151">
        <v>1599</v>
      </c>
      <c r="L1417" s="151">
        <v>1558</v>
      </c>
      <c r="M1417" s="154">
        <v>0.965349471935446</v>
      </c>
      <c r="N1417" s="153">
        <v>40675</v>
      </c>
      <c r="O1417" s="172">
        <v>0.9</v>
      </c>
      <c r="P1417" s="154">
        <v>0.972589792060491</v>
      </c>
      <c r="Q1417" s="154">
        <v>0.97198275862069</v>
      </c>
      <c r="R1417" s="154">
        <v>0.984</v>
      </c>
      <c r="S1417" s="173">
        <v>0.000607033439801841</v>
      </c>
      <c r="T1417" s="153">
        <v>42135</v>
      </c>
      <c r="U1417" s="153">
        <v>39878</v>
      </c>
      <c r="V1417" s="154">
        <v>0.946434080930343</v>
      </c>
      <c r="W1417" s="154">
        <v>0.945179584120983</v>
      </c>
      <c r="X1417" s="155">
        <v>0.950431034482759</v>
      </c>
      <c r="Y1417" s="155">
        <v>0.958769230769231</v>
      </c>
      <c r="Z1417" s="173">
        <v>-0.00525145036177566</v>
      </c>
      <c r="AA1417" s="151">
        <v>12174</v>
      </c>
      <c r="AB1417" s="151">
        <v>11613</v>
      </c>
      <c r="AC1417" s="151">
        <v>13224</v>
      </c>
      <c r="AD1417" s="151">
        <v>12253</v>
      </c>
      <c r="AE1417" s="155">
        <v>0.953918186298669</v>
      </c>
      <c r="AF1417" s="155">
        <v>0.926572897761646</v>
      </c>
      <c r="AG1417" s="173">
        <v>0.0273452885370238</v>
      </c>
    </row>
    <row r="1418" spans="1:33">
      <c r="A1418" s="175" t="s">
        <v>1085</v>
      </c>
      <c r="B1418" s="195" t="s">
        <v>1848</v>
      </c>
      <c r="C1418" s="195" t="s">
        <v>1419</v>
      </c>
      <c r="D1418" s="150">
        <v>1661</v>
      </c>
      <c r="E1418" s="150">
        <v>1624</v>
      </c>
      <c r="F1418" s="150">
        <v>1566</v>
      </c>
      <c r="G1418" s="151">
        <v>716</v>
      </c>
      <c r="H1418" s="151">
        <v>701</v>
      </c>
      <c r="I1418" s="151">
        <v>682</v>
      </c>
      <c r="J1418" s="151">
        <v>1348</v>
      </c>
      <c r="K1418" s="151">
        <v>1317</v>
      </c>
      <c r="L1418" s="151">
        <v>1277</v>
      </c>
      <c r="M1418" s="154">
        <v>0.976315141061969</v>
      </c>
      <c r="N1418" s="153">
        <v>31699</v>
      </c>
      <c r="O1418" s="172">
        <v>0.9</v>
      </c>
      <c r="P1418" s="154">
        <v>0.977724262492474</v>
      </c>
      <c r="Q1418" s="154">
        <v>0.979050279329609</v>
      </c>
      <c r="R1418" s="154">
        <v>0.97700296735905</v>
      </c>
      <c r="S1418" s="173">
        <v>-0.00132601683713451</v>
      </c>
      <c r="T1418" s="153">
        <v>32468</v>
      </c>
      <c r="U1418" s="153">
        <v>31008</v>
      </c>
      <c r="V1418" s="154">
        <v>0.955032647529876</v>
      </c>
      <c r="W1418" s="154">
        <v>0.942805538832029</v>
      </c>
      <c r="X1418" s="155">
        <v>0.952513966480447</v>
      </c>
      <c r="Y1418" s="155">
        <v>0.947329376854599</v>
      </c>
      <c r="Z1418" s="173">
        <v>-0.00970842764841806</v>
      </c>
      <c r="AA1418" s="151">
        <v>9458</v>
      </c>
      <c r="AB1418" s="151">
        <v>9022</v>
      </c>
      <c r="AC1418" s="151">
        <v>10258</v>
      </c>
      <c r="AD1418" s="151">
        <v>9810</v>
      </c>
      <c r="AE1418" s="155">
        <v>0.953901459082258</v>
      </c>
      <c r="AF1418" s="155">
        <v>0.956326769350751</v>
      </c>
      <c r="AG1418" s="173">
        <v>-0.00242531026849224</v>
      </c>
    </row>
    <row r="1419" spans="1:33">
      <c r="A1419" s="175" t="s">
        <v>1085</v>
      </c>
      <c r="B1419" s="195" t="s">
        <v>1848</v>
      </c>
      <c r="C1419" s="195" t="s">
        <v>1420</v>
      </c>
      <c r="D1419" s="150">
        <v>1659</v>
      </c>
      <c r="E1419" s="150">
        <v>1650</v>
      </c>
      <c r="F1419" s="150">
        <v>1534</v>
      </c>
      <c r="G1419" s="151">
        <v>960</v>
      </c>
      <c r="H1419" s="151">
        <v>955</v>
      </c>
      <c r="I1419" s="151">
        <v>910</v>
      </c>
      <c r="J1419" s="151">
        <v>1574</v>
      </c>
      <c r="K1419" s="151">
        <v>1559</v>
      </c>
      <c r="L1419" s="151">
        <v>1482</v>
      </c>
      <c r="M1419" s="154">
        <v>0.989937376224375</v>
      </c>
      <c r="N1419" s="153">
        <v>36990</v>
      </c>
      <c r="O1419" s="172">
        <v>0.9</v>
      </c>
      <c r="P1419" s="154">
        <v>0.994575045207957</v>
      </c>
      <c r="Q1419" s="154">
        <v>0.994791666666667</v>
      </c>
      <c r="R1419" s="154">
        <v>0.990470139771283</v>
      </c>
      <c r="S1419" s="173">
        <v>-0.000216621458710042</v>
      </c>
      <c r="T1419" s="153">
        <v>37366</v>
      </c>
      <c r="U1419" s="153">
        <v>35030</v>
      </c>
      <c r="V1419" s="154">
        <v>0.937483273564203</v>
      </c>
      <c r="W1419" s="154">
        <v>0.924653405666064</v>
      </c>
      <c r="X1419" s="155">
        <v>0.947916666666667</v>
      </c>
      <c r="Y1419" s="155">
        <v>0.941550190597205</v>
      </c>
      <c r="Z1419" s="173">
        <v>-0.0232632610006027</v>
      </c>
      <c r="AA1419" s="151">
        <v>11029</v>
      </c>
      <c r="AB1419" s="151">
        <v>10320</v>
      </c>
      <c r="AC1419" s="151">
        <v>12092</v>
      </c>
      <c r="AD1419" s="151">
        <v>11324</v>
      </c>
      <c r="AE1419" s="155">
        <v>0.935714933357512</v>
      </c>
      <c r="AF1419" s="155">
        <v>0.936486933509759</v>
      </c>
      <c r="AG1419" s="173">
        <v>-0.000772000152246544</v>
      </c>
    </row>
    <row r="1420" spans="1:33">
      <c r="A1420" s="175" t="s">
        <v>1085</v>
      </c>
      <c r="B1420" s="195" t="s">
        <v>1848</v>
      </c>
      <c r="C1420" s="195" t="s">
        <v>1421</v>
      </c>
      <c r="D1420" s="150">
        <v>2273</v>
      </c>
      <c r="E1420" s="150">
        <v>2181</v>
      </c>
      <c r="F1420" s="150">
        <v>1998</v>
      </c>
      <c r="G1420" s="151">
        <v>1156</v>
      </c>
      <c r="H1420" s="151">
        <v>1139</v>
      </c>
      <c r="I1420" s="151">
        <v>1005</v>
      </c>
      <c r="J1420" s="151">
        <v>1992</v>
      </c>
      <c r="K1420" s="151">
        <v>1957</v>
      </c>
      <c r="L1420" s="151">
        <v>1724</v>
      </c>
      <c r="M1420" s="154">
        <v>0.976446777278591</v>
      </c>
      <c r="N1420" s="153">
        <v>43903</v>
      </c>
      <c r="O1420" s="172">
        <v>0.9</v>
      </c>
      <c r="P1420" s="154">
        <v>0.959524857017158</v>
      </c>
      <c r="Q1420" s="154">
        <v>0.985294117647059</v>
      </c>
      <c r="R1420" s="154">
        <v>0.982429718875502</v>
      </c>
      <c r="S1420" s="173">
        <v>-0.0257692606299009</v>
      </c>
      <c r="T1420" s="153">
        <v>44962</v>
      </c>
      <c r="U1420" s="153">
        <v>40206</v>
      </c>
      <c r="V1420" s="154">
        <v>0.894221787287042</v>
      </c>
      <c r="W1420" s="154">
        <v>0.879014518257809</v>
      </c>
      <c r="X1420" s="155">
        <v>0.869377162629758</v>
      </c>
      <c r="Y1420" s="155">
        <v>0.865461847389558</v>
      </c>
      <c r="Z1420" s="173">
        <v>0.00963735562805124</v>
      </c>
      <c r="AA1420" s="151">
        <v>13405</v>
      </c>
      <c r="AB1420" s="151">
        <v>11846</v>
      </c>
      <c r="AC1420" s="151">
        <v>14500</v>
      </c>
      <c r="AD1420" s="151">
        <v>12709</v>
      </c>
      <c r="AE1420" s="155">
        <v>0.883700111898545</v>
      </c>
      <c r="AF1420" s="155">
        <v>0.87648275862069</v>
      </c>
      <c r="AG1420" s="173">
        <v>0.00721735327785566</v>
      </c>
    </row>
    <row r="1421" spans="1:33">
      <c r="A1421" s="175" t="s">
        <v>1085</v>
      </c>
      <c r="B1421" s="195" t="s">
        <v>1848</v>
      </c>
      <c r="C1421" s="195" t="s">
        <v>1422</v>
      </c>
      <c r="D1421" s="150">
        <v>2768</v>
      </c>
      <c r="E1421" s="150">
        <v>2741</v>
      </c>
      <c r="F1421" s="150">
        <v>2605</v>
      </c>
      <c r="G1421" s="151">
        <v>1300</v>
      </c>
      <c r="H1421" s="151">
        <v>1285</v>
      </c>
      <c r="I1421" s="151">
        <v>1234</v>
      </c>
      <c r="J1421" s="151">
        <v>2254</v>
      </c>
      <c r="K1421" s="151">
        <v>2219</v>
      </c>
      <c r="L1421" s="151">
        <v>2138</v>
      </c>
      <c r="M1421" s="154">
        <v>0.98927959697733</v>
      </c>
      <c r="N1421" s="153">
        <v>49093</v>
      </c>
      <c r="O1421" s="172">
        <v>0.9</v>
      </c>
      <c r="P1421" s="154">
        <v>0.990245664739884</v>
      </c>
      <c r="Q1421" s="154">
        <v>0.988461538461539</v>
      </c>
      <c r="R1421" s="154">
        <v>0.984472049689441</v>
      </c>
      <c r="S1421" s="173">
        <v>0.0017841262783459</v>
      </c>
      <c r="T1421" s="153">
        <v>49625</v>
      </c>
      <c r="U1421" s="153">
        <v>47483</v>
      </c>
      <c r="V1421" s="154">
        <v>0.956836272040302</v>
      </c>
      <c r="W1421" s="154">
        <v>0.941112716763006</v>
      </c>
      <c r="X1421" s="155">
        <v>0.949230769230769</v>
      </c>
      <c r="Y1421" s="155">
        <v>0.948535936113576</v>
      </c>
      <c r="Z1421" s="173">
        <v>-0.00811805246776343</v>
      </c>
      <c r="AA1421" s="151">
        <v>15107</v>
      </c>
      <c r="AB1421" s="151">
        <v>14347</v>
      </c>
      <c r="AC1421" s="151">
        <v>16321</v>
      </c>
      <c r="AD1421" s="151">
        <v>15600</v>
      </c>
      <c r="AE1421" s="155">
        <v>0.949692195670881</v>
      </c>
      <c r="AF1421" s="155">
        <v>0.955823785307273</v>
      </c>
      <c r="AG1421" s="173">
        <v>-0.00613158963639182</v>
      </c>
    </row>
    <row r="1422" spans="1:33">
      <c r="A1422" s="175" t="s">
        <v>1085</v>
      </c>
      <c r="B1422" s="195" t="s">
        <v>1848</v>
      </c>
      <c r="C1422" s="195" t="s">
        <v>1423</v>
      </c>
      <c r="D1422" s="150">
        <v>1598</v>
      </c>
      <c r="E1422" s="150">
        <v>1590</v>
      </c>
      <c r="F1422" s="150">
        <v>1535</v>
      </c>
      <c r="G1422" s="151">
        <v>798</v>
      </c>
      <c r="H1422" s="151">
        <v>786</v>
      </c>
      <c r="I1422" s="151">
        <v>763</v>
      </c>
      <c r="J1422" s="151">
        <v>1261</v>
      </c>
      <c r="K1422" s="151">
        <v>1246</v>
      </c>
      <c r="L1422" s="151">
        <v>1214</v>
      </c>
      <c r="M1422" s="154">
        <v>0.984409950518539</v>
      </c>
      <c r="N1422" s="153">
        <v>29046</v>
      </c>
      <c r="O1422" s="172">
        <v>0.9</v>
      </c>
      <c r="P1422" s="154">
        <v>0.994993742177722</v>
      </c>
      <c r="Q1422" s="154">
        <v>0.984962406015038</v>
      </c>
      <c r="R1422" s="154">
        <v>0.988104678826328</v>
      </c>
      <c r="S1422" s="173">
        <v>0.0100313361626846</v>
      </c>
      <c r="T1422" s="153">
        <v>29506</v>
      </c>
      <c r="U1422" s="153">
        <v>28394</v>
      </c>
      <c r="V1422" s="154">
        <v>0.962312749949163</v>
      </c>
      <c r="W1422" s="154">
        <v>0.960575719649562</v>
      </c>
      <c r="X1422" s="155">
        <v>0.956140350877193</v>
      </c>
      <c r="Y1422" s="155">
        <v>0.962727993655829</v>
      </c>
      <c r="Z1422" s="173">
        <v>0.00443536877236894</v>
      </c>
      <c r="AA1422" s="151">
        <v>8871</v>
      </c>
      <c r="AB1422" s="151">
        <v>8531</v>
      </c>
      <c r="AC1422" s="151">
        <v>9863</v>
      </c>
      <c r="AD1422" s="151">
        <v>9506</v>
      </c>
      <c r="AE1422" s="155">
        <v>0.961672866644121</v>
      </c>
      <c r="AF1422" s="155">
        <v>0.963804116394606</v>
      </c>
      <c r="AG1422" s="173">
        <v>-0.00213124975048473</v>
      </c>
    </row>
    <row r="1423" spans="1:33">
      <c r="A1423" s="175" t="s">
        <v>1085</v>
      </c>
      <c r="B1423" s="195" t="s">
        <v>1848</v>
      </c>
      <c r="C1423" s="195" t="s">
        <v>1424</v>
      </c>
      <c r="D1423" s="150">
        <v>3638</v>
      </c>
      <c r="E1423" s="150">
        <v>3595</v>
      </c>
      <c r="F1423" s="150">
        <v>3515</v>
      </c>
      <c r="G1423" s="151">
        <v>1695</v>
      </c>
      <c r="H1423" s="151">
        <v>1668</v>
      </c>
      <c r="I1423" s="151">
        <v>1636</v>
      </c>
      <c r="J1423" s="151">
        <v>2968</v>
      </c>
      <c r="K1423" s="151">
        <v>2916</v>
      </c>
      <c r="L1423" s="151">
        <v>2859</v>
      </c>
      <c r="M1423" s="154">
        <v>0.983089016952946</v>
      </c>
      <c r="N1423" s="153">
        <v>70283</v>
      </c>
      <c r="O1423" s="172">
        <v>0.9</v>
      </c>
      <c r="P1423" s="154">
        <v>0.988180318856515</v>
      </c>
      <c r="Q1423" s="154">
        <v>0.984070796460177</v>
      </c>
      <c r="R1423" s="154">
        <v>0.982479784366577</v>
      </c>
      <c r="S1423" s="173">
        <v>0.00410952239633755</v>
      </c>
      <c r="T1423" s="153">
        <v>71492</v>
      </c>
      <c r="U1423" s="153">
        <v>69312</v>
      </c>
      <c r="V1423" s="154">
        <v>0.969507077714989</v>
      </c>
      <c r="W1423" s="154">
        <v>0.966190214403518</v>
      </c>
      <c r="X1423" s="155">
        <v>0.965191740412979</v>
      </c>
      <c r="Y1423" s="155">
        <v>0.963274932614555</v>
      </c>
      <c r="Z1423" s="173">
        <v>0.000998473990538984</v>
      </c>
      <c r="AA1423" s="151">
        <v>20901</v>
      </c>
      <c r="AB1423" s="151">
        <v>20258</v>
      </c>
      <c r="AC1423" s="151">
        <v>23195</v>
      </c>
      <c r="AD1423" s="151">
        <v>22446</v>
      </c>
      <c r="AE1423" s="155">
        <v>0.969235921726233</v>
      </c>
      <c r="AF1423" s="155">
        <v>0.967708557878853</v>
      </c>
      <c r="AG1423" s="173">
        <v>0.00152736384737995</v>
      </c>
    </row>
    <row r="1424" spans="1:33">
      <c r="A1424" s="175" t="s">
        <v>1085</v>
      </c>
      <c r="B1424" s="195" t="s">
        <v>1848</v>
      </c>
      <c r="C1424" s="195" t="s">
        <v>1425</v>
      </c>
      <c r="D1424" s="150">
        <v>2276</v>
      </c>
      <c r="E1424" s="150">
        <v>2263</v>
      </c>
      <c r="F1424" s="150">
        <v>2213</v>
      </c>
      <c r="G1424" s="151">
        <v>1210</v>
      </c>
      <c r="H1424" s="151">
        <v>1197</v>
      </c>
      <c r="I1424" s="151">
        <v>1171</v>
      </c>
      <c r="J1424" s="151">
        <v>1830</v>
      </c>
      <c r="K1424" s="151">
        <v>1619</v>
      </c>
      <c r="L1424" s="151">
        <v>1611</v>
      </c>
      <c r="M1424" s="154">
        <v>0.985043849253378</v>
      </c>
      <c r="N1424" s="153">
        <v>41559</v>
      </c>
      <c r="O1424" s="172">
        <v>0.9</v>
      </c>
      <c r="P1424" s="154">
        <v>0.994288224956063</v>
      </c>
      <c r="Q1424" s="154">
        <v>0.989256198347107</v>
      </c>
      <c r="R1424" s="154">
        <v>0.884699453551913</v>
      </c>
      <c r="S1424" s="173">
        <v>0.00503202660895585</v>
      </c>
      <c r="T1424" s="153">
        <v>42190</v>
      </c>
      <c r="U1424" s="153">
        <v>41101</v>
      </c>
      <c r="V1424" s="154">
        <v>0.974188196255037</v>
      </c>
      <c r="W1424" s="154">
        <v>0.97231985940246</v>
      </c>
      <c r="X1424" s="155">
        <v>0.967768595041322</v>
      </c>
      <c r="Y1424" s="155">
        <v>0.880327868852459</v>
      </c>
      <c r="Z1424" s="173">
        <v>0.00455126436113817</v>
      </c>
      <c r="AA1424" s="151">
        <v>12739</v>
      </c>
      <c r="AB1424" s="151">
        <v>12260</v>
      </c>
      <c r="AC1424" s="151">
        <v>13883</v>
      </c>
      <c r="AD1424" s="151">
        <v>13610</v>
      </c>
      <c r="AE1424" s="155">
        <v>0.962398932412277</v>
      </c>
      <c r="AF1424" s="155">
        <v>0.980335662320824</v>
      </c>
      <c r="AG1424" s="173">
        <v>-0.0179367299085468</v>
      </c>
    </row>
    <row r="1425" spans="1:33">
      <c r="A1425" s="175" t="s">
        <v>1085</v>
      </c>
      <c r="B1425" s="195" t="s">
        <v>1848</v>
      </c>
      <c r="C1425" s="195" t="s">
        <v>1426</v>
      </c>
      <c r="D1425" s="150">
        <v>2411</v>
      </c>
      <c r="E1425" s="150">
        <v>2379</v>
      </c>
      <c r="F1425" s="150">
        <v>2221</v>
      </c>
      <c r="G1425" s="151">
        <v>971</v>
      </c>
      <c r="H1425" s="151">
        <v>959</v>
      </c>
      <c r="I1425" s="151">
        <v>881</v>
      </c>
      <c r="J1425" s="151">
        <v>1849</v>
      </c>
      <c r="K1425" s="151">
        <v>1829</v>
      </c>
      <c r="L1425" s="151">
        <v>1756</v>
      </c>
      <c r="M1425" s="154">
        <v>0.985044747998116</v>
      </c>
      <c r="N1425" s="153">
        <v>41825</v>
      </c>
      <c r="O1425" s="172">
        <v>0.9</v>
      </c>
      <c r="P1425" s="154">
        <v>0.986727498963086</v>
      </c>
      <c r="Q1425" s="154">
        <v>0.987641606591143</v>
      </c>
      <c r="R1425" s="154">
        <v>0.989183342347215</v>
      </c>
      <c r="S1425" s="173">
        <v>-0.000914107628057326</v>
      </c>
      <c r="T1425" s="153">
        <v>42460</v>
      </c>
      <c r="U1425" s="153">
        <v>39830</v>
      </c>
      <c r="V1425" s="154">
        <v>0.938059349976448</v>
      </c>
      <c r="W1425" s="154">
        <v>0.921194525093322</v>
      </c>
      <c r="X1425" s="155">
        <v>0.907312049433574</v>
      </c>
      <c r="Y1425" s="155">
        <v>0.949702541914548</v>
      </c>
      <c r="Z1425" s="173">
        <v>0.0138824756597485</v>
      </c>
      <c r="AA1425" s="151">
        <v>12747</v>
      </c>
      <c r="AB1425" s="151">
        <v>11947</v>
      </c>
      <c r="AC1425" s="151">
        <v>13690</v>
      </c>
      <c r="AD1425" s="151">
        <v>12833</v>
      </c>
      <c r="AE1425" s="155">
        <v>0.93724013493371</v>
      </c>
      <c r="AF1425" s="155">
        <v>0.937399561723886</v>
      </c>
      <c r="AG1425" s="173">
        <v>-0.000159426790176109</v>
      </c>
    </row>
    <row r="1426" spans="1:33">
      <c r="A1426" s="175" t="s">
        <v>1085</v>
      </c>
      <c r="B1426" s="195" t="s">
        <v>1848</v>
      </c>
      <c r="C1426" s="195" t="s">
        <v>1427</v>
      </c>
      <c r="D1426" s="150">
        <v>5031</v>
      </c>
      <c r="E1426" s="150">
        <v>4871</v>
      </c>
      <c r="F1426" s="150">
        <v>4129</v>
      </c>
      <c r="G1426" s="151">
        <v>2600</v>
      </c>
      <c r="H1426" s="151">
        <v>2518</v>
      </c>
      <c r="I1426" s="151">
        <v>2330</v>
      </c>
      <c r="J1426" s="151">
        <v>4384</v>
      </c>
      <c r="K1426" s="151">
        <v>4251</v>
      </c>
      <c r="L1426" s="151">
        <v>3758</v>
      </c>
      <c r="M1426" s="154">
        <v>0.976330233613064</v>
      </c>
      <c r="N1426" s="153">
        <v>107616</v>
      </c>
      <c r="O1426" s="172">
        <v>0.9</v>
      </c>
      <c r="P1426" s="154">
        <v>0.968197177499503</v>
      </c>
      <c r="Q1426" s="154">
        <v>0.968461538461538</v>
      </c>
      <c r="R1426" s="154">
        <v>0.969662408759124</v>
      </c>
      <c r="S1426" s="173">
        <v>-0.000264360962035415</v>
      </c>
      <c r="T1426" s="153">
        <v>110225</v>
      </c>
      <c r="U1426" s="153">
        <v>89672</v>
      </c>
      <c r="V1426" s="154">
        <v>0.813535949194829</v>
      </c>
      <c r="W1426" s="154">
        <v>0.820711588153449</v>
      </c>
      <c r="X1426" s="155">
        <v>0.896153846153846</v>
      </c>
      <c r="Y1426" s="155">
        <v>0.85720802919708</v>
      </c>
      <c r="Z1426" s="173">
        <v>-0.0754422580003976</v>
      </c>
      <c r="AA1426" s="151">
        <v>32018</v>
      </c>
      <c r="AB1426" s="151">
        <v>26290</v>
      </c>
      <c r="AC1426" s="151">
        <v>35742</v>
      </c>
      <c r="AD1426" s="151">
        <v>28209</v>
      </c>
      <c r="AE1426" s="155">
        <v>0.821100630895122</v>
      </c>
      <c r="AF1426" s="155">
        <v>0.789239550109115</v>
      </c>
      <c r="AG1426" s="173">
        <v>0.0318610807860062</v>
      </c>
    </row>
    <row r="1427" spans="1:33">
      <c r="A1427" s="175" t="s">
        <v>1085</v>
      </c>
      <c r="B1427" s="195" t="s">
        <v>1848</v>
      </c>
      <c r="C1427" s="195" t="s">
        <v>1428</v>
      </c>
      <c r="D1427" s="150">
        <v>2343</v>
      </c>
      <c r="E1427" s="150">
        <v>2317</v>
      </c>
      <c r="F1427" s="150">
        <v>2213</v>
      </c>
      <c r="G1427" s="151">
        <v>1081</v>
      </c>
      <c r="H1427" s="151">
        <v>1066</v>
      </c>
      <c r="I1427" s="151">
        <v>1025</v>
      </c>
      <c r="J1427" s="151">
        <v>1885</v>
      </c>
      <c r="K1427" s="151">
        <v>1870</v>
      </c>
      <c r="L1427" s="151">
        <v>1789</v>
      </c>
      <c r="M1427" s="154">
        <v>0.981886890800104</v>
      </c>
      <c r="N1427" s="153">
        <v>45210</v>
      </c>
      <c r="O1427" s="172">
        <v>0.9</v>
      </c>
      <c r="P1427" s="154">
        <v>0.988903115663679</v>
      </c>
      <c r="Q1427" s="154">
        <v>0.986123959296947</v>
      </c>
      <c r="R1427" s="154">
        <v>0.992042440318302</v>
      </c>
      <c r="S1427" s="173">
        <v>0.00277915636673176</v>
      </c>
      <c r="T1427" s="153">
        <v>46044</v>
      </c>
      <c r="U1427" s="153">
        <v>43817</v>
      </c>
      <c r="V1427" s="154">
        <v>0.95163322039788</v>
      </c>
      <c r="W1427" s="154">
        <v>0.944515578318395</v>
      </c>
      <c r="X1427" s="155">
        <v>0.948196114708603</v>
      </c>
      <c r="Y1427" s="155">
        <v>0.949071618037135</v>
      </c>
      <c r="Z1427" s="173">
        <v>-0.00368053639020793</v>
      </c>
      <c r="AA1427" s="151">
        <v>13493</v>
      </c>
      <c r="AB1427" s="151">
        <v>12881</v>
      </c>
      <c r="AC1427" s="151">
        <v>15185</v>
      </c>
      <c r="AD1427" s="151">
        <v>14475</v>
      </c>
      <c r="AE1427" s="155">
        <v>0.954643148299118</v>
      </c>
      <c r="AF1427" s="155">
        <v>0.953243332235759</v>
      </c>
      <c r="AG1427" s="173">
        <v>0.00139981606335915</v>
      </c>
    </row>
    <row r="1428" spans="1:33">
      <c r="A1428" s="175" t="s">
        <v>1085</v>
      </c>
      <c r="B1428" s="195" t="s">
        <v>1848</v>
      </c>
      <c r="C1428" s="195" t="s">
        <v>1429</v>
      </c>
      <c r="D1428" s="150">
        <v>4524</v>
      </c>
      <c r="E1428" s="150">
        <v>4402</v>
      </c>
      <c r="F1428" s="150">
        <v>4356</v>
      </c>
      <c r="G1428" s="151">
        <v>2136</v>
      </c>
      <c r="H1428" s="151">
        <v>2082</v>
      </c>
      <c r="I1428" s="151">
        <v>2006</v>
      </c>
      <c r="J1428" s="151">
        <v>3563</v>
      </c>
      <c r="K1428" s="151">
        <v>3422</v>
      </c>
      <c r="L1428" s="151">
        <v>3392</v>
      </c>
      <c r="M1428" s="154">
        <v>0.978592295591905</v>
      </c>
      <c r="N1428" s="153">
        <v>82739</v>
      </c>
      <c r="O1428" s="172">
        <v>0.9</v>
      </c>
      <c r="P1428" s="154">
        <v>0.973032714412025</v>
      </c>
      <c r="Q1428" s="154">
        <v>0.974719101123595</v>
      </c>
      <c r="R1428" s="154">
        <v>0.960426606792029</v>
      </c>
      <c r="S1428" s="173">
        <v>-0.00168638671157073</v>
      </c>
      <c r="T1428" s="153">
        <v>84549</v>
      </c>
      <c r="U1428" s="153">
        <v>81260</v>
      </c>
      <c r="V1428" s="154">
        <v>0.961099480774462</v>
      </c>
      <c r="W1428" s="154">
        <v>0.962864721485411</v>
      </c>
      <c r="X1428" s="155">
        <v>0.939138576779026</v>
      </c>
      <c r="Y1428" s="155">
        <v>0.952006735896716</v>
      </c>
      <c r="Z1428" s="173">
        <v>0.0237261447063849</v>
      </c>
      <c r="AA1428" s="151">
        <v>25090</v>
      </c>
      <c r="AB1428" s="151">
        <v>24084</v>
      </c>
      <c r="AC1428" s="151">
        <v>27774</v>
      </c>
      <c r="AD1428" s="151">
        <v>26579</v>
      </c>
      <c r="AE1428" s="155">
        <v>0.959904344360303</v>
      </c>
      <c r="AF1428" s="155">
        <v>0.956974148484194</v>
      </c>
      <c r="AG1428" s="173">
        <v>0.0029301958761091</v>
      </c>
    </row>
    <row r="1429" spans="1:33">
      <c r="A1429" s="175" t="s">
        <v>1085</v>
      </c>
      <c r="B1429" s="195" t="s">
        <v>1848</v>
      </c>
      <c r="C1429" s="195" t="s">
        <v>1430</v>
      </c>
      <c r="D1429" s="150">
        <v>1258</v>
      </c>
      <c r="E1429" s="150">
        <v>1228</v>
      </c>
      <c r="F1429" s="150">
        <v>853</v>
      </c>
      <c r="G1429" s="151">
        <v>642</v>
      </c>
      <c r="H1429" s="151">
        <v>628</v>
      </c>
      <c r="I1429" s="151">
        <v>503</v>
      </c>
      <c r="J1429" s="151">
        <v>1142</v>
      </c>
      <c r="K1429" s="151">
        <v>1139</v>
      </c>
      <c r="L1429" s="151">
        <v>894</v>
      </c>
      <c r="M1429" s="154">
        <v>0.969514047076689</v>
      </c>
      <c r="N1429" s="153">
        <v>25537</v>
      </c>
      <c r="O1429" s="172">
        <v>0.9</v>
      </c>
      <c r="P1429" s="154">
        <v>0.976152623211447</v>
      </c>
      <c r="Q1429" s="154">
        <v>0.978193146417445</v>
      </c>
      <c r="R1429" s="154">
        <v>0.997373029772329</v>
      </c>
      <c r="S1429" s="173">
        <v>-0.00204052320599879</v>
      </c>
      <c r="T1429" s="153">
        <v>26340</v>
      </c>
      <c r="U1429" s="153">
        <v>19322</v>
      </c>
      <c r="V1429" s="154">
        <v>0.733561123766135</v>
      </c>
      <c r="W1429" s="154">
        <v>0.678060413354531</v>
      </c>
      <c r="X1429" s="155">
        <v>0.783489096573209</v>
      </c>
      <c r="Y1429" s="155">
        <v>0.782837127845884</v>
      </c>
      <c r="Z1429" s="173">
        <v>-0.105428683218678</v>
      </c>
      <c r="AA1429" s="151">
        <v>7762</v>
      </c>
      <c r="AB1429" s="151">
        <v>5928</v>
      </c>
      <c r="AC1429" s="151">
        <v>8531</v>
      </c>
      <c r="AD1429" s="151">
        <v>6350</v>
      </c>
      <c r="AE1429" s="155">
        <v>0.763720690543674</v>
      </c>
      <c r="AF1429" s="155">
        <v>0.744344156605322</v>
      </c>
      <c r="AG1429" s="173">
        <v>0.0193765339383526</v>
      </c>
    </row>
    <row r="1430" spans="1:33">
      <c r="A1430" s="175" t="s">
        <v>1085</v>
      </c>
      <c r="B1430" s="195" t="s">
        <v>1848</v>
      </c>
      <c r="C1430" s="195" t="s">
        <v>1431</v>
      </c>
      <c r="D1430" s="150">
        <v>2318</v>
      </c>
      <c r="E1430" s="150">
        <v>2284</v>
      </c>
      <c r="F1430" s="150">
        <v>2203</v>
      </c>
      <c r="G1430" s="151">
        <v>1083</v>
      </c>
      <c r="H1430" s="151">
        <v>1074</v>
      </c>
      <c r="I1430" s="151">
        <v>1034</v>
      </c>
      <c r="J1430" s="151">
        <v>1837</v>
      </c>
      <c r="K1430" s="151">
        <v>1809</v>
      </c>
      <c r="L1430" s="151">
        <v>1753</v>
      </c>
      <c r="M1430" s="154">
        <v>0.985190226958012</v>
      </c>
      <c r="N1430" s="153">
        <v>41976</v>
      </c>
      <c r="O1430" s="172">
        <v>0.9</v>
      </c>
      <c r="P1430" s="154">
        <v>0.985332182916307</v>
      </c>
      <c r="Q1430" s="154">
        <v>0.991689750692521</v>
      </c>
      <c r="R1430" s="154">
        <v>0.984757757212847</v>
      </c>
      <c r="S1430" s="173">
        <v>-0.00635756777621355</v>
      </c>
      <c r="T1430" s="153">
        <v>42607</v>
      </c>
      <c r="U1430" s="153">
        <v>40827</v>
      </c>
      <c r="V1430" s="154">
        <v>0.958222827234961</v>
      </c>
      <c r="W1430" s="154">
        <v>0.950388265746333</v>
      </c>
      <c r="X1430" s="155">
        <v>0.954755309325946</v>
      </c>
      <c r="Y1430" s="155">
        <v>0.954273271638541</v>
      </c>
      <c r="Z1430" s="173">
        <v>-0.00436704357961337</v>
      </c>
      <c r="AA1430" s="151">
        <v>12726</v>
      </c>
      <c r="AB1430" s="151">
        <v>12176</v>
      </c>
      <c r="AC1430" s="151">
        <v>14002</v>
      </c>
      <c r="AD1430" s="151">
        <v>13423</v>
      </c>
      <c r="AE1430" s="155">
        <v>0.956781392424957</v>
      </c>
      <c r="AF1430" s="155">
        <v>0.95864876446222</v>
      </c>
      <c r="AG1430" s="173">
        <v>-0.00186737203726295</v>
      </c>
    </row>
    <row r="1431" spans="1:33">
      <c r="A1431" s="175" t="s">
        <v>1085</v>
      </c>
      <c r="B1431" s="195" t="s">
        <v>1848</v>
      </c>
      <c r="C1431" s="195" t="s">
        <v>1432</v>
      </c>
      <c r="D1431" s="150">
        <v>2371</v>
      </c>
      <c r="E1431" s="150">
        <v>2346</v>
      </c>
      <c r="F1431" s="150">
        <v>2194</v>
      </c>
      <c r="G1431" s="151">
        <v>1141</v>
      </c>
      <c r="H1431" s="151">
        <v>1133</v>
      </c>
      <c r="I1431" s="151">
        <v>1052</v>
      </c>
      <c r="J1431" s="151">
        <v>1902</v>
      </c>
      <c r="K1431" s="151">
        <v>1886</v>
      </c>
      <c r="L1431" s="151">
        <v>1795</v>
      </c>
      <c r="M1431" s="154">
        <v>0.989225406310833</v>
      </c>
      <c r="N1431" s="153">
        <v>43702</v>
      </c>
      <c r="O1431" s="172">
        <v>0.9</v>
      </c>
      <c r="P1431" s="154">
        <v>0.989455925769717</v>
      </c>
      <c r="Q1431" s="154">
        <v>0.992988606485539</v>
      </c>
      <c r="R1431" s="154">
        <v>0.991587802313354</v>
      </c>
      <c r="S1431" s="173">
        <v>-0.00353268071582158</v>
      </c>
      <c r="T1431" s="153">
        <v>44178</v>
      </c>
      <c r="U1431" s="153">
        <v>41670</v>
      </c>
      <c r="V1431" s="154">
        <v>0.943229661822627</v>
      </c>
      <c r="W1431" s="154">
        <v>0.925347954449599</v>
      </c>
      <c r="X1431" s="155">
        <v>0.921998247151621</v>
      </c>
      <c r="Y1431" s="155">
        <v>0.943743427970557</v>
      </c>
      <c r="Z1431" s="173">
        <v>0.0033497072979779</v>
      </c>
      <c r="AA1431" s="151">
        <v>13266</v>
      </c>
      <c r="AB1431" s="151">
        <v>12434</v>
      </c>
      <c r="AC1431" s="151">
        <v>14291</v>
      </c>
      <c r="AD1431" s="151">
        <v>13429</v>
      </c>
      <c r="AE1431" s="155">
        <v>0.937283280566863</v>
      </c>
      <c r="AF1431" s="155">
        <v>0.939682317542509</v>
      </c>
      <c r="AG1431" s="173">
        <v>-0.0023990369756467</v>
      </c>
    </row>
    <row r="1432" spans="1:33">
      <c r="A1432" s="175" t="s">
        <v>1085</v>
      </c>
      <c r="B1432" s="195" t="s">
        <v>1849</v>
      </c>
      <c r="C1432" s="195" t="s">
        <v>1433</v>
      </c>
      <c r="D1432" s="150">
        <v>4321</v>
      </c>
      <c r="E1432" s="150">
        <v>4271</v>
      </c>
      <c r="F1432" s="150">
        <v>4075</v>
      </c>
      <c r="G1432" s="151">
        <v>2257</v>
      </c>
      <c r="H1432" s="151">
        <v>2242</v>
      </c>
      <c r="I1432" s="151">
        <v>2151</v>
      </c>
      <c r="J1432" s="151">
        <v>2702</v>
      </c>
      <c r="K1432" s="151">
        <v>2678</v>
      </c>
      <c r="L1432" s="151">
        <v>2588</v>
      </c>
      <c r="M1432" s="154">
        <v>0.984189077004352</v>
      </c>
      <c r="N1432" s="153">
        <v>78245</v>
      </c>
      <c r="O1432" s="172">
        <v>0.9</v>
      </c>
      <c r="P1432" s="154">
        <v>0.988428604489701</v>
      </c>
      <c r="Q1432" s="154">
        <v>0.993354009747452</v>
      </c>
      <c r="R1432" s="154">
        <v>0.991117690599556</v>
      </c>
      <c r="S1432" s="173">
        <v>-0.00492540525775087</v>
      </c>
      <c r="T1432" s="153">
        <v>79502</v>
      </c>
      <c r="U1432" s="153">
        <v>75413</v>
      </c>
      <c r="V1432" s="154">
        <v>0.948567331639456</v>
      </c>
      <c r="W1432" s="154">
        <v>0.943068734089331</v>
      </c>
      <c r="X1432" s="155">
        <v>0.95303500221533</v>
      </c>
      <c r="Y1432" s="155">
        <v>0.95780903034789</v>
      </c>
      <c r="Z1432" s="173">
        <v>-0.00996626812599888</v>
      </c>
      <c r="AA1432" s="151">
        <v>23265</v>
      </c>
      <c r="AB1432" s="151">
        <v>22115</v>
      </c>
      <c r="AC1432" s="151">
        <v>25714</v>
      </c>
      <c r="AD1432" s="151">
        <v>24407</v>
      </c>
      <c r="AE1432" s="155">
        <v>0.95056952503761</v>
      </c>
      <c r="AF1432" s="155">
        <v>0.949171657462861</v>
      </c>
      <c r="AG1432" s="173">
        <v>0.00139786757474947</v>
      </c>
    </row>
    <row r="1433" spans="1:33">
      <c r="A1433" s="175" t="s">
        <v>1085</v>
      </c>
      <c r="B1433" s="195" t="s">
        <v>1849</v>
      </c>
      <c r="C1433" s="195" t="s">
        <v>1434</v>
      </c>
      <c r="D1433" s="150">
        <v>3135</v>
      </c>
      <c r="E1433" s="150">
        <v>3130</v>
      </c>
      <c r="F1433" s="150">
        <v>2946</v>
      </c>
      <c r="G1433" s="151">
        <v>1595</v>
      </c>
      <c r="H1433" s="151">
        <v>1592</v>
      </c>
      <c r="I1433" s="151">
        <v>1550</v>
      </c>
      <c r="J1433" s="151">
        <v>1922</v>
      </c>
      <c r="K1433" s="151">
        <v>1915</v>
      </c>
      <c r="L1433" s="151">
        <v>1856</v>
      </c>
      <c r="M1433" s="154">
        <v>0.994713276150402</v>
      </c>
      <c r="N1433" s="153">
        <v>55317</v>
      </c>
      <c r="O1433" s="172">
        <v>0.9</v>
      </c>
      <c r="P1433" s="154">
        <v>0.998405103668262</v>
      </c>
      <c r="Q1433" s="154">
        <v>0.998119122257053</v>
      </c>
      <c r="R1433" s="154">
        <v>0.996357960457856</v>
      </c>
      <c r="S1433" s="173">
        <v>0.00028598141120828</v>
      </c>
      <c r="T1433" s="153">
        <v>55611</v>
      </c>
      <c r="U1433" s="153">
        <v>53204</v>
      </c>
      <c r="V1433" s="154">
        <v>0.956717196238154</v>
      </c>
      <c r="W1433" s="154">
        <v>0.939712918660287</v>
      </c>
      <c r="X1433" s="155">
        <v>0.971786833855799</v>
      </c>
      <c r="Y1433" s="155">
        <v>0.965660770031218</v>
      </c>
      <c r="Z1433" s="173">
        <v>-0.0320739151955123</v>
      </c>
      <c r="AA1433" s="151">
        <v>16456</v>
      </c>
      <c r="AB1433" s="151">
        <v>15768</v>
      </c>
      <c r="AC1433" s="151">
        <v>18221</v>
      </c>
      <c r="AD1433" s="151">
        <v>17448</v>
      </c>
      <c r="AE1433" s="155">
        <v>0.958191541079242</v>
      </c>
      <c r="AF1433" s="155">
        <v>0.957576422808847</v>
      </c>
      <c r="AG1433" s="173">
        <v>0.000615118270394732</v>
      </c>
    </row>
    <row r="1434" spans="1:33">
      <c r="A1434" s="175" t="s">
        <v>1085</v>
      </c>
      <c r="B1434" s="195" t="s">
        <v>1849</v>
      </c>
      <c r="C1434" s="195" t="s">
        <v>1435</v>
      </c>
      <c r="D1434" s="150">
        <v>24</v>
      </c>
      <c r="E1434" s="150">
        <v>0</v>
      </c>
      <c r="F1434" s="150">
        <v>24</v>
      </c>
      <c r="G1434" s="151">
        <v>12</v>
      </c>
      <c r="H1434" s="151">
        <v>0</v>
      </c>
      <c r="I1434" s="151">
        <v>12</v>
      </c>
      <c r="J1434" s="151">
        <v>21</v>
      </c>
      <c r="K1434" s="151">
        <v>0</v>
      </c>
      <c r="L1434" s="151">
        <v>21</v>
      </c>
      <c r="M1434" s="154">
        <v>0.780729166666667</v>
      </c>
      <c r="N1434" s="153">
        <v>1499</v>
      </c>
      <c r="O1434" s="172">
        <v>0.9</v>
      </c>
      <c r="P1434" s="154">
        <v>0</v>
      </c>
      <c r="Q1434" s="154">
        <v>0</v>
      </c>
      <c r="R1434" s="154">
        <v>0</v>
      </c>
      <c r="S1434" s="173">
        <v>0</v>
      </c>
      <c r="T1434" s="153">
        <v>1920</v>
      </c>
      <c r="U1434" s="153">
        <v>1848</v>
      </c>
      <c r="V1434" s="154">
        <v>0.9625</v>
      </c>
      <c r="W1434" s="154">
        <v>1</v>
      </c>
      <c r="X1434" s="155">
        <v>1</v>
      </c>
      <c r="Y1434" s="155">
        <v>1</v>
      </c>
      <c r="Z1434" s="173">
        <v>0</v>
      </c>
      <c r="AA1434" s="151">
        <v>111</v>
      </c>
      <c r="AB1434" s="151">
        <v>111</v>
      </c>
      <c r="AC1434" s="151">
        <v>255</v>
      </c>
      <c r="AD1434" s="151">
        <v>255</v>
      </c>
      <c r="AE1434" s="155">
        <v>1</v>
      </c>
      <c r="AF1434" s="155">
        <v>1</v>
      </c>
      <c r="AG1434" s="173">
        <v>0</v>
      </c>
    </row>
    <row r="1435" spans="1:33">
      <c r="A1435" s="175" t="s">
        <v>1085</v>
      </c>
      <c r="B1435" s="195" t="s">
        <v>1849</v>
      </c>
      <c r="C1435" s="195" t="s">
        <v>1436</v>
      </c>
      <c r="D1435" s="150">
        <v>2509</v>
      </c>
      <c r="E1435" s="150">
        <v>2502</v>
      </c>
      <c r="F1435" s="150">
        <v>2357</v>
      </c>
      <c r="G1435" s="151">
        <v>1389</v>
      </c>
      <c r="H1435" s="151">
        <v>1389</v>
      </c>
      <c r="I1435" s="151">
        <v>1338</v>
      </c>
      <c r="J1435" s="151">
        <v>1617</v>
      </c>
      <c r="K1435" s="151">
        <v>1617</v>
      </c>
      <c r="L1435" s="151">
        <v>1566</v>
      </c>
      <c r="M1435" s="154">
        <v>0.990397834225164</v>
      </c>
      <c r="N1435" s="153">
        <v>46827</v>
      </c>
      <c r="O1435" s="172">
        <v>0.9</v>
      </c>
      <c r="P1435" s="154">
        <v>0.997210043842168</v>
      </c>
      <c r="Q1435" s="154">
        <v>1</v>
      </c>
      <c r="R1435" s="154">
        <v>1</v>
      </c>
      <c r="S1435" s="173">
        <v>-0.00278995615783184</v>
      </c>
      <c r="T1435" s="153">
        <v>47281</v>
      </c>
      <c r="U1435" s="153">
        <v>45041</v>
      </c>
      <c r="V1435" s="154">
        <v>0.952623675472177</v>
      </c>
      <c r="W1435" s="154">
        <v>0.939418094858509</v>
      </c>
      <c r="X1435" s="155">
        <v>0.963282937365011</v>
      </c>
      <c r="Y1435" s="155">
        <v>0.968460111317254</v>
      </c>
      <c r="Z1435" s="173">
        <v>-0.0238648425065014</v>
      </c>
      <c r="AA1435" s="151">
        <v>13749</v>
      </c>
      <c r="AB1435" s="151">
        <v>13129</v>
      </c>
      <c r="AC1435" s="151">
        <v>15305</v>
      </c>
      <c r="AD1435" s="151">
        <v>14497</v>
      </c>
      <c r="AE1435" s="155">
        <v>0.954905811331733</v>
      </c>
      <c r="AF1435" s="155">
        <v>0.947206795164979</v>
      </c>
      <c r="AG1435" s="173">
        <v>0.0076990161667545</v>
      </c>
    </row>
    <row r="1436" spans="1:33">
      <c r="A1436" s="175" t="s">
        <v>1085</v>
      </c>
      <c r="B1436" s="195" t="s">
        <v>1849</v>
      </c>
      <c r="C1436" s="195" t="s">
        <v>1437</v>
      </c>
      <c r="D1436" s="150">
        <v>7644</v>
      </c>
      <c r="E1436" s="150">
        <v>7506</v>
      </c>
      <c r="F1436" s="150">
        <v>7106</v>
      </c>
      <c r="G1436" s="151">
        <v>3906</v>
      </c>
      <c r="H1436" s="151">
        <v>3831</v>
      </c>
      <c r="I1436" s="151">
        <v>3546</v>
      </c>
      <c r="J1436" s="151">
        <v>4390</v>
      </c>
      <c r="K1436" s="151">
        <v>4282</v>
      </c>
      <c r="L1436" s="151">
        <v>3903</v>
      </c>
      <c r="M1436" s="154">
        <v>0.967957096178434</v>
      </c>
      <c r="N1436" s="153">
        <v>136269</v>
      </c>
      <c r="O1436" s="172">
        <v>0.9</v>
      </c>
      <c r="P1436" s="154">
        <v>0.981946624803768</v>
      </c>
      <c r="Q1436" s="154">
        <v>0.980798771121352</v>
      </c>
      <c r="R1436" s="154">
        <v>0.975398633257403</v>
      </c>
      <c r="S1436" s="173">
        <v>0.00114785368241599</v>
      </c>
      <c r="T1436" s="153">
        <v>140780</v>
      </c>
      <c r="U1436" s="153">
        <v>129220</v>
      </c>
      <c r="V1436" s="154">
        <v>0.917886063361273</v>
      </c>
      <c r="W1436" s="154">
        <v>0.929618001046572</v>
      </c>
      <c r="X1436" s="155">
        <v>0.907834101382488</v>
      </c>
      <c r="Y1436" s="155">
        <v>0.889066059225513</v>
      </c>
      <c r="Z1436" s="173">
        <v>0.021783899664084</v>
      </c>
      <c r="AA1436" s="151">
        <v>40075</v>
      </c>
      <c r="AB1436" s="151">
        <v>36951</v>
      </c>
      <c r="AC1436" s="151">
        <v>45194</v>
      </c>
      <c r="AD1436" s="151">
        <v>41058</v>
      </c>
      <c r="AE1436" s="155">
        <v>0.922046163443543</v>
      </c>
      <c r="AF1436" s="155">
        <v>0.908483427003585</v>
      </c>
      <c r="AG1436" s="173">
        <v>0.0135627364399589</v>
      </c>
    </row>
    <row r="1437" spans="1:33">
      <c r="A1437" s="175" t="s">
        <v>1085</v>
      </c>
      <c r="B1437" s="195" t="s">
        <v>1849</v>
      </c>
      <c r="C1437" s="195" t="s">
        <v>1438</v>
      </c>
      <c r="D1437" s="150">
        <v>1935</v>
      </c>
      <c r="E1437" s="150">
        <v>1913</v>
      </c>
      <c r="F1437" s="150">
        <v>1843</v>
      </c>
      <c r="G1437" s="151">
        <v>985</v>
      </c>
      <c r="H1437" s="151">
        <v>979</v>
      </c>
      <c r="I1437" s="151">
        <v>919</v>
      </c>
      <c r="J1437" s="151">
        <v>1255</v>
      </c>
      <c r="K1437" s="151">
        <v>1235</v>
      </c>
      <c r="L1437" s="151">
        <v>1202</v>
      </c>
      <c r="M1437" s="154">
        <v>0.984222660481653</v>
      </c>
      <c r="N1437" s="153">
        <v>35433</v>
      </c>
      <c r="O1437" s="172">
        <v>0.9</v>
      </c>
      <c r="P1437" s="154">
        <v>0.988630490956072</v>
      </c>
      <c r="Q1437" s="154">
        <v>0.993908629441624</v>
      </c>
      <c r="R1437" s="154">
        <v>0.98406374501992</v>
      </c>
      <c r="S1437" s="173">
        <v>-0.00527813848555203</v>
      </c>
      <c r="T1437" s="153">
        <v>36001</v>
      </c>
      <c r="U1437" s="153">
        <v>34060</v>
      </c>
      <c r="V1437" s="154">
        <v>0.946084830976917</v>
      </c>
      <c r="W1437" s="154">
        <v>0.952454780361757</v>
      </c>
      <c r="X1437" s="155">
        <v>0.932994923857868</v>
      </c>
      <c r="Y1437" s="155">
        <v>0.957768924302789</v>
      </c>
      <c r="Z1437" s="173">
        <v>0.0194598565038892</v>
      </c>
      <c r="AA1437" s="151">
        <v>10598</v>
      </c>
      <c r="AB1437" s="151">
        <v>10080</v>
      </c>
      <c r="AC1437" s="151">
        <v>11608</v>
      </c>
      <c r="AD1437" s="151">
        <v>11016</v>
      </c>
      <c r="AE1437" s="155">
        <v>0.95112285336856</v>
      </c>
      <c r="AF1437" s="155">
        <v>0.949000689179876</v>
      </c>
      <c r="AG1437" s="173">
        <v>0.00212216418868416</v>
      </c>
    </row>
    <row r="1438" spans="1:33">
      <c r="A1438" s="175" t="s">
        <v>1085</v>
      </c>
      <c r="B1438" s="195" t="s">
        <v>1849</v>
      </c>
      <c r="C1438" s="195" t="s">
        <v>1439</v>
      </c>
      <c r="D1438" s="150">
        <v>5561</v>
      </c>
      <c r="E1438" s="150">
        <v>5266</v>
      </c>
      <c r="F1438" s="150">
        <v>5133</v>
      </c>
      <c r="G1438" s="151">
        <v>2807</v>
      </c>
      <c r="H1438" s="151">
        <v>2772</v>
      </c>
      <c r="I1438" s="151">
        <v>2674</v>
      </c>
      <c r="J1438" s="151">
        <v>3365</v>
      </c>
      <c r="K1438" s="151">
        <v>3318</v>
      </c>
      <c r="L1438" s="151">
        <v>3165</v>
      </c>
      <c r="M1438" s="154">
        <v>0.977127227916203</v>
      </c>
      <c r="N1438" s="153">
        <v>97530</v>
      </c>
      <c r="O1438" s="172">
        <v>0.9</v>
      </c>
      <c r="P1438" s="154">
        <v>0.946951987052688</v>
      </c>
      <c r="Q1438" s="154">
        <v>0.987531172069825</v>
      </c>
      <c r="R1438" s="154">
        <v>0.986032689450223</v>
      </c>
      <c r="S1438" s="173">
        <v>-0.0405791850171371</v>
      </c>
      <c r="T1438" s="153">
        <v>99813</v>
      </c>
      <c r="U1438" s="153">
        <v>93490</v>
      </c>
      <c r="V1438" s="154">
        <v>0.936651538376765</v>
      </c>
      <c r="W1438" s="154">
        <v>0.923035425283222</v>
      </c>
      <c r="X1438" s="155">
        <v>0.952618453865337</v>
      </c>
      <c r="Y1438" s="155">
        <v>0.940564635958395</v>
      </c>
      <c r="Z1438" s="173">
        <v>-0.0295830285821141</v>
      </c>
      <c r="AA1438" s="151">
        <v>29216</v>
      </c>
      <c r="AB1438" s="151">
        <v>27489</v>
      </c>
      <c r="AC1438" s="151">
        <v>32377</v>
      </c>
      <c r="AD1438" s="151">
        <v>30238</v>
      </c>
      <c r="AE1438" s="155">
        <v>0.940888554216867</v>
      </c>
      <c r="AF1438" s="155">
        <v>0.933934583191772</v>
      </c>
      <c r="AG1438" s="173">
        <v>0.00695397102509554</v>
      </c>
    </row>
    <row r="1439" spans="1:33">
      <c r="A1439" s="175" t="s">
        <v>1085</v>
      </c>
      <c r="B1439" s="195" t="s">
        <v>1849</v>
      </c>
      <c r="C1439" s="195" t="s">
        <v>1440</v>
      </c>
      <c r="D1439" s="150">
        <v>10263</v>
      </c>
      <c r="E1439" s="150">
        <v>8654</v>
      </c>
      <c r="F1439" s="150">
        <v>9349</v>
      </c>
      <c r="G1439" s="151">
        <v>5470</v>
      </c>
      <c r="H1439" s="151">
        <v>5158</v>
      </c>
      <c r="I1439" s="151">
        <v>5011</v>
      </c>
      <c r="J1439" s="151">
        <v>6321</v>
      </c>
      <c r="K1439" s="151">
        <v>5899</v>
      </c>
      <c r="L1439" s="151">
        <v>5735</v>
      </c>
      <c r="M1439" s="154">
        <v>0.909910246621567</v>
      </c>
      <c r="N1439" s="153">
        <v>170418</v>
      </c>
      <c r="O1439" s="172">
        <v>0.9</v>
      </c>
      <c r="P1439" s="154">
        <v>0.843223229075319</v>
      </c>
      <c r="Q1439" s="154">
        <v>0.942961608775137</v>
      </c>
      <c r="R1439" s="154">
        <v>0.933238411643727</v>
      </c>
      <c r="S1439" s="173">
        <v>-0.099738379699818</v>
      </c>
      <c r="T1439" s="153">
        <v>187291</v>
      </c>
      <c r="U1439" s="153">
        <v>172805</v>
      </c>
      <c r="V1439" s="154">
        <v>0.922655119573284</v>
      </c>
      <c r="W1439" s="154">
        <v>0.910942219623892</v>
      </c>
      <c r="X1439" s="155">
        <v>0.916087751371115</v>
      </c>
      <c r="Y1439" s="155">
        <v>0.907293149818067</v>
      </c>
      <c r="Z1439" s="173">
        <v>-0.00514553174722354</v>
      </c>
      <c r="AA1439" s="151">
        <v>54616</v>
      </c>
      <c r="AB1439" s="151">
        <v>50271</v>
      </c>
      <c r="AC1439" s="151">
        <v>60171</v>
      </c>
      <c r="AD1439" s="151">
        <v>55259</v>
      </c>
      <c r="AE1439" s="155">
        <v>0.920444558371173</v>
      </c>
      <c r="AF1439" s="155">
        <v>0.918365990261089</v>
      </c>
      <c r="AG1439" s="173">
        <v>0.002078568110084</v>
      </c>
    </row>
    <row r="1440" spans="1:33">
      <c r="A1440" s="175" t="s">
        <v>1085</v>
      </c>
      <c r="B1440" s="195" t="s">
        <v>1850</v>
      </c>
      <c r="C1440" s="195" t="s">
        <v>1441</v>
      </c>
      <c r="D1440" s="150">
        <v>6860</v>
      </c>
      <c r="E1440" s="150">
        <v>6646</v>
      </c>
      <c r="F1440" s="150">
        <v>6435</v>
      </c>
      <c r="G1440" s="151">
        <v>3579</v>
      </c>
      <c r="H1440" s="151">
        <v>3298</v>
      </c>
      <c r="I1440" s="151">
        <v>3295</v>
      </c>
      <c r="J1440" s="151">
        <v>4120</v>
      </c>
      <c r="K1440" s="151">
        <v>3957</v>
      </c>
      <c r="L1440" s="151">
        <v>3867</v>
      </c>
      <c r="M1440" s="154">
        <v>0.957241127315477</v>
      </c>
      <c r="N1440" s="153">
        <v>120509</v>
      </c>
      <c r="O1440" s="172">
        <v>0.9</v>
      </c>
      <c r="P1440" s="154">
        <v>0.968804664723032</v>
      </c>
      <c r="Q1440" s="154">
        <v>0.921486448728695</v>
      </c>
      <c r="R1440" s="154">
        <v>0.960436893203883</v>
      </c>
      <c r="S1440" s="173">
        <v>0.0473182159943369</v>
      </c>
      <c r="T1440" s="153">
        <v>125892</v>
      </c>
      <c r="U1440" s="153">
        <v>117042</v>
      </c>
      <c r="V1440" s="154">
        <v>0.929701649032504</v>
      </c>
      <c r="W1440" s="154">
        <v>0.938046647230321</v>
      </c>
      <c r="X1440" s="155">
        <v>0.920648225761386</v>
      </c>
      <c r="Y1440" s="155">
        <v>0.938592233009709</v>
      </c>
      <c r="Z1440" s="173">
        <v>0.0173984214689349</v>
      </c>
      <c r="AA1440" s="151">
        <v>36414</v>
      </c>
      <c r="AB1440" s="151">
        <v>34066</v>
      </c>
      <c r="AC1440" s="151">
        <v>40420</v>
      </c>
      <c r="AD1440" s="151">
        <v>37341</v>
      </c>
      <c r="AE1440" s="155">
        <v>0.93551930576152</v>
      </c>
      <c r="AF1440" s="155">
        <v>0.923824839188521</v>
      </c>
      <c r="AG1440" s="173">
        <v>0.0116944665729998</v>
      </c>
    </row>
    <row r="1441" spans="1:33">
      <c r="A1441" s="175" t="s">
        <v>1085</v>
      </c>
      <c r="B1441" s="195" t="s">
        <v>1850</v>
      </c>
      <c r="C1441" s="195" t="s">
        <v>1442</v>
      </c>
      <c r="D1441" s="150">
        <v>6231</v>
      </c>
      <c r="E1441" s="150">
        <v>6017</v>
      </c>
      <c r="F1441" s="150">
        <v>5892</v>
      </c>
      <c r="G1441" s="151">
        <v>3144</v>
      </c>
      <c r="H1441" s="151">
        <v>3056</v>
      </c>
      <c r="I1441" s="151">
        <v>2927</v>
      </c>
      <c r="J1441" s="151">
        <v>3847</v>
      </c>
      <c r="K1441" s="151">
        <v>3693</v>
      </c>
      <c r="L1441" s="151">
        <v>3595</v>
      </c>
      <c r="M1441" s="154">
        <v>0.957203448755389</v>
      </c>
      <c r="N1441" s="153">
        <v>110132</v>
      </c>
      <c r="O1441" s="172">
        <v>0.9</v>
      </c>
      <c r="P1441" s="154">
        <v>0.965655593002728</v>
      </c>
      <c r="Q1441" s="154">
        <v>0.972010178117048</v>
      </c>
      <c r="R1441" s="154">
        <v>0.95996880686249</v>
      </c>
      <c r="S1441" s="173">
        <v>-0.00635458511432008</v>
      </c>
      <c r="T1441" s="153">
        <v>115056</v>
      </c>
      <c r="U1441" s="153">
        <v>107516</v>
      </c>
      <c r="V1441" s="154">
        <v>0.93446669447921</v>
      </c>
      <c r="W1441" s="154">
        <v>0.945594607607126</v>
      </c>
      <c r="X1441" s="155">
        <v>0.930979643765903</v>
      </c>
      <c r="Y1441" s="155">
        <v>0.934494411229529</v>
      </c>
      <c r="Z1441" s="173">
        <v>0.0146149638412224</v>
      </c>
      <c r="AA1441" s="151">
        <v>33430</v>
      </c>
      <c r="AB1441" s="151">
        <v>31399</v>
      </c>
      <c r="AC1441" s="151">
        <v>36906</v>
      </c>
      <c r="AD1441" s="151">
        <v>34477</v>
      </c>
      <c r="AE1441" s="155">
        <v>0.939246186060425</v>
      </c>
      <c r="AF1441" s="155">
        <v>0.934184143499702</v>
      </c>
      <c r="AG1441" s="173">
        <v>0.00506204256072285</v>
      </c>
    </row>
    <row r="1442" spans="1:33">
      <c r="A1442" s="175" t="s">
        <v>1085</v>
      </c>
      <c r="B1442" s="195" t="s">
        <v>1850</v>
      </c>
      <c r="C1442" s="195" t="s">
        <v>1443</v>
      </c>
      <c r="D1442" s="150">
        <v>1912</v>
      </c>
      <c r="E1442" s="150">
        <v>1857</v>
      </c>
      <c r="F1442" s="150">
        <v>1794</v>
      </c>
      <c r="G1442" s="151">
        <v>1040</v>
      </c>
      <c r="H1442" s="151">
        <v>1013</v>
      </c>
      <c r="I1442" s="151">
        <v>965</v>
      </c>
      <c r="J1442" s="151">
        <v>1300</v>
      </c>
      <c r="K1442" s="151">
        <v>1271</v>
      </c>
      <c r="L1442" s="151">
        <v>1229</v>
      </c>
      <c r="M1442" s="154">
        <v>0.981139456257509</v>
      </c>
      <c r="N1442" s="153">
        <v>35114</v>
      </c>
      <c r="O1442" s="172">
        <v>0.9</v>
      </c>
      <c r="P1442" s="154">
        <v>0.971234309623431</v>
      </c>
      <c r="Q1442" s="154">
        <v>0.974038461538462</v>
      </c>
      <c r="R1442" s="154">
        <v>0.977692307692308</v>
      </c>
      <c r="S1442" s="173">
        <v>-0.00280415191503058</v>
      </c>
      <c r="T1442" s="153">
        <v>35789</v>
      </c>
      <c r="U1442" s="153">
        <v>33904</v>
      </c>
      <c r="V1442" s="154">
        <v>0.947330185252452</v>
      </c>
      <c r="W1442" s="154">
        <v>0.938284518828452</v>
      </c>
      <c r="X1442" s="155">
        <v>0.927884615384615</v>
      </c>
      <c r="Y1442" s="155">
        <v>0.945384615384615</v>
      </c>
      <c r="Z1442" s="173">
        <v>0.0103999034438365</v>
      </c>
      <c r="AA1442" s="151">
        <v>10419</v>
      </c>
      <c r="AB1442" s="151">
        <v>9862</v>
      </c>
      <c r="AC1442" s="151">
        <v>11592</v>
      </c>
      <c r="AD1442" s="151">
        <v>10968</v>
      </c>
      <c r="AE1442" s="155">
        <v>0.94653997504559</v>
      </c>
      <c r="AF1442" s="155">
        <v>0.946169772256729</v>
      </c>
      <c r="AG1442" s="173">
        <v>0.000370202788861018</v>
      </c>
    </row>
    <row r="1443" spans="1:33">
      <c r="A1443" s="175" t="s">
        <v>1085</v>
      </c>
      <c r="B1443" s="195" t="s">
        <v>1850</v>
      </c>
      <c r="C1443" s="195" t="s">
        <v>1444</v>
      </c>
      <c r="D1443" s="150">
        <v>2240</v>
      </c>
      <c r="E1443" s="150">
        <v>2220</v>
      </c>
      <c r="F1443" s="150">
        <v>2129</v>
      </c>
      <c r="G1443" s="151">
        <v>1135</v>
      </c>
      <c r="H1443" s="151">
        <v>1129</v>
      </c>
      <c r="I1443" s="151">
        <v>1078</v>
      </c>
      <c r="J1443" s="151">
        <v>1477</v>
      </c>
      <c r="K1443" s="151">
        <v>1431</v>
      </c>
      <c r="L1443" s="151">
        <v>1384</v>
      </c>
      <c r="M1443" s="154">
        <v>0.988602805463271</v>
      </c>
      <c r="N1443" s="153">
        <v>42850</v>
      </c>
      <c r="O1443" s="172">
        <v>0.9</v>
      </c>
      <c r="P1443" s="154">
        <v>0.991071428571429</v>
      </c>
      <c r="Q1443" s="154">
        <v>0.994713656387665</v>
      </c>
      <c r="R1443" s="154">
        <v>0.968855788761002</v>
      </c>
      <c r="S1443" s="173">
        <v>-0.00364222781623658</v>
      </c>
      <c r="T1443" s="153">
        <v>43344</v>
      </c>
      <c r="U1443" s="153">
        <v>41005</v>
      </c>
      <c r="V1443" s="154">
        <v>0.946036360280546</v>
      </c>
      <c r="W1443" s="154">
        <v>0.950446428571429</v>
      </c>
      <c r="X1443" s="155">
        <v>0.949779735682819</v>
      </c>
      <c r="Y1443" s="155">
        <v>0.937034529451591</v>
      </c>
      <c r="Z1443" s="173">
        <v>0.00066669288860921</v>
      </c>
      <c r="AA1443" s="151">
        <v>12379</v>
      </c>
      <c r="AB1443" s="151">
        <v>11732</v>
      </c>
      <c r="AC1443" s="151">
        <v>13599</v>
      </c>
      <c r="AD1443" s="151">
        <v>12902</v>
      </c>
      <c r="AE1443" s="155">
        <v>0.947734065756523</v>
      </c>
      <c r="AF1443" s="155">
        <v>0.94874623134054</v>
      </c>
      <c r="AG1443" s="173">
        <v>-0.00101216558401651</v>
      </c>
    </row>
    <row r="1444" spans="1:33">
      <c r="A1444" s="175" t="s">
        <v>1085</v>
      </c>
      <c r="B1444" s="195" t="s">
        <v>1850</v>
      </c>
      <c r="C1444" s="195" t="s">
        <v>1445</v>
      </c>
      <c r="D1444" s="150">
        <v>4191</v>
      </c>
      <c r="E1444" s="150">
        <v>4124</v>
      </c>
      <c r="F1444" s="150">
        <v>4022</v>
      </c>
      <c r="G1444" s="151">
        <v>2305</v>
      </c>
      <c r="H1444" s="151">
        <v>2232</v>
      </c>
      <c r="I1444" s="151">
        <v>2197</v>
      </c>
      <c r="J1444" s="151">
        <v>2777</v>
      </c>
      <c r="K1444" s="151">
        <v>2693</v>
      </c>
      <c r="L1444" s="151">
        <v>2647</v>
      </c>
      <c r="M1444" s="154">
        <v>0.966636885768985</v>
      </c>
      <c r="N1444" s="153">
        <v>75736</v>
      </c>
      <c r="O1444" s="172">
        <v>0.9</v>
      </c>
      <c r="P1444" s="154">
        <v>0.984013361966118</v>
      </c>
      <c r="Q1444" s="154">
        <v>0.968329718004338</v>
      </c>
      <c r="R1444" s="154">
        <v>0.96975153042852</v>
      </c>
      <c r="S1444" s="173">
        <v>0.0156836439617795</v>
      </c>
      <c r="T1444" s="153">
        <v>78350</v>
      </c>
      <c r="U1444" s="153">
        <v>74908</v>
      </c>
      <c r="V1444" s="154">
        <v>0.956068921506062</v>
      </c>
      <c r="W1444" s="154">
        <v>0.959675495108566</v>
      </c>
      <c r="X1444" s="155">
        <v>0.953145336225596</v>
      </c>
      <c r="Y1444" s="155">
        <v>0.953186892329852</v>
      </c>
      <c r="Z1444" s="173">
        <v>0.00653015888296948</v>
      </c>
      <c r="AA1444" s="151">
        <v>22960</v>
      </c>
      <c r="AB1444" s="151">
        <v>21924</v>
      </c>
      <c r="AC1444" s="151">
        <v>25051</v>
      </c>
      <c r="AD1444" s="151">
        <v>23894</v>
      </c>
      <c r="AE1444" s="155">
        <v>0.954878048780488</v>
      </c>
      <c r="AF1444" s="155">
        <v>0.953814218993254</v>
      </c>
      <c r="AG1444" s="173">
        <v>0.00106382978723396</v>
      </c>
    </row>
    <row r="1445" spans="1:33">
      <c r="A1445" s="175" t="s">
        <v>1085</v>
      </c>
      <c r="B1445" s="195" t="s">
        <v>1850</v>
      </c>
      <c r="C1445" s="195" t="s">
        <v>1446</v>
      </c>
      <c r="D1445" s="150">
        <v>0</v>
      </c>
      <c r="E1445" s="150">
        <v>0</v>
      </c>
      <c r="F1445" s="150">
        <v>0</v>
      </c>
      <c r="G1445" s="151">
        <v>0</v>
      </c>
      <c r="H1445" s="151">
        <v>0</v>
      </c>
      <c r="I1445" s="151">
        <v>0</v>
      </c>
      <c r="J1445" s="151">
        <v>0</v>
      </c>
      <c r="K1445" s="151">
        <v>0</v>
      </c>
      <c r="L1445" s="151">
        <v>0</v>
      </c>
      <c r="M1445" s="154">
        <v>0</v>
      </c>
      <c r="N1445" s="153">
        <v>0</v>
      </c>
      <c r="O1445" s="172">
        <v>0.9</v>
      </c>
      <c r="P1445" s="154">
        <v>0</v>
      </c>
      <c r="Q1445" s="154">
        <v>0</v>
      </c>
      <c r="R1445" s="154">
        <v>0</v>
      </c>
      <c r="S1445" s="173">
        <v>0</v>
      </c>
      <c r="T1445" s="153">
        <v>0</v>
      </c>
      <c r="U1445" s="153">
        <v>0</v>
      </c>
      <c r="V1445" s="154">
        <v>0</v>
      </c>
      <c r="W1445" s="154">
        <v>0</v>
      </c>
      <c r="X1445" s="155">
        <v>0</v>
      </c>
      <c r="Y1445" s="155">
        <v>0</v>
      </c>
      <c r="Z1445" s="173">
        <v>0</v>
      </c>
      <c r="AA1445" s="151">
        <v>0</v>
      </c>
      <c r="AB1445" s="151">
        <v>0</v>
      </c>
      <c r="AC1445" s="151">
        <v>0</v>
      </c>
      <c r="AD1445" s="151">
        <v>0</v>
      </c>
      <c r="AE1445" s="155">
        <v>0</v>
      </c>
      <c r="AF1445" s="155">
        <v>0</v>
      </c>
      <c r="AG1445" s="173">
        <v>0</v>
      </c>
    </row>
    <row r="1446" spans="1:33">
      <c r="A1446" s="175" t="s">
        <v>1085</v>
      </c>
      <c r="B1446" s="195" t="s">
        <v>1850</v>
      </c>
      <c r="C1446" s="195" t="s">
        <v>1447</v>
      </c>
      <c r="D1446" s="150">
        <v>6487</v>
      </c>
      <c r="E1446" s="150">
        <v>6326</v>
      </c>
      <c r="F1446" s="150">
        <v>6032</v>
      </c>
      <c r="G1446" s="151">
        <v>3797</v>
      </c>
      <c r="H1446" s="151">
        <v>3687</v>
      </c>
      <c r="I1446" s="151">
        <v>3489</v>
      </c>
      <c r="J1446" s="151">
        <v>4115</v>
      </c>
      <c r="K1446" s="151">
        <v>4022</v>
      </c>
      <c r="L1446" s="151">
        <v>3798</v>
      </c>
      <c r="M1446" s="154">
        <v>0.957170310493705</v>
      </c>
      <c r="N1446" s="153">
        <v>111071</v>
      </c>
      <c r="O1446" s="172">
        <v>0.9</v>
      </c>
      <c r="P1446" s="154">
        <v>0.975181131493757</v>
      </c>
      <c r="Q1446" s="154">
        <v>0.971029760337108</v>
      </c>
      <c r="R1446" s="154">
        <v>0.977399756986634</v>
      </c>
      <c r="S1446" s="173">
        <v>0.00415137115664854</v>
      </c>
      <c r="T1446" s="153">
        <v>116041</v>
      </c>
      <c r="U1446" s="153">
        <v>106710</v>
      </c>
      <c r="V1446" s="154">
        <v>0.919588766039589</v>
      </c>
      <c r="W1446" s="154">
        <v>0.929859719438878</v>
      </c>
      <c r="X1446" s="155">
        <v>0.918883328943903</v>
      </c>
      <c r="Y1446" s="155">
        <v>0.922964763061968</v>
      </c>
      <c r="Z1446" s="173">
        <v>0.0109763904949747</v>
      </c>
      <c r="AA1446" s="151">
        <v>35520</v>
      </c>
      <c r="AB1446" s="151">
        <v>33034</v>
      </c>
      <c r="AC1446" s="151">
        <v>37190</v>
      </c>
      <c r="AD1446" s="151">
        <v>33852</v>
      </c>
      <c r="AE1446" s="155">
        <v>0.930011261261261</v>
      </c>
      <c r="AF1446" s="155">
        <v>0.910244689432643</v>
      </c>
      <c r="AG1446" s="173">
        <v>0.0197665718286181</v>
      </c>
    </row>
    <row r="1447" spans="1:33">
      <c r="A1447" s="175" t="s">
        <v>1085</v>
      </c>
      <c r="B1447" s="195" t="s">
        <v>1850</v>
      </c>
      <c r="C1447" s="195" t="s">
        <v>1448</v>
      </c>
      <c r="D1447" s="150">
        <v>5204</v>
      </c>
      <c r="E1447" s="150">
        <v>5165</v>
      </c>
      <c r="F1447" s="150">
        <v>4794</v>
      </c>
      <c r="G1447" s="151">
        <v>2916</v>
      </c>
      <c r="H1447" s="151">
        <v>2897</v>
      </c>
      <c r="I1447" s="151">
        <v>2679</v>
      </c>
      <c r="J1447" s="151">
        <v>3393</v>
      </c>
      <c r="K1447" s="151">
        <v>3369</v>
      </c>
      <c r="L1447" s="151">
        <v>3200</v>
      </c>
      <c r="M1447" s="154">
        <v>0.983940316298078</v>
      </c>
      <c r="N1447" s="153">
        <v>92453</v>
      </c>
      <c r="O1447" s="172">
        <v>0.9</v>
      </c>
      <c r="P1447" s="154">
        <v>0.992505764796311</v>
      </c>
      <c r="Q1447" s="154">
        <v>0.993484224965706</v>
      </c>
      <c r="R1447" s="154">
        <v>0.992926613616269</v>
      </c>
      <c r="S1447" s="173">
        <v>-0.000978460169395845</v>
      </c>
      <c r="T1447" s="153">
        <v>93962</v>
      </c>
      <c r="U1447" s="153">
        <v>88150</v>
      </c>
      <c r="V1447" s="154">
        <v>0.93814520763713</v>
      </c>
      <c r="W1447" s="154">
        <v>0.921214450422752</v>
      </c>
      <c r="X1447" s="155">
        <v>0.918724279835391</v>
      </c>
      <c r="Y1447" s="155">
        <v>0.943118184497495</v>
      </c>
      <c r="Z1447" s="173">
        <v>0.00249017058736078</v>
      </c>
      <c r="AA1447" s="151">
        <v>28339</v>
      </c>
      <c r="AB1447" s="151">
        <v>26631</v>
      </c>
      <c r="AC1447" s="151">
        <v>30097</v>
      </c>
      <c r="AD1447" s="151">
        <v>28476</v>
      </c>
      <c r="AE1447" s="155">
        <v>0.9397297011186</v>
      </c>
      <c r="AF1447" s="155">
        <v>0.946140811376549</v>
      </c>
      <c r="AG1447" s="173">
        <v>-0.00641111025794938</v>
      </c>
    </row>
    <row r="1448" spans="1:33">
      <c r="A1448" s="175" t="s">
        <v>1085</v>
      </c>
      <c r="B1448" s="195" t="s">
        <v>1850</v>
      </c>
      <c r="C1448" s="195" t="s">
        <v>1449</v>
      </c>
      <c r="D1448" s="150">
        <v>5366</v>
      </c>
      <c r="E1448" s="150">
        <v>5159</v>
      </c>
      <c r="F1448" s="150">
        <v>4905</v>
      </c>
      <c r="G1448" s="151">
        <v>2946</v>
      </c>
      <c r="H1448" s="151">
        <v>2810</v>
      </c>
      <c r="I1448" s="151">
        <v>2742</v>
      </c>
      <c r="J1448" s="151">
        <v>3285</v>
      </c>
      <c r="K1448" s="151">
        <v>3205</v>
      </c>
      <c r="L1448" s="151">
        <v>3078</v>
      </c>
      <c r="M1448" s="154">
        <v>0.947617869687825</v>
      </c>
      <c r="N1448" s="153">
        <v>95771</v>
      </c>
      <c r="O1448" s="172">
        <v>0.9</v>
      </c>
      <c r="P1448" s="154">
        <v>0.961423779351472</v>
      </c>
      <c r="Q1448" s="154">
        <v>0.953835709436524</v>
      </c>
      <c r="R1448" s="154">
        <v>0.975646879756469</v>
      </c>
      <c r="S1448" s="173">
        <v>0.0075880699149482</v>
      </c>
      <c r="T1448" s="153">
        <v>101065</v>
      </c>
      <c r="U1448" s="153">
        <v>92241</v>
      </c>
      <c r="V1448" s="154">
        <v>0.912689853064859</v>
      </c>
      <c r="W1448" s="154">
        <v>0.914088706671636</v>
      </c>
      <c r="X1448" s="155">
        <v>0.930753564154786</v>
      </c>
      <c r="Y1448" s="155">
        <v>0.936986301369863</v>
      </c>
      <c r="Z1448" s="173">
        <v>-0.0166648574831499</v>
      </c>
      <c r="AA1448" s="151">
        <v>29428</v>
      </c>
      <c r="AB1448" s="151">
        <v>27218</v>
      </c>
      <c r="AC1448" s="151">
        <v>32447</v>
      </c>
      <c r="AD1448" s="151">
        <v>29453</v>
      </c>
      <c r="AE1448" s="155">
        <v>0.924901454397173</v>
      </c>
      <c r="AF1448" s="155">
        <v>0.90772644620458</v>
      </c>
      <c r="AG1448" s="173">
        <v>0.017175008192593</v>
      </c>
    </row>
    <row r="1449" spans="1:33">
      <c r="A1449" s="175" t="s">
        <v>1085</v>
      </c>
      <c r="B1449" s="195" t="s">
        <v>1850</v>
      </c>
      <c r="C1449" s="195" t="s">
        <v>1450</v>
      </c>
      <c r="D1449" s="150">
        <v>5364</v>
      </c>
      <c r="E1449" s="150">
        <v>5064</v>
      </c>
      <c r="F1449" s="150">
        <v>4882</v>
      </c>
      <c r="G1449" s="151">
        <v>2804</v>
      </c>
      <c r="H1449" s="151">
        <v>2711</v>
      </c>
      <c r="I1449" s="151">
        <v>2662</v>
      </c>
      <c r="J1449" s="151">
        <v>3215</v>
      </c>
      <c r="K1449" s="151">
        <v>3141</v>
      </c>
      <c r="L1449" s="151">
        <v>3032</v>
      </c>
      <c r="M1449" s="154">
        <v>0.964176027817976</v>
      </c>
      <c r="N1449" s="153">
        <v>92612</v>
      </c>
      <c r="O1449" s="172">
        <v>0.9</v>
      </c>
      <c r="P1449" s="154">
        <v>0.94407158836689</v>
      </c>
      <c r="Q1449" s="154">
        <v>0.966833095577746</v>
      </c>
      <c r="R1449" s="154">
        <v>0.976982892690513</v>
      </c>
      <c r="S1449" s="173">
        <v>-0.0227615072108557</v>
      </c>
      <c r="T1449" s="153">
        <v>96053</v>
      </c>
      <c r="U1449" s="153">
        <v>89574</v>
      </c>
      <c r="V1449" s="154">
        <v>0.932547655981594</v>
      </c>
      <c r="W1449" s="154">
        <v>0.910141685309471</v>
      </c>
      <c r="X1449" s="155">
        <v>0.949358059914408</v>
      </c>
      <c r="Y1449" s="155">
        <v>0.94307931570762</v>
      </c>
      <c r="Z1449" s="173">
        <v>-0.0392163746049374</v>
      </c>
      <c r="AA1449" s="151">
        <v>28609</v>
      </c>
      <c r="AB1449" s="151">
        <v>26723</v>
      </c>
      <c r="AC1449" s="151">
        <v>30974</v>
      </c>
      <c r="AD1449" s="151">
        <v>28855</v>
      </c>
      <c r="AE1449" s="155">
        <v>0.934076689153763</v>
      </c>
      <c r="AF1449" s="155">
        <v>0.931587783302124</v>
      </c>
      <c r="AG1449" s="173">
        <v>0.00248890585163852</v>
      </c>
    </row>
    <row r="1450" spans="1:33">
      <c r="A1450" s="175" t="s">
        <v>1085</v>
      </c>
      <c r="B1450" s="195" t="s">
        <v>1850</v>
      </c>
      <c r="C1450" s="195" t="s">
        <v>1451</v>
      </c>
      <c r="D1450" s="150">
        <v>4759</v>
      </c>
      <c r="E1450" s="150">
        <v>4674</v>
      </c>
      <c r="F1450" s="150">
        <v>4511</v>
      </c>
      <c r="G1450" s="151">
        <v>2516</v>
      </c>
      <c r="H1450" s="151">
        <v>2482</v>
      </c>
      <c r="I1450" s="151">
        <v>2382</v>
      </c>
      <c r="J1450" s="151">
        <v>3036</v>
      </c>
      <c r="K1450" s="151">
        <v>2961</v>
      </c>
      <c r="L1450" s="151">
        <v>2854</v>
      </c>
      <c r="M1450" s="154">
        <v>0.981750149212616</v>
      </c>
      <c r="N1450" s="153">
        <v>85534</v>
      </c>
      <c r="O1450" s="172">
        <v>0.9</v>
      </c>
      <c r="P1450" s="154">
        <v>0.982139104853961</v>
      </c>
      <c r="Q1450" s="154">
        <v>0.986486486486487</v>
      </c>
      <c r="R1450" s="154">
        <v>0.975296442687747</v>
      </c>
      <c r="S1450" s="173">
        <v>-0.00434738163252557</v>
      </c>
      <c r="T1450" s="153">
        <v>87124</v>
      </c>
      <c r="U1450" s="153">
        <v>83095</v>
      </c>
      <c r="V1450" s="154">
        <v>0.953755566778385</v>
      </c>
      <c r="W1450" s="154">
        <v>0.947888211809204</v>
      </c>
      <c r="X1450" s="155">
        <v>0.946740858505564</v>
      </c>
      <c r="Y1450" s="155">
        <v>0.940052700922266</v>
      </c>
      <c r="Z1450" s="173">
        <v>0.00114735330363913</v>
      </c>
      <c r="AA1450" s="151">
        <v>25715</v>
      </c>
      <c r="AB1450" s="151">
        <v>24471</v>
      </c>
      <c r="AC1450" s="151">
        <v>27824</v>
      </c>
      <c r="AD1450" s="151">
        <v>26528</v>
      </c>
      <c r="AE1450" s="155">
        <v>0.951623566012055</v>
      </c>
      <c r="AF1450" s="155">
        <v>0.953421506612996</v>
      </c>
      <c r="AG1450" s="173">
        <v>-0.00179794060094074</v>
      </c>
    </row>
    <row r="1451" spans="1:33">
      <c r="A1451" s="175" t="s">
        <v>1085</v>
      </c>
      <c r="B1451" s="195" t="s">
        <v>33</v>
      </c>
      <c r="C1451" s="195" t="s">
        <v>1453</v>
      </c>
      <c r="D1451" s="150">
        <v>0</v>
      </c>
      <c r="E1451" s="150">
        <v>0</v>
      </c>
      <c r="F1451" s="150">
        <v>0</v>
      </c>
      <c r="G1451" s="151">
        <v>0</v>
      </c>
      <c r="H1451" s="151">
        <v>0</v>
      </c>
      <c r="I1451" s="151">
        <v>0</v>
      </c>
      <c r="J1451" s="151">
        <v>0</v>
      </c>
      <c r="K1451" s="151">
        <v>0</v>
      </c>
      <c r="L1451" s="151">
        <v>0</v>
      </c>
      <c r="M1451" s="154">
        <v>0</v>
      </c>
      <c r="N1451" s="153">
        <v>0</v>
      </c>
      <c r="O1451" s="172">
        <v>0.9</v>
      </c>
      <c r="P1451" s="154">
        <v>0</v>
      </c>
      <c r="Q1451" s="154">
        <v>0</v>
      </c>
      <c r="R1451" s="154">
        <v>0</v>
      </c>
      <c r="S1451" s="173">
        <v>0</v>
      </c>
      <c r="T1451" s="153">
        <v>0</v>
      </c>
      <c r="U1451" s="153">
        <v>0</v>
      </c>
      <c r="V1451" s="154">
        <v>0</v>
      </c>
      <c r="W1451" s="154">
        <v>0</v>
      </c>
      <c r="X1451" s="155">
        <v>0</v>
      </c>
      <c r="Y1451" s="155">
        <v>0</v>
      </c>
      <c r="Z1451" s="173">
        <v>0</v>
      </c>
      <c r="AA1451" s="151">
        <v>0</v>
      </c>
      <c r="AB1451" s="151">
        <v>0</v>
      </c>
      <c r="AC1451" s="151">
        <v>0</v>
      </c>
      <c r="AD1451" s="151">
        <v>0</v>
      </c>
      <c r="AE1451" s="155">
        <v>0</v>
      </c>
      <c r="AF1451" s="155">
        <v>0</v>
      </c>
      <c r="AG1451" s="173">
        <v>0</v>
      </c>
    </row>
    <row r="1452" spans="1:33">
      <c r="A1452" s="175" t="s">
        <v>1085</v>
      </c>
      <c r="B1452" s="195" t="s">
        <v>33</v>
      </c>
      <c r="C1452" s="195" t="s">
        <v>1454</v>
      </c>
      <c r="D1452" s="150">
        <v>0</v>
      </c>
      <c r="E1452" s="150">
        <v>0</v>
      </c>
      <c r="F1452" s="150">
        <v>0</v>
      </c>
      <c r="G1452" s="151">
        <v>0</v>
      </c>
      <c r="H1452" s="151">
        <v>0</v>
      </c>
      <c r="I1452" s="151">
        <v>0</v>
      </c>
      <c r="J1452" s="151">
        <v>0</v>
      </c>
      <c r="K1452" s="151">
        <v>0</v>
      </c>
      <c r="L1452" s="151">
        <v>0</v>
      </c>
      <c r="M1452" s="154">
        <v>0</v>
      </c>
      <c r="N1452" s="153">
        <v>0</v>
      </c>
      <c r="O1452" s="172">
        <v>0.9</v>
      </c>
      <c r="P1452" s="154">
        <v>0</v>
      </c>
      <c r="Q1452" s="154">
        <v>0</v>
      </c>
      <c r="R1452" s="154">
        <v>0</v>
      </c>
      <c r="S1452" s="173">
        <v>0</v>
      </c>
      <c r="T1452" s="153">
        <v>0</v>
      </c>
      <c r="U1452" s="153">
        <v>0</v>
      </c>
      <c r="V1452" s="154">
        <v>0</v>
      </c>
      <c r="W1452" s="154">
        <v>0</v>
      </c>
      <c r="X1452" s="155">
        <v>0</v>
      </c>
      <c r="Y1452" s="155">
        <v>0</v>
      </c>
      <c r="Z1452" s="173">
        <v>0</v>
      </c>
      <c r="AA1452" s="151">
        <v>0</v>
      </c>
      <c r="AB1452" s="151">
        <v>0</v>
      </c>
      <c r="AC1452" s="151">
        <v>0</v>
      </c>
      <c r="AD1452" s="151">
        <v>0</v>
      </c>
      <c r="AE1452" s="155">
        <v>0</v>
      </c>
      <c r="AF1452" s="155">
        <v>0</v>
      </c>
      <c r="AG1452" s="173">
        <v>0</v>
      </c>
    </row>
    <row r="1453" spans="1:33">
      <c r="A1453" s="175" t="s">
        <v>1455</v>
      </c>
      <c r="B1453" s="195" t="s">
        <v>1851</v>
      </c>
      <c r="C1453" s="195" t="s">
        <v>1457</v>
      </c>
      <c r="D1453" s="150">
        <v>1</v>
      </c>
      <c r="E1453" s="150">
        <v>0</v>
      </c>
      <c r="F1453" s="150">
        <v>0</v>
      </c>
      <c r="G1453" s="151">
        <v>1</v>
      </c>
      <c r="H1453" s="151">
        <v>0</v>
      </c>
      <c r="I1453" s="151">
        <v>1</v>
      </c>
      <c r="J1453" s="151">
        <v>1</v>
      </c>
      <c r="K1453" s="151">
        <v>0</v>
      </c>
      <c r="L1453" s="151">
        <v>1</v>
      </c>
      <c r="M1453" s="154">
        <v>0</v>
      </c>
      <c r="N1453" s="153">
        <v>0</v>
      </c>
      <c r="O1453" s="172">
        <v>0.9</v>
      </c>
      <c r="P1453" s="154">
        <v>0</v>
      </c>
      <c r="Q1453" s="154">
        <v>0</v>
      </c>
      <c r="R1453" s="154">
        <v>0</v>
      </c>
      <c r="S1453" s="173">
        <v>0</v>
      </c>
      <c r="T1453" s="153">
        <v>12</v>
      </c>
      <c r="U1453" s="153">
        <v>8</v>
      </c>
      <c r="V1453" s="154">
        <v>0.666666666666667</v>
      </c>
      <c r="W1453" s="154">
        <v>0</v>
      </c>
      <c r="X1453" s="155">
        <v>1</v>
      </c>
      <c r="Y1453" s="155">
        <v>1</v>
      </c>
      <c r="Z1453" s="173">
        <v>-1</v>
      </c>
      <c r="AA1453" s="151">
        <v>4</v>
      </c>
      <c r="AB1453" s="151">
        <v>3</v>
      </c>
      <c r="AC1453" s="151">
        <v>6</v>
      </c>
      <c r="AD1453" s="151">
        <v>4</v>
      </c>
      <c r="AE1453" s="155">
        <v>0.75</v>
      </c>
      <c r="AF1453" s="155">
        <v>0.666666666666667</v>
      </c>
      <c r="AG1453" s="173">
        <v>0.0833333333333334</v>
      </c>
    </row>
    <row r="1454" spans="1:33">
      <c r="A1454" s="175" t="s">
        <v>1455</v>
      </c>
      <c r="B1454" s="195" t="s">
        <v>1851</v>
      </c>
      <c r="C1454" s="195" t="s">
        <v>1458</v>
      </c>
      <c r="D1454" s="150">
        <v>0</v>
      </c>
      <c r="E1454" s="150">
        <v>0</v>
      </c>
      <c r="F1454" s="150">
        <v>0</v>
      </c>
      <c r="G1454" s="151">
        <v>0</v>
      </c>
      <c r="H1454" s="151">
        <v>0</v>
      </c>
      <c r="I1454" s="151">
        <v>0</v>
      </c>
      <c r="J1454" s="151">
        <v>0</v>
      </c>
      <c r="K1454" s="151">
        <v>0</v>
      </c>
      <c r="L1454" s="151">
        <v>0</v>
      </c>
      <c r="M1454" s="154">
        <v>0</v>
      </c>
      <c r="N1454" s="153">
        <v>0</v>
      </c>
      <c r="O1454" s="172">
        <v>0.9</v>
      </c>
      <c r="P1454" s="154">
        <v>0</v>
      </c>
      <c r="Q1454" s="154">
        <v>0</v>
      </c>
      <c r="R1454" s="154">
        <v>0</v>
      </c>
      <c r="S1454" s="173">
        <v>0</v>
      </c>
      <c r="T1454" s="153">
        <v>1</v>
      </c>
      <c r="U1454" s="153">
        <v>1</v>
      </c>
      <c r="V1454" s="154">
        <v>1</v>
      </c>
      <c r="W1454" s="154">
        <v>0</v>
      </c>
      <c r="X1454" s="155">
        <v>0</v>
      </c>
      <c r="Y1454" s="155">
        <v>0</v>
      </c>
      <c r="Z1454" s="173">
        <v>0</v>
      </c>
      <c r="AA1454" s="151">
        <v>0</v>
      </c>
      <c r="AB1454" s="151">
        <v>0</v>
      </c>
      <c r="AC1454" s="151">
        <v>1</v>
      </c>
      <c r="AD1454" s="151">
        <v>1</v>
      </c>
      <c r="AE1454" s="155">
        <v>0</v>
      </c>
      <c r="AF1454" s="155">
        <v>1</v>
      </c>
      <c r="AG1454" s="173">
        <v>-1</v>
      </c>
    </row>
    <row r="1455" spans="1:33">
      <c r="A1455" s="175" t="s">
        <v>1455</v>
      </c>
      <c r="B1455" s="195" t="s">
        <v>1852</v>
      </c>
      <c r="C1455" s="195" t="s">
        <v>1459</v>
      </c>
      <c r="D1455" s="150">
        <v>0</v>
      </c>
      <c r="E1455" s="150">
        <v>0</v>
      </c>
      <c r="F1455" s="150">
        <v>0</v>
      </c>
      <c r="G1455" s="151">
        <v>0</v>
      </c>
      <c r="H1455" s="151">
        <v>0</v>
      </c>
      <c r="I1455" s="151">
        <v>0</v>
      </c>
      <c r="J1455" s="151">
        <v>0</v>
      </c>
      <c r="K1455" s="151">
        <v>0</v>
      </c>
      <c r="L1455" s="151">
        <v>0</v>
      </c>
      <c r="M1455" s="154">
        <v>0</v>
      </c>
      <c r="N1455" s="153">
        <v>0</v>
      </c>
      <c r="O1455" s="172">
        <v>0.9</v>
      </c>
      <c r="P1455" s="154">
        <v>0</v>
      </c>
      <c r="Q1455" s="154">
        <v>0</v>
      </c>
      <c r="R1455" s="154">
        <v>0</v>
      </c>
      <c r="S1455" s="173">
        <v>0</v>
      </c>
      <c r="T1455" s="153">
        <v>0</v>
      </c>
      <c r="U1455" s="153">
        <v>0</v>
      </c>
      <c r="V1455" s="154">
        <v>0</v>
      </c>
      <c r="W1455" s="154">
        <v>0</v>
      </c>
      <c r="X1455" s="155">
        <v>0</v>
      </c>
      <c r="Y1455" s="155">
        <v>0</v>
      </c>
      <c r="Z1455" s="173">
        <v>0</v>
      </c>
      <c r="AA1455" s="151">
        <v>0</v>
      </c>
      <c r="AB1455" s="151">
        <v>0</v>
      </c>
      <c r="AC1455" s="151">
        <v>0</v>
      </c>
      <c r="AD1455" s="151">
        <v>0</v>
      </c>
      <c r="AE1455" s="155">
        <v>0</v>
      </c>
      <c r="AF1455" s="155">
        <v>0</v>
      </c>
      <c r="AG1455" s="173">
        <v>0</v>
      </c>
    </row>
    <row r="1456" spans="1:33">
      <c r="A1456" s="175" t="s">
        <v>1455</v>
      </c>
      <c r="B1456" s="195" t="s">
        <v>1851</v>
      </c>
      <c r="C1456" s="195" t="s">
        <v>1460</v>
      </c>
      <c r="D1456" s="150">
        <v>4</v>
      </c>
      <c r="E1456" s="150">
        <v>0</v>
      </c>
      <c r="F1456" s="150">
        <v>3</v>
      </c>
      <c r="G1456" s="151">
        <v>6</v>
      </c>
      <c r="H1456" s="151">
        <v>0</v>
      </c>
      <c r="I1456" s="151">
        <v>6</v>
      </c>
      <c r="J1456" s="151">
        <v>3</v>
      </c>
      <c r="K1456" s="151">
        <v>0</v>
      </c>
      <c r="L1456" s="151">
        <v>3</v>
      </c>
      <c r="M1456" s="154">
        <v>0</v>
      </c>
      <c r="N1456" s="153">
        <v>0</v>
      </c>
      <c r="O1456" s="172">
        <v>0.9</v>
      </c>
      <c r="P1456" s="154">
        <v>0</v>
      </c>
      <c r="Q1456" s="154">
        <v>0</v>
      </c>
      <c r="R1456" s="154">
        <v>0</v>
      </c>
      <c r="S1456" s="173">
        <v>0</v>
      </c>
      <c r="T1456" s="153">
        <v>150</v>
      </c>
      <c r="U1456" s="153">
        <v>149</v>
      </c>
      <c r="V1456" s="154">
        <v>0.993333333333333</v>
      </c>
      <c r="W1456" s="154">
        <v>0.75</v>
      </c>
      <c r="X1456" s="155">
        <v>1</v>
      </c>
      <c r="Y1456" s="155">
        <v>1</v>
      </c>
      <c r="Z1456" s="173">
        <v>-0.25</v>
      </c>
      <c r="AA1456" s="151">
        <v>36</v>
      </c>
      <c r="AB1456" s="151">
        <v>35</v>
      </c>
      <c r="AC1456" s="151">
        <v>39</v>
      </c>
      <c r="AD1456" s="151">
        <v>39</v>
      </c>
      <c r="AE1456" s="155">
        <v>0.972222222222222</v>
      </c>
      <c r="AF1456" s="155">
        <v>1</v>
      </c>
      <c r="AG1456" s="173">
        <v>-0.0277777777777778</v>
      </c>
    </row>
    <row r="1457" spans="1:33">
      <c r="A1457" s="175" t="s">
        <v>1455</v>
      </c>
      <c r="B1457" s="195" t="s">
        <v>1851</v>
      </c>
      <c r="C1457" s="195" t="s">
        <v>1461</v>
      </c>
      <c r="D1457" s="150">
        <v>0</v>
      </c>
      <c r="E1457" s="150">
        <v>0</v>
      </c>
      <c r="F1457" s="150">
        <v>0</v>
      </c>
      <c r="G1457" s="151">
        <v>0</v>
      </c>
      <c r="H1457" s="151">
        <v>0</v>
      </c>
      <c r="I1457" s="151">
        <v>0</v>
      </c>
      <c r="J1457" s="151">
        <v>2</v>
      </c>
      <c r="K1457" s="151">
        <v>0</v>
      </c>
      <c r="L1457" s="151">
        <v>0</v>
      </c>
      <c r="M1457" s="154">
        <v>0</v>
      </c>
      <c r="N1457" s="153">
        <v>0</v>
      </c>
      <c r="O1457" s="172">
        <v>0.9</v>
      </c>
      <c r="P1457" s="154">
        <v>0</v>
      </c>
      <c r="Q1457" s="154">
        <v>0</v>
      </c>
      <c r="R1457" s="154">
        <v>0</v>
      </c>
      <c r="S1457" s="173">
        <v>0</v>
      </c>
      <c r="T1457" s="153">
        <v>4</v>
      </c>
      <c r="U1457" s="153">
        <v>2</v>
      </c>
      <c r="V1457" s="154">
        <v>0.5</v>
      </c>
      <c r="W1457" s="154">
        <v>0</v>
      </c>
      <c r="X1457" s="155">
        <v>0</v>
      </c>
      <c r="Y1457" s="155">
        <v>0</v>
      </c>
      <c r="Z1457" s="173">
        <v>0</v>
      </c>
      <c r="AA1457" s="151">
        <v>3</v>
      </c>
      <c r="AB1457" s="151">
        <v>1</v>
      </c>
      <c r="AC1457" s="151">
        <v>1</v>
      </c>
      <c r="AD1457" s="151">
        <v>1</v>
      </c>
      <c r="AE1457" s="155">
        <v>0.333333333333333</v>
      </c>
      <c r="AF1457" s="155">
        <v>1</v>
      </c>
      <c r="AG1457" s="173">
        <v>-0.666666666666667</v>
      </c>
    </row>
    <row r="1458" spans="1:33">
      <c r="A1458" s="175" t="s">
        <v>1455</v>
      </c>
      <c r="B1458" s="195" t="s">
        <v>1851</v>
      </c>
      <c r="C1458" s="195" t="s">
        <v>1462</v>
      </c>
      <c r="D1458" s="150">
        <v>1</v>
      </c>
      <c r="E1458" s="150">
        <v>0</v>
      </c>
      <c r="F1458" s="150">
        <v>1</v>
      </c>
      <c r="G1458" s="151">
        <v>0</v>
      </c>
      <c r="H1458" s="151">
        <v>0</v>
      </c>
      <c r="I1458" s="151">
        <v>0</v>
      </c>
      <c r="J1458" s="151">
        <v>0</v>
      </c>
      <c r="K1458" s="151">
        <v>0</v>
      </c>
      <c r="L1458" s="151">
        <v>0</v>
      </c>
      <c r="M1458" s="154">
        <v>0</v>
      </c>
      <c r="N1458" s="153">
        <v>0</v>
      </c>
      <c r="O1458" s="172">
        <v>0.9</v>
      </c>
      <c r="P1458" s="154">
        <v>0</v>
      </c>
      <c r="Q1458" s="154">
        <v>0</v>
      </c>
      <c r="R1458" s="154">
        <v>0</v>
      </c>
      <c r="S1458" s="173">
        <v>0</v>
      </c>
      <c r="T1458" s="153">
        <v>10</v>
      </c>
      <c r="U1458" s="153">
        <v>10</v>
      </c>
      <c r="V1458" s="154">
        <v>1</v>
      </c>
      <c r="W1458" s="154">
        <v>1</v>
      </c>
      <c r="X1458" s="155">
        <v>0</v>
      </c>
      <c r="Y1458" s="155">
        <v>0</v>
      </c>
      <c r="Z1458" s="173">
        <v>1</v>
      </c>
      <c r="AA1458" s="151">
        <v>4</v>
      </c>
      <c r="AB1458" s="151">
        <v>4</v>
      </c>
      <c r="AC1458" s="151">
        <v>1</v>
      </c>
      <c r="AD1458" s="151">
        <v>1</v>
      </c>
      <c r="AE1458" s="155">
        <v>1</v>
      </c>
      <c r="AF1458" s="155">
        <v>1</v>
      </c>
      <c r="AG1458" s="173">
        <v>0</v>
      </c>
    </row>
    <row r="1459" spans="1:33">
      <c r="A1459" s="175" t="s">
        <v>1455</v>
      </c>
      <c r="B1459" s="195" t="s">
        <v>1851</v>
      </c>
      <c r="C1459" s="195" t="s">
        <v>1463</v>
      </c>
      <c r="D1459" s="150">
        <v>0</v>
      </c>
      <c r="E1459" s="150">
        <v>0</v>
      </c>
      <c r="F1459" s="150">
        <v>0</v>
      </c>
      <c r="G1459" s="151">
        <v>0</v>
      </c>
      <c r="H1459" s="151">
        <v>0</v>
      </c>
      <c r="I1459" s="151">
        <v>0</v>
      </c>
      <c r="J1459" s="151">
        <v>1</v>
      </c>
      <c r="K1459" s="151">
        <v>0</v>
      </c>
      <c r="L1459" s="151">
        <v>1</v>
      </c>
      <c r="M1459" s="154">
        <v>0</v>
      </c>
      <c r="N1459" s="153">
        <v>0</v>
      </c>
      <c r="O1459" s="172">
        <v>0.9</v>
      </c>
      <c r="P1459" s="154">
        <v>0</v>
      </c>
      <c r="Q1459" s="154">
        <v>0</v>
      </c>
      <c r="R1459" s="154">
        <v>0</v>
      </c>
      <c r="S1459" s="173">
        <v>0</v>
      </c>
      <c r="T1459" s="153">
        <v>4</v>
      </c>
      <c r="U1459" s="153">
        <v>4</v>
      </c>
      <c r="V1459" s="154">
        <v>1</v>
      </c>
      <c r="W1459" s="154">
        <v>0</v>
      </c>
      <c r="X1459" s="155">
        <v>0</v>
      </c>
      <c r="Y1459" s="155">
        <v>1</v>
      </c>
      <c r="Z1459" s="173">
        <v>0</v>
      </c>
      <c r="AA1459" s="151">
        <v>2</v>
      </c>
      <c r="AB1459" s="151">
        <v>2</v>
      </c>
      <c r="AC1459" s="151">
        <v>2</v>
      </c>
      <c r="AD1459" s="151">
        <v>2</v>
      </c>
      <c r="AE1459" s="155">
        <v>1</v>
      </c>
      <c r="AF1459" s="155">
        <v>1</v>
      </c>
      <c r="AG1459" s="173">
        <v>0</v>
      </c>
    </row>
    <row r="1460" spans="1:33">
      <c r="A1460" s="175" t="s">
        <v>1455</v>
      </c>
      <c r="B1460" s="195" t="s">
        <v>1853</v>
      </c>
      <c r="C1460" s="195" t="s">
        <v>1464</v>
      </c>
      <c r="D1460" s="150">
        <v>0</v>
      </c>
      <c r="E1460" s="150">
        <v>0</v>
      </c>
      <c r="F1460" s="150">
        <v>0</v>
      </c>
      <c r="G1460" s="151">
        <v>0</v>
      </c>
      <c r="H1460" s="151">
        <v>0</v>
      </c>
      <c r="I1460" s="151">
        <v>0</v>
      </c>
      <c r="J1460" s="151">
        <v>0</v>
      </c>
      <c r="K1460" s="151">
        <v>0</v>
      </c>
      <c r="L1460" s="151">
        <v>0</v>
      </c>
      <c r="M1460" s="154">
        <v>0</v>
      </c>
      <c r="N1460" s="153">
        <v>0</v>
      </c>
      <c r="O1460" s="172">
        <v>0.9</v>
      </c>
      <c r="P1460" s="154">
        <v>0</v>
      </c>
      <c r="Q1460" s="154">
        <v>0</v>
      </c>
      <c r="R1460" s="154">
        <v>0</v>
      </c>
      <c r="S1460" s="173">
        <v>0</v>
      </c>
      <c r="T1460" s="153">
        <v>1</v>
      </c>
      <c r="U1460" s="153">
        <v>1</v>
      </c>
      <c r="V1460" s="154">
        <v>1</v>
      </c>
      <c r="W1460" s="154">
        <v>0</v>
      </c>
      <c r="X1460" s="155">
        <v>0</v>
      </c>
      <c r="Y1460" s="155">
        <v>0</v>
      </c>
      <c r="Z1460" s="173">
        <v>0</v>
      </c>
      <c r="AA1460" s="151">
        <v>1</v>
      </c>
      <c r="AB1460" s="151">
        <v>1</v>
      </c>
      <c r="AC1460" s="151">
        <v>0</v>
      </c>
      <c r="AD1460" s="151">
        <v>0</v>
      </c>
      <c r="AE1460" s="155">
        <v>1</v>
      </c>
      <c r="AF1460" s="155">
        <v>0</v>
      </c>
      <c r="AG1460" s="173">
        <v>1</v>
      </c>
    </row>
    <row r="1461" spans="1:33">
      <c r="A1461" s="175" t="s">
        <v>1455</v>
      </c>
      <c r="B1461" s="195" t="s">
        <v>1851</v>
      </c>
      <c r="C1461" s="195" t="s">
        <v>1465</v>
      </c>
      <c r="D1461" s="150">
        <v>3</v>
      </c>
      <c r="E1461" s="150">
        <v>0</v>
      </c>
      <c r="F1461" s="150">
        <v>3</v>
      </c>
      <c r="G1461" s="151">
        <v>0</v>
      </c>
      <c r="H1461" s="151">
        <v>0</v>
      </c>
      <c r="I1461" s="151">
        <v>0</v>
      </c>
      <c r="J1461" s="151">
        <v>2</v>
      </c>
      <c r="K1461" s="151">
        <v>0</v>
      </c>
      <c r="L1461" s="151">
        <v>2</v>
      </c>
      <c r="M1461" s="154">
        <v>0</v>
      </c>
      <c r="N1461" s="153">
        <v>0</v>
      </c>
      <c r="O1461" s="172">
        <v>0.9</v>
      </c>
      <c r="P1461" s="154">
        <v>0</v>
      </c>
      <c r="Q1461" s="154">
        <v>0</v>
      </c>
      <c r="R1461" s="154">
        <v>0</v>
      </c>
      <c r="S1461" s="173">
        <v>0</v>
      </c>
      <c r="T1461" s="153">
        <v>11</v>
      </c>
      <c r="U1461" s="153">
        <v>10</v>
      </c>
      <c r="V1461" s="154">
        <v>0.909090909090909</v>
      </c>
      <c r="W1461" s="154">
        <v>1</v>
      </c>
      <c r="X1461" s="155">
        <v>0</v>
      </c>
      <c r="Y1461" s="155">
        <v>1</v>
      </c>
      <c r="Z1461" s="173">
        <v>1</v>
      </c>
      <c r="AA1461" s="151">
        <v>6</v>
      </c>
      <c r="AB1461" s="151">
        <v>5</v>
      </c>
      <c r="AC1461" s="151">
        <v>4</v>
      </c>
      <c r="AD1461" s="151">
        <v>4</v>
      </c>
      <c r="AE1461" s="155">
        <v>0.833333333333333</v>
      </c>
      <c r="AF1461" s="155">
        <v>1</v>
      </c>
      <c r="AG1461" s="173">
        <v>-0.166666666666667</v>
      </c>
    </row>
    <row r="1462" spans="1:33">
      <c r="A1462" s="175" t="s">
        <v>1455</v>
      </c>
      <c r="B1462" s="195" t="s">
        <v>1854</v>
      </c>
      <c r="C1462" s="195" t="s">
        <v>1466</v>
      </c>
      <c r="D1462" s="150">
        <v>0</v>
      </c>
      <c r="E1462" s="150">
        <v>0</v>
      </c>
      <c r="F1462" s="150">
        <v>0</v>
      </c>
      <c r="G1462" s="151">
        <v>0</v>
      </c>
      <c r="H1462" s="151">
        <v>0</v>
      </c>
      <c r="I1462" s="151">
        <v>0</v>
      </c>
      <c r="J1462" s="151">
        <v>0</v>
      </c>
      <c r="K1462" s="151">
        <v>0</v>
      </c>
      <c r="L1462" s="151">
        <v>0</v>
      </c>
      <c r="M1462" s="154">
        <v>0</v>
      </c>
      <c r="N1462" s="153">
        <v>0</v>
      </c>
      <c r="O1462" s="172">
        <v>0.9</v>
      </c>
      <c r="P1462" s="154">
        <v>0</v>
      </c>
      <c r="Q1462" s="154">
        <v>0</v>
      </c>
      <c r="R1462" s="154">
        <v>0</v>
      </c>
      <c r="S1462" s="173">
        <v>0</v>
      </c>
      <c r="T1462" s="153">
        <v>0</v>
      </c>
      <c r="U1462" s="153">
        <v>0</v>
      </c>
      <c r="V1462" s="154">
        <v>0</v>
      </c>
      <c r="W1462" s="154">
        <v>0</v>
      </c>
      <c r="X1462" s="155">
        <v>0</v>
      </c>
      <c r="Y1462" s="155">
        <v>0</v>
      </c>
      <c r="Z1462" s="173">
        <v>0</v>
      </c>
      <c r="AA1462" s="151">
        <v>0</v>
      </c>
      <c r="AB1462" s="151">
        <v>0</v>
      </c>
      <c r="AC1462" s="151">
        <v>0</v>
      </c>
      <c r="AD1462" s="151">
        <v>0</v>
      </c>
      <c r="AE1462" s="155">
        <v>0</v>
      </c>
      <c r="AF1462" s="155">
        <v>0</v>
      </c>
      <c r="AG1462" s="173">
        <v>0</v>
      </c>
    </row>
    <row r="1463" spans="1:33">
      <c r="A1463" s="175" t="s">
        <v>1455</v>
      </c>
      <c r="B1463" s="195" t="s">
        <v>1851</v>
      </c>
      <c r="C1463" s="195" t="s">
        <v>1467</v>
      </c>
      <c r="D1463" s="150">
        <v>1</v>
      </c>
      <c r="E1463" s="150">
        <v>0</v>
      </c>
      <c r="F1463" s="150">
        <v>1</v>
      </c>
      <c r="G1463" s="151">
        <v>0</v>
      </c>
      <c r="H1463" s="151">
        <v>0</v>
      </c>
      <c r="I1463" s="151">
        <v>0</v>
      </c>
      <c r="J1463" s="151">
        <v>3</v>
      </c>
      <c r="K1463" s="151">
        <v>0</v>
      </c>
      <c r="L1463" s="151">
        <v>3</v>
      </c>
      <c r="M1463" s="154">
        <v>0</v>
      </c>
      <c r="N1463" s="153">
        <v>0</v>
      </c>
      <c r="O1463" s="172">
        <v>0.9</v>
      </c>
      <c r="P1463" s="154">
        <v>0</v>
      </c>
      <c r="Q1463" s="154">
        <v>0</v>
      </c>
      <c r="R1463" s="154">
        <v>0</v>
      </c>
      <c r="S1463" s="173">
        <v>0</v>
      </c>
      <c r="T1463" s="153">
        <v>51</v>
      </c>
      <c r="U1463" s="153">
        <v>47</v>
      </c>
      <c r="V1463" s="154">
        <v>0.92156862745098</v>
      </c>
      <c r="W1463" s="154">
        <v>1</v>
      </c>
      <c r="X1463" s="155">
        <v>0</v>
      </c>
      <c r="Y1463" s="155">
        <v>1</v>
      </c>
      <c r="Z1463" s="173">
        <v>1</v>
      </c>
      <c r="AA1463" s="151">
        <v>9</v>
      </c>
      <c r="AB1463" s="151">
        <v>9</v>
      </c>
      <c r="AC1463" s="151">
        <v>25</v>
      </c>
      <c r="AD1463" s="151">
        <v>24</v>
      </c>
      <c r="AE1463" s="155">
        <v>1</v>
      </c>
      <c r="AF1463" s="155">
        <v>0.96</v>
      </c>
      <c r="AG1463" s="173">
        <v>0.04</v>
      </c>
    </row>
    <row r="1464" spans="1:33">
      <c r="A1464" s="175" t="s">
        <v>1455</v>
      </c>
      <c r="B1464" s="195" t="s">
        <v>1853</v>
      </c>
      <c r="C1464" s="195" t="s">
        <v>1468</v>
      </c>
      <c r="D1464" s="150">
        <v>0</v>
      </c>
      <c r="E1464" s="150">
        <v>0</v>
      </c>
      <c r="F1464" s="150">
        <v>0</v>
      </c>
      <c r="G1464" s="151">
        <v>0</v>
      </c>
      <c r="H1464" s="151">
        <v>0</v>
      </c>
      <c r="I1464" s="151">
        <v>0</v>
      </c>
      <c r="J1464" s="151">
        <v>0</v>
      </c>
      <c r="K1464" s="151">
        <v>0</v>
      </c>
      <c r="L1464" s="151">
        <v>0</v>
      </c>
      <c r="M1464" s="154">
        <v>0</v>
      </c>
      <c r="N1464" s="153">
        <v>0</v>
      </c>
      <c r="O1464" s="172">
        <v>0.9</v>
      </c>
      <c r="P1464" s="154">
        <v>0</v>
      </c>
      <c r="Q1464" s="154">
        <v>0</v>
      </c>
      <c r="R1464" s="154">
        <v>0</v>
      </c>
      <c r="S1464" s="173">
        <v>0</v>
      </c>
      <c r="T1464" s="153">
        <v>0</v>
      </c>
      <c r="U1464" s="153">
        <v>0</v>
      </c>
      <c r="V1464" s="154">
        <v>0</v>
      </c>
      <c r="W1464" s="154">
        <v>0</v>
      </c>
      <c r="X1464" s="155">
        <v>0</v>
      </c>
      <c r="Y1464" s="155">
        <v>0</v>
      </c>
      <c r="Z1464" s="173">
        <v>0</v>
      </c>
      <c r="AA1464" s="151">
        <v>0</v>
      </c>
      <c r="AB1464" s="151">
        <v>0</v>
      </c>
      <c r="AC1464" s="151">
        <v>0</v>
      </c>
      <c r="AD1464" s="151">
        <v>0</v>
      </c>
      <c r="AE1464" s="155">
        <v>0</v>
      </c>
      <c r="AF1464" s="155">
        <v>0</v>
      </c>
      <c r="AG1464" s="173">
        <v>0</v>
      </c>
    </row>
    <row r="1465" spans="1:33">
      <c r="A1465" s="175" t="s">
        <v>1455</v>
      </c>
      <c r="B1465" s="195" t="s">
        <v>1851</v>
      </c>
      <c r="C1465" s="195" t="s">
        <v>1469</v>
      </c>
      <c r="D1465" s="150">
        <v>0</v>
      </c>
      <c r="E1465" s="150">
        <v>0</v>
      </c>
      <c r="F1465" s="150">
        <v>0</v>
      </c>
      <c r="G1465" s="151">
        <v>2</v>
      </c>
      <c r="H1465" s="151">
        <v>0</v>
      </c>
      <c r="I1465" s="151">
        <v>2</v>
      </c>
      <c r="J1465" s="151">
        <v>1</v>
      </c>
      <c r="K1465" s="151">
        <v>0</v>
      </c>
      <c r="L1465" s="151">
        <v>1</v>
      </c>
      <c r="M1465" s="154">
        <v>0</v>
      </c>
      <c r="N1465" s="153">
        <v>0</v>
      </c>
      <c r="O1465" s="172">
        <v>0.9</v>
      </c>
      <c r="P1465" s="154">
        <v>0</v>
      </c>
      <c r="Q1465" s="154">
        <v>0</v>
      </c>
      <c r="R1465" s="154">
        <v>0</v>
      </c>
      <c r="S1465" s="173">
        <v>0</v>
      </c>
      <c r="T1465" s="153">
        <v>7</v>
      </c>
      <c r="U1465" s="153">
        <v>6</v>
      </c>
      <c r="V1465" s="154">
        <v>0.857142857142857</v>
      </c>
      <c r="W1465" s="154">
        <v>0</v>
      </c>
      <c r="X1465" s="155">
        <v>1</v>
      </c>
      <c r="Y1465" s="155">
        <v>1</v>
      </c>
      <c r="Z1465" s="173">
        <v>-1</v>
      </c>
      <c r="AA1465" s="151">
        <v>5</v>
      </c>
      <c r="AB1465" s="151">
        <v>4</v>
      </c>
      <c r="AC1465" s="151">
        <v>0</v>
      </c>
      <c r="AD1465" s="151">
        <v>0</v>
      </c>
      <c r="AE1465" s="155">
        <v>0.8</v>
      </c>
      <c r="AF1465" s="155">
        <v>0</v>
      </c>
      <c r="AG1465" s="173">
        <v>0.8</v>
      </c>
    </row>
    <row r="1466" spans="1:33">
      <c r="A1466" s="175" t="s">
        <v>1455</v>
      </c>
      <c r="B1466" s="195" t="s">
        <v>1851</v>
      </c>
      <c r="C1466" s="195" t="s">
        <v>1470</v>
      </c>
      <c r="D1466" s="150">
        <v>1</v>
      </c>
      <c r="E1466" s="150">
        <v>0</v>
      </c>
      <c r="F1466" s="150">
        <v>1</v>
      </c>
      <c r="G1466" s="151">
        <v>0</v>
      </c>
      <c r="H1466" s="151">
        <v>0</v>
      </c>
      <c r="I1466" s="151">
        <v>0</v>
      </c>
      <c r="J1466" s="151">
        <v>0</v>
      </c>
      <c r="K1466" s="151">
        <v>0</v>
      </c>
      <c r="L1466" s="151">
        <v>0</v>
      </c>
      <c r="M1466" s="154">
        <v>0</v>
      </c>
      <c r="N1466" s="153">
        <v>0</v>
      </c>
      <c r="O1466" s="172">
        <v>0.9</v>
      </c>
      <c r="P1466" s="154">
        <v>0</v>
      </c>
      <c r="Q1466" s="154">
        <v>0</v>
      </c>
      <c r="R1466" s="154">
        <v>0</v>
      </c>
      <c r="S1466" s="173">
        <v>0</v>
      </c>
      <c r="T1466" s="153">
        <v>12</v>
      </c>
      <c r="U1466" s="153">
        <v>12</v>
      </c>
      <c r="V1466" s="154">
        <v>1</v>
      </c>
      <c r="W1466" s="154">
        <v>1</v>
      </c>
      <c r="X1466" s="155">
        <v>0</v>
      </c>
      <c r="Y1466" s="155">
        <v>0</v>
      </c>
      <c r="Z1466" s="173">
        <v>1</v>
      </c>
      <c r="AA1466" s="151">
        <v>2</v>
      </c>
      <c r="AB1466" s="151">
        <v>2</v>
      </c>
      <c r="AC1466" s="151">
        <v>6</v>
      </c>
      <c r="AD1466" s="151">
        <v>6</v>
      </c>
      <c r="AE1466" s="155">
        <v>1</v>
      </c>
      <c r="AF1466" s="155">
        <v>1</v>
      </c>
      <c r="AG1466" s="173">
        <v>0</v>
      </c>
    </row>
    <row r="1467" spans="1:33">
      <c r="A1467" s="175" t="s">
        <v>1455</v>
      </c>
      <c r="B1467" s="195" t="s">
        <v>1853</v>
      </c>
      <c r="C1467" s="195" t="s">
        <v>1471</v>
      </c>
      <c r="D1467" s="150">
        <v>0</v>
      </c>
      <c r="E1467" s="150">
        <v>0</v>
      </c>
      <c r="F1467" s="150">
        <v>0</v>
      </c>
      <c r="G1467" s="151">
        <v>0</v>
      </c>
      <c r="H1467" s="151">
        <v>0</v>
      </c>
      <c r="I1467" s="151">
        <v>0</v>
      </c>
      <c r="J1467" s="151">
        <v>0</v>
      </c>
      <c r="K1467" s="151">
        <v>0</v>
      </c>
      <c r="L1467" s="151">
        <v>0</v>
      </c>
      <c r="M1467" s="154">
        <v>0</v>
      </c>
      <c r="N1467" s="153">
        <v>0</v>
      </c>
      <c r="O1467" s="172">
        <v>0.9</v>
      </c>
      <c r="P1467" s="154">
        <v>0</v>
      </c>
      <c r="Q1467" s="154">
        <v>0</v>
      </c>
      <c r="R1467" s="154">
        <v>0</v>
      </c>
      <c r="S1467" s="173">
        <v>0</v>
      </c>
      <c r="T1467" s="153">
        <v>0</v>
      </c>
      <c r="U1467" s="153">
        <v>0</v>
      </c>
      <c r="V1467" s="154">
        <v>0</v>
      </c>
      <c r="W1467" s="154">
        <v>0</v>
      </c>
      <c r="X1467" s="155">
        <v>0</v>
      </c>
      <c r="Y1467" s="155">
        <v>0</v>
      </c>
      <c r="Z1467" s="173">
        <v>0</v>
      </c>
      <c r="AA1467" s="151">
        <v>0</v>
      </c>
      <c r="AB1467" s="151">
        <v>0</v>
      </c>
      <c r="AC1467" s="151">
        <v>0</v>
      </c>
      <c r="AD1467" s="151">
        <v>0</v>
      </c>
      <c r="AE1467" s="155">
        <v>0</v>
      </c>
      <c r="AF1467" s="155">
        <v>0</v>
      </c>
      <c r="AG1467" s="173">
        <v>0</v>
      </c>
    </row>
    <row r="1468" spans="1:33">
      <c r="A1468" s="175" t="s">
        <v>1455</v>
      </c>
      <c r="B1468" s="195" t="s">
        <v>1852</v>
      </c>
      <c r="C1468" s="195" t="s">
        <v>1472</v>
      </c>
      <c r="D1468" s="150">
        <v>0</v>
      </c>
      <c r="E1468" s="150">
        <v>0</v>
      </c>
      <c r="F1468" s="150">
        <v>0</v>
      </c>
      <c r="G1468" s="151">
        <v>0</v>
      </c>
      <c r="H1468" s="151">
        <v>0</v>
      </c>
      <c r="I1468" s="151">
        <v>0</v>
      </c>
      <c r="J1468" s="151">
        <v>0</v>
      </c>
      <c r="K1468" s="151">
        <v>0</v>
      </c>
      <c r="L1468" s="151">
        <v>0</v>
      </c>
      <c r="M1468" s="154">
        <v>0</v>
      </c>
      <c r="N1468" s="153">
        <v>0</v>
      </c>
      <c r="O1468" s="172">
        <v>0.9</v>
      </c>
      <c r="P1468" s="154">
        <v>0</v>
      </c>
      <c r="Q1468" s="154">
        <v>0</v>
      </c>
      <c r="R1468" s="154">
        <v>0</v>
      </c>
      <c r="S1468" s="173">
        <v>0</v>
      </c>
      <c r="T1468" s="153">
        <v>0</v>
      </c>
      <c r="U1468" s="153">
        <v>0</v>
      </c>
      <c r="V1468" s="154">
        <v>0</v>
      </c>
      <c r="W1468" s="154">
        <v>0</v>
      </c>
      <c r="X1468" s="155">
        <v>0</v>
      </c>
      <c r="Y1468" s="155">
        <v>0</v>
      </c>
      <c r="Z1468" s="173">
        <v>0</v>
      </c>
      <c r="AA1468" s="151">
        <v>0</v>
      </c>
      <c r="AB1468" s="151">
        <v>0</v>
      </c>
      <c r="AC1468" s="151">
        <v>0</v>
      </c>
      <c r="AD1468" s="151">
        <v>0</v>
      </c>
      <c r="AE1468" s="155">
        <v>0</v>
      </c>
      <c r="AF1468" s="155">
        <v>0</v>
      </c>
      <c r="AG1468" s="173">
        <v>0</v>
      </c>
    </row>
    <row r="1469" spans="1:33">
      <c r="A1469" s="175" t="s">
        <v>1455</v>
      </c>
      <c r="B1469" s="195" t="s">
        <v>1851</v>
      </c>
      <c r="C1469" s="195" t="s">
        <v>1473</v>
      </c>
      <c r="D1469" s="150">
        <v>3</v>
      </c>
      <c r="E1469" s="150">
        <v>0</v>
      </c>
      <c r="F1469" s="150">
        <v>2</v>
      </c>
      <c r="G1469" s="151">
        <v>2</v>
      </c>
      <c r="H1469" s="151">
        <v>0</v>
      </c>
      <c r="I1469" s="151">
        <v>2</v>
      </c>
      <c r="J1469" s="151">
        <v>1</v>
      </c>
      <c r="K1469" s="151">
        <v>0</v>
      </c>
      <c r="L1469" s="151">
        <v>1</v>
      </c>
      <c r="M1469" s="154">
        <v>0</v>
      </c>
      <c r="N1469" s="153">
        <v>0</v>
      </c>
      <c r="O1469" s="172">
        <v>0.9</v>
      </c>
      <c r="P1469" s="154">
        <v>0</v>
      </c>
      <c r="Q1469" s="154">
        <v>0</v>
      </c>
      <c r="R1469" s="154">
        <v>0</v>
      </c>
      <c r="S1469" s="173">
        <v>0</v>
      </c>
      <c r="T1469" s="153">
        <v>51</v>
      </c>
      <c r="U1469" s="153">
        <v>50</v>
      </c>
      <c r="V1469" s="154">
        <v>0.980392156862745</v>
      </c>
      <c r="W1469" s="154">
        <v>0.666666666666667</v>
      </c>
      <c r="X1469" s="155">
        <v>1</v>
      </c>
      <c r="Y1469" s="155">
        <v>1</v>
      </c>
      <c r="Z1469" s="173">
        <v>-0.333333333333333</v>
      </c>
      <c r="AA1469" s="151">
        <v>12</v>
      </c>
      <c r="AB1469" s="151">
        <v>11</v>
      </c>
      <c r="AC1469" s="151">
        <v>12</v>
      </c>
      <c r="AD1469" s="151">
        <v>12</v>
      </c>
      <c r="AE1469" s="155">
        <v>0.916666666666667</v>
      </c>
      <c r="AF1469" s="155">
        <v>1</v>
      </c>
      <c r="AG1469" s="173">
        <v>-0.0833333333333334</v>
      </c>
    </row>
    <row r="1470" spans="1:33">
      <c r="A1470" s="175" t="s">
        <v>1455</v>
      </c>
      <c r="B1470" s="195" t="s">
        <v>1853</v>
      </c>
      <c r="C1470" s="195" t="s">
        <v>1474</v>
      </c>
      <c r="D1470" s="150">
        <v>0</v>
      </c>
      <c r="E1470" s="150">
        <v>0</v>
      </c>
      <c r="F1470" s="150">
        <v>0</v>
      </c>
      <c r="G1470" s="151">
        <v>0</v>
      </c>
      <c r="H1470" s="151">
        <v>0</v>
      </c>
      <c r="I1470" s="151">
        <v>0</v>
      </c>
      <c r="J1470" s="151">
        <v>0</v>
      </c>
      <c r="K1470" s="151">
        <v>0</v>
      </c>
      <c r="L1470" s="151">
        <v>0</v>
      </c>
      <c r="M1470" s="154">
        <v>0</v>
      </c>
      <c r="N1470" s="153">
        <v>0</v>
      </c>
      <c r="O1470" s="172">
        <v>0.9</v>
      </c>
      <c r="P1470" s="154">
        <v>0</v>
      </c>
      <c r="Q1470" s="154">
        <v>0</v>
      </c>
      <c r="R1470" s="154">
        <v>0</v>
      </c>
      <c r="S1470" s="173">
        <v>0</v>
      </c>
      <c r="T1470" s="153">
        <v>0</v>
      </c>
      <c r="U1470" s="153">
        <v>0</v>
      </c>
      <c r="V1470" s="154">
        <v>0</v>
      </c>
      <c r="W1470" s="154">
        <v>0</v>
      </c>
      <c r="X1470" s="155">
        <v>0</v>
      </c>
      <c r="Y1470" s="155">
        <v>0</v>
      </c>
      <c r="Z1470" s="173">
        <v>0</v>
      </c>
      <c r="AA1470" s="151">
        <v>0</v>
      </c>
      <c r="AB1470" s="151">
        <v>0</v>
      </c>
      <c r="AC1470" s="151">
        <v>0</v>
      </c>
      <c r="AD1470" s="151">
        <v>0</v>
      </c>
      <c r="AE1470" s="155">
        <v>0</v>
      </c>
      <c r="AF1470" s="155">
        <v>0</v>
      </c>
      <c r="AG1470" s="173">
        <v>0</v>
      </c>
    </row>
    <row r="1471" spans="1:33">
      <c r="A1471" s="175" t="s">
        <v>1455</v>
      </c>
      <c r="B1471" s="195" t="s">
        <v>1851</v>
      </c>
      <c r="C1471" s="195" t="s">
        <v>1475</v>
      </c>
      <c r="D1471" s="150">
        <v>0</v>
      </c>
      <c r="E1471" s="150">
        <v>0</v>
      </c>
      <c r="F1471" s="150">
        <v>0</v>
      </c>
      <c r="G1471" s="151">
        <v>0</v>
      </c>
      <c r="H1471" s="151">
        <v>0</v>
      </c>
      <c r="I1471" s="151">
        <v>0</v>
      </c>
      <c r="J1471" s="151">
        <v>0</v>
      </c>
      <c r="K1471" s="151">
        <v>0</v>
      </c>
      <c r="L1471" s="151">
        <v>0</v>
      </c>
      <c r="M1471" s="154">
        <v>0</v>
      </c>
      <c r="N1471" s="153">
        <v>0</v>
      </c>
      <c r="O1471" s="172">
        <v>0.9</v>
      </c>
      <c r="P1471" s="154">
        <v>0</v>
      </c>
      <c r="Q1471" s="154">
        <v>0</v>
      </c>
      <c r="R1471" s="154">
        <v>0</v>
      </c>
      <c r="S1471" s="173">
        <v>0</v>
      </c>
      <c r="T1471" s="153">
        <v>3</v>
      </c>
      <c r="U1471" s="153">
        <v>3</v>
      </c>
      <c r="V1471" s="154">
        <v>1</v>
      </c>
      <c r="W1471" s="154">
        <v>0</v>
      </c>
      <c r="X1471" s="155">
        <v>0</v>
      </c>
      <c r="Y1471" s="155">
        <v>0</v>
      </c>
      <c r="Z1471" s="173">
        <v>0</v>
      </c>
      <c r="AA1471" s="151">
        <v>1</v>
      </c>
      <c r="AB1471" s="151">
        <v>1</v>
      </c>
      <c r="AC1471" s="151">
        <v>1</v>
      </c>
      <c r="AD1471" s="151">
        <v>1</v>
      </c>
      <c r="AE1471" s="155">
        <v>1</v>
      </c>
      <c r="AF1471" s="155">
        <v>1</v>
      </c>
      <c r="AG1471" s="173">
        <v>0</v>
      </c>
    </row>
    <row r="1472" spans="1:33">
      <c r="A1472" s="175" t="s">
        <v>1455</v>
      </c>
      <c r="B1472" s="195" t="s">
        <v>1855</v>
      </c>
      <c r="C1472" s="195" t="s">
        <v>1476</v>
      </c>
      <c r="D1472" s="150">
        <v>0</v>
      </c>
      <c r="E1472" s="150">
        <v>0</v>
      </c>
      <c r="F1472" s="150">
        <v>0</v>
      </c>
      <c r="G1472" s="151">
        <v>0</v>
      </c>
      <c r="H1472" s="151">
        <v>0</v>
      </c>
      <c r="I1472" s="151">
        <v>0</v>
      </c>
      <c r="J1472" s="151">
        <v>0</v>
      </c>
      <c r="K1472" s="151">
        <v>0</v>
      </c>
      <c r="L1472" s="151">
        <v>0</v>
      </c>
      <c r="M1472" s="154">
        <v>0</v>
      </c>
      <c r="N1472" s="153">
        <v>0</v>
      </c>
      <c r="O1472" s="172">
        <v>0.9</v>
      </c>
      <c r="P1472" s="154">
        <v>0</v>
      </c>
      <c r="Q1472" s="154">
        <v>0</v>
      </c>
      <c r="R1472" s="154">
        <v>0</v>
      </c>
      <c r="S1472" s="173">
        <v>0</v>
      </c>
      <c r="T1472" s="153">
        <v>0</v>
      </c>
      <c r="U1472" s="153">
        <v>0</v>
      </c>
      <c r="V1472" s="154">
        <v>0</v>
      </c>
      <c r="W1472" s="154">
        <v>0</v>
      </c>
      <c r="X1472" s="155">
        <v>0</v>
      </c>
      <c r="Y1472" s="155">
        <v>0</v>
      </c>
      <c r="Z1472" s="173">
        <v>0</v>
      </c>
      <c r="AA1472" s="151">
        <v>0</v>
      </c>
      <c r="AB1472" s="151">
        <v>0</v>
      </c>
      <c r="AC1472" s="151">
        <v>0</v>
      </c>
      <c r="AD1472" s="151">
        <v>0</v>
      </c>
      <c r="AE1472" s="155">
        <v>0</v>
      </c>
      <c r="AF1472" s="155">
        <v>0</v>
      </c>
      <c r="AG1472" s="173">
        <v>0</v>
      </c>
    </row>
    <row r="1473" spans="1:33">
      <c r="A1473" s="175" t="s">
        <v>1455</v>
      </c>
      <c r="B1473" s="195" t="s">
        <v>1852</v>
      </c>
      <c r="C1473" s="195" t="s">
        <v>1477</v>
      </c>
      <c r="D1473" s="150">
        <v>0</v>
      </c>
      <c r="E1473" s="150">
        <v>0</v>
      </c>
      <c r="F1473" s="150">
        <v>0</v>
      </c>
      <c r="G1473" s="151">
        <v>0</v>
      </c>
      <c r="H1473" s="151">
        <v>0</v>
      </c>
      <c r="I1473" s="151">
        <v>0</v>
      </c>
      <c r="J1473" s="151">
        <v>0</v>
      </c>
      <c r="K1473" s="151">
        <v>0</v>
      </c>
      <c r="L1473" s="151">
        <v>0</v>
      </c>
      <c r="M1473" s="154">
        <v>0</v>
      </c>
      <c r="N1473" s="153">
        <v>0</v>
      </c>
      <c r="O1473" s="172">
        <v>0.9</v>
      </c>
      <c r="P1473" s="154">
        <v>0</v>
      </c>
      <c r="Q1473" s="154">
        <v>0</v>
      </c>
      <c r="R1473" s="154">
        <v>0</v>
      </c>
      <c r="S1473" s="173">
        <v>0</v>
      </c>
      <c r="T1473" s="153">
        <v>0</v>
      </c>
      <c r="U1473" s="153">
        <v>0</v>
      </c>
      <c r="V1473" s="154">
        <v>0</v>
      </c>
      <c r="W1473" s="154">
        <v>0</v>
      </c>
      <c r="X1473" s="155">
        <v>0</v>
      </c>
      <c r="Y1473" s="155">
        <v>0</v>
      </c>
      <c r="Z1473" s="173">
        <v>0</v>
      </c>
      <c r="AA1473" s="151">
        <v>0</v>
      </c>
      <c r="AB1473" s="151">
        <v>0</v>
      </c>
      <c r="AC1473" s="151">
        <v>0</v>
      </c>
      <c r="AD1473" s="151">
        <v>0</v>
      </c>
      <c r="AE1473" s="155">
        <v>0</v>
      </c>
      <c r="AF1473" s="155">
        <v>0</v>
      </c>
      <c r="AG1473" s="173">
        <v>0</v>
      </c>
    </row>
    <row r="1474" spans="1:33">
      <c r="A1474" s="175" t="s">
        <v>1455</v>
      </c>
      <c r="B1474" s="195" t="s">
        <v>1851</v>
      </c>
      <c r="C1474" s="195" t="s">
        <v>1478</v>
      </c>
      <c r="D1474" s="150">
        <v>4</v>
      </c>
      <c r="E1474" s="150">
        <v>0</v>
      </c>
      <c r="F1474" s="150">
        <v>2</v>
      </c>
      <c r="G1474" s="151">
        <v>1</v>
      </c>
      <c r="H1474" s="151">
        <v>0</v>
      </c>
      <c r="I1474" s="151">
        <v>1</v>
      </c>
      <c r="J1474" s="151">
        <v>4</v>
      </c>
      <c r="K1474" s="151">
        <v>0</v>
      </c>
      <c r="L1474" s="151">
        <v>4</v>
      </c>
      <c r="M1474" s="154">
        <v>0</v>
      </c>
      <c r="N1474" s="153">
        <v>0</v>
      </c>
      <c r="O1474" s="172">
        <v>0.9</v>
      </c>
      <c r="P1474" s="154">
        <v>0</v>
      </c>
      <c r="Q1474" s="154">
        <v>0</v>
      </c>
      <c r="R1474" s="154">
        <v>0</v>
      </c>
      <c r="S1474" s="173">
        <v>0</v>
      </c>
      <c r="T1474" s="153">
        <v>129</v>
      </c>
      <c r="U1474" s="153">
        <v>90</v>
      </c>
      <c r="V1474" s="154">
        <v>0.697674418604651</v>
      </c>
      <c r="W1474" s="154">
        <v>0.5</v>
      </c>
      <c r="X1474" s="155">
        <v>1</v>
      </c>
      <c r="Y1474" s="155">
        <v>1</v>
      </c>
      <c r="Z1474" s="173">
        <v>-0.5</v>
      </c>
      <c r="AA1474" s="151">
        <v>26</v>
      </c>
      <c r="AB1474" s="151">
        <v>24</v>
      </c>
      <c r="AC1474" s="151">
        <v>32</v>
      </c>
      <c r="AD1474" s="151">
        <v>31</v>
      </c>
      <c r="AE1474" s="155">
        <v>0.923076923076923</v>
      </c>
      <c r="AF1474" s="155">
        <v>0.96875</v>
      </c>
      <c r="AG1474" s="173">
        <v>-0.0456730769230769</v>
      </c>
    </row>
    <row r="1475" spans="1:33">
      <c r="A1475" s="175" t="s">
        <v>1455</v>
      </c>
      <c r="B1475" s="195" t="s">
        <v>1853</v>
      </c>
      <c r="C1475" s="195" t="s">
        <v>1479</v>
      </c>
      <c r="D1475" s="150">
        <v>0</v>
      </c>
      <c r="E1475" s="150">
        <v>0</v>
      </c>
      <c r="F1475" s="150">
        <v>0</v>
      </c>
      <c r="G1475" s="151">
        <v>0</v>
      </c>
      <c r="H1475" s="151">
        <v>0</v>
      </c>
      <c r="I1475" s="151">
        <v>0</v>
      </c>
      <c r="J1475" s="151">
        <v>0</v>
      </c>
      <c r="K1475" s="151">
        <v>0</v>
      </c>
      <c r="L1475" s="151">
        <v>0</v>
      </c>
      <c r="M1475" s="154">
        <v>0</v>
      </c>
      <c r="N1475" s="153">
        <v>0</v>
      </c>
      <c r="O1475" s="172">
        <v>0.9</v>
      </c>
      <c r="P1475" s="154">
        <v>0</v>
      </c>
      <c r="Q1475" s="154">
        <v>0</v>
      </c>
      <c r="R1475" s="154">
        <v>0</v>
      </c>
      <c r="S1475" s="173">
        <v>0</v>
      </c>
      <c r="T1475" s="153">
        <v>0</v>
      </c>
      <c r="U1475" s="153">
        <v>0</v>
      </c>
      <c r="V1475" s="154">
        <v>0</v>
      </c>
      <c r="W1475" s="154">
        <v>0</v>
      </c>
      <c r="X1475" s="155">
        <v>0</v>
      </c>
      <c r="Y1475" s="155">
        <v>0</v>
      </c>
      <c r="Z1475" s="173">
        <v>0</v>
      </c>
      <c r="AA1475" s="151">
        <v>0</v>
      </c>
      <c r="AB1475" s="151">
        <v>0</v>
      </c>
      <c r="AC1475" s="151">
        <v>0</v>
      </c>
      <c r="AD1475" s="151">
        <v>0</v>
      </c>
      <c r="AE1475" s="155">
        <v>0</v>
      </c>
      <c r="AF1475" s="155">
        <v>0</v>
      </c>
      <c r="AG1475" s="173">
        <v>0</v>
      </c>
    </row>
    <row r="1476" spans="1:33">
      <c r="A1476" s="175" t="s">
        <v>1455</v>
      </c>
      <c r="B1476" s="195" t="s">
        <v>1853</v>
      </c>
      <c r="C1476" s="195" t="s">
        <v>1480</v>
      </c>
      <c r="D1476" s="150">
        <v>0</v>
      </c>
      <c r="E1476" s="150">
        <v>0</v>
      </c>
      <c r="F1476" s="150">
        <v>0</v>
      </c>
      <c r="G1476" s="151">
        <v>0</v>
      </c>
      <c r="H1476" s="151">
        <v>0</v>
      </c>
      <c r="I1476" s="151">
        <v>0</v>
      </c>
      <c r="J1476" s="151">
        <v>0</v>
      </c>
      <c r="K1476" s="151">
        <v>0</v>
      </c>
      <c r="L1476" s="151">
        <v>0</v>
      </c>
      <c r="M1476" s="154">
        <v>0</v>
      </c>
      <c r="N1476" s="153">
        <v>0</v>
      </c>
      <c r="O1476" s="172">
        <v>0.9</v>
      </c>
      <c r="P1476" s="154">
        <v>0</v>
      </c>
      <c r="Q1476" s="154">
        <v>0</v>
      </c>
      <c r="R1476" s="154">
        <v>0</v>
      </c>
      <c r="S1476" s="173">
        <v>0</v>
      </c>
      <c r="T1476" s="153">
        <v>1</v>
      </c>
      <c r="U1476" s="153">
        <v>1</v>
      </c>
      <c r="V1476" s="154">
        <v>1</v>
      </c>
      <c r="W1476" s="154">
        <v>0</v>
      </c>
      <c r="X1476" s="155">
        <v>0</v>
      </c>
      <c r="Y1476" s="155">
        <v>0</v>
      </c>
      <c r="Z1476" s="173">
        <v>0</v>
      </c>
      <c r="AA1476" s="151">
        <v>0</v>
      </c>
      <c r="AB1476" s="151">
        <v>0</v>
      </c>
      <c r="AC1476" s="151">
        <v>1</v>
      </c>
      <c r="AD1476" s="151">
        <v>1</v>
      </c>
      <c r="AE1476" s="155">
        <v>0</v>
      </c>
      <c r="AF1476" s="155">
        <v>1</v>
      </c>
      <c r="AG1476" s="173">
        <v>-1</v>
      </c>
    </row>
    <row r="1477" spans="1:33">
      <c r="A1477" s="175" t="s">
        <v>1455</v>
      </c>
      <c r="B1477" s="195" t="s">
        <v>1855</v>
      </c>
      <c r="C1477" s="195" t="s">
        <v>1481</v>
      </c>
      <c r="D1477" s="150">
        <v>0</v>
      </c>
      <c r="E1477" s="150">
        <v>0</v>
      </c>
      <c r="F1477" s="150">
        <v>0</v>
      </c>
      <c r="G1477" s="151">
        <v>0</v>
      </c>
      <c r="H1477" s="151">
        <v>0</v>
      </c>
      <c r="I1477" s="151">
        <v>0</v>
      </c>
      <c r="J1477" s="151">
        <v>0</v>
      </c>
      <c r="K1477" s="151">
        <v>0</v>
      </c>
      <c r="L1477" s="151">
        <v>0</v>
      </c>
      <c r="M1477" s="154">
        <v>0</v>
      </c>
      <c r="N1477" s="153">
        <v>0</v>
      </c>
      <c r="O1477" s="172">
        <v>0.9</v>
      </c>
      <c r="P1477" s="154">
        <v>0</v>
      </c>
      <c r="Q1477" s="154">
        <v>0</v>
      </c>
      <c r="R1477" s="154">
        <v>0</v>
      </c>
      <c r="S1477" s="173">
        <v>0</v>
      </c>
      <c r="T1477" s="153">
        <v>2</v>
      </c>
      <c r="U1477" s="153">
        <v>2</v>
      </c>
      <c r="V1477" s="154">
        <v>1</v>
      </c>
      <c r="W1477" s="154">
        <v>0</v>
      </c>
      <c r="X1477" s="155">
        <v>0</v>
      </c>
      <c r="Y1477" s="155">
        <v>0</v>
      </c>
      <c r="Z1477" s="173">
        <v>0</v>
      </c>
      <c r="AA1477" s="151">
        <v>0</v>
      </c>
      <c r="AB1477" s="151">
        <v>0</v>
      </c>
      <c r="AC1477" s="151">
        <v>1</v>
      </c>
      <c r="AD1477" s="151">
        <v>1</v>
      </c>
      <c r="AE1477" s="155">
        <v>0</v>
      </c>
      <c r="AF1477" s="155">
        <v>1</v>
      </c>
      <c r="AG1477" s="173">
        <v>-1</v>
      </c>
    </row>
    <row r="1478" spans="1:33">
      <c r="A1478" s="175" t="s">
        <v>1455</v>
      </c>
      <c r="B1478" s="195" t="s">
        <v>1854</v>
      </c>
      <c r="C1478" s="195" t="s">
        <v>1482</v>
      </c>
      <c r="D1478" s="150">
        <v>0</v>
      </c>
      <c r="E1478" s="150">
        <v>0</v>
      </c>
      <c r="F1478" s="150">
        <v>0</v>
      </c>
      <c r="G1478" s="151">
        <v>0</v>
      </c>
      <c r="H1478" s="151">
        <v>0</v>
      </c>
      <c r="I1478" s="151">
        <v>0</v>
      </c>
      <c r="J1478" s="151">
        <v>0</v>
      </c>
      <c r="K1478" s="151">
        <v>0</v>
      </c>
      <c r="L1478" s="151">
        <v>0</v>
      </c>
      <c r="M1478" s="154">
        <v>0.0833333333333333</v>
      </c>
      <c r="N1478" s="153">
        <v>2</v>
      </c>
      <c r="O1478" s="172">
        <v>0.9</v>
      </c>
      <c r="P1478" s="154">
        <v>0</v>
      </c>
      <c r="Q1478" s="154">
        <v>0</v>
      </c>
      <c r="R1478" s="154">
        <v>0</v>
      </c>
      <c r="S1478" s="173">
        <v>0</v>
      </c>
      <c r="T1478" s="153">
        <v>24</v>
      </c>
      <c r="U1478" s="153">
        <v>21</v>
      </c>
      <c r="V1478" s="154">
        <v>0.875</v>
      </c>
      <c r="W1478" s="154">
        <v>0</v>
      </c>
      <c r="X1478" s="155">
        <v>0</v>
      </c>
      <c r="Y1478" s="155">
        <v>0</v>
      </c>
      <c r="Z1478" s="173">
        <v>0</v>
      </c>
      <c r="AA1478" s="151">
        <v>10</v>
      </c>
      <c r="AB1478" s="151">
        <v>10</v>
      </c>
      <c r="AC1478" s="151">
        <v>7</v>
      </c>
      <c r="AD1478" s="151">
        <v>4</v>
      </c>
      <c r="AE1478" s="155">
        <v>1</v>
      </c>
      <c r="AF1478" s="155">
        <v>0.571428571428571</v>
      </c>
      <c r="AG1478" s="173">
        <v>0.428571428571429</v>
      </c>
    </row>
    <row r="1479" spans="1:33">
      <c r="A1479" s="175" t="s">
        <v>1455</v>
      </c>
      <c r="B1479" s="195" t="s">
        <v>1855</v>
      </c>
      <c r="C1479" s="195" t="s">
        <v>1483</v>
      </c>
      <c r="D1479" s="150">
        <v>0</v>
      </c>
      <c r="E1479" s="150">
        <v>0</v>
      </c>
      <c r="F1479" s="150">
        <v>0</v>
      </c>
      <c r="G1479" s="151">
        <v>0</v>
      </c>
      <c r="H1479" s="151">
        <v>0</v>
      </c>
      <c r="I1479" s="151">
        <v>0</v>
      </c>
      <c r="J1479" s="151">
        <v>0</v>
      </c>
      <c r="K1479" s="151">
        <v>0</v>
      </c>
      <c r="L1479" s="151">
        <v>0</v>
      </c>
      <c r="M1479" s="154">
        <v>0</v>
      </c>
      <c r="N1479" s="153">
        <v>0</v>
      </c>
      <c r="O1479" s="172">
        <v>0.9</v>
      </c>
      <c r="P1479" s="154">
        <v>0</v>
      </c>
      <c r="Q1479" s="154">
        <v>0</v>
      </c>
      <c r="R1479" s="154">
        <v>0</v>
      </c>
      <c r="S1479" s="173">
        <v>0</v>
      </c>
      <c r="T1479" s="153">
        <v>0</v>
      </c>
      <c r="U1479" s="153">
        <v>0</v>
      </c>
      <c r="V1479" s="154">
        <v>0</v>
      </c>
      <c r="W1479" s="154">
        <v>0</v>
      </c>
      <c r="X1479" s="155">
        <v>0</v>
      </c>
      <c r="Y1479" s="155">
        <v>0</v>
      </c>
      <c r="Z1479" s="173">
        <v>0</v>
      </c>
      <c r="AA1479" s="151">
        <v>0</v>
      </c>
      <c r="AB1479" s="151">
        <v>0</v>
      </c>
      <c r="AC1479" s="151">
        <v>0</v>
      </c>
      <c r="AD1479" s="151">
        <v>0</v>
      </c>
      <c r="AE1479" s="155">
        <v>0</v>
      </c>
      <c r="AF1479" s="155">
        <v>0</v>
      </c>
      <c r="AG1479" s="173">
        <v>0</v>
      </c>
    </row>
    <row r="1480" spans="1:33">
      <c r="A1480" s="175" t="s">
        <v>1455</v>
      </c>
      <c r="B1480" s="195" t="s">
        <v>1851</v>
      </c>
      <c r="C1480" s="195" t="s">
        <v>1484</v>
      </c>
      <c r="D1480" s="150">
        <v>1</v>
      </c>
      <c r="E1480" s="150">
        <v>0</v>
      </c>
      <c r="F1480" s="150">
        <v>0</v>
      </c>
      <c r="G1480" s="151">
        <v>1</v>
      </c>
      <c r="H1480" s="151">
        <v>0</v>
      </c>
      <c r="I1480" s="151">
        <v>0</v>
      </c>
      <c r="J1480" s="151">
        <v>0</v>
      </c>
      <c r="K1480" s="151">
        <v>0</v>
      </c>
      <c r="L1480" s="151">
        <v>0</v>
      </c>
      <c r="M1480" s="154">
        <v>0</v>
      </c>
      <c r="N1480" s="153">
        <v>0</v>
      </c>
      <c r="O1480" s="172">
        <v>0.9</v>
      </c>
      <c r="P1480" s="154">
        <v>0</v>
      </c>
      <c r="Q1480" s="154">
        <v>0</v>
      </c>
      <c r="R1480" s="154">
        <v>0</v>
      </c>
      <c r="S1480" s="173">
        <v>0</v>
      </c>
      <c r="T1480" s="153">
        <v>4</v>
      </c>
      <c r="U1480" s="153">
        <v>2</v>
      </c>
      <c r="V1480" s="154">
        <v>0.5</v>
      </c>
      <c r="W1480" s="154">
        <v>0</v>
      </c>
      <c r="X1480" s="155">
        <v>0</v>
      </c>
      <c r="Y1480" s="155">
        <v>0</v>
      </c>
      <c r="Z1480" s="173">
        <v>0</v>
      </c>
      <c r="AA1480" s="151">
        <v>3</v>
      </c>
      <c r="AB1480" s="151">
        <v>1</v>
      </c>
      <c r="AC1480" s="151">
        <v>0</v>
      </c>
      <c r="AD1480" s="151">
        <v>0</v>
      </c>
      <c r="AE1480" s="155">
        <v>0.333333333333333</v>
      </c>
      <c r="AF1480" s="155">
        <v>0</v>
      </c>
      <c r="AG1480" s="173">
        <v>0.333333333333333</v>
      </c>
    </row>
    <row r="1481" spans="1:33">
      <c r="A1481" s="175" t="s">
        <v>1455</v>
      </c>
      <c r="B1481" s="195" t="s">
        <v>1853</v>
      </c>
      <c r="C1481" s="195" t="s">
        <v>1485</v>
      </c>
      <c r="D1481" s="150">
        <v>0</v>
      </c>
      <c r="E1481" s="150">
        <v>0</v>
      </c>
      <c r="F1481" s="150">
        <v>0</v>
      </c>
      <c r="G1481" s="151">
        <v>0</v>
      </c>
      <c r="H1481" s="151">
        <v>0</v>
      </c>
      <c r="I1481" s="151">
        <v>0</v>
      </c>
      <c r="J1481" s="151">
        <v>0</v>
      </c>
      <c r="K1481" s="151">
        <v>0</v>
      </c>
      <c r="L1481" s="151">
        <v>0</v>
      </c>
      <c r="M1481" s="154">
        <v>0</v>
      </c>
      <c r="N1481" s="153">
        <v>0</v>
      </c>
      <c r="O1481" s="172">
        <v>0.9</v>
      </c>
      <c r="P1481" s="154">
        <v>0</v>
      </c>
      <c r="Q1481" s="154">
        <v>0</v>
      </c>
      <c r="R1481" s="154">
        <v>0</v>
      </c>
      <c r="S1481" s="173">
        <v>0</v>
      </c>
      <c r="T1481" s="153">
        <v>0</v>
      </c>
      <c r="U1481" s="153">
        <v>0</v>
      </c>
      <c r="V1481" s="154">
        <v>0</v>
      </c>
      <c r="W1481" s="154">
        <v>0</v>
      </c>
      <c r="X1481" s="155">
        <v>0</v>
      </c>
      <c r="Y1481" s="155">
        <v>0</v>
      </c>
      <c r="Z1481" s="173">
        <v>0</v>
      </c>
      <c r="AA1481" s="151">
        <v>0</v>
      </c>
      <c r="AB1481" s="151">
        <v>0</v>
      </c>
      <c r="AC1481" s="151">
        <v>0</v>
      </c>
      <c r="AD1481" s="151">
        <v>0</v>
      </c>
      <c r="AE1481" s="155">
        <v>0</v>
      </c>
      <c r="AF1481" s="155">
        <v>0</v>
      </c>
      <c r="AG1481" s="173">
        <v>0</v>
      </c>
    </row>
    <row r="1482" spans="1:33">
      <c r="A1482" s="175" t="s">
        <v>1455</v>
      </c>
      <c r="B1482" s="195" t="s">
        <v>1851</v>
      </c>
      <c r="C1482" s="195" t="s">
        <v>1486</v>
      </c>
      <c r="D1482" s="150">
        <v>11</v>
      </c>
      <c r="E1482" s="150">
        <v>0</v>
      </c>
      <c r="F1482" s="150">
        <v>10</v>
      </c>
      <c r="G1482" s="151">
        <v>7</v>
      </c>
      <c r="H1482" s="151">
        <v>0</v>
      </c>
      <c r="I1482" s="151">
        <v>7</v>
      </c>
      <c r="J1482" s="151">
        <v>9</v>
      </c>
      <c r="K1482" s="151">
        <v>0</v>
      </c>
      <c r="L1482" s="151">
        <v>9</v>
      </c>
      <c r="M1482" s="154">
        <v>0</v>
      </c>
      <c r="N1482" s="153">
        <v>0</v>
      </c>
      <c r="O1482" s="172">
        <v>0.9</v>
      </c>
      <c r="P1482" s="154">
        <v>0</v>
      </c>
      <c r="Q1482" s="154">
        <v>0</v>
      </c>
      <c r="R1482" s="154">
        <v>0</v>
      </c>
      <c r="S1482" s="173">
        <v>0</v>
      </c>
      <c r="T1482" s="153">
        <v>213</v>
      </c>
      <c r="U1482" s="153">
        <v>209</v>
      </c>
      <c r="V1482" s="154">
        <v>0.981220657276995</v>
      </c>
      <c r="W1482" s="154">
        <v>0.909090909090909</v>
      </c>
      <c r="X1482" s="155">
        <v>1</v>
      </c>
      <c r="Y1482" s="155">
        <v>1</v>
      </c>
      <c r="Z1482" s="173">
        <v>-0.0909090909090909</v>
      </c>
      <c r="AA1482" s="151">
        <v>54</v>
      </c>
      <c r="AB1482" s="151">
        <v>53</v>
      </c>
      <c r="AC1482" s="151">
        <v>87</v>
      </c>
      <c r="AD1482" s="151">
        <v>84</v>
      </c>
      <c r="AE1482" s="155">
        <v>0.981481481481482</v>
      </c>
      <c r="AF1482" s="155">
        <v>0.96551724137931</v>
      </c>
      <c r="AG1482" s="173">
        <v>0.0159642401021711</v>
      </c>
    </row>
    <row r="1483" spans="1:33">
      <c r="A1483" s="175" t="s">
        <v>1455</v>
      </c>
      <c r="B1483" s="195" t="s">
        <v>1851</v>
      </c>
      <c r="C1483" s="195" t="s">
        <v>1487</v>
      </c>
      <c r="D1483" s="150">
        <v>0</v>
      </c>
      <c r="E1483" s="150">
        <v>0</v>
      </c>
      <c r="F1483" s="150">
        <v>0</v>
      </c>
      <c r="G1483" s="151">
        <v>1</v>
      </c>
      <c r="H1483" s="151">
        <v>0</v>
      </c>
      <c r="I1483" s="151">
        <v>1</v>
      </c>
      <c r="J1483" s="151">
        <v>0</v>
      </c>
      <c r="K1483" s="151">
        <v>0</v>
      </c>
      <c r="L1483" s="151">
        <v>0</v>
      </c>
      <c r="M1483" s="154">
        <v>0</v>
      </c>
      <c r="N1483" s="153">
        <v>0</v>
      </c>
      <c r="O1483" s="172">
        <v>0.9</v>
      </c>
      <c r="P1483" s="154">
        <v>0</v>
      </c>
      <c r="Q1483" s="154">
        <v>0</v>
      </c>
      <c r="R1483" s="154">
        <v>0</v>
      </c>
      <c r="S1483" s="173">
        <v>0</v>
      </c>
      <c r="T1483" s="153">
        <v>3</v>
      </c>
      <c r="U1483" s="153">
        <v>3</v>
      </c>
      <c r="V1483" s="154">
        <v>1</v>
      </c>
      <c r="W1483" s="154">
        <v>0</v>
      </c>
      <c r="X1483" s="155">
        <v>1</v>
      </c>
      <c r="Y1483" s="155">
        <v>0</v>
      </c>
      <c r="Z1483" s="173">
        <v>-1</v>
      </c>
      <c r="AA1483" s="151">
        <v>2</v>
      </c>
      <c r="AB1483" s="151">
        <v>2</v>
      </c>
      <c r="AC1483" s="151">
        <v>1</v>
      </c>
      <c r="AD1483" s="151">
        <v>1</v>
      </c>
      <c r="AE1483" s="155">
        <v>1</v>
      </c>
      <c r="AF1483" s="155">
        <v>1</v>
      </c>
      <c r="AG1483" s="173">
        <v>0</v>
      </c>
    </row>
    <row r="1484" spans="1:33">
      <c r="A1484" s="175" t="s">
        <v>1455</v>
      </c>
      <c r="B1484" s="195" t="s">
        <v>1853</v>
      </c>
      <c r="C1484" s="195" t="s">
        <v>1488</v>
      </c>
      <c r="D1484" s="150">
        <v>0</v>
      </c>
      <c r="E1484" s="150">
        <v>0</v>
      </c>
      <c r="F1484" s="150">
        <v>0</v>
      </c>
      <c r="G1484" s="151">
        <v>0</v>
      </c>
      <c r="H1484" s="151">
        <v>0</v>
      </c>
      <c r="I1484" s="151">
        <v>0</v>
      </c>
      <c r="J1484" s="151">
        <v>0</v>
      </c>
      <c r="K1484" s="151">
        <v>0</v>
      </c>
      <c r="L1484" s="151">
        <v>0</v>
      </c>
      <c r="M1484" s="154">
        <v>0</v>
      </c>
      <c r="N1484" s="153">
        <v>0</v>
      </c>
      <c r="O1484" s="172">
        <v>0.9</v>
      </c>
      <c r="P1484" s="154">
        <v>0</v>
      </c>
      <c r="Q1484" s="154">
        <v>0</v>
      </c>
      <c r="R1484" s="154">
        <v>0</v>
      </c>
      <c r="S1484" s="173">
        <v>0</v>
      </c>
      <c r="T1484" s="153">
        <v>0</v>
      </c>
      <c r="U1484" s="153">
        <v>0</v>
      </c>
      <c r="V1484" s="154">
        <v>0</v>
      </c>
      <c r="W1484" s="154">
        <v>0</v>
      </c>
      <c r="X1484" s="155">
        <v>0</v>
      </c>
      <c r="Y1484" s="155">
        <v>0</v>
      </c>
      <c r="Z1484" s="173">
        <v>0</v>
      </c>
      <c r="AA1484" s="151">
        <v>0</v>
      </c>
      <c r="AB1484" s="151">
        <v>0</v>
      </c>
      <c r="AC1484" s="151">
        <v>0</v>
      </c>
      <c r="AD1484" s="151">
        <v>0</v>
      </c>
      <c r="AE1484" s="155">
        <v>0</v>
      </c>
      <c r="AF1484" s="155">
        <v>0</v>
      </c>
      <c r="AG1484" s="173">
        <v>0</v>
      </c>
    </row>
    <row r="1485" spans="1:33">
      <c r="A1485" s="175" t="s">
        <v>1455</v>
      </c>
      <c r="B1485" s="195" t="s">
        <v>1853</v>
      </c>
      <c r="C1485" s="195" t="s">
        <v>1489</v>
      </c>
      <c r="D1485" s="150">
        <v>0</v>
      </c>
      <c r="E1485" s="150">
        <v>0</v>
      </c>
      <c r="F1485" s="150">
        <v>0</v>
      </c>
      <c r="G1485" s="151">
        <v>0</v>
      </c>
      <c r="H1485" s="151">
        <v>0</v>
      </c>
      <c r="I1485" s="151">
        <v>0</v>
      </c>
      <c r="J1485" s="151">
        <v>0</v>
      </c>
      <c r="K1485" s="151">
        <v>0</v>
      </c>
      <c r="L1485" s="151">
        <v>0</v>
      </c>
      <c r="M1485" s="154">
        <v>0</v>
      </c>
      <c r="N1485" s="153">
        <v>0</v>
      </c>
      <c r="O1485" s="172">
        <v>0.9</v>
      </c>
      <c r="P1485" s="154">
        <v>0</v>
      </c>
      <c r="Q1485" s="154">
        <v>0</v>
      </c>
      <c r="R1485" s="154">
        <v>0</v>
      </c>
      <c r="S1485" s="173">
        <v>0</v>
      </c>
      <c r="T1485" s="153">
        <v>0</v>
      </c>
      <c r="U1485" s="153">
        <v>0</v>
      </c>
      <c r="V1485" s="154">
        <v>0</v>
      </c>
      <c r="W1485" s="154">
        <v>0</v>
      </c>
      <c r="X1485" s="155">
        <v>0</v>
      </c>
      <c r="Y1485" s="155">
        <v>0</v>
      </c>
      <c r="Z1485" s="173">
        <v>0</v>
      </c>
      <c r="AA1485" s="151">
        <v>0</v>
      </c>
      <c r="AB1485" s="151">
        <v>0</v>
      </c>
      <c r="AC1485" s="151">
        <v>0</v>
      </c>
      <c r="AD1485" s="151">
        <v>0</v>
      </c>
      <c r="AE1485" s="155">
        <v>0</v>
      </c>
      <c r="AF1485" s="155">
        <v>0</v>
      </c>
      <c r="AG1485" s="173">
        <v>0</v>
      </c>
    </row>
    <row r="1486" spans="1:33">
      <c r="A1486" s="175" t="s">
        <v>1455</v>
      </c>
      <c r="B1486" s="195" t="s">
        <v>1851</v>
      </c>
      <c r="C1486" s="195" t="s">
        <v>1490</v>
      </c>
      <c r="D1486" s="150">
        <v>0</v>
      </c>
      <c r="E1486" s="150">
        <v>0</v>
      </c>
      <c r="F1486" s="150">
        <v>0</v>
      </c>
      <c r="G1486" s="151">
        <v>0</v>
      </c>
      <c r="H1486" s="151">
        <v>0</v>
      </c>
      <c r="I1486" s="151">
        <v>0</v>
      </c>
      <c r="J1486" s="151">
        <v>0</v>
      </c>
      <c r="K1486" s="151">
        <v>0</v>
      </c>
      <c r="L1486" s="151">
        <v>0</v>
      </c>
      <c r="M1486" s="154">
        <v>0</v>
      </c>
      <c r="N1486" s="153">
        <v>0</v>
      </c>
      <c r="O1486" s="172">
        <v>0.9</v>
      </c>
      <c r="P1486" s="154">
        <v>0</v>
      </c>
      <c r="Q1486" s="154">
        <v>0</v>
      </c>
      <c r="R1486" s="154">
        <v>0</v>
      </c>
      <c r="S1486" s="173">
        <v>0</v>
      </c>
      <c r="T1486" s="153">
        <v>0</v>
      </c>
      <c r="U1486" s="153">
        <v>0</v>
      </c>
      <c r="V1486" s="154">
        <v>0</v>
      </c>
      <c r="W1486" s="154">
        <v>0</v>
      </c>
      <c r="X1486" s="155">
        <v>0</v>
      </c>
      <c r="Y1486" s="155">
        <v>0</v>
      </c>
      <c r="Z1486" s="173">
        <v>0</v>
      </c>
      <c r="AA1486" s="151">
        <v>0</v>
      </c>
      <c r="AB1486" s="151">
        <v>0</v>
      </c>
      <c r="AC1486" s="151">
        <v>0</v>
      </c>
      <c r="AD1486" s="151">
        <v>0</v>
      </c>
      <c r="AE1486" s="155">
        <v>0</v>
      </c>
      <c r="AF1486" s="155">
        <v>0</v>
      </c>
      <c r="AG1486" s="173">
        <v>0</v>
      </c>
    </row>
    <row r="1487" spans="1:33">
      <c r="A1487" s="175" t="s">
        <v>1455</v>
      </c>
      <c r="B1487" s="195" t="s">
        <v>1851</v>
      </c>
      <c r="C1487" s="195" t="s">
        <v>1491</v>
      </c>
      <c r="D1487" s="150">
        <v>2</v>
      </c>
      <c r="E1487" s="150">
        <v>0</v>
      </c>
      <c r="F1487" s="150">
        <v>2</v>
      </c>
      <c r="G1487" s="151">
        <v>1</v>
      </c>
      <c r="H1487" s="151">
        <v>0</v>
      </c>
      <c r="I1487" s="151">
        <v>1</v>
      </c>
      <c r="J1487" s="151">
        <v>0</v>
      </c>
      <c r="K1487" s="151">
        <v>0</v>
      </c>
      <c r="L1487" s="151">
        <v>0</v>
      </c>
      <c r="M1487" s="154">
        <v>0</v>
      </c>
      <c r="N1487" s="153">
        <v>0</v>
      </c>
      <c r="O1487" s="172">
        <v>0.9</v>
      </c>
      <c r="P1487" s="154">
        <v>0</v>
      </c>
      <c r="Q1487" s="154">
        <v>0</v>
      </c>
      <c r="R1487" s="154">
        <v>0</v>
      </c>
      <c r="S1487" s="173">
        <v>0</v>
      </c>
      <c r="T1487" s="153">
        <v>31</v>
      </c>
      <c r="U1487" s="153">
        <v>31</v>
      </c>
      <c r="V1487" s="154">
        <v>1</v>
      </c>
      <c r="W1487" s="154">
        <v>1</v>
      </c>
      <c r="X1487" s="155">
        <v>1</v>
      </c>
      <c r="Y1487" s="155">
        <v>0</v>
      </c>
      <c r="Z1487" s="173">
        <v>0</v>
      </c>
      <c r="AA1487" s="151">
        <v>11</v>
      </c>
      <c r="AB1487" s="151">
        <v>11</v>
      </c>
      <c r="AC1487" s="151">
        <v>13</v>
      </c>
      <c r="AD1487" s="151">
        <v>13</v>
      </c>
      <c r="AE1487" s="155">
        <v>1</v>
      </c>
      <c r="AF1487" s="155">
        <v>1</v>
      </c>
      <c r="AG1487" s="173">
        <v>0</v>
      </c>
    </row>
    <row r="1488" spans="1:33">
      <c r="A1488" s="175" t="s">
        <v>1455</v>
      </c>
      <c r="B1488" s="195" t="s">
        <v>1855</v>
      </c>
      <c r="C1488" s="195" t="s">
        <v>1492</v>
      </c>
      <c r="D1488" s="150">
        <v>1266</v>
      </c>
      <c r="E1488" s="150">
        <v>1266</v>
      </c>
      <c r="F1488" s="150">
        <v>1191</v>
      </c>
      <c r="G1488" s="151">
        <v>1430</v>
      </c>
      <c r="H1488" s="151">
        <v>1428</v>
      </c>
      <c r="I1488" s="151">
        <v>1378</v>
      </c>
      <c r="J1488" s="151">
        <v>1451</v>
      </c>
      <c r="K1488" s="151">
        <v>1419</v>
      </c>
      <c r="L1488" s="151">
        <v>1347</v>
      </c>
      <c r="M1488" s="154">
        <v>0.98823573349268</v>
      </c>
      <c r="N1488" s="153">
        <v>26461</v>
      </c>
      <c r="O1488" s="172">
        <v>0.9</v>
      </c>
      <c r="P1488" s="154">
        <v>1</v>
      </c>
      <c r="Q1488" s="154">
        <v>0.998601398601399</v>
      </c>
      <c r="R1488" s="154">
        <v>0.977946243969676</v>
      </c>
      <c r="S1488" s="173">
        <v>0.00139860139860137</v>
      </c>
      <c r="T1488" s="153">
        <v>26776</v>
      </c>
      <c r="U1488" s="153">
        <v>25251</v>
      </c>
      <c r="V1488" s="154">
        <v>0.943046011353451</v>
      </c>
      <c r="W1488" s="154">
        <v>0.940758293838863</v>
      </c>
      <c r="X1488" s="155">
        <v>0.963636363636364</v>
      </c>
      <c r="Y1488" s="155">
        <v>0.928325292901447</v>
      </c>
      <c r="Z1488" s="173">
        <v>-0.0228780697975011</v>
      </c>
      <c r="AA1488" s="151">
        <v>8146</v>
      </c>
      <c r="AB1488" s="151">
        <v>7747</v>
      </c>
      <c r="AC1488" s="151">
        <v>8606</v>
      </c>
      <c r="AD1488" s="151">
        <v>8149</v>
      </c>
      <c r="AE1488" s="155">
        <v>0.951018904984041</v>
      </c>
      <c r="AF1488" s="155">
        <v>0.94689751336277</v>
      </c>
      <c r="AG1488" s="173">
        <v>0.00412139162127112</v>
      </c>
    </row>
    <row r="1489" spans="1:33">
      <c r="A1489" s="175" t="s">
        <v>1455</v>
      </c>
      <c r="B1489" s="195" t="s">
        <v>1855</v>
      </c>
      <c r="C1489" s="195" t="s">
        <v>1493</v>
      </c>
      <c r="D1489" s="150">
        <v>3054</v>
      </c>
      <c r="E1489" s="150">
        <v>3050</v>
      </c>
      <c r="F1489" s="150">
        <v>2941</v>
      </c>
      <c r="G1489" s="151">
        <v>3334</v>
      </c>
      <c r="H1489" s="151">
        <v>3333</v>
      </c>
      <c r="I1489" s="151">
        <v>3199</v>
      </c>
      <c r="J1489" s="151">
        <v>4199</v>
      </c>
      <c r="K1489" s="151">
        <v>4191</v>
      </c>
      <c r="L1489" s="151">
        <v>3888</v>
      </c>
      <c r="M1489" s="154">
        <v>0.998443648323251</v>
      </c>
      <c r="N1489" s="153">
        <v>68002</v>
      </c>
      <c r="O1489" s="172">
        <v>0.9</v>
      </c>
      <c r="P1489" s="154">
        <v>0.998690242305174</v>
      </c>
      <c r="Q1489" s="154">
        <v>0.999700059988002</v>
      </c>
      <c r="R1489" s="154">
        <v>0.998094784472493</v>
      </c>
      <c r="S1489" s="173">
        <v>-0.00100981768282882</v>
      </c>
      <c r="T1489" s="153">
        <v>68108</v>
      </c>
      <c r="U1489" s="153">
        <v>65467</v>
      </c>
      <c r="V1489" s="154">
        <v>0.961223351148176</v>
      </c>
      <c r="W1489" s="154">
        <v>0.962999345121153</v>
      </c>
      <c r="X1489" s="155">
        <v>0.959508098380324</v>
      </c>
      <c r="Y1489" s="155">
        <v>0.925934746368183</v>
      </c>
      <c r="Z1489" s="173">
        <v>0.00349124674082868</v>
      </c>
      <c r="AA1489" s="151">
        <v>21334</v>
      </c>
      <c r="AB1489" s="151">
        <v>20521</v>
      </c>
      <c r="AC1489" s="151">
        <v>22890</v>
      </c>
      <c r="AD1489" s="151">
        <v>21882</v>
      </c>
      <c r="AE1489" s="155">
        <v>0.961891815880754</v>
      </c>
      <c r="AF1489" s="155">
        <v>0.955963302752294</v>
      </c>
      <c r="AG1489" s="173">
        <v>0.0059285131284601</v>
      </c>
    </row>
    <row r="1490" spans="1:33">
      <c r="A1490" s="175" t="s">
        <v>1455</v>
      </c>
      <c r="B1490" s="195" t="s">
        <v>1856</v>
      </c>
      <c r="C1490" s="195" t="s">
        <v>1494</v>
      </c>
      <c r="D1490" s="150">
        <v>0</v>
      </c>
      <c r="E1490" s="150">
        <v>0</v>
      </c>
      <c r="F1490" s="150">
        <v>0</v>
      </c>
      <c r="G1490" s="151">
        <v>0</v>
      </c>
      <c r="H1490" s="151">
        <v>0</v>
      </c>
      <c r="I1490" s="151">
        <v>0</v>
      </c>
      <c r="J1490" s="151">
        <v>0</v>
      </c>
      <c r="K1490" s="151">
        <v>0</v>
      </c>
      <c r="L1490" s="151">
        <v>0</v>
      </c>
      <c r="M1490" s="154">
        <v>0</v>
      </c>
      <c r="N1490" s="153">
        <v>0</v>
      </c>
      <c r="O1490" s="172">
        <v>0.9</v>
      </c>
      <c r="P1490" s="154">
        <v>0</v>
      </c>
      <c r="Q1490" s="154">
        <v>0</v>
      </c>
      <c r="R1490" s="154">
        <v>0</v>
      </c>
      <c r="S1490" s="173">
        <v>0</v>
      </c>
      <c r="T1490" s="153">
        <v>0</v>
      </c>
      <c r="U1490" s="153">
        <v>0</v>
      </c>
      <c r="V1490" s="154">
        <v>0</v>
      </c>
      <c r="W1490" s="154">
        <v>0</v>
      </c>
      <c r="X1490" s="155">
        <v>0</v>
      </c>
      <c r="Y1490" s="155">
        <v>0</v>
      </c>
      <c r="Z1490" s="173">
        <v>0</v>
      </c>
      <c r="AA1490" s="151">
        <v>0</v>
      </c>
      <c r="AB1490" s="151">
        <v>0</v>
      </c>
      <c r="AC1490" s="151">
        <v>0</v>
      </c>
      <c r="AD1490" s="151">
        <v>0</v>
      </c>
      <c r="AE1490" s="155">
        <v>0</v>
      </c>
      <c r="AF1490" s="155">
        <v>0</v>
      </c>
      <c r="AG1490" s="173">
        <v>0</v>
      </c>
    </row>
    <row r="1491" spans="1:33">
      <c r="A1491" s="175" t="s">
        <v>1455</v>
      </c>
      <c r="B1491" s="195" t="s">
        <v>1856</v>
      </c>
      <c r="C1491" s="195" t="s">
        <v>1495</v>
      </c>
      <c r="D1491" s="150">
        <v>94</v>
      </c>
      <c r="E1491" s="150">
        <v>92</v>
      </c>
      <c r="F1491" s="150">
        <v>83</v>
      </c>
      <c r="G1491" s="151">
        <v>61</v>
      </c>
      <c r="H1491" s="151">
        <v>35</v>
      </c>
      <c r="I1491" s="151">
        <v>29</v>
      </c>
      <c r="J1491" s="151">
        <v>860</v>
      </c>
      <c r="K1491" s="151">
        <v>832</v>
      </c>
      <c r="L1491" s="151">
        <v>826</v>
      </c>
      <c r="M1491" s="154">
        <v>0.88518077075884</v>
      </c>
      <c r="N1491" s="153">
        <v>6684</v>
      </c>
      <c r="O1491" s="172">
        <v>0.9</v>
      </c>
      <c r="P1491" s="154">
        <v>0.978723404255319</v>
      </c>
      <c r="Q1491" s="154">
        <v>0.573770491803279</v>
      </c>
      <c r="R1491" s="154">
        <v>0.967441860465116</v>
      </c>
      <c r="S1491" s="173">
        <v>0.40495291245204</v>
      </c>
      <c r="T1491" s="153">
        <v>7551</v>
      </c>
      <c r="U1491" s="153">
        <v>5613</v>
      </c>
      <c r="V1491" s="154">
        <v>0.743345252284466</v>
      </c>
      <c r="W1491" s="154">
        <v>0.882978723404255</v>
      </c>
      <c r="X1491" s="155">
        <v>0.475409836065574</v>
      </c>
      <c r="Y1491" s="155">
        <v>0.96046511627907</v>
      </c>
      <c r="Z1491" s="173">
        <v>0.407568887338682</v>
      </c>
      <c r="AA1491" s="151">
        <v>1832</v>
      </c>
      <c r="AB1491" s="151">
        <v>1474</v>
      </c>
      <c r="AC1491" s="151">
        <v>2913</v>
      </c>
      <c r="AD1491" s="151">
        <v>2474</v>
      </c>
      <c r="AE1491" s="155">
        <v>0.804585152838428</v>
      </c>
      <c r="AF1491" s="155">
        <v>0.849296258153107</v>
      </c>
      <c r="AG1491" s="173">
        <v>-0.0447111053146788</v>
      </c>
    </row>
    <row r="1492" spans="1:33">
      <c r="A1492" s="175" t="s">
        <v>1455</v>
      </c>
      <c r="B1492" s="195" t="s">
        <v>1857</v>
      </c>
      <c r="C1492" s="195" t="s">
        <v>1496</v>
      </c>
      <c r="D1492" s="150">
        <v>0</v>
      </c>
      <c r="E1492" s="150">
        <v>0</v>
      </c>
      <c r="F1492" s="150">
        <v>0</v>
      </c>
      <c r="G1492" s="151">
        <v>0</v>
      </c>
      <c r="H1492" s="151">
        <v>0</v>
      </c>
      <c r="I1492" s="151">
        <v>0</v>
      </c>
      <c r="J1492" s="151">
        <v>0</v>
      </c>
      <c r="K1492" s="151">
        <v>0</v>
      </c>
      <c r="L1492" s="151">
        <v>0</v>
      </c>
      <c r="M1492" s="154">
        <v>0</v>
      </c>
      <c r="N1492" s="153">
        <v>0</v>
      </c>
      <c r="O1492" s="172">
        <v>0.9</v>
      </c>
      <c r="P1492" s="154">
        <v>0</v>
      </c>
      <c r="Q1492" s="154">
        <v>0</v>
      </c>
      <c r="R1492" s="154">
        <v>0</v>
      </c>
      <c r="S1492" s="173">
        <v>0</v>
      </c>
      <c r="T1492" s="153">
        <v>0</v>
      </c>
      <c r="U1492" s="153">
        <v>0</v>
      </c>
      <c r="V1492" s="154">
        <v>0</v>
      </c>
      <c r="W1492" s="154">
        <v>0</v>
      </c>
      <c r="X1492" s="155">
        <v>0</v>
      </c>
      <c r="Y1492" s="155">
        <v>0</v>
      </c>
      <c r="Z1492" s="173">
        <v>0</v>
      </c>
      <c r="AA1492" s="151">
        <v>0</v>
      </c>
      <c r="AB1492" s="151">
        <v>0</v>
      </c>
      <c r="AC1492" s="151">
        <v>0</v>
      </c>
      <c r="AD1492" s="151">
        <v>0</v>
      </c>
      <c r="AE1492" s="155">
        <v>0</v>
      </c>
      <c r="AF1492" s="155">
        <v>0</v>
      </c>
      <c r="AG1492" s="173">
        <v>0</v>
      </c>
    </row>
    <row r="1493" spans="1:33">
      <c r="A1493" s="175" t="s">
        <v>1455</v>
      </c>
      <c r="B1493" s="195" t="s">
        <v>1855</v>
      </c>
      <c r="C1493" s="195" t="s">
        <v>1497</v>
      </c>
      <c r="D1493" s="150">
        <v>1992</v>
      </c>
      <c r="E1493" s="150">
        <v>1475</v>
      </c>
      <c r="F1493" s="150">
        <v>1260</v>
      </c>
      <c r="G1493" s="151">
        <v>2414</v>
      </c>
      <c r="H1493" s="151">
        <v>1545</v>
      </c>
      <c r="I1493" s="151">
        <v>1266</v>
      </c>
      <c r="J1493" s="151">
        <v>2453</v>
      </c>
      <c r="K1493" s="151">
        <v>1282</v>
      </c>
      <c r="L1493" s="151">
        <v>921</v>
      </c>
      <c r="M1493" s="154">
        <v>0.662274572436281</v>
      </c>
      <c r="N1493" s="153">
        <v>29856</v>
      </c>
      <c r="O1493" s="172">
        <v>0.9</v>
      </c>
      <c r="P1493" s="154">
        <v>0.740461847389558</v>
      </c>
      <c r="Q1493" s="154">
        <v>0.640016570008285</v>
      </c>
      <c r="R1493" s="154">
        <v>0.522625356706074</v>
      </c>
      <c r="S1493" s="173">
        <v>0.100445277381273</v>
      </c>
      <c r="T1493" s="153">
        <v>45081</v>
      </c>
      <c r="U1493" s="153">
        <v>23015</v>
      </c>
      <c r="V1493" s="154">
        <v>0.51052549854706</v>
      </c>
      <c r="W1493" s="154">
        <v>0.632530120481928</v>
      </c>
      <c r="X1493" s="155">
        <v>0.524440762220381</v>
      </c>
      <c r="Y1493" s="155">
        <v>0.375458622095393</v>
      </c>
      <c r="Z1493" s="173">
        <v>0.108089358261547</v>
      </c>
      <c r="AA1493" s="151">
        <v>14350</v>
      </c>
      <c r="AB1493" s="151">
        <v>7239</v>
      </c>
      <c r="AC1493" s="151">
        <v>14037</v>
      </c>
      <c r="AD1493" s="151">
        <v>7187</v>
      </c>
      <c r="AE1493" s="155">
        <v>0.504459930313589</v>
      </c>
      <c r="AF1493" s="155">
        <v>0.512003989456437</v>
      </c>
      <c r="AG1493" s="173">
        <v>-0.00754405914284773</v>
      </c>
    </row>
    <row r="1494" spans="1:33">
      <c r="A1494" s="175" t="s">
        <v>1455</v>
      </c>
      <c r="B1494" s="195" t="s">
        <v>1857</v>
      </c>
      <c r="C1494" s="195" t="s">
        <v>1498</v>
      </c>
      <c r="D1494" s="150">
        <v>720</v>
      </c>
      <c r="E1494" s="150">
        <v>719</v>
      </c>
      <c r="F1494" s="150">
        <v>591</v>
      </c>
      <c r="G1494" s="151">
        <v>1038</v>
      </c>
      <c r="H1494" s="151">
        <v>747</v>
      </c>
      <c r="I1494" s="151">
        <v>616</v>
      </c>
      <c r="J1494" s="151">
        <v>974</v>
      </c>
      <c r="K1494" s="151">
        <v>863</v>
      </c>
      <c r="L1494" s="151">
        <v>815</v>
      </c>
      <c r="M1494" s="154">
        <v>0.947583699439479</v>
      </c>
      <c r="N1494" s="153">
        <v>18765</v>
      </c>
      <c r="O1494" s="172">
        <v>0.9</v>
      </c>
      <c r="P1494" s="154">
        <v>0.998611111111111</v>
      </c>
      <c r="Q1494" s="154">
        <v>0.719653179190751</v>
      </c>
      <c r="R1494" s="154">
        <v>0.886036960985626</v>
      </c>
      <c r="S1494" s="173">
        <v>0.27895793192036</v>
      </c>
      <c r="T1494" s="153">
        <v>19803</v>
      </c>
      <c r="U1494" s="153">
        <v>17544</v>
      </c>
      <c r="V1494" s="154">
        <v>0.885926374791698</v>
      </c>
      <c r="W1494" s="154">
        <v>0.820833333333333</v>
      </c>
      <c r="X1494" s="155">
        <v>0.593448940269749</v>
      </c>
      <c r="Y1494" s="155">
        <v>0.836755646817248</v>
      </c>
      <c r="Z1494" s="173">
        <v>0.227384393063584</v>
      </c>
      <c r="AA1494" s="151">
        <v>6503</v>
      </c>
      <c r="AB1494" s="151">
        <v>5170</v>
      </c>
      <c r="AC1494" s="151">
        <v>6011</v>
      </c>
      <c r="AD1494" s="151">
        <v>5363</v>
      </c>
      <c r="AE1494" s="155">
        <v>0.795017684145779</v>
      </c>
      <c r="AF1494" s="155">
        <v>0.892197637664282</v>
      </c>
      <c r="AG1494" s="173">
        <v>-0.0971799535185033</v>
      </c>
    </row>
    <row r="1495" spans="1:33">
      <c r="A1495" s="175" t="s">
        <v>1455</v>
      </c>
      <c r="B1495" s="195" t="s">
        <v>1855</v>
      </c>
      <c r="C1495" s="195" t="s">
        <v>1499</v>
      </c>
      <c r="D1495" s="150">
        <v>1024</v>
      </c>
      <c r="E1495" s="150">
        <v>1013</v>
      </c>
      <c r="F1495" s="150">
        <v>569</v>
      </c>
      <c r="G1495" s="151">
        <v>1640</v>
      </c>
      <c r="H1495" s="151">
        <v>1606</v>
      </c>
      <c r="I1495" s="151">
        <v>817</v>
      </c>
      <c r="J1495" s="151">
        <v>1754</v>
      </c>
      <c r="K1495" s="151">
        <v>1733</v>
      </c>
      <c r="L1495" s="151">
        <v>839</v>
      </c>
      <c r="M1495" s="154">
        <v>0.972561750176429</v>
      </c>
      <c r="N1495" s="153">
        <v>34453</v>
      </c>
      <c r="O1495" s="172">
        <v>0.9</v>
      </c>
      <c r="P1495" s="154">
        <v>0.9892578125</v>
      </c>
      <c r="Q1495" s="154">
        <v>0.979268292682927</v>
      </c>
      <c r="R1495" s="154">
        <v>0.988027366020525</v>
      </c>
      <c r="S1495" s="173">
        <v>0.00998951981707319</v>
      </c>
      <c r="T1495" s="153">
        <v>35425</v>
      </c>
      <c r="U1495" s="153">
        <v>19142</v>
      </c>
      <c r="V1495" s="154">
        <v>0.540352858151023</v>
      </c>
      <c r="W1495" s="154">
        <v>0.5556640625</v>
      </c>
      <c r="X1495" s="155">
        <v>0.498170731707317</v>
      </c>
      <c r="Y1495" s="155">
        <v>0.478335233751425</v>
      </c>
      <c r="Z1495" s="173">
        <v>0.0574933307926829</v>
      </c>
      <c r="AA1495" s="151">
        <v>10345</v>
      </c>
      <c r="AB1495" s="151">
        <v>5364</v>
      </c>
      <c r="AC1495" s="151">
        <v>11647</v>
      </c>
      <c r="AD1495" s="151">
        <v>5691</v>
      </c>
      <c r="AE1495" s="155">
        <v>0.518511358144031</v>
      </c>
      <c r="AF1495" s="155">
        <v>0.488623679917575</v>
      </c>
      <c r="AG1495" s="173">
        <v>0.0298876782264556</v>
      </c>
    </row>
    <row r="1496" spans="1:33">
      <c r="A1496" s="175" t="s">
        <v>1455</v>
      </c>
      <c r="B1496" s="195" t="s">
        <v>1857</v>
      </c>
      <c r="C1496" s="195" t="s">
        <v>1500</v>
      </c>
      <c r="D1496" s="150">
        <v>0</v>
      </c>
      <c r="E1496" s="150">
        <v>0</v>
      </c>
      <c r="F1496" s="150">
        <v>0</v>
      </c>
      <c r="G1496" s="151">
        <v>0</v>
      </c>
      <c r="H1496" s="151">
        <v>0</v>
      </c>
      <c r="I1496" s="151">
        <v>0</v>
      </c>
      <c r="J1496" s="151">
        <v>0</v>
      </c>
      <c r="K1496" s="151">
        <v>0</v>
      </c>
      <c r="L1496" s="151">
        <v>0</v>
      </c>
      <c r="M1496" s="154">
        <v>0</v>
      </c>
      <c r="N1496" s="153">
        <v>0</v>
      </c>
      <c r="O1496" s="172">
        <v>0.9</v>
      </c>
      <c r="P1496" s="154">
        <v>0</v>
      </c>
      <c r="Q1496" s="154">
        <v>0</v>
      </c>
      <c r="R1496" s="154">
        <v>0</v>
      </c>
      <c r="S1496" s="173">
        <v>0</v>
      </c>
      <c r="T1496" s="153">
        <v>1</v>
      </c>
      <c r="U1496" s="153">
        <v>1</v>
      </c>
      <c r="V1496" s="154">
        <v>1</v>
      </c>
      <c r="W1496" s="154">
        <v>0</v>
      </c>
      <c r="X1496" s="155">
        <v>0</v>
      </c>
      <c r="Y1496" s="155">
        <v>0</v>
      </c>
      <c r="Z1496" s="173">
        <v>0</v>
      </c>
      <c r="AA1496" s="151">
        <v>1</v>
      </c>
      <c r="AB1496" s="151">
        <v>1</v>
      </c>
      <c r="AC1496" s="151">
        <v>0</v>
      </c>
      <c r="AD1496" s="151">
        <v>0</v>
      </c>
      <c r="AE1496" s="155">
        <v>1</v>
      </c>
      <c r="AF1496" s="155">
        <v>0</v>
      </c>
      <c r="AG1496" s="173">
        <v>1</v>
      </c>
    </row>
    <row r="1497" spans="1:33">
      <c r="A1497" s="175" t="s">
        <v>1455</v>
      </c>
      <c r="B1497" s="195" t="s">
        <v>1857</v>
      </c>
      <c r="C1497" s="195" t="s">
        <v>1501</v>
      </c>
      <c r="D1497" s="150">
        <v>0</v>
      </c>
      <c r="E1497" s="150">
        <v>0</v>
      </c>
      <c r="F1497" s="150">
        <v>0</v>
      </c>
      <c r="G1497" s="151">
        <v>0</v>
      </c>
      <c r="H1497" s="151">
        <v>0</v>
      </c>
      <c r="I1497" s="151">
        <v>0</v>
      </c>
      <c r="J1497" s="151">
        <v>0</v>
      </c>
      <c r="K1497" s="151">
        <v>0</v>
      </c>
      <c r="L1497" s="151">
        <v>0</v>
      </c>
      <c r="M1497" s="154">
        <v>0</v>
      </c>
      <c r="N1497" s="153">
        <v>0</v>
      </c>
      <c r="O1497" s="172">
        <v>0.9</v>
      </c>
      <c r="P1497" s="154">
        <v>0</v>
      </c>
      <c r="Q1497" s="154">
        <v>0</v>
      </c>
      <c r="R1497" s="154">
        <v>0</v>
      </c>
      <c r="S1497" s="173">
        <v>0</v>
      </c>
      <c r="T1497" s="153">
        <v>0</v>
      </c>
      <c r="U1497" s="153">
        <v>0</v>
      </c>
      <c r="V1497" s="154">
        <v>0</v>
      </c>
      <c r="W1497" s="154">
        <v>0</v>
      </c>
      <c r="X1497" s="155">
        <v>0</v>
      </c>
      <c r="Y1497" s="155">
        <v>0</v>
      </c>
      <c r="Z1497" s="173">
        <v>0</v>
      </c>
      <c r="AA1497" s="151">
        <v>0</v>
      </c>
      <c r="AB1497" s="151">
        <v>0</v>
      </c>
      <c r="AC1497" s="151">
        <v>0</v>
      </c>
      <c r="AD1497" s="151">
        <v>0</v>
      </c>
      <c r="AE1497" s="155">
        <v>0</v>
      </c>
      <c r="AF1497" s="155">
        <v>0</v>
      </c>
      <c r="AG1497" s="173">
        <v>0</v>
      </c>
    </row>
    <row r="1498" spans="1:33">
      <c r="A1498" s="175" t="s">
        <v>1455</v>
      </c>
      <c r="B1498" s="195" t="s">
        <v>1855</v>
      </c>
      <c r="C1498" s="195" t="s">
        <v>1502</v>
      </c>
      <c r="D1498" s="150">
        <v>2298</v>
      </c>
      <c r="E1498" s="150">
        <v>2133</v>
      </c>
      <c r="F1498" s="150">
        <v>1720</v>
      </c>
      <c r="G1498" s="151">
        <v>2395</v>
      </c>
      <c r="H1498" s="151">
        <v>2300</v>
      </c>
      <c r="I1498" s="151">
        <v>1951</v>
      </c>
      <c r="J1498" s="151">
        <v>3077</v>
      </c>
      <c r="K1498" s="151">
        <v>2778</v>
      </c>
      <c r="L1498" s="151">
        <v>2298</v>
      </c>
      <c r="M1498" s="154">
        <v>0.923463388562266</v>
      </c>
      <c r="N1498" s="153">
        <v>43195</v>
      </c>
      <c r="O1498" s="172">
        <v>0.9</v>
      </c>
      <c r="P1498" s="154">
        <v>0.928198433420366</v>
      </c>
      <c r="Q1498" s="154">
        <v>0.960334029227557</v>
      </c>
      <c r="R1498" s="154">
        <v>0.902827429314267</v>
      </c>
      <c r="S1498" s="173">
        <v>-0.0321355958071918</v>
      </c>
      <c r="T1498" s="153">
        <v>46775</v>
      </c>
      <c r="U1498" s="153">
        <v>36032</v>
      </c>
      <c r="V1498" s="154">
        <v>0.770326028861571</v>
      </c>
      <c r="W1498" s="154">
        <v>0.748476936466493</v>
      </c>
      <c r="X1498" s="155">
        <v>0.814613778705637</v>
      </c>
      <c r="Y1498" s="155">
        <v>0.74683132921677</v>
      </c>
      <c r="Z1498" s="173">
        <v>-0.0661368422391442</v>
      </c>
      <c r="AA1498" s="151">
        <v>15430</v>
      </c>
      <c r="AB1498" s="151">
        <v>12048</v>
      </c>
      <c r="AC1498" s="151">
        <v>14767</v>
      </c>
      <c r="AD1498" s="151">
        <v>11076</v>
      </c>
      <c r="AE1498" s="155">
        <v>0.780816591056384</v>
      </c>
      <c r="AF1498" s="155">
        <v>0.750050788921243</v>
      </c>
      <c r="AG1498" s="173">
        <v>0.0307658021351404</v>
      </c>
    </row>
    <row r="1499" spans="1:33">
      <c r="A1499" s="175" t="s">
        <v>1455</v>
      </c>
      <c r="B1499" s="195" t="s">
        <v>1855</v>
      </c>
      <c r="C1499" s="195" t="s">
        <v>1503</v>
      </c>
      <c r="D1499" s="150">
        <v>812</v>
      </c>
      <c r="E1499" s="150">
        <v>781</v>
      </c>
      <c r="F1499" s="150">
        <v>694</v>
      </c>
      <c r="G1499" s="151">
        <v>1470</v>
      </c>
      <c r="H1499" s="151">
        <v>1370</v>
      </c>
      <c r="I1499" s="151">
        <v>1202</v>
      </c>
      <c r="J1499" s="151">
        <v>1589</v>
      </c>
      <c r="K1499" s="151">
        <v>1528</v>
      </c>
      <c r="L1499" s="151">
        <v>1366</v>
      </c>
      <c r="M1499" s="154">
        <v>0.968768991829293</v>
      </c>
      <c r="N1499" s="153">
        <v>28693</v>
      </c>
      <c r="O1499" s="172">
        <v>0.9</v>
      </c>
      <c r="P1499" s="154">
        <v>0.961822660098522</v>
      </c>
      <c r="Q1499" s="154">
        <v>0.931972789115646</v>
      </c>
      <c r="R1499" s="154">
        <v>0.961611076148521</v>
      </c>
      <c r="S1499" s="173">
        <v>0.0298498709828758</v>
      </c>
      <c r="T1499" s="153">
        <v>29618</v>
      </c>
      <c r="U1499" s="153">
        <v>25301</v>
      </c>
      <c r="V1499" s="154">
        <v>0.854244040786008</v>
      </c>
      <c r="W1499" s="154">
        <v>0.854679802955665</v>
      </c>
      <c r="X1499" s="155">
        <v>0.817687074829932</v>
      </c>
      <c r="Y1499" s="155">
        <v>0.859660163624921</v>
      </c>
      <c r="Z1499" s="173">
        <v>0.0369927281257331</v>
      </c>
      <c r="AA1499" s="151">
        <v>8175</v>
      </c>
      <c r="AB1499" s="151">
        <v>6897</v>
      </c>
      <c r="AC1499" s="151">
        <v>9552</v>
      </c>
      <c r="AD1499" s="151">
        <v>8177</v>
      </c>
      <c r="AE1499" s="155">
        <v>0.843669724770642</v>
      </c>
      <c r="AF1499" s="155">
        <v>0.856051088777219</v>
      </c>
      <c r="AG1499" s="173">
        <v>-0.0123813640065773</v>
      </c>
    </row>
    <row r="1500" spans="1:33">
      <c r="A1500" s="175" t="s">
        <v>1455</v>
      </c>
      <c r="B1500" s="195" t="s">
        <v>1856</v>
      </c>
      <c r="C1500" s="195" t="s">
        <v>1504</v>
      </c>
      <c r="D1500" s="150">
        <v>519</v>
      </c>
      <c r="E1500" s="150">
        <v>469</v>
      </c>
      <c r="F1500" s="150">
        <v>395</v>
      </c>
      <c r="G1500" s="151">
        <v>230</v>
      </c>
      <c r="H1500" s="151">
        <v>225</v>
      </c>
      <c r="I1500" s="151">
        <v>209</v>
      </c>
      <c r="J1500" s="151">
        <v>1097</v>
      </c>
      <c r="K1500" s="151">
        <v>1028</v>
      </c>
      <c r="L1500" s="151">
        <v>847</v>
      </c>
      <c r="M1500" s="154">
        <v>0.942535463434789</v>
      </c>
      <c r="N1500" s="153">
        <v>27375</v>
      </c>
      <c r="O1500" s="172">
        <v>0.9</v>
      </c>
      <c r="P1500" s="154">
        <v>0.903660886319846</v>
      </c>
      <c r="Q1500" s="154">
        <v>0.978260869565217</v>
      </c>
      <c r="R1500" s="154">
        <v>0.937101185050137</v>
      </c>
      <c r="S1500" s="173">
        <v>-0.0745999832453715</v>
      </c>
      <c r="T1500" s="153">
        <v>29044</v>
      </c>
      <c r="U1500" s="153">
        <v>23331</v>
      </c>
      <c r="V1500" s="154">
        <v>0.803298443740532</v>
      </c>
      <c r="W1500" s="154">
        <v>0.761078998073218</v>
      </c>
      <c r="X1500" s="155">
        <v>0.908695652173913</v>
      </c>
      <c r="Y1500" s="155">
        <v>0.772105742935278</v>
      </c>
      <c r="Z1500" s="173">
        <v>-0.147616654100695</v>
      </c>
      <c r="AA1500" s="151">
        <v>10806</v>
      </c>
      <c r="AB1500" s="151">
        <v>8758</v>
      </c>
      <c r="AC1500" s="151">
        <v>5773</v>
      </c>
      <c r="AD1500" s="151">
        <v>4756</v>
      </c>
      <c r="AE1500" s="155">
        <v>0.810475661669443</v>
      </c>
      <c r="AF1500" s="155">
        <v>0.823835094404989</v>
      </c>
      <c r="AG1500" s="173">
        <v>-0.0133594327355459</v>
      </c>
    </row>
    <row r="1501" spans="1:33">
      <c r="A1501" s="175" t="s">
        <v>1455</v>
      </c>
      <c r="B1501" s="195" t="s">
        <v>1856</v>
      </c>
      <c r="C1501" s="195" t="s">
        <v>1505</v>
      </c>
      <c r="D1501" s="150">
        <v>0</v>
      </c>
      <c r="E1501" s="150">
        <v>0</v>
      </c>
      <c r="F1501" s="150">
        <v>0</v>
      </c>
      <c r="G1501" s="151">
        <v>0</v>
      </c>
      <c r="H1501" s="151">
        <v>0</v>
      </c>
      <c r="I1501" s="151">
        <v>0</v>
      </c>
      <c r="J1501" s="151">
        <v>4</v>
      </c>
      <c r="K1501" s="151">
        <v>4</v>
      </c>
      <c r="L1501" s="151">
        <v>0</v>
      </c>
      <c r="M1501" s="154">
        <v>0.8</v>
      </c>
      <c r="N1501" s="153">
        <v>8</v>
      </c>
      <c r="O1501" s="172">
        <v>0.9</v>
      </c>
      <c r="P1501" s="154">
        <v>0</v>
      </c>
      <c r="Q1501" s="154">
        <v>0</v>
      </c>
      <c r="R1501" s="154">
        <v>1</v>
      </c>
      <c r="S1501" s="173">
        <v>0</v>
      </c>
      <c r="T1501" s="153">
        <v>10</v>
      </c>
      <c r="U1501" s="153">
        <v>1</v>
      </c>
      <c r="V1501" s="154">
        <v>0.1</v>
      </c>
      <c r="W1501" s="154">
        <v>0</v>
      </c>
      <c r="X1501" s="155">
        <v>0</v>
      </c>
      <c r="Y1501" s="155">
        <v>0</v>
      </c>
      <c r="Z1501" s="173">
        <v>0</v>
      </c>
      <c r="AA1501" s="151">
        <v>4</v>
      </c>
      <c r="AB1501" s="151">
        <v>0</v>
      </c>
      <c r="AC1501" s="151">
        <v>3</v>
      </c>
      <c r="AD1501" s="151">
        <v>1</v>
      </c>
      <c r="AE1501" s="155">
        <v>0</v>
      </c>
      <c r="AF1501" s="155">
        <v>0.333333333333333</v>
      </c>
      <c r="AG1501" s="173">
        <v>-0.333333333333333</v>
      </c>
    </row>
    <row r="1502" spans="1:33">
      <c r="A1502" s="175" t="s">
        <v>1455</v>
      </c>
      <c r="B1502" s="195" t="s">
        <v>1856</v>
      </c>
      <c r="C1502" s="195" t="s">
        <v>1506</v>
      </c>
      <c r="D1502" s="150">
        <v>645</v>
      </c>
      <c r="E1502" s="150">
        <v>644</v>
      </c>
      <c r="F1502" s="150">
        <v>204</v>
      </c>
      <c r="G1502" s="151">
        <v>102</v>
      </c>
      <c r="H1502" s="151">
        <v>99</v>
      </c>
      <c r="I1502" s="151">
        <v>45</v>
      </c>
      <c r="J1502" s="151">
        <v>113</v>
      </c>
      <c r="K1502" s="151">
        <v>112</v>
      </c>
      <c r="L1502" s="151">
        <v>30</v>
      </c>
      <c r="M1502" s="154">
        <v>0.957913588538169</v>
      </c>
      <c r="N1502" s="153">
        <v>4279</v>
      </c>
      <c r="O1502" s="172">
        <v>0.9</v>
      </c>
      <c r="P1502" s="154">
        <v>0.998449612403101</v>
      </c>
      <c r="Q1502" s="154">
        <v>0.970588235294118</v>
      </c>
      <c r="R1502" s="154">
        <v>0.991150442477876</v>
      </c>
      <c r="S1502" s="173">
        <v>0.0278613771089832</v>
      </c>
      <c r="T1502" s="153">
        <v>4467</v>
      </c>
      <c r="U1502" s="153">
        <v>2410</v>
      </c>
      <c r="V1502" s="154">
        <v>0.539511976718155</v>
      </c>
      <c r="W1502" s="154">
        <v>0.316279069767442</v>
      </c>
      <c r="X1502" s="155">
        <v>0.441176470588235</v>
      </c>
      <c r="Y1502" s="155">
        <v>0.265486725663717</v>
      </c>
      <c r="Z1502" s="173">
        <v>-0.124897400820793</v>
      </c>
      <c r="AA1502" s="151">
        <v>1392</v>
      </c>
      <c r="AB1502" s="151">
        <v>509</v>
      </c>
      <c r="AC1502" s="151">
        <v>1267</v>
      </c>
      <c r="AD1502" s="151">
        <v>727</v>
      </c>
      <c r="AE1502" s="155">
        <v>0.36566091954023</v>
      </c>
      <c r="AF1502" s="155">
        <v>0.57379636937648</v>
      </c>
      <c r="AG1502" s="173">
        <v>-0.20813544983625</v>
      </c>
    </row>
    <row r="1503" spans="1:33">
      <c r="A1503" s="175" t="s">
        <v>1455</v>
      </c>
      <c r="B1503" s="195" t="s">
        <v>1857</v>
      </c>
      <c r="C1503" s="195" t="s">
        <v>1507</v>
      </c>
      <c r="D1503" s="150">
        <v>0</v>
      </c>
      <c r="E1503" s="150">
        <v>0</v>
      </c>
      <c r="F1503" s="150">
        <v>0</v>
      </c>
      <c r="G1503" s="151">
        <v>1</v>
      </c>
      <c r="H1503" s="151">
        <v>0</v>
      </c>
      <c r="I1503" s="151">
        <v>0</v>
      </c>
      <c r="J1503" s="151">
        <v>0</v>
      </c>
      <c r="K1503" s="151">
        <v>0</v>
      </c>
      <c r="L1503" s="151">
        <v>0</v>
      </c>
      <c r="M1503" s="154">
        <v>0</v>
      </c>
      <c r="N1503" s="153">
        <v>0</v>
      </c>
      <c r="O1503" s="172">
        <v>0.9</v>
      </c>
      <c r="P1503" s="154">
        <v>0</v>
      </c>
      <c r="Q1503" s="154">
        <v>0</v>
      </c>
      <c r="R1503" s="154">
        <v>0</v>
      </c>
      <c r="S1503" s="173">
        <v>0</v>
      </c>
      <c r="T1503" s="153">
        <v>2</v>
      </c>
      <c r="U1503" s="153">
        <v>1</v>
      </c>
      <c r="V1503" s="154">
        <v>0.5</v>
      </c>
      <c r="W1503" s="154">
        <v>0</v>
      </c>
      <c r="X1503" s="155">
        <v>0</v>
      </c>
      <c r="Y1503" s="155">
        <v>0</v>
      </c>
      <c r="Z1503" s="173">
        <v>0</v>
      </c>
      <c r="AA1503" s="151">
        <v>1</v>
      </c>
      <c r="AB1503" s="151">
        <v>0</v>
      </c>
      <c r="AC1503" s="151">
        <v>0</v>
      </c>
      <c r="AD1503" s="151">
        <v>0</v>
      </c>
      <c r="AE1503" s="155">
        <v>0</v>
      </c>
      <c r="AF1503" s="155">
        <v>0</v>
      </c>
      <c r="AG1503" s="173">
        <v>0</v>
      </c>
    </row>
    <row r="1504" spans="1:33">
      <c r="A1504" s="175" t="s">
        <v>1455</v>
      </c>
      <c r="B1504" s="195" t="s">
        <v>1856</v>
      </c>
      <c r="C1504" s="195" t="s">
        <v>1508</v>
      </c>
      <c r="D1504" s="150">
        <v>0</v>
      </c>
      <c r="E1504" s="150">
        <v>0</v>
      </c>
      <c r="F1504" s="150">
        <v>0</v>
      </c>
      <c r="G1504" s="151">
        <v>0</v>
      </c>
      <c r="H1504" s="151">
        <v>0</v>
      </c>
      <c r="I1504" s="151">
        <v>0</v>
      </c>
      <c r="J1504" s="151">
        <v>0</v>
      </c>
      <c r="K1504" s="151">
        <v>0</v>
      </c>
      <c r="L1504" s="151">
        <v>0</v>
      </c>
      <c r="M1504" s="154">
        <v>0</v>
      </c>
      <c r="N1504" s="153">
        <v>0</v>
      </c>
      <c r="O1504" s="172">
        <v>0.9</v>
      </c>
      <c r="P1504" s="154">
        <v>0</v>
      </c>
      <c r="Q1504" s="154">
        <v>0</v>
      </c>
      <c r="R1504" s="154">
        <v>0</v>
      </c>
      <c r="S1504" s="173">
        <v>0</v>
      </c>
      <c r="T1504" s="153">
        <v>0</v>
      </c>
      <c r="U1504" s="153">
        <v>0</v>
      </c>
      <c r="V1504" s="154">
        <v>0</v>
      </c>
      <c r="W1504" s="154">
        <v>0</v>
      </c>
      <c r="X1504" s="155">
        <v>0</v>
      </c>
      <c r="Y1504" s="155">
        <v>0</v>
      </c>
      <c r="Z1504" s="173">
        <v>0</v>
      </c>
      <c r="AA1504" s="151">
        <v>0</v>
      </c>
      <c r="AB1504" s="151">
        <v>0</v>
      </c>
      <c r="AC1504" s="151">
        <v>0</v>
      </c>
      <c r="AD1504" s="151">
        <v>0</v>
      </c>
      <c r="AE1504" s="155">
        <v>0</v>
      </c>
      <c r="AF1504" s="155">
        <v>0</v>
      </c>
      <c r="AG1504" s="173">
        <v>0</v>
      </c>
    </row>
    <row r="1505" spans="1:33">
      <c r="A1505" s="175" t="s">
        <v>1455</v>
      </c>
      <c r="B1505" s="195" t="s">
        <v>1856</v>
      </c>
      <c r="C1505" s="195" t="s">
        <v>1509</v>
      </c>
      <c r="D1505" s="150">
        <v>0</v>
      </c>
      <c r="E1505" s="150">
        <v>0</v>
      </c>
      <c r="F1505" s="150">
        <v>0</v>
      </c>
      <c r="G1505" s="151">
        <v>0</v>
      </c>
      <c r="H1505" s="151">
        <v>0</v>
      </c>
      <c r="I1505" s="151">
        <v>0</v>
      </c>
      <c r="J1505" s="151">
        <v>0</v>
      </c>
      <c r="K1505" s="151">
        <v>0</v>
      </c>
      <c r="L1505" s="151">
        <v>0</v>
      </c>
      <c r="M1505" s="154">
        <v>0.5</v>
      </c>
      <c r="N1505" s="153">
        <v>1</v>
      </c>
      <c r="O1505" s="172">
        <v>0.9</v>
      </c>
      <c r="P1505" s="154">
        <v>0</v>
      </c>
      <c r="Q1505" s="154">
        <v>0</v>
      </c>
      <c r="R1505" s="154">
        <v>0</v>
      </c>
      <c r="S1505" s="173">
        <v>0</v>
      </c>
      <c r="T1505" s="153">
        <v>2</v>
      </c>
      <c r="U1505" s="153">
        <v>2</v>
      </c>
      <c r="V1505" s="154">
        <v>1</v>
      </c>
      <c r="W1505" s="154">
        <v>0</v>
      </c>
      <c r="X1505" s="155">
        <v>0</v>
      </c>
      <c r="Y1505" s="155">
        <v>0</v>
      </c>
      <c r="Z1505" s="173">
        <v>0</v>
      </c>
      <c r="AA1505" s="151">
        <v>0</v>
      </c>
      <c r="AB1505" s="151">
        <v>0</v>
      </c>
      <c r="AC1505" s="151">
        <v>2</v>
      </c>
      <c r="AD1505" s="151">
        <v>2</v>
      </c>
      <c r="AE1505" s="155">
        <v>0</v>
      </c>
      <c r="AF1505" s="155">
        <v>1</v>
      </c>
      <c r="AG1505" s="173">
        <v>-1</v>
      </c>
    </row>
    <row r="1506" spans="1:33">
      <c r="A1506" s="175" t="s">
        <v>1455</v>
      </c>
      <c r="B1506" s="195" t="s">
        <v>1856</v>
      </c>
      <c r="C1506" s="195" t="s">
        <v>1510</v>
      </c>
      <c r="D1506" s="150">
        <v>539</v>
      </c>
      <c r="E1506" s="150">
        <v>539</v>
      </c>
      <c r="F1506" s="150">
        <v>355</v>
      </c>
      <c r="G1506" s="151">
        <v>205</v>
      </c>
      <c r="H1506" s="151">
        <v>204</v>
      </c>
      <c r="I1506" s="151">
        <v>161</v>
      </c>
      <c r="J1506" s="151">
        <v>146</v>
      </c>
      <c r="K1506" s="151">
        <v>146</v>
      </c>
      <c r="L1506" s="151">
        <v>134</v>
      </c>
      <c r="M1506" s="154">
        <v>0.995406646852202</v>
      </c>
      <c r="N1506" s="153">
        <v>11052</v>
      </c>
      <c r="O1506" s="172">
        <v>0.9</v>
      </c>
      <c r="P1506" s="154">
        <v>1</v>
      </c>
      <c r="Q1506" s="154">
        <v>0.995121951219512</v>
      </c>
      <c r="R1506" s="154">
        <v>1</v>
      </c>
      <c r="S1506" s="173">
        <v>0.00487804878048781</v>
      </c>
      <c r="T1506" s="153">
        <v>11103</v>
      </c>
      <c r="U1506" s="153">
        <v>10436</v>
      </c>
      <c r="V1506" s="154">
        <v>0.939926146086643</v>
      </c>
      <c r="W1506" s="154">
        <v>0.658627087198516</v>
      </c>
      <c r="X1506" s="155">
        <v>0.785365853658537</v>
      </c>
      <c r="Y1506" s="155">
        <v>0.917808219178082</v>
      </c>
      <c r="Z1506" s="173">
        <v>-0.126738766460021</v>
      </c>
      <c r="AA1506" s="151">
        <v>1923</v>
      </c>
      <c r="AB1506" s="151">
        <v>1610</v>
      </c>
      <c r="AC1506" s="151">
        <v>3295</v>
      </c>
      <c r="AD1506" s="151">
        <v>3160</v>
      </c>
      <c r="AE1506" s="155">
        <v>0.837233489339574</v>
      </c>
      <c r="AF1506" s="155">
        <v>0.959028831562974</v>
      </c>
      <c r="AG1506" s="173">
        <v>-0.121795342223401</v>
      </c>
    </row>
    <row r="1507" spans="1:33">
      <c r="A1507" s="175" t="s">
        <v>1455</v>
      </c>
      <c r="B1507" s="195" t="s">
        <v>1855</v>
      </c>
      <c r="C1507" s="195" t="s">
        <v>1511</v>
      </c>
      <c r="D1507" s="150">
        <v>3468</v>
      </c>
      <c r="E1507" s="150">
        <v>3457</v>
      </c>
      <c r="F1507" s="150">
        <v>3258</v>
      </c>
      <c r="G1507" s="151">
        <v>3509</v>
      </c>
      <c r="H1507" s="151">
        <v>3502</v>
      </c>
      <c r="I1507" s="151">
        <v>3301</v>
      </c>
      <c r="J1507" s="151">
        <v>4411</v>
      </c>
      <c r="K1507" s="151">
        <v>4401</v>
      </c>
      <c r="L1507" s="151">
        <v>3878</v>
      </c>
      <c r="M1507" s="154">
        <v>0.995289789434078</v>
      </c>
      <c r="N1507" s="153">
        <v>71421</v>
      </c>
      <c r="O1507" s="172">
        <v>0.9</v>
      </c>
      <c r="P1507" s="154">
        <v>0.996828143021915</v>
      </c>
      <c r="Q1507" s="154">
        <v>0.998005129666572</v>
      </c>
      <c r="R1507" s="154">
        <v>0.997732940376332</v>
      </c>
      <c r="S1507" s="173">
        <v>-0.00117698664465693</v>
      </c>
      <c r="T1507" s="153">
        <v>71759</v>
      </c>
      <c r="U1507" s="153">
        <v>66375</v>
      </c>
      <c r="V1507" s="154">
        <v>0.924971083766496</v>
      </c>
      <c r="W1507" s="154">
        <v>0.939446366782007</v>
      </c>
      <c r="X1507" s="155">
        <v>0.940723852949558</v>
      </c>
      <c r="Y1507" s="155">
        <v>0.87916572205849</v>
      </c>
      <c r="Z1507" s="173">
        <v>-0.00127748616755141</v>
      </c>
      <c r="AA1507" s="151">
        <v>22119</v>
      </c>
      <c r="AB1507" s="151">
        <v>20591</v>
      </c>
      <c r="AC1507" s="151">
        <v>24430</v>
      </c>
      <c r="AD1507" s="151">
        <v>22190</v>
      </c>
      <c r="AE1507" s="155">
        <v>0.930919119309191</v>
      </c>
      <c r="AF1507" s="155">
        <v>0.908309455587393</v>
      </c>
      <c r="AG1507" s="173">
        <v>0.0226096637217987</v>
      </c>
    </row>
    <row r="1508" spans="1:33">
      <c r="A1508" s="175" t="s">
        <v>1455</v>
      </c>
      <c r="B1508" s="195" t="s">
        <v>1856</v>
      </c>
      <c r="C1508" s="195" t="s">
        <v>1512</v>
      </c>
      <c r="D1508" s="150">
        <v>290</v>
      </c>
      <c r="E1508" s="150">
        <v>262</v>
      </c>
      <c r="F1508" s="150">
        <v>255</v>
      </c>
      <c r="G1508" s="151">
        <v>1012</v>
      </c>
      <c r="H1508" s="151">
        <v>858</v>
      </c>
      <c r="I1508" s="151">
        <v>961</v>
      </c>
      <c r="J1508" s="151">
        <v>640</v>
      </c>
      <c r="K1508" s="151">
        <v>626</v>
      </c>
      <c r="L1508" s="151">
        <v>602</v>
      </c>
      <c r="M1508" s="154">
        <v>0.856052344601963</v>
      </c>
      <c r="N1508" s="153">
        <v>13345</v>
      </c>
      <c r="O1508" s="172">
        <v>0.9</v>
      </c>
      <c r="P1508" s="154">
        <v>0.903448275862069</v>
      </c>
      <c r="Q1508" s="154">
        <v>0.847826086956522</v>
      </c>
      <c r="R1508" s="154">
        <v>0.978125</v>
      </c>
      <c r="S1508" s="173">
        <v>0.0556221889055473</v>
      </c>
      <c r="T1508" s="153">
        <v>15589</v>
      </c>
      <c r="U1508" s="153">
        <v>14771</v>
      </c>
      <c r="V1508" s="154">
        <v>0.947527102444031</v>
      </c>
      <c r="W1508" s="154">
        <v>0.879310344827586</v>
      </c>
      <c r="X1508" s="155">
        <v>0.949604743083004</v>
      </c>
      <c r="Y1508" s="155">
        <v>0.940625</v>
      </c>
      <c r="Z1508" s="173">
        <v>-0.0702943982554177</v>
      </c>
      <c r="AA1508" s="151">
        <v>4824</v>
      </c>
      <c r="AB1508" s="151">
        <v>4520</v>
      </c>
      <c r="AC1508" s="151">
        <v>3056</v>
      </c>
      <c r="AD1508" s="151">
        <v>3000</v>
      </c>
      <c r="AE1508" s="155">
        <v>0.93698175787728</v>
      </c>
      <c r="AF1508" s="155">
        <v>0.981675392670157</v>
      </c>
      <c r="AG1508" s="173">
        <v>-0.0446936347928768</v>
      </c>
    </row>
    <row r="1509" spans="1:33">
      <c r="A1509" s="175" t="s">
        <v>1455</v>
      </c>
      <c r="B1509" s="195" t="s">
        <v>1856</v>
      </c>
      <c r="C1509" s="195" t="s">
        <v>1513</v>
      </c>
      <c r="D1509" s="150">
        <v>433</v>
      </c>
      <c r="E1509" s="150">
        <v>369</v>
      </c>
      <c r="F1509" s="150">
        <v>310</v>
      </c>
      <c r="G1509" s="151">
        <v>184</v>
      </c>
      <c r="H1509" s="151">
        <v>179</v>
      </c>
      <c r="I1509" s="151">
        <v>164</v>
      </c>
      <c r="J1509" s="151">
        <v>802</v>
      </c>
      <c r="K1509" s="151">
        <v>718</v>
      </c>
      <c r="L1509" s="151">
        <v>562</v>
      </c>
      <c r="M1509" s="154">
        <v>0.893635321100917</v>
      </c>
      <c r="N1509" s="153">
        <v>21819</v>
      </c>
      <c r="O1509" s="172">
        <v>0.9</v>
      </c>
      <c r="P1509" s="154">
        <v>0.852193995381062</v>
      </c>
      <c r="Q1509" s="154">
        <v>0.972826086956522</v>
      </c>
      <c r="R1509" s="154">
        <v>0.895261845386534</v>
      </c>
      <c r="S1509" s="173">
        <v>-0.120632091575459</v>
      </c>
      <c r="T1509" s="153">
        <v>24416</v>
      </c>
      <c r="U1509" s="153">
        <v>17999</v>
      </c>
      <c r="V1509" s="154">
        <v>0.737180537352556</v>
      </c>
      <c r="W1509" s="154">
        <v>0.715935334872979</v>
      </c>
      <c r="X1509" s="155">
        <v>0.891304347826087</v>
      </c>
      <c r="Y1509" s="155">
        <v>0.70074812967581</v>
      </c>
      <c r="Z1509" s="173">
        <v>-0.175369012953108</v>
      </c>
      <c r="AA1509" s="151">
        <v>9180</v>
      </c>
      <c r="AB1509" s="151">
        <v>6774</v>
      </c>
      <c r="AC1509" s="151">
        <v>4684</v>
      </c>
      <c r="AD1509" s="151">
        <v>3647</v>
      </c>
      <c r="AE1509" s="155">
        <v>0.737908496732026</v>
      </c>
      <c r="AF1509" s="155">
        <v>0.778608027327071</v>
      </c>
      <c r="AG1509" s="173">
        <v>-0.0406995305950447</v>
      </c>
    </row>
    <row r="1510" spans="1:33">
      <c r="A1510" s="175" t="s">
        <v>1455</v>
      </c>
      <c r="B1510" s="195" t="s">
        <v>1856</v>
      </c>
      <c r="C1510" s="195" t="s">
        <v>1514</v>
      </c>
      <c r="D1510" s="150">
        <v>635</v>
      </c>
      <c r="E1510" s="150">
        <v>518</v>
      </c>
      <c r="F1510" s="150">
        <v>451</v>
      </c>
      <c r="G1510" s="151">
        <v>270</v>
      </c>
      <c r="H1510" s="151">
        <v>261</v>
      </c>
      <c r="I1510" s="151">
        <v>228</v>
      </c>
      <c r="J1510" s="151">
        <v>1037</v>
      </c>
      <c r="K1510" s="151">
        <v>856</v>
      </c>
      <c r="L1510" s="151">
        <v>740</v>
      </c>
      <c r="M1510" s="154">
        <v>0.912277105964337</v>
      </c>
      <c r="N1510" s="153">
        <v>26706</v>
      </c>
      <c r="O1510" s="172">
        <v>0.9</v>
      </c>
      <c r="P1510" s="154">
        <v>0.815748031496063</v>
      </c>
      <c r="Q1510" s="154">
        <v>0.966666666666667</v>
      </c>
      <c r="R1510" s="154">
        <v>0.825458052073288</v>
      </c>
      <c r="S1510" s="173">
        <v>-0.150918635170604</v>
      </c>
      <c r="T1510" s="153">
        <v>29274</v>
      </c>
      <c r="U1510" s="153">
        <v>23195</v>
      </c>
      <c r="V1510" s="154">
        <v>0.792341326774612</v>
      </c>
      <c r="W1510" s="154">
        <v>0.710236220472441</v>
      </c>
      <c r="X1510" s="155">
        <v>0.844444444444444</v>
      </c>
      <c r="Y1510" s="155">
        <v>0.713596914175506</v>
      </c>
      <c r="Z1510" s="173">
        <v>-0.134208223972003</v>
      </c>
      <c r="AA1510" s="151">
        <v>10611</v>
      </c>
      <c r="AB1510" s="151">
        <v>8635</v>
      </c>
      <c r="AC1510" s="151">
        <v>6059</v>
      </c>
      <c r="AD1510" s="151">
        <v>4786</v>
      </c>
      <c r="AE1510" s="155">
        <v>0.813778154745076</v>
      </c>
      <c r="AF1510" s="155">
        <v>0.78989932332068</v>
      </c>
      <c r="AG1510" s="173">
        <v>0.0238788314243958</v>
      </c>
    </row>
    <row r="1511" spans="1:33">
      <c r="A1511" s="175" t="s">
        <v>1455</v>
      </c>
      <c r="B1511" s="195" t="s">
        <v>1855</v>
      </c>
      <c r="C1511" s="195" t="s">
        <v>1515</v>
      </c>
      <c r="D1511" s="150">
        <v>0</v>
      </c>
      <c r="E1511" s="150">
        <v>0</v>
      </c>
      <c r="F1511" s="150">
        <v>0</v>
      </c>
      <c r="G1511" s="151">
        <v>0</v>
      </c>
      <c r="H1511" s="151">
        <v>0</v>
      </c>
      <c r="I1511" s="151">
        <v>0</v>
      </c>
      <c r="J1511" s="151">
        <v>0</v>
      </c>
      <c r="K1511" s="151">
        <v>0</v>
      </c>
      <c r="L1511" s="151">
        <v>0</v>
      </c>
      <c r="M1511" s="154">
        <v>0</v>
      </c>
      <c r="N1511" s="153">
        <v>0</v>
      </c>
      <c r="O1511" s="172">
        <v>0.9</v>
      </c>
      <c r="P1511" s="154">
        <v>0</v>
      </c>
      <c r="Q1511" s="154">
        <v>0</v>
      </c>
      <c r="R1511" s="154">
        <v>0</v>
      </c>
      <c r="S1511" s="173">
        <v>0</v>
      </c>
      <c r="T1511" s="153">
        <v>0</v>
      </c>
      <c r="U1511" s="153">
        <v>0</v>
      </c>
      <c r="V1511" s="154">
        <v>0</v>
      </c>
      <c r="W1511" s="154">
        <v>0</v>
      </c>
      <c r="X1511" s="155">
        <v>0</v>
      </c>
      <c r="Y1511" s="155">
        <v>0</v>
      </c>
      <c r="Z1511" s="173">
        <v>0</v>
      </c>
      <c r="AA1511" s="151">
        <v>0</v>
      </c>
      <c r="AB1511" s="151">
        <v>0</v>
      </c>
      <c r="AC1511" s="151">
        <v>0</v>
      </c>
      <c r="AD1511" s="151">
        <v>0</v>
      </c>
      <c r="AE1511" s="155">
        <v>0</v>
      </c>
      <c r="AF1511" s="155">
        <v>0</v>
      </c>
      <c r="AG1511" s="173">
        <v>0</v>
      </c>
    </row>
    <row r="1512" spans="1:33">
      <c r="A1512" s="175" t="s">
        <v>1455</v>
      </c>
      <c r="B1512" s="195" t="s">
        <v>1855</v>
      </c>
      <c r="C1512" s="195" t="s">
        <v>1516</v>
      </c>
      <c r="D1512" s="150">
        <v>788</v>
      </c>
      <c r="E1512" s="150">
        <v>770</v>
      </c>
      <c r="F1512" s="150">
        <v>680</v>
      </c>
      <c r="G1512" s="151">
        <v>1421</v>
      </c>
      <c r="H1512" s="151">
        <v>1371</v>
      </c>
      <c r="I1512" s="151">
        <v>1193</v>
      </c>
      <c r="J1512" s="151">
        <v>1581</v>
      </c>
      <c r="K1512" s="151">
        <v>1537</v>
      </c>
      <c r="L1512" s="151">
        <v>1348</v>
      </c>
      <c r="M1512" s="154">
        <v>0.95980566914823</v>
      </c>
      <c r="N1512" s="153">
        <v>27461</v>
      </c>
      <c r="O1512" s="172">
        <v>0.9</v>
      </c>
      <c r="P1512" s="154">
        <v>0.977157360406091</v>
      </c>
      <c r="Q1512" s="154">
        <v>0.964813511611541</v>
      </c>
      <c r="R1512" s="154">
        <v>0.972169512966477</v>
      </c>
      <c r="S1512" s="173">
        <v>0.0123438487945502</v>
      </c>
      <c r="T1512" s="153">
        <v>28611</v>
      </c>
      <c r="U1512" s="153">
        <v>24140</v>
      </c>
      <c r="V1512" s="154">
        <v>0.843731431966726</v>
      </c>
      <c r="W1512" s="154">
        <v>0.862944162436548</v>
      </c>
      <c r="X1512" s="155">
        <v>0.839549612948628</v>
      </c>
      <c r="Y1512" s="155">
        <v>0.852624920936116</v>
      </c>
      <c r="Z1512" s="173">
        <v>0.0233945494879205</v>
      </c>
      <c r="AA1512" s="151">
        <v>8073</v>
      </c>
      <c r="AB1512" s="151">
        <v>6860</v>
      </c>
      <c r="AC1512" s="151">
        <v>8886</v>
      </c>
      <c r="AD1512" s="151">
        <v>7510</v>
      </c>
      <c r="AE1512" s="155">
        <v>0.849746067137371</v>
      </c>
      <c r="AF1512" s="155">
        <v>0.845149673643934</v>
      </c>
      <c r="AG1512" s="173">
        <v>0.00459639349343721</v>
      </c>
    </row>
    <row r="1513" spans="1:33">
      <c r="A1513" s="175" t="s">
        <v>1455</v>
      </c>
      <c r="B1513" s="195" t="s">
        <v>1855</v>
      </c>
      <c r="C1513" s="195" t="s">
        <v>1517</v>
      </c>
      <c r="D1513" s="150">
        <v>798</v>
      </c>
      <c r="E1513" s="150">
        <v>784</v>
      </c>
      <c r="F1513" s="150">
        <v>732</v>
      </c>
      <c r="G1513" s="151">
        <v>1393</v>
      </c>
      <c r="H1513" s="151">
        <v>1362</v>
      </c>
      <c r="I1513" s="151">
        <v>1251</v>
      </c>
      <c r="J1513" s="151">
        <v>1571</v>
      </c>
      <c r="K1513" s="151">
        <v>1479</v>
      </c>
      <c r="L1513" s="151">
        <v>1384</v>
      </c>
      <c r="M1513" s="154">
        <v>0.968461911693353</v>
      </c>
      <c r="N1513" s="153">
        <v>27944</v>
      </c>
      <c r="O1513" s="172">
        <v>0.9</v>
      </c>
      <c r="P1513" s="154">
        <v>0.982456140350877</v>
      </c>
      <c r="Q1513" s="154">
        <v>0.977745872218234</v>
      </c>
      <c r="R1513" s="154">
        <v>0.941438574156588</v>
      </c>
      <c r="S1513" s="173">
        <v>0.00471026813264308</v>
      </c>
      <c r="T1513" s="153">
        <v>28854</v>
      </c>
      <c r="U1513" s="153">
        <v>25758</v>
      </c>
      <c r="V1513" s="154">
        <v>0.892701185277604</v>
      </c>
      <c r="W1513" s="154">
        <v>0.917293233082707</v>
      </c>
      <c r="X1513" s="155">
        <v>0.898061737257717</v>
      </c>
      <c r="Y1513" s="155">
        <v>0.880967536600891</v>
      </c>
      <c r="Z1513" s="173">
        <v>0.0192314958249895</v>
      </c>
      <c r="AA1513" s="151">
        <v>7998</v>
      </c>
      <c r="AB1513" s="151">
        <v>7122</v>
      </c>
      <c r="AC1513" s="151">
        <v>8936</v>
      </c>
      <c r="AD1513" s="151">
        <v>8076</v>
      </c>
      <c r="AE1513" s="155">
        <v>0.890472618154539</v>
      </c>
      <c r="AF1513" s="155">
        <v>0.903760071620412</v>
      </c>
      <c r="AG1513" s="173">
        <v>-0.0132874534658732</v>
      </c>
    </row>
    <row r="1514" spans="1:33">
      <c r="A1514" s="175" t="s">
        <v>1455</v>
      </c>
      <c r="B1514" s="195" t="s">
        <v>1856</v>
      </c>
      <c r="C1514" s="195" t="s">
        <v>1518</v>
      </c>
      <c r="D1514" s="150">
        <v>42</v>
      </c>
      <c r="E1514" s="150">
        <v>42</v>
      </c>
      <c r="F1514" s="150">
        <v>41</v>
      </c>
      <c r="G1514" s="151">
        <v>66</v>
      </c>
      <c r="H1514" s="151">
        <v>63</v>
      </c>
      <c r="I1514" s="151">
        <v>10</v>
      </c>
      <c r="J1514" s="151">
        <v>39</v>
      </c>
      <c r="K1514" s="151">
        <v>17</v>
      </c>
      <c r="L1514" s="151">
        <v>3</v>
      </c>
      <c r="M1514" s="154">
        <v>0.307923771313942</v>
      </c>
      <c r="N1514" s="153">
        <v>1842</v>
      </c>
      <c r="O1514" s="172">
        <v>0.9</v>
      </c>
      <c r="P1514" s="154">
        <v>1</v>
      </c>
      <c r="Q1514" s="154">
        <v>0.954545454545455</v>
      </c>
      <c r="R1514" s="154">
        <v>0.435897435897436</v>
      </c>
      <c r="S1514" s="173">
        <v>0.0454545454545454</v>
      </c>
      <c r="T1514" s="153">
        <v>5982</v>
      </c>
      <c r="U1514" s="153">
        <v>432</v>
      </c>
      <c r="V1514" s="154">
        <v>0.0722166499498496</v>
      </c>
      <c r="W1514" s="154">
        <v>0.976190476190476</v>
      </c>
      <c r="X1514" s="155">
        <v>0.151515151515152</v>
      </c>
      <c r="Y1514" s="155">
        <v>0.0769230769230769</v>
      </c>
      <c r="Z1514" s="173">
        <v>0.824675324675325</v>
      </c>
      <c r="AA1514" s="151">
        <v>803</v>
      </c>
      <c r="AB1514" s="151">
        <v>96</v>
      </c>
      <c r="AC1514" s="151">
        <v>2996</v>
      </c>
      <c r="AD1514" s="151">
        <v>58</v>
      </c>
      <c r="AE1514" s="155">
        <v>0.119551681195517</v>
      </c>
      <c r="AF1514" s="155">
        <v>0.0193591455273698</v>
      </c>
      <c r="AG1514" s="173">
        <v>0.100192535668147</v>
      </c>
    </row>
    <row r="1515" spans="1:33">
      <c r="A1515" s="175" t="s">
        <v>1455</v>
      </c>
      <c r="B1515" s="195" t="s">
        <v>1856</v>
      </c>
      <c r="C1515" s="195" t="s">
        <v>1519</v>
      </c>
      <c r="D1515" s="150">
        <v>0</v>
      </c>
      <c r="E1515" s="150">
        <v>0</v>
      </c>
      <c r="F1515" s="150">
        <v>0</v>
      </c>
      <c r="G1515" s="151">
        <v>0</v>
      </c>
      <c r="H1515" s="151">
        <v>0</v>
      </c>
      <c r="I1515" s="151">
        <v>0</v>
      </c>
      <c r="J1515" s="151">
        <v>0</v>
      </c>
      <c r="K1515" s="151">
        <v>0</v>
      </c>
      <c r="L1515" s="151">
        <v>0</v>
      </c>
      <c r="M1515" s="154">
        <v>0</v>
      </c>
      <c r="N1515" s="153">
        <v>0</v>
      </c>
      <c r="O1515" s="172">
        <v>0.9</v>
      </c>
      <c r="P1515" s="154">
        <v>0</v>
      </c>
      <c r="Q1515" s="154">
        <v>0</v>
      </c>
      <c r="R1515" s="154">
        <v>0</v>
      </c>
      <c r="S1515" s="173">
        <v>0</v>
      </c>
      <c r="T1515" s="153">
        <v>0</v>
      </c>
      <c r="U1515" s="153">
        <v>0</v>
      </c>
      <c r="V1515" s="154">
        <v>0</v>
      </c>
      <c r="W1515" s="154">
        <v>0</v>
      </c>
      <c r="X1515" s="155">
        <v>0</v>
      </c>
      <c r="Y1515" s="155">
        <v>0</v>
      </c>
      <c r="Z1515" s="173">
        <v>0</v>
      </c>
      <c r="AA1515" s="151">
        <v>0</v>
      </c>
      <c r="AB1515" s="151">
        <v>0</v>
      </c>
      <c r="AC1515" s="151">
        <v>0</v>
      </c>
      <c r="AD1515" s="151">
        <v>0</v>
      </c>
      <c r="AE1515" s="155">
        <v>0</v>
      </c>
      <c r="AF1515" s="155">
        <v>0</v>
      </c>
      <c r="AG1515" s="173">
        <v>0</v>
      </c>
    </row>
    <row r="1516" spans="1:33">
      <c r="A1516" s="175" t="s">
        <v>1455</v>
      </c>
      <c r="B1516" s="195" t="s">
        <v>1856</v>
      </c>
      <c r="C1516" s="195" t="s">
        <v>1520</v>
      </c>
      <c r="D1516" s="150">
        <v>549</v>
      </c>
      <c r="E1516" s="150">
        <v>478</v>
      </c>
      <c r="F1516" s="150">
        <v>436</v>
      </c>
      <c r="G1516" s="151">
        <v>235</v>
      </c>
      <c r="H1516" s="151">
        <v>226</v>
      </c>
      <c r="I1516" s="151">
        <v>213</v>
      </c>
      <c r="J1516" s="151">
        <v>1022</v>
      </c>
      <c r="K1516" s="151">
        <v>910</v>
      </c>
      <c r="L1516" s="151">
        <v>819</v>
      </c>
      <c r="M1516" s="154">
        <v>0.91509638293264</v>
      </c>
      <c r="N1516" s="153">
        <v>25350</v>
      </c>
      <c r="O1516" s="172">
        <v>0.9</v>
      </c>
      <c r="P1516" s="154">
        <v>0.870673952641166</v>
      </c>
      <c r="Q1516" s="154">
        <v>0.961702127659574</v>
      </c>
      <c r="R1516" s="154">
        <v>0.89041095890411</v>
      </c>
      <c r="S1516" s="173">
        <v>-0.0910281750184087</v>
      </c>
      <c r="T1516" s="153">
        <v>27702</v>
      </c>
      <c r="U1516" s="153">
        <v>22791</v>
      </c>
      <c r="V1516" s="154">
        <v>0.822720381199913</v>
      </c>
      <c r="W1516" s="154">
        <v>0.794171220400729</v>
      </c>
      <c r="X1516" s="155">
        <v>0.906382978723404</v>
      </c>
      <c r="Y1516" s="155">
        <v>0.801369863013699</v>
      </c>
      <c r="Z1516" s="173">
        <v>-0.112211758322676</v>
      </c>
      <c r="AA1516" s="151">
        <v>10314</v>
      </c>
      <c r="AB1516" s="151">
        <v>8820</v>
      </c>
      <c r="AC1516" s="151">
        <v>5679</v>
      </c>
      <c r="AD1516" s="151">
        <v>4804</v>
      </c>
      <c r="AE1516" s="155">
        <v>0.855148342059337</v>
      </c>
      <c r="AF1516" s="155">
        <v>0.845923578094735</v>
      </c>
      <c r="AG1516" s="173">
        <v>0.00922476396460192</v>
      </c>
    </row>
    <row r="1517" spans="1:33">
      <c r="A1517" s="175" t="s">
        <v>1455</v>
      </c>
      <c r="B1517" s="195" t="s">
        <v>1855</v>
      </c>
      <c r="C1517" s="195" t="s">
        <v>1521</v>
      </c>
      <c r="D1517" s="150">
        <v>853</v>
      </c>
      <c r="E1517" s="150">
        <v>847</v>
      </c>
      <c r="F1517" s="150">
        <v>757</v>
      </c>
      <c r="G1517" s="151">
        <v>1427</v>
      </c>
      <c r="H1517" s="151">
        <v>1349</v>
      </c>
      <c r="I1517" s="151">
        <v>1268</v>
      </c>
      <c r="J1517" s="151">
        <v>1457</v>
      </c>
      <c r="K1517" s="151">
        <v>1422</v>
      </c>
      <c r="L1517" s="151">
        <v>1306</v>
      </c>
      <c r="M1517" s="154">
        <v>0.968351829017674</v>
      </c>
      <c r="N1517" s="153">
        <v>28272</v>
      </c>
      <c r="O1517" s="172">
        <v>0.9</v>
      </c>
      <c r="P1517" s="154">
        <v>0.992966002344666</v>
      </c>
      <c r="Q1517" s="154">
        <v>0.945339873861247</v>
      </c>
      <c r="R1517" s="154">
        <v>0.975978037062457</v>
      </c>
      <c r="S1517" s="173">
        <v>0.0476261284834185</v>
      </c>
      <c r="T1517" s="153">
        <v>29196</v>
      </c>
      <c r="U1517" s="153">
        <v>25537</v>
      </c>
      <c r="V1517" s="154">
        <v>0.874674612960679</v>
      </c>
      <c r="W1517" s="154">
        <v>0.887456037514654</v>
      </c>
      <c r="X1517" s="155">
        <v>0.888577435178697</v>
      </c>
      <c r="Y1517" s="155">
        <v>0.896362388469458</v>
      </c>
      <c r="Z1517" s="173">
        <v>-0.0011213976640424</v>
      </c>
      <c r="AA1517" s="151">
        <v>8247</v>
      </c>
      <c r="AB1517" s="151">
        <v>7222</v>
      </c>
      <c r="AC1517" s="151">
        <v>9547</v>
      </c>
      <c r="AD1517" s="151">
        <v>8201</v>
      </c>
      <c r="AE1517" s="155">
        <v>0.875712380259488</v>
      </c>
      <c r="AF1517" s="155">
        <v>0.859013302608149</v>
      </c>
      <c r="AG1517" s="173">
        <v>0.0166990776513392</v>
      </c>
    </row>
    <row r="1518" spans="1:33">
      <c r="A1518" s="175" t="s">
        <v>1455</v>
      </c>
      <c r="B1518" s="195" t="s">
        <v>1856</v>
      </c>
      <c r="C1518" s="195" t="s">
        <v>1522</v>
      </c>
      <c r="D1518" s="150">
        <v>2</v>
      </c>
      <c r="E1518" s="150">
        <v>1</v>
      </c>
      <c r="F1518" s="150">
        <v>1</v>
      </c>
      <c r="G1518" s="151">
        <v>2</v>
      </c>
      <c r="H1518" s="151">
        <v>2</v>
      </c>
      <c r="I1518" s="151">
        <v>2</v>
      </c>
      <c r="J1518" s="151">
        <v>0</v>
      </c>
      <c r="K1518" s="151">
        <v>0</v>
      </c>
      <c r="L1518" s="151">
        <v>0</v>
      </c>
      <c r="M1518" s="154">
        <v>0.434782608695652</v>
      </c>
      <c r="N1518" s="153">
        <v>10</v>
      </c>
      <c r="O1518" s="172">
        <v>0.9</v>
      </c>
      <c r="P1518" s="154">
        <v>0.5</v>
      </c>
      <c r="Q1518" s="154">
        <v>1</v>
      </c>
      <c r="R1518" s="154">
        <v>0</v>
      </c>
      <c r="S1518" s="173">
        <v>-0.5</v>
      </c>
      <c r="T1518" s="153">
        <v>23</v>
      </c>
      <c r="U1518" s="153">
        <v>14</v>
      </c>
      <c r="V1518" s="154">
        <v>0.608695652173913</v>
      </c>
      <c r="W1518" s="154">
        <v>0.5</v>
      </c>
      <c r="X1518" s="155">
        <v>1</v>
      </c>
      <c r="Y1518" s="155">
        <v>0</v>
      </c>
      <c r="Z1518" s="173">
        <v>-0.5</v>
      </c>
      <c r="AA1518" s="151">
        <v>4</v>
      </c>
      <c r="AB1518" s="151">
        <v>3</v>
      </c>
      <c r="AC1518" s="151">
        <v>4</v>
      </c>
      <c r="AD1518" s="151">
        <v>0</v>
      </c>
      <c r="AE1518" s="155">
        <v>0.75</v>
      </c>
      <c r="AF1518" s="155">
        <v>0</v>
      </c>
      <c r="AG1518" s="173">
        <v>0.75</v>
      </c>
    </row>
    <row r="1519" spans="1:33">
      <c r="A1519" s="175" t="s">
        <v>1455</v>
      </c>
      <c r="B1519" s="195" t="s">
        <v>1856</v>
      </c>
      <c r="C1519" s="195" t="s">
        <v>1523</v>
      </c>
      <c r="D1519" s="150">
        <v>0</v>
      </c>
      <c r="E1519" s="150">
        <v>0</v>
      </c>
      <c r="F1519" s="150">
        <v>0</v>
      </c>
      <c r="G1519" s="151">
        <v>0</v>
      </c>
      <c r="H1519" s="151">
        <v>0</v>
      </c>
      <c r="I1519" s="151">
        <v>0</v>
      </c>
      <c r="J1519" s="151">
        <v>2</v>
      </c>
      <c r="K1519" s="151">
        <v>0</v>
      </c>
      <c r="L1519" s="151">
        <v>0</v>
      </c>
      <c r="M1519" s="154">
        <v>0.0769230769230769</v>
      </c>
      <c r="N1519" s="153">
        <v>1</v>
      </c>
      <c r="O1519" s="172">
        <v>0.9</v>
      </c>
      <c r="P1519" s="154">
        <v>0</v>
      </c>
      <c r="Q1519" s="154">
        <v>0</v>
      </c>
      <c r="R1519" s="154">
        <v>0</v>
      </c>
      <c r="S1519" s="173">
        <v>0</v>
      </c>
      <c r="T1519" s="153">
        <v>13</v>
      </c>
      <c r="U1519" s="153">
        <v>3</v>
      </c>
      <c r="V1519" s="154">
        <v>0.230769230769231</v>
      </c>
      <c r="W1519" s="154">
        <v>0</v>
      </c>
      <c r="X1519" s="155">
        <v>0</v>
      </c>
      <c r="Y1519" s="155">
        <v>0</v>
      </c>
      <c r="Z1519" s="173">
        <v>0</v>
      </c>
      <c r="AA1519" s="151">
        <v>3</v>
      </c>
      <c r="AB1519" s="151">
        <v>0</v>
      </c>
      <c r="AC1519" s="151">
        <v>3</v>
      </c>
      <c r="AD1519" s="151">
        <v>2</v>
      </c>
      <c r="AE1519" s="155">
        <v>0</v>
      </c>
      <c r="AF1519" s="155">
        <v>0.666666666666667</v>
      </c>
      <c r="AG1519" s="173">
        <v>-0.666666666666667</v>
      </c>
    </row>
    <row r="1520" spans="1:33">
      <c r="A1520" s="175" t="s">
        <v>1455</v>
      </c>
      <c r="B1520" s="195" t="s">
        <v>1856</v>
      </c>
      <c r="C1520" s="195" t="s">
        <v>1524</v>
      </c>
      <c r="D1520" s="150">
        <v>0</v>
      </c>
      <c r="E1520" s="150">
        <v>0</v>
      </c>
      <c r="F1520" s="150">
        <v>0</v>
      </c>
      <c r="G1520" s="151">
        <v>0</v>
      </c>
      <c r="H1520" s="151">
        <v>0</v>
      </c>
      <c r="I1520" s="151">
        <v>0</v>
      </c>
      <c r="J1520" s="151">
        <v>0</v>
      </c>
      <c r="K1520" s="151">
        <v>0</v>
      </c>
      <c r="L1520" s="151">
        <v>0</v>
      </c>
      <c r="M1520" s="154">
        <v>0</v>
      </c>
      <c r="N1520" s="153">
        <v>0</v>
      </c>
      <c r="O1520" s="172">
        <v>0.9</v>
      </c>
      <c r="P1520" s="154">
        <v>0</v>
      </c>
      <c r="Q1520" s="154">
        <v>0</v>
      </c>
      <c r="R1520" s="154">
        <v>0</v>
      </c>
      <c r="S1520" s="173">
        <v>0</v>
      </c>
      <c r="T1520" s="153">
        <v>0</v>
      </c>
      <c r="U1520" s="153">
        <v>0</v>
      </c>
      <c r="V1520" s="154">
        <v>0</v>
      </c>
      <c r="W1520" s="154">
        <v>0</v>
      </c>
      <c r="X1520" s="155">
        <v>0</v>
      </c>
      <c r="Y1520" s="155">
        <v>0</v>
      </c>
      <c r="Z1520" s="173">
        <v>0</v>
      </c>
      <c r="AA1520" s="151">
        <v>0</v>
      </c>
      <c r="AB1520" s="151">
        <v>0</v>
      </c>
      <c r="AC1520" s="151">
        <v>0</v>
      </c>
      <c r="AD1520" s="151">
        <v>0</v>
      </c>
      <c r="AE1520" s="155">
        <v>0</v>
      </c>
      <c r="AF1520" s="155">
        <v>0</v>
      </c>
      <c r="AG1520" s="173">
        <v>0</v>
      </c>
    </row>
    <row r="1521" spans="1:33">
      <c r="A1521" s="175" t="s">
        <v>1455</v>
      </c>
      <c r="B1521" s="195" t="s">
        <v>1855</v>
      </c>
      <c r="C1521" s="195" t="s">
        <v>1525</v>
      </c>
      <c r="D1521" s="150">
        <v>0</v>
      </c>
      <c r="E1521" s="150">
        <v>0</v>
      </c>
      <c r="F1521" s="150">
        <v>0</v>
      </c>
      <c r="G1521" s="151">
        <v>0</v>
      </c>
      <c r="H1521" s="151">
        <v>0</v>
      </c>
      <c r="I1521" s="151">
        <v>0</v>
      </c>
      <c r="J1521" s="151">
        <v>0</v>
      </c>
      <c r="K1521" s="151">
        <v>0</v>
      </c>
      <c r="L1521" s="151">
        <v>0</v>
      </c>
      <c r="M1521" s="154">
        <v>0</v>
      </c>
      <c r="N1521" s="153">
        <v>0</v>
      </c>
      <c r="O1521" s="172">
        <v>0.9</v>
      </c>
      <c r="P1521" s="154">
        <v>0</v>
      </c>
      <c r="Q1521" s="154">
        <v>0</v>
      </c>
      <c r="R1521" s="154">
        <v>0</v>
      </c>
      <c r="S1521" s="173">
        <v>0</v>
      </c>
      <c r="T1521" s="153">
        <v>18</v>
      </c>
      <c r="U1521" s="153">
        <v>0</v>
      </c>
      <c r="V1521" s="154">
        <v>0</v>
      </c>
      <c r="W1521" s="154">
        <v>0</v>
      </c>
      <c r="X1521" s="155">
        <v>0</v>
      </c>
      <c r="Y1521" s="155">
        <v>0</v>
      </c>
      <c r="Z1521" s="173">
        <v>0</v>
      </c>
      <c r="AA1521" s="151">
        <v>3</v>
      </c>
      <c r="AB1521" s="151">
        <v>0</v>
      </c>
      <c r="AC1521" s="151">
        <v>15</v>
      </c>
      <c r="AD1521" s="151">
        <v>0</v>
      </c>
      <c r="AE1521" s="155">
        <v>0</v>
      </c>
      <c r="AF1521" s="155">
        <v>0</v>
      </c>
      <c r="AG1521" s="173">
        <v>0</v>
      </c>
    </row>
    <row r="1522" spans="1:33">
      <c r="A1522" s="175" t="s">
        <v>1455</v>
      </c>
      <c r="B1522" s="195" t="s">
        <v>1856</v>
      </c>
      <c r="C1522" s="195" t="s">
        <v>1526</v>
      </c>
      <c r="D1522" s="150">
        <v>602</v>
      </c>
      <c r="E1522" s="150">
        <v>484</v>
      </c>
      <c r="F1522" s="150">
        <v>410</v>
      </c>
      <c r="G1522" s="151">
        <v>203</v>
      </c>
      <c r="H1522" s="151">
        <v>201</v>
      </c>
      <c r="I1522" s="151">
        <v>174</v>
      </c>
      <c r="J1522" s="151">
        <v>833</v>
      </c>
      <c r="K1522" s="151">
        <v>830</v>
      </c>
      <c r="L1522" s="151">
        <v>666</v>
      </c>
      <c r="M1522" s="154">
        <v>0.974586575875486</v>
      </c>
      <c r="N1522" s="153">
        <v>24045</v>
      </c>
      <c r="O1522" s="172">
        <v>0.9</v>
      </c>
      <c r="P1522" s="154">
        <v>0.803986710963455</v>
      </c>
      <c r="Q1522" s="154">
        <v>0.990147783251232</v>
      </c>
      <c r="R1522" s="154">
        <v>0.99639855942377</v>
      </c>
      <c r="S1522" s="173">
        <v>-0.186161072287776</v>
      </c>
      <c r="T1522" s="153">
        <v>24672</v>
      </c>
      <c r="U1522" s="153">
        <v>19845</v>
      </c>
      <c r="V1522" s="154">
        <v>0.804353112840467</v>
      </c>
      <c r="W1522" s="154">
        <v>0.681063122923588</v>
      </c>
      <c r="X1522" s="155">
        <v>0.857142857142857</v>
      </c>
      <c r="Y1522" s="155">
        <v>0.799519807923169</v>
      </c>
      <c r="Z1522" s="173">
        <v>-0.176079734219269</v>
      </c>
      <c r="AA1522" s="151">
        <v>9238</v>
      </c>
      <c r="AB1522" s="151">
        <v>7536</v>
      </c>
      <c r="AC1522" s="151">
        <v>4948</v>
      </c>
      <c r="AD1522" s="151">
        <v>3944</v>
      </c>
      <c r="AE1522" s="155">
        <v>0.815760987226672</v>
      </c>
      <c r="AF1522" s="155">
        <v>0.797089733225546</v>
      </c>
      <c r="AG1522" s="173">
        <v>0.0186712540011268</v>
      </c>
    </row>
    <row r="1523" spans="1:33">
      <c r="A1523" s="175" t="s">
        <v>1455</v>
      </c>
      <c r="B1523" s="195" t="s">
        <v>1857</v>
      </c>
      <c r="C1523" s="195" t="s">
        <v>1527</v>
      </c>
      <c r="D1523" s="150">
        <v>0</v>
      </c>
      <c r="E1523" s="150">
        <v>0</v>
      </c>
      <c r="F1523" s="150">
        <v>0</v>
      </c>
      <c r="G1523" s="151">
        <v>3</v>
      </c>
      <c r="H1523" s="151">
        <v>0</v>
      </c>
      <c r="I1523" s="151">
        <v>0</v>
      </c>
      <c r="J1523" s="151">
        <v>0</v>
      </c>
      <c r="K1523" s="151">
        <v>0</v>
      </c>
      <c r="L1523" s="151">
        <v>0</v>
      </c>
      <c r="M1523" s="154">
        <v>0.25</v>
      </c>
      <c r="N1523" s="153">
        <v>1</v>
      </c>
      <c r="O1523" s="172">
        <v>0.9</v>
      </c>
      <c r="P1523" s="154">
        <v>0</v>
      </c>
      <c r="Q1523" s="154">
        <v>0</v>
      </c>
      <c r="R1523" s="154">
        <v>0</v>
      </c>
      <c r="S1523" s="173">
        <v>0</v>
      </c>
      <c r="T1523" s="153">
        <v>4</v>
      </c>
      <c r="U1523" s="153">
        <v>0</v>
      </c>
      <c r="V1523" s="154">
        <v>0</v>
      </c>
      <c r="W1523" s="154">
        <v>0</v>
      </c>
      <c r="X1523" s="155">
        <v>0</v>
      </c>
      <c r="Y1523" s="155">
        <v>0</v>
      </c>
      <c r="Z1523" s="173">
        <v>0</v>
      </c>
      <c r="AA1523" s="151">
        <v>3</v>
      </c>
      <c r="AB1523" s="151">
        <v>0</v>
      </c>
      <c r="AC1523" s="151">
        <v>1</v>
      </c>
      <c r="AD1523" s="151">
        <v>0</v>
      </c>
      <c r="AE1523" s="155">
        <v>0</v>
      </c>
      <c r="AF1523" s="155">
        <v>0</v>
      </c>
      <c r="AG1523" s="173">
        <v>0</v>
      </c>
    </row>
    <row r="1524" spans="1:33">
      <c r="A1524" s="175" t="s">
        <v>1455</v>
      </c>
      <c r="B1524" s="195" t="s">
        <v>1856</v>
      </c>
      <c r="C1524" s="195" t="s">
        <v>1528</v>
      </c>
      <c r="D1524" s="150">
        <v>1433</v>
      </c>
      <c r="E1524" s="150">
        <v>1431</v>
      </c>
      <c r="F1524" s="150">
        <v>1419</v>
      </c>
      <c r="G1524" s="151">
        <v>453</v>
      </c>
      <c r="H1524" s="151">
        <v>451</v>
      </c>
      <c r="I1524" s="151">
        <v>423</v>
      </c>
      <c r="J1524" s="151">
        <v>25</v>
      </c>
      <c r="K1524" s="151">
        <v>25</v>
      </c>
      <c r="L1524" s="151">
        <v>24</v>
      </c>
      <c r="M1524" s="154">
        <v>0.99543709309443</v>
      </c>
      <c r="N1524" s="153">
        <v>17889</v>
      </c>
      <c r="O1524" s="172">
        <v>0.9</v>
      </c>
      <c r="P1524" s="154">
        <v>0.998604326587578</v>
      </c>
      <c r="Q1524" s="154">
        <v>0.995584988962472</v>
      </c>
      <c r="R1524" s="154">
        <v>1</v>
      </c>
      <c r="S1524" s="173">
        <v>0.00301933762510609</v>
      </c>
      <c r="T1524" s="153">
        <v>17971</v>
      </c>
      <c r="U1524" s="153">
        <v>16934</v>
      </c>
      <c r="V1524" s="154">
        <v>0.942295921206388</v>
      </c>
      <c r="W1524" s="154">
        <v>0.99023028611305</v>
      </c>
      <c r="X1524" s="155">
        <v>0.933774834437086</v>
      </c>
      <c r="Y1524" s="155">
        <v>0.96</v>
      </c>
      <c r="Z1524" s="173">
        <v>0.0564554516759634</v>
      </c>
      <c r="AA1524" s="151">
        <v>3680</v>
      </c>
      <c r="AB1524" s="151">
        <v>3541</v>
      </c>
      <c r="AC1524" s="151">
        <v>6707</v>
      </c>
      <c r="AD1524" s="151">
        <v>6455</v>
      </c>
      <c r="AE1524" s="155">
        <v>0.962228260869565</v>
      </c>
      <c r="AF1524" s="155">
        <v>0.962427314745788</v>
      </c>
      <c r="AG1524" s="173">
        <v>-0.000199053876222766</v>
      </c>
    </row>
    <row r="1525" spans="1:33">
      <c r="A1525" s="175" t="s">
        <v>1455</v>
      </c>
      <c r="B1525" s="195" t="s">
        <v>1856</v>
      </c>
      <c r="C1525" s="195" t="s">
        <v>1529</v>
      </c>
      <c r="D1525" s="150">
        <v>552</v>
      </c>
      <c r="E1525" s="150">
        <v>513</v>
      </c>
      <c r="F1525" s="150">
        <v>427</v>
      </c>
      <c r="G1525" s="151">
        <v>212</v>
      </c>
      <c r="H1525" s="151">
        <v>199</v>
      </c>
      <c r="I1525" s="151">
        <v>189</v>
      </c>
      <c r="J1525" s="151">
        <v>959</v>
      </c>
      <c r="K1525" s="151">
        <v>833</v>
      </c>
      <c r="L1525" s="151">
        <v>763</v>
      </c>
      <c r="M1525" s="154">
        <v>0.925162488393686</v>
      </c>
      <c r="N1525" s="153">
        <v>24910</v>
      </c>
      <c r="O1525" s="172">
        <v>0.9</v>
      </c>
      <c r="P1525" s="154">
        <v>0.929347826086957</v>
      </c>
      <c r="Q1525" s="154">
        <v>0.938679245283019</v>
      </c>
      <c r="R1525" s="154">
        <v>0.868613138686131</v>
      </c>
      <c r="S1525" s="173">
        <v>-0.00933141919606228</v>
      </c>
      <c r="T1525" s="153">
        <v>26925</v>
      </c>
      <c r="U1525" s="153">
        <v>21491</v>
      </c>
      <c r="V1525" s="154">
        <v>0.798180129990715</v>
      </c>
      <c r="W1525" s="154">
        <v>0.773550724637681</v>
      </c>
      <c r="X1525" s="155">
        <v>0.891509433962264</v>
      </c>
      <c r="Y1525" s="155">
        <v>0.795620437956204</v>
      </c>
      <c r="Z1525" s="173">
        <v>-0.117958709324583</v>
      </c>
      <c r="AA1525" s="151">
        <v>9914</v>
      </c>
      <c r="AB1525" s="151">
        <v>8148</v>
      </c>
      <c r="AC1525" s="151">
        <v>5232</v>
      </c>
      <c r="AD1525" s="151">
        <v>4187</v>
      </c>
      <c r="AE1525" s="155">
        <v>0.821868065362114</v>
      </c>
      <c r="AF1525" s="155">
        <v>0.800267584097859</v>
      </c>
      <c r="AG1525" s="173">
        <v>0.0216004812642548</v>
      </c>
    </row>
    <row r="1526" spans="1:33">
      <c r="A1526" s="175" t="s">
        <v>1455</v>
      </c>
      <c r="B1526" s="195" t="s">
        <v>1856</v>
      </c>
      <c r="C1526" s="195" t="s">
        <v>1530</v>
      </c>
      <c r="D1526" s="150">
        <v>3</v>
      </c>
      <c r="E1526" s="150">
        <v>0</v>
      </c>
      <c r="F1526" s="150">
        <v>0</v>
      </c>
      <c r="G1526" s="151">
        <v>0</v>
      </c>
      <c r="H1526" s="151">
        <v>0</v>
      </c>
      <c r="I1526" s="151">
        <v>0</v>
      </c>
      <c r="J1526" s="151">
        <v>0</v>
      </c>
      <c r="K1526" s="151">
        <v>0</v>
      </c>
      <c r="L1526" s="151">
        <v>0</v>
      </c>
      <c r="M1526" s="154">
        <v>0.444444444444444</v>
      </c>
      <c r="N1526" s="153">
        <v>4</v>
      </c>
      <c r="O1526" s="172">
        <v>0.9</v>
      </c>
      <c r="P1526" s="154">
        <v>0</v>
      </c>
      <c r="Q1526" s="154">
        <v>0</v>
      </c>
      <c r="R1526" s="154">
        <v>0</v>
      </c>
      <c r="S1526" s="173">
        <v>0</v>
      </c>
      <c r="T1526" s="153">
        <v>9</v>
      </c>
      <c r="U1526" s="153">
        <v>3</v>
      </c>
      <c r="V1526" s="154">
        <v>0.333333333333333</v>
      </c>
      <c r="W1526" s="154">
        <v>0</v>
      </c>
      <c r="X1526" s="155">
        <v>0</v>
      </c>
      <c r="Y1526" s="155">
        <v>0</v>
      </c>
      <c r="Z1526" s="173">
        <v>0</v>
      </c>
      <c r="AA1526" s="151">
        <v>6</v>
      </c>
      <c r="AB1526" s="151">
        <v>2</v>
      </c>
      <c r="AC1526" s="151">
        <v>1</v>
      </c>
      <c r="AD1526" s="151">
        <v>0</v>
      </c>
      <c r="AE1526" s="155">
        <v>0.333333333333333</v>
      </c>
      <c r="AF1526" s="155">
        <v>0</v>
      </c>
      <c r="AG1526" s="173">
        <v>0.333333333333333</v>
      </c>
    </row>
    <row r="1527" spans="1:33">
      <c r="A1527" s="175" t="s">
        <v>1455</v>
      </c>
      <c r="B1527" s="195" t="s">
        <v>1856</v>
      </c>
      <c r="C1527" s="195" t="s">
        <v>1531</v>
      </c>
      <c r="D1527" s="150">
        <v>0</v>
      </c>
      <c r="E1527" s="150">
        <v>0</v>
      </c>
      <c r="F1527" s="150">
        <v>0</v>
      </c>
      <c r="G1527" s="151">
        <v>0</v>
      </c>
      <c r="H1527" s="151">
        <v>0</v>
      </c>
      <c r="I1527" s="151">
        <v>0</v>
      </c>
      <c r="J1527" s="151">
        <v>0</v>
      </c>
      <c r="K1527" s="151">
        <v>0</v>
      </c>
      <c r="L1527" s="151">
        <v>0</v>
      </c>
      <c r="M1527" s="154">
        <v>1</v>
      </c>
      <c r="N1527" s="153">
        <v>4</v>
      </c>
      <c r="O1527" s="172">
        <v>0.9</v>
      </c>
      <c r="P1527" s="154">
        <v>0</v>
      </c>
      <c r="Q1527" s="154">
        <v>0</v>
      </c>
      <c r="R1527" s="154">
        <v>0</v>
      </c>
      <c r="S1527" s="173">
        <v>0</v>
      </c>
      <c r="T1527" s="153">
        <v>4</v>
      </c>
      <c r="U1527" s="153">
        <v>4</v>
      </c>
      <c r="V1527" s="154">
        <v>1</v>
      </c>
      <c r="W1527" s="154">
        <v>0</v>
      </c>
      <c r="X1527" s="155">
        <v>0</v>
      </c>
      <c r="Y1527" s="155">
        <v>0</v>
      </c>
      <c r="Z1527" s="173">
        <v>0</v>
      </c>
      <c r="AA1527" s="151">
        <v>0</v>
      </c>
      <c r="AB1527" s="151">
        <v>0</v>
      </c>
      <c r="AC1527" s="151">
        <v>1</v>
      </c>
      <c r="AD1527" s="151">
        <v>1</v>
      </c>
      <c r="AE1527" s="155">
        <v>0</v>
      </c>
      <c r="AF1527" s="155">
        <v>1</v>
      </c>
      <c r="AG1527" s="173">
        <v>-1</v>
      </c>
    </row>
    <row r="1528" spans="1:33">
      <c r="A1528" s="175" t="s">
        <v>1455</v>
      </c>
      <c r="B1528" s="195" t="s">
        <v>1856</v>
      </c>
      <c r="C1528" s="195" t="s">
        <v>1532</v>
      </c>
      <c r="D1528" s="150">
        <v>114</v>
      </c>
      <c r="E1528" s="150">
        <v>94</v>
      </c>
      <c r="F1528" s="150">
        <v>94</v>
      </c>
      <c r="G1528" s="151">
        <v>32</v>
      </c>
      <c r="H1528" s="151">
        <v>32</v>
      </c>
      <c r="I1528" s="151">
        <v>22</v>
      </c>
      <c r="J1528" s="151">
        <v>858</v>
      </c>
      <c r="K1528" s="151">
        <v>857</v>
      </c>
      <c r="L1528" s="151">
        <v>829</v>
      </c>
      <c r="M1528" s="154">
        <v>0.821473472466683</v>
      </c>
      <c r="N1528" s="153">
        <v>6534</v>
      </c>
      <c r="O1528" s="172">
        <v>0.9</v>
      </c>
      <c r="P1528" s="154">
        <v>0.824561403508772</v>
      </c>
      <c r="Q1528" s="154">
        <v>1</v>
      </c>
      <c r="R1528" s="154">
        <v>0.998834498834499</v>
      </c>
      <c r="S1528" s="173">
        <v>-0.175438596491228</v>
      </c>
      <c r="T1528" s="153">
        <v>7954</v>
      </c>
      <c r="U1528" s="153">
        <v>5046</v>
      </c>
      <c r="V1528" s="154">
        <v>0.634397787276842</v>
      </c>
      <c r="W1528" s="154">
        <v>0.824561403508772</v>
      </c>
      <c r="X1528" s="155">
        <v>0.6875</v>
      </c>
      <c r="Y1528" s="155">
        <v>0.966200466200466</v>
      </c>
      <c r="Z1528" s="173">
        <v>0.137061403508772</v>
      </c>
      <c r="AA1528" s="151">
        <v>1951</v>
      </c>
      <c r="AB1528" s="151">
        <v>1427</v>
      </c>
      <c r="AC1528" s="151">
        <v>2623</v>
      </c>
      <c r="AD1528" s="151">
        <v>1888</v>
      </c>
      <c r="AE1528" s="155">
        <v>0.731419784725782</v>
      </c>
      <c r="AF1528" s="155">
        <v>0.71978650400305</v>
      </c>
      <c r="AG1528" s="173">
        <v>0.0116332807227317</v>
      </c>
    </row>
    <row r="1529" spans="1:33">
      <c r="A1529" s="175" t="s">
        <v>1455</v>
      </c>
      <c r="B1529" s="195" t="s">
        <v>1856</v>
      </c>
      <c r="C1529" s="195" t="s">
        <v>1533</v>
      </c>
      <c r="D1529" s="150">
        <v>3</v>
      </c>
      <c r="E1529" s="150">
        <v>0</v>
      </c>
      <c r="F1529" s="150">
        <v>0</v>
      </c>
      <c r="G1529" s="151">
        <v>0</v>
      </c>
      <c r="H1529" s="151">
        <v>0</v>
      </c>
      <c r="I1529" s="151">
        <v>0</v>
      </c>
      <c r="J1529" s="151">
        <v>3</v>
      </c>
      <c r="K1529" s="151">
        <v>0</v>
      </c>
      <c r="L1529" s="151">
        <v>0</v>
      </c>
      <c r="M1529" s="154">
        <v>0</v>
      </c>
      <c r="N1529" s="153">
        <v>0</v>
      </c>
      <c r="O1529" s="172">
        <v>0.9</v>
      </c>
      <c r="P1529" s="154">
        <v>0</v>
      </c>
      <c r="Q1529" s="154">
        <v>0</v>
      </c>
      <c r="R1529" s="154">
        <v>0</v>
      </c>
      <c r="S1529" s="173">
        <v>0</v>
      </c>
      <c r="T1529" s="153">
        <v>12</v>
      </c>
      <c r="U1529" s="153">
        <v>0</v>
      </c>
      <c r="V1529" s="154">
        <v>0</v>
      </c>
      <c r="W1529" s="154">
        <v>0</v>
      </c>
      <c r="X1529" s="155">
        <v>0</v>
      </c>
      <c r="Y1529" s="155">
        <v>0</v>
      </c>
      <c r="Z1529" s="173">
        <v>0</v>
      </c>
      <c r="AA1529" s="151">
        <v>9</v>
      </c>
      <c r="AB1529" s="151">
        <v>0</v>
      </c>
      <c r="AC1529" s="151">
        <v>3</v>
      </c>
      <c r="AD1529" s="151">
        <v>0</v>
      </c>
      <c r="AE1529" s="155">
        <v>0</v>
      </c>
      <c r="AF1529" s="155">
        <v>0</v>
      </c>
      <c r="AG1529" s="173">
        <v>0</v>
      </c>
    </row>
    <row r="1530" spans="1:33">
      <c r="A1530" s="175" t="s">
        <v>1455</v>
      </c>
      <c r="B1530" s="195" t="s">
        <v>1856</v>
      </c>
      <c r="C1530" s="195" t="s">
        <v>1534</v>
      </c>
      <c r="D1530" s="150">
        <v>0</v>
      </c>
      <c r="E1530" s="150">
        <v>0</v>
      </c>
      <c r="F1530" s="150">
        <v>0</v>
      </c>
      <c r="G1530" s="151">
        <v>0</v>
      </c>
      <c r="H1530" s="151">
        <v>0</v>
      </c>
      <c r="I1530" s="151">
        <v>0</v>
      </c>
      <c r="J1530" s="151">
        <v>0</v>
      </c>
      <c r="K1530" s="151">
        <v>0</v>
      </c>
      <c r="L1530" s="151">
        <v>0</v>
      </c>
      <c r="M1530" s="154">
        <v>0</v>
      </c>
      <c r="N1530" s="153">
        <v>0</v>
      </c>
      <c r="O1530" s="172">
        <v>0.9</v>
      </c>
      <c r="P1530" s="154">
        <v>0</v>
      </c>
      <c r="Q1530" s="154">
        <v>0</v>
      </c>
      <c r="R1530" s="154">
        <v>0</v>
      </c>
      <c r="S1530" s="173">
        <v>0</v>
      </c>
      <c r="T1530" s="153">
        <v>0</v>
      </c>
      <c r="U1530" s="153">
        <v>0</v>
      </c>
      <c r="V1530" s="154">
        <v>0</v>
      </c>
      <c r="W1530" s="154">
        <v>0</v>
      </c>
      <c r="X1530" s="155">
        <v>0</v>
      </c>
      <c r="Y1530" s="155">
        <v>0</v>
      </c>
      <c r="Z1530" s="173">
        <v>0</v>
      </c>
      <c r="AA1530" s="151">
        <v>0</v>
      </c>
      <c r="AB1530" s="151">
        <v>0</v>
      </c>
      <c r="AC1530" s="151">
        <v>0</v>
      </c>
      <c r="AD1530" s="151">
        <v>0</v>
      </c>
      <c r="AE1530" s="155">
        <v>0</v>
      </c>
      <c r="AF1530" s="155">
        <v>0</v>
      </c>
      <c r="AG1530" s="173">
        <v>0</v>
      </c>
    </row>
    <row r="1531" spans="1:33">
      <c r="A1531" s="175" t="s">
        <v>1455</v>
      </c>
      <c r="B1531" s="195" t="s">
        <v>1856</v>
      </c>
      <c r="C1531" s="195" t="s">
        <v>1535</v>
      </c>
      <c r="D1531" s="150">
        <v>0</v>
      </c>
      <c r="E1531" s="150">
        <v>0</v>
      </c>
      <c r="F1531" s="150">
        <v>0</v>
      </c>
      <c r="G1531" s="151">
        <v>0</v>
      </c>
      <c r="H1531" s="151">
        <v>0</v>
      </c>
      <c r="I1531" s="151">
        <v>0</v>
      </c>
      <c r="J1531" s="151">
        <v>0</v>
      </c>
      <c r="K1531" s="151">
        <v>0</v>
      </c>
      <c r="L1531" s="151">
        <v>0</v>
      </c>
      <c r="M1531" s="154">
        <v>0</v>
      </c>
      <c r="N1531" s="153">
        <v>0</v>
      </c>
      <c r="O1531" s="172">
        <v>0.9</v>
      </c>
      <c r="P1531" s="154">
        <v>0</v>
      </c>
      <c r="Q1531" s="154">
        <v>0</v>
      </c>
      <c r="R1531" s="154">
        <v>0</v>
      </c>
      <c r="S1531" s="173">
        <v>0</v>
      </c>
      <c r="T1531" s="153">
        <v>0</v>
      </c>
      <c r="U1531" s="153">
        <v>0</v>
      </c>
      <c r="V1531" s="154">
        <v>0</v>
      </c>
      <c r="W1531" s="154">
        <v>0</v>
      </c>
      <c r="X1531" s="155">
        <v>0</v>
      </c>
      <c r="Y1531" s="155">
        <v>0</v>
      </c>
      <c r="Z1531" s="173">
        <v>0</v>
      </c>
      <c r="AA1531" s="151">
        <v>0</v>
      </c>
      <c r="AB1531" s="151">
        <v>0</v>
      </c>
      <c r="AC1531" s="151">
        <v>0</v>
      </c>
      <c r="AD1531" s="151">
        <v>0</v>
      </c>
      <c r="AE1531" s="155">
        <v>0</v>
      </c>
      <c r="AF1531" s="155">
        <v>0</v>
      </c>
      <c r="AG1531" s="173">
        <v>0</v>
      </c>
    </row>
    <row r="1532" spans="1:33">
      <c r="A1532" s="175" t="s">
        <v>1455</v>
      </c>
      <c r="B1532" s="195" t="s">
        <v>1856</v>
      </c>
      <c r="C1532" s="195" t="s">
        <v>1536</v>
      </c>
      <c r="D1532" s="150">
        <v>425</v>
      </c>
      <c r="E1532" s="150">
        <v>425</v>
      </c>
      <c r="F1532" s="150">
        <v>416</v>
      </c>
      <c r="G1532" s="151">
        <v>86</v>
      </c>
      <c r="H1532" s="151">
        <v>86</v>
      </c>
      <c r="I1532" s="151">
        <v>86</v>
      </c>
      <c r="J1532" s="151">
        <v>34</v>
      </c>
      <c r="K1532" s="151">
        <v>34</v>
      </c>
      <c r="L1532" s="151">
        <v>26</v>
      </c>
      <c r="M1532" s="154">
        <v>0.901460604813824</v>
      </c>
      <c r="N1532" s="153">
        <v>4382</v>
      </c>
      <c r="O1532" s="172">
        <v>0.9</v>
      </c>
      <c r="P1532" s="154">
        <v>1</v>
      </c>
      <c r="Q1532" s="154">
        <v>1</v>
      </c>
      <c r="R1532" s="154">
        <v>1</v>
      </c>
      <c r="S1532" s="173">
        <v>0</v>
      </c>
      <c r="T1532" s="153">
        <v>4861</v>
      </c>
      <c r="U1532" s="153">
        <v>3816</v>
      </c>
      <c r="V1532" s="154">
        <v>0.785023657683604</v>
      </c>
      <c r="W1532" s="154">
        <v>0.978823529411765</v>
      </c>
      <c r="X1532" s="155">
        <v>1</v>
      </c>
      <c r="Y1532" s="155">
        <v>0.764705882352941</v>
      </c>
      <c r="Z1532" s="173">
        <v>-0.0211764705882352</v>
      </c>
      <c r="AA1532" s="151">
        <v>1008</v>
      </c>
      <c r="AB1532" s="151">
        <v>951</v>
      </c>
      <c r="AC1532" s="151">
        <v>1591</v>
      </c>
      <c r="AD1532" s="151">
        <v>1544</v>
      </c>
      <c r="AE1532" s="155">
        <v>0.943452380952381</v>
      </c>
      <c r="AF1532" s="155">
        <v>0.970458830923947</v>
      </c>
      <c r="AG1532" s="173">
        <v>-0.0270064499715663</v>
      </c>
    </row>
    <row r="1533" spans="1:33">
      <c r="A1533" s="175" t="s">
        <v>1455</v>
      </c>
      <c r="B1533" s="195" t="s">
        <v>1857</v>
      </c>
      <c r="C1533" s="195" t="s">
        <v>1537</v>
      </c>
      <c r="D1533" s="150">
        <v>0</v>
      </c>
      <c r="E1533" s="150">
        <v>0</v>
      </c>
      <c r="F1533" s="150">
        <v>0</v>
      </c>
      <c r="G1533" s="151">
        <v>0</v>
      </c>
      <c r="H1533" s="151">
        <v>0</v>
      </c>
      <c r="I1533" s="151">
        <v>0</v>
      </c>
      <c r="J1533" s="151">
        <v>0</v>
      </c>
      <c r="K1533" s="151">
        <v>0</v>
      </c>
      <c r="L1533" s="151">
        <v>0</v>
      </c>
      <c r="M1533" s="154">
        <v>0</v>
      </c>
      <c r="N1533" s="153">
        <v>0</v>
      </c>
      <c r="O1533" s="172">
        <v>0.9</v>
      </c>
      <c r="P1533" s="154">
        <v>0</v>
      </c>
      <c r="Q1533" s="154">
        <v>0</v>
      </c>
      <c r="R1533" s="154">
        <v>0</v>
      </c>
      <c r="S1533" s="173">
        <v>0</v>
      </c>
      <c r="T1533" s="153">
        <v>2</v>
      </c>
      <c r="U1533" s="153">
        <v>0</v>
      </c>
      <c r="V1533" s="154">
        <v>0</v>
      </c>
      <c r="W1533" s="154">
        <v>0</v>
      </c>
      <c r="X1533" s="155">
        <v>0</v>
      </c>
      <c r="Y1533" s="155">
        <v>0</v>
      </c>
      <c r="Z1533" s="173">
        <v>0</v>
      </c>
      <c r="AA1533" s="151">
        <v>1</v>
      </c>
      <c r="AB1533" s="151">
        <v>0</v>
      </c>
      <c r="AC1533" s="151">
        <v>0</v>
      </c>
      <c r="AD1533" s="151">
        <v>0</v>
      </c>
      <c r="AE1533" s="155">
        <v>0</v>
      </c>
      <c r="AF1533" s="155">
        <v>0</v>
      </c>
      <c r="AG1533" s="173">
        <v>0</v>
      </c>
    </row>
    <row r="1534" spans="1:33">
      <c r="A1534" s="175" t="s">
        <v>1455</v>
      </c>
      <c r="B1534" s="195" t="s">
        <v>1856</v>
      </c>
      <c r="C1534" s="195" t="s">
        <v>1538</v>
      </c>
      <c r="D1534" s="150">
        <v>250</v>
      </c>
      <c r="E1534" s="150">
        <v>250</v>
      </c>
      <c r="F1534" s="150">
        <v>250</v>
      </c>
      <c r="G1534" s="151">
        <v>508</v>
      </c>
      <c r="H1534" s="151">
        <v>458</v>
      </c>
      <c r="I1534" s="151">
        <v>457</v>
      </c>
      <c r="J1534" s="151">
        <v>148</v>
      </c>
      <c r="K1534" s="151">
        <v>127</v>
      </c>
      <c r="L1534" s="151">
        <v>122</v>
      </c>
      <c r="M1534" s="154">
        <v>0.826003824091778</v>
      </c>
      <c r="N1534" s="153">
        <v>12960</v>
      </c>
      <c r="O1534" s="172">
        <v>0.9</v>
      </c>
      <c r="P1534" s="154">
        <v>1</v>
      </c>
      <c r="Q1534" s="154">
        <v>0.901574803149606</v>
      </c>
      <c r="R1534" s="154">
        <v>0.858108108108108</v>
      </c>
      <c r="S1534" s="173">
        <v>0.0984251968503937</v>
      </c>
      <c r="T1534" s="153">
        <v>15690</v>
      </c>
      <c r="U1534" s="153">
        <v>12100</v>
      </c>
      <c r="V1534" s="154">
        <v>0.77119184193754</v>
      </c>
      <c r="W1534" s="154">
        <v>1</v>
      </c>
      <c r="X1534" s="155">
        <v>0.899606299212598</v>
      </c>
      <c r="Y1534" s="155">
        <v>0.824324324324324</v>
      </c>
      <c r="Z1534" s="173">
        <v>0.100393700787402</v>
      </c>
      <c r="AA1534" s="151">
        <v>3089</v>
      </c>
      <c r="AB1534" s="151">
        <v>2926</v>
      </c>
      <c r="AC1534" s="151">
        <v>5130</v>
      </c>
      <c r="AD1534" s="151">
        <v>4442</v>
      </c>
      <c r="AE1534" s="155">
        <v>0.947232113952736</v>
      </c>
      <c r="AF1534" s="155">
        <v>0.86588693957115</v>
      </c>
      <c r="AG1534" s="173">
        <v>0.0813451743815854</v>
      </c>
    </row>
    <row r="1535" spans="1:33">
      <c r="A1535" s="175" t="s">
        <v>1455</v>
      </c>
      <c r="B1535" s="195" t="s">
        <v>1856</v>
      </c>
      <c r="C1535" s="195" t="s">
        <v>1539</v>
      </c>
      <c r="D1535" s="150">
        <v>0</v>
      </c>
      <c r="E1535" s="150">
        <v>0</v>
      </c>
      <c r="F1535" s="150">
        <v>0</v>
      </c>
      <c r="G1535" s="151">
        <v>0</v>
      </c>
      <c r="H1535" s="151">
        <v>0</v>
      </c>
      <c r="I1535" s="151">
        <v>0</v>
      </c>
      <c r="J1535" s="151">
        <v>1</v>
      </c>
      <c r="K1535" s="151">
        <v>0</v>
      </c>
      <c r="L1535" s="151">
        <v>0</v>
      </c>
      <c r="M1535" s="154">
        <v>0</v>
      </c>
      <c r="N1535" s="153">
        <v>0</v>
      </c>
      <c r="O1535" s="172">
        <v>0.9</v>
      </c>
      <c r="P1535" s="154">
        <v>0</v>
      </c>
      <c r="Q1535" s="154">
        <v>0</v>
      </c>
      <c r="R1535" s="154">
        <v>0</v>
      </c>
      <c r="S1535" s="173">
        <v>0</v>
      </c>
      <c r="T1535" s="153">
        <v>3</v>
      </c>
      <c r="U1535" s="153">
        <v>0</v>
      </c>
      <c r="V1535" s="154">
        <v>0</v>
      </c>
      <c r="W1535" s="154">
        <v>0</v>
      </c>
      <c r="X1535" s="155">
        <v>0</v>
      </c>
      <c r="Y1535" s="155">
        <v>0</v>
      </c>
      <c r="Z1535" s="173">
        <v>0</v>
      </c>
      <c r="AA1535" s="151">
        <v>1</v>
      </c>
      <c r="AB1535" s="151">
        <v>0</v>
      </c>
      <c r="AC1535" s="151">
        <v>0</v>
      </c>
      <c r="AD1535" s="151">
        <v>0</v>
      </c>
      <c r="AE1535" s="155">
        <v>0</v>
      </c>
      <c r="AF1535" s="155">
        <v>0</v>
      </c>
      <c r="AG1535" s="173">
        <v>0</v>
      </c>
    </row>
    <row r="1536" spans="1:33">
      <c r="A1536" s="175" t="s">
        <v>1455</v>
      </c>
      <c r="B1536" s="195" t="s">
        <v>1855</v>
      </c>
      <c r="C1536" s="195" t="s">
        <v>1540</v>
      </c>
      <c r="D1536" s="150">
        <v>642</v>
      </c>
      <c r="E1536" s="150">
        <v>622</v>
      </c>
      <c r="F1536" s="150">
        <v>535</v>
      </c>
      <c r="G1536" s="151">
        <v>1424</v>
      </c>
      <c r="H1536" s="151">
        <v>1362</v>
      </c>
      <c r="I1536" s="151">
        <v>1236</v>
      </c>
      <c r="J1536" s="151">
        <v>1560</v>
      </c>
      <c r="K1536" s="151">
        <v>1501</v>
      </c>
      <c r="L1536" s="151">
        <v>1284</v>
      </c>
      <c r="M1536" s="154">
        <v>0.937234042553192</v>
      </c>
      <c r="N1536" s="153">
        <v>25549</v>
      </c>
      <c r="O1536" s="172">
        <v>0.9</v>
      </c>
      <c r="P1536" s="154">
        <v>0.968847352024922</v>
      </c>
      <c r="Q1536" s="154">
        <v>0.956460674157303</v>
      </c>
      <c r="R1536" s="154">
        <v>0.962179487179487</v>
      </c>
      <c r="S1536" s="173">
        <v>0.0123866778676187</v>
      </c>
      <c r="T1536" s="153">
        <v>27260</v>
      </c>
      <c r="U1536" s="153">
        <v>21947</v>
      </c>
      <c r="V1536" s="154">
        <v>0.80509904622157</v>
      </c>
      <c r="W1536" s="154">
        <v>0.833333333333333</v>
      </c>
      <c r="X1536" s="155">
        <v>0.867977528089888</v>
      </c>
      <c r="Y1536" s="155">
        <v>0.823076923076923</v>
      </c>
      <c r="Z1536" s="173">
        <v>-0.0346441947565542</v>
      </c>
      <c r="AA1536" s="151">
        <v>7689</v>
      </c>
      <c r="AB1536" s="151">
        <v>6212</v>
      </c>
      <c r="AC1536" s="151">
        <v>8785</v>
      </c>
      <c r="AD1536" s="151">
        <v>7143</v>
      </c>
      <c r="AE1536" s="155">
        <v>0.807907400182078</v>
      </c>
      <c r="AF1536" s="155">
        <v>0.813090495162208</v>
      </c>
      <c r="AG1536" s="173">
        <v>-0.00518309498013003</v>
      </c>
    </row>
    <row r="1537" spans="1:33">
      <c r="A1537" s="175" t="s">
        <v>1455</v>
      </c>
      <c r="B1537" s="195" t="s">
        <v>1853</v>
      </c>
      <c r="C1537" s="195" t="s">
        <v>1541</v>
      </c>
      <c r="D1537" s="150">
        <v>2479</v>
      </c>
      <c r="E1537" s="150">
        <v>2439</v>
      </c>
      <c r="F1537" s="150">
        <v>2200</v>
      </c>
      <c r="G1537" s="151">
        <v>2699</v>
      </c>
      <c r="H1537" s="151">
        <v>2663</v>
      </c>
      <c r="I1537" s="151">
        <v>2399</v>
      </c>
      <c r="J1537" s="151">
        <v>2718</v>
      </c>
      <c r="K1537" s="151">
        <v>2648</v>
      </c>
      <c r="L1537" s="151">
        <v>2400</v>
      </c>
      <c r="M1537" s="154">
        <v>0.921947691144318</v>
      </c>
      <c r="N1537" s="153">
        <v>56083</v>
      </c>
      <c r="O1537" s="172">
        <v>0.9</v>
      </c>
      <c r="P1537" s="154">
        <v>0.983864461476402</v>
      </c>
      <c r="Q1537" s="154">
        <v>0.986661726565395</v>
      </c>
      <c r="R1537" s="154">
        <v>0.974245768947756</v>
      </c>
      <c r="S1537" s="173">
        <v>-0.00279726508899281</v>
      </c>
      <c r="T1537" s="153">
        <v>60831</v>
      </c>
      <c r="U1537" s="153">
        <v>49509</v>
      </c>
      <c r="V1537" s="154">
        <v>0.813877792572866</v>
      </c>
      <c r="W1537" s="154">
        <v>0.887454618797902</v>
      </c>
      <c r="X1537" s="155">
        <v>0.888847721378288</v>
      </c>
      <c r="Y1537" s="155">
        <v>0.883002207505519</v>
      </c>
      <c r="Z1537" s="173">
        <v>-0.00139310258038594</v>
      </c>
      <c r="AA1537" s="151">
        <v>17556</v>
      </c>
      <c r="AB1537" s="151">
        <v>15173</v>
      </c>
      <c r="AC1537" s="151">
        <v>19390</v>
      </c>
      <c r="AD1537" s="151">
        <v>15915</v>
      </c>
      <c r="AE1537" s="155">
        <v>0.864262930052404</v>
      </c>
      <c r="AF1537" s="155">
        <v>0.820783909231563</v>
      </c>
      <c r="AG1537" s="173">
        <v>0.0434790208208411</v>
      </c>
    </row>
    <row r="1538" spans="1:33">
      <c r="A1538" s="175" t="s">
        <v>1455</v>
      </c>
      <c r="B1538" s="195" t="s">
        <v>1855</v>
      </c>
      <c r="C1538" s="195" t="s">
        <v>1542</v>
      </c>
      <c r="D1538" s="150">
        <v>811</v>
      </c>
      <c r="E1538" s="150">
        <v>791</v>
      </c>
      <c r="F1538" s="150">
        <v>673</v>
      </c>
      <c r="G1538" s="151">
        <v>1392</v>
      </c>
      <c r="H1538" s="151">
        <v>1289</v>
      </c>
      <c r="I1538" s="151">
        <v>1093</v>
      </c>
      <c r="J1538" s="151">
        <v>1459</v>
      </c>
      <c r="K1538" s="151">
        <v>1379</v>
      </c>
      <c r="L1538" s="151">
        <v>1087</v>
      </c>
      <c r="M1538" s="154">
        <v>0.952321383895064</v>
      </c>
      <c r="N1538" s="153">
        <v>26645</v>
      </c>
      <c r="O1538" s="172">
        <v>0.9</v>
      </c>
      <c r="P1538" s="154">
        <v>0.975339087546239</v>
      </c>
      <c r="Q1538" s="154">
        <v>0.926005747126437</v>
      </c>
      <c r="R1538" s="154">
        <v>0.945167923235093</v>
      </c>
      <c r="S1538" s="173">
        <v>0.0493333404198024</v>
      </c>
      <c r="T1538" s="153">
        <v>27979</v>
      </c>
      <c r="U1538" s="153">
        <v>21696</v>
      </c>
      <c r="V1538" s="154">
        <v>0.775438721898567</v>
      </c>
      <c r="W1538" s="154">
        <v>0.829839704069051</v>
      </c>
      <c r="X1538" s="155">
        <v>0.785201149425287</v>
      </c>
      <c r="Y1538" s="155">
        <v>0.74503084304318</v>
      </c>
      <c r="Z1538" s="173">
        <v>0.0446385546437632</v>
      </c>
      <c r="AA1538" s="151">
        <v>7888</v>
      </c>
      <c r="AB1538" s="151">
        <v>6051</v>
      </c>
      <c r="AC1538" s="151">
        <v>9085</v>
      </c>
      <c r="AD1538" s="151">
        <v>6861</v>
      </c>
      <c r="AE1538" s="155">
        <v>0.767114604462475</v>
      </c>
      <c r="AF1538" s="155">
        <v>0.755200880572372</v>
      </c>
      <c r="AG1538" s="173">
        <v>0.0119137238901026</v>
      </c>
    </row>
    <row r="1539" spans="1:33">
      <c r="A1539" s="175" t="s">
        <v>1455</v>
      </c>
      <c r="B1539" s="195" t="s">
        <v>1853</v>
      </c>
      <c r="C1539" s="195" t="s">
        <v>1543</v>
      </c>
      <c r="D1539" s="150">
        <v>1569</v>
      </c>
      <c r="E1539" s="150">
        <v>1555</v>
      </c>
      <c r="F1539" s="150">
        <v>1384</v>
      </c>
      <c r="G1539" s="151">
        <v>1816</v>
      </c>
      <c r="H1539" s="151">
        <v>1710</v>
      </c>
      <c r="I1539" s="151">
        <v>1635</v>
      </c>
      <c r="J1539" s="151">
        <v>3042</v>
      </c>
      <c r="K1539" s="151">
        <v>2780</v>
      </c>
      <c r="L1539" s="151">
        <v>2725</v>
      </c>
      <c r="M1539" s="154">
        <v>0.916891016053445</v>
      </c>
      <c r="N1539" s="153">
        <v>36782</v>
      </c>
      <c r="O1539" s="172">
        <v>0.9</v>
      </c>
      <c r="P1539" s="154">
        <v>0.991077119184194</v>
      </c>
      <c r="Q1539" s="154">
        <v>0.941629955947137</v>
      </c>
      <c r="R1539" s="154">
        <v>0.913872452333991</v>
      </c>
      <c r="S1539" s="173">
        <v>0.0494471632370571</v>
      </c>
      <c r="T1539" s="153">
        <v>40116</v>
      </c>
      <c r="U1539" s="153">
        <v>34673</v>
      </c>
      <c r="V1539" s="154">
        <v>0.864318476418387</v>
      </c>
      <c r="W1539" s="154">
        <v>0.882090503505418</v>
      </c>
      <c r="X1539" s="155">
        <v>0.900330396475771</v>
      </c>
      <c r="Y1539" s="155">
        <v>0.895792241946088</v>
      </c>
      <c r="Z1539" s="173">
        <v>-0.0182398929703534</v>
      </c>
      <c r="AA1539" s="151">
        <v>11293</v>
      </c>
      <c r="AB1539" s="151">
        <v>10073</v>
      </c>
      <c r="AC1539" s="151">
        <v>12817</v>
      </c>
      <c r="AD1539" s="151">
        <v>11106</v>
      </c>
      <c r="AE1539" s="155">
        <v>0.891968476047109</v>
      </c>
      <c r="AF1539" s="155">
        <v>0.866505422485761</v>
      </c>
      <c r="AG1539" s="173">
        <v>0.0254630535613477</v>
      </c>
    </row>
    <row r="1540" spans="1:33">
      <c r="A1540" s="175" t="s">
        <v>1455</v>
      </c>
      <c r="B1540" s="195" t="s">
        <v>1855</v>
      </c>
      <c r="C1540" s="195" t="s">
        <v>1544</v>
      </c>
      <c r="D1540" s="150">
        <v>878</v>
      </c>
      <c r="E1540" s="150">
        <v>505</v>
      </c>
      <c r="F1540" s="150">
        <v>851</v>
      </c>
      <c r="G1540" s="151">
        <v>1359</v>
      </c>
      <c r="H1540" s="151">
        <v>1030</v>
      </c>
      <c r="I1540" s="151">
        <v>1214</v>
      </c>
      <c r="J1540" s="151">
        <v>1565</v>
      </c>
      <c r="K1540" s="151">
        <v>1066</v>
      </c>
      <c r="L1540" s="151">
        <v>1428</v>
      </c>
      <c r="M1540" s="154">
        <v>0.711689729347931</v>
      </c>
      <c r="N1540" s="153">
        <v>22167</v>
      </c>
      <c r="O1540" s="172">
        <v>0.9</v>
      </c>
      <c r="P1540" s="154">
        <v>0.575170842824601</v>
      </c>
      <c r="Q1540" s="154">
        <v>0.757910228108904</v>
      </c>
      <c r="R1540" s="154">
        <v>0.681150159744409</v>
      </c>
      <c r="S1540" s="173">
        <v>-0.182739385284302</v>
      </c>
      <c r="T1540" s="153">
        <v>31147</v>
      </c>
      <c r="U1540" s="153">
        <v>27783</v>
      </c>
      <c r="V1540" s="154">
        <v>0.891996018878223</v>
      </c>
      <c r="W1540" s="154">
        <v>0.969248291571754</v>
      </c>
      <c r="X1540" s="155">
        <v>0.893303899926416</v>
      </c>
      <c r="Y1540" s="155">
        <v>0.912460063897764</v>
      </c>
      <c r="Z1540" s="173">
        <v>0.0759443916453375</v>
      </c>
      <c r="AA1540" s="151">
        <v>9108</v>
      </c>
      <c r="AB1540" s="151">
        <v>8499</v>
      </c>
      <c r="AC1540" s="151">
        <v>9760</v>
      </c>
      <c r="AD1540" s="151">
        <v>8792</v>
      </c>
      <c r="AE1540" s="155">
        <v>0.933135704874835</v>
      </c>
      <c r="AF1540" s="155">
        <v>0.900819672131148</v>
      </c>
      <c r="AG1540" s="173">
        <v>0.0323160327436878</v>
      </c>
    </row>
    <row r="1541" spans="1:33">
      <c r="A1541" s="175" t="s">
        <v>1455</v>
      </c>
      <c r="B1541" s="195" t="s">
        <v>1855</v>
      </c>
      <c r="C1541" s="195" t="s">
        <v>1545</v>
      </c>
      <c r="D1541" s="150">
        <v>933</v>
      </c>
      <c r="E1541" s="150">
        <v>914</v>
      </c>
      <c r="F1541" s="150">
        <v>800</v>
      </c>
      <c r="G1541" s="151">
        <v>1480</v>
      </c>
      <c r="H1541" s="151">
        <v>1467</v>
      </c>
      <c r="I1541" s="151">
        <v>1093</v>
      </c>
      <c r="J1541" s="151">
        <v>1624</v>
      </c>
      <c r="K1541" s="151">
        <v>1608</v>
      </c>
      <c r="L1541" s="151">
        <v>1198</v>
      </c>
      <c r="M1541" s="154">
        <v>0.985502658900988</v>
      </c>
      <c r="N1541" s="153">
        <v>31134</v>
      </c>
      <c r="O1541" s="172">
        <v>0.9</v>
      </c>
      <c r="P1541" s="154">
        <v>0.979635584137192</v>
      </c>
      <c r="Q1541" s="154">
        <v>0.991216216216216</v>
      </c>
      <c r="R1541" s="154">
        <v>0.990147783251232</v>
      </c>
      <c r="S1541" s="173">
        <v>-0.0115806320790244</v>
      </c>
      <c r="T1541" s="153">
        <v>31592</v>
      </c>
      <c r="U1541" s="153">
        <v>24126</v>
      </c>
      <c r="V1541" s="154">
        <v>0.763674347936186</v>
      </c>
      <c r="W1541" s="154">
        <v>0.857449088960343</v>
      </c>
      <c r="X1541" s="155">
        <v>0.738513513513513</v>
      </c>
      <c r="Y1541" s="155">
        <v>0.737684729064039</v>
      </c>
      <c r="Z1541" s="173">
        <v>0.11893557544683</v>
      </c>
      <c r="AA1541" s="151">
        <v>9388</v>
      </c>
      <c r="AB1541" s="151">
        <v>7465</v>
      </c>
      <c r="AC1541" s="151">
        <v>9985</v>
      </c>
      <c r="AD1541" s="151">
        <v>7321</v>
      </c>
      <c r="AE1541" s="155">
        <v>0.795164039198977</v>
      </c>
      <c r="AF1541" s="155">
        <v>0.733199799699549</v>
      </c>
      <c r="AG1541" s="173">
        <v>0.0619642394994281</v>
      </c>
    </row>
    <row r="1542" spans="1:33">
      <c r="A1542" s="175" t="s">
        <v>1455</v>
      </c>
      <c r="B1542" s="195" t="s">
        <v>1853</v>
      </c>
      <c r="C1542" s="195" t="s">
        <v>1546</v>
      </c>
      <c r="D1542" s="150">
        <v>3724</v>
      </c>
      <c r="E1542" s="150">
        <v>2808</v>
      </c>
      <c r="F1542" s="150">
        <v>2754</v>
      </c>
      <c r="G1542" s="151">
        <v>3808</v>
      </c>
      <c r="H1542" s="151">
        <v>3078</v>
      </c>
      <c r="I1542" s="151">
        <v>3016</v>
      </c>
      <c r="J1542" s="151">
        <v>4091</v>
      </c>
      <c r="K1542" s="151">
        <v>3340</v>
      </c>
      <c r="L1542" s="151">
        <v>3340</v>
      </c>
      <c r="M1542" s="154">
        <v>0.771659147650125</v>
      </c>
      <c r="N1542" s="153">
        <v>70471</v>
      </c>
      <c r="O1542" s="172">
        <v>0.9</v>
      </c>
      <c r="P1542" s="154">
        <v>0.754027926960258</v>
      </c>
      <c r="Q1542" s="154">
        <v>0.808298319327731</v>
      </c>
      <c r="R1542" s="154">
        <v>0.816426301637741</v>
      </c>
      <c r="S1542" s="173">
        <v>-0.0542703923674733</v>
      </c>
      <c r="T1542" s="153">
        <v>91324</v>
      </c>
      <c r="U1542" s="153">
        <v>70838</v>
      </c>
      <c r="V1542" s="154">
        <v>0.775677806491174</v>
      </c>
      <c r="W1542" s="154">
        <v>0.73952738990333</v>
      </c>
      <c r="X1542" s="155">
        <v>0.792016806722689</v>
      </c>
      <c r="Y1542" s="155">
        <v>0.816426301637741</v>
      </c>
      <c r="Z1542" s="173">
        <v>-0.0524894168193593</v>
      </c>
      <c r="AA1542" s="151">
        <v>26784</v>
      </c>
      <c r="AB1542" s="151">
        <v>21630</v>
      </c>
      <c r="AC1542" s="151">
        <v>28872</v>
      </c>
      <c r="AD1542" s="151">
        <v>21862</v>
      </c>
      <c r="AE1542" s="155">
        <v>0.807571684587814</v>
      </c>
      <c r="AF1542" s="155">
        <v>0.75720421169299</v>
      </c>
      <c r="AG1542" s="173">
        <v>0.0503674728948238</v>
      </c>
    </row>
    <row r="1543" spans="1:33">
      <c r="A1543" s="175" t="s">
        <v>1455</v>
      </c>
      <c r="B1543" s="195" t="s">
        <v>1852</v>
      </c>
      <c r="C1543" s="195" t="s">
        <v>1547</v>
      </c>
      <c r="D1543" s="150">
        <v>0</v>
      </c>
      <c r="E1543" s="150">
        <v>0</v>
      </c>
      <c r="F1543" s="150">
        <v>0</v>
      </c>
      <c r="G1543" s="151">
        <v>0</v>
      </c>
      <c r="H1543" s="151">
        <v>0</v>
      </c>
      <c r="I1543" s="151">
        <v>0</v>
      </c>
      <c r="J1543" s="151">
        <v>0</v>
      </c>
      <c r="K1543" s="151">
        <v>0</v>
      </c>
      <c r="L1543" s="151">
        <v>0</v>
      </c>
      <c r="M1543" s="154">
        <v>0.454545454545455</v>
      </c>
      <c r="N1543" s="153">
        <v>5</v>
      </c>
      <c r="O1543" s="172">
        <v>0.9</v>
      </c>
      <c r="P1543" s="154">
        <v>0</v>
      </c>
      <c r="Q1543" s="154">
        <v>0</v>
      </c>
      <c r="R1543" s="154">
        <v>0</v>
      </c>
      <c r="S1543" s="173">
        <v>0</v>
      </c>
      <c r="T1543" s="153">
        <v>11</v>
      </c>
      <c r="U1543" s="153">
        <v>4</v>
      </c>
      <c r="V1543" s="154">
        <v>0.363636363636364</v>
      </c>
      <c r="W1543" s="154">
        <v>0</v>
      </c>
      <c r="X1543" s="155">
        <v>0</v>
      </c>
      <c r="Y1543" s="155">
        <v>0</v>
      </c>
      <c r="Z1543" s="173">
        <v>0</v>
      </c>
      <c r="AA1543" s="151">
        <v>7</v>
      </c>
      <c r="AB1543" s="151">
        <v>1</v>
      </c>
      <c r="AC1543" s="151">
        <v>3</v>
      </c>
      <c r="AD1543" s="151">
        <v>2</v>
      </c>
      <c r="AE1543" s="155">
        <v>0.142857142857143</v>
      </c>
      <c r="AF1543" s="155">
        <v>0.666666666666667</v>
      </c>
      <c r="AG1543" s="173">
        <v>-0.523809523809524</v>
      </c>
    </row>
    <row r="1544" spans="1:33">
      <c r="A1544" s="175" t="s">
        <v>1455</v>
      </c>
      <c r="B1544" s="195" t="s">
        <v>1854</v>
      </c>
      <c r="C1544" s="195" t="s">
        <v>1548</v>
      </c>
      <c r="D1544" s="150">
        <v>1461</v>
      </c>
      <c r="E1544" s="150">
        <v>1446</v>
      </c>
      <c r="F1544" s="150">
        <v>1404</v>
      </c>
      <c r="G1544" s="151">
        <v>1609</v>
      </c>
      <c r="H1544" s="151">
        <v>1595</v>
      </c>
      <c r="I1544" s="151">
        <v>1545</v>
      </c>
      <c r="J1544" s="151">
        <v>1601</v>
      </c>
      <c r="K1544" s="151">
        <v>1591</v>
      </c>
      <c r="L1544" s="151">
        <v>1539</v>
      </c>
      <c r="M1544" s="154">
        <v>0.994197516537078</v>
      </c>
      <c r="N1544" s="153">
        <v>34268</v>
      </c>
      <c r="O1544" s="172">
        <v>0.9</v>
      </c>
      <c r="P1544" s="154">
        <v>0.989733059548255</v>
      </c>
      <c r="Q1544" s="154">
        <v>0.991298943443132</v>
      </c>
      <c r="R1544" s="154">
        <v>0.993753903810119</v>
      </c>
      <c r="S1544" s="173">
        <v>-0.00156588389487777</v>
      </c>
      <c r="T1544" s="153">
        <v>34468</v>
      </c>
      <c r="U1544" s="153">
        <v>33233</v>
      </c>
      <c r="V1544" s="154">
        <v>0.964169664616456</v>
      </c>
      <c r="W1544" s="154">
        <v>0.960985626283368</v>
      </c>
      <c r="X1544" s="155">
        <v>0.960223741454319</v>
      </c>
      <c r="Y1544" s="155">
        <v>0.961274203622736</v>
      </c>
      <c r="Z1544" s="173">
        <v>0.000761884829048154</v>
      </c>
      <c r="AA1544" s="151">
        <v>10242</v>
      </c>
      <c r="AB1544" s="151">
        <v>9913</v>
      </c>
      <c r="AC1544" s="151">
        <v>10718</v>
      </c>
      <c r="AD1544" s="151">
        <v>10233</v>
      </c>
      <c r="AE1544" s="155">
        <v>0.967877367701621</v>
      </c>
      <c r="AF1544" s="155">
        <v>0.954749020339616</v>
      </c>
      <c r="AG1544" s="173">
        <v>0.0131283473620052</v>
      </c>
    </row>
    <row r="1545" spans="1:33">
      <c r="A1545" s="175" t="s">
        <v>1455</v>
      </c>
      <c r="B1545" s="195" t="s">
        <v>1852</v>
      </c>
      <c r="C1545" s="195" t="s">
        <v>1549</v>
      </c>
      <c r="D1545" s="150">
        <v>1385</v>
      </c>
      <c r="E1545" s="150">
        <v>1377</v>
      </c>
      <c r="F1545" s="150">
        <v>1225</v>
      </c>
      <c r="G1545" s="151">
        <v>1843</v>
      </c>
      <c r="H1545" s="151">
        <v>1827</v>
      </c>
      <c r="I1545" s="151">
        <v>1740</v>
      </c>
      <c r="J1545" s="151">
        <v>2293</v>
      </c>
      <c r="K1545" s="151">
        <v>2188</v>
      </c>
      <c r="L1545" s="151">
        <v>2077</v>
      </c>
      <c r="M1545" s="154">
        <v>0.975711080114015</v>
      </c>
      <c r="N1545" s="153">
        <v>32177</v>
      </c>
      <c r="O1545" s="172">
        <v>0.9</v>
      </c>
      <c r="P1545" s="154">
        <v>0.994223826714801</v>
      </c>
      <c r="Q1545" s="154">
        <v>0.991318502441671</v>
      </c>
      <c r="R1545" s="154">
        <v>0.954208460532054</v>
      </c>
      <c r="S1545" s="173">
        <v>0.00290532427313028</v>
      </c>
      <c r="T1545" s="153">
        <v>32978</v>
      </c>
      <c r="U1545" s="153">
        <v>30250</v>
      </c>
      <c r="V1545" s="154">
        <v>0.917278185456971</v>
      </c>
      <c r="W1545" s="154">
        <v>0.884476534296029</v>
      </c>
      <c r="X1545" s="155">
        <v>0.944112859468258</v>
      </c>
      <c r="Y1545" s="155">
        <v>0.90580026166594</v>
      </c>
      <c r="Z1545" s="173">
        <v>-0.0596363251722294</v>
      </c>
      <c r="AA1545" s="151">
        <v>9836</v>
      </c>
      <c r="AB1545" s="151">
        <v>9042</v>
      </c>
      <c r="AC1545" s="151">
        <v>10342</v>
      </c>
      <c r="AD1545" s="151">
        <v>9381</v>
      </c>
      <c r="AE1545" s="155">
        <v>0.919276128507523</v>
      </c>
      <c r="AF1545" s="155">
        <v>0.907077934635467</v>
      </c>
      <c r="AG1545" s="173">
        <v>0.0121981938720563</v>
      </c>
    </row>
    <row r="1546" spans="1:33">
      <c r="A1546" s="175" t="s">
        <v>1455</v>
      </c>
      <c r="B1546" s="195" t="s">
        <v>1852</v>
      </c>
      <c r="C1546" s="195" t="s">
        <v>1550</v>
      </c>
      <c r="D1546" s="150">
        <v>2220</v>
      </c>
      <c r="E1546" s="150">
        <v>2219</v>
      </c>
      <c r="F1546" s="150">
        <v>2195</v>
      </c>
      <c r="G1546" s="151">
        <v>2412</v>
      </c>
      <c r="H1546" s="151">
        <v>2411</v>
      </c>
      <c r="I1546" s="151">
        <v>2390</v>
      </c>
      <c r="J1546" s="151">
        <v>2312</v>
      </c>
      <c r="K1546" s="151">
        <v>2307</v>
      </c>
      <c r="L1546" s="151">
        <v>2281</v>
      </c>
      <c r="M1546" s="154">
        <v>0.998560395307667</v>
      </c>
      <c r="N1546" s="153">
        <v>51329</v>
      </c>
      <c r="O1546" s="172">
        <v>0.9</v>
      </c>
      <c r="P1546" s="154">
        <v>0.99954954954955</v>
      </c>
      <c r="Q1546" s="154">
        <v>0.999585406301824</v>
      </c>
      <c r="R1546" s="154">
        <v>0.997837370242215</v>
      </c>
      <c r="S1546" s="173">
        <v>-3.58567522746878e-5</v>
      </c>
      <c r="T1546" s="153">
        <v>51403</v>
      </c>
      <c r="U1546" s="153">
        <v>50822</v>
      </c>
      <c r="V1546" s="154">
        <v>0.988697157753438</v>
      </c>
      <c r="W1546" s="154">
        <v>0.988738738738739</v>
      </c>
      <c r="X1546" s="155">
        <v>0.990878938640133</v>
      </c>
      <c r="Y1546" s="155">
        <v>0.98659169550173</v>
      </c>
      <c r="Z1546" s="173">
        <v>-0.00214019990139391</v>
      </c>
      <c r="AA1546" s="151">
        <v>15461</v>
      </c>
      <c r="AB1546" s="151">
        <v>15310</v>
      </c>
      <c r="AC1546" s="151">
        <v>16202</v>
      </c>
      <c r="AD1546" s="151">
        <v>16024</v>
      </c>
      <c r="AE1546" s="155">
        <v>0.990233490718582</v>
      </c>
      <c r="AF1546" s="155">
        <v>0.989013702012097</v>
      </c>
      <c r="AG1546" s="173">
        <v>0.00121978870648498</v>
      </c>
    </row>
    <row r="1547" spans="1:33">
      <c r="A1547" s="175" t="s">
        <v>1455</v>
      </c>
      <c r="B1547" s="195" t="s">
        <v>1853</v>
      </c>
      <c r="C1547" s="195" t="s">
        <v>1551</v>
      </c>
      <c r="D1547" s="150">
        <v>3737</v>
      </c>
      <c r="E1547" s="150">
        <v>3615</v>
      </c>
      <c r="F1547" s="150">
        <v>3488</v>
      </c>
      <c r="G1547" s="151">
        <v>3907</v>
      </c>
      <c r="H1547" s="151">
        <v>3755</v>
      </c>
      <c r="I1547" s="151">
        <v>3681</v>
      </c>
      <c r="J1547" s="151">
        <v>4212</v>
      </c>
      <c r="K1547" s="151">
        <v>3931</v>
      </c>
      <c r="L1547" s="151">
        <v>3806</v>
      </c>
      <c r="M1547" s="154">
        <v>0.966652136006975</v>
      </c>
      <c r="N1547" s="153">
        <v>88700</v>
      </c>
      <c r="O1547" s="172">
        <v>0.9</v>
      </c>
      <c r="P1547" s="154">
        <v>0.967353492105967</v>
      </c>
      <c r="Q1547" s="154">
        <v>0.961095469669823</v>
      </c>
      <c r="R1547" s="154">
        <v>0.933285849952517</v>
      </c>
      <c r="S1547" s="173">
        <v>0.00625802243614393</v>
      </c>
      <c r="T1547" s="153">
        <v>91760</v>
      </c>
      <c r="U1547" s="153">
        <v>86898</v>
      </c>
      <c r="V1547" s="154">
        <v>0.947013949433304</v>
      </c>
      <c r="W1547" s="154">
        <v>0.933369012576933</v>
      </c>
      <c r="X1547" s="155">
        <v>0.942155106219606</v>
      </c>
      <c r="Y1547" s="155">
        <v>0.90360873694207</v>
      </c>
      <c r="Z1547" s="173">
        <v>-0.00878609364267247</v>
      </c>
      <c r="AA1547" s="151">
        <v>26397</v>
      </c>
      <c r="AB1547" s="151">
        <v>24656</v>
      </c>
      <c r="AC1547" s="151">
        <v>28816</v>
      </c>
      <c r="AD1547" s="151">
        <v>27459</v>
      </c>
      <c r="AE1547" s="155">
        <v>0.934045535477516</v>
      </c>
      <c r="AF1547" s="155">
        <v>0.95290810660744</v>
      </c>
      <c r="AG1547" s="173">
        <v>-0.018862571129924</v>
      </c>
    </row>
    <row r="1548" spans="1:33">
      <c r="A1548" s="175" t="s">
        <v>1455</v>
      </c>
      <c r="B1548" s="195" t="s">
        <v>1853</v>
      </c>
      <c r="C1548" s="195" t="s">
        <v>1552</v>
      </c>
      <c r="D1548" s="150">
        <v>1933</v>
      </c>
      <c r="E1548" s="150">
        <v>1905</v>
      </c>
      <c r="F1548" s="150">
        <v>1780</v>
      </c>
      <c r="G1548" s="151">
        <v>1993</v>
      </c>
      <c r="H1548" s="151">
        <v>1968</v>
      </c>
      <c r="I1548" s="151">
        <v>1891</v>
      </c>
      <c r="J1548" s="151">
        <v>2146</v>
      </c>
      <c r="K1548" s="151">
        <v>2024</v>
      </c>
      <c r="L1548" s="151">
        <v>2018</v>
      </c>
      <c r="M1548" s="154">
        <v>0.968801851366693</v>
      </c>
      <c r="N1548" s="153">
        <v>44375</v>
      </c>
      <c r="O1548" s="172">
        <v>0.9</v>
      </c>
      <c r="P1548" s="154">
        <v>0.985514743921366</v>
      </c>
      <c r="Q1548" s="154">
        <v>0.98745609633718</v>
      </c>
      <c r="R1548" s="154">
        <v>0.943150046598322</v>
      </c>
      <c r="S1548" s="173">
        <v>-0.00194135241581439</v>
      </c>
      <c r="T1548" s="153">
        <v>45804</v>
      </c>
      <c r="U1548" s="153">
        <v>43092</v>
      </c>
      <c r="V1548" s="154">
        <v>0.940791197275347</v>
      </c>
      <c r="W1548" s="154">
        <v>0.920848422141749</v>
      </c>
      <c r="X1548" s="155">
        <v>0.948820873055695</v>
      </c>
      <c r="Y1548" s="155">
        <v>0.940354147250699</v>
      </c>
      <c r="Z1548" s="173">
        <v>-0.0279724509139464</v>
      </c>
      <c r="AA1548" s="151">
        <v>13262</v>
      </c>
      <c r="AB1548" s="151">
        <v>12416</v>
      </c>
      <c r="AC1548" s="151">
        <v>14554</v>
      </c>
      <c r="AD1548" s="151">
        <v>13650</v>
      </c>
      <c r="AE1548" s="155">
        <v>0.936208716633992</v>
      </c>
      <c r="AF1548" s="155">
        <v>0.937886491686134</v>
      </c>
      <c r="AG1548" s="173">
        <v>-0.0016777750521425</v>
      </c>
    </row>
    <row r="1549" spans="1:33">
      <c r="A1549" s="175" t="s">
        <v>1455</v>
      </c>
      <c r="B1549" s="195" t="s">
        <v>1852</v>
      </c>
      <c r="C1549" s="195" t="s">
        <v>1553</v>
      </c>
      <c r="D1549" s="150">
        <v>1718</v>
      </c>
      <c r="E1549" s="150">
        <v>1663</v>
      </c>
      <c r="F1549" s="150">
        <v>1313</v>
      </c>
      <c r="G1549" s="151">
        <v>1849</v>
      </c>
      <c r="H1549" s="151">
        <v>1808</v>
      </c>
      <c r="I1549" s="151">
        <v>1554</v>
      </c>
      <c r="J1549" s="151">
        <v>3813</v>
      </c>
      <c r="K1549" s="151">
        <v>3804</v>
      </c>
      <c r="L1549" s="151">
        <v>3306</v>
      </c>
      <c r="M1549" s="154">
        <v>0.970804669335315</v>
      </c>
      <c r="N1549" s="153">
        <v>40501</v>
      </c>
      <c r="O1549" s="172">
        <v>0.9</v>
      </c>
      <c r="P1549" s="154">
        <v>0.967986030267753</v>
      </c>
      <c r="Q1549" s="154">
        <v>0.97782585181179</v>
      </c>
      <c r="R1549" s="154">
        <v>0.997639653815893</v>
      </c>
      <c r="S1549" s="173">
        <v>-0.00983982154403695</v>
      </c>
      <c r="T1549" s="153">
        <v>41719</v>
      </c>
      <c r="U1549" s="153">
        <v>32562</v>
      </c>
      <c r="V1549" s="154">
        <v>0.780507682350967</v>
      </c>
      <c r="W1549" s="154">
        <v>0.764260768335274</v>
      </c>
      <c r="X1549" s="155">
        <v>0.840454299621417</v>
      </c>
      <c r="Y1549" s="155">
        <v>0.867033831628639</v>
      </c>
      <c r="Z1549" s="173">
        <v>-0.0761935312861434</v>
      </c>
      <c r="AA1549" s="151">
        <v>12552</v>
      </c>
      <c r="AB1549" s="151">
        <v>10091</v>
      </c>
      <c r="AC1549" s="151">
        <v>13540</v>
      </c>
      <c r="AD1549" s="151">
        <v>10094</v>
      </c>
      <c r="AE1549" s="155">
        <v>0.8039356277884</v>
      </c>
      <c r="AF1549" s="155">
        <v>0.745494830132939</v>
      </c>
      <c r="AG1549" s="173">
        <v>0.0584407976554607</v>
      </c>
    </row>
    <row r="1550" spans="1:33">
      <c r="A1550" s="175" t="s">
        <v>1455</v>
      </c>
      <c r="B1550" s="195" t="s">
        <v>1852</v>
      </c>
      <c r="C1550" s="195" t="s">
        <v>1554</v>
      </c>
      <c r="D1550" s="150">
        <v>1499</v>
      </c>
      <c r="E1550" s="150">
        <v>1454</v>
      </c>
      <c r="F1550" s="150">
        <v>1375</v>
      </c>
      <c r="G1550" s="151">
        <v>1654</v>
      </c>
      <c r="H1550" s="151">
        <v>1544</v>
      </c>
      <c r="I1550" s="151">
        <v>1490</v>
      </c>
      <c r="J1550" s="151">
        <v>1623</v>
      </c>
      <c r="K1550" s="151">
        <v>1616</v>
      </c>
      <c r="L1550" s="151">
        <v>1338</v>
      </c>
      <c r="M1550" s="154">
        <v>0.984453911914906</v>
      </c>
      <c r="N1550" s="153">
        <v>34892</v>
      </c>
      <c r="O1550" s="172">
        <v>0.9</v>
      </c>
      <c r="P1550" s="154">
        <v>0.969979986657772</v>
      </c>
      <c r="Q1550" s="154">
        <v>0.933494558645707</v>
      </c>
      <c r="R1550" s="154">
        <v>0.995686999383857</v>
      </c>
      <c r="S1550" s="173">
        <v>0.0364854280120644</v>
      </c>
      <c r="T1550" s="153">
        <v>35443</v>
      </c>
      <c r="U1550" s="153">
        <v>32085</v>
      </c>
      <c r="V1550" s="154">
        <v>0.90525632706035</v>
      </c>
      <c r="W1550" s="154">
        <v>0.917278185456971</v>
      </c>
      <c r="X1550" s="155">
        <v>0.900846432889964</v>
      </c>
      <c r="Y1550" s="155">
        <v>0.824399260628466</v>
      </c>
      <c r="Z1550" s="173">
        <v>0.0164317525670076</v>
      </c>
      <c r="AA1550" s="151">
        <v>10617</v>
      </c>
      <c r="AB1550" s="151">
        <v>9504</v>
      </c>
      <c r="AC1550" s="151">
        <v>11225</v>
      </c>
      <c r="AD1550" s="151">
        <v>10085</v>
      </c>
      <c r="AE1550" s="155">
        <v>0.895168126589432</v>
      </c>
      <c r="AF1550" s="155">
        <v>0.898440979955457</v>
      </c>
      <c r="AG1550" s="173">
        <v>-0.00327285336602456</v>
      </c>
    </row>
    <row r="1551" spans="1:33">
      <c r="A1551" s="175" t="s">
        <v>1455</v>
      </c>
      <c r="B1551" s="195" t="s">
        <v>1852</v>
      </c>
      <c r="C1551" s="195" t="s">
        <v>1555</v>
      </c>
      <c r="D1551" s="150">
        <v>0</v>
      </c>
      <c r="E1551" s="150">
        <v>0</v>
      </c>
      <c r="F1551" s="150">
        <v>0</v>
      </c>
      <c r="G1551" s="151">
        <v>0</v>
      </c>
      <c r="H1551" s="151">
        <v>0</v>
      </c>
      <c r="I1551" s="151">
        <v>0</v>
      </c>
      <c r="J1551" s="151">
        <v>1</v>
      </c>
      <c r="K1551" s="151">
        <v>0</v>
      </c>
      <c r="L1551" s="151">
        <v>0</v>
      </c>
      <c r="M1551" s="154">
        <v>0</v>
      </c>
      <c r="N1551" s="153">
        <v>0</v>
      </c>
      <c r="O1551" s="172">
        <v>0.9</v>
      </c>
      <c r="P1551" s="154">
        <v>0</v>
      </c>
      <c r="Q1551" s="154">
        <v>0</v>
      </c>
      <c r="R1551" s="154">
        <v>0</v>
      </c>
      <c r="S1551" s="173">
        <v>0</v>
      </c>
      <c r="T1551" s="153">
        <v>2</v>
      </c>
      <c r="U1551" s="153">
        <v>0</v>
      </c>
      <c r="V1551" s="154">
        <v>0</v>
      </c>
      <c r="W1551" s="154">
        <v>0</v>
      </c>
      <c r="X1551" s="155">
        <v>0</v>
      </c>
      <c r="Y1551" s="155">
        <v>0</v>
      </c>
      <c r="Z1551" s="173">
        <v>0</v>
      </c>
      <c r="AA1551" s="151">
        <v>2</v>
      </c>
      <c r="AB1551" s="151">
        <v>0</v>
      </c>
      <c r="AC1551" s="151">
        <v>0</v>
      </c>
      <c r="AD1551" s="151">
        <v>0</v>
      </c>
      <c r="AE1551" s="155">
        <v>0</v>
      </c>
      <c r="AF1551" s="155">
        <v>0</v>
      </c>
      <c r="AG1551" s="173">
        <v>0</v>
      </c>
    </row>
    <row r="1552" spans="1:33">
      <c r="A1552" s="175" t="s">
        <v>1455</v>
      </c>
      <c r="B1552" s="195" t="s">
        <v>1852</v>
      </c>
      <c r="C1552" s="195" t="s">
        <v>1556</v>
      </c>
      <c r="D1552" s="150">
        <v>4694</v>
      </c>
      <c r="E1552" s="150">
        <v>4676</v>
      </c>
      <c r="F1552" s="150">
        <v>4443</v>
      </c>
      <c r="G1552" s="151">
        <v>5070</v>
      </c>
      <c r="H1552" s="151">
        <v>5050</v>
      </c>
      <c r="I1552" s="151">
        <v>4876</v>
      </c>
      <c r="J1552" s="151">
        <v>5330</v>
      </c>
      <c r="K1552" s="151">
        <v>5305</v>
      </c>
      <c r="L1552" s="151">
        <v>4954</v>
      </c>
      <c r="M1552" s="154">
        <v>0.994988483408911</v>
      </c>
      <c r="N1552" s="153">
        <v>110587</v>
      </c>
      <c r="O1552" s="172">
        <v>0.9</v>
      </c>
      <c r="P1552" s="154">
        <v>0.996165317426502</v>
      </c>
      <c r="Q1552" s="154">
        <v>0.996055226824458</v>
      </c>
      <c r="R1552" s="154">
        <v>0.9953095684803</v>
      </c>
      <c r="S1552" s="173">
        <v>0.000110090602044366</v>
      </c>
      <c r="T1552" s="153">
        <v>111144</v>
      </c>
      <c r="U1552" s="153">
        <v>105849</v>
      </c>
      <c r="V1552" s="154">
        <v>0.952359101705895</v>
      </c>
      <c r="W1552" s="154">
        <v>0.946527481891777</v>
      </c>
      <c r="X1552" s="155">
        <v>0.961735700197239</v>
      </c>
      <c r="Y1552" s="155">
        <v>0.929455909943715</v>
      </c>
      <c r="Z1552" s="173">
        <v>-0.0152082183054619</v>
      </c>
      <c r="AA1552" s="151">
        <v>34146</v>
      </c>
      <c r="AB1552" s="151">
        <v>32498</v>
      </c>
      <c r="AC1552" s="151">
        <v>35575</v>
      </c>
      <c r="AD1552" s="151">
        <v>33906</v>
      </c>
      <c r="AE1552" s="155">
        <v>0.951736660223745</v>
      </c>
      <c r="AF1552" s="155">
        <v>0.953085031623331</v>
      </c>
      <c r="AG1552" s="173">
        <v>-0.00134837139958588</v>
      </c>
    </row>
    <row r="1553" spans="1:33">
      <c r="A1553" s="175" t="s">
        <v>1455</v>
      </c>
      <c r="B1553" s="195" t="s">
        <v>1853</v>
      </c>
      <c r="C1553" s="195" t="s">
        <v>1557</v>
      </c>
      <c r="D1553" s="150">
        <v>2046</v>
      </c>
      <c r="E1553" s="150">
        <v>2007</v>
      </c>
      <c r="F1553" s="150">
        <v>1865</v>
      </c>
      <c r="G1553" s="151">
        <v>2113</v>
      </c>
      <c r="H1553" s="151">
        <v>2025</v>
      </c>
      <c r="I1553" s="151">
        <v>1838</v>
      </c>
      <c r="J1553" s="151">
        <v>2089</v>
      </c>
      <c r="K1553" s="151">
        <v>1970</v>
      </c>
      <c r="L1553" s="151">
        <v>1796</v>
      </c>
      <c r="M1553" s="154">
        <v>0.943697950198334</v>
      </c>
      <c r="N1553" s="153">
        <v>45440</v>
      </c>
      <c r="O1553" s="172">
        <v>0.9</v>
      </c>
      <c r="P1553" s="154">
        <v>0.980938416422287</v>
      </c>
      <c r="Q1553" s="154">
        <v>0.958353052531945</v>
      </c>
      <c r="R1553" s="154">
        <v>0.943034944949737</v>
      </c>
      <c r="S1553" s="173">
        <v>0.0225853638903423</v>
      </c>
      <c r="T1553" s="153">
        <v>48151</v>
      </c>
      <c r="U1553" s="153">
        <v>41234</v>
      </c>
      <c r="V1553" s="154">
        <v>0.856347739403128</v>
      </c>
      <c r="W1553" s="154">
        <v>0.911534701857282</v>
      </c>
      <c r="X1553" s="155">
        <v>0.869853289162328</v>
      </c>
      <c r="Y1553" s="155">
        <v>0.859741503111537</v>
      </c>
      <c r="Z1553" s="173">
        <v>0.0416814126949541</v>
      </c>
      <c r="AA1553" s="151">
        <v>13848</v>
      </c>
      <c r="AB1553" s="151">
        <v>11927</v>
      </c>
      <c r="AC1553" s="151">
        <v>15192</v>
      </c>
      <c r="AD1553" s="151">
        <v>12988</v>
      </c>
      <c r="AE1553" s="155">
        <v>0.861279607163489</v>
      </c>
      <c r="AF1553" s="155">
        <v>0.85492364402317</v>
      </c>
      <c r="AG1553" s="173">
        <v>0.00635596314031917</v>
      </c>
    </row>
    <row r="1554" spans="1:33">
      <c r="A1554" s="175" t="s">
        <v>1455</v>
      </c>
      <c r="B1554" s="195" t="s">
        <v>1852</v>
      </c>
      <c r="C1554" s="195" t="s">
        <v>1558</v>
      </c>
      <c r="D1554" s="150">
        <v>3602</v>
      </c>
      <c r="E1554" s="150">
        <v>3562</v>
      </c>
      <c r="F1554" s="150">
        <v>3462</v>
      </c>
      <c r="G1554" s="151">
        <v>4007</v>
      </c>
      <c r="H1554" s="151">
        <v>3993</v>
      </c>
      <c r="I1554" s="151">
        <v>3887</v>
      </c>
      <c r="J1554" s="151">
        <v>3882</v>
      </c>
      <c r="K1554" s="151">
        <v>3835</v>
      </c>
      <c r="L1554" s="151">
        <v>3747</v>
      </c>
      <c r="M1554" s="154">
        <v>0.996432162036242</v>
      </c>
      <c r="N1554" s="153">
        <v>81271</v>
      </c>
      <c r="O1554" s="172">
        <v>0.9</v>
      </c>
      <c r="P1554" s="154">
        <v>0.988895058300944</v>
      </c>
      <c r="Q1554" s="154">
        <v>0.996506114299975</v>
      </c>
      <c r="R1554" s="154">
        <v>0.987892838742916</v>
      </c>
      <c r="S1554" s="173">
        <v>-0.00761105599903111</v>
      </c>
      <c r="T1554" s="153">
        <v>81562</v>
      </c>
      <c r="U1554" s="153">
        <v>79256</v>
      </c>
      <c r="V1554" s="154">
        <v>0.971727029744244</v>
      </c>
      <c r="W1554" s="154">
        <v>0.961132704053304</v>
      </c>
      <c r="X1554" s="155">
        <v>0.9700524082855</v>
      </c>
      <c r="Y1554" s="155">
        <v>0.965224111282844</v>
      </c>
      <c r="Z1554" s="173">
        <v>-0.00891970423219657</v>
      </c>
      <c r="AA1554" s="151">
        <v>25100</v>
      </c>
      <c r="AB1554" s="151">
        <v>24372</v>
      </c>
      <c r="AC1554" s="151">
        <v>25916</v>
      </c>
      <c r="AD1554" s="151">
        <v>25220</v>
      </c>
      <c r="AE1554" s="155">
        <v>0.970996015936255</v>
      </c>
      <c r="AF1554" s="155">
        <v>0.973144003704275</v>
      </c>
      <c r="AG1554" s="173">
        <v>-0.00214798776802039</v>
      </c>
    </row>
    <row r="1555" spans="1:33">
      <c r="A1555" s="175" t="s">
        <v>1455</v>
      </c>
      <c r="B1555" s="195" t="s">
        <v>1853</v>
      </c>
      <c r="C1555" s="195" t="s">
        <v>1559</v>
      </c>
      <c r="D1555" s="150">
        <v>3965</v>
      </c>
      <c r="E1555" s="150">
        <v>3820</v>
      </c>
      <c r="F1555" s="150">
        <v>3608</v>
      </c>
      <c r="G1555" s="151">
        <v>4173</v>
      </c>
      <c r="H1555" s="151">
        <v>3992</v>
      </c>
      <c r="I1555" s="151">
        <v>3731</v>
      </c>
      <c r="J1555" s="151">
        <v>4532</v>
      </c>
      <c r="K1555" s="151">
        <v>4210</v>
      </c>
      <c r="L1555" s="151">
        <v>3986</v>
      </c>
      <c r="M1555" s="154">
        <v>0.951912060690509</v>
      </c>
      <c r="N1555" s="153">
        <v>92226</v>
      </c>
      <c r="O1555" s="172">
        <v>0.9</v>
      </c>
      <c r="P1555" s="154">
        <v>0.96343001261034</v>
      </c>
      <c r="Q1555" s="154">
        <v>0.956625928588545</v>
      </c>
      <c r="R1555" s="154">
        <v>0.928949691085613</v>
      </c>
      <c r="S1555" s="173">
        <v>0.006804084021795</v>
      </c>
      <c r="T1555" s="153">
        <v>96885</v>
      </c>
      <c r="U1555" s="153">
        <v>87244</v>
      </c>
      <c r="V1555" s="154">
        <v>0.900490271971925</v>
      </c>
      <c r="W1555" s="154">
        <v>0.909962168978562</v>
      </c>
      <c r="X1555" s="155">
        <v>0.894080996884735</v>
      </c>
      <c r="Y1555" s="155">
        <v>0.879523389232127</v>
      </c>
      <c r="Z1555" s="173">
        <v>0.0158811720938272</v>
      </c>
      <c r="AA1555" s="151">
        <v>28272</v>
      </c>
      <c r="AB1555" s="151">
        <v>25977</v>
      </c>
      <c r="AC1555" s="151">
        <v>31738</v>
      </c>
      <c r="AD1555" s="151">
        <v>27496</v>
      </c>
      <c r="AE1555" s="155">
        <v>0.918824278438031</v>
      </c>
      <c r="AF1555" s="155">
        <v>0.866343184825761</v>
      </c>
      <c r="AG1555" s="173">
        <v>0.0524810936122697</v>
      </c>
    </row>
    <row r="1556" spans="1:33">
      <c r="A1556" s="175" t="s">
        <v>1455</v>
      </c>
      <c r="B1556" s="195" t="s">
        <v>1852</v>
      </c>
      <c r="C1556" s="195" t="s">
        <v>1560</v>
      </c>
      <c r="D1556" s="150">
        <v>2071</v>
      </c>
      <c r="E1556" s="150">
        <v>2062</v>
      </c>
      <c r="F1556" s="150">
        <v>1946</v>
      </c>
      <c r="G1556" s="151">
        <v>2333</v>
      </c>
      <c r="H1556" s="151">
        <v>2329</v>
      </c>
      <c r="I1556" s="151">
        <v>2229</v>
      </c>
      <c r="J1556" s="151">
        <v>2503</v>
      </c>
      <c r="K1556" s="151">
        <v>2496</v>
      </c>
      <c r="L1556" s="151">
        <v>2351</v>
      </c>
      <c r="M1556" s="154">
        <v>0.993367376885602</v>
      </c>
      <c r="N1556" s="153">
        <v>50772</v>
      </c>
      <c r="O1556" s="172">
        <v>0.9</v>
      </c>
      <c r="P1556" s="154">
        <v>0.995654273297924</v>
      </c>
      <c r="Q1556" s="154">
        <v>0.998285469352765</v>
      </c>
      <c r="R1556" s="154">
        <v>0.997203355972833</v>
      </c>
      <c r="S1556" s="173">
        <v>-0.00263119605484097</v>
      </c>
      <c r="T1556" s="153">
        <v>51111</v>
      </c>
      <c r="U1556" s="153">
        <v>48322</v>
      </c>
      <c r="V1556" s="154">
        <v>0.945432490070631</v>
      </c>
      <c r="W1556" s="154">
        <v>0.939642684693385</v>
      </c>
      <c r="X1556" s="155">
        <v>0.955422203171882</v>
      </c>
      <c r="Y1556" s="155">
        <v>0.939272872552936</v>
      </c>
      <c r="Z1556" s="173">
        <v>-0.0157795184784968</v>
      </c>
      <c r="AA1556" s="151">
        <v>15378</v>
      </c>
      <c r="AB1556" s="151">
        <v>14612</v>
      </c>
      <c r="AC1556" s="151">
        <v>16032</v>
      </c>
      <c r="AD1556" s="151">
        <v>15213</v>
      </c>
      <c r="AE1556" s="155">
        <v>0.950188581089869</v>
      </c>
      <c r="AF1556" s="155">
        <v>0.948914670658683</v>
      </c>
      <c r="AG1556" s="173">
        <v>0.00127391043118597</v>
      </c>
    </row>
    <row r="1557" spans="1:33">
      <c r="A1557" s="175" t="s">
        <v>1455</v>
      </c>
      <c r="B1557" s="195" t="s">
        <v>1853</v>
      </c>
      <c r="C1557" s="195" t="s">
        <v>1561</v>
      </c>
      <c r="D1557" s="150">
        <v>1677</v>
      </c>
      <c r="E1557" s="150">
        <v>1563</v>
      </c>
      <c r="F1557" s="150">
        <v>1483</v>
      </c>
      <c r="G1557" s="151">
        <v>1989</v>
      </c>
      <c r="H1557" s="151">
        <v>1873</v>
      </c>
      <c r="I1557" s="151">
        <v>1717</v>
      </c>
      <c r="J1557" s="151">
        <v>1793</v>
      </c>
      <c r="K1557" s="151">
        <v>1638</v>
      </c>
      <c r="L1557" s="151">
        <v>1554</v>
      </c>
      <c r="M1557" s="154">
        <v>0.935359358968095</v>
      </c>
      <c r="N1557" s="153">
        <v>38288</v>
      </c>
      <c r="O1557" s="172">
        <v>0.9</v>
      </c>
      <c r="P1557" s="154">
        <v>0.932021466905188</v>
      </c>
      <c r="Q1557" s="154">
        <v>0.941679235796883</v>
      </c>
      <c r="R1557" s="154">
        <v>0.913552704963748</v>
      </c>
      <c r="S1557" s="173">
        <v>-0.00965776889169501</v>
      </c>
      <c r="T1557" s="153">
        <v>40934</v>
      </c>
      <c r="U1557" s="153">
        <v>36672</v>
      </c>
      <c r="V1557" s="154">
        <v>0.895881174573704</v>
      </c>
      <c r="W1557" s="154">
        <v>0.884317233154442</v>
      </c>
      <c r="X1557" s="155">
        <v>0.863247863247863</v>
      </c>
      <c r="Y1557" s="155">
        <v>0.86670384829894</v>
      </c>
      <c r="Z1557" s="173">
        <v>0.0210693699065791</v>
      </c>
      <c r="AA1557" s="151">
        <v>12066</v>
      </c>
      <c r="AB1557" s="151">
        <v>10790</v>
      </c>
      <c r="AC1557" s="151">
        <v>13312</v>
      </c>
      <c r="AD1557" s="151">
        <v>12061</v>
      </c>
      <c r="AE1557" s="155">
        <v>0.894248301011106</v>
      </c>
      <c r="AF1557" s="155">
        <v>0.906024639423077</v>
      </c>
      <c r="AG1557" s="173">
        <v>-0.0117763384119712</v>
      </c>
    </row>
    <row r="1558" spans="1:33">
      <c r="A1558" s="175" t="s">
        <v>1455</v>
      </c>
      <c r="B1558" s="195" t="s">
        <v>1852</v>
      </c>
      <c r="C1558" s="195" t="s">
        <v>1562</v>
      </c>
      <c r="D1558" s="150">
        <v>1920</v>
      </c>
      <c r="E1558" s="150">
        <v>1919</v>
      </c>
      <c r="F1558" s="150">
        <v>1759</v>
      </c>
      <c r="G1558" s="151">
        <v>1964</v>
      </c>
      <c r="H1558" s="151">
        <v>1958</v>
      </c>
      <c r="I1558" s="151">
        <v>1838</v>
      </c>
      <c r="J1558" s="151">
        <v>2129</v>
      </c>
      <c r="K1558" s="151">
        <v>2121</v>
      </c>
      <c r="L1558" s="151">
        <v>1946</v>
      </c>
      <c r="M1558" s="154">
        <v>0.994508792601321</v>
      </c>
      <c r="N1558" s="153">
        <v>44734</v>
      </c>
      <c r="O1558" s="172">
        <v>0.9</v>
      </c>
      <c r="P1558" s="154">
        <v>0.999479166666667</v>
      </c>
      <c r="Q1558" s="154">
        <v>0.996945010183299</v>
      </c>
      <c r="R1558" s="154">
        <v>0.996242367308596</v>
      </c>
      <c r="S1558" s="173">
        <v>0.0025341564833673</v>
      </c>
      <c r="T1558" s="153">
        <v>44981</v>
      </c>
      <c r="U1558" s="153">
        <v>42144</v>
      </c>
      <c r="V1558" s="154">
        <v>0.936928925546342</v>
      </c>
      <c r="W1558" s="154">
        <v>0.916145833333333</v>
      </c>
      <c r="X1558" s="155">
        <v>0.935845213849287</v>
      </c>
      <c r="Y1558" s="155">
        <v>0.914044152184124</v>
      </c>
      <c r="Z1558" s="173">
        <v>-0.0196993805159539</v>
      </c>
      <c r="AA1558" s="151">
        <v>13899</v>
      </c>
      <c r="AB1558" s="151">
        <v>12976</v>
      </c>
      <c r="AC1558" s="151">
        <v>14082</v>
      </c>
      <c r="AD1558" s="151">
        <v>13293</v>
      </c>
      <c r="AE1558" s="155">
        <v>0.933592344773005</v>
      </c>
      <c r="AF1558" s="155">
        <v>0.943971026842778</v>
      </c>
      <c r="AG1558" s="173">
        <v>-0.0103786820697728</v>
      </c>
    </row>
    <row r="1559" spans="1:33">
      <c r="A1559" s="175" t="s">
        <v>1455</v>
      </c>
      <c r="B1559" s="195" t="s">
        <v>1852</v>
      </c>
      <c r="C1559" s="195" t="s">
        <v>1563</v>
      </c>
      <c r="D1559" s="150">
        <v>2012</v>
      </c>
      <c r="E1559" s="150">
        <v>1997</v>
      </c>
      <c r="F1559" s="150">
        <v>1843</v>
      </c>
      <c r="G1559" s="151">
        <v>2116</v>
      </c>
      <c r="H1559" s="151">
        <v>2092</v>
      </c>
      <c r="I1559" s="151">
        <v>1968</v>
      </c>
      <c r="J1559" s="151">
        <v>2326</v>
      </c>
      <c r="K1559" s="151">
        <v>2306</v>
      </c>
      <c r="L1559" s="151">
        <v>2147</v>
      </c>
      <c r="M1559" s="154">
        <v>0.990161719376768</v>
      </c>
      <c r="N1559" s="153">
        <v>46900</v>
      </c>
      <c r="O1559" s="172">
        <v>0.9</v>
      </c>
      <c r="P1559" s="154">
        <v>0.992544731610338</v>
      </c>
      <c r="Q1559" s="154">
        <v>0.988657844990548</v>
      </c>
      <c r="R1559" s="154">
        <v>0.99140154772141</v>
      </c>
      <c r="S1559" s="173">
        <v>0.00388688661978975</v>
      </c>
      <c r="T1559" s="153">
        <v>47366</v>
      </c>
      <c r="U1559" s="153">
        <v>43607</v>
      </c>
      <c r="V1559" s="154">
        <v>0.920639277118608</v>
      </c>
      <c r="W1559" s="154">
        <v>0.916003976143141</v>
      </c>
      <c r="X1559" s="155">
        <v>0.930056710775047</v>
      </c>
      <c r="Y1559" s="155">
        <v>0.923043852106621</v>
      </c>
      <c r="Z1559" s="173">
        <v>-0.0140527346319061</v>
      </c>
      <c r="AA1559" s="151">
        <v>14348</v>
      </c>
      <c r="AB1559" s="151">
        <v>13174</v>
      </c>
      <c r="AC1559" s="151">
        <v>15055</v>
      </c>
      <c r="AD1559" s="151">
        <v>13974</v>
      </c>
      <c r="AE1559" s="155">
        <v>0.918176749372735</v>
      </c>
      <c r="AF1559" s="155">
        <v>0.928196612421123</v>
      </c>
      <c r="AG1559" s="173">
        <v>-0.0100198630483876</v>
      </c>
    </row>
    <row r="1560" spans="1:33">
      <c r="A1560" s="175" t="s">
        <v>1455</v>
      </c>
      <c r="B1560" s="195" t="s">
        <v>1852</v>
      </c>
      <c r="C1560" s="195" t="s">
        <v>1564</v>
      </c>
      <c r="D1560" s="150">
        <v>0</v>
      </c>
      <c r="E1560" s="150">
        <v>0</v>
      </c>
      <c r="F1560" s="150">
        <v>0</v>
      </c>
      <c r="G1560" s="151">
        <v>0</v>
      </c>
      <c r="H1560" s="151">
        <v>0</v>
      </c>
      <c r="I1560" s="151">
        <v>0</v>
      </c>
      <c r="J1560" s="151">
        <v>0</v>
      </c>
      <c r="K1560" s="151">
        <v>0</v>
      </c>
      <c r="L1560" s="151">
        <v>0</v>
      </c>
      <c r="M1560" s="154">
        <v>1</v>
      </c>
      <c r="N1560" s="153">
        <v>1</v>
      </c>
      <c r="O1560" s="172">
        <v>0.9</v>
      </c>
      <c r="P1560" s="154">
        <v>0</v>
      </c>
      <c r="Q1560" s="154">
        <v>0</v>
      </c>
      <c r="R1560" s="154">
        <v>0</v>
      </c>
      <c r="S1560" s="173">
        <v>0</v>
      </c>
      <c r="T1560" s="153">
        <v>1</v>
      </c>
      <c r="U1560" s="153">
        <v>1</v>
      </c>
      <c r="V1560" s="154">
        <v>1</v>
      </c>
      <c r="W1560" s="154">
        <v>0</v>
      </c>
      <c r="X1560" s="155">
        <v>0</v>
      </c>
      <c r="Y1560" s="155">
        <v>0</v>
      </c>
      <c r="Z1560" s="173">
        <v>0</v>
      </c>
      <c r="AA1560" s="151">
        <v>0</v>
      </c>
      <c r="AB1560" s="151">
        <v>0</v>
      </c>
      <c r="AC1560" s="151">
        <v>1</v>
      </c>
      <c r="AD1560" s="151">
        <v>1</v>
      </c>
      <c r="AE1560" s="155">
        <v>0</v>
      </c>
      <c r="AF1560" s="155">
        <v>1</v>
      </c>
      <c r="AG1560" s="173">
        <v>-1</v>
      </c>
    </row>
    <row r="1561" spans="1:33">
      <c r="A1561" s="175" t="s">
        <v>1455</v>
      </c>
      <c r="B1561" s="195" t="s">
        <v>1852</v>
      </c>
      <c r="C1561" s="195" t="s">
        <v>1565</v>
      </c>
      <c r="D1561" s="150">
        <v>6268</v>
      </c>
      <c r="E1561" s="150">
        <v>6157</v>
      </c>
      <c r="F1561" s="150">
        <v>5723</v>
      </c>
      <c r="G1561" s="151">
        <v>6878</v>
      </c>
      <c r="H1561" s="151">
        <v>6778</v>
      </c>
      <c r="I1561" s="151">
        <v>6384</v>
      </c>
      <c r="J1561" s="151">
        <v>7224</v>
      </c>
      <c r="K1561" s="151">
        <v>6583</v>
      </c>
      <c r="L1561" s="151">
        <v>6230</v>
      </c>
      <c r="M1561" s="154">
        <v>0.971016087074689</v>
      </c>
      <c r="N1561" s="153">
        <v>150055</v>
      </c>
      <c r="O1561" s="172">
        <v>0.9</v>
      </c>
      <c r="P1561" s="154">
        <v>0.982291001914486</v>
      </c>
      <c r="Q1561" s="154">
        <v>0.985460889793545</v>
      </c>
      <c r="R1561" s="154">
        <v>0.911267995570321</v>
      </c>
      <c r="S1561" s="173">
        <v>-0.00316988787905836</v>
      </c>
      <c r="T1561" s="153">
        <v>154534</v>
      </c>
      <c r="U1561" s="153">
        <v>141042</v>
      </c>
      <c r="V1561" s="154">
        <v>0.912692352492008</v>
      </c>
      <c r="W1561" s="154">
        <v>0.913050414805361</v>
      </c>
      <c r="X1561" s="155">
        <v>0.92817679558011</v>
      </c>
      <c r="Y1561" s="155">
        <v>0.862403100775194</v>
      </c>
      <c r="Z1561" s="173">
        <v>-0.0151263807747499</v>
      </c>
      <c r="AA1561" s="151">
        <v>45524</v>
      </c>
      <c r="AB1561" s="151">
        <v>41387</v>
      </c>
      <c r="AC1561" s="151">
        <v>50599</v>
      </c>
      <c r="AD1561" s="151">
        <v>46099</v>
      </c>
      <c r="AE1561" s="155">
        <v>0.909124857218171</v>
      </c>
      <c r="AF1561" s="155">
        <v>0.911065436075812</v>
      </c>
      <c r="AG1561" s="173">
        <v>-0.00194057885764121</v>
      </c>
    </row>
    <row r="1562" spans="1:33">
      <c r="A1562" s="175" t="s">
        <v>1455</v>
      </c>
      <c r="B1562" s="195" t="s">
        <v>1854</v>
      </c>
      <c r="C1562" s="195" t="s">
        <v>1566</v>
      </c>
      <c r="D1562" s="150">
        <v>1194</v>
      </c>
      <c r="E1562" s="150">
        <v>1189</v>
      </c>
      <c r="F1562" s="150">
        <v>1143</v>
      </c>
      <c r="G1562" s="151">
        <v>1125</v>
      </c>
      <c r="H1562" s="151">
        <v>1122</v>
      </c>
      <c r="I1562" s="151">
        <v>1078</v>
      </c>
      <c r="J1562" s="151">
        <v>1276</v>
      </c>
      <c r="K1562" s="151">
        <v>1273</v>
      </c>
      <c r="L1562" s="151">
        <v>1242</v>
      </c>
      <c r="M1562" s="154">
        <v>0.996041926262552</v>
      </c>
      <c r="N1562" s="153">
        <v>27178</v>
      </c>
      <c r="O1562" s="172">
        <v>0.9</v>
      </c>
      <c r="P1562" s="154">
        <v>0.995812395309883</v>
      </c>
      <c r="Q1562" s="154">
        <v>0.997333333333333</v>
      </c>
      <c r="R1562" s="154">
        <v>0.997648902821317</v>
      </c>
      <c r="S1562" s="173">
        <v>-0.00152093802345055</v>
      </c>
      <c r="T1562" s="153">
        <v>27286</v>
      </c>
      <c r="U1562" s="153">
        <v>26228</v>
      </c>
      <c r="V1562" s="154">
        <v>0.961225536905373</v>
      </c>
      <c r="W1562" s="154">
        <v>0.957286432160804</v>
      </c>
      <c r="X1562" s="155">
        <v>0.958222222222222</v>
      </c>
      <c r="Y1562" s="155">
        <v>0.973354231974922</v>
      </c>
      <c r="Z1562" s="173">
        <v>-0.000935790061418196</v>
      </c>
      <c r="AA1562" s="151">
        <v>8121</v>
      </c>
      <c r="AB1562" s="151">
        <v>7786</v>
      </c>
      <c r="AC1562" s="151">
        <v>8720</v>
      </c>
      <c r="AD1562" s="151">
        <v>8416</v>
      </c>
      <c r="AE1562" s="155">
        <v>0.958748922546484</v>
      </c>
      <c r="AF1562" s="155">
        <v>0.965137614678899</v>
      </c>
      <c r="AG1562" s="173">
        <v>-0.00638869213241466</v>
      </c>
    </row>
    <row r="1563" spans="1:33">
      <c r="A1563" s="175" t="s">
        <v>1455</v>
      </c>
      <c r="B1563" s="195" t="s">
        <v>1852</v>
      </c>
      <c r="C1563" s="195" t="s">
        <v>1567</v>
      </c>
      <c r="D1563" s="150">
        <v>1342</v>
      </c>
      <c r="E1563" s="150">
        <v>1336</v>
      </c>
      <c r="F1563" s="150">
        <v>1100</v>
      </c>
      <c r="G1563" s="151">
        <v>1369</v>
      </c>
      <c r="H1563" s="151">
        <v>1366</v>
      </c>
      <c r="I1563" s="151">
        <v>976</v>
      </c>
      <c r="J1563" s="151">
        <v>1353</v>
      </c>
      <c r="K1563" s="151">
        <v>1231</v>
      </c>
      <c r="L1563" s="151">
        <v>742</v>
      </c>
      <c r="M1563" s="154">
        <v>0.96125763671584</v>
      </c>
      <c r="N1563" s="153">
        <v>32255</v>
      </c>
      <c r="O1563" s="172">
        <v>0.9</v>
      </c>
      <c r="P1563" s="154">
        <v>0.995529061102832</v>
      </c>
      <c r="Q1563" s="154">
        <v>0.997808619430241</v>
      </c>
      <c r="R1563" s="154">
        <v>0.909830007390983</v>
      </c>
      <c r="S1563" s="173">
        <v>-0.00227955832740945</v>
      </c>
      <c r="T1563" s="153">
        <v>33555</v>
      </c>
      <c r="U1563" s="153">
        <v>25141</v>
      </c>
      <c r="V1563" s="154">
        <v>0.74924750409775</v>
      </c>
      <c r="W1563" s="154">
        <v>0.819672131147541</v>
      </c>
      <c r="X1563" s="155">
        <v>0.712929145361578</v>
      </c>
      <c r="Y1563" s="155">
        <v>0.548410938654841</v>
      </c>
      <c r="Z1563" s="173">
        <v>0.106742985785963</v>
      </c>
      <c r="AA1563" s="151">
        <v>9200</v>
      </c>
      <c r="AB1563" s="151">
        <v>6633</v>
      </c>
      <c r="AC1563" s="151">
        <v>11572</v>
      </c>
      <c r="AD1563" s="151">
        <v>8695</v>
      </c>
      <c r="AE1563" s="155">
        <v>0.720978260869565</v>
      </c>
      <c r="AF1563" s="155">
        <v>0.75138264777048</v>
      </c>
      <c r="AG1563" s="173">
        <v>-0.0304043869009153</v>
      </c>
    </row>
    <row r="1564" spans="1:33">
      <c r="A1564" s="175" t="s">
        <v>1455</v>
      </c>
      <c r="B1564" s="195" t="s">
        <v>1854</v>
      </c>
      <c r="C1564" s="195" t="s">
        <v>1568</v>
      </c>
      <c r="D1564" s="150">
        <v>2237</v>
      </c>
      <c r="E1564" s="150">
        <v>2131</v>
      </c>
      <c r="F1564" s="150">
        <v>1883</v>
      </c>
      <c r="G1564" s="151">
        <v>2279</v>
      </c>
      <c r="H1564" s="151">
        <v>2143</v>
      </c>
      <c r="I1564" s="151">
        <v>1936</v>
      </c>
      <c r="J1564" s="151">
        <v>2376</v>
      </c>
      <c r="K1564" s="151">
        <v>2257</v>
      </c>
      <c r="L1564" s="151">
        <v>2085</v>
      </c>
      <c r="M1564" s="154">
        <v>0.966053664143316</v>
      </c>
      <c r="N1564" s="153">
        <v>48749</v>
      </c>
      <c r="O1564" s="172">
        <v>0.9</v>
      </c>
      <c r="P1564" s="154">
        <v>0.952615109521681</v>
      </c>
      <c r="Q1564" s="154">
        <v>0.940324703817464</v>
      </c>
      <c r="R1564" s="154">
        <v>0.949915824915825</v>
      </c>
      <c r="S1564" s="173">
        <v>0.012290405704217</v>
      </c>
      <c r="T1564" s="153">
        <v>50462</v>
      </c>
      <c r="U1564" s="153">
        <v>45830</v>
      </c>
      <c r="V1564" s="154">
        <v>0.908208156632714</v>
      </c>
      <c r="W1564" s="154">
        <v>0.84175234689316</v>
      </c>
      <c r="X1564" s="155">
        <v>0.849495392716104</v>
      </c>
      <c r="Y1564" s="155">
        <v>0.877525252525252</v>
      </c>
      <c r="Z1564" s="173">
        <v>-0.00774304582294305</v>
      </c>
      <c r="AA1564" s="151">
        <v>15135</v>
      </c>
      <c r="AB1564" s="151">
        <v>13341</v>
      </c>
      <c r="AC1564" s="151">
        <v>16027</v>
      </c>
      <c r="AD1564" s="151">
        <v>14235</v>
      </c>
      <c r="AE1564" s="155">
        <v>0.881466798810704</v>
      </c>
      <c r="AF1564" s="155">
        <v>0.8881886815998</v>
      </c>
      <c r="AG1564" s="173">
        <v>-0.00672188278909669</v>
      </c>
    </row>
    <row r="1565" spans="1:33">
      <c r="A1565" s="175" t="s">
        <v>1455</v>
      </c>
      <c r="B1565" s="195" t="s">
        <v>1852</v>
      </c>
      <c r="C1565" s="195" t="s">
        <v>1569</v>
      </c>
      <c r="D1565" s="150">
        <v>3573</v>
      </c>
      <c r="E1565" s="150">
        <v>3508</v>
      </c>
      <c r="F1565" s="150">
        <v>3410</v>
      </c>
      <c r="G1565" s="151">
        <v>3890</v>
      </c>
      <c r="H1565" s="151">
        <v>3834</v>
      </c>
      <c r="I1565" s="151">
        <v>3719</v>
      </c>
      <c r="J1565" s="151">
        <v>3944</v>
      </c>
      <c r="K1565" s="151">
        <v>3883</v>
      </c>
      <c r="L1565" s="151">
        <v>3779</v>
      </c>
      <c r="M1565" s="154">
        <v>0.980705004897506</v>
      </c>
      <c r="N1565" s="153">
        <v>83102</v>
      </c>
      <c r="O1565" s="172">
        <v>0.9</v>
      </c>
      <c r="P1565" s="154">
        <v>0.98180800447803</v>
      </c>
      <c r="Q1565" s="154">
        <v>0.98560411311054</v>
      </c>
      <c r="R1565" s="154">
        <v>0.984533468559838</v>
      </c>
      <c r="S1565" s="173">
        <v>-0.00379610863251023</v>
      </c>
      <c r="T1565" s="153">
        <v>84737</v>
      </c>
      <c r="U1565" s="153">
        <v>80521</v>
      </c>
      <c r="V1565" s="154">
        <v>0.950246055442133</v>
      </c>
      <c r="W1565" s="154">
        <v>0.954380072767982</v>
      </c>
      <c r="X1565" s="155">
        <v>0.956041131105398</v>
      </c>
      <c r="Y1565" s="155">
        <v>0.95816430020284</v>
      </c>
      <c r="Z1565" s="173">
        <v>-0.00166105833741637</v>
      </c>
      <c r="AA1565" s="151">
        <v>25271</v>
      </c>
      <c r="AB1565" s="151">
        <v>24307</v>
      </c>
      <c r="AC1565" s="151">
        <v>27087</v>
      </c>
      <c r="AD1565" s="151">
        <v>25381</v>
      </c>
      <c r="AE1565" s="155">
        <v>0.961853507973567</v>
      </c>
      <c r="AF1565" s="155">
        <v>0.937017757595895</v>
      </c>
      <c r="AG1565" s="173">
        <v>0.0248357503776718</v>
      </c>
    </row>
    <row r="1566" spans="1:33">
      <c r="A1566" s="175" t="s">
        <v>1455</v>
      </c>
      <c r="B1566" s="195" t="s">
        <v>1852</v>
      </c>
      <c r="C1566" s="195" t="s">
        <v>1570</v>
      </c>
      <c r="D1566" s="150">
        <v>3513</v>
      </c>
      <c r="E1566" s="150">
        <v>3393</v>
      </c>
      <c r="F1566" s="150">
        <v>2138</v>
      </c>
      <c r="G1566" s="151">
        <v>3390</v>
      </c>
      <c r="H1566" s="151">
        <v>3284</v>
      </c>
      <c r="I1566" s="151">
        <v>1784</v>
      </c>
      <c r="J1566" s="151">
        <v>3563</v>
      </c>
      <c r="K1566" s="151">
        <v>3084</v>
      </c>
      <c r="L1566" s="151">
        <v>2021</v>
      </c>
      <c r="M1566" s="154">
        <v>0.892762968958045</v>
      </c>
      <c r="N1566" s="153">
        <v>68391</v>
      </c>
      <c r="O1566" s="172">
        <v>0.9</v>
      </c>
      <c r="P1566" s="154">
        <v>0.965841161400512</v>
      </c>
      <c r="Q1566" s="154">
        <v>0.968731563421829</v>
      </c>
      <c r="R1566" s="154">
        <v>0.86556272803817</v>
      </c>
      <c r="S1566" s="173">
        <v>-0.00289040202131652</v>
      </c>
      <c r="T1566" s="153">
        <v>76606</v>
      </c>
      <c r="U1566" s="153">
        <v>43495</v>
      </c>
      <c r="V1566" s="154">
        <v>0.567775370075451</v>
      </c>
      <c r="W1566" s="154">
        <v>0.608596641047538</v>
      </c>
      <c r="X1566" s="155">
        <v>0.526253687315634</v>
      </c>
      <c r="Y1566" s="155">
        <v>0.567218635980915</v>
      </c>
      <c r="Z1566" s="173">
        <v>0.0823429537319035</v>
      </c>
      <c r="AA1566" s="151">
        <v>23298</v>
      </c>
      <c r="AB1566" s="151">
        <v>13130</v>
      </c>
      <c r="AC1566" s="151">
        <v>24559</v>
      </c>
      <c r="AD1566" s="151">
        <v>13757</v>
      </c>
      <c r="AE1566" s="155">
        <v>0.563567688213581</v>
      </c>
      <c r="AF1566" s="155">
        <v>0.56016124435034</v>
      </c>
      <c r="AG1566" s="173">
        <v>0.00340644386324063</v>
      </c>
    </row>
    <row r="1567" spans="1:33">
      <c r="A1567" s="175" t="s">
        <v>1455</v>
      </c>
      <c r="B1567" s="195" t="s">
        <v>1852</v>
      </c>
      <c r="C1567" s="195" t="s">
        <v>1571</v>
      </c>
      <c r="D1567" s="150">
        <v>1335</v>
      </c>
      <c r="E1567" s="150">
        <v>1308</v>
      </c>
      <c r="F1567" s="150">
        <v>1021</v>
      </c>
      <c r="G1567" s="151">
        <v>1358</v>
      </c>
      <c r="H1567" s="151">
        <v>1335</v>
      </c>
      <c r="I1567" s="151">
        <v>1027</v>
      </c>
      <c r="J1567" s="151">
        <v>1517</v>
      </c>
      <c r="K1567" s="151">
        <v>1489</v>
      </c>
      <c r="L1567" s="151">
        <v>961</v>
      </c>
      <c r="M1567" s="154">
        <v>0.969196540486337</v>
      </c>
      <c r="N1567" s="153">
        <v>30929</v>
      </c>
      <c r="O1567" s="172">
        <v>0.9</v>
      </c>
      <c r="P1567" s="154">
        <v>0.979775280898876</v>
      </c>
      <c r="Q1567" s="154">
        <v>0.983063328424153</v>
      </c>
      <c r="R1567" s="154">
        <v>0.981542518127884</v>
      </c>
      <c r="S1567" s="173">
        <v>-0.00328804752527667</v>
      </c>
      <c r="T1567" s="153">
        <v>31912</v>
      </c>
      <c r="U1567" s="153">
        <v>24659</v>
      </c>
      <c r="V1567" s="154">
        <v>0.772718726497869</v>
      </c>
      <c r="W1567" s="154">
        <v>0.764794007490637</v>
      </c>
      <c r="X1567" s="155">
        <v>0.756259204712813</v>
      </c>
      <c r="Y1567" s="155">
        <v>0.633487145682268</v>
      </c>
      <c r="Z1567" s="173">
        <v>0.00853480277782381</v>
      </c>
      <c r="AA1567" s="151">
        <v>9632</v>
      </c>
      <c r="AB1567" s="151">
        <v>7162</v>
      </c>
      <c r="AC1567" s="151">
        <v>9806</v>
      </c>
      <c r="AD1567" s="151">
        <v>7641</v>
      </c>
      <c r="AE1567" s="155">
        <v>0.743563122923588</v>
      </c>
      <c r="AF1567" s="155">
        <v>0.77921680603712</v>
      </c>
      <c r="AG1567" s="173">
        <v>-0.0356536831135321</v>
      </c>
    </row>
    <row r="1568" spans="1:33">
      <c r="A1568" s="175" t="s">
        <v>1455</v>
      </c>
      <c r="B1568" s="195" t="s">
        <v>1854</v>
      </c>
      <c r="C1568" s="195" t="s">
        <v>1572</v>
      </c>
      <c r="D1568" s="150">
        <v>3664</v>
      </c>
      <c r="E1568" s="150">
        <v>3373</v>
      </c>
      <c r="F1568" s="150">
        <v>3102</v>
      </c>
      <c r="G1568" s="151">
        <v>3733</v>
      </c>
      <c r="H1568" s="151">
        <v>3298</v>
      </c>
      <c r="I1568" s="151">
        <v>3077</v>
      </c>
      <c r="J1568" s="151">
        <v>4008</v>
      </c>
      <c r="K1568" s="151">
        <v>3319</v>
      </c>
      <c r="L1568" s="151">
        <v>3232</v>
      </c>
      <c r="M1568" s="154">
        <v>0.894159457884332</v>
      </c>
      <c r="N1568" s="153">
        <v>78247</v>
      </c>
      <c r="O1568" s="172">
        <v>0.9</v>
      </c>
      <c r="P1568" s="154">
        <v>0.920578602620087</v>
      </c>
      <c r="Q1568" s="154">
        <v>0.883471738548085</v>
      </c>
      <c r="R1568" s="154">
        <v>0.828093812375249</v>
      </c>
      <c r="S1568" s="173">
        <v>0.0371068640720026</v>
      </c>
      <c r="T1568" s="153">
        <v>87509</v>
      </c>
      <c r="U1568" s="153">
        <v>73791</v>
      </c>
      <c r="V1568" s="154">
        <v>0.843238981133369</v>
      </c>
      <c r="W1568" s="154">
        <v>0.846615720524017</v>
      </c>
      <c r="X1568" s="155">
        <v>0.824270024109296</v>
      </c>
      <c r="Y1568" s="155">
        <v>0.806387225548902</v>
      </c>
      <c r="Z1568" s="173">
        <v>0.0223456964147219</v>
      </c>
      <c r="AA1568" s="151">
        <v>25338</v>
      </c>
      <c r="AB1568" s="151">
        <v>21123</v>
      </c>
      <c r="AC1568" s="151">
        <v>26902</v>
      </c>
      <c r="AD1568" s="151">
        <v>22517</v>
      </c>
      <c r="AE1568" s="155">
        <v>0.833649064645986</v>
      </c>
      <c r="AF1568" s="155">
        <v>0.837000966470894</v>
      </c>
      <c r="AG1568" s="173">
        <v>-0.00335190182490808</v>
      </c>
    </row>
    <row r="1569" spans="1:33">
      <c r="A1569" s="175" t="s">
        <v>1455</v>
      </c>
      <c r="B1569" s="195" t="s">
        <v>1853</v>
      </c>
      <c r="C1569" s="195" t="s">
        <v>1573</v>
      </c>
      <c r="D1569" s="150">
        <v>1</v>
      </c>
      <c r="E1569" s="150">
        <v>0</v>
      </c>
      <c r="F1569" s="150">
        <v>1</v>
      </c>
      <c r="G1569" s="151">
        <v>3</v>
      </c>
      <c r="H1569" s="151">
        <v>1</v>
      </c>
      <c r="I1569" s="151">
        <v>2</v>
      </c>
      <c r="J1569" s="151">
        <v>0</v>
      </c>
      <c r="K1569" s="151">
        <v>0</v>
      </c>
      <c r="L1569" s="151">
        <v>0</v>
      </c>
      <c r="M1569" s="154">
        <v>0.176470588235294</v>
      </c>
      <c r="N1569" s="153">
        <v>3</v>
      </c>
      <c r="O1569" s="172">
        <v>0.9</v>
      </c>
      <c r="P1569" s="154">
        <v>0</v>
      </c>
      <c r="Q1569" s="154">
        <v>0.333333333333333</v>
      </c>
      <c r="R1569" s="154">
        <v>0</v>
      </c>
      <c r="S1569" s="173">
        <v>-0.333333333333333</v>
      </c>
      <c r="T1569" s="153">
        <v>17</v>
      </c>
      <c r="U1569" s="153">
        <v>16</v>
      </c>
      <c r="V1569" s="154">
        <v>0.941176470588235</v>
      </c>
      <c r="W1569" s="154">
        <v>1</v>
      </c>
      <c r="X1569" s="155">
        <v>0.666666666666667</v>
      </c>
      <c r="Y1569" s="155">
        <v>0</v>
      </c>
      <c r="Z1569" s="173">
        <v>0.333333333333333</v>
      </c>
      <c r="AA1569" s="151">
        <v>10</v>
      </c>
      <c r="AB1569" s="151">
        <v>9</v>
      </c>
      <c r="AC1569" s="151">
        <v>2</v>
      </c>
      <c r="AD1569" s="151">
        <v>2</v>
      </c>
      <c r="AE1569" s="155">
        <v>0.9</v>
      </c>
      <c r="AF1569" s="155">
        <v>1</v>
      </c>
      <c r="AG1569" s="173">
        <v>-0.1</v>
      </c>
    </row>
    <row r="1570" spans="1:33">
      <c r="A1570" s="175" t="s">
        <v>1455</v>
      </c>
      <c r="B1570" s="195" t="s">
        <v>1854</v>
      </c>
      <c r="C1570" s="195" t="s">
        <v>1574</v>
      </c>
      <c r="D1570" s="150">
        <v>5</v>
      </c>
      <c r="E1570" s="150">
        <v>0</v>
      </c>
      <c r="F1570" s="150">
        <v>4</v>
      </c>
      <c r="G1570" s="151">
        <v>6</v>
      </c>
      <c r="H1570" s="151">
        <v>0</v>
      </c>
      <c r="I1570" s="151">
        <v>2</v>
      </c>
      <c r="J1570" s="151">
        <v>1</v>
      </c>
      <c r="K1570" s="151">
        <v>0</v>
      </c>
      <c r="L1570" s="151">
        <v>0</v>
      </c>
      <c r="M1570" s="154">
        <v>0</v>
      </c>
      <c r="N1570" s="153">
        <v>0</v>
      </c>
      <c r="O1570" s="172">
        <v>0.9</v>
      </c>
      <c r="P1570" s="154">
        <v>0</v>
      </c>
      <c r="Q1570" s="154">
        <v>0</v>
      </c>
      <c r="R1570" s="154">
        <v>0</v>
      </c>
      <c r="S1570" s="173">
        <v>0</v>
      </c>
      <c r="T1570" s="153">
        <v>26</v>
      </c>
      <c r="U1570" s="153">
        <v>17</v>
      </c>
      <c r="V1570" s="154">
        <v>0.653846153846154</v>
      </c>
      <c r="W1570" s="154">
        <v>0.8</v>
      </c>
      <c r="X1570" s="155">
        <v>0.333333333333333</v>
      </c>
      <c r="Y1570" s="155">
        <v>0</v>
      </c>
      <c r="Z1570" s="173">
        <v>0.466666666666667</v>
      </c>
      <c r="AA1570" s="151">
        <v>17</v>
      </c>
      <c r="AB1570" s="151">
        <v>10</v>
      </c>
      <c r="AC1570" s="151">
        <v>2</v>
      </c>
      <c r="AD1570" s="151">
        <v>2</v>
      </c>
      <c r="AE1570" s="155">
        <v>0.588235294117647</v>
      </c>
      <c r="AF1570" s="155">
        <v>1</v>
      </c>
      <c r="AG1570" s="173">
        <v>-0.411764705882353</v>
      </c>
    </row>
    <row r="1571" spans="1:33">
      <c r="A1571" s="175" t="s">
        <v>1455</v>
      </c>
      <c r="B1571" s="195" t="s">
        <v>1854</v>
      </c>
      <c r="C1571" s="195" t="s">
        <v>1575</v>
      </c>
      <c r="D1571" s="150">
        <v>0</v>
      </c>
      <c r="E1571" s="150">
        <v>0</v>
      </c>
      <c r="F1571" s="150">
        <v>0</v>
      </c>
      <c r="G1571" s="151">
        <v>0</v>
      </c>
      <c r="H1571" s="151">
        <v>0</v>
      </c>
      <c r="I1571" s="151">
        <v>0</v>
      </c>
      <c r="J1571" s="151">
        <v>0</v>
      </c>
      <c r="K1571" s="151">
        <v>0</v>
      </c>
      <c r="L1571" s="151">
        <v>0</v>
      </c>
      <c r="M1571" s="154">
        <v>0</v>
      </c>
      <c r="N1571" s="153">
        <v>0</v>
      </c>
      <c r="O1571" s="172">
        <v>0.9</v>
      </c>
      <c r="P1571" s="154">
        <v>0</v>
      </c>
      <c r="Q1571" s="154">
        <v>0</v>
      </c>
      <c r="R1571" s="154">
        <v>0</v>
      </c>
      <c r="S1571" s="173">
        <v>0</v>
      </c>
      <c r="T1571" s="153">
        <v>2</v>
      </c>
      <c r="U1571" s="153">
        <v>1</v>
      </c>
      <c r="V1571" s="154">
        <v>0.5</v>
      </c>
      <c r="W1571" s="154">
        <v>0</v>
      </c>
      <c r="X1571" s="155">
        <v>0</v>
      </c>
      <c r="Y1571" s="155">
        <v>0</v>
      </c>
      <c r="Z1571" s="173">
        <v>0</v>
      </c>
      <c r="AA1571" s="151">
        <v>0</v>
      </c>
      <c r="AB1571" s="151">
        <v>0</v>
      </c>
      <c r="AC1571" s="151">
        <v>1</v>
      </c>
      <c r="AD1571" s="151">
        <v>0</v>
      </c>
      <c r="AE1571" s="155">
        <v>0</v>
      </c>
      <c r="AF1571" s="155">
        <v>0</v>
      </c>
      <c r="AG1571" s="173">
        <v>0</v>
      </c>
    </row>
    <row r="1572" spans="1:33">
      <c r="A1572" s="175" t="s">
        <v>1455</v>
      </c>
      <c r="B1572" s="195" t="s">
        <v>1854</v>
      </c>
      <c r="C1572" s="195" t="s">
        <v>1576</v>
      </c>
      <c r="D1572" s="150">
        <v>3792</v>
      </c>
      <c r="E1572" s="150">
        <v>3295</v>
      </c>
      <c r="F1572" s="150">
        <v>3434</v>
      </c>
      <c r="G1572" s="151">
        <v>4131</v>
      </c>
      <c r="H1572" s="151">
        <v>3798</v>
      </c>
      <c r="I1572" s="151">
        <v>3766</v>
      </c>
      <c r="J1572" s="151">
        <v>4672</v>
      </c>
      <c r="K1572" s="151">
        <v>3964</v>
      </c>
      <c r="L1572" s="151">
        <v>4305</v>
      </c>
      <c r="M1572" s="154">
        <v>0.921951676929328</v>
      </c>
      <c r="N1572" s="153">
        <v>88488</v>
      </c>
      <c r="O1572" s="172">
        <v>0.9</v>
      </c>
      <c r="P1572" s="154">
        <v>0.868934599156118</v>
      </c>
      <c r="Q1572" s="154">
        <v>0.919389978213508</v>
      </c>
      <c r="R1572" s="154">
        <v>0.848458904109589</v>
      </c>
      <c r="S1572" s="173">
        <v>-0.0504553790573895</v>
      </c>
      <c r="T1572" s="153">
        <v>95979</v>
      </c>
      <c r="U1572" s="153">
        <v>89987</v>
      </c>
      <c r="V1572" s="154">
        <v>0.937569676700111</v>
      </c>
      <c r="W1572" s="154">
        <v>0.905590717299578</v>
      </c>
      <c r="X1572" s="155">
        <v>0.911643669813604</v>
      </c>
      <c r="Y1572" s="155">
        <v>0.921446917808219</v>
      </c>
      <c r="Z1572" s="173">
        <v>-0.00605295251402638</v>
      </c>
      <c r="AA1572" s="151">
        <v>28164</v>
      </c>
      <c r="AB1572" s="151">
        <v>26278</v>
      </c>
      <c r="AC1572" s="151">
        <v>29474</v>
      </c>
      <c r="AD1572" s="151">
        <v>27666</v>
      </c>
      <c r="AE1572" s="155">
        <v>0.933035080244283</v>
      </c>
      <c r="AF1572" s="155">
        <v>0.938657800094999</v>
      </c>
      <c r="AG1572" s="173">
        <v>-0.0056227198507155</v>
      </c>
    </row>
    <row r="1573" spans="1:33">
      <c r="A1573" s="175" t="s">
        <v>1455</v>
      </c>
      <c r="B1573" s="195" t="s">
        <v>1854</v>
      </c>
      <c r="C1573" s="195" t="s">
        <v>1577</v>
      </c>
      <c r="D1573" s="150">
        <v>1903</v>
      </c>
      <c r="E1573" s="150">
        <v>1643</v>
      </c>
      <c r="F1573" s="150">
        <v>1572</v>
      </c>
      <c r="G1573" s="151">
        <v>1602</v>
      </c>
      <c r="H1573" s="151">
        <v>1427</v>
      </c>
      <c r="I1573" s="151">
        <v>1382</v>
      </c>
      <c r="J1573" s="151">
        <v>2322</v>
      </c>
      <c r="K1573" s="151">
        <v>1906</v>
      </c>
      <c r="L1573" s="151">
        <v>1916</v>
      </c>
      <c r="M1573" s="154">
        <v>0.8666233826462</v>
      </c>
      <c r="N1573" s="153">
        <v>37374</v>
      </c>
      <c r="O1573" s="172">
        <v>0.9</v>
      </c>
      <c r="P1573" s="154">
        <v>0.863373620599054</v>
      </c>
      <c r="Q1573" s="154">
        <v>0.890761548064919</v>
      </c>
      <c r="R1573" s="154">
        <v>0.820844099913867</v>
      </c>
      <c r="S1573" s="173">
        <v>-0.0273879274658647</v>
      </c>
      <c r="T1573" s="153">
        <v>43126</v>
      </c>
      <c r="U1573" s="153">
        <v>37014</v>
      </c>
      <c r="V1573" s="154">
        <v>0.858275750127533</v>
      </c>
      <c r="W1573" s="154">
        <v>0.826064109301104</v>
      </c>
      <c r="X1573" s="155">
        <v>0.862671660424469</v>
      </c>
      <c r="Y1573" s="155">
        <v>0.825150732127476</v>
      </c>
      <c r="Z1573" s="173">
        <v>-0.0366075511233659</v>
      </c>
      <c r="AA1573" s="151">
        <v>12950</v>
      </c>
      <c r="AB1573" s="151">
        <v>10805</v>
      </c>
      <c r="AC1573" s="151">
        <v>12632</v>
      </c>
      <c r="AD1573" s="151">
        <v>10623</v>
      </c>
      <c r="AE1573" s="155">
        <v>0.834362934362934</v>
      </c>
      <c r="AF1573" s="155">
        <v>0.840959468017733</v>
      </c>
      <c r="AG1573" s="173">
        <v>-0.00659653365479829</v>
      </c>
    </row>
    <row r="1574" spans="1:33">
      <c r="A1574" s="175" t="s">
        <v>1455</v>
      </c>
      <c r="B1574" s="195" t="s">
        <v>1852</v>
      </c>
      <c r="C1574" s="195" t="s">
        <v>1578</v>
      </c>
      <c r="D1574" s="150">
        <v>1436</v>
      </c>
      <c r="E1574" s="150">
        <v>1436</v>
      </c>
      <c r="F1574" s="150">
        <v>1396</v>
      </c>
      <c r="G1574" s="151">
        <v>1594</v>
      </c>
      <c r="H1574" s="151">
        <v>1590</v>
      </c>
      <c r="I1574" s="151">
        <v>1553</v>
      </c>
      <c r="J1574" s="151">
        <v>1410</v>
      </c>
      <c r="K1574" s="151">
        <v>1402</v>
      </c>
      <c r="L1574" s="151">
        <v>1369</v>
      </c>
      <c r="M1574" s="154">
        <v>0.997340111124246</v>
      </c>
      <c r="N1574" s="153">
        <v>33746</v>
      </c>
      <c r="O1574" s="172">
        <v>0.9</v>
      </c>
      <c r="P1574" s="154">
        <v>1</v>
      </c>
      <c r="Q1574" s="154">
        <v>0.997490589711418</v>
      </c>
      <c r="R1574" s="154">
        <v>0.994326241134752</v>
      </c>
      <c r="S1574" s="173">
        <v>0.0025094102885822</v>
      </c>
      <c r="T1574" s="153">
        <v>33836</v>
      </c>
      <c r="U1574" s="153">
        <v>32993</v>
      </c>
      <c r="V1574" s="154">
        <v>0.975085707530441</v>
      </c>
      <c r="W1574" s="154">
        <v>0.972144846796657</v>
      </c>
      <c r="X1574" s="155">
        <v>0.974278544542033</v>
      </c>
      <c r="Y1574" s="155">
        <v>0.970921985815603</v>
      </c>
      <c r="Z1574" s="173">
        <v>-0.00213369774537531</v>
      </c>
      <c r="AA1574" s="151">
        <v>9931</v>
      </c>
      <c r="AB1574" s="151">
        <v>9673</v>
      </c>
      <c r="AC1574" s="151">
        <v>10968</v>
      </c>
      <c r="AD1574" s="151">
        <v>10782</v>
      </c>
      <c r="AE1574" s="155">
        <v>0.97402074312758</v>
      </c>
      <c r="AF1574" s="155">
        <v>0.983041575492341</v>
      </c>
      <c r="AG1574" s="173">
        <v>-0.00902083236476103</v>
      </c>
    </row>
    <row r="1575" spans="1:33">
      <c r="A1575" s="175" t="s">
        <v>1455</v>
      </c>
      <c r="B1575" s="195" t="s">
        <v>1855</v>
      </c>
      <c r="C1575" s="195" t="s">
        <v>1579</v>
      </c>
      <c r="D1575" s="150">
        <v>2400</v>
      </c>
      <c r="E1575" s="150">
        <v>2268</v>
      </c>
      <c r="F1575" s="150">
        <v>1799</v>
      </c>
      <c r="G1575" s="151">
        <v>2708</v>
      </c>
      <c r="H1575" s="151">
        <v>2599</v>
      </c>
      <c r="I1575" s="151">
        <v>2087</v>
      </c>
      <c r="J1575" s="151">
        <v>3368</v>
      </c>
      <c r="K1575" s="151">
        <v>3249</v>
      </c>
      <c r="L1575" s="151">
        <v>2370</v>
      </c>
      <c r="M1575" s="154">
        <v>0.97123451089048</v>
      </c>
      <c r="N1575" s="153">
        <v>50477</v>
      </c>
      <c r="O1575" s="172">
        <v>0.9</v>
      </c>
      <c r="P1575" s="154">
        <v>0.945</v>
      </c>
      <c r="Q1575" s="154">
        <v>0.959748892171344</v>
      </c>
      <c r="R1575" s="154">
        <v>0.964667458432304</v>
      </c>
      <c r="S1575" s="173">
        <v>-0.0147488921713442</v>
      </c>
      <c r="T1575" s="153">
        <v>51972</v>
      </c>
      <c r="U1575" s="153">
        <v>43093</v>
      </c>
      <c r="V1575" s="154">
        <v>0.829158008158239</v>
      </c>
      <c r="W1575" s="154">
        <v>0.749583333333333</v>
      </c>
      <c r="X1575" s="155">
        <v>0.770679468242245</v>
      </c>
      <c r="Y1575" s="155">
        <v>0.703681710213777</v>
      </c>
      <c r="Z1575" s="173">
        <v>-0.0210961349089118</v>
      </c>
      <c r="AA1575" s="151">
        <v>16663</v>
      </c>
      <c r="AB1575" s="151">
        <v>13244</v>
      </c>
      <c r="AC1575" s="151">
        <v>17146</v>
      </c>
      <c r="AD1575" s="151">
        <v>13990</v>
      </c>
      <c r="AE1575" s="155">
        <v>0.794814859269039</v>
      </c>
      <c r="AF1575" s="155">
        <v>0.815933745479995</v>
      </c>
      <c r="AG1575" s="173">
        <v>-0.0211188862109561</v>
      </c>
    </row>
    <row r="1576" spans="1:33">
      <c r="A1576" s="175" t="s">
        <v>1455</v>
      </c>
      <c r="B1576" s="195" t="s">
        <v>1853</v>
      </c>
      <c r="C1576" s="195" t="s">
        <v>1580</v>
      </c>
      <c r="D1576" s="150">
        <v>1982</v>
      </c>
      <c r="E1576" s="150">
        <v>1917</v>
      </c>
      <c r="F1576" s="150">
        <v>1864</v>
      </c>
      <c r="G1576" s="151">
        <v>2156</v>
      </c>
      <c r="H1576" s="151">
        <v>2096</v>
      </c>
      <c r="I1576" s="151">
        <v>2000</v>
      </c>
      <c r="J1576" s="151">
        <v>2311</v>
      </c>
      <c r="K1576" s="151">
        <v>2226</v>
      </c>
      <c r="L1576" s="151">
        <v>2153</v>
      </c>
      <c r="M1576" s="154">
        <v>0.958343439243269</v>
      </c>
      <c r="N1576" s="153">
        <v>47415</v>
      </c>
      <c r="O1576" s="172">
        <v>0.9</v>
      </c>
      <c r="P1576" s="154">
        <v>0.967204843592331</v>
      </c>
      <c r="Q1576" s="154">
        <v>0.972170686456401</v>
      </c>
      <c r="R1576" s="154">
        <v>0.963219385547382</v>
      </c>
      <c r="S1576" s="173">
        <v>-0.00496584286406976</v>
      </c>
      <c r="T1576" s="153">
        <v>49476</v>
      </c>
      <c r="U1576" s="153">
        <v>45561</v>
      </c>
      <c r="V1576" s="154">
        <v>0.920870725200097</v>
      </c>
      <c r="W1576" s="154">
        <v>0.940464177598386</v>
      </c>
      <c r="X1576" s="155">
        <v>0.927643784786642</v>
      </c>
      <c r="Y1576" s="155">
        <v>0.931631328429251</v>
      </c>
      <c r="Z1576" s="173">
        <v>0.0128203928117436</v>
      </c>
      <c r="AA1576" s="151">
        <v>14390</v>
      </c>
      <c r="AB1576" s="151">
        <v>13413</v>
      </c>
      <c r="AC1576" s="151">
        <v>15516</v>
      </c>
      <c r="AD1576" s="151">
        <v>14115</v>
      </c>
      <c r="AE1576" s="155">
        <v>0.932105628908965</v>
      </c>
      <c r="AF1576" s="155">
        <v>0.909706109822119</v>
      </c>
      <c r="AG1576" s="173">
        <v>0.0223995190868455</v>
      </c>
    </row>
    <row r="1577" spans="1:33">
      <c r="A1577" s="175" t="s">
        <v>1455</v>
      </c>
      <c r="B1577" s="195" t="s">
        <v>1852</v>
      </c>
      <c r="C1577" s="195" t="s">
        <v>1581</v>
      </c>
      <c r="D1577" s="150">
        <v>1252</v>
      </c>
      <c r="E1577" s="150">
        <v>1223</v>
      </c>
      <c r="F1577" s="150">
        <v>991</v>
      </c>
      <c r="G1577" s="151">
        <v>1274</v>
      </c>
      <c r="H1577" s="151">
        <v>1236</v>
      </c>
      <c r="I1577" s="151">
        <v>1114</v>
      </c>
      <c r="J1577" s="151">
        <v>1337</v>
      </c>
      <c r="K1577" s="151">
        <v>1296</v>
      </c>
      <c r="L1577" s="151">
        <v>1014</v>
      </c>
      <c r="M1577" s="154">
        <v>0.958426478929632</v>
      </c>
      <c r="N1577" s="153">
        <v>28725</v>
      </c>
      <c r="O1577" s="172">
        <v>0.9</v>
      </c>
      <c r="P1577" s="154">
        <v>0.976837060702875</v>
      </c>
      <c r="Q1577" s="154">
        <v>0.970172684458399</v>
      </c>
      <c r="R1577" s="154">
        <v>0.969334330590875</v>
      </c>
      <c r="S1577" s="173">
        <v>0.00666437624447658</v>
      </c>
      <c r="T1577" s="153">
        <v>29971</v>
      </c>
      <c r="U1577" s="153">
        <v>23686</v>
      </c>
      <c r="V1577" s="154">
        <v>0.790297287377799</v>
      </c>
      <c r="W1577" s="154">
        <v>0.791533546325879</v>
      </c>
      <c r="X1577" s="155">
        <v>0.874411302982732</v>
      </c>
      <c r="Y1577" s="155">
        <v>0.758414360508601</v>
      </c>
      <c r="Z1577" s="173">
        <v>-0.0828777566568529</v>
      </c>
      <c r="AA1577" s="151">
        <v>9107</v>
      </c>
      <c r="AB1577" s="151">
        <v>7406</v>
      </c>
      <c r="AC1577" s="151">
        <v>9424</v>
      </c>
      <c r="AD1577" s="151">
        <v>7104</v>
      </c>
      <c r="AE1577" s="155">
        <v>0.813220599538816</v>
      </c>
      <c r="AF1577" s="155">
        <v>0.753820033955857</v>
      </c>
      <c r="AG1577" s="173">
        <v>0.0594005655829589</v>
      </c>
    </row>
    <row r="1578" spans="1:33">
      <c r="A1578" s="175" t="s">
        <v>1455</v>
      </c>
      <c r="B1578" s="195" t="s">
        <v>1852</v>
      </c>
      <c r="C1578" s="195" t="s">
        <v>1582</v>
      </c>
      <c r="D1578" s="150">
        <v>2369</v>
      </c>
      <c r="E1578" s="150">
        <v>2183</v>
      </c>
      <c r="F1578" s="150">
        <v>1461</v>
      </c>
      <c r="G1578" s="151">
        <v>2337</v>
      </c>
      <c r="H1578" s="151">
        <v>1957</v>
      </c>
      <c r="I1578" s="151">
        <v>1288</v>
      </c>
      <c r="J1578" s="151">
        <v>2372</v>
      </c>
      <c r="K1578" s="151">
        <v>2216</v>
      </c>
      <c r="L1578" s="151">
        <v>1575</v>
      </c>
      <c r="M1578" s="154">
        <v>0.854331279449076</v>
      </c>
      <c r="N1578" s="153">
        <v>47142</v>
      </c>
      <c r="O1578" s="172">
        <v>0.9</v>
      </c>
      <c r="P1578" s="154">
        <v>0.921485859012241</v>
      </c>
      <c r="Q1578" s="154">
        <v>0.83739837398374</v>
      </c>
      <c r="R1578" s="154">
        <v>0.934232715008432</v>
      </c>
      <c r="S1578" s="173">
        <v>0.0840874850285016</v>
      </c>
      <c r="T1578" s="153">
        <v>55180</v>
      </c>
      <c r="U1578" s="153">
        <v>35340</v>
      </c>
      <c r="V1578" s="154">
        <v>0.640449438202247</v>
      </c>
      <c r="W1578" s="154">
        <v>0.616715913887716</v>
      </c>
      <c r="X1578" s="155">
        <v>0.551133932391956</v>
      </c>
      <c r="Y1578" s="155">
        <v>0.663996627318718</v>
      </c>
      <c r="Z1578" s="173">
        <v>0.0655819814957608</v>
      </c>
      <c r="AA1578" s="151">
        <v>16185</v>
      </c>
      <c r="AB1578" s="151">
        <v>9995</v>
      </c>
      <c r="AC1578" s="151">
        <v>17415</v>
      </c>
      <c r="AD1578" s="151">
        <v>10898</v>
      </c>
      <c r="AE1578" s="155">
        <v>0.617547111523015</v>
      </c>
      <c r="AF1578" s="155">
        <v>0.625782371518806</v>
      </c>
      <c r="AG1578" s="173">
        <v>-0.00823525999579056</v>
      </c>
    </row>
    <row r="1579" spans="1:33">
      <c r="A1579" s="175" t="s">
        <v>1455</v>
      </c>
      <c r="B1579" s="195" t="s">
        <v>1852</v>
      </c>
      <c r="C1579" s="195" t="s">
        <v>1583</v>
      </c>
      <c r="D1579" s="150">
        <v>0</v>
      </c>
      <c r="E1579" s="150">
        <v>0</v>
      </c>
      <c r="F1579" s="150">
        <v>0</v>
      </c>
      <c r="G1579" s="151">
        <v>1</v>
      </c>
      <c r="H1579" s="151">
        <v>0</v>
      </c>
      <c r="I1579" s="151">
        <v>0</v>
      </c>
      <c r="J1579" s="151">
        <v>0</v>
      </c>
      <c r="K1579" s="151">
        <v>0</v>
      </c>
      <c r="L1579" s="151">
        <v>0</v>
      </c>
      <c r="M1579" s="154">
        <v>0.375</v>
      </c>
      <c r="N1579" s="153">
        <v>3</v>
      </c>
      <c r="O1579" s="172">
        <v>0.9</v>
      </c>
      <c r="P1579" s="154">
        <v>0</v>
      </c>
      <c r="Q1579" s="154">
        <v>0</v>
      </c>
      <c r="R1579" s="154">
        <v>0</v>
      </c>
      <c r="S1579" s="173">
        <v>0</v>
      </c>
      <c r="T1579" s="153">
        <v>8</v>
      </c>
      <c r="U1579" s="153">
        <v>1</v>
      </c>
      <c r="V1579" s="154">
        <v>0.125</v>
      </c>
      <c r="W1579" s="154">
        <v>0</v>
      </c>
      <c r="X1579" s="155">
        <v>0</v>
      </c>
      <c r="Y1579" s="155">
        <v>0</v>
      </c>
      <c r="Z1579" s="173">
        <v>0</v>
      </c>
      <c r="AA1579" s="151">
        <v>4</v>
      </c>
      <c r="AB1579" s="151">
        <v>0</v>
      </c>
      <c r="AC1579" s="151">
        <v>4</v>
      </c>
      <c r="AD1579" s="151">
        <v>1</v>
      </c>
      <c r="AE1579" s="155">
        <v>0</v>
      </c>
      <c r="AF1579" s="155">
        <v>0.25</v>
      </c>
      <c r="AG1579" s="173">
        <v>-0.25</v>
      </c>
    </row>
    <row r="1580" spans="1:33">
      <c r="A1580" s="175" t="s">
        <v>1455</v>
      </c>
      <c r="B1580" s="195" t="s">
        <v>1852</v>
      </c>
      <c r="C1580" s="195" t="s">
        <v>1584</v>
      </c>
      <c r="D1580" s="150">
        <v>3405</v>
      </c>
      <c r="E1580" s="150">
        <v>3349</v>
      </c>
      <c r="F1580" s="150">
        <v>2932</v>
      </c>
      <c r="G1580" s="151">
        <v>3514</v>
      </c>
      <c r="H1580" s="151">
        <v>3410</v>
      </c>
      <c r="I1580" s="151">
        <v>3133</v>
      </c>
      <c r="J1580" s="151">
        <v>3773</v>
      </c>
      <c r="K1580" s="151">
        <v>3712</v>
      </c>
      <c r="L1580" s="151">
        <v>3287</v>
      </c>
      <c r="M1580" s="154">
        <v>0.985003671781394</v>
      </c>
      <c r="N1580" s="153">
        <v>76455</v>
      </c>
      <c r="O1580" s="172">
        <v>0.9</v>
      </c>
      <c r="P1580" s="154">
        <v>0.983553597650514</v>
      </c>
      <c r="Q1580" s="154">
        <v>0.970404097894138</v>
      </c>
      <c r="R1580" s="154">
        <v>0.983832494036576</v>
      </c>
      <c r="S1580" s="173">
        <v>0.0131494997563762</v>
      </c>
      <c r="T1580" s="153">
        <v>77619</v>
      </c>
      <c r="U1580" s="153">
        <v>69253</v>
      </c>
      <c r="V1580" s="154">
        <v>0.892217111789639</v>
      </c>
      <c r="W1580" s="154">
        <v>0.861086637298091</v>
      </c>
      <c r="X1580" s="155">
        <v>0.891576550939101</v>
      </c>
      <c r="Y1580" s="155">
        <v>0.871190034455341</v>
      </c>
      <c r="Z1580" s="173">
        <v>-0.0304899136410096</v>
      </c>
      <c r="AA1580" s="151">
        <v>23522</v>
      </c>
      <c r="AB1580" s="151">
        <v>20879</v>
      </c>
      <c r="AC1580" s="151">
        <v>24393</v>
      </c>
      <c r="AD1580" s="151">
        <v>21764</v>
      </c>
      <c r="AE1580" s="155">
        <v>0.887637105688292</v>
      </c>
      <c r="AF1580" s="155">
        <v>0.892223178780798</v>
      </c>
      <c r="AG1580" s="173">
        <v>-0.00458607309250603</v>
      </c>
    </row>
    <row r="1581" spans="1:33">
      <c r="A1581" s="175" t="s">
        <v>1455</v>
      </c>
      <c r="B1581" s="195" t="s">
        <v>1852</v>
      </c>
      <c r="C1581" s="195" t="s">
        <v>1585</v>
      </c>
      <c r="D1581" s="150">
        <v>0</v>
      </c>
      <c r="E1581" s="150">
        <v>0</v>
      </c>
      <c r="F1581" s="150">
        <v>0</v>
      </c>
      <c r="G1581" s="151">
        <v>0</v>
      </c>
      <c r="H1581" s="151">
        <v>0</v>
      </c>
      <c r="I1581" s="151">
        <v>0</v>
      </c>
      <c r="J1581" s="151">
        <v>0</v>
      </c>
      <c r="K1581" s="151">
        <v>0</v>
      </c>
      <c r="L1581" s="151">
        <v>0</v>
      </c>
      <c r="M1581" s="154">
        <v>0</v>
      </c>
      <c r="N1581" s="153">
        <v>0</v>
      </c>
      <c r="O1581" s="172">
        <v>0.9</v>
      </c>
      <c r="P1581" s="154">
        <v>0</v>
      </c>
      <c r="Q1581" s="154">
        <v>0</v>
      </c>
      <c r="R1581" s="154">
        <v>0</v>
      </c>
      <c r="S1581" s="173">
        <v>0</v>
      </c>
      <c r="T1581" s="153">
        <v>0</v>
      </c>
      <c r="U1581" s="153">
        <v>0</v>
      </c>
      <c r="V1581" s="154">
        <v>0</v>
      </c>
      <c r="W1581" s="154">
        <v>0</v>
      </c>
      <c r="X1581" s="155">
        <v>0</v>
      </c>
      <c r="Y1581" s="155">
        <v>0</v>
      </c>
      <c r="Z1581" s="173">
        <v>0</v>
      </c>
      <c r="AA1581" s="151">
        <v>0</v>
      </c>
      <c r="AB1581" s="151">
        <v>0</v>
      </c>
      <c r="AC1581" s="151">
        <v>0</v>
      </c>
      <c r="AD1581" s="151">
        <v>0</v>
      </c>
      <c r="AE1581" s="155">
        <v>0</v>
      </c>
      <c r="AF1581" s="155">
        <v>0</v>
      </c>
      <c r="AG1581" s="173">
        <v>0</v>
      </c>
    </row>
    <row r="1582" spans="1:33">
      <c r="A1582" s="175" t="s">
        <v>1455</v>
      </c>
      <c r="B1582" s="195" t="s">
        <v>1855</v>
      </c>
      <c r="C1582" s="195" t="s">
        <v>1586</v>
      </c>
      <c r="D1582" s="150">
        <v>1071</v>
      </c>
      <c r="E1582" s="150">
        <v>1032</v>
      </c>
      <c r="F1582" s="150">
        <v>692</v>
      </c>
      <c r="G1582" s="151">
        <v>1709</v>
      </c>
      <c r="H1582" s="151">
        <v>1654</v>
      </c>
      <c r="I1582" s="151">
        <v>1007</v>
      </c>
      <c r="J1582" s="151">
        <v>1811</v>
      </c>
      <c r="K1582" s="151">
        <v>1708</v>
      </c>
      <c r="L1582" s="151">
        <v>869</v>
      </c>
      <c r="M1582" s="154">
        <v>0.964331550802139</v>
      </c>
      <c r="N1582" s="153">
        <v>36066</v>
      </c>
      <c r="O1582" s="172">
        <v>0.9</v>
      </c>
      <c r="P1582" s="154">
        <v>0.963585434173669</v>
      </c>
      <c r="Q1582" s="154">
        <v>0.967817437097718</v>
      </c>
      <c r="R1582" s="154">
        <v>0.943125345113197</v>
      </c>
      <c r="S1582" s="173">
        <v>-0.00423200292404846</v>
      </c>
      <c r="T1582" s="153">
        <v>37400</v>
      </c>
      <c r="U1582" s="153">
        <v>20317</v>
      </c>
      <c r="V1582" s="154">
        <v>0.543235294117647</v>
      </c>
      <c r="W1582" s="154">
        <v>0.646125116713352</v>
      </c>
      <c r="X1582" s="155">
        <v>0.589233469865418</v>
      </c>
      <c r="Y1582" s="155">
        <v>0.479845389287686</v>
      </c>
      <c r="Z1582" s="173">
        <v>0.0568916468479337</v>
      </c>
      <c r="AA1582" s="151">
        <v>11091</v>
      </c>
      <c r="AB1582" s="151">
        <v>6302</v>
      </c>
      <c r="AC1582" s="151">
        <v>12180</v>
      </c>
      <c r="AD1582" s="151">
        <v>6086</v>
      </c>
      <c r="AE1582" s="155">
        <v>0.568208457307727</v>
      </c>
      <c r="AF1582" s="155">
        <v>0.499671592775041</v>
      </c>
      <c r="AG1582" s="173">
        <v>0.0685368645326859</v>
      </c>
    </row>
    <row r="1583" spans="1:33">
      <c r="A1583" s="175" t="s">
        <v>1455</v>
      </c>
      <c r="B1583" s="195" t="s">
        <v>1857</v>
      </c>
      <c r="C1583" s="195" t="s">
        <v>1587</v>
      </c>
      <c r="D1583" s="150">
        <v>0</v>
      </c>
      <c r="E1583" s="150">
        <v>0</v>
      </c>
      <c r="F1583" s="150">
        <v>0</v>
      </c>
      <c r="G1583" s="151">
        <v>0</v>
      </c>
      <c r="H1583" s="151">
        <v>0</v>
      </c>
      <c r="I1583" s="151">
        <v>0</v>
      </c>
      <c r="J1583" s="151">
        <v>0</v>
      </c>
      <c r="K1583" s="151">
        <v>0</v>
      </c>
      <c r="L1583" s="151">
        <v>0</v>
      </c>
      <c r="M1583" s="154">
        <v>0</v>
      </c>
      <c r="N1583" s="153">
        <v>0</v>
      </c>
      <c r="O1583" s="172">
        <v>0.9</v>
      </c>
      <c r="P1583" s="154">
        <v>0</v>
      </c>
      <c r="Q1583" s="154">
        <v>0</v>
      </c>
      <c r="R1583" s="154">
        <v>0</v>
      </c>
      <c r="S1583" s="173">
        <v>0</v>
      </c>
      <c r="T1583" s="153">
        <v>0</v>
      </c>
      <c r="U1583" s="153">
        <v>0</v>
      </c>
      <c r="V1583" s="154">
        <v>0</v>
      </c>
      <c r="W1583" s="154">
        <v>0</v>
      </c>
      <c r="X1583" s="155">
        <v>0</v>
      </c>
      <c r="Y1583" s="155">
        <v>0</v>
      </c>
      <c r="Z1583" s="173">
        <v>0</v>
      </c>
      <c r="AA1583" s="151">
        <v>0</v>
      </c>
      <c r="AB1583" s="151">
        <v>0</v>
      </c>
      <c r="AC1583" s="151">
        <v>0</v>
      </c>
      <c r="AD1583" s="151">
        <v>0</v>
      </c>
      <c r="AE1583" s="155">
        <v>0</v>
      </c>
      <c r="AF1583" s="155">
        <v>0</v>
      </c>
      <c r="AG1583" s="173">
        <v>0</v>
      </c>
    </row>
    <row r="1584" spans="1:33">
      <c r="A1584" s="175" t="s">
        <v>1455</v>
      </c>
      <c r="B1584" s="195" t="s">
        <v>1855</v>
      </c>
      <c r="C1584" s="195" t="s">
        <v>1588</v>
      </c>
      <c r="D1584" s="150">
        <v>3696</v>
      </c>
      <c r="E1584" s="150">
        <v>3684</v>
      </c>
      <c r="F1584" s="150">
        <v>3191</v>
      </c>
      <c r="G1584" s="151">
        <v>3983</v>
      </c>
      <c r="H1584" s="151">
        <v>3920</v>
      </c>
      <c r="I1584" s="151">
        <v>3492</v>
      </c>
      <c r="J1584" s="151">
        <v>4740</v>
      </c>
      <c r="K1584" s="151">
        <v>4701</v>
      </c>
      <c r="L1584" s="151">
        <v>3827</v>
      </c>
      <c r="M1584" s="154">
        <v>0.991224908333851</v>
      </c>
      <c r="N1584" s="153">
        <v>79749</v>
      </c>
      <c r="O1584" s="172">
        <v>0.9</v>
      </c>
      <c r="P1584" s="154">
        <v>0.996753246753247</v>
      </c>
      <c r="Q1584" s="154">
        <v>0.984182776801406</v>
      </c>
      <c r="R1584" s="154">
        <v>0.991772151898734</v>
      </c>
      <c r="S1584" s="173">
        <v>0.0125704699518407</v>
      </c>
      <c r="T1584" s="153">
        <v>80455</v>
      </c>
      <c r="U1584" s="153">
        <v>70233</v>
      </c>
      <c r="V1584" s="154">
        <v>0.872947610465478</v>
      </c>
      <c r="W1584" s="154">
        <v>0.863365800865801</v>
      </c>
      <c r="X1584" s="155">
        <v>0.876726085864926</v>
      </c>
      <c r="Y1584" s="155">
        <v>0.807383966244726</v>
      </c>
      <c r="Z1584" s="173">
        <v>-0.0133602849991251</v>
      </c>
      <c r="AA1584" s="151">
        <v>24943</v>
      </c>
      <c r="AB1584" s="151">
        <v>21667</v>
      </c>
      <c r="AC1584" s="151">
        <v>26670</v>
      </c>
      <c r="AD1584" s="151">
        <v>22569</v>
      </c>
      <c r="AE1584" s="155">
        <v>0.868660546044983</v>
      </c>
      <c r="AF1584" s="155">
        <v>0.846231721034871</v>
      </c>
      <c r="AG1584" s="173">
        <v>0.0224288250101119</v>
      </c>
    </row>
    <row r="1585" spans="1:33">
      <c r="A1585" s="175" t="s">
        <v>1455</v>
      </c>
      <c r="B1585" s="195" t="s">
        <v>1855</v>
      </c>
      <c r="C1585" s="195" t="s">
        <v>1589</v>
      </c>
      <c r="D1585" s="150">
        <v>2448</v>
      </c>
      <c r="E1585" s="150">
        <v>2011</v>
      </c>
      <c r="F1585" s="150">
        <v>1997</v>
      </c>
      <c r="G1585" s="151">
        <v>2547</v>
      </c>
      <c r="H1585" s="151">
        <v>1972</v>
      </c>
      <c r="I1585" s="151">
        <v>1975</v>
      </c>
      <c r="J1585" s="151">
        <v>2955</v>
      </c>
      <c r="K1585" s="151">
        <v>2838</v>
      </c>
      <c r="L1585" s="151">
        <v>2659</v>
      </c>
      <c r="M1585" s="154">
        <v>0.938489244622311</v>
      </c>
      <c r="N1585" s="153">
        <v>46901</v>
      </c>
      <c r="O1585" s="172">
        <v>0.9</v>
      </c>
      <c r="P1585" s="154">
        <v>0.821486928104575</v>
      </c>
      <c r="Q1585" s="154">
        <v>0.774244208873184</v>
      </c>
      <c r="R1585" s="154">
        <v>0.960406091370558</v>
      </c>
      <c r="S1585" s="173">
        <v>0.047242719231391</v>
      </c>
      <c r="T1585" s="153">
        <v>49975</v>
      </c>
      <c r="U1585" s="153">
        <v>44981</v>
      </c>
      <c r="V1585" s="154">
        <v>0.900070035017509</v>
      </c>
      <c r="W1585" s="154">
        <v>0.815767973856209</v>
      </c>
      <c r="X1585" s="155">
        <v>0.775422065174715</v>
      </c>
      <c r="Y1585" s="155">
        <v>0.899830795262267</v>
      </c>
      <c r="Z1585" s="173">
        <v>0.0403459086814938</v>
      </c>
      <c r="AA1585" s="151">
        <v>16095</v>
      </c>
      <c r="AB1585" s="151">
        <v>14219</v>
      </c>
      <c r="AC1585" s="151">
        <v>17042</v>
      </c>
      <c r="AD1585" s="151">
        <v>15160</v>
      </c>
      <c r="AE1585" s="155">
        <v>0.883442062752408</v>
      </c>
      <c r="AF1585" s="155">
        <v>0.889566952235653</v>
      </c>
      <c r="AG1585" s="173">
        <v>-0.00612488948324552</v>
      </c>
    </row>
    <row r="1586" spans="1:33">
      <c r="A1586" s="175" t="s">
        <v>1455</v>
      </c>
      <c r="B1586" s="195" t="s">
        <v>1852</v>
      </c>
      <c r="C1586" s="195" t="s">
        <v>1590</v>
      </c>
      <c r="D1586" s="150">
        <v>1473</v>
      </c>
      <c r="E1586" s="150">
        <v>1442</v>
      </c>
      <c r="F1586" s="150">
        <v>1007</v>
      </c>
      <c r="G1586" s="151">
        <v>1415</v>
      </c>
      <c r="H1586" s="151">
        <v>1379</v>
      </c>
      <c r="I1586" s="151">
        <v>949</v>
      </c>
      <c r="J1586" s="151">
        <v>1488</v>
      </c>
      <c r="K1586" s="151">
        <v>1381</v>
      </c>
      <c r="L1586" s="151">
        <v>793</v>
      </c>
      <c r="M1586" s="154">
        <v>0.94747618623698</v>
      </c>
      <c r="N1586" s="153">
        <v>31929</v>
      </c>
      <c r="O1586" s="172">
        <v>0.9</v>
      </c>
      <c r="P1586" s="154">
        <v>0.978954514596062</v>
      </c>
      <c r="Q1586" s="154">
        <v>0.974558303886926</v>
      </c>
      <c r="R1586" s="154">
        <v>0.928091397849462</v>
      </c>
      <c r="S1586" s="173">
        <v>0.00439621070913665</v>
      </c>
      <c r="T1586" s="153">
        <v>33699</v>
      </c>
      <c r="U1586" s="153">
        <v>21330</v>
      </c>
      <c r="V1586" s="154">
        <v>0.632956467550966</v>
      </c>
      <c r="W1586" s="154">
        <v>0.683638832315003</v>
      </c>
      <c r="X1586" s="155">
        <v>0.670671378091873</v>
      </c>
      <c r="Y1586" s="155">
        <v>0.532930107526882</v>
      </c>
      <c r="Z1586" s="173">
        <v>0.0129674542231306</v>
      </c>
      <c r="AA1586" s="151">
        <v>10016</v>
      </c>
      <c r="AB1586" s="151">
        <v>6503</v>
      </c>
      <c r="AC1586" s="151">
        <v>10422</v>
      </c>
      <c r="AD1586" s="151">
        <v>6591</v>
      </c>
      <c r="AE1586" s="155">
        <v>0.649261182108626</v>
      </c>
      <c r="AF1586" s="155">
        <v>0.632412204951065</v>
      </c>
      <c r="AG1586" s="173">
        <v>0.0168489771575611</v>
      </c>
    </row>
    <row r="1587" spans="1:33">
      <c r="A1587" s="175" t="s">
        <v>1455</v>
      </c>
      <c r="B1587" s="195" t="s">
        <v>1857</v>
      </c>
      <c r="C1587" s="195" t="s">
        <v>1591</v>
      </c>
      <c r="D1587" s="150">
        <v>0</v>
      </c>
      <c r="E1587" s="150">
        <v>0</v>
      </c>
      <c r="F1587" s="150">
        <v>0</v>
      </c>
      <c r="G1587" s="151">
        <v>0</v>
      </c>
      <c r="H1587" s="151">
        <v>0</v>
      </c>
      <c r="I1587" s="151">
        <v>0</v>
      </c>
      <c r="J1587" s="151">
        <v>0</v>
      </c>
      <c r="K1587" s="151">
        <v>0</v>
      </c>
      <c r="L1587" s="151">
        <v>0</v>
      </c>
      <c r="M1587" s="154">
        <v>0</v>
      </c>
      <c r="N1587" s="153">
        <v>0</v>
      </c>
      <c r="O1587" s="172">
        <v>0.9</v>
      </c>
      <c r="P1587" s="154">
        <v>0</v>
      </c>
      <c r="Q1587" s="154">
        <v>0</v>
      </c>
      <c r="R1587" s="154">
        <v>0</v>
      </c>
      <c r="S1587" s="173">
        <v>0</v>
      </c>
      <c r="T1587" s="153">
        <v>0</v>
      </c>
      <c r="U1587" s="153">
        <v>0</v>
      </c>
      <c r="V1587" s="154">
        <v>0</v>
      </c>
      <c r="W1587" s="154">
        <v>0</v>
      </c>
      <c r="X1587" s="155">
        <v>0</v>
      </c>
      <c r="Y1587" s="155">
        <v>0</v>
      </c>
      <c r="Z1587" s="173">
        <v>0</v>
      </c>
      <c r="AA1587" s="151">
        <v>0</v>
      </c>
      <c r="AB1587" s="151">
        <v>0</v>
      </c>
      <c r="AC1587" s="151">
        <v>0</v>
      </c>
      <c r="AD1587" s="151">
        <v>0</v>
      </c>
      <c r="AE1587" s="155">
        <v>0</v>
      </c>
      <c r="AF1587" s="155">
        <v>0</v>
      </c>
      <c r="AG1587" s="173">
        <v>0</v>
      </c>
    </row>
    <row r="1588" spans="1:33">
      <c r="A1588" s="175" t="s">
        <v>1455</v>
      </c>
      <c r="B1588" s="195" t="s">
        <v>1857</v>
      </c>
      <c r="C1588" s="195" t="s">
        <v>1592</v>
      </c>
      <c r="D1588" s="150">
        <v>0</v>
      </c>
      <c r="E1588" s="150">
        <v>0</v>
      </c>
      <c r="F1588" s="150">
        <v>0</v>
      </c>
      <c r="G1588" s="151">
        <v>0</v>
      </c>
      <c r="H1588" s="151">
        <v>0</v>
      </c>
      <c r="I1588" s="151">
        <v>0</v>
      </c>
      <c r="J1588" s="151">
        <v>0</v>
      </c>
      <c r="K1588" s="151">
        <v>0</v>
      </c>
      <c r="L1588" s="151">
        <v>0</v>
      </c>
      <c r="M1588" s="154">
        <v>0</v>
      </c>
      <c r="N1588" s="153">
        <v>0</v>
      </c>
      <c r="O1588" s="172">
        <v>0.9</v>
      </c>
      <c r="P1588" s="154">
        <v>0</v>
      </c>
      <c r="Q1588" s="154">
        <v>0</v>
      </c>
      <c r="R1588" s="154">
        <v>0</v>
      </c>
      <c r="S1588" s="173">
        <v>0</v>
      </c>
      <c r="T1588" s="153">
        <v>0</v>
      </c>
      <c r="U1588" s="153">
        <v>0</v>
      </c>
      <c r="V1588" s="154">
        <v>0</v>
      </c>
      <c r="W1588" s="154">
        <v>0</v>
      </c>
      <c r="X1588" s="155">
        <v>0</v>
      </c>
      <c r="Y1588" s="155">
        <v>0</v>
      </c>
      <c r="Z1588" s="173">
        <v>0</v>
      </c>
      <c r="AA1588" s="151">
        <v>0</v>
      </c>
      <c r="AB1588" s="151">
        <v>0</v>
      </c>
      <c r="AC1588" s="151">
        <v>0</v>
      </c>
      <c r="AD1588" s="151">
        <v>0</v>
      </c>
      <c r="AE1588" s="155">
        <v>0</v>
      </c>
      <c r="AF1588" s="155">
        <v>0</v>
      </c>
      <c r="AG1588" s="173">
        <v>0</v>
      </c>
    </row>
    <row r="1589" spans="1:33">
      <c r="A1589" s="175" t="s">
        <v>1455</v>
      </c>
      <c r="B1589" s="195" t="s">
        <v>1857</v>
      </c>
      <c r="C1589" s="195" t="s">
        <v>1593</v>
      </c>
      <c r="D1589" s="150">
        <v>436</v>
      </c>
      <c r="E1589" s="150">
        <v>280</v>
      </c>
      <c r="F1589" s="150">
        <v>267</v>
      </c>
      <c r="G1589" s="151">
        <v>1375</v>
      </c>
      <c r="H1589" s="151">
        <v>878</v>
      </c>
      <c r="I1589" s="151">
        <v>825</v>
      </c>
      <c r="J1589" s="151">
        <v>2</v>
      </c>
      <c r="K1589" s="151">
        <v>2</v>
      </c>
      <c r="L1589" s="151">
        <v>2</v>
      </c>
      <c r="M1589" s="154">
        <v>0.808063996563943</v>
      </c>
      <c r="N1589" s="153">
        <v>15051</v>
      </c>
      <c r="O1589" s="172">
        <v>0.9</v>
      </c>
      <c r="P1589" s="154">
        <v>0.642201834862385</v>
      </c>
      <c r="Q1589" s="154">
        <v>0.638545454545455</v>
      </c>
      <c r="R1589" s="154">
        <v>1</v>
      </c>
      <c r="S1589" s="173">
        <v>0.00365638031693083</v>
      </c>
      <c r="T1589" s="153">
        <v>18626</v>
      </c>
      <c r="U1589" s="153">
        <v>13767</v>
      </c>
      <c r="V1589" s="154">
        <v>0.739128100504671</v>
      </c>
      <c r="W1589" s="154">
        <v>0.612385321100917</v>
      </c>
      <c r="X1589" s="155">
        <v>0.6</v>
      </c>
      <c r="Y1589" s="155">
        <v>1</v>
      </c>
      <c r="Z1589" s="173">
        <v>0.0123853211009175</v>
      </c>
      <c r="AA1589" s="151">
        <v>5249</v>
      </c>
      <c r="AB1589" s="151">
        <v>3059</v>
      </c>
      <c r="AC1589" s="151">
        <v>6003</v>
      </c>
      <c r="AD1589" s="151">
        <v>4292</v>
      </c>
      <c r="AE1589" s="155">
        <v>0.582777671937512</v>
      </c>
      <c r="AF1589" s="155">
        <v>0.714975845410628</v>
      </c>
      <c r="AG1589" s="173">
        <v>-0.132198173473116</v>
      </c>
    </row>
    <row r="1590" spans="1:33">
      <c r="A1590" s="175" t="s">
        <v>1455</v>
      </c>
      <c r="B1590" s="195" t="s">
        <v>1857</v>
      </c>
      <c r="C1590" s="195" t="s">
        <v>1594</v>
      </c>
      <c r="D1590" s="150">
        <v>729</v>
      </c>
      <c r="E1590" s="150">
        <v>721</v>
      </c>
      <c r="F1590" s="150">
        <v>690</v>
      </c>
      <c r="G1590" s="151">
        <v>1361</v>
      </c>
      <c r="H1590" s="151">
        <v>1302</v>
      </c>
      <c r="I1590" s="151">
        <v>1306</v>
      </c>
      <c r="J1590" s="151">
        <v>0</v>
      </c>
      <c r="K1590" s="151">
        <v>0</v>
      </c>
      <c r="L1590" s="151">
        <v>0</v>
      </c>
      <c r="M1590" s="154">
        <v>0.992204186245194</v>
      </c>
      <c r="N1590" s="153">
        <v>18582</v>
      </c>
      <c r="O1590" s="172">
        <v>0.9</v>
      </c>
      <c r="P1590" s="154">
        <v>0.989026063100137</v>
      </c>
      <c r="Q1590" s="154">
        <v>0.956649522409993</v>
      </c>
      <c r="R1590" s="154">
        <v>0</v>
      </c>
      <c r="S1590" s="173">
        <v>0.0323765406901445</v>
      </c>
      <c r="T1590" s="153">
        <v>18728</v>
      </c>
      <c r="U1590" s="153">
        <v>18406</v>
      </c>
      <c r="V1590" s="154">
        <v>0.98280649295173</v>
      </c>
      <c r="W1590" s="154">
        <v>0.946502057613169</v>
      </c>
      <c r="X1590" s="155">
        <v>0.959588537839824</v>
      </c>
      <c r="Y1590" s="155">
        <v>0</v>
      </c>
      <c r="Z1590" s="173">
        <v>-0.0130864802266549</v>
      </c>
      <c r="AA1590" s="151">
        <v>5522</v>
      </c>
      <c r="AB1590" s="151">
        <v>5390</v>
      </c>
      <c r="AC1590" s="151">
        <v>6159</v>
      </c>
      <c r="AD1590" s="151">
        <v>6025</v>
      </c>
      <c r="AE1590" s="155">
        <v>0.97609561752988</v>
      </c>
      <c r="AF1590" s="155">
        <v>0.978243221302159</v>
      </c>
      <c r="AG1590" s="173">
        <v>-0.00214760377227896</v>
      </c>
    </row>
    <row r="1591" spans="1:33">
      <c r="A1591" s="175" t="s">
        <v>1455</v>
      </c>
      <c r="B1591" s="195" t="s">
        <v>1857</v>
      </c>
      <c r="C1591" s="195" t="s">
        <v>1595</v>
      </c>
      <c r="D1591" s="150">
        <v>1</v>
      </c>
      <c r="E1591" s="150">
        <v>0</v>
      </c>
      <c r="F1591" s="150">
        <v>0</v>
      </c>
      <c r="G1591" s="151">
        <v>1</v>
      </c>
      <c r="H1591" s="151">
        <v>0</v>
      </c>
      <c r="I1591" s="151">
        <v>0</v>
      </c>
      <c r="J1591" s="151">
        <v>0</v>
      </c>
      <c r="K1591" s="151">
        <v>0</v>
      </c>
      <c r="L1591" s="151">
        <v>0</v>
      </c>
      <c r="M1591" s="154">
        <v>0</v>
      </c>
      <c r="N1591" s="153">
        <v>0</v>
      </c>
      <c r="O1591" s="172">
        <v>0.9</v>
      </c>
      <c r="P1591" s="154">
        <v>0</v>
      </c>
      <c r="Q1591" s="154">
        <v>0</v>
      </c>
      <c r="R1591" s="154">
        <v>0</v>
      </c>
      <c r="S1591" s="173">
        <v>0</v>
      </c>
      <c r="T1591" s="153">
        <v>3</v>
      </c>
      <c r="U1591" s="153">
        <v>0</v>
      </c>
      <c r="V1591" s="154">
        <v>0</v>
      </c>
      <c r="W1591" s="154">
        <v>0</v>
      </c>
      <c r="X1591" s="155">
        <v>0</v>
      </c>
      <c r="Y1591" s="155">
        <v>0</v>
      </c>
      <c r="Z1591" s="173">
        <v>0</v>
      </c>
      <c r="AA1591" s="151">
        <v>3</v>
      </c>
      <c r="AB1591" s="151">
        <v>0</v>
      </c>
      <c r="AC1591" s="151">
        <v>0</v>
      </c>
      <c r="AD1591" s="151">
        <v>0</v>
      </c>
      <c r="AE1591" s="155">
        <v>0</v>
      </c>
      <c r="AF1591" s="155">
        <v>0</v>
      </c>
      <c r="AG1591" s="173">
        <v>0</v>
      </c>
    </row>
    <row r="1592" spans="1:33">
      <c r="A1592" s="175" t="s">
        <v>1455</v>
      </c>
      <c r="B1592" s="195" t="s">
        <v>1855</v>
      </c>
      <c r="C1592" s="195" t="s">
        <v>1596</v>
      </c>
      <c r="D1592" s="150">
        <v>2142</v>
      </c>
      <c r="E1592" s="150">
        <v>2117</v>
      </c>
      <c r="F1592" s="150">
        <v>2039</v>
      </c>
      <c r="G1592" s="151">
        <v>2308</v>
      </c>
      <c r="H1592" s="151">
        <v>2240</v>
      </c>
      <c r="I1592" s="151">
        <v>2153</v>
      </c>
      <c r="J1592" s="151">
        <v>2638</v>
      </c>
      <c r="K1592" s="151">
        <v>2581</v>
      </c>
      <c r="L1592" s="151">
        <v>2499</v>
      </c>
      <c r="M1592" s="154">
        <v>0.991461798910643</v>
      </c>
      <c r="N1592" s="153">
        <v>47145</v>
      </c>
      <c r="O1592" s="172">
        <v>0.9</v>
      </c>
      <c r="P1592" s="154">
        <v>0.988328664799253</v>
      </c>
      <c r="Q1592" s="154">
        <v>0.97053726169844</v>
      </c>
      <c r="R1592" s="154">
        <v>0.978392721758908</v>
      </c>
      <c r="S1592" s="173">
        <v>0.0177914031008128</v>
      </c>
      <c r="T1592" s="153">
        <v>47551</v>
      </c>
      <c r="U1592" s="153">
        <v>45368</v>
      </c>
      <c r="V1592" s="154">
        <v>0.95409139660575</v>
      </c>
      <c r="W1592" s="154">
        <v>0.951914098972922</v>
      </c>
      <c r="X1592" s="155">
        <v>0.932842287694974</v>
      </c>
      <c r="Y1592" s="155">
        <v>0.947308567096285</v>
      </c>
      <c r="Z1592" s="173">
        <v>0.0190718112779484</v>
      </c>
      <c r="AA1592" s="151">
        <v>14635</v>
      </c>
      <c r="AB1592" s="151">
        <v>14006</v>
      </c>
      <c r="AC1592" s="151">
        <v>16446</v>
      </c>
      <c r="AD1592" s="151">
        <v>15628</v>
      </c>
      <c r="AE1592" s="155">
        <v>0.957020840450974</v>
      </c>
      <c r="AF1592" s="155">
        <v>0.950261461753618</v>
      </c>
      <c r="AG1592" s="173">
        <v>0.00675937869735577</v>
      </c>
    </row>
    <row r="1593" spans="1:33">
      <c r="A1593" s="175" t="s">
        <v>1455</v>
      </c>
      <c r="B1593" s="195" t="s">
        <v>1852</v>
      </c>
      <c r="C1593" s="195" t="s">
        <v>1597</v>
      </c>
      <c r="D1593" s="150">
        <v>1425</v>
      </c>
      <c r="E1593" s="150">
        <v>1424</v>
      </c>
      <c r="F1593" s="150">
        <v>1370</v>
      </c>
      <c r="G1593" s="151">
        <v>1531</v>
      </c>
      <c r="H1593" s="151">
        <v>1528</v>
      </c>
      <c r="I1593" s="151">
        <v>1453</v>
      </c>
      <c r="J1593" s="151">
        <v>1264</v>
      </c>
      <c r="K1593" s="151">
        <v>1263</v>
      </c>
      <c r="L1593" s="151">
        <v>1120</v>
      </c>
      <c r="M1593" s="154">
        <v>0.997620739733646</v>
      </c>
      <c r="N1593" s="153">
        <v>32286</v>
      </c>
      <c r="O1593" s="172">
        <v>0.9</v>
      </c>
      <c r="P1593" s="154">
        <v>0.999298245614035</v>
      </c>
      <c r="Q1593" s="154">
        <v>0.998040496407577</v>
      </c>
      <c r="R1593" s="154">
        <v>0.999208860759494</v>
      </c>
      <c r="S1593" s="173">
        <v>0.00125774920645838</v>
      </c>
      <c r="T1593" s="153">
        <v>32363</v>
      </c>
      <c r="U1593" s="153">
        <v>31000</v>
      </c>
      <c r="V1593" s="154">
        <v>0.957884003337144</v>
      </c>
      <c r="W1593" s="154">
        <v>0.96140350877193</v>
      </c>
      <c r="X1593" s="155">
        <v>0.949052906596995</v>
      </c>
      <c r="Y1593" s="155">
        <v>0.886075949367089</v>
      </c>
      <c r="Z1593" s="173">
        <v>0.0123506021749343</v>
      </c>
      <c r="AA1593" s="151">
        <v>9436</v>
      </c>
      <c r="AB1593" s="151">
        <v>8945</v>
      </c>
      <c r="AC1593" s="151">
        <v>10147</v>
      </c>
      <c r="AD1593" s="151">
        <v>9613</v>
      </c>
      <c r="AE1593" s="155">
        <v>0.947965239508266</v>
      </c>
      <c r="AF1593" s="155">
        <v>0.947373607962945</v>
      </c>
      <c r="AG1593" s="173">
        <v>0.000591631545321492</v>
      </c>
    </row>
    <row r="1594" spans="1:33">
      <c r="A1594" s="175" t="s">
        <v>1455</v>
      </c>
      <c r="B1594" s="195" t="s">
        <v>1857</v>
      </c>
      <c r="C1594" s="195" t="s">
        <v>1598</v>
      </c>
      <c r="D1594" s="150">
        <v>934</v>
      </c>
      <c r="E1594" s="150">
        <v>932</v>
      </c>
      <c r="F1594" s="150">
        <v>707</v>
      </c>
      <c r="G1594" s="151">
        <v>674</v>
      </c>
      <c r="H1594" s="151">
        <v>674</v>
      </c>
      <c r="I1594" s="151">
        <v>578</v>
      </c>
      <c r="J1594" s="151">
        <v>1209</v>
      </c>
      <c r="K1594" s="151">
        <v>1206</v>
      </c>
      <c r="L1594" s="151">
        <v>1049</v>
      </c>
      <c r="M1594" s="154">
        <v>0.994705599229905</v>
      </c>
      <c r="N1594" s="153">
        <v>18600</v>
      </c>
      <c r="O1594" s="172">
        <v>0.9</v>
      </c>
      <c r="P1594" s="154">
        <v>0.997858672376874</v>
      </c>
      <c r="Q1594" s="154">
        <v>1</v>
      </c>
      <c r="R1594" s="154">
        <v>0.997518610421836</v>
      </c>
      <c r="S1594" s="173">
        <v>-0.00214132762312635</v>
      </c>
      <c r="T1594" s="153">
        <v>18699</v>
      </c>
      <c r="U1594" s="153">
        <v>16169</v>
      </c>
      <c r="V1594" s="154">
        <v>0.86469864698647</v>
      </c>
      <c r="W1594" s="154">
        <v>0.756959314775161</v>
      </c>
      <c r="X1594" s="155">
        <v>0.857566765578635</v>
      </c>
      <c r="Y1594" s="155">
        <v>0.867659222497932</v>
      </c>
      <c r="Z1594" s="173">
        <v>-0.100607450803474</v>
      </c>
      <c r="AA1594" s="151">
        <v>5282</v>
      </c>
      <c r="AB1594" s="151">
        <v>4459</v>
      </c>
      <c r="AC1594" s="151">
        <v>6119</v>
      </c>
      <c r="AD1594" s="151">
        <v>5258</v>
      </c>
      <c r="AE1594" s="155">
        <v>0.844187807648618</v>
      </c>
      <c r="AF1594" s="155">
        <v>0.859290733780029</v>
      </c>
      <c r="AG1594" s="173">
        <v>-0.0151029261314115</v>
      </c>
    </row>
    <row r="1595" spans="1:33">
      <c r="A1595" s="175" t="s">
        <v>1455</v>
      </c>
      <c r="B1595" s="195" t="s">
        <v>1857</v>
      </c>
      <c r="C1595" s="195" t="s">
        <v>1599</v>
      </c>
      <c r="D1595" s="150">
        <v>0</v>
      </c>
      <c r="E1595" s="150">
        <v>0</v>
      </c>
      <c r="F1595" s="150">
        <v>0</v>
      </c>
      <c r="G1595" s="151">
        <v>0</v>
      </c>
      <c r="H1595" s="151">
        <v>0</v>
      </c>
      <c r="I1595" s="151">
        <v>0</v>
      </c>
      <c r="J1595" s="151">
        <v>0</v>
      </c>
      <c r="K1595" s="151">
        <v>0</v>
      </c>
      <c r="L1595" s="151">
        <v>0</v>
      </c>
      <c r="M1595" s="154">
        <v>0</v>
      </c>
      <c r="N1595" s="153">
        <v>0</v>
      </c>
      <c r="O1595" s="172">
        <v>0.9</v>
      </c>
      <c r="P1595" s="154">
        <v>0</v>
      </c>
      <c r="Q1595" s="154">
        <v>0</v>
      </c>
      <c r="R1595" s="154">
        <v>0</v>
      </c>
      <c r="S1595" s="173">
        <v>0</v>
      </c>
      <c r="T1595" s="153">
        <v>4</v>
      </c>
      <c r="U1595" s="153">
        <v>3</v>
      </c>
      <c r="V1595" s="154">
        <v>0.75</v>
      </c>
      <c r="W1595" s="154">
        <v>0</v>
      </c>
      <c r="X1595" s="155">
        <v>0</v>
      </c>
      <c r="Y1595" s="155">
        <v>0</v>
      </c>
      <c r="Z1595" s="173">
        <v>0</v>
      </c>
      <c r="AA1595" s="151">
        <v>4</v>
      </c>
      <c r="AB1595" s="151">
        <v>3</v>
      </c>
      <c r="AC1595" s="151">
        <v>0</v>
      </c>
      <c r="AD1595" s="151">
        <v>0</v>
      </c>
      <c r="AE1595" s="155">
        <v>0.75</v>
      </c>
      <c r="AF1595" s="155">
        <v>0</v>
      </c>
      <c r="AG1595" s="173">
        <v>0.75</v>
      </c>
    </row>
    <row r="1596" spans="1:33">
      <c r="A1596" s="175" t="s">
        <v>1455</v>
      </c>
      <c r="B1596" s="195" t="s">
        <v>1852</v>
      </c>
      <c r="C1596" s="195" t="s">
        <v>1600</v>
      </c>
      <c r="D1596" s="150">
        <v>2161</v>
      </c>
      <c r="E1596" s="150">
        <v>2138</v>
      </c>
      <c r="F1596" s="150">
        <v>2070</v>
      </c>
      <c r="G1596" s="151">
        <v>1915</v>
      </c>
      <c r="H1596" s="151">
        <v>1894</v>
      </c>
      <c r="I1596" s="151">
        <v>1829</v>
      </c>
      <c r="J1596" s="151">
        <v>1855</v>
      </c>
      <c r="K1596" s="151">
        <v>1760</v>
      </c>
      <c r="L1596" s="151">
        <v>1712</v>
      </c>
      <c r="M1596" s="154">
        <v>0.970896262815566</v>
      </c>
      <c r="N1596" s="153">
        <v>44035</v>
      </c>
      <c r="O1596" s="172">
        <v>0.9</v>
      </c>
      <c r="P1596" s="154">
        <v>0.989356779268857</v>
      </c>
      <c r="Q1596" s="154">
        <v>0.989033942558747</v>
      </c>
      <c r="R1596" s="154">
        <v>0.948787061994609</v>
      </c>
      <c r="S1596" s="173">
        <v>0.000322836710110241</v>
      </c>
      <c r="T1596" s="153">
        <v>45355</v>
      </c>
      <c r="U1596" s="153">
        <v>42458</v>
      </c>
      <c r="V1596" s="154">
        <v>0.936126116194466</v>
      </c>
      <c r="W1596" s="154">
        <v>0.957889865802869</v>
      </c>
      <c r="X1596" s="155">
        <v>0.95509138381201</v>
      </c>
      <c r="Y1596" s="155">
        <v>0.922911051212938</v>
      </c>
      <c r="Z1596" s="173">
        <v>0.00279848199085864</v>
      </c>
      <c r="AA1596" s="151">
        <v>13327</v>
      </c>
      <c r="AB1596" s="151">
        <v>12571</v>
      </c>
      <c r="AC1596" s="151">
        <v>14930</v>
      </c>
      <c r="AD1596" s="151">
        <v>14038</v>
      </c>
      <c r="AE1596" s="155">
        <v>0.943273054700983</v>
      </c>
      <c r="AF1596" s="155">
        <v>0.94025452109846</v>
      </c>
      <c r="AG1596" s="173">
        <v>0.00301853360252347</v>
      </c>
    </row>
    <row r="1597" spans="1:33">
      <c r="A1597" s="175" t="s">
        <v>1455</v>
      </c>
      <c r="B1597" s="195" t="s">
        <v>1855</v>
      </c>
      <c r="C1597" s="195" t="s">
        <v>1601</v>
      </c>
      <c r="D1597" s="150">
        <v>3356</v>
      </c>
      <c r="E1597" s="150">
        <v>3295</v>
      </c>
      <c r="F1597" s="150">
        <v>2903</v>
      </c>
      <c r="G1597" s="151">
        <v>3568</v>
      </c>
      <c r="H1597" s="151">
        <v>3549</v>
      </c>
      <c r="I1597" s="151">
        <v>3337</v>
      </c>
      <c r="J1597" s="151">
        <v>4230</v>
      </c>
      <c r="K1597" s="151">
        <v>4206</v>
      </c>
      <c r="L1597" s="151">
        <v>3741</v>
      </c>
      <c r="M1597" s="154">
        <v>0.993656862319155</v>
      </c>
      <c r="N1597" s="153">
        <v>68613</v>
      </c>
      <c r="O1597" s="172">
        <v>0.9</v>
      </c>
      <c r="P1597" s="154">
        <v>0.981823599523242</v>
      </c>
      <c r="Q1597" s="154">
        <v>0.994674887892377</v>
      </c>
      <c r="R1597" s="154">
        <v>0.994326241134752</v>
      </c>
      <c r="S1597" s="173">
        <v>-0.0128512883691347</v>
      </c>
      <c r="T1597" s="153">
        <v>69051</v>
      </c>
      <c r="U1597" s="153">
        <v>63372</v>
      </c>
      <c r="V1597" s="154">
        <v>0.917756440891515</v>
      </c>
      <c r="W1597" s="154">
        <v>0.865017878426698</v>
      </c>
      <c r="X1597" s="155">
        <v>0.935257847533632</v>
      </c>
      <c r="Y1597" s="155">
        <v>0.884397163120567</v>
      </c>
      <c r="Z1597" s="173">
        <v>-0.0702399691069339</v>
      </c>
      <c r="AA1597" s="151">
        <v>22366</v>
      </c>
      <c r="AB1597" s="151">
        <v>20460</v>
      </c>
      <c r="AC1597" s="151">
        <v>23294</v>
      </c>
      <c r="AD1597" s="151">
        <v>21380</v>
      </c>
      <c r="AE1597" s="155">
        <v>0.914781364571224</v>
      </c>
      <c r="AF1597" s="155">
        <v>0.917832918348072</v>
      </c>
      <c r="AG1597" s="173">
        <v>-0.00305155377684829</v>
      </c>
    </row>
    <row r="1598" spans="1:33">
      <c r="A1598" s="175" t="s">
        <v>1455</v>
      </c>
      <c r="B1598" s="195" t="s">
        <v>1852</v>
      </c>
      <c r="C1598" s="195" t="s">
        <v>1602</v>
      </c>
      <c r="D1598" s="150">
        <v>2112</v>
      </c>
      <c r="E1598" s="150">
        <v>1816</v>
      </c>
      <c r="F1598" s="150">
        <v>1507</v>
      </c>
      <c r="G1598" s="151">
        <v>2286</v>
      </c>
      <c r="H1598" s="151">
        <v>1980</v>
      </c>
      <c r="I1598" s="151">
        <v>1685</v>
      </c>
      <c r="J1598" s="151">
        <v>2287</v>
      </c>
      <c r="K1598" s="151">
        <v>1989</v>
      </c>
      <c r="L1598" s="151">
        <v>1779</v>
      </c>
      <c r="M1598" s="154">
        <v>0.873737038756605</v>
      </c>
      <c r="N1598" s="153">
        <v>39520</v>
      </c>
      <c r="O1598" s="172">
        <v>0.9</v>
      </c>
      <c r="P1598" s="154">
        <v>0.859848484848485</v>
      </c>
      <c r="Q1598" s="154">
        <v>0.866141732283465</v>
      </c>
      <c r="R1598" s="154">
        <v>0.869698294709226</v>
      </c>
      <c r="S1598" s="173">
        <v>-0.00629324743497972</v>
      </c>
      <c r="T1598" s="153">
        <v>45231</v>
      </c>
      <c r="U1598" s="153">
        <v>33781</v>
      </c>
      <c r="V1598" s="154">
        <v>0.746855033052552</v>
      </c>
      <c r="W1598" s="154">
        <v>0.713541666666667</v>
      </c>
      <c r="X1598" s="155">
        <v>0.737095363079615</v>
      </c>
      <c r="Y1598" s="155">
        <v>0.777874945343244</v>
      </c>
      <c r="Z1598" s="173">
        <v>-0.0235536964129485</v>
      </c>
      <c r="AA1598" s="151">
        <v>14343</v>
      </c>
      <c r="AB1598" s="151">
        <v>10590</v>
      </c>
      <c r="AC1598" s="151">
        <v>13914</v>
      </c>
      <c r="AD1598" s="151">
        <v>10430</v>
      </c>
      <c r="AE1598" s="155">
        <v>0.738339259569128</v>
      </c>
      <c r="AF1598" s="155">
        <v>0.749604714675866</v>
      </c>
      <c r="AG1598" s="173">
        <v>-0.0112654551067382</v>
      </c>
    </row>
    <row r="1599" spans="1:33">
      <c r="A1599" s="175" t="s">
        <v>1455</v>
      </c>
      <c r="B1599" s="195" t="s">
        <v>1857</v>
      </c>
      <c r="C1599" s="195" t="s">
        <v>1603</v>
      </c>
      <c r="D1599" s="150">
        <v>1</v>
      </c>
      <c r="E1599" s="150">
        <v>0</v>
      </c>
      <c r="F1599" s="150">
        <v>0</v>
      </c>
      <c r="G1599" s="151">
        <v>0</v>
      </c>
      <c r="H1599" s="151">
        <v>0</v>
      </c>
      <c r="I1599" s="151">
        <v>0</v>
      </c>
      <c r="J1599" s="151">
        <v>0</v>
      </c>
      <c r="K1599" s="151">
        <v>0</v>
      </c>
      <c r="L1599" s="151">
        <v>0</v>
      </c>
      <c r="M1599" s="154">
        <v>0</v>
      </c>
      <c r="N1599" s="153">
        <v>0</v>
      </c>
      <c r="O1599" s="172">
        <v>0.9</v>
      </c>
      <c r="P1599" s="154">
        <v>0</v>
      </c>
      <c r="Q1599" s="154">
        <v>0</v>
      </c>
      <c r="R1599" s="154">
        <v>0</v>
      </c>
      <c r="S1599" s="173">
        <v>0</v>
      </c>
      <c r="T1599" s="153">
        <v>1</v>
      </c>
      <c r="U1599" s="153">
        <v>0</v>
      </c>
      <c r="V1599" s="154">
        <v>0</v>
      </c>
      <c r="W1599" s="154">
        <v>0</v>
      </c>
      <c r="X1599" s="155">
        <v>0</v>
      </c>
      <c r="Y1599" s="155">
        <v>0</v>
      </c>
      <c r="Z1599" s="173">
        <v>0</v>
      </c>
      <c r="AA1599" s="151">
        <v>1</v>
      </c>
      <c r="AB1599" s="151">
        <v>0</v>
      </c>
      <c r="AC1599" s="151">
        <v>0</v>
      </c>
      <c r="AD1599" s="151">
        <v>0</v>
      </c>
      <c r="AE1599" s="155">
        <v>0</v>
      </c>
      <c r="AF1599" s="155">
        <v>0</v>
      </c>
      <c r="AG1599" s="173">
        <v>0</v>
      </c>
    </row>
    <row r="1600" spans="1:33">
      <c r="A1600" s="175" t="s">
        <v>1455</v>
      </c>
      <c r="B1600" s="195" t="s">
        <v>1857</v>
      </c>
      <c r="C1600" s="195" t="s">
        <v>1604</v>
      </c>
      <c r="D1600" s="150">
        <v>890</v>
      </c>
      <c r="E1600" s="150">
        <v>890</v>
      </c>
      <c r="F1600" s="150">
        <v>868</v>
      </c>
      <c r="G1600" s="151">
        <v>1471</v>
      </c>
      <c r="H1600" s="151">
        <v>1471</v>
      </c>
      <c r="I1600" s="151">
        <v>1445</v>
      </c>
      <c r="J1600" s="151">
        <v>420</v>
      </c>
      <c r="K1600" s="151">
        <v>420</v>
      </c>
      <c r="L1600" s="151">
        <v>417</v>
      </c>
      <c r="M1600" s="154">
        <v>0.99317675454883</v>
      </c>
      <c r="N1600" s="153">
        <v>21397</v>
      </c>
      <c r="O1600" s="172">
        <v>0.9</v>
      </c>
      <c r="P1600" s="154">
        <v>1</v>
      </c>
      <c r="Q1600" s="154">
        <v>1</v>
      </c>
      <c r="R1600" s="154">
        <v>1</v>
      </c>
      <c r="S1600" s="173">
        <v>0</v>
      </c>
      <c r="T1600" s="153">
        <v>21544</v>
      </c>
      <c r="U1600" s="153">
        <v>21137</v>
      </c>
      <c r="V1600" s="154">
        <v>0.981108429261047</v>
      </c>
      <c r="W1600" s="154">
        <v>0.975280898876404</v>
      </c>
      <c r="X1600" s="155">
        <v>0.982324949014276</v>
      </c>
      <c r="Y1600" s="155">
        <v>0.992857142857143</v>
      </c>
      <c r="Z1600" s="173">
        <v>-0.00704405013787157</v>
      </c>
      <c r="AA1600" s="151">
        <v>6368</v>
      </c>
      <c r="AB1600" s="151">
        <v>6234</v>
      </c>
      <c r="AC1600" s="151">
        <v>6974</v>
      </c>
      <c r="AD1600" s="151">
        <v>6846</v>
      </c>
      <c r="AE1600" s="155">
        <v>0.978957286432161</v>
      </c>
      <c r="AF1600" s="155">
        <v>0.981646114138228</v>
      </c>
      <c r="AG1600" s="173">
        <v>-0.00268882770606682</v>
      </c>
    </row>
    <row r="1601" spans="1:33">
      <c r="A1601" s="175" t="s">
        <v>1455</v>
      </c>
      <c r="B1601" s="195" t="s">
        <v>1855</v>
      </c>
      <c r="C1601" s="195" t="s">
        <v>1605</v>
      </c>
      <c r="D1601" s="150">
        <v>3232</v>
      </c>
      <c r="E1601" s="150">
        <v>3220</v>
      </c>
      <c r="F1601" s="150">
        <v>3074</v>
      </c>
      <c r="G1601" s="151">
        <v>3485</v>
      </c>
      <c r="H1601" s="151">
        <v>3475</v>
      </c>
      <c r="I1601" s="151">
        <v>3353</v>
      </c>
      <c r="J1601" s="151">
        <v>4087</v>
      </c>
      <c r="K1601" s="151">
        <v>3997</v>
      </c>
      <c r="L1601" s="151">
        <v>3787</v>
      </c>
      <c r="M1601" s="154">
        <v>0.994083947489636</v>
      </c>
      <c r="N1601" s="153">
        <v>69061</v>
      </c>
      <c r="O1601" s="172">
        <v>0.9</v>
      </c>
      <c r="P1601" s="154">
        <v>0.996287128712871</v>
      </c>
      <c r="Q1601" s="154">
        <v>0.997130559540889</v>
      </c>
      <c r="R1601" s="154">
        <v>0.977978957670663</v>
      </c>
      <c r="S1601" s="173">
        <v>-0.000843430828018188</v>
      </c>
      <c r="T1601" s="153">
        <v>69472</v>
      </c>
      <c r="U1601" s="153">
        <v>66111</v>
      </c>
      <c r="V1601" s="154">
        <v>0.951620796867803</v>
      </c>
      <c r="W1601" s="154">
        <v>0.951113861386139</v>
      </c>
      <c r="X1601" s="155">
        <v>0.962123385939742</v>
      </c>
      <c r="Y1601" s="155">
        <v>0.926596525568877</v>
      </c>
      <c r="Z1601" s="173">
        <v>-0.0110095245536032</v>
      </c>
      <c r="AA1601" s="151">
        <v>21843</v>
      </c>
      <c r="AB1601" s="151">
        <v>20788</v>
      </c>
      <c r="AC1601" s="151">
        <v>23152</v>
      </c>
      <c r="AD1601" s="151">
        <v>21863</v>
      </c>
      <c r="AE1601" s="155">
        <v>0.951700773703246</v>
      </c>
      <c r="AF1601" s="155">
        <v>0.944324464409122</v>
      </c>
      <c r="AG1601" s="173">
        <v>0.00737630929412358</v>
      </c>
    </row>
    <row r="1602" spans="1:33">
      <c r="A1602" s="175" t="s">
        <v>1455</v>
      </c>
      <c r="B1602" s="195" t="s">
        <v>1857</v>
      </c>
      <c r="C1602" s="195" t="s">
        <v>1606</v>
      </c>
      <c r="D1602" s="150">
        <v>0</v>
      </c>
      <c r="E1602" s="150">
        <v>0</v>
      </c>
      <c r="F1602" s="150">
        <v>0</v>
      </c>
      <c r="G1602" s="151">
        <v>0</v>
      </c>
      <c r="H1602" s="151">
        <v>0</v>
      </c>
      <c r="I1602" s="151">
        <v>0</v>
      </c>
      <c r="J1602" s="151">
        <v>0</v>
      </c>
      <c r="K1602" s="151">
        <v>0</v>
      </c>
      <c r="L1602" s="151">
        <v>0</v>
      </c>
      <c r="M1602" s="154">
        <v>0</v>
      </c>
      <c r="N1602" s="153">
        <v>0</v>
      </c>
      <c r="O1602" s="172">
        <v>0.9</v>
      </c>
      <c r="P1602" s="154">
        <v>0</v>
      </c>
      <c r="Q1602" s="154">
        <v>0</v>
      </c>
      <c r="R1602" s="154">
        <v>0</v>
      </c>
      <c r="S1602" s="173">
        <v>0</v>
      </c>
      <c r="T1602" s="153">
        <v>0</v>
      </c>
      <c r="U1602" s="153">
        <v>0</v>
      </c>
      <c r="V1602" s="154">
        <v>0</v>
      </c>
      <c r="W1602" s="154">
        <v>0</v>
      </c>
      <c r="X1602" s="155">
        <v>0</v>
      </c>
      <c r="Y1602" s="155">
        <v>0</v>
      </c>
      <c r="Z1602" s="173">
        <v>0</v>
      </c>
      <c r="AA1602" s="151">
        <v>0</v>
      </c>
      <c r="AB1602" s="151">
        <v>0</v>
      </c>
      <c r="AC1602" s="151">
        <v>0</v>
      </c>
      <c r="AD1602" s="151">
        <v>0</v>
      </c>
      <c r="AE1602" s="155">
        <v>0</v>
      </c>
      <c r="AF1602" s="155">
        <v>0</v>
      </c>
      <c r="AG1602" s="173">
        <v>0</v>
      </c>
    </row>
    <row r="1603" spans="1:33">
      <c r="A1603" s="175" t="s">
        <v>1455</v>
      </c>
      <c r="B1603" s="195" t="s">
        <v>1857</v>
      </c>
      <c r="C1603" s="195" t="s">
        <v>1607</v>
      </c>
      <c r="D1603" s="150">
        <v>0</v>
      </c>
      <c r="E1603" s="150">
        <v>0</v>
      </c>
      <c r="F1603" s="150">
        <v>0</v>
      </c>
      <c r="G1603" s="151">
        <v>0</v>
      </c>
      <c r="H1603" s="151">
        <v>0</v>
      </c>
      <c r="I1603" s="151">
        <v>0</v>
      </c>
      <c r="J1603" s="151">
        <v>0</v>
      </c>
      <c r="K1603" s="151">
        <v>0</v>
      </c>
      <c r="L1603" s="151">
        <v>0</v>
      </c>
      <c r="M1603" s="154">
        <v>0.5</v>
      </c>
      <c r="N1603" s="153">
        <v>1</v>
      </c>
      <c r="O1603" s="172">
        <v>0.9</v>
      </c>
      <c r="P1603" s="154">
        <v>0</v>
      </c>
      <c r="Q1603" s="154">
        <v>0</v>
      </c>
      <c r="R1603" s="154">
        <v>0</v>
      </c>
      <c r="S1603" s="173">
        <v>0</v>
      </c>
      <c r="T1603" s="153">
        <v>2</v>
      </c>
      <c r="U1603" s="153">
        <v>2</v>
      </c>
      <c r="V1603" s="154">
        <v>1</v>
      </c>
      <c r="W1603" s="154">
        <v>0</v>
      </c>
      <c r="X1603" s="155">
        <v>0</v>
      </c>
      <c r="Y1603" s="155">
        <v>0</v>
      </c>
      <c r="Z1603" s="173">
        <v>0</v>
      </c>
      <c r="AA1603" s="151">
        <v>0</v>
      </c>
      <c r="AB1603" s="151">
        <v>0</v>
      </c>
      <c r="AC1603" s="151">
        <v>1</v>
      </c>
      <c r="AD1603" s="151">
        <v>1</v>
      </c>
      <c r="AE1603" s="155">
        <v>0</v>
      </c>
      <c r="AF1603" s="155">
        <v>1</v>
      </c>
      <c r="AG1603" s="173">
        <v>-1</v>
      </c>
    </row>
    <row r="1604" spans="1:33">
      <c r="A1604" s="175" t="s">
        <v>1455</v>
      </c>
      <c r="B1604" s="195" t="s">
        <v>1857</v>
      </c>
      <c r="C1604" s="195" t="s">
        <v>1608</v>
      </c>
      <c r="D1604" s="150">
        <v>0</v>
      </c>
      <c r="E1604" s="150">
        <v>0</v>
      </c>
      <c r="F1604" s="150">
        <v>0</v>
      </c>
      <c r="G1604" s="151">
        <v>0</v>
      </c>
      <c r="H1604" s="151">
        <v>0</v>
      </c>
      <c r="I1604" s="151">
        <v>0</v>
      </c>
      <c r="J1604" s="151">
        <v>0</v>
      </c>
      <c r="K1604" s="151">
        <v>0</v>
      </c>
      <c r="L1604" s="151">
        <v>0</v>
      </c>
      <c r="M1604" s="154">
        <v>0.333333333333333</v>
      </c>
      <c r="N1604" s="153">
        <v>2</v>
      </c>
      <c r="O1604" s="172">
        <v>0.9</v>
      </c>
      <c r="P1604" s="154">
        <v>0</v>
      </c>
      <c r="Q1604" s="154">
        <v>0</v>
      </c>
      <c r="R1604" s="154">
        <v>0</v>
      </c>
      <c r="S1604" s="173">
        <v>0</v>
      </c>
      <c r="T1604" s="153">
        <v>6</v>
      </c>
      <c r="U1604" s="153">
        <v>3</v>
      </c>
      <c r="V1604" s="154">
        <v>0.5</v>
      </c>
      <c r="W1604" s="154">
        <v>0</v>
      </c>
      <c r="X1604" s="155">
        <v>0</v>
      </c>
      <c r="Y1604" s="155">
        <v>0</v>
      </c>
      <c r="Z1604" s="173">
        <v>0</v>
      </c>
      <c r="AA1604" s="151">
        <v>2</v>
      </c>
      <c r="AB1604" s="151">
        <v>1</v>
      </c>
      <c r="AC1604" s="151">
        <v>2</v>
      </c>
      <c r="AD1604" s="151">
        <v>1</v>
      </c>
      <c r="AE1604" s="155">
        <v>0.5</v>
      </c>
      <c r="AF1604" s="155">
        <v>0.5</v>
      </c>
      <c r="AG1604" s="173">
        <v>0</v>
      </c>
    </row>
    <row r="1605" spans="1:33">
      <c r="A1605" s="175" t="s">
        <v>1455</v>
      </c>
      <c r="B1605" s="195" t="s">
        <v>1857</v>
      </c>
      <c r="C1605" s="195" t="s">
        <v>1609</v>
      </c>
      <c r="D1605" s="150">
        <v>0</v>
      </c>
      <c r="E1605" s="150">
        <v>0</v>
      </c>
      <c r="F1605" s="150">
        <v>0</v>
      </c>
      <c r="G1605" s="151">
        <v>0</v>
      </c>
      <c r="H1605" s="151">
        <v>0</v>
      </c>
      <c r="I1605" s="151">
        <v>0</v>
      </c>
      <c r="J1605" s="151">
        <v>0</v>
      </c>
      <c r="K1605" s="151">
        <v>0</v>
      </c>
      <c r="L1605" s="151">
        <v>0</v>
      </c>
      <c r="M1605" s="154">
        <v>0</v>
      </c>
      <c r="N1605" s="153">
        <v>0</v>
      </c>
      <c r="O1605" s="172">
        <v>0.9</v>
      </c>
      <c r="P1605" s="154">
        <v>0</v>
      </c>
      <c r="Q1605" s="154">
        <v>0</v>
      </c>
      <c r="R1605" s="154">
        <v>0</v>
      </c>
      <c r="S1605" s="173">
        <v>0</v>
      </c>
      <c r="T1605" s="153">
        <v>1</v>
      </c>
      <c r="U1605" s="153">
        <v>1</v>
      </c>
      <c r="V1605" s="154">
        <v>1</v>
      </c>
      <c r="W1605" s="154">
        <v>0</v>
      </c>
      <c r="X1605" s="155">
        <v>0</v>
      </c>
      <c r="Y1605" s="155">
        <v>0</v>
      </c>
      <c r="Z1605" s="173">
        <v>0</v>
      </c>
      <c r="AA1605" s="151">
        <v>0</v>
      </c>
      <c r="AB1605" s="151">
        <v>0</v>
      </c>
      <c r="AC1605" s="151">
        <v>1</v>
      </c>
      <c r="AD1605" s="151">
        <v>1</v>
      </c>
      <c r="AE1605" s="155">
        <v>0</v>
      </c>
      <c r="AF1605" s="155">
        <v>1</v>
      </c>
      <c r="AG1605" s="173">
        <v>-1</v>
      </c>
    </row>
    <row r="1606" spans="1:33">
      <c r="A1606" s="175" t="s">
        <v>1455</v>
      </c>
      <c r="B1606" s="195" t="s">
        <v>1857</v>
      </c>
      <c r="C1606" s="195" t="s">
        <v>1610</v>
      </c>
      <c r="D1606" s="150">
        <v>0</v>
      </c>
      <c r="E1606" s="150">
        <v>0</v>
      </c>
      <c r="F1606" s="150">
        <v>0</v>
      </c>
      <c r="G1606" s="151">
        <v>0</v>
      </c>
      <c r="H1606" s="151">
        <v>0</v>
      </c>
      <c r="I1606" s="151">
        <v>0</v>
      </c>
      <c r="J1606" s="151">
        <v>0</v>
      </c>
      <c r="K1606" s="151">
        <v>0</v>
      </c>
      <c r="L1606" s="151">
        <v>0</v>
      </c>
      <c r="M1606" s="154">
        <v>0.666666666666667</v>
      </c>
      <c r="N1606" s="153">
        <v>2</v>
      </c>
      <c r="O1606" s="172">
        <v>0.9</v>
      </c>
      <c r="P1606" s="154">
        <v>0</v>
      </c>
      <c r="Q1606" s="154">
        <v>0</v>
      </c>
      <c r="R1606" s="154">
        <v>0</v>
      </c>
      <c r="S1606" s="173">
        <v>0</v>
      </c>
      <c r="T1606" s="153">
        <v>3</v>
      </c>
      <c r="U1606" s="153">
        <v>2</v>
      </c>
      <c r="V1606" s="154">
        <v>0.666666666666667</v>
      </c>
      <c r="W1606" s="154">
        <v>0</v>
      </c>
      <c r="X1606" s="155">
        <v>0</v>
      </c>
      <c r="Y1606" s="155">
        <v>0</v>
      </c>
      <c r="Z1606" s="173">
        <v>0</v>
      </c>
      <c r="AA1606" s="151">
        <v>0</v>
      </c>
      <c r="AB1606" s="151">
        <v>0</v>
      </c>
      <c r="AC1606" s="151">
        <v>0</v>
      </c>
      <c r="AD1606" s="151">
        <v>0</v>
      </c>
      <c r="AE1606" s="155">
        <v>0</v>
      </c>
      <c r="AF1606" s="155">
        <v>0</v>
      </c>
      <c r="AG1606" s="173">
        <v>0</v>
      </c>
    </row>
    <row r="1607" spans="1:33">
      <c r="A1607" s="175" t="s">
        <v>1455</v>
      </c>
      <c r="B1607" s="195" t="s">
        <v>1855</v>
      </c>
      <c r="C1607" s="195" t="s">
        <v>1611</v>
      </c>
      <c r="D1607" s="150">
        <v>1713</v>
      </c>
      <c r="E1607" s="150">
        <v>1707</v>
      </c>
      <c r="F1607" s="150">
        <v>1361</v>
      </c>
      <c r="G1607" s="151">
        <v>2528</v>
      </c>
      <c r="H1607" s="151">
        <v>2487</v>
      </c>
      <c r="I1607" s="151">
        <v>1766</v>
      </c>
      <c r="J1607" s="151">
        <v>2807</v>
      </c>
      <c r="K1607" s="151">
        <v>2767</v>
      </c>
      <c r="L1607" s="151">
        <v>1987</v>
      </c>
      <c r="M1607" s="154">
        <v>0.983527332217605</v>
      </c>
      <c r="N1607" s="153">
        <v>52303</v>
      </c>
      <c r="O1607" s="172">
        <v>0.9</v>
      </c>
      <c r="P1607" s="154">
        <v>0.996497373029772</v>
      </c>
      <c r="Q1607" s="154">
        <v>0.98378164556962</v>
      </c>
      <c r="R1607" s="154">
        <v>0.985749910936943</v>
      </c>
      <c r="S1607" s="173">
        <v>0.0127157274601521</v>
      </c>
      <c r="T1607" s="153">
        <v>53179</v>
      </c>
      <c r="U1607" s="153">
        <v>37024</v>
      </c>
      <c r="V1607" s="154">
        <v>0.696214671204799</v>
      </c>
      <c r="W1607" s="154">
        <v>0.794512551079977</v>
      </c>
      <c r="X1607" s="155">
        <v>0.698575949367089</v>
      </c>
      <c r="Y1607" s="155">
        <v>0.707873174207339</v>
      </c>
      <c r="Z1607" s="173">
        <v>0.0959366017128881</v>
      </c>
      <c r="AA1607" s="151">
        <v>16103</v>
      </c>
      <c r="AB1607" s="151">
        <v>11704</v>
      </c>
      <c r="AC1607" s="151">
        <v>17452</v>
      </c>
      <c r="AD1607" s="151">
        <v>11820</v>
      </c>
      <c r="AE1607" s="155">
        <v>0.72682108923803</v>
      </c>
      <c r="AF1607" s="155">
        <v>0.677286270914508</v>
      </c>
      <c r="AG1607" s="173">
        <v>0.0495348183235218</v>
      </c>
    </row>
    <row r="1608" spans="1:33">
      <c r="A1608" s="175" t="s">
        <v>1455</v>
      </c>
      <c r="B1608" s="195" t="s">
        <v>1855</v>
      </c>
      <c r="C1608" s="195" t="s">
        <v>1612</v>
      </c>
      <c r="D1608" s="150">
        <v>1764</v>
      </c>
      <c r="E1608" s="150">
        <v>1666</v>
      </c>
      <c r="F1608" s="150">
        <v>1102</v>
      </c>
      <c r="G1608" s="151">
        <v>3443</v>
      </c>
      <c r="H1608" s="151">
        <v>3026</v>
      </c>
      <c r="I1608" s="151">
        <v>1651</v>
      </c>
      <c r="J1608" s="151">
        <v>3320</v>
      </c>
      <c r="K1608" s="151">
        <v>3102</v>
      </c>
      <c r="L1608" s="151">
        <v>1357</v>
      </c>
      <c r="M1608" s="154">
        <v>0.890572244827288</v>
      </c>
      <c r="N1608" s="153">
        <v>61722</v>
      </c>
      <c r="O1608" s="172">
        <v>0.9</v>
      </c>
      <c r="P1608" s="154">
        <v>0.944444444444444</v>
      </c>
      <c r="Q1608" s="154">
        <v>0.878884693581179</v>
      </c>
      <c r="R1608" s="154">
        <v>0.93433734939759</v>
      </c>
      <c r="S1608" s="173">
        <v>0.0655597508632653</v>
      </c>
      <c r="T1608" s="153">
        <v>69306</v>
      </c>
      <c r="U1608" s="153">
        <v>35554</v>
      </c>
      <c r="V1608" s="154">
        <v>0.513000317432834</v>
      </c>
      <c r="W1608" s="154">
        <v>0.624716553287982</v>
      </c>
      <c r="X1608" s="155">
        <v>0.479523671216962</v>
      </c>
      <c r="Y1608" s="155">
        <v>0.408734939759036</v>
      </c>
      <c r="Z1608" s="173">
        <v>0.14519288207102</v>
      </c>
      <c r="AA1608" s="151">
        <v>20531</v>
      </c>
      <c r="AB1608" s="151">
        <v>10058</v>
      </c>
      <c r="AC1608" s="151">
        <v>22295</v>
      </c>
      <c r="AD1608" s="151">
        <v>10870</v>
      </c>
      <c r="AE1608" s="155">
        <v>0.489893332034484</v>
      </c>
      <c r="AF1608" s="155">
        <v>0.487553263063467</v>
      </c>
      <c r="AG1608" s="173">
        <v>0.0023400689710173</v>
      </c>
    </row>
    <row r="1609" spans="1:33">
      <c r="A1609" s="175" t="s">
        <v>1455</v>
      </c>
      <c r="B1609" s="195" t="s">
        <v>1855</v>
      </c>
      <c r="C1609" s="195" t="s">
        <v>1613</v>
      </c>
      <c r="D1609" s="150">
        <v>2169</v>
      </c>
      <c r="E1609" s="150">
        <v>2148</v>
      </c>
      <c r="F1609" s="150">
        <v>1906</v>
      </c>
      <c r="G1609" s="151">
        <v>3711</v>
      </c>
      <c r="H1609" s="151">
        <v>3668</v>
      </c>
      <c r="I1609" s="151">
        <v>3072</v>
      </c>
      <c r="J1609" s="151">
        <v>3876</v>
      </c>
      <c r="K1609" s="151">
        <v>3794</v>
      </c>
      <c r="L1609" s="151">
        <v>3184</v>
      </c>
      <c r="M1609" s="154">
        <v>0.979990614960715</v>
      </c>
      <c r="N1609" s="153">
        <v>81448</v>
      </c>
      <c r="O1609" s="172">
        <v>0.9</v>
      </c>
      <c r="P1609" s="154">
        <v>0.990318118948824</v>
      </c>
      <c r="Q1609" s="154">
        <v>0.988412826731339</v>
      </c>
      <c r="R1609" s="154">
        <v>0.978844169246646</v>
      </c>
      <c r="S1609" s="173">
        <v>0.00190529221748514</v>
      </c>
      <c r="T1609" s="153">
        <v>83111</v>
      </c>
      <c r="U1609" s="153">
        <v>64440</v>
      </c>
      <c r="V1609" s="154">
        <v>0.775348630145227</v>
      </c>
      <c r="W1609" s="154">
        <v>0.878745965882895</v>
      </c>
      <c r="X1609" s="155">
        <v>0.827809215844786</v>
      </c>
      <c r="Y1609" s="155">
        <v>0.821465428276574</v>
      </c>
      <c r="Z1609" s="173">
        <v>0.0509367500381096</v>
      </c>
      <c r="AA1609" s="151">
        <v>23818</v>
      </c>
      <c r="AB1609" s="151">
        <v>19456</v>
      </c>
      <c r="AC1609" s="151">
        <v>26124</v>
      </c>
      <c r="AD1609" s="151">
        <v>19787</v>
      </c>
      <c r="AE1609" s="155">
        <v>0.816861197413721</v>
      </c>
      <c r="AF1609" s="155">
        <v>0.757426121574032</v>
      </c>
      <c r="AG1609" s="173">
        <v>0.0594350758396892</v>
      </c>
    </row>
    <row r="1610" spans="1:33">
      <c r="A1610" s="175" t="s">
        <v>1455</v>
      </c>
      <c r="B1610" s="195" t="s">
        <v>1855</v>
      </c>
      <c r="C1610" s="195" t="s">
        <v>1614</v>
      </c>
      <c r="D1610" s="150">
        <v>3616</v>
      </c>
      <c r="E1610" s="150">
        <v>3614</v>
      </c>
      <c r="F1610" s="150">
        <v>3437</v>
      </c>
      <c r="G1610" s="151">
        <v>3989</v>
      </c>
      <c r="H1610" s="151">
        <v>3976</v>
      </c>
      <c r="I1610" s="151">
        <v>3744</v>
      </c>
      <c r="J1610" s="151">
        <v>4777</v>
      </c>
      <c r="K1610" s="151">
        <v>4725</v>
      </c>
      <c r="L1610" s="151">
        <v>4358</v>
      </c>
      <c r="M1610" s="154">
        <v>0.995920251522108</v>
      </c>
      <c r="N1610" s="153">
        <v>79825</v>
      </c>
      <c r="O1610" s="172">
        <v>0.9</v>
      </c>
      <c r="P1610" s="154">
        <v>0.999446902654867</v>
      </c>
      <c r="Q1610" s="154">
        <v>0.996741037854099</v>
      </c>
      <c r="R1610" s="154">
        <v>0.989114507012769</v>
      </c>
      <c r="S1610" s="173">
        <v>0.00270586480076851</v>
      </c>
      <c r="T1610" s="153">
        <v>80152</v>
      </c>
      <c r="U1610" s="153">
        <v>76170</v>
      </c>
      <c r="V1610" s="154">
        <v>0.950319393153009</v>
      </c>
      <c r="W1610" s="154">
        <v>0.950497787610619</v>
      </c>
      <c r="X1610" s="155">
        <v>0.938581098019554</v>
      </c>
      <c r="Y1610" s="155">
        <v>0.912288046891354</v>
      </c>
      <c r="Z1610" s="173">
        <v>0.0119166895910656</v>
      </c>
      <c r="AA1610" s="151">
        <v>25264</v>
      </c>
      <c r="AB1610" s="151">
        <v>23787</v>
      </c>
      <c r="AC1610" s="151">
        <v>27005</v>
      </c>
      <c r="AD1610" s="151">
        <v>25669</v>
      </c>
      <c r="AE1610" s="155">
        <v>0.941537365421153</v>
      </c>
      <c r="AF1610" s="155">
        <v>0.950527680059248</v>
      </c>
      <c r="AG1610" s="173">
        <v>-0.00899031463809563</v>
      </c>
    </row>
    <row r="1611" spans="1:33">
      <c r="A1611" s="175" t="s">
        <v>1455</v>
      </c>
      <c r="B1611" s="195" t="s">
        <v>1855</v>
      </c>
      <c r="C1611" s="195" t="s">
        <v>1615</v>
      </c>
      <c r="D1611" s="150">
        <v>1857</v>
      </c>
      <c r="E1611" s="150">
        <v>1852</v>
      </c>
      <c r="F1611" s="150">
        <v>1378</v>
      </c>
      <c r="G1611" s="151">
        <v>2062</v>
      </c>
      <c r="H1611" s="151">
        <v>2037</v>
      </c>
      <c r="I1611" s="151">
        <v>1541</v>
      </c>
      <c r="J1611" s="151">
        <v>2190</v>
      </c>
      <c r="K1611" s="151">
        <v>2146</v>
      </c>
      <c r="L1611" s="151">
        <v>1335</v>
      </c>
      <c r="M1611" s="154">
        <v>0.989033689525898</v>
      </c>
      <c r="N1611" s="153">
        <v>38781</v>
      </c>
      <c r="O1611" s="172">
        <v>0.9</v>
      </c>
      <c r="P1611" s="154">
        <v>0.997307485191169</v>
      </c>
      <c r="Q1611" s="154">
        <v>0.987875848690592</v>
      </c>
      <c r="R1611" s="154">
        <v>0.979908675799087</v>
      </c>
      <c r="S1611" s="173">
        <v>0.00943163650057688</v>
      </c>
      <c r="T1611" s="153">
        <v>39211</v>
      </c>
      <c r="U1611" s="153">
        <v>28614</v>
      </c>
      <c r="V1611" s="154">
        <v>0.72974420443243</v>
      </c>
      <c r="W1611" s="154">
        <v>0.742057081313947</v>
      </c>
      <c r="X1611" s="155">
        <v>0.74733268671193</v>
      </c>
      <c r="Y1611" s="155">
        <v>0.60958904109589</v>
      </c>
      <c r="Z1611" s="173">
        <v>-0.005275605397983</v>
      </c>
      <c r="AA1611" s="151">
        <v>12108</v>
      </c>
      <c r="AB1611" s="151">
        <v>8870</v>
      </c>
      <c r="AC1611" s="151">
        <v>13001</v>
      </c>
      <c r="AD1611" s="151">
        <v>9520</v>
      </c>
      <c r="AE1611" s="155">
        <v>0.732573505120581</v>
      </c>
      <c r="AF1611" s="155">
        <v>0.732251365279594</v>
      </c>
      <c r="AG1611" s="173">
        <v>0.000322139840987501</v>
      </c>
    </row>
    <row r="1612" spans="1:33">
      <c r="A1612" s="175" t="s">
        <v>1455</v>
      </c>
      <c r="B1612" s="195" t="s">
        <v>1855</v>
      </c>
      <c r="C1612" s="195" t="s">
        <v>1616</v>
      </c>
      <c r="D1612" s="150">
        <v>733</v>
      </c>
      <c r="E1612" s="150">
        <v>717</v>
      </c>
      <c r="F1612" s="150">
        <v>626</v>
      </c>
      <c r="G1612" s="151">
        <v>1420</v>
      </c>
      <c r="H1612" s="151">
        <v>1388</v>
      </c>
      <c r="I1612" s="151">
        <v>1201</v>
      </c>
      <c r="J1612" s="151">
        <v>1653</v>
      </c>
      <c r="K1612" s="151">
        <v>1573</v>
      </c>
      <c r="L1612" s="151">
        <v>1383</v>
      </c>
      <c r="M1612" s="154">
        <v>0.96614190209187</v>
      </c>
      <c r="N1612" s="153">
        <v>26880</v>
      </c>
      <c r="O1612" s="172">
        <v>0.9</v>
      </c>
      <c r="P1612" s="154">
        <v>0.978171896316507</v>
      </c>
      <c r="Q1612" s="154">
        <v>0.977464788732394</v>
      </c>
      <c r="R1612" s="154">
        <v>0.951603145795523</v>
      </c>
      <c r="S1612" s="173">
        <v>0.000707107584113076</v>
      </c>
      <c r="T1612" s="153">
        <v>27822</v>
      </c>
      <c r="U1612" s="153">
        <v>23815</v>
      </c>
      <c r="V1612" s="154">
        <v>0.855977284163612</v>
      </c>
      <c r="W1612" s="154">
        <v>0.854024556616644</v>
      </c>
      <c r="X1612" s="155">
        <v>0.845774647887324</v>
      </c>
      <c r="Y1612" s="155">
        <v>0.836660617059891</v>
      </c>
      <c r="Z1612" s="173">
        <v>0.00824990872931997</v>
      </c>
      <c r="AA1612" s="151">
        <v>7983</v>
      </c>
      <c r="AB1612" s="151">
        <v>6730</v>
      </c>
      <c r="AC1612" s="151">
        <v>9100</v>
      </c>
      <c r="AD1612" s="151">
        <v>7857</v>
      </c>
      <c r="AE1612" s="155">
        <v>0.843041463109107</v>
      </c>
      <c r="AF1612" s="155">
        <v>0.863406593406593</v>
      </c>
      <c r="AG1612" s="173">
        <v>-0.0203651302974865</v>
      </c>
    </row>
    <row r="1613" spans="1:33">
      <c r="A1613" s="175" t="s">
        <v>1455</v>
      </c>
      <c r="B1613" s="195" t="s">
        <v>1857</v>
      </c>
      <c r="C1613" s="195" t="s">
        <v>1617</v>
      </c>
      <c r="D1613" s="150">
        <v>1</v>
      </c>
      <c r="E1613" s="150">
        <v>1</v>
      </c>
      <c r="F1613" s="150">
        <v>0</v>
      </c>
      <c r="G1613" s="151">
        <v>0</v>
      </c>
      <c r="H1613" s="151">
        <v>0</v>
      </c>
      <c r="I1613" s="151">
        <v>0</v>
      </c>
      <c r="J1613" s="151">
        <v>0</v>
      </c>
      <c r="K1613" s="151">
        <v>0</v>
      </c>
      <c r="L1613" s="151">
        <v>0</v>
      </c>
      <c r="M1613" s="154">
        <v>1</v>
      </c>
      <c r="N1613" s="153">
        <v>1</v>
      </c>
      <c r="O1613" s="172">
        <v>0.9</v>
      </c>
      <c r="P1613" s="154">
        <v>1</v>
      </c>
      <c r="Q1613" s="154">
        <v>0</v>
      </c>
      <c r="R1613" s="154">
        <v>0</v>
      </c>
      <c r="S1613" s="173">
        <v>1</v>
      </c>
      <c r="T1613" s="153">
        <v>1</v>
      </c>
      <c r="U1613" s="153">
        <v>0</v>
      </c>
      <c r="V1613" s="154">
        <v>0</v>
      </c>
      <c r="W1613" s="154">
        <v>0</v>
      </c>
      <c r="X1613" s="155">
        <v>0</v>
      </c>
      <c r="Y1613" s="155">
        <v>0</v>
      </c>
      <c r="Z1613" s="173">
        <v>0</v>
      </c>
      <c r="AA1613" s="151">
        <v>1</v>
      </c>
      <c r="AB1613" s="151">
        <v>0</v>
      </c>
      <c r="AC1613" s="151">
        <v>0</v>
      </c>
      <c r="AD1613" s="151">
        <v>0</v>
      </c>
      <c r="AE1613" s="155">
        <v>0</v>
      </c>
      <c r="AF1613" s="155">
        <v>0</v>
      </c>
      <c r="AG1613" s="173">
        <v>0</v>
      </c>
    </row>
    <row r="1614" spans="1:33">
      <c r="A1614" s="175" t="s">
        <v>1455</v>
      </c>
      <c r="B1614" s="195" t="s">
        <v>1852</v>
      </c>
      <c r="C1614" s="195" t="s">
        <v>1618</v>
      </c>
      <c r="D1614" s="150">
        <v>1666</v>
      </c>
      <c r="E1614" s="150">
        <v>1665</v>
      </c>
      <c r="F1614" s="150">
        <v>1578</v>
      </c>
      <c r="G1614" s="151">
        <v>1675</v>
      </c>
      <c r="H1614" s="151">
        <v>1669</v>
      </c>
      <c r="I1614" s="151">
        <v>1570</v>
      </c>
      <c r="J1614" s="151">
        <v>1791</v>
      </c>
      <c r="K1614" s="151">
        <v>1790</v>
      </c>
      <c r="L1614" s="151">
        <v>1579</v>
      </c>
      <c r="M1614" s="154">
        <v>0.992554275413434</v>
      </c>
      <c r="N1614" s="153">
        <v>37992</v>
      </c>
      <c r="O1614" s="172">
        <v>0.9</v>
      </c>
      <c r="P1614" s="154">
        <v>0.999399759903962</v>
      </c>
      <c r="Q1614" s="154">
        <v>0.996417910447761</v>
      </c>
      <c r="R1614" s="154">
        <v>0.999441652707984</v>
      </c>
      <c r="S1614" s="173">
        <v>0.00298184945620039</v>
      </c>
      <c r="T1614" s="153">
        <v>38277</v>
      </c>
      <c r="U1614" s="153">
        <v>34813</v>
      </c>
      <c r="V1614" s="154">
        <v>0.909501789586436</v>
      </c>
      <c r="W1614" s="154">
        <v>0.947178871548619</v>
      </c>
      <c r="X1614" s="155">
        <v>0.937313432835821</v>
      </c>
      <c r="Y1614" s="155">
        <v>0.881630374092686</v>
      </c>
      <c r="Z1614" s="173">
        <v>0.00986543871279855</v>
      </c>
      <c r="AA1614" s="151">
        <v>11443</v>
      </c>
      <c r="AB1614" s="151">
        <v>10364</v>
      </c>
      <c r="AC1614" s="151">
        <v>12317</v>
      </c>
      <c r="AD1614" s="151">
        <v>11264</v>
      </c>
      <c r="AE1614" s="155">
        <v>0.905706545486324</v>
      </c>
      <c r="AF1614" s="155">
        <v>0.914508403020216</v>
      </c>
      <c r="AG1614" s="173">
        <v>-0.0088018575338924</v>
      </c>
    </row>
    <row r="1615" spans="1:33">
      <c r="A1615" s="175" t="s">
        <v>1455</v>
      </c>
      <c r="B1615" s="195" t="s">
        <v>1855</v>
      </c>
      <c r="C1615" s="195" t="s">
        <v>1619</v>
      </c>
      <c r="D1615" s="150">
        <v>4030</v>
      </c>
      <c r="E1615" s="150">
        <v>4019</v>
      </c>
      <c r="F1615" s="150">
        <v>3844</v>
      </c>
      <c r="G1615" s="151">
        <v>4235</v>
      </c>
      <c r="H1615" s="151">
        <v>4213</v>
      </c>
      <c r="I1615" s="151">
        <v>4049</v>
      </c>
      <c r="J1615" s="151">
        <v>5326</v>
      </c>
      <c r="K1615" s="151">
        <v>5234</v>
      </c>
      <c r="L1615" s="151">
        <v>4832</v>
      </c>
      <c r="M1615" s="154">
        <v>0.990228426395939</v>
      </c>
      <c r="N1615" s="153">
        <v>85833</v>
      </c>
      <c r="O1615" s="172">
        <v>0.9</v>
      </c>
      <c r="P1615" s="154">
        <v>0.99727047146402</v>
      </c>
      <c r="Q1615" s="154">
        <v>0.994805194805195</v>
      </c>
      <c r="R1615" s="154">
        <v>0.982726248591814</v>
      </c>
      <c r="S1615" s="173">
        <v>0.00246527665882501</v>
      </c>
      <c r="T1615" s="153">
        <v>86680</v>
      </c>
      <c r="U1615" s="153">
        <v>81913</v>
      </c>
      <c r="V1615" s="154">
        <v>0.945004614674665</v>
      </c>
      <c r="W1615" s="154">
        <v>0.953846153846154</v>
      </c>
      <c r="X1615" s="155">
        <v>0.956080283353011</v>
      </c>
      <c r="Y1615" s="155">
        <v>0.907247465264739</v>
      </c>
      <c r="Z1615" s="173">
        <v>-0.00223412950685675</v>
      </c>
      <c r="AA1615" s="151">
        <v>27372</v>
      </c>
      <c r="AB1615" s="151">
        <v>26053</v>
      </c>
      <c r="AC1615" s="151">
        <v>28798</v>
      </c>
      <c r="AD1615" s="151">
        <v>27195</v>
      </c>
      <c r="AE1615" s="155">
        <v>0.951812070729212</v>
      </c>
      <c r="AF1615" s="155">
        <v>0.944336412250851</v>
      </c>
      <c r="AG1615" s="173">
        <v>0.00747565847836162</v>
      </c>
    </row>
    <row r="1616" spans="1:33">
      <c r="A1616" s="175" t="s">
        <v>1455</v>
      </c>
      <c r="B1616" s="195" t="s">
        <v>1857</v>
      </c>
      <c r="C1616" s="195" t="s">
        <v>1620</v>
      </c>
      <c r="D1616" s="150">
        <v>1522</v>
      </c>
      <c r="E1616" s="150">
        <v>1426</v>
      </c>
      <c r="F1616" s="150">
        <v>1398</v>
      </c>
      <c r="G1616" s="151">
        <v>2513</v>
      </c>
      <c r="H1616" s="151">
        <v>2422</v>
      </c>
      <c r="I1616" s="151">
        <v>2397</v>
      </c>
      <c r="J1616" s="151">
        <v>103</v>
      </c>
      <c r="K1616" s="151">
        <v>9</v>
      </c>
      <c r="L1616" s="151">
        <v>34</v>
      </c>
      <c r="M1616" s="154">
        <v>0.986783632481099</v>
      </c>
      <c r="N1616" s="153">
        <v>34196</v>
      </c>
      <c r="O1616" s="172">
        <v>0.9</v>
      </c>
      <c r="P1616" s="154">
        <v>0.936925098554534</v>
      </c>
      <c r="Q1616" s="154">
        <v>0.963788300835655</v>
      </c>
      <c r="R1616" s="154">
        <v>0.087378640776699</v>
      </c>
      <c r="S1616" s="173">
        <v>-0.026863202281121</v>
      </c>
      <c r="T1616" s="153">
        <v>34654</v>
      </c>
      <c r="U1616" s="153">
        <v>33475</v>
      </c>
      <c r="V1616" s="154">
        <v>0.965977953483003</v>
      </c>
      <c r="W1616" s="154">
        <v>0.918528252299606</v>
      </c>
      <c r="X1616" s="155">
        <v>0.953840031834461</v>
      </c>
      <c r="Y1616" s="155">
        <v>0.330097087378641</v>
      </c>
      <c r="Z1616" s="173">
        <v>-0.035311779534855</v>
      </c>
      <c r="AA1616" s="151">
        <v>10647</v>
      </c>
      <c r="AB1616" s="151">
        <v>10189</v>
      </c>
      <c r="AC1616" s="151">
        <v>10919</v>
      </c>
      <c r="AD1616" s="151">
        <v>10597</v>
      </c>
      <c r="AE1616" s="155">
        <v>0.956983187752419</v>
      </c>
      <c r="AF1616" s="155">
        <v>0.970510119974357</v>
      </c>
      <c r="AG1616" s="173">
        <v>-0.0135269322219381</v>
      </c>
    </row>
    <row r="1617" spans="1:33">
      <c r="A1617" s="175" t="s">
        <v>1455</v>
      </c>
      <c r="B1617" s="195" t="s">
        <v>1857</v>
      </c>
      <c r="C1617" s="195" t="s">
        <v>1621</v>
      </c>
      <c r="D1617" s="150">
        <v>0</v>
      </c>
      <c r="E1617" s="150">
        <v>0</v>
      </c>
      <c r="F1617" s="150">
        <v>0</v>
      </c>
      <c r="G1617" s="151">
        <v>0</v>
      </c>
      <c r="H1617" s="151">
        <v>0</v>
      </c>
      <c r="I1617" s="151">
        <v>0</v>
      </c>
      <c r="J1617" s="151">
        <v>0</v>
      </c>
      <c r="K1617" s="151">
        <v>0</v>
      </c>
      <c r="L1617" s="151">
        <v>0</v>
      </c>
      <c r="M1617" s="154">
        <v>0.12</v>
      </c>
      <c r="N1617" s="153">
        <v>3</v>
      </c>
      <c r="O1617" s="172">
        <v>0.9</v>
      </c>
      <c r="P1617" s="154">
        <v>0</v>
      </c>
      <c r="Q1617" s="154">
        <v>0</v>
      </c>
      <c r="R1617" s="154">
        <v>0</v>
      </c>
      <c r="S1617" s="173">
        <v>0</v>
      </c>
      <c r="T1617" s="153">
        <v>25</v>
      </c>
      <c r="U1617" s="153">
        <v>3</v>
      </c>
      <c r="V1617" s="154">
        <v>0.12</v>
      </c>
      <c r="W1617" s="154">
        <v>0</v>
      </c>
      <c r="X1617" s="155">
        <v>0</v>
      </c>
      <c r="Y1617" s="155">
        <v>0</v>
      </c>
      <c r="Z1617" s="173">
        <v>0</v>
      </c>
      <c r="AA1617" s="151">
        <v>22</v>
      </c>
      <c r="AB1617" s="151">
        <v>0</v>
      </c>
      <c r="AC1617" s="151">
        <v>1</v>
      </c>
      <c r="AD1617" s="151">
        <v>1</v>
      </c>
      <c r="AE1617" s="155">
        <v>0</v>
      </c>
      <c r="AF1617" s="155">
        <v>1</v>
      </c>
      <c r="AG1617" s="173">
        <v>-1</v>
      </c>
    </row>
    <row r="1618" spans="1:33">
      <c r="A1618" s="175" t="s">
        <v>1455</v>
      </c>
      <c r="B1618" s="195" t="s">
        <v>1852</v>
      </c>
      <c r="C1618" s="195" t="s">
        <v>1622</v>
      </c>
      <c r="D1618" s="150">
        <v>2813</v>
      </c>
      <c r="E1618" s="150">
        <v>2629</v>
      </c>
      <c r="F1618" s="150">
        <v>2600</v>
      </c>
      <c r="G1618" s="151">
        <v>2993</v>
      </c>
      <c r="H1618" s="151">
        <v>2827</v>
      </c>
      <c r="I1618" s="151">
        <v>2787</v>
      </c>
      <c r="J1618" s="151">
        <v>6008</v>
      </c>
      <c r="K1618" s="151">
        <v>5831</v>
      </c>
      <c r="L1618" s="151">
        <v>5568</v>
      </c>
      <c r="M1618" s="154">
        <v>0.985866138846126</v>
      </c>
      <c r="N1618" s="153">
        <v>67241</v>
      </c>
      <c r="O1618" s="172">
        <v>0.9</v>
      </c>
      <c r="P1618" s="154">
        <v>0.934589406327764</v>
      </c>
      <c r="Q1618" s="154">
        <v>0.944537253591714</v>
      </c>
      <c r="R1618" s="154">
        <v>0.970539280958722</v>
      </c>
      <c r="S1618" s="173">
        <v>-0.00994784726395004</v>
      </c>
      <c r="T1618" s="153">
        <v>68205</v>
      </c>
      <c r="U1618" s="153">
        <v>63322</v>
      </c>
      <c r="V1618" s="154">
        <v>0.92840700828385</v>
      </c>
      <c r="W1618" s="154">
        <v>0.924280127977248</v>
      </c>
      <c r="X1618" s="155">
        <v>0.931172736384898</v>
      </c>
      <c r="Y1618" s="155">
        <v>0.92676431424767</v>
      </c>
      <c r="Z1618" s="173">
        <v>-0.0068926084076496</v>
      </c>
      <c r="AA1618" s="151">
        <v>20342</v>
      </c>
      <c r="AB1618" s="151">
        <v>18656</v>
      </c>
      <c r="AC1618" s="151">
        <v>21872</v>
      </c>
      <c r="AD1618" s="151">
        <v>20347</v>
      </c>
      <c r="AE1618" s="155">
        <v>0.917117294268017</v>
      </c>
      <c r="AF1618" s="155">
        <v>0.93027615215801</v>
      </c>
      <c r="AG1618" s="173">
        <v>-0.0131588578899934</v>
      </c>
    </row>
    <row r="1619" spans="1:33">
      <c r="A1619" s="175" t="s">
        <v>1455</v>
      </c>
      <c r="B1619" s="195" t="s">
        <v>1852</v>
      </c>
      <c r="C1619" s="195" t="s">
        <v>1623</v>
      </c>
      <c r="D1619" s="150">
        <v>2239</v>
      </c>
      <c r="E1619" s="150">
        <v>2185</v>
      </c>
      <c r="F1619" s="150">
        <v>1983</v>
      </c>
      <c r="G1619" s="151">
        <v>2382</v>
      </c>
      <c r="H1619" s="151">
        <v>2353</v>
      </c>
      <c r="I1619" s="151">
        <v>2168</v>
      </c>
      <c r="J1619" s="151">
        <v>2534</v>
      </c>
      <c r="K1619" s="151">
        <v>2500</v>
      </c>
      <c r="L1619" s="151">
        <v>2227</v>
      </c>
      <c r="M1619" s="154">
        <v>0.973761901247325</v>
      </c>
      <c r="N1619" s="153">
        <v>52774</v>
      </c>
      <c r="O1619" s="172">
        <v>0.9</v>
      </c>
      <c r="P1619" s="154">
        <v>0.975882090218848</v>
      </c>
      <c r="Q1619" s="154">
        <v>0.987825356842989</v>
      </c>
      <c r="R1619" s="154">
        <v>0.986582478295186</v>
      </c>
      <c r="S1619" s="173">
        <v>-0.0119432666241414</v>
      </c>
      <c r="T1619" s="153">
        <v>54196</v>
      </c>
      <c r="U1619" s="153">
        <v>47121</v>
      </c>
      <c r="V1619" s="154">
        <v>0.869455310355008</v>
      </c>
      <c r="W1619" s="154">
        <v>0.885663242518982</v>
      </c>
      <c r="X1619" s="155">
        <v>0.910159529806885</v>
      </c>
      <c r="Y1619" s="155">
        <v>0.878847671665351</v>
      </c>
      <c r="Z1619" s="173">
        <v>-0.0244962872879033</v>
      </c>
      <c r="AA1619" s="151">
        <v>16147</v>
      </c>
      <c r="AB1619" s="151">
        <v>14350</v>
      </c>
      <c r="AC1619" s="151">
        <v>17241</v>
      </c>
      <c r="AD1619" s="151">
        <v>14971</v>
      </c>
      <c r="AE1619" s="155">
        <v>0.888709977085527</v>
      </c>
      <c r="AF1619" s="155">
        <v>0.868337103416275</v>
      </c>
      <c r="AG1619" s="173">
        <v>0.0203728736692516</v>
      </c>
    </row>
    <row r="1620" spans="1:33">
      <c r="A1620" s="175" t="s">
        <v>1455</v>
      </c>
      <c r="B1620" s="195" t="s">
        <v>1855</v>
      </c>
      <c r="C1620" s="195" t="s">
        <v>1624</v>
      </c>
      <c r="D1620" s="150">
        <v>1796</v>
      </c>
      <c r="E1620" s="150">
        <v>1789</v>
      </c>
      <c r="F1620" s="150">
        <v>1561</v>
      </c>
      <c r="G1620" s="151">
        <v>3062</v>
      </c>
      <c r="H1620" s="151">
        <v>2938</v>
      </c>
      <c r="I1620" s="151">
        <v>2631</v>
      </c>
      <c r="J1620" s="151">
        <v>3277</v>
      </c>
      <c r="K1620" s="151">
        <v>3111</v>
      </c>
      <c r="L1620" s="151">
        <v>2530</v>
      </c>
      <c r="M1620" s="154">
        <v>0.969306172960122</v>
      </c>
      <c r="N1620" s="153">
        <v>59528</v>
      </c>
      <c r="O1620" s="172">
        <v>0.9</v>
      </c>
      <c r="P1620" s="154">
        <v>0.996102449888641</v>
      </c>
      <c r="Q1620" s="154">
        <v>0.959503592423253</v>
      </c>
      <c r="R1620" s="154">
        <v>0.949343912114739</v>
      </c>
      <c r="S1620" s="173">
        <v>0.0365988574653886</v>
      </c>
      <c r="T1620" s="153">
        <v>61413</v>
      </c>
      <c r="U1620" s="153">
        <v>50841</v>
      </c>
      <c r="V1620" s="154">
        <v>0.827854037418788</v>
      </c>
      <c r="W1620" s="154">
        <v>0.869153674832962</v>
      </c>
      <c r="X1620" s="155">
        <v>0.859242325277596</v>
      </c>
      <c r="Y1620" s="155">
        <v>0.772047604516326</v>
      </c>
      <c r="Z1620" s="173">
        <v>0.00991134955536577</v>
      </c>
      <c r="AA1620" s="151">
        <v>17414</v>
      </c>
      <c r="AB1620" s="151">
        <v>14321</v>
      </c>
      <c r="AC1620" s="151">
        <v>19205</v>
      </c>
      <c r="AD1620" s="151">
        <v>15629</v>
      </c>
      <c r="AE1620" s="155">
        <v>0.822384288503503</v>
      </c>
      <c r="AF1620" s="155">
        <v>0.813798489976569</v>
      </c>
      <c r="AG1620" s="173">
        <v>0.00858579852693442</v>
      </c>
    </row>
    <row r="1621" spans="1:33">
      <c r="A1621" s="175" t="s">
        <v>1455</v>
      </c>
      <c r="B1621" s="195" t="s">
        <v>1855</v>
      </c>
      <c r="C1621" s="195" t="s">
        <v>1625</v>
      </c>
      <c r="D1621" s="150">
        <v>755</v>
      </c>
      <c r="E1621" s="150">
        <v>733</v>
      </c>
      <c r="F1621" s="150">
        <v>625</v>
      </c>
      <c r="G1621" s="151">
        <v>1384</v>
      </c>
      <c r="H1621" s="151">
        <v>1363</v>
      </c>
      <c r="I1621" s="151">
        <v>1117</v>
      </c>
      <c r="J1621" s="151">
        <v>1499</v>
      </c>
      <c r="K1621" s="151">
        <v>1454</v>
      </c>
      <c r="L1621" s="151">
        <v>1209</v>
      </c>
      <c r="M1621" s="154">
        <v>0.956818431962432</v>
      </c>
      <c r="N1621" s="153">
        <v>26080</v>
      </c>
      <c r="O1621" s="172">
        <v>0.9</v>
      </c>
      <c r="P1621" s="154">
        <v>0.970860927152318</v>
      </c>
      <c r="Q1621" s="154">
        <v>0.984826589595376</v>
      </c>
      <c r="R1621" s="154">
        <v>0.969979986657772</v>
      </c>
      <c r="S1621" s="173">
        <v>-0.0139656624430579</v>
      </c>
      <c r="T1621" s="153">
        <v>27257</v>
      </c>
      <c r="U1621" s="153">
        <v>21405</v>
      </c>
      <c r="V1621" s="154">
        <v>0.785302857981436</v>
      </c>
      <c r="W1621" s="154">
        <v>0.827814569536424</v>
      </c>
      <c r="X1621" s="155">
        <v>0.807080924855491</v>
      </c>
      <c r="Y1621" s="155">
        <v>0.80653769179453</v>
      </c>
      <c r="Z1621" s="173">
        <v>0.0207336446809325</v>
      </c>
      <c r="AA1621" s="151">
        <v>7623</v>
      </c>
      <c r="AB1621" s="151">
        <v>6075</v>
      </c>
      <c r="AC1621" s="151">
        <v>8929</v>
      </c>
      <c r="AD1621" s="151">
        <v>6731</v>
      </c>
      <c r="AE1621" s="155">
        <v>0.796930342384888</v>
      </c>
      <c r="AF1621" s="155">
        <v>0.753835815880838</v>
      </c>
      <c r="AG1621" s="173">
        <v>0.0430945265040501</v>
      </c>
    </row>
    <row r="1622" spans="1:33">
      <c r="A1622" s="175" t="s">
        <v>1455</v>
      </c>
      <c r="B1622" s="195" t="s">
        <v>1855</v>
      </c>
      <c r="C1622" s="195" t="s">
        <v>1626</v>
      </c>
      <c r="D1622" s="150">
        <v>2706</v>
      </c>
      <c r="E1622" s="150">
        <v>2657</v>
      </c>
      <c r="F1622" s="150">
        <v>2270</v>
      </c>
      <c r="G1622" s="151">
        <v>2991</v>
      </c>
      <c r="H1622" s="151">
        <v>2892</v>
      </c>
      <c r="I1622" s="151">
        <v>2184</v>
      </c>
      <c r="J1622" s="151">
        <v>3630</v>
      </c>
      <c r="K1622" s="151">
        <v>3091</v>
      </c>
      <c r="L1622" s="151">
        <v>2562</v>
      </c>
      <c r="M1622" s="154">
        <v>0.912838925343568</v>
      </c>
      <c r="N1622" s="153">
        <v>58984</v>
      </c>
      <c r="O1622" s="172">
        <v>0.9</v>
      </c>
      <c r="P1622" s="154">
        <v>0.981892091648189</v>
      </c>
      <c r="Q1622" s="154">
        <v>0.966900702106319</v>
      </c>
      <c r="R1622" s="154">
        <v>0.851515151515152</v>
      </c>
      <c r="S1622" s="173">
        <v>0.0149913895418703</v>
      </c>
      <c r="T1622" s="153">
        <v>64616</v>
      </c>
      <c r="U1622" s="153">
        <v>46761</v>
      </c>
      <c r="V1622" s="154">
        <v>0.723675250711898</v>
      </c>
      <c r="W1622" s="154">
        <v>0.838876570583888</v>
      </c>
      <c r="X1622" s="155">
        <v>0.730190571715145</v>
      </c>
      <c r="Y1622" s="155">
        <v>0.705785123966942</v>
      </c>
      <c r="Z1622" s="173">
        <v>0.108685998868742</v>
      </c>
      <c r="AA1622" s="151">
        <v>19531</v>
      </c>
      <c r="AB1622" s="151">
        <v>14639</v>
      </c>
      <c r="AC1622" s="151">
        <v>21466</v>
      </c>
      <c r="AD1622" s="151">
        <v>14821</v>
      </c>
      <c r="AE1622" s="155">
        <v>0.749526393937842</v>
      </c>
      <c r="AF1622" s="155">
        <v>0.690440696916053</v>
      </c>
      <c r="AG1622" s="173">
        <v>0.0590856970217891</v>
      </c>
    </row>
    <row r="1623" spans="1:33">
      <c r="A1623" s="175" t="s">
        <v>1455</v>
      </c>
      <c r="B1623" s="195" t="s">
        <v>1854</v>
      </c>
      <c r="C1623" s="195" t="s">
        <v>1627</v>
      </c>
      <c r="D1623" s="150">
        <v>1339</v>
      </c>
      <c r="E1623" s="150">
        <v>1338</v>
      </c>
      <c r="F1623" s="150">
        <v>1283</v>
      </c>
      <c r="G1623" s="151">
        <v>1428</v>
      </c>
      <c r="H1623" s="151">
        <v>1428</v>
      </c>
      <c r="I1623" s="151">
        <v>1375</v>
      </c>
      <c r="J1623" s="151">
        <v>1245</v>
      </c>
      <c r="K1623" s="151">
        <v>1245</v>
      </c>
      <c r="L1623" s="151">
        <v>1204</v>
      </c>
      <c r="M1623" s="154">
        <v>0.998806137855964</v>
      </c>
      <c r="N1623" s="153">
        <v>28445</v>
      </c>
      <c r="O1623" s="172">
        <v>0.9</v>
      </c>
      <c r="P1623" s="154">
        <v>0.999253174010456</v>
      </c>
      <c r="Q1623" s="154">
        <v>1</v>
      </c>
      <c r="R1623" s="154">
        <v>1</v>
      </c>
      <c r="S1623" s="173">
        <v>-0.000746825989544453</v>
      </c>
      <c r="T1623" s="153">
        <v>28479</v>
      </c>
      <c r="U1623" s="153">
        <v>26929</v>
      </c>
      <c r="V1623" s="154">
        <v>0.945573931668949</v>
      </c>
      <c r="W1623" s="154">
        <v>0.958177744585512</v>
      </c>
      <c r="X1623" s="155">
        <v>0.962885154061625</v>
      </c>
      <c r="Y1623" s="155">
        <v>0.967068273092369</v>
      </c>
      <c r="Z1623" s="173">
        <v>-0.00470740947611314</v>
      </c>
      <c r="AA1623" s="151">
        <v>8751</v>
      </c>
      <c r="AB1623" s="151">
        <v>8391</v>
      </c>
      <c r="AC1623" s="151">
        <v>8880</v>
      </c>
      <c r="AD1623" s="151">
        <v>8141</v>
      </c>
      <c r="AE1623" s="155">
        <v>0.958861844360644</v>
      </c>
      <c r="AF1623" s="155">
        <v>0.916779279279279</v>
      </c>
      <c r="AG1623" s="173">
        <v>0.0420825650813652</v>
      </c>
    </row>
    <row r="1624" spans="1:33">
      <c r="A1624" s="175" t="s">
        <v>1455</v>
      </c>
      <c r="B1624" s="195" t="s">
        <v>1854</v>
      </c>
      <c r="C1624" s="195" t="s">
        <v>1628</v>
      </c>
      <c r="D1624" s="150">
        <v>1419</v>
      </c>
      <c r="E1624" s="150">
        <v>1085</v>
      </c>
      <c r="F1624" s="150">
        <v>1073</v>
      </c>
      <c r="G1624" s="151">
        <v>1065</v>
      </c>
      <c r="H1624" s="151">
        <v>888</v>
      </c>
      <c r="I1624" s="151">
        <v>861</v>
      </c>
      <c r="J1624" s="151">
        <v>1814</v>
      </c>
      <c r="K1624" s="151">
        <v>1493</v>
      </c>
      <c r="L1624" s="151">
        <v>1469</v>
      </c>
      <c r="M1624" s="154">
        <v>0.844289540775164</v>
      </c>
      <c r="N1624" s="153">
        <v>26162</v>
      </c>
      <c r="O1624" s="172">
        <v>0.9</v>
      </c>
      <c r="P1624" s="154">
        <v>0.7646229739253</v>
      </c>
      <c r="Q1624" s="154">
        <v>0.833802816901408</v>
      </c>
      <c r="R1624" s="154">
        <v>0.823042998897464</v>
      </c>
      <c r="S1624" s="173">
        <v>-0.0691798429761089</v>
      </c>
      <c r="T1624" s="153">
        <v>30987</v>
      </c>
      <c r="U1624" s="153">
        <v>26157</v>
      </c>
      <c r="V1624" s="154">
        <v>0.84412818278633</v>
      </c>
      <c r="W1624" s="154">
        <v>0.756166314305849</v>
      </c>
      <c r="X1624" s="155">
        <v>0.808450704225352</v>
      </c>
      <c r="Y1624" s="155">
        <v>0.80981256890849</v>
      </c>
      <c r="Z1624" s="173">
        <v>-0.0522843899195029</v>
      </c>
      <c r="AA1624" s="151">
        <v>9664</v>
      </c>
      <c r="AB1624" s="151">
        <v>7789</v>
      </c>
      <c r="AC1624" s="151">
        <v>9018</v>
      </c>
      <c r="AD1624" s="151">
        <v>7702</v>
      </c>
      <c r="AE1624" s="155">
        <v>0.805980960264901</v>
      </c>
      <c r="AF1624" s="155">
        <v>0.854069638500776</v>
      </c>
      <c r="AG1624" s="173">
        <v>-0.0480886782358756</v>
      </c>
    </row>
    <row r="1625" spans="1:33">
      <c r="A1625" s="175" t="s">
        <v>1455</v>
      </c>
      <c r="B1625" s="195" t="s">
        <v>1853</v>
      </c>
      <c r="C1625" s="195" t="s">
        <v>1629</v>
      </c>
      <c r="D1625" s="150">
        <v>4268</v>
      </c>
      <c r="E1625" s="150">
        <v>4143</v>
      </c>
      <c r="F1625" s="150">
        <v>4011</v>
      </c>
      <c r="G1625" s="151">
        <v>4938</v>
      </c>
      <c r="H1625" s="151">
        <v>4399</v>
      </c>
      <c r="I1625" s="151">
        <v>4544</v>
      </c>
      <c r="J1625" s="151">
        <v>4516</v>
      </c>
      <c r="K1625" s="151">
        <v>4051</v>
      </c>
      <c r="L1625" s="151">
        <v>4286</v>
      </c>
      <c r="M1625" s="154">
        <v>0.910259928276071</v>
      </c>
      <c r="N1625" s="153">
        <v>96199</v>
      </c>
      <c r="O1625" s="172">
        <v>0.9</v>
      </c>
      <c r="P1625" s="154">
        <v>0.970712277413308</v>
      </c>
      <c r="Q1625" s="154">
        <v>0.890846496557311</v>
      </c>
      <c r="R1625" s="154">
        <v>0.897032772364925</v>
      </c>
      <c r="S1625" s="173">
        <v>0.0798657808559977</v>
      </c>
      <c r="T1625" s="153">
        <v>105683</v>
      </c>
      <c r="U1625" s="153">
        <v>98676</v>
      </c>
      <c r="V1625" s="154">
        <v>0.933697945743402</v>
      </c>
      <c r="W1625" s="154">
        <v>0.939784442361762</v>
      </c>
      <c r="X1625" s="155">
        <v>0.920210611583637</v>
      </c>
      <c r="Y1625" s="155">
        <v>0.949069973427812</v>
      </c>
      <c r="Z1625" s="173">
        <v>0.0195738307781248</v>
      </c>
      <c r="AA1625" s="151">
        <v>30060</v>
      </c>
      <c r="AB1625" s="151">
        <v>28215</v>
      </c>
      <c r="AC1625" s="151">
        <v>33692</v>
      </c>
      <c r="AD1625" s="151">
        <v>31222</v>
      </c>
      <c r="AE1625" s="155">
        <v>0.938622754491018</v>
      </c>
      <c r="AF1625" s="155">
        <v>0.926688828208477</v>
      </c>
      <c r="AG1625" s="173">
        <v>0.0119339262825412</v>
      </c>
    </row>
    <row r="1626" spans="1:33">
      <c r="A1626" s="175" t="s">
        <v>1455</v>
      </c>
      <c r="B1626" s="195" t="s">
        <v>1854</v>
      </c>
      <c r="C1626" s="195" t="s">
        <v>1630</v>
      </c>
      <c r="D1626" s="150">
        <v>3244</v>
      </c>
      <c r="E1626" s="150">
        <v>2300</v>
      </c>
      <c r="F1626" s="150">
        <v>1906</v>
      </c>
      <c r="G1626" s="151">
        <v>3425</v>
      </c>
      <c r="H1626" s="151">
        <v>2777</v>
      </c>
      <c r="I1626" s="151">
        <v>1881</v>
      </c>
      <c r="J1626" s="151">
        <v>3884</v>
      </c>
      <c r="K1626" s="151">
        <v>3619</v>
      </c>
      <c r="L1626" s="151">
        <v>2232</v>
      </c>
      <c r="M1626" s="154">
        <v>0.823019442832269</v>
      </c>
      <c r="N1626" s="153">
        <v>68067</v>
      </c>
      <c r="O1626" s="172">
        <v>0.9</v>
      </c>
      <c r="P1626" s="154">
        <v>0.709001233045623</v>
      </c>
      <c r="Q1626" s="154">
        <v>0.810802919708029</v>
      </c>
      <c r="R1626" s="154">
        <v>0.931771369721936</v>
      </c>
      <c r="S1626" s="173">
        <v>-0.101801686662407</v>
      </c>
      <c r="T1626" s="153">
        <v>82704</v>
      </c>
      <c r="U1626" s="153">
        <v>52567</v>
      </c>
      <c r="V1626" s="154">
        <v>0.635604082027471</v>
      </c>
      <c r="W1626" s="154">
        <v>0.587546239210851</v>
      </c>
      <c r="X1626" s="155">
        <v>0.549197080291971</v>
      </c>
      <c r="Y1626" s="155">
        <v>0.574665293511843</v>
      </c>
      <c r="Z1626" s="173">
        <v>0.03834915891888</v>
      </c>
      <c r="AA1626" s="151">
        <v>24947</v>
      </c>
      <c r="AB1626" s="151">
        <v>14725</v>
      </c>
      <c r="AC1626" s="151">
        <v>25309</v>
      </c>
      <c r="AD1626" s="151">
        <v>16709</v>
      </c>
      <c r="AE1626" s="155">
        <v>0.59025133282559</v>
      </c>
      <c r="AF1626" s="155">
        <v>0.660199928879055</v>
      </c>
      <c r="AG1626" s="173">
        <v>-0.0699485960534646</v>
      </c>
    </row>
    <row r="1627" spans="1:33">
      <c r="A1627" s="175" t="s">
        <v>1455</v>
      </c>
      <c r="B1627" s="195" t="s">
        <v>1854</v>
      </c>
      <c r="C1627" s="195" t="s">
        <v>1631</v>
      </c>
      <c r="D1627" s="150">
        <v>0</v>
      </c>
      <c r="E1627" s="150">
        <v>0</v>
      </c>
      <c r="F1627" s="150">
        <v>0</v>
      </c>
      <c r="G1627" s="151">
        <v>0</v>
      </c>
      <c r="H1627" s="151">
        <v>0</v>
      </c>
      <c r="I1627" s="151">
        <v>0</v>
      </c>
      <c r="J1627" s="151">
        <v>1</v>
      </c>
      <c r="K1627" s="151">
        <v>0</v>
      </c>
      <c r="L1627" s="151">
        <v>1</v>
      </c>
      <c r="M1627" s="154">
        <v>0</v>
      </c>
      <c r="N1627" s="153">
        <v>0</v>
      </c>
      <c r="O1627" s="172">
        <v>0.9</v>
      </c>
      <c r="P1627" s="154">
        <v>0</v>
      </c>
      <c r="Q1627" s="154">
        <v>0</v>
      </c>
      <c r="R1627" s="154">
        <v>0</v>
      </c>
      <c r="S1627" s="173">
        <v>0</v>
      </c>
      <c r="T1627" s="153">
        <v>6</v>
      </c>
      <c r="U1627" s="153">
        <v>6</v>
      </c>
      <c r="V1627" s="154">
        <v>1</v>
      </c>
      <c r="W1627" s="154">
        <v>0</v>
      </c>
      <c r="X1627" s="155">
        <v>0</v>
      </c>
      <c r="Y1627" s="155">
        <v>1</v>
      </c>
      <c r="Z1627" s="173">
        <v>0</v>
      </c>
      <c r="AA1627" s="151">
        <v>4</v>
      </c>
      <c r="AB1627" s="151">
        <v>4</v>
      </c>
      <c r="AC1627" s="151">
        <v>2</v>
      </c>
      <c r="AD1627" s="151">
        <v>2</v>
      </c>
      <c r="AE1627" s="155">
        <v>1</v>
      </c>
      <c r="AF1627" s="155">
        <v>1</v>
      </c>
      <c r="AG1627" s="173">
        <v>0</v>
      </c>
    </row>
    <row r="1628" spans="1:33">
      <c r="A1628" s="175" t="s">
        <v>1455</v>
      </c>
      <c r="B1628" s="195" t="s">
        <v>1854</v>
      </c>
      <c r="C1628" s="195" t="s">
        <v>1632</v>
      </c>
      <c r="D1628" s="150">
        <v>2</v>
      </c>
      <c r="E1628" s="150">
        <v>0</v>
      </c>
      <c r="F1628" s="150">
        <v>2</v>
      </c>
      <c r="G1628" s="151">
        <v>0</v>
      </c>
      <c r="H1628" s="151">
        <v>0</v>
      </c>
      <c r="I1628" s="151">
        <v>0</v>
      </c>
      <c r="J1628" s="151">
        <v>0</v>
      </c>
      <c r="K1628" s="151">
        <v>0</v>
      </c>
      <c r="L1628" s="151">
        <v>0</v>
      </c>
      <c r="M1628" s="154">
        <v>0</v>
      </c>
      <c r="N1628" s="153">
        <v>0</v>
      </c>
      <c r="O1628" s="172">
        <v>0.9</v>
      </c>
      <c r="P1628" s="154">
        <v>0</v>
      </c>
      <c r="Q1628" s="154">
        <v>0</v>
      </c>
      <c r="R1628" s="154">
        <v>0</v>
      </c>
      <c r="S1628" s="173">
        <v>0</v>
      </c>
      <c r="T1628" s="153">
        <v>8</v>
      </c>
      <c r="U1628" s="153">
        <v>6</v>
      </c>
      <c r="V1628" s="154">
        <v>0.75</v>
      </c>
      <c r="W1628" s="154">
        <v>1</v>
      </c>
      <c r="X1628" s="155">
        <v>0</v>
      </c>
      <c r="Y1628" s="155">
        <v>0</v>
      </c>
      <c r="Z1628" s="173">
        <v>1</v>
      </c>
      <c r="AA1628" s="151">
        <v>6</v>
      </c>
      <c r="AB1628" s="151">
        <v>5</v>
      </c>
      <c r="AC1628" s="151">
        <v>2</v>
      </c>
      <c r="AD1628" s="151">
        <v>1</v>
      </c>
      <c r="AE1628" s="155">
        <v>0.833333333333333</v>
      </c>
      <c r="AF1628" s="155">
        <v>0.5</v>
      </c>
      <c r="AG1628" s="173">
        <v>0.333333333333333</v>
      </c>
    </row>
    <row r="1629" spans="1:33">
      <c r="A1629" s="175" t="s">
        <v>1455</v>
      </c>
      <c r="B1629" s="195" t="s">
        <v>1853</v>
      </c>
      <c r="C1629" s="195" t="s">
        <v>1633</v>
      </c>
      <c r="D1629" s="150">
        <v>0</v>
      </c>
      <c r="E1629" s="150">
        <v>0</v>
      </c>
      <c r="F1629" s="150">
        <v>0</v>
      </c>
      <c r="G1629" s="151">
        <v>1</v>
      </c>
      <c r="H1629" s="151">
        <v>0</v>
      </c>
      <c r="I1629" s="151">
        <v>1</v>
      </c>
      <c r="J1629" s="151">
        <v>1</v>
      </c>
      <c r="K1629" s="151">
        <v>0</v>
      </c>
      <c r="L1629" s="151">
        <v>1</v>
      </c>
      <c r="M1629" s="154">
        <v>0</v>
      </c>
      <c r="N1629" s="153">
        <v>0</v>
      </c>
      <c r="O1629" s="172">
        <v>0.9</v>
      </c>
      <c r="P1629" s="154">
        <v>0</v>
      </c>
      <c r="Q1629" s="154">
        <v>0</v>
      </c>
      <c r="R1629" s="154">
        <v>0</v>
      </c>
      <c r="S1629" s="173">
        <v>0</v>
      </c>
      <c r="T1629" s="153">
        <v>3</v>
      </c>
      <c r="U1629" s="153">
        <v>3</v>
      </c>
      <c r="V1629" s="154">
        <v>1</v>
      </c>
      <c r="W1629" s="154">
        <v>0</v>
      </c>
      <c r="X1629" s="155">
        <v>1</v>
      </c>
      <c r="Y1629" s="155">
        <v>1</v>
      </c>
      <c r="Z1629" s="173">
        <v>-1</v>
      </c>
      <c r="AA1629" s="151">
        <v>2</v>
      </c>
      <c r="AB1629" s="151">
        <v>2</v>
      </c>
      <c r="AC1629" s="151">
        <v>0</v>
      </c>
      <c r="AD1629" s="151">
        <v>0</v>
      </c>
      <c r="AE1629" s="155">
        <v>1</v>
      </c>
      <c r="AF1629" s="155">
        <v>0</v>
      </c>
      <c r="AG1629" s="173">
        <v>1</v>
      </c>
    </row>
    <row r="1630" spans="1:33">
      <c r="A1630" s="175" t="s">
        <v>1455</v>
      </c>
      <c r="B1630" s="195" t="s">
        <v>1853</v>
      </c>
      <c r="C1630" s="195" t="s">
        <v>1634</v>
      </c>
      <c r="D1630" s="150">
        <v>0</v>
      </c>
      <c r="E1630" s="150">
        <v>0</v>
      </c>
      <c r="F1630" s="150">
        <v>0</v>
      </c>
      <c r="G1630" s="151">
        <v>0</v>
      </c>
      <c r="H1630" s="151">
        <v>0</v>
      </c>
      <c r="I1630" s="151">
        <v>0</v>
      </c>
      <c r="J1630" s="151">
        <v>0</v>
      </c>
      <c r="K1630" s="151">
        <v>0</v>
      </c>
      <c r="L1630" s="151">
        <v>0</v>
      </c>
      <c r="M1630" s="154">
        <v>0</v>
      </c>
      <c r="N1630" s="153">
        <v>0</v>
      </c>
      <c r="O1630" s="172">
        <v>0.9</v>
      </c>
      <c r="P1630" s="154">
        <v>0</v>
      </c>
      <c r="Q1630" s="154">
        <v>0</v>
      </c>
      <c r="R1630" s="154">
        <v>0</v>
      </c>
      <c r="S1630" s="173">
        <v>0</v>
      </c>
      <c r="T1630" s="153">
        <v>0</v>
      </c>
      <c r="U1630" s="153">
        <v>0</v>
      </c>
      <c r="V1630" s="154">
        <v>0</v>
      </c>
      <c r="W1630" s="154">
        <v>0</v>
      </c>
      <c r="X1630" s="155">
        <v>0</v>
      </c>
      <c r="Y1630" s="155">
        <v>0</v>
      </c>
      <c r="Z1630" s="173">
        <v>0</v>
      </c>
      <c r="AA1630" s="151">
        <v>0</v>
      </c>
      <c r="AB1630" s="151">
        <v>0</v>
      </c>
      <c r="AC1630" s="151">
        <v>0</v>
      </c>
      <c r="AD1630" s="151">
        <v>0</v>
      </c>
      <c r="AE1630" s="155">
        <v>0</v>
      </c>
      <c r="AF1630" s="155">
        <v>0</v>
      </c>
      <c r="AG1630" s="173">
        <v>0</v>
      </c>
    </row>
    <row r="1631" spans="1:33">
      <c r="A1631" s="175" t="s">
        <v>1455</v>
      </c>
      <c r="B1631" s="195" t="s">
        <v>1853</v>
      </c>
      <c r="C1631" s="195" t="s">
        <v>1635</v>
      </c>
      <c r="D1631" s="150">
        <v>3782</v>
      </c>
      <c r="E1631" s="150">
        <v>3668</v>
      </c>
      <c r="F1631" s="150">
        <v>3637</v>
      </c>
      <c r="G1631" s="151">
        <v>4037</v>
      </c>
      <c r="H1631" s="151">
        <v>3826</v>
      </c>
      <c r="I1631" s="151">
        <v>3880</v>
      </c>
      <c r="J1631" s="151">
        <v>4677</v>
      </c>
      <c r="K1631" s="151">
        <v>4186</v>
      </c>
      <c r="L1631" s="151">
        <v>4449</v>
      </c>
      <c r="M1631" s="154">
        <v>0.945215813180566</v>
      </c>
      <c r="N1631" s="153">
        <v>86457</v>
      </c>
      <c r="O1631" s="172">
        <v>0.9</v>
      </c>
      <c r="P1631" s="154">
        <v>0.969857218402961</v>
      </c>
      <c r="Q1631" s="154">
        <v>0.947733465444637</v>
      </c>
      <c r="R1631" s="154">
        <v>0.89501817404319</v>
      </c>
      <c r="S1631" s="173">
        <v>0.0221237529583242</v>
      </c>
      <c r="T1631" s="153">
        <v>91468</v>
      </c>
      <c r="U1631" s="153">
        <v>88656</v>
      </c>
      <c r="V1631" s="154">
        <v>0.969257007915337</v>
      </c>
      <c r="W1631" s="154">
        <v>0.961660497091486</v>
      </c>
      <c r="X1631" s="155">
        <v>0.961109734951697</v>
      </c>
      <c r="Y1631" s="155">
        <v>0.951250801796023</v>
      </c>
      <c r="Z1631" s="173">
        <v>0.000550762139789107</v>
      </c>
      <c r="AA1631" s="151">
        <v>27767</v>
      </c>
      <c r="AB1631" s="151">
        <v>26804</v>
      </c>
      <c r="AC1631" s="151">
        <v>28929</v>
      </c>
      <c r="AD1631" s="151">
        <v>28108</v>
      </c>
      <c r="AE1631" s="155">
        <v>0.965318543594915</v>
      </c>
      <c r="AF1631" s="155">
        <v>0.971620173528293</v>
      </c>
      <c r="AG1631" s="173">
        <v>-0.00630162993337857</v>
      </c>
    </row>
    <row r="1632" spans="1:33">
      <c r="A1632" s="175" t="s">
        <v>1455</v>
      </c>
      <c r="B1632" s="195" t="s">
        <v>1853</v>
      </c>
      <c r="C1632" s="195" t="s">
        <v>1636</v>
      </c>
      <c r="D1632" s="150">
        <v>0</v>
      </c>
      <c r="E1632" s="150">
        <v>0</v>
      </c>
      <c r="F1632" s="150">
        <v>0</v>
      </c>
      <c r="G1632" s="151">
        <v>0</v>
      </c>
      <c r="H1632" s="151">
        <v>0</v>
      </c>
      <c r="I1632" s="151">
        <v>0</v>
      </c>
      <c r="J1632" s="151">
        <v>0</v>
      </c>
      <c r="K1632" s="151">
        <v>0</v>
      </c>
      <c r="L1632" s="151">
        <v>0</v>
      </c>
      <c r="M1632" s="154">
        <v>0</v>
      </c>
      <c r="N1632" s="153">
        <v>0</v>
      </c>
      <c r="O1632" s="172">
        <v>0.9</v>
      </c>
      <c r="P1632" s="154">
        <v>0</v>
      </c>
      <c r="Q1632" s="154">
        <v>0</v>
      </c>
      <c r="R1632" s="154">
        <v>0</v>
      </c>
      <c r="S1632" s="173">
        <v>0</v>
      </c>
      <c r="T1632" s="153">
        <v>1</v>
      </c>
      <c r="U1632" s="153">
        <v>0</v>
      </c>
      <c r="V1632" s="154">
        <v>0</v>
      </c>
      <c r="W1632" s="154">
        <v>0</v>
      </c>
      <c r="X1632" s="155">
        <v>0</v>
      </c>
      <c r="Y1632" s="155">
        <v>0</v>
      </c>
      <c r="Z1632" s="173">
        <v>0</v>
      </c>
      <c r="AA1632" s="151">
        <v>0</v>
      </c>
      <c r="AB1632" s="151">
        <v>0</v>
      </c>
      <c r="AC1632" s="151">
        <v>1</v>
      </c>
      <c r="AD1632" s="151">
        <v>0</v>
      </c>
      <c r="AE1632" s="155">
        <v>0</v>
      </c>
      <c r="AF1632" s="155">
        <v>0</v>
      </c>
      <c r="AG1632" s="173">
        <v>0</v>
      </c>
    </row>
    <row r="1633" spans="1:33">
      <c r="A1633" s="175" t="s">
        <v>1455</v>
      </c>
      <c r="B1633" s="195" t="s">
        <v>1853</v>
      </c>
      <c r="C1633" s="195" t="s">
        <v>1637</v>
      </c>
      <c r="D1633" s="150">
        <v>5005</v>
      </c>
      <c r="E1633" s="150">
        <v>4951</v>
      </c>
      <c r="F1633" s="150">
        <v>4098</v>
      </c>
      <c r="G1633" s="151">
        <v>5402</v>
      </c>
      <c r="H1633" s="151">
        <v>5340</v>
      </c>
      <c r="I1633" s="151">
        <v>4221</v>
      </c>
      <c r="J1633" s="151">
        <v>6198</v>
      </c>
      <c r="K1633" s="151">
        <v>6127</v>
      </c>
      <c r="L1633" s="151">
        <v>4737</v>
      </c>
      <c r="M1633" s="154">
        <v>0.98913670526102</v>
      </c>
      <c r="N1633" s="153">
        <v>121738</v>
      </c>
      <c r="O1633" s="172">
        <v>0.9</v>
      </c>
      <c r="P1633" s="154">
        <v>0.989210789210789</v>
      </c>
      <c r="Q1633" s="154">
        <v>0.988522769344687</v>
      </c>
      <c r="R1633" s="154">
        <v>0.988544691836076</v>
      </c>
      <c r="S1633" s="173">
        <v>0.000688019866102008</v>
      </c>
      <c r="T1633" s="153">
        <v>123075</v>
      </c>
      <c r="U1633" s="153">
        <v>98828</v>
      </c>
      <c r="V1633" s="154">
        <v>0.80299004671948</v>
      </c>
      <c r="W1633" s="154">
        <v>0.818781218781219</v>
      </c>
      <c r="X1633" s="155">
        <v>0.781377267678638</v>
      </c>
      <c r="Y1633" s="155">
        <v>0.764278799612778</v>
      </c>
      <c r="Z1633" s="173">
        <v>0.0374039511025812</v>
      </c>
      <c r="AA1633" s="151">
        <v>36190</v>
      </c>
      <c r="AB1633" s="151">
        <v>28414</v>
      </c>
      <c r="AC1633" s="151">
        <v>39203</v>
      </c>
      <c r="AD1633" s="151">
        <v>31791</v>
      </c>
      <c r="AE1633" s="155">
        <v>0.785134014921249</v>
      </c>
      <c r="AF1633" s="155">
        <v>0.810932836772696</v>
      </c>
      <c r="AG1633" s="173">
        <v>-0.025798821851447</v>
      </c>
    </row>
    <row r="1634" spans="1:33">
      <c r="A1634" s="175" t="s">
        <v>1455</v>
      </c>
      <c r="B1634" s="195" t="s">
        <v>1851</v>
      </c>
      <c r="C1634" s="195" t="s">
        <v>1638</v>
      </c>
      <c r="D1634" s="150">
        <v>1455</v>
      </c>
      <c r="E1634" s="150">
        <v>1447</v>
      </c>
      <c r="F1634" s="150">
        <v>1055</v>
      </c>
      <c r="G1634" s="151">
        <v>2091</v>
      </c>
      <c r="H1634" s="151">
        <v>2072</v>
      </c>
      <c r="I1634" s="151">
        <v>1419</v>
      </c>
      <c r="J1634" s="151">
        <v>2449</v>
      </c>
      <c r="K1634" s="151">
        <v>2288</v>
      </c>
      <c r="L1634" s="151">
        <v>1488</v>
      </c>
      <c r="M1634" s="154">
        <v>0.968806852637962</v>
      </c>
      <c r="N1634" s="153">
        <v>51122</v>
      </c>
      <c r="O1634" s="172">
        <v>0.9</v>
      </c>
      <c r="P1634" s="154">
        <v>0.994501718213058</v>
      </c>
      <c r="Q1634" s="154">
        <v>0.99091343854615</v>
      </c>
      <c r="R1634" s="154">
        <v>0.93425888117599</v>
      </c>
      <c r="S1634" s="173">
        <v>0.00358827966690822</v>
      </c>
      <c r="T1634" s="153">
        <v>52768</v>
      </c>
      <c r="U1634" s="153">
        <v>34517</v>
      </c>
      <c r="V1634" s="154">
        <v>0.65412750151607</v>
      </c>
      <c r="W1634" s="154">
        <v>0.725085910652921</v>
      </c>
      <c r="X1634" s="155">
        <v>0.678622668579627</v>
      </c>
      <c r="Y1634" s="155">
        <v>0.607594936708861</v>
      </c>
      <c r="Z1634" s="173">
        <v>0.046463242073294</v>
      </c>
      <c r="AA1634" s="151">
        <v>15401</v>
      </c>
      <c r="AB1634" s="151">
        <v>9762</v>
      </c>
      <c r="AC1634" s="151">
        <v>14524</v>
      </c>
      <c r="AD1634" s="151">
        <v>10207</v>
      </c>
      <c r="AE1634" s="155">
        <v>0.633854944484124</v>
      </c>
      <c r="AF1634" s="155">
        <v>0.702767832553016</v>
      </c>
      <c r="AG1634" s="173">
        <v>-0.0689128880688913</v>
      </c>
    </row>
    <row r="1635" spans="1:33">
      <c r="A1635" s="175" t="s">
        <v>1455</v>
      </c>
      <c r="B1635" s="195" t="s">
        <v>1851</v>
      </c>
      <c r="C1635" s="195" t="s">
        <v>1639</v>
      </c>
      <c r="D1635" s="150">
        <v>0</v>
      </c>
      <c r="E1635" s="150">
        <v>0</v>
      </c>
      <c r="F1635" s="150">
        <v>0</v>
      </c>
      <c r="G1635" s="151">
        <v>0</v>
      </c>
      <c r="H1635" s="151">
        <v>0</v>
      </c>
      <c r="I1635" s="151">
        <v>0</v>
      </c>
      <c r="J1635" s="151">
        <v>0</v>
      </c>
      <c r="K1635" s="151">
        <v>0</v>
      </c>
      <c r="L1635" s="151">
        <v>0</v>
      </c>
      <c r="M1635" s="154">
        <v>0</v>
      </c>
      <c r="N1635" s="153">
        <v>0</v>
      </c>
      <c r="O1635" s="172">
        <v>0.9</v>
      </c>
      <c r="P1635" s="154">
        <v>0</v>
      </c>
      <c r="Q1635" s="154">
        <v>0</v>
      </c>
      <c r="R1635" s="154">
        <v>0</v>
      </c>
      <c r="S1635" s="173">
        <v>0</v>
      </c>
      <c r="T1635" s="153">
        <v>2</v>
      </c>
      <c r="U1635" s="153">
        <v>0</v>
      </c>
      <c r="V1635" s="154">
        <v>0</v>
      </c>
      <c r="W1635" s="154">
        <v>0</v>
      </c>
      <c r="X1635" s="155">
        <v>0</v>
      </c>
      <c r="Y1635" s="155">
        <v>0</v>
      </c>
      <c r="Z1635" s="173">
        <v>0</v>
      </c>
      <c r="AA1635" s="151">
        <v>0</v>
      </c>
      <c r="AB1635" s="151">
        <v>0</v>
      </c>
      <c r="AC1635" s="151">
        <v>1</v>
      </c>
      <c r="AD1635" s="151">
        <v>0</v>
      </c>
      <c r="AE1635" s="155">
        <v>0</v>
      </c>
      <c r="AF1635" s="155">
        <v>0</v>
      </c>
      <c r="AG1635" s="173">
        <v>0</v>
      </c>
    </row>
    <row r="1636" spans="1:33">
      <c r="A1636" s="175" t="s">
        <v>1455</v>
      </c>
      <c r="B1636" s="195" t="s">
        <v>1851</v>
      </c>
      <c r="C1636" s="195" t="s">
        <v>1640</v>
      </c>
      <c r="D1636" s="150">
        <v>1</v>
      </c>
      <c r="E1636" s="150">
        <v>0</v>
      </c>
      <c r="F1636" s="150">
        <v>1</v>
      </c>
      <c r="G1636" s="151">
        <v>0</v>
      </c>
      <c r="H1636" s="151">
        <v>0</v>
      </c>
      <c r="I1636" s="151">
        <v>0</v>
      </c>
      <c r="J1636" s="151">
        <v>0</v>
      </c>
      <c r="K1636" s="151">
        <v>0</v>
      </c>
      <c r="L1636" s="151">
        <v>0</v>
      </c>
      <c r="M1636" s="154">
        <v>0.0833333333333333</v>
      </c>
      <c r="N1636" s="153">
        <v>1</v>
      </c>
      <c r="O1636" s="172">
        <v>0.9</v>
      </c>
      <c r="P1636" s="154">
        <v>0</v>
      </c>
      <c r="Q1636" s="154">
        <v>0</v>
      </c>
      <c r="R1636" s="154">
        <v>0</v>
      </c>
      <c r="S1636" s="173">
        <v>0</v>
      </c>
      <c r="T1636" s="153">
        <v>12</v>
      </c>
      <c r="U1636" s="153">
        <v>11</v>
      </c>
      <c r="V1636" s="154">
        <v>0.916666666666667</v>
      </c>
      <c r="W1636" s="154">
        <v>1</v>
      </c>
      <c r="X1636" s="155">
        <v>0</v>
      </c>
      <c r="Y1636" s="155">
        <v>0</v>
      </c>
      <c r="Z1636" s="173">
        <v>1</v>
      </c>
      <c r="AA1636" s="151">
        <v>2</v>
      </c>
      <c r="AB1636" s="151">
        <v>2</v>
      </c>
      <c r="AC1636" s="151">
        <v>1</v>
      </c>
      <c r="AD1636" s="151">
        <v>1</v>
      </c>
      <c r="AE1636" s="155">
        <v>1</v>
      </c>
      <c r="AF1636" s="155">
        <v>1</v>
      </c>
      <c r="AG1636" s="173">
        <v>0</v>
      </c>
    </row>
    <row r="1637" spans="1:33">
      <c r="A1637" s="175" t="s">
        <v>1455</v>
      </c>
      <c r="B1637" s="195" t="s">
        <v>1851</v>
      </c>
      <c r="C1637" s="195" t="s">
        <v>1641</v>
      </c>
      <c r="D1637" s="150">
        <v>1056</v>
      </c>
      <c r="E1637" s="150">
        <v>1035</v>
      </c>
      <c r="F1637" s="150">
        <v>939</v>
      </c>
      <c r="G1637" s="151">
        <v>1302</v>
      </c>
      <c r="H1637" s="151">
        <v>1243</v>
      </c>
      <c r="I1637" s="151">
        <v>1140</v>
      </c>
      <c r="J1637" s="151">
        <v>1359</v>
      </c>
      <c r="K1637" s="151">
        <v>1328</v>
      </c>
      <c r="L1637" s="151">
        <v>1173</v>
      </c>
      <c r="M1637" s="154">
        <v>0.977676016027476</v>
      </c>
      <c r="N1637" s="153">
        <v>29036</v>
      </c>
      <c r="O1637" s="172">
        <v>0.9</v>
      </c>
      <c r="P1637" s="154">
        <v>0.980113636363636</v>
      </c>
      <c r="Q1637" s="154">
        <v>0.95468509984639</v>
      </c>
      <c r="R1637" s="154">
        <v>0.977189109639441</v>
      </c>
      <c r="S1637" s="173">
        <v>0.0254285365172462</v>
      </c>
      <c r="T1637" s="153">
        <v>29699</v>
      </c>
      <c r="U1637" s="153">
        <v>26064</v>
      </c>
      <c r="V1637" s="154">
        <v>0.877605306575979</v>
      </c>
      <c r="W1637" s="154">
        <v>0.889204545454545</v>
      </c>
      <c r="X1637" s="155">
        <v>0.875576036866359</v>
      </c>
      <c r="Y1637" s="155">
        <v>0.863134657836645</v>
      </c>
      <c r="Z1637" s="173">
        <v>0.013628508588186</v>
      </c>
      <c r="AA1637" s="151">
        <v>9648</v>
      </c>
      <c r="AB1637" s="151">
        <v>8484</v>
      </c>
      <c r="AC1637" s="151">
        <v>7786</v>
      </c>
      <c r="AD1637" s="151">
        <v>6817</v>
      </c>
      <c r="AE1637" s="155">
        <v>0.879353233830846</v>
      </c>
      <c r="AF1637" s="155">
        <v>0.875545851528384</v>
      </c>
      <c r="AG1637" s="173">
        <v>0.00380738230246147</v>
      </c>
    </row>
    <row r="1638" spans="1:33">
      <c r="A1638" s="175" t="s">
        <v>1455</v>
      </c>
      <c r="B1638" s="195" t="s">
        <v>1851</v>
      </c>
      <c r="C1638" s="195" t="s">
        <v>1642</v>
      </c>
      <c r="D1638" s="150">
        <v>2</v>
      </c>
      <c r="E1638" s="150">
        <v>0</v>
      </c>
      <c r="F1638" s="150">
        <v>1</v>
      </c>
      <c r="G1638" s="151">
        <v>1</v>
      </c>
      <c r="H1638" s="151">
        <v>0</v>
      </c>
      <c r="I1638" s="151">
        <v>0</v>
      </c>
      <c r="J1638" s="151">
        <v>1</v>
      </c>
      <c r="K1638" s="151">
        <v>0</v>
      </c>
      <c r="L1638" s="151">
        <v>0</v>
      </c>
      <c r="M1638" s="154">
        <v>0</v>
      </c>
      <c r="N1638" s="153">
        <v>0</v>
      </c>
      <c r="O1638" s="172">
        <v>0.9</v>
      </c>
      <c r="P1638" s="154">
        <v>0</v>
      </c>
      <c r="Q1638" s="154">
        <v>0</v>
      </c>
      <c r="R1638" s="154">
        <v>0</v>
      </c>
      <c r="S1638" s="173">
        <v>0</v>
      </c>
      <c r="T1638" s="153">
        <v>15</v>
      </c>
      <c r="U1638" s="153">
        <v>12</v>
      </c>
      <c r="V1638" s="154">
        <v>0.8</v>
      </c>
      <c r="W1638" s="154">
        <v>0.5</v>
      </c>
      <c r="X1638" s="155">
        <v>0</v>
      </c>
      <c r="Y1638" s="155">
        <v>0</v>
      </c>
      <c r="Z1638" s="173">
        <v>0.5</v>
      </c>
      <c r="AA1638" s="151">
        <v>4</v>
      </c>
      <c r="AB1638" s="151">
        <v>1</v>
      </c>
      <c r="AC1638" s="151">
        <v>5</v>
      </c>
      <c r="AD1638" s="151">
        <v>5</v>
      </c>
      <c r="AE1638" s="155">
        <v>0.25</v>
      </c>
      <c r="AF1638" s="155">
        <v>1</v>
      </c>
      <c r="AG1638" s="173">
        <v>-0.75</v>
      </c>
    </row>
    <row r="1639" spans="1:33">
      <c r="A1639" s="175" t="s">
        <v>1455</v>
      </c>
      <c r="B1639" s="195" t="s">
        <v>1851</v>
      </c>
      <c r="C1639" s="195" t="s">
        <v>1643</v>
      </c>
      <c r="D1639" s="150">
        <v>1</v>
      </c>
      <c r="E1639" s="150">
        <v>0</v>
      </c>
      <c r="F1639" s="150">
        <v>1</v>
      </c>
      <c r="G1639" s="151">
        <v>0</v>
      </c>
      <c r="H1639" s="151">
        <v>0</v>
      </c>
      <c r="I1639" s="151">
        <v>0</v>
      </c>
      <c r="J1639" s="151">
        <v>0</v>
      </c>
      <c r="K1639" s="151">
        <v>0</v>
      </c>
      <c r="L1639" s="151">
        <v>0</v>
      </c>
      <c r="M1639" s="154">
        <v>0</v>
      </c>
      <c r="N1639" s="153">
        <v>0</v>
      </c>
      <c r="O1639" s="172">
        <v>0.9</v>
      </c>
      <c r="P1639" s="154">
        <v>0</v>
      </c>
      <c r="Q1639" s="154">
        <v>0</v>
      </c>
      <c r="R1639" s="154">
        <v>0</v>
      </c>
      <c r="S1639" s="173">
        <v>0</v>
      </c>
      <c r="T1639" s="153">
        <v>2</v>
      </c>
      <c r="U1639" s="153">
        <v>2</v>
      </c>
      <c r="V1639" s="154">
        <v>1</v>
      </c>
      <c r="W1639" s="154">
        <v>1</v>
      </c>
      <c r="X1639" s="155">
        <v>0</v>
      </c>
      <c r="Y1639" s="155">
        <v>0</v>
      </c>
      <c r="Z1639" s="173">
        <v>1</v>
      </c>
      <c r="AA1639" s="151">
        <v>1</v>
      </c>
      <c r="AB1639" s="151">
        <v>1</v>
      </c>
      <c r="AC1639" s="151">
        <v>0</v>
      </c>
      <c r="AD1639" s="151">
        <v>0</v>
      </c>
      <c r="AE1639" s="155">
        <v>1</v>
      </c>
      <c r="AF1639" s="155">
        <v>0</v>
      </c>
      <c r="AG1639" s="173">
        <v>1</v>
      </c>
    </row>
    <row r="1640" spans="1:33">
      <c r="A1640" s="175" t="s">
        <v>1455</v>
      </c>
      <c r="B1640" s="195" t="s">
        <v>1851</v>
      </c>
      <c r="C1640" s="195" t="s">
        <v>1644</v>
      </c>
      <c r="D1640" s="150">
        <v>0</v>
      </c>
      <c r="E1640" s="150">
        <v>0</v>
      </c>
      <c r="F1640" s="150">
        <v>0</v>
      </c>
      <c r="G1640" s="151">
        <v>0</v>
      </c>
      <c r="H1640" s="151">
        <v>0</v>
      </c>
      <c r="I1640" s="151">
        <v>0</v>
      </c>
      <c r="J1640" s="151">
        <v>0</v>
      </c>
      <c r="K1640" s="151">
        <v>0</v>
      </c>
      <c r="L1640" s="151">
        <v>0</v>
      </c>
      <c r="M1640" s="154">
        <v>0</v>
      </c>
      <c r="N1640" s="153">
        <v>0</v>
      </c>
      <c r="O1640" s="172">
        <v>0.9</v>
      </c>
      <c r="P1640" s="154">
        <v>0</v>
      </c>
      <c r="Q1640" s="154">
        <v>0</v>
      </c>
      <c r="R1640" s="154">
        <v>0</v>
      </c>
      <c r="S1640" s="173">
        <v>0</v>
      </c>
      <c r="T1640" s="153">
        <v>2</v>
      </c>
      <c r="U1640" s="153">
        <v>2</v>
      </c>
      <c r="V1640" s="154">
        <v>1</v>
      </c>
      <c r="W1640" s="154">
        <v>0</v>
      </c>
      <c r="X1640" s="155">
        <v>0</v>
      </c>
      <c r="Y1640" s="155">
        <v>0</v>
      </c>
      <c r="Z1640" s="173">
        <v>0</v>
      </c>
      <c r="AA1640" s="151">
        <v>0</v>
      </c>
      <c r="AB1640" s="151">
        <v>0</v>
      </c>
      <c r="AC1640" s="151">
        <v>1</v>
      </c>
      <c r="AD1640" s="151">
        <v>1</v>
      </c>
      <c r="AE1640" s="155">
        <v>0</v>
      </c>
      <c r="AF1640" s="155">
        <v>1</v>
      </c>
      <c r="AG1640" s="173">
        <v>-1</v>
      </c>
    </row>
    <row r="1641" spans="1:33">
      <c r="A1641" s="175" t="s">
        <v>1455</v>
      </c>
      <c r="B1641" s="195" t="s">
        <v>1851</v>
      </c>
      <c r="C1641" s="195" t="s">
        <v>1645</v>
      </c>
      <c r="D1641" s="150">
        <v>0</v>
      </c>
      <c r="E1641" s="150">
        <v>0</v>
      </c>
      <c r="F1641" s="150">
        <v>0</v>
      </c>
      <c r="G1641" s="151">
        <v>0</v>
      </c>
      <c r="H1641" s="151">
        <v>0</v>
      </c>
      <c r="I1641" s="151">
        <v>0</v>
      </c>
      <c r="J1641" s="151">
        <v>0</v>
      </c>
      <c r="K1641" s="151">
        <v>0</v>
      </c>
      <c r="L1641" s="151">
        <v>0</v>
      </c>
      <c r="M1641" s="154">
        <v>0</v>
      </c>
      <c r="N1641" s="153">
        <v>0</v>
      </c>
      <c r="O1641" s="172">
        <v>0.9</v>
      </c>
      <c r="P1641" s="154">
        <v>0</v>
      </c>
      <c r="Q1641" s="154">
        <v>0</v>
      </c>
      <c r="R1641" s="154">
        <v>0</v>
      </c>
      <c r="S1641" s="173">
        <v>0</v>
      </c>
      <c r="T1641" s="153">
        <v>5</v>
      </c>
      <c r="U1641" s="153">
        <v>3</v>
      </c>
      <c r="V1641" s="154">
        <v>0.6</v>
      </c>
      <c r="W1641" s="154">
        <v>0</v>
      </c>
      <c r="X1641" s="155">
        <v>0</v>
      </c>
      <c r="Y1641" s="155">
        <v>0</v>
      </c>
      <c r="Z1641" s="173">
        <v>0</v>
      </c>
      <c r="AA1641" s="151">
        <v>0</v>
      </c>
      <c r="AB1641" s="151">
        <v>0</v>
      </c>
      <c r="AC1641" s="151">
        <v>3</v>
      </c>
      <c r="AD1641" s="151">
        <v>3</v>
      </c>
      <c r="AE1641" s="155">
        <v>0</v>
      </c>
      <c r="AF1641" s="155">
        <v>1</v>
      </c>
      <c r="AG1641" s="173">
        <v>-1</v>
      </c>
    </row>
    <row r="1642" spans="1:33">
      <c r="A1642" s="175" t="s">
        <v>1455</v>
      </c>
      <c r="B1642" s="195" t="s">
        <v>1851</v>
      </c>
      <c r="C1642" s="195" t="s">
        <v>1646</v>
      </c>
      <c r="D1642" s="150">
        <v>0</v>
      </c>
      <c r="E1642" s="150">
        <v>0</v>
      </c>
      <c r="F1642" s="150">
        <v>0</v>
      </c>
      <c r="G1642" s="151">
        <v>0</v>
      </c>
      <c r="H1642" s="151">
        <v>0</v>
      </c>
      <c r="I1642" s="151">
        <v>0</v>
      </c>
      <c r="J1642" s="151">
        <v>0</v>
      </c>
      <c r="K1642" s="151">
        <v>0</v>
      </c>
      <c r="L1642" s="151">
        <v>0</v>
      </c>
      <c r="M1642" s="154">
        <v>0</v>
      </c>
      <c r="N1642" s="153">
        <v>0</v>
      </c>
      <c r="O1642" s="172">
        <v>0.9</v>
      </c>
      <c r="P1642" s="154">
        <v>0</v>
      </c>
      <c r="Q1642" s="154">
        <v>0</v>
      </c>
      <c r="R1642" s="154">
        <v>0</v>
      </c>
      <c r="S1642" s="173">
        <v>0</v>
      </c>
      <c r="T1642" s="153">
        <v>0</v>
      </c>
      <c r="U1642" s="153">
        <v>0</v>
      </c>
      <c r="V1642" s="154">
        <v>0</v>
      </c>
      <c r="W1642" s="154">
        <v>0</v>
      </c>
      <c r="X1642" s="155">
        <v>0</v>
      </c>
      <c r="Y1642" s="155">
        <v>0</v>
      </c>
      <c r="Z1642" s="173">
        <v>0</v>
      </c>
      <c r="AA1642" s="151">
        <v>0</v>
      </c>
      <c r="AB1642" s="151">
        <v>0</v>
      </c>
      <c r="AC1642" s="151">
        <v>0</v>
      </c>
      <c r="AD1642" s="151">
        <v>0</v>
      </c>
      <c r="AE1642" s="155">
        <v>0</v>
      </c>
      <c r="AF1642" s="155">
        <v>0</v>
      </c>
      <c r="AG1642" s="173">
        <v>0</v>
      </c>
    </row>
    <row r="1643" spans="1:33">
      <c r="A1643" s="175" t="s">
        <v>1455</v>
      </c>
      <c r="B1643" s="195" t="s">
        <v>1851</v>
      </c>
      <c r="C1643" s="195" t="s">
        <v>1647</v>
      </c>
      <c r="D1643" s="150">
        <v>0</v>
      </c>
      <c r="E1643" s="150">
        <v>0</v>
      </c>
      <c r="F1643" s="150">
        <v>0</v>
      </c>
      <c r="G1643" s="151">
        <v>2</v>
      </c>
      <c r="H1643" s="151">
        <v>0</v>
      </c>
      <c r="I1643" s="151">
        <v>2</v>
      </c>
      <c r="J1643" s="151">
        <v>1</v>
      </c>
      <c r="K1643" s="151">
        <v>0</v>
      </c>
      <c r="L1643" s="151">
        <v>1</v>
      </c>
      <c r="M1643" s="154">
        <v>0</v>
      </c>
      <c r="N1643" s="153">
        <v>0</v>
      </c>
      <c r="O1643" s="172">
        <v>0.9</v>
      </c>
      <c r="P1643" s="154">
        <v>0</v>
      </c>
      <c r="Q1643" s="154">
        <v>0</v>
      </c>
      <c r="R1643" s="154">
        <v>0</v>
      </c>
      <c r="S1643" s="173">
        <v>0</v>
      </c>
      <c r="T1643" s="153">
        <v>5</v>
      </c>
      <c r="U1643" s="153">
        <v>5</v>
      </c>
      <c r="V1643" s="154">
        <v>1</v>
      </c>
      <c r="W1643" s="154">
        <v>0</v>
      </c>
      <c r="X1643" s="155">
        <v>1</v>
      </c>
      <c r="Y1643" s="155">
        <v>1</v>
      </c>
      <c r="Z1643" s="173">
        <v>-1</v>
      </c>
      <c r="AA1643" s="151">
        <v>5</v>
      </c>
      <c r="AB1643" s="151">
        <v>5</v>
      </c>
      <c r="AC1643" s="151">
        <v>0</v>
      </c>
      <c r="AD1643" s="151">
        <v>0</v>
      </c>
      <c r="AE1643" s="155">
        <v>1</v>
      </c>
      <c r="AF1643" s="155">
        <v>0</v>
      </c>
      <c r="AG1643" s="173">
        <v>1</v>
      </c>
    </row>
    <row r="1644" spans="1:33">
      <c r="A1644" s="175" t="s">
        <v>1455</v>
      </c>
      <c r="B1644" s="195" t="s">
        <v>1851</v>
      </c>
      <c r="C1644" s="195" t="s">
        <v>1648</v>
      </c>
      <c r="D1644" s="150">
        <v>0</v>
      </c>
      <c r="E1644" s="150">
        <v>0</v>
      </c>
      <c r="F1644" s="150">
        <v>0</v>
      </c>
      <c r="G1644" s="151">
        <v>1</v>
      </c>
      <c r="H1644" s="151">
        <v>0</v>
      </c>
      <c r="I1644" s="151">
        <v>0</v>
      </c>
      <c r="J1644" s="151">
        <v>0</v>
      </c>
      <c r="K1644" s="151">
        <v>0</v>
      </c>
      <c r="L1644" s="151">
        <v>0</v>
      </c>
      <c r="M1644" s="154">
        <v>0</v>
      </c>
      <c r="N1644" s="153">
        <v>0</v>
      </c>
      <c r="O1644" s="172">
        <v>0.9</v>
      </c>
      <c r="P1644" s="154">
        <v>0</v>
      </c>
      <c r="Q1644" s="154">
        <v>0</v>
      </c>
      <c r="R1644" s="154">
        <v>0</v>
      </c>
      <c r="S1644" s="173">
        <v>0</v>
      </c>
      <c r="T1644" s="153">
        <v>6</v>
      </c>
      <c r="U1644" s="153">
        <v>2</v>
      </c>
      <c r="V1644" s="154">
        <v>0.333333333333333</v>
      </c>
      <c r="W1644" s="154">
        <v>0</v>
      </c>
      <c r="X1644" s="155">
        <v>0</v>
      </c>
      <c r="Y1644" s="155">
        <v>0</v>
      </c>
      <c r="Z1644" s="173">
        <v>0</v>
      </c>
      <c r="AA1644" s="151">
        <v>4</v>
      </c>
      <c r="AB1644" s="151">
        <v>1</v>
      </c>
      <c r="AC1644" s="151">
        <v>1</v>
      </c>
      <c r="AD1644" s="151">
        <v>0</v>
      </c>
      <c r="AE1644" s="155">
        <v>0.25</v>
      </c>
      <c r="AF1644" s="155">
        <v>0</v>
      </c>
      <c r="AG1644" s="173">
        <v>0.25</v>
      </c>
    </row>
    <row r="1645" spans="1:33">
      <c r="A1645" s="175" t="s">
        <v>1455</v>
      </c>
      <c r="B1645" s="195" t="s">
        <v>1851</v>
      </c>
      <c r="C1645" s="195" t="s">
        <v>1649</v>
      </c>
      <c r="D1645" s="150">
        <v>0</v>
      </c>
      <c r="E1645" s="150">
        <v>0</v>
      </c>
      <c r="F1645" s="150">
        <v>0</v>
      </c>
      <c r="G1645" s="151">
        <v>0</v>
      </c>
      <c r="H1645" s="151">
        <v>0</v>
      </c>
      <c r="I1645" s="151">
        <v>0</v>
      </c>
      <c r="J1645" s="151">
        <v>0</v>
      </c>
      <c r="K1645" s="151">
        <v>0</v>
      </c>
      <c r="L1645" s="151">
        <v>0</v>
      </c>
      <c r="M1645" s="154">
        <v>0</v>
      </c>
      <c r="N1645" s="153">
        <v>0</v>
      </c>
      <c r="O1645" s="172">
        <v>0.9</v>
      </c>
      <c r="P1645" s="154">
        <v>0</v>
      </c>
      <c r="Q1645" s="154">
        <v>0</v>
      </c>
      <c r="R1645" s="154">
        <v>0</v>
      </c>
      <c r="S1645" s="173">
        <v>0</v>
      </c>
      <c r="T1645" s="153">
        <v>0</v>
      </c>
      <c r="U1645" s="153">
        <v>0</v>
      </c>
      <c r="V1645" s="154">
        <v>0</v>
      </c>
      <c r="W1645" s="154">
        <v>0</v>
      </c>
      <c r="X1645" s="155">
        <v>0</v>
      </c>
      <c r="Y1645" s="155">
        <v>0</v>
      </c>
      <c r="Z1645" s="173">
        <v>0</v>
      </c>
      <c r="AA1645" s="151">
        <v>0</v>
      </c>
      <c r="AB1645" s="151">
        <v>0</v>
      </c>
      <c r="AC1645" s="151">
        <v>0</v>
      </c>
      <c r="AD1645" s="151">
        <v>0</v>
      </c>
      <c r="AE1645" s="155">
        <v>0</v>
      </c>
      <c r="AF1645" s="155">
        <v>0</v>
      </c>
      <c r="AG1645" s="173">
        <v>0</v>
      </c>
    </row>
    <row r="1646" spans="1:33">
      <c r="A1646" s="175" t="s">
        <v>1455</v>
      </c>
      <c r="B1646" s="195" t="s">
        <v>1851</v>
      </c>
      <c r="C1646" s="195" t="s">
        <v>1650</v>
      </c>
      <c r="D1646" s="150">
        <v>1</v>
      </c>
      <c r="E1646" s="150">
        <v>0</v>
      </c>
      <c r="F1646" s="150">
        <v>0</v>
      </c>
      <c r="G1646" s="151">
        <v>1</v>
      </c>
      <c r="H1646" s="151">
        <v>0</v>
      </c>
      <c r="I1646" s="151">
        <v>1</v>
      </c>
      <c r="J1646" s="151">
        <v>0</v>
      </c>
      <c r="K1646" s="151">
        <v>0</v>
      </c>
      <c r="L1646" s="151">
        <v>0</v>
      </c>
      <c r="M1646" s="154">
        <v>0</v>
      </c>
      <c r="N1646" s="153">
        <v>0</v>
      </c>
      <c r="O1646" s="172">
        <v>0.9</v>
      </c>
      <c r="P1646" s="154">
        <v>0</v>
      </c>
      <c r="Q1646" s="154">
        <v>0</v>
      </c>
      <c r="R1646" s="154">
        <v>0</v>
      </c>
      <c r="S1646" s="173">
        <v>0</v>
      </c>
      <c r="T1646" s="153">
        <v>5</v>
      </c>
      <c r="U1646" s="153">
        <v>4</v>
      </c>
      <c r="V1646" s="154">
        <v>0.8</v>
      </c>
      <c r="W1646" s="154">
        <v>0</v>
      </c>
      <c r="X1646" s="155">
        <v>1</v>
      </c>
      <c r="Y1646" s="155">
        <v>0</v>
      </c>
      <c r="Z1646" s="173">
        <v>-1</v>
      </c>
      <c r="AA1646" s="151">
        <v>2</v>
      </c>
      <c r="AB1646" s="151">
        <v>1</v>
      </c>
      <c r="AC1646" s="151">
        <v>1</v>
      </c>
      <c r="AD1646" s="151">
        <v>1</v>
      </c>
      <c r="AE1646" s="155">
        <v>0.5</v>
      </c>
      <c r="AF1646" s="155">
        <v>1</v>
      </c>
      <c r="AG1646" s="173">
        <v>-0.5</v>
      </c>
    </row>
    <row r="1647" spans="1:33">
      <c r="A1647" s="175" t="s">
        <v>1455</v>
      </c>
      <c r="B1647" s="195" t="s">
        <v>1851</v>
      </c>
      <c r="C1647" s="195" t="s">
        <v>1651</v>
      </c>
      <c r="D1647" s="150">
        <v>1517</v>
      </c>
      <c r="E1647" s="150">
        <v>1453</v>
      </c>
      <c r="F1647" s="150">
        <v>1022</v>
      </c>
      <c r="G1647" s="151">
        <v>1971</v>
      </c>
      <c r="H1647" s="151">
        <v>1865</v>
      </c>
      <c r="I1647" s="151">
        <v>1368</v>
      </c>
      <c r="J1647" s="151">
        <v>2239</v>
      </c>
      <c r="K1647" s="151">
        <v>2077</v>
      </c>
      <c r="L1647" s="151">
        <v>1533</v>
      </c>
      <c r="M1647" s="154">
        <v>0.936930320150659</v>
      </c>
      <c r="N1647" s="153">
        <v>49751</v>
      </c>
      <c r="O1647" s="172">
        <v>0.9</v>
      </c>
      <c r="P1647" s="154">
        <v>0.957811470006592</v>
      </c>
      <c r="Q1647" s="154">
        <v>0.946220192795535</v>
      </c>
      <c r="R1647" s="154">
        <v>0.927646270656543</v>
      </c>
      <c r="S1647" s="173">
        <v>0.0115912772110567</v>
      </c>
      <c r="T1647" s="153">
        <v>53100</v>
      </c>
      <c r="U1647" s="153">
        <v>35917</v>
      </c>
      <c r="V1647" s="154">
        <v>0.676403013182674</v>
      </c>
      <c r="W1647" s="154">
        <v>0.673698088332235</v>
      </c>
      <c r="X1647" s="155">
        <v>0.694063926940639</v>
      </c>
      <c r="Y1647" s="155">
        <v>0.684680661009379</v>
      </c>
      <c r="Z1647" s="173">
        <v>-0.0203658386084046</v>
      </c>
      <c r="AA1647" s="151">
        <v>15888</v>
      </c>
      <c r="AB1647" s="151">
        <v>11132</v>
      </c>
      <c r="AC1647" s="151">
        <v>14267</v>
      </c>
      <c r="AD1647" s="151">
        <v>9597</v>
      </c>
      <c r="AE1647" s="155">
        <v>0.700654582074522</v>
      </c>
      <c r="AF1647" s="155">
        <v>0.672671199271045</v>
      </c>
      <c r="AG1647" s="173">
        <v>0.0279833828034767</v>
      </c>
    </row>
    <row r="1648" spans="1:33">
      <c r="A1648" s="175" t="s">
        <v>1455</v>
      </c>
      <c r="B1648" s="195" t="s">
        <v>1851</v>
      </c>
      <c r="C1648" s="195" t="s">
        <v>1652</v>
      </c>
      <c r="D1648" s="150">
        <v>1</v>
      </c>
      <c r="E1648" s="150">
        <v>0</v>
      </c>
      <c r="F1648" s="150">
        <v>1</v>
      </c>
      <c r="G1648" s="151">
        <v>0</v>
      </c>
      <c r="H1648" s="151">
        <v>0</v>
      </c>
      <c r="I1648" s="151">
        <v>0</v>
      </c>
      <c r="J1648" s="151">
        <v>0</v>
      </c>
      <c r="K1648" s="151">
        <v>0</v>
      </c>
      <c r="L1648" s="151">
        <v>0</v>
      </c>
      <c r="M1648" s="154">
        <v>0</v>
      </c>
      <c r="N1648" s="153">
        <v>0</v>
      </c>
      <c r="O1648" s="172">
        <v>0.9</v>
      </c>
      <c r="P1648" s="154">
        <v>0</v>
      </c>
      <c r="Q1648" s="154">
        <v>0</v>
      </c>
      <c r="R1648" s="154">
        <v>0</v>
      </c>
      <c r="S1648" s="173">
        <v>0</v>
      </c>
      <c r="T1648" s="153">
        <v>3</v>
      </c>
      <c r="U1648" s="153">
        <v>2</v>
      </c>
      <c r="V1648" s="154">
        <v>0.666666666666667</v>
      </c>
      <c r="W1648" s="154">
        <v>1</v>
      </c>
      <c r="X1648" s="155">
        <v>0</v>
      </c>
      <c r="Y1648" s="155">
        <v>0</v>
      </c>
      <c r="Z1648" s="173">
        <v>1</v>
      </c>
      <c r="AA1648" s="151">
        <v>1</v>
      </c>
      <c r="AB1648" s="151">
        <v>1</v>
      </c>
      <c r="AC1648" s="151">
        <v>1</v>
      </c>
      <c r="AD1648" s="151">
        <v>0</v>
      </c>
      <c r="AE1648" s="155">
        <v>1</v>
      </c>
      <c r="AF1648" s="155">
        <v>0</v>
      </c>
      <c r="AG1648" s="173">
        <v>1</v>
      </c>
    </row>
    <row r="1649" spans="1:33">
      <c r="A1649" s="175" t="s">
        <v>1455</v>
      </c>
      <c r="B1649" s="195" t="s">
        <v>1851</v>
      </c>
      <c r="C1649" s="195" t="s">
        <v>1653</v>
      </c>
      <c r="D1649" s="150">
        <v>0</v>
      </c>
      <c r="E1649" s="150">
        <v>0</v>
      </c>
      <c r="F1649" s="150">
        <v>0</v>
      </c>
      <c r="G1649" s="151">
        <v>0</v>
      </c>
      <c r="H1649" s="151">
        <v>0</v>
      </c>
      <c r="I1649" s="151">
        <v>0</v>
      </c>
      <c r="J1649" s="151">
        <v>0</v>
      </c>
      <c r="K1649" s="151">
        <v>0</v>
      </c>
      <c r="L1649" s="151">
        <v>0</v>
      </c>
      <c r="M1649" s="154">
        <v>0</v>
      </c>
      <c r="N1649" s="153">
        <v>0</v>
      </c>
      <c r="O1649" s="172">
        <v>0.9</v>
      </c>
      <c r="P1649" s="154">
        <v>0</v>
      </c>
      <c r="Q1649" s="154">
        <v>0</v>
      </c>
      <c r="R1649" s="154">
        <v>0</v>
      </c>
      <c r="S1649" s="173">
        <v>0</v>
      </c>
      <c r="T1649" s="153">
        <v>0</v>
      </c>
      <c r="U1649" s="153">
        <v>0</v>
      </c>
      <c r="V1649" s="154">
        <v>0</v>
      </c>
      <c r="W1649" s="154">
        <v>0</v>
      </c>
      <c r="X1649" s="155">
        <v>0</v>
      </c>
      <c r="Y1649" s="155">
        <v>0</v>
      </c>
      <c r="Z1649" s="173">
        <v>0</v>
      </c>
      <c r="AA1649" s="151">
        <v>0</v>
      </c>
      <c r="AB1649" s="151">
        <v>0</v>
      </c>
      <c r="AC1649" s="151">
        <v>0</v>
      </c>
      <c r="AD1649" s="151">
        <v>0</v>
      </c>
      <c r="AE1649" s="155">
        <v>0</v>
      </c>
      <c r="AF1649" s="155">
        <v>0</v>
      </c>
      <c r="AG1649" s="173">
        <v>0</v>
      </c>
    </row>
    <row r="1650" spans="1:33">
      <c r="A1650" s="175" t="s">
        <v>1455</v>
      </c>
      <c r="B1650" s="195" t="s">
        <v>1851</v>
      </c>
      <c r="C1650" s="195" t="s">
        <v>1654</v>
      </c>
      <c r="D1650" s="150">
        <v>2</v>
      </c>
      <c r="E1650" s="150">
        <v>0</v>
      </c>
      <c r="F1650" s="150">
        <v>2</v>
      </c>
      <c r="G1650" s="151">
        <v>0</v>
      </c>
      <c r="H1650" s="151">
        <v>0</v>
      </c>
      <c r="I1650" s="151">
        <v>0</v>
      </c>
      <c r="J1650" s="151">
        <v>0</v>
      </c>
      <c r="K1650" s="151">
        <v>0</v>
      </c>
      <c r="L1650" s="151">
        <v>0</v>
      </c>
      <c r="M1650" s="154">
        <v>0</v>
      </c>
      <c r="N1650" s="153">
        <v>0</v>
      </c>
      <c r="O1650" s="172">
        <v>0.9</v>
      </c>
      <c r="P1650" s="154">
        <v>0</v>
      </c>
      <c r="Q1650" s="154">
        <v>0</v>
      </c>
      <c r="R1650" s="154">
        <v>0</v>
      </c>
      <c r="S1650" s="173">
        <v>0</v>
      </c>
      <c r="T1650" s="153">
        <v>12</v>
      </c>
      <c r="U1650" s="153">
        <v>10</v>
      </c>
      <c r="V1650" s="154">
        <v>0.833333333333333</v>
      </c>
      <c r="W1650" s="154">
        <v>1</v>
      </c>
      <c r="X1650" s="155">
        <v>0</v>
      </c>
      <c r="Y1650" s="155">
        <v>0</v>
      </c>
      <c r="Z1650" s="173">
        <v>1</v>
      </c>
      <c r="AA1650" s="151">
        <v>6</v>
      </c>
      <c r="AB1650" s="151">
        <v>4</v>
      </c>
      <c r="AC1650" s="151">
        <v>1</v>
      </c>
      <c r="AD1650" s="151">
        <v>1</v>
      </c>
      <c r="AE1650" s="155">
        <v>0.666666666666667</v>
      </c>
      <c r="AF1650" s="155">
        <v>1</v>
      </c>
      <c r="AG1650" s="173">
        <v>-0.333333333333333</v>
      </c>
    </row>
    <row r="1651" spans="1:33">
      <c r="A1651" s="175" t="s">
        <v>1455</v>
      </c>
      <c r="B1651" s="195" t="s">
        <v>1851</v>
      </c>
      <c r="C1651" s="195" t="s">
        <v>1655</v>
      </c>
      <c r="D1651" s="150">
        <v>3948</v>
      </c>
      <c r="E1651" s="150">
        <v>3365</v>
      </c>
      <c r="F1651" s="150">
        <v>3887</v>
      </c>
      <c r="G1651" s="151">
        <v>4286</v>
      </c>
      <c r="H1651" s="151">
        <v>4031</v>
      </c>
      <c r="I1651" s="151">
        <v>4238</v>
      </c>
      <c r="J1651" s="151">
        <v>3460</v>
      </c>
      <c r="K1651" s="151">
        <v>3262</v>
      </c>
      <c r="L1651" s="151">
        <v>3393</v>
      </c>
      <c r="M1651" s="154">
        <v>0.904702033783862</v>
      </c>
      <c r="N1651" s="153">
        <v>77713</v>
      </c>
      <c r="O1651" s="172">
        <v>0.9</v>
      </c>
      <c r="P1651" s="154">
        <v>0.852330293819656</v>
      </c>
      <c r="Q1651" s="154">
        <v>0.94050396640224</v>
      </c>
      <c r="R1651" s="154">
        <v>0.942774566473988</v>
      </c>
      <c r="S1651" s="173">
        <v>-0.0881736725825844</v>
      </c>
      <c r="T1651" s="153">
        <v>85899</v>
      </c>
      <c r="U1651" s="153">
        <v>85109</v>
      </c>
      <c r="V1651" s="154">
        <v>0.99080315253961</v>
      </c>
      <c r="W1651" s="154">
        <v>0.984549138804458</v>
      </c>
      <c r="X1651" s="155">
        <v>0.988800746616892</v>
      </c>
      <c r="Y1651" s="155">
        <v>0.980635838150289</v>
      </c>
      <c r="Z1651" s="173">
        <v>-0.00425160781243428</v>
      </c>
      <c r="AA1651" s="151">
        <v>26127</v>
      </c>
      <c r="AB1651" s="151">
        <v>25782</v>
      </c>
      <c r="AC1651" s="151">
        <v>26755</v>
      </c>
      <c r="AD1651" s="151">
        <v>26553</v>
      </c>
      <c r="AE1651" s="155">
        <v>0.986795269261683</v>
      </c>
      <c r="AF1651" s="155">
        <v>0.992450009344048</v>
      </c>
      <c r="AG1651" s="173">
        <v>-0.00565474008236455</v>
      </c>
    </row>
    <row r="1652" spans="1:33">
      <c r="A1652" s="175" t="s">
        <v>1455</v>
      </c>
      <c r="B1652" s="195" t="s">
        <v>1851</v>
      </c>
      <c r="C1652" s="195" t="s">
        <v>1656</v>
      </c>
      <c r="D1652" s="150">
        <v>0</v>
      </c>
      <c r="E1652" s="150">
        <v>0</v>
      </c>
      <c r="F1652" s="150">
        <v>0</v>
      </c>
      <c r="G1652" s="151">
        <v>0</v>
      </c>
      <c r="H1652" s="151">
        <v>0</v>
      </c>
      <c r="I1652" s="151">
        <v>0</v>
      </c>
      <c r="J1652" s="151">
        <v>0</v>
      </c>
      <c r="K1652" s="151">
        <v>0</v>
      </c>
      <c r="L1652" s="151">
        <v>0</v>
      </c>
      <c r="M1652" s="154">
        <v>0</v>
      </c>
      <c r="N1652" s="153">
        <v>0</v>
      </c>
      <c r="O1652" s="172">
        <v>0.9</v>
      </c>
      <c r="P1652" s="154">
        <v>0</v>
      </c>
      <c r="Q1652" s="154">
        <v>0</v>
      </c>
      <c r="R1652" s="154">
        <v>0</v>
      </c>
      <c r="S1652" s="173">
        <v>0</v>
      </c>
      <c r="T1652" s="153">
        <v>2</v>
      </c>
      <c r="U1652" s="153">
        <v>2</v>
      </c>
      <c r="V1652" s="154">
        <v>1</v>
      </c>
      <c r="W1652" s="154">
        <v>0</v>
      </c>
      <c r="X1652" s="155">
        <v>0</v>
      </c>
      <c r="Y1652" s="155">
        <v>0</v>
      </c>
      <c r="Z1652" s="173">
        <v>0</v>
      </c>
      <c r="AA1652" s="151">
        <v>1</v>
      </c>
      <c r="AB1652" s="151">
        <v>1</v>
      </c>
      <c r="AC1652" s="151">
        <v>1</v>
      </c>
      <c r="AD1652" s="151">
        <v>1</v>
      </c>
      <c r="AE1652" s="155">
        <v>1</v>
      </c>
      <c r="AF1652" s="155">
        <v>1</v>
      </c>
      <c r="AG1652" s="173">
        <v>0</v>
      </c>
    </row>
    <row r="1653" spans="1:33">
      <c r="A1653" s="175" t="s">
        <v>1455</v>
      </c>
      <c r="B1653" s="195" t="s">
        <v>1851</v>
      </c>
      <c r="C1653" s="195" t="s">
        <v>1657</v>
      </c>
      <c r="D1653" s="150">
        <v>0</v>
      </c>
      <c r="E1653" s="150">
        <v>0</v>
      </c>
      <c r="F1653" s="150">
        <v>0</v>
      </c>
      <c r="G1653" s="151">
        <v>0</v>
      </c>
      <c r="H1653" s="151">
        <v>0</v>
      </c>
      <c r="I1653" s="151">
        <v>0</v>
      </c>
      <c r="J1653" s="151">
        <v>3</v>
      </c>
      <c r="K1653" s="151">
        <v>0</v>
      </c>
      <c r="L1653" s="151">
        <v>3</v>
      </c>
      <c r="M1653" s="154">
        <v>0</v>
      </c>
      <c r="N1653" s="153">
        <v>0</v>
      </c>
      <c r="O1653" s="172">
        <v>0.9</v>
      </c>
      <c r="P1653" s="154">
        <v>0</v>
      </c>
      <c r="Q1653" s="154">
        <v>0</v>
      </c>
      <c r="R1653" s="154">
        <v>0</v>
      </c>
      <c r="S1653" s="173">
        <v>0</v>
      </c>
      <c r="T1653" s="153">
        <v>27</v>
      </c>
      <c r="U1653" s="153">
        <v>27</v>
      </c>
      <c r="V1653" s="154">
        <v>1</v>
      </c>
      <c r="W1653" s="154">
        <v>0</v>
      </c>
      <c r="X1653" s="155">
        <v>0</v>
      </c>
      <c r="Y1653" s="155">
        <v>1</v>
      </c>
      <c r="Z1653" s="173">
        <v>0</v>
      </c>
      <c r="AA1653" s="151">
        <v>15</v>
      </c>
      <c r="AB1653" s="151">
        <v>15</v>
      </c>
      <c r="AC1653" s="151">
        <v>7</v>
      </c>
      <c r="AD1653" s="151">
        <v>7</v>
      </c>
      <c r="AE1653" s="155">
        <v>1</v>
      </c>
      <c r="AF1653" s="155">
        <v>1</v>
      </c>
      <c r="AG1653" s="173">
        <v>0</v>
      </c>
    </row>
    <row r="1654" spans="1:33">
      <c r="A1654" s="175" t="s">
        <v>1455</v>
      </c>
      <c r="B1654" s="195" t="s">
        <v>1851</v>
      </c>
      <c r="C1654" s="195" t="s">
        <v>1658</v>
      </c>
      <c r="D1654" s="150">
        <v>0</v>
      </c>
      <c r="E1654" s="150">
        <v>0</v>
      </c>
      <c r="F1654" s="150">
        <v>0</v>
      </c>
      <c r="G1654" s="151">
        <v>1</v>
      </c>
      <c r="H1654" s="151">
        <v>0</v>
      </c>
      <c r="I1654" s="151">
        <v>1</v>
      </c>
      <c r="J1654" s="151">
        <v>1</v>
      </c>
      <c r="K1654" s="151">
        <v>0</v>
      </c>
      <c r="L1654" s="151">
        <v>1</v>
      </c>
      <c r="M1654" s="154">
        <v>0</v>
      </c>
      <c r="N1654" s="153">
        <v>0</v>
      </c>
      <c r="O1654" s="172">
        <v>0.9</v>
      </c>
      <c r="P1654" s="154">
        <v>0</v>
      </c>
      <c r="Q1654" s="154">
        <v>0</v>
      </c>
      <c r="R1654" s="154">
        <v>0</v>
      </c>
      <c r="S1654" s="173">
        <v>0</v>
      </c>
      <c r="T1654" s="153">
        <v>6</v>
      </c>
      <c r="U1654" s="153">
        <v>6</v>
      </c>
      <c r="V1654" s="154">
        <v>1</v>
      </c>
      <c r="W1654" s="154">
        <v>0</v>
      </c>
      <c r="X1654" s="155">
        <v>1</v>
      </c>
      <c r="Y1654" s="155">
        <v>1</v>
      </c>
      <c r="Z1654" s="173">
        <v>-1</v>
      </c>
      <c r="AA1654" s="151">
        <v>2</v>
      </c>
      <c r="AB1654" s="151">
        <v>2</v>
      </c>
      <c r="AC1654" s="151">
        <v>1</v>
      </c>
      <c r="AD1654" s="151">
        <v>1</v>
      </c>
      <c r="AE1654" s="155">
        <v>1</v>
      </c>
      <c r="AF1654" s="155">
        <v>1</v>
      </c>
      <c r="AG1654" s="173">
        <v>0</v>
      </c>
    </row>
    <row r="1655" spans="1:33">
      <c r="A1655" s="175" t="s">
        <v>1455</v>
      </c>
      <c r="B1655" s="195" t="s">
        <v>1851</v>
      </c>
      <c r="C1655" s="195" t="s">
        <v>1659</v>
      </c>
      <c r="D1655" s="150">
        <v>0</v>
      </c>
      <c r="E1655" s="150">
        <v>0</v>
      </c>
      <c r="F1655" s="150">
        <v>0</v>
      </c>
      <c r="G1655" s="151">
        <v>1</v>
      </c>
      <c r="H1655" s="151">
        <v>0</v>
      </c>
      <c r="I1655" s="151">
        <v>1</v>
      </c>
      <c r="J1655" s="151">
        <v>0</v>
      </c>
      <c r="K1655" s="151">
        <v>0</v>
      </c>
      <c r="L1655" s="151">
        <v>0</v>
      </c>
      <c r="M1655" s="154">
        <v>0</v>
      </c>
      <c r="N1655" s="153">
        <v>0</v>
      </c>
      <c r="O1655" s="172">
        <v>0.9</v>
      </c>
      <c r="P1655" s="154">
        <v>0</v>
      </c>
      <c r="Q1655" s="154">
        <v>0</v>
      </c>
      <c r="R1655" s="154">
        <v>0</v>
      </c>
      <c r="S1655" s="173">
        <v>0</v>
      </c>
      <c r="T1655" s="153">
        <v>6</v>
      </c>
      <c r="U1655" s="153">
        <v>6</v>
      </c>
      <c r="V1655" s="154">
        <v>1</v>
      </c>
      <c r="W1655" s="154">
        <v>0</v>
      </c>
      <c r="X1655" s="155">
        <v>1</v>
      </c>
      <c r="Y1655" s="155">
        <v>0</v>
      </c>
      <c r="Z1655" s="173">
        <v>-1</v>
      </c>
      <c r="AA1655" s="151">
        <v>3</v>
      </c>
      <c r="AB1655" s="151">
        <v>3</v>
      </c>
      <c r="AC1655" s="151">
        <v>0</v>
      </c>
      <c r="AD1655" s="151">
        <v>0</v>
      </c>
      <c r="AE1655" s="155">
        <v>1</v>
      </c>
      <c r="AF1655" s="155">
        <v>0</v>
      </c>
      <c r="AG1655" s="173">
        <v>1</v>
      </c>
    </row>
    <row r="1656" spans="1:33">
      <c r="A1656" s="175" t="s">
        <v>1455</v>
      </c>
      <c r="B1656" s="195" t="s">
        <v>1851</v>
      </c>
      <c r="C1656" s="195" t="s">
        <v>1660</v>
      </c>
      <c r="D1656" s="150">
        <v>0</v>
      </c>
      <c r="E1656" s="150">
        <v>0</v>
      </c>
      <c r="F1656" s="150">
        <v>0</v>
      </c>
      <c r="G1656" s="151">
        <v>1</v>
      </c>
      <c r="H1656" s="151">
        <v>0</v>
      </c>
      <c r="I1656" s="151">
        <v>1</v>
      </c>
      <c r="J1656" s="151">
        <v>1</v>
      </c>
      <c r="K1656" s="151">
        <v>0</v>
      </c>
      <c r="L1656" s="151">
        <v>1</v>
      </c>
      <c r="M1656" s="154">
        <v>0</v>
      </c>
      <c r="N1656" s="153">
        <v>0</v>
      </c>
      <c r="O1656" s="172">
        <v>0.9</v>
      </c>
      <c r="P1656" s="154">
        <v>0</v>
      </c>
      <c r="Q1656" s="154">
        <v>0</v>
      </c>
      <c r="R1656" s="154">
        <v>0</v>
      </c>
      <c r="S1656" s="173">
        <v>0</v>
      </c>
      <c r="T1656" s="153">
        <v>6</v>
      </c>
      <c r="U1656" s="153">
        <v>4</v>
      </c>
      <c r="V1656" s="154">
        <v>0.666666666666667</v>
      </c>
      <c r="W1656" s="154">
        <v>0</v>
      </c>
      <c r="X1656" s="155">
        <v>1</v>
      </c>
      <c r="Y1656" s="155">
        <v>1</v>
      </c>
      <c r="Z1656" s="173">
        <v>-1</v>
      </c>
      <c r="AA1656" s="151">
        <v>3</v>
      </c>
      <c r="AB1656" s="151">
        <v>3</v>
      </c>
      <c r="AC1656" s="151">
        <v>1</v>
      </c>
      <c r="AD1656" s="151">
        <v>1</v>
      </c>
      <c r="AE1656" s="155">
        <v>1</v>
      </c>
      <c r="AF1656" s="155">
        <v>1</v>
      </c>
      <c r="AG1656" s="173">
        <v>0</v>
      </c>
    </row>
    <row r="1657" spans="1:33">
      <c r="A1657" s="175" t="s">
        <v>1455</v>
      </c>
      <c r="B1657" s="195" t="s">
        <v>1851</v>
      </c>
      <c r="C1657" s="195" t="s">
        <v>1661</v>
      </c>
      <c r="D1657" s="150">
        <v>1233</v>
      </c>
      <c r="E1657" s="150">
        <v>242</v>
      </c>
      <c r="F1657" s="150">
        <v>658</v>
      </c>
      <c r="G1657" s="151">
        <v>1494</v>
      </c>
      <c r="H1657" s="151">
        <v>407</v>
      </c>
      <c r="I1657" s="151">
        <v>819</v>
      </c>
      <c r="J1657" s="151">
        <v>1345</v>
      </c>
      <c r="K1657" s="151">
        <v>276</v>
      </c>
      <c r="L1657" s="151">
        <v>629</v>
      </c>
      <c r="M1657" s="154">
        <v>0.790832455216017</v>
      </c>
      <c r="N1657" s="153">
        <v>27018</v>
      </c>
      <c r="O1657" s="172">
        <v>0.9</v>
      </c>
      <c r="P1657" s="154">
        <v>0.196269261962693</v>
      </c>
      <c r="Q1657" s="154">
        <v>0.272423025435074</v>
      </c>
      <c r="R1657" s="154">
        <v>0.205204460966543</v>
      </c>
      <c r="S1657" s="173">
        <v>-0.076153763472381</v>
      </c>
      <c r="T1657" s="153">
        <v>34164</v>
      </c>
      <c r="U1657" s="153">
        <v>17958</v>
      </c>
      <c r="V1657" s="154">
        <v>0.525641025641026</v>
      </c>
      <c r="W1657" s="154">
        <v>0.533657745336578</v>
      </c>
      <c r="X1657" s="155">
        <v>0.548192771084337</v>
      </c>
      <c r="Y1657" s="155">
        <v>0.467657992565056</v>
      </c>
      <c r="Z1657" s="173">
        <v>-0.0145350257477599</v>
      </c>
      <c r="AA1657" s="151">
        <v>10907</v>
      </c>
      <c r="AB1657" s="151">
        <v>6170</v>
      </c>
      <c r="AC1657" s="151">
        <v>9020</v>
      </c>
      <c r="AD1657" s="151">
        <v>5024</v>
      </c>
      <c r="AE1657" s="155">
        <v>0.565691757586871</v>
      </c>
      <c r="AF1657" s="155">
        <v>0.556984478935698</v>
      </c>
      <c r="AG1657" s="173">
        <v>0.00870727865117238</v>
      </c>
    </row>
    <row r="1658" spans="1:33">
      <c r="A1658" s="175" t="s">
        <v>1455</v>
      </c>
      <c r="B1658" s="195" t="s">
        <v>1851</v>
      </c>
      <c r="C1658" s="195" t="s">
        <v>1662</v>
      </c>
      <c r="D1658" s="150">
        <v>0</v>
      </c>
      <c r="E1658" s="150">
        <v>0</v>
      </c>
      <c r="F1658" s="150">
        <v>0</v>
      </c>
      <c r="G1658" s="151">
        <v>0</v>
      </c>
      <c r="H1658" s="151">
        <v>0</v>
      </c>
      <c r="I1658" s="151">
        <v>0</v>
      </c>
      <c r="J1658" s="151">
        <v>0</v>
      </c>
      <c r="K1658" s="151">
        <v>0</v>
      </c>
      <c r="L1658" s="151">
        <v>0</v>
      </c>
      <c r="M1658" s="154">
        <v>0</v>
      </c>
      <c r="N1658" s="153">
        <v>0</v>
      </c>
      <c r="O1658" s="172">
        <v>0.9</v>
      </c>
      <c r="P1658" s="154">
        <v>0</v>
      </c>
      <c r="Q1658" s="154">
        <v>0</v>
      </c>
      <c r="R1658" s="154">
        <v>0</v>
      </c>
      <c r="S1658" s="173">
        <v>0</v>
      </c>
      <c r="T1658" s="153">
        <v>15</v>
      </c>
      <c r="U1658" s="153">
        <v>12</v>
      </c>
      <c r="V1658" s="154">
        <v>0.8</v>
      </c>
      <c r="W1658" s="154">
        <v>0</v>
      </c>
      <c r="X1658" s="155">
        <v>0</v>
      </c>
      <c r="Y1658" s="155">
        <v>0</v>
      </c>
      <c r="Z1658" s="173">
        <v>0</v>
      </c>
      <c r="AA1658" s="151">
        <v>1</v>
      </c>
      <c r="AB1658" s="151">
        <v>1</v>
      </c>
      <c r="AC1658" s="151">
        <v>3</v>
      </c>
      <c r="AD1658" s="151">
        <v>2</v>
      </c>
      <c r="AE1658" s="155">
        <v>1</v>
      </c>
      <c r="AF1658" s="155">
        <v>0.666666666666667</v>
      </c>
      <c r="AG1658" s="173">
        <v>0.333333333333333</v>
      </c>
    </row>
    <row r="1659" spans="1:33">
      <c r="A1659" s="175" t="s">
        <v>1455</v>
      </c>
      <c r="B1659" s="195" t="s">
        <v>1854</v>
      </c>
      <c r="C1659" s="195" t="s">
        <v>1663</v>
      </c>
      <c r="D1659" s="150">
        <v>1244</v>
      </c>
      <c r="E1659" s="150">
        <v>1186</v>
      </c>
      <c r="F1659" s="150">
        <v>1153</v>
      </c>
      <c r="G1659" s="151">
        <v>1206</v>
      </c>
      <c r="H1659" s="151">
        <v>1197</v>
      </c>
      <c r="I1659" s="151">
        <v>1136</v>
      </c>
      <c r="J1659" s="151">
        <v>1332</v>
      </c>
      <c r="K1659" s="151">
        <v>1328</v>
      </c>
      <c r="L1659" s="151">
        <v>1225</v>
      </c>
      <c r="M1659" s="154">
        <v>0.990882528954131</v>
      </c>
      <c r="N1659" s="153">
        <v>28148</v>
      </c>
      <c r="O1659" s="172">
        <v>0.9</v>
      </c>
      <c r="P1659" s="154">
        <v>0.953376205787781</v>
      </c>
      <c r="Q1659" s="154">
        <v>0.992537313432836</v>
      </c>
      <c r="R1659" s="154">
        <v>0.996996996996997</v>
      </c>
      <c r="S1659" s="173">
        <v>-0.0391611076450544</v>
      </c>
      <c r="T1659" s="153">
        <v>28407</v>
      </c>
      <c r="U1659" s="153">
        <v>26708</v>
      </c>
      <c r="V1659" s="154">
        <v>0.940190798042736</v>
      </c>
      <c r="W1659" s="154">
        <v>0.926848874598071</v>
      </c>
      <c r="X1659" s="155">
        <v>0.94195688225539</v>
      </c>
      <c r="Y1659" s="155">
        <v>0.91966966966967</v>
      </c>
      <c r="Z1659" s="173">
        <v>-0.015108007657319</v>
      </c>
      <c r="AA1659" s="151">
        <v>8443</v>
      </c>
      <c r="AB1659" s="151">
        <v>7903</v>
      </c>
      <c r="AC1659" s="151">
        <v>8827</v>
      </c>
      <c r="AD1659" s="151">
        <v>8338</v>
      </c>
      <c r="AE1659" s="155">
        <v>0.93604169134194</v>
      </c>
      <c r="AF1659" s="155">
        <v>0.944601789962615</v>
      </c>
      <c r="AG1659" s="173">
        <v>-0.00856009862067464</v>
      </c>
    </row>
    <row r="1660" spans="1:33">
      <c r="A1660" s="175" t="s">
        <v>1455</v>
      </c>
      <c r="B1660" s="195" t="s">
        <v>1851</v>
      </c>
      <c r="C1660" s="195" t="s">
        <v>1664</v>
      </c>
      <c r="D1660" s="150">
        <v>881</v>
      </c>
      <c r="E1660" s="150">
        <v>867</v>
      </c>
      <c r="F1660" s="150">
        <v>627</v>
      </c>
      <c r="G1660" s="151">
        <v>1231</v>
      </c>
      <c r="H1660" s="151">
        <v>1207</v>
      </c>
      <c r="I1660" s="151">
        <v>849</v>
      </c>
      <c r="J1660" s="151">
        <v>1383</v>
      </c>
      <c r="K1660" s="151">
        <v>1351</v>
      </c>
      <c r="L1660" s="151">
        <v>881</v>
      </c>
      <c r="M1660" s="154">
        <v>0.943150401982904</v>
      </c>
      <c r="N1660" s="153">
        <v>29680</v>
      </c>
      <c r="O1660" s="172">
        <v>0.9</v>
      </c>
      <c r="P1660" s="154">
        <v>0.98410896708286</v>
      </c>
      <c r="Q1660" s="154">
        <v>0.980503655564582</v>
      </c>
      <c r="R1660" s="154">
        <v>0.976861894432393</v>
      </c>
      <c r="S1660" s="173">
        <v>0.0036053115182787</v>
      </c>
      <c r="T1660" s="153">
        <v>31469</v>
      </c>
      <c r="U1660" s="153">
        <v>20765</v>
      </c>
      <c r="V1660" s="154">
        <v>0.659855731036893</v>
      </c>
      <c r="W1660" s="154">
        <v>0.711691259931896</v>
      </c>
      <c r="X1660" s="155">
        <v>0.689683184402924</v>
      </c>
      <c r="Y1660" s="155">
        <v>0.637020968908171</v>
      </c>
      <c r="Z1660" s="173">
        <v>0.0220080755289711</v>
      </c>
      <c r="AA1660" s="151">
        <v>9127</v>
      </c>
      <c r="AB1660" s="151">
        <v>6071</v>
      </c>
      <c r="AC1660" s="151">
        <v>8401</v>
      </c>
      <c r="AD1660" s="151">
        <v>5885</v>
      </c>
      <c r="AE1660" s="155">
        <v>0.665169277966473</v>
      </c>
      <c r="AF1660" s="155">
        <v>0.700511843828116</v>
      </c>
      <c r="AG1660" s="173">
        <v>-0.0353425658616426</v>
      </c>
    </row>
    <row r="1661" spans="1:33">
      <c r="A1661" s="175" t="s">
        <v>1455</v>
      </c>
      <c r="B1661" s="195" t="s">
        <v>1853</v>
      </c>
      <c r="C1661" s="195" t="s">
        <v>1665</v>
      </c>
      <c r="D1661" s="150">
        <v>1499</v>
      </c>
      <c r="E1661" s="150">
        <v>1437</v>
      </c>
      <c r="F1661" s="150">
        <v>1377</v>
      </c>
      <c r="G1661" s="151">
        <v>1221</v>
      </c>
      <c r="H1661" s="151">
        <v>1194</v>
      </c>
      <c r="I1661" s="151">
        <v>1138</v>
      </c>
      <c r="J1661" s="151">
        <v>1738</v>
      </c>
      <c r="K1661" s="151">
        <v>1721</v>
      </c>
      <c r="L1661" s="151">
        <v>1611</v>
      </c>
      <c r="M1661" s="154">
        <v>0.863745801504028</v>
      </c>
      <c r="N1661" s="153">
        <v>29059</v>
      </c>
      <c r="O1661" s="172">
        <v>0.9</v>
      </c>
      <c r="P1661" s="154">
        <v>0.958639092728486</v>
      </c>
      <c r="Q1661" s="154">
        <v>0.977886977886978</v>
      </c>
      <c r="R1661" s="154">
        <v>0.990218642117376</v>
      </c>
      <c r="S1661" s="173">
        <v>-0.0192478851584922</v>
      </c>
      <c r="T1661" s="153">
        <v>33643</v>
      </c>
      <c r="U1661" s="153">
        <v>30336</v>
      </c>
      <c r="V1661" s="154">
        <v>0.9017031774812</v>
      </c>
      <c r="W1661" s="154">
        <v>0.918612408272181</v>
      </c>
      <c r="X1661" s="155">
        <v>0.932022932022932</v>
      </c>
      <c r="Y1661" s="155">
        <v>0.92692750287687</v>
      </c>
      <c r="Z1661" s="173">
        <v>-0.0134105237507506</v>
      </c>
      <c r="AA1661" s="151">
        <v>10557</v>
      </c>
      <c r="AB1661" s="151">
        <v>9543</v>
      </c>
      <c r="AC1661" s="151">
        <v>10037</v>
      </c>
      <c r="AD1661" s="151">
        <v>8785</v>
      </c>
      <c r="AE1661" s="155">
        <v>0.903949985791418</v>
      </c>
      <c r="AF1661" s="155">
        <v>0.875261532330378</v>
      </c>
      <c r="AG1661" s="173">
        <v>0.0286884534610404</v>
      </c>
    </row>
    <row r="1662" spans="1:33">
      <c r="A1662" s="175" t="s">
        <v>1455</v>
      </c>
      <c r="B1662" s="195" t="s">
        <v>1853</v>
      </c>
      <c r="C1662" s="195" t="s">
        <v>1666</v>
      </c>
      <c r="D1662" s="150">
        <v>2087</v>
      </c>
      <c r="E1662" s="150">
        <v>2056</v>
      </c>
      <c r="F1662" s="150">
        <v>1936</v>
      </c>
      <c r="G1662" s="151">
        <v>2361</v>
      </c>
      <c r="H1662" s="151">
        <v>2309</v>
      </c>
      <c r="I1662" s="151">
        <v>2245</v>
      </c>
      <c r="J1662" s="151">
        <v>2671</v>
      </c>
      <c r="K1662" s="151">
        <v>2575</v>
      </c>
      <c r="L1662" s="151">
        <v>2388</v>
      </c>
      <c r="M1662" s="154">
        <v>0.97784616525463</v>
      </c>
      <c r="N1662" s="153">
        <v>52746</v>
      </c>
      <c r="O1662" s="172">
        <v>0.9</v>
      </c>
      <c r="P1662" s="154">
        <v>0.985146142788692</v>
      </c>
      <c r="Q1662" s="154">
        <v>0.977975434138077</v>
      </c>
      <c r="R1662" s="154">
        <v>0.964058405091726</v>
      </c>
      <c r="S1662" s="173">
        <v>0.00717070865061487</v>
      </c>
      <c r="T1662" s="153">
        <v>53941</v>
      </c>
      <c r="U1662" s="153">
        <v>50559</v>
      </c>
      <c r="V1662" s="154">
        <v>0.937301866854526</v>
      </c>
      <c r="W1662" s="154">
        <v>0.927647340680402</v>
      </c>
      <c r="X1662" s="155">
        <v>0.950868276154172</v>
      </c>
      <c r="Y1662" s="155">
        <v>0.894047173343317</v>
      </c>
      <c r="Z1662" s="173">
        <v>-0.0232209354737695</v>
      </c>
      <c r="AA1662" s="151">
        <v>15931</v>
      </c>
      <c r="AB1662" s="151">
        <v>14903</v>
      </c>
      <c r="AC1662" s="151">
        <v>17265</v>
      </c>
      <c r="AD1662" s="151">
        <v>16106</v>
      </c>
      <c r="AE1662" s="155">
        <v>0.935471721800264</v>
      </c>
      <c r="AF1662" s="155">
        <v>0.932869968143643</v>
      </c>
      <c r="AG1662" s="173">
        <v>0.00260175365662041</v>
      </c>
    </row>
    <row r="1663" spans="1:33">
      <c r="A1663" s="175" t="s">
        <v>1455</v>
      </c>
      <c r="B1663" s="195" t="s">
        <v>1854</v>
      </c>
      <c r="C1663" s="195" t="s">
        <v>1667</v>
      </c>
      <c r="D1663" s="150">
        <v>3648</v>
      </c>
      <c r="E1663" s="150">
        <v>3559</v>
      </c>
      <c r="F1663" s="150">
        <v>3522</v>
      </c>
      <c r="G1663" s="151">
        <v>3528</v>
      </c>
      <c r="H1663" s="151">
        <v>3457</v>
      </c>
      <c r="I1663" s="151">
        <v>3370</v>
      </c>
      <c r="J1663" s="151">
        <v>4167</v>
      </c>
      <c r="K1663" s="151">
        <v>3890</v>
      </c>
      <c r="L1663" s="151">
        <v>3896</v>
      </c>
      <c r="M1663" s="154">
        <v>0.954283384776658</v>
      </c>
      <c r="N1663" s="153">
        <v>81930</v>
      </c>
      <c r="O1663" s="172">
        <v>0.9</v>
      </c>
      <c r="P1663" s="154">
        <v>0.975603070175439</v>
      </c>
      <c r="Q1663" s="154">
        <v>0.979875283446712</v>
      </c>
      <c r="R1663" s="154">
        <v>0.933525317974562</v>
      </c>
      <c r="S1663" s="173">
        <v>-0.00427221327127347</v>
      </c>
      <c r="T1663" s="153">
        <v>85855</v>
      </c>
      <c r="U1663" s="153">
        <v>83250</v>
      </c>
      <c r="V1663" s="154">
        <v>0.969658144546037</v>
      </c>
      <c r="W1663" s="154">
        <v>0.965460526315789</v>
      </c>
      <c r="X1663" s="155">
        <v>0.955215419501134</v>
      </c>
      <c r="Y1663" s="155">
        <v>0.934965202783777</v>
      </c>
      <c r="Z1663" s="173">
        <v>0.0102451068146557</v>
      </c>
      <c r="AA1663" s="151">
        <v>24545</v>
      </c>
      <c r="AB1663" s="151">
        <v>23607</v>
      </c>
      <c r="AC1663" s="151">
        <v>27094</v>
      </c>
      <c r="AD1663" s="151">
        <v>26429</v>
      </c>
      <c r="AE1663" s="155">
        <v>0.961784477490324</v>
      </c>
      <c r="AF1663" s="155">
        <v>0.975455820476858</v>
      </c>
      <c r="AG1663" s="173">
        <v>-0.0136713429865344</v>
      </c>
    </row>
    <row r="1664" spans="1:33">
      <c r="A1664" s="175" t="s">
        <v>1455</v>
      </c>
      <c r="B1664" s="195" t="s">
        <v>1851</v>
      </c>
      <c r="C1664" s="195" t="s">
        <v>1668</v>
      </c>
      <c r="D1664" s="150">
        <v>942</v>
      </c>
      <c r="E1664" s="150">
        <v>904</v>
      </c>
      <c r="F1664" s="150">
        <v>833</v>
      </c>
      <c r="G1664" s="151">
        <v>1228</v>
      </c>
      <c r="H1664" s="151">
        <v>1216</v>
      </c>
      <c r="I1664" s="151">
        <v>1119</v>
      </c>
      <c r="J1664" s="151">
        <v>1252</v>
      </c>
      <c r="K1664" s="151">
        <v>1211</v>
      </c>
      <c r="L1664" s="151">
        <v>1096</v>
      </c>
      <c r="M1664" s="154">
        <v>0.932485905382218</v>
      </c>
      <c r="N1664" s="153">
        <v>26629</v>
      </c>
      <c r="O1664" s="172">
        <v>0.9</v>
      </c>
      <c r="P1664" s="154">
        <v>0.959660297239915</v>
      </c>
      <c r="Q1664" s="154">
        <v>0.990228013029316</v>
      </c>
      <c r="R1664" s="154">
        <v>0.967252396166134</v>
      </c>
      <c r="S1664" s="173">
        <v>-0.0305677157894009</v>
      </c>
      <c r="T1664" s="153">
        <v>28557</v>
      </c>
      <c r="U1664" s="153">
        <v>24871</v>
      </c>
      <c r="V1664" s="154">
        <v>0.870924817032601</v>
      </c>
      <c r="W1664" s="154">
        <v>0.884288747346072</v>
      </c>
      <c r="X1664" s="155">
        <v>0.911237785016287</v>
      </c>
      <c r="Y1664" s="155">
        <v>0.875399361022364</v>
      </c>
      <c r="Z1664" s="173">
        <v>-0.0269490376702144</v>
      </c>
      <c r="AA1664" s="151">
        <v>8971</v>
      </c>
      <c r="AB1664" s="151">
        <v>7833</v>
      </c>
      <c r="AC1664" s="151">
        <v>7584</v>
      </c>
      <c r="AD1664" s="151">
        <v>6628</v>
      </c>
      <c r="AE1664" s="155">
        <v>0.873146806376101</v>
      </c>
      <c r="AF1664" s="155">
        <v>0.873945147679325</v>
      </c>
      <c r="AG1664" s="173">
        <v>-0.000798341303224093</v>
      </c>
    </row>
    <row r="1665" spans="1:33">
      <c r="A1665" s="175" t="s">
        <v>1455</v>
      </c>
      <c r="B1665" s="195" t="s">
        <v>1851</v>
      </c>
      <c r="C1665" s="195" t="s">
        <v>1669</v>
      </c>
      <c r="D1665" s="150">
        <v>1816</v>
      </c>
      <c r="E1665" s="150">
        <v>1579</v>
      </c>
      <c r="F1665" s="150">
        <v>1598</v>
      </c>
      <c r="G1665" s="151">
        <v>2092</v>
      </c>
      <c r="H1665" s="151">
        <v>1836</v>
      </c>
      <c r="I1665" s="151">
        <v>1846</v>
      </c>
      <c r="J1665" s="151">
        <v>2442</v>
      </c>
      <c r="K1665" s="151">
        <v>2090</v>
      </c>
      <c r="L1665" s="151">
        <v>2181</v>
      </c>
      <c r="M1665" s="154">
        <v>0.886027844205921</v>
      </c>
      <c r="N1665" s="153">
        <v>47795</v>
      </c>
      <c r="O1665" s="172">
        <v>0.9</v>
      </c>
      <c r="P1665" s="154">
        <v>0.869493392070485</v>
      </c>
      <c r="Q1665" s="154">
        <v>0.877629063097514</v>
      </c>
      <c r="R1665" s="154">
        <v>0.855855855855856</v>
      </c>
      <c r="S1665" s="173">
        <v>-0.00813567102702972</v>
      </c>
      <c r="T1665" s="153">
        <v>53943</v>
      </c>
      <c r="U1665" s="153">
        <v>48180</v>
      </c>
      <c r="V1665" s="154">
        <v>0.893165007507925</v>
      </c>
      <c r="W1665" s="154">
        <v>0.879955947136564</v>
      </c>
      <c r="X1665" s="155">
        <v>0.882409177820268</v>
      </c>
      <c r="Y1665" s="155">
        <v>0.893120393120393</v>
      </c>
      <c r="Z1665" s="173">
        <v>-0.00245323068370384</v>
      </c>
      <c r="AA1665" s="151">
        <v>16169</v>
      </c>
      <c r="AB1665" s="151">
        <v>14234</v>
      </c>
      <c r="AC1665" s="151">
        <v>16755</v>
      </c>
      <c r="AD1665" s="151">
        <v>15320</v>
      </c>
      <c r="AE1665" s="155">
        <v>0.8803265508071</v>
      </c>
      <c r="AF1665" s="155">
        <v>0.914353924201731</v>
      </c>
      <c r="AG1665" s="173">
        <v>-0.0340273733946308</v>
      </c>
    </row>
    <row r="1666" spans="1:33">
      <c r="A1666" s="175" t="s">
        <v>1455</v>
      </c>
      <c r="B1666" s="195" t="s">
        <v>1854</v>
      </c>
      <c r="C1666" s="195" t="s">
        <v>1670</v>
      </c>
      <c r="D1666" s="150">
        <v>1650</v>
      </c>
      <c r="E1666" s="150">
        <v>1626</v>
      </c>
      <c r="F1666" s="150">
        <v>1542</v>
      </c>
      <c r="G1666" s="151">
        <v>1703</v>
      </c>
      <c r="H1666" s="151">
        <v>1701</v>
      </c>
      <c r="I1666" s="151">
        <v>1621</v>
      </c>
      <c r="J1666" s="151">
        <v>1643</v>
      </c>
      <c r="K1666" s="151">
        <v>1637</v>
      </c>
      <c r="L1666" s="151">
        <v>1560</v>
      </c>
      <c r="M1666" s="154">
        <v>0.995672383394775</v>
      </c>
      <c r="N1666" s="153">
        <v>37272</v>
      </c>
      <c r="O1666" s="172">
        <v>0.9</v>
      </c>
      <c r="P1666" s="154">
        <v>0.985454545454545</v>
      </c>
      <c r="Q1666" s="154">
        <v>0.998825601879037</v>
      </c>
      <c r="R1666" s="154">
        <v>0.996348143639683</v>
      </c>
      <c r="S1666" s="173">
        <v>-0.0133710564244915</v>
      </c>
      <c r="T1666" s="153">
        <v>37434</v>
      </c>
      <c r="U1666" s="153">
        <v>35431</v>
      </c>
      <c r="V1666" s="154">
        <v>0.946492493455148</v>
      </c>
      <c r="W1666" s="154">
        <v>0.934545454545455</v>
      </c>
      <c r="X1666" s="155">
        <v>0.951849677040517</v>
      </c>
      <c r="Y1666" s="155">
        <v>0.949482653682288</v>
      </c>
      <c r="Z1666" s="173">
        <v>-0.0173042224950621</v>
      </c>
      <c r="AA1666" s="151">
        <v>11067</v>
      </c>
      <c r="AB1666" s="151">
        <v>10465</v>
      </c>
      <c r="AC1666" s="151">
        <v>12002</v>
      </c>
      <c r="AD1666" s="151">
        <v>11412</v>
      </c>
      <c r="AE1666" s="155">
        <v>0.945604048070841</v>
      </c>
      <c r="AF1666" s="155">
        <v>0.950841526412265</v>
      </c>
      <c r="AG1666" s="173">
        <v>-0.00523747834142341</v>
      </c>
    </row>
    <row r="1667" spans="1:33">
      <c r="A1667" s="175" t="s">
        <v>1455</v>
      </c>
      <c r="B1667" s="195" t="s">
        <v>1854</v>
      </c>
      <c r="C1667" s="195" t="s">
        <v>1671</v>
      </c>
      <c r="D1667" s="150">
        <v>3669</v>
      </c>
      <c r="E1667" s="150">
        <v>3512</v>
      </c>
      <c r="F1667" s="150">
        <v>3311</v>
      </c>
      <c r="G1667" s="151">
        <v>3822</v>
      </c>
      <c r="H1667" s="151">
        <v>3736</v>
      </c>
      <c r="I1667" s="151">
        <v>3507</v>
      </c>
      <c r="J1667" s="151">
        <v>4243</v>
      </c>
      <c r="K1667" s="151">
        <v>3739</v>
      </c>
      <c r="L1667" s="151">
        <v>3594</v>
      </c>
      <c r="M1667" s="154">
        <v>0.951651011352504</v>
      </c>
      <c r="N1667" s="153">
        <v>82570</v>
      </c>
      <c r="O1667" s="172">
        <v>0.9</v>
      </c>
      <c r="P1667" s="154">
        <v>0.957209048787135</v>
      </c>
      <c r="Q1667" s="154">
        <v>0.977498691784406</v>
      </c>
      <c r="R1667" s="154">
        <v>0.881216120669338</v>
      </c>
      <c r="S1667" s="173">
        <v>-0.0202896429972707</v>
      </c>
      <c r="T1667" s="153">
        <v>86765</v>
      </c>
      <c r="U1667" s="153">
        <v>78772</v>
      </c>
      <c r="V1667" s="154">
        <v>0.907877600414914</v>
      </c>
      <c r="W1667" s="154">
        <v>0.902425729081494</v>
      </c>
      <c r="X1667" s="155">
        <v>0.917582417582418</v>
      </c>
      <c r="Y1667" s="155">
        <v>0.847042187131746</v>
      </c>
      <c r="Z1667" s="173">
        <v>-0.015156688500924</v>
      </c>
      <c r="AA1667" s="151">
        <v>25735</v>
      </c>
      <c r="AB1667" s="151">
        <v>23129</v>
      </c>
      <c r="AC1667" s="151">
        <v>27715</v>
      </c>
      <c r="AD1667" s="151">
        <v>25236</v>
      </c>
      <c r="AE1667" s="155">
        <v>0.898737128424325</v>
      </c>
      <c r="AF1667" s="155">
        <v>0.910553851704853</v>
      </c>
      <c r="AG1667" s="173">
        <v>-0.0118167232805281</v>
      </c>
    </row>
    <row r="1668" spans="1:33">
      <c r="A1668" s="175" t="s">
        <v>1455</v>
      </c>
      <c r="B1668" s="195" t="s">
        <v>1854</v>
      </c>
      <c r="C1668" s="195" t="s">
        <v>1672</v>
      </c>
      <c r="D1668" s="150">
        <v>2384</v>
      </c>
      <c r="E1668" s="150">
        <v>2297</v>
      </c>
      <c r="F1668" s="150">
        <v>2083</v>
      </c>
      <c r="G1668" s="151">
        <v>2513</v>
      </c>
      <c r="H1668" s="151">
        <v>2437</v>
      </c>
      <c r="I1668" s="151">
        <v>2224</v>
      </c>
      <c r="J1668" s="151">
        <v>2616</v>
      </c>
      <c r="K1668" s="151">
        <v>2440</v>
      </c>
      <c r="L1668" s="151">
        <v>2313</v>
      </c>
      <c r="M1668" s="154">
        <v>0.965720597929695</v>
      </c>
      <c r="N1668" s="153">
        <v>54203</v>
      </c>
      <c r="O1668" s="172">
        <v>0.9</v>
      </c>
      <c r="P1668" s="154">
        <v>0.963506711409396</v>
      </c>
      <c r="Q1668" s="154">
        <v>0.969757262236371</v>
      </c>
      <c r="R1668" s="154">
        <v>0.932721712538226</v>
      </c>
      <c r="S1668" s="173">
        <v>-0.0062505508269749</v>
      </c>
      <c r="T1668" s="153">
        <v>56127</v>
      </c>
      <c r="U1668" s="153">
        <v>49690</v>
      </c>
      <c r="V1668" s="154">
        <v>0.885313663655638</v>
      </c>
      <c r="W1668" s="154">
        <v>0.873741610738255</v>
      </c>
      <c r="X1668" s="155">
        <v>0.8849980103462</v>
      </c>
      <c r="Y1668" s="155">
        <v>0.884174311926605</v>
      </c>
      <c r="Z1668" s="173">
        <v>-0.0112563996079447</v>
      </c>
      <c r="AA1668" s="151">
        <v>16607</v>
      </c>
      <c r="AB1668" s="151">
        <v>14684</v>
      </c>
      <c r="AC1668" s="151">
        <v>17929</v>
      </c>
      <c r="AD1668" s="151">
        <v>15731</v>
      </c>
      <c r="AE1668" s="155">
        <v>0.8842054555308</v>
      </c>
      <c r="AF1668" s="155">
        <v>0.877405320988343</v>
      </c>
      <c r="AG1668" s="173">
        <v>0.00680013454245731</v>
      </c>
    </row>
    <row r="1669" spans="1:33">
      <c r="A1669" s="175" t="s">
        <v>1455</v>
      </c>
      <c r="B1669" s="195" t="s">
        <v>1851</v>
      </c>
      <c r="C1669" s="195" t="s">
        <v>1673</v>
      </c>
      <c r="D1669" s="150">
        <v>824</v>
      </c>
      <c r="E1669" s="150">
        <v>803</v>
      </c>
      <c r="F1669" s="150">
        <v>640</v>
      </c>
      <c r="G1669" s="151">
        <v>1143</v>
      </c>
      <c r="H1669" s="151">
        <v>1095</v>
      </c>
      <c r="I1669" s="151">
        <v>867</v>
      </c>
      <c r="J1669" s="151">
        <v>1206</v>
      </c>
      <c r="K1669" s="151">
        <v>1038</v>
      </c>
      <c r="L1669" s="151">
        <v>837</v>
      </c>
      <c r="M1669" s="154">
        <v>0.949771134605258</v>
      </c>
      <c r="N1669" s="153">
        <v>23447</v>
      </c>
      <c r="O1669" s="172">
        <v>0.9</v>
      </c>
      <c r="P1669" s="154">
        <v>0.974514563106796</v>
      </c>
      <c r="Q1669" s="154">
        <v>0.958005249343832</v>
      </c>
      <c r="R1669" s="154">
        <v>0.860696517412935</v>
      </c>
      <c r="S1669" s="173">
        <v>0.0165093137629641</v>
      </c>
      <c r="T1669" s="153">
        <v>24687</v>
      </c>
      <c r="U1669" s="153">
        <v>18493</v>
      </c>
      <c r="V1669" s="154">
        <v>0.749098715923361</v>
      </c>
      <c r="W1669" s="154">
        <v>0.776699029126214</v>
      </c>
      <c r="X1669" s="155">
        <v>0.758530183727034</v>
      </c>
      <c r="Y1669" s="155">
        <v>0.694029850746269</v>
      </c>
      <c r="Z1669" s="173">
        <v>0.0181688453991795</v>
      </c>
      <c r="AA1669" s="151">
        <v>8055</v>
      </c>
      <c r="AB1669" s="151">
        <v>5950</v>
      </c>
      <c r="AC1669" s="151">
        <v>6425</v>
      </c>
      <c r="AD1669" s="151">
        <v>5018</v>
      </c>
      <c r="AE1669" s="155">
        <v>0.738671632526381</v>
      </c>
      <c r="AF1669" s="155">
        <v>0.781011673151751</v>
      </c>
      <c r="AG1669" s="173">
        <v>-0.0423400406253699</v>
      </c>
    </row>
    <row r="1670" spans="1:33">
      <c r="A1670" s="175" t="s">
        <v>1455</v>
      </c>
      <c r="B1670" s="195" t="s">
        <v>1851</v>
      </c>
      <c r="C1670" s="195" t="s">
        <v>1674</v>
      </c>
      <c r="D1670" s="150">
        <v>1306</v>
      </c>
      <c r="E1670" s="150">
        <v>1288</v>
      </c>
      <c r="F1670" s="150">
        <v>906</v>
      </c>
      <c r="G1670" s="151">
        <v>1930</v>
      </c>
      <c r="H1670" s="151">
        <v>1899</v>
      </c>
      <c r="I1670" s="151">
        <v>1340</v>
      </c>
      <c r="J1670" s="151">
        <v>2156</v>
      </c>
      <c r="K1670" s="151">
        <v>2120</v>
      </c>
      <c r="L1670" s="151">
        <v>1375</v>
      </c>
      <c r="M1670" s="154">
        <v>0.893188427331197</v>
      </c>
      <c r="N1670" s="153">
        <v>42079</v>
      </c>
      <c r="O1670" s="172">
        <v>0.9</v>
      </c>
      <c r="P1670" s="154">
        <v>0.986217457886677</v>
      </c>
      <c r="Q1670" s="154">
        <v>0.983937823834197</v>
      </c>
      <c r="R1670" s="154">
        <v>0.98330241187384</v>
      </c>
      <c r="S1670" s="173">
        <v>0.00227963405248</v>
      </c>
      <c r="T1670" s="153">
        <v>47111</v>
      </c>
      <c r="U1670" s="153">
        <v>31165</v>
      </c>
      <c r="V1670" s="154">
        <v>0.661522786610346</v>
      </c>
      <c r="W1670" s="154">
        <v>0.693721286370597</v>
      </c>
      <c r="X1670" s="155">
        <v>0.694300518134715</v>
      </c>
      <c r="Y1670" s="155">
        <v>0.637755102040816</v>
      </c>
      <c r="Z1670" s="173">
        <v>-0.000579231764117782</v>
      </c>
      <c r="AA1670" s="151">
        <v>14230</v>
      </c>
      <c r="AB1670" s="151">
        <v>9710</v>
      </c>
      <c r="AC1670" s="151">
        <v>12776</v>
      </c>
      <c r="AD1670" s="151">
        <v>8269</v>
      </c>
      <c r="AE1670" s="155">
        <v>0.682361208713985</v>
      </c>
      <c r="AF1670" s="155">
        <v>0.64722917971196</v>
      </c>
      <c r="AG1670" s="173">
        <v>0.0351320290020246</v>
      </c>
    </row>
    <row r="1671" spans="1:33">
      <c r="A1671" s="175" t="s">
        <v>1455</v>
      </c>
      <c r="B1671" s="195" t="s">
        <v>1851</v>
      </c>
      <c r="C1671" s="195" t="s">
        <v>1675</v>
      </c>
      <c r="D1671" s="150">
        <v>2957</v>
      </c>
      <c r="E1671" s="150">
        <v>2437</v>
      </c>
      <c r="F1671" s="150">
        <v>2746</v>
      </c>
      <c r="G1671" s="151">
        <v>3259</v>
      </c>
      <c r="H1671" s="151">
        <v>3173</v>
      </c>
      <c r="I1671" s="151">
        <v>2968</v>
      </c>
      <c r="J1671" s="151">
        <v>3775</v>
      </c>
      <c r="K1671" s="151">
        <v>3428</v>
      </c>
      <c r="L1671" s="151">
        <v>3349</v>
      </c>
      <c r="M1671" s="154">
        <v>0.887154336764063</v>
      </c>
      <c r="N1671" s="153">
        <v>77060</v>
      </c>
      <c r="O1671" s="172">
        <v>0.9</v>
      </c>
      <c r="P1671" s="154">
        <v>0.824146094014204</v>
      </c>
      <c r="Q1671" s="154">
        <v>0.973611537281375</v>
      </c>
      <c r="R1671" s="154">
        <v>0.908079470198676</v>
      </c>
      <c r="S1671" s="173">
        <v>-0.149465443267171</v>
      </c>
      <c r="T1671" s="153">
        <v>86862</v>
      </c>
      <c r="U1671" s="153">
        <v>76418</v>
      </c>
      <c r="V1671" s="154">
        <v>0.879763302710046</v>
      </c>
      <c r="W1671" s="154">
        <v>0.928643895840379</v>
      </c>
      <c r="X1671" s="155">
        <v>0.910708806382326</v>
      </c>
      <c r="Y1671" s="155">
        <v>0.887152317880795</v>
      </c>
      <c r="Z1671" s="173">
        <v>0.0179350894580529</v>
      </c>
      <c r="AA1671" s="151">
        <v>24733</v>
      </c>
      <c r="AB1671" s="151">
        <v>21908</v>
      </c>
      <c r="AC1671" s="151">
        <v>27150</v>
      </c>
      <c r="AD1671" s="151">
        <v>24393</v>
      </c>
      <c r="AE1671" s="155">
        <v>0.885780131807706</v>
      </c>
      <c r="AF1671" s="155">
        <v>0.898453038674033</v>
      </c>
      <c r="AG1671" s="173">
        <v>-0.0126729068663268</v>
      </c>
    </row>
    <row r="1672" spans="1:33">
      <c r="A1672" s="175" t="s">
        <v>1455</v>
      </c>
      <c r="B1672" s="195" t="s">
        <v>1854</v>
      </c>
      <c r="C1672" s="195" t="s">
        <v>1676</v>
      </c>
      <c r="D1672" s="150">
        <v>4015</v>
      </c>
      <c r="E1672" s="150">
        <v>3749</v>
      </c>
      <c r="F1672" s="150">
        <v>3234</v>
      </c>
      <c r="G1672" s="151">
        <v>4119</v>
      </c>
      <c r="H1672" s="151">
        <v>3805</v>
      </c>
      <c r="I1672" s="151">
        <v>3336</v>
      </c>
      <c r="J1672" s="151">
        <v>4293</v>
      </c>
      <c r="K1672" s="151">
        <v>3988</v>
      </c>
      <c r="L1672" s="151">
        <v>3463</v>
      </c>
      <c r="M1672" s="154">
        <v>0.927097400640632</v>
      </c>
      <c r="N1672" s="153">
        <v>83067</v>
      </c>
      <c r="O1672" s="172">
        <v>0.9</v>
      </c>
      <c r="P1672" s="154">
        <v>0.933748443337484</v>
      </c>
      <c r="Q1672" s="154">
        <v>0.92376790483127</v>
      </c>
      <c r="R1672" s="154">
        <v>0.928954111344048</v>
      </c>
      <c r="S1672" s="173">
        <v>0.00998053850621472</v>
      </c>
      <c r="T1672" s="153">
        <v>89599</v>
      </c>
      <c r="U1672" s="153">
        <v>72692</v>
      </c>
      <c r="V1672" s="154">
        <v>0.811303697585911</v>
      </c>
      <c r="W1672" s="154">
        <v>0.805479452054795</v>
      </c>
      <c r="X1672" s="155">
        <v>0.809905316824472</v>
      </c>
      <c r="Y1672" s="155">
        <v>0.80666200791987</v>
      </c>
      <c r="Z1672" s="173">
        <v>-0.00442586476967743</v>
      </c>
      <c r="AA1672" s="151">
        <v>27266</v>
      </c>
      <c r="AB1672" s="151">
        <v>22358</v>
      </c>
      <c r="AC1672" s="151">
        <v>28011</v>
      </c>
      <c r="AD1672" s="151">
        <v>21522</v>
      </c>
      <c r="AE1672" s="155">
        <v>0.819995598914399</v>
      </c>
      <c r="AF1672" s="155">
        <v>0.768341008889365</v>
      </c>
      <c r="AG1672" s="173">
        <v>0.051654590025034</v>
      </c>
    </row>
    <row r="1673" spans="1:33">
      <c r="A1673" s="175" t="s">
        <v>1455</v>
      </c>
      <c r="B1673" s="195" t="s">
        <v>1851</v>
      </c>
      <c r="C1673" s="195" t="s">
        <v>1677</v>
      </c>
      <c r="D1673" s="150">
        <v>2172</v>
      </c>
      <c r="E1673" s="150">
        <v>1814</v>
      </c>
      <c r="F1673" s="150">
        <v>1984</v>
      </c>
      <c r="G1673" s="151">
        <v>2427</v>
      </c>
      <c r="H1673" s="151">
        <v>1988</v>
      </c>
      <c r="I1673" s="151">
        <v>2162</v>
      </c>
      <c r="J1673" s="151">
        <v>2757</v>
      </c>
      <c r="K1673" s="151">
        <v>2355</v>
      </c>
      <c r="L1673" s="151">
        <v>2406</v>
      </c>
      <c r="M1673" s="154">
        <v>0.867255266418835</v>
      </c>
      <c r="N1673" s="153">
        <v>55990</v>
      </c>
      <c r="O1673" s="172">
        <v>0.9</v>
      </c>
      <c r="P1673" s="154">
        <v>0.835174953959484</v>
      </c>
      <c r="Q1673" s="154">
        <v>0.819118252987227</v>
      </c>
      <c r="R1673" s="154">
        <v>0.854189336235038</v>
      </c>
      <c r="S1673" s="173">
        <v>0.0160567009722573</v>
      </c>
      <c r="T1673" s="153">
        <v>64560</v>
      </c>
      <c r="U1673" s="153">
        <v>57245</v>
      </c>
      <c r="V1673" s="154">
        <v>0.886694547707559</v>
      </c>
      <c r="W1673" s="154">
        <v>0.913443830570902</v>
      </c>
      <c r="X1673" s="155">
        <v>0.890811701689328</v>
      </c>
      <c r="Y1673" s="155">
        <v>0.872687704026115</v>
      </c>
      <c r="Z1673" s="173">
        <v>0.022632128881574</v>
      </c>
      <c r="AA1673" s="151">
        <v>18638</v>
      </c>
      <c r="AB1673" s="151">
        <v>16469</v>
      </c>
      <c r="AC1673" s="151">
        <v>20797</v>
      </c>
      <c r="AD1673" s="151">
        <v>18807</v>
      </c>
      <c r="AE1673" s="155">
        <v>0.88362485245198</v>
      </c>
      <c r="AF1673" s="155">
        <v>0.904313122084916</v>
      </c>
      <c r="AG1673" s="173">
        <v>-0.0206882696329362</v>
      </c>
    </row>
    <row r="1674" spans="1:33">
      <c r="A1674" s="175" t="s">
        <v>1455</v>
      </c>
      <c r="B1674" s="195" t="s">
        <v>1851</v>
      </c>
      <c r="C1674" s="195" t="s">
        <v>1678</v>
      </c>
      <c r="D1674" s="150">
        <v>966</v>
      </c>
      <c r="E1674" s="150">
        <v>945</v>
      </c>
      <c r="F1674" s="150">
        <v>845</v>
      </c>
      <c r="G1674" s="151">
        <v>1201</v>
      </c>
      <c r="H1674" s="151">
        <v>1187</v>
      </c>
      <c r="I1674" s="151">
        <v>957</v>
      </c>
      <c r="J1674" s="151">
        <v>1260</v>
      </c>
      <c r="K1674" s="151">
        <v>1248</v>
      </c>
      <c r="L1674" s="151">
        <v>1084</v>
      </c>
      <c r="M1674" s="154">
        <v>0.981413727498902</v>
      </c>
      <c r="N1674" s="153">
        <v>26824</v>
      </c>
      <c r="O1674" s="172">
        <v>0.9</v>
      </c>
      <c r="P1674" s="154">
        <v>0.978260869565217</v>
      </c>
      <c r="Q1674" s="154">
        <v>0.98834304746045</v>
      </c>
      <c r="R1674" s="154">
        <v>0.990476190476191</v>
      </c>
      <c r="S1674" s="173">
        <v>-0.0100821778952322</v>
      </c>
      <c r="T1674" s="153">
        <v>27332</v>
      </c>
      <c r="U1674" s="153">
        <v>23276</v>
      </c>
      <c r="V1674" s="154">
        <v>0.851602517195961</v>
      </c>
      <c r="W1674" s="154">
        <v>0.874741200828157</v>
      </c>
      <c r="X1674" s="155">
        <v>0.796835970024979</v>
      </c>
      <c r="Y1674" s="155">
        <v>0.86031746031746</v>
      </c>
      <c r="Z1674" s="173">
        <v>0.0779052308031781</v>
      </c>
      <c r="AA1674" s="151">
        <v>8817</v>
      </c>
      <c r="AB1674" s="151">
        <v>7502</v>
      </c>
      <c r="AC1674" s="151">
        <v>7209</v>
      </c>
      <c r="AD1674" s="151">
        <v>6243</v>
      </c>
      <c r="AE1674" s="155">
        <v>0.85085630032891</v>
      </c>
      <c r="AF1674" s="155">
        <v>0.866000832292967</v>
      </c>
      <c r="AG1674" s="173">
        <v>-0.0151445319640571</v>
      </c>
    </row>
    <row r="1675" spans="1:33">
      <c r="A1675" s="175" t="s">
        <v>1455</v>
      </c>
      <c r="B1675" s="195" t="s">
        <v>1851</v>
      </c>
      <c r="C1675" s="195" t="s">
        <v>1679</v>
      </c>
      <c r="D1675" s="150">
        <v>1058</v>
      </c>
      <c r="E1675" s="150">
        <v>1030</v>
      </c>
      <c r="F1675" s="150">
        <v>728</v>
      </c>
      <c r="G1675" s="151">
        <v>1344</v>
      </c>
      <c r="H1675" s="151">
        <v>1302</v>
      </c>
      <c r="I1675" s="151">
        <v>970</v>
      </c>
      <c r="J1675" s="151">
        <v>1458</v>
      </c>
      <c r="K1675" s="151">
        <v>1286</v>
      </c>
      <c r="L1675" s="151">
        <v>1068</v>
      </c>
      <c r="M1675" s="154">
        <v>0.973625654450262</v>
      </c>
      <c r="N1675" s="153">
        <v>29754</v>
      </c>
      <c r="O1675" s="172">
        <v>0.9</v>
      </c>
      <c r="P1675" s="154">
        <v>0.973534971644612</v>
      </c>
      <c r="Q1675" s="154">
        <v>0.96875</v>
      </c>
      <c r="R1675" s="154">
        <v>0.882030178326475</v>
      </c>
      <c r="S1675" s="173">
        <v>0.00478497164461245</v>
      </c>
      <c r="T1675" s="153">
        <v>30560</v>
      </c>
      <c r="U1675" s="153">
        <v>22716</v>
      </c>
      <c r="V1675" s="154">
        <v>0.743324607329843</v>
      </c>
      <c r="W1675" s="154">
        <v>0.688090737240076</v>
      </c>
      <c r="X1675" s="155">
        <v>0.72172619047619</v>
      </c>
      <c r="Y1675" s="155">
        <v>0.732510288065844</v>
      </c>
      <c r="Z1675" s="173">
        <v>-0.0336354532361148</v>
      </c>
      <c r="AA1675" s="151">
        <v>9679</v>
      </c>
      <c r="AB1675" s="151">
        <v>7133</v>
      </c>
      <c r="AC1675" s="151">
        <v>8106</v>
      </c>
      <c r="AD1675" s="151">
        <v>6065</v>
      </c>
      <c r="AE1675" s="155">
        <v>0.736956297138134</v>
      </c>
      <c r="AF1675" s="155">
        <v>0.748211201579077</v>
      </c>
      <c r="AG1675" s="173">
        <v>-0.0112549044409431</v>
      </c>
    </row>
    <row r="1676" spans="1:33">
      <c r="A1676" s="175" t="s">
        <v>1455</v>
      </c>
      <c r="B1676" s="195" t="s">
        <v>1851</v>
      </c>
      <c r="C1676" s="195" t="s">
        <v>1680</v>
      </c>
      <c r="D1676" s="150">
        <v>2601</v>
      </c>
      <c r="E1676" s="150">
        <v>2093</v>
      </c>
      <c r="F1676" s="150">
        <v>2246</v>
      </c>
      <c r="G1676" s="151">
        <v>2779</v>
      </c>
      <c r="H1676" s="151">
        <v>2128</v>
      </c>
      <c r="I1676" s="151">
        <v>2207</v>
      </c>
      <c r="J1676" s="151">
        <v>3180</v>
      </c>
      <c r="K1676" s="151">
        <v>2648</v>
      </c>
      <c r="L1676" s="151">
        <v>2456</v>
      </c>
      <c r="M1676" s="154">
        <v>0.829919587316037</v>
      </c>
      <c r="N1676" s="153">
        <v>60170</v>
      </c>
      <c r="O1676" s="172">
        <v>0.9</v>
      </c>
      <c r="P1676" s="154">
        <v>0.804690503652441</v>
      </c>
      <c r="Q1676" s="154">
        <v>0.765743073047859</v>
      </c>
      <c r="R1676" s="154">
        <v>0.832704402515723</v>
      </c>
      <c r="S1676" s="173">
        <v>0.0389474306045824</v>
      </c>
      <c r="T1676" s="153">
        <v>72501</v>
      </c>
      <c r="U1676" s="153">
        <v>55269</v>
      </c>
      <c r="V1676" s="154">
        <v>0.762320519716969</v>
      </c>
      <c r="W1676" s="154">
        <v>0.863514033064206</v>
      </c>
      <c r="X1676" s="155">
        <v>0.794170564951421</v>
      </c>
      <c r="Y1676" s="155">
        <v>0.772327044025157</v>
      </c>
      <c r="Z1676" s="173">
        <v>0.0693434681127847</v>
      </c>
      <c r="AA1676" s="151">
        <v>20865</v>
      </c>
      <c r="AB1676" s="151">
        <v>16312</v>
      </c>
      <c r="AC1676" s="151">
        <v>22180</v>
      </c>
      <c r="AD1676" s="151">
        <v>17319</v>
      </c>
      <c r="AE1676" s="155">
        <v>0.781787682722262</v>
      </c>
      <c r="AF1676" s="155">
        <v>0.780838593327322</v>
      </c>
      <c r="AG1676" s="173">
        <v>0.000949089394940317</v>
      </c>
    </row>
    <row r="1677" spans="1:33">
      <c r="A1677" s="175" t="s">
        <v>1455</v>
      </c>
      <c r="B1677" s="195" t="s">
        <v>1851</v>
      </c>
      <c r="C1677" s="195" t="s">
        <v>1681</v>
      </c>
      <c r="D1677" s="150">
        <v>1162</v>
      </c>
      <c r="E1677" s="150">
        <v>1141</v>
      </c>
      <c r="F1677" s="150">
        <v>891</v>
      </c>
      <c r="G1677" s="151">
        <v>1572</v>
      </c>
      <c r="H1677" s="151">
        <v>1545</v>
      </c>
      <c r="I1677" s="151">
        <v>1124</v>
      </c>
      <c r="J1677" s="151">
        <v>1736</v>
      </c>
      <c r="K1677" s="151">
        <v>1686</v>
      </c>
      <c r="L1677" s="151">
        <v>1208</v>
      </c>
      <c r="M1677" s="154">
        <v>0.961209762825407</v>
      </c>
      <c r="N1677" s="153">
        <v>39028</v>
      </c>
      <c r="O1677" s="172">
        <v>0.9</v>
      </c>
      <c r="P1677" s="154">
        <v>0.981927710843373</v>
      </c>
      <c r="Q1677" s="154">
        <v>0.982824427480916</v>
      </c>
      <c r="R1677" s="154">
        <v>0.971198156682028</v>
      </c>
      <c r="S1677" s="173">
        <v>-0.000896716637542538</v>
      </c>
      <c r="T1677" s="153">
        <v>40603</v>
      </c>
      <c r="U1677" s="153">
        <v>26343</v>
      </c>
      <c r="V1677" s="154">
        <v>0.648794424057336</v>
      </c>
      <c r="W1677" s="154">
        <v>0.766781411359725</v>
      </c>
      <c r="X1677" s="155">
        <v>0.71501272264631</v>
      </c>
      <c r="Y1677" s="155">
        <v>0.695852534562212</v>
      </c>
      <c r="Z1677" s="173">
        <v>0.0517686887134142</v>
      </c>
      <c r="AA1677" s="151">
        <v>11628</v>
      </c>
      <c r="AB1677" s="151">
        <v>7953</v>
      </c>
      <c r="AC1677" s="151">
        <v>11191</v>
      </c>
      <c r="AD1677" s="151">
        <v>7237</v>
      </c>
      <c r="AE1677" s="155">
        <v>0.683952528379773</v>
      </c>
      <c r="AF1677" s="155">
        <v>0.64668036815298</v>
      </c>
      <c r="AG1677" s="173">
        <v>0.0372721602267929</v>
      </c>
    </row>
    <row r="1678" spans="1:33">
      <c r="A1678" s="175" t="s">
        <v>1455</v>
      </c>
      <c r="B1678" s="195" t="s">
        <v>1854</v>
      </c>
      <c r="C1678" s="195" t="s">
        <v>1682</v>
      </c>
      <c r="D1678" s="150">
        <v>4118</v>
      </c>
      <c r="E1678" s="150">
        <v>3485</v>
      </c>
      <c r="F1678" s="150">
        <v>3394</v>
      </c>
      <c r="G1678" s="151">
        <v>4718</v>
      </c>
      <c r="H1678" s="151">
        <v>3857</v>
      </c>
      <c r="I1678" s="151">
        <v>4027</v>
      </c>
      <c r="J1678" s="151">
        <v>5078</v>
      </c>
      <c r="K1678" s="151">
        <v>4724</v>
      </c>
      <c r="L1678" s="151">
        <v>4035</v>
      </c>
      <c r="M1678" s="154">
        <v>0.86625420954764</v>
      </c>
      <c r="N1678" s="153">
        <v>101091</v>
      </c>
      <c r="O1678" s="172">
        <v>0.9</v>
      </c>
      <c r="P1678" s="154">
        <v>0.846284604176785</v>
      </c>
      <c r="Q1678" s="154">
        <v>0.817507418397626</v>
      </c>
      <c r="R1678" s="154">
        <v>0.930287514769594</v>
      </c>
      <c r="S1678" s="173">
        <v>0.0287771857791588</v>
      </c>
      <c r="T1678" s="153">
        <v>116699</v>
      </c>
      <c r="U1678" s="153">
        <v>95364</v>
      </c>
      <c r="V1678" s="154">
        <v>0.817179238896649</v>
      </c>
      <c r="W1678" s="154">
        <v>0.824186498300146</v>
      </c>
      <c r="X1678" s="155">
        <v>0.853539635438745</v>
      </c>
      <c r="Y1678" s="155">
        <v>0.794604174871997</v>
      </c>
      <c r="Z1678" s="173">
        <v>-0.0293531371385995</v>
      </c>
      <c r="AA1678" s="151">
        <v>34360</v>
      </c>
      <c r="AB1678" s="151">
        <v>27752</v>
      </c>
      <c r="AC1678" s="151">
        <v>35175</v>
      </c>
      <c r="AD1678" s="151">
        <v>29792</v>
      </c>
      <c r="AE1678" s="155">
        <v>0.807683352735739</v>
      </c>
      <c r="AF1678" s="155">
        <v>0.846965174129353</v>
      </c>
      <c r="AG1678" s="173">
        <v>-0.039281821393614</v>
      </c>
    </row>
    <row r="1679" spans="1:33">
      <c r="A1679" s="175" t="s">
        <v>1455</v>
      </c>
      <c r="B1679" s="195" t="s">
        <v>1853</v>
      </c>
      <c r="C1679" s="195" t="s">
        <v>1683</v>
      </c>
      <c r="D1679" s="150">
        <v>4486</v>
      </c>
      <c r="E1679" s="150">
        <v>4234</v>
      </c>
      <c r="F1679" s="150">
        <v>4091</v>
      </c>
      <c r="G1679" s="151">
        <v>5148</v>
      </c>
      <c r="H1679" s="151">
        <v>4828</v>
      </c>
      <c r="I1679" s="151">
        <v>4526</v>
      </c>
      <c r="J1679" s="151">
        <v>6231</v>
      </c>
      <c r="K1679" s="151">
        <v>5541</v>
      </c>
      <c r="L1679" s="151">
        <v>5092</v>
      </c>
      <c r="M1679" s="154">
        <v>0.955768411022793</v>
      </c>
      <c r="N1679" s="153">
        <v>114351</v>
      </c>
      <c r="O1679" s="172">
        <v>0.9</v>
      </c>
      <c r="P1679" s="154">
        <v>0.943825234061525</v>
      </c>
      <c r="Q1679" s="154">
        <v>0.937839937839938</v>
      </c>
      <c r="R1679" s="154">
        <v>0.889263360616273</v>
      </c>
      <c r="S1679" s="173">
        <v>0.00598529622158694</v>
      </c>
      <c r="T1679" s="153">
        <v>119643</v>
      </c>
      <c r="U1679" s="153">
        <v>109198</v>
      </c>
      <c r="V1679" s="154">
        <v>0.91269861170315</v>
      </c>
      <c r="W1679" s="154">
        <v>0.911948283548819</v>
      </c>
      <c r="X1679" s="155">
        <v>0.879176379176379</v>
      </c>
      <c r="Y1679" s="155">
        <v>0.817204301075269</v>
      </c>
      <c r="Z1679" s="173">
        <v>0.0327719043724394</v>
      </c>
      <c r="AA1679" s="151">
        <v>34918</v>
      </c>
      <c r="AB1679" s="151">
        <v>31280</v>
      </c>
      <c r="AC1679" s="151">
        <v>37522</v>
      </c>
      <c r="AD1679" s="151">
        <v>34370</v>
      </c>
      <c r="AE1679" s="155">
        <v>0.895813047711782</v>
      </c>
      <c r="AF1679" s="155">
        <v>0.915995949043228</v>
      </c>
      <c r="AG1679" s="173">
        <v>-0.0201829013314461</v>
      </c>
    </row>
    <row r="1680" spans="1:33">
      <c r="A1680" s="175" t="s">
        <v>1455</v>
      </c>
      <c r="B1680" s="195" t="s">
        <v>1851</v>
      </c>
      <c r="C1680" s="195" t="s">
        <v>1684</v>
      </c>
      <c r="D1680" s="150">
        <v>1214</v>
      </c>
      <c r="E1680" s="150">
        <v>1189</v>
      </c>
      <c r="F1680" s="150">
        <v>1106</v>
      </c>
      <c r="G1680" s="151">
        <v>1538</v>
      </c>
      <c r="H1680" s="151">
        <v>1506</v>
      </c>
      <c r="I1680" s="151">
        <v>1422</v>
      </c>
      <c r="J1680" s="151">
        <v>1761</v>
      </c>
      <c r="K1680" s="151">
        <v>1722</v>
      </c>
      <c r="L1680" s="151">
        <v>1586</v>
      </c>
      <c r="M1680" s="154">
        <v>0.972858565737052</v>
      </c>
      <c r="N1680" s="153">
        <v>39070</v>
      </c>
      <c r="O1680" s="172">
        <v>0.9</v>
      </c>
      <c r="P1680" s="154">
        <v>0.979406919275124</v>
      </c>
      <c r="Q1680" s="154">
        <v>0.979193758127438</v>
      </c>
      <c r="R1680" s="154">
        <v>0.977853492333901</v>
      </c>
      <c r="S1680" s="173">
        <v>0.000213161147685326</v>
      </c>
      <c r="T1680" s="153">
        <v>40160</v>
      </c>
      <c r="U1680" s="153">
        <v>35538</v>
      </c>
      <c r="V1680" s="154">
        <v>0.884910358565737</v>
      </c>
      <c r="W1680" s="154">
        <v>0.911037891268534</v>
      </c>
      <c r="X1680" s="155">
        <v>0.924577373211964</v>
      </c>
      <c r="Y1680" s="155">
        <v>0.900624645088018</v>
      </c>
      <c r="Z1680" s="173">
        <v>-0.0135394819434298</v>
      </c>
      <c r="AA1680" s="151">
        <v>12269</v>
      </c>
      <c r="AB1680" s="151">
        <v>11045</v>
      </c>
      <c r="AC1680" s="151">
        <v>10900</v>
      </c>
      <c r="AD1680" s="151">
        <v>9710</v>
      </c>
      <c r="AE1680" s="155">
        <v>0.900236368082158</v>
      </c>
      <c r="AF1680" s="155">
        <v>0.890825688073394</v>
      </c>
      <c r="AG1680" s="173">
        <v>0.00941068000876377</v>
      </c>
    </row>
    <row r="1681" spans="1:33">
      <c r="A1681" s="175" t="s">
        <v>1455</v>
      </c>
      <c r="B1681" s="195" t="s">
        <v>1851</v>
      </c>
      <c r="C1681" s="195" t="s">
        <v>1685</v>
      </c>
      <c r="D1681" s="150">
        <v>1599</v>
      </c>
      <c r="E1681" s="150">
        <v>1592</v>
      </c>
      <c r="F1681" s="150">
        <v>1511</v>
      </c>
      <c r="G1681" s="151">
        <v>1592</v>
      </c>
      <c r="H1681" s="151">
        <v>1578</v>
      </c>
      <c r="I1681" s="151">
        <v>1507</v>
      </c>
      <c r="J1681" s="151">
        <v>1701</v>
      </c>
      <c r="K1681" s="151">
        <v>1692</v>
      </c>
      <c r="L1681" s="151">
        <v>1582</v>
      </c>
      <c r="M1681" s="154">
        <v>0.984581372938042</v>
      </c>
      <c r="N1681" s="153">
        <v>34738</v>
      </c>
      <c r="O1681" s="172">
        <v>0.9</v>
      </c>
      <c r="P1681" s="154">
        <v>0.995622263914947</v>
      </c>
      <c r="Q1681" s="154">
        <v>0.991206030150754</v>
      </c>
      <c r="R1681" s="154">
        <v>0.994708994708995</v>
      </c>
      <c r="S1681" s="173">
        <v>0.00441623376419298</v>
      </c>
      <c r="T1681" s="153">
        <v>35282</v>
      </c>
      <c r="U1681" s="153">
        <v>32710</v>
      </c>
      <c r="V1681" s="154">
        <v>0.927101638229125</v>
      </c>
      <c r="W1681" s="154">
        <v>0.944965603502189</v>
      </c>
      <c r="X1681" s="155">
        <v>0.946608040201005</v>
      </c>
      <c r="Y1681" s="155">
        <v>0.930041152263374</v>
      </c>
      <c r="Z1681" s="173">
        <v>-0.00164243669881614</v>
      </c>
      <c r="AA1681" s="151">
        <v>10292</v>
      </c>
      <c r="AB1681" s="151">
        <v>9560</v>
      </c>
      <c r="AC1681" s="151">
        <v>10384</v>
      </c>
      <c r="AD1681" s="151">
        <v>9559</v>
      </c>
      <c r="AE1681" s="155">
        <v>0.928876797512631</v>
      </c>
      <c r="AF1681" s="155">
        <v>0.920550847457627</v>
      </c>
      <c r="AG1681" s="173">
        <v>0.00832595005500403</v>
      </c>
    </row>
    <row r="1682" spans="1:33">
      <c r="A1682" s="175" t="s">
        <v>1455</v>
      </c>
      <c r="B1682" s="195" t="s">
        <v>1851</v>
      </c>
      <c r="C1682" s="195" t="s">
        <v>1686</v>
      </c>
      <c r="D1682" s="150">
        <v>0</v>
      </c>
      <c r="E1682" s="150">
        <v>0</v>
      </c>
      <c r="F1682" s="150">
        <v>0</v>
      </c>
      <c r="G1682" s="151">
        <v>0</v>
      </c>
      <c r="H1682" s="151">
        <v>0</v>
      </c>
      <c r="I1682" s="151">
        <v>0</v>
      </c>
      <c r="J1682" s="151">
        <v>0</v>
      </c>
      <c r="K1682" s="151">
        <v>0</v>
      </c>
      <c r="L1682" s="151">
        <v>0</v>
      </c>
      <c r="M1682" s="154">
        <v>0</v>
      </c>
      <c r="N1682" s="153">
        <v>0</v>
      </c>
      <c r="O1682" s="172">
        <v>0.9</v>
      </c>
      <c r="P1682" s="154">
        <v>0</v>
      </c>
      <c r="Q1682" s="154">
        <v>0</v>
      </c>
      <c r="R1682" s="154">
        <v>0</v>
      </c>
      <c r="S1682" s="173">
        <v>0</v>
      </c>
      <c r="T1682" s="153">
        <v>0</v>
      </c>
      <c r="U1682" s="153">
        <v>0</v>
      </c>
      <c r="V1682" s="154">
        <v>0</v>
      </c>
      <c r="W1682" s="154">
        <v>0</v>
      </c>
      <c r="X1682" s="155">
        <v>0</v>
      </c>
      <c r="Y1682" s="155">
        <v>0</v>
      </c>
      <c r="Z1682" s="173">
        <v>0</v>
      </c>
      <c r="AA1682" s="151">
        <v>0</v>
      </c>
      <c r="AB1682" s="151">
        <v>0</v>
      </c>
      <c r="AC1682" s="151">
        <v>0</v>
      </c>
      <c r="AD1682" s="151">
        <v>0</v>
      </c>
      <c r="AE1682" s="155">
        <v>0</v>
      </c>
      <c r="AF1682" s="155">
        <v>0</v>
      </c>
      <c r="AG1682" s="173">
        <v>0</v>
      </c>
    </row>
    <row r="1683" spans="1:33">
      <c r="A1683" s="175" t="s">
        <v>1455</v>
      </c>
      <c r="B1683" s="195" t="s">
        <v>1851</v>
      </c>
      <c r="C1683" s="195" t="s">
        <v>1687</v>
      </c>
      <c r="D1683" s="150">
        <v>0</v>
      </c>
      <c r="E1683" s="150">
        <v>0</v>
      </c>
      <c r="F1683" s="150">
        <v>0</v>
      </c>
      <c r="G1683" s="151">
        <v>0</v>
      </c>
      <c r="H1683" s="151">
        <v>0</v>
      </c>
      <c r="I1683" s="151">
        <v>0</v>
      </c>
      <c r="J1683" s="151">
        <v>0</v>
      </c>
      <c r="K1683" s="151">
        <v>0</v>
      </c>
      <c r="L1683" s="151">
        <v>0</v>
      </c>
      <c r="M1683" s="154">
        <v>0</v>
      </c>
      <c r="N1683" s="153">
        <v>0</v>
      </c>
      <c r="O1683" s="172">
        <v>0.9</v>
      </c>
      <c r="P1683" s="154">
        <v>0</v>
      </c>
      <c r="Q1683" s="154">
        <v>0</v>
      </c>
      <c r="R1683" s="154">
        <v>0</v>
      </c>
      <c r="S1683" s="173">
        <v>0</v>
      </c>
      <c r="T1683" s="153">
        <v>0</v>
      </c>
      <c r="U1683" s="153">
        <v>0</v>
      </c>
      <c r="V1683" s="154">
        <v>0</v>
      </c>
      <c r="W1683" s="154">
        <v>0</v>
      </c>
      <c r="X1683" s="155">
        <v>0</v>
      </c>
      <c r="Y1683" s="155">
        <v>0</v>
      </c>
      <c r="Z1683" s="173">
        <v>0</v>
      </c>
      <c r="AA1683" s="151">
        <v>0</v>
      </c>
      <c r="AB1683" s="151">
        <v>0</v>
      </c>
      <c r="AC1683" s="151">
        <v>0</v>
      </c>
      <c r="AD1683" s="151">
        <v>0</v>
      </c>
      <c r="AE1683" s="155">
        <v>0</v>
      </c>
      <c r="AF1683" s="155">
        <v>0</v>
      </c>
      <c r="AG1683" s="173">
        <v>0</v>
      </c>
    </row>
    <row r="1684" spans="1:33">
      <c r="A1684" s="175" t="s">
        <v>1455</v>
      </c>
      <c r="B1684" s="195" t="s">
        <v>1853</v>
      </c>
      <c r="C1684" s="195" t="s">
        <v>1688</v>
      </c>
      <c r="D1684" s="150">
        <v>0</v>
      </c>
      <c r="E1684" s="150">
        <v>0</v>
      </c>
      <c r="F1684" s="150">
        <v>0</v>
      </c>
      <c r="G1684" s="151">
        <v>0</v>
      </c>
      <c r="H1684" s="151">
        <v>0</v>
      </c>
      <c r="I1684" s="151">
        <v>0</v>
      </c>
      <c r="J1684" s="151">
        <v>0</v>
      </c>
      <c r="K1684" s="151">
        <v>0</v>
      </c>
      <c r="L1684" s="151">
        <v>0</v>
      </c>
      <c r="M1684" s="154">
        <v>0</v>
      </c>
      <c r="N1684" s="153">
        <v>0</v>
      </c>
      <c r="O1684" s="172">
        <v>0.9</v>
      </c>
      <c r="P1684" s="154">
        <v>0</v>
      </c>
      <c r="Q1684" s="154">
        <v>0</v>
      </c>
      <c r="R1684" s="154">
        <v>0</v>
      </c>
      <c r="S1684" s="173">
        <v>0</v>
      </c>
      <c r="T1684" s="153">
        <v>0</v>
      </c>
      <c r="U1684" s="153">
        <v>0</v>
      </c>
      <c r="V1684" s="154">
        <v>0</v>
      </c>
      <c r="W1684" s="154">
        <v>0</v>
      </c>
      <c r="X1684" s="155">
        <v>0</v>
      </c>
      <c r="Y1684" s="155">
        <v>0</v>
      </c>
      <c r="Z1684" s="173">
        <v>0</v>
      </c>
      <c r="AA1684" s="151">
        <v>0</v>
      </c>
      <c r="AB1684" s="151">
        <v>0</v>
      </c>
      <c r="AC1684" s="151">
        <v>0</v>
      </c>
      <c r="AD1684" s="151">
        <v>0</v>
      </c>
      <c r="AE1684" s="155">
        <v>0</v>
      </c>
      <c r="AF1684" s="155">
        <v>0</v>
      </c>
      <c r="AG1684" s="173">
        <v>0</v>
      </c>
    </row>
    <row r="1685" spans="1:33">
      <c r="A1685" s="175" t="s">
        <v>1455</v>
      </c>
      <c r="B1685" s="195" t="s">
        <v>1851</v>
      </c>
      <c r="C1685" s="195" t="s">
        <v>1689</v>
      </c>
      <c r="D1685" s="150">
        <v>1034</v>
      </c>
      <c r="E1685" s="150">
        <v>1024</v>
      </c>
      <c r="F1685" s="150">
        <v>852</v>
      </c>
      <c r="G1685" s="151">
        <v>1268</v>
      </c>
      <c r="H1685" s="151">
        <v>1258</v>
      </c>
      <c r="I1685" s="151">
        <v>1070</v>
      </c>
      <c r="J1685" s="151">
        <v>1300</v>
      </c>
      <c r="K1685" s="151">
        <v>1251</v>
      </c>
      <c r="L1685" s="151">
        <v>1056</v>
      </c>
      <c r="M1685" s="154">
        <v>0.970083418352037</v>
      </c>
      <c r="N1685" s="153">
        <v>32329</v>
      </c>
      <c r="O1685" s="172">
        <v>0.9</v>
      </c>
      <c r="P1685" s="154">
        <v>0.990328820116054</v>
      </c>
      <c r="Q1685" s="154">
        <v>0.99211356466877</v>
      </c>
      <c r="R1685" s="154">
        <v>0.962307692307692</v>
      </c>
      <c r="S1685" s="173">
        <v>-0.0017847445527156</v>
      </c>
      <c r="T1685" s="153">
        <v>33326</v>
      </c>
      <c r="U1685" s="153">
        <v>26186</v>
      </c>
      <c r="V1685" s="154">
        <v>0.785752865630439</v>
      </c>
      <c r="W1685" s="154">
        <v>0.823984526112186</v>
      </c>
      <c r="X1685" s="155">
        <v>0.84384858044164</v>
      </c>
      <c r="Y1685" s="155">
        <v>0.812307692307692</v>
      </c>
      <c r="Z1685" s="173">
        <v>-0.0198640543294547</v>
      </c>
      <c r="AA1685" s="151">
        <v>10054</v>
      </c>
      <c r="AB1685" s="151">
        <v>7880</v>
      </c>
      <c r="AC1685" s="151">
        <v>9260</v>
      </c>
      <c r="AD1685" s="151">
        <v>7363</v>
      </c>
      <c r="AE1685" s="155">
        <v>0.78376765466481</v>
      </c>
      <c r="AF1685" s="155">
        <v>0.795140388768898</v>
      </c>
      <c r="AG1685" s="173">
        <v>-0.0113727341040885</v>
      </c>
    </row>
    <row r="1686" spans="1:33">
      <c r="A1686" s="175" t="s">
        <v>1455</v>
      </c>
      <c r="B1686" s="195" t="s">
        <v>1851</v>
      </c>
      <c r="C1686" s="195" t="s">
        <v>1690</v>
      </c>
      <c r="D1686" s="150">
        <v>0</v>
      </c>
      <c r="E1686" s="150">
        <v>0</v>
      </c>
      <c r="F1686" s="150">
        <v>0</v>
      </c>
      <c r="G1686" s="151">
        <v>0</v>
      </c>
      <c r="H1686" s="151">
        <v>0</v>
      </c>
      <c r="I1686" s="151">
        <v>0</v>
      </c>
      <c r="J1686" s="151">
        <v>0</v>
      </c>
      <c r="K1686" s="151">
        <v>0</v>
      </c>
      <c r="L1686" s="151">
        <v>0</v>
      </c>
      <c r="M1686" s="154">
        <v>0</v>
      </c>
      <c r="N1686" s="153">
        <v>0</v>
      </c>
      <c r="O1686" s="172">
        <v>0.9</v>
      </c>
      <c r="P1686" s="154">
        <v>0</v>
      </c>
      <c r="Q1686" s="154">
        <v>0</v>
      </c>
      <c r="R1686" s="154">
        <v>0</v>
      </c>
      <c r="S1686" s="173">
        <v>0</v>
      </c>
      <c r="T1686" s="153">
        <v>0</v>
      </c>
      <c r="U1686" s="153">
        <v>0</v>
      </c>
      <c r="V1686" s="154">
        <v>0</v>
      </c>
      <c r="W1686" s="154">
        <v>0</v>
      </c>
      <c r="X1686" s="155">
        <v>0</v>
      </c>
      <c r="Y1686" s="155">
        <v>0</v>
      </c>
      <c r="Z1686" s="173">
        <v>0</v>
      </c>
      <c r="AA1686" s="151">
        <v>0</v>
      </c>
      <c r="AB1686" s="151">
        <v>0</v>
      </c>
      <c r="AC1686" s="151">
        <v>0</v>
      </c>
      <c r="AD1686" s="151">
        <v>0</v>
      </c>
      <c r="AE1686" s="155">
        <v>0</v>
      </c>
      <c r="AF1686" s="155">
        <v>0</v>
      </c>
      <c r="AG1686" s="173">
        <v>0</v>
      </c>
    </row>
    <row r="1687" spans="1:33">
      <c r="A1687" s="175" t="s">
        <v>1455</v>
      </c>
      <c r="B1687" s="195" t="s">
        <v>1854</v>
      </c>
      <c r="C1687" s="195" t="s">
        <v>1691</v>
      </c>
      <c r="D1687" s="150">
        <v>3541</v>
      </c>
      <c r="E1687" s="150">
        <v>3381</v>
      </c>
      <c r="F1687" s="150">
        <v>2845</v>
      </c>
      <c r="G1687" s="151">
        <v>4294</v>
      </c>
      <c r="H1687" s="151">
        <v>4231</v>
      </c>
      <c r="I1687" s="151">
        <v>3567</v>
      </c>
      <c r="J1687" s="151">
        <v>4689</v>
      </c>
      <c r="K1687" s="151">
        <v>4644</v>
      </c>
      <c r="L1687" s="151">
        <v>3856</v>
      </c>
      <c r="M1687" s="154">
        <v>0.980872827886893</v>
      </c>
      <c r="N1687" s="153">
        <v>93589</v>
      </c>
      <c r="O1687" s="172">
        <v>0.9</v>
      </c>
      <c r="P1687" s="154">
        <v>0.954815024004518</v>
      </c>
      <c r="Q1687" s="154">
        <v>0.985328365160689</v>
      </c>
      <c r="R1687" s="154">
        <v>0.990403071017274</v>
      </c>
      <c r="S1687" s="173">
        <v>-0.0305133411561709</v>
      </c>
      <c r="T1687" s="153">
        <v>95414</v>
      </c>
      <c r="U1687" s="153">
        <v>77779</v>
      </c>
      <c r="V1687" s="154">
        <v>0.81517387385499</v>
      </c>
      <c r="W1687" s="154">
        <v>0.803445354419655</v>
      </c>
      <c r="X1687" s="155">
        <v>0.830693991616209</v>
      </c>
      <c r="Y1687" s="155">
        <v>0.822350181275325</v>
      </c>
      <c r="Z1687" s="173">
        <v>-0.0272486371965532</v>
      </c>
      <c r="AA1687" s="151">
        <v>27976</v>
      </c>
      <c r="AB1687" s="151">
        <v>23115</v>
      </c>
      <c r="AC1687" s="151">
        <v>29915</v>
      </c>
      <c r="AD1687" s="151">
        <v>24697</v>
      </c>
      <c r="AE1687" s="155">
        <v>0.826243923362882</v>
      </c>
      <c r="AF1687" s="155">
        <v>0.825572455289988</v>
      </c>
      <c r="AG1687" s="173">
        <v>0.000671468072894088</v>
      </c>
    </row>
    <row r="1688" spans="1:33">
      <c r="A1688" s="175" t="s">
        <v>1455</v>
      </c>
      <c r="B1688" s="195" t="s">
        <v>1851</v>
      </c>
      <c r="C1688" s="195" t="s">
        <v>1692</v>
      </c>
      <c r="D1688" s="150">
        <v>1237</v>
      </c>
      <c r="E1688" s="150">
        <v>1180</v>
      </c>
      <c r="F1688" s="150">
        <v>1115</v>
      </c>
      <c r="G1688" s="151">
        <v>1497</v>
      </c>
      <c r="H1688" s="151">
        <v>1451</v>
      </c>
      <c r="I1688" s="151">
        <v>1404</v>
      </c>
      <c r="J1688" s="151">
        <v>1476</v>
      </c>
      <c r="K1688" s="151">
        <v>1371</v>
      </c>
      <c r="L1688" s="151">
        <v>1366</v>
      </c>
      <c r="M1688" s="154">
        <v>0.96336594130565</v>
      </c>
      <c r="N1688" s="153">
        <v>28953</v>
      </c>
      <c r="O1688" s="172">
        <v>0.9</v>
      </c>
      <c r="P1688" s="154">
        <v>0.95392077607114</v>
      </c>
      <c r="Q1688" s="154">
        <v>0.969271877087508</v>
      </c>
      <c r="R1688" s="154">
        <v>0.928861788617886</v>
      </c>
      <c r="S1688" s="173">
        <v>-0.0153511010163685</v>
      </c>
      <c r="T1688" s="153">
        <v>30054</v>
      </c>
      <c r="U1688" s="153">
        <v>27572</v>
      </c>
      <c r="V1688" s="154">
        <v>0.917415319092301</v>
      </c>
      <c r="W1688" s="154">
        <v>0.901374292643492</v>
      </c>
      <c r="X1688" s="155">
        <v>0.937875751503006</v>
      </c>
      <c r="Y1688" s="155">
        <v>0.925474254742547</v>
      </c>
      <c r="Z1688" s="173">
        <v>-0.0365014588595137</v>
      </c>
      <c r="AA1688" s="151">
        <v>8917</v>
      </c>
      <c r="AB1688" s="151">
        <v>8077</v>
      </c>
      <c r="AC1688" s="151">
        <v>8758</v>
      </c>
      <c r="AD1688" s="151">
        <v>7961</v>
      </c>
      <c r="AE1688" s="155">
        <v>0.905797914096669</v>
      </c>
      <c r="AF1688" s="155">
        <v>0.908997488010961</v>
      </c>
      <c r="AG1688" s="173">
        <v>-0.00319957391429204</v>
      </c>
    </row>
    <row r="1689" spans="1:33">
      <c r="A1689" s="175" t="s">
        <v>1455</v>
      </c>
      <c r="B1689" s="195" t="s">
        <v>1851</v>
      </c>
      <c r="C1689" s="195" t="s">
        <v>1693</v>
      </c>
      <c r="D1689" s="150">
        <v>0</v>
      </c>
      <c r="E1689" s="150">
        <v>0</v>
      </c>
      <c r="F1689" s="150">
        <v>0</v>
      </c>
      <c r="G1689" s="151">
        <v>0</v>
      </c>
      <c r="H1689" s="151">
        <v>0</v>
      </c>
      <c r="I1689" s="151">
        <v>0</v>
      </c>
      <c r="J1689" s="151">
        <v>0</v>
      </c>
      <c r="K1689" s="151">
        <v>0</v>
      </c>
      <c r="L1689" s="151">
        <v>0</v>
      </c>
      <c r="M1689" s="154">
        <v>0</v>
      </c>
      <c r="N1689" s="153">
        <v>0</v>
      </c>
      <c r="O1689" s="172">
        <v>0.9</v>
      </c>
      <c r="P1689" s="154">
        <v>0</v>
      </c>
      <c r="Q1689" s="154">
        <v>0</v>
      </c>
      <c r="R1689" s="154">
        <v>0</v>
      </c>
      <c r="S1689" s="173">
        <v>0</v>
      </c>
      <c r="T1689" s="153">
        <v>0</v>
      </c>
      <c r="U1689" s="153">
        <v>0</v>
      </c>
      <c r="V1689" s="154">
        <v>0</v>
      </c>
      <c r="W1689" s="154">
        <v>0</v>
      </c>
      <c r="X1689" s="155">
        <v>0</v>
      </c>
      <c r="Y1689" s="155">
        <v>0</v>
      </c>
      <c r="Z1689" s="173">
        <v>0</v>
      </c>
      <c r="AA1689" s="151">
        <v>0</v>
      </c>
      <c r="AB1689" s="151">
        <v>0</v>
      </c>
      <c r="AC1689" s="151">
        <v>0</v>
      </c>
      <c r="AD1689" s="151">
        <v>0</v>
      </c>
      <c r="AE1689" s="155">
        <v>0</v>
      </c>
      <c r="AF1689" s="155">
        <v>0</v>
      </c>
      <c r="AG1689" s="173">
        <v>0</v>
      </c>
    </row>
    <row r="1690" spans="1:33">
      <c r="A1690" s="175" t="s">
        <v>1455</v>
      </c>
      <c r="B1690" s="195" t="s">
        <v>1851</v>
      </c>
      <c r="C1690" s="195" t="s">
        <v>1694</v>
      </c>
      <c r="D1690" s="150">
        <v>0</v>
      </c>
      <c r="E1690" s="150">
        <v>0</v>
      </c>
      <c r="F1690" s="150">
        <v>0</v>
      </c>
      <c r="G1690" s="151">
        <v>0</v>
      </c>
      <c r="H1690" s="151">
        <v>0</v>
      </c>
      <c r="I1690" s="151">
        <v>0</v>
      </c>
      <c r="J1690" s="151">
        <v>0</v>
      </c>
      <c r="K1690" s="151">
        <v>0</v>
      </c>
      <c r="L1690" s="151">
        <v>0</v>
      </c>
      <c r="M1690" s="154">
        <v>0</v>
      </c>
      <c r="N1690" s="153">
        <v>0</v>
      </c>
      <c r="O1690" s="172">
        <v>0.9</v>
      </c>
      <c r="P1690" s="154">
        <v>0</v>
      </c>
      <c r="Q1690" s="154">
        <v>0</v>
      </c>
      <c r="R1690" s="154">
        <v>0</v>
      </c>
      <c r="S1690" s="173">
        <v>0</v>
      </c>
      <c r="T1690" s="153">
        <v>0</v>
      </c>
      <c r="U1690" s="153">
        <v>0</v>
      </c>
      <c r="V1690" s="154">
        <v>0</v>
      </c>
      <c r="W1690" s="154">
        <v>0</v>
      </c>
      <c r="X1690" s="155">
        <v>0</v>
      </c>
      <c r="Y1690" s="155">
        <v>0</v>
      </c>
      <c r="Z1690" s="173">
        <v>0</v>
      </c>
      <c r="AA1690" s="151">
        <v>0</v>
      </c>
      <c r="AB1690" s="151">
        <v>0</v>
      </c>
      <c r="AC1690" s="151">
        <v>0</v>
      </c>
      <c r="AD1690" s="151">
        <v>0</v>
      </c>
      <c r="AE1690" s="155">
        <v>0</v>
      </c>
      <c r="AF1690" s="155">
        <v>0</v>
      </c>
      <c r="AG1690" s="173">
        <v>0</v>
      </c>
    </row>
    <row r="1691" spans="1:33">
      <c r="A1691" s="175" t="s">
        <v>1455</v>
      </c>
      <c r="B1691" s="195" t="s">
        <v>1854</v>
      </c>
      <c r="C1691" s="195" t="s">
        <v>1695</v>
      </c>
      <c r="D1691" s="150">
        <v>4250</v>
      </c>
      <c r="E1691" s="150">
        <v>3677</v>
      </c>
      <c r="F1691" s="150">
        <v>3114</v>
      </c>
      <c r="G1691" s="151">
        <v>4426</v>
      </c>
      <c r="H1691" s="151">
        <v>3844</v>
      </c>
      <c r="I1691" s="151">
        <v>3324</v>
      </c>
      <c r="J1691" s="151">
        <v>4836</v>
      </c>
      <c r="K1691" s="151">
        <v>3972</v>
      </c>
      <c r="L1691" s="151">
        <v>2860</v>
      </c>
      <c r="M1691" s="154">
        <v>0.894349423949476</v>
      </c>
      <c r="N1691" s="153">
        <v>82984</v>
      </c>
      <c r="O1691" s="172">
        <v>0.9</v>
      </c>
      <c r="P1691" s="154">
        <v>0.865176470588235</v>
      </c>
      <c r="Q1691" s="154">
        <v>0.868504292815183</v>
      </c>
      <c r="R1691" s="154">
        <v>0.821339950372208</v>
      </c>
      <c r="S1691" s="173">
        <v>-0.00332782222694772</v>
      </c>
      <c r="T1691" s="153">
        <v>92787</v>
      </c>
      <c r="U1691" s="153">
        <v>69104</v>
      </c>
      <c r="V1691" s="154">
        <v>0.744759502947611</v>
      </c>
      <c r="W1691" s="154">
        <v>0.732705882352941</v>
      </c>
      <c r="X1691" s="155">
        <v>0.75101671938545</v>
      </c>
      <c r="Y1691" s="155">
        <v>0.591397849462366</v>
      </c>
      <c r="Z1691" s="173">
        <v>-0.0183108370325084</v>
      </c>
      <c r="AA1691" s="151">
        <v>29067</v>
      </c>
      <c r="AB1691" s="151">
        <v>21514</v>
      </c>
      <c r="AC1691" s="151">
        <v>28055</v>
      </c>
      <c r="AD1691" s="151">
        <v>20278</v>
      </c>
      <c r="AE1691" s="155">
        <v>0.740152062476348</v>
      </c>
      <c r="AF1691" s="155">
        <v>0.722794510782392</v>
      </c>
      <c r="AG1691" s="173">
        <v>0.017357551693956</v>
      </c>
    </row>
    <row r="1692" spans="1:33">
      <c r="A1692" s="175" t="s">
        <v>1455</v>
      </c>
      <c r="B1692" s="195" t="s">
        <v>1851</v>
      </c>
      <c r="C1692" s="195" t="s">
        <v>1696</v>
      </c>
      <c r="D1692" s="150">
        <v>1</v>
      </c>
      <c r="E1692" s="150">
        <v>0</v>
      </c>
      <c r="F1692" s="150">
        <v>1</v>
      </c>
      <c r="G1692" s="151">
        <v>0</v>
      </c>
      <c r="H1692" s="151">
        <v>0</v>
      </c>
      <c r="I1692" s="151">
        <v>0</v>
      </c>
      <c r="J1692" s="151">
        <v>1</v>
      </c>
      <c r="K1692" s="151">
        <v>0</v>
      </c>
      <c r="L1692" s="151">
        <v>1</v>
      </c>
      <c r="M1692" s="154">
        <v>0</v>
      </c>
      <c r="N1692" s="153">
        <v>0</v>
      </c>
      <c r="O1692" s="172">
        <v>0.9</v>
      </c>
      <c r="P1692" s="154">
        <v>0</v>
      </c>
      <c r="Q1692" s="154">
        <v>0</v>
      </c>
      <c r="R1692" s="154">
        <v>0</v>
      </c>
      <c r="S1692" s="173">
        <v>0</v>
      </c>
      <c r="T1692" s="153">
        <v>4</v>
      </c>
      <c r="U1692" s="153">
        <v>4</v>
      </c>
      <c r="V1692" s="154">
        <v>1</v>
      </c>
      <c r="W1692" s="154">
        <v>1</v>
      </c>
      <c r="X1692" s="155">
        <v>0</v>
      </c>
      <c r="Y1692" s="155">
        <v>1</v>
      </c>
      <c r="Z1692" s="173">
        <v>1</v>
      </c>
      <c r="AA1692" s="151">
        <v>3</v>
      </c>
      <c r="AB1692" s="151">
        <v>3</v>
      </c>
      <c r="AC1692" s="151">
        <v>1</v>
      </c>
      <c r="AD1692" s="151">
        <v>1</v>
      </c>
      <c r="AE1692" s="155">
        <v>1</v>
      </c>
      <c r="AF1692" s="155">
        <v>1</v>
      </c>
      <c r="AG1692" s="173">
        <v>0</v>
      </c>
    </row>
    <row r="1693" spans="1:33">
      <c r="A1693" s="175" t="s">
        <v>1455</v>
      </c>
      <c r="B1693" s="195" t="s">
        <v>1851</v>
      </c>
      <c r="C1693" s="195" t="s">
        <v>1697</v>
      </c>
      <c r="D1693" s="150">
        <v>0</v>
      </c>
      <c r="E1693" s="150">
        <v>0</v>
      </c>
      <c r="F1693" s="150">
        <v>0</v>
      </c>
      <c r="G1693" s="151">
        <v>0</v>
      </c>
      <c r="H1693" s="151">
        <v>0</v>
      </c>
      <c r="I1693" s="151">
        <v>0</v>
      </c>
      <c r="J1693" s="151">
        <v>0</v>
      </c>
      <c r="K1693" s="151">
        <v>0</v>
      </c>
      <c r="L1693" s="151">
        <v>0</v>
      </c>
      <c r="M1693" s="154">
        <v>0</v>
      </c>
      <c r="N1693" s="153">
        <v>0</v>
      </c>
      <c r="O1693" s="172">
        <v>0.9</v>
      </c>
      <c r="P1693" s="154">
        <v>0</v>
      </c>
      <c r="Q1693" s="154">
        <v>0</v>
      </c>
      <c r="R1693" s="154">
        <v>0</v>
      </c>
      <c r="S1693" s="173">
        <v>0</v>
      </c>
      <c r="T1693" s="153">
        <v>3</v>
      </c>
      <c r="U1693" s="153">
        <v>3</v>
      </c>
      <c r="V1693" s="154">
        <v>1</v>
      </c>
      <c r="W1693" s="154">
        <v>0</v>
      </c>
      <c r="X1693" s="155">
        <v>0</v>
      </c>
      <c r="Y1693" s="155">
        <v>0</v>
      </c>
      <c r="Z1693" s="173">
        <v>0</v>
      </c>
      <c r="AA1693" s="151">
        <v>3</v>
      </c>
      <c r="AB1693" s="151">
        <v>3</v>
      </c>
      <c r="AC1693" s="151">
        <v>0</v>
      </c>
      <c r="AD1693" s="151">
        <v>0</v>
      </c>
      <c r="AE1693" s="155">
        <v>1</v>
      </c>
      <c r="AF1693" s="155">
        <v>0</v>
      </c>
      <c r="AG1693" s="173">
        <v>1</v>
      </c>
    </row>
    <row r="1694" spans="1:33">
      <c r="A1694" s="175" t="s">
        <v>1455</v>
      </c>
      <c r="B1694" s="195" t="s">
        <v>1851</v>
      </c>
      <c r="C1694" s="195" t="s">
        <v>1698</v>
      </c>
      <c r="D1694" s="150">
        <v>1</v>
      </c>
      <c r="E1694" s="150">
        <v>0</v>
      </c>
      <c r="F1694" s="150">
        <v>1</v>
      </c>
      <c r="G1694" s="151">
        <v>0</v>
      </c>
      <c r="H1694" s="151">
        <v>0</v>
      </c>
      <c r="I1694" s="151">
        <v>0</v>
      </c>
      <c r="J1694" s="151">
        <v>1</v>
      </c>
      <c r="K1694" s="151">
        <v>0</v>
      </c>
      <c r="L1694" s="151">
        <v>1</v>
      </c>
      <c r="M1694" s="154">
        <v>0</v>
      </c>
      <c r="N1694" s="153">
        <v>0</v>
      </c>
      <c r="O1694" s="172">
        <v>0.9</v>
      </c>
      <c r="P1694" s="154">
        <v>0</v>
      </c>
      <c r="Q1694" s="154">
        <v>0</v>
      </c>
      <c r="R1694" s="154">
        <v>0</v>
      </c>
      <c r="S1694" s="173">
        <v>0</v>
      </c>
      <c r="T1694" s="153">
        <v>5</v>
      </c>
      <c r="U1694" s="153">
        <v>4</v>
      </c>
      <c r="V1694" s="154">
        <v>0.8</v>
      </c>
      <c r="W1694" s="154">
        <v>1</v>
      </c>
      <c r="X1694" s="155">
        <v>0</v>
      </c>
      <c r="Y1694" s="155">
        <v>1</v>
      </c>
      <c r="Z1694" s="173">
        <v>1</v>
      </c>
      <c r="AA1694" s="151">
        <v>3</v>
      </c>
      <c r="AB1694" s="151">
        <v>3</v>
      </c>
      <c r="AC1694" s="151">
        <v>1</v>
      </c>
      <c r="AD1694" s="151">
        <v>0</v>
      </c>
      <c r="AE1694" s="155">
        <v>1</v>
      </c>
      <c r="AF1694" s="155">
        <v>0</v>
      </c>
      <c r="AG1694" s="173">
        <v>1</v>
      </c>
    </row>
    <row r="1695" spans="1:33">
      <c r="A1695" s="175" t="s">
        <v>1455</v>
      </c>
      <c r="B1695" s="195" t="s">
        <v>1857</v>
      </c>
      <c r="C1695" s="195" t="s">
        <v>1699</v>
      </c>
      <c r="D1695" s="150">
        <v>0</v>
      </c>
      <c r="E1695" s="150">
        <v>0</v>
      </c>
      <c r="F1695" s="150">
        <v>0</v>
      </c>
      <c r="G1695" s="151">
        <v>0</v>
      </c>
      <c r="H1695" s="151">
        <v>0</v>
      </c>
      <c r="I1695" s="151">
        <v>0</v>
      </c>
      <c r="J1695" s="151">
        <v>0</v>
      </c>
      <c r="K1695" s="151">
        <v>0</v>
      </c>
      <c r="L1695" s="151">
        <v>0</v>
      </c>
      <c r="M1695" s="154">
        <v>0</v>
      </c>
      <c r="N1695" s="153">
        <v>0</v>
      </c>
      <c r="O1695" s="172">
        <v>0.9</v>
      </c>
      <c r="P1695" s="154">
        <v>0</v>
      </c>
      <c r="Q1695" s="154">
        <v>0</v>
      </c>
      <c r="R1695" s="154">
        <v>0</v>
      </c>
      <c r="S1695" s="173">
        <v>0</v>
      </c>
      <c r="T1695" s="153">
        <v>2</v>
      </c>
      <c r="U1695" s="153">
        <v>0</v>
      </c>
      <c r="V1695" s="154">
        <v>0</v>
      </c>
      <c r="W1695" s="154">
        <v>0</v>
      </c>
      <c r="X1695" s="155">
        <v>0</v>
      </c>
      <c r="Y1695" s="155">
        <v>0</v>
      </c>
      <c r="Z1695" s="173">
        <v>0</v>
      </c>
      <c r="AA1695" s="151">
        <v>2</v>
      </c>
      <c r="AB1695" s="151">
        <v>0</v>
      </c>
      <c r="AC1695" s="151">
        <v>0</v>
      </c>
      <c r="AD1695" s="151">
        <v>0</v>
      </c>
      <c r="AE1695" s="155">
        <v>0</v>
      </c>
      <c r="AF1695" s="155">
        <v>0</v>
      </c>
      <c r="AG1695" s="173">
        <v>0</v>
      </c>
    </row>
    <row r="1696" spans="1:33">
      <c r="A1696" s="175" t="s">
        <v>1455</v>
      </c>
      <c r="B1696" s="195" t="s">
        <v>1855</v>
      </c>
      <c r="C1696" s="195" t="s">
        <v>1700</v>
      </c>
      <c r="D1696" s="150">
        <v>1801</v>
      </c>
      <c r="E1696" s="150">
        <v>1781</v>
      </c>
      <c r="F1696" s="150">
        <v>1270</v>
      </c>
      <c r="G1696" s="151">
        <v>2929</v>
      </c>
      <c r="H1696" s="151">
        <v>2555</v>
      </c>
      <c r="I1696" s="151">
        <v>1405</v>
      </c>
      <c r="J1696" s="151">
        <v>3010</v>
      </c>
      <c r="K1696" s="151">
        <v>2961</v>
      </c>
      <c r="L1696" s="151">
        <v>1472</v>
      </c>
      <c r="M1696" s="154">
        <v>0.954393427717885</v>
      </c>
      <c r="N1696" s="153">
        <v>58783</v>
      </c>
      <c r="O1696" s="172">
        <v>0.9</v>
      </c>
      <c r="P1696" s="154">
        <v>0.988895058300944</v>
      </c>
      <c r="Q1696" s="154">
        <v>0.872311369067941</v>
      </c>
      <c r="R1696" s="154">
        <v>0.983720930232558</v>
      </c>
      <c r="S1696" s="173">
        <v>0.116583689233003</v>
      </c>
      <c r="T1696" s="153">
        <v>61592</v>
      </c>
      <c r="U1696" s="153">
        <v>36388</v>
      </c>
      <c r="V1696" s="154">
        <v>0.590791011819717</v>
      </c>
      <c r="W1696" s="154">
        <v>0.705163797890061</v>
      </c>
      <c r="X1696" s="155">
        <v>0.479685899624445</v>
      </c>
      <c r="Y1696" s="155">
        <v>0.489036544850498</v>
      </c>
      <c r="Z1696" s="173">
        <v>0.225477898265616</v>
      </c>
      <c r="AA1696" s="151">
        <v>18222</v>
      </c>
      <c r="AB1696" s="151">
        <v>10528</v>
      </c>
      <c r="AC1696" s="151">
        <v>19597</v>
      </c>
      <c r="AD1696" s="151">
        <v>10920</v>
      </c>
      <c r="AE1696" s="155">
        <v>0.577763143452969</v>
      </c>
      <c r="AF1696" s="155">
        <v>0.557228147165382</v>
      </c>
      <c r="AG1696" s="173">
        <v>0.0205349962875865</v>
      </c>
    </row>
    <row r="1697" spans="1:33">
      <c r="A1697" s="175" t="s">
        <v>1455</v>
      </c>
      <c r="B1697" s="195" t="s">
        <v>1857</v>
      </c>
      <c r="C1697" s="195" t="s">
        <v>1701</v>
      </c>
      <c r="D1697" s="150">
        <v>0</v>
      </c>
      <c r="E1697" s="150">
        <v>0</v>
      </c>
      <c r="F1697" s="150">
        <v>0</v>
      </c>
      <c r="G1697" s="151">
        <v>0</v>
      </c>
      <c r="H1697" s="151">
        <v>0</v>
      </c>
      <c r="I1697" s="151">
        <v>0</v>
      </c>
      <c r="J1697" s="151">
        <v>0</v>
      </c>
      <c r="K1697" s="151">
        <v>0</v>
      </c>
      <c r="L1697" s="151">
        <v>0</v>
      </c>
      <c r="M1697" s="154">
        <v>0</v>
      </c>
      <c r="N1697" s="153">
        <v>0</v>
      </c>
      <c r="O1697" s="172">
        <v>0.9</v>
      </c>
      <c r="P1697" s="154">
        <v>0</v>
      </c>
      <c r="Q1697" s="154">
        <v>0</v>
      </c>
      <c r="R1697" s="154">
        <v>0</v>
      </c>
      <c r="S1697" s="173">
        <v>0</v>
      </c>
      <c r="T1697" s="153">
        <v>0</v>
      </c>
      <c r="U1697" s="153">
        <v>0</v>
      </c>
      <c r="V1697" s="154">
        <v>0</v>
      </c>
      <c r="W1697" s="154">
        <v>0</v>
      </c>
      <c r="X1697" s="155">
        <v>0</v>
      </c>
      <c r="Y1697" s="155">
        <v>0</v>
      </c>
      <c r="Z1697" s="173">
        <v>0</v>
      </c>
      <c r="AA1697" s="151">
        <v>0</v>
      </c>
      <c r="AB1697" s="151">
        <v>0</v>
      </c>
      <c r="AC1697" s="151">
        <v>0</v>
      </c>
      <c r="AD1697" s="151">
        <v>0</v>
      </c>
      <c r="AE1697" s="155">
        <v>0</v>
      </c>
      <c r="AF1697" s="155">
        <v>0</v>
      </c>
      <c r="AG1697" s="173">
        <v>0</v>
      </c>
    </row>
    <row r="1698" spans="1:33">
      <c r="A1698" s="175" t="s">
        <v>1455</v>
      </c>
      <c r="B1698" s="195" t="s">
        <v>1857</v>
      </c>
      <c r="C1698" s="195" t="s">
        <v>1702</v>
      </c>
      <c r="D1698" s="150">
        <v>0</v>
      </c>
      <c r="E1698" s="150">
        <v>0</v>
      </c>
      <c r="F1698" s="150">
        <v>0</v>
      </c>
      <c r="G1698" s="151">
        <v>0</v>
      </c>
      <c r="H1698" s="151">
        <v>0</v>
      </c>
      <c r="I1698" s="151">
        <v>0</v>
      </c>
      <c r="J1698" s="151">
        <v>0</v>
      </c>
      <c r="K1698" s="151">
        <v>0</v>
      </c>
      <c r="L1698" s="151">
        <v>0</v>
      </c>
      <c r="M1698" s="154">
        <v>0</v>
      </c>
      <c r="N1698" s="153">
        <v>0</v>
      </c>
      <c r="O1698" s="172">
        <v>0.9</v>
      </c>
      <c r="P1698" s="154">
        <v>0</v>
      </c>
      <c r="Q1698" s="154">
        <v>0</v>
      </c>
      <c r="R1698" s="154">
        <v>0</v>
      </c>
      <c r="S1698" s="173">
        <v>0</v>
      </c>
      <c r="T1698" s="153">
        <v>0</v>
      </c>
      <c r="U1698" s="153">
        <v>0</v>
      </c>
      <c r="V1698" s="154">
        <v>0</v>
      </c>
      <c r="W1698" s="154">
        <v>0</v>
      </c>
      <c r="X1698" s="155">
        <v>0</v>
      </c>
      <c r="Y1698" s="155">
        <v>0</v>
      </c>
      <c r="Z1698" s="173">
        <v>0</v>
      </c>
      <c r="AA1698" s="151">
        <v>0</v>
      </c>
      <c r="AB1698" s="151">
        <v>0</v>
      </c>
      <c r="AC1698" s="151">
        <v>0</v>
      </c>
      <c r="AD1698" s="151">
        <v>0</v>
      </c>
      <c r="AE1698" s="155">
        <v>0</v>
      </c>
      <c r="AF1698" s="155">
        <v>0</v>
      </c>
      <c r="AG1698" s="173">
        <v>0</v>
      </c>
    </row>
    <row r="1699" spans="1:33">
      <c r="A1699" s="175" t="s">
        <v>1455</v>
      </c>
      <c r="B1699" s="195" t="s">
        <v>33</v>
      </c>
      <c r="C1699" s="195" t="s">
        <v>1703</v>
      </c>
      <c r="D1699" s="150">
        <v>0</v>
      </c>
      <c r="E1699" s="150">
        <v>0</v>
      </c>
      <c r="F1699" s="150">
        <v>0</v>
      </c>
      <c r="G1699" s="151">
        <v>0</v>
      </c>
      <c r="H1699" s="151">
        <v>0</v>
      </c>
      <c r="I1699" s="151">
        <v>0</v>
      </c>
      <c r="J1699" s="151">
        <v>0</v>
      </c>
      <c r="K1699" s="151">
        <v>0</v>
      </c>
      <c r="L1699" s="151">
        <v>0</v>
      </c>
      <c r="M1699" s="154">
        <v>0</v>
      </c>
      <c r="N1699" s="153">
        <v>0</v>
      </c>
      <c r="O1699" s="172">
        <v>0.9</v>
      </c>
      <c r="P1699" s="154">
        <v>0</v>
      </c>
      <c r="Q1699" s="154">
        <v>0</v>
      </c>
      <c r="R1699" s="154">
        <v>0</v>
      </c>
      <c r="S1699" s="173">
        <v>0</v>
      </c>
      <c r="T1699" s="153">
        <v>30</v>
      </c>
      <c r="U1699" s="153">
        <v>14</v>
      </c>
      <c r="V1699" s="154">
        <v>0.466666666666667</v>
      </c>
      <c r="W1699" s="154">
        <v>0</v>
      </c>
      <c r="X1699" s="155">
        <v>0</v>
      </c>
      <c r="Y1699" s="155">
        <v>0</v>
      </c>
      <c r="Z1699" s="173">
        <v>0</v>
      </c>
      <c r="AA1699" s="151">
        <v>0</v>
      </c>
      <c r="AB1699" s="151">
        <v>0</v>
      </c>
      <c r="AC1699" s="151">
        <v>28</v>
      </c>
      <c r="AD1699" s="151">
        <v>14</v>
      </c>
      <c r="AE1699" s="155">
        <v>0</v>
      </c>
      <c r="AF1699" s="155">
        <v>0.5</v>
      </c>
      <c r="AG1699" s="173">
        <v>-0.5</v>
      </c>
    </row>
    <row r="1700" spans="1:33">
      <c r="A1700" s="175" t="s">
        <v>1455</v>
      </c>
      <c r="B1700" s="195" t="s">
        <v>33</v>
      </c>
      <c r="C1700" s="195" t="s">
        <v>1704</v>
      </c>
      <c r="D1700" s="150">
        <v>0</v>
      </c>
      <c r="E1700" s="150">
        <v>0</v>
      </c>
      <c r="F1700" s="150">
        <v>0</v>
      </c>
      <c r="G1700" s="151">
        <v>0</v>
      </c>
      <c r="H1700" s="151">
        <v>0</v>
      </c>
      <c r="I1700" s="151">
        <v>0</v>
      </c>
      <c r="J1700" s="151">
        <v>0</v>
      </c>
      <c r="K1700" s="151">
        <v>0</v>
      </c>
      <c r="L1700" s="151">
        <v>0</v>
      </c>
      <c r="M1700" s="154">
        <v>0</v>
      </c>
      <c r="N1700" s="153">
        <v>0</v>
      </c>
      <c r="O1700" s="172">
        <v>0.9</v>
      </c>
      <c r="P1700" s="154">
        <v>0</v>
      </c>
      <c r="Q1700" s="154">
        <v>0</v>
      </c>
      <c r="R1700" s="154">
        <v>0</v>
      </c>
      <c r="S1700" s="173">
        <v>0</v>
      </c>
      <c r="T1700" s="153">
        <v>0</v>
      </c>
      <c r="U1700" s="153">
        <v>0</v>
      </c>
      <c r="V1700" s="154">
        <v>0</v>
      </c>
      <c r="W1700" s="154">
        <v>0</v>
      </c>
      <c r="X1700" s="155">
        <v>0</v>
      </c>
      <c r="Y1700" s="155">
        <v>0</v>
      </c>
      <c r="Z1700" s="173">
        <v>0</v>
      </c>
      <c r="AA1700" s="151">
        <v>0</v>
      </c>
      <c r="AB1700" s="151">
        <v>0</v>
      </c>
      <c r="AC1700" s="151">
        <v>0</v>
      </c>
      <c r="AD1700" s="151">
        <v>0</v>
      </c>
      <c r="AE1700" s="155">
        <v>0</v>
      </c>
      <c r="AF1700" s="155">
        <v>0</v>
      </c>
      <c r="AG1700" s="173">
        <v>0</v>
      </c>
    </row>
    <row r="1701" spans="1:33">
      <c r="A1701" s="175" t="s">
        <v>1455</v>
      </c>
      <c r="B1701" s="195" t="s">
        <v>33</v>
      </c>
      <c r="C1701" s="195" t="s">
        <v>1705</v>
      </c>
      <c r="D1701" s="150">
        <v>4</v>
      </c>
      <c r="E1701" s="150">
        <v>0</v>
      </c>
      <c r="F1701" s="150">
        <v>3</v>
      </c>
      <c r="G1701" s="151">
        <v>2</v>
      </c>
      <c r="H1701" s="151">
        <v>0</v>
      </c>
      <c r="I1701" s="151">
        <v>0</v>
      </c>
      <c r="J1701" s="151">
        <v>0</v>
      </c>
      <c r="K1701" s="151">
        <v>0</v>
      </c>
      <c r="L1701" s="151">
        <v>0</v>
      </c>
      <c r="M1701" s="154">
        <v>0</v>
      </c>
      <c r="N1701" s="153">
        <v>0</v>
      </c>
      <c r="O1701" s="172">
        <v>0.9</v>
      </c>
      <c r="P1701" s="154">
        <v>0</v>
      </c>
      <c r="Q1701" s="154">
        <v>0</v>
      </c>
      <c r="R1701" s="154">
        <v>0</v>
      </c>
      <c r="S1701" s="173">
        <v>0</v>
      </c>
      <c r="T1701" s="153">
        <v>113</v>
      </c>
      <c r="U1701" s="153">
        <v>99</v>
      </c>
      <c r="V1701" s="154">
        <v>0.876106194690266</v>
      </c>
      <c r="W1701" s="154">
        <v>0.75</v>
      </c>
      <c r="X1701" s="155">
        <v>0</v>
      </c>
      <c r="Y1701" s="155">
        <v>0</v>
      </c>
      <c r="Z1701" s="173">
        <v>0.75</v>
      </c>
      <c r="AA1701" s="151">
        <v>29</v>
      </c>
      <c r="AB1701" s="151">
        <v>23</v>
      </c>
      <c r="AC1701" s="151">
        <v>53</v>
      </c>
      <c r="AD1701" s="151">
        <v>46</v>
      </c>
      <c r="AE1701" s="155">
        <v>0.793103448275862</v>
      </c>
      <c r="AF1701" s="155">
        <v>0.867924528301887</v>
      </c>
      <c r="AG1701" s="173">
        <v>-0.0748210800260247</v>
      </c>
    </row>
    <row r="1702" spans="1:33">
      <c r="A1702" s="175" t="s">
        <v>1455</v>
      </c>
      <c r="B1702" s="195" t="s">
        <v>1855</v>
      </c>
      <c r="C1702" s="195" t="s">
        <v>1706</v>
      </c>
      <c r="D1702" s="150">
        <v>956</v>
      </c>
      <c r="E1702" s="150">
        <v>911</v>
      </c>
      <c r="F1702" s="150">
        <v>647</v>
      </c>
      <c r="G1702" s="151">
        <v>1534</v>
      </c>
      <c r="H1702" s="151">
        <v>1366</v>
      </c>
      <c r="I1702" s="151">
        <v>885</v>
      </c>
      <c r="J1702" s="151">
        <v>1674</v>
      </c>
      <c r="K1702" s="151">
        <v>1623</v>
      </c>
      <c r="L1702" s="151">
        <v>872</v>
      </c>
      <c r="M1702" s="154">
        <v>0.837923629913173</v>
      </c>
      <c r="N1702" s="153">
        <v>26925</v>
      </c>
      <c r="O1702" s="172">
        <v>0.9</v>
      </c>
      <c r="P1702" s="154">
        <v>0.952928870292887</v>
      </c>
      <c r="Q1702" s="154">
        <v>0.890482398956975</v>
      </c>
      <c r="R1702" s="154">
        <v>0.969534050179211</v>
      </c>
      <c r="S1702" s="173">
        <v>0.0624464713359117</v>
      </c>
      <c r="T1702" s="153">
        <v>32133</v>
      </c>
      <c r="U1702" s="153">
        <v>21033</v>
      </c>
      <c r="V1702" s="154">
        <v>0.6545607319578</v>
      </c>
      <c r="W1702" s="154">
        <v>0.676778242677824</v>
      </c>
      <c r="X1702" s="155">
        <v>0.576923076923077</v>
      </c>
      <c r="Y1702" s="155">
        <v>0.520908004778972</v>
      </c>
      <c r="Z1702" s="173">
        <v>0.0998551657547474</v>
      </c>
      <c r="AA1702" s="151">
        <v>9812</v>
      </c>
      <c r="AB1702" s="151">
        <v>6076</v>
      </c>
      <c r="AC1702" s="151">
        <v>10444</v>
      </c>
      <c r="AD1702" s="151">
        <v>6589</v>
      </c>
      <c r="AE1702" s="155">
        <v>0.619241744802283</v>
      </c>
      <c r="AF1702" s="155">
        <v>0.63088854844887</v>
      </c>
      <c r="AG1702" s="173">
        <v>-0.0116468036465873</v>
      </c>
    </row>
    <row r="1703" spans="1:33">
      <c r="A1703" s="175" t="s">
        <v>1455</v>
      </c>
      <c r="B1703" s="195" t="s">
        <v>1857</v>
      </c>
      <c r="C1703" s="195" t="s">
        <v>1707</v>
      </c>
      <c r="D1703" s="150">
        <v>0</v>
      </c>
      <c r="E1703" s="150">
        <v>0</v>
      </c>
      <c r="F1703" s="150">
        <v>0</v>
      </c>
      <c r="G1703" s="151">
        <v>0</v>
      </c>
      <c r="H1703" s="151">
        <v>0</v>
      </c>
      <c r="I1703" s="151">
        <v>0</v>
      </c>
      <c r="J1703" s="151">
        <v>0</v>
      </c>
      <c r="K1703" s="151">
        <v>0</v>
      </c>
      <c r="L1703" s="151">
        <v>0</v>
      </c>
      <c r="M1703" s="154">
        <v>0</v>
      </c>
      <c r="N1703" s="153">
        <v>0</v>
      </c>
      <c r="O1703" s="172">
        <v>0.9</v>
      </c>
      <c r="P1703" s="154">
        <v>0</v>
      </c>
      <c r="Q1703" s="154">
        <v>0</v>
      </c>
      <c r="R1703" s="154">
        <v>0</v>
      </c>
      <c r="S1703" s="173">
        <v>0</v>
      </c>
      <c r="T1703" s="153">
        <v>0</v>
      </c>
      <c r="U1703" s="153">
        <v>0</v>
      </c>
      <c r="V1703" s="154">
        <v>0</v>
      </c>
      <c r="W1703" s="154">
        <v>0</v>
      </c>
      <c r="X1703" s="155">
        <v>0</v>
      </c>
      <c r="Y1703" s="155">
        <v>0</v>
      </c>
      <c r="Z1703" s="173">
        <v>0</v>
      </c>
      <c r="AA1703" s="151">
        <v>0</v>
      </c>
      <c r="AB1703" s="151">
        <v>0</v>
      </c>
      <c r="AC1703" s="151">
        <v>0</v>
      </c>
      <c r="AD1703" s="151">
        <v>0</v>
      </c>
      <c r="AE1703" s="155">
        <v>0</v>
      </c>
      <c r="AF1703" s="155">
        <v>0</v>
      </c>
      <c r="AG1703" s="173">
        <v>0</v>
      </c>
    </row>
    <row r="1704" spans="1:33">
      <c r="A1704" s="175" t="s">
        <v>1455</v>
      </c>
      <c r="B1704" s="195" t="s">
        <v>1852</v>
      </c>
      <c r="C1704" s="195" t="s">
        <v>1708</v>
      </c>
      <c r="D1704" s="150">
        <v>1322</v>
      </c>
      <c r="E1704" s="150">
        <v>1280</v>
      </c>
      <c r="F1704" s="150">
        <v>1222</v>
      </c>
      <c r="G1704" s="151">
        <v>1290</v>
      </c>
      <c r="H1704" s="151">
        <v>1277</v>
      </c>
      <c r="I1704" s="151">
        <v>1247</v>
      </c>
      <c r="J1704" s="151">
        <v>2492</v>
      </c>
      <c r="K1704" s="151">
        <v>2474</v>
      </c>
      <c r="L1704" s="151">
        <v>2439</v>
      </c>
      <c r="M1704" s="154">
        <v>0.944272870770709</v>
      </c>
      <c r="N1704" s="153">
        <v>27518</v>
      </c>
      <c r="O1704" s="172">
        <v>0.9</v>
      </c>
      <c r="P1704" s="154">
        <v>0.968229954614221</v>
      </c>
      <c r="Q1704" s="154">
        <v>0.989922480620155</v>
      </c>
      <c r="R1704" s="154">
        <v>0.992776886035313</v>
      </c>
      <c r="S1704" s="173">
        <v>-0.0216925260059342</v>
      </c>
      <c r="T1704" s="153">
        <v>29142</v>
      </c>
      <c r="U1704" s="153">
        <v>27380</v>
      </c>
      <c r="V1704" s="154">
        <v>0.939537437375609</v>
      </c>
      <c r="W1704" s="154">
        <v>0.924357034795764</v>
      </c>
      <c r="X1704" s="155">
        <v>0.966666666666667</v>
      </c>
      <c r="Y1704" s="155">
        <v>0.978731942215088</v>
      </c>
      <c r="Z1704" s="173">
        <v>-0.0423096318709026</v>
      </c>
      <c r="AA1704" s="151">
        <v>8823</v>
      </c>
      <c r="AB1704" s="151">
        <v>8434</v>
      </c>
      <c r="AC1704" s="151">
        <v>9117</v>
      </c>
      <c r="AD1704" s="151">
        <v>8451</v>
      </c>
      <c r="AE1704" s="155">
        <v>0.955910687974612</v>
      </c>
      <c r="AF1704" s="155">
        <v>0.926949654491609</v>
      </c>
      <c r="AG1704" s="173">
        <v>0.0289610334830027</v>
      </c>
    </row>
    <row r="1705" spans="1:33">
      <c r="A1705" s="175" t="s">
        <v>1455</v>
      </c>
      <c r="B1705" s="195" t="s">
        <v>1854</v>
      </c>
      <c r="C1705" s="195" t="s">
        <v>1709</v>
      </c>
      <c r="D1705" s="150">
        <v>2226</v>
      </c>
      <c r="E1705" s="150">
        <v>2167</v>
      </c>
      <c r="F1705" s="150">
        <v>2114</v>
      </c>
      <c r="G1705" s="151">
        <v>2265</v>
      </c>
      <c r="H1705" s="151">
        <v>2202</v>
      </c>
      <c r="I1705" s="151">
        <v>2067</v>
      </c>
      <c r="J1705" s="151">
        <v>2426</v>
      </c>
      <c r="K1705" s="151">
        <v>2353</v>
      </c>
      <c r="L1705" s="151">
        <v>2282</v>
      </c>
      <c r="M1705" s="154">
        <v>0.961986389699026</v>
      </c>
      <c r="N1705" s="153">
        <v>48487</v>
      </c>
      <c r="O1705" s="172">
        <v>0.9</v>
      </c>
      <c r="P1705" s="154">
        <v>0.973495058400719</v>
      </c>
      <c r="Q1705" s="154">
        <v>0.972185430463576</v>
      </c>
      <c r="R1705" s="154">
        <v>0.969909315746084</v>
      </c>
      <c r="S1705" s="173">
        <v>0.00130962793714262</v>
      </c>
      <c r="T1705" s="153">
        <v>50403</v>
      </c>
      <c r="U1705" s="153">
        <v>46981</v>
      </c>
      <c r="V1705" s="154">
        <v>0.932107215840327</v>
      </c>
      <c r="W1705" s="154">
        <v>0.949685534591195</v>
      </c>
      <c r="X1705" s="155">
        <v>0.912582781456954</v>
      </c>
      <c r="Y1705" s="155">
        <v>0.940643033800495</v>
      </c>
      <c r="Z1705" s="173">
        <v>0.0371027531342414</v>
      </c>
      <c r="AA1705" s="151">
        <v>15328</v>
      </c>
      <c r="AB1705" s="151">
        <v>14303</v>
      </c>
      <c r="AC1705" s="151">
        <v>15792</v>
      </c>
      <c r="AD1705" s="151">
        <v>14556</v>
      </c>
      <c r="AE1705" s="155">
        <v>0.93312891440501</v>
      </c>
      <c r="AF1705" s="155">
        <v>0.921732522796353</v>
      </c>
      <c r="AG1705" s="173">
        <v>0.0113963916086579</v>
      </c>
    </row>
    <row r="1706" spans="1:33">
      <c r="A1706" s="175" t="s">
        <v>1455</v>
      </c>
      <c r="B1706" s="195" t="s">
        <v>1852</v>
      </c>
      <c r="C1706" s="195" t="s">
        <v>1710</v>
      </c>
      <c r="D1706" s="150">
        <v>2103</v>
      </c>
      <c r="E1706" s="150">
        <v>1950</v>
      </c>
      <c r="F1706" s="150">
        <v>1454</v>
      </c>
      <c r="G1706" s="151">
        <v>2280</v>
      </c>
      <c r="H1706" s="151">
        <v>2139</v>
      </c>
      <c r="I1706" s="151">
        <v>1590</v>
      </c>
      <c r="J1706" s="151">
        <v>2060</v>
      </c>
      <c r="K1706" s="151">
        <v>1911</v>
      </c>
      <c r="L1706" s="151">
        <v>1382</v>
      </c>
      <c r="M1706" s="154">
        <v>0.902444780064187</v>
      </c>
      <c r="N1706" s="153">
        <v>38242</v>
      </c>
      <c r="O1706" s="172">
        <v>0.9</v>
      </c>
      <c r="P1706" s="154">
        <v>0.927246790299572</v>
      </c>
      <c r="Q1706" s="154">
        <v>0.938157894736842</v>
      </c>
      <c r="R1706" s="154">
        <v>0.927669902912621</v>
      </c>
      <c r="S1706" s="173">
        <v>-0.0109111044372701</v>
      </c>
      <c r="T1706" s="153">
        <v>42376</v>
      </c>
      <c r="U1706" s="153">
        <v>27221</v>
      </c>
      <c r="V1706" s="154">
        <v>0.642368321691523</v>
      </c>
      <c r="W1706" s="154">
        <v>0.691393247741322</v>
      </c>
      <c r="X1706" s="155">
        <v>0.697368421052632</v>
      </c>
      <c r="Y1706" s="155">
        <v>0.670873786407767</v>
      </c>
      <c r="Z1706" s="173">
        <v>-0.00597517331130959</v>
      </c>
      <c r="AA1706" s="151">
        <v>13299</v>
      </c>
      <c r="AB1706" s="151">
        <v>9477</v>
      </c>
      <c r="AC1706" s="151">
        <v>12773</v>
      </c>
      <c r="AD1706" s="151">
        <v>7985</v>
      </c>
      <c r="AE1706" s="155">
        <v>0.712609970674487</v>
      </c>
      <c r="AF1706" s="155">
        <v>0.625146794018633</v>
      </c>
      <c r="AG1706" s="173">
        <v>0.0874631766558538</v>
      </c>
    </row>
    <row r="1707" spans="1:33">
      <c r="A1707" s="175" t="s">
        <v>1455</v>
      </c>
      <c r="B1707" s="195" t="s">
        <v>1857</v>
      </c>
      <c r="C1707" s="195" t="s">
        <v>1711</v>
      </c>
      <c r="D1707" s="150">
        <v>538</v>
      </c>
      <c r="E1707" s="150">
        <v>535</v>
      </c>
      <c r="F1707" s="150">
        <v>510</v>
      </c>
      <c r="G1707" s="151">
        <v>417</v>
      </c>
      <c r="H1707" s="151">
        <v>416</v>
      </c>
      <c r="I1707" s="151">
        <v>407</v>
      </c>
      <c r="J1707" s="151">
        <v>617</v>
      </c>
      <c r="K1707" s="151">
        <v>617</v>
      </c>
      <c r="L1707" s="151">
        <v>612</v>
      </c>
      <c r="M1707" s="154">
        <v>0.994895833333333</v>
      </c>
      <c r="N1707" s="153">
        <v>9551</v>
      </c>
      <c r="O1707" s="172">
        <v>0.9</v>
      </c>
      <c r="P1707" s="154">
        <v>0.994423791821561</v>
      </c>
      <c r="Q1707" s="154">
        <v>0.997601918465228</v>
      </c>
      <c r="R1707" s="154">
        <v>1</v>
      </c>
      <c r="S1707" s="173">
        <v>-0.00317812664366646</v>
      </c>
      <c r="T1707" s="153">
        <v>9600</v>
      </c>
      <c r="U1707" s="153">
        <v>9303</v>
      </c>
      <c r="V1707" s="154">
        <v>0.9690625</v>
      </c>
      <c r="W1707" s="154">
        <v>0.947955390334573</v>
      </c>
      <c r="X1707" s="155">
        <v>0.976019184652278</v>
      </c>
      <c r="Y1707" s="155">
        <v>0.991896272285251</v>
      </c>
      <c r="Z1707" s="173">
        <v>-0.0280637943177057</v>
      </c>
      <c r="AA1707" s="151">
        <v>2899</v>
      </c>
      <c r="AB1707" s="151">
        <v>2822</v>
      </c>
      <c r="AC1707" s="151">
        <v>3105</v>
      </c>
      <c r="AD1707" s="151">
        <v>2992</v>
      </c>
      <c r="AE1707" s="155">
        <v>0.973439116936875</v>
      </c>
      <c r="AF1707" s="155">
        <v>0.963607085346216</v>
      </c>
      <c r="AG1707" s="173">
        <v>0.00983203159065904</v>
      </c>
    </row>
    <row r="1708" spans="1:33">
      <c r="A1708" s="175" t="s">
        <v>1455</v>
      </c>
      <c r="B1708" s="195" t="s">
        <v>1857</v>
      </c>
      <c r="C1708" s="195" t="s">
        <v>1712</v>
      </c>
      <c r="D1708" s="150">
        <v>0</v>
      </c>
      <c r="E1708" s="150">
        <v>0</v>
      </c>
      <c r="F1708" s="150">
        <v>0</v>
      </c>
      <c r="G1708" s="151">
        <v>1</v>
      </c>
      <c r="H1708" s="151">
        <v>1</v>
      </c>
      <c r="I1708" s="151">
        <v>1</v>
      </c>
      <c r="J1708" s="151">
        <v>0</v>
      </c>
      <c r="K1708" s="151">
        <v>0</v>
      </c>
      <c r="L1708" s="151">
        <v>0</v>
      </c>
      <c r="M1708" s="154">
        <v>1</v>
      </c>
      <c r="N1708" s="153">
        <v>2</v>
      </c>
      <c r="O1708" s="172">
        <v>0.9</v>
      </c>
      <c r="P1708" s="154">
        <v>0</v>
      </c>
      <c r="Q1708" s="154">
        <v>1</v>
      </c>
      <c r="R1708" s="154">
        <v>0</v>
      </c>
      <c r="S1708" s="173">
        <v>-1</v>
      </c>
      <c r="T1708" s="153">
        <v>2</v>
      </c>
      <c r="U1708" s="153">
        <v>1</v>
      </c>
      <c r="V1708" s="154">
        <v>0.5</v>
      </c>
      <c r="W1708" s="154">
        <v>0</v>
      </c>
      <c r="X1708" s="155">
        <v>1</v>
      </c>
      <c r="Y1708" s="155">
        <v>0</v>
      </c>
      <c r="Z1708" s="173">
        <v>-1</v>
      </c>
      <c r="AA1708" s="151">
        <v>2</v>
      </c>
      <c r="AB1708" s="151">
        <v>1</v>
      </c>
      <c r="AC1708" s="151">
        <v>0</v>
      </c>
      <c r="AD1708" s="151">
        <v>0</v>
      </c>
      <c r="AE1708" s="155">
        <v>0.5</v>
      </c>
      <c r="AF1708" s="155">
        <v>0</v>
      </c>
      <c r="AG1708" s="173">
        <v>0.5</v>
      </c>
    </row>
    <row r="1709" spans="1:33">
      <c r="A1709" s="175" t="s">
        <v>1455</v>
      </c>
      <c r="B1709" s="195" t="s">
        <v>1853</v>
      </c>
      <c r="C1709" s="195" t="s">
        <v>1713</v>
      </c>
      <c r="D1709" s="150">
        <v>3225</v>
      </c>
      <c r="E1709" s="150">
        <v>2773</v>
      </c>
      <c r="F1709" s="150">
        <v>2368</v>
      </c>
      <c r="G1709" s="151">
        <v>3441</v>
      </c>
      <c r="H1709" s="151">
        <v>2875</v>
      </c>
      <c r="I1709" s="151">
        <v>2525</v>
      </c>
      <c r="J1709" s="151">
        <v>3650</v>
      </c>
      <c r="K1709" s="151">
        <v>3290</v>
      </c>
      <c r="L1709" s="151">
        <v>2450</v>
      </c>
      <c r="M1709" s="154">
        <v>0.78211881391644</v>
      </c>
      <c r="N1709" s="153">
        <v>60877</v>
      </c>
      <c r="O1709" s="172">
        <v>0.9</v>
      </c>
      <c r="P1709" s="154">
        <v>0.85984496124031</v>
      </c>
      <c r="Q1709" s="154">
        <v>0.835512932287126</v>
      </c>
      <c r="R1709" s="154">
        <v>0.901369863013699</v>
      </c>
      <c r="S1709" s="173">
        <v>0.0243320289531842</v>
      </c>
      <c r="T1709" s="153">
        <v>77836</v>
      </c>
      <c r="U1709" s="153">
        <v>54251</v>
      </c>
      <c r="V1709" s="154">
        <v>0.696991109512308</v>
      </c>
      <c r="W1709" s="154">
        <v>0.734263565891473</v>
      </c>
      <c r="X1709" s="155">
        <v>0.733798314443476</v>
      </c>
      <c r="Y1709" s="155">
        <v>0.671232876712329</v>
      </c>
      <c r="Z1709" s="173">
        <v>0.000465251447997139</v>
      </c>
      <c r="AA1709" s="151">
        <v>22833</v>
      </c>
      <c r="AB1709" s="151">
        <v>16712</v>
      </c>
      <c r="AC1709" s="151">
        <v>24409</v>
      </c>
      <c r="AD1709" s="151">
        <v>15850</v>
      </c>
      <c r="AE1709" s="155">
        <v>0.731923093767792</v>
      </c>
      <c r="AF1709" s="155">
        <v>0.649350649350649</v>
      </c>
      <c r="AG1709" s="173">
        <v>0.0825724444171428</v>
      </c>
    </row>
    <row r="1710" spans="1:33">
      <c r="A1710" s="175" t="s">
        <v>1455</v>
      </c>
      <c r="B1710" s="195" t="s">
        <v>1852</v>
      </c>
      <c r="C1710" s="195" t="s">
        <v>1714</v>
      </c>
      <c r="D1710" s="150">
        <v>2282</v>
      </c>
      <c r="E1710" s="150">
        <v>2109</v>
      </c>
      <c r="F1710" s="150">
        <v>1306</v>
      </c>
      <c r="G1710" s="151">
        <v>2109</v>
      </c>
      <c r="H1710" s="151">
        <v>2056</v>
      </c>
      <c r="I1710" s="151">
        <v>1308</v>
      </c>
      <c r="J1710" s="151">
        <v>2232</v>
      </c>
      <c r="K1710" s="151">
        <v>2167</v>
      </c>
      <c r="L1710" s="151">
        <v>1424</v>
      </c>
      <c r="M1710" s="154">
        <v>0.923967420515153</v>
      </c>
      <c r="N1710" s="153">
        <v>44696</v>
      </c>
      <c r="O1710" s="172">
        <v>0.9</v>
      </c>
      <c r="P1710" s="154">
        <v>0.92418930762489</v>
      </c>
      <c r="Q1710" s="154">
        <v>0.974869606448554</v>
      </c>
      <c r="R1710" s="154">
        <v>0.970878136200717</v>
      </c>
      <c r="S1710" s="173">
        <v>-0.0506802988236633</v>
      </c>
      <c r="T1710" s="153">
        <v>48374</v>
      </c>
      <c r="U1710" s="153">
        <v>30051</v>
      </c>
      <c r="V1710" s="154">
        <v>0.62122214412701</v>
      </c>
      <c r="W1710" s="154">
        <v>0.572304995617879</v>
      </c>
      <c r="X1710" s="155">
        <v>0.620199146514936</v>
      </c>
      <c r="Y1710" s="155">
        <v>0.637992831541219</v>
      </c>
      <c r="Z1710" s="173">
        <v>-0.047894150897057</v>
      </c>
      <c r="AA1710" s="151">
        <v>14941</v>
      </c>
      <c r="AB1710" s="151">
        <v>9516</v>
      </c>
      <c r="AC1710" s="151">
        <v>14820</v>
      </c>
      <c r="AD1710" s="151">
        <v>8755</v>
      </c>
      <c r="AE1710" s="155">
        <v>0.636905160297169</v>
      </c>
      <c r="AF1710" s="155">
        <v>0.590755735492578</v>
      </c>
      <c r="AG1710" s="173">
        <v>0.0461494248045912</v>
      </c>
    </row>
    <row r="1711" spans="1:33">
      <c r="A1711" s="175" t="s">
        <v>1455</v>
      </c>
      <c r="B1711" s="195" t="s">
        <v>1856</v>
      </c>
      <c r="C1711" s="195" t="s">
        <v>1715</v>
      </c>
      <c r="D1711" s="150">
        <v>76</v>
      </c>
      <c r="E1711" s="150">
        <v>50</v>
      </c>
      <c r="F1711" s="150">
        <v>50</v>
      </c>
      <c r="G1711" s="151">
        <v>340</v>
      </c>
      <c r="H1711" s="151">
        <v>336</v>
      </c>
      <c r="I1711" s="151">
        <v>233</v>
      </c>
      <c r="J1711" s="151">
        <v>588</v>
      </c>
      <c r="K1711" s="151">
        <v>573</v>
      </c>
      <c r="L1711" s="151">
        <v>239</v>
      </c>
      <c r="M1711" s="154">
        <v>0.912271805273834</v>
      </c>
      <c r="N1711" s="153">
        <v>7196</v>
      </c>
      <c r="O1711" s="172">
        <v>0.9</v>
      </c>
      <c r="P1711" s="154">
        <v>0.657894736842105</v>
      </c>
      <c r="Q1711" s="154">
        <v>0.988235294117647</v>
      </c>
      <c r="R1711" s="154">
        <v>0.974489795918367</v>
      </c>
      <c r="S1711" s="173">
        <v>-0.330340557275542</v>
      </c>
      <c r="T1711" s="153">
        <v>7888</v>
      </c>
      <c r="U1711" s="153">
        <v>5770</v>
      </c>
      <c r="V1711" s="154">
        <v>0.731490872210953</v>
      </c>
      <c r="W1711" s="154">
        <v>0.657894736842105</v>
      </c>
      <c r="X1711" s="155">
        <v>0.685294117647059</v>
      </c>
      <c r="Y1711" s="155">
        <v>0.406462585034014</v>
      </c>
      <c r="Z1711" s="173">
        <v>-0.0273993808049535</v>
      </c>
      <c r="AA1711" s="151">
        <v>2921</v>
      </c>
      <c r="AB1711" s="151">
        <v>1978</v>
      </c>
      <c r="AC1711" s="151">
        <v>1001</v>
      </c>
      <c r="AD1711" s="151">
        <v>883</v>
      </c>
      <c r="AE1711" s="155">
        <v>0.677165354330709</v>
      </c>
      <c r="AF1711" s="155">
        <v>0.882117882117882</v>
      </c>
      <c r="AG1711" s="173">
        <v>-0.204952527787173</v>
      </c>
    </row>
  </sheetData>
  <mergeCells count="29">
    <mergeCell ref="A1:AG1"/>
    <mergeCell ref="P2:R2"/>
    <mergeCell ref="W2:Y2"/>
    <mergeCell ref="AE2:AF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S2:S3"/>
    <mergeCell ref="T2:T3"/>
    <mergeCell ref="U2:U3"/>
    <mergeCell ref="V2:V3"/>
    <mergeCell ref="Z2:Z3"/>
    <mergeCell ref="AA2:AA3"/>
    <mergeCell ref="AB2:AB3"/>
    <mergeCell ref="AC2:AC3"/>
    <mergeCell ref="AD2:AD3"/>
    <mergeCell ref="AG2:AG3"/>
  </mergeCells>
  <conditionalFormatting sqref="P2">
    <cfRule type="duplicateValues" dxfId="3" priority="154"/>
  </conditionalFormatting>
  <conditionalFormatting sqref="C6">
    <cfRule type="expression" dxfId="4" priority="13">
      <formula>#REF!="TIDAK TERCAPAI"</formula>
    </cfRule>
  </conditionalFormatting>
  <conditionalFormatting sqref="C17">
    <cfRule type="expression" dxfId="4" priority="11">
      <formula>#REF!="TIDAK TERCAPAI"</formula>
    </cfRule>
  </conditionalFormatting>
  <conditionalFormatting sqref="C20">
    <cfRule type="duplicateValues" dxfId="3" priority="23"/>
    <cfRule type="expression" dxfId="4" priority="22">
      <formula>#REF!="TIDAK TERCAPAI"</formula>
    </cfRule>
  </conditionalFormatting>
  <conditionalFormatting sqref="C21">
    <cfRule type="duplicateValues" dxfId="3" priority="21"/>
    <cfRule type="expression" dxfId="4" priority="20">
      <formula>#REF!="TIDAK TERCAPAI"</formula>
    </cfRule>
  </conditionalFormatting>
  <conditionalFormatting sqref="C22">
    <cfRule type="duplicateValues" dxfId="3" priority="19"/>
    <cfRule type="expression" dxfId="4" priority="18">
      <formula>#REF!="TIDAK TERCAPAI"</formula>
    </cfRule>
  </conditionalFormatting>
  <conditionalFormatting sqref="C25">
    <cfRule type="duplicateValues" dxfId="3" priority="153"/>
    <cfRule type="expression" dxfId="4" priority="152">
      <formula>#REF!="TIDAK TERCAPAI"</formula>
    </cfRule>
  </conditionalFormatting>
  <conditionalFormatting sqref="C26">
    <cfRule type="duplicateValues" dxfId="3" priority="151"/>
    <cfRule type="expression" dxfId="4" priority="88">
      <formula>#REF!="TIDAK TERCAPAI"</formula>
    </cfRule>
  </conditionalFormatting>
  <conditionalFormatting sqref="C27">
    <cfRule type="duplicateValues" dxfId="3" priority="150"/>
    <cfRule type="expression" dxfId="4" priority="87">
      <formula>#REF!="TIDAK TERCAPAI"</formula>
    </cfRule>
  </conditionalFormatting>
  <conditionalFormatting sqref="C28">
    <cfRule type="duplicateValues" dxfId="3" priority="149"/>
    <cfRule type="expression" dxfId="4" priority="86">
      <formula>#REF!="TIDAK TERCAPAI"</formula>
    </cfRule>
  </conditionalFormatting>
  <conditionalFormatting sqref="C29">
    <cfRule type="duplicateValues" dxfId="3" priority="148"/>
    <cfRule type="expression" dxfId="4" priority="85">
      <formula>#REF!="TIDAK TERCAPAI"</formula>
    </cfRule>
  </conditionalFormatting>
  <conditionalFormatting sqref="C30">
    <cfRule type="duplicateValues" dxfId="3" priority="147"/>
    <cfRule type="expression" dxfId="4" priority="84">
      <formula>#REF!="TIDAK TERCAPAI"</formula>
    </cfRule>
  </conditionalFormatting>
  <conditionalFormatting sqref="C31">
    <cfRule type="duplicateValues" dxfId="3" priority="146"/>
    <cfRule type="expression" dxfId="4" priority="83">
      <formula>#REF!="TIDAK TERCAPAI"</formula>
    </cfRule>
  </conditionalFormatting>
  <conditionalFormatting sqref="C32">
    <cfRule type="duplicateValues" dxfId="3" priority="145"/>
    <cfRule type="expression" dxfId="4" priority="82">
      <formula>#REF!="TIDAK TERCAPAI"</formula>
    </cfRule>
  </conditionalFormatting>
  <conditionalFormatting sqref="C33">
    <cfRule type="duplicateValues" dxfId="3" priority="144"/>
    <cfRule type="expression" dxfId="4" priority="81">
      <formula>#REF!="TIDAK TERCAPAI"</formula>
    </cfRule>
  </conditionalFormatting>
  <conditionalFormatting sqref="C34">
    <cfRule type="duplicateValues" dxfId="3" priority="143"/>
    <cfRule type="expression" dxfId="4" priority="80">
      <formula>#REF!="TIDAK TERCAPAI"</formula>
    </cfRule>
  </conditionalFormatting>
  <conditionalFormatting sqref="C35">
    <cfRule type="duplicateValues" dxfId="3" priority="142"/>
    <cfRule type="expression" dxfId="4" priority="79">
      <formula>#REF!="TIDAK TERCAPAI"</formula>
    </cfRule>
  </conditionalFormatting>
  <conditionalFormatting sqref="C36">
    <cfRule type="duplicateValues" dxfId="3" priority="141"/>
    <cfRule type="expression" dxfId="4" priority="78">
      <formula>#REF!="TIDAK TERCAPAI"</formula>
    </cfRule>
  </conditionalFormatting>
  <conditionalFormatting sqref="C37">
    <cfRule type="duplicateValues" dxfId="3" priority="140"/>
    <cfRule type="expression" dxfId="4" priority="77">
      <formula>#REF!="TIDAK TERCAPAI"</formula>
    </cfRule>
  </conditionalFormatting>
  <conditionalFormatting sqref="C38">
    <cfRule type="duplicateValues" dxfId="3" priority="139"/>
    <cfRule type="expression" dxfId="4" priority="76">
      <formula>#REF!="TIDAK TERCAPAI"</formula>
    </cfRule>
  </conditionalFormatting>
  <conditionalFormatting sqref="C39">
    <cfRule type="duplicateValues" dxfId="3" priority="138"/>
    <cfRule type="expression" dxfId="4" priority="75">
      <formula>#REF!="TIDAK TERCAPAI"</formula>
    </cfRule>
  </conditionalFormatting>
  <conditionalFormatting sqref="C40">
    <cfRule type="duplicateValues" dxfId="3" priority="137"/>
    <cfRule type="expression" dxfId="4" priority="74">
      <formula>#REF!="TIDAK TERCAPAI"</formula>
    </cfRule>
  </conditionalFormatting>
  <conditionalFormatting sqref="C41">
    <cfRule type="duplicateValues" dxfId="3" priority="136"/>
    <cfRule type="expression" dxfId="4" priority="73">
      <formula>#REF!="TIDAK TERCAPAI"</formula>
    </cfRule>
  </conditionalFormatting>
  <conditionalFormatting sqref="C42">
    <cfRule type="duplicateValues" dxfId="3" priority="135"/>
    <cfRule type="expression" dxfId="4" priority="72">
      <formula>#REF!="TIDAK TERCAPAI"</formula>
    </cfRule>
  </conditionalFormatting>
  <conditionalFormatting sqref="C43">
    <cfRule type="duplicateValues" dxfId="3" priority="134"/>
    <cfRule type="expression" dxfId="4" priority="71">
      <formula>#REF!="TIDAK TERCAPAI"</formula>
    </cfRule>
  </conditionalFormatting>
  <conditionalFormatting sqref="C44">
    <cfRule type="duplicateValues" dxfId="3" priority="133"/>
    <cfRule type="expression" dxfId="4" priority="70">
      <formula>#REF!="TIDAK TERCAPAI"</formula>
    </cfRule>
  </conditionalFormatting>
  <conditionalFormatting sqref="C45">
    <cfRule type="duplicateValues" dxfId="3" priority="132"/>
    <cfRule type="expression" dxfId="4" priority="69">
      <formula>#REF!="TIDAK TERCAPAI"</formula>
    </cfRule>
  </conditionalFormatting>
  <conditionalFormatting sqref="C46">
    <cfRule type="duplicateValues" dxfId="3" priority="131"/>
    <cfRule type="expression" dxfId="4" priority="68">
      <formula>#REF!="TIDAK TERCAPAI"</formula>
    </cfRule>
  </conditionalFormatting>
  <conditionalFormatting sqref="C47">
    <cfRule type="duplicateValues" dxfId="3" priority="130"/>
    <cfRule type="expression" dxfId="4" priority="67">
      <formula>#REF!="TIDAK TERCAPAI"</formula>
    </cfRule>
  </conditionalFormatting>
  <conditionalFormatting sqref="C51">
    <cfRule type="duplicateValues" dxfId="3" priority="128"/>
    <cfRule type="expression" dxfId="4" priority="65">
      <formula>#REF!="TIDAK TERCAPAI"</formula>
    </cfRule>
  </conditionalFormatting>
  <conditionalFormatting sqref="C54">
    <cfRule type="duplicateValues" dxfId="3" priority="126"/>
    <cfRule type="expression" dxfId="4" priority="63">
      <formula>#REF!="TIDAK TERCAPAI"</formula>
    </cfRule>
  </conditionalFormatting>
  <conditionalFormatting sqref="C55">
    <cfRule type="duplicateValues" dxfId="3" priority="125"/>
    <cfRule type="expression" dxfId="4" priority="62">
      <formula>#REF!="TIDAK TERCAPAI"</formula>
    </cfRule>
  </conditionalFormatting>
  <conditionalFormatting sqref="C56">
    <cfRule type="duplicateValues" dxfId="3" priority="124"/>
    <cfRule type="expression" dxfId="4" priority="61">
      <formula>#REF!="TIDAK TERCAPAI"</formula>
    </cfRule>
  </conditionalFormatting>
  <conditionalFormatting sqref="C57">
    <cfRule type="duplicateValues" dxfId="3" priority="123"/>
    <cfRule type="expression" dxfId="4" priority="60">
      <formula>#REF!="TIDAK TERCAPAI"</formula>
    </cfRule>
  </conditionalFormatting>
  <conditionalFormatting sqref="C58">
    <cfRule type="duplicateValues" dxfId="3" priority="122"/>
    <cfRule type="expression" dxfId="4" priority="59">
      <formula>#REF!="TIDAK TERCAPAI"</formula>
    </cfRule>
  </conditionalFormatting>
  <conditionalFormatting sqref="C59">
    <cfRule type="duplicateValues" dxfId="3" priority="121"/>
    <cfRule type="expression" dxfId="4" priority="58">
      <formula>#REF!="TIDAK TERCAPAI"</formula>
    </cfRule>
  </conditionalFormatting>
  <conditionalFormatting sqref="C60">
    <cfRule type="duplicateValues" dxfId="3" priority="120"/>
    <cfRule type="expression" dxfId="4" priority="57">
      <formula>#REF!="TIDAK TERCAPAI"</formula>
    </cfRule>
  </conditionalFormatting>
  <conditionalFormatting sqref="C63">
    <cfRule type="duplicateValues" dxfId="3" priority="118"/>
    <cfRule type="expression" dxfId="4" priority="55">
      <formula>#REF!="TIDAK TERCAPAI"</formula>
    </cfRule>
  </conditionalFormatting>
  <conditionalFormatting sqref="C64">
    <cfRule type="duplicateValues" dxfId="3" priority="117"/>
    <cfRule type="expression" dxfId="4" priority="54">
      <formula>#REF!="TIDAK TERCAPAI"</formula>
    </cfRule>
  </conditionalFormatting>
  <conditionalFormatting sqref="C73">
    <cfRule type="duplicateValues" dxfId="3" priority="113"/>
    <cfRule type="expression" dxfId="4" priority="50">
      <formula>#REF!="TIDAK TERCAPAI"</formula>
    </cfRule>
  </conditionalFormatting>
  <conditionalFormatting sqref="C79">
    <cfRule type="duplicateValues" dxfId="3" priority="110"/>
    <cfRule type="expression" dxfId="4" priority="47">
      <formula>#REF!="TIDAK TERCAPAI"</formula>
    </cfRule>
  </conditionalFormatting>
  <conditionalFormatting sqref="C80">
    <cfRule type="duplicateValues" dxfId="3" priority="109"/>
    <cfRule type="expression" dxfId="4" priority="46">
      <formula>#REF!="TIDAK TERCAPAI"</formula>
    </cfRule>
  </conditionalFormatting>
  <conditionalFormatting sqref="C81">
    <cfRule type="duplicateValues" dxfId="3" priority="108"/>
    <cfRule type="expression" dxfId="4" priority="45">
      <formula>#REF!="TIDAK TERCAPAI"</formula>
    </cfRule>
  </conditionalFormatting>
  <conditionalFormatting sqref="C84">
    <cfRule type="duplicateValues" dxfId="3" priority="106"/>
    <cfRule type="expression" dxfId="4" priority="43">
      <formula>#REF!="TIDAK TERCAPAI"</formula>
    </cfRule>
  </conditionalFormatting>
  <conditionalFormatting sqref="C92">
    <cfRule type="duplicateValues" dxfId="3" priority="103"/>
    <cfRule type="expression" dxfId="4" priority="40">
      <formula>#REF!="TIDAK TERCAPAI"</formula>
    </cfRule>
  </conditionalFormatting>
  <conditionalFormatting sqref="C93">
    <cfRule type="duplicateValues" dxfId="3" priority="102"/>
    <cfRule type="expression" dxfId="4" priority="39">
      <formula>#REF!="TIDAK TERCAPAI"</formula>
    </cfRule>
  </conditionalFormatting>
  <conditionalFormatting sqref="C94">
    <cfRule type="duplicateValues" dxfId="3" priority="101"/>
    <cfRule type="expression" dxfId="4" priority="38">
      <formula>#REF!="TIDAK TERCAPAI"</formula>
    </cfRule>
  </conditionalFormatting>
  <conditionalFormatting sqref="C95">
    <cfRule type="duplicateValues" dxfId="3" priority="100"/>
    <cfRule type="expression" dxfId="4" priority="37">
      <formula>#REF!="TIDAK TERCAPAI"</formula>
    </cfRule>
  </conditionalFormatting>
  <conditionalFormatting sqref="C96">
    <cfRule type="duplicateValues" dxfId="3" priority="99"/>
    <cfRule type="expression" dxfId="4" priority="36">
      <formula>#REF!="TIDAK TERCAPAI"</formula>
    </cfRule>
  </conditionalFormatting>
  <conditionalFormatting sqref="C97">
    <cfRule type="duplicateValues" dxfId="3" priority="98"/>
    <cfRule type="expression" dxfId="4" priority="35">
      <formula>#REF!="TIDAK TERCAPAI"</formula>
    </cfRule>
  </conditionalFormatting>
  <conditionalFormatting sqref="C98">
    <cfRule type="duplicateValues" dxfId="3" priority="97"/>
    <cfRule type="expression" dxfId="4" priority="34">
      <formula>#REF!="TIDAK TERCAPAI"</formula>
    </cfRule>
  </conditionalFormatting>
  <conditionalFormatting sqref="C99">
    <cfRule type="duplicateValues" dxfId="3" priority="96"/>
    <cfRule type="expression" dxfId="4" priority="33">
      <formula>#REF!="TIDAK TERCAPAI"</formula>
    </cfRule>
  </conditionalFormatting>
  <conditionalFormatting sqref="C100">
    <cfRule type="duplicateValues" dxfId="3" priority="95"/>
    <cfRule type="expression" dxfId="4" priority="32">
      <formula>#REF!="TIDAK TERCAPAI"</formula>
    </cfRule>
  </conditionalFormatting>
  <conditionalFormatting sqref="C101">
    <cfRule type="duplicateValues" dxfId="3" priority="94"/>
    <cfRule type="expression" dxfId="4" priority="31">
      <formula>#REF!="TIDAK TERCAPAI"</formula>
    </cfRule>
  </conditionalFormatting>
  <conditionalFormatting sqref="C105">
    <cfRule type="duplicateValues" dxfId="3" priority="25"/>
    <cfRule type="expression" dxfId="4" priority="24">
      <formula>#REF!="TIDAK TERCAPAI"</formula>
    </cfRule>
  </conditionalFormatting>
  <conditionalFormatting sqref="C106">
    <cfRule type="duplicateValues" dxfId="3" priority="17"/>
    <cfRule type="expression" dxfId="4" priority="15">
      <formula>#REF!="TIDAK TERCAPAI"</formula>
    </cfRule>
  </conditionalFormatting>
  <conditionalFormatting sqref="C107">
    <cfRule type="duplicateValues" dxfId="3" priority="16"/>
    <cfRule type="expression" dxfId="4" priority="14">
      <formula>#REF!="TIDAK TERCAPAI"</formula>
    </cfRule>
  </conditionalFormatting>
  <conditionalFormatting sqref="C112">
    <cfRule type="duplicateValues" dxfId="3" priority="92"/>
    <cfRule type="expression" dxfId="4" priority="29">
      <formula>#REF!="TIDAK TERCAPAI"</formula>
    </cfRule>
  </conditionalFormatting>
  <conditionalFormatting sqref="C113">
    <cfRule type="duplicateValues" dxfId="3" priority="91"/>
    <cfRule type="expression" dxfId="4" priority="28">
      <formula>#REF!="TIDAK TERCAPAI"</formula>
    </cfRule>
  </conditionalFormatting>
  <conditionalFormatting sqref="C114">
    <cfRule type="duplicateValues" dxfId="3" priority="90"/>
    <cfRule type="expression" dxfId="4" priority="27">
      <formula>#REF!="TIDAK TERCAPAI"</formula>
    </cfRule>
  </conditionalFormatting>
  <conditionalFormatting sqref="C115">
    <cfRule type="duplicateValues" dxfId="3" priority="89"/>
    <cfRule type="expression" dxfId="4" priority="26">
      <formula>#REF!="TIDAK TERCAPAI"</formula>
    </cfRule>
  </conditionalFormatting>
  <conditionalFormatting sqref="C48:C50">
    <cfRule type="duplicateValues" dxfId="3" priority="129"/>
    <cfRule type="expression" dxfId="4" priority="66">
      <formula>#REF!="TIDAK TERCAPAI"</formula>
    </cfRule>
  </conditionalFormatting>
  <conditionalFormatting sqref="C52:C53">
    <cfRule type="duplicateValues" dxfId="3" priority="127"/>
    <cfRule type="expression" dxfId="4" priority="64">
      <formula>#REF!="TIDAK TERCAPAI"</formula>
    </cfRule>
  </conditionalFormatting>
  <conditionalFormatting sqref="C61:C62">
    <cfRule type="duplicateValues" dxfId="3" priority="119"/>
    <cfRule type="expression" dxfId="4" priority="56">
      <formula>#REF!="TIDAK TERCAPAI"</formula>
    </cfRule>
  </conditionalFormatting>
  <conditionalFormatting sqref="C65:C66">
    <cfRule type="duplicateValues" dxfId="3" priority="116"/>
    <cfRule type="expression" dxfId="4" priority="53">
      <formula>#REF!="TIDAK TERCAPAI"</formula>
    </cfRule>
  </conditionalFormatting>
  <conditionalFormatting sqref="C67:C70">
    <cfRule type="duplicateValues" dxfId="3" priority="115"/>
    <cfRule type="expression" dxfId="4" priority="52">
      <formula>#REF!="TIDAK TERCAPAI"</formula>
    </cfRule>
  </conditionalFormatting>
  <conditionalFormatting sqref="C71:C72">
    <cfRule type="duplicateValues" dxfId="3" priority="114"/>
    <cfRule type="expression" dxfId="4" priority="51">
      <formula>#REF!="TIDAK TERCAPAI"</formula>
    </cfRule>
  </conditionalFormatting>
  <conditionalFormatting sqref="C74:C76">
    <cfRule type="duplicateValues" dxfId="3" priority="112"/>
    <cfRule type="expression" dxfId="4" priority="49">
      <formula>#REF!="TIDAK TERCAPAI"</formula>
    </cfRule>
  </conditionalFormatting>
  <conditionalFormatting sqref="C77:C78">
    <cfRule type="duplicateValues" dxfId="3" priority="111"/>
    <cfRule type="expression" dxfId="4" priority="48">
      <formula>#REF!="TIDAK TERCAPAI"</formula>
    </cfRule>
  </conditionalFormatting>
  <conditionalFormatting sqref="C82:C83">
    <cfRule type="duplicateValues" dxfId="3" priority="107"/>
    <cfRule type="expression" dxfId="4" priority="44">
      <formula>#REF!="TIDAK TERCAPAI"</formula>
    </cfRule>
  </conditionalFormatting>
  <conditionalFormatting sqref="C85:C88">
    <cfRule type="duplicateValues" dxfId="3" priority="105"/>
    <cfRule type="expression" dxfId="4" priority="42">
      <formula>#REF!="TIDAK TERCAPAI"</formula>
    </cfRule>
  </conditionalFormatting>
  <conditionalFormatting sqref="C89:C91">
    <cfRule type="duplicateValues" dxfId="3" priority="104"/>
    <cfRule type="expression" dxfId="4" priority="41">
      <formula>#REF!="TIDAK TERCAPAI"</formula>
    </cfRule>
  </conditionalFormatting>
  <conditionalFormatting sqref="C110:C111">
    <cfRule type="duplicateValues" dxfId="3" priority="93"/>
    <cfRule type="expression" dxfId="4" priority="30">
      <formula>#REF!="TIDAK TERCAPAI"</formula>
    </cfRule>
  </conditionalFormatting>
  <conditionalFormatting sqref="D6:D1711">
    <cfRule type="cellIs" dxfId="5" priority="12" operator="lessThan">
      <formula>100</formula>
    </cfRule>
  </conditionalFormatting>
  <conditionalFormatting sqref="E6:E1711">
    <cfRule type="cellIs" dxfId="5" priority="10" operator="lessThan">
      <formula>100</formula>
    </cfRule>
  </conditionalFormatting>
  <conditionalFormatting sqref="V6:V1711">
    <cfRule type="cellIs" dxfId="1" priority="2" operator="greaterThan">
      <formula>0.8999</formula>
    </cfRule>
    <cfRule type="cellIs" dxfId="2" priority="1" operator="lessThan">
      <formula>0.8999</formula>
    </cfRule>
  </conditionalFormatting>
  <conditionalFormatting sqref="F6:L1711">
    <cfRule type="cellIs" dxfId="5" priority="9" operator="lessThan">
      <formula>100</formula>
    </cfRule>
  </conditionalFormatting>
  <conditionalFormatting sqref="M6:R1711">
    <cfRule type="cellIs" dxfId="1" priority="8" operator="greaterThan">
      <formula>0.8999</formula>
    </cfRule>
    <cfRule type="cellIs" dxfId="2" priority="7" operator="lessThan">
      <formula>0.8999</formula>
    </cfRule>
  </conditionalFormatting>
  <conditionalFormatting sqref="W6:Y1711">
    <cfRule type="cellIs" dxfId="1" priority="4" operator="greaterThan">
      <formula>0.8999</formula>
    </cfRule>
    <cfRule type="cellIs" dxfId="2" priority="3" operator="lessThan">
      <formula>0.8999</formula>
    </cfRule>
  </conditionalFormatting>
  <conditionalFormatting sqref="AE6:AF1711">
    <cfRule type="cellIs" dxfId="1" priority="6" operator="greaterThan">
      <formula>0.8999</formula>
    </cfRule>
    <cfRule type="cellIs" dxfId="2" priority="5" operator="less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G1711"/>
  <sheetViews>
    <sheetView zoomScale="80" zoomScaleNormal="80" zoomScaleSheetLayoutView="50" topLeftCell="B1" workbookViewId="0">
      <pane ySplit="4" topLeftCell="A5" activePane="bottomLeft" state="frozen"/>
      <selection/>
      <selection pane="bottomLeft" activeCell="AA9" sqref="AA9"/>
    </sheetView>
  </sheetViews>
  <sheetFormatPr defaultColWidth="9.81904761904762" defaultRowHeight="16.5"/>
  <cols>
    <col min="1" max="1" width="21.5428571428571" style="87" customWidth="1"/>
    <col min="2" max="2" width="46.8190476190476" style="110" customWidth="1"/>
    <col min="3" max="3" width="30" style="110" customWidth="1"/>
    <col min="4" max="4" width="15.3142857142857" style="111" customWidth="1"/>
    <col min="5" max="5" width="15.4571428571429" style="111" hidden="1" customWidth="1"/>
    <col min="6" max="6" width="10.5428571428571" style="111" hidden="1" customWidth="1"/>
    <col min="7" max="7" width="14.6571428571429" style="111" hidden="1" customWidth="1"/>
    <col min="8" max="8" width="17.047619047619" style="111" hidden="1" customWidth="1"/>
    <col min="9" max="9" width="14.1428571428571" style="111" hidden="1" customWidth="1"/>
    <col min="10" max="10" width="15.3238095238095" style="111" hidden="1" customWidth="1"/>
    <col min="11" max="11" width="15.3333333333333" style="111" hidden="1" customWidth="1"/>
    <col min="12" max="12" width="14.8285714285714" style="111" hidden="1" customWidth="1"/>
    <col min="13" max="13" width="9.81904761904762" style="111" hidden="1" customWidth="1"/>
    <col min="14" max="14" width="14.9047619047619" style="111" hidden="1" customWidth="1"/>
    <col min="15" max="15" width="15.8190476190476" style="111" hidden="1" customWidth="1"/>
    <col min="16" max="16" width="12.9047619047619" style="111" hidden="1" customWidth="1"/>
    <col min="17" max="17" width="14.2857142857143" style="111" customWidth="1"/>
    <col min="18" max="18" width="10.4571428571429" style="111" customWidth="1"/>
    <col min="19" max="20" width="9.90476190476191" style="111" customWidth="1"/>
    <col min="21" max="21" width="13.2952380952381" style="110" customWidth="1"/>
    <col min="22" max="22" width="19.4285714285714" style="110" hidden="1" customWidth="1"/>
    <col min="23" max="23" width="19.9333333333333" style="110" hidden="1" customWidth="1"/>
    <col min="24" max="24" width="22.6666666666667" style="110" hidden="1" customWidth="1"/>
    <col min="25" max="25" width="19.2571428571429" style="110" hidden="1" customWidth="1"/>
    <col min="26" max="26" width="16.3619047619048" style="110" customWidth="1"/>
    <col min="27" max="27" width="16.352380952381" style="110" customWidth="1"/>
    <col min="28" max="28" width="14.9904761904762" style="110" customWidth="1"/>
    <col min="29" max="29" width="9.81904761904762" style="112" customWidth="1"/>
    <col min="30" max="30" width="11.4571428571429" style="113" customWidth="1"/>
    <col min="31" max="31" width="27.9238095238095" style="112" customWidth="1"/>
    <col min="32" max="32" width="13.2285714285714" style="112"/>
    <col min="33" max="33" width="11.4571428571429" style="87"/>
    <col min="34" max="16384" width="9.81904761904762" style="87"/>
  </cols>
  <sheetData>
    <row r="1" ht="54" customHeight="1" spans="1:33">
      <c r="A1" s="168" t="str">
        <f>CONCATENATE("网管-爪哇-巴厘班次全天签收率报表",TEXT($R$3,"MM月DD日"),"
NM-'Display Absensi 630'!E:E ",TEXT($R$3,"DD MMM YYYY"))</f>
        <v>网管-爪哇-巴厘班次全天签收率报表09月23日
NM-'Display Absensi 630'!E:E 23 Sep 2026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9"/>
    </row>
    <row r="2" ht="66" customHeight="1" spans="1:33">
      <c r="A2" s="118" t="s">
        <v>5</v>
      </c>
      <c r="B2" s="121" t="s">
        <v>1858</v>
      </c>
      <c r="C2" s="118" t="s">
        <v>1722</v>
      </c>
      <c r="D2" s="118" t="s">
        <v>1868</v>
      </c>
      <c r="E2" s="120" t="s">
        <v>1869</v>
      </c>
      <c r="F2" s="120" t="s">
        <v>1870</v>
      </c>
      <c r="G2" s="122" t="str">
        <f>"T-1应签收"&amp;CHAR(10)&amp;"Seharusnya TTD "&amp;TEXT($S$3,"dd/mm/yyyy")</f>
        <v>T-1应签收
Seharusnya TTD 22/09/2026</v>
      </c>
      <c r="H2" s="122" t="str">
        <f>"2359前已签收"&amp;CHAR(10)&amp;"TTD Sebelum"&amp;CHAR(10)&amp;"2359"&amp;CHAR(10)&amp;TEXT($S$3,"dd/mm/yyyy")</f>
        <v>2359前已签收
TTD Sebelum
2359
22/09/2026</v>
      </c>
      <c r="I2" s="122" t="str">
        <f>"未签收"&amp;CHAR(10)&amp;"Belum TTD"&amp;CHAR(10)&amp;TEXT($S$3,"dd/mm/yyyy")</f>
        <v>未签收
Belum TTD
22/09/2026</v>
      </c>
      <c r="J2" s="122" t="str">
        <f>"T-1应签收"&amp;CHAR(10)&amp;"Seharusnya TTD "&amp;TEXT($T$3,"dd/mm/yyyy")</f>
        <v>T-1应签收
Seharusnya TTD 21/09/2026</v>
      </c>
      <c r="K2" s="122" t="str">
        <f>"2359前已签收"&amp;CHAR(10)&amp;"TTD Sebelum"&amp;CHAR(10)&amp;"2359"&amp;CHAR(10)&amp;TEXT($T$3,"dd/mm/yyyy")</f>
        <v>2359前已签收
TTD Sebelum
2359
21/09/2026</v>
      </c>
      <c r="L2" s="122" t="str">
        <f>"未签收"&amp;CHAR(10)&amp;"Belum TTD"&amp;CHAR(10)&amp;TEXT($T$3,"dd/mm/yyyy")</f>
        <v>未签收
Belum TTD
21/09/2026</v>
      </c>
      <c r="M2" s="120" t="s">
        <v>1725</v>
      </c>
      <c r="N2" s="120" t="s">
        <v>1871</v>
      </c>
      <c r="O2" s="120" t="s">
        <v>1872</v>
      </c>
      <c r="P2" s="120" t="s">
        <v>1873</v>
      </c>
      <c r="Q2" s="118" t="s">
        <v>1874</v>
      </c>
      <c r="R2" s="118" t="s">
        <v>1875</v>
      </c>
      <c r="S2" s="118"/>
      <c r="T2" s="118"/>
      <c r="U2" s="118" t="s">
        <v>1731</v>
      </c>
      <c r="V2" s="121" t="str">
        <f>"累计应签收量"&amp;CHAR(10)&amp;"Seharusnya TTD Mingguan"&amp;CHAR(10)&amp;TEXT($AG$10,"dd/mm/yyyy")&amp;" - "&amp;TEXT($AG$9,"dd/mm/yyyy")</f>
        <v>累计应签收量
Seharusnya TTD Mingguan
17/09/2026 - 23/09/2026</v>
      </c>
      <c r="W2" s="121" t="str">
        <f>"累计签收量"&amp;CHAR(10)&amp;"TTD Mingguan"&amp;CHAR(10)&amp;TEXT($AG$10,"dd/mm/yyyy")&amp;" - "&amp;TEXT($AG$9,"dd/mm/yyyy")</f>
        <v>累计签收量
TTD Mingguan
17/09/2026 - 23/09/2026</v>
      </c>
      <c r="X2" s="121" t="str">
        <f>"累计应签收量"&amp;CHAR(10)&amp;"Seharusnya TTD Mingguan"&amp;CHAR(10)&amp;TEXT($AG$12,"dd/mm/yyyy")&amp;" - "&amp;TEXT($AG$11,"dd/mm/yyyy")</f>
        <v>累计应签收量
Seharusnya TTD Mingguan
10/09/2026 - 16/09/2026</v>
      </c>
      <c r="Y2" s="121" t="str">
        <f>"累计签收量"&amp;CHAR(10)&amp;"TTD Mingguan"&amp;CHAR(10)&amp;TEXT($AG$12,"dd/mm/yyyy")&amp;" - "&amp;TEXT($AG$11,"dd/mm/yyyy")</f>
        <v>累计签收量
TTD Mingguan
10/09/2026 - 16/09/2026</v>
      </c>
      <c r="Z2" s="118" t="s">
        <v>1876</v>
      </c>
      <c r="AA2" s="118"/>
      <c r="AB2" s="118" t="s">
        <v>1733</v>
      </c>
    </row>
    <row r="3" ht="30" customHeight="1" spans="1:33">
      <c r="A3" s="123"/>
      <c r="B3" s="118"/>
      <c r="C3" s="124"/>
      <c r="D3" s="124"/>
      <c r="E3" s="125"/>
      <c r="F3" s="125"/>
      <c r="G3" s="120"/>
      <c r="H3" s="120"/>
      <c r="I3" s="120"/>
      <c r="J3" s="120"/>
      <c r="K3" s="120"/>
      <c r="L3" s="120"/>
      <c r="M3" s="125"/>
      <c r="N3" s="125"/>
      <c r="O3" s="125"/>
      <c r="P3" s="125"/>
      <c r="Q3" s="124"/>
      <c r="R3" s="126">
        <f>'ALL DP DATA'!K8</f>
        <v>46288</v>
      </c>
      <c r="S3" s="126">
        <f>R3-1</f>
        <v>46287</v>
      </c>
      <c r="T3" s="126">
        <f>S3-1</f>
        <v>46286</v>
      </c>
      <c r="U3" s="124"/>
      <c r="V3" s="118"/>
      <c r="W3" s="118"/>
      <c r="X3" s="118"/>
      <c r="Y3" s="118"/>
      <c r="Z3" s="127" t="str">
        <f>TEXT(AG10,"dd mmm")&amp;" - "&amp;TEXT(AG9,"dd mmm")</f>
        <v>17 Sep - 23 Sep</v>
      </c>
      <c r="AA3" s="127" t="str">
        <f>TEXT(AG12,"dd mmm")&amp;" - "&amp;TEXT(AG11,"dd mmm")</f>
        <v>10 Sep - 16 Sep</v>
      </c>
      <c r="AB3" s="124"/>
    </row>
    <row r="4" ht="18" spans="1:33">
      <c r="A4" s="128"/>
      <c r="B4" s="128"/>
      <c r="C4" s="128"/>
      <c r="D4" s="129">
        <v>710045</v>
      </c>
      <c r="E4" s="129">
        <v>674695</v>
      </c>
      <c r="F4" s="129">
        <v>35350</v>
      </c>
      <c r="G4" s="130">
        <v>690023</v>
      </c>
      <c r="H4" s="130">
        <v>661419</v>
      </c>
      <c r="I4" s="130">
        <v>28604</v>
      </c>
      <c r="J4" s="130">
        <v>377836</v>
      </c>
      <c r="K4" s="130">
        <v>363285</v>
      </c>
      <c r="L4" s="130">
        <v>14551</v>
      </c>
      <c r="M4" s="132">
        <v>0.93</v>
      </c>
      <c r="N4" s="129">
        <v>104440387</v>
      </c>
      <c r="O4" s="129">
        <v>100434314</v>
      </c>
      <c r="P4" s="129">
        <v>4006073</v>
      </c>
      <c r="Q4" s="134">
        <v>0.961642491807312</v>
      </c>
      <c r="R4" s="134">
        <v>0.950214423029526</v>
      </c>
      <c r="S4" s="134">
        <v>0.958546309325921</v>
      </c>
      <c r="T4" s="134">
        <v>0.961488582347897</v>
      </c>
      <c r="U4" s="135">
        <v>-0.0083318862963947</v>
      </c>
      <c r="V4" s="130">
        <v>4230546</v>
      </c>
      <c r="W4" s="130">
        <v>4039842</v>
      </c>
      <c r="X4" s="130">
        <v>4500837</v>
      </c>
      <c r="Y4" s="130">
        <v>4313210</v>
      </c>
      <c r="Z4" s="134">
        <v>0.954922130618601</v>
      </c>
      <c r="AA4" s="134">
        <v>0.958312864918236</v>
      </c>
      <c r="AB4" s="135">
        <v>-0.00339073429963532</v>
      </c>
      <c r="AC4" s="112">
        <v>5</v>
      </c>
      <c r="AD4" s="136"/>
    </row>
    <row r="5" s="108" customFormat="1" ht="19" customHeight="1" spans="1:33">
      <c r="B5" s="138"/>
      <c r="C5" s="138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46"/>
      <c r="AD5" s="147"/>
      <c r="AE5" s="146"/>
      <c r="AF5" s="146"/>
    </row>
    <row r="6" spans="1:33">
      <c r="A6" s="170" t="s">
        <v>24</v>
      </c>
      <c r="B6" s="171" t="s">
        <v>1734</v>
      </c>
      <c r="C6" s="171" t="s">
        <v>1735</v>
      </c>
      <c r="D6" s="150">
        <v>0</v>
      </c>
      <c r="E6" s="153">
        <v>0</v>
      </c>
      <c r="F6" s="153">
        <v>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72">
        <v>0.93</v>
      </c>
      <c r="N6" s="153">
        <v>0</v>
      </c>
      <c r="O6" s="153">
        <v>0</v>
      </c>
      <c r="P6" s="153">
        <v>0</v>
      </c>
      <c r="Q6" s="154">
        <v>0</v>
      </c>
      <c r="R6" s="154">
        <v>0</v>
      </c>
      <c r="S6" s="154">
        <v>0</v>
      </c>
      <c r="T6" s="154">
        <v>0</v>
      </c>
      <c r="U6" s="173">
        <v>0</v>
      </c>
      <c r="V6" s="158">
        <v>0</v>
      </c>
      <c r="W6" s="158">
        <v>0</v>
      </c>
      <c r="X6" s="158">
        <v>0</v>
      </c>
      <c r="Y6" s="158">
        <v>0</v>
      </c>
      <c r="Z6" s="155">
        <v>0</v>
      </c>
      <c r="AA6" s="155">
        <v>0</v>
      </c>
      <c r="AB6" s="173">
        <v>0</v>
      </c>
      <c r="AC6" s="159"/>
      <c r="AD6" s="161"/>
    </row>
    <row r="7" spans="1:33">
      <c r="A7" s="170" t="s">
        <v>24</v>
      </c>
      <c r="B7" s="171" t="s">
        <v>1734</v>
      </c>
      <c r="C7" s="171" t="s">
        <v>1737</v>
      </c>
      <c r="D7" s="150">
        <v>10986</v>
      </c>
      <c r="E7" s="153">
        <v>10652</v>
      </c>
      <c r="F7" s="153">
        <v>334</v>
      </c>
      <c r="G7" s="151">
        <v>10634</v>
      </c>
      <c r="H7" s="151">
        <v>10243</v>
      </c>
      <c r="I7" s="151">
        <v>391</v>
      </c>
      <c r="J7" s="151">
        <v>6652</v>
      </c>
      <c r="K7" s="151">
        <v>6415</v>
      </c>
      <c r="L7" s="151">
        <v>237</v>
      </c>
      <c r="M7" s="172">
        <v>0.93</v>
      </c>
      <c r="N7" s="153">
        <v>225873</v>
      </c>
      <c r="O7" s="153">
        <v>221686</v>
      </c>
      <c r="P7" s="153">
        <v>4187</v>
      </c>
      <c r="Q7" s="154">
        <v>0.981463034537107</v>
      </c>
      <c r="R7" s="154">
        <v>0.969597669761515</v>
      </c>
      <c r="S7" s="154">
        <v>0.963231145382735</v>
      </c>
      <c r="T7" s="154">
        <v>0.964371617558629</v>
      </c>
      <c r="U7" s="173">
        <v>0.00636652437878005</v>
      </c>
      <c r="V7" s="158">
        <v>65443</v>
      </c>
      <c r="W7" s="158">
        <v>63691</v>
      </c>
      <c r="X7" s="158">
        <v>70370</v>
      </c>
      <c r="Y7" s="158">
        <v>69495</v>
      </c>
      <c r="Z7" s="155">
        <v>0.973228611157801</v>
      </c>
      <c r="AA7" s="155">
        <v>0.987565724030126</v>
      </c>
      <c r="AB7" s="173">
        <v>-0.014337112872325</v>
      </c>
      <c r="AC7" s="159"/>
      <c r="AD7" s="161"/>
    </row>
    <row r="8" spans="1:33">
      <c r="A8" s="170" t="s">
        <v>24</v>
      </c>
      <c r="B8" s="171" t="s">
        <v>1734</v>
      </c>
      <c r="C8" s="171" t="s">
        <v>1736</v>
      </c>
      <c r="D8" s="150">
        <v>0</v>
      </c>
      <c r="E8" s="153">
        <v>0</v>
      </c>
      <c r="F8" s="153">
        <v>0</v>
      </c>
      <c r="G8" s="151">
        <v>0</v>
      </c>
      <c r="H8" s="151">
        <v>0</v>
      </c>
      <c r="I8" s="151">
        <v>0</v>
      </c>
      <c r="J8" s="151">
        <v>0</v>
      </c>
      <c r="K8" s="151">
        <v>0</v>
      </c>
      <c r="L8" s="151">
        <v>0</v>
      </c>
      <c r="M8" s="172">
        <v>0.93</v>
      </c>
      <c r="N8" s="153">
        <v>0</v>
      </c>
      <c r="O8" s="153">
        <v>0</v>
      </c>
      <c r="P8" s="153">
        <v>0</v>
      </c>
      <c r="Q8" s="154">
        <v>0</v>
      </c>
      <c r="R8" s="154">
        <v>0</v>
      </c>
      <c r="S8" s="154">
        <v>0</v>
      </c>
      <c r="T8" s="154">
        <v>0</v>
      </c>
      <c r="U8" s="173">
        <v>0</v>
      </c>
      <c r="V8" s="158">
        <v>0</v>
      </c>
      <c r="W8" s="158">
        <v>0</v>
      </c>
      <c r="X8" s="158">
        <v>0</v>
      </c>
      <c r="Y8" s="158">
        <v>0</v>
      </c>
      <c r="Z8" s="155">
        <v>0</v>
      </c>
      <c r="AA8" s="155">
        <v>0</v>
      </c>
      <c r="AB8" s="173">
        <v>0</v>
      </c>
      <c r="AC8" s="159"/>
      <c r="AD8" s="161"/>
    </row>
    <row r="9" spans="1:33">
      <c r="A9" s="170" t="s">
        <v>24</v>
      </c>
      <c r="B9" s="171" t="s">
        <v>1734</v>
      </c>
      <c r="C9" s="171" t="s">
        <v>27</v>
      </c>
      <c r="D9" s="150">
        <v>12791</v>
      </c>
      <c r="E9" s="153">
        <v>12236</v>
      </c>
      <c r="F9" s="153">
        <v>555</v>
      </c>
      <c r="G9" s="151">
        <v>12538</v>
      </c>
      <c r="H9" s="151">
        <v>11924</v>
      </c>
      <c r="I9" s="151">
        <v>614</v>
      </c>
      <c r="J9" s="151">
        <v>7472</v>
      </c>
      <c r="K9" s="151">
        <v>7197</v>
      </c>
      <c r="L9" s="151">
        <v>275</v>
      </c>
      <c r="M9" s="172">
        <v>0.93</v>
      </c>
      <c r="N9" s="153">
        <v>236567</v>
      </c>
      <c r="O9" s="153">
        <v>222029</v>
      </c>
      <c r="P9" s="153">
        <v>14538</v>
      </c>
      <c r="Q9" s="154">
        <v>0.938545951041354</v>
      </c>
      <c r="R9" s="154">
        <v>0.956610116488156</v>
      </c>
      <c r="S9" s="154">
        <v>0.951028872228426</v>
      </c>
      <c r="T9" s="154">
        <v>0.963195931477516</v>
      </c>
      <c r="U9" s="173">
        <v>0.00558124425973017</v>
      </c>
      <c r="V9" s="158">
        <v>75857</v>
      </c>
      <c r="W9" s="158">
        <v>72157</v>
      </c>
      <c r="X9" s="158">
        <v>73866</v>
      </c>
      <c r="Y9" s="158">
        <v>68852</v>
      </c>
      <c r="Z9" s="155">
        <v>0.951224013604545</v>
      </c>
      <c r="AA9" s="155">
        <v>0.932120325995722</v>
      </c>
      <c r="AB9" s="173">
        <v>0.0191036876088234</v>
      </c>
      <c r="AC9" s="159"/>
      <c r="AD9" s="161"/>
      <c r="AF9" s="174"/>
      <c r="AG9" s="164">
        <f>R3</f>
        <v>46288</v>
      </c>
    </row>
    <row r="10" spans="1:33">
      <c r="A10" s="170" t="s">
        <v>24</v>
      </c>
      <c r="B10" s="171" t="s">
        <v>1734</v>
      </c>
      <c r="C10" s="171" t="s">
        <v>32</v>
      </c>
      <c r="D10" s="150">
        <v>0</v>
      </c>
      <c r="E10" s="153">
        <v>0</v>
      </c>
      <c r="F10" s="153">
        <v>0</v>
      </c>
      <c r="G10" s="151">
        <v>0</v>
      </c>
      <c r="H10" s="151">
        <v>0</v>
      </c>
      <c r="I10" s="151">
        <v>0</v>
      </c>
      <c r="J10" s="151">
        <v>1</v>
      </c>
      <c r="K10" s="151">
        <v>1</v>
      </c>
      <c r="L10" s="151">
        <v>0</v>
      </c>
      <c r="M10" s="172">
        <v>0.93</v>
      </c>
      <c r="N10" s="153">
        <v>72</v>
      </c>
      <c r="O10" s="153">
        <v>70</v>
      </c>
      <c r="P10" s="153">
        <v>2</v>
      </c>
      <c r="Q10" s="154">
        <v>0.972222222222222</v>
      </c>
      <c r="R10" s="154">
        <v>0</v>
      </c>
      <c r="S10" s="154">
        <v>0</v>
      </c>
      <c r="T10" s="154">
        <v>1</v>
      </c>
      <c r="U10" s="173">
        <v>0</v>
      </c>
      <c r="V10" s="158">
        <v>1</v>
      </c>
      <c r="W10" s="158">
        <v>1</v>
      </c>
      <c r="X10" s="158">
        <v>6</v>
      </c>
      <c r="Y10" s="158">
        <v>6</v>
      </c>
      <c r="Z10" s="155">
        <v>1</v>
      </c>
      <c r="AA10" s="155">
        <v>1</v>
      </c>
      <c r="AB10" s="173">
        <v>0</v>
      </c>
      <c r="AC10" s="159"/>
      <c r="AD10" s="161"/>
      <c r="AF10" s="174"/>
      <c r="AG10" s="164">
        <f>R3-6</f>
        <v>46282</v>
      </c>
    </row>
    <row r="11" spans="1:33">
      <c r="A11" s="170" t="s">
        <v>24</v>
      </c>
      <c r="B11" s="171" t="s">
        <v>1734</v>
      </c>
      <c r="C11" s="171" t="s">
        <v>30</v>
      </c>
      <c r="D11" s="150">
        <v>14714</v>
      </c>
      <c r="E11" s="153">
        <v>13861</v>
      </c>
      <c r="F11" s="153">
        <v>853</v>
      </c>
      <c r="G11" s="151">
        <v>13466</v>
      </c>
      <c r="H11" s="151">
        <v>13263</v>
      </c>
      <c r="I11" s="151">
        <v>203</v>
      </c>
      <c r="J11" s="151">
        <v>7645</v>
      </c>
      <c r="K11" s="151">
        <v>7323</v>
      </c>
      <c r="L11" s="151">
        <v>322</v>
      </c>
      <c r="M11" s="172">
        <v>0.93</v>
      </c>
      <c r="N11" s="153">
        <v>306538</v>
      </c>
      <c r="O11" s="153">
        <v>299818</v>
      </c>
      <c r="P11" s="153">
        <v>6720</v>
      </c>
      <c r="Q11" s="154">
        <v>0.978077758711807</v>
      </c>
      <c r="R11" s="154">
        <v>0.9420280005437</v>
      </c>
      <c r="S11" s="154">
        <v>0.984924996286945</v>
      </c>
      <c r="T11" s="154">
        <v>0.95788096795291</v>
      </c>
      <c r="U11" s="173">
        <v>-0.042896995743245</v>
      </c>
      <c r="V11" s="158">
        <v>85409</v>
      </c>
      <c r="W11" s="158">
        <v>83003</v>
      </c>
      <c r="X11" s="158">
        <v>92869</v>
      </c>
      <c r="Y11" s="158">
        <v>91150</v>
      </c>
      <c r="Z11" s="155">
        <v>0.971829666662764</v>
      </c>
      <c r="AA11" s="155">
        <v>0.981490055885172</v>
      </c>
      <c r="AB11" s="173">
        <v>-0.00966038922240775</v>
      </c>
      <c r="AC11" s="159"/>
      <c r="AD11" s="161"/>
      <c r="AF11" s="174"/>
      <c r="AG11" s="164">
        <f>R3-7</f>
        <v>46281</v>
      </c>
    </row>
    <row r="12" spans="1:33">
      <c r="A12" s="170" t="s">
        <v>24</v>
      </c>
      <c r="B12" s="171" t="s">
        <v>1734</v>
      </c>
      <c r="C12" s="171" t="s">
        <v>28</v>
      </c>
      <c r="D12" s="150">
        <v>14360</v>
      </c>
      <c r="E12" s="153">
        <v>13648</v>
      </c>
      <c r="F12" s="153">
        <v>712</v>
      </c>
      <c r="G12" s="151">
        <v>12863</v>
      </c>
      <c r="H12" s="151">
        <v>12537</v>
      </c>
      <c r="I12" s="151">
        <v>326</v>
      </c>
      <c r="J12" s="151">
        <v>8410</v>
      </c>
      <c r="K12" s="151">
        <v>8160</v>
      </c>
      <c r="L12" s="151">
        <v>250</v>
      </c>
      <c r="M12" s="172">
        <v>0.93</v>
      </c>
      <c r="N12" s="153">
        <v>293031</v>
      </c>
      <c r="O12" s="153">
        <v>284231</v>
      </c>
      <c r="P12" s="153">
        <v>8800</v>
      </c>
      <c r="Q12" s="154">
        <v>0.969969047643423</v>
      </c>
      <c r="R12" s="154">
        <v>0.95041782729805</v>
      </c>
      <c r="S12" s="154">
        <v>0.974655990048978</v>
      </c>
      <c r="T12" s="154">
        <v>0.970273483947681</v>
      </c>
      <c r="U12" s="173">
        <v>-0.0242381627509276</v>
      </c>
      <c r="V12" s="158">
        <v>85284</v>
      </c>
      <c r="W12" s="158">
        <v>82860</v>
      </c>
      <c r="X12" s="158">
        <v>89662</v>
      </c>
      <c r="Y12" s="158">
        <v>87589</v>
      </c>
      <c r="Z12" s="155">
        <v>0.971577318137048</v>
      </c>
      <c r="AA12" s="155">
        <v>0.976879837612366</v>
      </c>
      <c r="AB12" s="173">
        <v>-0.00530251947531846</v>
      </c>
      <c r="AC12" s="159"/>
      <c r="AD12" s="161"/>
      <c r="AF12" s="174"/>
      <c r="AG12" s="164">
        <f>R3-13</f>
        <v>46275</v>
      </c>
    </row>
    <row r="13" spans="1:33">
      <c r="A13" s="170" t="s">
        <v>24</v>
      </c>
      <c r="B13" s="171" t="s">
        <v>1734</v>
      </c>
      <c r="C13" s="171" t="s">
        <v>35</v>
      </c>
      <c r="D13" s="150">
        <v>2062</v>
      </c>
      <c r="E13" s="153">
        <v>2046</v>
      </c>
      <c r="F13" s="153">
        <v>16</v>
      </c>
      <c r="G13" s="151">
        <v>2856</v>
      </c>
      <c r="H13" s="151">
        <v>2847</v>
      </c>
      <c r="I13" s="151">
        <v>9</v>
      </c>
      <c r="J13" s="151">
        <v>2755</v>
      </c>
      <c r="K13" s="151">
        <v>2744</v>
      </c>
      <c r="L13" s="151">
        <v>11</v>
      </c>
      <c r="M13" s="172">
        <v>0.93</v>
      </c>
      <c r="N13" s="153">
        <v>70554</v>
      </c>
      <c r="O13" s="153">
        <v>70146</v>
      </c>
      <c r="P13" s="153">
        <v>408</v>
      </c>
      <c r="Q13" s="154">
        <v>0.99421719533974</v>
      </c>
      <c r="R13" s="154">
        <v>0.992240543161979</v>
      </c>
      <c r="S13" s="154">
        <v>0.996848739495798</v>
      </c>
      <c r="T13" s="154">
        <v>0.996007259528131</v>
      </c>
      <c r="U13" s="173">
        <v>-0.0046081963338197</v>
      </c>
      <c r="V13" s="158">
        <v>21369</v>
      </c>
      <c r="W13" s="158">
        <v>21294</v>
      </c>
      <c r="X13" s="158">
        <v>20389</v>
      </c>
      <c r="Y13" s="158">
        <v>20291</v>
      </c>
      <c r="Z13" s="155">
        <v>0.996490242875193</v>
      </c>
      <c r="AA13" s="155">
        <v>0.995193486683996</v>
      </c>
      <c r="AB13" s="173">
        <v>0.00129675619119674</v>
      </c>
      <c r="AC13" s="159"/>
      <c r="AD13" s="161"/>
      <c r="AG13" s="164">
        <v>46266</v>
      </c>
    </row>
    <row r="14" spans="1:33">
      <c r="A14" s="170" t="s">
        <v>24</v>
      </c>
      <c r="B14" s="171" t="s">
        <v>1734</v>
      </c>
      <c r="C14" s="171" t="s">
        <v>34</v>
      </c>
      <c r="D14" s="150">
        <v>17981</v>
      </c>
      <c r="E14" s="153">
        <v>17411</v>
      </c>
      <c r="F14" s="153">
        <v>570</v>
      </c>
      <c r="G14" s="151">
        <v>17830</v>
      </c>
      <c r="H14" s="151">
        <v>17317</v>
      </c>
      <c r="I14" s="151">
        <v>513</v>
      </c>
      <c r="J14" s="151">
        <v>10475</v>
      </c>
      <c r="K14" s="151">
        <v>10244</v>
      </c>
      <c r="L14" s="151">
        <v>231</v>
      </c>
      <c r="M14" s="172">
        <v>0.93</v>
      </c>
      <c r="N14" s="153">
        <v>367423</v>
      </c>
      <c r="O14" s="153">
        <v>359509</v>
      </c>
      <c r="P14" s="153">
        <v>7914</v>
      </c>
      <c r="Q14" s="154">
        <v>0.978460793145775</v>
      </c>
      <c r="R14" s="154">
        <v>0.968299872087203</v>
      </c>
      <c r="S14" s="154">
        <v>0.971228266965788</v>
      </c>
      <c r="T14" s="154">
        <v>0.977947494033413</v>
      </c>
      <c r="U14" s="173">
        <v>-0.00292839487858487</v>
      </c>
      <c r="V14" s="158">
        <v>110371</v>
      </c>
      <c r="W14" s="158">
        <v>107752</v>
      </c>
      <c r="X14" s="158">
        <v>114875</v>
      </c>
      <c r="Y14" s="158">
        <v>112583</v>
      </c>
      <c r="Z14" s="155">
        <v>0.976270940736244</v>
      </c>
      <c r="AA14" s="155">
        <v>0.9800478781284</v>
      </c>
      <c r="AB14" s="173">
        <v>-0.00377693739215634</v>
      </c>
      <c r="AC14" s="159"/>
      <c r="AD14" s="161"/>
    </row>
    <row r="15" spans="1:33">
      <c r="A15" s="170" t="s">
        <v>24</v>
      </c>
      <c r="B15" s="171" t="s">
        <v>1734</v>
      </c>
      <c r="C15" s="171" t="s">
        <v>29</v>
      </c>
      <c r="D15" s="150">
        <v>2576</v>
      </c>
      <c r="E15" s="153">
        <v>2441</v>
      </c>
      <c r="F15" s="153">
        <v>135</v>
      </c>
      <c r="G15" s="151">
        <v>2615</v>
      </c>
      <c r="H15" s="151">
        <v>2497</v>
      </c>
      <c r="I15" s="151">
        <v>118</v>
      </c>
      <c r="J15" s="151">
        <v>1792</v>
      </c>
      <c r="K15" s="151">
        <v>1712</v>
      </c>
      <c r="L15" s="151">
        <v>80</v>
      </c>
      <c r="M15" s="172">
        <v>0.93</v>
      </c>
      <c r="N15" s="153">
        <v>54826</v>
      </c>
      <c r="O15" s="153">
        <v>52883</v>
      </c>
      <c r="P15" s="153">
        <v>1943</v>
      </c>
      <c r="Q15" s="154">
        <v>0.964560609929595</v>
      </c>
      <c r="R15" s="154">
        <v>0.947593167701863</v>
      </c>
      <c r="S15" s="154">
        <v>0.954875717017208</v>
      </c>
      <c r="T15" s="154">
        <v>0.955357142857143</v>
      </c>
      <c r="U15" s="173">
        <v>-0.00728254931534511</v>
      </c>
      <c r="V15" s="158">
        <v>18258</v>
      </c>
      <c r="W15" s="158">
        <v>17617</v>
      </c>
      <c r="X15" s="158">
        <v>16036</v>
      </c>
      <c r="Y15" s="158">
        <v>15440</v>
      </c>
      <c r="Z15" s="155">
        <v>0.964892102092234</v>
      </c>
      <c r="AA15" s="155">
        <v>0.962833624345223</v>
      </c>
      <c r="AB15" s="173">
        <v>0.00205847774701029</v>
      </c>
      <c r="AC15" s="159"/>
      <c r="AD15" s="161"/>
    </row>
    <row r="16" spans="1:33">
      <c r="A16" s="170" t="s">
        <v>24</v>
      </c>
      <c r="B16" s="171" t="s">
        <v>1734</v>
      </c>
      <c r="C16" s="171" t="s">
        <v>31</v>
      </c>
      <c r="D16" s="150">
        <v>9006</v>
      </c>
      <c r="E16" s="153">
        <v>8733</v>
      </c>
      <c r="F16" s="153">
        <v>273</v>
      </c>
      <c r="G16" s="151">
        <v>9429</v>
      </c>
      <c r="H16" s="151">
        <v>9227</v>
      </c>
      <c r="I16" s="151">
        <v>202</v>
      </c>
      <c r="J16" s="151">
        <v>6158</v>
      </c>
      <c r="K16" s="151">
        <v>5991</v>
      </c>
      <c r="L16" s="151">
        <v>167</v>
      </c>
      <c r="M16" s="172">
        <v>0.93</v>
      </c>
      <c r="N16" s="153">
        <v>176895</v>
      </c>
      <c r="O16" s="153">
        <v>172355</v>
      </c>
      <c r="P16" s="153">
        <v>4540</v>
      </c>
      <c r="Q16" s="154">
        <v>0.974335057519998</v>
      </c>
      <c r="R16" s="154">
        <v>0.969686875416389</v>
      </c>
      <c r="S16" s="154">
        <v>0.978576731360696</v>
      </c>
      <c r="T16" s="154">
        <v>0.972880805456317</v>
      </c>
      <c r="U16" s="173">
        <v>-0.00888985594430658</v>
      </c>
      <c r="V16" s="158">
        <v>56359</v>
      </c>
      <c r="W16" s="158">
        <v>54972</v>
      </c>
      <c r="X16" s="158">
        <v>55968</v>
      </c>
      <c r="Y16" s="158">
        <v>54535</v>
      </c>
      <c r="Z16" s="155">
        <v>0.975389911105591</v>
      </c>
      <c r="AA16" s="155">
        <v>0.974396083476272</v>
      </c>
      <c r="AB16" s="173">
        <v>0.000993827629318766</v>
      </c>
      <c r="AC16" s="159"/>
      <c r="AD16" s="161"/>
    </row>
    <row r="17" spans="1:30">
      <c r="A17" s="170" t="s">
        <v>24</v>
      </c>
      <c r="B17" s="171" t="s">
        <v>1738</v>
      </c>
      <c r="C17" s="171" t="s">
        <v>1739</v>
      </c>
      <c r="D17" s="150">
        <v>0</v>
      </c>
      <c r="E17" s="153">
        <v>0</v>
      </c>
      <c r="F17" s="153">
        <v>0</v>
      </c>
      <c r="G17" s="151">
        <v>0</v>
      </c>
      <c r="H17" s="151">
        <v>0</v>
      </c>
      <c r="I17" s="151">
        <v>0</v>
      </c>
      <c r="J17" s="151">
        <v>0</v>
      </c>
      <c r="K17" s="151">
        <v>0</v>
      </c>
      <c r="L17" s="151">
        <v>0</v>
      </c>
      <c r="M17" s="172">
        <v>0.93</v>
      </c>
      <c r="N17" s="153">
        <v>0</v>
      </c>
      <c r="O17" s="153">
        <v>0</v>
      </c>
      <c r="P17" s="153">
        <v>0</v>
      </c>
      <c r="Q17" s="154">
        <v>0</v>
      </c>
      <c r="R17" s="154">
        <v>0</v>
      </c>
      <c r="S17" s="154">
        <v>0</v>
      </c>
      <c r="T17" s="154">
        <v>0</v>
      </c>
      <c r="U17" s="173">
        <v>0</v>
      </c>
      <c r="V17" s="158">
        <v>0</v>
      </c>
      <c r="W17" s="158">
        <v>0</v>
      </c>
      <c r="X17" s="158">
        <v>0</v>
      </c>
      <c r="Y17" s="158">
        <v>0</v>
      </c>
      <c r="Z17" s="155">
        <v>0</v>
      </c>
      <c r="AA17" s="155">
        <v>0</v>
      </c>
      <c r="AB17" s="173">
        <v>0</v>
      </c>
      <c r="AC17" s="159"/>
      <c r="AD17" s="161"/>
    </row>
    <row r="18" spans="1:30">
      <c r="A18" s="170" t="s">
        <v>24</v>
      </c>
      <c r="B18" s="171" t="s">
        <v>1738</v>
      </c>
      <c r="C18" s="171" t="s">
        <v>36</v>
      </c>
      <c r="D18" s="150">
        <v>10913</v>
      </c>
      <c r="E18" s="153">
        <v>9923</v>
      </c>
      <c r="F18" s="153">
        <v>990</v>
      </c>
      <c r="G18" s="151">
        <v>9947</v>
      </c>
      <c r="H18" s="151">
        <v>9063</v>
      </c>
      <c r="I18" s="151">
        <v>884</v>
      </c>
      <c r="J18" s="151">
        <v>5102</v>
      </c>
      <c r="K18" s="151">
        <v>4713</v>
      </c>
      <c r="L18" s="151">
        <v>389</v>
      </c>
      <c r="M18" s="172">
        <v>0.93</v>
      </c>
      <c r="N18" s="153">
        <v>226439</v>
      </c>
      <c r="O18" s="153">
        <v>204344</v>
      </c>
      <c r="P18" s="153">
        <v>22095</v>
      </c>
      <c r="Q18" s="154">
        <v>0.902424052393801</v>
      </c>
      <c r="R18" s="154">
        <v>0.909282507101622</v>
      </c>
      <c r="S18" s="154">
        <v>0.91112898361315</v>
      </c>
      <c r="T18" s="154">
        <v>0.92375539004312</v>
      </c>
      <c r="U18" s="173">
        <v>-0.00184647651152769</v>
      </c>
      <c r="V18" s="158">
        <v>63302</v>
      </c>
      <c r="W18" s="158">
        <v>56335</v>
      </c>
      <c r="X18" s="158">
        <v>69766</v>
      </c>
      <c r="Y18" s="158">
        <v>62736</v>
      </c>
      <c r="Z18" s="155">
        <v>0.88994028624688</v>
      </c>
      <c r="AA18" s="155">
        <v>0.899234584181406</v>
      </c>
      <c r="AB18" s="173">
        <v>-0.00929429793452641</v>
      </c>
      <c r="AC18" s="159"/>
      <c r="AD18" s="161"/>
    </row>
    <row r="19" spans="1:30">
      <c r="A19" s="170" t="s">
        <v>24</v>
      </c>
      <c r="B19" s="171" t="s">
        <v>1738</v>
      </c>
      <c r="C19" s="171" t="s">
        <v>37</v>
      </c>
      <c r="D19" s="150">
        <v>13910</v>
      </c>
      <c r="E19" s="153">
        <v>13200</v>
      </c>
      <c r="F19" s="153">
        <v>710</v>
      </c>
      <c r="G19" s="151">
        <v>13646</v>
      </c>
      <c r="H19" s="151">
        <v>13063</v>
      </c>
      <c r="I19" s="151">
        <v>583</v>
      </c>
      <c r="J19" s="151">
        <v>6405</v>
      </c>
      <c r="K19" s="151">
        <v>6074</v>
      </c>
      <c r="L19" s="151">
        <v>331</v>
      </c>
      <c r="M19" s="172">
        <v>0.93</v>
      </c>
      <c r="N19" s="153">
        <v>295411</v>
      </c>
      <c r="O19" s="153">
        <v>281758</v>
      </c>
      <c r="P19" s="153">
        <v>13653</v>
      </c>
      <c r="Q19" s="154">
        <v>0.953783034484159</v>
      </c>
      <c r="R19" s="154">
        <v>0.948957584471603</v>
      </c>
      <c r="S19" s="154">
        <v>0.957276857687234</v>
      </c>
      <c r="T19" s="154">
        <v>0.94832162373146</v>
      </c>
      <c r="U19" s="173">
        <v>-0.0083192732156312</v>
      </c>
      <c r="V19" s="158">
        <v>81241</v>
      </c>
      <c r="W19" s="158">
        <v>76895</v>
      </c>
      <c r="X19" s="158">
        <v>88459</v>
      </c>
      <c r="Y19" s="158">
        <v>84703</v>
      </c>
      <c r="Z19" s="155">
        <v>0.946504843613446</v>
      </c>
      <c r="AA19" s="155">
        <v>0.957539651137815</v>
      </c>
      <c r="AB19" s="173">
        <v>-0.0110348075243688</v>
      </c>
      <c r="AC19" s="159"/>
      <c r="AD19" s="161"/>
    </row>
    <row r="20" spans="1:30">
      <c r="A20" s="170" t="s">
        <v>24</v>
      </c>
      <c r="B20" s="171" t="s">
        <v>1738</v>
      </c>
      <c r="C20" s="171" t="s">
        <v>41</v>
      </c>
      <c r="D20" s="150">
        <v>8308</v>
      </c>
      <c r="E20" s="153">
        <v>7950</v>
      </c>
      <c r="F20" s="153">
        <v>358</v>
      </c>
      <c r="G20" s="151">
        <v>8608</v>
      </c>
      <c r="H20" s="151">
        <v>8387</v>
      </c>
      <c r="I20" s="151">
        <v>221</v>
      </c>
      <c r="J20" s="151">
        <v>5406</v>
      </c>
      <c r="K20" s="151">
        <v>5321</v>
      </c>
      <c r="L20" s="151">
        <v>85</v>
      </c>
      <c r="M20" s="172">
        <v>0.93</v>
      </c>
      <c r="N20" s="153">
        <v>169794</v>
      </c>
      <c r="O20" s="153">
        <v>165640</v>
      </c>
      <c r="P20" s="153">
        <v>4154</v>
      </c>
      <c r="Q20" s="154">
        <v>0.975535060131689</v>
      </c>
      <c r="R20" s="154">
        <v>0.956909003370246</v>
      </c>
      <c r="S20" s="154">
        <v>0.974326208178439</v>
      </c>
      <c r="T20" s="154">
        <v>0.984276729559748</v>
      </c>
      <c r="U20" s="173">
        <v>-0.0174172048081931</v>
      </c>
      <c r="V20" s="158">
        <v>52861</v>
      </c>
      <c r="W20" s="158">
        <v>51514</v>
      </c>
      <c r="X20" s="158">
        <v>53062</v>
      </c>
      <c r="Y20" s="158">
        <v>51785</v>
      </c>
      <c r="Z20" s="155">
        <v>0.974518075707989</v>
      </c>
      <c r="AA20" s="155">
        <v>0.975933813275037</v>
      </c>
      <c r="AB20" s="173">
        <v>-0.00141573756704783</v>
      </c>
      <c r="AC20" s="159"/>
      <c r="AD20" s="161"/>
    </row>
    <row r="21" spans="1:30">
      <c r="A21" s="170" t="s">
        <v>24</v>
      </c>
      <c r="B21" s="171" t="s">
        <v>1738</v>
      </c>
      <c r="C21" s="171" t="s">
        <v>38</v>
      </c>
      <c r="D21" s="150">
        <v>3396</v>
      </c>
      <c r="E21" s="153">
        <v>2971</v>
      </c>
      <c r="F21" s="153">
        <v>425</v>
      </c>
      <c r="G21" s="151">
        <v>3061</v>
      </c>
      <c r="H21" s="151">
        <v>2812</v>
      </c>
      <c r="I21" s="151">
        <v>249</v>
      </c>
      <c r="J21" s="151">
        <v>1597</v>
      </c>
      <c r="K21" s="151">
        <v>1485</v>
      </c>
      <c r="L21" s="151">
        <v>112</v>
      </c>
      <c r="M21" s="172">
        <v>0.93</v>
      </c>
      <c r="N21" s="153">
        <v>67334</v>
      </c>
      <c r="O21" s="153">
        <v>57753</v>
      </c>
      <c r="P21" s="153">
        <v>9581</v>
      </c>
      <c r="Q21" s="154">
        <v>0.857709329610598</v>
      </c>
      <c r="R21" s="154">
        <v>0.874852767962309</v>
      </c>
      <c r="S21" s="154">
        <v>0.918654034629206</v>
      </c>
      <c r="T21" s="154">
        <v>0.929868503443957</v>
      </c>
      <c r="U21" s="173">
        <v>-0.0438012666668975</v>
      </c>
      <c r="V21" s="158">
        <v>19595</v>
      </c>
      <c r="W21" s="158">
        <v>16989</v>
      </c>
      <c r="X21" s="158">
        <v>20408</v>
      </c>
      <c r="Y21" s="158">
        <v>18068</v>
      </c>
      <c r="Z21" s="155">
        <v>0.867006889512631</v>
      </c>
      <c r="AA21" s="155">
        <v>0.885339082712662</v>
      </c>
      <c r="AB21" s="173">
        <v>-0.018332193200031</v>
      </c>
      <c r="AC21" s="159"/>
      <c r="AD21" s="161"/>
    </row>
    <row r="22" spans="1:30">
      <c r="A22" s="170" t="s">
        <v>24</v>
      </c>
      <c r="B22" s="171" t="s">
        <v>1738</v>
      </c>
      <c r="C22" s="171" t="s">
        <v>40</v>
      </c>
      <c r="D22" s="150">
        <v>3008</v>
      </c>
      <c r="E22" s="153">
        <v>2930</v>
      </c>
      <c r="F22" s="153">
        <v>78</v>
      </c>
      <c r="G22" s="151">
        <v>3343</v>
      </c>
      <c r="H22" s="151">
        <v>3199</v>
      </c>
      <c r="I22" s="151">
        <v>144</v>
      </c>
      <c r="J22" s="151">
        <v>2170</v>
      </c>
      <c r="K22" s="151">
        <v>2131</v>
      </c>
      <c r="L22" s="151">
        <v>39</v>
      </c>
      <c r="M22" s="172">
        <v>0.93</v>
      </c>
      <c r="N22" s="153">
        <v>58399</v>
      </c>
      <c r="O22" s="153">
        <v>55690</v>
      </c>
      <c r="P22" s="153">
        <v>2709</v>
      </c>
      <c r="Q22" s="154">
        <v>0.953612219387318</v>
      </c>
      <c r="R22" s="154">
        <v>0.97406914893617</v>
      </c>
      <c r="S22" s="154">
        <v>0.956924917738558</v>
      </c>
      <c r="T22" s="154">
        <v>0.982027649769585</v>
      </c>
      <c r="U22" s="173">
        <v>0.0171442311976121</v>
      </c>
      <c r="V22" s="158">
        <v>20088</v>
      </c>
      <c r="W22" s="158">
        <v>19492</v>
      </c>
      <c r="X22" s="158">
        <v>17415</v>
      </c>
      <c r="Y22" s="158">
        <v>16540</v>
      </c>
      <c r="Z22" s="155">
        <v>0.970330545599363</v>
      </c>
      <c r="AA22" s="155">
        <v>0.949755957507896</v>
      </c>
      <c r="AB22" s="173">
        <v>0.0205745880914673</v>
      </c>
      <c r="AC22" s="159"/>
      <c r="AD22" s="161"/>
    </row>
    <row r="23" spans="1:30">
      <c r="A23" s="170" t="s">
        <v>24</v>
      </c>
      <c r="B23" s="171" t="s">
        <v>1738</v>
      </c>
      <c r="C23" s="171" t="s">
        <v>39</v>
      </c>
      <c r="D23" s="150">
        <v>10556</v>
      </c>
      <c r="E23" s="153">
        <v>10043</v>
      </c>
      <c r="F23" s="153">
        <v>513</v>
      </c>
      <c r="G23" s="151">
        <v>9309</v>
      </c>
      <c r="H23" s="151">
        <v>8847</v>
      </c>
      <c r="I23" s="151">
        <v>462</v>
      </c>
      <c r="J23" s="151">
        <v>5213</v>
      </c>
      <c r="K23" s="151">
        <v>5037</v>
      </c>
      <c r="L23" s="151">
        <v>176</v>
      </c>
      <c r="M23" s="172">
        <v>0.93</v>
      </c>
      <c r="N23" s="153">
        <v>208972</v>
      </c>
      <c r="O23" s="153">
        <v>201286</v>
      </c>
      <c r="P23" s="153">
        <v>7686</v>
      </c>
      <c r="Q23" s="154">
        <v>0.963219952912352</v>
      </c>
      <c r="R23" s="154">
        <v>0.951402046229632</v>
      </c>
      <c r="S23" s="154">
        <v>0.950370609087979</v>
      </c>
      <c r="T23" s="154">
        <v>0.966238250527527</v>
      </c>
      <c r="U23" s="173">
        <v>0.0010314371416531</v>
      </c>
      <c r="V23" s="158">
        <v>60166</v>
      </c>
      <c r="W23" s="158">
        <v>57589</v>
      </c>
      <c r="X23" s="158">
        <v>61846</v>
      </c>
      <c r="Y23" s="158">
        <v>59640</v>
      </c>
      <c r="Z23" s="155">
        <v>0.957168500482</v>
      </c>
      <c r="AA23" s="155">
        <v>0.964330757041684</v>
      </c>
      <c r="AB23" s="173">
        <v>-0.00716225655968439</v>
      </c>
      <c r="AC23" s="159"/>
      <c r="AD23" s="161"/>
    </row>
    <row r="24" spans="1:30">
      <c r="A24" s="170" t="s">
        <v>24</v>
      </c>
      <c r="B24" s="171" t="s">
        <v>1740</v>
      </c>
      <c r="C24" s="171" t="s">
        <v>1741</v>
      </c>
      <c r="D24" s="150">
        <v>0</v>
      </c>
      <c r="E24" s="153">
        <v>0</v>
      </c>
      <c r="F24" s="153">
        <v>0</v>
      </c>
      <c r="G24" s="151">
        <v>0</v>
      </c>
      <c r="H24" s="151">
        <v>0</v>
      </c>
      <c r="I24" s="151">
        <v>0</v>
      </c>
      <c r="J24" s="151">
        <v>0</v>
      </c>
      <c r="K24" s="151">
        <v>0</v>
      </c>
      <c r="L24" s="151">
        <v>0</v>
      </c>
      <c r="M24" s="172">
        <v>0.93</v>
      </c>
      <c r="N24" s="153">
        <v>0</v>
      </c>
      <c r="O24" s="153">
        <v>0</v>
      </c>
      <c r="P24" s="153">
        <v>0</v>
      </c>
      <c r="Q24" s="154">
        <v>0</v>
      </c>
      <c r="R24" s="154">
        <v>0</v>
      </c>
      <c r="S24" s="154">
        <v>0</v>
      </c>
      <c r="T24" s="154">
        <v>0</v>
      </c>
      <c r="U24" s="173">
        <v>0</v>
      </c>
      <c r="V24" s="158">
        <v>0</v>
      </c>
      <c r="W24" s="158">
        <v>0</v>
      </c>
      <c r="X24" s="158">
        <v>0</v>
      </c>
      <c r="Y24" s="158">
        <v>0</v>
      </c>
      <c r="Z24" s="155">
        <v>0</v>
      </c>
      <c r="AA24" s="155">
        <v>0</v>
      </c>
      <c r="AB24" s="173">
        <v>0</v>
      </c>
      <c r="AC24" s="159"/>
      <c r="AD24" s="161"/>
    </row>
    <row r="25" spans="1:30">
      <c r="A25" s="170" t="s">
        <v>24</v>
      </c>
      <c r="B25" s="171" t="s">
        <v>1740</v>
      </c>
      <c r="C25" s="171" t="s">
        <v>1742</v>
      </c>
      <c r="D25" s="150">
        <v>0</v>
      </c>
      <c r="E25" s="153">
        <v>0</v>
      </c>
      <c r="F25" s="153">
        <v>0</v>
      </c>
      <c r="G25" s="151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0</v>
      </c>
      <c r="M25" s="172">
        <v>0.93</v>
      </c>
      <c r="N25" s="153">
        <v>0</v>
      </c>
      <c r="O25" s="153">
        <v>0</v>
      </c>
      <c r="P25" s="153">
        <v>0</v>
      </c>
      <c r="Q25" s="154">
        <v>0</v>
      </c>
      <c r="R25" s="154">
        <v>0</v>
      </c>
      <c r="S25" s="154">
        <v>0</v>
      </c>
      <c r="T25" s="154">
        <v>0</v>
      </c>
      <c r="U25" s="173">
        <v>0</v>
      </c>
      <c r="V25" s="158">
        <v>0</v>
      </c>
      <c r="W25" s="158">
        <v>0</v>
      </c>
      <c r="X25" s="158">
        <v>0</v>
      </c>
      <c r="Y25" s="158">
        <v>0</v>
      </c>
      <c r="Z25" s="155">
        <v>0</v>
      </c>
      <c r="AA25" s="155">
        <v>0</v>
      </c>
      <c r="AB25" s="173">
        <v>0</v>
      </c>
      <c r="AC25" s="159"/>
      <c r="AD25" s="161"/>
    </row>
    <row r="26" spans="1:30">
      <c r="A26" s="170" t="s">
        <v>24</v>
      </c>
      <c r="B26" s="171" t="s">
        <v>1740</v>
      </c>
      <c r="C26" s="171" t="s">
        <v>1743</v>
      </c>
      <c r="D26" s="150">
        <v>0</v>
      </c>
      <c r="E26" s="153">
        <v>0</v>
      </c>
      <c r="F26" s="153">
        <v>0</v>
      </c>
      <c r="G26" s="151">
        <v>0</v>
      </c>
      <c r="H26" s="151">
        <v>0</v>
      </c>
      <c r="I26" s="151">
        <v>0</v>
      </c>
      <c r="J26" s="151">
        <v>0</v>
      </c>
      <c r="K26" s="151">
        <v>0</v>
      </c>
      <c r="L26" s="151">
        <v>0</v>
      </c>
      <c r="M26" s="172">
        <v>0.93</v>
      </c>
      <c r="N26" s="153">
        <v>0</v>
      </c>
      <c r="O26" s="153">
        <v>0</v>
      </c>
      <c r="P26" s="153">
        <v>0</v>
      </c>
      <c r="Q26" s="154">
        <v>0</v>
      </c>
      <c r="R26" s="154">
        <v>0</v>
      </c>
      <c r="S26" s="154">
        <v>0</v>
      </c>
      <c r="T26" s="154">
        <v>0</v>
      </c>
      <c r="U26" s="173">
        <v>0</v>
      </c>
      <c r="V26" s="158">
        <v>0</v>
      </c>
      <c r="W26" s="158">
        <v>0</v>
      </c>
      <c r="X26" s="158">
        <v>0</v>
      </c>
      <c r="Y26" s="158">
        <v>0</v>
      </c>
      <c r="Z26" s="155">
        <v>0</v>
      </c>
      <c r="AA26" s="155">
        <v>0</v>
      </c>
      <c r="AB26" s="173">
        <v>0</v>
      </c>
      <c r="AC26" s="159"/>
      <c r="AD26" s="161"/>
    </row>
    <row r="27" spans="1:30">
      <c r="A27" s="170" t="s">
        <v>24</v>
      </c>
      <c r="B27" s="171" t="s">
        <v>1740</v>
      </c>
      <c r="C27" s="171" t="s">
        <v>1744</v>
      </c>
      <c r="D27" s="150">
        <v>0</v>
      </c>
      <c r="E27" s="153">
        <v>0</v>
      </c>
      <c r="F27" s="153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72">
        <v>0.93</v>
      </c>
      <c r="N27" s="153">
        <v>0</v>
      </c>
      <c r="O27" s="153">
        <v>0</v>
      </c>
      <c r="P27" s="153">
        <v>0</v>
      </c>
      <c r="Q27" s="154">
        <v>0</v>
      </c>
      <c r="R27" s="154">
        <v>0</v>
      </c>
      <c r="S27" s="154">
        <v>0</v>
      </c>
      <c r="T27" s="154">
        <v>0</v>
      </c>
      <c r="U27" s="173">
        <v>0</v>
      </c>
      <c r="V27" s="158">
        <v>0</v>
      </c>
      <c r="W27" s="158">
        <v>0</v>
      </c>
      <c r="X27" s="158">
        <v>0</v>
      </c>
      <c r="Y27" s="158">
        <v>0</v>
      </c>
      <c r="Z27" s="155">
        <v>0</v>
      </c>
      <c r="AA27" s="155">
        <v>0</v>
      </c>
      <c r="AB27" s="173">
        <v>0</v>
      </c>
      <c r="AC27" s="159"/>
      <c r="AD27" s="161"/>
    </row>
    <row r="28" spans="1:30">
      <c r="A28" s="170" t="s">
        <v>24</v>
      </c>
      <c r="B28" s="171" t="s">
        <v>1740</v>
      </c>
      <c r="C28" s="171" t="s">
        <v>43</v>
      </c>
      <c r="D28" s="150">
        <v>13372</v>
      </c>
      <c r="E28" s="153">
        <v>11811</v>
      </c>
      <c r="F28" s="153">
        <v>1561</v>
      </c>
      <c r="G28" s="151">
        <v>11821</v>
      </c>
      <c r="H28" s="151">
        <v>10783</v>
      </c>
      <c r="I28" s="151">
        <v>1038</v>
      </c>
      <c r="J28" s="151">
        <v>6159</v>
      </c>
      <c r="K28" s="151">
        <v>5564</v>
      </c>
      <c r="L28" s="151">
        <v>595</v>
      </c>
      <c r="M28" s="172">
        <v>0.93</v>
      </c>
      <c r="N28" s="153">
        <v>285189</v>
      </c>
      <c r="O28" s="153">
        <v>263179</v>
      </c>
      <c r="P28" s="153">
        <v>22010</v>
      </c>
      <c r="Q28" s="154">
        <v>0.922823110288265</v>
      </c>
      <c r="R28" s="154">
        <v>0.883263535746336</v>
      </c>
      <c r="S28" s="154">
        <v>0.912190170036376</v>
      </c>
      <c r="T28" s="154">
        <v>0.903393408020783</v>
      </c>
      <c r="U28" s="173">
        <v>-0.0289266342900403</v>
      </c>
      <c r="V28" s="158">
        <v>75718</v>
      </c>
      <c r="W28" s="158">
        <v>69218</v>
      </c>
      <c r="X28" s="158">
        <v>86916</v>
      </c>
      <c r="Y28" s="158">
        <v>80707</v>
      </c>
      <c r="Z28" s="155">
        <v>0.914155154652791</v>
      </c>
      <c r="AA28" s="155">
        <v>0.928563210456072</v>
      </c>
      <c r="AB28" s="173">
        <v>-0.0144080558032819</v>
      </c>
      <c r="AC28" s="159"/>
      <c r="AD28" s="161"/>
    </row>
    <row r="29" spans="1:30">
      <c r="A29" s="170" t="s">
        <v>24</v>
      </c>
      <c r="B29" s="171" t="s">
        <v>1740</v>
      </c>
      <c r="C29" s="171" t="s">
        <v>45</v>
      </c>
      <c r="D29" s="150">
        <v>10270</v>
      </c>
      <c r="E29" s="153">
        <v>9538</v>
      </c>
      <c r="F29" s="153">
        <v>732</v>
      </c>
      <c r="G29" s="151">
        <v>10276</v>
      </c>
      <c r="H29" s="151">
        <v>9532</v>
      </c>
      <c r="I29" s="151">
        <v>744</v>
      </c>
      <c r="J29" s="151">
        <v>4844</v>
      </c>
      <c r="K29" s="151">
        <v>4467</v>
      </c>
      <c r="L29" s="151">
        <v>377</v>
      </c>
      <c r="M29" s="172">
        <v>0.93</v>
      </c>
      <c r="N29" s="153">
        <v>223302</v>
      </c>
      <c r="O29" s="153">
        <v>209643</v>
      </c>
      <c r="P29" s="153">
        <v>13659</v>
      </c>
      <c r="Q29" s="154">
        <v>0.93883171668861</v>
      </c>
      <c r="R29" s="154">
        <v>0.928724440116845</v>
      </c>
      <c r="S29" s="154">
        <v>0.927598287271312</v>
      </c>
      <c r="T29" s="154">
        <v>0.922171758876961</v>
      </c>
      <c r="U29" s="173">
        <v>0.00112615284553341</v>
      </c>
      <c r="V29" s="158">
        <v>60754</v>
      </c>
      <c r="W29" s="158">
        <v>56374</v>
      </c>
      <c r="X29" s="158">
        <v>67921</v>
      </c>
      <c r="Y29" s="158">
        <v>63958</v>
      </c>
      <c r="Z29" s="155">
        <v>0.927905981499161</v>
      </c>
      <c r="AA29" s="155">
        <v>0.941652802520575</v>
      </c>
      <c r="AB29" s="173">
        <v>-0.0137468210214148</v>
      </c>
      <c r="AC29" s="159"/>
      <c r="AD29" s="161"/>
    </row>
    <row r="30" spans="1:30">
      <c r="A30" s="170" t="s">
        <v>24</v>
      </c>
      <c r="B30" s="171" t="s">
        <v>1740</v>
      </c>
      <c r="C30" s="171" t="s">
        <v>44</v>
      </c>
      <c r="D30" s="150">
        <v>10340</v>
      </c>
      <c r="E30" s="153">
        <v>9661</v>
      </c>
      <c r="F30" s="153">
        <v>679</v>
      </c>
      <c r="G30" s="151">
        <v>9700</v>
      </c>
      <c r="H30" s="151">
        <v>9015</v>
      </c>
      <c r="I30" s="151">
        <v>685</v>
      </c>
      <c r="J30" s="151">
        <v>5133</v>
      </c>
      <c r="K30" s="151">
        <v>4811</v>
      </c>
      <c r="L30" s="151">
        <v>322</v>
      </c>
      <c r="M30" s="172">
        <v>0.93</v>
      </c>
      <c r="N30" s="153">
        <v>228871</v>
      </c>
      <c r="O30" s="153">
        <v>216241</v>
      </c>
      <c r="P30" s="153">
        <v>12630</v>
      </c>
      <c r="Q30" s="154">
        <v>0.944816075431138</v>
      </c>
      <c r="R30" s="154">
        <v>0.934332688588008</v>
      </c>
      <c r="S30" s="154">
        <v>0.929381443298969</v>
      </c>
      <c r="T30" s="154">
        <v>0.937268653808689</v>
      </c>
      <c r="U30" s="173">
        <v>0.00495124528903867</v>
      </c>
      <c r="V30" s="158">
        <v>59943</v>
      </c>
      <c r="W30" s="158">
        <v>56325</v>
      </c>
      <c r="X30" s="158">
        <v>70683</v>
      </c>
      <c r="Y30" s="158">
        <v>67130</v>
      </c>
      <c r="Z30" s="155">
        <v>0.939642660527501</v>
      </c>
      <c r="AA30" s="155">
        <v>0.949733316356125</v>
      </c>
      <c r="AB30" s="173">
        <v>-0.0100906558286241</v>
      </c>
      <c r="AC30" s="159"/>
      <c r="AD30" s="161"/>
    </row>
    <row r="31" spans="1:30">
      <c r="A31" s="170" t="s">
        <v>24</v>
      </c>
      <c r="B31" s="171" t="s">
        <v>1740</v>
      </c>
      <c r="C31" s="171" t="s">
        <v>46</v>
      </c>
      <c r="D31" s="150">
        <v>7834</v>
      </c>
      <c r="E31" s="153">
        <v>7487</v>
      </c>
      <c r="F31" s="153">
        <v>347</v>
      </c>
      <c r="G31" s="151">
        <v>7376</v>
      </c>
      <c r="H31" s="151">
        <v>7061</v>
      </c>
      <c r="I31" s="151">
        <v>315</v>
      </c>
      <c r="J31" s="151">
        <v>3784</v>
      </c>
      <c r="K31" s="151">
        <v>3613</v>
      </c>
      <c r="L31" s="151">
        <v>171</v>
      </c>
      <c r="M31" s="172">
        <v>0.93</v>
      </c>
      <c r="N31" s="153">
        <v>172754</v>
      </c>
      <c r="O31" s="153">
        <v>166914</v>
      </c>
      <c r="P31" s="153">
        <v>5840</v>
      </c>
      <c r="Q31" s="154">
        <v>0.966194704608866</v>
      </c>
      <c r="R31" s="154">
        <v>0.955705897370437</v>
      </c>
      <c r="S31" s="154">
        <v>0.957293926247288</v>
      </c>
      <c r="T31" s="154">
        <v>0.954809725158562</v>
      </c>
      <c r="U31" s="173">
        <v>-0.00158802887685194</v>
      </c>
      <c r="V31" s="158">
        <v>46136</v>
      </c>
      <c r="W31" s="158">
        <v>44234</v>
      </c>
      <c r="X31" s="158">
        <v>53786</v>
      </c>
      <c r="Y31" s="158">
        <v>52110</v>
      </c>
      <c r="Z31" s="155">
        <v>0.95877405930293</v>
      </c>
      <c r="AA31" s="155">
        <v>0.968839474956308</v>
      </c>
      <c r="AB31" s="173">
        <v>-0.0100654156533778</v>
      </c>
      <c r="AC31" s="159"/>
      <c r="AD31" s="161"/>
    </row>
    <row r="32" spans="1:30">
      <c r="A32" s="170" t="s">
        <v>24</v>
      </c>
      <c r="B32" s="171" t="s">
        <v>1740</v>
      </c>
      <c r="C32" s="171" t="s">
        <v>42</v>
      </c>
      <c r="D32" s="150">
        <v>18296</v>
      </c>
      <c r="E32" s="153">
        <v>17295</v>
      </c>
      <c r="F32" s="153">
        <v>1001</v>
      </c>
      <c r="G32" s="151">
        <v>17504</v>
      </c>
      <c r="H32" s="151">
        <v>17042</v>
      </c>
      <c r="I32" s="151">
        <v>462</v>
      </c>
      <c r="J32" s="151">
        <v>9868</v>
      </c>
      <c r="K32" s="151">
        <v>9625</v>
      </c>
      <c r="L32" s="151">
        <v>243</v>
      </c>
      <c r="M32" s="172">
        <v>0.93</v>
      </c>
      <c r="N32" s="153">
        <v>380986</v>
      </c>
      <c r="O32" s="153">
        <v>367816</v>
      </c>
      <c r="P32" s="153">
        <v>13170</v>
      </c>
      <c r="Q32" s="154">
        <v>0.965431800643593</v>
      </c>
      <c r="R32" s="154">
        <v>0.945288587669436</v>
      </c>
      <c r="S32" s="154">
        <v>0.973606032906764</v>
      </c>
      <c r="T32" s="154">
        <v>0.975374949331171</v>
      </c>
      <c r="U32" s="173">
        <v>-0.0283174452373283</v>
      </c>
      <c r="V32" s="158">
        <v>104630</v>
      </c>
      <c r="W32" s="158">
        <v>101189</v>
      </c>
      <c r="X32" s="158">
        <v>117152</v>
      </c>
      <c r="Y32" s="158">
        <v>113035</v>
      </c>
      <c r="Z32" s="155">
        <v>0.967112682786964</v>
      </c>
      <c r="AA32" s="155">
        <v>0.964857620868615</v>
      </c>
      <c r="AB32" s="173">
        <v>0.00225506191834846</v>
      </c>
      <c r="AC32" s="159"/>
      <c r="AD32" s="161"/>
    </row>
    <row r="33" spans="1:30">
      <c r="A33" s="170" t="s">
        <v>24</v>
      </c>
      <c r="B33" s="171" t="s">
        <v>1740</v>
      </c>
      <c r="C33" s="171" t="s">
        <v>47</v>
      </c>
      <c r="D33" s="150">
        <v>5285</v>
      </c>
      <c r="E33" s="153">
        <v>5056</v>
      </c>
      <c r="F33" s="153">
        <v>229</v>
      </c>
      <c r="G33" s="151">
        <v>5795</v>
      </c>
      <c r="H33" s="151">
        <v>5612</v>
      </c>
      <c r="I33" s="151">
        <v>183</v>
      </c>
      <c r="J33" s="151">
        <v>2020</v>
      </c>
      <c r="K33" s="151">
        <v>1937</v>
      </c>
      <c r="L33" s="151">
        <v>83</v>
      </c>
      <c r="M33" s="172">
        <v>0.93</v>
      </c>
      <c r="N33" s="153">
        <v>118373</v>
      </c>
      <c r="O33" s="153">
        <v>115139</v>
      </c>
      <c r="P33" s="153">
        <v>3234</v>
      </c>
      <c r="Q33" s="154">
        <v>0.972679580647614</v>
      </c>
      <c r="R33" s="154">
        <v>0.956669820245979</v>
      </c>
      <c r="S33" s="154">
        <v>0.968421052631579</v>
      </c>
      <c r="T33" s="154">
        <v>0.958910891089109</v>
      </c>
      <c r="U33" s="173">
        <v>-0.0117512323855997</v>
      </c>
      <c r="V33" s="158">
        <v>31845</v>
      </c>
      <c r="W33" s="158">
        <v>30781</v>
      </c>
      <c r="X33" s="158">
        <v>36357</v>
      </c>
      <c r="Y33" s="158">
        <v>35425</v>
      </c>
      <c r="Z33" s="155">
        <v>0.966588161406814</v>
      </c>
      <c r="AA33" s="155">
        <v>0.974365321671205</v>
      </c>
      <c r="AB33" s="173">
        <v>-0.00777716026439079</v>
      </c>
      <c r="AC33" s="159"/>
      <c r="AD33" s="161"/>
    </row>
    <row r="34" spans="1:30">
      <c r="A34" s="170" t="s">
        <v>24</v>
      </c>
      <c r="B34" s="171" t="s">
        <v>1740</v>
      </c>
      <c r="C34" s="171" t="s">
        <v>48</v>
      </c>
      <c r="D34" s="150">
        <v>11142</v>
      </c>
      <c r="E34" s="153">
        <v>10840</v>
      </c>
      <c r="F34" s="153">
        <v>302</v>
      </c>
      <c r="G34" s="151">
        <v>11011</v>
      </c>
      <c r="H34" s="151">
        <v>10851</v>
      </c>
      <c r="I34" s="151">
        <v>160</v>
      </c>
      <c r="J34" s="151">
        <v>7096</v>
      </c>
      <c r="K34" s="151">
        <v>7006</v>
      </c>
      <c r="L34" s="151">
        <v>90</v>
      </c>
      <c r="M34" s="172">
        <v>0.93</v>
      </c>
      <c r="N34" s="153">
        <v>203871</v>
      </c>
      <c r="O34" s="153">
        <v>200407</v>
      </c>
      <c r="P34" s="153">
        <v>3464</v>
      </c>
      <c r="Q34" s="154">
        <v>0.983008863447965</v>
      </c>
      <c r="R34" s="154">
        <v>0.97289535092443</v>
      </c>
      <c r="S34" s="154">
        <v>0.985469076378167</v>
      </c>
      <c r="T34" s="154">
        <v>0.987316798196167</v>
      </c>
      <c r="U34" s="173">
        <v>-0.0125737254537371</v>
      </c>
      <c r="V34" s="158">
        <v>67489</v>
      </c>
      <c r="W34" s="158">
        <v>66474</v>
      </c>
      <c r="X34" s="158">
        <v>65739</v>
      </c>
      <c r="Y34" s="158">
        <v>64764</v>
      </c>
      <c r="Z34" s="155">
        <v>0.984960512083451</v>
      </c>
      <c r="AA34" s="155">
        <v>0.985168621366312</v>
      </c>
      <c r="AB34" s="173">
        <v>-0.000208109282861635</v>
      </c>
      <c r="AC34" s="159"/>
      <c r="AD34" s="161"/>
    </row>
    <row r="35" spans="1:30">
      <c r="A35" s="170" t="s">
        <v>24</v>
      </c>
      <c r="B35" s="171" t="s">
        <v>1745</v>
      </c>
      <c r="C35" s="171" t="s">
        <v>1746</v>
      </c>
      <c r="D35" s="150">
        <v>0</v>
      </c>
      <c r="E35" s="153">
        <v>0</v>
      </c>
      <c r="F35" s="153">
        <v>0</v>
      </c>
      <c r="G35" s="151">
        <v>0</v>
      </c>
      <c r="H35" s="151">
        <v>0</v>
      </c>
      <c r="I35" s="151">
        <v>0</v>
      </c>
      <c r="J35" s="151">
        <v>0</v>
      </c>
      <c r="K35" s="151">
        <v>0</v>
      </c>
      <c r="L35" s="151">
        <v>0</v>
      </c>
      <c r="M35" s="172">
        <v>0.93</v>
      </c>
      <c r="N35" s="153">
        <v>0</v>
      </c>
      <c r="O35" s="153">
        <v>0</v>
      </c>
      <c r="P35" s="153">
        <v>0</v>
      </c>
      <c r="Q35" s="154">
        <v>0</v>
      </c>
      <c r="R35" s="154">
        <v>0</v>
      </c>
      <c r="S35" s="154">
        <v>0</v>
      </c>
      <c r="T35" s="154">
        <v>0</v>
      </c>
      <c r="U35" s="173">
        <v>0</v>
      </c>
      <c r="V35" s="158">
        <v>0</v>
      </c>
      <c r="W35" s="158">
        <v>0</v>
      </c>
      <c r="X35" s="158">
        <v>0</v>
      </c>
      <c r="Y35" s="158">
        <v>0</v>
      </c>
      <c r="Z35" s="155">
        <v>0</v>
      </c>
      <c r="AA35" s="155">
        <v>0</v>
      </c>
      <c r="AB35" s="173">
        <v>0</v>
      </c>
      <c r="AC35" s="159"/>
      <c r="AD35" s="161"/>
    </row>
    <row r="36" spans="1:30">
      <c r="A36" s="170" t="s">
        <v>24</v>
      </c>
      <c r="B36" s="171" t="s">
        <v>1745</v>
      </c>
      <c r="C36" s="171" t="s">
        <v>1747</v>
      </c>
      <c r="D36" s="150">
        <v>0</v>
      </c>
      <c r="E36" s="153">
        <v>0</v>
      </c>
      <c r="F36" s="153">
        <v>0</v>
      </c>
      <c r="G36" s="151">
        <v>0</v>
      </c>
      <c r="H36" s="151">
        <v>0</v>
      </c>
      <c r="I36" s="151">
        <v>0</v>
      </c>
      <c r="J36" s="151">
        <v>0</v>
      </c>
      <c r="K36" s="151">
        <v>0</v>
      </c>
      <c r="L36" s="151">
        <v>0</v>
      </c>
      <c r="M36" s="172">
        <v>0.93</v>
      </c>
      <c r="N36" s="153">
        <v>0</v>
      </c>
      <c r="O36" s="153">
        <v>0</v>
      </c>
      <c r="P36" s="153">
        <v>0</v>
      </c>
      <c r="Q36" s="154">
        <v>0</v>
      </c>
      <c r="R36" s="154">
        <v>0</v>
      </c>
      <c r="S36" s="154">
        <v>0</v>
      </c>
      <c r="T36" s="154">
        <v>0</v>
      </c>
      <c r="U36" s="173">
        <v>0</v>
      </c>
      <c r="V36" s="158">
        <v>0</v>
      </c>
      <c r="W36" s="158">
        <v>0</v>
      </c>
      <c r="X36" s="158">
        <v>0</v>
      </c>
      <c r="Y36" s="158">
        <v>0</v>
      </c>
      <c r="Z36" s="155">
        <v>0</v>
      </c>
      <c r="AA36" s="155">
        <v>0</v>
      </c>
      <c r="AB36" s="173">
        <v>0</v>
      </c>
      <c r="AC36" s="159"/>
      <c r="AD36" s="161"/>
    </row>
    <row r="37" spans="1:30">
      <c r="A37" s="170" t="s">
        <v>24</v>
      </c>
      <c r="B37" s="171" t="s">
        <v>1745</v>
      </c>
      <c r="C37" s="171" t="s">
        <v>1748</v>
      </c>
      <c r="D37" s="150">
        <v>0</v>
      </c>
      <c r="E37" s="153">
        <v>0</v>
      </c>
      <c r="F37" s="153">
        <v>0</v>
      </c>
      <c r="G37" s="151">
        <v>0</v>
      </c>
      <c r="H37" s="151">
        <v>0</v>
      </c>
      <c r="I37" s="151">
        <v>0</v>
      </c>
      <c r="J37" s="151">
        <v>0</v>
      </c>
      <c r="K37" s="151">
        <v>0</v>
      </c>
      <c r="L37" s="151">
        <v>0</v>
      </c>
      <c r="M37" s="172">
        <v>0.93</v>
      </c>
      <c r="N37" s="153">
        <v>0</v>
      </c>
      <c r="O37" s="153">
        <v>0</v>
      </c>
      <c r="P37" s="153">
        <v>0</v>
      </c>
      <c r="Q37" s="154">
        <v>0</v>
      </c>
      <c r="R37" s="154">
        <v>0</v>
      </c>
      <c r="S37" s="154">
        <v>0</v>
      </c>
      <c r="T37" s="154">
        <v>0</v>
      </c>
      <c r="U37" s="173">
        <v>0</v>
      </c>
      <c r="V37" s="158">
        <v>0</v>
      </c>
      <c r="W37" s="158">
        <v>0</v>
      </c>
      <c r="X37" s="158">
        <v>0</v>
      </c>
      <c r="Y37" s="158">
        <v>0</v>
      </c>
      <c r="Z37" s="155">
        <v>0</v>
      </c>
      <c r="AA37" s="155">
        <v>0</v>
      </c>
      <c r="AB37" s="173">
        <v>0</v>
      </c>
      <c r="AC37" s="159"/>
      <c r="AD37" s="161"/>
    </row>
    <row r="38" spans="1:30">
      <c r="A38" s="170" t="s">
        <v>24</v>
      </c>
      <c r="B38" s="171" t="s">
        <v>1745</v>
      </c>
      <c r="C38" s="171" t="s">
        <v>1749</v>
      </c>
      <c r="D38" s="150">
        <v>0</v>
      </c>
      <c r="E38" s="153">
        <v>0</v>
      </c>
      <c r="F38" s="153">
        <v>0</v>
      </c>
      <c r="G38" s="151">
        <v>0</v>
      </c>
      <c r="H38" s="151">
        <v>0</v>
      </c>
      <c r="I38" s="151">
        <v>0</v>
      </c>
      <c r="J38" s="151">
        <v>0</v>
      </c>
      <c r="K38" s="151">
        <v>0</v>
      </c>
      <c r="L38" s="151">
        <v>0</v>
      </c>
      <c r="M38" s="172">
        <v>0.93</v>
      </c>
      <c r="N38" s="153">
        <v>0</v>
      </c>
      <c r="O38" s="153">
        <v>0</v>
      </c>
      <c r="P38" s="153">
        <v>0</v>
      </c>
      <c r="Q38" s="154">
        <v>0</v>
      </c>
      <c r="R38" s="154">
        <v>0</v>
      </c>
      <c r="S38" s="154">
        <v>0</v>
      </c>
      <c r="T38" s="154">
        <v>0</v>
      </c>
      <c r="U38" s="173">
        <v>0</v>
      </c>
      <c r="V38" s="158">
        <v>0</v>
      </c>
      <c r="W38" s="158">
        <v>0</v>
      </c>
      <c r="X38" s="158">
        <v>0</v>
      </c>
      <c r="Y38" s="158">
        <v>0</v>
      </c>
      <c r="Z38" s="155">
        <v>0</v>
      </c>
      <c r="AA38" s="155">
        <v>0</v>
      </c>
      <c r="AB38" s="173">
        <v>0</v>
      </c>
      <c r="AC38" s="159"/>
      <c r="AD38" s="161"/>
    </row>
    <row r="39" spans="1:30">
      <c r="A39" s="170" t="s">
        <v>24</v>
      </c>
      <c r="B39" s="171" t="s">
        <v>1745</v>
      </c>
      <c r="C39" s="171" t="s">
        <v>50</v>
      </c>
      <c r="D39" s="150">
        <v>10144</v>
      </c>
      <c r="E39" s="153">
        <v>9703</v>
      </c>
      <c r="F39" s="153">
        <v>441</v>
      </c>
      <c r="G39" s="151">
        <v>10069</v>
      </c>
      <c r="H39" s="151">
        <v>9697</v>
      </c>
      <c r="I39" s="151">
        <v>372</v>
      </c>
      <c r="J39" s="151">
        <v>4639</v>
      </c>
      <c r="K39" s="151">
        <v>4458</v>
      </c>
      <c r="L39" s="151">
        <v>181</v>
      </c>
      <c r="M39" s="172">
        <v>0.93</v>
      </c>
      <c r="N39" s="153">
        <v>224411</v>
      </c>
      <c r="O39" s="153">
        <v>208476</v>
      </c>
      <c r="P39" s="153">
        <v>15935</v>
      </c>
      <c r="Q39" s="154">
        <v>0.92899189433673</v>
      </c>
      <c r="R39" s="154">
        <v>0.956526025236593</v>
      </c>
      <c r="S39" s="154">
        <v>0.963054921044791</v>
      </c>
      <c r="T39" s="154">
        <v>0.960982970467773</v>
      </c>
      <c r="U39" s="173">
        <v>-0.00652889580819793</v>
      </c>
      <c r="V39" s="158">
        <v>59527</v>
      </c>
      <c r="W39" s="158">
        <v>55155</v>
      </c>
      <c r="X39" s="158">
        <v>68666</v>
      </c>
      <c r="Y39" s="158">
        <v>63500</v>
      </c>
      <c r="Z39" s="155">
        <v>0.926554336687553</v>
      </c>
      <c r="AA39" s="155">
        <v>0.924766259866601</v>
      </c>
      <c r="AB39" s="173">
        <v>0.00178807682095283</v>
      </c>
      <c r="AC39" s="159"/>
      <c r="AD39" s="161"/>
    </row>
    <row r="40" spans="1:30">
      <c r="A40" s="170" t="s">
        <v>24</v>
      </c>
      <c r="B40" s="171" t="s">
        <v>1745</v>
      </c>
      <c r="C40" s="171" t="s">
        <v>52</v>
      </c>
      <c r="D40" s="150">
        <v>6705</v>
      </c>
      <c r="E40" s="153">
        <v>6350</v>
      </c>
      <c r="F40" s="153">
        <v>355</v>
      </c>
      <c r="G40" s="151">
        <v>6845</v>
      </c>
      <c r="H40" s="151">
        <v>6496</v>
      </c>
      <c r="I40" s="151">
        <v>349</v>
      </c>
      <c r="J40" s="151">
        <v>4195</v>
      </c>
      <c r="K40" s="151">
        <v>4033</v>
      </c>
      <c r="L40" s="151">
        <v>162</v>
      </c>
      <c r="M40" s="172">
        <v>0.93</v>
      </c>
      <c r="N40" s="153">
        <v>168553</v>
      </c>
      <c r="O40" s="153">
        <v>161590</v>
      </c>
      <c r="P40" s="153">
        <v>6963</v>
      </c>
      <c r="Q40" s="154">
        <v>0.958689551654376</v>
      </c>
      <c r="R40" s="154">
        <v>0.947054436987323</v>
      </c>
      <c r="S40" s="154">
        <v>0.949013878743608</v>
      </c>
      <c r="T40" s="154">
        <v>0.961382598331347</v>
      </c>
      <c r="U40" s="173">
        <v>-0.00195944175628548</v>
      </c>
      <c r="V40" s="158">
        <v>46971</v>
      </c>
      <c r="W40" s="158">
        <v>44829</v>
      </c>
      <c r="X40" s="158">
        <v>52729</v>
      </c>
      <c r="Y40" s="158">
        <v>50765</v>
      </c>
      <c r="Z40" s="155">
        <v>0.954397394136808</v>
      </c>
      <c r="AA40" s="155">
        <v>0.9627529443001</v>
      </c>
      <c r="AB40" s="173">
        <v>-0.0083555501632927</v>
      </c>
      <c r="AC40" s="159"/>
      <c r="AD40" s="161"/>
    </row>
    <row r="41" spans="1:30">
      <c r="A41" s="170" t="s">
        <v>24</v>
      </c>
      <c r="B41" s="171" t="s">
        <v>1745</v>
      </c>
      <c r="C41" s="171" t="s">
        <v>49</v>
      </c>
      <c r="D41" s="150">
        <v>5746</v>
      </c>
      <c r="E41" s="153">
        <v>5411</v>
      </c>
      <c r="F41" s="153">
        <v>335</v>
      </c>
      <c r="G41" s="151">
        <v>5665</v>
      </c>
      <c r="H41" s="151">
        <v>5388</v>
      </c>
      <c r="I41" s="151">
        <v>277</v>
      </c>
      <c r="J41" s="151">
        <v>2655</v>
      </c>
      <c r="K41" s="151">
        <v>2524</v>
      </c>
      <c r="L41" s="151">
        <v>131</v>
      </c>
      <c r="M41" s="172">
        <v>0.93</v>
      </c>
      <c r="N41" s="153">
        <v>129994</v>
      </c>
      <c r="O41" s="153">
        <v>124099</v>
      </c>
      <c r="P41" s="153">
        <v>5895</v>
      </c>
      <c r="Q41" s="154">
        <v>0.954651753157838</v>
      </c>
      <c r="R41" s="154">
        <v>0.941698572920292</v>
      </c>
      <c r="S41" s="154">
        <v>0.951103265666372</v>
      </c>
      <c r="T41" s="154">
        <v>0.950659133709981</v>
      </c>
      <c r="U41" s="173">
        <v>-0.00940469274608013</v>
      </c>
      <c r="V41" s="158">
        <v>34190</v>
      </c>
      <c r="W41" s="158">
        <v>32478</v>
      </c>
      <c r="X41" s="158">
        <v>40167</v>
      </c>
      <c r="Y41" s="158">
        <v>38410</v>
      </c>
      <c r="Z41" s="155">
        <v>0.949926879204446</v>
      </c>
      <c r="AA41" s="155">
        <v>0.956257624418055</v>
      </c>
      <c r="AB41" s="173">
        <v>-0.00633074521360888</v>
      </c>
      <c r="AC41" s="159"/>
      <c r="AD41" s="161"/>
    </row>
    <row r="42" spans="1:30">
      <c r="A42" s="170" t="s">
        <v>24</v>
      </c>
      <c r="B42" s="171" t="s">
        <v>1745</v>
      </c>
      <c r="C42" s="171" t="s">
        <v>53</v>
      </c>
      <c r="D42" s="150">
        <v>10481</v>
      </c>
      <c r="E42" s="153">
        <v>9967</v>
      </c>
      <c r="F42" s="153">
        <v>514</v>
      </c>
      <c r="G42" s="151">
        <v>10078</v>
      </c>
      <c r="H42" s="151">
        <v>9678</v>
      </c>
      <c r="I42" s="151">
        <v>400</v>
      </c>
      <c r="J42" s="151">
        <v>4575</v>
      </c>
      <c r="K42" s="151">
        <v>4378</v>
      </c>
      <c r="L42" s="151">
        <v>197</v>
      </c>
      <c r="M42" s="172">
        <v>0.93</v>
      </c>
      <c r="N42" s="153">
        <v>233080</v>
      </c>
      <c r="O42" s="153">
        <v>223302</v>
      </c>
      <c r="P42" s="153">
        <v>9778</v>
      </c>
      <c r="Q42" s="154">
        <v>0.958048738630513</v>
      </c>
      <c r="R42" s="154">
        <v>0.950958877969659</v>
      </c>
      <c r="S42" s="154">
        <v>0.960309585235166</v>
      </c>
      <c r="T42" s="154">
        <v>0.956939890710383</v>
      </c>
      <c r="U42" s="173">
        <v>-0.00935070726550635</v>
      </c>
      <c r="V42" s="158">
        <v>61232</v>
      </c>
      <c r="W42" s="158">
        <v>58269</v>
      </c>
      <c r="X42" s="158">
        <v>71248</v>
      </c>
      <c r="Y42" s="158">
        <v>68338</v>
      </c>
      <c r="Z42" s="155">
        <v>0.951610269140319</v>
      </c>
      <c r="AA42" s="155">
        <v>0.9591567482596</v>
      </c>
      <c r="AB42" s="173">
        <v>-0.00754647911928152</v>
      </c>
      <c r="AC42" s="159"/>
      <c r="AD42" s="161"/>
    </row>
    <row r="43" spans="1:30">
      <c r="A43" s="170" t="s">
        <v>24</v>
      </c>
      <c r="B43" s="171" t="s">
        <v>1745</v>
      </c>
      <c r="C43" s="171" t="s">
        <v>54</v>
      </c>
      <c r="D43" s="150">
        <v>9731</v>
      </c>
      <c r="E43" s="153">
        <v>9351</v>
      </c>
      <c r="F43" s="153">
        <v>380</v>
      </c>
      <c r="G43" s="151">
        <v>9032</v>
      </c>
      <c r="H43" s="151">
        <v>8842</v>
      </c>
      <c r="I43" s="151">
        <v>190</v>
      </c>
      <c r="J43" s="151">
        <v>5395</v>
      </c>
      <c r="K43" s="151">
        <v>5276</v>
      </c>
      <c r="L43" s="151">
        <v>119</v>
      </c>
      <c r="M43" s="172">
        <v>0.93</v>
      </c>
      <c r="N43" s="153">
        <v>194146</v>
      </c>
      <c r="O43" s="153">
        <v>186725</v>
      </c>
      <c r="P43" s="153">
        <v>7421</v>
      </c>
      <c r="Q43" s="154">
        <v>0.961776189053599</v>
      </c>
      <c r="R43" s="154">
        <v>0.960949542698592</v>
      </c>
      <c r="S43" s="154">
        <v>0.978963684676705</v>
      </c>
      <c r="T43" s="154">
        <v>0.977942539388323</v>
      </c>
      <c r="U43" s="173">
        <v>-0.0180141419781129</v>
      </c>
      <c r="V43" s="158">
        <v>56760</v>
      </c>
      <c r="W43" s="158">
        <v>55327</v>
      </c>
      <c r="X43" s="158">
        <v>60978</v>
      </c>
      <c r="Y43" s="158">
        <v>58226</v>
      </c>
      <c r="Z43" s="155">
        <v>0.974753347427766</v>
      </c>
      <c r="AA43" s="155">
        <v>0.95486896913641</v>
      </c>
      <c r="AB43" s="173">
        <v>0.0198843782913561</v>
      </c>
      <c r="AC43" s="159"/>
      <c r="AD43" s="161"/>
    </row>
    <row r="44" spans="1:30">
      <c r="A44" s="170" t="s">
        <v>24</v>
      </c>
      <c r="B44" s="171" t="s">
        <v>1745</v>
      </c>
      <c r="C44" s="171" t="s">
        <v>51</v>
      </c>
      <c r="D44" s="150">
        <v>6552</v>
      </c>
      <c r="E44" s="153">
        <v>6221</v>
      </c>
      <c r="F44" s="153">
        <v>331</v>
      </c>
      <c r="G44" s="151">
        <v>6113</v>
      </c>
      <c r="H44" s="151">
        <v>5848</v>
      </c>
      <c r="I44" s="151">
        <v>265</v>
      </c>
      <c r="J44" s="151">
        <v>3117</v>
      </c>
      <c r="K44" s="151">
        <v>2980</v>
      </c>
      <c r="L44" s="151">
        <v>137</v>
      </c>
      <c r="M44" s="172">
        <v>0.93</v>
      </c>
      <c r="N44" s="153">
        <v>141807</v>
      </c>
      <c r="O44" s="153">
        <v>137048</v>
      </c>
      <c r="P44" s="153">
        <v>4759</v>
      </c>
      <c r="Q44" s="154">
        <v>0.96644030266489</v>
      </c>
      <c r="R44" s="154">
        <v>0.949481074481074</v>
      </c>
      <c r="S44" s="154">
        <v>0.956649762800589</v>
      </c>
      <c r="T44" s="154">
        <v>0.956047481552775</v>
      </c>
      <c r="U44" s="173">
        <v>-0.00716868831951445</v>
      </c>
      <c r="V44" s="158">
        <v>38676</v>
      </c>
      <c r="W44" s="158">
        <v>37009</v>
      </c>
      <c r="X44" s="158">
        <v>43942</v>
      </c>
      <c r="Y44" s="158">
        <v>42498</v>
      </c>
      <c r="Z44" s="155">
        <v>0.956898334884683</v>
      </c>
      <c r="AA44" s="155">
        <v>0.96713850075099</v>
      </c>
      <c r="AB44" s="173">
        <v>-0.0102401658663069</v>
      </c>
      <c r="AC44" s="159"/>
      <c r="AD44" s="161"/>
    </row>
    <row r="45" spans="1:30">
      <c r="A45" s="170" t="s">
        <v>24</v>
      </c>
      <c r="B45" s="171" t="s">
        <v>1750</v>
      </c>
      <c r="C45" s="171" t="s">
        <v>1751</v>
      </c>
      <c r="D45" s="150">
        <v>8032</v>
      </c>
      <c r="E45" s="153">
        <v>7722</v>
      </c>
      <c r="F45" s="153">
        <v>310</v>
      </c>
      <c r="G45" s="151">
        <v>8137</v>
      </c>
      <c r="H45" s="151">
        <v>7804</v>
      </c>
      <c r="I45" s="151">
        <v>333</v>
      </c>
      <c r="J45" s="151">
        <v>3827</v>
      </c>
      <c r="K45" s="151">
        <v>3714</v>
      </c>
      <c r="L45" s="151">
        <v>113</v>
      </c>
      <c r="M45" s="172">
        <v>0.93</v>
      </c>
      <c r="N45" s="153">
        <v>172637</v>
      </c>
      <c r="O45" s="153">
        <v>168391</v>
      </c>
      <c r="P45" s="153">
        <v>4246</v>
      </c>
      <c r="Q45" s="154">
        <v>0.975405040634395</v>
      </c>
      <c r="R45" s="154">
        <v>0.96140438247012</v>
      </c>
      <c r="S45" s="154">
        <v>0.959075826471673</v>
      </c>
      <c r="T45" s="154">
        <v>0.970472955317481</v>
      </c>
      <c r="U45" s="173">
        <v>0.00232855599844695</v>
      </c>
      <c r="V45" s="158">
        <v>47956</v>
      </c>
      <c r="W45" s="158">
        <v>46271</v>
      </c>
      <c r="X45" s="158">
        <v>51951</v>
      </c>
      <c r="Y45" s="158">
        <v>50933</v>
      </c>
      <c r="Z45" s="155">
        <v>0.964863624989574</v>
      </c>
      <c r="AA45" s="155">
        <v>0.980404612038267</v>
      </c>
      <c r="AB45" s="173">
        <v>-0.015540987048693</v>
      </c>
      <c r="AC45" s="159"/>
      <c r="AD45" s="161"/>
    </row>
    <row r="46" spans="1:30">
      <c r="A46" s="170" t="s">
        <v>24</v>
      </c>
      <c r="B46" s="171" t="s">
        <v>1750</v>
      </c>
      <c r="C46" s="171" t="s">
        <v>1752</v>
      </c>
      <c r="D46" s="150">
        <v>0</v>
      </c>
      <c r="E46" s="153">
        <v>0</v>
      </c>
      <c r="F46" s="153">
        <v>0</v>
      </c>
      <c r="G46" s="151">
        <v>0</v>
      </c>
      <c r="H46" s="151">
        <v>0</v>
      </c>
      <c r="I46" s="151">
        <v>0</v>
      </c>
      <c r="J46" s="151">
        <v>0</v>
      </c>
      <c r="K46" s="151">
        <v>0</v>
      </c>
      <c r="L46" s="151">
        <v>0</v>
      </c>
      <c r="M46" s="172">
        <v>0.93</v>
      </c>
      <c r="N46" s="153">
        <v>0</v>
      </c>
      <c r="O46" s="153">
        <v>0</v>
      </c>
      <c r="P46" s="153">
        <v>0</v>
      </c>
      <c r="Q46" s="154">
        <v>0</v>
      </c>
      <c r="R46" s="154">
        <v>0</v>
      </c>
      <c r="S46" s="154">
        <v>0</v>
      </c>
      <c r="T46" s="154">
        <v>0</v>
      </c>
      <c r="U46" s="173">
        <v>0</v>
      </c>
      <c r="V46" s="158">
        <v>0</v>
      </c>
      <c r="W46" s="158">
        <v>0</v>
      </c>
      <c r="X46" s="158">
        <v>0</v>
      </c>
      <c r="Y46" s="158">
        <v>0</v>
      </c>
      <c r="Z46" s="155">
        <v>0</v>
      </c>
      <c r="AA46" s="155">
        <v>0</v>
      </c>
      <c r="AB46" s="173">
        <v>0</v>
      </c>
      <c r="AC46" s="159"/>
      <c r="AD46" s="161"/>
    </row>
    <row r="47" spans="1:30">
      <c r="A47" s="170" t="s">
        <v>24</v>
      </c>
      <c r="B47" s="171" t="s">
        <v>1750</v>
      </c>
      <c r="C47" s="171" t="s">
        <v>1753</v>
      </c>
      <c r="D47" s="150">
        <v>0</v>
      </c>
      <c r="E47" s="153">
        <v>0</v>
      </c>
      <c r="F47" s="153">
        <v>0</v>
      </c>
      <c r="G47" s="151">
        <v>0</v>
      </c>
      <c r="H47" s="151">
        <v>0</v>
      </c>
      <c r="I47" s="151">
        <v>0</v>
      </c>
      <c r="J47" s="151">
        <v>0</v>
      </c>
      <c r="K47" s="151">
        <v>0</v>
      </c>
      <c r="L47" s="151">
        <v>0</v>
      </c>
      <c r="M47" s="172">
        <v>0.93</v>
      </c>
      <c r="N47" s="153">
        <v>0</v>
      </c>
      <c r="O47" s="153">
        <v>0</v>
      </c>
      <c r="P47" s="153">
        <v>0</v>
      </c>
      <c r="Q47" s="154">
        <v>0</v>
      </c>
      <c r="R47" s="154">
        <v>0</v>
      </c>
      <c r="S47" s="154">
        <v>0</v>
      </c>
      <c r="T47" s="154">
        <v>0</v>
      </c>
      <c r="U47" s="173">
        <v>0</v>
      </c>
      <c r="V47" s="158">
        <v>0</v>
      </c>
      <c r="W47" s="158">
        <v>0</v>
      </c>
      <c r="X47" s="158">
        <v>0</v>
      </c>
      <c r="Y47" s="158">
        <v>0</v>
      </c>
      <c r="Z47" s="155">
        <v>0</v>
      </c>
      <c r="AA47" s="155">
        <v>0</v>
      </c>
      <c r="AB47" s="173">
        <v>0</v>
      </c>
      <c r="AC47" s="159"/>
      <c r="AD47" s="161"/>
    </row>
    <row r="48" spans="1:30">
      <c r="A48" s="170" t="s">
        <v>24</v>
      </c>
      <c r="B48" s="171" t="s">
        <v>1750</v>
      </c>
      <c r="C48" s="171" t="s">
        <v>1754</v>
      </c>
      <c r="D48" s="150">
        <v>0</v>
      </c>
      <c r="E48" s="153">
        <v>0</v>
      </c>
      <c r="F48" s="153">
        <v>0</v>
      </c>
      <c r="G48" s="151">
        <v>0</v>
      </c>
      <c r="H48" s="151">
        <v>0</v>
      </c>
      <c r="I48" s="151">
        <v>0</v>
      </c>
      <c r="J48" s="151">
        <v>0</v>
      </c>
      <c r="K48" s="151">
        <v>0</v>
      </c>
      <c r="L48" s="151">
        <v>0</v>
      </c>
      <c r="M48" s="172">
        <v>0.93</v>
      </c>
      <c r="N48" s="153">
        <v>0</v>
      </c>
      <c r="O48" s="153">
        <v>0</v>
      </c>
      <c r="P48" s="153">
        <v>0</v>
      </c>
      <c r="Q48" s="154">
        <v>0</v>
      </c>
      <c r="R48" s="154">
        <v>0</v>
      </c>
      <c r="S48" s="154">
        <v>0</v>
      </c>
      <c r="T48" s="154">
        <v>0</v>
      </c>
      <c r="U48" s="173">
        <v>0</v>
      </c>
      <c r="V48" s="158">
        <v>0</v>
      </c>
      <c r="W48" s="158">
        <v>0</v>
      </c>
      <c r="X48" s="158">
        <v>0</v>
      </c>
      <c r="Y48" s="158">
        <v>0</v>
      </c>
      <c r="Z48" s="155">
        <v>0</v>
      </c>
      <c r="AA48" s="155">
        <v>0</v>
      </c>
      <c r="AB48" s="173">
        <v>0</v>
      </c>
      <c r="AC48" s="159"/>
      <c r="AD48" s="161"/>
    </row>
    <row r="49" spans="1:30">
      <c r="A49" s="170" t="s">
        <v>24</v>
      </c>
      <c r="B49" s="171" t="s">
        <v>1750</v>
      </c>
      <c r="C49" s="171" t="s">
        <v>1755</v>
      </c>
      <c r="D49" s="150">
        <v>0</v>
      </c>
      <c r="E49" s="153">
        <v>0</v>
      </c>
      <c r="F49" s="153">
        <v>0</v>
      </c>
      <c r="G49" s="151">
        <v>0</v>
      </c>
      <c r="H49" s="151">
        <v>0</v>
      </c>
      <c r="I49" s="151">
        <v>0</v>
      </c>
      <c r="J49" s="151">
        <v>0</v>
      </c>
      <c r="K49" s="151">
        <v>0</v>
      </c>
      <c r="L49" s="151">
        <v>0</v>
      </c>
      <c r="M49" s="172">
        <v>0.93</v>
      </c>
      <c r="N49" s="153">
        <v>0</v>
      </c>
      <c r="O49" s="153">
        <v>0</v>
      </c>
      <c r="P49" s="153">
        <v>0</v>
      </c>
      <c r="Q49" s="154">
        <v>0</v>
      </c>
      <c r="R49" s="154">
        <v>0</v>
      </c>
      <c r="S49" s="154">
        <v>0</v>
      </c>
      <c r="T49" s="154">
        <v>0</v>
      </c>
      <c r="U49" s="173">
        <v>0</v>
      </c>
      <c r="V49" s="158">
        <v>0</v>
      </c>
      <c r="W49" s="158">
        <v>0</v>
      </c>
      <c r="X49" s="158">
        <v>0</v>
      </c>
      <c r="Y49" s="158">
        <v>0</v>
      </c>
      <c r="Z49" s="155">
        <v>0</v>
      </c>
      <c r="AA49" s="155">
        <v>0</v>
      </c>
      <c r="AB49" s="173">
        <v>0</v>
      </c>
      <c r="AC49" s="159"/>
      <c r="AD49" s="161"/>
    </row>
    <row r="50" spans="1:30">
      <c r="A50" s="170" t="s">
        <v>24</v>
      </c>
      <c r="B50" s="171" t="s">
        <v>1750</v>
      </c>
      <c r="C50" s="171" t="s">
        <v>1756</v>
      </c>
      <c r="D50" s="150">
        <v>0</v>
      </c>
      <c r="E50" s="153">
        <v>0</v>
      </c>
      <c r="F50" s="153">
        <v>0</v>
      </c>
      <c r="G50" s="151">
        <v>0</v>
      </c>
      <c r="H50" s="151">
        <v>0</v>
      </c>
      <c r="I50" s="151">
        <v>0</v>
      </c>
      <c r="J50" s="151">
        <v>0</v>
      </c>
      <c r="K50" s="151">
        <v>0</v>
      </c>
      <c r="L50" s="151">
        <v>0</v>
      </c>
      <c r="M50" s="172">
        <v>0.93</v>
      </c>
      <c r="N50" s="153">
        <v>0</v>
      </c>
      <c r="O50" s="153">
        <v>0</v>
      </c>
      <c r="P50" s="153">
        <v>0</v>
      </c>
      <c r="Q50" s="154">
        <v>0</v>
      </c>
      <c r="R50" s="154">
        <v>0</v>
      </c>
      <c r="S50" s="154">
        <v>0</v>
      </c>
      <c r="T50" s="154">
        <v>0</v>
      </c>
      <c r="U50" s="173">
        <v>0</v>
      </c>
      <c r="V50" s="158">
        <v>0</v>
      </c>
      <c r="W50" s="158">
        <v>0</v>
      </c>
      <c r="X50" s="158">
        <v>0</v>
      </c>
      <c r="Y50" s="158">
        <v>0</v>
      </c>
      <c r="Z50" s="155">
        <v>0</v>
      </c>
      <c r="AA50" s="155">
        <v>0</v>
      </c>
      <c r="AB50" s="173">
        <v>0</v>
      </c>
      <c r="AC50" s="159"/>
      <c r="AD50" s="161"/>
    </row>
    <row r="51" spans="1:30">
      <c r="A51" s="170" t="s">
        <v>24</v>
      </c>
      <c r="B51" s="171" t="s">
        <v>1750</v>
      </c>
      <c r="C51" s="171" t="s">
        <v>56</v>
      </c>
      <c r="D51" s="150">
        <v>0</v>
      </c>
      <c r="E51" s="153">
        <v>0</v>
      </c>
      <c r="F51" s="153">
        <v>0</v>
      </c>
      <c r="G51" s="151">
        <v>0</v>
      </c>
      <c r="H51" s="151">
        <v>0</v>
      </c>
      <c r="I51" s="151">
        <v>0</v>
      </c>
      <c r="J51" s="151">
        <v>0</v>
      </c>
      <c r="K51" s="151">
        <v>0</v>
      </c>
      <c r="L51" s="151">
        <v>0</v>
      </c>
      <c r="M51" s="172">
        <v>0.93</v>
      </c>
      <c r="N51" s="153">
        <v>0</v>
      </c>
      <c r="O51" s="153">
        <v>0</v>
      </c>
      <c r="P51" s="153">
        <v>0</v>
      </c>
      <c r="Q51" s="154">
        <v>0</v>
      </c>
      <c r="R51" s="154">
        <v>0</v>
      </c>
      <c r="S51" s="154">
        <v>0</v>
      </c>
      <c r="T51" s="154">
        <v>0</v>
      </c>
      <c r="U51" s="173">
        <v>0</v>
      </c>
      <c r="V51" s="158">
        <v>0</v>
      </c>
      <c r="W51" s="158">
        <v>0</v>
      </c>
      <c r="X51" s="158">
        <v>0</v>
      </c>
      <c r="Y51" s="158">
        <v>0</v>
      </c>
      <c r="Z51" s="155">
        <v>0</v>
      </c>
      <c r="AA51" s="155">
        <v>0</v>
      </c>
      <c r="AB51" s="173">
        <v>0</v>
      </c>
      <c r="AC51" s="159"/>
      <c r="AD51" s="161"/>
    </row>
    <row r="52" spans="1:30">
      <c r="A52" s="170" t="s">
        <v>24</v>
      </c>
      <c r="B52" s="171" t="s">
        <v>1750</v>
      </c>
      <c r="C52" s="171" t="s">
        <v>55</v>
      </c>
      <c r="D52" s="150">
        <v>15814</v>
      </c>
      <c r="E52" s="153">
        <v>14796</v>
      </c>
      <c r="F52" s="153">
        <v>1018</v>
      </c>
      <c r="G52" s="151">
        <v>14709</v>
      </c>
      <c r="H52" s="151">
        <v>13992</v>
      </c>
      <c r="I52" s="151">
        <v>717</v>
      </c>
      <c r="J52" s="151">
        <v>7322</v>
      </c>
      <c r="K52" s="151">
        <v>7007</v>
      </c>
      <c r="L52" s="151">
        <v>315</v>
      </c>
      <c r="M52" s="172">
        <v>0.93</v>
      </c>
      <c r="N52" s="153">
        <v>326397</v>
      </c>
      <c r="O52" s="153">
        <v>312107</v>
      </c>
      <c r="P52" s="153">
        <v>14290</v>
      </c>
      <c r="Q52" s="154">
        <v>0.956218960345837</v>
      </c>
      <c r="R52" s="154">
        <v>0.935626659921588</v>
      </c>
      <c r="S52" s="154">
        <v>0.951254334081175</v>
      </c>
      <c r="T52" s="154">
        <v>0.95697896749522</v>
      </c>
      <c r="U52" s="173">
        <v>-0.0156276741595863</v>
      </c>
      <c r="V52" s="158">
        <v>90745</v>
      </c>
      <c r="W52" s="158">
        <v>86545</v>
      </c>
      <c r="X52" s="158">
        <v>98660</v>
      </c>
      <c r="Y52" s="158">
        <v>94506</v>
      </c>
      <c r="Z52" s="155">
        <v>0.953716458207064</v>
      </c>
      <c r="AA52" s="155">
        <v>0.957895803770525</v>
      </c>
      <c r="AB52" s="173">
        <v>-0.00417934556346133</v>
      </c>
      <c r="AC52" s="159"/>
      <c r="AD52" s="161"/>
    </row>
    <row r="53" spans="1:30">
      <c r="A53" s="170" t="s">
        <v>24</v>
      </c>
      <c r="B53" s="171" t="s">
        <v>1750</v>
      </c>
      <c r="C53" s="171" t="s">
        <v>1757</v>
      </c>
      <c r="D53" s="150">
        <v>14400</v>
      </c>
      <c r="E53" s="153">
        <v>13654</v>
      </c>
      <c r="F53" s="153">
        <v>746</v>
      </c>
      <c r="G53" s="151">
        <v>13998</v>
      </c>
      <c r="H53" s="151">
        <v>13264</v>
      </c>
      <c r="I53" s="151">
        <v>734</v>
      </c>
      <c r="J53" s="151">
        <v>7326</v>
      </c>
      <c r="K53" s="151">
        <v>6920</v>
      </c>
      <c r="L53" s="151">
        <v>406</v>
      </c>
      <c r="M53" s="172">
        <v>0.93</v>
      </c>
      <c r="N53" s="153">
        <v>298697</v>
      </c>
      <c r="O53" s="153">
        <v>283741</v>
      </c>
      <c r="P53" s="153">
        <v>14956</v>
      </c>
      <c r="Q53" s="154">
        <v>0.949929192459248</v>
      </c>
      <c r="R53" s="154">
        <v>0.948194444444444</v>
      </c>
      <c r="S53" s="154">
        <v>0.947563937705386</v>
      </c>
      <c r="T53" s="154">
        <v>0.944580944580945</v>
      </c>
      <c r="U53" s="173">
        <v>0.000630506739057957</v>
      </c>
      <c r="V53" s="158">
        <v>85326</v>
      </c>
      <c r="W53" s="158">
        <v>80970</v>
      </c>
      <c r="X53" s="158">
        <v>92290</v>
      </c>
      <c r="Y53" s="158">
        <v>88003</v>
      </c>
      <c r="Z53" s="155">
        <v>0.948948737782153</v>
      </c>
      <c r="AA53" s="155">
        <v>0.953548596814389</v>
      </c>
      <c r="AB53" s="173">
        <v>-0.00459985903223625</v>
      </c>
      <c r="AC53" s="159"/>
      <c r="AD53" s="161"/>
    </row>
    <row r="54" spans="1:30">
      <c r="A54" s="170" t="s">
        <v>24</v>
      </c>
      <c r="B54" s="171" t="s">
        <v>1750</v>
      </c>
      <c r="C54" s="171" t="s">
        <v>57</v>
      </c>
      <c r="D54" s="150">
        <v>8198</v>
      </c>
      <c r="E54" s="153">
        <v>7764</v>
      </c>
      <c r="F54" s="153">
        <v>434</v>
      </c>
      <c r="G54" s="151">
        <v>7621</v>
      </c>
      <c r="H54" s="151">
        <v>7190</v>
      </c>
      <c r="I54" s="151">
        <v>431</v>
      </c>
      <c r="J54" s="151">
        <v>4017</v>
      </c>
      <c r="K54" s="151">
        <v>3840</v>
      </c>
      <c r="L54" s="151">
        <v>177</v>
      </c>
      <c r="M54" s="172">
        <v>0.93</v>
      </c>
      <c r="N54" s="153">
        <v>166414</v>
      </c>
      <c r="O54" s="153">
        <v>159075</v>
      </c>
      <c r="P54" s="153">
        <v>7339</v>
      </c>
      <c r="Q54" s="154">
        <v>0.955899143100941</v>
      </c>
      <c r="R54" s="154">
        <v>0.947060258599658</v>
      </c>
      <c r="S54" s="154">
        <v>0.943445742028605</v>
      </c>
      <c r="T54" s="154">
        <v>0.955937266616878</v>
      </c>
      <c r="U54" s="173">
        <v>0.00361451657105327</v>
      </c>
      <c r="V54" s="158">
        <v>47668</v>
      </c>
      <c r="W54" s="158">
        <v>45345</v>
      </c>
      <c r="X54" s="158">
        <v>51511</v>
      </c>
      <c r="Y54" s="158">
        <v>49676</v>
      </c>
      <c r="Z54" s="155">
        <v>0.951267097423848</v>
      </c>
      <c r="AA54" s="155">
        <v>0.964376540933005</v>
      </c>
      <c r="AB54" s="173">
        <v>-0.0131094435091563</v>
      </c>
      <c r="AC54" s="159"/>
      <c r="AD54" s="161"/>
    </row>
    <row r="55" spans="1:30">
      <c r="A55" s="170" t="s">
        <v>24</v>
      </c>
      <c r="B55" s="171" t="s">
        <v>1750</v>
      </c>
      <c r="C55" s="171" t="s">
        <v>59</v>
      </c>
      <c r="D55" s="150">
        <v>49</v>
      </c>
      <c r="E55" s="153">
        <v>49</v>
      </c>
      <c r="F55" s="153">
        <v>0</v>
      </c>
      <c r="G55" s="151">
        <v>51</v>
      </c>
      <c r="H55" s="151">
        <v>51</v>
      </c>
      <c r="I55" s="151">
        <v>0</v>
      </c>
      <c r="J55" s="151">
        <v>55</v>
      </c>
      <c r="K55" s="151">
        <v>54</v>
      </c>
      <c r="L55" s="151">
        <v>1</v>
      </c>
      <c r="M55" s="172">
        <v>0.93</v>
      </c>
      <c r="N55" s="153">
        <v>1699</v>
      </c>
      <c r="O55" s="153">
        <v>1681</v>
      </c>
      <c r="P55" s="153">
        <v>18</v>
      </c>
      <c r="Q55" s="154">
        <v>0.989405532666274</v>
      </c>
      <c r="R55" s="154">
        <v>1</v>
      </c>
      <c r="S55" s="154">
        <v>1</v>
      </c>
      <c r="T55" s="154">
        <v>0.981818181818182</v>
      </c>
      <c r="U55" s="173">
        <v>0</v>
      </c>
      <c r="V55" s="158">
        <v>348</v>
      </c>
      <c r="W55" s="158">
        <v>344</v>
      </c>
      <c r="X55" s="158">
        <v>815</v>
      </c>
      <c r="Y55" s="158">
        <v>803</v>
      </c>
      <c r="Z55" s="155">
        <v>0.988505747126437</v>
      </c>
      <c r="AA55" s="155">
        <v>0.985276073619632</v>
      </c>
      <c r="AB55" s="173">
        <v>0.00322967350680492</v>
      </c>
      <c r="AC55" s="159"/>
      <c r="AD55" s="161"/>
    </row>
    <row r="56" spans="1:30">
      <c r="A56" s="170" t="s">
        <v>24</v>
      </c>
      <c r="B56" s="171" t="s">
        <v>1750</v>
      </c>
      <c r="C56" s="171" t="s">
        <v>61</v>
      </c>
      <c r="D56" s="150">
        <v>12612</v>
      </c>
      <c r="E56" s="153">
        <v>11982</v>
      </c>
      <c r="F56" s="153">
        <v>630</v>
      </c>
      <c r="G56" s="151">
        <v>11260</v>
      </c>
      <c r="H56" s="151">
        <v>10836</v>
      </c>
      <c r="I56" s="151">
        <v>424</v>
      </c>
      <c r="J56" s="151">
        <v>5890</v>
      </c>
      <c r="K56" s="151">
        <v>5705</v>
      </c>
      <c r="L56" s="151">
        <v>185</v>
      </c>
      <c r="M56" s="172">
        <v>0.93</v>
      </c>
      <c r="N56" s="153">
        <v>265543</v>
      </c>
      <c r="O56" s="153">
        <v>257830</v>
      </c>
      <c r="P56" s="153">
        <v>7713</v>
      </c>
      <c r="Q56" s="154">
        <v>0.970953856814151</v>
      </c>
      <c r="R56" s="154">
        <v>0.950047573739296</v>
      </c>
      <c r="S56" s="154">
        <v>0.96234458259325</v>
      </c>
      <c r="T56" s="154">
        <v>0.968590831918506</v>
      </c>
      <c r="U56" s="173">
        <v>-0.0122970088539545</v>
      </c>
      <c r="V56" s="158">
        <v>72309</v>
      </c>
      <c r="W56" s="158">
        <v>69729</v>
      </c>
      <c r="X56" s="158">
        <v>80592</v>
      </c>
      <c r="Y56" s="158">
        <v>78398</v>
      </c>
      <c r="Z56" s="155">
        <v>0.964319794216488</v>
      </c>
      <c r="AA56" s="155">
        <v>0.972776454238634</v>
      </c>
      <c r="AB56" s="173">
        <v>-0.00845666002214651</v>
      </c>
      <c r="AC56" s="159"/>
      <c r="AD56" s="161"/>
    </row>
    <row r="57" spans="1:30">
      <c r="A57" s="170" t="s">
        <v>24</v>
      </c>
      <c r="B57" s="171" t="s">
        <v>1750</v>
      </c>
      <c r="C57" s="171" t="s">
        <v>58</v>
      </c>
      <c r="D57" s="150">
        <v>5470</v>
      </c>
      <c r="E57" s="153">
        <v>5207</v>
      </c>
      <c r="F57" s="153">
        <v>263</v>
      </c>
      <c r="G57" s="151">
        <v>4808</v>
      </c>
      <c r="H57" s="151">
        <v>4647</v>
      </c>
      <c r="I57" s="151">
        <v>161</v>
      </c>
      <c r="J57" s="151">
        <v>2520</v>
      </c>
      <c r="K57" s="151">
        <v>2431</v>
      </c>
      <c r="L57" s="151">
        <v>89</v>
      </c>
      <c r="M57" s="172">
        <v>0.93</v>
      </c>
      <c r="N57" s="153">
        <v>113404</v>
      </c>
      <c r="O57" s="153">
        <v>110066</v>
      </c>
      <c r="P57" s="153">
        <v>3338</v>
      </c>
      <c r="Q57" s="154">
        <v>0.970565412154774</v>
      </c>
      <c r="R57" s="154">
        <v>0.951919561243144</v>
      </c>
      <c r="S57" s="154">
        <v>0.966514143094842</v>
      </c>
      <c r="T57" s="154">
        <v>0.96468253968254</v>
      </c>
      <c r="U57" s="173">
        <v>-0.0145945818516975</v>
      </c>
      <c r="V57" s="158">
        <v>31985</v>
      </c>
      <c r="W57" s="158">
        <v>30881</v>
      </c>
      <c r="X57" s="158">
        <v>35000</v>
      </c>
      <c r="Y57" s="158">
        <v>34050</v>
      </c>
      <c r="Z57" s="155">
        <v>0.965483820540879</v>
      </c>
      <c r="AA57" s="155">
        <v>0.972857142857143</v>
      </c>
      <c r="AB57" s="173">
        <v>-0.00737332231626431</v>
      </c>
      <c r="AC57" s="159"/>
      <c r="AD57" s="161"/>
    </row>
    <row r="58" spans="1:30">
      <c r="A58" s="170" t="s">
        <v>24</v>
      </c>
      <c r="B58" s="171" t="s">
        <v>1750</v>
      </c>
      <c r="C58" s="171" t="s">
        <v>60</v>
      </c>
      <c r="D58" s="150">
        <v>11164</v>
      </c>
      <c r="E58" s="153">
        <v>10670</v>
      </c>
      <c r="F58" s="153">
        <v>494</v>
      </c>
      <c r="G58" s="151">
        <v>10097</v>
      </c>
      <c r="H58" s="151">
        <v>9703</v>
      </c>
      <c r="I58" s="151">
        <v>394</v>
      </c>
      <c r="J58" s="151">
        <v>5123</v>
      </c>
      <c r="K58" s="151">
        <v>4959</v>
      </c>
      <c r="L58" s="151">
        <v>164</v>
      </c>
      <c r="M58" s="172">
        <v>0.93</v>
      </c>
      <c r="N58" s="153">
        <v>223216</v>
      </c>
      <c r="O58" s="153">
        <v>217246</v>
      </c>
      <c r="P58" s="153">
        <v>5970</v>
      </c>
      <c r="Q58" s="154">
        <v>0.97325460540463</v>
      </c>
      <c r="R58" s="154">
        <v>0.955750627015407</v>
      </c>
      <c r="S58" s="154">
        <v>0.960978508467862</v>
      </c>
      <c r="T58" s="154">
        <v>0.96798750731993</v>
      </c>
      <c r="U58" s="173">
        <v>-0.00522788145245501</v>
      </c>
      <c r="V58" s="158">
        <v>64748</v>
      </c>
      <c r="W58" s="158">
        <v>62597</v>
      </c>
      <c r="X58" s="158">
        <v>68331</v>
      </c>
      <c r="Y58" s="158">
        <v>66806</v>
      </c>
      <c r="Z58" s="155">
        <v>0.966778896645456</v>
      </c>
      <c r="AA58" s="155">
        <v>0.977682164756845</v>
      </c>
      <c r="AB58" s="173">
        <v>-0.0109032681113891</v>
      </c>
      <c r="AC58" s="159"/>
      <c r="AD58" s="161"/>
    </row>
    <row r="59" spans="1:30">
      <c r="A59" s="170" t="s">
        <v>24</v>
      </c>
      <c r="B59" s="171" t="s">
        <v>1758</v>
      </c>
      <c r="C59" s="171" t="s">
        <v>1759</v>
      </c>
      <c r="D59" s="150">
        <v>0</v>
      </c>
      <c r="E59" s="153">
        <v>0</v>
      </c>
      <c r="F59" s="153">
        <v>0</v>
      </c>
      <c r="G59" s="151">
        <v>0</v>
      </c>
      <c r="H59" s="151">
        <v>0</v>
      </c>
      <c r="I59" s="151">
        <v>0</v>
      </c>
      <c r="J59" s="151">
        <v>0</v>
      </c>
      <c r="K59" s="151">
        <v>0</v>
      </c>
      <c r="L59" s="151">
        <v>0</v>
      </c>
      <c r="M59" s="172">
        <v>0.93</v>
      </c>
      <c r="N59" s="153">
        <v>0</v>
      </c>
      <c r="O59" s="153">
        <v>0</v>
      </c>
      <c r="P59" s="153">
        <v>0</v>
      </c>
      <c r="Q59" s="154">
        <v>0</v>
      </c>
      <c r="R59" s="154">
        <v>0</v>
      </c>
      <c r="S59" s="154">
        <v>0</v>
      </c>
      <c r="T59" s="154">
        <v>0</v>
      </c>
      <c r="U59" s="173">
        <v>0</v>
      </c>
      <c r="V59" s="158">
        <v>0</v>
      </c>
      <c r="W59" s="158">
        <v>0</v>
      </c>
      <c r="X59" s="158">
        <v>0</v>
      </c>
      <c r="Y59" s="158">
        <v>0</v>
      </c>
      <c r="Z59" s="155">
        <v>0</v>
      </c>
      <c r="AA59" s="155">
        <v>0</v>
      </c>
      <c r="AB59" s="173">
        <v>0</v>
      </c>
      <c r="AC59" s="159"/>
      <c r="AD59" s="161"/>
    </row>
    <row r="60" spans="1:30">
      <c r="A60" s="170" t="s">
        <v>24</v>
      </c>
      <c r="B60" s="171" t="s">
        <v>1758</v>
      </c>
      <c r="C60" s="171" t="s">
        <v>1760</v>
      </c>
      <c r="D60" s="150">
        <v>0</v>
      </c>
      <c r="E60" s="153">
        <v>0</v>
      </c>
      <c r="F60" s="153">
        <v>0</v>
      </c>
      <c r="G60" s="151">
        <v>0</v>
      </c>
      <c r="H60" s="151">
        <v>0</v>
      </c>
      <c r="I60" s="151">
        <v>0</v>
      </c>
      <c r="J60" s="151">
        <v>0</v>
      </c>
      <c r="K60" s="151">
        <v>0</v>
      </c>
      <c r="L60" s="151">
        <v>0</v>
      </c>
      <c r="M60" s="172">
        <v>0.93</v>
      </c>
      <c r="N60" s="153">
        <v>0</v>
      </c>
      <c r="O60" s="153">
        <v>0</v>
      </c>
      <c r="P60" s="153">
        <v>0</v>
      </c>
      <c r="Q60" s="154">
        <v>0</v>
      </c>
      <c r="R60" s="154">
        <v>0</v>
      </c>
      <c r="S60" s="154">
        <v>0</v>
      </c>
      <c r="T60" s="154">
        <v>0</v>
      </c>
      <c r="U60" s="173">
        <v>0</v>
      </c>
      <c r="V60" s="158">
        <v>0</v>
      </c>
      <c r="W60" s="158">
        <v>0</v>
      </c>
      <c r="X60" s="158">
        <v>0</v>
      </c>
      <c r="Y60" s="158">
        <v>0</v>
      </c>
      <c r="Z60" s="155">
        <v>0</v>
      </c>
      <c r="AA60" s="155">
        <v>0</v>
      </c>
      <c r="AB60" s="173">
        <v>0</v>
      </c>
      <c r="AC60" s="159"/>
      <c r="AD60" s="161"/>
    </row>
    <row r="61" spans="1:30">
      <c r="A61" s="170" t="s">
        <v>24</v>
      </c>
      <c r="B61" s="171" t="s">
        <v>1758</v>
      </c>
      <c r="C61" s="171" t="s">
        <v>1761</v>
      </c>
      <c r="D61" s="150">
        <v>0</v>
      </c>
      <c r="E61" s="153">
        <v>0</v>
      </c>
      <c r="F61" s="153">
        <v>0</v>
      </c>
      <c r="G61" s="151">
        <v>0</v>
      </c>
      <c r="H61" s="151">
        <v>0</v>
      </c>
      <c r="I61" s="151">
        <v>0</v>
      </c>
      <c r="J61" s="151">
        <v>0</v>
      </c>
      <c r="K61" s="151">
        <v>0</v>
      </c>
      <c r="L61" s="151">
        <v>0</v>
      </c>
      <c r="M61" s="172">
        <v>0.93</v>
      </c>
      <c r="N61" s="153">
        <v>0</v>
      </c>
      <c r="O61" s="153">
        <v>0</v>
      </c>
      <c r="P61" s="153">
        <v>0</v>
      </c>
      <c r="Q61" s="154">
        <v>0</v>
      </c>
      <c r="R61" s="154">
        <v>0</v>
      </c>
      <c r="S61" s="154">
        <v>0</v>
      </c>
      <c r="T61" s="154">
        <v>0</v>
      </c>
      <c r="U61" s="173">
        <v>0</v>
      </c>
      <c r="V61" s="158">
        <v>0</v>
      </c>
      <c r="W61" s="158">
        <v>0</v>
      </c>
      <c r="X61" s="158">
        <v>0</v>
      </c>
      <c r="Y61" s="158">
        <v>0</v>
      </c>
      <c r="Z61" s="155">
        <v>0</v>
      </c>
      <c r="AA61" s="155">
        <v>0</v>
      </c>
      <c r="AB61" s="173">
        <v>0</v>
      </c>
      <c r="AC61" s="159"/>
      <c r="AD61" s="161"/>
    </row>
    <row r="62" spans="1:30">
      <c r="A62" s="170" t="s">
        <v>24</v>
      </c>
      <c r="B62" s="171" t="s">
        <v>1758</v>
      </c>
      <c r="C62" s="171" t="s">
        <v>1762</v>
      </c>
      <c r="D62" s="150">
        <v>0</v>
      </c>
      <c r="E62" s="153">
        <v>0</v>
      </c>
      <c r="F62" s="153">
        <v>0</v>
      </c>
      <c r="G62" s="151">
        <v>0</v>
      </c>
      <c r="H62" s="151">
        <v>0</v>
      </c>
      <c r="I62" s="151">
        <v>0</v>
      </c>
      <c r="J62" s="151">
        <v>0</v>
      </c>
      <c r="K62" s="151">
        <v>0</v>
      </c>
      <c r="L62" s="151">
        <v>0</v>
      </c>
      <c r="M62" s="172">
        <v>0.93</v>
      </c>
      <c r="N62" s="153">
        <v>0</v>
      </c>
      <c r="O62" s="153">
        <v>0</v>
      </c>
      <c r="P62" s="153">
        <v>0</v>
      </c>
      <c r="Q62" s="154">
        <v>0</v>
      </c>
      <c r="R62" s="154">
        <v>0</v>
      </c>
      <c r="S62" s="154">
        <v>0</v>
      </c>
      <c r="T62" s="154">
        <v>0</v>
      </c>
      <c r="U62" s="173">
        <v>0</v>
      </c>
      <c r="V62" s="158">
        <v>0</v>
      </c>
      <c r="W62" s="158">
        <v>0</v>
      </c>
      <c r="X62" s="158">
        <v>0</v>
      </c>
      <c r="Y62" s="158">
        <v>0</v>
      </c>
      <c r="Z62" s="155">
        <v>0</v>
      </c>
      <c r="AA62" s="155">
        <v>0</v>
      </c>
      <c r="AB62" s="173">
        <v>0</v>
      </c>
      <c r="AC62" s="159"/>
      <c r="AD62" s="161"/>
    </row>
    <row r="63" spans="1:30">
      <c r="A63" s="170" t="s">
        <v>24</v>
      </c>
      <c r="B63" s="171" t="s">
        <v>1758</v>
      </c>
      <c r="C63" s="171" t="s">
        <v>62</v>
      </c>
      <c r="D63" s="150">
        <v>0</v>
      </c>
      <c r="E63" s="153">
        <v>0</v>
      </c>
      <c r="F63" s="153">
        <v>0</v>
      </c>
      <c r="G63" s="151">
        <v>0</v>
      </c>
      <c r="H63" s="151">
        <v>0</v>
      </c>
      <c r="I63" s="151">
        <v>0</v>
      </c>
      <c r="J63" s="151">
        <v>0</v>
      </c>
      <c r="K63" s="151">
        <v>0</v>
      </c>
      <c r="L63" s="151">
        <v>0</v>
      </c>
      <c r="M63" s="172">
        <v>0.93</v>
      </c>
      <c r="N63" s="153">
        <v>0</v>
      </c>
      <c r="O63" s="153">
        <v>0</v>
      </c>
      <c r="P63" s="153">
        <v>0</v>
      </c>
      <c r="Q63" s="154">
        <v>0</v>
      </c>
      <c r="R63" s="154">
        <v>0</v>
      </c>
      <c r="S63" s="154">
        <v>0</v>
      </c>
      <c r="T63" s="154">
        <v>0</v>
      </c>
      <c r="U63" s="173">
        <v>0</v>
      </c>
      <c r="V63" s="158">
        <v>0</v>
      </c>
      <c r="W63" s="158">
        <v>0</v>
      </c>
      <c r="X63" s="158">
        <v>0</v>
      </c>
      <c r="Y63" s="158">
        <v>0</v>
      </c>
      <c r="Z63" s="155">
        <v>0</v>
      </c>
      <c r="AA63" s="155">
        <v>0</v>
      </c>
      <c r="AB63" s="173">
        <v>0</v>
      </c>
      <c r="AC63" s="159"/>
      <c r="AD63" s="161"/>
    </row>
    <row r="64" spans="1:30">
      <c r="A64" s="170" t="s">
        <v>24</v>
      </c>
      <c r="B64" s="171" t="s">
        <v>1758</v>
      </c>
      <c r="C64" s="171" t="s">
        <v>63</v>
      </c>
      <c r="D64" s="150">
        <v>7070</v>
      </c>
      <c r="E64" s="153">
        <v>6281</v>
      </c>
      <c r="F64" s="153">
        <v>789</v>
      </c>
      <c r="G64" s="151">
        <v>6584</v>
      </c>
      <c r="H64" s="151">
        <v>5626</v>
      </c>
      <c r="I64" s="151">
        <v>958</v>
      </c>
      <c r="J64" s="151">
        <v>3019</v>
      </c>
      <c r="K64" s="151">
        <v>2663</v>
      </c>
      <c r="L64" s="151">
        <v>356</v>
      </c>
      <c r="M64" s="172">
        <v>0.93</v>
      </c>
      <c r="N64" s="153">
        <v>149071</v>
      </c>
      <c r="O64" s="153">
        <v>128372</v>
      </c>
      <c r="P64" s="153">
        <v>20699</v>
      </c>
      <c r="Q64" s="154">
        <v>0.861146701907145</v>
      </c>
      <c r="R64" s="154">
        <v>0.888401697312588</v>
      </c>
      <c r="S64" s="154">
        <v>0.8544957472661</v>
      </c>
      <c r="T64" s="154">
        <v>0.882080158993044</v>
      </c>
      <c r="U64" s="173">
        <v>0.0339059500464888</v>
      </c>
      <c r="V64" s="158">
        <v>40307</v>
      </c>
      <c r="W64" s="158">
        <v>33765</v>
      </c>
      <c r="X64" s="158">
        <v>45178</v>
      </c>
      <c r="Y64" s="158">
        <v>39193</v>
      </c>
      <c r="Z64" s="155">
        <v>0.837695685612921</v>
      </c>
      <c r="AA64" s="155">
        <v>0.867524016114038</v>
      </c>
      <c r="AB64" s="173">
        <v>-0.029828330501117</v>
      </c>
      <c r="AC64" s="159"/>
      <c r="AD64" s="161"/>
    </row>
    <row r="65" spans="1:30">
      <c r="A65" s="170" t="s">
        <v>24</v>
      </c>
      <c r="B65" s="171" t="s">
        <v>1758</v>
      </c>
      <c r="C65" s="171" t="s">
        <v>66</v>
      </c>
      <c r="D65" s="150">
        <v>9999</v>
      </c>
      <c r="E65" s="153">
        <v>9412</v>
      </c>
      <c r="F65" s="153">
        <v>587</v>
      </c>
      <c r="G65" s="151">
        <v>9151</v>
      </c>
      <c r="H65" s="151">
        <v>8871</v>
      </c>
      <c r="I65" s="151">
        <v>280</v>
      </c>
      <c r="J65" s="151">
        <v>5500</v>
      </c>
      <c r="K65" s="151">
        <v>5361</v>
      </c>
      <c r="L65" s="151">
        <v>139</v>
      </c>
      <c r="M65" s="172">
        <v>0.93</v>
      </c>
      <c r="N65" s="153">
        <v>190315</v>
      </c>
      <c r="O65" s="153">
        <v>185255</v>
      </c>
      <c r="P65" s="153">
        <v>5060</v>
      </c>
      <c r="Q65" s="154">
        <v>0.973412500328403</v>
      </c>
      <c r="R65" s="154">
        <v>0.941294129412941</v>
      </c>
      <c r="S65" s="154">
        <v>0.969402251120096</v>
      </c>
      <c r="T65" s="154">
        <v>0.974727272727273</v>
      </c>
      <c r="U65" s="173">
        <v>-0.0281081217071548</v>
      </c>
      <c r="V65" s="158">
        <v>58163</v>
      </c>
      <c r="W65" s="158">
        <v>56393</v>
      </c>
      <c r="X65" s="158">
        <v>58478</v>
      </c>
      <c r="Y65" s="158">
        <v>57059</v>
      </c>
      <c r="Z65" s="155">
        <v>0.969568282241287</v>
      </c>
      <c r="AA65" s="155">
        <v>0.975734464242963</v>
      </c>
      <c r="AB65" s="173">
        <v>-0.00616618200167574</v>
      </c>
      <c r="AC65" s="159"/>
      <c r="AD65" s="161"/>
    </row>
    <row r="66" spans="1:30">
      <c r="A66" s="170" t="s">
        <v>24</v>
      </c>
      <c r="B66" s="171" t="s">
        <v>1758</v>
      </c>
      <c r="C66" s="171" t="s">
        <v>64</v>
      </c>
      <c r="D66" s="150">
        <v>13500</v>
      </c>
      <c r="E66" s="153">
        <v>12472</v>
      </c>
      <c r="F66" s="153">
        <v>1028</v>
      </c>
      <c r="G66" s="151">
        <v>13480</v>
      </c>
      <c r="H66" s="151">
        <v>13257</v>
      </c>
      <c r="I66" s="151">
        <v>223</v>
      </c>
      <c r="J66" s="151">
        <v>10260</v>
      </c>
      <c r="K66" s="151">
        <v>10107</v>
      </c>
      <c r="L66" s="151">
        <v>153</v>
      </c>
      <c r="M66" s="172">
        <v>0.93</v>
      </c>
      <c r="N66" s="153">
        <v>218145</v>
      </c>
      <c r="O66" s="153">
        <v>212065</v>
      </c>
      <c r="P66" s="153">
        <v>6080</v>
      </c>
      <c r="Q66" s="154">
        <v>0.972128630039653</v>
      </c>
      <c r="R66" s="154">
        <v>0.923851851851852</v>
      </c>
      <c r="S66" s="154">
        <v>0.983456973293769</v>
      </c>
      <c r="T66" s="154">
        <v>0.985087719298246</v>
      </c>
      <c r="U66" s="173">
        <v>-0.0596051214419168</v>
      </c>
      <c r="V66" s="158">
        <v>82015</v>
      </c>
      <c r="W66" s="158">
        <v>79873</v>
      </c>
      <c r="X66" s="158">
        <v>70533</v>
      </c>
      <c r="Y66" s="158">
        <v>69231</v>
      </c>
      <c r="Z66" s="155">
        <v>0.97388282631226</v>
      </c>
      <c r="AA66" s="155">
        <v>0.981540555484667</v>
      </c>
      <c r="AB66" s="173">
        <v>-0.00765772917240681</v>
      </c>
      <c r="AC66" s="159"/>
      <c r="AD66" s="161"/>
    </row>
    <row r="67" spans="1:30">
      <c r="A67" s="170" t="s">
        <v>24</v>
      </c>
      <c r="B67" s="171" t="s">
        <v>1758</v>
      </c>
      <c r="C67" s="171" t="s">
        <v>1765</v>
      </c>
      <c r="D67" s="150">
        <v>7684</v>
      </c>
      <c r="E67" s="153">
        <v>7385</v>
      </c>
      <c r="F67" s="153">
        <v>299</v>
      </c>
      <c r="G67" s="151">
        <v>7873</v>
      </c>
      <c r="H67" s="151">
        <v>7554</v>
      </c>
      <c r="I67" s="151">
        <v>319</v>
      </c>
      <c r="J67" s="151">
        <v>3476</v>
      </c>
      <c r="K67" s="151">
        <v>3357</v>
      </c>
      <c r="L67" s="151">
        <v>119</v>
      </c>
      <c r="M67" s="172">
        <v>0.93</v>
      </c>
      <c r="N67" s="153">
        <v>169903</v>
      </c>
      <c r="O67" s="153">
        <v>157934</v>
      </c>
      <c r="P67" s="153">
        <v>11969</v>
      </c>
      <c r="Q67" s="154">
        <v>0.929553921943697</v>
      </c>
      <c r="R67" s="154">
        <v>0.961087975013014</v>
      </c>
      <c r="S67" s="154">
        <v>0.959481773148736</v>
      </c>
      <c r="T67" s="154">
        <v>0.965765247410817</v>
      </c>
      <c r="U67" s="173">
        <v>0.00160620186427785</v>
      </c>
      <c r="V67" s="158">
        <v>46358</v>
      </c>
      <c r="W67" s="158">
        <v>43814</v>
      </c>
      <c r="X67" s="158">
        <v>51057</v>
      </c>
      <c r="Y67" s="158">
        <v>47636</v>
      </c>
      <c r="Z67" s="155">
        <v>0.945122740411579</v>
      </c>
      <c r="AA67" s="155">
        <v>0.932996454942515</v>
      </c>
      <c r="AB67" s="173">
        <v>0.0121262854690641</v>
      </c>
      <c r="AC67" s="159"/>
      <c r="AD67" s="161"/>
    </row>
    <row r="68" spans="1:30">
      <c r="A68" s="170" t="s">
        <v>24</v>
      </c>
      <c r="B68" s="171" t="s">
        <v>1758</v>
      </c>
      <c r="C68" s="171" t="s">
        <v>1764</v>
      </c>
      <c r="D68" s="150">
        <v>12600</v>
      </c>
      <c r="E68" s="153">
        <v>11734</v>
      </c>
      <c r="F68" s="153">
        <v>866</v>
      </c>
      <c r="G68" s="151">
        <v>12912</v>
      </c>
      <c r="H68" s="151">
        <v>12159</v>
      </c>
      <c r="I68" s="151">
        <v>753</v>
      </c>
      <c r="J68" s="151">
        <v>6918</v>
      </c>
      <c r="K68" s="151">
        <v>6308</v>
      </c>
      <c r="L68" s="151">
        <v>610</v>
      </c>
      <c r="M68" s="172">
        <v>0.93</v>
      </c>
      <c r="N68" s="153">
        <v>245770</v>
      </c>
      <c r="O68" s="153">
        <v>229836</v>
      </c>
      <c r="P68" s="153">
        <v>15934</v>
      </c>
      <c r="Q68" s="154">
        <v>0.935167026081296</v>
      </c>
      <c r="R68" s="154">
        <v>0.931269841269841</v>
      </c>
      <c r="S68" s="154">
        <v>0.941682156133829</v>
      </c>
      <c r="T68" s="154">
        <v>0.911824226655103</v>
      </c>
      <c r="U68" s="173">
        <v>-0.0104123148639877</v>
      </c>
      <c r="V68" s="158">
        <v>72369</v>
      </c>
      <c r="W68" s="158">
        <v>67150</v>
      </c>
      <c r="X68" s="158">
        <v>80019</v>
      </c>
      <c r="Y68" s="158">
        <v>74491</v>
      </c>
      <c r="Z68" s="155">
        <v>0.927883486023021</v>
      </c>
      <c r="AA68" s="155">
        <v>0.930916407353254</v>
      </c>
      <c r="AB68" s="173">
        <v>-0.0030329213302327</v>
      </c>
      <c r="AC68" s="159"/>
      <c r="AD68" s="161"/>
    </row>
    <row r="69" spans="1:30">
      <c r="A69" s="170" t="s">
        <v>24</v>
      </c>
      <c r="B69" s="171" t="s">
        <v>1758</v>
      </c>
      <c r="C69" s="171" t="s">
        <v>65</v>
      </c>
      <c r="D69" s="150">
        <v>12874</v>
      </c>
      <c r="E69" s="153">
        <v>12211</v>
      </c>
      <c r="F69" s="153">
        <v>663</v>
      </c>
      <c r="G69" s="151">
        <v>12084</v>
      </c>
      <c r="H69" s="151">
        <v>11737</v>
      </c>
      <c r="I69" s="151">
        <v>347</v>
      </c>
      <c r="J69" s="151">
        <v>6426</v>
      </c>
      <c r="K69" s="151">
        <v>6316</v>
      </c>
      <c r="L69" s="151">
        <v>110</v>
      </c>
      <c r="M69" s="172">
        <v>0.93</v>
      </c>
      <c r="N69" s="153">
        <v>267340</v>
      </c>
      <c r="O69" s="153">
        <v>258888</v>
      </c>
      <c r="P69" s="153">
        <v>8452</v>
      </c>
      <c r="Q69" s="154">
        <v>0.968384828308521</v>
      </c>
      <c r="R69" s="154">
        <v>0.948500854435296</v>
      </c>
      <c r="S69" s="154">
        <v>0.971284342932804</v>
      </c>
      <c r="T69" s="154">
        <v>0.982882041705571</v>
      </c>
      <c r="U69" s="173">
        <v>-0.0227834884975078</v>
      </c>
      <c r="V69" s="158">
        <v>75174</v>
      </c>
      <c r="W69" s="158">
        <v>72485</v>
      </c>
      <c r="X69" s="158">
        <v>82567</v>
      </c>
      <c r="Y69" s="158">
        <v>80086</v>
      </c>
      <c r="Z69" s="155">
        <v>0.964229653869689</v>
      </c>
      <c r="AA69" s="155">
        <v>0.969951675608899</v>
      </c>
      <c r="AB69" s="173">
        <v>-0.00572202173921044</v>
      </c>
      <c r="AC69" s="159"/>
      <c r="AD69" s="161"/>
    </row>
    <row r="70" spans="1:30">
      <c r="A70" s="170" t="s">
        <v>24</v>
      </c>
      <c r="B70" s="171" t="s">
        <v>1758</v>
      </c>
      <c r="C70" s="171" t="s">
        <v>67</v>
      </c>
      <c r="D70" s="150">
        <v>14440</v>
      </c>
      <c r="E70" s="153">
        <v>14083</v>
      </c>
      <c r="F70" s="153">
        <v>357</v>
      </c>
      <c r="G70" s="151">
        <v>14384</v>
      </c>
      <c r="H70" s="151">
        <v>14139</v>
      </c>
      <c r="I70" s="151">
        <v>245</v>
      </c>
      <c r="J70" s="151">
        <v>10781</v>
      </c>
      <c r="K70" s="151">
        <v>10703</v>
      </c>
      <c r="L70" s="151">
        <v>78</v>
      </c>
      <c r="M70" s="172">
        <v>0.93</v>
      </c>
      <c r="N70" s="153">
        <v>235992</v>
      </c>
      <c r="O70" s="153">
        <v>231849</v>
      </c>
      <c r="P70" s="153">
        <v>4143</v>
      </c>
      <c r="Q70" s="154">
        <v>0.982444320146446</v>
      </c>
      <c r="R70" s="154">
        <v>0.975277008310249</v>
      </c>
      <c r="S70" s="154">
        <v>0.982967185761958</v>
      </c>
      <c r="T70" s="154">
        <v>0.992765049624339</v>
      </c>
      <c r="U70" s="173">
        <v>-0.00769017745170841</v>
      </c>
      <c r="V70" s="158">
        <v>90197</v>
      </c>
      <c r="W70" s="158">
        <v>88747</v>
      </c>
      <c r="X70" s="158">
        <v>78079</v>
      </c>
      <c r="Y70" s="158">
        <v>77004</v>
      </c>
      <c r="Z70" s="155">
        <v>0.983924077297471</v>
      </c>
      <c r="AA70" s="155">
        <v>0.986231893338798</v>
      </c>
      <c r="AB70" s="173">
        <v>-0.00230781604132679</v>
      </c>
      <c r="AC70" s="159"/>
      <c r="AD70" s="161"/>
    </row>
    <row r="71" spans="1:30">
      <c r="A71" s="170" t="s">
        <v>24</v>
      </c>
      <c r="B71" s="171" t="s">
        <v>1758</v>
      </c>
      <c r="C71" s="171" t="s">
        <v>1763</v>
      </c>
      <c r="D71" s="150">
        <v>0</v>
      </c>
      <c r="E71" s="153">
        <v>0</v>
      </c>
      <c r="F71" s="153">
        <v>0</v>
      </c>
      <c r="G71" s="151">
        <v>1</v>
      </c>
      <c r="H71" s="151">
        <v>0</v>
      </c>
      <c r="I71" s="151">
        <v>1</v>
      </c>
      <c r="J71" s="151">
        <v>0</v>
      </c>
      <c r="K71" s="151">
        <v>0</v>
      </c>
      <c r="L71" s="151">
        <v>0</v>
      </c>
      <c r="M71" s="172">
        <v>0.93</v>
      </c>
      <c r="N71" s="153">
        <v>4</v>
      </c>
      <c r="O71" s="153">
        <v>2</v>
      </c>
      <c r="P71" s="153">
        <v>2</v>
      </c>
      <c r="Q71" s="154">
        <v>0.5</v>
      </c>
      <c r="R71" s="154">
        <v>0</v>
      </c>
      <c r="S71" s="154">
        <v>0</v>
      </c>
      <c r="T71" s="154">
        <v>0</v>
      </c>
      <c r="U71" s="173">
        <v>0</v>
      </c>
      <c r="V71" s="158">
        <v>1</v>
      </c>
      <c r="W71" s="158">
        <v>0</v>
      </c>
      <c r="X71" s="158">
        <v>0</v>
      </c>
      <c r="Y71" s="158">
        <v>0</v>
      </c>
      <c r="Z71" s="155">
        <v>0</v>
      </c>
      <c r="AA71" s="155">
        <v>0</v>
      </c>
      <c r="AB71" s="173">
        <v>0</v>
      </c>
      <c r="AC71" s="159"/>
      <c r="AD71" s="161"/>
    </row>
    <row r="72" spans="1:30">
      <c r="A72" s="170" t="s">
        <v>24</v>
      </c>
      <c r="B72" s="171" t="s">
        <v>1766</v>
      </c>
      <c r="C72" s="171" t="s">
        <v>1767</v>
      </c>
      <c r="D72" s="150">
        <v>0</v>
      </c>
      <c r="E72" s="153">
        <v>0</v>
      </c>
      <c r="F72" s="153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72">
        <v>0.93</v>
      </c>
      <c r="N72" s="153">
        <v>0</v>
      </c>
      <c r="O72" s="153">
        <v>0</v>
      </c>
      <c r="P72" s="153">
        <v>0</v>
      </c>
      <c r="Q72" s="154">
        <v>0</v>
      </c>
      <c r="R72" s="154">
        <v>0</v>
      </c>
      <c r="S72" s="154">
        <v>0</v>
      </c>
      <c r="T72" s="154">
        <v>0</v>
      </c>
      <c r="U72" s="173">
        <v>0</v>
      </c>
      <c r="V72" s="158">
        <v>0</v>
      </c>
      <c r="W72" s="158">
        <v>0</v>
      </c>
      <c r="X72" s="158">
        <v>0</v>
      </c>
      <c r="Y72" s="158">
        <v>0</v>
      </c>
      <c r="Z72" s="155">
        <v>0</v>
      </c>
      <c r="AA72" s="155">
        <v>0</v>
      </c>
      <c r="AB72" s="173">
        <v>0</v>
      </c>
      <c r="AC72" s="159"/>
      <c r="AD72" s="161"/>
    </row>
    <row r="73" spans="1:30">
      <c r="A73" s="170" t="s">
        <v>24</v>
      </c>
      <c r="B73" s="171" t="s">
        <v>1766</v>
      </c>
      <c r="C73" s="171" t="s">
        <v>1768</v>
      </c>
      <c r="D73" s="150">
        <v>8586</v>
      </c>
      <c r="E73" s="153">
        <v>8255</v>
      </c>
      <c r="F73" s="153">
        <v>331</v>
      </c>
      <c r="G73" s="151">
        <v>8124</v>
      </c>
      <c r="H73" s="151">
        <v>7805</v>
      </c>
      <c r="I73" s="151">
        <v>319</v>
      </c>
      <c r="J73" s="151">
        <v>4010</v>
      </c>
      <c r="K73" s="151">
        <v>3829</v>
      </c>
      <c r="L73" s="151">
        <v>181</v>
      </c>
      <c r="M73" s="172">
        <v>0.93</v>
      </c>
      <c r="N73" s="153">
        <v>194866</v>
      </c>
      <c r="O73" s="153">
        <v>188104</v>
      </c>
      <c r="P73" s="153">
        <v>6762</v>
      </c>
      <c r="Q73" s="154">
        <v>0.965299231266614</v>
      </c>
      <c r="R73" s="154">
        <v>0.961448870253902</v>
      </c>
      <c r="S73" s="154">
        <v>0.960733628754308</v>
      </c>
      <c r="T73" s="154">
        <v>0.954862842892768</v>
      </c>
      <c r="U73" s="173">
        <v>0.000715241499593455</v>
      </c>
      <c r="V73" s="158">
        <v>51101</v>
      </c>
      <c r="W73" s="158">
        <v>49104</v>
      </c>
      <c r="X73" s="158">
        <v>59505</v>
      </c>
      <c r="Y73" s="158">
        <v>57425</v>
      </c>
      <c r="Z73" s="155">
        <v>0.960920529930921</v>
      </c>
      <c r="AA73" s="155">
        <v>0.965044954205529</v>
      </c>
      <c r="AB73" s="173">
        <v>-0.0041244242746078</v>
      </c>
      <c r="AC73" s="159"/>
      <c r="AD73" s="161"/>
    </row>
    <row r="74" spans="1:30">
      <c r="A74" s="170" t="s">
        <v>24</v>
      </c>
      <c r="B74" s="171" t="s">
        <v>1766</v>
      </c>
      <c r="C74" s="171" t="s">
        <v>1769</v>
      </c>
      <c r="D74" s="150">
        <v>0</v>
      </c>
      <c r="E74" s="153">
        <v>0</v>
      </c>
      <c r="F74" s="153">
        <v>0</v>
      </c>
      <c r="G74" s="151">
        <v>0</v>
      </c>
      <c r="H74" s="151">
        <v>0</v>
      </c>
      <c r="I74" s="151">
        <v>0</v>
      </c>
      <c r="J74" s="151">
        <v>0</v>
      </c>
      <c r="K74" s="151">
        <v>0</v>
      </c>
      <c r="L74" s="151">
        <v>0</v>
      </c>
      <c r="M74" s="172">
        <v>0.93</v>
      </c>
      <c r="N74" s="153">
        <v>0</v>
      </c>
      <c r="O74" s="153">
        <v>0</v>
      </c>
      <c r="P74" s="153">
        <v>0</v>
      </c>
      <c r="Q74" s="154">
        <v>0</v>
      </c>
      <c r="R74" s="154">
        <v>0</v>
      </c>
      <c r="S74" s="154">
        <v>0</v>
      </c>
      <c r="T74" s="154">
        <v>0</v>
      </c>
      <c r="U74" s="173">
        <v>0</v>
      </c>
      <c r="V74" s="158">
        <v>0</v>
      </c>
      <c r="W74" s="158">
        <v>0</v>
      </c>
      <c r="X74" s="158">
        <v>0</v>
      </c>
      <c r="Y74" s="158">
        <v>0</v>
      </c>
      <c r="Z74" s="155">
        <v>0</v>
      </c>
      <c r="AA74" s="155">
        <v>0</v>
      </c>
      <c r="AB74" s="173">
        <v>0</v>
      </c>
      <c r="AC74" s="159"/>
      <c r="AD74" s="161"/>
    </row>
    <row r="75" spans="1:30">
      <c r="A75" s="170" t="s">
        <v>24</v>
      </c>
      <c r="B75" s="171" t="s">
        <v>1766</v>
      </c>
      <c r="C75" s="171" t="s">
        <v>1770</v>
      </c>
      <c r="D75" s="150">
        <v>0</v>
      </c>
      <c r="E75" s="153">
        <v>0</v>
      </c>
      <c r="F75" s="153">
        <v>0</v>
      </c>
      <c r="G75" s="151">
        <v>0</v>
      </c>
      <c r="H75" s="151">
        <v>0</v>
      </c>
      <c r="I75" s="151">
        <v>0</v>
      </c>
      <c r="J75" s="151">
        <v>0</v>
      </c>
      <c r="K75" s="151">
        <v>0</v>
      </c>
      <c r="L75" s="151">
        <v>0</v>
      </c>
      <c r="M75" s="172">
        <v>0.93</v>
      </c>
      <c r="N75" s="153">
        <v>0</v>
      </c>
      <c r="O75" s="153">
        <v>0</v>
      </c>
      <c r="P75" s="153">
        <v>0</v>
      </c>
      <c r="Q75" s="154">
        <v>0</v>
      </c>
      <c r="R75" s="154">
        <v>0</v>
      </c>
      <c r="S75" s="154">
        <v>0</v>
      </c>
      <c r="T75" s="154">
        <v>0</v>
      </c>
      <c r="U75" s="173">
        <v>0</v>
      </c>
      <c r="V75" s="158">
        <v>0</v>
      </c>
      <c r="W75" s="158">
        <v>0</v>
      </c>
      <c r="X75" s="158">
        <v>0</v>
      </c>
      <c r="Y75" s="158">
        <v>0</v>
      </c>
      <c r="Z75" s="155">
        <v>0</v>
      </c>
      <c r="AA75" s="155">
        <v>0</v>
      </c>
      <c r="AB75" s="173">
        <v>0</v>
      </c>
      <c r="AC75" s="159"/>
      <c r="AD75" s="161"/>
    </row>
    <row r="76" spans="1:30">
      <c r="A76" s="170" t="s">
        <v>24</v>
      </c>
      <c r="B76" s="171" t="s">
        <v>1766</v>
      </c>
      <c r="C76" s="171" t="s">
        <v>68</v>
      </c>
      <c r="D76" s="150">
        <v>7485</v>
      </c>
      <c r="E76" s="153">
        <v>7048</v>
      </c>
      <c r="F76" s="153">
        <v>437</v>
      </c>
      <c r="G76" s="151">
        <v>7438</v>
      </c>
      <c r="H76" s="151">
        <v>6970</v>
      </c>
      <c r="I76" s="151">
        <v>468</v>
      </c>
      <c r="J76" s="151">
        <v>3167</v>
      </c>
      <c r="K76" s="151">
        <v>2927</v>
      </c>
      <c r="L76" s="151">
        <v>240</v>
      </c>
      <c r="M76" s="172">
        <v>0.93</v>
      </c>
      <c r="N76" s="153">
        <v>161621</v>
      </c>
      <c r="O76" s="153">
        <v>146128</v>
      </c>
      <c r="P76" s="153">
        <v>15493</v>
      </c>
      <c r="Q76" s="154">
        <v>0.904139932310776</v>
      </c>
      <c r="R76" s="154">
        <v>0.941616566466266</v>
      </c>
      <c r="S76" s="154">
        <v>0.937079860177467</v>
      </c>
      <c r="T76" s="154">
        <v>0.924218503315441</v>
      </c>
      <c r="U76" s="173">
        <v>0.00453670628879888</v>
      </c>
      <c r="V76" s="158">
        <v>43325</v>
      </c>
      <c r="W76" s="158">
        <v>39235</v>
      </c>
      <c r="X76" s="158">
        <v>48865</v>
      </c>
      <c r="Y76" s="158">
        <v>43895</v>
      </c>
      <c r="Z76" s="155">
        <v>0.905597230236584</v>
      </c>
      <c r="AA76" s="155">
        <v>0.898291210477847</v>
      </c>
      <c r="AB76" s="173">
        <v>0.0073060197587369</v>
      </c>
      <c r="AC76" s="159"/>
      <c r="AD76" s="161"/>
    </row>
    <row r="77" spans="1:30">
      <c r="A77" s="170" t="s">
        <v>24</v>
      </c>
      <c r="B77" s="171" t="s">
        <v>1766</v>
      </c>
      <c r="C77" s="171" t="s">
        <v>74</v>
      </c>
      <c r="D77" s="150">
        <v>9012</v>
      </c>
      <c r="E77" s="153">
        <v>8659</v>
      </c>
      <c r="F77" s="153">
        <v>353</v>
      </c>
      <c r="G77" s="151">
        <v>9328</v>
      </c>
      <c r="H77" s="151">
        <v>9012</v>
      </c>
      <c r="I77" s="151">
        <v>316</v>
      </c>
      <c r="J77" s="151">
        <v>4265</v>
      </c>
      <c r="K77" s="151">
        <v>4103</v>
      </c>
      <c r="L77" s="151">
        <v>162</v>
      </c>
      <c r="M77" s="172">
        <v>0.93</v>
      </c>
      <c r="N77" s="153">
        <v>204281</v>
      </c>
      <c r="O77" s="153">
        <v>196404</v>
      </c>
      <c r="P77" s="153">
        <v>7877</v>
      </c>
      <c r="Q77" s="154">
        <v>0.961440368903618</v>
      </c>
      <c r="R77" s="154">
        <v>0.960830004438526</v>
      </c>
      <c r="S77" s="154">
        <v>0.966123499142367</v>
      </c>
      <c r="T77" s="154">
        <v>0.962016412661196</v>
      </c>
      <c r="U77" s="173">
        <v>-0.00529349470384066</v>
      </c>
      <c r="V77" s="158">
        <v>53756</v>
      </c>
      <c r="W77" s="158">
        <v>51408</v>
      </c>
      <c r="X77" s="158">
        <v>61875</v>
      </c>
      <c r="Y77" s="158">
        <v>59410</v>
      </c>
      <c r="Z77" s="155">
        <v>0.956321154847831</v>
      </c>
      <c r="AA77" s="155">
        <v>0.960161616161616</v>
      </c>
      <c r="AB77" s="173">
        <v>-0.00384046131378524</v>
      </c>
      <c r="AC77" s="159"/>
      <c r="AD77" s="161"/>
    </row>
    <row r="78" spans="1:30">
      <c r="A78" s="170" t="s">
        <v>24</v>
      </c>
      <c r="B78" s="171" t="s">
        <v>1766</v>
      </c>
      <c r="C78" s="171" t="s">
        <v>71</v>
      </c>
      <c r="D78" s="150">
        <v>5688</v>
      </c>
      <c r="E78" s="153">
        <v>5458</v>
      </c>
      <c r="F78" s="153">
        <v>230</v>
      </c>
      <c r="G78" s="151">
        <v>5861</v>
      </c>
      <c r="H78" s="151">
        <v>5604</v>
      </c>
      <c r="I78" s="151">
        <v>257</v>
      </c>
      <c r="J78" s="151">
        <v>2696</v>
      </c>
      <c r="K78" s="151">
        <v>2555</v>
      </c>
      <c r="L78" s="151">
        <v>141</v>
      </c>
      <c r="M78" s="172">
        <v>0.93</v>
      </c>
      <c r="N78" s="153">
        <v>134490</v>
      </c>
      <c r="O78" s="153">
        <v>124997</v>
      </c>
      <c r="P78" s="153">
        <v>9493</v>
      </c>
      <c r="Q78" s="154">
        <v>0.929414826381144</v>
      </c>
      <c r="R78" s="154">
        <v>0.959563994374121</v>
      </c>
      <c r="S78" s="154">
        <v>0.956150827503839</v>
      </c>
      <c r="T78" s="154">
        <v>0.947700296735905</v>
      </c>
      <c r="U78" s="173">
        <v>0.00341316687028204</v>
      </c>
      <c r="V78" s="158">
        <v>34630</v>
      </c>
      <c r="W78" s="158">
        <v>33160</v>
      </c>
      <c r="X78" s="158">
        <v>40222</v>
      </c>
      <c r="Y78" s="158">
        <v>38639</v>
      </c>
      <c r="Z78" s="155">
        <v>0.957551256136298</v>
      </c>
      <c r="AA78" s="155">
        <v>0.960643428969221</v>
      </c>
      <c r="AB78" s="173">
        <v>-0.00309217283292285</v>
      </c>
      <c r="AC78" s="159"/>
      <c r="AD78" s="161"/>
    </row>
    <row r="79" spans="1:30">
      <c r="A79" s="170" t="s">
        <v>24</v>
      </c>
      <c r="B79" s="171" t="s">
        <v>1766</v>
      </c>
      <c r="C79" s="171" t="s">
        <v>70</v>
      </c>
      <c r="D79" s="150">
        <v>8705</v>
      </c>
      <c r="E79" s="153">
        <v>8314</v>
      </c>
      <c r="F79" s="153">
        <v>391</v>
      </c>
      <c r="G79" s="151">
        <v>8420</v>
      </c>
      <c r="H79" s="151">
        <v>8004</v>
      </c>
      <c r="I79" s="151">
        <v>416</v>
      </c>
      <c r="J79" s="151">
        <v>3853</v>
      </c>
      <c r="K79" s="151">
        <v>3711</v>
      </c>
      <c r="L79" s="151">
        <v>142</v>
      </c>
      <c r="M79" s="172">
        <v>0.93</v>
      </c>
      <c r="N79" s="153">
        <v>184785</v>
      </c>
      <c r="O79" s="153">
        <v>178657</v>
      </c>
      <c r="P79" s="153">
        <v>6128</v>
      </c>
      <c r="Q79" s="154">
        <v>0.966837135048841</v>
      </c>
      <c r="R79" s="154">
        <v>0.955083285468122</v>
      </c>
      <c r="S79" s="154">
        <v>0.950593824228029</v>
      </c>
      <c r="T79" s="154">
        <v>0.963145600830522</v>
      </c>
      <c r="U79" s="173">
        <v>0.00448946124009331</v>
      </c>
      <c r="V79" s="158">
        <v>49157</v>
      </c>
      <c r="W79" s="158">
        <v>47165</v>
      </c>
      <c r="X79" s="158">
        <v>55681</v>
      </c>
      <c r="Y79" s="158">
        <v>53871</v>
      </c>
      <c r="Z79" s="155">
        <v>0.959476778485261</v>
      </c>
      <c r="AA79" s="155">
        <v>0.967493399903019</v>
      </c>
      <c r="AB79" s="173">
        <v>-0.0080166214177575</v>
      </c>
      <c r="AC79" s="159"/>
      <c r="AD79" s="161"/>
    </row>
    <row r="80" spans="1:30">
      <c r="A80" s="170" t="s">
        <v>24</v>
      </c>
      <c r="B80" s="171" t="s">
        <v>1766</v>
      </c>
      <c r="C80" s="171" t="s">
        <v>69</v>
      </c>
      <c r="D80" s="150">
        <v>9921</v>
      </c>
      <c r="E80" s="153">
        <v>9513</v>
      </c>
      <c r="F80" s="153">
        <v>408</v>
      </c>
      <c r="G80" s="151">
        <v>10034</v>
      </c>
      <c r="H80" s="151">
        <v>9739</v>
      </c>
      <c r="I80" s="151">
        <v>295</v>
      </c>
      <c r="J80" s="151">
        <v>4733</v>
      </c>
      <c r="K80" s="151">
        <v>4634</v>
      </c>
      <c r="L80" s="151">
        <v>99</v>
      </c>
      <c r="M80" s="172">
        <v>0.93</v>
      </c>
      <c r="N80" s="153">
        <v>225682</v>
      </c>
      <c r="O80" s="153">
        <v>217290</v>
      </c>
      <c r="P80" s="153">
        <v>8392</v>
      </c>
      <c r="Q80" s="154">
        <v>0.962814934288069</v>
      </c>
      <c r="R80" s="154">
        <v>0.958875113395827</v>
      </c>
      <c r="S80" s="154">
        <v>0.970599960135539</v>
      </c>
      <c r="T80" s="154">
        <v>0.97908303401648</v>
      </c>
      <c r="U80" s="173">
        <v>-0.0117248467397122</v>
      </c>
      <c r="V80" s="158">
        <v>59311</v>
      </c>
      <c r="W80" s="158">
        <v>57350</v>
      </c>
      <c r="X80" s="158">
        <v>68189</v>
      </c>
      <c r="Y80" s="158">
        <v>65608</v>
      </c>
      <c r="Z80" s="155">
        <v>0.966936993137867</v>
      </c>
      <c r="AA80" s="155">
        <v>0.962149320271598</v>
      </c>
      <c r="AB80" s="173">
        <v>0.00478767286626847</v>
      </c>
      <c r="AC80" s="159"/>
      <c r="AD80" s="161"/>
    </row>
    <row r="81" spans="1:30">
      <c r="A81" s="170" t="s">
        <v>24</v>
      </c>
      <c r="B81" s="171" t="s">
        <v>1766</v>
      </c>
      <c r="C81" s="171" t="s">
        <v>72</v>
      </c>
      <c r="D81" s="150">
        <v>3063</v>
      </c>
      <c r="E81" s="153">
        <v>2970</v>
      </c>
      <c r="F81" s="153">
        <v>93</v>
      </c>
      <c r="G81" s="151">
        <v>2858</v>
      </c>
      <c r="H81" s="151">
        <v>2779</v>
      </c>
      <c r="I81" s="151">
        <v>79</v>
      </c>
      <c r="J81" s="151">
        <v>1173</v>
      </c>
      <c r="K81" s="151">
        <v>1114</v>
      </c>
      <c r="L81" s="151">
        <v>59</v>
      </c>
      <c r="M81" s="172">
        <v>0.93</v>
      </c>
      <c r="N81" s="153">
        <v>61915</v>
      </c>
      <c r="O81" s="153">
        <v>59582</v>
      </c>
      <c r="P81" s="153">
        <v>2333</v>
      </c>
      <c r="Q81" s="154">
        <v>0.96231930872971</v>
      </c>
      <c r="R81" s="154">
        <v>0.969637610186092</v>
      </c>
      <c r="S81" s="154">
        <v>0.972358292512246</v>
      </c>
      <c r="T81" s="154">
        <v>0.949701619778346</v>
      </c>
      <c r="U81" s="173">
        <v>-0.0027206823261543</v>
      </c>
      <c r="V81" s="158">
        <v>17178</v>
      </c>
      <c r="W81" s="158">
        <v>16531</v>
      </c>
      <c r="X81" s="158">
        <v>18088</v>
      </c>
      <c r="Y81" s="158">
        <v>17410</v>
      </c>
      <c r="Z81" s="155">
        <v>0.96233554546513</v>
      </c>
      <c r="AA81" s="155">
        <v>0.962516585581601</v>
      </c>
      <c r="AB81" s="173">
        <v>-0.000181040116471243</v>
      </c>
      <c r="AC81" s="159"/>
      <c r="AD81" s="161"/>
    </row>
    <row r="82" spans="1:30">
      <c r="A82" s="170" t="s">
        <v>24</v>
      </c>
      <c r="B82" s="171" t="s">
        <v>1766</v>
      </c>
      <c r="C82" s="171" t="s">
        <v>73</v>
      </c>
      <c r="D82" s="150">
        <v>0</v>
      </c>
      <c r="E82" s="153">
        <v>0</v>
      </c>
      <c r="F82" s="153">
        <v>0</v>
      </c>
      <c r="G82" s="151">
        <v>0</v>
      </c>
      <c r="H82" s="151">
        <v>0</v>
      </c>
      <c r="I82" s="151">
        <v>0</v>
      </c>
      <c r="J82" s="151">
        <v>0</v>
      </c>
      <c r="K82" s="151">
        <v>0</v>
      </c>
      <c r="L82" s="151">
        <v>0</v>
      </c>
      <c r="M82" s="172">
        <v>0.93</v>
      </c>
      <c r="N82" s="153">
        <v>92</v>
      </c>
      <c r="O82" s="153">
        <v>91</v>
      </c>
      <c r="P82" s="153">
        <v>1</v>
      </c>
      <c r="Q82" s="154">
        <v>0.989130434782609</v>
      </c>
      <c r="R82" s="154">
        <v>0</v>
      </c>
      <c r="S82" s="154">
        <v>0</v>
      </c>
      <c r="T82" s="154">
        <v>0</v>
      </c>
      <c r="U82" s="173">
        <v>0</v>
      </c>
      <c r="V82" s="158">
        <v>0</v>
      </c>
      <c r="W82" s="158">
        <v>0</v>
      </c>
      <c r="X82" s="158">
        <v>14</v>
      </c>
      <c r="Y82" s="158">
        <v>13</v>
      </c>
      <c r="Z82" s="155">
        <v>0</v>
      </c>
      <c r="AA82" s="155">
        <v>0.928571428571429</v>
      </c>
      <c r="AB82" s="173">
        <v>-0.928571428571429</v>
      </c>
      <c r="AC82" s="159"/>
      <c r="AD82" s="161"/>
    </row>
    <row r="83" spans="1:30">
      <c r="A83" s="170" t="s">
        <v>24</v>
      </c>
      <c r="B83" s="171" t="s">
        <v>1766</v>
      </c>
      <c r="C83" s="171" t="s">
        <v>76</v>
      </c>
      <c r="D83" s="150">
        <v>3403</v>
      </c>
      <c r="E83" s="153">
        <v>3340</v>
      </c>
      <c r="F83" s="153">
        <v>63</v>
      </c>
      <c r="G83" s="151">
        <v>3614</v>
      </c>
      <c r="H83" s="151">
        <v>3532</v>
      </c>
      <c r="I83" s="151">
        <v>82</v>
      </c>
      <c r="J83" s="151">
        <v>1584</v>
      </c>
      <c r="K83" s="151">
        <v>1549</v>
      </c>
      <c r="L83" s="151">
        <v>35</v>
      </c>
      <c r="M83" s="172">
        <v>0.93</v>
      </c>
      <c r="N83" s="153">
        <v>81444</v>
      </c>
      <c r="O83" s="153">
        <v>79468</v>
      </c>
      <c r="P83" s="153">
        <v>1976</v>
      </c>
      <c r="Q83" s="154">
        <v>0.975737930357055</v>
      </c>
      <c r="R83" s="154">
        <v>0.981486923302968</v>
      </c>
      <c r="S83" s="154">
        <v>0.977310459324848</v>
      </c>
      <c r="T83" s="154">
        <v>0.97790404040404</v>
      </c>
      <c r="U83" s="173">
        <v>0.0041764639781201</v>
      </c>
      <c r="V83" s="158">
        <v>21038</v>
      </c>
      <c r="W83" s="158">
        <v>20478</v>
      </c>
      <c r="X83" s="158">
        <v>25061</v>
      </c>
      <c r="Y83" s="158">
        <v>24483</v>
      </c>
      <c r="Z83" s="155">
        <v>0.973381500142599</v>
      </c>
      <c r="AA83" s="155">
        <v>0.97693627548781</v>
      </c>
      <c r="AB83" s="173">
        <v>-0.00355477534521065</v>
      </c>
      <c r="AC83" s="159"/>
      <c r="AD83" s="161"/>
    </row>
    <row r="84" spans="1:30">
      <c r="A84" s="170" t="s">
        <v>24</v>
      </c>
      <c r="B84" s="171" t="s">
        <v>1766</v>
      </c>
      <c r="C84" s="171" t="s">
        <v>75</v>
      </c>
      <c r="D84" s="150">
        <v>7946</v>
      </c>
      <c r="E84" s="153">
        <v>7662</v>
      </c>
      <c r="F84" s="153">
        <v>284</v>
      </c>
      <c r="G84" s="151">
        <v>7777</v>
      </c>
      <c r="H84" s="151">
        <v>7575</v>
      </c>
      <c r="I84" s="151">
        <v>202</v>
      </c>
      <c r="J84" s="151">
        <v>3990</v>
      </c>
      <c r="K84" s="151">
        <v>3838</v>
      </c>
      <c r="L84" s="151">
        <v>152</v>
      </c>
      <c r="M84" s="172">
        <v>0.93</v>
      </c>
      <c r="N84" s="153">
        <v>170132</v>
      </c>
      <c r="O84" s="153">
        <v>165141</v>
      </c>
      <c r="P84" s="153">
        <v>4991</v>
      </c>
      <c r="Q84" s="154">
        <v>0.97066395504667</v>
      </c>
      <c r="R84" s="154">
        <v>0.964258746539139</v>
      </c>
      <c r="S84" s="154">
        <v>0.974025974025974</v>
      </c>
      <c r="T84" s="154">
        <v>0.961904761904762</v>
      </c>
      <c r="U84" s="173">
        <v>-0.00976722748683478</v>
      </c>
      <c r="V84" s="158">
        <v>47464</v>
      </c>
      <c r="W84" s="158">
        <v>45974</v>
      </c>
      <c r="X84" s="158">
        <v>51961</v>
      </c>
      <c r="Y84" s="158">
        <v>50358</v>
      </c>
      <c r="Z84" s="155">
        <v>0.968607786954323</v>
      </c>
      <c r="AA84" s="155">
        <v>0.96914993937761</v>
      </c>
      <c r="AB84" s="173">
        <v>-0.000542152423286923</v>
      </c>
      <c r="AC84" s="159"/>
      <c r="AD84" s="161"/>
    </row>
    <row r="85" spans="1:30">
      <c r="A85" s="170" t="s">
        <v>24</v>
      </c>
      <c r="B85" s="171" t="s">
        <v>1771</v>
      </c>
      <c r="C85" s="171" t="s">
        <v>1772</v>
      </c>
      <c r="D85" s="150">
        <v>0</v>
      </c>
      <c r="E85" s="153">
        <v>0</v>
      </c>
      <c r="F85" s="153">
        <v>0</v>
      </c>
      <c r="G85" s="151">
        <v>0</v>
      </c>
      <c r="H85" s="151">
        <v>0</v>
      </c>
      <c r="I85" s="151">
        <v>0</v>
      </c>
      <c r="J85" s="151">
        <v>0</v>
      </c>
      <c r="K85" s="151">
        <v>0</v>
      </c>
      <c r="L85" s="151">
        <v>0</v>
      </c>
      <c r="M85" s="172">
        <v>0.93</v>
      </c>
      <c r="N85" s="153">
        <v>0</v>
      </c>
      <c r="O85" s="153">
        <v>0</v>
      </c>
      <c r="P85" s="153">
        <v>0</v>
      </c>
      <c r="Q85" s="154">
        <v>0</v>
      </c>
      <c r="R85" s="154">
        <v>0</v>
      </c>
      <c r="S85" s="154">
        <v>0</v>
      </c>
      <c r="T85" s="154">
        <v>0</v>
      </c>
      <c r="U85" s="173">
        <v>0</v>
      </c>
      <c r="V85" s="158">
        <v>0</v>
      </c>
      <c r="W85" s="158">
        <v>0</v>
      </c>
      <c r="X85" s="158">
        <v>0</v>
      </c>
      <c r="Y85" s="158">
        <v>0</v>
      </c>
      <c r="Z85" s="155">
        <v>0</v>
      </c>
      <c r="AA85" s="155">
        <v>0</v>
      </c>
      <c r="AB85" s="173">
        <v>0</v>
      </c>
      <c r="AC85" s="159"/>
      <c r="AD85" s="161"/>
    </row>
    <row r="86" spans="1:30">
      <c r="A86" s="170" t="s">
        <v>24</v>
      </c>
      <c r="B86" s="171" t="s">
        <v>1771</v>
      </c>
      <c r="C86" s="171" t="s">
        <v>1773</v>
      </c>
      <c r="D86" s="150">
        <v>0</v>
      </c>
      <c r="E86" s="153">
        <v>0</v>
      </c>
      <c r="F86" s="153">
        <v>0</v>
      </c>
      <c r="G86" s="151">
        <v>0</v>
      </c>
      <c r="H86" s="151">
        <v>0</v>
      </c>
      <c r="I86" s="151">
        <v>0</v>
      </c>
      <c r="J86" s="151">
        <v>0</v>
      </c>
      <c r="K86" s="151">
        <v>0</v>
      </c>
      <c r="L86" s="151">
        <v>0</v>
      </c>
      <c r="M86" s="172">
        <v>0.93</v>
      </c>
      <c r="N86" s="153">
        <v>0</v>
      </c>
      <c r="O86" s="153">
        <v>0</v>
      </c>
      <c r="P86" s="153">
        <v>0</v>
      </c>
      <c r="Q86" s="154">
        <v>0</v>
      </c>
      <c r="R86" s="154">
        <v>0</v>
      </c>
      <c r="S86" s="154">
        <v>0</v>
      </c>
      <c r="T86" s="154">
        <v>0</v>
      </c>
      <c r="U86" s="173">
        <v>0</v>
      </c>
      <c r="V86" s="158">
        <v>0</v>
      </c>
      <c r="W86" s="158">
        <v>0</v>
      </c>
      <c r="X86" s="158">
        <v>0</v>
      </c>
      <c r="Y86" s="158">
        <v>0</v>
      </c>
      <c r="Z86" s="155">
        <v>0</v>
      </c>
      <c r="AA86" s="155">
        <v>0</v>
      </c>
      <c r="AB86" s="173">
        <v>0</v>
      </c>
      <c r="AC86" s="159"/>
      <c r="AD86" s="161"/>
    </row>
    <row r="87" spans="1:30">
      <c r="A87" s="170" t="s">
        <v>24</v>
      </c>
      <c r="B87" s="171" t="s">
        <v>1771</v>
      </c>
      <c r="C87" s="171" t="s">
        <v>1774</v>
      </c>
      <c r="D87" s="150">
        <v>0</v>
      </c>
      <c r="E87" s="153">
        <v>0</v>
      </c>
      <c r="F87" s="153">
        <v>0</v>
      </c>
      <c r="G87" s="151">
        <v>0</v>
      </c>
      <c r="H87" s="151">
        <v>0</v>
      </c>
      <c r="I87" s="151">
        <v>0</v>
      </c>
      <c r="J87" s="151">
        <v>0</v>
      </c>
      <c r="K87" s="151">
        <v>0</v>
      </c>
      <c r="L87" s="151">
        <v>0</v>
      </c>
      <c r="M87" s="172">
        <v>0.93</v>
      </c>
      <c r="N87" s="153">
        <v>0</v>
      </c>
      <c r="O87" s="153">
        <v>0</v>
      </c>
      <c r="P87" s="153">
        <v>0</v>
      </c>
      <c r="Q87" s="154">
        <v>0</v>
      </c>
      <c r="R87" s="154">
        <v>0</v>
      </c>
      <c r="S87" s="154">
        <v>0</v>
      </c>
      <c r="T87" s="154">
        <v>0</v>
      </c>
      <c r="U87" s="173">
        <v>0</v>
      </c>
      <c r="V87" s="158">
        <v>0</v>
      </c>
      <c r="W87" s="158">
        <v>0</v>
      </c>
      <c r="X87" s="158">
        <v>0</v>
      </c>
      <c r="Y87" s="158">
        <v>0</v>
      </c>
      <c r="Z87" s="155">
        <v>0</v>
      </c>
      <c r="AA87" s="155">
        <v>0</v>
      </c>
      <c r="AB87" s="173">
        <v>0</v>
      </c>
      <c r="AC87" s="159"/>
      <c r="AD87" s="161"/>
    </row>
    <row r="88" spans="1:30">
      <c r="A88" s="170" t="s">
        <v>24</v>
      </c>
      <c r="B88" s="171" t="s">
        <v>1771</v>
      </c>
      <c r="C88" s="171" t="s">
        <v>1775</v>
      </c>
      <c r="D88" s="150">
        <v>0</v>
      </c>
      <c r="E88" s="153">
        <v>0</v>
      </c>
      <c r="F88" s="153">
        <v>0</v>
      </c>
      <c r="G88" s="151">
        <v>0</v>
      </c>
      <c r="H88" s="151">
        <v>0</v>
      </c>
      <c r="I88" s="151">
        <v>0</v>
      </c>
      <c r="J88" s="151">
        <v>0</v>
      </c>
      <c r="K88" s="151">
        <v>0</v>
      </c>
      <c r="L88" s="151">
        <v>0</v>
      </c>
      <c r="M88" s="172">
        <v>0.93</v>
      </c>
      <c r="N88" s="153">
        <v>0</v>
      </c>
      <c r="O88" s="153">
        <v>0</v>
      </c>
      <c r="P88" s="153">
        <v>0</v>
      </c>
      <c r="Q88" s="154">
        <v>0</v>
      </c>
      <c r="R88" s="154">
        <v>0</v>
      </c>
      <c r="S88" s="154">
        <v>0</v>
      </c>
      <c r="T88" s="154">
        <v>0</v>
      </c>
      <c r="U88" s="173">
        <v>0</v>
      </c>
      <c r="V88" s="158">
        <v>0</v>
      </c>
      <c r="W88" s="158">
        <v>0</v>
      </c>
      <c r="X88" s="158">
        <v>0</v>
      </c>
      <c r="Y88" s="158">
        <v>0</v>
      </c>
      <c r="Z88" s="155">
        <v>0</v>
      </c>
      <c r="AA88" s="155">
        <v>0</v>
      </c>
      <c r="AB88" s="173">
        <v>0</v>
      </c>
      <c r="AC88" s="159"/>
      <c r="AD88" s="161"/>
    </row>
    <row r="89" spans="1:30">
      <c r="A89" s="170" t="s">
        <v>24</v>
      </c>
      <c r="B89" s="171" t="s">
        <v>1771</v>
      </c>
      <c r="C89" s="171" t="s">
        <v>81</v>
      </c>
      <c r="D89" s="150">
        <v>4893</v>
      </c>
      <c r="E89" s="153">
        <v>4671</v>
      </c>
      <c r="F89" s="153">
        <v>222</v>
      </c>
      <c r="G89" s="151">
        <v>4693</v>
      </c>
      <c r="H89" s="151">
        <v>4427</v>
      </c>
      <c r="I89" s="151">
        <v>266</v>
      </c>
      <c r="J89" s="151">
        <v>2349</v>
      </c>
      <c r="K89" s="151">
        <v>2210</v>
      </c>
      <c r="L89" s="151">
        <v>139</v>
      </c>
      <c r="M89" s="172">
        <v>0.93</v>
      </c>
      <c r="N89" s="153">
        <v>103445</v>
      </c>
      <c r="O89" s="153">
        <v>95653</v>
      </c>
      <c r="P89" s="153">
        <v>7792</v>
      </c>
      <c r="Q89" s="154">
        <v>0.924674948040021</v>
      </c>
      <c r="R89" s="154">
        <v>0.954629061925199</v>
      </c>
      <c r="S89" s="154">
        <v>0.94331983805668</v>
      </c>
      <c r="T89" s="154">
        <v>0.940825883354619</v>
      </c>
      <c r="U89" s="173">
        <v>0.0113092238685191</v>
      </c>
      <c r="V89" s="158">
        <v>27808</v>
      </c>
      <c r="W89" s="158">
        <v>25371</v>
      </c>
      <c r="X89" s="158">
        <v>31188</v>
      </c>
      <c r="Y89" s="158">
        <v>28736</v>
      </c>
      <c r="Z89" s="155">
        <v>0.91236334867664</v>
      </c>
      <c r="AA89" s="155">
        <v>0.921380017955624</v>
      </c>
      <c r="AB89" s="173">
        <v>-0.00901666927898415</v>
      </c>
      <c r="AC89" s="159"/>
      <c r="AD89" s="161"/>
    </row>
    <row r="90" spans="1:30">
      <c r="A90" s="170" t="s">
        <v>24</v>
      </c>
      <c r="B90" s="171" t="s">
        <v>1771</v>
      </c>
      <c r="C90" s="171" t="s">
        <v>77</v>
      </c>
      <c r="D90" s="150">
        <v>11404</v>
      </c>
      <c r="E90" s="153">
        <v>10791</v>
      </c>
      <c r="F90" s="153">
        <v>613</v>
      </c>
      <c r="G90" s="151">
        <v>10840</v>
      </c>
      <c r="H90" s="151">
        <v>10207</v>
      </c>
      <c r="I90" s="151">
        <v>633</v>
      </c>
      <c r="J90" s="151">
        <v>5303</v>
      </c>
      <c r="K90" s="151">
        <v>4980</v>
      </c>
      <c r="L90" s="151">
        <v>323</v>
      </c>
      <c r="M90" s="172">
        <v>0.93</v>
      </c>
      <c r="N90" s="153">
        <v>228232</v>
      </c>
      <c r="O90" s="153">
        <v>216699</v>
      </c>
      <c r="P90" s="153">
        <v>11533</v>
      </c>
      <c r="Q90" s="154">
        <v>0.949468085106383</v>
      </c>
      <c r="R90" s="154">
        <v>0.946246930901438</v>
      </c>
      <c r="S90" s="154">
        <v>0.941605166051661</v>
      </c>
      <c r="T90" s="154">
        <v>0.93909108052046</v>
      </c>
      <c r="U90" s="173">
        <v>0.00464176484977752</v>
      </c>
      <c r="V90" s="158">
        <v>64717</v>
      </c>
      <c r="W90" s="158">
        <v>60875</v>
      </c>
      <c r="X90" s="158">
        <v>69458</v>
      </c>
      <c r="Y90" s="158">
        <v>66045</v>
      </c>
      <c r="Z90" s="155">
        <v>0.940633836549902</v>
      </c>
      <c r="AA90" s="155">
        <v>0.950862391661148</v>
      </c>
      <c r="AB90" s="173">
        <v>-0.0102285551112459</v>
      </c>
      <c r="AC90" s="159"/>
      <c r="AD90" s="161"/>
    </row>
    <row r="91" spans="1:30">
      <c r="A91" s="170" t="s">
        <v>24</v>
      </c>
      <c r="B91" s="171" t="s">
        <v>1771</v>
      </c>
      <c r="C91" s="171" t="s">
        <v>83</v>
      </c>
      <c r="D91" s="150">
        <v>16712</v>
      </c>
      <c r="E91" s="153">
        <v>16216</v>
      </c>
      <c r="F91" s="153">
        <v>496</v>
      </c>
      <c r="G91" s="151">
        <v>17097</v>
      </c>
      <c r="H91" s="151">
        <v>16487</v>
      </c>
      <c r="I91" s="151">
        <v>610</v>
      </c>
      <c r="J91" s="151">
        <v>8058</v>
      </c>
      <c r="K91" s="151">
        <v>7736</v>
      </c>
      <c r="L91" s="151">
        <v>322</v>
      </c>
      <c r="M91" s="172">
        <v>0.93</v>
      </c>
      <c r="N91" s="153">
        <v>356080</v>
      </c>
      <c r="O91" s="153">
        <v>343970</v>
      </c>
      <c r="P91" s="153">
        <v>12110</v>
      </c>
      <c r="Q91" s="154">
        <v>0.965990788586834</v>
      </c>
      <c r="R91" s="154">
        <v>0.970320727620871</v>
      </c>
      <c r="S91" s="154">
        <v>0.964321225946072</v>
      </c>
      <c r="T91" s="154">
        <v>0.960039712087367</v>
      </c>
      <c r="U91" s="173">
        <v>0.00599950167479879</v>
      </c>
      <c r="V91" s="158">
        <v>99550</v>
      </c>
      <c r="W91" s="158">
        <v>95862</v>
      </c>
      <c r="X91" s="158">
        <v>108031</v>
      </c>
      <c r="Y91" s="158">
        <v>104227</v>
      </c>
      <c r="Z91" s="155">
        <v>0.962953289804119</v>
      </c>
      <c r="AA91" s="155">
        <v>0.964787884958947</v>
      </c>
      <c r="AB91" s="173">
        <v>-0.00183459515482842</v>
      </c>
      <c r="AC91" s="159"/>
      <c r="AD91" s="161"/>
    </row>
    <row r="92" spans="1:30">
      <c r="A92" s="170" t="s">
        <v>24</v>
      </c>
      <c r="B92" s="171" t="s">
        <v>1771</v>
      </c>
      <c r="C92" s="171" t="s">
        <v>78</v>
      </c>
      <c r="D92" s="150">
        <v>10487</v>
      </c>
      <c r="E92" s="153">
        <v>9979</v>
      </c>
      <c r="F92" s="153">
        <v>508</v>
      </c>
      <c r="G92" s="151">
        <v>10696</v>
      </c>
      <c r="H92" s="151">
        <v>10276</v>
      </c>
      <c r="I92" s="151">
        <v>420</v>
      </c>
      <c r="J92" s="151">
        <v>5650</v>
      </c>
      <c r="K92" s="151">
        <v>5481</v>
      </c>
      <c r="L92" s="151">
        <v>169</v>
      </c>
      <c r="M92" s="172">
        <v>0.93</v>
      </c>
      <c r="N92" s="153">
        <v>232538</v>
      </c>
      <c r="O92" s="153">
        <v>224239</v>
      </c>
      <c r="P92" s="153">
        <v>8299</v>
      </c>
      <c r="Q92" s="154">
        <v>0.96431120935073</v>
      </c>
      <c r="R92" s="154">
        <v>0.951559073138171</v>
      </c>
      <c r="S92" s="154">
        <v>0.960732984293194</v>
      </c>
      <c r="T92" s="154">
        <v>0.970088495575221</v>
      </c>
      <c r="U92" s="173">
        <v>-0.00917391115502264</v>
      </c>
      <c r="V92" s="158">
        <v>65383</v>
      </c>
      <c r="W92" s="158">
        <v>62991</v>
      </c>
      <c r="X92" s="158">
        <v>69160</v>
      </c>
      <c r="Y92" s="158">
        <v>66576</v>
      </c>
      <c r="Z92" s="155">
        <v>0.963415566737531</v>
      </c>
      <c r="AA92" s="155">
        <v>0.962637362637363</v>
      </c>
      <c r="AB92" s="173">
        <v>0.000778204100168489</v>
      </c>
      <c r="AC92" s="159"/>
      <c r="AD92" s="161"/>
    </row>
    <row r="93" spans="1:30">
      <c r="A93" s="170" t="s">
        <v>24</v>
      </c>
      <c r="B93" s="171" t="s">
        <v>1771</v>
      </c>
      <c r="C93" s="171" t="s">
        <v>82</v>
      </c>
      <c r="D93" s="150">
        <v>9829</v>
      </c>
      <c r="E93" s="153">
        <v>9370</v>
      </c>
      <c r="F93" s="153">
        <v>459</v>
      </c>
      <c r="G93" s="151">
        <v>9519</v>
      </c>
      <c r="H93" s="151">
        <v>9066</v>
      </c>
      <c r="I93" s="151">
        <v>453</v>
      </c>
      <c r="J93" s="151">
        <v>4723</v>
      </c>
      <c r="K93" s="151">
        <v>4492</v>
      </c>
      <c r="L93" s="151">
        <v>231</v>
      </c>
      <c r="M93" s="172">
        <v>0.93</v>
      </c>
      <c r="N93" s="153">
        <v>208689</v>
      </c>
      <c r="O93" s="153">
        <v>200042</v>
      </c>
      <c r="P93" s="153">
        <v>8647</v>
      </c>
      <c r="Q93" s="154">
        <v>0.958565137597094</v>
      </c>
      <c r="R93" s="154">
        <v>0.953301454878421</v>
      </c>
      <c r="S93" s="154">
        <v>0.952410967538607</v>
      </c>
      <c r="T93" s="154">
        <v>0.951090408638577</v>
      </c>
      <c r="U93" s="173">
        <v>0.000890487339814006</v>
      </c>
      <c r="V93" s="158">
        <v>57429</v>
      </c>
      <c r="W93" s="158">
        <v>54806</v>
      </c>
      <c r="X93" s="158">
        <v>63225</v>
      </c>
      <c r="Y93" s="158">
        <v>60694</v>
      </c>
      <c r="Z93" s="155">
        <v>0.954326211495934</v>
      </c>
      <c r="AA93" s="155">
        <v>0.959968366943456</v>
      </c>
      <c r="AB93" s="173">
        <v>-0.00564215544752178</v>
      </c>
      <c r="AC93" s="159"/>
      <c r="AD93" s="161"/>
    </row>
    <row r="94" spans="1:30">
      <c r="A94" s="170" t="s">
        <v>24</v>
      </c>
      <c r="B94" s="171" t="s">
        <v>1771</v>
      </c>
      <c r="C94" s="171" t="s">
        <v>79</v>
      </c>
      <c r="D94" s="150">
        <v>11813</v>
      </c>
      <c r="E94" s="153">
        <v>11420</v>
      </c>
      <c r="F94" s="153">
        <v>393</v>
      </c>
      <c r="G94" s="151">
        <v>12223</v>
      </c>
      <c r="H94" s="151">
        <v>11907</v>
      </c>
      <c r="I94" s="151">
        <v>316</v>
      </c>
      <c r="J94" s="151">
        <v>6480</v>
      </c>
      <c r="K94" s="151">
        <v>6363</v>
      </c>
      <c r="L94" s="151">
        <v>117</v>
      </c>
      <c r="M94" s="172">
        <v>0.93</v>
      </c>
      <c r="N94" s="153">
        <v>249501</v>
      </c>
      <c r="O94" s="153">
        <v>242644</v>
      </c>
      <c r="P94" s="153">
        <v>6857</v>
      </c>
      <c r="Q94" s="154">
        <v>0.972517144219863</v>
      </c>
      <c r="R94" s="154">
        <v>0.966731566917802</v>
      </c>
      <c r="S94" s="154">
        <v>0.974147099730017</v>
      </c>
      <c r="T94" s="154">
        <v>0.981944444444444</v>
      </c>
      <c r="U94" s="173">
        <v>-0.00741553281221485</v>
      </c>
      <c r="V94" s="158">
        <v>70640</v>
      </c>
      <c r="W94" s="158">
        <v>68775</v>
      </c>
      <c r="X94" s="158">
        <v>76462</v>
      </c>
      <c r="Y94" s="158">
        <v>74358</v>
      </c>
      <c r="Z94" s="155">
        <v>0.973598527746319</v>
      </c>
      <c r="AA94" s="155">
        <v>0.972483063482514</v>
      </c>
      <c r="AB94" s="173">
        <v>0.00111546426380515</v>
      </c>
      <c r="AC94" s="159"/>
      <c r="AD94" s="161"/>
    </row>
    <row r="95" spans="1:30">
      <c r="A95" s="170" t="s">
        <v>24</v>
      </c>
      <c r="B95" s="171" t="s">
        <v>1776</v>
      </c>
      <c r="C95" s="171" t="s">
        <v>1777</v>
      </c>
      <c r="D95" s="150">
        <v>0</v>
      </c>
      <c r="E95" s="153">
        <v>0</v>
      </c>
      <c r="F95" s="153">
        <v>0</v>
      </c>
      <c r="G95" s="151">
        <v>0</v>
      </c>
      <c r="H95" s="151">
        <v>0</v>
      </c>
      <c r="I95" s="151">
        <v>0</v>
      </c>
      <c r="J95" s="151">
        <v>0</v>
      </c>
      <c r="K95" s="151">
        <v>0</v>
      </c>
      <c r="L95" s="151">
        <v>0</v>
      </c>
      <c r="M95" s="172">
        <v>0.93</v>
      </c>
      <c r="N95" s="153">
        <v>0</v>
      </c>
      <c r="O95" s="153">
        <v>0</v>
      </c>
      <c r="P95" s="153">
        <v>0</v>
      </c>
      <c r="Q95" s="154">
        <v>0</v>
      </c>
      <c r="R95" s="154">
        <v>0</v>
      </c>
      <c r="S95" s="154">
        <v>0</v>
      </c>
      <c r="T95" s="154">
        <v>0</v>
      </c>
      <c r="U95" s="173">
        <v>0</v>
      </c>
      <c r="V95" s="158">
        <v>0</v>
      </c>
      <c r="W95" s="158">
        <v>0</v>
      </c>
      <c r="X95" s="158">
        <v>0</v>
      </c>
      <c r="Y95" s="158">
        <v>0</v>
      </c>
      <c r="Z95" s="155">
        <v>0</v>
      </c>
      <c r="AA95" s="155">
        <v>0</v>
      </c>
      <c r="AB95" s="173">
        <v>0</v>
      </c>
      <c r="AC95" s="159"/>
      <c r="AD95" s="161"/>
    </row>
    <row r="96" spans="1:30">
      <c r="A96" s="170" t="s">
        <v>24</v>
      </c>
      <c r="B96" s="171" t="s">
        <v>1776</v>
      </c>
      <c r="C96" s="171" t="s">
        <v>1778</v>
      </c>
      <c r="D96" s="150">
        <v>0</v>
      </c>
      <c r="E96" s="153">
        <v>0</v>
      </c>
      <c r="F96" s="153">
        <v>0</v>
      </c>
      <c r="G96" s="151">
        <v>0</v>
      </c>
      <c r="H96" s="151">
        <v>0</v>
      </c>
      <c r="I96" s="151">
        <v>0</v>
      </c>
      <c r="J96" s="151">
        <v>0</v>
      </c>
      <c r="K96" s="151">
        <v>0</v>
      </c>
      <c r="L96" s="151">
        <v>0</v>
      </c>
      <c r="M96" s="172">
        <v>0.93</v>
      </c>
      <c r="N96" s="153">
        <v>0</v>
      </c>
      <c r="O96" s="153">
        <v>0</v>
      </c>
      <c r="P96" s="153">
        <v>0</v>
      </c>
      <c r="Q96" s="154">
        <v>0</v>
      </c>
      <c r="R96" s="154">
        <v>0</v>
      </c>
      <c r="S96" s="154">
        <v>0</v>
      </c>
      <c r="T96" s="154">
        <v>0</v>
      </c>
      <c r="U96" s="173">
        <v>0</v>
      </c>
      <c r="V96" s="158">
        <v>0</v>
      </c>
      <c r="W96" s="158">
        <v>0</v>
      </c>
      <c r="X96" s="158">
        <v>0</v>
      </c>
      <c r="Y96" s="158">
        <v>0</v>
      </c>
      <c r="Z96" s="155">
        <v>0</v>
      </c>
      <c r="AA96" s="155">
        <v>0</v>
      </c>
      <c r="AB96" s="173">
        <v>0</v>
      </c>
      <c r="AC96" s="159"/>
      <c r="AD96" s="161"/>
    </row>
    <row r="97" spans="1:30">
      <c r="A97" s="170" t="s">
        <v>24</v>
      </c>
      <c r="B97" s="171" t="s">
        <v>1776</v>
      </c>
      <c r="C97" s="171" t="s">
        <v>1779</v>
      </c>
      <c r="D97" s="150">
        <v>0</v>
      </c>
      <c r="E97" s="153">
        <v>0</v>
      </c>
      <c r="F97" s="153">
        <v>0</v>
      </c>
      <c r="G97" s="151">
        <v>0</v>
      </c>
      <c r="H97" s="151">
        <v>0</v>
      </c>
      <c r="I97" s="151">
        <v>0</v>
      </c>
      <c r="J97" s="151">
        <v>0</v>
      </c>
      <c r="K97" s="151">
        <v>0</v>
      </c>
      <c r="L97" s="151">
        <v>0</v>
      </c>
      <c r="M97" s="172">
        <v>0.93</v>
      </c>
      <c r="N97" s="153">
        <v>0</v>
      </c>
      <c r="O97" s="153">
        <v>0</v>
      </c>
      <c r="P97" s="153">
        <v>0</v>
      </c>
      <c r="Q97" s="154">
        <v>0</v>
      </c>
      <c r="R97" s="154">
        <v>0</v>
      </c>
      <c r="S97" s="154">
        <v>0</v>
      </c>
      <c r="T97" s="154">
        <v>0</v>
      </c>
      <c r="U97" s="173">
        <v>0</v>
      </c>
      <c r="V97" s="158">
        <v>0</v>
      </c>
      <c r="W97" s="158">
        <v>0</v>
      </c>
      <c r="X97" s="158">
        <v>0</v>
      </c>
      <c r="Y97" s="158">
        <v>0</v>
      </c>
      <c r="Z97" s="155">
        <v>0</v>
      </c>
      <c r="AA97" s="155">
        <v>0</v>
      </c>
      <c r="AB97" s="173">
        <v>0</v>
      </c>
      <c r="AC97" s="159"/>
      <c r="AD97" s="161"/>
    </row>
    <row r="98" spans="1:30">
      <c r="A98" s="170" t="s">
        <v>24</v>
      </c>
      <c r="B98" s="171" t="s">
        <v>1776</v>
      </c>
      <c r="C98" s="171" t="s">
        <v>1780</v>
      </c>
      <c r="D98" s="150">
        <v>0</v>
      </c>
      <c r="E98" s="153">
        <v>0</v>
      </c>
      <c r="F98" s="153">
        <v>0</v>
      </c>
      <c r="G98" s="151">
        <v>0</v>
      </c>
      <c r="H98" s="151">
        <v>0</v>
      </c>
      <c r="I98" s="151">
        <v>0</v>
      </c>
      <c r="J98" s="151">
        <v>0</v>
      </c>
      <c r="K98" s="151">
        <v>0</v>
      </c>
      <c r="L98" s="151">
        <v>0</v>
      </c>
      <c r="M98" s="172">
        <v>0.93</v>
      </c>
      <c r="N98" s="153">
        <v>0</v>
      </c>
      <c r="O98" s="153">
        <v>0</v>
      </c>
      <c r="P98" s="153">
        <v>0</v>
      </c>
      <c r="Q98" s="154">
        <v>0</v>
      </c>
      <c r="R98" s="154">
        <v>0</v>
      </c>
      <c r="S98" s="154">
        <v>0</v>
      </c>
      <c r="T98" s="154">
        <v>0</v>
      </c>
      <c r="U98" s="173">
        <v>0</v>
      </c>
      <c r="V98" s="158">
        <v>0</v>
      </c>
      <c r="W98" s="158">
        <v>0</v>
      </c>
      <c r="X98" s="158">
        <v>0</v>
      </c>
      <c r="Y98" s="158">
        <v>0</v>
      </c>
      <c r="Z98" s="155">
        <v>0</v>
      </c>
      <c r="AA98" s="155">
        <v>0</v>
      </c>
      <c r="AB98" s="173">
        <v>0</v>
      </c>
      <c r="AC98" s="159"/>
      <c r="AD98" s="161"/>
    </row>
    <row r="99" spans="1:30">
      <c r="A99" s="170" t="s">
        <v>24</v>
      </c>
      <c r="B99" s="171" t="s">
        <v>1776</v>
      </c>
      <c r="C99" s="171" t="s">
        <v>86</v>
      </c>
      <c r="D99" s="150">
        <v>0</v>
      </c>
      <c r="E99" s="153">
        <v>0</v>
      </c>
      <c r="F99" s="153">
        <v>0</v>
      </c>
      <c r="G99" s="151">
        <v>0</v>
      </c>
      <c r="H99" s="151">
        <v>0</v>
      </c>
      <c r="I99" s="151">
        <v>0</v>
      </c>
      <c r="J99" s="151">
        <v>0</v>
      </c>
      <c r="K99" s="151">
        <v>0</v>
      </c>
      <c r="L99" s="151">
        <v>0</v>
      </c>
      <c r="M99" s="172">
        <v>0.93</v>
      </c>
      <c r="N99" s="153">
        <v>0</v>
      </c>
      <c r="O99" s="153">
        <v>0</v>
      </c>
      <c r="P99" s="153">
        <v>0</v>
      </c>
      <c r="Q99" s="154">
        <v>0</v>
      </c>
      <c r="R99" s="154">
        <v>0</v>
      </c>
      <c r="S99" s="154">
        <v>0</v>
      </c>
      <c r="T99" s="154">
        <v>0</v>
      </c>
      <c r="U99" s="173">
        <v>0</v>
      </c>
      <c r="V99" s="158">
        <v>0</v>
      </c>
      <c r="W99" s="158">
        <v>0</v>
      </c>
      <c r="X99" s="158">
        <v>0</v>
      </c>
      <c r="Y99" s="158">
        <v>0</v>
      </c>
      <c r="Z99" s="155">
        <v>0</v>
      </c>
      <c r="AA99" s="155">
        <v>0</v>
      </c>
      <c r="AB99" s="173">
        <v>0</v>
      </c>
      <c r="AC99" s="159"/>
      <c r="AD99" s="161"/>
    </row>
    <row r="100" spans="1:30">
      <c r="A100" s="170" t="s">
        <v>24</v>
      </c>
      <c r="B100" s="171" t="s">
        <v>1776</v>
      </c>
      <c r="C100" s="171" t="s">
        <v>84</v>
      </c>
      <c r="D100" s="150">
        <v>8953</v>
      </c>
      <c r="E100" s="153">
        <v>8513</v>
      </c>
      <c r="F100" s="153">
        <v>440</v>
      </c>
      <c r="G100" s="151">
        <v>8068</v>
      </c>
      <c r="H100" s="151">
        <v>7621</v>
      </c>
      <c r="I100" s="151">
        <v>447</v>
      </c>
      <c r="J100" s="151">
        <v>3915</v>
      </c>
      <c r="K100" s="151">
        <v>3716</v>
      </c>
      <c r="L100" s="151">
        <v>199</v>
      </c>
      <c r="M100" s="172">
        <v>0.93</v>
      </c>
      <c r="N100" s="153">
        <v>191764</v>
      </c>
      <c r="O100" s="153">
        <v>177567</v>
      </c>
      <c r="P100" s="153">
        <v>14197</v>
      </c>
      <c r="Q100" s="154">
        <v>0.925966291900461</v>
      </c>
      <c r="R100" s="154">
        <v>0.950854462191444</v>
      </c>
      <c r="S100" s="154">
        <v>0.944595934556272</v>
      </c>
      <c r="T100" s="154">
        <v>0.949169859514687</v>
      </c>
      <c r="U100" s="173">
        <v>0.00625852763517254</v>
      </c>
      <c r="V100" s="158">
        <v>50452</v>
      </c>
      <c r="W100" s="158">
        <v>46208</v>
      </c>
      <c r="X100" s="158">
        <v>58404</v>
      </c>
      <c r="Y100" s="158">
        <v>53951</v>
      </c>
      <c r="Z100" s="155">
        <v>0.915880440815032</v>
      </c>
      <c r="AA100" s="155">
        <v>0.923755222245052</v>
      </c>
      <c r="AB100" s="173">
        <v>-0.00787478143001963</v>
      </c>
      <c r="AC100" s="159"/>
      <c r="AD100" s="161"/>
    </row>
    <row r="101" spans="1:30">
      <c r="A101" s="170" t="s">
        <v>24</v>
      </c>
      <c r="B101" s="171" t="s">
        <v>1776</v>
      </c>
      <c r="C101" s="171" t="s">
        <v>88</v>
      </c>
      <c r="D101" s="150">
        <v>11199</v>
      </c>
      <c r="E101" s="153">
        <v>10688</v>
      </c>
      <c r="F101" s="153">
        <v>511</v>
      </c>
      <c r="G101" s="151">
        <v>10815</v>
      </c>
      <c r="H101" s="151">
        <v>10309</v>
      </c>
      <c r="I101" s="151">
        <v>506</v>
      </c>
      <c r="J101" s="151">
        <v>5417</v>
      </c>
      <c r="K101" s="151">
        <v>5222</v>
      </c>
      <c r="L101" s="151">
        <v>195</v>
      </c>
      <c r="M101" s="172">
        <v>0.93</v>
      </c>
      <c r="N101" s="153">
        <v>252715</v>
      </c>
      <c r="O101" s="153">
        <v>239727</v>
      </c>
      <c r="P101" s="153">
        <v>12988</v>
      </c>
      <c r="Q101" s="154">
        <v>0.948606137348396</v>
      </c>
      <c r="R101" s="154">
        <v>0.954370925975534</v>
      </c>
      <c r="S101" s="154">
        <v>0.953213129912159</v>
      </c>
      <c r="T101" s="154">
        <v>0.964002215248292</v>
      </c>
      <c r="U101" s="173">
        <v>0.00115779606337452</v>
      </c>
      <c r="V101" s="158">
        <v>68718</v>
      </c>
      <c r="W101" s="158">
        <v>64941</v>
      </c>
      <c r="X101" s="158">
        <v>78067</v>
      </c>
      <c r="Y101" s="158">
        <v>74048</v>
      </c>
      <c r="Z101" s="155">
        <v>0.945036235047586</v>
      </c>
      <c r="AA101" s="155">
        <v>0.948518580193936</v>
      </c>
      <c r="AB101" s="173">
        <v>-0.00348234514635015</v>
      </c>
      <c r="AC101" s="159"/>
      <c r="AD101" s="161"/>
    </row>
    <row r="102" spans="1:30">
      <c r="A102" s="170" t="s">
        <v>24</v>
      </c>
      <c r="B102" s="171" t="s">
        <v>1776</v>
      </c>
      <c r="C102" s="171" t="s">
        <v>87</v>
      </c>
      <c r="D102" s="150">
        <v>12000</v>
      </c>
      <c r="E102" s="153">
        <v>11403</v>
      </c>
      <c r="F102" s="153">
        <v>597</v>
      </c>
      <c r="G102" s="151">
        <v>12509</v>
      </c>
      <c r="H102" s="151">
        <v>12000</v>
      </c>
      <c r="I102" s="151">
        <v>509</v>
      </c>
      <c r="J102" s="151">
        <v>5493</v>
      </c>
      <c r="K102" s="151">
        <v>5209</v>
      </c>
      <c r="L102" s="151">
        <v>284</v>
      </c>
      <c r="M102" s="172">
        <v>0.93</v>
      </c>
      <c r="N102" s="153">
        <v>258488</v>
      </c>
      <c r="O102" s="153">
        <v>246044</v>
      </c>
      <c r="P102" s="153">
        <v>12444</v>
      </c>
      <c r="Q102" s="154">
        <v>0.95185850020117</v>
      </c>
      <c r="R102" s="154">
        <v>0.95025</v>
      </c>
      <c r="S102" s="154">
        <v>0.95930929730594</v>
      </c>
      <c r="T102" s="154">
        <v>0.948297833606408</v>
      </c>
      <c r="U102" s="173">
        <v>-0.00905929730593968</v>
      </c>
      <c r="V102" s="158">
        <v>71058</v>
      </c>
      <c r="W102" s="158">
        <v>67170</v>
      </c>
      <c r="X102" s="158">
        <v>77787</v>
      </c>
      <c r="Y102" s="158">
        <v>74022</v>
      </c>
      <c r="Z102" s="155">
        <v>0.945284134087647</v>
      </c>
      <c r="AA102" s="155">
        <v>0.951598596166455</v>
      </c>
      <c r="AB102" s="173">
        <v>-0.00631446207880793</v>
      </c>
      <c r="AC102" s="159"/>
      <c r="AD102" s="161"/>
    </row>
    <row r="103" spans="1:30">
      <c r="A103" s="170" t="s">
        <v>24</v>
      </c>
      <c r="B103" s="171" t="s">
        <v>1776</v>
      </c>
      <c r="C103" s="171" t="s">
        <v>85</v>
      </c>
      <c r="D103" s="150">
        <v>10454</v>
      </c>
      <c r="E103" s="153">
        <v>9997</v>
      </c>
      <c r="F103" s="153">
        <v>457</v>
      </c>
      <c r="G103" s="151">
        <v>10472</v>
      </c>
      <c r="H103" s="151">
        <v>10216</v>
      </c>
      <c r="I103" s="151">
        <v>256</v>
      </c>
      <c r="J103" s="151">
        <v>6926</v>
      </c>
      <c r="K103" s="151">
        <v>6815</v>
      </c>
      <c r="L103" s="151">
        <v>111</v>
      </c>
      <c r="M103" s="172">
        <v>0.93</v>
      </c>
      <c r="N103" s="153">
        <v>183586</v>
      </c>
      <c r="O103" s="153">
        <v>179754</v>
      </c>
      <c r="P103" s="153">
        <v>3832</v>
      </c>
      <c r="Q103" s="154">
        <v>0.979126948678004</v>
      </c>
      <c r="R103" s="154">
        <v>0.956284675722212</v>
      </c>
      <c r="S103" s="154">
        <v>0.975553857906799</v>
      </c>
      <c r="T103" s="154">
        <v>0.983973433439215</v>
      </c>
      <c r="U103" s="173">
        <v>-0.0192691821845875</v>
      </c>
      <c r="V103" s="158">
        <v>62386</v>
      </c>
      <c r="W103" s="158">
        <v>60796</v>
      </c>
      <c r="X103" s="158">
        <v>58204</v>
      </c>
      <c r="Y103" s="158">
        <v>57180</v>
      </c>
      <c r="Z103" s="155">
        <v>0.974513512647068</v>
      </c>
      <c r="AA103" s="155">
        <v>0.982406707442787</v>
      </c>
      <c r="AB103" s="173">
        <v>-0.00789319479571926</v>
      </c>
      <c r="AC103" s="159"/>
      <c r="AD103" s="161"/>
    </row>
    <row r="104" spans="1:30">
      <c r="A104" s="170" t="s">
        <v>24</v>
      </c>
      <c r="B104" s="171" t="s">
        <v>1776</v>
      </c>
      <c r="C104" s="171" t="s">
        <v>98</v>
      </c>
      <c r="D104" s="150">
        <v>9032</v>
      </c>
      <c r="E104" s="153">
        <v>8572</v>
      </c>
      <c r="F104" s="153">
        <v>460</v>
      </c>
      <c r="G104" s="151">
        <v>8357</v>
      </c>
      <c r="H104" s="151">
        <v>7970</v>
      </c>
      <c r="I104" s="151">
        <v>387</v>
      </c>
      <c r="J104" s="151">
        <v>4192</v>
      </c>
      <c r="K104" s="151">
        <v>4000</v>
      </c>
      <c r="L104" s="151">
        <v>192</v>
      </c>
      <c r="M104" s="172">
        <v>0.93</v>
      </c>
      <c r="N104" s="153">
        <v>192797</v>
      </c>
      <c r="O104" s="153">
        <v>183435</v>
      </c>
      <c r="P104" s="153">
        <v>9362</v>
      </c>
      <c r="Q104" s="154">
        <v>0.951441153129976</v>
      </c>
      <c r="R104" s="154">
        <v>0.949069973427812</v>
      </c>
      <c r="S104" s="154">
        <v>0.953691516094292</v>
      </c>
      <c r="T104" s="154">
        <v>0.954198473282443</v>
      </c>
      <c r="U104" s="173">
        <v>-0.00462154266648007</v>
      </c>
      <c r="V104" s="158">
        <v>52095</v>
      </c>
      <c r="W104" s="158">
        <v>49506</v>
      </c>
      <c r="X104" s="158">
        <v>60280</v>
      </c>
      <c r="Y104" s="158">
        <v>57608</v>
      </c>
      <c r="Z104" s="155">
        <v>0.95030233227757</v>
      </c>
      <c r="AA104" s="155">
        <v>0.955673523556735</v>
      </c>
      <c r="AB104" s="173">
        <v>-0.00537119127916541</v>
      </c>
      <c r="AC104" s="159"/>
      <c r="AD104" s="161"/>
    </row>
    <row r="105" spans="1:30">
      <c r="A105" s="170" t="s">
        <v>24</v>
      </c>
      <c r="B105" s="171" t="s">
        <v>1776</v>
      </c>
      <c r="C105" s="171" t="s">
        <v>89</v>
      </c>
      <c r="D105" s="150">
        <v>19989</v>
      </c>
      <c r="E105" s="153">
        <v>18988</v>
      </c>
      <c r="F105" s="153">
        <v>1001</v>
      </c>
      <c r="G105" s="151">
        <v>19431</v>
      </c>
      <c r="H105" s="151">
        <v>18555</v>
      </c>
      <c r="I105" s="151">
        <v>876</v>
      </c>
      <c r="J105" s="151">
        <v>11752</v>
      </c>
      <c r="K105" s="151">
        <v>11333</v>
      </c>
      <c r="L105" s="151">
        <v>419</v>
      </c>
      <c r="M105" s="172">
        <v>0.93</v>
      </c>
      <c r="N105" s="153">
        <v>394553</v>
      </c>
      <c r="O105" s="153">
        <v>380066</v>
      </c>
      <c r="P105" s="153">
        <v>14487</v>
      </c>
      <c r="Q105" s="154">
        <v>0.963282499436071</v>
      </c>
      <c r="R105" s="154">
        <v>0.949922457351543</v>
      </c>
      <c r="S105" s="154">
        <v>0.954917400030878</v>
      </c>
      <c r="T105" s="154">
        <v>0.964346494213751</v>
      </c>
      <c r="U105" s="173">
        <v>-0.00499494267933509</v>
      </c>
      <c r="V105" s="158">
        <v>123893</v>
      </c>
      <c r="W105" s="158">
        <v>119080</v>
      </c>
      <c r="X105" s="158">
        <v>126665</v>
      </c>
      <c r="Y105" s="158">
        <v>122760</v>
      </c>
      <c r="Z105" s="155">
        <v>0.961151961773466</v>
      </c>
      <c r="AA105" s="155">
        <v>0.969170646982197</v>
      </c>
      <c r="AB105" s="173">
        <v>-0.00801868520873128</v>
      </c>
      <c r="AC105" s="159"/>
      <c r="AD105" s="161"/>
    </row>
    <row r="106" spans="1:30">
      <c r="A106" s="170" t="s">
        <v>24</v>
      </c>
      <c r="B106" s="171" t="s">
        <v>1776</v>
      </c>
      <c r="C106" s="171" t="s">
        <v>90</v>
      </c>
      <c r="D106" s="150">
        <v>12970</v>
      </c>
      <c r="E106" s="153">
        <v>12540</v>
      </c>
      <c r="F106" s="153">
        <v>430</v>
      </c>
      <c r="G106" s="151">
        <v>12000</v>
      </c>
      <c r="H106" s="151">
        <v>11676</v>
      </c>
      <c r="I106" s="151">
        <v>324</v>
      </c>
      <c r="J106" s="151">
        <v>7699</v>
      </c>
      <c r="K106" s="151">
        <v>7605</v>
      </c>
      <c r="L106" s="151">
        <v>94</v>
      </c>
      <c r="M106" s="172">
        <v>0.93</v>
      </c>
      <c r="N106" s="153">
        <v>208209</v>
      </c>
      <c r="O106" s="153">
        <v>202717</v>
      </c>
      <c r="P106" s="153">
        <v>5492</v>
      </c>
      <c r="Q106" s="154">
        <v>0.973622658002296</v>
      </c>
      <c r="R106" s="154">
        <v>0.966846569005397</v>
      </c>
      <c r="S106" s="154">
        <v>0.973</v>
      </c>
      <c r="T106" s="154">
        <v>0.987790622158722</v>
      </c>
      <c r="U106" s="173">
        <v>-0.00615343099460286</v>
      </c>
      <c r="V106" s="158">
        <v>69005</v>
      </c>
      <c r="W106" s="158">
        <v>67255</v>
      </c>
      <c r="X106" s="158">
        <v>62843</v>
      </c>
      <c r="Y106" s="158">
        <v>61119</v>
      </c>
      <c r="Z106" s="155">
        <v>0.974639518875444</v>
      </c>
      <c r="AA106" s="155">
        <v>0.972566554747545</v>
      </c>
      <c r="AB106" s="173">
        <v>0.00207296412789826</v>
      </c>
      <c r="AC106" s="159"/>
      <c r="AD106" s="161"/>
    </row>
    <row r="107" spans="1:30">
      <c r="A107" s="170" t="s">
        <v>24</v>
      </c>
      <c r="B107" s="171" t="s">
        <v>1781</v>
      </c>
      <c r="C107" s="171" t="s">
        <v>1782</v>
      </c>
      <c r="D107" s="150">
        <v>0</v>
      </c>
      <c r="E107" s="153">
        <v>0</v>
      </c>
      <c r="F107" s="153">
        <v>0</v>
      </c>
      <c r="G107" s="151">
        <v>0</v>
      </c>
      <c r="H107" s="151">
        <v>0</v>
      </c>
      <c r="I107" s="151">
        <v>0</v>
      </c>
      <c r="J107" s="151">
        <v>0</v>
      </c>
      <c r="K107" s="151">
        <v>0</v>
      </c>
      <c r="L107" s="151">
        <v>0</v>
      </c>
      <c r="M107" s="172">
        <v>0.93</v>
      </c>
      <c r="N107" s="153">
        <v>0</v>
      </c>
      <c r="O107" s="153">
        <v>0</v>
      </c>
      <c r="P107" s="153">
        <v>0</v>
      </c>
      <c r="Q107" s="154">
        <v>0</v>
      </c>
      <c r="R107" s="154">
        <v>0</v>
      </c>
      <c r="S107" s="154">
        <v>0</v>
      </c>
      <c r="T107" s="154">
        <v>0</v>
      </c>
      <c r="U107" s="173">
        <v>0</v>
      </c>
      <c r="V107" s="158">
        <v>0</v>
      </c>
      <c r="W107" s="158">
        <v>0</v>
      </c>
      <c r="X107" s="158">
        <v>0</v>
      </c>
      <c r="Y107" s="158">
        <v>0</v>
      </c>
      <c r="Z107" s="155">
        <v>0</v>
      </c>
      <c r="AA107" s="155">
        <v>0</v>
      </c>
      <c r="AB107" s="173">
        <v>0</v>
      </c>
      <c r="AC107" s="159"/>
      <c r="AD107" s="161"/>
    </row>
    <row r="108" spans="1:30">
      <c r="A108" s="170" t="s">
        <v>24</v>
      </c>
      <c r="B108" s="171" t="s">
        <v>1781</v>
      </c>
      <c r="C108" s="171" t="s">
        <v>1783</v>
      </c>
      <c r="D108" s="150">
        <v>0</v>
      </c>
      <c r="E108" s="153">
        <v>0</v>
      </c>
      <c r="F108" s="153">
        <v>0</v>
      </c>
      <c r="G108" s="151">
        <v>0</v>
      </c>
      <c r="H108" s="151">
        <v>0</v>
      </c>
      <c r="I108" s="151">
        <v>0</v>
      </c>
      <c r="J108" s="151">
        <v>0</v>
      </c>
      <c r="K108" s="151">
        <v>0</v>
      </c>
      <c r="L108" s="151">
        <v>0</v>
      </c>
      <c r="M108" s="172">
        <v>0.93</v>
      </c>
      <c r="N108" s="153">
        <v>0</v>
      </c>
      <c r="O108" s="153">
        <v>0</v>
      </c>
      <c r="P108" s="153">
        <v>0</v>
      </c>
      <c r="Q108" s="154">
        <v>0</v>
      </c>
      <c r="R108" s="154">
        <v>0</v>
      </c>
      <c r="S108" s="154">
        <v>0</v>
      </c>
      <c r="T108" s="154">
        <v>0</v>
      </c>
      <c r="U108" s="173">
        <v>0</v>
      </c>
      <c r="V108" s="158">
        <v>0</v>
      </c>
      <c r="W108" s="158">
        <v>0</v>
      </c>
      <c r="X108" s="158">
        <v>0</v>
      </c>
      <c r="Y108" s="158">
        <v>0</v>
      </c>
      <c r="Z108" s="155">
        <v>0</v>
      </c>
      <c r="AA108" s="155">
        <v>0</v>
      </c>
      <c r="AB108" s="173">
        <v>0</v>
      </c>
      <c r="AC108" s="159"/>
      <c r="AD108" s="161"/>
    </row>
    <row r="109" spans="1:30">
      <c r="A109" s="170" t="s">
        <v>24</v>
      </c>
      <c r="B109" s="171" t="s">
        <v>1781</v>
      </c>
      <c r="C109" s="171" t="s">
        <v>91</v>
      </c>
      <c r="D109" s="150">
        <v>11219</v>
      </c>
      <c r="E109" s="153">
        <v>10441</v>
      </c>
      <c r="F109" s="153">
        <v>778</v>
      </c>
      <c r="G109" s="151">
        <v>10771</v>
      </c>
      <c r="H109" s="151">
        <v>9923</v>
      </c>
      <c r="I109" s="151">
        <v>848</v>
      </c>
      <c r="J109" s="151">
        <v>5744</v>
      </c>
      <c r="K109" s="151">
        <v>5400</v>
      </c>
      <c r="L109" s="151">
        <v>344</v>
      </c>
      <c r="M109" s="172">
        <v>0.93</v>
      </c>
      <c r="N109" s="153">
        <v>230568</v>
      </c>
      <c r="O109" s="153">
        <v>212092</v>
      </c>
      <c r="P109" s="153">
        <v>18476</v>
      </c>
      <c r="Q109" s="154">
        <v>0.919867457756497</v>
      </c>
      <c r="R109" s="154">
        <v>0.930653355914074</v>
      </c>
      <c r="S109" s="154">
        <v>0.921270077058769</v>
      </c>
      <c r="T109" s="154">
        <v>0.940111420612813</v>
      </c>
      <c r="U109" s="173">
        <v>0.00938327885530543</v>
      </c>
      <c r="V109" s="158">
        <v>71174</v>
      </c>
      <c r="W109" s="158">
        <v>66788</v>
      </c>
      <c r="X109" s="158">
        <v>68948</v>
      </c>
      <c r="Y109" s="158">
        <v>63793</v>
      </c>
      <c r="Z109" s="155">
        <v>0.938376373394779</v>
      </c>
      <c r="AA109" s="155">
        <v>0.925233509311365</v>
      </c>
      <c r="AB109" s="173">
        <v>0.0131428640834139</v>
      </c>
      <c r="AC109" s="159"/>
      <c r="AD109" s="161"/>
    </row>
    <row r="110" spans="1:30">
      <c r="A110" s="170" t="s">
        <v>24</v>
      </c>
      <c r="B110" s="171" t="s">
        <v>1781</v>
      </c>
      <c r="C110" s="171" t="s">
        <v>93</v>
      </c>
      <c r="D110" s="150">
        <v>16631</v>
      </c>
      <c r="E110" s="153">
        <v>15801</v>
      </c>
      <c r="F110" s="153">
        <v>830</v>
      </c>
      <c r="G110" s="151">
        <v>17534</v>
      </c>
      <c r="H110" s="151">
        <v>17021</v>
      </c>
      <c r="I110" s="151">
        <v>513</v>
      </c>
      <c r="J110" s="151">
        <v>10308</v>
      </c>
      <c r="K110" s="151">
        <v>10025</v>
      </c>
      <c r="L110" s="151">
        <v>283</v>
      </c>
      <c r="M110" s="172">
        <v>0.93</v>
      </c>
      <c r="N110" s="153">
        <v>313635</v>
      </c>
      <c r="O110" s="153">
        <v>291125</v>
      </c>
      <c r="P110" s="153">
        <v>22510</v>
      </c>
      <c r="Q110" s="154">
        <v>0.928228673458001</v>
      </c>
      <c r="R110" s="154">
        <v>0.950093199446816</v>
      </c>
      <c r="S110" s="154">
        <v>0.970742557317212</v>
      </c>
      <c r="T110" s="154">
        <v>0.972545595653861</v>
      </c>
      <c r="U110" s="173">
        <v>-0.0206493578703961</v>
      </c>
      <c r="V110" s="158">
        <v>104253</v>
      </c>
      <c r="W110" s="158">
        <v>98486</v>
      </c>
      <c r="X110" s="158">
        <v>96014</v>
      </c>
      <c r="Y110" s="158">
        <v>89814</v>
      </c>
      <c r="Z110" s="155">
        <v>0.944682647022148</v>
      </c>
      <c r="AA110" s="155">
        <v>0.935426083696128</v>
      </c>
      <c r="AB110" s="173">
        <v>0.00925656332602032</v>
      </c>
      <c r="AC110" s="159"/>
      <c r="AD110" s="161"/>
    </row>
    <row r="111" spans="1:30">
      <c r="A111" s="170" t="s">
        <v>24</v>
      </c>
      <c r="B111" s="171" t="s">
        <v>1781</v>
      </c>
      <c r="C111" s="171" t="s">
        <v>95</v>
      </c>
      <c r="D111" s="150">
        <v>12641</v>
      </c>
      <c r="E111" s="153">
        <v>11961</v>
      </c>
      <c r="F111" s="153">
        <v>680</v>
      </c>
      <c r="G111" s="151">
        <v>12379</v>
      </c>
      <c r="H111" s="151">
        <v>11732</v>
      </c>
      <c r="I111" s="151">
        <v>647</v>
      </c>
      <c r="J111" s="151">
        <v>7160</v>
      </c>
      <c r="K111" s="151">
        <v>6771</v>
      </c>
      <c r="L111" s="151">
        <v>389</v>
      </c>
      <c r="M111" s="172">
        <v>0.93</v>
      </c>
      <c r="N111" s="153">
        <v>261816</v>
      </c>
      <c r="O111" s="153">
        <v>249026</v>
      </c>
      <c r="P111" s="153">
        <v>12790</v>
      </c>
      <c r="Q111" s="154">
        <v>0.951148898463043</v>
      </c>
      <c r="R111" s="154">
        <v>0.946206787437703</v>
      </c>
      <c r="S111" s="154">
        <v>0.947734065756523</v>
      </c>
      <c r="T111" s="154">
        <v>0.945670391061453</v>
      </c>
      <c r="U111" s="173">
        <v>-0.00152727831882049</v>
      </c>
      <c r="V111" s="158">
        <v>78207</v>
      </c>
      <c r="W111" s="158">
        <v>74158</v>
      </c>
      <c r="X111" s="158">
        <v>81443</v>
      </c>
      <c r="Y111" s="158">
        <v>77486</v>
      </c>
      <c r="Z111" s="155">
        <v>0.948227140793024</v>
      </c>
      <c r="AA111" s="155">
        <v>0.951413872278772</v>
      </c>
      <c r="AB111" s="173">
        <v>-0.003186731485748</v>
      </c>
      <c r="AC111" s="159"/>
      <c r="AD111" s="161"/>
    </row>
    <row r="112" spans="1:30">
      <c r="A112" s="170" t="s">
        <v>24</v>
      </c>
      <c r="B112" s="171" t="s">
        <v>1781</v>
      </c>
      <c r="C112" s="171" t="s">
        <v>92</v>
      </c>
      <c r="D112" s="150">
        <v>20959</v>
      </c>
      <c r="E112" s="153">
        <v>19984</v>
      </c>
      <c r="F112" s="153">
        <v>975</v>
      </c>
      <c r="G112" s="151">
        <v>20845</v>
      </c>
      <c r="H112" s="151">
        <v>19992</v>
      </c>
      <c r="I112" s="151">
        <v>853</v>
      </c>
      <c r="J112" s="151">
        <v>12624</v>
      </c>
      <c r="K112" s="151">
        <v>12147</v>
      </c>
      <c r="L112" s="151">
        <v>477</v>
      </c>
      <c r="M112" s="172">
        <v>0.93</v>
      </c>
      <c r="N112" s="153">
        <v>400743</v>
      </c>
      <c r="O112" s="153">
        <v>383059</v>
      </c>
      <c r="P112" s="153">
        <v>17684</v>
      </c>
      <c r="Q112" s="154">
        <v>0.955871967819775</v>
      </c>
      <c r="R112" s="154">
        <v>0.953480604990696</v>
      </c>
      <c r="S112" s="154">
        <v>0.959078915807148</v>
      </c>
      <c r="T112" s="154">
        <v>0.962214828897338</v>
      </c>
      <c r="U112" s="173">
        <v>-0.0055983108164519</v>
      </c>
      <c r="V112" s="158">
        <v>127820</v>
      </c>
      <c r="W112" s="158">
        <v>122242</v>
      </c>
      <c r="X112" s="158">
        <v>122131</v>
      </c>
      <c r="Y112" s="158">
        <v>117114</v>
      </c>
      <c r="Z112" s="155">
        <v>0.956360506962917</v>
      </c>
      <c r="AA112" s="155">
        <v>0.958921158428245</v>
      </c>
      <c r="AB112" s="173">
        <v>-0.00256065146532847</v>
      </c>
      <c r="AC112" s="159"/>
      <c r="AD112" s="161"/>
    </row>
    <row r="113" spans="1:30">
      <c r="A113" s="170" t="s">
        <v>24</v>
      </c>
      <c r="B113" s="171" t="s">
        <v>1781</v>
      </c>
      <c r="C113" s="171" t="s">
        <v>96</v>
      </c>
      <c r="D113" s="150">
        <v>2440</v>
      </c>
      <c r="E113" s="153">
        <v>2320</v>
      </c>
      <c r="F113" s="153">
        <v>120</v>
      </c>
      <c r="G113" s="151">
        <v>2306</v>
      </c>
      <c r="H113" s="151">
        <v>2225</v>
      </c>
      <c r="I113" s="151">
        <v>81</v>
      </c>
      <c r="J113" s="151">
        <v>1180</v>
      </c>
      <c r="K113" s="151">
        <v>1035</v>
      </c>
      <c r="L113" s="151">
        <v>145</v>
      </c>
      <c r="M113" s="172">
        <v>0.93</v>
      </c>
      <c r="N113" s="153">
        <v>49218</v>
      </c>
      <c r="O113" s="153">
        <v>47404</v>
      </c>
      <c r="P113" s="153">
        <v>1814</v>
      </c>
      <c r="Q113" s="154">
        <v>0.963143565362266</v>
      </c>
      <c r="R113" s="154">
        <v>0.950819672131147</v>
      </c>
      <c r="S113" s="154">
        <v>0.964874241110147</v>
      </c>
      <c r="T113" s="154">
        <v>0.877118644067797</v>
      </c>
      <c r="U113" s="173">
        <v>-0.0140545689789999</v>
      </c>
      <c r="V113" s="158">
        <v>13988</v>
      </c>
      <c r="W113" s="158">
        <v>13280</v>
      </c>
      <c r="X113" s="158">
        <v>14586</v>
      </c>
      <c r="Y113" s="158">
        <v>14155</v>
      </c>
      <c r="Z113" s="155">
        <v>0.949385187303403</v>
      </c>
      <c r="AA113" s="155">
        <v>0.970451117509941</v>
      </c>
      <c r="AB113" s="173">
        <v>-0.0210659302065381</v>
      </c>
      <c r="AC113" s="159"/>
      <c r="AD113" s="161"/>
    </row>
    <row r="114" spans="1:30">
      <c r="A114" s="170" t="s">
        <v>24</v>
      </c>
      <c r="B114" s="171" t="s">
        <v>1781</v>
      </c>
      <c r="C114" s="171" t="s">
        <v>94</v>
      </c>
      <c r="D114" s="150">
        <v>9752</v>
      </c>
      <c r="E114" s="153">
        <v>9409</v>
      </c>
      <c r="F114" s="153">
        <v>343</v>
      </c>
      <c r="G114" s="151">
        <v>9185</v>
      </c>
      <c r="H114" s="151">
        <v>8891</v>
      </c>
      <c r="I114" s="151">
        <v>294</v>
      </c>
      <c r="J114" s="151">
        <v>5773</v>
      </c>
      <c r="K114" s="151">
        <v>5548</v>
      </c>
      <c r="L114" s="151">
        <v>225</v>
      </c>
      <c r="M114" s="172">
        <v>0.93</v>
      </c>
      <c r="N114" s="153">
        <v>200548</v>
      </c>
      <c r="O114" s="153">
        <v>193764</v>
      </c>
      <c r="P114" s="153">
        <v>6784</v>
      </c>
      <c r="Q114" s="154">
        <v>0.966172686838064</v>
      </c>
      <c r="R114" s="154">
        <v>0.964827727645611</v>
      </c>
      <c r="S114" s="154">
        <v>0.967991290146979</v>
      </c>
      <c r="T114" s="154">
        <v>0.961025463363936</v>
      </c>
      <c r="U114" s="173">
        <v>-0.00316356250136762</v>
      </c>
      <c r="V114" s="158">
        <v>57756</v>
      </c>
      <c r="W114" s="158">
        <v>55701</v>
      </c>
      <c r="X114" s="158">
        <v>63955</v>
      </c>
      <c r="Y114" s="158">
        <v>61735</v>
      </c>
      <c r="Z114" s="155">
        <v>0.96441928111365</v>
      </c>
      <c r="AA114" s="155">
        <v>0.965288093190525</v>
      </c>
      <c r="AB114" s="173">
        <v>-0.000868812076874059</v>
      </c>
      <c r="AC114" s="159"/>
      <c r="AD114" s="161"/>
    </row>
    <row r="115" spans="1:30">
      <c r="A115" s="170" t="s">
        <v>24</v>
      </c>
      <c r="B115" s="171" t="s">
        <v>1781</v>
      </c>
      <c r="C115" s="171" t="s">
        <v>97</v>
      </c>
      <c r="D115" s="150">
        <v>8488</v>
      </c>
      <c r="E115" s="153">
        <v>8254</v>
      </c>
      <c r="F115" s="153">
        <v>234</v>
      </c>
      <c r="G115" s="151">
        <v>8249</v>
      </c>
      <c r="H115" s="151">
        <v>7997</v>
      </c>
      <c r="I115" s="151">
        <v>252</v>
      </c>
      <c r="J115" s="151">
        <v>4426</v>
      </c>
      <c r="K115" s="151">
        <v>4272</v>
      </c>
      <c r="L115" s="151">
        <v>154</v>
      </c>
      <c r="M115" s="172">
        <v>0.93</v>
      </c>
      <c r="N115" s="153">
        <v>183284</v>
      </c>
      <c r="O115" s="153">
        <v>177835</v>
      </c>
      <c r="P115" s="153">
        <v>5449</v>
      </c>
      <c r="Q115" s="154">
        <v>0.970270181794374</v>
      </c>
      <c r="R115" s="154">
        <v>0.972431668237512</v>
      </c>
      <c r="S115" s="154">
        <v>0.969450842526367</v>
      </c>
      <c r="T115" s="154">
        <v>0.965205603253502</v>
      </c>
      <c r="U115" s="173">
        <v>0.002980825711145</v>
      </c>
      <c r="V115" s="158">
        <v>52110</v>
      </c>
      <c r="W115" s="158">
        <v>50414</v>
      </c>
      <c r="X115" s="158">
        <v>58183</v>
      </c>
      <c r="Y115" s="158">
        <v>56523</v>
      </c>
      <c r="Z115" s="155">
        <v>0.967453463826521</v>
      </c>
      <c r="AA115" s="155">
        <v>0.971469329529244</v>
      </c>
      <c r="AB115" s="173">
        <v>-0.00401586570272305</v>
      </c>
      <c r="AC115" s="159"/>
      <c r="AD115" s="161"/>
    </row>
    <row r="116" spans="1:30">
      <c r="A116" s="175" t="s">
        <v>99</v>
      </c>
      <c r="B116" s="176" t="s">
        <v>1784</v>
      </c>
      <c r="C116" s="176" t="s">
        <v>101</v>
      </c>
      <c r="D116" s="150">
        <v>7415</v>
      </c>
      <c r="E116" s="153">
        <v>7063</v>
      </c>
      <c r="F116" s="153">
        <v>352</v>
      </c>
      <c r="G116" s="151">
        <v>5454</v>
      </c>
      <c r="H116" s="151">
        <v>5198</v>
      </c>
      <c r="I116" s="151">
        <v>256</v>
      </c>
      <c r="J116" s="151">
        <v>3952</v>
      </c>
      <c r="K116" s="151">
        <v>3800</v>
      </c>
      <c r="L116" s="151">
        <v>152</v>
      </c>
      <c r="M116" s="172">
        <v>0.93</v>
      </c>
      <c r="N116" s="153">
        <v>145665</v>
      </c>
      <c r="O116" s="153">
        <v>139344</v>
      </c>
      <c r="P116" s="153">
        <v>6321</v>
      </c>
      <c r="Q116" s="154">
        <v>0.956605910822778</v>
      </c>
      <c r="R116" s="154">
        <v>0.952528658125421</v>
      </c>
      <c r="S116" s="154">
        <v>0.953061972863953</v>
      </c>
      <c r="T116" s="154">
        <v>0.961538461538462</v>
      </c>
      <c r="U116" s="173">
        <v>-0.000533314738531687</v>
      </c>
      <c r="V116" s="158">
        <v>41736</v>
      </c>
      <c r="W116" s="158">
        <v>39849</v>
      </c>
      <c r="X116" s="158">
        <v>45416</v>
      </c>
      <c r="Y116" s="158">
        <v>43792</v>
      </c>
      <c r="Z116" s="155">
        <v>0.954787234042553</v>
      </c>
      <c r="AA116" s="155">
        <v>0.964241676942047</v>
      </c>
      <c r="AB116" s="173">
        <v>-0.00945444289949371</v>
      </c>
    </row>
    <row r="117" spans="1:30">
      <c r="A117" s="175" t="s">
        <v>99</v>
      </c>
      <c r="B117" s="176" t="s">
        <v>1784</v>
      </c>
      <c r="C117" s="176" t="s">
        <v>102</v>
      </c>
      <c r="D117" s="150">
        <v>6136</v>
      </c>
      <c r="E117" s="153">
        <v>5916</v>
      </c>
      <c r="F117" s="153">
        <v>220</v>
      </c>
      <c r="G117" s="151">
        <v>4230</v>
      </c>
      <c r="H117" s="151">
        <v>4070</v>
      </c>
      <c r="I117" s="151">
        <v>160</v>
      </c>
      <c r="J117" s="151">
        <v>2992</v>
      </c>
      <c r="K117" s="151">
        <v>2861</v>
      </c>
      <c r="L117" s="151">
        <v>131</v>
      </c>
      <c r="M117" s="172">
        <v>0.93</v>
      </c>
      <c r="N117" s="153">
        <v>119057</v>
      </c>
      <c r="O117" s="153">
        <v>114761</v>
      </c>
      <c r="P117" s="153">
        <v>4296</v>
      </c>
      <c r="Q117" s="154">
        <v>0.963916443384261</v>
      </c>
      <c r="R117" s="154">
        <v>0.964146023468057</v>
      </c>
      <c r="S117" s="154">
        <v>0.962174940898345</v>
      </c>
      <c r="T117" s="154">
        <v>0.956216577540107</v>
      </c>
      <c r="U117" s="173">
        <v>0.00197108256971223</v>
      </c>
      <c r="V117" s="158">
        <v>33869</v>
      </c>
      <c r="W117" s="158">
        <v>32367</v>
      </c>
      <c r="X117" s="158">
        <v>37812</v>
      </c>
      <c r="Y117" s="158">
        <v>36678</v>
      </c>
      <c r="Z117" s="155">
        <v>0.955652661726062</v>
      </c>
      <c r="AA117" s="155">
        <v>0.970009520787052</v>
      </c>
      <c r="AB117" s="173">
        <v>-0.0143568590609895</v>
      </c>
    </row>
    <row r="118" spans="1:30">
      <c r="A118" s="175" t="s">
        <v>99</v>
      </c>
      <c r="B118" s="176" t="s">
        <v>1784</v>
      </c>
      <c r="C118" s="176" t="s">
        <v>103</v>
      </c>
      <c r="D118" s="150">
        <v>12049</v>
      </c>
      <c r="E118" s="153">
        <v>11522</v>
      </c>
      <c r="F118" s="153">
        <v>527</v>
      </c>
      <c r="G118" s="151">
        <v>8899</v>
      </c>
      <c r="H118" s="151">
        <v>8490</v>
      </c>
      <c r="I118" s="151">
        <v>409</v>
      </c>
      <c r="J118" s="151">
        <v>6565</v>
      </c>
      <c r="K118" s="151">
        <v>6346</v>
      </c>
      <c r="L118" s="151">
        <v>219</v>
      </c>
      <c r="M118" s="172">
        <v>0.93</v>
      </c>
      <c r="N118" s="153">
        <v>252837</v>
      </c>
      <c r="O118" s="153">
        <v>242975</v>
      </c>
      <c r="P118" s="153">
        <v>9862</v>
      </c>
      <c r="Q118" s="154">
        <v>0.960994632905785</v>
      </c>
      <c r="R118" s="154">
        <v>0.95626193045066</v>
      </c>
      <c r="S118" s="154">
        <v>0.954039779750534</v>
      </c>
      <c r="T118" s="154">
        <v>0.966641279512567</v>
      </c>
      <c r="U118" s="173">
        <v>0.00222215070012599</v>
      </c>
      <c r="V118" s="158">
        <v>69764</v>
      </c>
      <c r="W118" s="158">
        <v>66827</v>
      </c>
      <c r="X118" s="158">
        <v>80387</v>
      </c>
      <c r="Y118" s="158">
        <v>77395</v>
      </c>
      <c r="Z118" s="155">
        <v>0.957900923112207</v>
      </c>
      <c r="AA118" s="155">
        <v>0.962780051500865</v>
      </c>
      <c r="AB118" s="173">
        <v>-0.00487912838865767</v>
      </c>
    </row>
    <row r="119" spans="1:30">
      <c r="A119" s="175" t="s">
        <v>99</v>
      </c>
      <c r="B119" s="176" t="s">
        <v>1784</v>
      </c>
      <c r="C119" s="176" t="s">
        <v>104</v>
      </c>
      <c r="D119" s="150">
        <v>15447</v>
      </c>
      <c r="E119" s="153">
        <v>14749</v>
      </c>
      <c r="F119" s="153">
        <v>698</v>
      </c>
      <c r="G119" s="151">
        <v>11438</v>
      </c>
      <c r="H119" s="151">
        <v>10900</v>
      </c>
      <c r="I119" s="151">
        <v>538</v>
      </c>
      <c r="J119" s="151">
        <v>8340</v>
      </c>
      <c r="K119" s="151">
        <v>7945</v>
      </c>
      <c r="L119" s="151">
        <v>395</v>
      </c>
      <c r="M119" s="172">
        <v>0.93</v>
      </c>
      <c r="N119" s="153">
        <v>305464</v>
      </c>
      <c r="O119" s="153">
        <v>291448</v>
      </c>
      <c r="P119" s="153">
        <v>14016</v>
      </c>
      <c r="Q119" s="154">
        <v>0.954115705942435</v>
      </c>
      <c r="R119" s="154">
        <v>0.95481323234285</v>
      </c>
      <c r="S119" s="154">
        <v>0.95296380486099</v>
      </c>
      <c r="T119" s="154">
        <v>0.952637889688249</v>
      </c>
      <c r="U119" s="173">
        <v>0.00184942748186012</v>
      </c>
      <c r="V119" s="158">
        <v>86567</v>
      </c>
      <c r="W119" s="158">
        <v>82784</v>
      </c>
      <c r="X119" s="158">
        <v>94766</v>
      </c>
      <c r="Y119" s="158">
        <v>90570</v>
      </c>
      <c r="Z119" s="155">
        <v>0.956299744706412</v>
      </c>
      <c r="AA119" s="155">
        <v>0.955722516514362</v>
      </c>
      <c r="AB119" s="173">
        <v>0.000577228192050638</v>
      </c>
    </row>
    <row r="120" spans="1:30">
      <c r="A120" s="175" t="s">
        <v>99</v>
      </c>
      <c r="B120" s="176" t="s">
        <v>1784</v>
      </c>
      <c r="C120" s="176" t="s">
        <v>105</v>
      </c>
      <c r="D120" s="150">
        <v>9774</v>
      </c>
      <c r="E120" s="153">
        <v>9341</v>
      </c>
      <c r="F120" s="153">
        <v>433</v>
      </c>
      <c r="G120" s="151">
        <v>7228</v>
      </c>
      <c r="H120" s="151">
        <v>6856</v>
      </c>
      <c r="I120" s="151">
        <v>372</v>
      </c>
      <c r="J120" s="151">
        <v>5298</v>
      </c>
      <c r="K120" s="151">
        <v>5020</v>
      </c>
      <c r="L120" s="151">
        <v>278</v>
      </c>
      <c r="M120" s="172">
        <v>0.93</v>
      </c>
      <c r="N120" s="153">
        <v>203784</v>
      </c>
      <c r="O120" s="153">
        <v>193860</v>
      </c>
      <c r="P120" s="153">
        <v>9924</v>
      </c>
      <c r="Q120" s="154">
        <v>0.951301377929572</v>
      </c>
      <c r="R120" s="154">
        <v>0.955698792715367</v>
      </c>
      <c r="S120" s="154">
        <v>0.948533480907582</v>
      </c>
      <c r="T120" s="154">
        <v>0.947527368818422</v>
      </c>
      <c r="U120" s="173">
        <v>0.00716531180778568</v>
      </c>
      <c r="V120" s="158">
        <v>57155</v>
      </c>
      <c r="W120" s="158">
        <v>54269</v>
      </c>
      <c r="X120" s="158">
        <v>64446</v>
      </c>
      <c r="Y120" s="158">
        <v>61494</v>
      </c>
      <c r="Z120" s="155">
        <v>0.949505730032368</v>
      </c>
      <c r="AA120" s="155">
        <v>0.954194209105298</v>
      </c>
      <c r="AB120" s="173">
        <v>-0.00468847907292935</v>
      </c>
    </row>
    <row r="121" spans="1:30">
      <c r="A121" s="175" t="s">
        <v>99</v>
      </c>
      <c r="B121" s="176" t="s">
        <v>1784</v>
      </c>
      <c r="C121" s="176" t="s">
        <v>106</v>
      </c>
      <c r="D121" s="150">
        <v>6838</v>
      </c>
      <c r="E121" s="153">
        <v>6605</v>
      </c>
      <c r="F121" s="153">
        <v>233</v>
      </c>
      <c r="G121" s="151">
        <v>4839</v>
      </c>
      <c r="H121" s="151">
        <v>4656</v>
      </c>
      <c r="I121" s="151">
        <v>183</v>
      </c>
      <c r="J121" s="151">
        <v>4570</v>
      </c>
      <c r="K121" s="151">
        <v>4442</v>
      </c>
      <c r="L121" s="151">
        <v>128</v>
      </c>
      <c r="M121" s="172">
        <v>0.93</v>
      </c>
      <c r="N121" s="153">
        <v>150113</v>
      </c>
      <c r="O121" s="153">
        <v>144880</v>
      </c>
      <c r="P121" s="153">
        <v>5233</v>
      </c>
      <c r="Q121" s="154">
        <v>0.965139594838555</v>
      </c>
      <c r="R121" s="154">
        <v>0.965925709271717</v>
      </c>
      <c r="S121" s="154">
        <v>0.962182269063856</v>
      </c>
      <c r="T121" s="154">
        <v>0.97199124726477</v>
      </c>
      <c r="U121" s="173">
        <v>0.00374344020786066</v>
      </c>
      <c r="V121" s="158">
        <v>42165</v>
      </c>
      <c r="W121" s="158">
        <v>40799</v>
      </c>
      <c r="X121" s="158">
        <v>47094</v>
      </c>
      <c r="Y121" s="158">
        <v>45350</v>
      </c>
      <c r="Z121" s="155">
        <v>0.967603462587454</v>
      </c>
      <c r="AA121" s="155">
        <v>0.962967681657961</v>
      </c>
      <c r="AB121" s="173">
        <v>0.00463578092949335</v>
      </c>
    </row>
    <row r="122" spans="1:30">
      <c r="A122" s="175" t="s">
        <v>99</v>
      </c>
      <c r="B122" s="176" t="s">
        <v>1784</v>
      </c>
      <c r="C122" s="176" t="s">
        <v>107</v>
      </c>
      <c r="D122" s="150">
        <v>7633</v>
      </c>
      <c r="E122" s="153">
        <v>7325</v>
      </c>
      <c r="F122" s="153">
        <v>308</v>
      </c>
      <c r="G122" s="151">
        <v>5688</v>
      </c>
      <c r="H122" s="151">
        <v>5496</v>
      </c>
      <c r="I122" s="151">
        <v>192</v>
      </c>
      <c r="J122" s="151">
        <v>4204</v>
      </c>
      <c r="K122" s="151">
        <v>3976</v>
      </c>
      <c r="L122" s="151">
        <v>228</v>
      </c>
      <c r="M122" s="172">
        <v>0.93</v>
      </c>
      <c r="N122" s="153">
        <v>160694</v>
      </c>
      <c r="O122" s="153">
        <v>154122</v>
      </c>
      <c r="P122" s="153">
        <v>6572</v>
      </c>
      <c r="Q122" s="154">
        <v>0.959102393368763</v>
      </c>
      <c r="R122" s="154">
        <v>0.959648892964758</v>
      </c>
      <c r="S122" s="154">
        <v>0.966244725738397</v>
      </c>
      <c r="T122" s="154">
        <v>0.945765937202664</v>
      </c>
      <c r="U122" s="173">
        <v>-0.00659583277363829</v>
      </c>
      <c r="V122" s="158">
        <v>44617</v>
      </c>
      <c r="W122" s="158">
        <v>42774</v>
      </c>
      <c r="X122" s="158">
        <v>51018</v>
      </c>
      <c r="Y122" s="158">
        <v>48739</v>
      </c>
      <c r="Z122" s="155">
        <v>0.95869287491315</v>
      </c>
      <c r="AA122" s="155">
        <v>0.955329491552001</v>
      </c>
      <c r="AB122" s="173">
        <v>0.00336338336114839</v>
      </c>
    </row>
    <row r="123" spans="1:30">
      <c r="A123" s="175" t="s">
        <v>99</v>
      </c>
      <c r="B123" s="176" t="s">
        <v>1784</v>
      </c>
      <c r="C123" s="176" t="s">
        <v>108</v>
      </c>
      <c r="D123" s="150">
        <v>9188</v>
      </c>
      <c r="E123" s="153">
        <v>8930</v>
      </c>
      <c r="F123" s="153">
        <v>258</v>
      </c>
      <c r="G123" s="151">
        <v>5858</v>
      </c>
      <c r="H123" s="151">
        <v>5603</v>
      </c>
      <c r="I123" s="151">
        <v>255</v>
      </c>
      <c r="J123" s="151">
        <v>6047</v>
      </c>
      <c r="K123" s="151">
        <v>5877</v>
      </c>
      <c r="L123" s="151">
        <v>170</v>
      </c>
      <c r="M123" s="172">
        <v>0.93</v>
      </c>
      <c r="N123" s="153">
        <v>189499</v>
      </c>
      <c r="O123" s="153">
        <v>185218</v>
      </c>
      <c r="P123" s="153">
        <v>4281</v>
      </c>
      <c r="Q123" s="154">
        <v>0.977408851761751</v>
      </c>
      <c r="R123" s="154">
        <v>0.97191989551589</v>
      </c>
      <c r="S123" s="154">
        <v>0.956469784909525</v>
      </c>
      <c r="T123" s="154">
        <v>0.971886886059203</v>
      </c>
      <c r="U123" s="173">
        <v>0.0154501106063649</v>
      </c>
      <c r="V123" s="158">
        <v>54292</v>
      </c>
      <c r="W123" s="158">
        <v>52714</v>
      </c>
      <c r="X123" s="158">
        <v>60595</v>
      </c>
      <c r="Y123" s="158">
        <v>59369</v>
      </c>
      <c r="Z123" s="155">
        <v>0.970934944374862</v>
      </c>
      <c r="AA123" s="155">
        <v>0.979767307533625</v>
      </c>
      <c r="AB123" s="173">
        <v>-0.00883236315876301</v>
      </c>
    </row>
    <row r="124" spans="1:30">
      <c r="A124" s="175" t="s">
        <v>99</v>
      </c>
      <c r="B124" s="176" t="s">
        <v>1784</v>
      </c>
      <c r="C124" s="176" t="s">
        <v>109</v>
      </c>
      <c r="D124" s="150">
        <v>4911</v>
      </c>
      <c r="E124" s="153">
        <v>4779</v>
      </c>
      <c r="F124" s="153">
        <v>132</v>
      </c>
      <c r="G124" s="151">
        <v>3561</v>
      </c>
      <c r="H124" s="151">
        <v>3451</v>
      </c>
      <c r="I124" s="151">
        <v>110</v>
      </c>
      <c r="J124" s="151">
        <v>2822</v>
      </c>
      <c r="K124" s="151">
        <v>2765</v>
      </c>
      <c r="L124" s="151">
        <v>57</v>
      </c>
      <c r="M124" s="172">
        <v>0.93</v>
      </c>
      <c r="N124" s="153">
        <v>105211</v>
      </c>
      <c r="O124" s="153">
        <v>102308</v>
      </c>
      <c r="P124" s="153">
        <v>2903</v>
      </c>
      <c r="Q124" s="154">
        <v>0.972407828078813</v>
      </c>
      <c r="R124" s="154">
        <v>0.973121563836286</v>
      </c>
      <c r="S124" s="154">
        <v>0.969109800617804</v>
      </c>
      <c r="T124" s="154">
        <v>0.979801559177888</v>
      </c>
      <c r="U124" s="173">
        <v>0.00401176321848196</v>
      </c>
      <c r="V124" s="158">
        <v>28964</v>
      </c>
      <c r="W124" s="158">
        <v>28182</v>
      </c>
      <c r="X124" s="158">
        <v>33332</v>
      </c>
      <c r="Y124" s="158">
        <v>32350</v>
      </c>
      <c r="Z124" s="155">
        <v>0.973000966717304</v>
      </c>
      <c r="AA124" s="155">
        <v>0.970538821552862</v>
      </c>
      <c r="AB124" s="173">
        <v>0.00246214516444221</v>
      </c>
    </row>
    <row r="125" spans="1:30">
      <c r="A125" s="175" t="s">
        <v>99</v>
      </c>
      <c r="B125" s="176" t="s">
        <v>1784</v>
      </c>
      <c r="C125" s="176" t="s">
        <v>110</v>
      </c>
      <c r="D125" s="150">
        <v>5842</v>
      </c>
      <c r="E125" s="153">
        <v>5374</v>
      </c>
      <c r="F125" s="153">
        <v>468</v>
      </c>
      <c r="G125" s="151">
        <v>3948</v>
      </c>
      <c r="H125" s="151">
        <v>3678</v>
      </c>
      <c r="I125" s="151">
        <v>270</v>
      </c>
      <c r="J125" s="151">
        <v>3722</v>
      </c>
      <c r="K125" s="151">
        <v>3432</v>
      </c>
      <c r="L125" s="151">
        <v>290</v>
      </c>
      <c r="M125" s="172">
        <v>0.93</v>
      </c>
      <c r="N125" s="153">
        <v>123733</v>
      </c>
      <c r="O125" s="153">
        <v>114646</v>
      </c>
      <c r="P125" s="153">
        <v>9087</v>
      </c>
      <c r="Q125" s="154">
        <v>0.9265596081886</v>
      </c>
      <c r="R125" s="154">
        <v>0.919890448476549</v>
      </c>
      <c r="S125" s="154">
        <v>0.93161094224924</v>
      </c>
      <c r="T125" s="154">
        <v>0.92208490059108</v>
      </c>
      <c r="U125" s="173">
        <v>-0.011720493772691</v>
      </c>
      <c r="V125" s="158">
        <v>35054</v>
      </c>
      <c r="W125" s="158">
        <v>32349</v>
      </c>
      <c r="X125" s="158">
        <v>38989</v>
      </c>
      <c r="Y125" s="158">
        <v>36325</v>
      </c>
      <c r="Z125" s="155">
        <v>0.922833342842472</v>
      </c>
      <c r="AA125" s="155">
        <v>0.931673035984508</v>
      </c>
      <c r="AB125" s="173">
        <v>-0.00883969314203681</v>
      </c>
    </row>
    <row r="126" spans="1:30">
      <c r="A126" s="175" t="s">
        <v>99</v>
      </c>
      <c r="B126" s="176" t="s">
        <v>1784</v>
      </c>
      <c r="C126" s="176" t="s">
        <v>111</v>
      </c>
      <c r="D126" s="150">
        <v>7030</v>
      </c>
      <c r="E126" s="153">
        <v>6854</v>
      </c>
      <c r="F126" s="153">
        <v>176</v>
      </c>
      <c r="G126" s="151">
        <v>4794</v>
      </c>
      <c r="H126" s="151">
        <v>4655</v>
      </c>
      <c r="I126" s="151">
        <v>139</v>
      </c>
      <c r="J126" s="151">
        <v>4655</v>
      </c>
      <c r="K126" s="151">
        <v>4585</v>
      </c>
      <c r="L126" s="151">
        <v>70</v>
      </c>
      <c r="M126" s="172">
        <v>0.93</v>
      </c>
      <c r="N126" s="153">
        <v>150448</v>
      </c>
      <c r="O126" s="153">
        <v>147397</v>
      </c>
      <c r="P126" s="153">
        <v>3051</v>
      </c>
      <c r="Q126" s="154">
        <v>0.97972056790386</v>
      </c>
      <c r="R126" s="154">
        <v>0.974964438122333</v>
      </c>
      <c r="S126" s="154">
        <v>0.971005423445974</v>
      </c>
      <c r="T126" s="154">
        <v>0.984962406015038</v>
      </c>
      <c r="U126" s="173">
        <v>0.00395901467635873</v>
      </c>
      <c r="V126" s="158">
        <v>42262</v>
      </c>
      <c r="W126" s="158">
        <v>41406</v>
      </c>
      <c r="X126" s="158">
        <v>48303</v>
      </c>
      <c r="Y126" s="158">
        <v>47213</v>
      </c>
      <c r="Z126" s="155">
        <v>0.97974539775685</v>
      </c>
      <c r="AA126" s="155">
        <v>0.977434113823158</v>
      </c>
      <c r="AB126" s="173">
        <v>0.00231128393369207</v>
      </c>
    </row>
    <row r="127" spans="1:30">
      <c r="A127" s="175" t="s">
        <v>99</v>
      </c>
      <c r="B127" s="176" t="s">
        <v>1784</v>
      </c>
      <c r="C127" s="176" t="s">
        <v>112</v>
      </c>
      <c r="D127" s="150">
        <v>7470</v>
      </c>
      <c r="E127" s="153">
        <v>7205</v>
      </c>
      <c r="F127" s="153">
        <v>265</v>
      </c>
      <c r="G127" s="151">
        <v>5458</v>
      </c>
      <c r="H127" s="151">
        <v>5243</v>
      </c>
      <c r="I127" s="151">
        <v>215</v>
      </c>
      <c r="J127" s="151">
        <v>4102</v>
      </c>
      <c r="K127" s="151">
        <v>3969</v>
      </c>
      <c r="L127" s="151">
        <v>133</v>
      </c>
      <c r="M127" s="172">
        <v>0.93</v>
      </c>
      <c r="N127" s="153">
        <v>153704</v>
      </c>
      <c r="O127" s="153">
        <v>147274</v>
      </c>
      <c r="P127" s="153">
        <v>6430</v>
      </c>
      <c r="Q127" s="154">
        <v>0.95816634570343</v>
      </c>
      <c r="R127" s="154">
        <v>0.964524765729585</v>
      </c>
      <c r="S127" s="154">
        <v>0.960608281421766</v>
      </c>
      <c r="T127" s="154">
        <v>0.967576791808874</v>
      </c>
      <c r="U127" s="173">
        <v>0.00391648430781877</v>
      </c>
      <c r="V127" s="158">
        <v>43062</v>
      </c>
      <c r="W127" s="158">
        <v>41346</v>
      </c>
      <c r="X127" s="158">
        <v>47562</v>
      </c>
      <c r="Y127" s="158">
        <v>45290</v>
      </c>
      <c r="Z127" s="155">
        <v>0.960150480702243</v>
      </c>
      <c r="AA127" s="155">
        <v>0.952230772465414</v>
      </c>
      <c r="AB127" s="173">
        <v>0.00791970823682975</v>
      </c>
    </row>
    <row r="128" spans="1:30">
      <c r="A128" s="175" t="s">
        <v>99</v>
      </c>
      <c r="B128" s="176" t="s">
        <v>1784</v>
      </c>
      <c r="C128" s="176" t="s">
        <v>113</v>
      </c>
      <c r="D128" s="150">
        <v>5577</v>
      </c>
      <c r="E128" s="153">
        <v>5457</v>
      </c>
      <c r="F128" s="153">
        <v>120</v>
      </c>
      <c r="G128" s="151">
        <v>3602</v>
      </c>
      <c r="H128" s="151">
        <v>3518</v>
      </c>
      <c r="I128" s="151">
        <v>84</v>
      </c>
      <c r="J128" s="151">
        <v>4023</v>
      </c>
      <c r="K128" s="151">
        <v>3937</v>
      </c>
      <c r="L128" s="151">
        <v>86</v>
      </c>
      <c r="M128" s="172">
        <v>0.93</v>
      </c>
      <c r="N128" s="153">
        <v>124520</v>
      </c>
      <c r="O128" s="153">
        <v>122913</v>
      </c>
      <c r="P128" s="153">
        <v>1607</v>
      </c>
      <c r="Q128" s="154">
        <v>0.987094442659814</v>
      </c>
      <c r="R128" s="154">
        <v>0.978483055406132</v>
      </c>
      <c r="S128" s="154">
        <v>0.976679622431982</v>
      </c>
      <c r="T128" s="154">
        <v>0.978622918220234</v>
      </c>
      <c r="U128" s="173">
        <v>0.00180343297415009</v>
      </c>
      <c r="V128" s="158">
        <v>34400</v>
      </c>
      <c r="W128" s="158">
        <v>33855</v>
      </c>
      <c r="X128" s="158">
        <v>39511</v>
      </c>
      <c r="Y128" s="158">
        <v>39025</v>
      </c>
      <c r="Z128" s="155">
        <v>0.984156976744186</v>
      </c>
      <c r="AA128" s="155">
        <v>0.98769962795171</v>
      </c>
      <c r="AB128" s="173">
        <v>-0.00354265120752362</v>
      </c>
    </row>
    <row r="129" spans="1:28">
      <c r="A129" s="175" t="s">
        <v>99</v>
      </c>
      <c r="B129" s="176" t="s">
        <v>1784</v>
      </c>
      <c r="C129" s="176" t="s">
        <v>114</v>
      </c>
      <c r="D129" s="150">
        <v>6115</v>
      </c>
      <c r="E129" s="153">
        <v>5873</v>
      </c>
      <c r="F129" s="153">
        <v>242</v>
      </c>
      <c r="G129" s="151">
        <v>4390</v>
      </c>
      <c r="H129" s="151">
        <v>4200</v>
      </c>
      <c r="I129" s="151">
        <v>190</v>
      </c>
      <c r="J129" s="151">
        <v>3308</v>
      </c>
      <c r="K129" s="151">
        <v>3217</v>
      </c>
      <c r="L129" s="151">
        <v>91</v>
      </c>
      <c r="M129" s="172">
        <v>0.93</v>
      </c>
      <c r="N129" s="153">
        <v>126139</v>
      </c>
      <c r="O129" s="153">
        <v>122163</v>
      </c>
      <c r="P129" s="153">
        <v>3976</v>
      </c>
      <c r="Q129" s="154">
        <v>0.968479217371313</v>
      </c>
      <c r="R129" s="154">
        <v>0.960425183973835</v>
      </c>
      <c r="S129" s="154">
        <v>0.956719817767654</v>
      </c>
      <c r="T129" s="154">
        <v>0.972490931076179</v>
      </c>
      <c r="U129" s="173">
        <v>0.003705366206181</v>
      </c>
      <c r="V129" s="158">
        <v>36058</v>
      </c>
      <c r="W129" s="158">
        <v>34732</v>
      </c>
      <c r="X129" s="158">
        <v>39470</v>
      </c>
      <c r="Y129" s="158">
        <v>38245</v>
      </c>
      <c r="Z129" s="155">
        <v>0.963225913805536</v>
      </c>
      <c r="AA129" s="155">
        <v>0.968963769951862</v>
      </c>
      <c r="AB129" s="173">
        <v>-0.0057378561463266</v>
      </c>
    </row>
    <row r="130" spans="1:28">
      <c r="A130" s="175" t="s">
        <v>99</v>
      </c>
      <c r="B130" s="176" t="s">
        <v>1784</v>
      </c>
      <c r="C130" s="176" t="s">
        <v>115</v>
      </c>
      <c r="D130" s="150">
        <v>7849</v>
      </c>
      <c r="E130" s="153">
        <v>7611</v>
      </c>
      <c r="F130" s="153">
        <v>238</v>
      </c>
      <c r="G130" s="151">
        <v>5802</v>
      </c>
      <c r="H130" s="151">
        <v>5581</v>
      </c>
      <c r="I130" s="151">
        <v>221</v>
      </c>
      <c r="J130" s="151">
        <v>4215</v>
      </c>
      <c r="K130" s="151">
        <v>4098</v>
      </c>
      <c r="L130" s="151">
        <v>117</v>
      </c>
      <c r="M130" s="172">
        <v>0.93</v>
      </c>
      <c r="N130" s="153">
        <v>161493</v>
      </c>
      <c r="O130" s="153">
        <v>156779</v>
      </c>
      <c r="P130" s="153">
        <v>4714</v>
      </c>
      <c r="Q130" s="154">
        <v>0.97080988030441</v>
      </c>
      <c r="R130" s="154">
        <v>0.969677665944706</v>
      </c>
      <c r="S130" s="154">
        <v>0.961909686315064</v>
      </c>
      <c r="T130" s="154">
        <v>0.972241992882562</v>
      </c>
      <c r="U130" s="173">
        <v>0.00776797962964249</v>
      </c>
      <c r="V130" s="158">
        <v>45110</v>
      </c>
      <c r="W130" s="158">
        <v>43727</v>
      </c>
      <c r="X130" s="158">
        <v>50320</v>
      </c>
      <c r="Y130" s="158">
        <v>48772</v>
      </c>
      <c r="Z130" s="155">
        <v>0.969341609399246</v>
      </c>
      <c r="AA130" s="155">
        <v>0.969236883942766</v>
      </c>
      <c r="AB130" s="173">
        <v>0.000104725456479993</v>
      </c>
    </row>
    <row r="131" spans="1:28">
      <c r="A131" s="175" t="s">
        <v>99</v>
      </c>
      <c r="B131" s="176" t="s">
        <v>1784</v>
      </c>
      <c r="C131" s="176" t="s">
        <v>116</v>
      </c>
      <c r="D131" s="150">
        <v>6201</v>
      </c>
      <c r="E131" s="153">
        <v>6028</v>
      </c>
      <c r="F131" s="153">
        <v>173</v>
      </c>
      <c r="G131" s="151">
        <v>4656</v>
      </c>
      <c r="H131" s="151">
        <v>4488</v>
      </c>
      <c r="I131" s="151">
        <v>168</v>
      </c>
      <c r="J131" s="151">
        <v>3390</v>
      </c>
      <c r="K131" s="151">
        <v>3303</v>
      </c>
      <c r="L131" s="151">
        <v>87</v>
      </c>
      <c r="M131" s="172">
        <v>0.93</v>
      </c>
      <c r="N131" s="153">
        <v>127866</v>
      </c>
      <c r="O131" s="153">
        <v>123717</v>
      </c>
      <c r="P131" s="153">
        <v>4149</v>
      </c>
      <c r="Q131" s="154">
        <v>0.967551968466989</v>
      </c>
      <c r="R131" s="154">
        <v>0.972101273988066</v>
      </c>
      <c r="S131" s="154">
        <v>0.963917525773196</v>
      </c>
      <c r="T131" s="154">
        <v>0.974336283185841</v>
      </c>
      <c r="U131" s="173">
        <v>0.00818374821487056</v>
      </c>
      <c r="V131" s="158">
        <v>36323</v>
      </c>
      <c r="W131" s="158">
        <v>35261</v>
      </c>
      <c r="X131" s="158">
        <v>39795</v>
      </c>
      <c r="Y131" s="158">
        <v>38569</v>
      </c>
      <c r="Z131" s="155">
        <v>0.970762326900311</v>
      </c>
      <c r="AA131" s="155">
        <v>0.969192109561503</v>
      </c>
      <c r="AB131" s="173">
        <v>0.00157021733880836</v>
      </c>
    </row>
    <row r="132" spans="1:28">
      <c r="A132" s="175" t="s">
        <v>99</v>
      </c>
      <c r="B132" s="176" t="s">
        <v>1785</v>
      </c>
      <c r="C132" s="176" t="s">
        <v>117</v>
      </c>
      <c r="D132" s="150">
        <v>15</v>
      </c>
      <c r="E132" s="153">
        <v>15</v>
      </c>
      <c r="F132" s="153">
        <v>0</v>
      </c>
      <c r="G132" s="151">
        <v>33</v>
      </c>
      <c r="H132" s="151">
        <v>33</v>
      </c>
      <c r="I132" s="151">
        <v>0</v>
      </c>
      <c r="J132" s="151">
        <v>14</v>
      </c>
      <c r="K132" s="151">
        <v>14</v>
      </c>
      <c r="L132" s="151">
        <v>0</v>
      </c>
      <c r="M132" s="172">
        <v>0.93</v>
      </c>
      <c r="N132" s="153">
        <v>32993</v>
      </c>
      <c r="O132" s="153">
        <v>32501</v>
      </c>
      <c r="P132" s="153">
        <v>492</v>
      </c>
      <c r="Q132" s="154">
        <v>0.985087745885491</v>
      </c>
      <c r="R132" s="154">
        <v>1</v>
      </c>
      <c r="S132" s="154">
        <v>1</v>
      </c>
      <c r="T132" s="154">
        <v>1</v>
      </c>
      <c r="U132" s="173">
        <v>0</v>
      </c>
      <c r="V132" s="158">
        <v>246</v>
      </c>
      <c r="W132" s="158">
        <v>240</v>
      </c>
      <c r="X132" s="158">
        <v>510</v>
      </c>
      <c r="Y132" s="158">
        <v>503</v>
      </c>
      <c r="Z132" s="155">
        <v>0.975609756097561</v>
      </c>
      <c r="AA132" s="155">
        <v>0.986274509803922</v>
      </c>
      <c r="AB132" s="173">
        <v>-0.0106647537063607</v>
      </c>
    </row>
    <row r="133" spans="1:28">
      <c r="A133" s="175" t="s">
        <v>99</v>
      </c>
      <c r="B133" s="176" t="s">
        <v>1785</v>
      </c>
      <c r="C133" s="176" t="s">
        <v>118</v>
      </c>
      <c r="D133" s="150">
        <v>0</v>
      </c>
      <c r="E133" s="153">
        <v>0</v>
      </c>
      <c r="F133" s="153">
        <v>0</v>
      </c>
      <c r="G133" s="151">
        <v>0</v>
      </c>
      <c r="H133" s="151">
        <v>0</v>
      </c>
      <c r="I133" s="151">
        <v>0</v>
      </c>
      <c r="J133" s="151">
        <v>0</v>
      </c>
      <c r="K133" s="151">
        <v>0</v>
      </c>
      <c r="L133" s="151">
        <v>0</v>
      </c>
      <c r="M133" s="172">
        <v>0.93</v>
      </c>
      <c r="N133" s="153">
        <v>1</v>
      </c>
      <c r="O133" s="153">
        <v>1</v>
      </c>
      <c r="P133" s="153">
        <v>0</v>
      </c>
      <c r="Q133" s="154">
        <v>1</v>
      </c>
      <c r="R133" s="154">
        <v>0</v>
      </c>
      <c r="S133" s="154">
        <v>0</v>
      </c>
      <c r="T133" s="154">
        <v>0</v>
      </c>
      <c r="U133" s="173">
        <v>0</v>
      </c>
      <c r="V133" s="158">
        <v>0</v>
      </c>
      <c r="W133" s="158">
        <v>0</v>
      </c>
      <c r="X133" s="158">
        <v>0</v>
      </c>
      <c r="Y133" s="158">
        <v>0</v>
      </c>
      <c r="Z133" s="155">
        <v>0</v>
      </c>
      <c r="AA133" s="155">
        <v>0</v>
      </c>
      <c r="AB133" s="173">
        <v>0</v>
      </c>
    </row>
    <row r="134" spans="1:28">
      <c r="A134" s="175" t="s">
        <v>99</v>
      </c>
      <c r="B134" s="176" t="s">
        <v>1785</v>
      </c>
      <c r="C134" s="176" t="s">
        <v>119</v>
      </c>
      <c r="D134" s="150">
        <v>6184</v>
      </c>
      <c r="E134" s="153">
        <v>5986</v>
      </c>
      <c r="F134" s="153">
        <v>198</v>
      </c>
      <c r="G134" s="151">
        <v>5862</v>
      </c>
      <c r="H134" s="151">
        <v>5720</v>
      </c>
      <c r="I134" s="151">
        <v>142</v>
      </c>
      <c r="J134" s="151">
        <v>3256</v>
      </c>
      <c r="K134" s="151">
        <v>3180</v>
      </c>
      <c r="L134" s="151">
        <v>76</v>
      </c>
      <c r="M134" s="172">
        <v>0.93</v>
      </c>
      <c r="N134" s="153">
        <v>123737</v>
      </c>
      <c r="O134" s="153">
        <v>119482</v>
      </c>
      <c r="P134" s="153">
        <v>4255</v>
      </c>
      <c r="Q134" s="154">
        <v>0.965612549197087</v>
      </c>
      <c r="R134" s="154">
        <v>0.967981888745149</v>
      </c>
      <c r="S134" s="154">
        <v>0.975776185602184</v>
      </c>
      <c r="T134" s="154">
        <v>0.976658476658477</v>
      </c>
      <c r="U134" s="173">
        <v>-0.00779429685703481</v>
      </c>
      <c r="V134" s="158">
        <v>35381</v>
      </c>
      <c r="W134" s="158">
        <v>34366</v>
      </c>
      <c r="X134" s="158">
        <v>37526</v>
      </c>
      <c r="Y134" s="158">
        <v>36267</v>
      </c>
      <c r="Z134" s="155">
        <v>0.971312286255335</v>
      </c>
      <c r="AA134" s="155">
        <v>0.966449928049885</v>
      </c>
      <c r="AB134" s="173">
        <v>0.00486235820544945</v>
      </c>
    </row>
    <row r="135" spans="1:28">
      <c r="A135" s="175" t="s">
        <v>99</v>
      </c>
      <c r="B135" s="176" t="s">
        <v>1785</v>
      </c>
      <c r="C135" s="176" t="s">
        <v>120</v>
      </c>
      <c r="D135" s="150">
        <v>6852</v>
      </c>
      <c r="E135" s="153">
        <v>6586</v>
      </c>
      <c r="F135" s="153">
        <v>266</v>
      </c>
      <c r="G135" s="151">
        <v>6352</v>
      </c>
      <c r="H135" s="151">
        <v>6110</v>
      </c>
      <c r="I135" s="151">
        <v>242</v>
      </c>
      <c r="J135" s="151">
        <v>3462</v>
      </c>
      <c r="K135" s="151">
        <v>3375</v>
      </c>
      <c r="L135" s="151">
        <v>87</v>
      </c>
      <c r="M135" s="172">
        <v>0.93</v>
      </c>
      <c r="N135" s="153">
        <v>139873</v>
      </c>
      <c r="O135" s="153">
        <v>134477</v>
      </c>
      <c r="P135" s="153">
        <v>5396</v>
      </c>
      <c r="Q135" s="154">
        <v>0.961422147233562</v>
      </c>
      <c r="R135" s="154">
        <v>0.961179217746643</v>
      </c>
      <c r="S135" s="154">
        <v>0.961901763224181</v>
      </c>
      <c r="T135" s="154">
        <v>0.974870017331023</v>
      </c>
      <c r="U135" s="173">
        <v>-0.000722545477538028</v>
      </c>
      <c r="V135" s="158">
        <v>39972</v>
      </c>
      <c r="W135" s="158">
        <v>38408</v>
      </c>
      <c r="X135" s="158">
        <v>43185</v>
      </c>
      <c r="Y135" s="158">
        <v>41452</v>
      </c>
      <c r="Z135" s="155">
        <v>0.960872610827579</v>
      </c>
      <c r="AA135" s="155">
        <v>0.959870325344448</v>
      </c>
      <c r="AB135" s="173">
        <v>0.00100228548313108</v>
      </c>
    </row>
    <row r="136" spans="1:28">
      <c r="A136" s="175" t="s">
        <v>99</v>
      </c>
      <c r="B136" s="176" t="s">
        <v>1785</v>
      </c>
      <c r="C136" s="176" t="s">
        <v>121</v>
      </c>
      <c r="D136" s="150">
        <v>27</v>
      </c>
      <c r="E136" s="153">
        <v>27</v>
      </c>
      <c r="F136" s="153">
        <v>0</v>
      </c>
      <c r="G136" s="151">
        <v>25</v>
      </c>
      <c r="H136" s="151">
        <v>25</v>
      </c>
      <c r="I136" s="151">
        <v>0</v>
      </c>
      <c r="J136" s="151">
        <v>20</v>
      </c>
      <c r="K136" s="151">
        <v>20</v>
      </c>
      <c r="L136" s="151">
        <v>0</v>
      </c>
      <c r="M136" s="172">
        <v>0.93</v>
      </c>
      <c r="N136" s="153">
        <v>38349</v>
      </c>
      <c r="O136" s="153">
        <v>37638</v>
      </c>
      <c r="P136" s="153">
        <v>711</v>
      </c>
      <c r="Q136" s="154">
        <v>0.981459751232105</v>
      </c>
      <c r="R136" s="154">
        <v>1</v>
      </c>
      <c r="S136" s="154">
        <v>1</v>
      </c>
      <c r="T136" s="154">
        <v>1</v>
      </c>
      <c r="U136" s="173">
        <v>0</v>
      </c>
      <c r="V136" s="158">
        <v>184</v>
      </c>
      <c r="W136" s="158">
        <v>183</v>
      </c>
      <c r="X136" s="158">
        <v>4027</v>
      </c>
      <c r="Y136" s="158">
        <v>4026</v>
      </c>
      <c r="Z136" s="155">
        <v>0.994565217391304</v>
      </c>
      <c r="AA136" s="155">
        <v>0.999751676185746</v>
      </c>
      <c r="AB136" s="173">
        <v>-0.00518645879444191</v>
      </c>
    </row>
    <row r="137" spans="1:28">
      <c r="A137" s="175" t="s">
        <v>99</v>
      </c>
      <c r="B137" s="176" t="s">
        <v>1785</v>
      </c>
      <c r="C137" s="176" t="s">
        <v>122</v>
      </c>
      <c r="D137" s="150">
        <v>60</v>
      </c>
      <c r="E137" s="153">
        <v>60</v>
      </c>
      <c r="F137" s="153">
        <v>0</v>
      </c>
      <c r="G137" s="151">
        <v>62</v>
      </c>
      <c r="H137" s="151">
        <v>62</v>
      </c>
      <c r="I137" s="151">
        <v>0</v>
      </c>
      <c r="J137" s="151">
        <v>49</v>
      </c>
      <c r="K137" s="151">
        <v>49</v>
      </c>
      <c r="L137" s="151">
        <v>0</v>
      </c>
      <c r="M137" s="172">
        <v>0.93</v>
      </c>
      <c r="N137" s="153">
        <v>72475</v>
      </c>
      <c r="O137" s="153">
        <v>70490</v>
      </c>
      <c r="P137" s="153">
        <v>1985</v>
      </c>
      <c r="Q137" s="154">
        <v>0.972611245256985</v>
      </c>
      <c r="R137" s="154">
        <v>1</v>
      </c>
      <c r="S137" s="154">
        <v>1</v>
      </c>
      <c r="T137" s="154">
        <v>1</v>
      </c>
      <c r="U137" s="173">
        <v>0</v>
      </c>
      <c r="V137" s="158">
        <v>357</v>
      </c>
      <c r="W137" s="158">
        <v>357</v>
      </c>
      <c r="X137" s="158">
        <v>7621</v>
      </c>
      <c r="Y137" s="158">
        <v>7616</v>
      </c>
      <c r="Z137" s="155">
        <v>1</v>
      </c>
      <c r="AA137" s="155">
        <v>0.999343918120981</v>
      </c>
      <c r="AB137" s="173">
        <v>0.000656081879018555</v>
      </c>
    </row>
    <row r="138" spans="1:28">
      <c r="A138" s="175" t="s">
        <v>99</v>
      </c>
      <c r="B138" s="176" t="s">
        <v>1786</v>
      </c>
      <c r="C138" s="176" t="s">
        <v>123</v>
      </c>
      <c r="D138" s="150">
        <v>0</v>
      </c>
      <c r="E138" s="153">
        <v>0</v>
      </c>
      <c r="F138" s="153">
        <v>0</v>
      </c>
      <c r="G138" s="151">
        <v>0</v>
      </c>
      <c r="H138" s="151">
        <v>0</v>
      </c>
      <c r="I138" s="151">
        <v>0</v>
      </c>
      <c r="J138" s="151">
        <v>0</v>
      </c>
      <c r="K138" s="151">
        <v>0</v>
      </c>
      <c r="L138" s="151">
        <v>0</v>
      </c>
      <c r="M138" s="172">
        <v>0.93</v>
      </c>
      <c r="N138" s="153">
        <v>0</v>
      </c>
      <c r="O138" s="153">
        <v>0</v>
      </c>
      <c r="P138" s="153">
        <v>0</v>
      </c>
      <c r="Q138" s="154">
        <v>0</v>
      </c>
      <c r="R138" s="154">
        <v>0</v>
      </c>
      <c r="S138" s="154">
        <v>0</v>
      </c>
      <c r="T138" s="154">
        <v>0</v>
      </c>
      <c r="U138" s="173">
        <v>0</v>
      </c>
      <c r="V138" s="158">
        <v>0</v>
      </c>
      <c r="W138" s="158">
        <v>0</v>
      </c>
      <c r="X138" s="158">
        <v>0</v>
      </c>
      <c r="Y138" s="158">
        <v>0</v>
      </c>
      <c r="Z138" s="155">
        <v>0</v>
      </c>
      <c r="AA138" s="155">
        <v>0</v>
      </c>
      <c r="AB138" s="173">
        <v>0</v>
      </c>
    </row>
    <row r="139" spans="1:28">
      <c r="A139" s="175" t="s">
        <v>99</v>
      </c>
      <c r="B139" s="176" t="s">
        <v>1786</v>
      </c>
      <c r="C139" s="176" t="s">
        <v>124</v>
      </c>
      <c r="D139" s="150">
        <v>11861</v>
      </c>
      <c r="E139" s="153">
        <v>11374</v>
      </c>
      <c r="F139" s="153">
        <v>487</v>
      </c>
      <c r="G139" s="151">
        <v>10801</v>
      </c>
      <c r="H139" s="151">
        <v>10382</v>
      </c>
      <c r="I139" s="151">
        <v>419</v>
      </c>
      <c r="J139" s="151">
        <v>6783</v>
      </c>
      <c r="K139" s="151">
        <v>6521</v>
      </c>
      <c r="L139" s="151">
        <v>262</v>
      </c>
      <c r="M139" s="172">
        <v>0.93</v>
      </c>
      <c r="N139" s="153">
        <v>231416</v>
      </c>
      <c r="O139" s="153">
        <v>221672</v>
      </c>
      <c r="P139" s="153">
        <v>9744</v>
      </c>
      <c r="Q139" s="154">
        <v>0.957894009057282</v>
      </c>
      <c r="R139" s="154">
        <v>0.958941067363629</v>
      </c>
      <c r="S139" s="154">
        <v>0.961207295620776</v>
      </c>
      <c r="T139" s="154">
        <v>0.961374023293528</v>
      </c>
      <c r="U139" s="173">
        <v>-0.00226622825714717</v>
      </c>
      <c r="V139" s="158">
        <v>72206</v>
      </c>
      <c r="W139" s="158">
        <v>69436</v>
      </c>
      <c r="X139" s="158">
        <v>72324</v>
      </c>
      <c r="Y139" s="158">
        <v>69290</v>
      </c>
      <c r="Z139" s="155">
        <v>0.961637537046783</v>
      </c>
      <c r="AA139" s="155">
        <v>0.958049886621315</v>
      </c>
      <c r="AB139" s="173">
        <v>0.0035876504254676</v>
      </c>
    </row>
    <row r="140" spans="1:28">
      <c r="A140" s="175" t="s">
        <v>99</v>
      </c>
      <c r="B140" s="176" t="s">
        <v>1786</v>
      </c>
      <c r="C140" s="176" t="s">
        <v>126</v>
      </c>
      <c r="D140" s="150">
        <v>0</v>
      </c>
      <c r="E140" s="153">
        <v>0</v>
      </c>
      <c r="F140" s="153">
        <v>0</v>
      </c>
      <c r="G140" s="151">
        <v>0</v>
      </c>
      <c r="H140" s="151">
        <v>0</v>
      </c>
      <c r="I140" s="151">
        <v>0</v>
      </c>
      <c r="J140" s="151">
        <v>0</v>
      </c>
      <c r="K140" s="151">
        <v>0</v>
      </c>
      <c r="L140" s="151">
        <v>0</v>
      </c>
      <c r="M140" s="172">
        <v>0.93</v>
      </c>
      <c r="N140" s="153">
        <v>0</v>
      </c>
      <c r="O140" s="153">
        <v>0</v>
      </c>
      <c r="P140" s="153">
        <v>0</v>
      </c>
      <c r="Q140" s="154">
        <v>0</v>
      </c>
      <c r="R140" s="154">
        <v>0</v>
      </c>
      <c r="S140" s="154">
        <v>0</v>
      </c>
      <c r="T140" s="154">
        <v>0</v>
      </c>
      <c r="U140" s="173">
        <v>0</v>
      </c>
      <c r="V140" s="158">
        <v>0</v>
      </c>
      <c r="W140" s="158">
        <v>0</v>
      </c>
      <c r="X140" s="158">
        <v>0</v>
      </c>
      <c r="Y140" s="158">
        <v>0</v>
      </c>
      <c r="Z140" s="155">
        <v>0</v>
      </c>
      <c r="AA140" s="155">
        <v>0</v>
      </c>
      <c r="AB140" s="173">
        <v>0</v>
      </c>
    </row>
    <row r="141" spans="1:28">
      <c r="A141" s="175" t="s">
        <v>99</v>
      </c>
      <c r="B141" s="176" t="s">
        <v>1786</v>
      </c>
      <c r="C141" s="176" t="s">
        <v>127</v>
      </c>
      <c r="D141" s="150">
        <v>12655</v>
      </c>
      <c r="E141" s="153">
        <v>12095</v>
      </c>
      <c r="F141" s="153">
        <v>560</v>
      </c>
      <c r="G141" s="151">
        <v>11481</v>
      </c>
      <c r="H141" s="151">
        <v>10993</v>
      </c>
      <c r="I141" s="151">
        <v>488</v>
      </c>
      <c r="J141" s="151">
        <v>7193</v>
      </c>
      <c r="K141" s="151">
        <v>6878</v>
      </c>
      <c r="L141" s="151">
        <v>315</v>
      </c>
      <c r="M141" s="172">
        <v>0.93</v>
      </c>
      <c r="N141" s="153">
        <v>222609</v>
      </c>
      <c r="O141" s="153">
        <v>212068</v>
      </c>
      <c r="P141" s="153">
        <v>10541</v>
      </c>
      <c r="Q141" s="154">
        <v>0.952647916301677</v>
      </c>
      <c r="R141" s="154">
        <v>0.95574871592256</v>
      </c>
      <c r="S141" s="154">
        <v>0.957494991725459</v>
      </c>
      <c r="T141" s="154">
        <v>0.956207423884332</v>
      </c>
      <c r="U141" s="173">
        <v>-0.00174627580289921</v>
      </c>
      <c r="V141" s="158">
        <v>74550</v>
      </c>
      <c r="W141" s="158">
        <v>71064</v>
      </c>
      <c r="X141" s="158">
        <v>71591</v>
      </c>
      <c r="Y141" s="158">
        <v>68338</v>
      </c>
      <c r="Z141" s="155">
        <v>0.953239436619718</v>
      </c>
      <c r="AA141" s="155">
        <v>0.954561327541171</v>
      </c>
      <c r="AB141" s="173">
        <v>-0.00132189092145307</v>
      </c>
    </row>
    <row r="142" spans="1:28">
      <c r="A142" s="175" t="s">
        <v>99</v>
      </c>
      <c r="B142" s="176" t="s">
        <v>1786</v>
      </c>
      <c r="C142" s="176" t="s">
        <v>128</v>
      </c>
      <c r="D142" s="150">
        <v>0</v>
      </c>
      <c r="E142" s="153">
        <v>0</v>
      </c>
      <c r="F142" s="153">
        <v>0</v>
      </c>
      <c r="G142" s="151">
        <v>0</v>
      </c>
      <c r="H142" s="151">
        <v>0</v>
      </c>
      <c r="I142" s="151">
        <v>0</v>
      </c>
      <c r="J142" s="151">
        <v>0</v>
      </c>
      <c r="K142" s="151">
        <v>0</v>
      </c>
      <c r="L142" s="151">
        <v>0</v>
      </c>
      <c r="M142" s="172">
        <v>0.93</v>
      </c>
      <c r="N142" s="153">
        <v>274</v>
      </c>
      <c r="O142" s="153">
        <v>272</v>
      </c>
      <c r="P142" s="153">
        <v>2</v>
      </c>
      <c r="Q142" s="154">
        <v>0.992700729927007</v>
      </c>
      <c r="R142" s="154">
        <v>0</v>
      </c>
      <c r="S142" s="154">
        <v>0</v>
      </c>
      <c r="T142" s="154">
        <v>0</v>
      </c>
      <c r="U142" s="173">
        <v>0</v>
      </c>
      <c r="V142" s="158">
        <v>12</v>
      </c>
      <c r="W142" s="158">
        <v>12</v>
      </c>
      <c r="X142" s="158">
        <v>98</v>
      </c>
      <c r="Y142" s="158">
        <v>98</v>
      </c>
      <c r="Z142" s="155">
        <v>1</v>
      </c>
      <c r="AA142" s="155">
        <v>1</v>
      </c>
      <c r="AB142" s="173">
        <v>0</v>
      </c>
    </row>
    <row r="143" spans="1:28">
      <c r="A143" s="175" t="s">
        <v>99</v>
      </c>
      <c r="B143" s="176" t="s">
        <v>1786</v>
      </c>
      <c r="C143" s="176" t="s">
        <v>129</v>
      </c>
      <c r="D143" s="150">
        <v>5691</v>
      </c>
      <c r="E143" s="153">
        <v>5440</v>
      </c>
      <c r="F143" s="153">
        <v>251</v>
      </c>
      <c r="G143" s="151">
        <v>4613</v>
      </c>
      <c r="H143" s="151">
        <v>4450</v>
      </c>
      <c r="I143" s="151">
        <v>163</v>
      </c>
      <c r="J143" s="151">
        <v>2703</v>
      </c>
      <c r="K143" s="151">
        <v>2614</v>
      </c>
      <c r="L143" s="151">
        <v>89</v>
      </c>
      <c r="M143" s="172">
        <v>0.93</v>
      </c>
      <c r="N143" s="153">
        <v>111827</v>
      </c>
      <c r="O143" s="153">
        <v>108458</v>
      </c>
      <c r="P143" s="153">
        <v>3369</v>
      </c>
      <c r="Q143" s="154">
        <v>0.96987310756794</v>
      </c>
      <c r="R143" s="154">
        <v>0.955895273238447</v>
      </c>
      <c r="S143" s="154">
        <v>0.964665076956427</v>
      </c>
      <c r="T143" s="154">
        <v>0.967073621901591</v>
      </c>
      <c r="U143" s="173">
        <v>-0.00876980371798075</v>
      </c>
      <c r="V143" s="158">
        <v>31642</v>
      </c>
      <c r="W143" s="158">
        <v>30578</v>
      </c>
      <c r="X143" s="158">
        <v>34273</v>
      </c>
      <c r="Y143" s="158">
        <v>33178</v>
      </c>
      <c r="Z143" s="155">
        <v>0.966373806965426</v>
      </c>
      <c r="AA143" s="155">
        <v>0.968050652116827</v>
      </c>
      <c r="AB143" s="173">
        <v>-0.00167684515140087</v>
      </c>
    </row>
    <row r="144" spans="1:28">
      <c r="A144" s="175" t="s">
        <v>99</v>
      </c>
      <c r="B144" s="176" t="s">
        <v>1786</v>
      </c>
      <c r="C144" s="176" t="s">
        <v>130</v>
      </c>
      <c r="D144" s="150">
        <v>7407</v>
      </c>
      <c r="E144" s="153">
        <v>6985</v>
      </c>
      <c r="F144" s="153">
        <v>422</v>
      </c>
      <c r="G144" s="151">
        <v>6813</v>
      </c>
      <c r="H144" s="151">
        <v>6477</v>
      </c>
      <c r="I144" s="151">
        <v>336</v>
      </c>
      <c r="J144" s="151">
        <v>4012</v>
      </c>
      <c r="K144" s="151">
        <v>3835</v>
      </c>
      <c r="L144" s="151">
        <v>177</v>
      </c>
      <c r="M144" s="172">
        <v>0.93</v>
      </c>
      <c r="N144" s="153">
        <v>133662</v>
      </c>
      <c r="O144" s="153">
        <v>126012</v>
      </c>
      <c r="P144" s="153">
        <v>7650</v>
      </c>
      <c r="Q144" s="154">
        <v>0.942766081608834</v>
      </c>
      <c r="R144" s="154">
        <v>0.943026866477656</v>
      </c>
      <c r="S144" s="154">
        <v>0.950682518714223</v>
      </c>
      <c r="T144" s="154">
        <v>0.955882352941177</v>
      </c>
      <c r="U144" s="173">
        <v>-0.0076556522365665</v>
      </c>
      <c r="V144" s="158">
        <v>43094</v>
      </c>
      <c r="W144" s="158">
        <v>40864</v>
      </c>
      <c r="X144" s="158">
        <v>42076</v>
      </c>
      <c r="Y144" s="158">
        <v>39787</v>
      </c>
      <c r="Z144" s="155">
        <v>0.948252656982411</v>
      </c>
      <c r="AA144" s="155">
        <v>0.945598440916437</v>
      </c>
      <c r="AB144" s="173">
        <v>0.0026542160659736</v>
      </c>
    </row>
    <row r="145" spans="1:28">
      <c r="A145" s="175" t="s">
        <v>99</v>
      </c>
      <c r="B145" s="176" t="s">
        <v>1786</v>
      </c>
      <c r="C145" s="176" t="s">
        <v>131</v>
      </c>
      <c r="D145" s="150">
        <v>9282</v>
      </c>
      <c r="E145" s="153">
        <v>8812</v>
      </c>
      <c r="F145" s="153">
        <v>470</v>
      </c>
      <c r="G145" s="151">
        <v>8213</v>
      </c>
      <c r="H145" s="151">
        <v>7895</v>
      </c>
      <c r="I145" s="151">
        <v>318</v>
      </c>
      <c r="J145" s="151">
        <v>4990</v>
      </c>
      <c r="K145" s="151">
        <v>4782</v>
      </c>
      <c r="L145" s="151">
        <v>208</v>
      </c>
      <c r="M145" s="172">
        <v>0.93</v>
      </c>
      <c r="N145" s="153">
        <v>176077</v>
      </c>
      <c r="O145" s="153">
        <v>168755</v>
      </c>
      <c r="P145" s="153">
        <v>7322</v>
      </c>
      <c r="Q145" s="154">
        <v>0.958415920307593</v>
      </c>
      <c r="R145" s="154">
        <v>0.949364361129067</v>
      </c>
      <c r="S145" s="154">
        <v>0.961280896140265</v>
      </c>
      <c r="T145" s="154">
        <v>0.958316633266533</v>
      </c>
      <c r="U145" s="173">
        <v>-0.0119165350111985</v>
      </c>
      <c r="V145" s="158">
        <v>54221</v>
      </c>
      <c r="W145" s="158">
        <v>51840</v>
      </c>
      <c r="X145" s="158">
        <v>55192</v>
      </c>
      <c r="Y145" s="158">
        <v>52850</v>
      </c>
      <c r="Z145" s="155">
        <v>0.956087124914701</v>
      </c>
      <c r="AA145" s="155">
        <v>0.957566313958545</v>
      </c>
      <c r="AB145" s="173">
        <v>-0.00147918904384381</v>
      </c>
    </row>
    <row r="146" spans="1:28">
      <c r="A146" s="175" t="s">
        <v>99</v>
      </c>
      <c r="B146" s="176" t="s">
        <v>1786</v>
      </c>
      <c r="C146" s="176" t="s">
        <v>132</v>
      </c>
      <c r="D146" s="150">
        <v>0</v>
      </c>
      <c r="E146" s="153">
        <v>0</v>
      </c>
      <c r="F146" s="153">
        <v>0</v>
      </c>
      <c r="G146" s="151">
        <v>0</v>
      </c>
      <c r="H146" s="151">
        <v>0</v>
      </c>
      <c r="I146" s="151">
        <v>0</v>
      </c>
      <c r="J146" s="151">
        <v>0</v>
      </c>
      <c r="K146" s="151">
        <v>0</v>
      </c>
      <c r="L146" s="151">
        <v>0</v>
      </c>
      <c r="M146" s="172">
        <v>0.93</v>
      </c>
      <c r="N146" s="153">
        <v>0</v>
      </c>
      <c r="O146" s="153">
        <v>0</v>
      </c>
      <c r="P146" s="153">
        <v>0</v>
      </c>
      <c r="Q146" s="154">
        <v>0</v>
      </c>
      <c r="R146" s="154">
        <v>0</v>
      </c>
      <c r="S146" s="154">
        <v>0</v>
      </c>
      <c r="T146" s="154">
        <v>0</v>
      </c>
      <c r="U146" s="173">
        <v>0</v>
      </c>
      <c r="V146" s="158">
        <v>0</v>
      </c>
      <c r="W146" s="158">
        <v>0</v>
      </c>
      <c r="X146" s="158">
        <v>0</v>
      </c>
      <c r="Y146" s="158">
        <v>0</v>
      </c>
      <c r="Z146" s="155">
        <v>0</v>
      </c>
      <c r="AA146" s="155">
        <v>0</v>
      </c>
      <c r="AB146" s="173">
        <v>0</v>
      </c>
    </row>
    <row r="147" spans="1:28">
      <c r="A147" s="175" t="s">
        <v>99</v>
      </c>
      <c r="B147" s="176" t="s">
        <v>1786</v>
      </c>
      <c r="C147" s="176" t="s">
        <v>133</v>
      </c>
      <c r="D147" s="150">
        <v>16596</v>
      </c>
      <c r="E147" s="153">
        <v>15768</v>
      </c>
      <c r="F147" s="153">
        <v>828</v>
      </c>
      <c r="G147" s="151">
        <v>14974</v>
      </c>
      <c r="H147" s="151">
        <v>14150</v>
      </c>
      <c r="I147" s="151">
        <v>824</v>
      </c>
      <c r="J147" s="151">
        <v>9350</v>
      </c>
      <c r="K147" s="151">
        <v>9030</v>
      </c>
      <c r="L147" s="151">
        <v>320</v>
      </c>
      <c r="M147" s="172">
        <v>0.93</v>
      </c>
      <c r="N147" s="153">
        <v>291000</v>
      </c>
      <c r="O147" s="153">
        <v>272511</v>
      </c>
      <c r="P147" s="153">
        <v>18489</v>
      </c>
      <c r="Q147" s="154">
        <v>0.936463917525773</v>
      </c>
      <c r="R147" s="154">
        <v>0.950108459869848</v>
      </c>
      <c r="S147" s="154">
        <v>0.944971283558168</v>
      </c>
      <c r="T147" s="154">
        <v>0.965775401069519</v>
      </c>
      <c r="U147" s="173">
        <v>0.00513717631168065</v>
      </c>
      <c r="V147" s="158">
        <v>96062</v>
      </c>
      <c r="W147" s="158">
        <v>90558</v>
      </c>
      <c r="X147" s="158">
        <v>92415</v>
      </c>
      <c r="Y147" s="158">
        <v>87225</v>
      </c>
      <c r="Z147" s="155">
        <v>0.942703670546106</v>
      </c>
      <c r="AA147" s="155">
        <v>0.943840285667911</v>
      </c>
      <c r="AB147" s="173">
        <v>-0.00113661512180541</v>
      </c>
    </row>
    <row r="148" spans="1:28">
      <c r="A148" s="175" t="s">
        <v>99</v>
      </c>
      <c r="B148" s="176" t="s">
        <v>1786</v>
      </c>
      <c r="C148" s="176" t="s">
        <v>134</v>
      </c>
      <c r="D148" s="150">
        <v>3</v>
      </c>
      <c r="E148" s="153">
        <v>2</v>
      </c>
      <c r="F148" s="153">
        <v>1</v>
      </c>
      <c r="G148" s="151">
        <v>1</v>
      </c>
      <c r="H148" s="151">
        <v>1</v>
      </c>
      <c r="I148" s="151">
        <v>0</v>
      </c>
      <c r="J148" s="151">
        <v>1</v>
      </c>
      <c r="K148" s="151">
        <v>1</v>
      </c>
      <c r="L148" s="151">
        <v>0</v>
      </c>
      <c r="M148" s="172">
        <v>0.93</v>
      </c>
      <c r="N148" s="153">
        <v>37</v>
      </c>
      <c r="O148" s="153">
        <v>36</v>
      </c>
      <c r="P148" s="153">
        <v>1</v>
      </c>
      <c r="Q148" s="154">
        <v>0.972972972972973</v>
      </c>
      <c r="R148" s="154">
        <v>0.666666666666667</v>
      </c>
      <c r="S148" s="154">
        <v>1</v>
      </c>
      <c r="T148" s="154">
        <v>1</v>
      </c>
      <c r="U148" s="173">
        <v>-0.333333333333333</v>
      </c>
      <c r="V148" s="158">
        <v>9</v>
      </c>
      <c r="W148" s="158">
        <v>8</v>
      </c>
      <c r="X148" s="158">
        <v>8</v>
      </c>
      <c r="Y148" s="158">
        <v>8</v>
      </c>
      <c r="Z148" s="155">
        <v>0.888888888888889</v>
      </c>
      <c r="AA148" s="155">
        <v>1</v>
      </c>
      <c r="AB148" s="173">
        <v>-0.111111111111111</v>
      </c>
    </row>
    <row r="149" spans="1:28">
      <c r="A149" s="175" t="s">
        <v>99</v>
      </c>
      <c r="B149" s="176" t="s">
        <v>1786</v>
      </c>
      <c r="C149" s="176" t="s">
        <v>135</v>
      </c>
      <c r="D149" s="150">
        <v>11272</v>
      </c>
      <c r="E149" s="153">
        <v>10449</v>
      </c>
      <c r="F149" s="153">
        <v>823</v>
      </c>
      <c r="G149" s="151">
        <v>9490</v>
      </c>
      <c r="H149" s="151">
        <v>8869</v>
      </c>
      <c r="I149" s="151">
        <v>621</v>
      </c>
      <c r="J149" s="151">
        <v>5843</v>
      </c>
      <c r="K149" s="151">
        <v>5547</v>
      </c>
      <c r="L149" s="151">
        <v>296</v>
      </c>
      <c r="M149" s="172">
        <v>0.93</v>
      </c>
      <c r="N149" s="153">
        <v>230128</v>
      </c>
      <c r="O149" s="153">
        <v>214712</v>
      </c>
      <c r="P149" s="153">
        <v>15416</v>
      </c>
      <c r="Q149" s="154">
        <v>0.933011193770423</v>
      </c>
      <c r="R149" s="154">
        <v>0.926987224982257</v>
      </c>
      <c r="S149" s="154">
        <v>0.934562697576396</v>
      </c>
      <c r="T149" s="154">
        <v>0.949341091904843</v>
      </c>
      <c r="U149" s="173">
        <v>-0.00757547259413927</v>
      </c>
      <c r="V149" s="158">
        <v>67030</v>
      </c>
      <c r="W149" s="158">
        <v>62476</v>
      </c>
      <c r="X149" s="158">
        <v>72294</v>
      </c>
      <c r="Y149" s="158">
        <v>66765</v>
      </c>
      <c r="Z149" s="155">
        <v>0.932060271520215</v>
      </c>
      <c r="AA149" s="155">
        <v>0.923520624118184</v>
      </c>
      <c r="AB149" s="173">
        <v>0.00853964740203084</v>
      </c>
    </row>
    <row r="150" spans="1:28">
      <c r="A150" s="175" t="s">
        <v>99</v>
      </c>
      <c r="B150" s="176" t="s">
        <v>1786</v>
      </c>
      <c r="C150" s="176" t="s">
        <v>136</v>
      </c>
      <c r="D150" s="150">
        <v>20650</v>
      </c>
      <c r="E150" s="153">
        <v>20273</v>
      </c>
      <c r="F150" s="153">
        <v>377</v>
      </c>
      <c r="G150" s="151">
        <v>17665</v>
      </c>
      <c r="H150" s="151">
        <v>17474</v>
      </c>
      <c r="I150" s="151">
        <v>191</v>
      </c>
      <c r="J150" s="151">
        <v>13150</v>
      </c>
      <c r="K150" s="151">
        <v>13024</v>
      </c>
      <c r="L150" s="151">
        <v>126</v>
      </c>
      <c r="M150" s="172">
        <v>0.93</v>
      </c>
      <c r="N150" s="153">
        <v>371891</v>
      </c>
      <c r="O150" s="153">
        <v>366575</v>
      </c>
      <c r="P150" s="153">
        <v>5316</v>
      </c>
      <c r="Q150" s="154">
        <v>0.98570548897392</v>
      </c>
      <c r="R150" s="154">
        <v>0.981743341404358</v>
      </c>
      <c r="S150" s="154">
        <v>0.989187659213133</v>
      </c>
      <c r="T150" s="154">
        <v>0.99041825095057</v>
      </c>
      <c r="U150" s="173">
        <v>-0.00744431780877497</v>
      </c>
      <c r="V150" s="158">
        <v>124566</v>
      </c>
      <c r="W150" s="158">
        <v>122881</v>
      </c>
      <c r="X150" s="158">
        <v>117116</v>
      </c>
      <c r="Y150" s="158">
        <v>115731</v>
      </c>
      <c r="Z150" s="155">
        <v>0.986473034375351</v>
      </c>
      <c r="AA150" s="155">
        <v>0.98817411796851</v>
      </c>
      <c r="AB150" s="173">
        <v>-0.00170108359315868</v>
      </c>
    </row>
    <row r="151" spans="1:28">
      <c r="A151" s="175" t="s">
        <v>99</v>
      </c>
      <c r="B151" s="176" t="s">
        <v>1786</v>
      </c>
      <c r="C151" s="176" t="s">
        <v>137</v>
      </c>
      <c r="D151" s="150">
        <v>9344</v>
      </c>
      <c r="E151" s="153">
        <v>8829</v>
      </c>
      <c r="F151" s="153">
        <v>515</v>
      </c>
      <c r="G151" s="151">
        <v>8061</v>
      </c>
      <c r="H151" s="151">
        <v>7729</v>
      </c>
      <c r="I151" s="151">
        <v>332</v>
      </c>
      <c r="J151" s="151">
        <v>4460</v>
      </c>
      <c r="K151" s="151">
        <v>4301</v>
      </c>
      <c r="L151" s="151">
        <v>159</v>
      </c>
      <c r="M151" s="172">
        <v>0.93</v>
      </c>
      <c r="N151" s="153">
        <v>192244</v>
      </c>
      <c r="O151" s="153">
        <v>184496</v>
      </c>
      <c r="P151" s="153">
        <v>7748</v>
      </c>
      <c r="Q151" s="154">
        <v>0.959697051663511</v>
      </c>
      <c r="R151" s="154">
        <v>0.944884417808219</v>
      </c>
      <c r="S151" s="154">
        <v>0.958814042922714</v>
      </c>
      <c r="T151" s="154">
        <v>0.964349775784753</v>
      </c>
      <c r="U151" s="173">
        <v>-0.0139296251144951</v>
      </c>
      <c r="V151" s="158">
        <v>53046</v>
      </c>
      <c r="W151" s="158">
        <v>50795</v>
      </c>
      <c r="X151" s="158">
        <v>59078</v>
      </c>
      <c r="Y151" s="158">
        <v>56431</v>
      </c>
      <c r="Z151" s="155">
        <v>0.957565132149455</v>
      </c>
      <c r="AA151" s="155">
        <v>0.95519482717763</v>
      </c>
      <c r="AB151" s="173">
        <v>0.00237030497182555</v>
      </c>
    </row>
    <row r="152" spans="1:28">
      <c r="A152" s="175" t="s">
        <v>99</v>
      </c>
      <c r="B152" s="176" t="s">
        <v>803</v>
      </c>
      <c r="C152" s="176" t="s">
        <v>138</v>
      </c>
      <c r="D152" s="150">
        <v>9645</v>
      </c>
      <c r="E152" s="153">
        <v>9302</v>
      </c>
      <c r="F152" s="153">
        <v>343</v>
      </c>
      <c r="G152" s="151">
        <v>4230</v>
      </c>
      <c r="H152" s="151">
        <v>4101</v>
      </c>
      <c r="I152" s="151">
        <v>129</v>
      </c>
      <c r="J152" s="151">
        <v>7844</v>
      </c>
      <c r="K152" s="151">
        <v>7620</v>
      </c>
      <c r="L152" s="151">
        <v>224</v>
      </c>
      <c r="M152" s="172">
        <v>0.93</v>
      </c>
      <c r="N152" s="153">
        <v>179716</v>
      </c>
      <c r="O152" s="153">
        <v>176009</v>
      </c>
      <c r="P152" s="153">
        <v>3707</v>
      </c>
      <c r="Q152" s="154">
        <v>0.979373010750295</v>
      </c>
      <c r="R152" s="154">
        <v>0.964437532400207</v>
      </c>
      <c r="S152" s="154">
        <v>0.969503546099291</v>
      </c>
      <c r="T152" s="154">
        <v>0.971443141254462</v>
      </c>
      <c r="U152" s="173">
        <v>-0.00506601369908344</v>
      </c>
      <c r="V152" s="158">
        <v>52497</v>
      </c>
      <c r="W152" s="158">
        <v>51203</v>
      </c>
      <c r="X152" s="158">
        <v>56892</v>
      </c>
      <c r="Y152" s="158">
        <v>55851</v>
      </c>
      <c r="Z152" s="155">
        <v>0.97535097243652</v>
      </c>
      <c r="AA152" s="155">
        <v>0.981702172537439</v>
      </c>
      <c r="AB152" s="173">
        <v>-0.00635120010091927</v>
      </c>
    </row>
    <row r="153" spans="1:28">
      <c r="A153" s="175" t="s">
        <v>99</v>
      </c>
      <c r="B153" s="176" t="s">
        <v>803</v>
      </c>
      <c r="C153" s="176" t="s">
        <v>139</v>
      </c>
      <c r="D153" s="150">
        <v>9208</v>
      </c>
      <c r="E153" s="153">
        <v>8792</v>
      </c>
      <c r="F153" s="153">
        <v>416</v>
      </c>
      <c r="G153" s="151">
        <v>4000</v>
      </c>
      <c r="H153" s="151">
        <v>3834</v>
      </c>
      <c r="I153" s="151">
        <v>166</v>
      </c>
      <c r="J153" s="151">
        <v>7324</v>
      </c>
      <c r="K153" s="151">
        <v>7136</v>
      </c>
      <c r="L153" s="151">
        <v>188</v>
      </c>
      <c r="M153" s="172">
        <v>0.93</v>
      </c>
      <c r="N153" s="153">
        <v>174707</v>
      </c>
      <c r="O153" s="153">
        <v>170418</v>
      </c>
      <c r="P153" s="153">
        <v>4289</v>
      </c>
      <c r="Q153" s="154">
        <v>0.975450325401959</v>
      </c>
      <c r="R153" s="154">
        <v>0.954821894005213</v>
      </c>
      <c r="S153" s="154">
        <v>0.9585</v>
      </c>
      <c r="T153" s="154">
        <v>0.974330966684872</v>
      </c>
      <c r="U153" s="173">
        <v>-0.00367810599478713</v>
      </c>
      <c r="V153" s="158">
        <v>50749</v>
      </c>
      <c r="W153" s="158">
        <v>49284</v>
      </c>
      <c r="X153" s="158">
        <v>55233</v>
      </c>
      <c r="Y153" s="158">
        <v>54084</v>
      </c>
      <c r="Z153" s="155">
        <v>0.971132436107115</v>
      </c>
      <c r="AA153" s="155">
        <v>0.979197219053827</v>
      </c>
      <c r="AB153" s="173">
        <v>-0.00806478294671109</v>
      </c>
    </row>
    <row r="154" spans="1:28">
      <c r="A154" s="175" t="s">
        <v>99</v>
      </c>
      <c r="B154" s="176" t="s">
        <v>803</v>
      </c>
      <c r="C154" s="176" t="s">
        <v>140</v>
      </c>
      <c r="D154" s="150">
        <v>10862</v>
      </c>
      <c r="E154" s="153">
        <v>10445</v>
      </c>
      <c r="F154" s="153">
        <v>417</v>
      </c>
      <c r="G154" s="151">
        <v>4587</v>
      </c>
      <c r="H154" s="151">
        <v>4437</v>
      </c>
      <c r="I154" s="151">
        <v>150</v>
      </c>
      <c r="J154" s="151">
        <v>8224</v>
      </c>
      <c r="K154" s="151">
        <v>8071</v>
      </c>
      <c r="L154" s="151">
        <v>153</v>
      </c>
      <c r="M154" s="172">
        <v>0.93</v>
      </c>
      <c r="N154" s="153">
        <v>192459</v>
      </c>
      <c r="O154" s="153">
        <v>187761</v>
      </c>
      <c r="P154" s="153">
        <v>4698</v>
      </c>
      <c r="Q154" s="154">
        <v>0.975589606097922</v>
      </c>
      <c r="R154" s="154">
        <v>0.961609280058921</v>
      </c>
      <c r="S154" s="154">
        <v>0.967298888162198</v>
      </c>
      <c r="T154" s="154">
        <v>0.981395914396887</v>
      </c>
      <c r="U154" s="173">
        <v>-0.00568960810327657</v>
      </c>
      <c r="V154" s="158">
        <v>57142</v>
      </c>
      <c r="W154" s="158">
        <v>55782</v>
      </c>
      <c r="X154" s="158">
        <v>60139</v>
      </c>
      <c r="Y154" s="158">
        <v>58701</v>
      </c>
      <c r="Z154" s="155">
        <v>0.976199642994645</v>
      </c>
      <c r="AA154" s="155">
        <v>0.976088727780641</v>
      </c>
      <c r="AB154" s="173">
        <v>0.000110915214003415</v>
      </c>
    </row>
    <row r="155" spans="1:28">
      <c r="A155" s="175" t="s">
        <v>99</v>
      </c>
      <c r="B155" s="176" t="s">
        <v>803</v>
      </c>
      <c r="C155" s="176" t="s">
        <v>141</v>
      </c>
      <c r="D155" s="150">
        <v>9459</v>
      </c>
      <c r="E155" s="153">
        <v>9039</v>
      </c>
      <c r="F155" s="153">
        <v>420</v>
      </c>
      <c r="G155" s="151">
        <v>4099</v>
      </c>
      <c r="H155" s="151">
        <v>3938</v>
      </c>
      <c r="I155" s="151">
        <v>161</v>
      </c>
      <c r="J155" s="151">
        <v>7100</v>
      </c>
      <c r="K155" s="151">
        <v>6927</v>
      </c>
      <c r="L155" s="151">
        <v>173</v>
      </c>
      <c r="M155" s="172">
        <v>0.93</v>
      </c>
      <c r="N155" s="153">
        <v>169705</v>
      </c>
      <c r="O155" s="153">
        <v>165466</v>
      </c>
      <c r="P155" s="153">
        <v>4239</v>
      </c>
      <c r="Q155" s="154">
        <v>0.975021360596329</v>
      </c>
      <c r="R155" s="154">
        <v>0.955597843323819</v>
      </c>
      <c r="S155" s="154">
        <v>0.960722127348134</v>
      </c>
      <c r="T155" s="154">
        <v>0.975633802816901</v>
      </c>
      <c r="U155" s="173">
        <v>-0.00512428402431508</v>
      </c>
      <c r="V155" s="158">
        <v>50623</v>
      </c>
      <c r="W155" s="158">
        <v>49136</v>
      </c>
      <c r="X155" s="158">
        <v>53232</v>
      </c>
      <c r="Y155" s="158">
        <v>52023</v>
      </c>
      <c r="Z155" s="155">
        <v>0.970626000039508</v>
      </c>
      <c r="AA155" s="155">
        <v>0.977288097385032</v>
      </c>
      <c r="AB155" s="173">
        <v>-0.00666209734552381</v>
      </c>
    </row>
    <row r="156" spans="1:28">
      <c r="A156" s="175" t="s">
        <v>99</v>
      </c>
      <c r="B156" s="176" t="s">
        <v>33</v>
      </c>
      <c r="C156" s="176" t="s">
        <v>142</v>
      </c>
      <c r="D156" s="150">
        <v>10324</v>
      </c>
      <c r="E156" s="153">
        <v>9607</v>
      </c>
      <c r="F156" s="153">
        <v>717</v>
      </c>
      <c r="G156" s="151">
        <v>4234</v>
      </c>
      <c r="H156" s="151">
        <v>3848</v>
      </c>
      <c r="I156" s="151">
        <v>386</v>
      </c>
      <c r="J156" s="151">
        <v>7889</v>
      </c>
      <c r="K156" s="151">
        <v>7610</v>
      </c>
      <c r="L156" s="151">
        <v>279</v>
      </c>
      <c r="M156" s="172">
        <v>0.93</v>
      </c>
      <c r="N156" s="153">
        <v>180803</v>
      </c>
      <c r="O156" s="153">
        <v>172792</v>
      </c>
      <c r="P156" s="153">
        <v>8011</v>
      </c>
      <c r="Q156" s="154">
        <v>0.955692106878757</v>
      </c>
      <c r="R156" s="154">
        <v>0.930550174351027</v>
      </c>
      <c r="S156" s="154">
        <v>0.908833254605574</v>
      </c>
      <c r="T156" s="154">
        <v>0.964634300925339</v>
      </c>
      <c r="U156" s="173">
        <v>0.0217169197454528</v>
      </c>
      <c r="V156" s="158">
        <v>54209</v>
      </c>
      <c r="W156" s="158">
        <v>51621</v>
      </c>
      <c r="X156" s="158">
        <v>55806</v>
      </c>
      <c r="Y156" s="158">
        <v>53509</v>
      </c>
      <c r="Z156" s="155">
        <v>0.952258850006456</v>
      </c>
      <c r="AA156" s="155">
        <v>0.958839551302727</v>
      </c>
      <c r="AB156" s="173">
        <v>-0.00658070129627086</v>
      </c>
    </row>
    <row r="157" spans="1:28">
      <c r="A157" s="175" t="s">
        <v>99</v>
      </c>
      <c r="B157" s="176" t="s">
        <v>803</v>
      </c>
      <c r="C157" s="176" t="s">
        <v>143</v>
      </c>
      <c r="D157" s="150">
        <v>3522</v>
      </c>
      <c r="E157" s="153">
        <v>3342</v>
      </c>
      <c r="F157" s="153">
        <v>180</v>
      </c>
      <c r="G157" s="151">
        <v>1520</v>
      </c>
      <c r="H157" s="151">
        <v>1472</v>
      </c>
      <c r="I157" s="151">
        <v>48</v>
      </c>
      <c r="J157" s="151">
        <v>2547</v>
      </c>
      <c r="K157" s="151">
        <v>2497</v>
      </c>
      <c r="L157" s="151">
        <v>50</v>
      </c>
      <c r="M157" s="172">
        <v>0.93</v>
      </c>
      <c r="N157" s="153">
        <v>61567</v>
      </c>
      <c r="O157" s="153">
        <v>60106</v>
      </c>
      <c r="P157" s="153">
        <v>1461</v>
      </c>
      <c r="Q157" s="154">
        <v>0.976269754901165</v>
      </c>
      <c r="R157" s="154">
        <v>0.948892674616695</v>
      </c>
      <c r="S157" s="154">
        <v>0.968421052631579</v>
      </c>
      <c r="T157" s="154">
        <v>0.980369061641146</v>
      </c>
      <c r="U157" s="173">
        <v>-0.0195283780148839</v>
      </c>
      <c r="V157" s="158">
        <v>18783</v>
      </c>
      <c r="W157" s="158">
        <v>18274</v>
      </c>
      <c r="X157" s="158">
        <v>19079</v>
      </c>
      <c r="Y157" s="158">
        <v>18681</v>
      </c>
      <c r="Z157" s="155">
        <v>0.972901027524889</v>
      </c>
      <c r="AA157" s="155">
        <v>0.979139367891399</v>
      </c>
      <c r="AB157" s="173">
        <v>-0.00623834036650939</v>
      </c>
    </row>
    <row r="158" spans="1:28">
      <c r="A158" s="175" t="s">
        <v>99</v>
      </c>
      <c r="B158" s="176" t="s">
        <v>803</v>
      </c>
      <c r="C158" s="176" t="s">
        <v>144</v>
      </c>
      <c r="D158" s="150">
        <v>8869</v>
      </c>
      <c r="E158" s="153">
        <v>8623</v>
      </c>
      <c r="F158" s="153">
        <v>246</v>
      </c>
      <c r="G158" s="151">
        <v>3521</v>
      </c>
      <c r="H158" s="151">
        <v>3470</v>
      </c>
      <c r="I158" s="151">
        <v>51</v>
      </c>
      <c r="J158" s="151">
        <v>6415</v>
      </c>
      <c r="K158" s="151">
        <v>6361</v>
      </c>
      <c r="L158" s="151">
        <v>54</v>
      </c>
      <c r="M158" s="172">
        <v>0.93</v>
      </c>
      <c r="N158" s="153">
        <v>152624</v>
      </c>
      <c r="O158" s="153">
        <v>150894</v>
      </c>
      <c r="P158" s="153">
        <v>1730</v>
      </c>
      <c r="Q158" s="154">
        <v>0.988664954397736</v>
      </c>
      <c r="R158" s="154">
        <v>0.972262938324501</v>
      </c>
      <c r="S158" s="154">
        <v>0.985515478557228</v>
      </c>
      <c r="T158" s="154">
        <v>0.991582229150429</v>
      </c>
      <c r="U158" s="173">
        <v>-0.013252540232727</v>
      </c>
      <c r="V158" s="158">
        <v>46051</v>
      </c>
      <c r="W158" s="158">
        <v>45377</v>
      </c>
      <c r="X158" s="158">
        <v>48352</v>
      </c>
      <c r="Y158" s="158">
        <v>47907</v>
      </c>
      <c r="Z158" s="155">
        <v>0.985364052897874</v>
      </c>
      <c r="AA158" s="155">
        <v>0.990796657842488</v>
      </c>
      <c r="AB158" s="173">
        <v>-0.00543260494461428</v>
      </c>
    </row>
    <row r="159" spans="1:28">
      <c r="A159" s="175" t="s">
        <v>99</v>
      </c>
      <c r="B159" s="176" t="s">
        <v>803</v>
      </c>
      <c r="C159" s="176" t="s">
        <v>145</v>
      </c>
      <c r="D159" s="150">
        <v>7831</v>
      </c>
      <c r="E159" s="153">
        <v>7553</v>
      </c>
      <c r="F159" s="153">
        <v>278</v>
      </c>
      <c r="G159" s="151">
        <v>3285</v>
      </c>
      <c r="H159" s="151">
        <v>3214</v>
      </c>
      <c r="I159" s="151">
        <v>71</v>
      </c>
      <c r="J159" s="151">
        <v>5967</v>
      </c>
      <c r="K159" s="151">
        <v>5860</v>
      </c>
      <c r="L159" s="151">
        <v>107</v>
      </c>
      <c r="M159" s="172">
        <v>0.93</v>
      </c>
      <c r="N159" s="153">
        <v>142765</v>
      </c>
      <c r="O159" s="153">
        <v>140312</v>
      </c>
      <c r="P159" s="153">
        <v>2453</v>
      </c>
      <c r="Q159" s="154">
        <v>0.982817917556824</v>
      </c>
      <c r="R159" s="154">
        <v>0.964500063848806</v>
      </c>
      <c r="S159" s="154">
        <v>0.978386605783866</v>
      </c>
      <c r="T159" s="154">
        <v>0.98206804089157</v>
      </c>
      <c r="U159" s="173">
        <v>-0.01388654193506</v>
      </c>
      <c r="V159" s="158">
        <v>42773</v>
      </c>
      <c r="W159" s="158">
        <v>41878</v>
      </c>
      <c r="X159" s="158">
        <v>45193</v>
      </c>
      <c r="Y159" s="158">
        <v>44533</v>
      </c>
      <c r="Z159" s="155">
        <v>0.979075585065345</v>
      </c>
      <c r="AA159" s="155">
        <v>0.985395968402186</v>
      </c>
      <c r="AB159" s="173">
        <v>-0.00632038333684115</v>
      </c>
    </row>
    <row r="160" spans="1:28">
      <c r="A160" s="175" t="s">
        <v>99</v>
      </c>
      <c r="B160" s="176" t="s">
        <v>803</v>
      </c>
      <c r="C160" s="176" t="s">
        <v>146</v>
      </c>
      <c r="D160" s="150">
        <v>9296</v>
      </c>
      <c r="E160" s="153">
        <v>8746</v>
      </c>
      <c r="F160" s="153">
        <v>550</v>
      </c>
      <c r="G160" s="151">
        <v>3891</v>
      </c>
      <c r="H160" s="151">
        <v>3679</v>
      </c>
      <c r="I160" s="151">
        <v>212</v>
      </c>
      <c r="J160" s="151">
        <v>7290</v>
      </c>
      <c r="K160" s="151">
        <v>6982</v>
      </c>
      <c r="L160" s="151">
        <v>308</v>
      </c>
      <c r="M160" s="172">
        <v>0.93</v>
      </c>
      <c r="N160" s="153">
        <v>166152</v>
      </c>
      <c r="O160" s="153">
        <v>158673</v>
      </c>
      <c r="P160" s="153">
        <v>7479</v>
      </c>
      <c r="Q160" s="154">
        <v>0.954986999855554</v>
      </c>
      <c r="R160" s="154">
        <v>0.940834767641997</v>
      </c>
      <c r="S160" s="154">
        <v>0.945515291698792</v>
      </c>
      <c r="T160" s="154">
        <v>0.957750342935528</v>
      </c>
      <c r="U160" s="173">
        <v>-0.00468052405679553</v>
      </c>
      <c r="V160" s="158">
        <v>49739</v>
      </c>
      <c r="W160" s="158">
        <v>47264</v>
      </c>
      <c r="X160" s="158">
        <v>52333</v>
      </c>
      <c r="Y160" s="158">
        <v>50095</v>
      </c>
      <c r="Z160" s="155">
        <v>0.950240254126541</v>
      </c>
      <c r="AA160" s="155">
        <v>0.957235396403799</v>
      </c>
      <c r="AB160" s="173">
        <v>-0.00699514227725817</v>
      </c>
    </row>
    <row r="161" spans="1:28">
      <c r="A161" s="175" t="s">
        <v>99</v>
      </c>
      <c r="B161" s="176" t="s">
        <v>803</v>
      </c>
      <c r="C161" s="176" t="s">
        <v>147</v>
      </c>
      <c r="D161" s="150">
        <v>7222</v>
      </c>
      <c r="E161" s="153">
        <v>6974</v>
      </c>
      <c r="F161" s="153">
        <v>248</v>
      </c>
      <c r="G161" s="151">
        <v>2936</v>
      </c>
      <c r="H161" s="151">
        <v>2876</v>
      </c>
      <c r="I161" s="151">
        <v>60</v>
      </c>
      <c r="J161" s="151">
        <v>5487</v>
      </c>
      <c r="K161" s="151">
        <v>5320</v>
      </c>
      <c r="L161" s="151">
        <v>167</v>
      </c>
      <c r="M161" s="172">
        <v>0.93</v>
      </c>
      <c r="N161" s="153">
        <v>130893</v>
      </c>
      <c r="O161" s="153">
        <v>128268</v>
      </c>
      <c r="P161" s="153">
        <v>2625</v>
      </c>
      <c r="Q161" s="154">
        <v>0.979945451628429</v>
      </c>
      <c r="R161" s="154">
        <v>0.96566048186098</v>
      </c>
      <c r="S161" s="154">
        <v>0.979564032697548</v>
      </c>
      <c r="T161" s="154">
        <v>0.969564425004556</v>
      </c>
      <c r="U161" s="173">
        <v>-0.0139035508365674</v>
      </c>
      <c r="V161" s="158">
        <v>38390</v>
      </c>
      <c r="W161" s="158">
        <v>37460</v>
      </c>
      <c r="X161" s="158">
        <v>40897</v>
      </c>
      <c r="Y161" s="158">
        <v>40069</v>
      </c>
      <c r="Z161" s="155">
        <v>0.975774941390987</v>
      </c>
      <c r="AA161" s="155">
        <v>0.979754016187006</v>
      </c>
      <c r="AB161" s="173">
        <v>-0.00397907479601922</v>
      </c>
    </row>
    <row r="162" spans="1:28">
      <c r="A162" s="175" t="s">
        <v>99</v>
      </c>
      <c r="B162" s="176" t="s">
        <v>803</v>
      </c>
      <c r="C162" s="176" t="s">
        <v>148</v>
      </c>
      <c r="D162" s="150">
        <v>4798</v>
      </c>
      <c r="E162" s="153">
        <v>4720</v>
      </c>
      <c r="F162" s="153">
        <v>78</v>
      </c>
      <c r="G162" s="151">
        <v>2021</v>
      </c>
      <c r="H162" s="151">
        <v>1983</v>
      </c>
      <c r="I162" s="151">
        <v>38</v>
      </c>
      <c r="J162" s="151">
        <v>3796</v>
      </c>
      <c r="K162" s="151">
        <v>3752</v>
      </c>
      <c r="L162" s="151">
        <v>44</v>
      </c>
      <c r="M162" s="172">
        <v>0.93</v>
      </c>
      <c r="N162" s="153">
        <v>89760</v>
      </c>
      <c r="O162" s="153">
        <v>88644</v>
      </c>
      <c r="P162" s="153">
        <v>1116</v>
      </c>
      <c r="Q162" s="154">
        <v>0.987566844919786</v>
      </c>
      <c r="R162" s="154">
        <v>0.98374322634431</v>
      </c>
      <c r="S162" s="154">
        <v>0.981197427016329</v>
      </c>
      <c r="T162" s="154">
        <v>0.98840885142255</v>
      </c>
      <c r="U162" s="173">
        <v>0.0025457993279816</v>
      </c>
      <c r="V162" s="158">
        <v>26402</v>
      </c>
      <c r="W162" s="158">
        <v>25944</v>
      </c>
      <c r="X162" s="158">
        <v>28586</v>
      </c>
      <c r="Y162" s="158">
        <v>28309</v>
      </c>
      <c r="Z162" s="155">
        <v>0.982652829331111</v>
      </c>
      <c r="AA162" s="155">
        <v>0.990309941929616</v>
      </c>
      <c r="AB162" s="173">
        <v>-0.00765711259850455</v>
      </c>
    </row>
    <row r="163" spans="1:28">
      <c r="A163" s="175" t="s">
        <v>99</v>
      </c>
      <c r="B163" s="176" t="s">
        <v>803</v>
      </c>
      <c r="C163" s="176" t="s">
        <v>149</v>
      </c>
      <c r="D163" s="150">
        <v>10693</v>
      </c>
      <c r="E163" s="153">
        <v>10364</v>
      </c>
      <c r="F163" s="153">
        <v>329</v>
      </c>
      <c r="G163" s="151">
        <v>4751</v>
      </c>
      <c r="H163" s="151">
        <v>4603</v>
      </c>
      <c r="I163" s="151">
        <v>148</v>
      </c>
      <c r="J163" s="151">
        <v>8510</v>
      </c>
      <c r="K163" s="151">
        <v>8339</v>
      </c>
      <c r="L163" s="151">
        <v>171</v>
      </c>
      <c r="M163" s="172">
        <v>0.93</v>
      </c>
      <c r="N163" s="153">
        <v>199680</v>
      </c>
      <c r="O163" s="153">
        <v>196555</v>
      </c>
      <c r="P163" s="153">
        <v>3125</v>
      </c>
      <c r="Q163" s="154">
        <v>0.984349959935897</v>
      </c>
      <c r="R163" s="154">
        <v>0.969232207986533</v>
      </c>
      <c r="S163" s="154">
        <v>0.968848663439276</v>
      </c>
      <c r="T163" s="154">
        <v>0.979905992949471</v>
      </c>
      <c r="U163" s="173">
        <v>0.000383544547257308</v>
      </c>
      <c r="V163" s="158">
        <v>59580</v>
      </c>
      <c r="W163" s="158">
        <v>58402</v>
      </c>
      <c r="X163" s="158">
        <v>63291</v>
      </c>
      <c r="Y163" s="158">
        <v>62460</v>
      </c>
      <c r="Z163" s="155">
        <v>0.980228264518295</v>
      </c>
      <c r="AA163" s="155">
        <v>0.986870171114376</v>
      </c>
      <c r="AB163" s="173">
        <v>-0.00664190659608177</v>
      </c>
    </row>
    <row r="164" spans="1:28">
      <c r="A164" s="175" t="s">
        <v>99</v>
      </c>
      <c r="B164" s="176" t="s">
        <v>803</v>
      </c>
      <c r="C164" s="176" t="s">
        <v>150</v>
      </c>
      <c r="D164" s="150">
        <v>5948</v>
      </c>
      <c r="E164" s="153">
        <v>5685</v>
      </c>
      <c r="F164" s="153">
        <v>263</v>
      </c>
      <c r="G164" s="151">
        <v>2576</v>
      </c>
      <c r="H164" s="151">
        <v>2484</v>
      </c>
      <c r="I164" s="151">
        <v>92</v>
      </c>
      <c r="J164" s="151">
        <v>4511</v>
      </c>
      <c r="K164" s="151">
        <v>4374</v>
      </c>
      <c r="L164" s="151">
        <v>137</v>
      </c>
      <c r="M164" s="172">
        <v>0.93</v>
      </c>
      <c r="N164" s="153">
        <v>108693</v>
      </c>
      <c r="O164" s="153">
        <v>104895</v>
      </c>
      <c r="P164" s="153">
        <v>3798</v>
      </c>
      <c r="Q164" s="154">
        <v>0.965057547404157</v>
      </c>
      <c r="R164" s="154">
        <v>0.955783456624075</v>
      </c>
      <c r="S164" s="154">
        <v>0.964285714285714</v>
      </c>
      <c r="T164" s="154">
        <v>0.969629793837287</v>
      </c>
      <c r="U164" s="173">
        <v>-0.00850225766163903</v>
      </c>
      <c r="V164" s="158">
        <v>32661</v>
      </c>
      <c r="W164" s="158">
        <v>31596</v>
      </c>
      <c r="X164" s="158">
        <v>34280</v>
      </c>
      <c r="Y164" s="158">
        <v>33096</v>
      </c>
      <c r="Z164" s="155">
        <v>0.967392302746395</v>
      </c>
      <c r="AA164" s="155">
        <v>0.965460910151692</v>
      </c>
      <c r="AB164" s="173">
        <v>0.00193139259470276</v>
      </c>
    </row>
    <row r="165" spans="1:28">
      <c r="A165" s="175" t="s">
        <v>99</v>
      </c>
      <c r="B165" s="176" t="s">
        <v>803</v>
      </c>
      <c r="C165" s="176" t="s">
        <v>151</v>
      </c>
      <c r="D165" s="150">
        <v>6943</v>
      </c>
      <c r="E165" s="153">
        <v>6789</v>
      </c>
      <c r="F165" s="153">
        <v>154</v>
      </c>
      <c r="G165" s="151">
        <v>2968</v>
      </c>
      <c r="H165" s="151">
        <v>2879</v>
      </c>
      <c r="I165" s="151">
        <v>89</v>
      </c>
      <c r="J165" s="151">
        <v>5747</v>
      </c>
      <c r="K165" s="151">
        <v>5649</v>
      </c>
      <c r="L165" s="151">
        <v>98</v>
      </c>
      <c r="M165" s="172">
        <v>0.93</v>
      </c>
      <c r="N165" s="153">
        <v>131116</v>
      </c>
      <c r="O165" s="153">
        <v>128853</v>
      </c>
      <c r="P165" s="153">
        <v>2263</v>
      </c>
      <c r="Q165" s="154">
        <v>0.982740474084017</v>
      </c>
      <c r="R165" s="154">
        <v>0.977819386432378</v>
      </c>
      <c r="S165" s="154">
        <v>0.970013477088949</v>
      </c>
      <c r="T165" s="154">
        <v>0.982947624847747</v>
      </c>
      <c r="U165" s="173">
        <v>0.00780590934342917</v>
      </c>
      <c r="V165" s="158">
        <v>38839</v>
      </c>
      <c r="W165" s="158">
        <v>38079</v>
      </c>
      <c r="X165" s="158">
        <v>41826</v>
      </c>
      <c r="Y165" s="158">
        <v>41150</v>
      </c>
      <c r="Z165" s="155">
        <v>0.980432039959834</v>
      </c>
      <c r="AA165" s="155">
        <v>0.983837804236599</v>
      </c>
      <c r="AB165" s="173">
        <v>-0.00340576427676509</v>
      </c>
    </row>
    <row r="166" spans="1:28">
      <c r="A166" s="175" t="s">
        <v>99</v>
      </c>
      <c r="B166" s="176" t="s">
        <v>803</v>
      </c>
      <c r="C166" s="176" t="s">
        <v>152</v>
      </c>
      <c r="D166" s="150">
        <v>5972</v>
      </c>
      <c r="E166" s="153">
        <v>5798</v>
      </c>
      <c r="F166" s="153">
        <v>174</v>
      </c>
      <c r="G166" s="151">
        <v>2624</v>
      </c>
      <c r="H166" s="151">
        <v>2562</v>
      </c>
      <c r="I166" s="151">
        <v>62</v>
      </c>
      <c r="J166" s="151">
        <v>4737</v>
      </c>
      <c r="K166" s="151">
        <v>4622</v>
      </c>
      <c r="L166" s="151">
        <v>115</v>
      </c>
      <c r="M166" s="172">
        <v>0.93</v>
      </c>
      <c r="N166" s="153">
        <v>114542</v>
      </c>
      <c r="O166" s="153">
        <v>112639</v>
      </c>
      <c r="P166" s="153">
        <v>1903</v>
      </c>
      <c r="Q166" s="154">
        <v>0.983386006879573</v>
      </c>
      <c r="R166" s="154">
        <v>0.970864032150033</v>
      </c>
      <c r="S166" s="154">
        <v>0.976371951219512</v>
      </c>
      <c r="T166" s="154">
        <v>0.975723031454507</v>
      </c>
      <c r="U166" s="173">
        <v>-0.00550791906947867</v>
      </c>
      <c r="V166" s="158">
        <v>32707</v>
      </c>
      <c r="W166" s="158">
        <v>32078</v>
      </c>
      <c r="X166" s="158">
        <v>35962</v>
      </c>
      <c r="Y166" s="158">
        <v>35372</v>
      </c>
      <c r="Z166" s="155">
        <v>0.980768642798178</v>
      </c>
      <c r="AA166" s="155">
        <v>0.98359379344864</v>
      </c>
      <c r="AB166" s="173">
        <v>-0.00282515065046252</v>
      </c>
    </row>
    <row r="167" spans="1:28">
      <c r="A167" s="175" t="s">
        <v>99</v>
      </c>
      <c r="B167" s="176" t="s">
        <v>803</v>
      </c>
      <c r="C167" s="176" t="s">
        <v>153</v>
      </c>
      <c r="D167" s="150">
        <v>6505</v>
      </c>
      <c r="E167" s="153">
        <v>6297</v>
      </c>
      <c r="F167" s="153">
        <v>208</v>
      </c>
      <c r="G167" s="151">
        <v>2668</v>
      </c>
      <c r="H167" s="151">
        <v>2563</v>
      </c>
      <c r="I167" s="151">
        <v>105</v>
      </c>
      <c r="J167" s="151">
        <v>5097</v>
      </c>
      <c r="K167" s="151">
        <v>4896</v>
      </c>
      <c r="L167" s="151">
        <v>201</v>
      </c>
      <c r="M167" s="172">
        <v>0.93</v>
      </c>
      <c r="N167" s="153">
        <v>119988</v>
      </c>
      <c r="O167" s="153">
        <v>116093</v>
      </c>
      <c r="P167" s="153">
        <v>3895</v>
      </c>
      <c r="Q167" s="154">
        <v>0.967538420508718</v>
      </c>
      <c r="R167" s="154">
        <v>0.968024596464258</v>
      </c>
      <c r="S167" s="154">
        <v>0.960644677661169</v>
      </c>
      <c r="T167" s="154">
        <v>0.960565038257799</v>
      </c>
      <c r="U167" s="173">
        <v>0.00737991880308886</v>
      </c>
      <c r="V167" s="158">
        <v>35351</v>
      </c>
      <c r="W167" s="158">
        <v>34169</v>
      </c>
      <c r="X167" s="158">
        <v>38414</v>
      </c>
      <c r="Y167" s="158">
        <v>37233</v>
      </c>
      <c r="Z167" s="155">
        <v>0.966563887867387</v>
      </c>
      <c r="AA167" s="155">
        <v>0.969256000416515</v>
      </c>
      <c r="AB167" s="173">
        <v>-0.00269211254912782</v>
      </c>
    </row>
    <row r="168" spans="1:28">
      <c r="A168" s="175" t="s">
        <v>99</v>
      </c>
      <c r="B168" s="176" t="s">
        <v>803</v>
      </c>
      <c r="C168" s="176" t="s">
        <v>154</v>
      </c>
      <c r="D168" s="150">
        <v>4943</v>
      </c>
      <c r="E168" s="153">
        <v>4770</v>
      </c>
      <c r="F168" s="153">
        <v>173</v>
      </c>
      <c r="G168" s="151">
        <v>2068</v>
      </c>
      <c r="H168" s="151">
        <v>2010</v>
      </c>
      <c r="I168" s="151">
        <v>58</v>
      </c>
      <c r="J168" s="151">
        <v>3593</v>
      </c>
      <c r="K168" s="151">
        <v>3536</v>
      </c>
      <c r="L168" s="151">
        <v>57</v>
      </c>
      <c r="M168" s="172">
        <v>0.93</v>
      </c>
      <c r="N168" s="153">
        <v>82922</v>
      </c>
      <c r="O168" s="153">
        <v>81631</v>
      </c>
      <c r="P168" s="153">
        <v>1291</v>
      </c>
      <c r="Q168" s="154">
        <v>0.984431152167097</v>
      </c>
      <c r="R168" s="154">
        <v>0.965001011531459</v>
      </c>
      <c r="S168" s="154">
        <v>0.971953578336557</v>
      </c>
      <c r="T168" s="154">
        <v>0.984135819649318</v>
      </c>
      <c r="U168" s="173">
        <v>-0.00695256680509837</v>
      </c>
      <c r="V168" s="158">
        <v>25490</v>
      </c>
      <c r="W168" s="158">
        <v>24966</v>
      </c>
      <c r="X168" s="158">
        <v>26002</v>
      </c>
      <c r="Y168" s="158">
        <v>25655</v>
      </c>
      <c r="Z168" s="155">
        <v>0.979442918791683</v>
      </c>
      <c r="AA168" s="155">
        <v>0.9866548727021</v>
      </c>
      <c r="AB168" s="173">
        <v>-0.00721195391041685</v>
      </c>
    </row>
    <row r="169" spans="1:28">
      <c r="A169" s="175" t="s">
        <v>99</v>
      </c>
      <c r="B169" s="176" t="s">
        <v>803</v>
      </c>
      <c r="C169" s="176" t="s">
        <v>155</v>
      </c>
      <c r="D169" s="150">
        <v>2837</v>
      </c>
      <c r="E169" s="153">
        <v>2793</v>
      </c>
      <c r="F169" s="153">
        <v>44</v>
      </c>
      <c r="G169" s="151">
        <v>1073</v>
      </c>
      <c r="H169" s="151">
        <v>1061</v>
      </c>
      <c r="I169" s="151">
        <v>12</v>
      </c>
      <c r="J169" s="151">
        <v>2057</v>
      </c>
      <c r="K169" s="151">
        <v>2033</v>
      </c>
      <c r="L169" s="151">
        <v>24</v>
      </c>
      <c r="M169" s="172">
        <v>0.93</v>
      </c>
      <c r="N169" s="153">
        <v>50817</v>
      </c>
      <c r="O169" s="153">
        <v>50331</v>
      </c>
      <c r="P169" s="153">
        <v>486</v>
      </c>
      <c r="Q169" s="154">
        <v>0.990436271326525</v>
      </c>
      <c r="R169" s="154">
        <v>0.984490659146986</v>
      </c>
      <c r="S169" s="154">
        <v>0.988816402609506</v>
      </c>
      <c r="T169" s="154">
        <v>0.988332523091881</v>
      </c>
      <c r="U169" s="173">
        <v>-0.00432574346251979</v>
      </c>
      <c r="V169" s="158">
        <v>14868</v>
      </c>
      <c r="W169" s="158">
        <v>14697</v>
      </c>
      <c r="X169" s="158">
        <v>16218</v>
      </c>
      <c r="Y169" s="158">
        <v>16086</v>
      </c>
      <c r="Z169" s="155">
        <v>0.988498789346247</v>
      </c>
      <c r="AA169" s="155">
        <v>0.991860895301517</v>
      </c>
      <c r="AB169" s="173">
        <v>-0.00336210595526987</v>
      </c>
    </row>
    <row r="170" spans="1:28">
      <c r="A170" s="175" t="s">
        <v>99</v>
      </c>
      <c r="B170" s="176" t="s">
        <v>803</v>
      </c>
      <c r="C170" s="176" t="s">
        <v>156</v>
      </c>
      <c r="D170" s="150">
        <v>8340</v>
      </c>
      <c r="E170" s="153">
        <v>8072</v>
      </c>
      <c r="F170" s="153">
        <v>268</v>
      </c>
      <c r="G170" s="151">
        <v>3763</v>
      </c>
      <c r="H170" s="151">
        <v>3629</v>
      </c>
      <c r="I170" s="151">
        <v>134</v>
      </c>
      <c r="J170" s="151">
        <v>6786</v>
      </c>
      <c r="K170" s="151">
        <v>6663</v>
      </c>
      <c r="L170" s="151">
        <v>123</v>
      </c>
      <c r="M170" s="172">
        <v>0.93</v>
      </c>
      <c r="N170" s="153">
        <v>156512</v>
      </c>
      <c r="O170" s="153">
        <v>154377</v>
      </c>
      <c r="P170" s="153">
        <v>2135</v>
      </c>
      <c r="Q170" s="154">
        <v>0.986358873441014</v>
      </c>
      <c r="R170" s="154">
        <v>0.967865707434053</v>
      </c>
      <c r="S170" s="154">
        <v>0.964390114270529</v>
      </c>
      <c r="T170" s="154">
        <v>0.981874447391689</v>
      </c>
      <c r="U170" s="173">
        <v>0.00347559316352397</v>
      </c>
      <c r="V170" s="158">
        <v>46372</v>
      </c>
      <c r="W170" s="158">
        <v>45536</v>
      </c>
      <c r="X170" s="158">
        <v>50067</v>
      </c>
      <c r="Y170" s="158">
        <v>49489</v>
      </c>
      <c r="Z170" s="155">
        <v>0.981971879582507</v>
      </c>
      <c r="AA170" s="155">
        <v>0.988455469670641</v>
      </c>
      <c r="AB170" s="173">
        <v>-0.00648359008813471</v>
      </c>
    </row>
    <row r="171" spans="1:28">
      <c r="A171" s="175" t="s">
        <v>99</v>
      </c>
      <c r="B171" s="176" t="s">
        <v>803</v>
      </c>
      <c r="C171" s="176" t="s">
        <v>157</v>
      </c>
      <c r="D171" s="150">
        <v>7126</v>
      </c>
      <c r="E171" s="153">
        <v>6992</v>
      </c>
      <c r="F171" s="153">
        <v>134</v>
      </c>
      <c r="G171" s="151">
        <v>3144</v>
      </c>
      <c r="H171" s="151">
        <v>3101</v>
      </c>
      <c r="I171" s="151">
        <v>43</v>
      </c>
      <c r="J171" s="151">
        <v>5645</v>
      </c>
      <c r="K171" s="151">
        <v>5582</v>
      </c>
      <c r="L171" s="151">
        <v>63</v>
      </c>
      <c r="M171" s="172">
        <v>0.93</v>
      </c>
      <c r="N171" s="153">
        <v>135505</v>
      </c>
      <c r="O171" s="153">
        <v>134023</v>
      </c>
      <c r="P171" s="153">
        <v>1482</v>
      </c>
      <c r="Q171" s="154">
        <v>0.98906313420169</v>
      </c>
      <c r="R171" s="154">
        <v>0.981195621667134</v>
      </c>
      <c r="S171" s="154">
        <v>0.986323155216285</v>
      </c>
      <c r="T171" s="154">
        <v>0.988839681133747</v>
      </c>
      <c r="U171" s="173">
        <v>-0.00512753354915052</v>
      </c>
      <c r="V171" s="158">
        <v>39723</v>
      </c>
      <c r="W171" s="158">
        <v>39256</v>
      </c>
      <c r="X171" s="158">
        <v>42905</v>
      </c>
      <c r="Y171" s="158">
        <v>42520</v>
      </c>
      <c r="Z171" s="155">
        <v>0.988243586838859</v>
      </c>
      <c r="AA171" s="155">
        <v>0.991026686866333</v>
      </c>
      <c r="AB171" s="173">
        <v>-0.00278310002747351</v>
      </c>
    </row>
    <row r="172" spans="1:28">
      <c r="A172" s="175" t="s">
        <v>99</v>
      </c>
      <c r="B172" s="176" t="s">
        <v>803</v>
      </c>
      <c r="C172" s="176" t="s">
        <v>158</v>
      </c>
      <c r="D172" s="150">
        <v>4740</v>
      </c>
      <c r="E172" s="153">
        <v>4678</v>
      </c>
      <c r="F172" s="153">
        <v>62</v>
      </c>
      <c r="G172" s="151">
        <v>2123</v>
      </c>
      <c r="H172" s="151">
        <v>2095</v>
      </c>
      <c r="I172" s="151">
        <v>28</v>
      </c>
      <c r="J172" s="151">
        <v>3876</v>
      </c>
      <c r="K172" s="151">
        <v>3812</v>
      </c>
      <c r="L172" s="151">
        <v>64</v>
      </c>
      <c r="M172" s="172">
        <v>0.93</v>
      </c>
      <c r="N172" s="153">
        <v>89423</v>
      </c>
      <c r="O172" s="153">
        <v>88723</v>
      </c>
      <c r="P172" s="153">
        <v>700</v>
      </c>
      <c r="Q172" s="154">
        <v>0.99217203627702</v>
      </c>
      <c r="R172" s="154">
        <v>0.986919831223629</v>
      </c>
      <c r="S172" s="154">
        <v>0.986811116344795</v>
      </c>
      <c r="T172" s="154">
        <v>0.983488132094943</v>
      </c>
      <c r="U172" s="173">
        <v>0.000108714878833571</v>
      </c>
      <c r="V172" s="158">
        <v>26442</v>
      </c>
      <c r="W172" s="158">
        <v>26164</v>
      </c>
      <c r="X172" s="158">
        <v>28184</v>
      </c>
      <c r="Y172" s="158">
        <v>28002</v>
      </c>
      <c r="Z172" s="155">
        <v>0.989486423114742</v>
      </c>
      <c r="AA172" s="155">
        <v>0.993542435424354</v>
      </c>
      <c r="AB172" s="173">
        <v>-0.00405601230961261</v>
      </c>
    </row>
    <row r="173" spans="1:28">
      <c r="A173" s="175" t="s">
        <v>99</v>
      </c>
      <c r="B173" s="176" t="s">
        <v>803</v>
      </c>
      <c r="C173" s="176" t="s">
        <v>159</v>
      </c>
      <c r="D173" s="150">
        <v>3897</v>
      </c>
      <c r="E173" s="153">
        <v>3779</v>
      </c>
      <c r="F173" s="153">
        <v>118</v>
      </c>
      <c r="G173" s="151">
        <v>1709</v>
      </c>
      <c r="H173" s="151">
        <v>1677</v>
      </c>
      <c r="I173" s="151">
        <v>32</v>
      </c>
      <c r="J173" s="151">
        <v>3034</v>
      </c>
      <c r="K173" s="151">
        <v>2998</v>
      </c>
      <c r="L173" s="151">
        <v>36</v>
      </c>
      <c r="M173" s="172">
        <v>0.93</v>
      </c>
      <c r="N173" s="153">
        <v>69109</v>
      </c>
      <c r="O173" s="153">
        <v>68251</v>
      </c>
      <c r="P173" s="153">
        <v>858</v>
      </c>
      <c r="Q173" s="154">
        <v>0.987584829761681</v>
      </c>
      <c r="R173" s="154">
        <v>0.96972029766487</v>
      </c>
      <c r="S173" s="154">
        <v>0.981275599765945</v>
      </c>
      <c r="T173" s="154">
        <v>0.988134475939354</v>
      </c>
      <c r="U173" s="173">
        <v>-0.0115553021010746</v>
      </c>
      <c r="V173" s="158">
        <v>21053</v>
      </c>
      <c r="W173" s="158">
        <v>20724</v>
      </c>
      <c r="X173" s="158">
        <v>21456</v>
      </c>
      <c r="Y173" s="158">
        <v>21230</v>
      </c>
      <c r="Z173" s="155">
        <v>0.984372773476464</v>
      </c>
      <c r="AA173" s="155">
        <v>0.989466815809098</v>
      </c>
      <c r="AB173" s="173">
        <v>-0.00509404233263355</v>
      </c>
    </row>
    <row r="174" spans="1:28">
      <c r="A174" s="175" t="s">
        <v>99</v>
      </c>
      <c r="B174" s="176" t="s">
        <v>803</v>
      </c>
      <c r="C174" s="176" t="s">
        <v>160</v>
      </c>
      <c r="D174" s="150">
        <v>6534</v>
      </c>
      <c r="E174" s="153">
        <v>6376</v>
      </c>
      <c r="F174" s="153">
        <v>158</v>
      </c>
      <c r="G174" s="151">
        <v>2879</v>
      </c>
      <c r="H174" s="151">
        <v>2827</v>
      </c>
      <c r="I174" s="151">
        <v>52</v>
      </c>
      <c r="J174" s="151">
        <v>5222</v>
      </c>
      <c r="K174" s="151">
        <v>5155</v>
      </c>
      <c r="L174" s="151">
        <v>67</v>
      </c>
      <c r="M174" s="172">
        <v>0.93</v>
      </c>
      <c r="N174" s="153">
        <v>123793</v>
      </c>
      <c r="O174" s="153">
        <v>122082</v>
      </c>
      <c r="P174" s="153">
        <v>1711</v>
      </c>
      <c r="Q174" s="154">
        <v>0.986178539982067</v>
      </c>
      <c r="R174" s="154">
        <v>0.975818794000612</v>
      </c>
      <c r="S174" s="154">
        <v>0.981938172976728</v>
      </c>
      <c r="T174" s="154">
        <v>0.987169666794332</v>
      </c>
      <c r="U174" s="173">
        <v>-0.00611937897611581</v>
      </c>
      <c r="V174" s="158">
        <v>36114</v>
      </c>
      <c r="W174" s="158">
        <v>35595</v>
      </c>
      <c r="X174" s="158">
        <v>39591</v>
      </c>
      <c r="Y174" s="158">
        <v>39104</v>
      </c>
      <c r="Z174" s="155">
        <v>0.985628842000332</v>
      </c>
      <c r="AA174" s="155">
        <v>0.987699224571241</v>
      </c>
      <c r="AB174" s="173">
        <v>-0.00207038257090864</v>
      </c>
    </row>
    <row r="175" spans="1:28">
      <c r="A175" s="175" t="s">
        <v>99</v>
      </c>
      <c r="B175" s="176" t="s">
        <v>1787</v>
      </c>
      <c r="C175" s="176" t="s">
        <v>161</v>
      </c>
      <c r="D175" s="150">
        <v>14419</v>
      </c>
      <c r="E175" s="153">
        <v>14103</v>
      </c>
      <c r="F175" s="153">
        <v>316</v>
      </c>
      <c r="G175" s="151">
        <v>12411</v>
      </c>
      <c r="H175" s="151">
        <v>12233</v>
      </c>
      <c r="I175" s="151">
        <v>178</v>
      </c>
      <c r="J175" s="151">
        <v>7443</v>
      </c>
      <c r="K175" s="151">
        <v>7329</v>
      </c>
      <c r="L175" s="151">
        <v>114</v>
      </c>
      <c r="M175" s="172">
        <v>0.93</v>
      </c>
      <c r="N175" s="153">
        <v>280499</v>
      </c>
      <c r="O175" s="153">
        <v>275665</v>
      </c>
      <c r="P175" s="153">
        <v>4834</v>
      </c>
      <c r="Q175" s="154">
        <v>0.982766426974784</v>
      </c>
      <c r="R175" s="154">
        <v>0.978084471877384</v>
      </c>
      <c r="S175" s="154">
        <v>0.985657884135042</v>
      </c>
      <c r="T175" s="154">
        <v>0.984683595324466</v>
      </c>
      <c r="U175" s="173">
        <v>-0.00757341225765751</v>
      </c>
      <c r="V175" s="158">
        <v>82935</v>
      </c>
      <c r="W175" s="158">
        <v>81355</v>
      </c>
      <c r="X175" s="158">
        <v>88423</v>
      </c>
      <c r="Y175" s="158">
        <v>87132</v>
      </c>
      <c r="Z175" s="155">
        <v>0.980948935913667</v>
      </c>
      <c r="AA175" s="155">
        <v>0.985399726315551</v>
      </c>
      <c r="AB175" s="173">
        <v>-0.00445079040188412</v>
      </c>
    </row>
    <row r="176" spans="1:28">
      <c r="A176" s="175" t="s">
        <v>99</v>
      </c>
      <c r="B176" s="176" t="s">
        <v>1787</v>
      </c>
      <c r="C176" s="176" t="s">
        <v>162</v>
      </c>
      <c r="D176" s="150">
        <v>11381</v>
      </c>
      <c r="E176" s="153">
        <v>11092</v>
      </c>
      <c r="F176" s="153">
        <v>289</v>
      </c>
      <c r="G176" s="151">
        <v>10245</v>
      </c>
      <c r="H176" s="151">
        <v>10018</v>
      </c>
      <c r="I176" s="151">
        <v>227</v>
      </c>
      <c r="J176" s="151">
        <v>5619</v>
      </c>
      <c r="K176" s="151">
        <v>5492</v>
      </c>
      <c r="L176" s="151">
        <v>127</v>
      </c>
      <c r="M176" s="172">
        <v>0.93</v>
      </c>
      <c r="N176" s="153">
        <v>222708</v>
      </c>
      <c r="O176" s="153">
        <v>218458</v>
      </c>
      <c r="P176" s="153">
        <v>4250</v>
      </c>
      <c r="Q176" s="154">
        <v>0.980916716058696</v>
      </c>
      <c r="R176" s="154">
        <v>0.974606800808365</v>
      </c>
      <c r="S176" s="154">
        <v>0.977842850170815</v>
      </c>
      <c r="T176" s="154">
        <v>0.977398113543335</v>
      </c>
      <c r="U176" s="173">
        <v>-0.00323604936245026</v>
      </c>
      <c r="V176" s="158">
        <v>66523</v>
      </c>
      <c r="W176" s="158">
        <v>65119</v>
      </c>
      <c r="X176" s="158">
        <v>68843</v>
      </c>
      <c r="Y176" s="158">
        <v>67653</v>
      </c>
      <c r="Z176" s="155">
        <v>0.978894517685613</v>
      </c>
      <c r="AA176" s="155">
        <v>0.982714291939631</v>
      </c>
      <c r="AB176" s="173">
        <v>-0.00381977425401825</v>
      </c>
    </row>
    <row r="177" spans="1:28">
      <c r="A177" s="175" t="s">
        <v>99</v>
      </c>
      <c r="B177" s="176" t="s">
        <v>1787</v>
      </c>
      <c r="C177" s="176" t="s">
        <v>163</v>
      </c>
      <c r="D177" s="150">
        <v>20754</v>
      </c>
      <c r="E177" s="153">
        <v>19608</v>
      </c>
      <c r="F177" s="153">
        <v>1146</v>
      </c>
      <c r="G177" s="151">
        <v>19502</v>
      </c>
      <c r="H177" s="151">
        <v>18627</v>
      </c>
      <c r="I177" s="151">
        <v>875</v>
      </c>
      <c r="J177" s="151">
        <v>12255</v>
      </c>
      <c r="K177" s="151">
        <v>11920</v>
      </c>
      <c r="L177" s="151">
        <v>335</v>
      </c>
      <c r="M177" s="172">
        <v>0.93</v>
      </c>
      <c r="N177" s="153">
        <v>356348</v>
      </c>
      <c r="O177" s="153">
        <v>337760</v>
      </c>
      <c r="P177" s="153">
        <v>18588</v>
      </c>
      <c r="Q177" s="154">
        <v>0.947837507155926</v>
      </c>
      <c r="R177" s="154">
        <v>0.944781728823359</v>
      </c>
      <c r="S177" s="154">
        <v>0.955132806891601</v>
      </c>
      <c r="T177" s="154">
        <v>0.972664218686251</v>
      </c>
      <c r="U177" s="173">
        <v>-0.0103510780682415</v>
      </c>
      <c r="V177" s="158">
        <v>124564</v>
      </c>
      <c r="W177" s="158">
        <v>119521</v>
      </c>
      <c r="X177" s="158">
        <v>113631</v>
      </c>
      <c r="Y177" s="158">
        <v>108549</v>
      </c>
      <c r="Z177" s="155">
        <v>0.959514787579076</v>
      </c>
      <c r="AA177" s="155">
        <v>0.955276289040843</v>
      </c>
      <c r="AB177" s="173">
        <v>0.0042384985382331</v>
      </c>
    </row>
    <row r="178" spans="1:28">
      <c r="A178" s="175" t="s">
        <v>99</v>
      </c>
      <c r="B178" s="176" t="s">
        <v>1787</v>
      </c>
      <c r="C178" s="176" t="s">
        <v>164</v>
      </c>
      <c r="D178" s="150">
        <v>17151</v>
      </c>
      <c r="E178" s="153">
        <v>16708</v>
      </c>
      <c r="F178" s="153">
        <v>443</v>
      </c>
      <c r="G178" s="151">
        <v>15441</v>
      </c>
      <c r="H178" s="151">
        <v>15172</v>
      </c>
      <c r="I178" s="151">
        <v>269</v>
      </c>
      <c r="J178" s="151">
        <v>9268</v>
      </c>
      <c r="K178" s="151">
        <v>9070</v>
      </c>
      <c r="L178" s="151">
        <v>198</v>
      </c>
      <c r="M178" s="172">
        <v>0.93</v>
      </c>
      <c r="N178" s="153">
        <v>314822</v>
      </c>
      <c r="O178" s="153">
        <v>306789</v>
      </c>
      <c r="P178" s="153">
        <v>8033</v>
      </c>
      <c r="Q178" s="154">
        <v>0.974483994130016</v>
      </c>
      <c r="R178" s="154">
        <v>0.974170602297242</v>
      </c>
      <c r="S178" s="154">
        <v>0.982578848520174</v>
      </c>
      <c r="T178" s="154">
        <v>0.97863616745792</v>
      </c>
      <c r="U178" s="173">
        <v>-0.00840824622293135</v>
      </c>
      <c r="V178" s="158">
        <v>99839</v>
      </c>
      <c r="W178" s="158">
        <v>97574</v>
      </c>
      <c r="X178" s="158">
        <v>98725</v>
      </c>
      <c r="Y178" s="158">
        <v>96445</v>
      </c>
      <c r="Z178" s="155">
        <v>0.977313474694258</v>
      </c>
      <c r="AA178" s="155">
        <v>0.976905545707774</v>
      </c>
      <c r="AB178" s="173">
        <v>0.000407928986483674</v>
      </c>
    </row>
    <row r="179" spans="1:28">
      <c r="A179" s="175" t="s">
        <v>99</v>
      </c>
      <c r="B179" s="176" t="s">
        <v>1787</v>
      </c>
      <c r="C179" s="176" t="s">
        <v>165</v>
      </c>
      <c r="D179" s="150">
        <v>18975</v>
      </c>
      <c r="E179" s="153">
        <v>18487</v>
      </c>
      <c r="F179" s="153">
        <v>488</v>
      </c>
      <c r="G179" s="151">
        <v>16984</v>
      </c>
      <c r="H179" s="151">
        <v>16699</v>
      </c>
      <c r="I179" s="151">
        <v>285</v>
      </c>
      <c r="J179" s="151">
        <v>11518</v>
      </c>
      <c r="K179" s="151">
        <v>11290</v>
      </c>
      <c r="L179" s="151">
        <v>228</v>
      </c>
      <c r="M179" s="172">
        <v>0.93</v>
      </c>
      <c r="N179" s="153">
        <v>326911</v>
      </c>
      <c r="O179" s="153">
        <v>320635</v>
      </c>
      <c r="P179" s="153">
        <v>6276</v>
      </c>
      <c r="Q179" s="154">
        <v>0.98080211433693</v>
      </c>
      <c r="R179" s="154">
        <v>0.974281949934124</v>
      </c>
      <c r="S179" s="154">
        <v>0.983219500706547</v>
      </c>
      <c r="T179" s="154">
        <v>0.980204896683452</v>
      </c>
      <c r="U179" s="173">
        <v>-0.00893755077242342</v>
      </c>
      <c r="V179" s="158">
        <v>112562</v>
      </c>
      <c r="W179" s="158">
        <v>110687</v>
      </c>
      <c r="X179" s="158">
        <v>104116</v>
      </c>
      <c r="Y179" s="158">
        <v>102367</v>
      </c>
      <c r="Z179" s="155">
        <v>0.983342513459249</v>
      </c>
      <c r="AA179" s="155">
        <v>0.983201429175151</v>
      </c>
      <c r="AB179" s="173">
        <v>0.000141084284098425</v>
      </c>
    </row>
    <row r="180" spans="1:28">
      <c r="A180" s="175" t="s">
        <v>99</v>
      </c>
      <c r="B180" s="176" t="s">
        <v>1787</v>
      </c>
      <c r="C180" s="176" t="s">
        <v>166</v>
      </c>
      <c r="D180" s="150">
        <v>7643</v>
      </c>
      <c r="E180" s="153">
        <v>7437</v>
      </c>
      <c r="F180" s="153">
        <v>206</v>
      </c>
      <c r="G180" s="151">
        <v>6720</v>
      </c>
      <c r="H180" s="151">
        <v>6551</v>
      </c>
      <c r="I180" s="151">
        <v>169</v>
      </c>
      <c r="J180" s="151">
        <v>4176</v>
      </c>
      <c r="K180" s="151">
        <v>4102</v>
      </c>
      <c r="L180" s="151">
        <v>74</v>
      </c>
      <c r="M180" s="172">
        <v>0.93</v>
      </c>
      <c r="N180" s="153">
        <v>138697</v>
      </c>
      <c r="O180" s="153">
        <v>135547</v>
      </c>
      <c r="P180" s="153">
        <v>3150</v>
      </c>
      <c r="Q180" s="154">
        <v>0.9772886219601</v>
      </c>
      <c r="R180" s="154">
        <v>0.973047232762004</v>
      </c>
      <c r="S180" s="154">
        <v>0.974851190476191</v>
      </c>
      <c r="T180" s="154">
        <v>0.98227969348659</v>
      </c>
      <c r="U180" s="173">
        <v>-0.00180395771418607</v>
      </c>
      <c r="V180" s="158">
        <v>44607</v>
      </c>
      <c r="W180" s="158">
        <v>43597</v>
      </c>
      <c r="X180" s="158">
        <v>43974</v>
      </c>
      <c r="Y180" s="158">
        <v>42938</v>
      </c>
      <c r="Z180" s="155">
        <v>0.977357813796041</v>
      </c>
      <c r="AA180" s="155">
        <v>0.976440624005094</v>
      </c>
      <c r="AB180" s="173">
        <v>0.000917189790947126</v>
      </c>
    </row>
    <row r="181" spans="1:28">
      <c r="A181" s="175" t="s">
        <v>99</v>
      </c>
      <c r="B181" s="176" t="s">
        <v>1787</v>
      </c>
      <c r="C181" s="176" t="s">
        <v>167</v>
      </c>
      <c r="D181" s="150">
        <v>18195</v>
      </c>
      <c r="E181" s="153">
        <v>17647</v>
      </c>
      <c r="F181" s="153">
        <v>548</v>
      </c>
      <c r="G181" s="151">
        <v>16970</v>
      </c>
      <c r="H181" s="151">
        <v>16544</v>
      </c>
      <c r="I181" s="151">
        <v>426</v>
      </c>
      <c r="J181" s="151">
        <v>11190</v>
      </c>
      <c r="K181" s="151">
        <v>10973</v>
      </c>
      <c r="L181" s="151">
        <v>217</v>
      </c>
      <c r="M181" s="172">
        <v>0.93</v>
      </c>
      <c r="N181" s="153">
        <v>312847</v>
      </c>
      <c r="O181" s="153">
        <v>304205</v>
      </c>
      <c r="P181" s="153">
        <v>8642</v>
      </c>
      <c r="Q181" s="154">
        <v>0.972376273386032</v>
      </c>
      <c r="R181" s="154">
        <v>0.96988183566914</v>
      </c>
      <c r="S181" s="154">
        <v>0.974896876841485</v>
      </c>
      <c r="T181" s="154">
        <v>0.980607685433423</v>
      </c>
      <c r="U181" s="173">
        <v>-0.00501504117234508</v>
      </c>
      <c r="V181" s="158">
        <v>111194</v>
      </c>
      <c r="W181" s="158">
        <v>108499</v>
      </c>
      <c r="X181" s="158">
        <v>101581</v>
      </c>
      <c r="Y181" s="158">
        <v>99102</v>
      </c>
      <c r="Z181" s="155">
        <v>0.975763080741767</v>
      </c>
      <c r="AA181" s="155">
        <v>0.975595829928825</v>
      </c>
      <c r="AB181" s="173">
        <v>0.000167250812941333</v>
      </c>
    </row>
    <row r="182" spans="1:28">
      <c r="A182" s="175" t="s">
        <v>99</v>
      </c>
      <c r="B182" s="176" t="s">
        <v>1787</v>
      </c>
      <c r="C182" s="176" t="s">
        <v>168</v>
      </c>
      <c r="D182" s="150">
        <v>12879</v>
      </c>
      <c r="E182" s="153">
        <v>12442</v>
      </c>
      <c r="F182" s="153">
        <v>437</v>
      </c>
      <c r="G182" s="151">
        <v>10724</v>
      </c>
      <c r="H182" s="151">
        <v>10354</v>
      </c>
      <c r="I182" s="151">
        <v>370</v>
      </c>
      <c r="J182" s="151">
        <v>6344</v>
      </c>
      <c r="K182" s="151">
        <v>6160</v>
      </c>
      <c r="L182" s="151">
        <v>184</v>
      </c>
      <c r="M182" s="172">
        <v>0.93</v>
      </c>
      <c r="N182" s="153">
        <v>253737</v>
      </c>
      <c r="O182" s="153">
        <v>246590</v>
      </c>
      <c r="P182" s="153">
        <v>7147</v>
      </c>
      <c r="Q182" s="154">
        <v>0.971833039722232</v>
      </c>
      <c r="R182" s="154">
        <v>0.966068794161037</v>
      </c>
      <c r="S182" s="154">
        <v>0.965497948526669</v>
      </c>
      <c r="T182" s="154">
        <v>0.970996216897856</v>
      </c>
      <c r="U182" s="173">
        <v>0.000570845634368156</v>
      </c>
      <c r="V182" s="158">
        <v>72866</v>
      </c>
      <c r="W182" s="158">
        <v>70631</v>
      </c>
      <c r="X182" s="158">
        <v>79072</v>
      </c>
      <c r="Y182" s="158">
        <v>76943</v>
      </c>
      <c r="Z182" s="155">
        <v>0.969327258254879</v>
      </c>
      <c r="AA182" s="155">
        <v>0.973075171995144</v>
      </c>
      <c r="AB182" s="173">
        <v>-0.00374791374026484</v>
      </c>
    </row>
    <row r="183" spans="1:28">
      <c r="A183" s="175" t="s">
        <v>99</v>
      </c>
      <c r="B183" s="176" t="s">
        <v>1787</v>
      </c>
      <c r="C183" s="176" t="s">
        <v>169</v>
      </c>
      <c r="D183" s="150">
        <v>9923</v>
      </c>
      <c r="E183" s="153">
        <v>9421</v>
      </c>
      <c r="F183" s="153">
        <v>502</v>
      </c>
      <c r="G183" s="151">
        <v>8360</v>
      </c>
      <c r="H183" s="151">
        <v>8091</v>
      </c>
      <c r="I183" s="151">
        <v>269</v>
      </c>
      <c r="J183" s="151">
        <v>5048</v>
      </c>
      <c r="K183" s="151">
        <v>4940</v>
      </c>
      <c r="L183" s="151">
        <v>108</v>
      </c>
      <c r="M183" s="172">
        <v>0.93</v>
      </c>
      <c r="N183" s="153">
        <v>201544</v>
      </c>
      <c r="O183" s="153">
        <v>195782</v>
      </c>
      <c r="P183" s="153">
        <v>5762</v>
      </c>
      <c r="Q183" s="154">
        <v>0.971410709324019</v>
      </c>
      <c r="R183" s="154">
        <v>0.949410460546206</v>
      </c>
      <c r="S183" s="154">
        <v>0.967822966507177</v>
      </c>
      <c r="T183" s="154">
        <v>0.978605388272583</v>
      </c>
      <c r="U183" s="173">
        <v>-0.0184125059609712</v>
      </c>
      <c r="V183" s="158">
        <v>56919</v>
      </c>
      <c r="W183" s="158">
        <v>55115</v>
      </c>
      <c r="X183" s="158">
        <v>62572</v>
      </c>
      <c r="Y183" s="158">
        <v>60830</v>
      </c>
      <c r="Z183" s="155">
        <v>0.968305838120838</v>
      </c>
      <c r="AA183" s="155">
        <v>0.97216007159752</v>
      </c>
      <c r="AB183" s="173">
        <v>-0.00385423347668123</v>
      </c>
    </row>
    <row r="184" spans="1:28">
      <c r="A184" s="175" t="s">
        <v>99</v>
      </c>
      <c r="B184" s="176" t="s">
        <v>1787</v>
      </c>
      <c r="C184" s="176" t="s">
        <v>170</v>
      </c>
      <c r="D184" s="150">
        <v>11726</v>
      </c>
      <c r="E184" s="153">
        <v>11526</v>
      </c>
      <c r="F184" s="153">
        <v>200</v>
      </c>
      <c r="G184" s="151">
        <v>9849</v>
      </c>
      <c r="H184" s="151">
        <v>9734</v>
      </c>
      <c r="I184" s="151">
        <v>115</v>
      </c>
      <c r="J184" s="151">
        <v>5809</v>
      </c>
      <c r="K184" s="151">
        <v>5700</v>
      </c>
      <c r="L184" s="151">
        <v>109</v>
      </c>
      <c r="M184" s="172">
        <v>0.93</v>
      </c>
      <c r="N184" s="153">
        <v>233231</v>
      </c>
      <c r="O184" s="153">
        <v>226630</v>
      </c>
      <c r="P184" s="153">
        <v>6601</v>
      </c>
      <c r="Q184" s="154">
        <v>0.971697587370461</v>
      </c>
      <c r="R184" s="154">
        <v>0.98294388538291</v>
      </c>
      <c r="S184" s="154">
        <v>0.988323687684029</v>
      </c>
      <c r="T184" s="154">
        <v>0.981236013083147</v>
      </c>
      <c r="U184" s="173">
        <v>-0.00537980230111901</v>
      </c>
      <c r="V184" s="158">
        <v>66912</v>
      </c>
      <c r="W184" s="158">
        <v>65809</v>
      </c>
      <c r="X184" s="158">
        <v>72112</v>
      </c>
      <c r="Y184" s="158">
        <v>70343</v>
      </c>
      <c r="Z184" s="155">
        <v>0.983515662362506</v>
      </c>
      <c r="AA184" s="155">
        <v>0.975468715331706</v>
      </c>
      <c r="AB184" s="173">
        <v>0.00804694703079978</v>
      </c>
    </row>
    <row r="185" spans="1:28">
      <c r="A185" s="175" t="s">
        <v>99</v>
      </c>
      <c r="B185" s="176" t="s">
        <v>1787</v>
      </c>
      <c r="C185" s="176" t="s">
        <v>171</v>
      </c>
      <c r="D185" s="150">
        <v>12171</v>
      </c>
      <c r="E185" s="153">
        <v>11828</v>
      </c>
      <c r="F185" s="153">
        <v>343</v>
      </c>
      <c r="G185" s="151">
        <v>11082</v>
      </c>
      <c r="H185" s="151">
        <v>10783</v>
      </c>
      <c r="I185" s="151">
        <v>299</v>
      </c>
      <c r="J185" s="151">
        <v>6565</v>
      </c>
      <c r="K185" s="151">
        <v>6446</v>
      </c>
      <c r="L185" s="151">
        <v>119</v>
      </c>
      <c r="M185" s="172">
        <v>0.93</v>
      </c>
      <c r="N185" s="153">
        <v>233069</v>
      </c>
      <c r="O185" s="153">
        <v>222880</v>
      </c>
      <c r="P185" s="153">
        <v>10189</v>
      </c>
      <c r="Q185" s="154">
        <v>0.956283332403709</v>
      </c>
      <c r="R185" s="154">
        <v>0.97181825651138</v>
      </c>
      <c r="S185" s="154">
        <v>0.973019310593756</v>
      </c>
      <c r="T185" s="154">
        <v>0.981873571972582</v>
      </c>
      <c r="U185" s="173">
        <v>-0.00120105408237614</v>
      </c>
      <c r="V185" s="158">
        <v>70614</v>
      </c>
      <c r="W185" s="158">
        <v>68336</v>
      </c>
      <c r="X185" s="158">
        <v>72274</v>
      </c>
      <c r="Y185" s="158">
        <v>69559</v>
      </c>
      <c r="Z185" s="155">
        <v>0.967740108193843</v>
      </c>
      <c r="AA185" s="155">
        <v>0.962434623792789</v>
      </c>
      <c r="AB185" s="173">
        <v>0.00530548440105405</v>
      </c>
    </row>
    <row r="186" spans="1:28">
      <c r="A186" s="175" t="s">
        <v>99</v>
      </c>
      <c r="B186" s="176" t="s">
        <v>1787</v>
      </c>
      <c r="C186" s="176" t="s">
        <v>172</v>
      </c>
      <c r="D186" s="150">
        <v>4623</v>
      </c>
      <c r="E186" s="153">
        <v>4377</v>
      </c>
      <c r="F186" s="153">
        <v>246</v>
      </c>
      <c r="G186" s="151">
        <v>4574</v>
      </c>
      <c r="H186" s="151">
        <v>4392</v>
      </c>
      <c r="I186" s="151">
        <v>182</v>
      </c>
      <c r="J186" s="151">
        <v>2520</v>
      </c>
      <c r="K186" s="151">
        <v>2396</v>
      </c>
      <c r="L186" s="151">
        <v>124</v>
      </c>
      <c r="M186" s="172">
        <v>0.93</v>
      </c>
      <c r="N186" s="153">
        <v>89429</v>
      </c>
      <c r="O186" s="153">
        <v>85573</v>
      </c>
      <c r="P186" s="153">
        <v>3856</v>
      </c>
      <c r="Q186" s="154">
        <v>0.956881995773183</v>
      </c>
      <c r="R186" s="154">
        <v>0.946787800129786</v>
      </c>
      <c r="S186" s="154">
        <v>0.960209881941408</v>
      </c>
      <c r="T186" s="154">
        <v>0.950793650793651</v>
      </c>
      <c r="U186" s="173">
        <v>-0.0134220818116222</v>
      </c>
      <c r="V186" s="158">
        <v>27821</v>
      </c>
      <c r="W186" s="158">
        <v>26480</v>
      </c>
      <c r="X186" s="158">
        <v>28013</v>
      </c>
      <c r="Y186" s="158">
        <v>27005</v>
      </c>
      <c r="Z186" s="155">
        <v>0.951799000754825</v>
      </c>
      <c r="AA186" s="155">
        <v>0.964016706529112</v>
      </c>
      <c r="AB186" s="173">
        <v>-0.012217705774286</v>
      </c>
    </row>
    <row r="187" spans="1:28">
      <c r="A187" s="175" t="s">
        <v>99</v>
      </c>
      <c r="B187" s="176" t="s">
        <v>1787</v>
      </c>
      <c r="C187" s="176" t="s">
        <v>173</v>
      </c>
      <c r="D187" s="150">
        <v>9687</v>
      </c>
      <c r="E187" s="153">
        <v>9346</v>
      </c>
      <c r="F187" s="153">
        <v>341</v>
      </c>
      <c r="G187" s="151">
        <v>8807</v>
      </c>
      <c r="H187" s="151">
        <v>8502</v>
      </c>
      <c r="I187" s="151">
        <v>305</v>
      </c>
      <c r="J187" s="151">
        <v>6033</v>
      </c>
      <c r="K187" s="151">
        <v>5931</v>
      </c>
      <c r="L187" s="151">
        <v>102</v>
      </c>
      <c r="M187" s="172">
        <v>0.93</v>
      </c>
      <c r="N187" s="153">
        <v>183852</v>
      </c>
      <c r="O187" s="153">
        <v>177841</v>
      </c>
      <c r="P187" s="153">
        <v>6011</v>
      </c>
      <c r="Q187" s="154">
        <v>0.967305223766943</v>
      </c>
      <c r="R187" s="154">
        <v>0.964798183132033</v>
      </c>
      <c r="S187" s="154">
        <v>0.965368456909277</v>
      </c>
      <c r="T187" s="154">
        <v>0.983092988562904</v>
      </c>
      <c r="U187" s="173">
        <v>-0.000570273777244168</v>
      </c>
      <c r="V187" s="158">
        <v>57450</v>
      </c>
      <c r="W187" s="158">
        <v>55780</v>
      </c>
      <c r="X187" s="158">
        <v>58945</v>
      </c>
      <c r="Y187" s="158">
        <v>56900</v>
      </c>
      <c r="Z187" s="155">
        <v>0.970931244560487</v>
      </c>
      <c r="AA187" s="155">
        <v>0.965306641784715</v>
      </c>
      <c r="AB187" s="173">
        <v>0.00562460277577281</v>
      </c>
    </row>
    <row r="188" spans="1:28">
      <c r="A188" s="175" t="s">
        <v>99</v>
      </c>
      <c r="B188" s="176" t="s">
        <v>33</v>
      </c>
      <c r="C188" s="176" t="s">
        <v>174</v>
      </c>
      <c r="D188" s="150">
        <v>0</v>
      </c>
      <c r="E188" s="153">
        <v>0</v>
      </c>
      <c r="F188" s="153">
        <v>0</v>
      </c>
      <c r="G188" s="151">
        <v>0</v>
      </c>
      <c r="H188" s="151">
        <v>0</v>
      </c>
      <c r="I188" s="151">
        <v>0</v>
      </c>
      <c r="J188" s="151">
        <v>0</v>
      </c>
      <c r="K188" s="151">
        <v>0</v>
      </c>
      <c r="L188" s="151">
        <v>0</v>
      </c>
      <c r="M188" s="172">
        <v>0.93</v>
      </c>
      <c r="N188" s="153">
        <v>0</v>
      </c>
      <c r="O188" s="153">
        <v>0</v>
      </c>
      <c r="P188" s="153">
        <v>0</v>
      </c>
      <c r="Q188" s="154">
        <v>0</v>
      </c>
      <c r="R188" s="154">
        <v>0</v>
      </c>
      <c r="S188" s="154">
        <v>0</v>
      </c>
      <c r="T188" s="154">
        <v>0</v>
      </c>
      <c r="U188" s="173">
        <v>0</v>
      </c>
      <c r="V188" s="158">
        <v>0</v>
      </c>
      <c r="W188" s="158">
        <v>0</v>
      </c>
      <c r="X188" s="158">
        <v>0</v>
      </c>
      <c r="Y188" s="158">
        <v>0</v>
      </c>
      <c r="Z188" s="155">
        <v>0</v>
      </c>
      <c r="AA188" s="155">
        <v>0</v>
      </c>
      <c r="AB188" s="173">
        <v>0</v>
      </c>
    </row>
    <row r="189" spans="1:28">
      <c r="A189" s="175" t="s">
        <v>99</v>
      </c>
      <c r="B189" s="176" t="s">
        <v>1788</v>
      </c>
      <c r="C189" s="176" t="s">
        <v>175</v>
      </c>
      <c r="D189" s="150">
        <v>14835</v>
      </c>
      <c r="E189" s="153">
        <v>14422</v>
      </c>
      <c r="F189" s="153">
        <v>413</v>
      </c>
      <c r="G189" s="151">
        <v>14040</v>
      </c>
      <c r="H189" s="151">
        <v>13837</v>
      </c>
      <c r="I189" s="151">
        <v>203</v>
      </c>
      <c r="J189" s="151">
        <v>8659</v>
      </c>
      <c r="K189" s="151">
        <v>8494</v>
      </c>
      <c r="L189" s="151">
        <v>165</v>
      </c>
      <c r="M189" s="172">
        <v>0.93</v>
      </c>
      <c r="N189" s="153">
        <v>275058</v>
      </c>
      <c r="O189" s="153">
        <v>269624</v>
      </c>
      <c r="P189" s="153">
        <v>5434</v>
      </c>
      <c r="Q189" s="154">
        <v>0.980244166684845</v>
      </c>
      <c r="R189" s="154">
        <v>0.972160431412201</v>
      </c>
      <c r="S189" s="154">
        <v>0.985541310541311</v>
      </c>
      <c r="T189" s="154">
        <v>0.98094468183393</v>
      </c>
      <c r="U189" s="173">
        <v>-0.0133808791291097</v>
      </c>
      <c r="V189" s="158">
        <v>90766</v>
      </c>
      <c r="W189" s="158">
        <v>89091</v>
      </c>
      <c r="X189" s="158">
        <v>88481</v>
      </c>
      <c r="Y189" s="158">
        <v>86892</v>
      </c>
      <c r="Z189" s="155">
        <v>0.981545953330542</v>
      </c>
      <c r="AA189" s="155">
        <v>0.982041342209062</v>
      </c>
      <c r="AB189" s="173">
        <v>-0.00049538887851952</v>
      </c>
    </row>
    <row r="190" spans="1:28">
      <c r="A190" s="175" t="s">
        <v>99</v>
      </c>
      <c r="B190" s="176" t="s">
        <v>1788</v>
      </c>
      <c r="C190" s="176" t="s">
        <v>176</v>
      </c>
      <c r="D190" s="150">
        <v>20931</v>
      </c>
      <c r="E190" s="153">
        <v>20189</v>
      </c>
      <c r="F190" s="153">
        <v>742</v>
      </c>
      <c r="G190" s="151">
        <v>18260</v>
      </c>
      <c r="H190" s="151">
        <v>17800</v>
      </c>
      <c r="I190" s="151">
        <v>460</v>
      </c>
      <c r="J190" s="151">
        <v>11603</v>
      </c>
      <c r="K190" s="151">
        <v>11301</v>
      </c>
      <c r="L190" s="151">
        <v>302</v>
      </c>
      <c r="M190" s="172">
        <v>0.93</v>
      </c>
      <c r="N190" s="153">
        <v>394018</v>
      </c>
      <c r="O190" s="153">
        <v>384902</v>
      </c>
      <c r="P190" s="153">
        <v>9116</v>
      </c>
      <c r="Q190" s="154">
        <v>0.976864001137004</v>
      </c>
      <c r="R190" s="154">
        <v>0.964550188715303</v>
      </c>
      <c r="S190" s="154">
        <v>0.974808324205915</v>
      </c>
      <c r="T190" s="154">
        <v>0.973972248556408</v>
      </c>
      <c r="U190" s="173">
        <v>-0.0102581354906119</v>
      </c>
      <c r="V190" s="158">
        <v>124401</v>
      </c>
      <c r="W190" s="158">
        <v>121383</v>
      </c>
      <c r="X190" s="158">
        <v>124702</v>
      </c>
      <c r="Y190" s="158">
        <v>122008</v>
      </c>
      <c r="Z190" s="155">
        <v>0.975739744857356</v>
      </c>
      <c r="AA190" s="155">
        <v>0.978396497249443</v>
      </c>
      <c r="AB190" s="173">
        <v>-0.00265675239208618</v>
      </c>
    </row>
    <row r="191" spans="1:28">
      <c r="A191" s="175" t="s">
        <v>99</v>
      </c>
      <c r="B191" s="176" t="s">
        <v>1788</v>
      </c>
      <c r="C191" s="176" t="s">
        <v>177</v>
      </c>
      <c r="D191" s="150">
        <v>9128</v>
      </c>
      <c r="E191" s="153">
        <v>8818</v>
      </c>
      <c r="F191" s="153">
        <v>310</v>
      </c>
      <c r="G191" s="151">
        <v>7737</v>
      </c>
      <c r="H191" s="151">
        <v>7541</v>
      </c>
      <c r="I191" s="151">
        <v>196</v>
      </c>
      <c r="J191" s="151">
        <v>4400</v>
      </c>
      <c r="K191" s="151">
        <v>4303</v>
      </c>
      <c r="L191" s="151">
        <v>97</v>
      </c>
      <c r="M191" s="172">
        <v>0.93</v>
      </c>
      <c r="N191" s="153">
        <v>187367</v>
      </c>
      <c r="O191" s="153">
        <v>182202</v>
      </c>
      <c r="P191" s="153">
        <v>5165</v>
      </c>
      <c r="Q191" s="154">
        <v>0.972433779694397</v>
      </c>
      <c r="R191" s="154">
        <v>0.96603856266433</v>
      </c>
      <c r="S191" s="154">
        <v>0.974667183662918</v>
      </c>
      <c r="T191" s="154">
        <v>0.977954545454545</v>
      </c>
      <c r="U191" s="173">
        <v>-0.00862862099858897</v>
      </c>
      <c r="V191" s="158">
        <v>52154</v>
      </c>
      <c r="W191" s="158">
        <v>50656</v>
      </c>
      <c r="X191" s="158">
        <v>58442</v>
      </c>
      <c r="Y191" s="158">
        <v>56979</v>
      </c>
      <c r="Z191" s="155">
        <v>0.971277370863213</v>
      </c>
      <c r="AA191" s="155">
        <v>0.974966633585435</v>
      </c>
      <c r="AB191" s="173">
        <v>-0.00368926272222236</v>
      </c>
    </row>
    <row r="192" spans="1:28">
      <c r="A192" s="175" t="s">
        <v>99</v>
      </c>
      <c r="B192" s="176" t="s">
        <v>1788</v>
      </c>
      <c r="C192" s="176" t="s">
        <v>178</v>
      </c>
      <c r="D192" s="150">
        <v>8428</v>
      </c>
      <c r="E192" s="153">
        <v>8205</v>
      </c>
      <c r="F192" s="153">
        <v>223</v>
      </c>
      <c r="G192" s="151">
        <v>7181</v>
      </c>
      <c r="H192" s="151">
        <v>7036</v>
      </c>
      <c r="I192" s="151">
        <v>145</v>
      </c>
      <c r="J192" s="151">
        <v>4356</v>
      </c>
      <c r="K192" s="151">
        <v>4243</v>
      </c>
      <c r="L192" s="151">
        <v>113</v>
      </c>
      <c r="M192" s="172">
        <v>0.93</v>
      </c>
      <c r="N192" s="153">
        <v>173781</v>
      </c>
      <c r="O192" s="153">
        <v>170806</v>
      </c>
      <c r="P192" s="153">
        <v>2975</v>
      </c>
      <c r="Q192" s="154">
        <v>0.982880752211116</v>
      </c>
      <c r="R192" s="154">
        <v>0.973540579022307</v>
      </c>
      <c r="S192" s="154">
        <v>0.979807826208049</v>
      </c>
      <c r="T192" s="154">
        <v>0.974058769513315</v>
      </c>
      <c r="U192" s="173">
        <v>-0.00626724718574245</v>
      </c>
      <c r="V192" s="158">
        <v>49353</v>
      </c>
      <c r="W192" s="158">
        <v>48330</v>
      </c>
      <c r="X192" s="158">
        <v>53886</v>
      </c>
      <c r="Y192" s="158">
        <v>53018</v>
      </c>
      <c r="Z192" s="155">
        <v>0.979271776791684</v>
      </c>
      <c r="AA192" s="155">
        <v>0.983891919979215</v>
      </c>
      <c r="AB192" s="173">
        <v>-0.00462014318753101</v>
      </c>
    </row>
    <row r="193" spans="1:28">
      <c r="A193" s="175" t="s">
        <v>99</v>
      </c>
      <c r="B193" s="176" t="s">
        <v>1788</v>
      </c>
      <c r="C193" s="176" t="s">
        <v>179</v>
      </c>
      <c r="D193" s="150">
        <v>11218</v>
      </c>
      <c r="E193" s="153">
        <v>10717</v>
      </c>
      <c r="F193" s="153">
        <v>501</v>
      </c>
      <c r="G193" s="151">
        <v>8541</v>
      </c>
      <c r="H193" s="151">
        <v>8065</v>
      </c>
      <c r="I193" s="151">
        <v>476</v>
      </c>
      <c r="J193" s="151">
        <v>6081</v>
      </c>
      <c r="K193" s="151">
        <v>5806</v>
      </c>
      <c r="L193" s="151">
        <v>275</v>
      </c>
      <c r="M193" s="172">
        <v>0.93</v>
      </c>
      <c r="N193" s="153">
        <v>242399</v>
      </c>
      <c r="O193" s="153">
        <v>233483</v>
      </c>
      <c r="P193" s="153">
        <v>8916</v>
      </c>
      <c r="Q193" s="154">
        <v>0.963217670039893</v>
      </c>
      <c r="R193" s="154">
        <v>0.955339632733108</v>
      </c>
      <c r="S193" s="154">
        <v>0.94426882098115</v>
      </c>
      <c r="T193" s="154">
        <v>0.954777174806775</v>
      </c>
      <c r="U193" s="173">
        <v>0.0110708117519578</v>
      </c>
      <c r="V193" s="158">
        <v>65247</v>
      </c>
      <c r="W193" s="158">
        <v>62427</v>
      </c>
      <c r="X193" s="158">
        <v>76479</v>
      </c>
      <c r="Y193" s="158">
        <v>73945</v>
      </c>
      <c r="Z193" s="155">
        <v>0.956779622051589</v>
      </c>
      <c r="AA193" s="155">
        <v>0.966866721583703</v>
      </c>
      <c r="AB193" s="173">
        <v>-0.0100870995321141</v>
      </c>
    </row>
    <row r="194" spans="1:28">
      <c r="A194" s="175" t="s">
        <v>99</v>
      </c>
      <c r="B194" s="176" t="s">
        <v>1788</v>
      </c>
      <c r="C194" s="176" t="s">
        <v>180</v>
      </c>
      <c r="D194" s="150">
        <v>0</v>
      </c>
      <c r="E194" s="153">
        <v>0</v>
      </c>
      <c r="F194" s="153">
        <v>0</v>
      </c>
      <c r="G194" s="151">
        <v>1</v>
      </c>
      <c r="H194" s="151">
        <v>1</v>
      </c>
      <c r="I194" s="151">
        <v>0</v>
      </c>
      <c r="J194" s="151">
        <v>3</v>
      </c>
      <c r="K194" s="151">
        <v>3</v>
      </c>
      <c r="L194" s="151">
        <v>0</v>
      </c>
      <c r="M194" s="172">
        <v>0.93</v>
      </c>
      <c r="N194" s="153">
        <v>169940</v>
      </c>
      <c r="O194" s="153">
        <v>166108</v>
      </c>
      <c r="P194" s="153">
        <v>3832</v>
      </c>
      <c r="Q194" s="154">
        <v>0.97745086501118</v>
      </c>
      <c r="R194" s="154">
        <v>0</v>
      </c>
      <c r="S194" s="154">
        <v>1</v>
      </c>
      <c r="T194" s="154">
        <v>1</v>
      </c>
      <c r="U194" s="173">
        <v>-1</v>
      </c>
      <c r="V194" s="158">
        <v>9844</v>
      </c>
      <c r="W194" s="158">
        <v>9836</v>
      </c>
      <c r="X194" s="158">
        <v>68721</v>
      </c>
      <c r="Y194" s="158">
        <v>67067</v>
      </c>
      <c r="Z194" s="155">
        <v>0.999187322226737</v>
      </c>
      <c r="AA194" s="155">
        <v>0.975931665720813</v>
      </c>
      <c r="AB194" s="173">
        <v>0.023255656505924</v>
      </c>
    </row>
    <row r="195" spans="1:28">
      <c r="A195" s="175" t="s">
        <v>99</v>
      </c>
      <c r="B195" s="176" t="s">
        <v>1788</v>
      </c>
      <c r="C195" s="176" t="s">
        <v>181</v>
      </c>
      <c r="D195" s="150">
        <v>7850</v>
      </c>
      <c r="E195" s="153">
        <v>7623</v>
      </c>
      <c r="F195" s="153">
        <v>227</v>
      </c>
      <c r="G195" s="151">
        <v>5397</v>
      </c>
      <c r="H195" s="151">
        <v>5269</v>
      </c>
      <c r="I195" s="151">
        <v>128</v>
      </c>
      <c r="J195" s="151">
        <v>5320</v>
      </c>
      <c r="K195" s="151">
        <v>5167</v>
      </c>
      <c r="L195" s="151">
        <v>153</v>
      </c>
      <c r="M195" s="172">
        <v>0.93</v>
      </c>
      <c r="N195" s="153">
        <v>170087</v>
      </c>
      <c r="O195" s="153">
        <v>167063</v>
      </c>
      <c r="P195" s="153">
        <v>3024</v>
      </c>
      <c r="Q195" s="154">
        <v>0.982220863440475</v>
      </c>
      <c r="R195" s="154">
        <v>0.971082802547771</v>
      </c>
      <c r="S195" s="154">
        <v>0.976283120251992</v>
      </c>
      <c r="T195" s="154">
        <v>0.971240601503759</v>
      </c>
      <c r="U195" s="173">
        <v>-0.00520031770422114</v>
      </c>
      <c r="V195" s="158">
        <v>48134</v>
      </c>
      <c r="W195" s="158">
        <v>47095</v>
      </c>
      <c r="X195" s="158">
        <v>52761</v>
      </c>
      <c r="Y195" s="158">
        <v>51907</v>
      </c>
      <c r="Z195" s="155">
        <v>0.978414426392986</v>
      </c>
      <c r="AA195" s="155">
        <v>0.983813801861223</v>
      </c>
      <c r="AB195" s="173">
        <v>-0.00539937546823699</v>
      </c>
    </row>
    <row r="196" spans="1:28">
      <c r="A196" s="175" t="s">
        <v>99</v>
      </c>
      <c r="B196" s="176" t="s">
        <v>1788</v>
      </c>
      <c r="C196" s="176" t="s">
        <v>182</v>
      </c>
      <c r="D196" s="150">
        <v>4156</v>
      </c>
      <c r="E196" s="153">
        <v>4077</v>
      </c>
      <c r="F196" s="153">
        <v>79</v>
      </c>
      <c r="G196" s="151">
        <v>3651</v>
      </c>
      <c r="H196" s="151">
        <v>3595</v>
      </c>
      <c r="I196" s="151">
        <v>56</v>
      </c>
      <c r="J196" s="151">
        <v>1980</v>
      </c>
      <c r="K196" s="151">
        <v>1954</v>
      </c>
      <c r="L196" s="151">
        <v>26</v>
      </c>
      <c r="M196" s="172">
        <v>0.93</v>
      </c>
      <c r="N196" s="153">
        <v>87467</v>
      </c>
      <c r="O196" s="153">
        <v>86332</v>
      </c>
      <c r="P196" s="153">
        <v>1135</v>
      </c>
      <c r="Q196" s="154">
        <v>0.987023677501229</v>
      </c>
      <c r="R196" s="154">
        <v>0.980991337824832</v>
      </c>
      <c r="S196" s="154">
        <v>0.984661736510545</v>
      </c>
      <c r="T196" s="154">
        <v>0.986868686868687</v>
      </c>
      <c r="U196" s="173">
        <v>-0.00367039868571339</v>
      </c>
      <c r="V196" s="158">
        <v>24387</v>
      </c>
      <c r="W196" s="158">
        <v>24055</v>
      </c>
      <c r="X196" s="158">
        <v>26847</v>
      </c>
      <c r="Y196" s="158">
        <v>26468</v>
      </c>
      <c r="Z196" s="155">
        <v>0.986386189363185</v>
      </c>
      <c r="AA196" s="155">
        <v>0.985882966439453</v>
      </c>
      <c r="AB196" s="173">
        <v>0.000503222923732172</v>
      </c>
    </row>
    <row r="197" spans="1:28">
      <c r="A197" s="175" t="s">
        <v>99</v>
      </c>
      <c r="B197" s="176" t="s">
        <v>1788</v>
      </c>
      <c r="C197" s="176" t="s">
        <v>183</v>
      </c>
      <c r="D197" s="150">
        <v>10207</v>
      </c>
      <c r="E197" s="153">
        <v>9842</v>
      </c>
      <c r="F197" s="153">
        <v>365</v>
      </c>
      <c r="G197" s="151">
        <v>7259</v>
      </c>
      <c r="H197" s="151">
        <v>6951</v>
      </c>
      <c r="I197" s="151">
        <v>308</v>
      </c>
      <c r="J197" s="151">
        <v>6821</v>
      </c>
      <c r="K197" s="151">
        <v>6587</v>
      </c>
      <c r="L197" s="151">
        <v>234</v>
      </c>
      <c r="M197" s="172">
        <v>0.93</v>
      </c>
      <c r="N197" s="153">
        <v>216892</v>
      </c>
      <c r="O197" s="153">
        <v>209317</v>
      </c>
      <c r="P197" s="153">
        <v>7575</v>
      </c>
      <c r="Q197" s="154">
        <v>0.965074783763348</v>
      </c>
      <c r="R197" s="154">
        <v>0.964240227294994</v>
      </c>
      <c r="S197" s="154">
        <v>0.957569913211186</v>
      </c>
      <c r="T197" s="154">
        <v>0.965694179739041</v>
      </c>
      <c r="U197" s="173">
        <v>0.00667031408380747</v>
      </c>
      <c r="V197" s="158">
        <v>62269</v>
      </c>
      <c r="W197" s="158">
        <v>60113</v>
      </c>
      <c r="X197" s="158">
        <v>68856</v>
      </c>
      <c r="Y197" s="158">
        <v>66997</v>
      </c>
      <c r="Z197" s="155">
        <v>0.965376029806164</v>
      </c>
      <c r="AA197" s="155">
        <v>0.973001626583014</v>
      </c>
      <c r="AB197" s="173">
        <v>-0.00762559677685026</v>
      </c>
    </row>
    <row r="198" spans="1:28">
      <c r="A198" s="175" t="s">
        <v>99</v>
      </c>
      <c r="B198" s="176" t="s">
        <v>1788</v>
      </c>
      <c r="C198" s="176" t="s">
        <v>184</v>
      </c>
      <c r="D198" s="150">
        <v>6992</v>
      </c>
      <c r="E198" s="153">
        <v>6712</v>
      </c>
      <c r="F198" s="153">
        <v>280</v>
      </c>
      <c r="G198" s="151">
        <v>5094</v>
      </c>
      <c r="H198" s="151">
        <v>4925</v>
      </c>
      <c r="I198" s="151">
        <v>169</v>
      </c>
      <c r="J198" s="151">
        <v>3814</v>
      </c>
      <c r="K198" s="151">
        <v>3701</v>
      </c>
      <c r="L198" s="151">
        <v>113</v>
      </c>
      <c r="M198" s="172">
        <v>0.93</v>
      </c>
      <c r="N198" s="153">
        <v>145903</v>
      </c>
      <c r="O198" s="153">
        <v>141598</v>
      </c>
      <c r="P198" s="153">
        <v>4305</v>
      </c>
      <c r="Q198" s="154">
        <v>0.970494095392144</v>
      </c>
      <c r="R198" s="154">
        <v>0.959954233409611</v>
      </c>
      <c r="S198" s="154">
        <v>0.966823714173538</v>
      </c>
      <c r="T198" s="154">
        <v>0.970372312532774</v>
      </c>
      <c r="U198" s="173">
        <v>-0.00686948076392657</v>
      </c>
      <c r="V198" s="158">
        <v>40611</v>
      </c>
      <c r="W198" s="158">
        <v>39275</v>
      </c>
      <c r="X198" s="158">
        <v>46693</v>
      </c>
      <c r="Y198" s="158">
        <v>45429</v>
      </c>
      <c r="Z198" s="155">
        <v>0.967102509172392</v>
      </c>
      <c r="AA198" s="155">
        <v>0.972929561176193</v>
      </c>
      <c r="AB198" s="173">
        <v>-0.00582705200380174</v>
      </c>
    </row>
    <row r="199" spans="1:28">
      <c r="A199" s="175" t="s">
        <v>99</v>
      </c>
      <c r="B199" s="176" t="s">
        <v>1788</v>
      </c>
      <c r="C199" s="176" t="s">
        <v>185</v>
      </c>
      <c r="D199" s="150">
        <v>6697</v>
      </c>
      <c r="E199" s="153">
        <v>6483</v>
      </c>
      <c r="F199" s="153">
        <v>214</v>
      </c>
      <c r="G199" s="151">
        <v>5805</v>
      </c>
      <c r="H199" s="151">
        <v>5649</v>
      </c>
      <c r="I199" s="151">
        <v>156</v>
      </c>
      <c r="J199" s="151">
        <v>3609</v>
      </c>
      <c r="K199" s="151">
        <v>3517</v>
      </c>
      <c r="L199" s="151">
        <v>92</v>
      </c>
      <c r="M199" s="172">
        <v>0.93</v>
      </c>
      <c r="N199" s="153">
        <v>138803</v>
      </c>
      <c r="O199" s="153">
        <v>135591</v>
      </c>
      <c r="P199" s="153">
        <v>3212</v>
      </c>
      <c r="Q199" s="154">
        <v>0.976859289784803</v>
      </c>
      <c r="R199" s="154">
        <v>0.968045393459758</v>
      </c>
      <c r="S199" s="154">
        <v>0.97312661498708</v>
      </c>
      <c r="T199" s="154">
        <v>0.974508174009421</v>
      </c>
      <c r="U199" s="173">
        <v>-0.00508122152732193</v>
      </c>
      <c r="V199" s="158">
        <v>39933</v>
      </c>
      <c r="W199" s="158">
        <v>39015</v>
      </c>
      <c r="X199" s="158">
        <v>42647</v>
      </c>
      <c r="Y199" s="158">
        <v>41703</v>
      </c>
      <c r="Z199" s="155">
        <v>0.977011494252874</v>
      </c>
      <c r="AA199" s="155">
        <v>0.977864797054892</v>
      </c>
      <c r="AB199" s="173">
        <v>-0.000853302802018896</v>
      </c>
    </row>
    <row r="200" spans="1:28">
      <c r="A200" s="175" t="s">
        <v>99</v>
      </c>
      <c r="B200" s="176" t="s">
        <v>1788</v>
      </c>
      <c r="C200" s="176" t="s">
        <v>186</v>
      </c>
      <c r="D200" s="150">
        <v>6480</v>
      </c>
      <c r="E200" s="153">
        <v>6324</v>
      </c>
      <c r="F200" s="153">
        <v>156</v>
      </c>
      <c r="G200" s="151">
        <v>5354</v>
      </c>
      <c r="H200" s="151">
        <v>5248</v>
      </c>
      <c r="I200" s="151">
        <v>106</v>
      </c>
      <c r="J200" s="151">
        <v>3105</v>
      </c>
      <c r="K200" s="151">
        <v>3054</v>
      </c>
      <c r="L200" s="151">
        <v>51</v>
      </c>
      <c r="M200" s="172">
        <v>0.93</v>
      </c>
      <c r="N200" s="153">
        <v>139872</v>
      </c>
      <c r="O200" s="153">
        <v>137538</v>
      </c>
      <c r="P200" s="153">
        <v>2334</v>
      </c>
      <c r="Q200" s="154">
        <v>0.983313315030885</v>
      </c>
      <c r="R200" s="154">
        <v>0.975925925925926</v>
      </c>
      <c r="S200" s="154">
        <v>0.980201718341427</v>
      </c>
      <c r="T200" s="154">
        <v>0.983574879227053</v>
      </c>
      <c r="U200" s="173">
        <v>-0.00427579241550102</v>
      </c>
      <c r="V200" s="158">
        <v>37246</v>
      </c>
      <c r="W200" s="158">
        <v>36612</v>
      </c>
      <c r="X200" s="158">
        <v>42856</v>
      </c>
      <c r="Y200" s="158">
        <v>42196</v>
      </c>
      <c r="Z200" s="155">
        <v>0.982978037910111</v>
      </c>
      <c r="AA200" s="155">
        <v>0.984599589322382</v>
      </c>
      <c r="AB200" s="173">
        <v>-0.00162155141227072</v>
      </c>
    </row>
    <row r="201" spans="1:28">
      <c r="A201" s="175" t="s">
        <v>99</v>
      </c>
      <c r="B201" s="176" t="s">
        <v>1788</v>
      </c>
      <c r="C201" s="176" t="s">
        <v>187</v>
      </c>
      <c r="D201" s="150">
        <v>14494</v>
      </c>
      <c r="E201" s="153">
        <v>13987</v>
      </c>
      <c r="F201" s="153">
        <v>507</v>
      </c>
      <c r="G201" s="151">
        <v>12998</v>
      </c>
      <c r="H201" s="151">
        <v>12633</v>
      </c>
      <c r="I201" s="151">
        <v>365</v>
      </c>
      <c r="J201" s="151">
        <v>7511</v>
      </c>
      <c r="K201" s="151">
        <v>7166</v>
      </c>
      <c r="L201" s="151">
        <v>345</v>
      </c>
      <c r="M201" s="172">
        <v>0.93</v>
      </c>
      <c r="N201" s="153">
        <v>287388</v>
      </c>
      <c r="O201" s="153">
        <v>279814</v>
      </c>
      <c r="P201" s="153">
        <v>7574</v>
      </c>
      <c r="Q201" s="154">
        <v>0.973645385332721</v>
      </c>
      <c r="R201" s="154">
        <v>0.965020008279288</v>
      </c>
      <c r="S201" s="154">
        <v>0.971918756731805</v>
      </c>
      <c r="T201" s="154">
        <v>0.954067367860471</v>
      </c>
      <c r="U201" s="173">
        <v>-0.00689874845251692</v>
      </c>
      <c r="V201" s="158">
        <v>84867</v>
      </c>
      <c r="W201" s="158">
        <v>82516</v>
      </c>
      <c r="X201" s="158">
        <v>89628</v>
      </c>
      <c r="Y201" s="158">
        <v>87344</v>
      </c>
      <c r="Z201" s="155">
        <v>0.972297830723367</v>
      </c>
      <c r="AA201" s="155">
        <v>0.974516892042665</v>
      </c>
      <c r="AB201" s="173">
        <v>-0.00221906131929805</v>
      </c>
    </row>
    <row r="202" spans="1:28">
      <c r="A202" s="175" t="s">
        <v>99</v>
      </c>
      <c r="B202" s="176" t="s">
        <v>1788</v>
      </c>
      <c r="C202" s="176" t="s">
        <v>188</v>
      </c>
      <c r="D202" s="150">
        <v>5613</v>
      </c>
      <c r="E202" s="153">
        <v>5474</v>
      </c>
      <c r="F202" s="153">
        <v>139</v>
      </c>
      <c r="G202" s="151">
        <v>3652</v>
      </c>
      <c r="H202" s="151">
        <v>3560</v>
      </c>
      <c r="I202" s="151">
        <v>92</v>
      </c>
      <c r="J202" s="151">
        <v>3887</v>
      </c>
      <c r="K202" s="151">
        <v>3821</v>
      </c>
      <c r="L202" s="151">
        <v>66</v>
      </c>
      <c r="M202" s="172">
        <v>0.93</v>
      </c>
      <c r="N202" s="153">
        <v>117160</v>
      </c>
      <c r="O202" s="153">
        <v>115136</v>
      </c>
      <c r="P202" s="153">
        <v>2024</v>
      </c>
      <c r="Q202" s="154">
        <v>0.982724479344486</v>
      </c>
      <c r="R202" s="154">
        <v>0.975236059148405</v>
      </c>
      <c r="S202" s="154">
        <v>0.974808324205915</v>
      </c>
      <c r="T202" s="154">
        <v>0.983020324157448</v>
      </c>
      <c r="U202" s="173">
        <v>0.000427734942490932</v>
      </c>
      <c r="V202" s="158">
        <v>33811</v>
      </c>
      <c r="W202" s="158">
        <v>33161</v>
      </c>
      <c r="X202" s="158">
        <v>37312</v>
      </c>
      <c r="Y202" s="158">
        <v>36806</v>
      </c>
      <c r="Z202" s="155">
        <v>0.980775487267457</v>
      </c>
      <c r="AA202" s="155">
        <v>0.986438679245283</v>
      </c>
      <c r="AB202" s="173">
        <v>-0.00566319197782572</v>
      </c>
    </row>
    <row r="203" spans="1:28">
      <c r="A203" s="175" t="s">
        <v>99</v>
      </c>
      <c r="B203" s="176" t="s">
        <v>1788</v>
      </c>
      <c r="C203" s="176" t="s">
        <v>189</v>
      </c>
      <c r="D203" s="150">
        <v>7205</v>
      </c>
      <c r="E203" s="153">
        <v>6998</v>
      </c>
      <c r="F203" s="153">
        <v>207</v>
      </c>
      <c r="G203" s="151">
        <v>6267</v>
      </c>
      <c r="H203" s="151">
        <v>6122</v>
      </c>
      <c r="I203" s="151">
        <v>145</v>
      </c>
      <c r="J203" s="151">
        <v>3667</v>
      </c>
      <c r="K203" s="151">
        <v>3577</v>
      </c>
      <c r="L203" s="151">
        <v>90</v>
      </c>
      <c r="M203" s="172">
        <v>0.93</v>
      </c>
      <c r="N203" s="153">
        <v>152300</v>
      </c>
      <c r="O203" s="153">
        <v>149510</v>
      </c>
      <c r="P203" s="153">
        <v>2790</v>
      </c>
      <c r="Q203" s="154">
        <v>0.981680892974393</v>
      </c>
      <c r="R203" s="154">
        <v>0.971269951422623</v>
      </c>
      <c r="S203" s="154">
        <v>0.976862932822722</v>
      </c>
      <c r="T203" s="154">
        <v>0.975456776656668</v>
      </c>
      <c r="U203" s="173">
        <v>-0.00559298140009901</v>
      </c>
      <c r="V203" s="158">
        <v>42023</v>
      </c>
      <c r="W203" s="158">
        <v>41092</v>
      </c>
      <c r="X203" s="158">
        <v>47091</v>
      </c>
      <c r="Y203" s="158">
        <v>46305</v>
      </c>
      <c r="Z203" s="155">
        <v>0.977845465578374</v>
      </c>
      <c r="AA203" s="155">
        <v>0.983308912531057</v>
      </c>
      <c r="AB203" s="173">
        <v>-0.00546344695268319</v>
      </c>
    </row>
    <row r="204" spans="1:28">
      <c r="A204" s="175" t="s">
        <v>99</v>
      </c>
      <c r="B204" s="176" t="s">
        <v>1788</v>
      </c>
      <c r="C204" s="176" t="s">
        <v>190</v>
      </c>
      <c r="D204" s="150">
        <v>5698</v>
      </c>
      <c r="E204" s="153">
        <v>5416</v>
      </c>
      <c r="F204" s="153">
        <v>282</v>
      </c>
      <c r="G204" s="151">
        <v>4947</v>
      </c>
      <c r="H204" s="151">
        <v>4709</v>
      </c>
      <c r="I204" s="151">
        <v>238</v>
      </c>
      <c r="J204" s="151">
        <v>2754</v>
      </c>
      <c r="K204" s="151">
        <v>2602</v>
      </c>
      <c r="L204" s="151">
        <v>152</v>
      </c>
      <c r="M204" s="172">
        <v>0.93</v>
      </c>
      <c r="N204" s="153">
        <v>123429</v>
      </c>
      <c r="O204" s="153">
        <v>119585</v>
      </c>
      <c r="P204" s="153">
        <v>3844</v>
      </c>
      <c r="Q204" s="154">
        <v>0.968856589618323</v>
      </c>
      <c r="R204" s="154">
        <v>0.95050895050895</v>
      </c>
      <c r="S204" s="154">
        <v>0.951890034364261</v>
      </c>
      <c r="T204" s="154">
        <v>0.94480755265069</v>
      </c>
      <c r="U204" s="173">
        <v>-0.00138108385531066</v>
      </c>
      <c r="V204" s="158">
        <v>34132</v>
      </c>
      <c r="W204" s="158">
        <v>32738</v>
      </c>
      <c r="X204" s="158">
        <v>38291</v>
      </c>
      <c r="Y204" s="158">
        <v>37207</v>
      </c>
      <c r="Z204" s="155">
        <v>0.959158560881284</v>
      </c>
      <c r="AA204" s="155">
        <v>0.971690475568671</v>
      </c>
      <c r="AB204" s="173">
        <v>-0.0125319146873871</v>
      </c>
    </row>
    <row r="205" spans="1:28">
      <c r="A205" s="175" t="s">
        <v>99</v>
      </c>
      <c r="B205" s="176" t="s">
        <v>1789</v>
      </c>
      <c r="C205" s="176" t="s">
        <v>191</v>
      </c>
      <c r="D205" s="150">
        <v>8765</v>
      </c>
      <c r="E205" s="153">
        <v>8325</v>
      </c>
      <c r="F205" s="153">
        <v>440</v>
      </c>
      <c r="G205" s="151">
        <v>7371</v>
      </c>
      <c r="H205" s="151">
        <v>7239</v>
      </c>
      <c r="I205" s="151">
        <v>132</v>
      </c>
      <c r="J205" s="151">
        <v>4022</v>
      </c>
      <c r="K205" s="151">
        <v>3908</v>
      </c>
      <c r="L205" s="151">
        <v>114</v>
      </c>
      <c r="M205" s="172">
        <v>0.93</v>
      </c>
      <c r="N205" s="153">
        <v>172445</v>
      </c>
      <c r="O205" s="153">
        <v>166603</v>
      </c>
      <c r="P205" s="153">
        <v>5842</v>
      </c>
      <c r="Q205" s="154">
        <v>0.96612253182174</v>
      </c>
      <c r="R205" s="154">
        <v>0.949800342270394</v>
      </c>
      <c r="S205" s="154">
        <v>0.982091982091982</v>
      </c>
      <c r="T205" s="154">
        <v>0.971655892590751</v>
      </c>
      <c r="U205" s="173">
        <v>-0.0322916398215886</v>
      </c>
      <c r="V205" s="158">
        <v>48544</v>
      </c>
      <c r="W205" s="158">
        <v>47289</v>
      </c>
      <c r="X205" s="158">
        <v>52216</v>
      </c>
      <c r="Y205" s="158">
        <v>50535</v>
      </c>
      <c r="Z205" s="155">
        <v>0.974147165458141</v>
      </c>
      <c r="AA205" s="155">
        <v>0.96780680251264</v>
      </c>
      <c r="AB205" s="173">
        <v>0.00634036294550122</v>
      </c>
    </row>
    <row r="206" spans="1:28">
      <c r="A206" s="175" t="s">
        <v>99</v>
      </c>
      <c r="B206" s="176" t="s">
        <v>1789</v>
      </c>
      <c r="C206" s="176" t="s">
        <v>192</v>
      </c>
      <c r="D206" s="150">
        <v>10289</v>
      </c>
      <c r="E206" s="153">
        <v>9872</v>
      </c>
      <c r="F206" s="153">
        <v>417</v>
      </c>
      <c r="G206" s="151">
        <v>8571</v>
      </c>
      <c r="H206" s="151">
        <v>8210</v>
      </c>
      <c r="I206" s="151">
        <v>361</v>
      </c>
      <c r="J206" s="151">
        <v>4580</v>
      </c>
      <c r="K206" s="151">
        <v>4420</v>
      </c>
      <c r="L206" s="151">
        <v>160</v>
      </c>
      <c r="M206" s="172">
        <v>0.93</v>
      </c>
      <c r="N206" s="153">
        <v>199465</v>
      </c>
      <c r="O206" s="153">
        <v>192194</v>
      </c>
      <c r="P206" s="153">
        <v>7271</v>
      </c>
      <c r="Q206" s="154">
        <v>0.963547489534505</v>
      </c>
      <c r="R206" s="154">
        <v>0.959471280007775</v>
      </c>
      <c r="S206" s="154">
        <v>0.957881227394703</v>
      </c>
      <c r="T206" s="154">
        <v>0.965065502183406</v>
      </c>
      <c r="U206" s="173">
        <v>0.00159005261307221</v>
      </c>
      <c r="V206" s="158">
        <v>56786</v>
      </c>
      <c r="W206" s="158">
        <v>54649</v>
      </c>
      <c r="X206" s="158">
        <v>61784</v>
      </c>
      <c r="Y206" s="158">
        <v>59551</v>
      </c>
      <c r="Z206" s="155">
        <v>0.962367484943472</v>
      </c>
      <c r="AA206" s="155">
        <v>0.963857956752557</v>
      </c>
      <c r="AB206" s="173">
        <v>-0.00149047180908524</v>
      </c>
    </row>
    <row r="207" spans="1:28">
      <c r="A207" s="175" t="s">
        <v>99</v>
      </c>
      <c r="B207" s="176" t="s">
        <v>1789</v>
      </c>
      <c r="C207" s="176" t="s">
        <v>193</v>
      </c>
      <c r="D207" s="150">
        <v>11726</v>
      </c>
      <c r="E207" s="153">
        <v>11326</v>
      </c>
      <c r="F207" s="153">
        <v>400</v>
      </c>
      <c r="G207" s="151">
        <v>10000</v>
      </c>
      <c r="H207" s="151">
        <v>9564</v>
      </c>
      <c r="I207" s="151">
        <v>436</v>
      </c>
      <c r="J207" s="151">
        <v>5280</v>
      </c>
      <c r="K207" s="151">
        <v>5004</v>
      </c>
      <c r="L207" s="151">
        <v>276</v>
      </c>
      <c r="M207" s="172">
        <v>0.93</v>
      </c>
      <c r="N207" s="153">
        <v>237824</v>
      </c>
      <c r="O207" s="153">
        <v>227043</v>
      </c>
      <c r="P207" s="153">
        <v>10781</v>
      </c>
      <c r="Q207" s="154">
        <v>0.954668157965554</v>
      </c>
      <c r="R207" s="154">
        <v>0.96588777076582</v>
      </c>
      <c r="S207" s="154">
        <v>0.9564</v>
      </c>
      <c r="T207" s="154">
        <v>0.947727272727273</v>
      </c>
      <c r="U207" s="173">
        <v>0.00948777076581953</v>
      </c>
      <c r="V207" s="158">
        <v>65179</v>
      </c>
      <c r="W207" s="158">
        <v>62048</v>
      </c>
      <c r="X207" s="158">
        <v>71909</v>
      </c>
      <c r="Y207" s="158">
        <v>68551</v>
      </c>
      <c r="Z207" s="155">
        <v>0.951963055585388</v>
      </c>
      <c r="AA207" s="155">
        <v>0.953302090141707</v>
      </c>
      <c r="AB207" s="173">
        <v>-0.0013390345563189</v>
      </c>
    </row>
    <row r="208" spans="1:28">
      <c r="A208" s="175" t="s">
        <v>99</v>
      </c>
      <c r="B208" s="176" t="s">
        <v>1789</v>
      </c>
      <c r="C208" s="176" t="s">
        <v>194</v>
      </c>
      <c r="D208" s="150">
        <v>6447</v>
      </c>
      <c r="E208" s="153">
        <v>6249</v>
      </c>
      <c r="F208" s="153">
        <v>198</v>
      </c>
      <c r="G208" s="151">
        <v>5321</v>
      </c>
      <c r="H208" s="151">
        <v>5172</v>
      </c>
      <c r="I208" s="151">
        <v>149</v>
      </c>
      <c r="J208" s="151">
        <v>2986</v>
      </c>
      <c r="K208" s="151">
        <v>2902</v>
      </c>
      <c r="L208" s="151">
        <v>84</v>
      </c>
      <c r="M208" s="172">
        <v>0.93</v>
      </c>
      <c r="N208" s="153">
        <v>125782</v>
      </c>
      <c r="O208" s="153">
        <v>123038</v>
      </c>
      <c r="P208" s="153">
        <v>2744</v>
      </c>
      <c r="Q208" s="154">
        <v>0.978184477906219</v>
      </c>
      <c r="R208" s="154">
        <v>0.969288040949279</v>
      </c>
      <c r="S208" s="154">
        <v>0.971997744784815</v>
      </c>
      <c r="T208" s="154">
        <v>0.971868720696584</v>
      </c>
      <c r="U208" s="173">
        <v>-0.00270970383553615</v>
      </c>
      <c r="V208" s="158">
        <v>35803</v>
      </c>
      <c r="W208" s="158">
        <v>34874</v>
      </c>
      <c r="X208" s="158">
        <v>38703</v>
      </c>
      <c r="Y208" s="158">
        <v>37856</v>
      </c>
      <c r="Z208" s="155">
        <v>0.974052453704997</v>
      </c>
      <c r="AA208" s="155">
        <v>0.978115391571713</v>
      </c>
      <c r="AB208" s="173">
        <v>-0.00406293786671597</v>
      </c>
    </row>
    <row r="209" spans="1:28">
      <c r="A209" s="175" t="s">
        <v>99</v>
      </c>
      <c r="B209" s="176" t="s">
        <v>1789</v>
      </c>
      <c r="C209" s="176" t="s">
        <v>195</v>
      </c>
      <c r="D209" s="150">
        <v>8372</v>
      </c>
      <c r="E209" s="153">
        <v>7975</v>
      </c>
      <c r="F209" s="153">
        <v>397</v>
      </c>
      <c r="G209" s="151">
        <v>6899</v>
      </c>
      <c r="H209" s="151">
        <v>6663</v>
      </c>
      <c r="I209" s="151">
        <v>236</v>
      </c>
      <c r="J209" s="151">
        <v>3895</v>
      </c>
      <c r="K209" s="151">
        <v>3756</v>
      </c>
      <c r="L209" s="151">
        <v>139</v>
      </c>
      <c r="M209" s="172">
        <v>0.93</v>
      </c>
      <c r="N209" s="153">
        <v>167045</v>
      </c>
      <c r="O209" s="153">
        <v>161387</v>
      </c>
      <c r="P209" s="153">
        <v>5658</v>
      </c>
      <c r="Q209" s="154">
        <v>0.966128887425544</v>
      </c>
      <c r="R209" s="154">
        <v>0.952580028666985</v>
      </c>
      <c r="S209" s="154">
        <v>0.965792143788955</v>
      </c>
      <c r="T209" s="154">
        <v>0.964313222079589</v>
      </c>
      <c r="U209" s="173">
        <v>-0.0132121151219697</v>
      </c>
      <c r="V209" s="158">
        <v>46073</v>
      </c>
      <c r="W209" s="158">
        <v>44428</v>
      </c>
      <c r="X209" s="158">
        <v>51276</v>
      </c>
      <c r="Y209" s="158">
        <v>49522</v>
      </c>
      <c r="Z209" s="155">
        <v>0.964295791461377</v>
      </c>
      <c r="AA209" s="155">
        <v>0.965792963569701</v>
      </c>
      <c r="AB209" s="173">
        <v>-0.00149717210832467</v>
      </c>
    </row>
    <row r="210" spans="1:28">
      <c r="A210" s="175" t="s">
        <v>99</v>
      </c>
      <c r="B210" s="176" t="s">
        <v>1789</v>
      </c>
      <c r="C210" s="176" t="s">
        <v>196</v>
      </c>
      <c r="D210" s="150">
        <v>10205</v>
      </c>
      <c r="E210" s="153">
        <v>9502</v>
      </c>
      <c r="F210" s="153">
        <v>703</v>
      </c>
      <c r="G210" s="151">
        <v>8858</v>
      </c>
      <c r="H210" s="151">
        <v>8273</v>
      </c>
      <c r="I210" s="151">
        <v>585</v>
      </c>
      <c r="J210" s="151">
        <v>5197</v>
      </c>
      <c r="K210" s="151">
        <v>4844</v>
      </c>
      <c r="L210" s="151">
        <v>353</v>
      </c>
      <c r="M210" s="172">
        <v>0.93</v>
      </c>
      <c r="N210" s="153">
        <v>190596</v>
      </c>
      <c r="O210" s="153">
        <v>179209</v>
      </c>
      <c r="P210" s="153">
        <v>11387</v>
      </c>
      <c r="Q210" s="154">
        <v>0.940255829083506</v>
      </c>
      <c r="R210" s="154">
        <v>0.931112199902009</v>
      </c>
      <c r="S210" s="154">
        <v>0.933958004064123</v>
      </c>
      <c r="T210" s="154">
        <v>0.932076197806427</v>
      </c>
      <c r="U210" s="173">
        <v>-0.00284580416211411</v>
      </c>
      <c r="V210" s="158">
        <v>56926</v>
      </c>
      <c r="W210" s="158">
        <v>53581</v>
      </c>
      <c r="X210" s="158">
        <v>59729</v>
      </c>
      <c r="Y210" s="158">
        <v>56249</v>
      </c>
      <c r="Z210" s="155">
        <v>0.941239503917366</v>
      </c>
      <c r="AA210" s="155">
        <v>0.941736844748782</v>
      </c>
      <c r="AB210" s="173">
        <v>-0.000497340831415616</v>
      </c>
    </row>
    <row r="211" spans="1:28">
      <c r="A211" s="175" t="s">
        <v>99</v>
      </c>
      <c r="B211" s="176" t="s">
        <v>1789</v>
      </c>
      <c r="C211" s="176" t="s">
        <v>197</v>
      </c>
      <c r="D211" s="150">
        <v>10196</v>
      </c>
      <c r="E211" s="153">
        <v>9880</v>
      </c>
      <c r="F211" s="153">
        <v>316</v>
      </c>
      <c r="G211" s="151">
        <v>8792</v>
      </c>
      <c r="H211" s="151">
        <v>8571</v>
      </c>
      <c r="I211" s="151">
        <v>221</v>
      </c>
      <c r="J211" s="151">
        <v>5203</v>
      </c>
      <c r="K211" s="151">
        <v>4920</v>
      </c>
      <c r="L211" s="151">
        <v>283</v>
      </c>
      <c r="M211" s="172">
        <v>0.93</v>
      </c>
      <c r="N211" s="153">
        <v>188217</v>
      </c>
      <c r="O211" s="153">
        <v>182997</v>
      </c>
      <c r="P211" s="153">
        <v>5220</v>
      </c>
      <c r="Q211" s="154">
        <v>0.972266054607182</v>
      </c>
      <c r="R211" s="154">
        <v>0.969007453903492</v>
      </c>
      <c r="S211" s="154">
        <v>0.974863512283894</v>
      </c>
      <c r="T211" s="154">
        <v>0.945608302902172</v>
      </c>
      <c r="U211" s="173">
        <v>-0.00585605838040293</v>
      </c>
      <c r="V211" s="158">
        <v>57996</v>
      </c>
      <c r="W211" s="158">
        <v>56326</v>
      </c>
      <c r="X211" s="158">
        <v>57332</v>
      </c>
      <c r="Y211" s="158">
        <v>55882</v>
      </c>
      <c r="Z211" s="155">
        <v>0.971204910683495</v>
      </c>
      <c r="AA211" s="155">
        <v>0.974708714156143</v>
      </c>
      <c r="AB211" s="173">
        <v>-0.00350380347264767</v>
      </c>
    </row>
    <row r="212" spans="1:28">
      <c r="A212" s="175" t="s">
        <v>99</v>
      </c>
      <c r="B212" s="176" t="s">
        <v>1789</v>
      </c>
      <c r="C212" s="176" t="s">
        <v>198</v>
      </c>
      <c r="D212" s="150">
        <v>5357</v>
      </c>
      <c r="E212" s="153">
        <v>5125</v>
      </c>
      <c r="F212" s="153">
        <v>232</v>
      </c>
      <c r="G212" s="151">
        <v>4387</v>
      </c>
      <c r="H212" s="151">
        <v>4267</v>
      </c>
      <c r="I212" s="151">
        <v>120</v>
      </c>
      <c r="J212" s="151">
        <v>2307</v>
      </c>
      <c r="K212" s="151">
        <v>2234</v>
      </c>
      <c r="L212" s="151">
        <v>73</v>
      </c>
      <c r="M212" s="172">
        <v>0.93</v>
      </c>
      <c r="N212" s="153">
        <v>101376</v>
      </c>
      <c r="O212" s="153">
        <v>99174</v>
      </c>
      <c r="P212" s="153">
        <v>2202</v>
      </c>
      <c r="Q212" s="154">
        <v>0.978278882575758</v>
      </c>
      <c r="R212" s="154">
        <v>0.956692178458092</v>
      </c>
      <c r="S212" s="154">
        <v>0.972646455436517</v>
      </c>
      <c r="T212" s="154">
        <v>0.968357173818812</v>
      </c>
      <c r="U212" s="173">
        <v>-0.0159542769784248</v>
      </c>
      <c r="V212" s="158">
        <v>28931</v>
      </c>
      <c r="W212" s="158">
        <v>28178</v>
      </c>
      <c r="X212" s="158">
        <v>30512</v>
      </c>
      <c r="Y212" s="158">
        <v>29916</v>
      </c>
      <c r="Z212" s="155">
        <v>0.973972555390412</v>
      </c>
      <c r="AA212" s="155">
        <v>0.98046670162559</v>
      </c>
      <c r="AB212" s="173">
        <v>-0.00649414623517819</v>
      </c>
    </row>
    <row r="213" spans="1:28">
      <c r="A213" s="175" t="s">
        <v>99</v>
      </c>
      <c r="B213" s="176" t="s">
        <v>1789</v>
      </c>
      <c r="C213" s="176" t="s">
        <v>199</v>
      </c>
      <c r="D213" s="150">
        <v>9935</v>
      </c>
      <c r="E213" s="153">
        <v>9783</v>
      </c>
      <c r="F213" s="153">
        <v>152</v>
      </c>
      <c r="G213" s="151">
        <v>8896</v>
      </c>
      <c r="H213" s="151">
        <v>8849</v>
      </c>
      <c r="I213" s="151">
        <v>47</v>
      </c>
      <c r="J213" s="151">
        <v>5030</v>
      </c>
      <c r="K213" s="151">
        <v>4997</v>
      </c>
      <c r="L213" s="151">
        <v>33</v>
      </c>
      <c r="M213" s="172">
        <v>0.93</v>
      </c>
      <c r="N213" s="153">
        <v>199054</v>
      </c>
      <c r="O213" s="153">
        <v>197412</v>
      </c>
      <c r="P213" s="153">
        <v>1642</v>
      </c>
      <c r="Q213" s="154">
        <v>0.991750982145548</v>
      </c>
      <c r="R213" s="154">
        <v>0.984700553598389</v>
      </c>
      <c r="S213" s="154">
        <v>0.994716726618705</v>
      </c>
      <c r="T213" s="154">
        <v>0.993439363817097</v>
      </c>
      <c r="U213" s="173">
        <v>-0.0100161730203155</v>
      </c>
      <c r="V213" s="158">
        <v>57455</v>
      </c>
      <c r="W213" s="158">
        <v>56876</v>
      </c>
      <c r="X213" s="158">
        <v>60417</v>
      </c>
      <c r="Y213" s="158">
        <v>59931</v>
      </c>
      <c r="Z213" s="155">
        <v>0.989922548081107</v>
      </c>
      <c r="AA213" s="155">
        <v>0.991955906450171</v>
      </c>
      <c r="AB213" s="173">
        <v>-0.00203335836906438</v>
      </c>
    </row>
    <row r="214" spans="1:28">
      <c r="A214" s="175" t="s">
        <v>99</v>
      </c>
      <c r="B214" s="176" t="s">
        <v>1790</v>
      </c>
      <c r="C214" s="176" t="s">
        <v>200</v>
      </c>
      <c r="D214" s="150">
        <v>0</v>
      </c>
      <c r="E214" s="153">
        <v>0</v>
      </c>
      <c r="F214" s="153">
        <v>0</v>
      </c>
      <c r="G214" s="151">
        <v>0</v>
      </c>
      <c r="H214" s="151">
        <v>0</v>
      </c>
      <c r="I214" s="151">
        <v>0</v>
      </c>
      <c r="J214" s="151">
        <v>0</v>
      </c>
      <c r="K214" s="151">
        <v>0</v>
      </c>
      <c r="L214" s="151">
        <v>0</v>
      </c>
      <c r="M214" s="172">
        <v>0.93</v>
      </c>
      <c r="N214" s="153">
        <v>2</v>
      </c>
      <c r="O214" s="153">
        <v>2</v>
      </c>
      <c r="P214" s="153">
        <v>0</v>
      </c>
      <c r="Q214" s="154">
        <v>1</v>
      </c>
      <c r="R214" s="154">
        <v>0</v>
      </c>
      <c r="S214" s="154">
        <v>0</v>
      </c>
      <c r="T214" s="154">
        <v>0</v>
      </c>
      <c r="U214" s="173">
        <v>0</v>
      </c>
      <c r="V214" s="158">
        <v>0</v>
      </c>
      <c r="W214" s="158">
        <v>0</v>
      </c>
      <c r="X214" s="158">
        <v>1</v>
      </c>
      <c r="Y214" s="158">
        <v>1</v>
      </c>
      <c r="Z214" s="155">
        <v>0</v>
      </c>
      <c r="AA214" s="155">
        <v>1</v>
      </c>
      <c r="AB214" s="173">
        <v>-1</v>
      </c>
    </row>
    <row r="215" spans="1:28">
      <c r="A215" s="175" t="s">
        <v>99</v>
      </c>
      <c r="B215" s="176" t="s">
        <v>1790</v>
      </c>
      <c r="C215" s="176" t="s">
        <v>201</v>
      </c>
      <c r="D215" s="150">
        <v>9908</v>
      </c>
      <c r="E215" s="153">
        <v>9247</v>
      </c>
      <c r="F215" s="153">
        <v>661</v>
      </c>
      <c r="G215" s="151">
        <v>9032</v>
      </c>
      <c r="H215" s="151">
        <v>8586</v>
      </c>
      <c r="I215" s="151">
        <v>446</v>
      </c>
      <c r="J215" s="151">
        <v>4871</v>
      </c>
      <c r="K215" s="151">
        <v>4657</v>
      </c>
      <c r="L215" s="151">
        <v>214</v>
      </c>
      <c r="M215" s="172">
        <v>0.93</v>
      </c>
      <c r="N215" s="153">
        <v>208336</v>
      </c>
      <c r="O215" s="153">
        <v>198559</v>
      </c>
      <c r="P215" s="153">
        <v>9777</v>
      </c>
      <c r="Q215" s="154">
        <v>0.953071000691191</v>
      </c>
      <c r="R215" s="154">
        <v>0.933286233346791</v>
      </c>
      <c r="S215" s="154">
        <v>0.950620017714792</v>
      </c>
      <c r="T215" s="154">
        <v>0.956066516115787</v>
      </c>
      <c r="U215" s="173">
        <v>-0.0173337843680014</v>
      </c>
      <c r="V215" s="158">
        <v>57004</v>
      </c>
      <c r="W215" s="158">
        <v>54028</v>
      </c>
      <c r="X215" s="158">
        <v>62920</v>
      </c>
      <c r="Y215" s="158">
        <v>60075</v>
      </c>
      <c r="Z215" s="155">
        <v>0.947793137323697</v>
      </c>
      <c r="AA215" s="155">
        <v>0.954783852511125</v>
      </c>
      <c r="AB215" s="173">
        <v>-0.00699071518742855</v>
      </c>
    </row>
    <row r="216" spans="1:28">
      <c r="A216" s="175" t="s">
        <v>99</v>
      </c>
      <c r="B216" s="176" t="s">
        <v>1790</v>
      </c>
      <c r="C216" s="176" t="s">
        <v>202</v>
      </c>
      <c r="D216" s="150">
        <v>0</v>
      </c>
      <c r="E216" s="153">
        <v>0</v>
      </c>
      <c r="F216" s="153">
        <v>0</v>
      </c>
      <c r="G216" s="151">
        <v>0</v>
      </c>
      <c r="H216" s="151">
        <v>0</v>
      </c>
      <c r="I216" s="151">
        <v>0</v>
      </c>
      <c r="J216" s="151">
        <v>0</v>
      </c>
      <c r="K216" s="151">
        <v>0</v>
      </c>
      <c r="L216" s="151">
        <v>0</v>
      </c>
      <c r="M216" s="172">
        <v>0.93</v>
      </c>
      <c r="N216" s="153">
        <v>0</v>
      </c>
      <c r="O216" s="153">
        <v>0</v>
      </c>
      <c r="P216" s="153">
        <v>0</v>
      </c>
      <c r="Q216" s="154">
        <v>0</v>
      </c>
      <c r="R216" s="154">
        <v>0</v>
      </c>
      <c r="S216" s="154">
        <v>0</v>
      </c>
      <c r="T216" s="154">
        <v>0</v>
      </c>
      <c r="U216" s="173">
        <v>0</v>
      </c>
      <c r="V216" s="158">
        <v>0</v>
      </c>
      <c r="W216" s="158">
        <v>0</v>
      </c>
      <c r="X216" s="158">
        <v>0</v>
      </c>
      <c r="Y216" s="158">
        <v>0</v>
      </c>
      <c r="Z216" s="155">
        <v>0</v>
      </c>
      <c r="AA216" s="155">
        <v>0</v>
      </c>
      <c r="AB216" s="173">
        <v>0</v>
      </c>
    </row>
    <row r="217" spans="1:28">
      <c r="A217" s="175" t="s">
        <v>99</v>
      </c>
      <c r="B217" s="176" t="s">
        <v>1790</v>
      </c>
      <c r="C217" s="176" t="s">
        <v>203</v>
      </c>
      <c r="D217" s="150">
        <v>11576</v>
      </c>
      <c r="E217" s="153">
        <v>11059</v>
      </c>
      <c r="F217" s="153">
        <v>517</v>
      </c>
      <c r="G217" s="151">
        <v>11159</v>
      </c>
      <c r="H217" s="151">
        <v>10776</v>
      </c>
      <c r="I217" s="151">
        <v>383</v>
      </c>
      <c r="J217" s="151">
        <v>6073</v>
      </c>
      <c r="K217" s="151">
        <v>5922</v>
      </c>
      <c r="L217" s="151">
        <v>151</v>
      </c>
      <c r="M217" s="172">
        <v>0.93</v>
      </c>
      <c r="N217" s="153">
        <v>220925</v>
      </c>
      <c r="O217" s="153">
        <v>214127</v>
      </c>
      <c r="P217" s="153">
        <v>6798</v>
      </c>
      <c r="Q217" s="154">
        <v>0.969229376485233</v>
      </c>
      <c r="R217" s="154">
        <v>0.955338631651693</v>
      </c>
      <c r="S217" s="154">
        <v>0.965677928129761</v>
      </c>
      <c r="T217" s="154">
        <v>0.975135847192491</v>
      </c>
      <c r="U217" s="173">
        <v>-0.0103392964780675</v>
      </c>
      <c r="V217" s="158">
        <v>69203</v>
      </c>
      <c r="W217" s="158">
        <v>67079</v>
      </c>
      <c r="X217" s="158">
        <v>69775</v>
      </c>
      <c r="Y217" s="158">
        <v>67901</v>
      </c>
      <c r="Z217" s="155">
        <v>0.969307688973021</v>
      </c>
      <c r="AA217" s="155">
        <v>0.973142242923683</v>
      </c>
      <c r="AB217" s="173">
        <v>-0.00383455395066179</v>
      </c>
    </row>
    <row r="218" spans="1:28">
      <c r="A218" s="175" t="s">
        <v>99</v>
      </c>
      <c r="B218" s="176" t="s">
        <v>1790</v>
      </c>
      <c r="C218" s="176" t="s">
        <v>204</v>
      </c>
      <c r="D218" s="150">
        <v>9074</v>
      </c>
      <c r="E218" s="153">
        <v>8697</v>
      </c>
      <c r="F218" s="153">
        <v>377</v>
      </c>
      <c r="G218" s="151">
        <v>8526</v>
      </c>
      <c r="H218" s="151">
        <v>8196</v>
      </c>
      <c r="I218" s="151">
        <v>330</v>
      </c>
      <c r="J218" s="151">
        <v>4301</v>
      </c>
      <c r="K218" s="151">
        <v>4171</v>
      </c>
      <c r="L218" s="151">
        <v>130</v>
      </c>
      <c r="M218" s="172">
        <v>0.93</v>
      </c>
      <c r="N218" s="153">
        <v>185901</v>
      </c>
      <c r="O218" s="153">
        <v>179930</v>
      </c>
      <c r="P218" s="153">
        <v>5971</v>
      </c>
      <c r="Q218" s="154">
        <v>0.967880753734515</v>
      </c>
      <c r="R218" s="154">
        <v>0.958452722063037</v>
      </c>
      <c r="S218" s="154">
        <v>0.961294862772695</v>
      </c>
      <c r="T218" s="154">
        <v>0.969774471053243</v>
      </c>
      <c r="U218" s="173">
        <v>-0.00284214070965805</v>
      </c>
      <c r="V218" s="158">
        <v>52345</v>
      </c>
      <c r="W218" s="158">
        <v>50560</v>
      </c>
      <c r="X218" s="158">
        <v>56141</v>
      </c>
      <c r="Y218" s="158">
        <v>54428</v>
      </c>
      <c r="Z218" s="155">
        <v>0.96589932180724</v>
      </c>
      <c r="AA218" s="155">
        <v>0.969487540300315</v>
      </c>
      <c r="AB218" s="173">
        <v>-0.00358821849307478</v>
      </c>
    </row>
    <row r="219" spans="1:28">
      <c r="A219" s="175" t="s">
        <v>99</v>
      </c>
      <c r="B219" s="176" t="s">
        <v>1790</v>
      </c>
      <c r="C219" s="176" t="s">
        <v>205</v>
      </c>
      <c r="D219" s="150">
        <v>7647</v>
      </c>
      <c r="E219" s="153">
        <v>7304</v>
      </c>
      <c r="F219" s="153">
        <v>343</v>
      </c>
      <c r="G219" s="151">
        <v>6636</v>
      </c>
      <c r="H219" s="151">
        <v>6477</v>
      </c>
      <c r="I219" s="151">
        <v>159</v>
      </c>
      <c r="J219" s="151">
        <v>3537</v>
      </c>
      <c r="K219" s="151">
        <v>3445</v>
      </c>
      <c r="L219" s="151">
        <v>92</v>
      </c>
      <c r="M219" s="172">
        <v>0.93</v>
      </c>
      <c r="N219" s="153">
        <v>157223</v>
      </c>
      <c r="O219" s="153">
        <v>152034</v>
      </c>
      <c r="P219" s="153">
        <v>5189</v>
      </c>
      <c r="Q219" s="154">
        <v>0.966995922988367</v>
      </c>
      <c r="R219" s="154">
        <v>0.955145808813914</v>
      </c>
      <c r="S219" s="154">
        <v>0.976039783001808</v>
      </c>
      <c r="T219" s="154">
        <v>0.973989256432005</v>
      </c>
      <c r="U219" s="173">
        <v>-0.0208939741878943</v>
      </c>
      <c r="V219" s="158">
        <v>43140</v>
      </c>
      <c r="W219" s="158">
        <v>41736</v>
      </c>
      <c r="X219" s="158">
        <v>47904</v>
      </c>
      <c r="Y219" s="158">
        <v>46561</v>
      </c>
      <c r="Z219" s="155">
        <v>0.967454798331015</v>
      </c>
      <c r="AA219" s="155">
        <v>0.971964762859051</v>
      </c>
      <c r="AB219" s="173">
        <v>-0.00450996452803609</v>
      </c>
    </row>
    <row r="220" spans="1:28">
      <c r="A220" s="175" t="s">
        <v>99</v>
      </c>
      <c r="B220" s="176" t="s">
        <v>1790</v>
      </c>
      <c r="C220" s="176" t="s">
        <v>206</v>
      </c>
      <c r="D220" s="150">
        <v>0</v>
      </c>
      <c r="E220" s="153">
        <v>0</v>
      </c>
      <c r="F220" s="153">
        <v>0</v>
      </c>
      <c r="G220" s="151">
        <v>0</v>
      </c>
      <c r="H220" s="151">
        <v>0</v>
      </c>
      <c r="I220" s="151">
        <v>0</v>
      </c>
      <c r="J220" s="151">
        <v>0</v>
      </c>
      <c r="K220" s="151">
        <v>0</v>
      </c>
      <c r="L220" s="151">
        <v>0</v>
      </c>
      <c r="M220" s="172">
        <v>0.93</v>
      </c>
      <c r="N220" s="153">
        <v>8</v>
      </c>
      <c r="O220" s="153">
        <v>8</v>
      </c>
      <c r="P220" s="153">
        <v>0</v>
      </c>
      <c r="Q220" s="154">
        <v>1</v>
      </c>
      <c r="R220" s="154">
        <v>0</v>
      </c>
      <c r="S220" s="154">
        <v>0</v>
      </c>
      <c r="T220" s="154">
        <v>0</v>
      </c>
      <c r="U220" s="173">
        <v>0</v>
      </c>
      <c r="V220" s="158">
        <v>0</v>
      </c>
      <c r="W220" s="158">
        <v>0</v>
      </c>
      <c r="X220" s="158">
        <v>0</v>
      </c>
      <c r="Y220" s="158">
        <v>0</v>
      </c>
      <c r="Z220" s="155">
        <v>0</v>
      </c>
      <c r="AA220" s="155">
        <v>0</v>
      </c>
      <c r="AB220" s="173">
        <v>0</v>
      </c>
    </row>
    <row r="221" spans="1:28">
      <c r="A221" s="175" t="s">
        <v>99</v>
      </c>
      <c r="B221" s="176" t="s">
        <v>1790</v>
      </c>
      <c r="C221" s="176" t="s">
        <v>207</v>
      </c>
      <c r="D221" s="150">
        <v>0</v>
      </c>
      <c r="E221" s="153">
        <v>0</v>
      </c>
      <c r="F221" s="153">
        <v>0</v>
      </c>
      <c r="G221" s="151">
        <v>0</v>
      </c>
      <c r="H221" s="151">
        <v>0</v>
      </c>
      <c r="I221" s="151">
        <v>0</v>
      </c>
      <c r="J221" s="151">
        <v>0</v>
      </c>
      <c r="K221" s="151">
        <v>0</v>
      </c>
      <c r="L221" s="151">
        <v>0</v>
      </c>
      <c r="M221" s="172">
        <v>0.93</v>
      </c>
      <c r="N221" s="153">
        <v>10</v>
      </c>
      <c r="O221" s="153">
        <v>10</v>
      </c>
      <c r="P221" s="153">
        <v>0</v>
      </c>
      <c r="Q221" s="154">
        <v>1</v>
      </c>
      <c r="R221" s="154">
        <v>0</v>
      </c>
      <c r="S221" s="154">
        <v>0</v>
      </c>
      <c r="T221" s="154">
        <v>0</v>
      </c>
      <c r="U221" s="173">
        <v>0</v>
      </c>
      <c r="V221" s="158">
        <v>0</v>
      </c>
      <c r="W221" s="158">
        <v>0</v>
      </c>
      <c r="X221" s="158">
        <v>0</v>
      </c>
      <c r="Y221" s="158">
        <v>0</v>
      </c>
      <c r="Z221" s="155">
        <v>0</v>
      </c>
      <c r="AA221" s="155">
        <v>0</v>
      </c>
      <c r="AB221" s="173">
        <v>0</v>
      </c>
    </row>
    <row r="222" spans="1:28">
      <c r="A222" s="175" t="s">
        <v>99</v>
      </c>
      <c r="B222" s="176" t="s">
        <v>1790</v>
      </c>
      <c r="C222" s="176" t="s">
        <v>208</v>
      </c>
      <c r="D222" s="150">
        <v>0</v>
      </c>
      <c r="E222" s="153">
        <v>0</v>
      </c>
      <c r="F222" s="153">
        <v>0</v>
      </c>
      <c r="G222" s="151">
        <v>0</v>
      </c>
      <c r="H222" s="151">
        <v>0</v>
      </c>
      <c r="I222" s="151">
        <v>0</v>
      </c>
      <c r="J222" s="151">
        <v>0</v>
      </c>
      <c r="K222" s="151">
        <v>0</v>
      </c>
      <c r="L222" s="151">
        <v>0</v>
      </c>
      <c r="M222" s="172">
        <v>0.93</v>
      </c>
      <c r="N222" s="153">
        <v>0</v>
      </c>
      <c r="O222" s="153">
        <v>0</v>
      </c>
      <c r="P222" s="153">
        <v>0</v>
      </c>
      <c r="Q222" s="154">
        <v>0</v>
      </c>
      <c r="R222" s="154">
        <v>0</v>
      </c>
      <c r="S222" s="154">
        <v>0</v>
      </c>
      <c r="T222" s="154">
        <v>0</v>
      </c>
      <c r="U222" s="173">
        <v>0</v>
      </c>
      <c r="V222" s="158">
        <v>0</v>
      </c>
      <c r="W222" s="158">
        <v>0</v>
      </c>
      <c r="X222" s="158">
        <v>0</v>
      </c>
      <c r="Y222" s="158">
        <v>0</v>
      </c>
      <c r="Z222" s="155">
        <v>0</v>
      </c>
      <c r="AA222" s="155">
        <v>0</v>
      </c>
      <c r="AB222" s="173">
        <v>0</v>
      </c>
    </row>
    <row r="223" spans="1:28">
      <c r="A223" s="175" t="s">
        <v>99</v>
      </c>
      <c r="B223" s="176" t="s">
        <v>33</v>
      </c>
      <c r="C223" s="176" t="s">
        <v>209</v>
      </c>
      <c r="D223" s="150">
        <v>0</v>
      </c>
      <c r="E223" s="153">
        <v>0</v>
      </c>
      <c r="F223" s="153">
        <v>0</v>
      </c>
      <c r="G223" s="151">
        <v>0</v>
      </c>
      <c r="H223" s="151">
        <v>0</v>
      </c>
      <c r="I223" s="151">
        <v>0</v>
      </c>
      <c r="J223" s="151">
        <v>0</v>
      </c>
      <c r="K223" s="151">
        <v>0</v>
      </c>
      <c r="L223" s="151">
        <v>0</v>
      </c>
      <c r="M223" s="172">
        <v>0.93</v>
      </c>
      <c r="N223" s="153">
        <v>0</v>
      </c>
      <c r="O223" s="153">
        <v>0</v>
      </c>
      <c r="P223" s="153">
        <v>0</v>
      </c>
      <c r="Q223" s="154">
        <v>0</v>
      </c>
      <c r="R223" s="154">
        <v>0</v>
      </c>
      <c r="S223" s="154">
        <v>0</v>
      </c>
      <c r="T223" s="154">
        <v>0</v>
      </c>
      <c r="U223" s="173">
        <v>0</v>
      </c>
      <c r="V223" s="158">
        <v>0</v>
      </c>
      <c r="W223" s="158">
        <v>0</v>
      </c>
      <c r="X223" s="158">
        <v>0</v>
      </c>
      <c r="Y223" s="158">
        <v>0</v>
      </c>
      <c r="Z223" s="155">
        <v>0</v>
      </c>
      <c r="AA223" s="155">
        <v>0</v>
      </c>
      <c r="AB223" s="173">
        <v>0</v>
      </c>
    </row>
    <row r="224" spans="1:28">
      <c r="A224" s="175" t="s">
        <v>210</v>
      </c>
      <c r="B224" s="177" t="s">
        <v>1791</v>
      </c>
      <c r="C224" s="177" t="s">
        <v>212</v>
      </c>
      <c r="D224" s="150">
        <v>0</v>
      </c>
      <c r="E224" s="153">
        <v>0</v>
      </c>
      <c r="F224" s="153">
        <v>0</v>
      </c>
      <c r="G224" s="151">
        <v>0</v>
      </c>
      <c r="H224" s="151">
        <v>0</v>
      </c>
      <c r="I224" s="151">
        <v>0</v>
      </c>
      <c r="J224" s="151">
        <v>0</v>
      </c>
      <c r="K224" s="151">
        <v>0</v>
      </c>
      <c r="L224" s="151">
        <v>0</v>
      </c>
      <c r="M224" s="172">
        <v>0.93</v>
      </c>
      <c r="N224" s="153">
        <v>1</v>
      </c>
      <c r="O224" s="153">
        <v>1</v>
      </c>
      <c r="P224" s="153">
        <v>0</v>
      </c>
      <c r="Q224" s="154">
        <v>1</v>
      </c>
      <c r="R224" s="154">
        <v>0</v>
      </c>
      <c r="S224" s="154">
        <v>0</v>
      </c>
      <c r="T224" s="154">
        <v>0</v>
      </c>
      <c r="U224" s="173">
        <v>0</v>
      </c>
      <c r="V224" s="158">
        <v>0</v>
      </c>
      <c r="W224" s="158">
        <v>0</v>
      </c>
      <c r="X224" s="158">
        <v>0</v>
      </c>
      <c r="Y224" s="158">
        <v>0</v>
      </c>
      <c r="Z224" s="155">
        <v>0</v>
      </c>
      <c r="AA224" s="155">
        <v>0</v>
      </c>
      <c r="AB224" s="173">
        <v>0</v>
      </c>
    </row>
    <row r="225" spans="1:28">
      <c r="A225" s="175" t="s">
        <v>210</v>
      </c>
      <c r="B225" s="177" t="s">
        <v>1792</v>
      </c>
      <c r="C225" s="177" t="s">
        <v>213</v>
      </c>
      <c r="D225" s="150">
        <v>6874</v>
      </c>
      <c r="E225" s="153">
        <v>6592</v>
      </c>
      <c r="F225" s="153">
        <v>282</v>
      </c>
      <c r="G225" s="151">
        <v>6518</v>
      </c>
      <c r="H225" s="151">
        <v>6307</v>
      </c>
      <c r="I225" s="151">
        <v>211</v>
      </c>
      <c r="J225" s="151">
        <v>3501</v>
      </c>
      <c r="K225" s="151">
        <v>3351</v>
      </c>
      <c r="L225" s="151">
        <v>150</v>
      </c>
      <c r="M225" s="172">
        <v>0.93</v>
      </c>
      <c r="N225" s="153">
        <v>145264</v>
      </c>
      <c r="O225" s="153">
        <v>140831</v>
      </c>
      <c r="P225" s="153">
        <v>4433</v>
      </c>
      <c r="Q225" s="154">
        <v>0.96948314792378</v>
      </c>
      <c r="R225" s="154">
        <v>0.958975851032878</v>
      </c>
      <c r="S225" s="154">
        <v>0.967628106781221</v>
      </c>
      <c r="T225" s="154">
        <v>0.957155098543273</v>
      </c>
      <c r="U225" s="173">
        <v>-0.00865225574834372</v>
      </c>
      <c r="V225" s="158">
        <v>41015</v>
      </c>
      <c r="W225" s="158">
        <v>39715</v>
      </c>
      <c r="X225" s="158">
        <v>45171</v>
      </c>
      <c r="Y225" s="158">
        <v>43794</v>
      </c>
      <c r="Z225" s="155">
        <v>0.968304278922345</v>
      </c>
      <c r="AA225" s="155">
        <v>0.969515839808727</v>
      </c>
      <c r="AB225" s="173">
        <v>-0.0012115608863813</v>
      </c>
    </row>
    <row r="226" spans="1:28">
      <c r="A226" s="175" t="s">
        <v>210</v>
      </c>
      <c r="B226" s="177" t="s">
        <v>1792</v>
      </c>
      <c r="C226" s="177" t="s">
        <v>214</v>
      </c>
      <c r="D226" s="150">
        <v>7550</v>
      </c>
      <c r="E226" s="153">
        <v>7187</v>
      </c>
      <c r="F226" s="153">
        <v>363</v>
      </c>
      <c r="G226" s="151">
        <v>7023</v>
      </c>
      <c r="H226" s="151">
        <v>6796</v>
      </c>
      <c r="I226" s="151">
        <v>227</v>
      </c>
      <c r="J226" s="151">
        <v>3735</v>
      </c>
      <c r="K226" s="151">
        <v>3644</v>
      </c>
      <c r="L226" s="151">
        <v>91</v>
      </c>
      <c r="M226" s="172">
        <v>0.93</v>
      </c>
      <c r="N226" s="153">
        <v>159149</v>
      </c>
      <c r="O226" s="153">
        <v>154880</v>
      </c>
      <c r="P226" s="153">
        <v>4269</v>
      </c>
      <c r="Q226" s="154">
        <v>0.973176080276973</v>
      </c>
      <c r="R226" s="154">
        <v>0.951920529801324</v>
      </c>
      <c r="S226" s="154">
        <v>0.967677630642176</v>
      </c>
      <c r="T226" s="154">
        <v>0.975635876840696</v>
      </c>
      <c r="U226" s="173">
        <v>-0.0157571008408512</v>
      </c>
      <c r="V226" s="158">
        <v>44916</v>
      </c>
      <c r="W226" s="158">
        <v>43473</v>
      </c>
      <c r="X226" s="158">
        <v>49141</v>
      </c>
      <c r="Y226" s="158">
        <v>47762</v>
      </c>
      <c r="Z226" s="155">
        <v>0.967873363612076</v>
      </c>
      <c r="AA226" s="155">
        <v>0.97193789300177</v>
      </c>
      <c r="AB226" s="173">
        <v>-0.00406452938969459</v>
      </c>
    </row>
    <row r="227" spans="1:28">
      <c r="A227" s="175" t="s">
        <v>210</v>
      </c>
      <c r="B227" s="177" t="s">
        <v>1792</v>
      </c>
      <c r="C227" s="177" t="s">
        <v>215</v>
      </c>
      <c r="D227" s="150">
        <v>18</v>
      </c>
      <c r="E227" s="153">
        <v>14</v>
      </c>
      <c r="F227" s="153">
        <v>4</v>
      </c>
      <c r="G227" s="151">
        <v>19</v>
      </c>
      <c r="H227" s="151">
        <v>19</v>
      </c>
      <c r="I227" s="151">
        <v>0</v>
      </c>
      <c r="J227" s="151">
        <v>15</v>
      </c>
      <c r="K227" s="151">
        <v>11</v>
      </c>
      <c r="L227" s="151">
        <v>4</v>
      </c>
      <c r="M227" s="172">
        <v>0.93</v>
      </c>
      <c r="N227" s="153">
        <v>488</v>
      </c>
      <c r="O227" s="153">
        <v>446</v>
      </c>
      <c r="P227" s="153">
        <v>42</v>
      </c>
      <c r="Q227" s="154">
        <v>0.913934426229508</v>
      </c>
      <c r="R227" s="154">
        <v>0.777777777777778</v>
      </c>
      <c r="S227" s="154">
        <v>1</v>
      </c>
      <c r="T227" s="154">
        <v>0.733333333333333</v>
      </c>
      <c r="U227" s="173">
        <v>-0.222222222222222</v>
      </c>
      <c r="V227" s="158">
        <v>151</v>
      </c>
      <c r="W227" s="158">
        <v>135</v>
      </c>
      <c r="X227" s="158">
        <v>134</v>
      </c>
      <c r="Y227" s="158">
        <v>130</v>
      </c>
      <c r="Z227" s="155">
        <v>0.894039735099338</v>
      </c>
      <c r="AA227" s="155">
        <v>0.970149253731343</v>
      </c>
      <c r="AB227" s="173">
        <v>-0.0761095186320055</v>
      </c>
    </row>
    <row r="228" spans="1:28">
      <c r="A228" s="175" t="s">
        <v>210</v>
      </c>
      <c r="B228" s="177" t="s">
        <v>1791</v>
      </c>
      <c r="C228" s="177" t="s">
        <v>216</v>
      </c>
      <c r="D228" s="150">
        <v>12580</v>
      </c>
      <c r="E228" s="153">
        <v>12269</v>
      </c>
      <c r="F228" s="153">
        <v>311</v>
      </c>
      <c r="G228" s="151">
        <v>12864</v>
      </c>
      <c r="H228" s="151">
        <v>12505</v>
      </c>
      <c r="I228" s="151">
        <v>359</v>
      </c>
      <c r="J228" s="151">
        <v>6161</v>
      </c>
      <c r="K228" s="151">
        <v>6031</v>
      </c>
      <c r="L228" s="151">
        <v>130</v>
      </c>
      <c r="M228" s="172">
        <v>0.93</v>
      </c>
      <c r="N228" s="153">
        <v>277866</v>
      </c>
      <c r="O228" s="153">
        <v>272280</v>
      </c>
      <c r="P228" s="153">
        <v>5586</v>
      </c>
      <c r="Q228" s="154">
        <v>0.979896784781153</v>
      </c>
      <c r="R228" s="154">
        <v>0.975278219395866</v>
      </c>
      <c r="S228" s="154">
        <v>0.972092661691542</v>
      </c>
      <c r="T228" s="154">
        <v>0.978899529297192</v>
      </c>
      <c r="U228" s="173">
        <v>0.00318555770432416</v>
      </c>
      <c r="V228" s="158">
        <v>76977</v>
      </c>
      <c r="W228" s="158">
        <v>75282</v>
      </c>
      <c r="X228" s="158">
        <v>83930</v>
      </c>
      <c r="Y228" s="158">
        <v>82191</v>
      </c>
      <c r="Z228" s="155">
        <v>0.977980435714564</v>
      </c>
      <c r="AA228" s="155">
        <v>0.979280352674848</v>
      </c>
      <c r="AB228" s="173">
        <v>-0.00129991696028409</v>
      </c>
    </row>
    <row r="229" spans="1:28">
      <c r="A229" s="175" t="s">
        <v>210</v>
      </c>
      <c r="B229" s="177" t="s">
        <v>1793</v>
      </c>
      <c r="C229" s="177" t="s">
        <v>217</v>
      </c>
      <c r="D229" s="150">
        <v>8827</v>
      </c>
      <c r="E229" s="153">
        <v>8368</v>
      </c>
      <c r="F229" s="153">
        <v>459</v>
      </c>
      <c r="G229" s="151">
        <v>8286</v>
      </c>
      <c r="H229" s="151">
        <v>7824</v>
      </c>
      <c r="I229" s="151">
        <v>462</v>
      </c>
      <c r="J229" s="151">
        <v>3990</v>
      </c>
      <c r="K229" s="151">
        <v>3775</v>
      </c>
      <c r="L229" s="151">
        <v>215</v>
      </c>
      <c r="M229" s="172">
        <v>0.93</v>
      </c>
      <c r="N229" s="153">
        <v>184457</v>
      </c>
      <c r="O229" s="153">
        <v>176259</v>
      </c>
      <c r="P229" s="153">
        <v>8198</v>
      </c>
      <c r="Q229" s="154">
        <v>0.955556037450463</v>
      </c>
      <c r="R229" s="154">
        <v>0.948000453155092</v>
      </c>
      <c r="S229" s="154">
        <v>0.944243301955105</v>
      </c>
      <c r="T229" s="154">
        <v>0.946115288220551</v>
      </c>
      <c r="U229" s="173">
        <v>0.00375715119998732</v>
      </c>
      <c r="V229" s="158">
        <v>51012</v>
      </c>
      <c r="W229" s="158">
        <v>48583</v>
      </c>
      <c r="X229" s="158">
        <v>57104</v>
      </c>
      <c r="Y229" s="158">
        <v>54504</v>
      </c>
      <c r="Z229" s="155">
        <v>0.952383752842468</v>
      </c>
      <c r="AA229" s="155">
        <v>0.954469038946484</v>
      </c>
      <c r="AB229" s="173">
        <v>-0.00208528610401515</v>
      </c>
    </row>
    <row r="230" spans="1:28">
      <c r="A230" s="175" t="s">
        <v>210</v>
      </c>
      <c r="B230" s="177" t="s">
        <v>1793</v>
      </c>
      <c r="C230" s="177" t="s">
        <v>218</v>
      </c>
      <c r="D230" s="150">
        <v>4774</v>
      </c>
      <c r="E230" s="153">
        <v>4514</v>
      </c>
      <c r="F230" s="153">
        <v>260</v>
      </c>
      <c r="G230" s="151">
        <v>4641</v>
      </c>
      <c r="H230" s="151">
        <v>4438</v>
      </c>
      <c r="I230" s="151">
        <v>203</v>
      </c>
      <c r="J230" s="151">
        <v>2316</v>
      </c>
      <c r="K230" s="151">
        <v>2232</v>
      </c>
      <c r="L230" s="151">
        <v>84</v>
      </c>
      <c r="M230" s="172">
        <v>0.93</v>
      </c>
      <c r="N230" s="153">
        <v>103931</v>
      </c>
      <c r="O230" s="153">
        <v>99763</v>
      </c>
      <c r="P230" s="153">
        <v>4168</v>
      </c>
      <c r="Q230" s="154">
        <v>0.959896469773215</v>
      </c>
      <c r="R230" s="154">
        <v>0.945538332635107</v>
      </c>
      <c r="S230" s="154">
        <v>0.956259426847662</v>
      </c>
      <c r="T230" s="154">
        <v>0.963730569948187</v>
      </c>
      <c r="U230" s="173">
        <v>-0.0107210942125554</v>
      </c>
      <c r="V230" s="158">
        <v>29188</v>
      </c>
      <c r="W230" s="158">
        <v>28130</v>
      </c>
      <c r="X230" s="158">
        <v>32112</v>
      </c>
      <c r="Y230" s="158">
        <v>30390</v>
      </c>
      <c r="Z230" s="155">
        <v>0.963752226942579</v>
      </c>
      <c r="AA230" s="155">
        <v>0.946375186846039</v>
      </c>
      <c r="AB230" s="173">
        <v>0.0173770400965403</v>
      </c>
    </row>
    <row r="231" spans="1:28">
      <c r="A231" s="175" t="s">
        <v>210</v>
      </c>
      <c r="B231" s="177" t="s">
        <v>1793</v>
      </c>
      <c r="C231" s="177" t="s">
        <v>219</v>
      </c>
      <c r="D231" s="150">
        <v>15</v>
      </c>
      <c r="E231" s="153">
        <v>13</v>
      </c>
      <c r="F231" s="153">
        <v>2</v>
      </c>
      <c r="G231" s="151">
        <v>6</v>
      </c>
      <c r="H231" s="151">
        <v>5</v>
      </c>
      <c r="I231" s="151">
        <v>1</v>
      </c>
      <c r="J231" s="151">
        <v>8</v>
      </c>
      <c r="K231" s="151">
        <v>7</v>
      </c>
      <c r="L231" s="151">
        <v>1</v>
      </c>
      <c r="M231" s="172">
        <v>0.93</v>
      </c>
      <c r="N231" s="153">
        <v>183</v>
      </c>
      <c r="O231" s="153">
        <v>174</v>
      </c>
      <c r="P231" s="153">
        <v>9</v>
      </c>
      <c r="Q231" s="154">
        <v>0.950819672131147</v>
      </c>
      <c r="R231" s="154">
        <v>0.866666666666667</v>
      </c>
      <c r="S231" s="154">
        <v>0.833333333333333</v>
      </c>
      <c r="T231" s="154">
        <v>0.875</v>
      </c>
      <c r="U231" s="173">
        <v>0.0333333333333333</v>
      </c>
      <c r="V231" s="158">
        <v>53</v>
      </c>
      <c r="W231" s="158">
        <v>48</v>
      </c>
      <c r="X231" s="158">
        <v>59</v>
      </c>
      <c r="Y231" s="158">
        <v>58</v>
      </c>
      <c r="Z231" s="155">
        <v>0.905660377358491</v>
      </c>
      <c r="AA231" s="155">
        <v>0.983050847457627</v>
      </c>
      <c r="AB231" s="173">
        <v>-0.0773904700991366</v>
      </c>
    </row>
    <row r="232" spans="1:28">
      <c r="A232" s="175" t="s">
        <v>210</v>
      </c>
      <c r="B232" s="177" t="s">
        <v>1793</v>
      </c>
      <c r="C232" s="177" t="s">
        <v>220</v>
      </c>
      <c r="D232" s="150">
        <v>8376</v>
      </c>
      <c r="E232" s="153">
        <v>7916</v>
      </c>
      <c r="F232" s="153">
        <v>460</v>
      </c>
      <c r="G232" s="151">
        <v>7936</v>
      </c>
      <c r="H232" s="151">
        <v>7532</v>
      </c>
      <c r="I232" s="151">
        <v>404</v>
      </c>
      <c r="J232" s="151">
        <v>3938</v>
      </c>
      <c r="K232" s="151">
        <v>3746</v>
      </c>
      <c r="L232" s="151">
        <v>192</v>
      </c>
      <c r="M232" s="172">
        <v>0.93</v>
      </c>
      <c r="N232" s="153">
        <v>176520</v>
      </c>
      <c r="O232" s="153">
        <v>168724</v>
      </c>
      <c r="P232" s="153">
        <v>7796</v>
      </c>
      <c r="Q232" s="154">
        <v>0.955835032857467</v>
      </c>
      <c r="R232" s="154">
        <v>0.945081184336199</v>
      </c>
      <c r="S232" s="154">
        <v>0.949092741935484</v>
      </c>
      <c r="T232" s="154">
        <v>0.951244286439817</v>
      </c>
      <c r="U232" s="173">
        <v>-0.00401155759928518</v>
      </c>
      <c r="V232" s="158">
        <v>49469</v>
      </c>
      <c r="W232" s="158">
        <v>47067</v>
      </c>
      <c r="X232" s="158">
        <v>54159</v>
      </c>
      <c r="Y232" s="158">
        <v>51809</v>
      </c>
      <c r="Z232" s="155">
        <v>0.951444338878894</v>
      </c>
      <c r="AA232" s="155">
        <v>0.956609243154416</v>
      </c>
      <c r="AB232" s="173">
        <v>-0.00516490427552185</v>
      </c>
    </row>
    <row r="233" spans="1:28">
      <c r="A233" s="175" t="s">
        <v>210</v>
      </c>
      <c r="B233" s="177" t="s">
        <v>1793</v>
      </c>
      <c r="C233" s="177" t="s">
        <v>221</v>
      </c>
      <c r="D233" s="150">
        <v>4245</v>
      </c>
      <c r="E233" s="153">
        <v>3967</v>
      </c>
      <c r="F233" s="153">
        <v>278</v>
      </c>
      <c r="G233" s="151">
        <v>4125</v>
      </c>
      <c r="H233" s="151">
        <v>3898</v>
      </c>
      <c r="I233" s="151">
        <v>227</v>
      </c>
      <c r="J233" s="151">
        <v>2121</v>
      </c>
      <c r="K233" s="151">
        <v>2016</v>
      </c>
      <c r="L233" s="151">
        <v>105</v>
      </c>
      <c r="M233" s="172">
        <v>0.93</v>
      </c>
      <c r="N233" s="153">
        <v>92699</v>
      </c>
      <c r="O233" s="153">
        <v>88193</v>
      </c>
      <c r="P233" s="153">
        <v>4506</v>
      </c>
      <c r="Q233" s="154">
        <v>0.951391061392248</v>
      </c>
      <c r="R233" s="154">
        <v>0.934511189634865</v>
      </c>
      <c r="S233" s="154">
        <v>0.944969696969697</v>
      </c>
      <c r="T233" s="154">
        <v>0.95049504950495</v>
      </c>
      <c r="U233" s="173">
        <v>-0.0104585073348324</v>
      </c>
      <c r="V233" s="158">
        <v>25461</v>
      </c>
      <c r="W233" s="158">
        <v>24211</v>
      </c>
      <c r="X233" s="158">
        <v>28351</v>
      </c>
      <c r="Y233" s="158">
        <v>26948</v>
      </c>
      <c r="Z233" s="155">
        <v>0.950905306154511</v>
      </c>
      <c r="AA233" s="155">
        <v>0.950513209410603</v>
      </c>
      <c r="AB233" s="173">
        <v>0.000392096743908055</v>
      </c>
    </row>
    <row r="234" spans="1:28">
      <c r="A234" s="175" t="s">
        <v>210</v>
      </c>
      <c r="B234" s="177" t="s">
        <v>1794</v>
      </c>
      <c r="C234" s="177" t="s">
        <v>222</v>
      </c>
      <c r="D234" s="150">
        <v>9354</v>
      </c>
      <c r="E234" s="153">
        <v>9088</v>
      </c>
      <c r="F234" s="153">
        <v>266</v>
      </c>
      <c r="G234" s="151">
        <v>8821</v>
      </c>
      <c r="H234" s="151">
        <v>8560</v>
      </c>
      <c r="I234" s="151">
        <v>261</v>
      </c>
      <c r="J234" s="151">
        <v>4490</v>
      </c>
      <c r="K234" s="151">
        <v>4368</v>
      </c>
      <c r="L234" s="151">
        <v>122</v>
      </c>
      <c r="M234" s="172">
        <v>0.93</v>
      </c>
      <c r="N234" s="153">
        <v>203011</v>
      </c>
      <c r="O234" s="153">
        <v>198084</v>
      </c>
      <c r="P234" s="153">
        <v>4927</v>
      </c>
      <c r="Q234" s="154">
        <v>0.975730379142017</v>
      </c>
      <c r="R234" s="154">
        <v>0.971562967714347</v>
      </c>
      <c r="S234" s="154">
        <v>0.970411517968484</v>
      </c>
      <c r="T234" s="154">
        <v>0.9728285077951</v>
      </c>
      <c r="U234" s="173">
        <v>0.00115144974586245</v>
      </c>
      <c r="V234" s="158">
        <v>56327</v>
      </c>
      <c r="W234" s="158">
        <v>54853</v>
      </c>
      <c r="X234" s="158">
        <v>61909</v>
      </c>
      <c r="Y234" s="158">
        <v>60482</v>
      </c>
      <c r="Z234" s="155">
        <v>0.973831377492144</v>
      </c>
      <c r="AA234" s="155">
        <v>0.976950039574214</v>
      </c>
      <c r="AB234" s="173">
        <v>-0.00311866208206968</v>
      </c>
    </row>
    <row r="235" spans="1:28">
      <c r="A235" s="175" t="s">
        <v>210</v>
      </c>
      <c r="B235" s="177" t="s">
        <v>1794</v>
      </c>
      <c r="C235" s="177" t="s">
        <v>223</v>
      </c>
      <c r="D235" s="150">
        <v>8047</v>
      </c>
      <c r="E235" s="153">
        <v>7818</v>
      </c>
      <c r="F235" s="153">
        <v>229</v>
      </c>
      <c r="G235" s="151">
        <v>7517</v>
      </c>
      <c r="H235" s="151">
        <v>7264</v>
      </c>
      <c r="I235" s="151">
        <v>253</v>
      </c>
      <c r="J235" s="151">
        <v>4028</v>
      </c>
      <c r="K235" s="151">
        <v>3930</v>
      </c>
      <c r="L235" s="151">
        <v>98</v>
      </c>
      <c r="M235" s="172">
        <v>0.93</v>
      </c>
      <c r="N235" s="153">
        <v>176837</v>
      </c>
      <c r="O235" s="153">
        <v>173424</v>
      </c>
      <c r="P235" s="153">
        <v>3413</v>
      </c>
      <c r="Q235" s="154">
        <v>0.980699740438935</v>
      </c>
      <c r="R235" s="154">
        <v>0.971542189635889</v>
      </c>
      <c r="S235" s="154">
        <v>0.966342955966476</v>
      </c>
      <c r="T235" s="154">
        <v>0.975670307845084</v>
      </c>
      <c r="U235" s="173">
        <v>0.00519923366941311</v>
      </c>
      <c r="V235" s="158">
        <v>48446</v>
      </c>
      <c r="W235" s="158">
        <v>47339</v>
      </c>
      <c r="X235" s="158">
        <v>53878</v>
      </c>
      <c r="Y235" s="158">
        <v>52915</v>
      </c>
      <c r="Z235" s="155">
        <v>0.977149816290303</v>
      </c>
      <c r="AA235" s="155">
        <v>0.982126285311259</v>
      </c>
      <c r="AB235" s="173">
        <v>-0.00497646902095616</v>
      </c>
    </row>
    <row r="236" spans="1:28">
      <c r="A236" s="175" t="s">
        <v>210</v>
      </c>
      <c r="B236" s="177" t="s">
        <v>1794</v>
      </c>
      <c r="C236" s="177" t="s">
        <v>224</v>
      </c>
      <c r="D236" s="150">
        <v>0</v>
      </c>
      <c r="E236" s="153">
        <v>0</v>
      </c>
      <c r="F236" s="153">
        <v>0</v>
      </c>
      <c r="G236" s="151">
        <v>0</v>
      </c>
      <c r="H236" s="151">
        <v>0</v>
      </c>
      <c r="I236" s="151">
        <v>0</v>
      </c>
      <c r="J236" s="151">
        <v>0</v>
      </c>
      <c r="K236" s="151">
        <v>0</v>
      </c>
      <c r="L236" s="151">
        <v>0</v>
      </c>
      <c r="M236" s="172">
        <v>0.93</v>
      </c>
      <c r="N236" s="153">
        <v>0</v>
      </c>
      <c r="O236" s="153">
        <v>0</v>
      </c>
      <c r="P236" s="153">
        <v>0</v>
      </c>
      <c r="Q236" s="154">
        <v>0</v>
      </c>
      <c r="R236" s="154">
        <v>0</v>
      </c>
      <c r="S236" s="154">
        <v>0</v>
      </c>
      <c r="T236" s="154">
        <v>0</v>
      </c>
      <c r="U236" s="173">
        <v>0</v>
      </c>
      <c r="V236" s="158">
        <v>0</v>
      </c>
      <c r="W236" s="158">
        <v>0</v>
      </c>
      <c r="X236" s="158">
        <v>0</v>
      </c>
      <c r="Y236" s="158">
        <v>0</v>
      </c>
      <c r="Z236" s="155">
        <v>0</v>
      </c>
      <c r="AA236" s="155">
        <v>0</v>
      </c>
      <c r="AB236" s="173">
        <v>0</v>
      </c>
    </row>
    <row r="237" spans="1:28">
      <c r="A237" s="175" t="s">
        <v>210</v>
      </c>
      <c r="B237" s="177" t="s">
        <v>1795</v>
      </c>
      <c r="C237" s="177" t="s">
        <v>225</v>
      </c>
      <c r="D237" s="150">
        <v>14551</v>
      </c>
      <c r="E237" s="153">
        <v>13659</v>
      </c>
      <c r="F237" s="153">
        <v>892</v>
      </c>
      <c r="G237" s="151">
        <v>13991</v>
      </c>
      <c r="H237" s="151">
        <v>13199</v>
      </c>
      <c r="I237" s="151">
        <v>792</v>
      </c>
      <c r="J237" s="151">
        <v>6918</v>
      </c>
      <c r="K237" s="151">
        <v>6491</v>
      </c>
      <c r="L237" s="151">
        <v>427</v>
      </c>
      <c r="M237" s="172">
        <v>0.93</v>
      </c>
      <c r="N237" s="153">
        <v>308177</v>
      </c>
      <c r="O237" s="153">
        <v>293482</v>
      </c>
      <c r="P237" s="153">
        <v>14695</v>
      </c>
      <c r="Q237" s="154">
        <v>0.952316363648163</v>
      </c>
      <c r="R237" s="154">
        <v>0.938698371245962</v>
      </c>
      <c r="S237" s="154">
        <v>0.943392180687585</v>
      </c>
      <c r="T237" s="154">
        <v>0.938276958658572</v>
      </c>
      <c r="U237" s="173">
        <v>-0.00469380944162245</v>
      </c>
      <c r="V237" s="158">
        <v>85429</v>
      </c>
      <c r="W237" s="158">
        <v>80452</v>
      </c>
      <c r="X237" s="158">
        <v>93115</v>
      </c>
      <c r="Y237" s="158">
        <v>88909</v>
      </c>
      <c r="Z237" s="155">
        <v>0.94174109494434</v>
      </c>
      <c r="AA237" s="155">
        <v>0.954830048864308</v>
      </c>
      <c r="AB237" s="173">
        <v>-0.0130889539199678</v>
      </c>
    </row>
    <row r="238" spans="1:28">
      <c r="A238" s="175" t="s">
        <v>210</v>
      </c>
      <c r="B238" s="177" t="s">
        <v>1795</v>
      </c>
      <c r="C238" s="177" t="s">
        <v>226</v>
      </c>
      <c r="D238" s="150">
        <v>8</v>
      </c>
      <c r="E238" s="153">
        <v>3</v>
      </c>
      <c r="F238" s="153">
        <v>5</v>
      </c>
      <c r="G238" s="151">
        <v>12</v>
      </c>
      <c r="H238" s="151">
        <v>11</v>
      </c>
      <c r="I238" s="151">
        <v>1</v>
      </c>
      <c r="J238" s="151">
        <v>2</v>
      </c>
      <c r="K238" s="151">
        <v>0</v>
      </c>
      <c r="L238" s="151">
        <v>2</v>
      </c>
      <c r="M238" s="172">
        <v>0.93</v>
      </c>
      <c r="N238" s="153">
        <v>48</v>
      </c>
      <c r="O238" s="153">
        <v>34</v>
      </c>
      <c r="P238" s="153">
        <v>14</v>
      </c>
      <c r="Q238" s="154">
        <v>0.708333333333333</v>
      </c>
      <c r="R238" s="154">
        <v>0.375</v>
      </c>
      <c r="S238" s="154">
        <v>0.916666666666667</v>
      </c>
      <c r="T238" s="154">
        <v>0</v>
      </c>
      <c r="U238" s="173">
        <v>-0.541666666666667</v>
      </c>
      <c r="V238" s="158">
        <v>44</v>
      </c>
      <c r="W238" s="158">
        <v>32</v>
      </c>
      <c r="X238" s="158">
        <v>0</v>
      </c>
      <c r="Y238" s="158">
        <v>0</v>
      </c>
      <c r="Z238" s="155">
        <v>0.727272727272727</v>
      </c>
      <c r="AA238" s="155">
        <v>0</v>
      </c>
      <c r="AB238" s="173">
        <v>0.727272727272727</v>
      </c>
    </row>
    <row r="239" spans="1:28">
      <c r="A239" s="175" t="s">
        <v>210</v>
      </c>
      <c r="B239" s="177" t="s">
        <v>1795</v>
      </c>
      <c r="C239" s="177" t="s">
        <v>227</v>
      </c>
      <c r="D239" s="150">
        <v>8847</v>
      </c>
      <c r="E239" s="153">
        <v>8503</v>
      </c>
      <c r="F239" s="153">
        <v>344</v>
      </c>
      <c r="G239" s="151">
        <v>8210</v>
      </c>
      <c r="H239" s="151">
        <v>7904</v>
      </c>
      <c r="I239" s="151">
        <v>306</v>
      </c>
      <c r="J239" s="151">
        <v>3795</v>
      </c>
      <c r="K239" s="151">
        <v>3599</v>
      </c>
      <c r="L239" s="151">
        <v>196</v>
      </c>
      <c r="M239" s="172">
        <v>0.93</v>
      </c>
      <c r="N239" s="153">
        <v>167217</v>
      </c>
      <c r="O239" s="153">
        <v>161662</v>
      </c>
      <c r="P239" s="153">
        <v>5555</v>
      </c>
      <c r="Q239" s="154">
        <v>0.966779693452221</v>
      </c>
      <c r="R239" s="154">
        <v>0.961116762744433</v>
      </c>
      <c r="S239" s="154">
        <v>0.962728380024361</v>
      </c>
      <c r="T239" s="154">
        <v>0.948353096179183</v>
      </c>
      <c r="U239" s="173">
        <v>-0.00161161727992742</v>
      </c>
      <c r="V239" s="158">
        <v>49393</v>
      </c>
      <c r="W239" s="158">
        <v>47574</v>
      </c>
      <c r="X239" s="158">
        <v>49115</v>
      </c>
      <c r="Y239" s="158">
        <v>47479</v>
      </c>
      <c r="Z239" s="155">
        <v>0.963172919239568</v>
      </c>
      <c r="AA239" s="155">
        <v>0.96669042044182</v>
      </c>
      <c r="AB239" s="173">
        <v>-0.0035175012022518</v>
      </c>
    </row>
    <row r="240" spans="1:28">
      <c r="A240" s="175" t="s">
        <v>210</v>
      </c>
      <c r="B240" s="177" t="s">
        <v>1792</v>
      </c>
      <c r="C240" s="177" t="s">
        <v>228</v>
      </c>
      <c r="D240" s="150">
        <v>0</v>
      </c>
      <c r="E240" s="153">
        <v>0</v>
      </c>
      <c r="F240" s="153">
        <v>0</v>
      </c>
      <c r="G240" s="151">
        <v>0</v>
      </c>
      <c r="H240" s="151">
        <v>0</v>
      </c>
      <c r="I240" s="151">
        <v>0</v>
      </c>
      <c r="J240" s="151">
        <v>2</v>
      </c>
      <c r="K240" s="151">
        <v>2</v>
      </c>
      <c r="L240" s="151">
        <v>0</v>
      </c>
      <c r="M240" s="172">
        <v>0.93</v>
      </c>
      <c r="N240" s="153">
        <v>39</v>
      </c>
      <c r="O240" s="153">
        <v>37</v>
      </c>
      <c r="P240" s="153">
        <v>2</v>
      </c>
      <c r="Q240" s="154">
        <v>0.948717948717949</v>
      </c>
      <c r="R240" s="154">
        <v>0</v>
      </c>
      <c r="S240" s="154">
        <v>0</v>
      </c>
      <c r="T240" s="154">
        <v>1</v>
      </c>
      <c r="U240" s="173">
        <v>0</v>
      </c>
      <c r="V240" s="158">
        <v>28</v>
      </c>
      <c r="W240" s="158">
        <v>27</v>
      </c>
      <c r="X240" s="158">
        <v>4</v>
      </c>
      <c r="Y240" s="158">
        <v>3</v>
      </c>
      <c r="Z240" s="155">
        <v>0.964285714285714</v>
      </c>
      <c r="AA240" s="155">
        <v>0.75</v>
      </c>
      <c r="AB240" s="173">
        <v>0.214285714285714</v>
      </c>
    </row>
    <row r="241" spans="1:28">
      <c r="A241" s="175" t="s">
        <v>210</v>
      </c>
      <c r="B241" s="177" t="s">
        <v>1795</v>
      </c>
      <c r="C241" s="177" t="s">
        <v>229</v>
      </c>
      <c r="D241" s="150">
        <v>6485</v>
      </c>
      <c r="E241" s="153">
        <v>6245</v>
      </c>
      <c r="F241" s="153">
        <v>240</v>
      </c>
      <c r="G241" s="151">
        <v>6239</v>
      </c>
      <c r="H241" s="151">
        <v>6035</v>
      </c>
      <c r="I241" s="151">
        <v>204</v>
      </c>
      <c r="J241" s="151">
        <v>3087</v>
      </c>
      <c r="K241" s="151">
        <v>2955</v>
      </c>
      <c r="L241" s="151">
        <v>132</v>
      </c>
      <c r="M241" s="172">
        <v>0.93</v>
      </c>
      <c r="N241" s="153">
        <v>131758</v>
      </c>
      <c r="O241" s="153">
        <v>127567</v>
      </c>
      <c r="P241" s="153">
        <v>4191</v>
      </c>
      <c r="Q241" s="154">
        <v>0.968191684755385</v>
      </c>
      <c r="R241" s="154">
        <v>0.962991518889746</v>
      </c>
      <c r="S241" s="154">
        <v>0.967302452316076</v>
      </c>
      <c r="T241" s="154">
        <v>0.957240038872692</v>
      </c>
      <c r="U241" s="173">
        <v>-0.00431093342633071</v>
      </c>
      <c r="V241" s="158">
        <v>38119</v>
      </c>
      <c r="W241" s="158">
        <v>36705</v>
      </c>
      <c r="X241" s="158">
        <v>39371</v>
      </c>
      <c r="Y241" s="158">
        <v>38119</v>
      </c>
      <c r="Z241" s="155">
        <v>0.962905637608542</v>
      </c>
      <c r="AA241" s="155">
        <v>0.968199944121308</v>
      </c>
      <c r="AB241" s="173">
        <v>-0.00529430651276597</v>
      </c>
    </row>
    <row r="242" spans="1:28">
      <c r="A242" s="175" t="s">
        <v>210</v>
      </c>
      <c r="B242" s="177" t="s">
        <v>1796</v>
      </c>
      <c r="C242" s="177" t="s">
        <v>230</v>
      </c>
      <c r="D242" s="150">
        <v>12596</v>
      </c>
      <c r="E242" s="153">
        <v>11585</v>
      </c>
      <c r="F242" s="153">
        <v>1011</v>
      </c>
      <c r="G242" s="151">
        <v>11780</v>
      </c>
      <c r="H242" s="151">
        <v>10761</v>
      </c>
      <c r="I242" s="151">
        <v>1019</v>
      </c>
      <c r="J242" s="151">
        <v>5815</v>
      </c>
      <c r="K242" s="151">
        <v>5121</v>
      </c>
      <c r="L242" s="151">
        <v>694</v>
      </c>
      <c r="M242" s="172">
        <v>0.93</v>
      </c>
      <c r="N242" s="153">
        <v>239605</v>
      </c>
      <c r="O242" s="153">
        <v>224974</v>
      </c>
      <c r="P242" s="153">
        <v>14631</v>
      </c>
      <c r="Q242" s="154">
        <v>0.938937000479957</v>
      </c>
      <c r="R242" s="154">
        <v>0.91973642426167</v>
      </c>
      <c r="S242" s="154">
        <v>0.913497453310696</v>
      </c>
      <c r="T242" s="154">
        <v>0.880653482373173</v>
      </c>
      <c r="U242" s="173">
        <v>0.00623897095097425</v>
      </c>
      <c r="V242" s="158">
        <v>69821</v>
      </c>
      <c r="W242" s="158">
        <v>64222</v>
      </c>
      <c r="X242" s="158">
        <v>71231</v>
      </c>
      <c r="Y242" s="158">
        <v>66775</v>
      </c>
      <c r="Z242" s="155">
        <v>0.919809226450495</v>
      </c>
      <c r="AA242" s="155">
        <v>0.937442967247406</v>
      </c>
      <c r="AB242" s="173">
        <v>-0.0176337407969115</v>
      </c>
    </row>
    <row r="243" spans="1:28">
      <c r="A243" s="175" t="s">
        <v>210</v>
      </c>
      <c r="B243" s="177" t="s">
        <v>1796</v>
      </c>
      <c r="C243" s="177" t="s">
        <v>231</v>
      </c>
      <c r="D243" s="150">
        <v>7</v>
      </c>
      <c r="E243" s="153">
        <v>4</v>
      </c>
      <c r="F243" s="153">
        <v>3</v>
      </c>
      <c r="G243" s="151">
        <v>8</v>
      </c>
      <c r="H243" s="151">
        <v>7</v>
      </c>
      <c r="I243" s="151">
        <v>1</v>
      </c>
      <c r="J243" s="151">
        <v>3</v>
      </c>
      <c r="K243" s="151">
        <v>2</v>
      </c>
      <c r="L243" s="151">
        <v>1</v>
      </c>
      <c r="M243" s="172">
        <v>0.93</v>
      </c>
      <c r="N243" s="153">
        <v>272</v>
      </c>
      <c r="O243" s="153">
        <v>212</v>
      </c>
      <c r="P243" s="153">
        <v>60</v>
      </c>
      <c r="Q243" s="154">
        <v>0.779411764705882</v>
      </c>
      <c r="R243" s="154">
        <v>0.571428571428571</v>
      </c>
      <c r="S243" s="154">
        <v>0.875</v>
      </c>
      <c r="T243" s="154">
        <v>0.666666666666667</v>
      </c>
      <c r="U243" s="173">
        <v>-0.303571428571429</v>
      </c>
      <c r="V243" s="158">
        <v>55</v>
      </c>
      <c r="W243" s="158">
        <v>42</v>
      </c>
      <c r="X243" s="158">
        <v>110</v>
      </c>
      <c r="Y243" s="158">
        <v>96</v>
      </c>
      <c r="Z243" s="155">
        <v>0.763636363636364</v>
      </c>
      <c r="AA243" s="155">
        <v>0.872727272727273</v>
      </c>
      <c r="AB243" s="173">
        <v>-0.109090909090909</v>
      </c>
    </row>
    <row r="244" spans="1:28">
      <c r="A244" s="175" t="s">
        <v>210</v>
      </c>
      <c r="B244" s="177" t="s">
        <v>1794</v>
      </c>
      <c r="C244" s="177" t="s">
        <v>232</v>
      </c>
      <c r="D244" s="150">
        <v>16674</v>
      </c>
      <c r="E244" s="153">
        <v>15937</v>
      </c>
      <c r="F244" s="153">
        <v>737</v>
      </c>
      <c r="G244" s="151">
        <v>15443</v>
      </c>
      <c r="H244" s="151">
        <v>14585</v>
      </c>
      <c r="I244" s="151">
        <v>858</v>
      </c>
      <c r="J244" s="151">
        <v>7671</v>
      </c>
      <c r="K244" s="151">
        <v>7242</v>
      </c>
      <c r="L244" s="151">
        <v>429</v>
      </c>
      <c r="M244" s="172">
        <v>0.93</v>
      </c>
      <c r="N244" s="153">
        <v>356076</v>
      </c>
      <c r="O244" s="153">
        <v>342423</v>
      </c>
      <c r="P244" s="153">
        <v>13653</v>
      </c>
      <c r="Q244" s="154">
        <v>0.961657061975533</v>
      </c>
      <c r="R244" s="154">
        <v>0.955799448242773</v>
      </c>
      <c r="S244" s="154">
        <v>0.944440846985689</v>
      </c>
      <c r="T244" s="154">
        <v>0.944075087993743</v>
      </c>
      <c r="U244" s="173">
        <v>0.0113586012570839</v>
      </c>
      <c r="V244" s="158">
        <v>97876</v>
      </c>
      <c r="W244" s="158">
        <v>93659</v>
      </c>
      <c r="X244" s="158">
        <v>106170</v>
      </c>
      <c r="Y244" s="158">
        <v>102244</v>
      </c>
      <c r="Z244" s="155">
        <v>0.956914871878704</v>
      </c>
      <c r="AA244" s="155">
        <v>0.963021569181501</v>
      </c>
      <c r="AB244" s="173">
        <v>-0.00610669730279767</v>
      </c>
    </row>
    <row r="245" spans="1:28">
      <c r="A245" s="175" t="s">
        <v>210</v>
      </c>
      <c r="B245" s="177" t="s">
        <v>1791</v>
      </c>
      <c r="C245" s="177" t="s">
        <v>233</v>
      </c>
      <c r="D245" s="150">
        <v>13407</v>
      </c>
      <c r="E245" s="153">
        <v>12901</v>
      </c>
      <c r="F245" s="153">
        <v>506</v>
      </c>
      <c r="G245" s="151">
        <v>12747</v>
      </c>
      <c r="H245" s="151">
        <v>12065</v>
      </c>
      <c r="I245" s="151">
        <v>682</v>
      </c>
      <c r="J245" s="151">
        <v>6228</v>
      </c>
      <c r="K245" s="151">
        <v>5915</v>
      </c>
      <c r="L245" s="151">
        <v>313</v>
      </c>
      <c r="M245" s="172">
        <v>0.93</v>
      </c>
      <c r="N245" s="153">
        <v>285513</v>
      </c>
      <c r="O245" s="153">
        <v>275543</v>
      </c>
      <c r="P245" s="153">
        <v>9970</v>
      </c>
      <c r="Q245" s="154">
        <v>0.965080399141195</v>
      </c>
      <c r="R245" s="154">
        <v>0.962258521667785</v>
      </c>
      <c r="S245" s="154">
        <v>0.946497215030988</v>
      </c>
      <c r="T245" s="154">
        <v>0.949743095696853</v>
      </c>
      <c r="U245" s="173">
        <v>0.0157613066367978</v>
      </c>
      <c r="V245" s="158">
        <v>79480</v>
      </c>
      <c r="W245" s="158">
        <v>76309</v>
      </c>
      <c r="X245" s="158">
        <v>87020</v>
      </c>
      <c r="Y245" s="158">
        <v>84027</v>
      </c>
      <c r="Z245" s="155">
        <v>0.960103170608958</v>
      </c>
      <c r="AA245" s="155">
        <v>0.965605607906228</v>
      </c>
      <c r="AB245" s="173">
        <v>-0.00550243729727018</v>
      </c>
    </row>
    <row r="246" spans="1:28">
      <c r="A246" s="175" t="s">
        <v>210</v>
      </c>
      <c r="B246" s="177" t="s">
        <v>1794</v>
      </c>
      <c r="C246" s="177" t="s">
        <v>234</v>
      </c>
      <c r="D246" s="150">
        <v>15226</v>
      </c>
      <c r="E246" s="153">
        <v>14767</v>
      </c>
      <c r="F246" s="153">
        <v>459</v>
      </c>
      <c r="G246" s="151">
        <v>14687</v>
      </c>
      <c r="H246" s="151">
        <v>14177</v>
      </c>
      <c r="I246" s="151">
        <v>510</v>
      </c>
      <c r="J246" s="151">
        <v>6963</v>
      </c>
      <c r="K246" s="151">
        <v>6571</v>
      </c>
      <c r="L246" s="151">
        <v>392</v>
      </c>
      <c r="M246" s="172">
        <v>0.93</v>
      </c>
      <c r="N246" s="153">
        <v>325288</v>
      </c>
      <c r="O246" s="153">
        <v>314448</v>
      </c>
      <c r="P246" s="153">
        <v>10840</v>
      </c>
      <c r="Q246" s="154">
        <v>0.966675684316667</v>
      </c>
      <c r="R246" s="154">
        <v>0.969854196768685</v>
      </c>
      <c r="S246" s="154">
        <v>0.965275413631102</v>
      </c>
      <c r="T246" s="154">
        <v>0.943702427114749</v>
      </c>
      <c r="U246" s="173">
        <v>0.00457878313758275</v>
      </c>
      <c r="V246" s="158">
        <v>90480</v>
      </c>
      <c r="W246" s="158">
        <v>87328</v>
      </c>
      <c r="X246" s="158">
        <v>98059</v>
      </c>
      <c r="Y246" s="158">
        <v>94635</v>
      </c>
      <c r="Z246" s="155">
        <v>0.965163572060124</v>
      </c>
      <c r="AA246" s="155">
        <v>0.965082246402676</v>
      </c>
      <c r="AB246" s="173">
        <v>8.13256574478949e-5</v>
      </c>
    </row>
    <row r="247" spans="1:28">
      <c r="A247" s="175" t="s">
        <v>210</v>
      </c>
      <c r="B247" s="177" t="s">
        <v>1791</v>
      </c>
      <c r="C247" s="177" t="s">
        <v>235</v>
      </c>
      <c r="D247" s="150">
        <v>6902</v>
      </c>
      <c r="E247" s="153">
        <v>6683</v>
      </c>
      <c r="F247" s="153">
        <v>219</v>
      </c>
      <c r="G247" s="151">
        <v>6700</v>
      </c>
      <c r="H247" s="151">
        <v>6497</v>
      </c>
      <c r="I247" s="151">
        <v>203</v>
      </c>
      <c r="J247" s="151">
        <v>3240</v>
      </c>
      <c r="K247" s="151">
        <v>3167</v>
      </c>
      <c r="L247" s="151">
        <v>73</v>
      </c>
      <c r="M247" s="172">
        <v>0.93</v>
      </c>
      <c r="N247" s="153">
        <v>147862</v>
      </c>
      <c r="O247" s="153">
        <v>144914</v>
      </c>
      <c r="P247" s="153">
        <v>2948</v>
      </c>
      <c r="Q247" s="154">
        <v>0.980062490700789</v>
      </c>
      <c r="R247" s="154">
        <v>0.968270066647349</v>
      </c>
      <c r="S247" s="154">
        <v>0.969701492537313</v>
      </c>
      <c r="T247" s="154">
        <v>0.977469135802469</v>
      </c>
      <c r="U247" s="173">
        <v>-0.00143142588996481</v>
      </c>
      <c r="V247" s="158">
        <v>40979</v>
      </c>
      <c r="W247" s="158">
        <v>40012</v>
      </c>
      <c r="X247" s="158">
        <v>45331</v>
      </c>
      <c r="Y247" s="158">
        <v>44477</v>
      </c>
      <c r="Z247" s="155">
        <v>0.976402547646355</v>
      </c>
      <c r="AA247" s="155">
        <v>0.981160795040921</v>
      </c>
      <c r="AB247" s="173">
        <v>-0.00475824739456576</v>
      </c>
    </row>
    <row r="248" spans="1:28">
      <c r="A248" s="175" t="s">
        <v>210</v>
      </c>
      <c r="B248" s="177" t="s">
        <v>1794</v>
      </c>
      <c r="C248" s="177" t="s">
        <v>236</v>
      </c>
      <c r="D248" s="150">
        <v>10437</v>
      </c>
      <c r="E248" s="153">
        <v>10035</v>
      </c>
      <c r="F248" s="153">
        <v>402</v>
      </c>
      <c r="G248" s="151">
        <v>9961</v>
      </c>
      <c r="H248" s="151">
        <v>9543</v>
      </c>
      <c r="I248" s="151">
        <v>418</v>
      </c>
      <c r="J248" s="151">
        <v>4747</v>
      </c>
      <c r="K248" s="151">
        <v>4608</v>
      </c>
      <c r="L248" s="151">
        <v>139</v>
      </c>
      <c r="M248" s="172">
        <v>0.93</v>
      </c>
      <c r="N248" s="153">
        <v>230535</v>
      </c>
      <c r="O248" s="153">
        <v>223800</v>
      </c>
      <c r="P248" s="153">
        <v>6735</v>
      </c>
      <c r="Q248" s="154">
        <v>0.970785347127334</v>
      </c>
      <c r="R248" s="154">
        <v>0.961483184823225</v>
      </c>
      <c r="S248" s="154">
        <v>0.958036341732758</v>
      </c>
      <c r="T248" s="154">
        <v>0.970718348430588</v>
      </c>
      <c r="U248" s="173">
        <v>0.00344684309046728</v>
      </c>
      <c r="V248" s="158">
        <v>62185</v>
      </c>
      <c r="W248" s="158">
        <v>60061</v>
      </c>
      <c r="X248" s="158">
        <v>72707</v>
      </c>
      <c r="Y248" s="158">
        <v>70673</v>
      </c>
      <c r="Z248" s="155">
        <v>0.965843853019217</v>
      </c>
      <c r="AA248" s="155">
        <v>0.972024701885651</v>
      </c>
      <c r="AB248" s="173">
        <v>-0.00618084886643377</v>
      </c>
    </row>
    <row r="249" spans="1:28">
      <c r="A249" s="175" t="s">
        <v>210</v>
      </c>
      <c r="B249" s="177" t="s">
        <v>1792</v>
      </c>
      <c r="C249" s="177" t="s">
        <v>237</v>
      </c>
      <c r="D249" s="150">
        <v>8727</v>
      </c>
      <c r="E249" s="153">
        <v>8336</v>
      </c>
      <c r="F249" s="153">
        <v>391</v>
      </c>
      <c r="G249" s="151">
        <v>8518</v>
      </c>
      <c r="H249" s="151">
        <v>8241</v>
      </c>
      <c r="I249" s="151">
        <v>277</v>
      </c>
      <c r="J249" s="151">
        <v>4229</v>
      </c>
      <c r="K249" s="151">
        <v>4138</v>
      </c>
      <c r="L249" s="151">
        <v>91</v>
      </c>
      <c r="M249" s="172">
        <v>0.93</v>
      </c>
      <c r="N249" s="153">
        <v>190323</v>
      </c>
      <c r="O249" s="153">
        <v>185136</v>
      </c>
      <c r="P249" s="153">
        <v>5187</v>
      </c>
      <c r="Q249" s="154">
        <v>0.972746331236897</v>
      </c>
      <c r="R249" s="154">
        <v>0.955196516557809</v>
      </c>
      <c r="S249" s="154">
        <v>0.967480629255694</v>
      </c>
      <c r="T249" s="154">
        <v>0.978481910617167</v>
      </c>
      <c r="U249" s="173">
        <v>-0.0122841126978847</v>
      </c>
      <c r="V249" s="158">
        <v>52784</v>
      </c>
      <c r="W249" s="158">
        <v>51368</v>
      </c>
      <c r="X249" s="158">
        <v>58127</v>
      </c>
      <c r="Y249" s="158">
        <v>56502</v>
      </c>
      <c r="Z249" s="155">
        <v>0.973173688996666</v>
      </c>
      <c r="AA249" s="155">
        <v>0.97204397268051</v>
      </c>
      <c r="AB249" s="173">
        <v>0.00112971631615577</v>
      </c>
    </row>
    <row r="250" spans="1:28">
      <c r="A250" s="175" t="s">
        <v>210</v>
      </c>
      <c r="B250" s="177" t="s">
        <v>1791</v>
      </c>
      <c r="C250" s="177" t="s">
        <v>238</v>
      </c>
      <c r="D250" s="150">
        <v>11440</v>
      </c>
      <c r="E250" s="153">
        <v>10974</v>
      </c>
      <c r="F250" s="153">
        <v>466</v>
      </c>
      <c r="G250" s="151">
        <v>11058</v>
      </c>
      <c r="H250" s="151">
        <v>10434</v>
      </c>
      <c r="I250" s="151">
        <v>624</v>
      </c>
      <c r="J250" s="151">
        <v>5576</v>
      </c>
      <c r="K250" s="151">
        <v>5312</v>
      </c>
      <c r="L250" s="151">
        <v>264</v>
      </c>
      <c r="M250" s="172">
        <v>0.93</v>
      </c>
      <c r="N250" s="153">
        <v>246423</v>
      </c>
      <c r="O250" s="153">
        <v>235543</v>
      </c>
      <c r="P250" s="153">
        <v>10880</v>
      </c>
      <c r="Q250" s="154">
        <v>0.955848277149454</v>
      </c>
      <c r="R250" s="154">
        <v>0.959265734265734</v>
      </c>
      <c r="S250" s="154">
        <v>0.943570265870863</v>
      </c>
      <c r="T250" s="154">
        <v>0.952654232424677</v>
      </c>
      <c r="U250" s="173">
        <v>0.0156954683948716</v>
      </c>
      <c r="V250" s="158">
        <v>69108</v>
      </c>
      <c r="W250" s="158">
        <v>66050</v>
      </c>
      <c r="X250" s="158">
        <v>75906</v>
      </c>
      <c r="Y250" s="158">
        <v>72804</v>
      </c>
      <c r="Z250" s="155">
        <v>0.955750419633038</v>
      </c>
      <c r="AA250" s="155">
        <v>0.959133665322899</v>
      </c>
      <c r="AB250" s="173">
        <v>-0.00338324568986115</v>
      </c>
    </row>
    <row r="251" spans="1:28">
      <c r="A251" s="175" t="s">
        <v>210</v>
      </c>
      <c r="B251" s="177" t="s">
        <v>1795</v>
      </c>
      <c r="C251" s="177" t="s">
        <v>239</v>
      </c>
      <c r="D251" s="150">
        <v>9904</v>
      </c>
      <c r="E251" s="153">
        <v>9477</v>
      </c>
      <c r="F251" s="153">
        <v>427</v>
      </c>
      <c r="G251" s="151">
        <v>9673</v>
      </c>
      <c r="H251" s="151">
        <v>9386</v>
      </c>
      <c r="I251" s="151">
        <v>287</v>
      </c>
      <c r="J251" s="151">
        <v>4586</v>
      </c>
      <c r="K251" s="151">
        <v>4409</v>
      </c>
      <c r="L251" s="151">
        <v>177</v>
      </c>
      <c r="M251" s="172">
        <v>0.93</v>
      </c>
      <c r="N251" s="153">
        <v>216942</v>
      </c>
      <c r="O251" s="153">
        <v>208907</v>
      </c>
      <c r="P251" s="153">
        <v>8035</v>
      </c>
      <c r="Q251" s="154">
        <v>0.9629624507933</v>
      </c>
      <c r="R251" s="154">
        <v>0.956886106623586</v>
      </c>
      <c r="S251" s="154">
        <v>0.970329783934664</v>
      </c>
      <c r="T251" s="154">
        <v>0.961404273877017</v>
      </c>
      <c r="U251" s="173">
        <v>-0.0134436773110771</v>
      </c>
      <c r="V251" s="158">
        <v>59559</v>
      </c>
      <c r="W251" s="158">
        <v>57421</v>
      </c>
      <c r="X251" s="158">
        <v>65239</v>
      </c>
      <c r="Y251" s="158">
        <v>62929</v>
      </c>
      <c r="Z251" s="155">
        <v>0.96410282241139</v>
      </c>
      <c r="AA251" s="155">
        <v>0.964591731939484</v>
      </c>
      <c r="AB251" s="173">
        <v>-0.000488909528093662</v>
      </c>
    </row>
    <row r="252" spans="1:28">
      <c r="A252" s="175" t="s">
        <v>210</v>
      </c>
      <c r="B252" s="177" t="s">
        <v>1796</v>
      </c>
      <c r="C252" s="177" t="s">
        <v>240</v>
      </c>
      <c r="D252" s="150">
        <v>16407</v>
      </c>
      <c r="E252" s="153">
        <v>15771</v>
      </c>
      <c r="F252" s="153">
        <v>636</v>
      </c>
      <c r="G252" s="151">
        <v>15569</v>
      </c>
      <c r="H252" s="151">
        <v>14949</v>
      </c>
      <c r="I252" s="151">
        <v>620</v>
      </c>
      <c r="J252" s="151">
        <v>7943</v>
      </c>
      <c r="K252" s="151">
        <v>7410</v>
      </c>
      <c r="L252" s="151">
        <v>533</v>
      </c>
      <c r="M252" s="172">
        <v>0.93</v>
      </c>
      <c r="N252" s="153">
        <v>331260</v>
      </c>
      <c r="O252" s="153">
        <v>312819</v>
      </c>
      <c r="P252" s="153">
        <v>18441</v>
      </c>
      <c r="Q252" s="154">
        <v>0.944330737185292</v>
      </c>
      <c r="R252" s="154">
        <v>0.961236057780216</v>
      </c>
      <c r="S252" s="154">
        <v>0.960177275354872</v>
      </c>
      <c r="T252" s="154">
        <v>0.932896890343699</v>
      </c>
      <c r="U252" s="173">
        <v>0.00105878242534396</v>
      </c>
      <c r="V252" s="158">
        <v>96564</v>
      </c>
      <c r="W252" s="158">
        <v>91189</v>
      </c>
      <c r="X252" s="158">
        <v>99396</v>
      </c>
      <c r="Y252" s="158">
        <v>93594</v>
      </c>
      <c r="Z252" s="155">
        <v>0.944337434240504</v>
      </c>
      <c r="AA252" s="155">
        <v>0.941627429675238</v>
      </c>
      <c r="AB252" s="173">
        <v>0.00271000456526527</v>
      </c>
    </row>
    <row r="253" spans="1:28">
      <c r="A253" s="175" t="s">
        <v>210</v>
      </c>
      <c r="B253" s="177" t="s">
        <v>1796</v>
      </c>
      <c r="C253" s="177" t="s">
        <v>241</v>
      </c>
      <c r="D253" s="150">
        <v>12319</v>
      </c>
      <c r="E253" s="153">
        <v>11920</v>
      </c>
      <c r="F253" s="153">
        <v>399</v>
      </c>
      <c r="G253" s="151">
        <v>11797</v>
      </c>
      <c r="H253" s="151">
        <v>11430</v>
      </c>
      <c r="I253" s="151">
        <v>367</v>
      </c>
      <c r="J253" s="151">
        <v>6151</v>
      </c>
      <c r="K253" s="151">
        <v>5979</v>
      </c>
      <c r="L253" s="151">
        <v>172</v>
      </c>
      <c r="M253" s="172">
        <v>0.93</v>
      </c>
      <c r="N253" s="153">
        <v>260315</v>
      </c>
      <c r="O253" s="153">
        <v>253283</v>
      </c>
      <c r="P253" s="153">
        <v>7032</v>
      </c>
      <c r="Q253" s="154">
        <v>0.972986573958473</v>
      </c>
      <c r="R253" s="154">
        <v>0.967611007386963</v>
      </c>
      <c r="S253" s="154">
        <v>0.968890395863355</v>
      </c>
      <c r="T253" s="154">
        <v>0.972037067143554</v>
      </c>
      <c r="U253" s="173">
        <v>-0.00127938847639186</v>
      </c>
      <c r="V253" s="158">
        <v>74435</v>
      </c>
      <c r="W253" s="158">
        <v>72276</v>
      </c>
      <c r="X253" s="158">
        <v>79444</v>
      </c>
      <c r="Y253" s="158">
        <v>77341</v>
      </c>
      <c r="Z253" s="155">
        <v>0.970994827702022</v>
      </c>
      <c r="AA253" s="155">
        <v>0.973528523236494</v>
      </c>
      <c r="AB253" s="173">
        <v>-0.00253369553447169</v>
      </c>
    </row>
    <row r="254" spans="1:28">
      <c r="A254" s="175" t="s">
        <v>210</v>
      </c>
      <c r="B254" s="177" t="s">
        <v>1794</v>
      </c>
      <c r="C254" s="177" t="s">
        <v>242</v>
      </c>
      <c r="D254" s="150">
        <v>18537</v>
      </c>
      <c r="E254" s="153">
        <v>17955</v>
      </c>
      <c r="F254" s="153">
        <v>582</v>
      </c>
      <c r="G254" s="151">
        <v>17657</v>
      </c>
      <c r="H254" s="151">
        <v>16984</v>
      </c>
      <c r="I254" s="151">
        <v>673</v>
      </c>
      <c r="J254" s="151">
        <v>8751</v>
      </c>
      <c r="K254" s="151">
        <v>8263</v>
      </c>
      <c r="L254" s="151">
        <v>488</v>
      </c>
      <c r="M254" s="172">
        <v>0.93</v>
      </c>
      <c r="N254" s="153">
        <v>386836</v>
      </c>
      <c r="O254" s="153">
        <v>368459</v>
      </c>
      <c r="P254" s="153">
        <v>18377</v>
      </c>
      <c r="Q254" s="154">
        <v>0.95249408017868</v>
      </c>
      <c r="R254" s="154">
        <v>0.968603333872795</v>
      </c>
      <c r="S254" s="154">
        <v>0.961884804893243</v>
      </c>
      <c r="T254" s="154">
        <v>0.944234944577763</v>
      </c>
      <c r="U254" s="173">
        <v>0.0067185289795515</v>
      </c>
      <c r="V254" s="158">
        <v>108662</v>
      </c>
      <c r="W254" s="158">
        <v>104182</v>
      </c>
      <c r="X254" s="158">
        <v>115305</v>
      </c>
      <c r="Y254" s="158">
        <v>108356</v>
      </c>
      <c r="Z254" s="155">
        <v>0.958771235574534</v>
      </c>
      <c r="AA254" s="155">
        <v>0.939733749620572</v>
      </c>
      <c r="AB254" s="173">
        <v>0.0190374859539624</v>
      </c>
    </row>
    <row r="255" spans="1:28">
      <c r="A255" s="175" t="s">
        <v>210</v>
      </c>
      <c r="B255" s="177" t="s">
        <v>1791</v>
      </c>
      <c r="C255" s="177" t="s">
        <v>243</v>
      </c>
      <c r="D255" s="150">
        <v>10262</v>
      </c>
      <c r="E255" s="153">
        <v>9878</v>
      </c>
      <c r="F255" s="153">
        <v>384</v>
      </c>
      <c r="G255" s="151">
        <v>10086</v>
      </c>
      <c r="H255" s="151">
        <v>9625</v>
      </c>
      <c r="I255" s="151">
        <v>461</v>
      </c>
      <c r="J255" s="151">
        <v>4692</v>
      </c>
      <c r="K255" s="151">
        <v>4526</v>
      </c>
      <c r="L255" s="151">
        <v>166</v>
      </c>
      <c r="M255" s="172">
        <v>0.93</v>
      </c>
      <c r="N255" s="153">
        <v>228118</v>
      </c>
      <c r="O255" s="153">
        <v>219537</v>
      </c>
      <c r="P255" s="153">
        <v>8581</v>
      </c>
      <c r="Q255" s="154">
        <v>0.962383503274621</v>
      </c>
      <c r="R255" s="154">
        <v>0.962580393685441</v>
      </c>
      <c r="S255" s="154">
        <v>0.954293079516161</v>
      </c>
      <c r="T255" s="154">
        <v>0.96462063086104</v>
      </c>
      <c r="U255" s="173">
        <v>0.00828731416928041</v>
      </c>
      <c r="V255" s="158">
        <v>61144</v>
      </c>
      <c r="W255" s="158">
        <v>58665</v>
      </c>
      <c r="X255" s="158">
        <v>71351</v>
      </c>
      <c r="Y255" s="158">
        <v>68591</v>
      </c>
      <c r="Z255" s="155">
        <v>0.959456365301583</v>
      </c>
      <c r="AA255" s="155">
        <v>0.961317991338594</v>
      </c>
      <c r="AB255" s="173">
        <v>-0.00186162603701057</v>
      </c>
    </row>
    <row r="256" spans="1:28">
      <c r="A256" s="175" t="s">
        <v>210</v>
      </c>
      <c r="B256" s="177" t="s">
        <v>1797</v>
      </c>
      <c r="C256" s="177" t="s">
        <v>244</v>
      </c>
      <c r="D256" s="150">
        <v>10203</v>
      </c>
      <c r="E256" s="153">
        <v>9825</v>
      </c>
      <c r="F256" s="153">
        <v>378</v>
      </c>
      <c r="G256" s="151">
        <v>9459</v>
      </c>
      <c r="H256" s="151">
        <v>9049</v>
      </c>
      <c r="I256" s="151">
        <v>410</v>
      </c>
      <c r="J256" s="151">
        <v>4565</v>
      </c>
      <c r="K256" s="151">
        <v>4358</v>
      </c>
      <c r="L256" s="151">
        <v>207</v>
      </c>
      <c r="M256" s="172">
        <v>0.93</v>
      </c>
      <c r="N256" s="153">
        <v>197401</v>
      </c>
      <c r="O256" s="153">
        <v>189616</v>
      </c>
      <c r="P256" s="153">
        <v>7785</v>
      </c>
      <c r="Q256" s="154">
        <v>0.960562509815047</v>
      </c>
      <c r="R256" s="154">
        <v>0.96295207291973</v>
      </c>
      <c r="S256" s="154">
        <v>0.956655037530394</v>
      </c>
      <c r="T256" s="154">
        <v>0.954654983570646</v>
      </c>
      <c r="U256" s="173">
        <v>0.00629703538933513</v>
      </c>
      <c r="V256" s="158">
        <v>57045</v>
      </c>
      <c r="W256" s="158">
        <v>54706</v>
      </c>
      <c r="X256" s="158">
        <v>59693</v>
      </c>
      <c r="Y256" s="158">
        <v>57312</v>
      </c>
      <c r="Z256" s="155">
        <v>0.958997282846875</v>
      </c>
      <c r="AA256" s="155">
        <v>0.960112576013938</v>
      </c>
      <c r="AB256" s="173">
        <v>-0.00111529316706271</v>
      </c>
    </row>
    <row r="257" spans="1:28">
      <c r="A257" s="175" t="s">
        <v>210</v>
      </c>
      <c r="B257" s="177" t="s">
        <v>1797</v>
      </c>
      <c r="C257" s="177" t="s">
        <v>245</v>
      </c>
      <c r="D257" s="150">
        <v>12948</v>
      </c>
      <c r="E257" s="153">
        <v>12156</v>
      </c>
      <c r="F257" s="153">
        <v>792</v>
      </c>
      <c r="G257" s="151">
        <v>12646</v>
      </c>
      <c r="H257" s="151">
        <v>12044</v>
      </c>
      <c r="I257" s="151">
        <v>602</v>
      </c>
      <c r="J257" s="151">
        <v>6348</v>
      </c>
      <c r="K257" s="151">
        <v>6024</v>
      </c>
      <c r="L257" s="151">
        <v>324</v>
      </c>
      <c r="M257" s="172">
        <v>0.93</v>
      </c>
      <c r="N257" s="153">
        <v>267598</v>
      </c>
      <c r="O257" s="153">
        <v>255360</v>
      </c>
      <c r="P257" s="153">
        <v>12238</v>
      </c>
      <c r="Q257" s="154">
        <v>0.954267221728115</v>
      </c>
      <c r="R257" s="154">
        <v>0.938832252085264</v>
      </c>
      <c r="S257" s="154">
        <v>0.952396014550055</v>
      </c>
      <c r="T257" s="154">
        <v>0.948960302457467</v>
      </c>
      <c r="U257" s="173">
        <v>-0.0135637624647913</v>
      </c>
      <c r="V257" s="158">
        <v>74805</v>
      </c>
      <c r="W257" s="158">
        <v>70977</v>
      </c>
      <c r="X257" s="158">
        <v>80345</v>
      </c>
      <c r="Y257" s="158">
        <v>77163</v>
      </c>
      <c r="Z257" s="155">
        <v>0.948826950070182</v>
      </c>
      <c r="AA257" s="155">
        <v>0.960395793142075</v>
      </c>
      <c r="AB257" s="173">
        <v>-0.0115688430718923</v>
      </c>
    </row>
    <row r="258" spans="1:28">
      <c r="A258" s="175" t="s">
        <v>210</v>
      </c>
      <c r="B258" s="177" t="s">
        <v>1796</v>
      </c>
      <c r="C258" s="177" t="s">
        <v>246</v>
      </c>
      <c r="D258" s="150">
        <v>11311</v>
      </c>
      <c r="E258" s="153">
        <v>10876</v>
      </c>
      <c r="F258" s="153">
        <v>435</v>
      </c>
      <c r="G258" s="151">
        <v>10409</v>
      </c>
      <c r="H258" s="151">
        <v>9998</v>
      </c>
      <c r="I258" s="151">
        <v>411</v>
      </c>
      <c r="J258" s="151">
        <v>5548</v>
      </c>
      <c r="K258" s="151">
        <v>5422</v>
      </c>
      <c r="L258" s="151">
        <v>126</v>
      </c>
      <c r="M258" s="172">
        <v>0.93</v>
      </c>
      <c r="N258" s="153">
        <v>200488</v>
      </c>
      <c r="O258" s="153">
        <v>194847</v>
      </c>
      <c r="P258" s="153">
        <v>5641</v>
      </c>
      <c r="Q258" s="154">
        <v>0.971863652687443</v>
      </c>
      <c r="R258" s="154">
        <v>0.961541861904341</v>
      </c>
      <c r="S258" s="154">
        <v>0.9605149389951</v>
      </c>
      <c r="T258" s="154">
        <v>0.977289113193944</v>
      </c>
      <c r="U258" s="173">
        <v>0.00102692290924045</v>
      </c>
      <c r="V258" s="158">
        <v>61402</v>
      </c>
      <c r="W258" s="158">
        <v>59416</v>
      </c>
      <c r="X258" s="158">
        <v>57931</v>
      </c>
      <c r="Y258" s="158">
        <v>56540</v>
      </c>
      <c r="Z258" s="155">
        <v>0.967655776684799</v>
      </c>
      <c r="AA258" s="155">
        <v>0.975988676183736</v>
      </c>
      <c r="AB258" s="173">
        <v>-0.00833289949893734</v>
      </c>
    </row>
    <row r="259" spans="1:28">
      <c r="A259" s="175" t="s">
        <v>210</v>
      </c>
      <c r="B259" s="177" t="s">
        <v>1796</v>
      </c>
      <c r="C259" s="177" t="s">
        <v>247</v>
      </c>
      <c r="D259" s="150">
        <v>13596</v>
      </c>
      <c r="E259" s="153">
        <v>13084</v>
      </c>
      <c r="F259" s="153">
        <v>512</v>
      </c>
      <c r="G259" s="151">
        <v>12958</v>
      </c>
      <c r="H259" s="151">
        <v>12396</v>
      </c>
      <c r="I259" s="151">
        <v>562</v>
      </c>
      <c r="J259" s="151">
        <v>5977</v>
      </c>
      <c r="K259" s="151">
        <v>5733</v>
      </c>
      <c r="L259" s="151">
        <v>244</v>
      </c>
      <c r="M259" s="172">
        <v>0.93</v>
      </c>
      <c r="N259" s="153">
        <v>250528</v>
      </c>
      <c r="O259" s="153">
        <v>241034</v>
      </c>
      <c r="P259" s="153">
        <v>9494</v>
      </c>
      <c r="Q259" s="154">
        <v>0.962104036275386</v>
      </c>
      <c r="R259" s="154">
        <v>0.962341865254487</v>
      </c>
      <c r="S259" s="154">
        <v>0.956629109430468</v>
      </c>
      <c r="T259" s="154">
        <v>0.959176844570855</v>
      </c>
      <c r="U259" s="173">
        <v>0.00571275582401898</v>
      </c>
      <c r="V259" s="158">
        <v>73525</v>
      </c>
      <c r="W259" s="158">
        <v>70509</v>
      </c>
      <c r="X259" s="158">
        <v>74570</v>
      </c>
      <c r="Y259" s="158">
        <v>71658</v>
      </c>
      <c r="Z259" s="155">
        <v>0.958979938796328</v>
      </c>
      <c r="AA259" s="155">
        <v>0.960949443475929</v>
      </c>
      <c r="AB259" s="173">
        <v>-0.00196950467960089</v>
      </c>
    </row>
    <row r="260" spans="1:28">
      <c r="A260" s="175" t="s">
        <v>210</v>
      </c>
      <c r="B260" s="177" t="s">
        <v>1795</v>
      </c>
      <c r="C260" s="177" t="s">
        <v>248</v>
      </c>
      <c r="D260" s="150">
        <v>14989</v>
      </c>
      <c r="E260" s="153">
        <v>14175</v>
      </c>
      <c r="F260" s="153">
        <v>814</v>
      </c>
      <c r="G260" s="151">
        <v>13928</v>
      </c>
      <c r="H260" s="151">
        <v>13117</v>
      </c>
      <c r="I260" s="151">
        <v>811</v>
      </c>
      <c r="J260" s="151">
        <v>7011</v>
      </c>
      <c r="K260" s="151">
        <v>6600</v>
      </c>
      <c r="L260" s="151">
        <v>411</v>
      </c>
      <c r="M260" s="172">
        <v>0.93</v>
      </c>
      <c r="N260" s="153">
        <v>313858</v>
      </c>
      <c r="O260" s="153">
        <v>299360</v>
      </c>
      <c r="P260" s="153">
        <v>14498</v>
      </c>
      <c r="Q260" s="154">
        <v>0.953807135711054</v>
      </c>
      <c r="R260" s="154">
        <v>0.945693508572954</v>
      </c>
      <c r="S260" s="154">
        <v>0.941771970132108</v>
      </c>
      <c r="T260" s="154">
        <v>0.94137783483098</v>
      </c>
      <c r="U260" s="173">
        <v>0.00392153844084553</v>
      </c>
      <c r="V260" s="158">
        <v>87171</v>
      </c>
      <c r="W260" s="158">
        <v>82804</v>
      </c>
      <c r="X260" s="158">
        <v>94785</v>
      </c>
      <c r="Y260" s="158">
        <v>90563</v>
      </c>
      <c r="Z260" s="155">
        <v>0.949903064092416</v>
      </c>
      <c r="AA260" s="155">
        <v>0.955457087091839</v>
      </c>
      <c r="AB260" s="173">
        <v>-0.00555402299942331</v>
      </c>
    </row>
    <row r="261" spans="1:28">
      <c r="A261" s="175" t="s">
        <v>210</v>
      </c>
      <c r="B261" s="177" t="s">
        <v>1795</v>
      </c>
      <c r="C261" s="177" t="s">
        <v>249</v>
      </c>
      <c r="D261" s="150">
        <v>3483</v>
      </c>
      <c r="E261" s="153">
        <v>3402</v>
      </c>
      <c r="F261" s="153">
        <v>81</v>
      </c>
      <c r="G261" s="151">
        <v>3281</v>
      </c>
      <c r="H261" s="151">
        <v>3082</v>
      </c>
      <c r="I261" s="151">
        <v>199</v>
      </c>
      <c r="J261" s="151">
        <v>1555</v>
      </c>
      <c r="K261" s="151">
        <v>1491</v>
      </c>
      <c r="L261" s="151">
        <v>64</v>
      </c>
      <c r="M261" s="172">
        <v>0.93</v>
      </c>
      <c r="N261" s="153">
        <v>54679</v>
      </c>
      <c r="O261" s="153">
        <v>52705</v>
      </c>
      <c r="P261" s="153">
        <v>1974</v>
      </c>
      <c r="Q261" s="154">
        <v>0.963898388778141</v>
      </c>
      <c r="R261" s="154">
        <v>0.976744186046512</v>
      </c>
      <c r="S261" s="154">
        <v>0.93934775982932</v>
      </c>
      <c r="T261" s="154">
        <v>0.958842443729904</v>
      </c>
      <c r="U261" s="173">
        <v>0.0373964262171913</v>
      </c>
      <c r="V261" s="158">
        <v>18698</v>
      </c>
      <c r="W261" s="158">
        <v>17850</v>
      </c>
      <c r="X261" s="158">
        <v>15383</v>
      </c>
      <c r="Y261" s="158">
        <v>14852</v>
      </c>
      <c r="Z261" s="155">
        <v>0.95464755588833</v>
      </c>
      <c r="AA261" s="155">
        <v>0.965481375544432</v>
      </c>
      <c r="AB261" s="173">
        <v>-0.0108338196561019</v>
      </c>
    </row>
    <row r="262" spans="1:28">
      <c r="A262" s="175" t="s">
        <v>210</v>
      </c>
      <c r="B262" s="177" t="s">
        <v>1797</v>
      </c>
      <c r="C262" s="177" t="s">
        <v>250</v>
      </c>
      <c r="D262" s="150">
        <v>10166</v>
      </c>
      <c r="E262" s="153">
        <v>9586</v>
      </c>
      <c r="F262" s="153">
        <v>580</v>
      </c>
      <c r="G262" s="151">
        <v>9333</v>
      </c>
      <c r="H262" s="151">
        <v>8824</v>
      </c>
      <c r="I262" s="151">
        <v>509</v>
      </c>
      <c r="J262" s="151">
        <v>4561</v>
      </c>
      <c r="K262" s="151">
        <v>4266</v>
      </c>
      <c r="L262" s="151">
        <v>295</v>
      </c>
      <c r="M262" s="172">
        <v>0.93</v>
      </c>
      <c r="N262" s="153">
        <v>206855</v>
      </c>
      <c r="O262" s="153">
        <v>199176</v>
      </c>
      <c r="P262" s="153">
        <v>7679</v>
      </c>
      <c r="Q262" s="154">
        <v>0.96287737787339</v>
      </c>
      <c r="R262" s="154">
        <v>0.942947078496951</v>
      </c>
      <c r="S262" s="154">
        <v>0.945462337940641</v>
      </c>
      <c r="T262" s="154">
        <v>0.935321201490901</v>
      </c>
      <c r="U262" s="173">
        <v>-0.00251525944369013</v>
      </c>
      <c r="V262" s="158">
        <v>57339</v>
      </c>
      <c r="W262" s="158">
        <v>54533</v>
      </c>
      <c r="X262" s="158">
        <v>63013</v>
      </c>
      <c r="Y262" s="158">
        <v>60988</v>
      </c>
      <c r="Z262" s="155">
        <v>0.951062976333734</v>
      </c>
      <c r="AA262" s="155">
        <v>0.967863774141844</v>
      </c>
      <c r="AB262" s="173">
        <v>-0.0168007978081093</v>
      </c>
    </row>
    <row r="263" spans="1:28">
      <c r="A263" s="175" t="s">
        <v>210</v>
      </c>
      <c r="B263" s="177" t="s">
        <v>1792</v>
      </c>
      <c r="C263" s="177" t="s">
        <v>251</v>
      </c>
      <c r="D263" s="150">
        <v>0</v>
      </c>
      <c r="E263" s="153">
        <v>0</v>
      </c>
      <c r="F263" s="153">
        <v>0</v>
      </c>
      <c r="G263" s="151">
        <v>0</v>
      </c>
      <c r="H263" s="151">
        <v>0</v>
      </c>
      <c r="I263" s="151">
        <v>0</v>
      </c>
      <c r="J263" s="151">
        <v>0</v>
      </c>
      <c r="K263" s="151">
        <v>0</v>
      </c>
      <c r="L263" s="151">
        <v>0</v>
      </c>
      <c r="M263" s="172">
        <v>0.93</v>
      </c>
      <c r="N263" s="153">
        <v>0</v>
      </c>
      <c r="O263" s="153">
        <v>0</v>
      </c>
      <c r="P263" s="153">
        <v>0</v>
      </c>
      <c r="Q263" s="154">
        <v>0</v>
      </c>
      <c r="R263" s="154">
        <v>0</v>
      </c>
      <c r="S263" s="154">
        <v>0</v>
      </c>
      <c r="T263" s="154">
        <v>0</v>
      </c>
      <c r="U263" s="173">
        <v>0</v>
      </c>
      <c r="V263" s="158">
        <v>0</v>
      </c>
      <c r="W263" s="158">
        <v>0</v>
      </c>
      <c r="X263" s="158">
        <v>0</v>
      </c>
      <c r="Y263" s="158">
        <v>0</v>
      </c>
      <c r="Z263" s="155">
        <v>0</v>
      </c>
      <c r="AA263" s="155">
        <v>0</v>
      </c>
      <c r="AB263" s="173">
        <v>0</v>
      </c>
    </row>
    <row r="264" spans="1:28">
      <c r="A264" s="175" t="s">
        <v>210</v>
      </c>
      <c r="B264" s="177" t="s">
        <v>1796</v>
      </c>
      <c r="C264" s="177" t="s">
        <v>252</v>
      </c>
      <c r="D264" s="150">
        <v>17991</v>
      </c>
      <c r="E264" s="153">
        <v>17212</v>
      </c>
      <c r="F264" s="153">
        <v>779</v>
      </c>
      <c r="G264" s="151">
        <v>16442</v>
      </c>
      <c r="H264" s="151">
        <v>15705</v>
      </c>
      <c r="I264" s="151">
        <v>737</v>
      </c>
      <c r="J264" s="151">
        <v>8323</v>
      </c>
      <c r="K264" s="151">
        <v>7975</v>
      </c>
      <c r="L264" s="151">
        <v>348</v>
      </c>
      <c r="M264" s="172">
        <v>0.93</v>
      </c>
      <c r="N264" s="153">
        <v>347708</v>
      </c>
      <c r="O264" s="153">
        <v>334677</v>
      </c>
      <c r="P264" s="153">
        <v>13031</v>
      </c>
      <c r="Q264" s="154">
        <v>0.962523151609972</v>
      </c>
      <c r="R264" s="154">
        <v>0.956700572508477</v>
      </c>
      <c r="S264" s="154">
        <v>0.955175769371123</v>
      </c>
      <c r="T264" s="154">
        <v>0.958188153310105</v>
      </c>
      <c r="U264" s="173">
        <v>0.00152480313735381</v>
      </c>
      <c r="V264" s="158">
        <v>102133</v>
      </c>
      <c r="W264" s="158">
        <v>97872</v>
      </c>
      <c r="X264" s="158">
        <v>105287</v>
      </c>
      <c r="Y264" s="158">
        <v>101454</v>
      </c>
      <c r="Z264" s="155">
        <v>0.958279889947422</v>
      </c>
      <c r="AA264" s="155">
        <v>0.963594745790079</v>
      </c>
      <c r="AB264" s="173">
        <v>-0.00531485584265701</v>
      </c>
    </row>
    <row r="265" spans="1:28">
      <c r="A265" s="175" t="s">
        <v>210</v>
      </c>
      <c r="B265" s="177" t="s">
        <v>1797</v>
      </c>
      <c r="C265" s="177" t="s">
        <v>253</v>
      </c>
      <c r="D265" s="150">
        <v>12367</v>
      </c>
      <c r="E265" s="153">
        <v>11846</v>
      </c>
      <c r="F265" s="153">
        <v>521</v>
      </c>
      <c r="G265" s="151">
        <v>11666</v>
      </c>
      <c r="H265" s="151">
        <v>11237</v>
      </c>
      <c r="I265" s="151">
        <v>429</v>
      </c>
      <c r="J265" s="151">
        <v>5972</v>
      </c>
      <c r="K265" s="151">
        <v>5681</v>
      </c>
      <c r="L265" s="151">
        <v>291</v>
      </c>
      <c r="M265" s="172">
        <v>0.93</v>
      </c>
      <c r="N265" s="153">
        <v>274571</v>
      </c>
      <c r="O265" s="153">
        <v>264086</v>
      </c>
      <c r="P265" s="153">
        <v>10485</v>
      </c>
      <c r="Q265" s="154">
        <v>0.961813155795769</v>
      </c>
      <c r="R265" s="154">
        <v>0.957871755478289</v>
      </c>
      <c r="S265" s="154">
        <v>0.963226470084005</v>
      </c>
      <c r="T265" s="154">
        <v>0.951272605492297</v>
      </c>
      <c r="U265" s="173">
        <v>-0.00535471460571579</v>
      </c>
      <c r="V265" s="158">
        <v>73753</v>
      </c>
      <c r="W265" s="158">
        <v>70860</v>
      </c>
      <c r="X265" s="158">
        <v>84390</v>
      </c>
      <c r="Y265" s="158">
        <v>81129</v>
      </c>
      <c r="Z265" s="155">
        <v>0.960774476970428</v>
      </c>
      <c r="AA265" s="155">
        <v>0.961357980803413</v>
      </c>
      <c r="AB265" s="173">
        <v>-0.000583503832984444</v>
      </c>
    </row>
    <row r="266" spans="1:28">
      <c r="A266" s="175" t="s">
        <v>210</v>
      </c>
      <c r="B266" s="177" t="s">
        <v>1792</v>
      </c>
      <c r="C266" s="177" t="s">
        <v>254</v>
      </c>
      <c r="D266" s="150">
        <v>9724</v>
      </c>
      <c r="E266" s="153">
        <v>9270</v>
      </c>
      <c r="F266" s="153">
        <v>454</v>
      </c>
      <c r="G266" s="151">
        <v>9302</v>
      </c>
      <c r="H266" s="151">
        <v>8955</v>
      </c>
      <c r="I266" s="151">
        <v>347</v>
      </c>
      <c r="J266" s="151">
        <v>4737</v>
      </c>
      <c r="K266" s="151">
        <v>4526</v>
      </c>
      <c r="L266" s="151">
        <v>211</v>
      </c>
      <c r="M266" s="172">
        <v>0.93</v>
      </c>
      <c r="N266" s="153">
        <v>209215</v>
      </c>
      <c r="O266" s="153">
        <v>202578</v>
      </c>
      <c r="P266" s="153">
        <v>6637</v>
      </c>
      <c r="Q266" s="154">
        <v>0.968276653203642</v>
      </c>
      <c r="R266" s="154">
        <v>0.953311394487865</v>
      </c>
      <c r="S266" s="154">
        <v>0.962696194366803</v>
      </c>
      <c r="T266" s="154">
        <v>0.955457040320878</v>
      </c>
      <c r="U266" s="173">
        <v>-0.00938479987893781</v>
      </c>
      <c r="V266" s="158">
        <v>57782</v>
      </c>
      <c r="W266" s="158">
        <v>55520</v>
      </c>
      <c r="X266" s="158">
        <v>63470</v>
      </c>
      <c r="Y266" s="158">
        <v>61504</v>
      </c>
      <c r="Z266" s="155">
        <v>0.960852860752483</v>
      </c>
      <c r="AA266" s="155">
        <v>0.969024736095793</v>
      </c>
      <c r="AB266" s="173">
        <v>-0.00817187534330988</v>
      </c>
    </row>
    <row r="267" spans="1:28">
      <c r="A267" s="175" t="s">
        <v>210</v>
      </c>
      <c r="B267" s="177" t="s">
        <v>1797</v>
      </c>
      <c r="C267" s="177" t="s">
        <v>255</v>
      </c>
      <c r="D267" s="150">
        <v>14349</v>
      </c>
      <c r="E267" s="153">
        <v>13369</v>
      </c>
      <c r="F267" s="153">
        <v>980</v>
      </c>
      <c r="G267" s="151">
        <v>13128</v>
      </c>
      <c r="H267" s="151">
        <v>12427</v>
      </c>
      <c r="I267" s="151">
        <v>701</v>
      </c>
      <c r="J267" s="151">
        <v>6864</v>
      </c>
      <c r="K267" s="151">
        <v>6638</v>
      </c>
      <c r="L267" s="151">
        <v>226</v>
      </c>
      <c r="M267" s="172">
        <v>0.93</v>
      </c>
      <c r="N267" s="153">
        <v>295974</v>
      </c>
      <c r="O267" s="153">
        <v>281919</v>
      </c>
      <c r="P267" s="153">
        <v>14055</v>
      </c>
      <c r="Q267" s="154">
        <v>0.952512720711954</v>
      </c>
      <c r="R267" s="154">
        <v>0.931702557669524</v>
      </c>
      <c r="S267" s="154">
        <v>0.946602681291895</v>
      </c>
      <c r="T267" s="154">
        <v>0.967074592074592</v>
      </c>
      <c r="U267" s="173">
        <v>-0.0149001236223711</v>
      </c>
      <c r="V267" s="158">
        <v>82486</v>
      </c>
      <c r="W267" s="158">
        <v>77869</v>
      </c>
      <c r="X267" s="158">
        <v>91217</v>
      </c>
      <c r="Y267" s="158">
        <v>87331</v>
      </c>
      <c r="Z267" s="155">
        <v>0.944026865164998</v>
      </c>
      <c r="AA267" s="155">
        <v>0.957398291985047</v>
      </c>
      <c r="AB267" s="173">
        <v>-0.013371426820049</v>
      </c>
    </row>
    <row r="268" spans="1:28">
      <c r="A268" s="175" t="s">
        <v>210</v>
      </c>
      <c r="B268" s="177" t="s">
        <v>1795</v>
      </c>
      <c r="C268" s="177" t="s">
        <v>256</v>
      </c>
      <c r="D268" s="150">
        <v>7164</v>
      </c>
      <c r="E268" s="153">
        <v>6884</v>
      </c>
      <c r="F268" s="153">
        <v>280</v>
      </c>
      <c r="G268" s="151">
        <v>6854</v>
      </c>
      <c r="H268" s="151">
        <v>6555</v>
      </c>
      <c r="I268" s="151">
        <v>299</v>
      </c>
      <c r="J268" s="151">
        <v>3443</v>
      </c>
      <c r="K268" s="151">
        <v>3257</v>
      </c>
      <c r="L268" s="151">
        <v>186</v>
      </c>
      <c r="M268" s="172">
        <v>0.93</v>
      </c>
      <c r="N268" s="153">
        <v>145287</v>
      </c>
      <c r="O268" s="153">
        <v>139132</v>
      </c>
      <c r="P268" s="153">
        <v>6155</v>
      </c>
      <c r="Q268" s="154">
        <v>0.957635576479657</v>
      </c>
      <c r="R268" s="154">
        <v>0.960915689558906</v>
      </c>
      <c r="S268" s="154">
        <v>0.956375838926175</v>
      </c>
      <c r="T268" s="154">
        <v>0.945977345338368</v>
      </c>
      <c r="U268" s="173">
        <v>0.0045398506327311</v>
      </c>
      <c r="V268" s="158">
        <v>42185</v>
      </c>
      <c r="W268" s="158">
        <v>40025</v>
      </c>
      <c r="X268" s="158">
        <v>43548</v>
      </c>
      <c r="Y268" s="158">
        <v>41520</v>
      </c>
      <c r="Z268" s="155">
        <v>0.948796965746118</v>
      </c>
      <c r="AA268" s="155">
        <v>0.953430697161753</v>
      </c>
      <c r="AB268" s="173">
        <v>-0.00463373141563428</v>
      </c>
    </row>
    <row r="269" spans="1:28">
      <c r="A269" s="175" t="s">
        <v>210</v>
      </c>
      <c r="B269" s="177" t="s">
        <v>1797</v>
      </c>
      <c r="C269" s="177" t="s">
        <v>257</v>
      </c>
      <c r="D269" s="150">
        <v>11269</v>
      </c>
      <c r="E269" s="153">
        <v>10596</v>
      </c>
      <c r="F269" s="153">
        <v>673</v>
      </c>
      <c r="G269" s="151">
        <v>11143</v>
      </c>
      <c r="H269" s="151">
        <v>10584</v>
      </c>
      <c r="I269" s="151">
        <v>559</v>
      </c>
      <c r="J269" s="151">
        <v>5724</v>
      </c>
      <c r="K269" s="151">
        <v>5435</v>
      </c>
      <c r="L269" s="151">
        <v>289</v>
      </c>
      <c r="M269" s="172">
        <v>0.93</v>
      </c>
      <c r="N269" s="153">
        <v>230524</v>
      </c>
      <c r="O269" s="153">
        <v>222189</v>
      </c>
      <c r="P269" s="153">
        <v>8335</v>
      </c>
      <c r="Q269" s="154">
        <v>0.963843244087384</v>
      </c>
      <c r="R269" s="154">
        <v>0.940278640518236</v>
      </c>
      <c r="S269" s="154">
        <v>0.949833976487481</v>
      </c>
      <c r="T269" s="154">
        <v>0.949510831586303</v>
      </c>
      <c r="U269" s="173">
        <v>-0.00955533596924507</v>
      </c>
      <c r="V269" s="158">
        <v>66200</v>
      </c>
      <c r="W269" s="158">
        <v>63257</v>
      </c>
      <c r="X269" s="158">
        <v>70028</v>
      </c>
      <c r="Y269" s="158">
        <v>67693</v>
      </c>
      <c r="Z269" s="155">
        <v>0.955543806646526</v>
      </c>
      <c r="AA269" s="155">
        <v>0.966656194664991</v>
      </c>
      <c r="AB269" s="173">
        <v>-0.0111123880184655</v>
      </c>
    </row>
    <row r="270" spans="1:28">
      <c r="A270" s="175" t="s">
        <v>210</v>
      </c>
      <c r="B270" s="177" t="s">
        <v>1792</v>
      </c>
      <c r="C270" s="177" t="s">
        <v>258</v>
      </c>
      <c r="D270" s="150">
        <v>8038</v>
      </c>
      <c r="E270" s="153">
        <v>7629</v>
      </c>
      <c r="F270" s="153">
        <v>409</v>
      </c>
      <c r="G270" s="151">
        <v>7625</v>
      </c>
      <c r="H270" s="151">
        <v>7299</v>
      </c>
      <c r="I270" s="151">
        <v>326</v>
      </c>
      <c r="J270" s="151">
        <v>3833</v>
      </c>
      <c r="K270" s="151">
        <v>3649</v>
      </c>
      <c r="L270" s="151">
        <v>184</v>
      </c>
      <c r="M270" s="172">
        <v>0.93</v>
      </c>
      <c r="N270" s="153">
        <v>172401</v>
      </c>
      <c r="O270" s="153">
        <v>166553</v>
      </c>
      <c r="P270" s="153">
        <v>5848</v>
      </c>
      <c r="Q270" s="154">
        <v>0.966079083067964</v>
      </c>
      <c r="R270" s="154">
        <v>0.949116695695447</v>
      </c>
      <c r="S270" s="154">
        <v>0.957245901639344</v>
      </c>
      <c r="T270" s="154">
        <v>0.951995825723976</v>
      </c>
      <c r="U270" s="173">
        <v>-0.00812920594389765</v>
      </c>
      <c r="V270" s="158">
        <v>46904</v>
      </c>
      <c r="W270" s="158">
        <v>44872</v>
      </c>
      <c r="X270" s="158">
        <v>50843</v>
      </c>
      <c r="Y270" s="158">
        <v>49219</v>
      </c>
      <c r="Z270" s="155">
        <v>0.956677468872591</v>
      </c>
      <c r="AA270" s="155">
        <v>0.968058533131405</v>
      </c>
      <c r="AB270" s="173">
        <v>-0.0113810642588137</v>
      </c>
    </row>
    <row r="271" spans="1:28">
      <c r="A271" s="175" t="s">
        <v>210</v>
      </c>
      <c r="B271" s="177" t="s">
        <v>1796</v>
      </c>
      <c r="C271" s="177" t="s">
        <v>259</v>
      </c>
      <c r="D271" s="150">
        <v>8573</v>
      </c>
      <c r="E271" s="153">
        <v>8444</v>
      </c>
      <c r="F271" s="153">
        <v>129</v>
      </c>
      <c r="G271" s="151">
        <v>4012</v>
      </c>
      <c r="H271" s="151">
        <v>3925</v>
      </c>
      <c r="I271" s="151">
        <v>87</v>
      </c>
      <c r="J271" s="151">
        <v>5037</v>
      </c>
      <c r="K271" s="151">
        <v>4935</v>
      </c>
      <c r="L271" s="151">
        <v>102</v>
      </c>
      <c r="M271" s="172">
        <v>0.93</v>
      </c>
      <c r="N271" s="153">
        <v>121237</v>
      </c>
      <c r="O271" s="153">
        <v>119690</v>
      </c>
      <c r="P271" s="153">
        <v>1547</v>
      </c>
      <c r="Q271" s="154">
        <v>0.987239869016884</v>
      </c>
      <c r="R271" s="154">
        <v>0.984952758660912</v>
      </c>
      <c r="S271" s="154">
        <v>0.978315054835494</v>
      </c>
      <c r="T271" s="154">
        <v>0.979749851101846</v>
      </c>
      <c r="U271" s="173">
        <v>0.00663770382541862</v>
      </c>
      <c r="V271" s="158">
        <v>39337</v>
      </c>
      <c r="W271" s="158">
        <v>38761</v>
      </c>
      <c r="X271" s="158">
        <v>35151</v>
      </c>
      <c r="Y271" s="158">
        <v>34725</v>
      </c>
      <c r="Z271" s="155">
        <v>0.985357297201108</v>
      </c>
      <c r="AA271" s="155">
        <v>0.987880856874627</v>
      </c>
      <c r="AB271" s="173">
        <v>-0.00252355967351825</v>
      </c>
    </row>
    <row r="272" spans="1:28">
      <c r="A272" s="175" t="s">
        <v>260</v>
      </c>
      <c r="B272" s="176" t="s">
        <v>1798</v>
      </c>
      <c r="C272" s="176" t="s">
        <v>262</v>
      </c>
      <c r="D272" s="150">
        <v>8825</v>
      </c>
      <c r="E272" s="153">
        <v>8499</v>
      </c>
      <c r="F272" s="153">
        <v>326</v>
      </c>
      <c r="G272" s="151">
        <v>7469</v>
      </c>
      <c r="H272" s="151">
        <v>7200</v>
      </c>
      <c r="I272" s="151">
        <v>269</v>
      </c>
      <c r="J272" s="151">
        <v>4672</v>
      </c>
      <c r="K272" s="151">
        <v>4454</v>
      </c>
      <c r="L272" s="151">
        <v>218</v>
      </c>
      <c r="M272" s="172">
        <v>0.93</v>
      </c>
      <c r="N272" s="153">
        <v>180299</v>
      </c>
      <c r="O272" s="153">
        <v>174564</v>
      </c>
      <c r="P272" s="153">
        <v>5735</v>
      </c>
      <c r="Q272" s="154">
        <v>0.968191725966312</v>
      </c>
      <c r="R272" s="154">
        <v>0.963059490084986</v>
      </c>
      <c r="S272" s="154">
        <v>0.963984469139108</v>
      </c>
      <c r="T272" s="154">
        <v>0.95333904109589</v>
      </c>
      <c r="U272" s="173">
        <v>-0.000924979054122477</v>
      </c>
      <c r="V272" s="158">
        <v>51424</v>
      </c>
      <c r="W272" s="158">
        <v>49615</v>
      </c>
      <c r="X272" s="158">
        <v>55983</v>
      </c>
      <c r="Y272" s="158">
        <v>54350</v>
      </c>
      <c r="Z272" s="155">
        <v>0.964821873055383</v>
      </c>
      <c r="AA272" s="155">
        <v>0.970830430666452</v>
      </c>
      <c r="AB272" s="173">
        <v>-0.00600855761106966</v>
      </c>
    </row>
    <row r="273" spans="1:28">
      <c r="A273" s="175" t="s">
        <v>260</v>
      </c>
      <c r="B273" s="176" t="s">
        <v>1798</v>
      </c>
      <c r="C273" s="176" t="s">
        <v>263</v>
      </c>
      <c r="D273" s="150">
        <v>6160</v>
      </c>
      <c r="E273" s="153">
        <v>6016</v>
      </c>
      <c r="F273" s="153">
        <v>144</v>
      </c>
      <c r="G273" s="151">
        <v>5753</v>
      </c>
      <c r="H273" s="151">
        <v>5678</v>
      </c>
      <c r="I273" s="151">
        <v>75</v>
      </c>
      <c r="J273" s="151">
        <v>2908</v>
      </c>
      <c r="K273" s="151">
        <v>2857</v>
      </c>
      <c r="L273" s="151">
        <v>51</v>
      </c>
      <c r="M273" s="172">
        <v>0.93</v>
      </c>
      <c r="N273" s="153">
        <v>126958</v>
      </c>
      <c r="O273" s="153">
        <v>125023</v>
      </c>
      <c r="P273" s="153">
        <v>1935</v>
      </c>
      <c r="Q273" s="154">
        <v>0.984758739110572</v>
      </c>
      <c r="R273" s="154">
        <v>0.976623376623377</v>
      </c>
      <c r="S273" s="154">
        <v>0.9869633234834</v>
      </c>
      <c r="T273" s="154">
        <v>0.982462173314993</v>
      </c>
      <c r="U273" s="173">
        <v>-0.0103399468600234</v>
      </c>
      <c r="V273" s="158">
        <v>36674</v>
      </c>
      <c r="W273" s="158">
        <v>36094</v>
      </c>
      <c r="X273" s="158">
        <v>39687</v>
      </c>
      <c r="Y273" s="158">
        <v>38984</v>
      </c>
      <c r="Z273" s="155">
        <v>0.984184981185581</v>
      </c>
      <c r="AA273" s="155">
        <v>0.982286391009651</v>
      </c>
      <c r="AB273" s="173">
        <v>0.00189859017593053</v>
      </c>
    </row>
    <row r="274" spans="1:28">
      <c r="A274" s="175" t="s">
        <v>260</v>
      </c>
      <c r="B274" s="176" t="s">
        <v>1798</v>
      </c>
      <c r="C274" s="176" t="s">
        <v>264</v>
      </c>
      <c r="D274" s="150">
        <v>8981</v>
      </c>
      <c r="E274" s="153">
        <v>8777</v>
      </c>
      <c r="F274" s="153">
        <v>204</v>
      </c>
      <c r="G274" s="151">
        <v>7091</v>
      </c>
      <c r="H274" s="151">
        <v>6964</v>
      </c>
      <c r="I274" s="151">
        <v>127</v>
      </c>
      <c r="J274" s="151">
        <v>5162</v>
      </c>
      <c r="K274" s="151">
        <v>5070</v>
      </c>
      <c r="L274" s="151">
        <v>92</v>
      </c>
      <c r="M274" s="172">
        <v>0.93</v>
      </c>
      <c r="N274" s="153">
        <v>181771</v>
      </c>
      <c r="O274" s="153">
        <v>178906</v>
      </c>
      <c r="P274" s="153">
        <v>2865</v>
      </c>
      <c r="Q274" s="154">
        <v>0.984238409867361</v>
      </c>
      <c r="R274" s="154">
        <v>0.977285380247188</v>
      </c>
      <c r="S274" s="154">
        <v>0.982089973205472</v>
      </c>
      <c r="T274" s="154">
        <v>0.982177450600542</v>
      </c>
      <c r="U274" s="173">
        <v>-0.00480459295828328</v>
      </c>
      <c r="V274" s="158">
        <v>52660</v>
      </c>
      <c r="W274" s="158">
        <v>51788</v>
      </c>
      <c r="X274" s="158">
        <v>57437</v>
      </c>
      <c r="Y274" s="158">
        <v>56628</v>
      </c>
      <c r="Z274" s="155">
        <v>0.983440941891379</v>
      </c>
      <c r="AA274" s="155">
        <v>0.985915002524505</v>
      </c>
      <c r="AB274" s="173">
        <v>-0.0024740606331265</v>
      </c>
    </row>
    <row r="275" spans="1:28">
      <c r="A275" s="175" t="s">
        <v>260</v>
      </c>
      <c r="B275" s="176" t="s">
        <v>1798</v>
      </c>
      <c r="C275" s="176" t="s">
        <v>265</v>
      </c>
      <c r="D275" s="150">
        <v>12264</v>
      </c>
      <c r="E275" s="153">
        <v>11976</v>
      </c>
      <c r="F275" s="153">
        <v>288</v>
      </c>
      <c r="G275" s="151">
        <v>11781</v>
      </c>
      <c r="H275" s="151">
        <v>11519</v>
      </c>
      <c r="I275" s="151">
        <v>262</v>
      </c>
      <c r="J275" s="151">
        <v>5925</v>
      </c>
      <c r="K275" s="151">
        <v>5803</v>
      </c>
      <c r="L275" s="151">
        <v>122</v>
      </c>
      <c r="M275" s="172">
        <v>0.93</v>
      </c>
      <c r="N275" s="153">
        <v>258880</v>
      </c>
      <c r="O275" s="153">
        <v>254738</v>
      </c>
      <c r="P275" s="153">
        <v>4142</v>
      </c>
      <c r="Q275" s="154">
        <v>0.984000309023486</v>
      </c>
      <c r="R275" s="154">
        <v>0.976516634050881</v>
      </c>
      <c r="S275" s="154">
        <v>0.977760801290213</v>
      </c>
      <c r="T275" s="154">
        <v>0.979409282700422</v>
      </c>
      <c r="U275" s="173">
        <v>-0.00124416723933241</v>
      </c>
      <c r="V275" s="158">
        <v>73274</v>
      </c>
      <c r="W275" s="158">
        <v>71863</v>
      </c>
      <c r="X275" s="158">
        <v>80161</v>
      </c>
      <c r="Y275" s="158">
        <v>78909</v>
      </c>
      <c r="Z275" s="155">
        <v>0.980743510658624</v>
      </c>
      <c r="AA275" s="155">
        <v>0.984381432367361</v>
      </c>
      <c r="AB275" s="173">
        <v>-0.00363792170873689</v>
      </c>
    </row>
    <row r="276" spans="1:28">
      <c r="A276" s="175" t="s">
        <v>260</v>
      </c>
      <c r="B276" s="176" t="s">
        <v>1798</v>
      </c>
      <c r="C276" s="176" t="s">
        <v>266</v>
      </c>
      <c r="D276" s="150">
        <v>11486</v>
      </c>
      <c r="E276" s="153">
        <v>11276</v>
      </c>
      <c r="F276" s="153">
        <v>210</v>
      </c>
      <c r="G276" s="151">
        <v>9133</v>
      </c>
      <c r="H276" s="151">
        <v>9009</v>
      </c>
      <c r="I276" s="151">
        <v>124</v>
      </c>
      <c r="J276" s="151">
        <v>6610</v>
      </c>
      <c r="K276" s="151">
        <v>6520</v>
      </c>
      <c r="L276" s="151">
        <v>90</v>
      </c>
      <c r="M276" s="172">
        <v>0.93</v>
      </c>
      <c r="N276" s="153">
        <v>233878</v>
      </c>
      <c r="O276" s="153">
        <v>230701</v>
      </c>
      <c r="P276" s="153">
        <v>3177</v>
      </c>
      <c r="Q276" s="154">
        <v>0.986415994663885</v>
      </c>
      <c r="R276" s="154">
        <v>0.981716872714609</v>
      </c>
      <c r="S276" s="154">
        <v>0.986422862148254</v>
      </c>
      <c r="T276" s="154">
        <v>0.986384266263237</v>
      </c>
      <c r="U276" s="173">
        <v>-0.00470598943364453</v>
      </c>
      <c r="V276" s="158">
        <v>67685</v>
      </c>
      <c r="W276" s="158">
        <v>66791</v>
      </c>
      <c r="X276" s="158">
        <v>72611</v>
      </c>
      <c r="Y276" s="158">
        <v>71719</v>
      </c>
      <c r="Z276" s="155">
        <v>0.986791755928197</v>
      </c>
      <c r="AA276" s="155">
        <v>0.987715359931691</v>
      </c>
      <c r="AB276" s="173">
        <v>-0.000923604003494005</v>
      </c>
    </row>
    <row r="277" spans="1:28">
      <c r="A277" s="175" t="s">
        <v>260</v>
      </c>
      <c r="B277" s="176" t="s">
        <v>1798</v>
      </c>
      <c r="C277" s="176" t="s">
        <v>267</v>
      </c>
      <c r="D277" s="150">
        <v>11026</v>
      </c>
      <c r="E277" s="153">
        <v>10608</v>
      </c>
      <c r="F277" s="153">
        <v>418</v>
      </c>
      <c r="G277" s="151">
        <v>10684</v>
      </c>
      <c r="H277" s="151">
        <v>10318</v>
      </c>
      <c r="I277" s="151">
        <v>366</v>
      </c>
      <c r="J277" s="151">
        <v>5714</v>
      </c>
      <c r="K277" s="151">
        <v>5527</v>
      </c>
      <c r="L277" s="151">
        <v>187</v>
      </c>
      <c r="M277" s="172">
        <v>0.93</v>
      </c>
      <c r="N277" s="153">
        <v>230160</v>
      </c>
      <c r="O277" s="153">
        <v>223287</v>
      </c>
      <c r="P277" s="153">
        <v>6873</v>
      </c>
      <c r="Q277" s="154">
        <v>0.970138164754953</v>
      </c>
      <c r="R277" s="154">
        <v>0.962089606384908</v>
      </c>
      <c r="S277" s="154">
        <v>0.965743167353051</v>
      </c>
      <c r="T277" s="154">
        <v>0.967273363668183</v>
      </c>
      <c r="U277" s="173">
        <v>-0.00365356096814295</v>
      </c>
      <c r="V277" s="158">
        <v>66500</v>
      </c>
      <c r="W277" s="158">
        <v>64418</v>
      </c>
      <c r="X277" s="158">
        <v>71796</v>
      </c>
      <c r="Y277" s="158">
        <v>69604</v>
      </c>
      <c r="Z277" s="155">
        <v>0.968691729323308</v>
      </c>
      <c r="AA277" s="155">
        <v>0.969469051200624</v>
      </c>
      <c r="AB277" s="173">
        <v>-0.000777321877315718</v>
      </c>
    </row>
    <row r="278" spans="1:28">
      <c r="A278" s="175" t="s">
        <v>260</v>
      </c>
      <c r="B278" s="176" t="s">
        <v>1798</v>
      </c>
      <c r="C278" s="176" t="s">
        <v>268</v>
      </c>
      <c r="D278" s="150">
        <v>14397</v>
      </c>
      <c r="E278" s="153">
        <v>14109</v>
      </c>
      <c r="F278" s="153">
        <v>288</v>
      </c>
      <c r="G278" s="151">
        <v>11861</v>
      </c>
      <c r="H278" s="151">
        <v>11628</v>
      </c>
      <c r="I278" s="151">
        <v>233</v>
      </c>
      <c r="J278" s="151">
        <v>8245</v>
      </c>
      <c r="K278" s="151">
        <v>8113</v>
      </c>
      <c r="L278" s="151">
        <v>132</v>
      </c>
      <c r="M278" s="172">
        <v>0.93</v>
      </c>
      <c r="N278" s="153">
        <v>279396</v>
      </c>
      <c r="O278" s="153">
        <v>274794</v>
      </c>
      <c r="P278" s="153">
        <v>4602</v>
      </c>
      <c r="Q278" s="154">
        <v>0.983528754885539</v>
      </c>
      <c r="R278" s="154">
        <v>0.979995832465097</v>
      </c>
      <c r="S278" s="154">
        <v>0.980355787876233</v>
      </c>
      <c r="T278" s="154">
        <v>0.983990297149788</v>
      </c>
      <c r="U278" s="173">
        <v>-0.000359955411136093</v>
      </c>
      <c r="V278" s="158">
        <v>84521</v>
      </c>
      <c r="W278" s="158">
        <v>83133</v>
      </c>
      <c r="X278" s="158">
        <v>87772</v>
      </c>
      <c r="Y278" s="158">
        <v>86366</v>
      </c>
      <c r="Z278" s="155">
        <v>0.983578045692786</v>
      </c>
      <c r="AA278" s="155">
        <v>0.983981224080572</v>
      </c>
      <c r="AB278" s="173">
        <v>-0.00040317838778603</v>
      </c>
    </row>
    <row r="279" spans="1:28">
      <c r="A279" s="175" t="s">
        <v>260</v>
      </c>
      <c r="B279" s="176" t="s">
        <v>1798</v>
      </c>
      <c r="C279" s="176" t="s">
        <v>269</v>
      </c>
      <c r="D279" s="150">
        <v>9738</v>
      </c>
      <c r="E279" s="153">
        <v>9549</v>
      </c>
      <c r="F279" s="153">
        <v>189</v>
      </c>
      <c r="G279" s="151">
        <v>9100</v>
      </c>
      <c r="H279" s="151">
        <v>8945</v>
      </c>
      <c r="I279" s="151">
        <v>155</v>
      </c>
      <c r="J279" s="151">
        <v>4763</v>
      </c>
      <c r="K279" s="151">
        <v>4671</v>
      </c>
      <c r="L279" s="151">
        <v>92</v>
      </c>
      <c r="M279" s="172">
        <v>0.93</v>
      </c>
      <c r="N279" s="153">
        <v>198973</v>
      </c>
      <c r="O279" s="153">
        <v>195662</v>
      </c>
      <c r="P279" s="153">
        <v>3311</v>
      </c>
      <c r="Q279" s="154">
        <v>0.983359551295904</v>
      </c>
      <c r="R279" s="154">
        <v>0.980591497227357</v>
      </c>
      <c r="S279" s="154">
        <v>0.982967032967033</v>
      </c>
      <c r="T279" s="154">
        <v>0.980684442578207</v>
      </c>
      <c r="U279" s="173">
        <v>-0.00237553573967619</v>
      </c>
      <c r="V279" s="158">
        <v>56250</v>
      </c>
      <c r="W279" s="158">
        <v>55251</v>
      </c>
      <c r="X279" s="158">
        <v>61123</v>
      </c>
      <c r="Y279" s="158">
        <v>60070</v>
      </c>
      <c r="Z279" s="155">
        <v>0.98224</v>
      </c>
      <c r="AA279" s="155">
        <v>0.982772442452105</v>
      </c>
      <c r="AB279" s="173">
        <v>-0.00053244245210482</v>
      </c>
    </row>
    <row r="280" spans="1:28">
      <c r="A280" s="175" t="s">
        <v>260</v>
      </c>
      <c r="B280" s="176" t="s">
        <v>1798</v>
      </c>
      <c r="C280" s="176" t="s">
        <v>270</v>
      </c>
      <c r="D280" s="150">
        <v>0</v>
      </c>
      <c r="E280" s="153">
        <v>0</v>
      </c>
      <c r="F280" s="153">
        <v>0</v>
      </c>
      <c r="G280" s="151">
        <v>0</v>
      </c>
      <c r="H280" s="151">
        <v>0</v>
      </c>
      <c r="I280" s="151">
        <v>0</v>
      </c>
      <c r="J280" s="151">
        <v>0</v>
      </c>
      <c r="K280" s="151">
        <v>0</v>
      </c>
      <c r="L280" s="151">
        <v>0</v>
      </c>
      <c r="M280" s="172">
        <v>0.93</v>
      </c>
      <c r="N280" s="153">
        <v>0</v>
      </c>
      <c r="O280" s="153">
        <v>0</v>
      </c>
      <c r="P280" s="153">
        <v>0</v>
      </c>
      <c r="Q280" s="154">
        <v>0</v>
      </c>
      <c r="R280" s="154">
        <v>0</v>
      </c>
      <c r="S280" s="154">
        <v>0</v>
      </c>
      <c r="T280" s="154">
        <v>0</v>
      </c>
      <c r="U280" s="173">
        <v>0</v>
      </c>
      <c r="V280" s="158">
        <v>0</v>
      </c>
      <c r="W280" s="158">
        <v>0</v>
      </c>
      <c r="X280" s="158">
        <v>0</v>
      </c>
      <c r="Y280" s="158">
        <v>0</v>
      </c>
      <c r="Z280" s="155">
        <v>0</v>
      </c>
      <c r="AA280" s="155">
        <v>0</v>
      </c>
      <c r="AB280" s="173">
        <v>0</v>
      </c>
    </row>
    <row r="281" spans="1:28">
      <c r="A281" s="175" t="s">
        <v>260</v>
      </c>
      <c r="B281" s="176" t="s">
        <v>1798</v>
      </c>
      <c r="C281" s="176" t="s">
        <v>271</v>
      </c>
      <c r="D281" s="150">
        <v>2493</v>
      </c>
      <c r="E281" s="153">
        <v>2373</v>
      </c>
      <c r="F281" s="153">
        <v>120</v>
      </c>
      <c r="G281" s="151">
        <v>2319</v>
      </c>
      <c r="H281" s="151">
        <v>2258</v>
      </c>
      <c r="I281" s="151">
        <v>61</v>
      </c>
      <c r="J281" s="151">
        <v>1172</v>
      </c>
      <c r="K281" s="151">
        <v>1142</v>
      </c>
      <c r="L281" s="151">
        <v>30</v>
      </c>
      <c r="M281" s="172">
        <v>0.93</v>
      </c>
      <c r="N281" s="153">
        <v>46500</v>
      </c>
      <c r="O281" s="153">
        <v>45075</v>
      </c>
      <c r="P281" s="153">
        <v>1425</v>
      </c>
      <c r="Q281" s="154">
        <v>0.969354838709677</v>
      </c>
      <c r="R281" s="154">
        <v>0.951865222623345</v>
      </c>
      <c r="S281" s="154">
        <v>0.973695558430358</v>
      </c>
      <c r="T281" s="154">
        <v>0.974402730375427</v>
      </c>
      <c r="U281" s="173">
        <v>-0.0218303358070125</v>
      </c>
      <c r="V281" s="158">
        <v>14197</v>
      </c>
      <c r="W281" s="158">
        <v>13736</v>
      </c>
      <c r="X281" s="158">
        <v>14447</v>
      </c>
      <c r="Y281" s="158">
        <v>13981</v>
      </c>
      <c r="Z281" s="155">
        <v>0.967528351060083</v>
      </c>
      <c r="AA281" s="155">
        <v>0.967744168339448</v>
      </c>
      <c r="AB281" s="173">
        <v>-0.000215817279364483</v>
      </c>
    </row>
    <row r="282" spans="1:28">
      <c r="A282" s="175" t="s">
        <v>260</v>
      </c>
      <c r="B282" s="176" t="s">
        <v>1798</v>
      </c>
      <c r="C282" s="176" t="s">
        <v>272</v>
      </c>
      <c r="D282" s="150">
        <v>0</v>
      </c>
      <c r="E282" s="153">
        <v>0</v>
      </c>
      <c r="F282" s="153">
        <v>0</v>
      </c>
      <c r="G282" s="151">
        <v>1</v>
      </c>
      <c r="H282" s="151">
        <v>0</v>
      </c>
      <c r="I282" s="151">
        <v>1</v>
      </c>
      <c r="J282" s="151">
        <v>0</v>
      </c>
      <c r="K282" s="151">
        <v>0</v>
      </c>
      <c r="L282" s="151">
        <v>0</v>
      </c>
      <c r="M282" s="172">
        <v>0.93</v>
      </c>
      <c r="N282" s="153">
        <v>29</v>
      </c>
      <c r="O282" s="153">
        <v>24</v>
      </c>
      <c r="P282" s="153">
        <v>5</v>
      </c>
      <c r="Q282" s="154">
        <v>0.827586206896552</v>
      </c>
      <c r="R282" s="154">
        <v>0</v>
      </c>
      <c r="S282" s="154">
        <v>0</v>
      </c>
      <c r="T282" s="154">
        <v>0</v>
      </c>
      <c r="U282" s="173">
        <v>0</v>
      </c>
      <c r="V282" s="158">
        <v>2</v>
      </c>
      <c r="W282" s="158">
        <v>0</v>
      </c>
      <c r="X282" s="158">
        <v>13</v>
      </c>
      <c r="Y282" s="158">
        <v>13</v>
      </c>
      <c r="Z282" s="155">
        <v>0</v>
      </c>
      <c r="AA282" s="155">
        <v>1</v>
      </c>
      <c r="AB282" s="173">
        <v>-1</v>
      </c>
    </row>
    <row r="283" spans="1:28">
      <c r="A283" s="175" t="s">
        <v>260</v>
      </c>
      <c r="B283" s="176" t="s">
        <v>1798</v>
      </c>
      <c r="C283" s="176" t="s">
        <v>273</v>
      </c>
      <c r="D283" s="150">
        <v>0</v>
      </c>
      <c r="E283" s="153">
        <v>0</v>
      </c>
      <c r="F283" s="153">
        <v>0</v>
      </c>
      <c r="G283" s="151">
        <v>0</v>
      </c>
      <c r="H283" s="151">
        <v>0</v>
      </c>
      <c r="I283" s="151">
        <v>0</v>
      </c>
      <c r="J283" s="151">
        <v>0</v>
      </c>
      <c r="K283" s="151">
        <v>0</v>
      </c>
      <c r="L283" s="151">
        <v>0</v>
      </c>
      <c r="M283" s="172">
        <v>0.93</v>
      </c>
      <c r="N283" s="153">
        <v>4</v>
      </c>
      <c r="O283" s="153">
        <v>2</v>
      </c>
      <c r="P283" s="153">
        <v>2</v>
      </c>
      <c r="Q283" s="154">
        <v>0.5</v>
      </c>
      <c r="R283" s="154">
        <v>0</v>
      </c>
      <c r="S283" s="154">
        <v>0</v>
      </c>
      <c r="T283" s="154">
        <v>0</v>
      </c>
      <c r="U283" s="173">
        <v>0</v>
      </c>
      <c r="V283" s="158">
        <v>2</v>
      </c>
      <c r="W283" s="158">
        <v>0</v>
      </c>
      <c r="X283" s="158">
        <v>1</v>
      </c>
      <c r="Y283" s="158">
        <v>1</v>
      </c>
      <c r="Z283" s="155">
        <v>0</v>
      </c>
      <c r="AA283" s="155">
        <v>1</v>
      </c>
      <c r="AB283" s="173">
        <v>-1</v>
      </c>
    </row>
    <row r="284" spans="1:28">
      <c r="A284" s="175" t="s">
        <v>260</v>
      </c>
      <c r="B284" s="176" t="s">
        <v>1798</v>
      </c>
      <c r="C284" s="176" t="s">
        <v>274</v>
      </c>
      <c r="D284" s="150">
        <v>15</v>
      </c>
      <c r="E284" s="153">
        <v>13</v>
      </c>
      <c r="F284" s="153">
        <v>2</v>
      </c>
      <c r="G284" s="151">
        <v>14</v>
      </c>
      <c r="H284" s="151">
        <v>13</v>
      </c>
      <c r="I284" s="151">
        <v>1</v>
      </c>
      <c r="J284" s="151">
        <v>7</v>
      </c>
      <c r="K284" s="151">
        <v>5</v>
      </c>
      <c r="L284" s="151">
        <v>2</v>
      </c>
      <c r="M284" s="172">
        <v>0.93</v>
      </c>
      <c r="N284" s="153">
        <v>273</v>
      </c>
      <c r="O284" s="153">
        <v>251</v>
      </c>
      <c r="P284" s="153">
        <v>22</v>
      </c>
      <c r="Q284" s="154">
        <v>0.919413919413919</v>
      </c>
      <c r="R284" s="154">
        <v>0.866666666666667</v>
      </c>
      <c r="S284" s="154">
        <v>0.928571428571429</v>
      </c>
      <c r="T284" s="154">
        <v>0.714285714285714</v>
      </c>
      <c r="U284" s="173">
        <v>-0.0619047619047619</v>
      </c>
      <c r="V284" s="158">
        <v>84</v>
      </c>
      <c r="W284" s="158">
        <v>78</v>
      </c>
      <c r="X284" s="158">
        <v>78</v>
      </c>
      <c r="Y284" s="158">
        <v>70</v>
      </c>
      <c r="Z284" s="155">
        <v>0.928571428571429</v>
      </c>
      <c r="AA284" s="155">
        <v>0.897435897435897</v>
      </c>
      <c r="AB284" s="173">
        <v>0.0311355311355311</v>
      </c>
    </row>
    <row r="285" spans="1:28">
      <c r="A285" s="175" t="s">
        <v>260</v>
      </c>
      <c r="B285" s="176" t="s">
        <v>1798</v>
      </c>
      <c r="C285" s="176" t="s">
        <v>275</v>
      </c>
      <c r="D285" s="150">
        <v>0</v>
      </c>
      <c r="E285" s="153">
        <v>0</v>
      </c>
      <c r="F285" s="153">
        <v>0</v>
      </c>
      <c r="G285" s="151">
        <v>0</v>
      </c>
      <c r="H285" s="151">
        <v>0</v>
      </c>
      <c r="I285" s="151">
        <v>0</v>
      </c>
      <c r="J285" s="151">
        <v>0</v>
      </c>
      <c r="K285" s="151">
        <v>0</v>
      </c>
      <c r="L285" s="151">
        <v>0</v>
      </c>
      <c r="M285" s="172">
        <v>0.93</v>
      </c>
      <c r="N285" s="153">
        <v>8</v>
      </c>
      <c r="O285" s="153">
        <v>3</v>
      </c>
      <c r="P285" s="153">
        <v>5</v>
      </c>
      <c r="Q285" s="154">
        <v>0.375</v>
      </c>
      <c r="R285" s="154">
        <v>0</v>
      </c>
      <c r="S285" s="154">
        <v>0</v>
      </c>
      <c r="T285" s="154">
        <v>0</v>
      </c>
      <c r="U285" s="173">
        <v>0</v>
      </c>
      <c r="V285" s="158">
        <v>2</v>
      </c>
      <c r="W285" s="158">
        <v>0</v>
      </c>
      <c r="X285" s="158">
        <v>4</v>
      </c>
      <c r="Y285" s="158">
        <v>2</v>
      </c>
      <c r="Z285" s="155">
        <v>0</v>
      </c>
      <c r="AA285" s="155">
        <v>0.5</v>
      </c>
      <c r="AB285" s="173">
        <v>-0.5</v>
      </c>
    </row>
    <row r="286" spans="1:28">
      <c r="A286" s="175" t="s">
        <v>260</v>
      </c>
      <c r="B286" s="176" t="s">
        <v>1799</v>
      </c>
      <c r="C286" s="176" t="s">
        <v>276</v>
      </c>
      <c r="D286" s="150">
        <v>8549</v>
      </c>
      <c r="E286" s="153">
        <v>8399</v>
      </c>
      <c r="F286" s="153">
        <v>150</v>
      </c>
      <c r="G286" s="151">
        <v>8520</v>
      </c>
      <c r="H286" s="151">
        <v>8453</v>
      </c>
      <c r="I286" s="151">
        <v>67</v>
      </c>
      <c r="J286" s="151">
        <v>4027</v>
      </c>
      <c r="K286" s="151">
        <v>3986</v>
      </c>
      <c r="L286" s="151">
        <v>41</v>
      </c>
      <c r="M286" s="172">
        <v>0.93</v>
      </c>
      <c r="N286" s="153">
        <v>184593</v>
      </c>
      <c r="O286" s="153">
        <v>183111</v>
      </c>
      <c r="P286" s="153">
        <v>1482</v>
      </c>
      <c r="Q286" s="154">
        <v>0.991971526547594</v>
      </c>
      <c r="R286" s="154">
        <v>0.98245408819745</v>
      </c>
      <c r="S286" s="154">
        <v>0.992136150234742</v>
      </c>
      <c r="T286" s="154">
        <v>0.989818723615595</v>
      </c>
      <c r="U286" s="173">
        <v>-0.00968206203729183</v>
      </c>
      <c r="V286" s="158">
        <v>50496</v>
      </c>
      <c r="W286" s="158">
        <v>49992</v>
      </c>
      <c r="X286" s="158">
        <v>55889</v>
      </c>
      <c r="Y286" s="158">
        <v>55469</v>
      </c>
      <c r="Z286" s="155">
        <v>0.990019011406844</v>
      </c>
      <c r="AA286" s="155">
        <v>0.992485104403371</v>
      </c>
      <c r="AB286" s="173">
        <v>-0.00246609299652689</v>
      </c>
    </row>
    <row r="287" spans="1:28">
      <c r="A287" s="175" t="s">
        <v>260</v>
      </c>
      <c r="B287" s="176" t="s">
        <v>1799</v>
      </c>
      <c r="C287" s="176" t="s">
        <v>277</v>
      </c>
      <c r="D287" s="150">
        <v>11004</v>
      </c>
      <c r="E287" s="153">
        <v>10546</v>
      </c>
      <c r="F287" s="153">
        <v>458</v>
      </c>
      <c r="G287" s="151">
        <v>11397</v>
      </c>
      <c r="H287" s="151">
        <v>10950</v>
      </c>
      <c r="I287" s="151">
        <v>447</v>
      </c>
      <c r="J287" s="151">
        <v>5579</v>
      </c>
      <c r="K287" s="151">
        <v>5342</v>
      </c>
      <c r="L287" s="151">
        <v>237</v>
      </c>
      <c r="M287" s="172">
        <v>0.93</v>
      </c>
      <c r="N287" s="153">
        <v>233115</v>
      </c>
      <c r="O287" s="153">
        <v>225332</v>
      </c>
      <c r="P287" s="153">
        <v>7783</v>
      </c>
      <c r="Q287" s="154">
        <v>0.966613045063595</v>
      </c>
      <c r="R287" s="154">
        <v>0.958378771355871</v>
      </c>
      <c r="S287" s="154">
        <v>0.960779152408529</v>
      </c>
      <c r="T287" s="154">
        <v>0.957519268686144</v>
      </c>
      <c r="U287" s="173">
        <v>-0.00240038105265794</v>
      </c>
      <c r="V287" s="158">
        <v>66756</v>
      </c>
      <c r="W287" s="158">
        <v>64220</v>
      </c>
      <c r="X287" s="158">
        <v>72076</v>
      </c>
      <c r="Y287" s="158">
        <v>69754</v>
      </c>
      <c r="Z287" s="155">
        <v>0.962010905386782</v>
      </c>
      <c r="AA287" s="155">
        <v>0.967784005771685</v>
      </c>
      <c r="AB287" s="173">
        <v>-0.00577310038490375</v>
      </c>
    </row>
    <row r="288" spans="1:28">
      <c r="A288" s="175" t="s">
        <v>260</v>
      </c>
      <c r="B288" s="176" t="s">
        <v>1799</v>
      </c>
      <c r="C288" s="176" t="s">
        <v>278</v>
      </c>
      <c r="D288" s="150">
        <v>8690</v>
      </c>
      <c r="E288" s="153">
        <v>8569</v>
      </c>
      <c r="F288" s="153">
        <v>121</v>
      </c>
      <c r="G288" s="151">
        <v>9222</v>
      </c>
      <c r="H288" s="151">
        <v>9111</v>
      </c>
      <c r="I288" s="151">
        <v>111</v>
      </c>
      <c r="J288" s="151">
        <v>4302</v>
      </c>
      <c r="K288" s="151">
        <v>4229</v>
      </c>
      <c r="L288" s="151">
        <v>73</v>
      </c>
      <c r="M288" s="172">
        <v>0.93</v>
      </c>
      <c r="N288" s="153">
        <v>196217</v>
      </c>
      <c r="O288" s="153">
        <v>193975</v>
      </c>
      <c r="P288" s="153">
        <v>2242</v>
      </c>
      <c r="Q288" s="154">
        <v>0.988573874842649</v>
      </c>
      <c r="R288" s="154">
        <v>0.986075949367089</v>
      </c>
      <c r="S288" s="154">
        <v>0.987963565387118</v>
      </c>
      <c r="T288" s="154">
        <v>0.983031148303115</v>
      </c>
      <c r="U288" s="173">
        <v>-0.00188761602002907</v>
      </c>
      <c r="V288" s="158">
        <v>53184</v>
      </c>
      <c r="W288" s="158">
        <v>52514</v>
      </c>
      <c r="X288" s="158">
        <v>61548</v>
      </c>
      <c r="Y288" s="158">
        <v>60848</v>
      </c>
      <c r="Z288" s="155">
        <v>0.987402226233454</v>
      </c>
      <c r="AA288" s="155">
        <v>0.988626762851758</v>
      </c>
      <c r="AB288" s="173">
        <v>-0.00122453661830435</v>
      </c>
    </row>
    <row r="289" spans="1:28">
      <c r="A289" s="175" t="s">
        <v>260</v>
      </c>
      <c r="B289" s="176" t="s">
        <v>1799</v>
      </c>
      <c r="C289" s="176" t="s">
        <v>279</v>
      </c>
      <c r="D289" s="150">
        <v>1</v>
      </c>
      <c r="E289" s="153">
        <v>1</v>
      </c>
      <c r="F289" s="153">
        <v>0</v>
      </c>
      <c r="G289" s="151">
        <v>0</v>
      </c>
      <c r="H289" s="151">
        <v>0</v>
      </c>
      <c r="I289" s="151">
        <v>0</v>
      </c>
      <c r="J289" s="151">
        <v>0</v>
      </c>
      <c r="K289" s="151">
        <v>0</v>
      </c>
      <c r="L289" s="151">
        <v>0</v>
      </c>
      <c r="M289" s="172">
        <v>0.93</v>
      </c>
      <c r="N289" s="153">
        <v>6</v>
      </c>
      <c r="O289" s="153">
        <v>6</v>
      </c>
      <c r="P289" s="153">
        <v>0</v>
      </c>
      <c r="Q289" s="154">
        <v>1</v>
      </c>
      <c r="R289" s="154">
        <v>1</v>
      </c>
      <c r="S289" s="154">
        <v>0</v>
      </c>
      <c r="T289" s="154">
        <v>0</v>
      </c>
      <c r="U289" s="173">
        <v>1</v>
      </c>
      <c r="V289" s="158">
        <v>2</v>
      </c>
      <c r="W289" s="158">
        <v>2</v>
      </c>
      <c r="X289" s="158">
        <v>2</v>
      </c>
      <c r="Y289" s="158">
        <v>2</v>
      </c>
      <c r="Z289" s="155">
        <v>1</v>
      </c>
      <c r="AA289" s="155">
        <v>1</v>
      </c>
      <c r="AB289" s="173">
        <v>0</v>
      </c>
    </row>
    <row r="290" spans="1:28">
      <c r="A290" s="175" t="s">
        <v>260</v>
      </c>
      <c r="B290" s="176" t="s">
        <v>1799</v>
      </c>
      <c r="C290" s="176" t="s">
        <v>280</v>
      </c>
      <c r="D290" s="150">
        <v>0</v>
      </c>
      <c r="E290" s="153">
        <v>0</v>
      </c>
      <c r="F290" s="153">
        <v>0</v>
      </c>
      <c r="G290" s="151">
        <v>0</v>
      </c>
      <c r="H290" s="151">
        <v>0</v>
      </c>
      <c r="I290" s="151">
        <v>0</v>
      </c>
      <c r="J290" s="151">
        <v>0</v>
      </c>
      <c r="K290" s="151">
        <v>0</v>
      </c>
      <c r="L290" s="151">
        <v>0</v>
      </c>
      <c r="M290" s="172">
        <v>0.93</v>
      </c>
      <c r="N290" s="153">
        <v>0</v>
      </c>
      <c r="O290" s="153">
        <v>0</v>
      </c>
      <c r="P290" s="153">
        <v>0</v>
      </c>
      <c r="Q290" s="154">
        <v>0</v>
      </c>
      <c r="R290" s="154">
        <v>0</v>
      </c>
      <c r="S290" s="154">
        <v>0</v>
      </c>
      <c r="T290" s="154">
        <v>0</v>
      </c>
      <c r="U290" s="173">
        <v>0</v>
      </c>
      <c r="V290" s="158">
        <v>0</v>
      </c>
      <c r="W290" s="158">
        <v>0</v>
      </c>
      <c r="X290" s="158">
        <v>0</v>
      </c>
      <c r="Y290" s="158">
        <v>0</v>
      </c>
      <c r="Z290" s="155">
        <v>0</v>
      </c>
      <c r="AA290" s="155">
        <v>0</v>
      </c>
      <c r="AB290" s="173">
        <v>0</v>
      </c>
    </row>
    <row r="291" spans="1:28">
      <c r="A291" s="175" t="s">
        <v>260</v>
      </c>
      <c r="B291" s="176" t="s">
        <v>1799</v>
      </c>
      <c r="C291" s="176" t="s">
        <v>281</v>
      </c>
      <c r="D291" s="150">
        <v>3913</v>
      </c>
      <c r="E291" s="153">
        <v>3751</v>
      </c>
      <c r="F291" s="153">
        <v>162</v>
      </c>
      <c r="G291" s="151">
        <v>4030</v>
      </c>
      <c r="H291" s="151">
        <v>3835</v>
      </c>
      <c r="I291" s="151">
        <v>195</v>
      </c>
      <c r="J291" s="151">
        <v>2230</v>
      </c>
      <c r="K291" s="151">
        <v>2138</v>
      </c>
      <c r="L291" s="151">
        <v>92</v>
      </c>
      <c r="M291" s="172">
        <v>0.93</v>
      </c>
      <c r="N291" s="153">
        <v>80532</v>
      </c>
      <c r="O291" s="153">
        <v>78240</v>
      </c>
      <c r="P291" s="153">
        <v>2292</v>
      </c>
      <c r="Q291" s="154">
        <v>0.971539263895098</v>
      </c>
      <c r="R291" s="154">
        <v>0.958599539994889</v>
      </c>
      <c r="S291" s="154">
        <v>0.951612903225806</v>
      </c>
      <c r="T291" s="154">
        <v>0.958744394618834</v>
      </c>
      <c r="U291" s="173">
        <v>0.00698663676908229</v>
      </c>
      <c r="V291" s="158">
        <v>23997</v>
      </c>
      <c r="W291" s="158">
        <v>23067</v>
      </c>
      <c r="X291" s="158">
        <v>25173</v>
      </c>
      <c r="Y291" s="158">
        <v>24539</v>
      </c>
      <c r="Z291" s="155">
        <v>0.961245155644456</v>
      </c>
      <c r="AA291" s="155">
        <v>0.974814285146784</v>
      </c>
      <c r="AB291" s="173">
        <v>-0.0135691295023287</v>
      </c>
    </row>
    <row r="292" spans="1:28">
      <c r="A292" s="175" t="s">
        <v>260</v>
      </c>
      <c r="B292" s="176" t="s">
        <v>1799</v>
      </c>
      <c r="C292" s="176" t="s">
        <v>282</v>
      </c>
      <c r="D292" s="150">
        <v>4667</v>
      </c>
      <c r="E292" s="153">
        <v>4385</v>
      </c>
      <c r="F292" s="153">
        <v>282</v>
      </c>
      <c r="G292" s="151">
        <v>4708</v>
      </c>
      <c r="H292" s="151">
        <v>4542</v>
      </c>
      <c r="I292" s="151">
        <v>166</v>
      </c>
      <c r="J292" s="151">
        <v>2335</v>
      </c>
      <c r="K292" s="151">
        <v>2263</v>
      </c>
      <c r="L292" s="151">
        <v>72</v>
      </c>
      <c r="M292" s="172">
        <v>0.93</v>
      </c>
      <c r="N292" s="153">
        <v>96513</v>
      </c>
      <c r="O292" s="153">
        <v>93610</v>
      </c>
      <c r="P292" s="153">
        <v>2903</v>
      </c>
      <c r="Q292" s="154">
        <v>0.969921150518583</v>
      </c>
      <c r="R292" s="154">
        <v>0.939575744589672</v>
      </c>
      <c r="S292" s="154">
        <v>0.964740866610025</v>
      </c>
      <c r="T292" s="154">
        <v>0.969164882226981</v>
      </c>
      <c r="U292" s="173">
        <v>-0.0251651220203533</v>
      </c>
      <c r="V292" s="158">
        <v>27335</v>
      </c>
      <c r="W292" s="158">
        <v>26399</v>
      </c>
      <c r="X292" s="158">
        <v>29457</v>
      </c>
      <c r="Y292" s="158">
        <v>28639</v>
      </c>
      <c r="Z292" s="155">
        <v>0.965758185476495</v>
      </c>
      <c r="AA292" s="155">
        <v>0.972230709169298</v>
      </c>
      <c r="AB292" s="173">
        <v>-0.00647252369280227</v>
      </c>
    </row>
    <row r="293" spans="1:28">
      <c r="A293" s="175" t="s">
        <v>260</v>
      </c>
      <c r="B293" s="176" t="s">
        <v>1799</v>
      </c>
      <c r="C293" s="176" t="s">
        <v>283</v>
      </c>
      <c r="D293" s="150">
        <v>225</v>
      </c>
      <c r="E293" s="153">
        <v>196</v>
      </c>
      <c r="F293" s="153">
        <v>29</v>
      </c>
      <c r="G293" s="151">
        <v>221</v>
      </c>
      <c r="H293" s="151">
        <v>220</v>
      </c>
      <c r="I293" s="151">
        <v>1</v>
      </c>
      <c r="J293" s="151">
        <v>154</v>
      </c>
      <c r="K293" s="151">
        <v>152</v>
      </c>
      <c r="L293" s="151">
        <v>2</v>
      </c>
      <c r="M293" s="172">
        <v>0.93</v>
      </c>
      <c r="N293" s="153">
        <v>3027</v>
      </c>
      <c r="O293" s="153">
        <v>2982</v>
      </c>
      <c r="P293" s="153">
        <v>45</v>
      </c>
      <c r="Q293" s="154">
        <v>0.985133795837463</v>
      </c>
      <c r="R293" s="154">
        <v>0.871111111111111</v>
      </c>
      <c r="S293" s="154">
        <v>0.995475113122172</v>
      </c>
      <c r="T293" s="154">
        <v>0.987012987012987</v>
      </c>
      <c r="U293" s="173">
        <v>-0.124364002011061</v>
      </c>
      <c r="V293" s="158">
        <v>1467</v>
      </c>
      <c r="W293" s="158">
        <v>1431</v>
      </c>
      <c r="X293" s="158">
        <v>1035</v>
      </c>
      <c r="Y293" s="158">
        <v>1030</v>
      </c>
      <c r="Z293" s="155">
        <v>0.975460122699387</v>
      </c>
      <c r="AA293" s="155">
        <v>0.995169082125604</v>
      </c>
      <c r="AB293" s="173">
        <v>-0.0197089594262173</v>
      </c>
    </row>
    <row r="294" spans="1:28">
      <c r="A294" s="175" t="s">
        <v>260</v>
      </c>
      <c r="B294" s="176" t="s">
        <v>1799</v>
      </c>
      <c r="C294" s="176" t="s">
        <v>284</v>
      </c>
      <c r="D294" s="150">
        <v>1</v>
      </c>
      <c r="E294" s="153">
        <v>1</v>
      </c>
      <c r="F294" s="153">
        <v>0</v>
      </c>
      <c r="G294" s="151">
        <v>0</v>
      </c>
      <c r="H294" s="151">
        <v>0</v>
      </c>
      <c r="I294" s="151">
        <v>0</v>
      </c>
      <c r="J294" s="151">
        <v>0</v>
      </c>
      <c r="K294" s="151">
        <v>0</v>
      </c>
      <c r="L294" s="151">
        <v>0</v>
      </c>
      <c r="M294" s="172">
        <v>0.93</v>
      </c>
      <c r="N294" s="153">
        <v>1</v>
      </c>
      <c r="O294" s="153">
        <v>1</v>
      </c>
      <c r="P294" s="153">
        <v>0</v>
      </c>
      <c r="Q294" s="154">
        <v>1</v>
      </c>
      <c r="R294" s="154">
        <v>1</v>
      </c>
      <c r="S294" s="154">
        <v>0</v>
      </c>
      <c r="T294" s="154">
        <v>0</v>
      </c>
      <c r="U294" s="173">
        <v>1</v>
      </c>
      <c r="V294" s="158">
        <v>1</v>
      </c>
      <c r="W294" s="158">
        <v>1</v>
      </c>
      <c r="X294" s="158">
        <v>0</v>
      </c>
      <c r="Y294" s="158">
        <v>0</v>
      </c>
      <c r="Z294" s="155">
        <v>1</v>
      </c>
      <c r="AA294" s="155">
        <v>0</v>
      </c>
      <c r="AB294" s="173">
        <v>1</v>
      </c>
    </row>
    <row r="295" spans="1:28">
      <c r="A295" s="175" t="s">
        <v>260</v>
      </c>
      <c r="B295" s="176" t="s">
        <v>1799</v>
      </c>
      <c r="C295" s="176" t="s">
        <v>285</v>
      </c>
      <c r="D295" s="150">
        <v>4</v>
      </c>
      <c r="E295" s="153">
        <v>1</v>
      </c>
      <c r="F295" s="153">
        <v>3</v>
      </c>
      <c r="G295" s="151">
        <v>10</v>
      </c>
      <c r="H295" s="151">
        <v>3</v>
      </c>
      <c r="I295" s="151">
        <v>7</v>
      </c>
      <c r="J295" s="151">
        <v>12</v>
      </c>
      <c r="K295" s="151">
        <v>4</v>
      </c>
      <c r="L295" s="151">
        <v>8</v>
      </c>
      <c r="M295" s="172">
        <v>0.93</v>
      </c>
      <c r="N295" s="153">
        <v>129</v>
      </c>
      <c r="O295" s="153">
        <v>83</v>
      </c>
      <c r="P295" s="153">
        <v>46</v>
      </c>
      <c r="Q295" s="154">
        <v>0.643410852713178</v>
      </c>
      <c r="R295" s="154">
        <v>0.25</v>
      </c>
      <c r="S295" s="154">
        <v>0.3</v>
      </c>
      <c r="T295" s="154">
        <v>0.333333333333333</v>
      </c>
      <c r="U295" s="173">
        <v>-0.05</v>
      </c>
      <c r="V295" s="158">
        <v>51</v>
      </c>
      <c r="W295" s="158">
        <v>22</v>
      </c>
      <c r="X295" s="158">
        <v>36</v>
      </c>
      <c r="Y295" s="158">
        <v>30</v>
      </c>
      <c r="Z295" s="155">
        <v>0.431372549019608</v>
      </c>
      <c r="AA295" s="155">
        <v>0.833333333333333</v>
      </c>
      <c r="AB295" s="173">
        <v>-0.401960784313726</v>
      </c>
    </row>
    <row r="296" spans="1:28">
      <c r="A296" s="175" t="s">
        <v>260</v>
      </c>
      <c r="B296" s="176" t="s">
        <v>1799</v>
      </c>
      <c r="C296" s="176" t="s">
        <v>286</v>
      </c>
      <c r="D296" s="150">
        <v>0</v>
      </c>
      <c r="E296" s="153">
        <v>0</v>
      </c>
      <c r="F296" s="153">
        <v>0</v>
      </c>
      <c r="G296" s="151">
        <v>0</v>
      </c>
      <c r="H296" s="151">
        <v>0</v>
      </c>
      <c r="I296" s="151">
        <v>0</v>
      </c>
      <c r="J296" s="151">
        <v>0</v>
      </c>
      <c r="K296" s="151">
        <v>0</v>
      </c>
      <c r="L296" s="151">
        <v>0</v>
      </c>
      <c r="M296" s="172">
        <v>0.93</v>
      </c>
      <c r="N296" s="153">
        <v>1</v>
      </c>
      <c r="O296" s="153">
        <v>1</v>
      </c>
      <c r="P296" s="153">
        <v>0</v>
      </c>
      <c r="Q296" s="154">
        <v>1</v>
      </c>
      <c r="R296" s="154">
        <v>0</v>
      </c>
      <c r="S296" s="154">
        <v>0</v>
      </c>
      <c r="T296" s="154">
        <v>0</v>
      </c>
      <c r="U296" s="173">
        <v>0</v>
      </c>
      <c r="V296" s="158">
        <v>1</v>
      </c>
      <c r="W296" s="158">
        <v>1</v>
      </c>
      <c r="X296" s="158">
        <v>0</v>
      </c>
      <c r="Y296" s="158">
        <v>0</v>
      </c>
      <c r="Z296" s="155">
        <v>1</v>
      </c>
      <c r="AA296" s="155">
        <v>0</v>
      </c>
      <c r="AB296" s="173">
        <v>1</v>
      </c>
    </row>
    <row r="297" spans="1:28">
      <c r="A297" s="175" t="s">
        <v>260</v>
      </c>
      <c r="B297" s="176" t="s">
        <v>1799</v>
      </c>
      <c r="C297" s="176" t="s">
        <v>287</v>
      </c>
      <c r="D297" s="150">
        <v>0</v>
      </c>
      <c r="E297" s="153">
        <v>0</v>
      </c>
      <c r="F297" s="153">
        <v>0</v>
      </c>
      <c r="G297" s="151">
        <v>0</v>
      </c>
      <c r="H297" s="151">
        <v>0</v>
      </c>
      <c r="I297" s="151">
        <v>0</v>
      </c>
      <c r="J297" s="151">
        <v>0</v>
      </c>
      <c r="K297" s="151">
        <v>0</v>
      </c>
      <c r="L297" s="151">
        <v>0</v>
      </c>
      <c r="M297" s="172">
        <v>0.93</v>
      </c>
      <c r="N297" s="153">
        <v>0</v>
      </c>
      <c r="O297" s="153">
        <v>0</v>
      </c>
      <c r="P297" s="153">
        <v>0</v>
      </c>
      <c r="Q297" s="154">
        <v>0</v>
      </c>
      <c r="R297" s="154">
        <v>0</v>
      </c>
      <c r="S297" s="154">
        <v>0</v>
      </c>
      <c r="T297" s="154">
        <v>0</v>
      </c>
      <c r="U297" s="173">
        <v>0</v>
      </c>
      <c r="V297" s="158">
        <v>0</v>
      </c>
      <c r="W297" s="158">
        <v>0</v>
      </c>
      <c r="X297" s="158">
        <v>0</v>
      </c>
      <c r="Y297" s="158">
        <v>0</v>
      </c>
      <c r="Z297" s="155">
        <v>0</v>
      </c>
      <c r="AA297" s="155">
        <v>0</v>
      </c>
      <c r="AB297" s="173">
        <v>0</v>
      </c>
    </row>
    <row r="298" spans="1:28">
      <c r="A298" s="175" t="s">
        <v>260</v>
      </c>
      <c r="B298" s="176" t="s">
        <v>1799</v>
      </c>
      <c r="C298" s="176" t="s">
        <v>288</v>
      </c>
      <c r="D298" s="150">
        <v>1</v>
      </c>
      <c r="E298" s="153">
        <v>0</v>
      </c>
      <c r="F298" s="153">
        <v>1</v>
      </c>
      <c r="G298" s="151">
        <v>2</v>
      </c>
      <c r="H298" s="151">
        <v>2</v>
      </c>
      <c r="I298" s="151">
        <v>0</v>
      </c>
      <c r="J298" s="151">
        <v>2</v>
      </c>
      <c r="K298" s="151">
        <v>2</v>
      </c>
      <c r="L298" s="151">
        <v>0</v>
      </c>
      <c r="M298" s="172">
        <v>0.93</v>
      </c>
      <c r="N298" s="153">
        <v>47</v>
      </c>
      <c r="O298" s="153">
        <v>42</v>
      </c>
      <c r="P298" s="153">
        <v>5</v>
      </c>
      <c r="Q298" s="154">
        <v>0.893617021276596</v>
      </c>
      <c r="R298" s="154">
        <v>0</v>
      </c>
      <c r="S298" s="154">
        <v>1</v>
      </c>
      <c r="T298" s="154">
        <v>1</v>
      </c>
      <c r="U298" s="173">
        <v>-1</v>
      </c>
      <c r="V298" s="158">
        <v>8</v>
      </c>
      <c r="W298" s="158">
        <v>6</v>
      </c>
      <c r="X298" s="158">
        <v>1</v>
      </c>
      <c r="Y298" s="158">
        <v>1</v>
      </c>
      <c r="Z298" s="155">
        <v>0.75</v>
      </c>
      <c r="AA298" s="155">
        <v>1</v>
      </c>
      <c r="AB298" s="173">
        <v>-0.25</v>
      </c>
    </row>
    <row r="299" spans="1:28">
      <c r="A299" s="175" t="s">
        <v>260</v>
      </c>
      <c r="B299" s="176" t="s">
        <v>1799</v>
      </c>
      <c r="C299" s="176" t="s">
        <v>289</v>
      </c>
      <c r="D299" s="150">
        <v>2</v>
      </c>
      <c r="E299" s="153">
        <v>1</v>
      </c>
      <c r="F299" s="153">
        <v>1</v>
      </c>
      <c r="G299" s="151">
        <v>5</v>
      </c>
      <c r="H299" s="151">
        <v>3</v>
      </c>
      <c r="I299" s="151">
        <v>2</v>
      </c>
      <c r="J299" s="151">
        <v>5</v>
      </c>
      <c r="K299" s="151">
        <v>3</v>
      </c>
      <c r="L299" s="151">
        <v>2</v>
      </c>
      <c r="M299" s="172">
        <v>0.93</v>
      </c>
      <c r="N299" s="153">
        <v>82</v>
      </c>
      <c r="O299" s="153">
        <v>53</v>
      </c>
      <c r="P299" s="153">
        <v>29</v>
      </c>
      <c r="Q299" s="154">
        <v>0.646341463414634</v>
      </c>
      <c r="R299" s="154">
        <v>0.5</v>
      </c>
      <c r="S299" s="154">
        <v>0.6</v>
      </c>
      <c r="T299" s="154">
        <v>0.6</v>
      </c>
      <c r="U299" s="173">
        <v>-0.1</v>
      </c>
      <c r="V299" s="158">
        <v>30</v>
      </c>
      <c r="W299" s="158">
        <v>16</v>
      </c>
      <c r="X299" s="158">
        <v>20</v>
      </c>
      <c r="Y299" s="158">
        <v>16</v>
      </c>
      <c r="Z299" s="155">
        <v>0.533333333333333</v>
      </c>
      <c r="AA299" s="155">
        <v>0.8</v>
      </c>
      <c r="AB299" s="173">
        <v>-0.266666666666667</v>
      </c>
    </row>
    <row r="300" spans="1:28">
      <c r="A300" s="175" t="s">
        <v>260</v>
      </c>
      <c r="B300" s="176" t="s">
        <v>1799</v>
      </c>
      <c r="C300" s="176" t="s">
        <v>290</v>
      </c>
      <c r="D300" s="150">
        <v>0</v>
      </c>
      <c r="E300" s="153">
        <v>0</v>
      </c>
      <c r="F300" s="153">
        <v>0</v>
      </c>
      <c r="G300" s="151">
        <v>0</v>
      </c>
      <c r="H300" s="151">
        <v>0</v>
      </c>
      <c r="I300" s="151">
        <v>0</v>
      </c>
      <c r="J300" s="151">
        <v>0</v>
      </c>
      <c r="K300" s="151">
        <v>0</v>
      </c>
      <c r="L300" s="151">
        <v>0</v>
      </c>
      <c r="M300" s="172">
        <v>0.93</v>
      </c>
      <c r="N300" s="153">
        <v>0</v>
      </c>
      <c r="O300" s="153">
        <v>0</v>
      </c>
      <c r="P300" s="153">
        <v>0</v>
      </c>
      <c r="Q300" s="154">
        <v>0</v>
      </c>
      <c r="R300" s="154">
        <v>0</v>
      </c>
      <c r="S300" s="154">
        <v>0</v>
      </c>
      <c r="T300" s="154">
        <v>0</v>
      </c>
      <c r="U300" s="173">
        <v>0</v>
      </c>
      <c r="V300" s="158">
        <v>0</v>
      </c>
      <c r="W300" s="158">
        <v>0</v>
      </c>
      <c r="X300" s="158">
        <v>0</v>
      </c>
      <c r="Y300" s="158">
        <v>0</v>
      </c>
      <c r="Z300" s="155">
        <v>0</v>
      </c>
      <c r="AA300" s="155">
        <v>0</v>
      </c>
      <c r="AB300" s="173">
        <v>0</v>
      </c>
    </row>
    <row r="301" spans="1:28">
      <c r="A301" s="175" t="s">
        <v>260</v>
      </c>
      <c r="B301" s="176" t="s">
        <v>1799</v>
      </c>
      <c r="C301" s="176" t="s">
        <v>291</v>
      </c>
      <c r="D301" s="150">
        <v>9708</v>
      </c>
      <c r="E301" s="153">
        <v>9517</v>
      </c>
      <c r="F301" s="153">
        <v>191</v>
      </c>
      <c r="G301" s="151">
        <v>9574</v>
      </c>
      <c r="H301" s="151">
        <v>9370</v>
      </c>
      <c r="I301" s="151">
        <v>204</v>
      </c>
      <c r="J301" s="151">
        <v>5050</v>
      </c>
      <c r="K301" s="151">
        <v>4953</v>
      </c>
      <c r="L301" s="151">
        <v>97</v>
      </c>
      <c r="M301" s="172">
        <v>0.93</v>
      </c>
      <c r="N301" s="153">
        <v>211007</v>
      </c>
      <c r="O301" s="153">
        <v>207396</v>
      </c>
      <c r="P301" s="153">
        <v>3611</v>
      </c>
      <c r="Q301" s="154">
        <v>0.982886823659879</v>
      </c>
      <c r="R301" s="154">
        <v>0.98032550473836</v>
      </c>
      <c r="S301" s="154">
        <v>0.978692291623146</v>
      </c>
      <c r="T301" s="154">
        <v>0.980792079207921</v>
      </c>
      <c r="U301" s="173">
        <v>0.00163321311521414</v>
      </c>
      <c r="V301" s="158">
        <v>60155</v>
      </c>
      <c r="W301" s="158">
        <v>59023</v>
      </c>
      <c r="X301" s="158">
        <v>64765</v>
      </c>
      <c r="Y301" s="158">
        <v>63638</v>
      </c>
      <c r="Z301" s="155">
        <v>0.981181946637852</v>
      </c>
      <c r="AA301" s="155">
        <v>0.982598625800973</v>
      </c>
      <c r="AB301" s="173">
        <v>-0.0014166791631206</v>
      </c>
    </row>
    <row r="302" spans="1:28">
      <c r="A302" s="175" t="s">
        <v>260</v>
      </c>
      <c r="B302" s="176" t="s">
        <v>1799</v>
      </c>
      <c r="C302" s="176" t="s">
        <v>292</v>
      </c>
      <c r="D302" s="150">
        <v>9426</v>
      </c>
      <c r="E302" s="153">
        <v>9181</v>
      </c>
      <c r="F302" s="153">
        <v>245</v>
      </c>
      <c r="G302" s="151">
        <v>9704</v>
      </c>
      <c r="H302" s="151">
        <v>9519</v>
      </c>
      <c r="I302" s="151">
        <v>185</v>
      </c>
      <c r="J302" s="151">
        <v>4721</v>
      </c>
      <c r="K302" s="151">
        <v>4593</v>
      </c>
      <c r="L302" s="151">
        <v>128</v>
      </c>
      <c r="M302" s="172">
        <v>0.93</v>
      </c>
      <c r="N302" s="153">
        <v>209911</v>
      </c>
      <c r="O302" s="153">
        <v>205618</v>
      </c>
      <c r="P302" s="153">
        <v>4293</v>
      </c>
      <c r="Q302" s="154">
        <v>0.979548475306201</v>
      </c>
      <c r="R302" s="154">
        <v>0.974008062805007</v>
      </c>
      <c r="S302" s="154">
        <v>0.980935696619951</v>
      </c>
      <c r="T302" s="154">
        <v>0.972887100190638</v>
      </c>
      <c r="U302" s="173">
        <v>-0.0069276338149431</v>
      </c>
      <c r="V302" s="158">
        <v>58172</v>
      </c>
      <c r="W302" s="158">
        <v>56878</v>
      </c>
      <c r="X302" s="158">
        <v>63893</v>
      </c>
      <c r="Y302" s="158">
        <v>62510</v>
      </c>
      <c r="Z302" s="155">
        <v>0.977755621261088</v>
      </c>
      <c r="AA302" s="155">
        <v>0.978354436323228</v>
      </c>
      <c r="AB302" s="173">
        <v>-0.000598815062140101</v>
      </c>
    </row>
    <row r="303" spans="1:28">
      <c r="A303" s="175" t="s">
        <v>260</v>
      </c>
      <c r="B303" s="176" t="s">
        <v>1799</v>
      </c>
      <c r="C303" s="176" t="s">
        <v>293</v>
      </c>
      <c r="D303" s="150">
        <v>12</v>
      </c>
      <c r="E303" s="153">
        <v>2</v>
      </c>
      <c r="F303" s="153">
        <v>10</v>
      </c>
      <c r="G303" s="151">
        <v>1</v>
      </c>
      <c r="H303" s="151">
        <v>0</v>
      </c>
      <c r="I303" s="151">
        <v>1</v>
      </c>
      <c r="J303" s="151">
        <v>66</v>
      </c>
      <c r="K303" s="151">
        <v>63</v>
      </c>
      <c r="L303" s="151">
        <v>3</v>
      </c>
      <c r="M303" s="172">
        <v>0.93</v>
      </c>
      <c r="N303" s="153">
        <v>162</v>
      </c>
      <c r="O303" s="153">
        <v>133</v>
      </c>
      <c r="P303" s="153">
        <v>29</v>
      </c>
      <c r="Q303" s="154">
        <v>0.820987654320988</v>
      </c>
      <c r="R303" s="154">
        <v>0.166666666666667</v>
      </c>
      <c r="S303" s="154">
        <v>0</v>
      </c>
      <c r="T303" s="154">
        <v>0.954545454545455</v>
      </c>
      <c r="U303" s="173">
        <v>0.166666666666667</v>
      </c>
      <c r="V303" s="158">
        <v>115</v>
      </c>
      <c r="W303" s="158">
        <v>97</v>
      </c>
      <c r="X303" s="158">
        <v>13</v>
      </c>
      <c r="Y303" s="158">
        <v>10</v>
      </c>
      <c r="Z303" s="155">
        <v>0.843478260869565</v>
      </c>
      <c r="AA303" s="155">
        <v>0.769230769230769</v>
      </c>
      <c r="AB303" s="173">
        <v>0.074247491638796</v>
      </c>
    </row>
    <row r="304" spans="1:28">
      <c r="A304" s="175" t="s">
        <v>260</v>
      </c>
      <c r="B304" s="176" t="s">
        <v>1800</v>
      </c>
      <c r="C304" s="176" t="s">
        <v>294</v>
      </c>
      <c r="D304" s="150">
        <v>11879</v>
      </c>
      <c r="E304" s="153">
        <v>11543</v>
      </c>
      <c r="F304" s="153">
        <v>336</v>
      </c>
      <c r="G304" s="151">
        <v>10997</v>
      </c>
      <c r="H304" s="151">
        <v>10703</v>
      </c>
      <c r="I304" s="151">
        <v>294</v>
      </c>
      <c r="J304" s="151">
        <v>5941</v>
      </c>
      <c r="K304" s="151">
        <v>5790</v>
      </c>
      <c r="L304" s="151">
        <v>151</v>
      </c>
      <c r="M304" s="172">
        <v>0.93</v>
      </c>
      <c r="N304" s="153">
        <v>259397</v>
      </c>
      <c r="O304" s="153">
        <v>254389</v>
      </c>
      <c r="P304" s="153">
        <v>5008</v>
      </c>
      <c r="Q304" s="154">
        <v>0.98069368574039</v>
      </c>
      <c r="R304" s="154">
        <v>0.971714790807307</v>
      </c>
      <c r="S304" s="154">
        <v>0.973265436028008</v>
      </c>
      <c r="T304" s="154">
        <v>0.97458340346743</v>
      </c>
      <c r="U304" s="173">
        <v>-0.00155064522070059</v>
      </c>
      <c r="V304" s="158">
        <v>71602</v>
      </c>
      <c r="W304" s="158">
        <v>70070</v>
      </c>
      <c r="X304" s="158">
        <v>79225</v>
      </c>
      <c r="Y304" s="158">
        <v>77841</v>
      </c>
      <c r="Z304" s="155">
        <v>0.978603949610346</v>
      </c>
      <c r="AA304" s="155">
        <v>0.982530766803408</v>
      </c>
      <c r="AB304" s="173">
        <v>-0.00392681719306198</v>
      </c>
    </row>
    <row r="305" spans="1:28">
      <c r="A305" s="175" t="s">
        <v>260</v>
      </c>
      <c r="B305" s="176" t="s">
        <v>1800</v>
      </c>
      <c r="C305" s="176" t="s">
        <v>295</v>
      </c>
      <c r="D305" s="150">
        <v>14642</v>
      </c>
      <c r="E305" s="153">
        <v>14463</v>
      </c>
      <c r="F305" s="153">
        <v>179</v>
      </c>
      <c r="G305" s="151">
        <v>14166</v>
      </c>
      <c r="H305" s="151">
        <v>14092</v>
      </c>
      <c r="I305" s="151">
        <v>74</v>
      </c>
      <c r="J305" s="151">
        <v>7113</v>
      </c>
      <c r="K305" s="151">
        <v>7073</v>
      </c>
      <c r="L305" s="151">
        <v>40</v>
      </c>
      <c r="M305" s="172">
        <v>0.93</v>
      </c>
      <c r="N305" s="153">
        <v>320331</v>
      </c>
      <c r="O305" s="153">
        <v>318566</v>
      </c>
      <c r="P305" s="153">
        <v>1765</v>
      </c>
      <c r="Q305" s="154">
        <v>0.994490074329366</v>
      </c>
      <c r="R305" s="154">
        <v>0.987774894140145</v>
      </c>
      <c r="S305" s="154">
        <v>0.994776224763518</v>
      </c>
      <c r="T305" s="154">
        <v>0.994376493743849</v>
      </c>
      <c r="U305" s="173">
        <v>-0.00700133062337349</v>
      </c>
      <c r="V305" s="158">
        <v>87953</v>
      </c>
      <c r="W305" s="158">
        <v>87379</v>
      </c>
      <c r="X305" s="158">
        <v>99567</v>
      </c>
      <c r="Y305" s="158">
        <v>99053</v>
      </c>
      <c r="Z305" s="155">
        <v>0.993473787136311</v>
      </c>
      <c r="AA305" s="155">
        <v>0.99483764701156</v>
      </c>
      <c r="AB305" s="173">
        <v>-0.00136385987524867</v>
      </c>
    </row>
    <row r="306" spans="1:28">
      <c r="A306" s="175" t="s">
        <v>260</v>
      </c>
      <c r="B306" s="176" t="s">
        <v>1800</v>
      </c>
      <c r="C306" s="176" t="s">
        <v>296</v>
      </c>
      <c r="D306" s="150">
        <v>15699</v>
      </c>
      <c r="E306" s="153">
        <v>15563</v>
      </c>
      <c r="F306" s="153">
        <v>136</v>
      </c>
      <c r="G306" s="151">
        <v>14850</v>
      </c>
      <c r="H306" s="151">
        <v>14778</v>
      </c>
      <c r="I306" s="151">
        <v>72</v>
      </c>
      <c r="J306" s="151">
        <v>7513</v>
      </c>
      <c r="K306" s="151">
        <v>7482</v>
      </c>
      <c r="L306" s="151">
        <v>31</v>
      </c>
      <c r="M306" s="172">
        <v>0.93</v>
      </c>
      <c r="N306" s="153">
        <v>324789</v>
      </c>
      <c r="O306" s="153">
        <v>323286</v>
      </c>
      <c r="P306" s="153">
        <v>1503</v>
      </c>
      <c r="Q306" s="154">
        <v>0.995372380222237</v>
      </c>
      <c r="R306" s="154">
        <v>0.991337027836168</v>
      </c>
      <c r="S306" s="154">
        <v>0.995151515151515</v>
      </c>
      <c r="T306" s="154">
        <v>0.995873818714229</v>
      </c>
      <c r="U306" s="173">
        <v>-0.00381448731534717</v>
      </c>
      <c r="V306" s="158">
        <v>93013</v>
      </c>
      <c r="W306" s="158">
        <v>92509</v>
      </c>
      <c r="X306" s="158">
        <v>99010</v>
      </c>
      <c r="Y306" s="158">
        <v>98615</v>
      </c>
      <c r="Z306" s="155">
        <v>0.994581402599637</v>
      </c>
      <c r="AA306" s="155">
        <v>0.996010503989496</v>
      </c>
      <c r="AB306" s="173">
        <v>-0.00142910138985941</v>
      </c>
    </row>
    <row r="307" spans="1:28">
      <c r="A307" s="175" t="s">
        <v>260</v>
      </c>
      <c r="B307" s="176" t="s">
        <v>1800</v>
      </c>
      <c r="C307" s="176" t="s">
        <v>297</v>
      </c>
      <c r="D307" s="150">
        <v>12669</v>
      </c>
      <c r="E307" s="153">
        <v>12542</v>
      </c>
      <c r="F307" s="153">
        <v>127</v>
      </c>
      <c r="G307" s="151">
        <v>12809</v>
      </c>
      <c r="H307" s="151">
        <v>12767</v>
      </c>
      <c r="I307" s="151">
        <v>42</v>
      </c>
      <c r="J307" s="151">
        <v>6543</v>
      </c>
      <c r="K307" s="151">
        <v>6531</v>
      </c>
      <c r="L307" s="151">
        <v>12</v>
      </c>
      <c r="M307" s="172">
        <v>0.93</v>
      </c>
      <c r="N307" s="153">
        <v>278318</v>
      </c>
      <c r="O307" s="153">
        <v>277419</v>
      </c>
      <c r="P307" s="153">
        <v>899</v>
      </c>
      <c r="Q307" s="154">
        <v>0.996769881933615</v>
      </c>
      <c r="R307" s="154">
        <v>0.989975530823269</v>
      </c>
      <c r="S307" s="154">
        <v>0.996721055507846</v>
      </c>
      <c r="T307" s="154">
        <v>0.998165978908757</v>
      </c>
      <c r="U307" s="173">
        <v>-0.00674552468457668</v>
      </c>
      <c r="V307" s="158">
        <v>77879</v>
      </c>
      <c r="W307" s="158">
        <v>77543</v>
      </c>
      <c r="X307" s="158">
        <v>88439</v>
      </c>
      <c r="Y307" s="158">
        <v>88195</v>
      </c>
      <c r="Z307" s="155">
        <v>0.995685614864084</v>
      </c>
      <c r="AA307" s="155">
        <v>0.997241036194439</v>
      </c>
      <c r="AB307" s="173">
        <v>-0.00155542133035513</v>
      </c>
    </row>
    <row r="308" spans="1:28">
      <c r="A308" s="175" t="s">
        <v>260</v>
      </c>
      <c r="B308" s="176" t="s">
        <v>1800</v>
      </c>
      <c r="C308" s="176" t="s">
        <v>298</v>
      </c>
      <c r="D308" s="150">
        <v>9399</v>
      </c>
      <c r="E308" s="153">
        <v>9298</v>
      </c>
      <c r="F308" s="153">
        <v>101</v>
      </c>
      <c r="G308" s="151">
        <v>9051</v>
      </c>
      <c r="H308" s="151">
        <v>9004</v>
      </c>
      <c r="I308" s="151">
        <v>47</v>
      </c>
      <c r="J308" s="151">
        <v>4721</v>
      </c>
      <c r="K308" s="151">
        <v>4684</v>
      </c>
      <c r="L308" s="151">
        <v>37</v>
      </c>
      <c r="M308" s="172">
        <v>0.93</v>
      </c>
      <c r="N308" s="153">
        <v>201594</v>
      </c>
      <c r="O308" s="153">
        <v>200422</v>
      </c>
      <c r="P308" s="153">
        <v>1172</v>
      </c>
      <c r="Q308" s="154">
        <v>0.994186334910761</v>
      </c>
      <c r="R308" s="154">
        <v>0.989254175976168</v>
      </c>
      <c r="S308" s="154">
        <v>0.994807203623909</v>
      </c>
      <c r="T308" s="154">
        <v>0.992162677398856</v>
      </c>
      <c r="U308" s="173">
        <v>-0.00555302764774124</v>
      </c>
      <c r="V308" s="158">
        <v>56253</v>
      </c>
      <c r="W308" s="158">
        <v>55896</v>
      </c>
      <c r="X308" s="158">
        <v>62522</v>
      </c>
      <c r="Y308" s="158">
        <v>62207</v>
      </c>
      <c r="Z308" s="155">
        <v>0.99365367180417</v>
      </c>
      <c r="AA308" s="155">
        <v>0.994961773455744</v>
      </c>
      <c r="AB308" s="173">
        <v>-0.00130810165157313</v>
      </c>
    </row>
    <row r="309" spans="1:28">
      <c r="A309" s="175" t="s">
        <v>260</v>
      </c>
      <c r="B309" s="176" t="s">
        <v>1800</v>
      </c>
      <c r="C309" s="176" t="s">
        <v>299</v>
      </c>
      <c r="D309" s="150">
        <v>6600</v>
      </c>
      <c r="E309" s="153">
        <v>6541</v>
      </c>
      <c r="F309" s="153">
        <v>59</v>
      </c>
      <c r="G309" s="151">
        <v>6521</v>
      </c>
      <c r="H309" s="151">
        <v>6486</v>
      </c>
      <c r="I309" s="151">
        <v>35</v>
      </c>
      <c r="J309" s="151">
        <v>3218</v>
      </c>
      <c r="K309" s="151">
        <v>3203</v>
      </c>
      <c r="L309" s="151">
        <v>15</v>
      </c>
      <c r="M309" s="172">
        <v>0.93</v>
      </c>
      <c r="N309" s="153">
        <v>139114</v>
      </c>
      <c r="O309" s="153">
        <v>138426</v>
      </c>
      <c r="P309" s="153">
        <v>688</v>
      </c>
      <c r="Q309" s="154">
        <v>0.995054415802867</v>
      </c>
      <c r="R309" s="154">
        <v>0.991060606060606</v>
      </c>
      <c r="S309" s="154">
        <v>0.994632725042171</v>
      </c>
      <c r="T309" s="154">
        <v>0.995338719701678</v>
      </c>
      <c r="U309" s="173">
        <v>-0.0035721189815654</v>
      </c>
      <c r="V309" s="158">
        <v>39874</v>
      </c>
      <c r="W309" s="158">
        <v>39662</v>
      </c>
      <c r="X309" s="158">
        <v>43256</v>
      </c>
      <c r="Y309" s="158">
        <v>43016</v>
      </c>
      <c r="Z309" s="155">
        <v>0.99468325224457</v>
      </c>
      <c r="AA309" s="155">
        <v>0.994451636767154</v>
      </c>
      <c r="AB309" s="173">
        <v>0.000231615477416791</v>
      </c>
    </row>
    <row r="310" spans="1:28">
      <c r="A310" s="175" t="s">
        <v>260</v>
      </c>
      <c r="B310" s="176" t="s">
        <v>1800</v>
      </c>
      <c r="C310" s="176" t="s">
        <v>300</v>
      </c>
      <c r="D310" s="150">
        <v>16314</v>
      </c>
      <c r="E310" s="153">
        <v>16084</v>
      </c>
      <c r="F310" s="153">
        <v>230</v>
      </c>
      <c r="G310" s="151">
        <v>16900</v>
      </c>
      <c r="H310" s="151">
        <v>16640</v>
      </c>
      <c r="I310" s="151">
        <v>260</v>
      </c>
      <c r="J310" s="151">
        <v>8086</v>
      </c>
      <c r="K310" s="151">
        <v>7994</v>
      </c>
      <c r="L310" s="151">
        <v>92</v>
      </c>
      <c r="M310" s="172">
        <v>0.93</v>
      </c>
      <c r="N310" s="153">
        <v>366037</v>
      </c>
      <c r="O310" s="153">
        <v>362328</v>
      </c>
      <c r="P310" s="153">
        <v>3709</v>
      </c>
      <c r="Q310" s="154">
        <v>0.98986714457828</v>
      </c>
      <c r="R310" s="154">
        <v>0.985901679539046</v>
      </c>
      <c r="S310" s="154">
        <v>0.984615384615385</v>
      </c>
      <c r="T310" s="154">
        <v>0.988622310165719</v>
      </c>
      <c r="U310" s="173">
        <v>0.0012862949236615</v>
      </c>
      <c r="V310" s="158">
        <v>101108</v>
      </c>
      <c r="W310" s="158">
        <v>99944</v>
      </c>
      <c r="X310" s="158">
        <v>113447</v>
      </c>
      <c r="Y310" s="158">
        <v>112378</v>
      </c>
      <c r="Z310" s="155">
        <v>0.988487557858923</v>
      </c>
      <c r="AA310" s="155">
        <v>0.990577097675567</v>
      </c>
      <c r="AB310" s="173">
        <v>-0.00208953981664339</v>
      </c>
    </row>
    <row r="311" spans="1:28">
      <c r="A311" s="175" t="s">
        <v>260</v>
      </c>
      <c r="B311" s="176" t="s">
        <v>1800</v>
      </c>
      <c r="C311" s="176" t="s">
        <v>301</v>
      </c>
      <c r="D311" s="150">
        <v>0</v>
      </c>
      <c r="E311" s="153">
        <v>0</v>
      </c>
      <c r="F311" s="153">
        <v>0</v>
      </c>
      <c r="G311" s="151">
        <v>0</v>
      </c>
      <c r="H311" s="151">
        <v>0</v>
      </c>
      <c r="I311" s="151">
        <v>0</v>
      </c>
      <c r="J311" s="151">
        <v>0</v>
      </c>
      <c r="K311" s="151">
        <v>0</v>
      </c>
      <c r="L311" s="151">
        <v>0</v>
      </c>
      <c r="M311" s="172">
        <v>0.93</v>
      </c>
      <c r="N311" s="153">
        <v>10</v>
      </c>
      <c r="O311" s="153">
        <v>5</v>
      </c>
      <c r="P311" s="153">
        <v>5</v>
      </c>
      <c r="Q311" s="154">
        <v>0.5</v>
      </c>
      <c r="R311" s="154">
        <v>0</v>
      </c>
      <c r="S311" s="154">
        <v>0</v>
      </c>
      <c r="T311" s="154">
        <v>0</v>
      </c>
      <c r="U311" s="173">
        <v>0</v>
      </c>
      <c r="V311" s="158">
        <v>0</v>
      </c>
      <c r="W311" s="158">
        <v>0</v>
      </c>
      <c r="X311" s="158">
        <v>2</v>
      </c>
      <c r="Y311" s="158">
        <v>2</v>
      </c>
      <c r="Z311" s="155">
        <v>0</v>
      </c>
      <c r="AA311" s="155">
        <v>1</v>
      </c>
      <c r="AB311" s="173">
        <v>-1</v>
      </c>
    </row>
    <row r="312" spans="1:28">
      <c r="A312" s="175" t="s">
        <v>260</v>
      </c>
      <c r="B312" s="176" t="s">
        <v>1800</v>
      </c>
      <c r="C312" s="176" t="s">
        <v>302</v>
      </c>
      <c r="D312" s="150">
        <v>0</v>
      </c>
      <c r="E312" s="153">
        <v>0</v>
      </c>
      <c r="F312" s="153">
        <v>0</v>
      </c>
      <c r="G312" s="151">
        <v>0</v>
      </c>
      <c r="H312" s="151">
        <v>0</v>
      </c>
      <c r="I312" s="151">
        <v>0</v>
      </c>
      <c r="J312" s="151">
        <v>0</v>
      </c>
      <c r="K312" s="151">
        <v>0</v>
      </c>
      <c r="L312" s="151">
        <v>0</v>
      </c>
      <c r="M312" s="172">
        <v>0.93</v>
      </c>
      <c r="N312" s="153">
        <v>4</v>
      </c>
      <c r="O312" s="153">
        <v>4</v>
      </c>
      <c r="P312" s="153">
        <v>0</v>
      </c>
      <c r="Q312" s="154">
        <v>1</v>
      </c>
      <c r="R312" s="154">
        <v>0</v>
      </c>
      <c r="S312" s="154">
        <v>0</v>
      </c>
      <c r="T312" s="154">
        <v>0</v>
      </c>
      <c r="U312" s="173">
        <v>0</v>
      </c>
      <c r="V312" s="158">
        <v>1</v>
      </c>
      <c r="W312" s="158">
        <v>1</v>
      </c>
      <c r="X312" s="158">
        <v>1</v>
      </c>
      <c r="Y312" s="158">
        <v>1</v>
      </c>
      <c r="Z312" s="155">
        <v>1</v>
      </c>
      <c r="AA312" s="155">
        <v>1</v>
      </c>
      <c r="AB312" s="173">
        <v>0</v>
      </c>
    </row>
    <row r="313" spans="1:28">
      <c r="A313" s="175" t="s">
        <v>260</v>
      </c>
      <c r="B313" s="176" t="s">
        <v>1800</v>
      </c>
      <c r="C313" s="176" t="s">
        <v>303</v>
      </c>
      <c r="D313" s="150">
        <v>0</v>
      </c>
      <c r="E313" s="153">
        <v>0</v>
      </c>
      <c r="F313" s="153">
        <v>0</v>
      </c>
      <c r="G313" s="151">
        <v>0</v>
      </c>
      <c r="H313" s="151">
        <v>0</v>
      </c>
      <c r="I313" s="151">
        <v>0</v>
      </c>
      <c r="J313" s="151">
        <v>0</v>
      </c>
      <c r="K313" s="151">
        <v>0</v>
      </c>
      <c r="L313" s="151">
        <v>0</v>
      </c>
      <c r="M313" s="172">
        <v>0.93</v>
      </c>
      <c r="N313" s="153">
        <v>1</v>
      </c>
      <c r="O313" s="153">
        <v>1</v>
      </c>
      <c r="P313" s="153">
        <v>0</v>
      </c>
      <c r="Q313" s="154">
        <v>1</v>
      </c>
      <c r="R313" s="154">
        <v>0</v>
      </c>
      <c r="S313" s="154">
        <v>0</v>
      </c>
      <c r="T313" s="154">
        <v>0</v>
      </c>
      <c r="U313" s="173">
        <v>0</v>
      </c>
      <c r="V313" s="158">
        <v>1</v>
      </c>
      <c r="W313" s="158">
        <v>1</v>
      </c>
      <c r="X313" s="158">
        <v>0</v>
      </c>
      <c r="Y313" s="158">
        <v>0</v>
      </c>
      <c r="Z313" s="155">
        <v>1</v>
      </c>
      <c r="AA313" s="155">
        <v>0</v>
      </c>
      <c r="AB313" s="173">
        <v>1</v>
      </c>
    </row>
    <row r="314" spans="1:28">
      <c r="A314" s="175" t="s">
        <v>260</v>
      </c>
      <c r="B314" s="176" t="s">
        <v>1800</v>
      </c>
      <c r="C314" s="176" t="s">
        <v>304</v>
      </c>
      <c r="D314" s="150">
        <v>0</v>
      </c>
      <c r="E314" s="153">
        <v>0</v>
      </c>
      <c r="F314" s="153">
        <v>0</v>
      </c>
      <c r="G314" s="151">
        <v>0</v>
      </c>
      <c r="H314" s="151">
        <v>0</v>
      </c>
      <c r="I314" s="151">
        <v>0</v>
      </c>
      <c r="J314" s="151">
        <v>0</v>
      </c>
      <c r="K314" s="151">
        <v>0</v>
      </c>
      <c r="L314" s="151">
        <v>0</v>
      </c>
      <c r="M314" s="172">
        <v>0.93</v>
      </c>
      <c r="N314" s="153">
        <v>1</v>
      </c>
      <c r="O314" s="153">
        <v>0</v>
      </c>
      <c r="P314" s="153">
        <v>1</v>
      </c>
      <c r="Q314" s="154">
        <v>0</v>
      </c>
      <c r="R314" s="154">
        <v>0</v>
      </c>
      <c r="S314" s="154">
        <v>0</v>
      </c>
      <c r="T314" s="154">
        <v>0</v>
      </c>
      <c r="U314" s="173">
        <v>0</v>
      </c>
      <c r="V314" s="158">
        <v>0</v>
      </c>
      <c r="W314" s="158">
        <v>0</v>
      </c>
      <c r="X314" s="158">
        <v>0</v>
      </c>
      <c r="Y314" s="158">
        <v>0</v>
      </c>
      <c r="Z314" s="155">
        <v>0</v>
      </c>
      <c r="AA314" s="155">
        <v>0</v>
      </c>
      <c r="AB314" s="173">
        <v>0</v>
      </c>
    </row>
    <row r="315" spans="1:28">
      <c r="A315" s="175" t="s">
        <v>260</v>
      </c>
      <c r="B315" s="176" t="s">
        <v>1800</v>
      </c>
      <c r="C315" s="176" t="s">
        <v>305</v>
      </c>
      <c r="D315" s="150">
        <v>2437</v>
      </c>
      <c r="E315" s="153">
        <v>2387</v>
      </c>
      <c r="F315" s="153">
        <v>50</v>
      </c>
      <c r="G315" s="151">
        <v>2318</v>
      </c>
      <c r="H315" s="151">
        <v>2301</v>
      </c>
      <c r="I315" s="151">
        <v>17</v>
      </c>
      <c r="J315" s="151">
        <v>1331</v>
      </c>
      <c r="K315" s="151">
        <v>1315</v>
      </c>
      <c r="L315" s="151">
        <v>16</v>
      </c>
      <c r="M315" s="172">
        <v>0.93</v>
      </c>
      <c r="N315" s="153">
        <v>48918</v>
      </c>
      <c r="O315" s="153">
        <v>48340</v>
      </c>
      <c r="P315" s="153">
        <v>578</v>
      </c>
      <c r="Q315" s="154">
        <v>0.988184308434523</v>
      </c>
      <c r="R315" s="154">
        <v>0.979482970865819</v>
      </c>
      <c r="S315" s="154">
        <v>0.992666091458154</v>
      </c>
      <c r="T315" s="154">
        <v>0.987978963185575</v>
      </c>
      <c r="U315" s="173">
        <v>-0.013183120592335</v>
      </c>
      <c r="V315" s="158">
        <v>14786</v>
      </c>
      <c r="W315" s="158">
        <v>14602</v>
      </c>
      <c r="X315" s="158">
        <v>15099</v>
      </c>
      <c r="Y315" s="158">
        <v>14919</v>
      </c>
      <c r="Z315" s="155">
        <v>0.987555796023265</v>
      </c>
      <c r="AA315" s="155">
        <v>0.988078680707332</v>
      </c>
      <c r="AB315" s="173">
        <v>-0.00052288468406636</v>
      </c>
    </row>
    <row r="316" spans="1:28">
      <c r="A316" s="175" t="s">
        <v>260</v>
      </c>
      <c r="B316" s="176" t="s">
        <v>1800</v>
      </c>
      <c r="C316" s="176" t="s">
        <v>306</v>
      </c>
      <c r="D316" s="150">
        <v>2</v>
      </c>
      <c r="E316" s="153">
        <v>0</v>
      </c>
      <c r="F316" s="153">
        <v>2</v>
      </c>
      <c r="G316" s="151">
        <v>0</v>
      </c>
      <c r="H316" s="151">
        <v>0</v>
      </c>
      <c r="I316" s="151">
        <v>0</v>
      </c>
      <c r="J316" s="151">
        <v>2</v>
      </c>
      <c r="K316" s="151">
        <v>0</v>
      </c>
      <c r="L316" s="151">
        <v>2</v>
      </c>
      <c r="M316" s="172">
        <v>0.93</v>
      </c>
      <c r="N316" s="153">
        <v>46</v>
      </c>
      <c r="O316" s="153">
        <v>39</v>
      </c>
      <c r="P316" s="153">
        <v>7</v>
      </c>
      <c r="Q316" s="154">
        <v>0.847826086956522</v>
      </c>
      <c r="R316" s="154">
        <v>0</v>
      </c>
      <c r="S316" s="154">
        <v>0</v>
      </c>
      <c r="T316" s="154">
        <v>0</v>
      </c>
      <c r="U316" s="173">
        <v>0</v>
      </c>
      <c r="V316" s="158">
        <v>6</v>
      </c>
      <c r="W316" s="158">
        <v>0</v>
      </c>
      <c r="X316" s="158">
        <v>30</v>
      </c>
      <c r="Y316" s="158">
        <v>30</v>
      </c>
      <c r="Z316" s="155">
        <v>0</v>
      </c>
      <c r="AA316" s="155">
        <v>1</v>
      </c>
      <c r="AB316" s="173">
        <v>-1</v>
      </c>
    </row>
    <row r="317" spans="1:28">
      <c r="A317" s="175" t="s">
        <v>260</v>
      </c>
      <c r="B317" s="176" t="s">
        <v>1800</v>
      </c>
      <c r="C317" s="176" t="s">
        <v>307</v>
      </c>
      <c r="D317" s="150">
        <v>15658</v>
      </c>
      <c r="E317" s="153">
        <v>15441</v>
      </c>
      <c r="F317" s="153">
        <v>217</v>
      </c>
      <c r="G317" s="151">
        <v>15359</v>
      </c>
      <c r="H317" s="151">
        <v>15165</v>
      </c>
      <c r="I317" s="151">
        <v>194</v>
      </c>
      <c r="J317" s="151">
        <v>8328</v>
      </c>
      <c r="K317" s="151">
        <v>8219</v>
      </c>
      <c r="L317" s="151">
        <v>109</v>
      </c>
      <c r="M317" s="172">
        <v>0.93</v>
      </c>
      <c r="N317" s="153">
        <v>325108</v>
      </c>
      <c r="O317" s="153">
        <v>321236</v>
      </c>
      <c r="P317" s="153">
        <v>3872</v>
      </c>
      <c r="Q317" s="154">
        <v>0.988090111593686</v>
      </c>
      <c r="R317" s="154">
        <v>0.986141269638523</v>
      </c>
      <c r="S317" s="154">
        <v>0.987368969333941</v>
      </c>
      <c r="T317" s="154">
        <v>0.986911623439001</v>
      </c>
      <c r="U317" s="173">
        <v>-0.00122769969541758</v>
      </c>
      <c r="V317" s="158">
        <v>94478</v>
      </c>
      <c r="W317" s="158">
        <v>93335</v>
      </c>
      <c r="X317" s="158">
        <v>99935</v>
      </c>
      <c r="Y317" s="158">
        <v>98700</v>
      </c>
      <c r="Z317" s="155">
        <v>0.987901945426448</v>
      </c>
      <c r="AA317" s="155">
        <v>0.987641967278731</v>
      </c>
      <c r="AB317" s="173">
        <v>0.000259978147717277</v>
      </c>
    </row>
    <row r="318" spans="1:28">
      <c r="A318" s="175" t="s">
        <v>260</v>
      </c>
      <c r="B318" s="176" t="s">
        <v>1801</v>
      </c>
      <c r="C318" s="176" t="s">
        <v>308</v>
      </c>
      <c r="D318" s="150">
        <v>5831</v>
      </c>
      <c r="E318" s="153">
        <v>5733</v>
      </c>
      <c r="F318" s="153">
        <v>98</v>
      </c>
      <c r="G318" s="151">
        <v>6092</v>
      </c>
      <c r="H318" s="151">
        <v>6059</v>
      </c>
      <c r="I318" s="151">
        <v>33</v>
      </c>
      <c r="J318" s="151">
        <v>3047</v>
      </c>
      <c r="K318" s="151">
        <v>3021</v>
      </c>
      <c r="L318" s="151">
        <v>26</v>
      </c>
      <c r="M318" s="172">
        <v>0.93</v>
      </c>
      <c r="N318" s="153">
        <v>132455</v>
      </c>
      <c r="O318" s="153">
        <v>131654</v>
      </c>
      <c r="P318" s="153">
        <v>801</v>
      </c>
      <c r="Q318" s="154">
        <v>0.993952663168623</v>
      </c>
      <c r="R318" s="154">
        <v>0.983193277310924</v>
      </c>
      <c r="S318" s="154">
        <v>0.994583059750492</v>
      </c>
      <c r="T318" s="154">
        <v>0.991467016737775</v>
      </c>
      <c r="U318" s="173">
        <v>-0.0113897824395681</v>
      </c>
      <c r="V318" s="158">
        <v>37044</v>
      </c>
      <c r="W318" s="158">
        <v>36781</v>
      </c>
      <c r="X318" s="158">
        <v>40173</v>
      </c>
      <c r="Y318" s="158">
        <v>39935</v>
      </c>
      <c r="Z318" s="155">
        <v>0.992900334737069</v>
      </c>
      <c r="AA318" s="155">
        <v>0.994075622930824</v>
      </c>
      <c r="AB318" s="173">
        <v>-0.00117528819375479</v>
      </c>
    </row>
    <row r="319" spans="1:28">
      <c r="A319" s="175" t="s">
        <v>260</v>
      </c>
      <c r="B319" s="176" t="s">
        <v>1801</v>
      </c>
      <c r="C319" s="176" t="s">
        <v>309</v>
      </c>
      <c r="D319" s="150">
        <v>10430</v>
      </c>
      <c r="E319" s="153">
        <v>10129</v>
      </c>
      <c r="F319" s="153">
        <v>301</v>
      </c>
      <c r="G319" s="151">
        <v>10555</v>
      </c>
      <c r="H319" s="151">
        <v>10412</v>
      </c>
      <c r="I319" s="151">
        <v>143</v>
      </c>
      <c r="J319" s="151">
        <v>5393</v>
      </c>
      <c r="K319" s="151">
        <v>5331</v>
      </c>
      <c r="L319" s="151">
        <v>62</v>
      </c>
      <c r="M319" s="172">
        <v>0.93</v>
      </c>
      <c r="N319" s="153">
        <v>231095</v>
      </c>
      <c r="O319" s="153">
        <v>228357</v>
      </c>
      <c r="P319" s="153">
        <v>2738</v>
      </c>
      <c r="Q319" s="154">
        <v>0.988152058677167</v>
      </c>
      <c r="R319" s="154">
        <v>0.971140939597315</v>
      </c>
      <c r="S319" s="154">
        <v>0.986451918522028</v>
      </c>
      <c r="T319" s="154">
        <v>0.988503615798257</v>
      </c>
      <c r="U319" s="173">
        <v>-0.0153109789247121</v>
      </c>
      <c r="V319" s="158">
        <v>64642</v>
      </c>
      <c r="W319" s="158">
        <v>63664</v>
      </c>
      <c r="X319" s="158">
        <v>70218</v>
      </c>
      <c r="Y319" s="158">
        <v>69434</v>
      </c>
      <c r="Z319" s="155">
        <v>0.984870517620123</v>
      </c>
      <c r="AA319" s="155">
        <v>0.988834771710957</v>
      </c>
      <c r="AB319" s="173">
        <v>-0.00396425409083423</v>
      </c>
    </row>
    <row r="320" spans="1:28">
      <c r="A320" s="175" t="s">
        <v>260</v>
      </c>
      <c r="B320" s="176" t="s">
        <v>1801</v>
      </c>
      <c r="C320" s="176" t="s">
        <v>310</v>
      </c>
      <c r="D320" s="150">
        <v>9567</v>
      </c>
      <c r="E320" s="153">
        <v>9289</v>
      </c>
      <c r="F320" s="153">
        <v>278</v>
      </c>
      <c r="G320" s="151">
        <v>9444</v>
      </c>
      <c r="H320" s="151">
        <v>9216</v>
      </c>
      <c r="I320" s="151">
        <v>228</v>
      </c>
      <c r="J320" s="151">
        <v>4616</v>
      </c>
      <c r="K320" s="151">
        <v>4484</v>
      </c>
      <c r="L320" s="151">
        <v>132</v>
      </c>
      <c r="M320" s="172">
        <v>0.93</v>
      </c>
      <c r="N320" s="153">
        <v>207004</v>
      </c>
      <c r="O320" s="153">
        <v>202818</v>
      </c>
      <c r="P320" s="153">
        <v>4186</v>
      </c>
      <c r="Q320" s="154">
        <v>0.979778168537806</v>
      </c>
      <c r="R320" s="154">
        <v>0.970941779032089</v>
      </c>
      <c r="S320" s="154">
        <v>0.975857687420585</v>
      </c>
      <c r="T320" s="154">
        <v>0.971403812824957</v>
      </c>
      <c r="U320" s="173">
        <v>-0.00491590838849509</v>
      </c>
      <c r="V320" s="158">
        <v>57337</v>
      </c>
      <c r="W320" s="158">
        <v>55988</v>
      </c>
      <c r="X320" s="158">
        <v>62799</v>
      </c>
      <c r="Y320" s="158">
        <v>61609</v>
      </c>
      <c r="Z320" s="155">
        <v>0.976472434902419</v>
      </c>
      <c r="AA320" s="155">
        <v>0.981050653672829</v>
      </c>
      <c r="AB320" s="173">
        <v>-0.00457821877041009</v>
      </c>
    </row>
    <row r="321" spans="1:28">
      <c r="A321" s="175" t="s">
        <v>260</v>
      </c>
      <c r="B321" s="176" t="s">
        <v>1801</v>
      </c>
      <c r="C321" s="176" t="s">
        <v>311</v>
      </c>
      <c r="D321" s="150">
        <v>10154</v>
      </c>
      <c r="E321" s="153">
        <v>9884</v>
      </c>
      <c r="F321" s="153">
        <v>270</v>
      </c>
      <c r="G321" s="151">
        <v>9547</v>
      </c>
      <c r="H321" s="151">
        <v>9336</v>
      </c>
      <c r="I321" s="151">
        <v>211</v>
      </c>
      <c r="J321" s="151">
        <v>5006</v>
      </c>
      <c r="K321" s="151">
        <v>4894</v>
      </c>
      <c r="L321" s="151">
        <v>112</v>
      </c>
      <c r="M321" s="172">
        <v>0.93</v>
      </c>
      <c r="N321" s="153">
        <v>214375</v>
      </c>
      <c r="O321" s="153">
        <v>210119</v>
      </c>
      <c r="P321" s="153">
        <v>4256</v>
      </c>
      <c r="Q321" s="154">
        <v>0.98014693877551</v>
      </c>
      <c r="R321" s="154">
        <v>0.973409493795549</v>
      </c>
      <c r="S321" s="154">
        <v>0.97789881638211</v>
      </c>
      <c r="T321" s="154">
        <v>0.977626847782661</v>
      </c>
      <c r="U321" s="173">
        <v>-0.00448932258656098</v>
      </c>
      <c r="V321" s="158">
        <v>59651</v>
      </c>
      <c r="W321" s="158">
        <v>58279</v>
      </c>
      <c r="X321" s="158">
        <v>65819</v>
      </c>
      <c r="Y321" s="158">
        <v>64491</v>
      </c>
      <c r="Z321" s="155">
        <v>0.976999547367186</v>
      </c>
      <c r="AA321" s="155">
        <v>0.979823455233291</v>
      </c>
      <c r="AB321" s="173">
        <v>-0.00282390786610554</v>
      </c>
    </row>
    <row r="322" spans="1:28">
      <c r="A322" s="175" t="s">
        <v>260</v>
      </c>
      <c r="B322" s="176" t="s">
        <v>1801</v>
      </c>
      <c r="C322" s="176" t="s">
        <v>312</v>
      </c>
      <c r="D322" s="150">
        <v>10589</v>
      </c>
      <c r="E322" s="153">
        <v>10309</v>
      </c>
      <c r="F322" s="153">
        <v>280</v>
      </c>
      <c r="G322" s="151">
        <v>8038</v>
      </c>
      <c r="H322" s="151">
        <v>7827</v>
      </c>
      <c r="I322" s="151">
        <v>211</v>
      </c>
      <c r="J322" s="151">
        <v>5868</v>
      </c>
      <c r="K322" s="151">
        <v>5739</v>
      </c>
      <c r="L322" s="151">
        <v>129</v>
      </c>
      <c r="M322" s="172">
        <v>0.93</v>
      </c>
      <c r="N322" s="153">
        <v>212306</v>
      </c>
      <c r="O322" s="153">
        <v>208832</v>
      </c>
      <c r="P322" s="153">
        <v>3474</v>
      </c>
      <c r="Q322" s="154">
        <v>0.983636826090643</v>
      </c>
      <c r="R322" s="154">
        <v>0.973557465294173</v>
      </c>
      <c r="S322" s="154">
        <v>0.973749688977358</v>
      </c>
      <c r="T322" s="154">
        <v>0.9780163599182</v>
      </c>
      <c r="U322" s="173">
        <v>-0.000192223683184389</v>
      </c>
      <c r="V322" s="158">
        <v>60701</v>
      </c>
      <c r="W322" s="158">
        <v>59477</v>
      </c>
      <c r="X322" s="158">
        <v>65104</v>
      </c>
      <c r="Y322" s="158">
        <v>64085</v>
      </c>
      <c r="Z322" s="155">
        <v>0.9798355875521</v>
      </c>
      <c r="AA322" s="155">
        <v>0.984348119931187</v>
      </c>
      <c r="AB322" s="173">
        <v>-0.00451253237908733</v>
      </c>
    </row>
    <row r="323" spans="1:28">
      <c r="A323" s="175" t="s">
        <v>260</v>
      </c>
      <c r="B323" s="176" t="s">
        <v>1801</v>
      </c>
      <c r="C323" s="176" t="s">
        <v>313</v>
      </c>
      <c r="D323" s="150">
        <v>10779</v>
      </c>
      <c r="E323" s="153">
        <v>10583</v>
      </c>
      <c r="F323" s="153">
        <v>196</v>
      </c>
      <c r="G323" s="151">
        <v>10251</v>
      </c>
      <c r="H323" s="151">
        <v>10116</v>
      </c>
      <c r="I323" s="151">
        <v>135</v>
      </c>
      <c r="J323" s="151">
        <v>5116</v>
      </c>
      <c r="K323" s="151">
        <v>5036</v>
      </c>
      <c r="L323" s="151">
        <v>80</v>
      </c>
      <c r="M323" s="172">
        <v>0.93</v>
      </c>
      <c r="N323" s="153">
        <v>230905</v>
      </c>
      <c r="O323" s="153">
        <v>228043</v>
      </c>
      <c r="P323" s="153">
        <v>2862</v>
      </c>
      <c r="Q323" s="154">
        <v>0.987605292219744</v>
      </c>
      <c r="R323" s="154">
        <v>0.981816495036645</v>
      </c>
      <c r="S323" s="154">
        <v>0.986830553116769</v>
      </c>
      <c r="T323" s="154">
        <v>0.98436278342455</v>
      </c>
      <c r="U323" s="173">
        <v>-0.00501405808012378</v>
      </c>
      <c r="V323" s="158">
        <v>63016</v>
      </c>
      <c r="W323" s="158">
        <v>62101</v>
      </c>
      <c r="X323" s="158">
        <v>70534</v>
      </c>
      <c r="Y323" s="158">
        <v>69717</v>
      </c>
      <c r="Z323" s="155">
        <v>0.98547987812619</v>
      </c>
      <c r="AA323" s="155">
        <v>0.988416933677375</v>
      </c>
      <c r="AB323" s="173">
        <v>-0.00293705555118529</v>
      </c>
    </row>
    <row r="324" spans="1:28">
      <c r="A324" s="175" t="s">
        <v>260</v>
      </c>
      <c r="B324" s="176" t="s">
        <v>1801</v>
      </c>
      <c r="C324" s="176" t="s">
        <v>314</v>
      </c>
      <c r="D324" s="150">
        <v>0</v>
      </c>
      <c r="E324" s="153">
        <v>0</v>
      </c>
      <c r="F324" s="153">
        <v>0</v>
      </c>
      <c r="G324" s="151">
        <v>0</v>
      </c>
      <c r="H324" s="151">
        <v>0</v>
      </c>
      <c r="I324" s="151">
        <v>0</v>
      </c>
      <c r="J324" s="151">
        <v>1</v>
      </c>
      <c r="K324" s="151">
        <v>1</v>
      </c>
      <c r="L324" s="151">
        <v>0</v>
      </c>
      <c r="M324" s="172">
        <v>0.93</v>
      </c>
      <c r="N324" s="153">
        <v>10</v>
      </c>
      <c r="O324" s="153">
        <v>4</v>
      </c>
      <c r="P324" s="153">
        <v>6</v>
      </c>
      <c r="Q324" s="154">
        <v>0.4</v>
      </c>
      <c r="R324" s="154">
        <v>0</v>
      </c>
      <c r="S324" s="154">
        <v>0</v>
      </c>
      <c r="T324" s="154">
        <v>1</v>
      </c>
      <c r="U324" s="173">
        <v>0</v>
      </c>
      <c r="V324" s="158">
        <v>4</v>
      </c>
      <c r="W324" s="158">
        <v>2</v>
      </c>
      <c r="X324" s="158">
        <v>4</v>
      </c>
      <c r="Y324" s="158">
        <v>1</v>
      </c>
      <c r="Z324" s="155">
        <v>0.5</v>
      </c>
      <c r="AA324" s="155">
        <v>0.25</v>
      </c>
      <c r="AB324" s="173">
        <v>0.25</v>
      </c>
    </row>
    <row r="325" spans="1:28">
      <c r="A325" s="175" t="s">
        <v>260</v>
      </c>
      <c r="B325" s="176" t="s">
        <v>1801</v>
      </c>
      <c r="C325" s="176" t="s">
        <v>315</v>
      </c>
      <c r="D325" s="150">
        <v>0</v>
      </c>
      <c r="E325" s="153">
        <v>0</v>
      </c>
      <c r="F325" s="153">
        <v>0</v>
      </c>
      <c r="G325" s="151">
        <v>1</v>
      </c>
      <c r="H325" s="151">
        <v>0</v>
      </c>
      <c r="I325" s="151">
        <v>1</v>
      </c>
      <c r="J325" s="151">
        <v>0</v>
      </c>
      <c r="K325" s="151">
        <v>0</v>
      </c>
      <c r="L325" s="151">
        <v>0</v>
      </c>
      <c r="M325" s="172">
        <v>0.93</v>
      </c>
      <c r="N325" s="153">
        <v>4</v>
      </c>
      <c r="O325" s="153">
        <v>1</v>
      </c>
      <c r="P325" s="153">
        <v>3</v>
      </c>
      <c r="Q325" s="154">
        <v>0.25</v>
      </c>
      <c r="R325" s="154">
        <v>0</v>
      </c>
      <c r="S325" s="154">
        <v>0</v>
      </c>
      <c r="T325" s="154">
        <v>0</v>
      </c>
      <c r="U325" s="173">
        <v>0</v>
      </c>
      <c r="V325" s="158">
        <v>4</v>
      </c>
      <c r="W325" s="158">
        <v>1</v>
      </c>
      <c r="X325" s="158">
        <v>0</v>
      </c>
      <c r="Y325" s="158">
        <v>0</v>
      </c>
      <c r="Z325" s="155">
        <v>0.25</v>
      </c>
      <c r="AA325" s="155">
        <v>0</v>
      </c>
      <c r="AB325" s="173">
        <v>0.25</v>
      </c>
    </row>
    <row r="326" spans="1:28">
      <c r="A326" s="175" t="s">
        <v>260</v>
      </c>
      <c r="B326" s="176" t="s">
        <v>1801</v>
      </c>
      <c r="C326" s="176" t="s">
        <v>316</v>
      </c>
      <c r="D326" s="150">
        <v>9</v>
      </c>
      <c r="E326" s="153">
        <v>7</v>
      </c>
      <c r="F326" s="153">
        <v>2</v>
      </c>
      <c r="G326" s="151">
        <v>4</v>
      </c>
      <c r="H326" s="151">
        <v>4</v>
      </c>
      <c r="I326" s="151">
        <v>0</v>
      </c>
      <c r="J326" s="151">
        <v>2</v>
      </c>
      <c r="K326" s="151">
        <v>2</v>
      </c>
      <c r="L326" s="151">
        <v>0</v>
      </c>
      <c r="M326" s="172">
        <v>0.93</v>
      </c>
      <c r="N326" s="153">
        <v>55</v>
      </c>
      <c r="O326" s="153">
        <v>41</v>
      </c>
      <c r="P326" s="153">
        <v>14</v>
      </c>
      <c r="Q326" s="154">
        <v>0.745454545454545</v>
      </c>
      <c r="R326" s="154">
        <v>0.777777777777778</v>
      </c>
      <c r="S326" s="154">
        <v>1</v>
      </c>
      <c r="T326" s="154">
        <v>1</v>
      </c>
      <c r="U326" s="173">
        <v>-0.222222222222222</v>
      </c>
      <c r="V326" s="158">
        <v>26</v>
      </c>
      <c r="W326" s="158">
        <v>19</v>
      </c>
      <c r="X326" s="158">
        <v>8</v>
      </c>
      <c r="Y326" s="158">
        <v>4</v>
      </c>
      <c r="Z326" s="155">
        <v>0.730769230769231</v>
      </c>
      <c r="AA326" s="155">
        <v>0.5</v>
      </c>
      <c r="AB326" s="173">
        <v>0.230769230769231</v>
      </c>
    </row>
    <row r="327" spans="1:28">
      <c r="A327" s="175" t="s">
        <v>260</v>
      </c>
      <c r="B327" s="176" t="s">
        <v>1801</v>
      </c>
      <c r="C327" s="176" t="s">
        <v>317</v>
      </c>
      <c r="D327" s="150">
        <v>0</v>
      </c>
      <c r="E327" s="153">
        <v>0</v>
      </c>
      <c r="F327" s="153">
        <v>0</v>
      </c>
      <c r="G327" s="151">
        <v>0</v>
      </c>
      <c r="H327" s="151">
        <v>0</v>
      </c>
      <c r="I327" s="151">
        <v>0</v>
      </c>
      <c r="J327" s="151">
        <v>0</v>
      </c>
      <c r="K327" s="151">
        <v>0</v>
      </c>
      <c r="L327" s="151">
        <v>0</v>
      </c>
      <c r="M327" s="172">
        <v>0.93</v>
      </c>
      <c r="N327" s="153">
        <v>2</v>
      </c>
      <c r="O327" s="153">
        <v>0</v>
      </c>
      <c r="P327" s="153">
        <v>2</v>
      </c>
      <c r="Q327" s="154">
        <v>0</v>
      </c>
      <c r="R327" s="154">
        <v>0</v>
      </c>
      <c r="S327" s="154">
        <v>0</v>
      </c>
      <c r="T327" s="154">
        <v>0</v>
      </c>
      <c r="U327" s="173">
        <v>0</v>
      </c>
      <c r="V327" s="158">
        <v>0</v>
      </c>
      <c r="W327" s="158">
        <v>0</v>
      </c>
      <c r="X327" s="158">
        <v>2</v>
      </c>
      <c r="Y327" s="158">
        <v>0</v>
      </c>
      <c r="Z327" s="155">
        <v>0</v>
      </c>
      <c r="AA327" s="155">
        <v>0</v>
      </c>
      <c r="AB327" s="173">
        <v>0</v>
      </c>
    </row>
    <row r="328" spans="1:28">
      <c r="A328" s="175" t="s">
        <v>260</v>
      </c>
      <c r="B328" s="176" t="s">
        <v>1801</v>
      </c>
      <c r="C328" s="176" t="s">
        <v>318</v>
      </c>
      <c r="D328" s="150">
        <v>0</v>
      </c>
      <c r="E328" s="153">
        <v>0</v>
      </c>
      <c r="F328" s="153">
        <v>0</v>
      </c>
      <c r="G328" s="151">
        <v>0</v>
      </c>
      <c r="H328" s="151">
        <v>0</v>
      </c>
      <c r="I328" s="151">
        <v>0</v>
      </c>
      <c r="J328" s="151">
        <v>0</v>
      </c>
      <c r="K328" s="151">
        <v>0</v>
      </c>
      <c r="L328" s="151">
        <v>0</v>
      </c>
      <c r="M328" s="172">
        <v>0.93</v>
      </c>
      <c r="N328" s="153">
        <v>6</v>
      </c>
      <c r="O328" s="153">
        <v>1</v>
      </c>
      <c r="P328" s="153">
        <v>5</v>
      </c>
      <c r="Q328" s="154">
        <v>0.166666666666667</v>
      </c>
      <c r="R328" s="154">
        <v>0</v>
      </c>
      <c r="S328" s="154">
        <v>0</v>
      </c>
      <c r="T328" s="154">
        <v>0</v>
      </c>
      <c r="U328" s="173">
        <v>0</v>
      </c>
      <c r="V328" s="158">
        <v>1</v>
      </c>
      <c r="W328" s="158">
        <v>0</v>
      </c>
      <c r="X328" s="158">
        <v>1</v>
      </c>
      <c r="Y328" s="158">
        <v>1</v>
      </c>
      <c r="Z328" s="155">
        <v>0</v>
      </c>
      <c r="AA328" s="155">
        <v>1</v>
      </c>
      <c r="AB328" s="173">
        <v>-1</v>
      </c>
    </row>
    <row r="329" spans="1:28">
      <c r="A329" s="175" t="s">
        <v>260</v>
      </c>
      <c r="B329" s="176" t="s">
        <v>1801</v>
      </c>
      <c r="C329" s="176" t="s">
        <v>319</v>
      </c>
      <c r="D329" s="150">
        <v>0</v>
      </c>
      <c r="E329" s="153">
        <v>0</v>
      </c>
      <c r="F329" s="153">
        <v>0</v>
      </c>
      <c r="G329" s="151">
        <v>1</v>
      </c>
      <c r="H329" s="151">
        <v>0</v>
      </c>
      <c r="I329" s="151">
        <v>1</v>
      </c>
      <c r="J329" s="151">
        <v>0</v>
      </c>
      <c r="K329" s="151">
        <v>0</v>
      </c>
      <c r="L329" s="151">
        <v>0</v>
      </c>
      <c r="M329" s="172">
        <v>0.93</v>
      </c>
      <c r="N329" s="153">
        <v>9</v>
      </c>
      <c r="O329" s="153">
        <v>4</v>
      </c>
      <c r="P329" s="153">
        <v>5</v>
      </c>
      <c r="Q329" s="154">
        <v>0.444444444444444</v>
      </c>
      <c r="R329" s="154">
        <v>0</v>
      </c>
      <c r="S329" s="154">
        <v>0</v>
      </c>
      <c r="T329" s="154">
        <v>0</v>
      </c>
      <c r="U329" s="173">
        <v>0</v>
      </c>
      <c r="V329" s="158">
        <v>4</v>
      </c>
      <c r="W329" s="158">
        <v>2</v>
      </c>
      <c r="X329" s="158">
        <v>1</v>
      </c>
      <c r="Y329" s="158">
        <v>0</v>
      </c>
      <c r="Z329" s="155">
        <v>0.5</v>
      </c>
      <c r="AA329" s="155">
        <v>0</v>
      </c>
      <c r="AB329" s="173">
        <v>0.5</v>
      </c>
    </row>
    <row r="330" spans="1:28">
      <c r="A330" s="175" t="s">
        <v>260</v>
      </c>
      <c r="B330" s="176" t="s">
        <v>1801</v>
      </c>
      <c r="C330" s="176" t="s">
        <v>320</v>
      </c>
      <c r="D330" s="150">
        <v>9293</v>
      </c>
      <c r="E330" s="153">
        <v>8998</v>
      </c>
      <c r="F330" s="153">
        <v>295</v>
      </c>
      <c r="G330" s="151">
        <v>7878</v>
      </c>
      <c r="H330" s="151">
        <v>7639</v>
      </c>
      <c r="I330" s="151">
        <v>239</v>
      </c>
      <c r="J330" s="151">
        <v>5472</v>
      </c>
      <c r="K330" s="151">
        <v>5300</v>
      </c>
      <c r="L330" s="151">
        <v>172</v>
      </c>
      <c r="M330" s="172">
        <v>0.93</v>
      </c>
      <c r="N330" s="153">
        <v>195947</v>
      </c>
      <c r="O330" s="153">
        <v>191168</v>
      </c>
      <c r="P330" s="153">
        <v>4779</v>
      </c>
      <c r="Q330" s="154">
        <v>0.97561075188699</v>
      </c>
      <c r="R330" s="154">
        <v>0.968255676315506</v>
      </c>
      <c r="S330" s="154">
        <v>0.96966235085047</v>
      </c>
      <c r="T330" s="154">
        <v>0.968567251461988</v>
      </c>
      <c r="U330" s="173">
        <v>-0.00140667453496346</v>
      </c>
      <c r="V330" s="158">
        <v>55576</v>
      </c>
      <c r="W330" s="158">
        <v>54062</v>
      </c>
      <c r="X330" s="158">
        <v>60533</v>
      </c>
      <c r="Y330" s="158">
        <v>59007</v>
      </c>
      <c r="Z330" s="155">
        <v>0.972758025046783</v>
      </c>
      <c r="AA330" s="155">
        <v>0.974790610080452</v>
      </c>
      <c r="AB330" s="173">
        <v>-0.00203258503366921</v>
      </c>
    </row>
    <row r="331" spans="1:28">
      <c r="A331" s="175" t="s">
        <v>260</v>
      </c>
      <c r="B331" s="176" t="s">
        <v>1802</v>
      </c>
      <c r="C331" s="176" t="s">
        <v>321</v>
      </c>
      <c r="D331" s="150">
        <v>0</v>
      </c>
      <c r="E331" s="153">
        <v>0</v>
      </c>
      <c r="F331" s="153">
        <v>0</v>
      </c>
      <c r="G331" s="151">
        <v>0</v>
      </c>
      <c r="H331" s="151">
        <v>0</v>
      </c>
      <c r="I331" s="151">
        <v>0</v>
      </c>
      <c r="J331" s="151">
        <v>0</v>
      </c>
      <c r="K331" s="151">
        <v>0</v>
      </c>
      <c r="L331" s="151">
        <v>0</v>
      </c>
      <c r="M331" s="172">
        <v>0.93</v>
      </c>
      <c r="N331" s="153">
        <v>0</v>
      </c>
      <c r="O331" s="153">
        <v>0</v>
      </c>
      <c r="P331" s="153">
        <v>0</v>
      </c>
      <c r="Q331" s="154">
        <v>0</v>
      </c>
      <c r="R331" s="154">
        <v>0</v>
      </c>
      <c r="S331" s="154">
        <v>0</v>
      </c>
      <c r="T331" s="154">
        <v>0</v>
      </c>
      <c r="U331" s="173">
        <v>0</v>
      </c>
      <c r="V331" s="158">
        <v>0</v>
      </c>
      <c r="W331" s="158">
        <v>0</v>
      </c>
      <c r="X331" s="158">
        <v>0</v>
      </c>
      <c r="Y331" s="158">
        <v>0</v>
      </c>
      <c r="Z331" s="155">
        <v>0</v>
      </c>
      <c r="AA331" s="155">
        <v>0</v>
      </c>
      <c r="AB331" s="173">
        <v>0</v>
      </c>
    </row>
    <row r="332" spans="1:28">
      <c r="A332" s="175" t="s">
        <v>260</v>
      </c>
      <c r="B332" s="176" t="s">
        <v>1802</v>
      </c>
      <c r="C332" s="176" t="s">
        <v>322</v>
      </c>
      <c r="D332" s="150">
        <v>12736</v>
      </c>
      <c r="E332" s="153">
        <v>12577</v>
      </c>
      <c r="F332" s="153">
        <v>159</v>
      </c>
      <c r="G332" s="151">
        <v>12593</v>
      </c>
      <c r="H332" s="151">
        <v>12510</v>
      </c>
      <c r="I332" s="151">
        <v>83</v>
      </c>
      <c r="J332" s="151">
        <v>6286</v>
      </c>
      <c r="K332" s="151">
        <v>6237</v>
      </c>
      <c r="L332" s="151">
        <v>49</v>
      </c>
      <c r="M332" s="172">
        <v>0.93</v>
      </c>
      <c r="N332" s="153">
        <v>278606</v>
      </c>
      <c r="O332" s="153">
        <v>276651</v>
      </c>
      <c r="P332" s="153">
        <v>1955</v>
      </c>
      <c r="Q332" s="154">
        <v>0.992982922119409</v>
      </c>
      <c r="R332" s="154">
        <v>0.987515703517588</v>
      </c>
      <c r="S332" s="154">
        <v>0.993409036766458</v>
      </c>
      <c r="T332" s="154">
        <v>0.992204899777283</v>
      </c>
      <c r="U332" s="173">
        <v>-0.00589333324886954</v>
      </c>
      <c r="V332" s="158">
        <v>76871</v>
      </c>
      <c r="W332" s="158">
        <v>76253</v>
      </c>
      <c r="X332" s="158">
        <v>84717</v>
      </c>
      <c r="Y332" s="158">
        <v>84101</v>
      </c>
      <c r="Z332" s="155">
        <v>0.99196055729729</v>
      </c>
      <c r="AA332" s="155">
        <v>0.992728732131685</v>
      </c>
      <c r="AB332" s="173">
        <v>-0.000768174834395174</v>
      </c>
    </row>
    <row r="333" spans="1:28">
      <c r="A333" s="175" t="s">
        <v>260</v>
      </c>
      <c r="B333" s="176" t="s">
        <v>1802</v>
      </c>
      <c r="C333" s="176" t="s">
        <v>323</v>
      </c>
      <c r="D333" s="150">
        <v>18006</v>
      </c>
      <c r="E333" s="153">
        <v>17613</v>
      </c>
      <c r="F333" s="153">
        <v>393</v>
      </c>
      <c r="G333" s="151">
        <v>17760</v>
      </c>
      <c r="H333" s="151">
        <v>17526</v>
      </c>
      <c r="I333" s="151">
        <v>234</v>
      </c>
      <c r="J333" s="151">
        <v>9097</v>
      </c>
      <c r="K333" s="151">
        <v>8926</v>
      </c>
      <c r="L333" s="151">
        <v>171</v>
      </c>
      <c r="M333" s="172">
        <v>0.93</v>
      </c>
      <c r="N333" s="153">
        <v>384478</v>
      </c>
      <c r="O333" s="153">
        <v>378882</v>
      </c>
      <c r="P333" s="153">
        <v>5596</v>
      </c>
      <c r="Q333" s="154">
        <v>0.985445201025806</v>
      </c>
      <c r="R333" s="154">
        <v>0.978173942019327</v>
      </c>
      <c r="S333" s="154">
        <v>0.986824324324324</v>
      </c>
      <c r="T333" s="154">
        <v>0.981202594261845</v>
      </c>
      <c r="U333" s="173">
        <v>-0.00865038230499748</v>
      </c>
      <c r="V333" s="158">
        <v>108743</v>
      </c>
      <c r="W333" s="158">
        <v>106845</v>
      </c>
      <c r="X333" s="158">
        <v>116313</v>
      </c>
      <c r="Y333" s="158">
        <v>114697</v>
      </c>
      <c r="Z333" s="155">
        <v>0.98254600296111</v>
      </c>
      <c r="AA333" s="155">
        <v>0.986106454136683</v>
      </c>
      <c r="AB333" s="173">
        <v>-0.0035604511755728</v>
      </c>
    </row>
    <row r="334" spans="1:28">
      <c r="A334" s="175" t="s">
        <v>260</v>
      </c>
      <c r="B334" s="176" t="s">
        <v>1802</v>
      </c>
      <c r="C334" s="176" t="s">
        <v>324</v>
      </c>
      <c r="D334" s="150">
        <v>0</v>
      </c>
      <c r="E334" s="153">
        <v>0</v>
      </c>
      <c r="F334" s="153">
        <v>0</v>
      </c>
      <c r="G334" s="151">
        <v>0</v>
      </c>
      <c r="H334" s="151">
        <v>0</v>
      </c>
      <c r="I334" s="151">
        <v>0</v>
      </c>
      <c r="J334" s="151">
        <v>0</v>
      </c>
      <c r="K334" s="151">
        <v>0</v>
      </c>
      <c r="L334" s="151">
        <v>0</v>
      </c>
      <c r="M334" s="172">
        <v>0.93</v>
      </c>
      <c r="N334" s="153">
        <v>1</v>
      </c>
      <c r="O334" s="153">
        <v>1</v>
      </c>
      <c r="P334" s="153">
        <v>0</v>
      </c>
      <c r="Q334" s="154">
        <v>1</v>
      </c>
      <c r="R334" s="154">
        <v>0</v>
      </c>
      <c r="S334" s="154">
        <v>0</v>
      </c>
      <c r="T334" s="154">
        <v>0</v>
      </c>
      <c r="U334" s="173">
        <v>0</v>
      </c>
      <c r="V334" s="158">
        <v>1</v>
      </c>
      <c r="W334" s="158">
        <v>1</v>
      </c>
      <c r="X334" s="158">
        <v>0</v>
      </c>
      <c r="Y334" s="158">
        <v>0</v>
      </c>
      <c r="Z334" s="155">
        <v>1</v>
      </c>
      <c r="AA334" s="155">
        <v>0</v>
      </c>
      <c r="AB334" s="173">
        <v>1</v>
      </c>
    </row>
    <row r="335" spans="1:28">
      <c r="A335" s="175" t="s">
        <v>260</v>
      </c>
      <c r="B335" s="176" t="s">
        <v>1802</v>
      </c>
      <c r="C335" s="176" t="s">
        <v>325</v>
      </c>
      <c r="D335" s="150">
        <v>0</v>
      </c>
      <c r="E335" s="153">
        <v>0</v>
      </c>
      <c r="F335" s="153">
        <v>0</v>
      </c>
      <c r="G335" s="151">
        <v>0</v>
      </c>
      <c r="H335" s="151">
        <v>0</v>
      </c>
      <c r="I335" s="151">
        <v>0</v>
      </c>
      <c r="J335" s="151">
        <v>0</v>
      </c>
      <c r="K335" s="151">
        <v>0</v>
      </c>
      <c r="L335" s="151">
        <v>0</v>
      </c>
      <c r="M335" s="172">
        <v>0.93</v>
      </c>
      <c r="N335" s="153">
        <v>0</v>
      </c>
      <c r="O335" s="153">
        <v>0</v>
      </c>
      <c r="P335" s="153">
        <v>0</v>
      </c>
      <c r="Q335" s="154">
        <v>0</v>
      </c>
      <c r="R335" s="154">
        <v>0</v>
      </c>
      <c r="S335" s="154">
        <v>0</v>
      </c>
      <c r="T335" s="154">
        <v>0</v>
      </c>
      <c r="U335" s="173">
        <v>0</v>
      </c>
      <c r="V335" s="158">
        <v>0</v>
      </c>
      <c r="W335" s="158">
        <v>0</v>
      </c>
      <c r="X335" s="158">
        <v>0</v>
      </c>
      <c r="Y335" s="158">
        <v>0</v>
      </c>
      <c r="Z335" s="155">
        <v>0</v>
      </c>
      <c r="AA335" s="155">
        <v>0</v>
      </c>
      <c r="AB335" s="173">
        <v>0</v>
      </c>
    </row>
    <row r="336" spans="1:28">
      <c r="A336" s="175" t="s">
        <v>260</v>
      </c>
      <c r="B336" s="176" t="s">
        <v>1802</v>
      </c>
      <c r="C336" s="176" t="s">
        <v>326</v>
      </c>
      <c r="D336" s="150">
        <v>65</v>
      </c>
      <c r="E336" s="153">
        <v>44</v>
      </c>
      <c r="F336" s="153">
        <v>21</v>
      </c>
      <c r="G336" s="151">
        <v>74</v>
      </c>
      <c r="H336" s="151">
        <v>69</v>
      </c>
      <c r="I336" s="151">
        <v>5</v>
      </c>
      <c r="J336" s="151">
        <v>44</v>
      </c>
      <c r="K336" s="151">
        <v>38</v>
      </c>
      <c r="L336" s="151">
        <v>6</v>
      </c>
      <c r="M336" s="172">
        <v>0.93</v>
      </c>
      <c r="N336" s="153">
        <v>804</v>
      </c>
      <c r="O336" s="153">
        <v>754</v>
      </c>
      <c r="P336" s="153">
        <v>50</v>
      </c>
      <c r="Q336" s="154">
        <v>0.937810945273632</v>
      </c>
      <c r="R336" s="154">
        <v>0.676923076923077</v>
      </c>
      <c r="S336" s="154">
        <v>0.932432432432432</v>
      </c>
      <c r="T336" s="154">
        <v>0.863636363636364</v>
      </c>
      <c r="U336" s="173">
        <v>-0.255509355509355</v>
      </c>
      <c r="V336" s="158">
        <v>417</v>
      </c>
      <c r="W336" s="158">
        <v>379</v>
      </c>
      <c r="X336" s="158">
        <v>290</v>
      </c>
      <c r="Y336" s="158">
        <v>287</v>
      </c>
      <c r="Z336" s="155">
        <v>0.908872901678657</v>
      </c>
      <c r="AA336" s="155">
        <v>0.989655172413793</v>
      </c>
      <c r="AB336" s="173">
        <v>-0.080782270735136</v>
      </c>
    </row>
    <row r="337" spans="1:28">
      <c r="A337" s="175" t="s">
        <v>260</v>
      </c>
      <c r="B337" s="176" t="s">
        <v>1802</v>
      </c>
      <c r="C337" s="176" t="s">
        <v>327</v>
      </c>
      <c r="D337" s="150">
        <v>0</v>
      </c>
      <c r="E337" s="153">
        <v>0</v>
      </c>
      <c r="F337" s="153">
        <v>0</v>
      </c>
      <c r="G337" s="151">
        <v>1</v>
      </c>
      <c r="H337" s="151">
        <v>0</v>
      </c>
      <c r="I337" s="151">
        <v>1</v>
      </c>
      <c r="J337" s="151">
        <v>0</v>
      </c>
      <c r="K337" s="151">
        <v>0</v>
      </c>
      <c r="L337" s="151">
        <v>0</v>
      </c>
      <c r="M337" s="172">
        <v>0.93</v>
      </c>
      <c r="N337" s="153">
        <v>4</v>
      </c>
      <c r="O337" s="153">
        <v>2</v>
      </c>
      <c r="P337" s="153">
        <v>2</v>
      </c>
      <c r="Q337" s="154">
        <v>0.5</v>
      </c>
      <c r="R337" s="154">
        <v>0</v>
      </c>
      <c r="S337" s="154">
        <v>0</v>
      </c>
      <c r="T337" s="154">
        <v>0</v>
      </c>
      <c r="U337" s="173">
        <v>0</v>
      </c>
      <c r="V337" s="158">
        <v>1</v>
      </c>
      <c r="W337" s="158">
        <v>0</v>
      </c>
      <c r="X337" s="158">
        <v>1</v>
      </c>
      <c r="Y337" s="158">
        <v>1</v>
      </c>
      <c r="Z337" s="155">
        <v>0</v>
      </c>
      <c r="AA337" s="155">
        <v>1</v>
      </c>
      <c r="AB337" s="173">
        <v>-1</v>
      </c>
    </row>
    <row r="338" spans="1:28">
      <c r="A338" s="175" t="s">
        <v>260</v>
      </c>
      <c r="B338" s="176" t="s">
        <v>1802</v>
      </c>
      <c r="C338" s="176" t="s">
        <v>328</v>
      </c>
      <c r="D338" s="150">
        <v>1</v>
      </c>
      <c r="E338" s="153">
        <v>0</v>
      </c>
      <c r="F338" s="153">
        <v>1</v>
      </c>
      <c r="G338" s="151">
        <v>2</v>
      </c>
      <c r="H338" s="151">
        <v>0</v>
      </c>
      <c r="I338" s="151">
        <v>2</v>
      </c>
      <c r="J338" s="151">
        <v>0</v>
      </c>
      <c r="K338" s="151">
        <v>0</v>
      </c>
      <c r="L338" s="151">
        <v>0</v>
      </c>
      <c r="M338" s="172">
        <v>0.93</v>
      </c>
      <c r="N338" s="153">
        <v>39</v>
      </c>
      <c r="O338" s="153">
        <v>27</v>
      </c>
      <c r="P338" s="153">
        <v>12</v>
      </c>
      <c r="Q338" s="154">
        <v>0.692307692307692</v>
      </c>
      <c r="R338" s="154">
        <v>0</v>
      </c>
      <c r="S338" s="154">
        <v>0</v>
      </c>
      <c r="T338" s="154">
        <v>0</v>
      </c>
      <c r="U338" s="173">
        <v>0</v>
      </c>
      <c r="V338" s="158">
        <v>11</v>
      </c>
      <c r="W338" s="158">
        <v>0</v>
      </c>
      <c r="X338" s="158">
        <v>1</v>
      </c>
      <c r="Y338" s="158">
        <v>0</v>
      </c>
      <c r="Z338" s="155">
        <v>0</v>
      </c>
      <c r="AA338" s="155">
        <v>0</v>
      </c>
      <c r="AB338" s="173">
        <v>0</v>
      </c>
    </row>
    <row r="339" spans="1:28">
      <c r="A339" s="175" t="s">
        <v>260</v>
      </c>
      <c r="B339" s="176" t="s">
        <v>1802</v>
      </c>
      <c r="C339" s="176" t="s">
        <v>329</v>
      </c>
      <c r="D339" s="150">
        <v>1</v>
      </c>
      <c r="E339" s="153">
        <v>1</v>
      </c>
      <c r="F339" s="153">
        <v>0</v>
      </c>
      <c r="G339" s="151">
        <v>1</v>
      </c>
      <c r="H339" s="151">
        <v>0</v>
      </c>
      <c r="I339" s="151">
        <v>1</v>
      </c>
      <c r="J339" s="151">
        <v>1</v>
      </c>
      <c r="K339" s="151">
        <v>1</v>
      </c>
      <c r="L339" s="151">
        <v>0</v>
      </c>
      <c r="M339" s="172">
        <v>0.93</v>
      </c>
      <c r="N339" s="153">
        <v>6</v>
      </c>
      <c r="O339" s="153">
        <v>5</v>
      </c>
      <c r="P339" s="153">
        <v>1</v>
      </c>
      <c r="Q339" s="154">
        <v>0.833333333333333</v>
      </c>
      <c r="R339" s="154">
        <v>1</v>
      </c>
      <c r="S339" s="154">
        <v>0</v>
      </c>
      <c r="T339" s="154">
        <v>1</v>
      </c>
      <c r="U339" s="173">
        <v>1</v>
      </c>
      <c r="V339" s="158">
        <v>4</v>
      </c>
      <c r="W339" s="158">
        <v>3</v>
      </c>
      <c r="X339" s="158">
        <v>0</v>
      </c>
      <c r="Y339" s="158">
        <v>0</v>
      </c>
      <c r="Z339" s="155">
        <v>0.75</v>
      </c>
      <c r="AA339" s="155">
        <v>0</v>
      </c>
      <c r="AB339" s="173">
        <v>0.75</v>
      </c>
    </row>
    <row r="340" spans="1:28">
      <c r="A340" s="175" t="s">
        <v>260</v>
      </c>
      <c r="B340" s="176" t="s">
        <v>1802</v>
      </c>
      <c r="C340" s="176" t="s">
        <v>330</v>
      </c>
      <c r="D340" s="150">
        <v>0</v>
      </c>
      <c r="E340" s="153">
        <v>0</v>
      </c>
      <c r="F340" s="153">
        <v>0</v>
      </c>
      <c r="G340" s="151">
        <v>0</v>
      </c>
      <c r="H340" s="151">
        <v>0</v>
      </c>
      <c r="I340" s="151">
        <v>0</v>
      </c>
      <c r="J340" s="151">
        <v>0</v>
      </c>
      <c r="K340" s="151">
        <v>0</v>
      </c>
      <c r="L340" s="151">
        <v>0</v>
      </c>
      <c r="M340" s="172">
        <v>0.93</v>
      </c>
      <c r="N340" s="153">
        <v>1</v>
      </c>
      <c r="O340" s="153">
        <v>1</v>
      </c>
      <c r="P340" s="153">
        <v>0</v>
      </c>
      <c r="Q340" s="154">
        <v>1</v>
      </c>
      <c r="R340" s="154">
        <v>0</v>
      </c>
      <c r="S340" s="154">
        <v>0</v>
      </c>
      <c r="T340" s="154">
        <v>0</v>
      </c>
      <c r="U340" s="173">
        <v>0</v>
      </c>
      <c r="V340" s="158">
        <v>1</v>
      </c>
      <c r="W340" s="158">
        <v>1</v>
      </c>
      <c r="X340" s="158">
        <v>0</v>
      </c>
      <c r="Y340" s="158">
        <v>0</v>
      </c>
      <c r="Z340" s="155">
        <v>1</v>
      </c>
      <c r="AA340" s="155">
        <v>0</v>
      </c>
      <c r="AB340" s="173">
        <v>1</v>
      </c>
    </row>
    <row r="341" spans="1:28">
      <c r="A341" s="175" t="s">
        <v>260</v>
      </c>
      <c r="B341" s="176" t="s">
        <v>1802</v>
      </c>
      <c r="C341" s="176" t="s">
        <v>331</v>
      </c>
      <c r="D341" s="150">
        <v>10219</v>
      </c>
      <c r="E341" s="153">
        <v>10058</v>
      </c>
      <c r="F341" s="153">
        <v>161</v>
      </c>
      <c r="G341" s="151">
        <v>10310</v>
      </c>
      <c r="H341" s="151">
        <v>10181</v>
      </c>
      <c r="I341" s="151">
        <v>129</v>
      </c>
      <c r="J341" s="151">
        <v>4991</v>
      </c>
      <c r="K341" s="151">
        <v>4944</v>
      </c>
      <c r="L341" s="151">
        <v>47</v>
      </c>
      <c r="M341" s="172">
        <v>0.93</v>
      </c>
      <c r="N341" s="153">
        <v>223202</v>
      </c>
      <c r="O341" s="153">
        <v>220890</v>
      </c>
      <c r="P341" s="153">
        <v>2312</v>
      </c>
      <c r="Q341" s="154">
        <v>0.98964166987751</v>
      </c>
      <c r="R341" s="154">
        <v>0.984245033760642</v>
      </c>
      <c r="S341" s="154">
        <v>0.987487875848691</v>
      </c>
      <c r="T341" s="154">
        <v>0.99058304948908</v>
      </c>
      <c r="U341" s="173">
        <v>-0.00324284208804859</v>
      </c>
      <c r="V341" s="158">
        <v>61762</v>
      </c>
      <c r="W341" s="158">
        <v>61106</v>
      </c>
      <c r="X341" s="158">
        <v>67683</v>
      </c>
      <c r="Y341" s="158">
        <v>66918</v>
      </c>
      <c r="Z341" s="155">
        <v>0.989378582299796</v>
      </c>
      <c r="AA341" s="155">
        <v>0.988697309516422</v>
      </c>
      <c r="AB341" s="173">
        <v>0.000681272783373932</v>
      </c>
    </row>
    <row r="342" spans="1:28">
      <c r="A342" s="175" t="s">
        <v>260</v>
      </c>
      <c r="B342" s="176" t="s">
        <v>1802</v>
      </c>
      <c r="C342" s="176" t="s">
        <v>332</v>
      </c>
      <c r="D342" s="150">
        <v>0</v>
      </c>
      <c r="E342" s="153">
        <v>0</v>
      </c>
      <c r="F342" s="153">
        <v>0</v>
      </c>
      <c r="G342" s="151">
        <v>0</v>
      </c>
      <c r="H342" s="151">
        <v>0</v>
      </c>
      <c r="I342" s="151">
        <v>0</v>
      </c>
      <c r="J342" s="151">
        <v>0</v>
      </c>
      <c r="K342" s="151">
        <v>0</v>
      </c>
      <c r="L342" s="151">
        <v>0</v>
      </c>
      <c r="M342" s="172">
        <v>0.93</v>
      </c>
      <c r="N342" s="153">
        <v>0</v>
      </c>
      <c r="O342" s="153">
        <v>0</v>
      </c>
      <c r="P342" s="153">
        <v>0</v>
      </c>
      <c r="Q342" s="154">
        <v>0</v>
      </c>
      <c r="R342" s="154">
        <v>0</v>
      </c>
      <c r="S342" s="154">
        <v>0</v>
      </c>
      <c r="T342" s="154">
        <v>0</v>
      </c>
      <c r="U342" s="173">
        <v>0</v>
      </c>
      <c r="V342" s="158">
        <v>0</v>
      </c>
      <c r="W342" s="158">
        <v>0</v>
      </c>
      <c r="X342" s="158">
        <v>0</v>
      </c>
      <c r="Y342" s="158">
        <v>0</v>
      </c>
      <c r="Z342" s="155">
        <v>0</v>
      </c>
      <c r="AA342" s="155">
        <v>0</v>
      </c>
      <c r="AB342" s="173">
        <v>0</v>
      </c>
    </row>
    <row r="343" spans="1:28">
      <c r="A343" s="175" t="s">
        <v>260</v>
      </c>
      <c r="B343" s="176" t="s">
        <v>1802</v>
      </c>
      <c r="C343" s="176" t="s">
        <v>333</v>
      </c>
      <c r="D343" s="150">
        <v>0</v>
      </c>
      <c r="E343" s="153">
        <v>0</v>
      </c>
      <c r="F343" s="153">
        <v>0</v>
      </c>
      <c r="G343" s="151">
        <v>2</v>
      </c>
      <c r="H343" s="151">
        <v>2</v>
      </c>
      <c r="I343" s="151">
        <v>0</v>
      </c>
      <c r="J343" s="151">
        <v>2</v>
      </c>
      <c r="K343" s="151">
        <v>1</v>
      </c>
      <c r="L343" s="151">
        <v>1</v>
      </c>
      <c r="M343" s="172">
        <v>0.93</v>
      </c>
      <c r="N343" s="153">
        <v>38</v>
      </c>
      <c r="O343" s="153">
        <v>33</v>
      </c>
      <c r="P343" s="153">
        <v>5</v>
      </c>
      <c r="Q343" s="154">
        <v>0.868421052631579</v>
      </c>
      <c r="R343" s="154">
        <v>0</v>
      </c>
      <c r="S343" s="154">
        <v>1</v>
      </c>
      <c r="T343" s="154">
        <v>0.5</v>
      </c>
      <c r="U343" s="173">
        <v>-1</v>
      </c>
      <c r="V343" s="158">
        <v>10</v>
      </c>
      <c r="W343" s="158">
        <v>9</v>
      </c>
      <c r="X343" s="158">
        <v>10</v>
      </c>
      <c r="Y343" s="158">
        <v>8</v>
      </c>
      <c r="Z343" s="155">
        <v>0.9</v>
      </c>
      <c r="AA343" s="155">
        <v>0.8</v>
      </c>
      <c r="AB343" s="173">
        <v>0.1</v>
      </c>
    </row>
    <row r="344" spans="1:28">
      <c r="A344" s="175" t="s">
        <v>260</v>
      </c>
      <c r="B344" s="176" t="s">
        <v>1802</v>
      </c>
      <c r="C344" s="176" t="s">
        <v>334</v>
      </c>
      <c r="D344" s="150">
        <v>8744</v>
      </c>
      <c r="E344" s="153">
        <v>8672</v>
      </c>
      <c r="F344" s="153">
        <v>72</v>
      </c>
      <c r="G344" s="151">
        <v>8692</v>
      </c>
      <c r="H344" s="151">
        <v>8679</v>
      </c>
      <c r="I344" s="151">
        <v>13</v>
      </c>
      <c r="J344" s="151">
        <v>4624</v>
      </c>
      <c r="K344" s="151">
        <v>4608</v>
      </c>
      <c r="L344" s="151">
        <v>16</v>
      </c>
      <c r="M344" s="172">
        <v>0.93</v>
      </c>
      <c r="N344" s="153">
        <v>176380</v>
      </c>
      <c r="O344" s="153">
        <v>175323</v>
      </c>
      <c r="P344" s="153">
        <v>1057</v>
      </c>
      <c r="Q344" s="154">
        <v>0.994007257058623</v>
      </c>
      <c r="R344" s="154">
        <v>0.991765782250686</v>
      </c>
      <c r="S344" s="154">
        <v>0.998504371836171</v>
      </c>
      <c r="T344" s="154">
        <v>0.996539792387543</v>
      </c>
      <c r="U344" s="173">
        <v>-0.00673858958548501</v>
      </c>
      <c r="V344" s="158">
        <v>52504</v>
      </c>
      <c r="W344" s="158">
        <v>52233</v>
      </c>
      <c r="X344" s="158">
        <v>53712</v>
      </c>
      <c r="Y344" s="158">
        <v>53337</v>
      </c>
      <c r="Z344" s="155">
        <v>0.994838488496115</v>
      </c>
      <c r="AA344" s="155">
        <v>0.993018319928508</v>
      </c>
      <c r="AB344" s="173">
        <v>0.00182016856760692</v>
      </c>
    </row>
    <row r="345" spans="1:28">
      <c r="A345" s="175" t="s">
        <v>260</v>
      </c>
      <c r="B345" s="176" t="s">
        <v>1803</v>
      </c>
      <c r="C345" s="176" t="s">
        <v>335</v>
      </c>
      <c r="D345" s="150">
        <v>9213</v>
      </c>
      <c r="E345" s="153">
        <v>8914</v>
      </c>
      <c r="F345" s="153">
        <v>299</v>
      </c>
      <c r="G345" s="151">
        <v>7855</v>
      </c>
      <c r="H345" s="151">
        <v>7606</v>
      </c>
      <c r="I345" s="151">
        <v>249</v>
      </c>
      <c r="J345" s="151">
        <v>5299</v>
      </c>
      <c r="K345" s="151">
        <v>5144</v>
      </c>
      <c r="L345" s="151">
        <v>155</v>
      </c>
      <c r="M345" s="172">
        <v>0.93</v>
      </c>
      <c r="N345" s="153">
        <v>195127</v>
      </c>
      <c r="O345" s="153">
        <v>189464</v>
      </c>
      <c r="P345" s="153">
        <v>5663</v>
      </c>
      <c r="Q345" s="154">
        <v>0.97097787594746</v>
      </c>
      <c r="R345" s="154">
        <v>0.967545859112124</v>
      </c>
      <c r="S345" s="154">
        <v>0.968300445576066</v>
      </c>
      <c r="T345" s="154">
        <v>0.97074919796188</v>
      </c>
      <c r="U345" s="173">
        <v>-0.000754586463941997</v>
      </c>
      <c r="V345" s="158">
        <v>55213</v>
      </c>
      <c r="W345" s="158">
        <v>53496</v>
      </c>
      <c r="X345" s="158">
        <v>60208</v>
      </c>
      <c r="Y345" s="158">
        <v>58417</v>
      </c>
      <c r="Z345" s="155">
        <v>0.968902251281401</v>
      </c>
      <c r="AA345" s="155">
        <v>0.970253122508637</v>
      </c>
      <c r="AB345" s="173">
        <v>-0.00135087122723554</v>
      </c>
    </row>
    <row r="346" spans="1:28">
      <c r="A346" s="175" t="s">
        <v>260</v>
      </c>
      <c r="B346" s="176" t="s">
        <v>1803</v>
      </c>
      <c r="C346" s="176" t="s">
        <v>336</v>
      </c>
      <c r="D346" s="150">
        <v>17125</v>
      </c>
      <c r="E346" s="153">
        <v>16848</v>
      </c>
      <c r="F346" s="153">
        <v>277</v>
      </c>
      <c r="G346" s="151">
        <v>16286</v>
      </c>
      <c r="H346" s="151">
        <v>16030</v>
      </c>
      <c r="I346" s="151">
        <v>256</v>
      </c>
      <c r="J346" s="151">
        <v>8167</v>
      </c>
      <c r="K346" s="151">
        <v>8026</v>
      </c>
      <c r="L346" s="151">
        <v>141</v>
      </c>
      <c r="M346" s="172">
        <v>0.93</v>
      </c>
      <c r="N346" s="153">
        <v>370833</v>
      </c>
      <c r="O346" s="153">
        <v>365366</v>
      </c>
      <c r="P346" s="153">
        <v>5467</v>
      </c>
      <c r="Q346" s="154">
        <v>0.985257514838216</v>
      </c>
      <c r="R346" s="154">
        <v>0.983824817518248</v>
      </c>
      <c r="S346" s="154">
        <v>0.98428097752671</v>
      </c>
      <c r="T346" s="154">
        <v>0.982735398555161</v>
      </c>
      <c r="U346" s="173">
        <v>-0.000456160008461937</v>
      </c>
      <c r="V346" s="158">
        <v>102479</v>
      </c>
      <c r="W346" s="158">
        <v>100954</v>
      </c>
      <c r="X346" s="158">
        <v>116126</v>
      </c>
      <c r="Y346" s="158">
        <v>114460</v>
      </c>
      <c r="Z346" s="155">
        <v>0.985118902409274</v>
      </c>
      <c r="AA346" s="155">
        <v>0.985653514286206</v>
      </c>
      <c r="AB346" s="173">
        <v>-0.000534611876932267</v>
      </c>
    </row>
    <row r="347" spans="1:28">
      <c r="A347" s="175" t="s">
        <v>260</v>
      </c>
      <c r="B347" s="176" t="s">
        <v>1803</v>
      </c>
      <c r="C347" s="176" t="s">
        <v>337</v>
      </c>
      <c r="D347" s="150">
        <v>8739</v>
      </c>
      <c r="E347" s="153">
        <v>8579</v>
      </c>
      <c r="F347" s="153">
        <v>160</v>
      </c>
      <c r="G347" s="151">
        <v>8678</v>
      </c>
      <c r="H347" s="151">
        <v>8543</v>
      </c>
      <c r="I347" s="151">
        <v>135</v>
      </c>
      <c r="J347" s="151">
        <v>4436</v>
      </c>
      <c r="K347" s="151">
        <v>4359</v>
      </c>
      <c r="L347" s="151">
        <v>77</v>
      </c>
      <c r="M347" s="172">
        <v>0.93</v>
      </c>
      <c r="N347" s="153">
        <v>190947</v>
      </c>
      <c r="O347" s="153">
        <v>188563</v>
      </c>
      <c r="P347" s="153">
        <v>2384</v>
      </c>
      <c r="Q347" s="154">
        <v>0.987514860144438</v>
      </c>
      <c r="R347" s="154">
        <v>0.981691269023916</v>
      </c>
      <c r="S347" s="154">
        <v>0.98444342014289</v>
      </c>
      <c r="T347" s="154">
        <v>0.982642019837692</v>
      </c>
      <c r="U347" s="173">
        <v>-0.00275215111897431</v>
      </c>
      <c r="V347" s="158">
        <v>53751</v>
      </c>
      <c r="W347" s="158">
        <v>53011</v>
      </c>
      <c r="X347" s="158">
        <v>59319</v>
      </c>
      <c r="Y347" s="158">
        <v>58515</v>
      </c>
      <c r="Z347" s="155">
        <v>0.986232814273223</v>
      </c>
      <c r="AA347" s="155">
        <v>0.986446163960957</v>
      </c>
      <c r="AB347" s="173">
        <v>-0.00021334968773401</v>
      </c>
    </row>
    <row r="348" spans="1:28">
      <c r="A348" s="175" t="s">
        <v>260</v>
      </c>
      <c r="B348" s="176" t="s">
        <v>1803</v>
      </c>
      <c r="C348" s="176" t="s">
        <v>338</v>
      </c>
      <c r="D348" s="150">
        <v>7169</v>
      </c>
      <c r="E348" s="153">
        <v>7067</v>
      </c>
      <c r="F348" s="153">
        <v>102</v>
      </c>
      <c r="G348" s="151">
        <v>7175</v>
      </c>
      <c r="H348" s="151">
        <v>7091</v>
      </c>
      <c r="I348" s="151">
        <v>84</v>
      </c>
      <c r="J348" s="151">
        <v>4785</v>
      </c>
      <c r="K348" s="151">
        <v>4741</v>
      </c>
      <c r="L348" s="151">
        <v>44</v>
      </c>
      <c r="M348" s="172">
        <v>0.93</v>
      </c>
      <c r="N348" s="153">
        <v>157599</v>
      </c>
      <c r="O348" s="153">
        <v>156252</v>
      </c>
      <c r="P348" s="153">
        <v>1347</v>
      </c>
      <c r="Q348" s="154">
        <v>0.991452991452991</v>
      </c>
      <c r="R348" s="154">
        <v>0.985772074208397</v>
      </c>
      <c r="S348" s="154">
        <v>0.988292682926829</v>
      </c>
      <c r="T348" s="154">
        <v>0.990804597701149</v>
      </c>
      <c r="U348" s="173">
        <v>-0.00252060871843196</v>
      </c>
      <c r="V348" s="158">
        <v>43488</v>
      </c>
      <c r="W348" s="158">
        <v>43055</v>
      </c>
      <c r="X348" s="158">
        <v>47677</v>
      </c>
      <c r="Y348" s="158">
        <v>47288</v>
      </c>
      <c r="Z348" s="155">
        <v>0.990043230316409</v>
      </c>
      <c r="AA348" s="155">
        <v>0.991840929588691</v>
      </c>
      <c r="AB348" s="173">
        <v>-0.00179769927228135</v>
      </c>
    </row>
    <row r="349" spans="1:28">
      <c r="A349" s="175" t="s">
        <v>260</v>
      </c>
      <c r="B349" s="176" t="s">
        <v>1803</v>
      </c>
      <c r="C349" s="176" t="s">
        <v>339</v>
      </c>
      <c r="D349" s="150">
        <v>7</v>
      </c>
      <c r="E349" s="153">
        <v>0</v>
      </c>
      <c r="F349" s="153">
        <v>7</v>
      </c>
      <c r="G349" s="151">
        <v>0</v>
      </c>
      <c r="H349" s="151">
        <v>0</v>
      </c>
      <c r="I349" s="151">
        <v>0</v>
      </c>
      <c r="J349" s="151">
        <v>0</v>
      </c>
      <c r="K349" s="151">
        <v>0</v>
      </c>
      <c r="L349" s="151">
        <v>0</v>
      </c>
      <c r="M349" s="172">
        <v>0.93</v>
      </c>
      <c r="N349" s="153">
        <v>7</v>
      </c>
      <c r="O349" s="153">
        <v>0</v>
      </c>
      <c r="P349" s="153">
        <v>7</v>
      </c>
      <c r="Q349" s="154">
        <v>0</v>
      </c>
      <c r="R349" s="154">
        <v>0</v>
      </c>
      <c r="S349" s="154">
        <v>0</v>
      </c>
      <c r="T349" s="154">
        <v>0</v>
      </c>
      <c r="U349" s="173">
        <v>0</v>
      </c>
      <c r="V349" s="158">
        <v>7</v>
      </c>
      <c r="W349" s="158">
        <v>0</v>
      </c>
      <c r="X349" s="158">
        <v>0</v>
      </c>
      <c r="Y349" s="158">
        <v>0</v>
      </c>
      <c r="Z349" s="155">
        <v>0</v>
      </c>
      <c r="AA349" s="155">
        <v>0</v>
      </c>
      <c r="AB349" s="173">
        <v>0</v>
      </c>
    </row>
    <row r="350" spans="1:28">
      <c r="A350" s="175" t="s">
        <v>260</v>
      </c>
      <c r="B350" s="176" t="s">
        <v>1803</v>
      </c>
      <c r="C350" s="176" t="s">
        <v>340</v>
      </c>
      <c r="D350" s="150">
        <v>1</v>
      </c>
      <c r="E350" s="153">
        <v>1</v>
      </c>
      <c r="F350" s="153">
        <v>0</v>
      </c>
      <c r="G350" s="151">
        <v>30</v>
      </c>
      <c r="H350" s="151">
        <v>28</v>
      </c>
      <c r="I350" s="151">
        <v>2</v>
      </c>
      <c r="J350" s="151">
        <v>1</v>
      </c>
      <c r="K350" s="151">
        <v>0</v>
      </c>
      <c r="L350" s="151">
        <v>1</v>
      </c>
      <c r="M350" s="172">
        <v>0.93</v>
      </c>
      <c r="N350" s="153">
        <v>64</v>
      </c>
      <c r="O350" s="153">
        <v>55</v>
      </c>
      <c r="P350" s="153">
        <v>9</v>
      </c>
      <c r="Q350" s="154">
        <v>0.859375</v>
      </c>
      <c r="R350" s="154">
        <v>1</v>
      </c>
      <c r="S350" s="154">
        <v>0.933333333333333</v>
      </c>
      <c r="T350" s="154">
        <v>0</v>
      </c>
      <c r="U350" s="173">
        <v>0.0666666666666667</v>
      </c>
      <c r="V350" s="158">
        <v>36</v>
      </c>
      <c r="W350" s="158">
        <v>32</v>
      </c>
      <c r="X350" s="158">
        <v>13</v>
      </c>
      <c r="Y350" s="158">
        <v>12</v>
      </c>
      <c r="Z350" s="155">
        <v>0.888888888888889</v>
      </c>
      <c r="AA350" s="155">
        <v>0.923076923076923</v>
      </c>
      <c r="AB350" s="173">
        <v>-0.0341880341880343</v>
      </c>
    </row>
    <row r="351" spans="1:28">
      <c r="A351" s="175" t="s">
        <v>260</v>
      </c>
      <c r="B351" s="176" t="s">
        <v>1803</v>
      </c>
      <c r="C351" s="176" t="s">
        <v>341</v>
      </c>
      <c r="D351" s="150">
        <v>2</v>
      </c>
      <c r="E351" s="153">
        <v>0</v>
      </c>
      <c r="F351" s="153">
        <v>2</v>
      </c>
      <c r="G351" s="151">
        <v>0</v>
      </c>
      <c r="H351" s="151">
        <v>0</v>
      </c>
      <c r="I351" s="151">
        <v>0</v>
      </c>
      <c r="J351" s="151">
        <v>1</v>
      </c>
      <c r="K351" s="151">
        <v>0</v>
      </c>
      <c r="L351" s="151">
        <v>1</v>
      </c>
      <c r="M351" s="172">
        <v>0.93</v>
      </c>
      <c r="N351" s="153">
        <v>8</v>
      </c>
      <c r="O351" s="153">
        <v>3</v>
      </c>
      <c r="P351" s="153">
        <v>5</v>
      </c>
      <c r="Q351" s="154">
        <v>0.375</v>
      </c>
      <c r="R351" s="154">
        <v>0</v>
      </c>
      <c r="S351" s="154">
        <v>0</v>
      </c>
      <c r="T351" s="154">
        <v>0</v>
      </c>
      <c r="U351" s="173">
        <v>0</v>
      </c>
      <c r="V351" s="158">
        <v>5</v>
      </c>
      <c r="W351" s="158">
        <v>0</v>
      </c>
      <c r="X351" s="158">
        <v>2</v>
      </c>
      <c r="Y351" s="158">
        <v>2</v>
      </c>
      <c r="Z351" s="155">
        <v>0</v>
      </c>
      <c r="AA351" s="155">
        <v>1</v>
      </c>
      <c r="AB351" s="173">
        <v>-1</v>
      </c>
    </row>
    <row r="352" spans="1:28">
      <c r="A352" s="175" t="s">
        <v>260</v>
      </c>
      <c r="B352" s="176" t="s">
        <v>1803</v>
      </c>
      <c r="C352" s="176" t="s">
        <v>342</v>
      </c>
      <c r="D352" s="150">
        <v>3</v>
      </c>
      <c r="E352" s="153">
        <v>2</v>
      </c>
      <c r="F352" s="153">
        <v>1</v>
      </c>
      <c r="G352" s="151">
        <v>0</v>
      </c>
      <c r="H352" s="151">
        <v>0</v>
      </c>
      <c r="I352" s="151">
        <v>0</v>
      </c>
      <c r="J352" s="151">
        <v>2</v>
      </c>
      <c r="K352" s="151">
        <v>0</v>
      </c>
      <c r="L352" s="151">
        <v>2</v>
      </c>
      <c r="M352" s="172">
        <v>0.93</v>
      </c>
      <c r="N352" s="153">
        <v>14</v>
      </c>
      <c r="O352" s="153">
        <v>6</v>
      </c>
      <c r="P352" s="153">
        <v>8</v>
      </c>
      <c r="Q352" s="154">
        <v>0.428571428571429</v>
      </c>
      <c r="R352" s="154">
        <v>0.666666666666667</v>
      </c>
      <c r="S352" s="154">
        <v>0</v>
      </c>
      <c r="T352" s="154">
        <v>0</v>
      </c>
      <c r="U352" s="173">
        <v>0.666666666666667</v>
      </c>
      <c r="V352" s="158">
        <v>9</v>
      </c>
      <c r="W352" s="158">
        <v>2</v>
      </c>
      <c r="X352" s="158">
        <v>1</v>
      </c>
      <c r="Y352" s="158">
        <v>0</v>
      </c>
      <c r="Z352" s="155">
        <v>0.222222222222222</v>
      </c>
      <c r="AA352" s="155">
        <v>0</v>
      </c>
      <c r="AB352" s="173">
        <v>0.222222222222222</v>
      </c>
    </row>
    <row r="353" spans="1:28">
      <c r="A353" s="175" t="s">
        <v>260</v>
      </c>
      <c r="B353" s="176" t="s">
        <v>1803</v>
      </c>
      <c r="C353" s="176" t="s">
        <v>343</v>
      </c>
      <c r="D353" s="150">
        <v>0</v>
      </c>
      <c r="E353" s="153">
        <v>0</v>
      </c>
      <c r="F353" s="153">
        <v>0</v>
      </c>
      <c r="G353" s="151">
        <v>0</v>
      </c>
      <c r="H353" s="151">
        <v>0</v>
      </c>
      <c r="I353" s="151">
        <v>0</v>
      </c>
      <c r="J353" s="151">
        <v>0</v>
      </c>
      <c r="K353" s="151">
        <v>0</v>
      </c>
      <c r="L353" s="151">
        <v>0</v>
      </c>
      <c r="M353" s="172">
        <v>0.93</v>
      </c>
      <c r="N353" s="153">
        <v>9</v>
      </c>
      <c r="O353" s="153">
        <v>8</v>
      </c>
      <c r="P353" s="153">
        <v>1</v>
      </c>
      <c r="Q353" s="154">
        <v>0.888888888888889</v>
      </c>
      <c r="R353" s="154">
        <v>0</v>
      </c>
      <c r="S353" s="154">
        <v>0</v>
      </c>
      <c r="T353" s="154">
        <v>0</v>
      </c>
      <c r="U353" s="173">
        <v>0</v>
      </c>
      <c r="V353" s="158">
        <v>2</v>
      </c>
      <c r="W353" s="158">
        <v>1</v>
      </c>
      <c r="X353" s="158">
        <v>2</v>
      </c>
      <c r="Y353" s="158">
        <v>2</v>
      </c>
      <c r="Z353" s="155">
        <v>0.5</v>
      </c>
      <c r="AA353" s="155">
        <v>1</v>
      </c>
      <c r="AB353" s="173">
        <v>-0.5</v>
      </c>
    </row>
    <row r="354" spans="1:28">
      <c r="A354" s="175" t="s">
        <v>260</v>
      </c>
      <c r="B354" s="176" t="s">
        <v>1803</v>
      </c>
      <c r="C354" s="176" t="s">
        <v>344</v>
      </c>
      <c r="D354" s="150">
        <v>1</v>
      </c>
      <c r="E354" s="153">
        <v>1</v>
      </c>
      <c r="F354" s="153">
        <v>0</v>
      </c>
      <c r="G354" s="151">
        <v>2</v>
      </c>
      <c r="H354" s="151">
        <v>1</v>
      </c>
      <c r="I354" s="151">
        <v>1</v>
      </c>
      <c r="J354" s="151">
        <v>1</v>
      </c>
      <c r="K354" s="151">
        <v>1</v>
      </c>
      <c r="L354" s="151">
        <v>0</v>
      </c>
      <c r="M354" s="172">
        <v>0.93</v>
      </c>
      <c r="N354" s="153">
        <v>29</v>
      </c>
      <c r="O354" s="153">
        <v>26</v>
      </c>
      <c r="P354" s="153">
        <v>3</v>
      </c>
      <c r="Q354" s="154">
        <v>0.896551724137931</v>
      </c>
      <c r="R354" s="154">
        <v>1</v>
      </c>
      <c r="S354" s="154">
        <v>0.5</v>
      </c>
      <c r="T354" s="154">
        <v>1</v>
      </c>
      <c r="U354" s="173">
        <v>0.5</v>
      </c>
      <c r="V354" s="158">
        <v>7</v>
      </c>
      <c r="W354" s="158">
        <v>5</v>
      </c>
      <c r="X354" s="158">
        <v>6</v>
      </c>
      <c r="Y354" s="158">
        <v>5</v>
      </c>
      <c r="Z354" s="155">
        <v>0.714285714285714</v>
      </c>
      <c r="AA354" s="155">
        <v>0.833333333333333</v>
      </c>
      <c r="AB354" s="173">
        <v>-0.119047619047619</v>
      </c>
    </row>
    <row r="355" spans="1:28">
      <c r="A355" s="175" t="s">
        <v>260</v>
      </c>
      <c r="B355" s="176" t="s">
        <v>1803</v>
      </c>
      <c r="C355" s="176" t="s">
        <v>345</v>
      </c>
      <c r="D355" s="150">
        <v>10848</v>
      </c>
      <c r="E355" s="153">
        <v>10636</v>
      </c>
      <c r="F355" s="153">
        <v>212</v>
      </c>
      <c r="G355" s="151">
        <v>10986</v>
      </c>
      <c r="H355" s="151">
        <v>10813</v>
      </c>
      <c r="I355" s="151">
        <v>173</v>
      </c>
      <c r="J355" s="151">
        <v>6068</v>
      </c>
      <c r="K355" s="151">
        <v>5969</v>
      </c>
      <c r="L355" s="151">
        <v>99</v>
      </c>
      <c r="M355" s="172">
        <v>0.93</v>
      </c>
      <c r="N355" s="153">
        <v>232610</v>
      </c>
      <c r="O355" s="153">
        <v>229647</v>
      </c>
      <c r="P355" s="153">
        <v>2963</v>
      </c>
      <c r="Q355" s="154">
        <v>0.987261940587249</v>
      </c>
      <c r="R355" s="154">
        <v>0.980457227138643</v>
      </c>
      <c r="S355" s="154">
        <v>0.984252685235755</v>
      </c>
      <c r="T355" s="154">
        <v>0.983684904416612</v>
      </c>
      <c r="U355" s="173">
        <v>-0.00379545809711157</v>
      </c>
      <c r="V355" s="158">
        <v>67640</v>
      </c>
      <c r="W355" s="158">
        <v>66618</v>
      </c>
      <c r="X355" s="158">
        <v>72394</v>
      </c>
      <c r="Y355" s="158">
        <v>71557</v>
      </c>
      <c r="Z355" s="155">
        <v>0.984890597279716</v>
      </c>
      <c r="AA355" s="155">
        <v>0.988438268364782</v>
      </c>
      <c r="AB355" s="173">
        <v>-0.00354767108506548</v>
      </c>
    </row>
    <row r="356" spans="1:28">
      <c r="A356" s="175" t="s">
        <v>260</v>
      </c>
      <c r="B356" s="176" t="s">
        <v>1803</v>
      </c>
      <c r="C356" s="176" t="s">
        <v>346</v>
      </c>
      <c r="D356" s="150">
        <v>0</v>
      </c>
      <c r="E356" s="153">
        <v>0</v>
      </c>
      <c r="F356" s="153">
        <v>0</v>
      </c>
      <c r="G356" s="151">
        <v>0</v>
      </c>
      <c r="H356" s="151">
        <v>0</v>
      </c>
      <c r="I356" s="151">
        <v>0</v>
      </c>
      <c r="J356" s="151">
        <v>3</v>
      </c>
      <c r="K356" s="151">
        <v>1</v>
      </c>
      <c r="L356" s="151">
        <v>2</v>
      </c>
      <c r="M356" s="172">
        <v>0.93</v>
      </c>
      <c r="N356" s="153">
        <v>14</v>
      </c>
      <c r="O356" s="153">
        <v>7</v>
      </c>
      <c r="P356" s="153">
        <v>7</v>
      </c>
      <c r="Q356" s="154">
        <v>0.5</v>
      </c>
      <c r="R356" s="154">
        <v>0</v>
      </c>
      <c r="S356" s="154">
        <v>0</v>
      </c>
      <c r="T356" s="154">
        <v>0.333333333333333</v>
      </c>
      <c r="U356" s="173">
        <v>0</v>
      </c>
      <c r="V356" s="158">
        <v>5</v>
      </c>
      <c r="W356" s="158">
        <v>3</v>
      </c>
      <c r="X356" s="158">
        <v>8</v>
      </c>
      <c r="Y356" s="158">
        <v>3</v>
      </c>
      <c r="Z356" s="155">
        <v>0.6</v>
      </c>
      <c r="AA356" s="155">
        <v>0.375</v>
      </c>
      <c r="AB356" s="173">
        <v>0.225</v>
      </c>
    </row>
    <row r="357" spans="1:28">
      <c r="A357" s="175" t="s">
        <v>260</v>
      </c>
      <c r="B357" s="176" t="s">
        <v>1803</v>
      </c>
      <c r="C357" s="176" t="s">
        <v>347</v>
      </c>
      <c r="D357" s="150">
        <v>4157</v>
      </c>
      <c r="E357" s="153">
        <v>3984</v>
      </c>
      <c r="F357" s="153">
        <v>173</v>
      </c>
      <c r="G357" s="151">
        <v>4084</v>
      </c>
      <c r="H357" s="151">
        <v>3961</v>
      </c>
      <c r="I357" s="151">
        <v>123</v>
      </c>
      <c r="J357" s="151">
        <v>2246</v>
      </c>
      <c r="K357" s="151">
        <v>2195</v>
      </c>
      <c r="L357" s="151">
        <v>51</v>
      </c>
      <c r="M357" s="172">
        <v>0.93</v>
      </c>
      <c r="N357" s="153">
        <v>81526</v>
      </c>
      <c r="O357" s="153">
        <v>78497</v>
      </c>
      <c r="P357" s="153">
        <v>3029</v>
      </c>
      <c r="Q357" s="154">
        <v>0.962846208571499</v>
      </c>
      <c r="R357" s="154">
        <v>0.958383449603079</v>
      </c>
      <c r="S357" s="154">
        <v>0.969882468168462</v>
      </c>
      <c r="T357" s="154">
        <v>0.977292965271594</v>
      </c>
      <c r="U357" s="173">
        <v>-0.011499018565383</v>
      </c>
      <c r="V357" s="158">
        <v>25059</v>
      </c>
      <c r="W357" s="158">
        <v>24301</v>
      </c>
      <c r="X357" s="158">
        <v>25348</v>
      </c>
      <c r="Y357" s="158">
        <v>24439</v>
      </c>
      <c r="Z357" s="155">
        <v>0.969751386727324</v>
      </c>
      <c r="AA357" s="155">
        <v>0.964139182578507</v>
      </c>
      <c r="AB357" s="173">
        <v>0.00561220414881636</v>
      </c>
    </row>
    <row r="358" spans="1:28">
      <c r="A358" s="175" t="s">
        <v>260</v>
      </c>
      <c r="B358" s="176" t="s">
        <v>1803</v>
      </c>
      <c r="C358" s="176" t="s">
        <v>348</v>
      </c>
      <c r="D358" s="150">
        <v>2952</v>
      </c>
      <c r="E358" s="153">
        <v>2864</v>
      </c>
      <c r="F358" s="153">
        <v>88</v>
      </c>
      <c r="G358" s="151">
        <v>2966</v>
      </c>
      <c r="H358" s="151">
        <v>2861</v>
      </c>
      <c r="I358" s="151">
        <v>105</v>
      </c>
      <c r="J358" s="151">
        <v>1547</v>
      </c>
      <c r="K358" s="151">
        <v>1492</v>
      </c>
      <c r="L358" s="151">
        <v>55</v>
      </c>
      <c r="M358" s="172">
        <v>0.93</v>
      </c>
      <c r="N358" s="153">
        <v>60750</v>
      </c>
      <c r="O358" s="153">
        <v>59211</v>
      </c>
      <c r="P358" s="153">
        <v>1539</v>
      </c>
      <c r="Q358" s="154">
        <v>0.974666666666667</v>
      </c>
      <c r="R358" s="154">
        <v>0.970189701897019</v>
      </c>
      <c r="S358" s="154">
        <v>0.9645987862441</v>
      </c>
      <c r="T358" s="154">
        <v>0.964447317388494</v>
      </c>
      <c r="U358" s="173">
        <v>0.00559091565291914</v>
      </c>
      <c r="V358" s="158">
        <v>17315</v>
      </c>
      <c r="W358" s="158">
        <v>16779</v>
      </c>
      <c r="X358" s="158">
        <v>18586</v>
      </c>
      <c r="Y358" s="158">
        <v>18124</v>
      </c>
      <c r="Z358" s="155">
        <v>0.969044181345654</v>
      </c>
      <c r="AA358" s="155">
        <v>0.975142580436888</v>
      </c>
      <c r="AB358" s="173">
        <v>-0.00609839909123389</v>
      </c>
    </row>
    <row r="359" spans="1:28">
      <c r="A359" s="175" t="s">
        <v>260</v>
      </c>
      <c r="B359" s="176" t="s">
        <v>1803</v>
      </c>
      <c r="C359" s="176" t="s">
        <v>349</v>
      </c>
      <c r="D359" s="150">
        <v>0</v>
      </c>
      <c r="E359" s="153">
        <v>0</v>
      </c>
      <c r="F359" s="153">
        <v>0</v>
      </c>
      <c r="G359" s="151">
        <v>0</v>
      </c>
      <c r="H359" s="151">
        <v>0</v>
      </c>
      <c r="I359" s="151">
        <v>0</v>
      </c>
      <c r="J359" s="151">
        <v>0</v>
      </c>
      <c r="K359" s="151">
        <v>0</v>
      </c>
      <c r="L359" s="151">
        <v>0</v>
      </c>
      <c r="M359" s="172">
        <v>0.93</v>
      </c>
      <c r="N359" s="153">
        <v>5</v>
      </c>
      <c r="O359" s="153">
        <v>4</v>
      </c>
      <c r="P359" s="153">
        <v>1</v>
      </c>
      <c r="Q359" s="154">
        <v>0.8</v>
      </c>
      <c r="R359" s="154">
        <v>0</v>
      </c>
      <c r="S359" s="154">
        <v>0</v>
      </c>
      <c r="T359" s="154">
        <v>0</v>
      </c>
      <c r="U359" s="173">
        <v>0</v>
      </c>
      <c r="V359" s="158">
        <v>0</v>
      </c>
      <c r="W359" s="158">
        <v>0</v>
      </c>
      <c r="X359" s="158">
        <v>2</v>
      </c>
      <c r="Y359" s="158">
        <v>2</v>
      </c>
      <c r="Z359" s="155">
        <v>0</v>
      </c>
      <c r="AA359" s="155">
        <v>1</v>
      </c>
      <c r="AB359" s="173">
        <v>-1</v>
      </c>
    </row>
    <row r="360" spans="1:28">
      <c r="A360" s="175" t="s">
        <v>350</v>
      </c>
      <c r="B360" s="178" t="s">
        <v>1804</v>
      </c>
      <c r="C360" s="178" t="s">
        <v>352</v>
      </c>
      <c r="D360" s="150">
        <v>10304</v>
      </c>
      <c r="E360" s="153">
        <v>9796</v>
      </c>
      <c r="F360" s="153">
        <v>508</v>
      </c>
      <c r="G360" s="151">
        <v>9197</v>
      </c>
      <c r="H360" s="151">
        <v>8798</v>
      </c>
      <c r="I360" s="151">
        <v>399</v>
      </c>
      <c r="J360" s="151">
        <v>4967</v>
      </c>
      <c r="K360" s="151">
        <v>4739</v>
      </c>
      <c r="L360" s="151">
        <v>228</v>
      </c>
      <c r="M360" s="172">
        <v>0.93</v>
      </c>
      <c r="N360" s="153">
        <v>215993</v>
      </c>
      <c r="O360" s="153">
        <v>207396</v>
      </c>
      <c r="P360" s="153">
        <v>8597</v>
      </c>
      <c r="Q360" s="154">
        <v>0.96019778418745</v>
      </c>
      <c r="R360" s="154">
        <v>0.950698757763975</v>
      </c>
      <c r="S360" s="154">
        <v>0.956616287919974</v>
      </c>
      <c r="T360" s="154">
        <v>0.954097040467083</v>
      </c>
      <c r="U360" s="173">
        <v>-0.00591753015599872</v>
      </c>
      <c r="V360" s="158">
        <v>59173</v>
      </c>
      <c r="W360" s="158">
        <v>56647</v>
      </c>
      <c r="X360" s="158">
        <v>66501</v>
      </c>
      <c r="Y360" s="158">
        <v>63953</v>
      </c>
      <c r="Z360" s="155">
        <v>0.957311611714802</v>
      </c>
      <c r="AA360" s="155">
        <v>0.961684786694937</v>
      </c>
      <c r="AB360" s="173">
        <v>-0.00437317498013456</v>
      </c>
    </row>
    <row r="361" spans="1:28">
      <c r="A361" s="175" t="s">
        <v>350</v>
      </c>
      <c r="B361" s="178" t="s">
        <v>1804</v>
      </c>
      <c r="C361" s="178" t="s">
        <v>353</v>
      </c>
      <c r="D361" s="150">
        <v>0</v>
      </c>
      <c r="E361" s="153">
        <v>0</v>
      </c>
      <c r="F361" s="153">
        <v>0</v>
      </c>
      <c r="G361" s="151">
        <v>0</v>
      </c>
      <c r="H361" s="151">
        <v>0</v>
      </c>
      <c r="I361" s="151">
        <v>0</v>
      </c>
      <c r="J361" s="151">
        <v>0</v>
      </c>
      <c r="K361" s="151">
        <v>0</v>
      </c>
      <c r="L361" s="151">
        <v>0</v>
      </c>
      <c r="M361" s="172">
        <v>0.93</v>
      </c>
      <c r="N361" s="153">
        <v>5</v>
      </c>
      <c r="O361" s="153">
        <v>5</v>
      </c>
      <c r="P361" s="153">
        <v>0</v>
      </c>
      <c r="Q361" s="154">
        <v>1</v>
      </c>
      <c r="R361" s="154">
        <v>0</v>
      </c>
      <c r="S361" s="154">
        <v>0</v>
      </c>
      <c r="T361" s="154">
        <v>0</v>
      </c>
      <c r="U361" s="173">
        <v>0</v>
      </c>
      <c r="V361" s="158">
        <v>3</v>
      </c>
      <c r="W361" s="158">
        <v>3</v>
      </c>
      <c r="X361" s="158">
        <v>2</v>
      </c>
      <c r="Y361" s="158">
        <v>2</v>
      </c>
      <c r="Z361" s="155">
        <v>1</v>
      </c>
      <c r="AA361" s="155">
        <v>1</v>
      </c>
      <c r="AB361" s="173">
        <v>0</v>
      </c>
    </row>
    <row r="362" spans="1:28">
      <c r="A362" s="175" t="s">
        <v>350</v>
      </c>
      <c r="B362" s="178" t="s">
        <v>1804</v>
      </c>
      <c r="C362" s="178" t="s">
        <v>354</v>
      </c>
      <c r="D362" s="150">
        <v>12994</v>
      </c>
      <c r="E362" s="153">
        <v>12461</v>
      </c>
      <c r="F362" s="153">
        <v>533</v>
      </c>
      <c r="G362" s="151">
        <v>11826</v>
      </c>
      <c r="H362" s="151">
        <v>11203</v>
      </c>
      <c r="I362" s="151">
        <v>623</v>
      </c>
      <c r="J362" s="151">
        <v>6648</v>
      </c>
      <c r="K362" s="151">
        <v>6289</v>
      </c>
      <c r="L362" s="151">
        <v>359</v>
      </c>
      <c r="M362" s="172">
        <v>0.93</v>
      </c>
      <c r="N362" s="153">
        <v>271649</v>
      </c>
      <c r="O362" s="153">
        <v>261305</v>
      </c>
      <c r="P362" s="153">
        <v>10344</v>
      </c>
      <c r="Q362" s="154">
        <v>0.961921450106571</v>
      </c>
      <c r="R362" s="154">
        <v>0.958981068185316</v>
      </c>
      <c r="S362" s="154">
        <v>0.947319465584306</v>
      </c>
      <c r="T362" s="154">
        <v>0.945998796630566</v>
      </c>
      <c r="U362" s="173">
        <v>0.0116616026010105</v>
      </c>
      <c r="V362" s="158">
        <v>76301</v>
      </c>
      <c r="W362" s="158">
        <v>73092</v>
      </c>
      <c r="X362" s="158">
        <v>83124</v>
      </c>
      <c r="Y362" s="158">
        <v>79716</v>
      </c>
      <c r="Z362" s="155">
        <v>0.957942884103747</v>
      </c>
      <c r="AA362" s="155">
        <v>0.959001010538473</v>
      </c>
      <c r="AB362" s="173">
        <v>-0.00105812643472569</v>
      </c>
    </row>
    <row r="363" spans="1:28">
      <c r="A363" s="175" t="s">
        <v>350</v>
      </c>
      <c r="B363" s="178" t="s">
        <v>1804</v>
      </c>
      <c r="C363" s="178" t="s">
        <v>355</v>
      </c>
      <c r="D363" s="150">
        <v>0</v>
      </c>
      <c r="E363" s="153">
        <v>0</v>
      </c>
      <c r="F363" s="153">
        <v>0</v>
      </c>
      <c r="G363" s="151">
        <v>0</v>
      </c>
      <c r="H363" s="151">
        <v>0</v>
      </c>
      <c r="I363" s="151">
        <v>0</v>
      </c>
      <c r="J363" s="151">
        <v>0</v>
      </c>
      <c r="K363" s="151">
        <v>0</v>
      </c>
      <c r="L363" s="151">
        <v>0</v>
      </c>
      <c r="M363" s="172">
        <v>0.93</v>
      </c>
      <c r="N363" s="153">
        <v>1</v>
      </c>
      <c r="O363" s="153">
        <v>1</v>
      </c>
      <c r="P363" s="153">
        <v>0</v>
      </c>
      <c r="Q363" s="154">
        <v>1</v>
      </c>
      <c r="R363" s="154">
        <v>0</v>
      </c>
      <c r="S363" s="154">
        <v>0</v>
      </c>
      <c r="T363" s="154">
        <v>0</v>
      </c>
      <c r="U363" s="173">
        <v>0</v>
      </c>
      <c r="V363" s="158">
        <v>0</v>
      </c>
      <c r="W363" s="158">
        <v>0</v>
      </c>
      <c r="X363" s="158">
        <v>1</v>
      </c>
      <c r="Y363" s="158">
        <v>1</v>
      </c>
      <c r="Z363" s="155">
        <v>0</v>
      </c>
      <c r="AA363" s="155">
        <v>1</v>
      </c>
      <c r="AB363" s="173">
        <v>-1</v>
      </c>
    </row>
    <row r="364" spans="1:28">
      <c r="A364" s="175" t="s">
        <v>350</v>
      </c>
      <c r="B364" s="178" t="s">
        <v>1804</v>
      </c>
      <c r="C364" s="178" t="s">
        <v>356</v>
      </c>
      <c r="D364" s="150">
        <v>10527</v>
      </c>
      <c r="E364" s="153">
        <v>10147</v>
      </c>
      <c r="F364" s="153">
        <v>380</v>
      </c>
      <c r="G364" s="151">
        <v>9048</v>
      </c>
      <c r="H364" s="151">
        <v>8641</v>
      </c>
      <c r="I364" s="151">
        <v>407</v>
      </c>
      <c r="J364" s="151">
        <v>5239</v>
      </c>
      <c r="K364" s="151">
        <v>4949</v>
      </c>
      <c r="L364" s="151">
        <v>290</v>
      </c>
      <c r="M364" s="172">
        <v>0.93</v>
      </c>
      <c r="N364" s="153">
        <v>216313</v>
      </c>
      <c r="O364" s="153">
        <v>208450</v>
      </c>
      <c r="P364" s="153">
        <v>7863</v>
      </c>
      <c r="Q364" s="154">
        <v>0.963649896215207</v>
      </c>
      <c r="R364" s="154">
        <v>0.963902346347487</v>
      </c>
      <c r="S364" s="154">
        <v>0.955017683465959</v>
      </c>
      <c r="T364" s="154">
        <v>0.944645924794808</v>
      </c>
      <c r="U364" s="173">
        <v>0.00888466288152812</v>
      </c>
      <c r="V364" s="158">
        <v>59339</v>
      </c>
      <c r="W364" s="158">
        <v>56978</v>
      </c>
      <c r="X364" s="158">
        <v>67180</v>
      </c>
      <c r="Y364" s="158">
        <v>64813</v>
      </c>
      <c r="Z364" s="155">
        <v>0.960211665178045</v>
      </c>
      <c r="AA364" s="155">
        <v>0.964766299493897</v>
      </c>
      <c r="AB364" s="173">
        <v>-0.00455463431585224</v>
      </c>
    </row>
    <row r="365" spans="1:28">
      <c r="A365" s="175" t="s">
        <v>350</v>
      </c>
      <c r="B365" s="178" t="s">
        <v>1804</v>
      </c>
      <c r="C365" s="178" t="s">
        <v>357</v>
      </c>
      <c r="D365" s="150">
        <v>5321</v>
      </c>
      <c r="E365" s="153">
        <v>5107</v>
      </c>
      <c r="F365" s="153">
        <v>214</v>
      </c>
      <c r="G365" s="151">
        <v>4781</v>
      </c>
      <c r="H365" s="151">
        <v>4662</v>
      </c>
      <c r="I365" s="151">
        <v>119</v>
      </c>
      <c r="J365" s="151">
        <v>2635</v>
      </c>
      <c r="K365" s="151">
        <v>2569</v>
      </c>
      <c r="L365" s="151">
        <v>66</v>
      </c>
      <c r="M365" s="172">
        <v>0.93</v>
      </c>
      <c r="N365" s="153">
        <v>111095</v>
      </c>
      <c r="O365" s="153">
        <v>108768</v>
      </c>
      <c r="P365" s="153">
        <v>2327</v>
      </c>
      <c r="Q365" s="154">
        <v>0.97905396282461</v>
      </c>
      <c r="R365" s="154">
        <v>0.959781995865439</v>
      </c>
      <c r="S365" s="154">
        <v>0.97510980966325</v>
      </c>
      <c r="T365" s="154">
        <v>0.974952561669829</v>
      </c>
      <c r="U365" s="173">
        <v>-0.0153278137978116</v>
      </c>
      <c r="V365" s="158">
        <v>30808</v>
      </c>
      <c r="W365" s="158">
        <v>30025</v>
      </c>
      <c r="X365" s="158">
        <v>33969</v>
      </c>
      <c r="Y365" s="158">
        <v>33289</v>
      </c>
      <c r="Z365" s="155">
        <v>0.974584523500389</v>
      </c>
      <c r="AA365" s="155">
        <v>0.979981748064412</v>
      </c>
      <c r="AB365" s="173">
        <v>-0.00539722456402214</v>
      </c>
    </row>
    <row r="366" spans="1:28">
      <c r="A366" s="175" t="s">
        <v>350</v>
      </c>
      <c r="B366" s="178" t="s">
        <v>1804</v>
      </c>
      <c r="C366" s="178" t="s">
        <v>358</v>
      </c>
      <c r="D366" s="150">
        <v>4816</v>
      </c>
      <c r="E366" s="153">
        <v>4633</v>
      </c>
      <c r="F366" s="153">
        <v>183</v>
      </c>
      <c r="G366" s="151">
        <v>4230</v>
      </c>
      <c r="H366" s="151">
        <v>4079</v>
      </c>
      <c r="I366" s="151">
        <v>151</v>
      </c>
      <c r="J366" s="151">
        <v>2306</v>
      </c>
      <c r="K366" s="151">
        <v>2235</v>
      </c>
      <c r="L366" s="151">
        <v>71</v>
      </c>
      <c r="M366" s="172">
        <v>0.93</v>
      </c>
      <c r="N366" s="153">
        <v>99599</v>
      </c>
      <c r="O366" s="153">
        <v>96849</v>
      </c>
      <c r="P366" s="153">
        <v>2750</v>
      </c>
      <c r="Q366" s="154">
        <v>0.972389281016878</v>
      </c>
      <c r="R366" s="154">
        <v>0.962001661129568</v>
      </c>
      <c r="S366" s="154">
        <v>0.964302600472813</v>
      </c>
      <c r="T366" s="154">
        <v>0.969210754553339</v>
      </c>
      <c r="U366" s="173">
        <v>-0.00230093934324516</v>
      </c>
      <c r="V366" s="158">
        <v>27220</v>
      </c>
      <c r="W366" s="158">
        <v>26309</v>
      </c>
      <c r="X366" s="158">
        <v>30653</v>
      </c>
      <c r="Y366" s="158">
        <v>29818</v>
      </c>
      <c r="Z366" s="155">
        <v>0.966531961792799</v>
      </c>
      <c r="AA366" s="155">
        <v>0.972759599386683</v>
      </c>
      <c r="AB366" s="173">
        <v>-0.00622763759388378</v>
      </c>
    </row>
    <row r="367" spans="1:28">
      <c r="A367" s="175" t="s">
        <v>350</v>
      </c>
      <c r="B367" s="178" t="s">
        <v>1804</v>
      </c>
      <c r="C367" s="178" t="s">
        <v>359</v>
      </c>
      <c r="D367" s="150">
        <v>6427</v>
      </c>
      <c r="E367" s="153">
        <v>6151</v>
      </c>
      <c r="F367" s="153">
        <v>276</v>
      </c>
      <c r="G367" s="151">
        <v>5554</v>
      </c>
      <c r="H367" s="151">
        <v>5340</v>
      </c>
      <c r="I367" s="151">
        <v>214</v>
      </c>
      <c r="J367" s="151">
        <v>3033</v>
      </c>
      <c r="K367" s="151">
        <v>2920</v>
      </c>
      <c r="L367" s="151">
        <v>113</v>
      </c>
      <c r="M367" s="172">
        <v>0.93</v>
      </c>
      <c r="N367" s="153">
        <v>137344</v>
      </c>
      <c r="O367" s="153">
        <v>132391</v>
      </c>
      <c r="P367" s="153">
        <v>4953</v>
      </c>
      <c r="Q367" s="154">
        <v>0.963937267008388</v>
      </c>
      <c r="R367" s="154">
        <v>0.957056169285825</v>
      </c>
      <c r="S367" s="154">
        <v>0.961469211379186</v>
      </c>
      <c r="T367" s="154">
        <v>0.962743158588856</v>
      </c>
      <c r="U367" s="173">
        <v>-0.0044130420933608</v>
      </c>
      <c r="V367" s="158">
        <v>36845</v>
      </c>
      <c r="W367" s="158">
        <v>35489</v>
      </c>
      <c r="X367" s="158">
        <v>42633</v>
      </c>
      <c r="Y367" s="158">
        <v>41184</v>
      </c>
      <c r="Z367" s="155">
        <v>0.963197177364636</v>
      </c>
      <c r="AA367" s="155">
        <v>0.96601224403631</v>
      </c>
      <c r="AB367" s="173">
        <v>-0.0028150666716743</v>
      </c>
    </row>
    <row r="368" spans="1:28">
      <c r="A368" s="175" t="s">
        <v>350</v>
      </c>
      <c r="B368" s="178" t="s">
        <v>1804</v>
      </c>
      <c r="C368" s="178" t="s">
        <v>360</v>
      </c>
      <c r="D368" s="150">
        <v>9907</v>
      </c>
      <c r="E368" s="153">
        <v>9551</v>
      </c>
      <c r="F368" s="153">
        <v>356</v>
      </c>
      <c r="G368" s="151">
        <v>9273</v>
      </c>
      <c r="H368" s="151">
        <v>9002</v>
      </c>
      <c r="I368" s="151">
        <v>271</v>
      </c>
      <c r="J368" s="151">
        <v>4930</v>
      </c>
      <c r="K368" s="151">
        <v>4803</v>
      </c>
      <c r="L368" s="151">
        <v>127</v>
      </c>
      <c r="M368" s="172">
        <v>0.93</v>
      </c>
      <c r="N368" s="153">
        <v>215812</v>
      </c>
      <c r="O368" s="153">
        <v>210501</v>
      </c>
      <c r="P368" s="153">
        <v>5311</v>
      </c>
      <c r="Q368" s="154">
        <v>0.975390617759902</v>
      </c>
      <c r="R368" s="154">
        <v>0.964065812052084</v>
      </c>
      <c r="S368" s="154">
        <v>0.970775369351882</v>
      </c>
      <c r="T368" s="154">
        <v>0.974239350912779</v>
      </c>
      <c r="U368" s="173">
        <v>-0.00670955729979739</v>
      </c>
      <c r="V368" s="158">
        <v>57789</v>
      </c>
      <c r="W368" s="158">
        <v>56146</v>
      </c>
      <c r="X368" s="158">
        <v>66800</v>
      </c>
      <c r="Y368" s="158">
        <v>65254</v>
      </c>
      <c r="Z368" s="155">
        <v>0.971568983716624</v>
      </c>
      <c r="AA368" s="155">
        <v>0.97685628742515</v>
      </c>
      <c r="AB368" s="173">
        <v>-0.00528730370852548</v>
      </c>
    </row>
    <row r="369" spans="1:28">
      <c r="A369" s="175" t="s">
        <v>350</v>
      </c>
      <c r="B369" s="178" t="s">
        <v>1804</v>
      </c>
      <c r="C369" s="178" t="s">
        <v>361</v>
      </c>
      <c r="D369" s="150">
        <v>0</v>
      </c>
      <c r="E369" s="153">
        <v>0</v>
      </c>
      <c r="F369" s="153">
        <v>0</v>
      </c>
      <c r="G369" s="151">
        <v>0</v>
      </c>
      <c r="H369" s="151">
        <v>0</v>
      </c>
      <c r="I369" s="151">
        <v>0</v>
      </c>
      <c r="J369" s="151">
        <v>0</v>
      </c>
      <c r="K369" s="151">
        <v>0</v>
      </c>
      <c r="L369" s="151">
        <v>0</v>
      </c>
      <c r="M369" s="172">
        <v>0.93</v>
      </c>
      <c r="N369" s="153">
        <v>1</v>
      </c>
      <c r="O369" s="153">
        <v>1</v>
      </c>
      <c r="P369" s="153">
        <v>0</v>
      </c>
      <c r="Q369" s="154">
        <v>1</v>
      </c>
      <c r="R369" s="154">
        <v>0</v>
      </c>
      <c r="S369" s="154">
        <v>0</v>
      </c>
      <c r="T369" s="154">
        <v>0</v>
      </c>
      <c r="U369" s="173">
        <v>0</v>
      </c>
      <c r="V369" s="158">
        <v>0</v>
      </c>
      <c r="W369" s="158">
        <v>0</v>
      </c>
      <c r="X369" s="158">
        <v>0</v>
      </c>
      <c r="Y369" s="158">
        <v>0</v>
      </c>
      <c r="Z369" s="155">
        <v>0</v>
      </c>
      <c r="AA369" s="155">
        <v>0</v>
      </c>
      <c r="AB369" s="173">
        <v>0</v>
      </c>
    </row>
    <row r="370" spans="1:28">
      <c r="A370" s="175" t="s">
        <v>350</v>
      </c>
      <c r="B370" s="178" t="s">
        <v>1804</v>
      </c>
      <c r="C370" s="178" t="s">
        <v>362</v>
      </c>
      <c r="D370" s="150">
        <v>16841</v>
      </c>
      <c r="E370" s="153">
        <v>16298</v>
      </c>
      <c r="F370" s="153">
        <v>543</v>
      </c>
      <c r="G370" s="151">
        <v>14826</v>
      </c>
      <c r="H370" s="151">
        <v>14340</v>
      </c>
      <c r="I370" s="151">
        <v>486</v>
      </c>
      <c r="J370" s="151">
        <v>8235</v>
      </c>
      <c r="K370" s="151">
        <v>7836</v>
      </c>
      <c r="L370" s="151">
        <v>399</v>
      </c>
      <c r="M370" s="172">
        <v>0.93</v>
      </c>
      <c r="N370" s="153">
        <v>353805</v>
      </c>
      <c r="O370" s="153">
        <v>341563</v>
      </c>
      <c r="P370" s="153">
        <v>12242</v>
      </c>
      <c r="Q370" s="154">
        <v>0.965399019233759</v>
      </c>
      <c r="R370" s="154">
        <v>0.967757259070126</v>
      </c>
      <c r="S370" s="154">
        <v>0.967219749089437</v>
      </c>
      <c r="T370" s="154">
        <v>0.951548269581056</v>
      </c>
      <c r="U370" s="173">
        <v>0.000537509980689022</v>
      </c>
      <c r="V370" s="158">
        <v>96862</v>
      </c>
      <c r="W370" s="158">
        <v>93575</v>
      </c>
      <c r="X370" s="158">
        <v>106935</v>
      </c>
      <c r="Y370" s="158">
        <v>102988</v>
      </c>
      <c r="Z370" s="155">
        <v>0.966065123577874</v>
      </c>
      <c r="AA370" s="155">
        <v>0.963089727404498</v>
      </c>
      <c r="AB370" s="173">
        <v>0.00297539617337561</v>
      </c>
    </row>
    <row r="371" spans="1:28">
      <c r="A371" s="175" t="s">
        <v>350</v>
      </c>
      <c r="B371" s="178" t="s">
        <v>1804</v>
      </c>
      <c r="C371" s="178" t="s">
        <v>363</v>
      </c>
      <c r="D371" s="150">
        <v>6817</v>
      </c>
      <c r="E371" s="153">
        <v>6598</v>
      </c>
      <c r="F371" s="153">
        <v>219</v>
      </c>
      <c r="G371" s="151">
        <v>6195</v>
      </c>
      <c r="H371" s="151">
        <v>6017</v>
      </c>
      <c r="I371" s="151">
        <v>178</v>
      </c>
      <c r="J371" s="151">
        <v>3323</v>
      </c>
      <c r="K371" s="151">
        <v>3205</v>
      </c>
      <c r="L371" s="151">
        <v>118</v>
      </c>
      <c r="M371" s="172">
        <v>0.93</v>
      </c>
      <c r="N371" s="153">
        <v>141976</v>
      </c>
      <c r="O371" s="153">
        <v>137937</v>
      </c>
      <c r="P371" s="153">
        <v>4039</v>
      </c>
      <c r="Q371" s="154">
        <v>0.971551529836029</v>
      </c>
      <c r="R371" s="154">
        <v>0.967874431568138</v>
      </c>
      <c r="S371" s="154">
        <v>0.971267150928168</v>
      </c>
      <c r="T371" s="154">
        <v>0.964489918748119</v>
      </c>
      <c r="U371" s="173">
        <v>-0.00339271936002938</v>
      </c>
      <c r="V371" s="158">
        <v>38971</v>
      </c>
      <c r="W371" s="158">
        <v>37790</v>
      </c>
      <c r="X371" s="158">
        <v>43206</v>
      </c>
      <c r="Y371" s="158">
        <v>42015</v>
      </c>
      <c r="Z371" s="155">
        <v>0.969695414539016</v>
      </c>
      <c r="AA371" s="155">
        <v>0.972434384113318</v>
      </c>
      <c r="AB371" s="173">
        <v>-0.00273896957430142</v>
      </c>
    </row>
    <row r="372" spans="1:28">
      <c r="A372" s="175" t="s">
        <v>350</v>
      </c>
      <c r="B372" s="178" t="s">
        <v>1804</v>
      </c>
      <c r="C372" s="178" t="s">
        <v>364</v>
      </c>
      <c r="D372" s="150">
        <v>0</v>
      </c>
      <c r="E372" s="153">
        <v>0</v>
      </c>
      <c r="F372" s="153">
        <v>0</v>
      </c>
      <c r="G372" s="151">
        <v>0</v>
      </c>
      <c r="H372" s="151">
        <v>0</v>
      </c>
      <c r="I372" s="151">
        <v>0</v>
      </c>
      <c r="J372" s="151">
        <v>0</v>
      </c>
      <c r="K372" s="151">
        <v>0</v>
      </c>
      <c r="L372" s="151">
        <v>0</v>
      </c>
      <c r="M372" s="172">
        <v>0.93</v>
      </c>
      <c r="N372" s="153">
        <v>1</v>
      </c>
      <c r="O372" s="153">
        <v>1</v>
      </c>
      <c r="P372" s="153">
        <v>0</v>
      </c>
      <c r="Q372" s="154">
        <v>1</v>
      </c>
      <c r="R372" s="154">
        <v>0</v>
      </c>
      <c r="S372" s="154">
        <v>0</v>
      </c>
      <c r="T372" s="154">
        <v>0</v>
      </c>
      <c r="U372" s="173">
        <v>0</v>
      </c>
      <c r="V372" s="158">
        <v>0</v>
      </c>
      <c r="W372" s="158">
        <v>0</v>
      </c>
      <c r="X372" s="158">
        <v>0</v>
      </c>
      <c r="Y372" s="158">
        <v>0</v>
      </c>
      <c r="Z372" s="155">
        <v>0</v>
      </c>
      <c r="AA372" s="155">
        <v>0</v>
      </c>
      <c r="AB372" s="173">
        <v>0</v>
      </c>
    </row>
    <row r="373" spans="1:28">
      <c r="A373" s="175" t="s">
        <v>350</v>
      </c>
      <c r="B373" s="178" t="s">
        <v>1804</v>
      </c>
      <c r="C373" s="178" t="s">
        <v>365</v>
      </c>
      <c r="D373" s="150">
        <v>11790</v>
      </c>
      <c r="E373" s="153">
        <v>11422</v>
      </c>
      <c r="F373" s="153">
        <v>368</v>
      </c>
      <c r="G373" s="151">
        <v>10589</v>
      </c>
      <c r="H373" s="151">
        <v>10309</v>
      </c>
      <c r="I373" s="151">
        <v>280</v>
      </c>
      <c r="J373" s="151">
        <v>6164</v>
      </c>
      <c r="K373" s="151">
        <v>5969</v>
      </c>
      <c r="L373" s="151">
        <v>195</v>
      </c>
      <c r="M373" s="172">
        <v>0.93</v>
      </c>
      <c r="N373" s="153">
        <v>248166</v>
      </c>
      <c r="O373" s="153">
        <v>242424</v>
      </c>
      <c r="P373" s="153">
        <v>5742</v>
      </c>
      <c r="Q373" s="154">
        <v>0.976862261550736</v>
      </c>
      <c r="R373" s="154">
        <v>0.968787107718405</v>
      </c>
      <c r="S373" s="154">
        <v>0.973557465294173</v>
      </c>
      <c r="T373" s="154">
        <v>0.968364698247891</v>
      </c>
      <c r="U373" s="173">
        <v>-0.00477035757576771</v>
      </c>
      <c r="V373" s="158">
        <v>69024</v>
      </c>
      <c r="W373" s="158">
        <v>67253</v>
      </c>
      <c r="X373" s="158">
        <v>76104</v>
      </c>
      <c r="Y373" s="158">
        <v>74307</v>
      </c>
      <c r="Z373" s="155">
        <v>0.974342257765415</v>
      </c>
      <c r="AA373" s="155">
        <v>0.976387574897509</v>
      </c>
      <c r="AB373" s="173">
        <v>-0.00204531713209377</v>
      </c>
    </row>
    <row r="374" spans="1:28">
      <c r="A374" s="175" t="s">
        <v>350</v>
      </c>
      <c r="B374" s="178" t="s">
        <v>1804</v>
      </c>
      <c r="C374" s="178" t="s">
        <v>366</v>
      </c>
      <c r="D374" s="150">
        <v>0</v>
      </c>
      <c r="E374" s="153">
        <v>0</v>
      </c>
      <c r="F374" s="153">
        <v>0</v>
      </c>
      <c r="G374" s="151">
        <v>0</v>
      </c>
      <c r="H374" s="151">
        <v>0</v>
      </c>
      <c r="I374" s="151">
        <v>0</v>
      </c>
      <c r="J374" s="151">
        <v>0</v>
      </c>
      <c r="K374" s="151">
        <v>0</v>
      </c>
      <c r="L374" s="151">
        <v>0</v>
      </c>
      <c r="M374" s="172">
        <v>0.93</v>
      </c>
      <c r="N374" s="153">
        <v>0</v>
      </c>
      <c r="O374" s="153">
        <v>0</v>
      </c>
      <c r="P374" s="153">
        <v>0</v>
      </c>
      <c r="Q374" s="154">
        <v>0</v>
      </c>
      <c r="R374" s="154">
        <v>0</v>
      </c>
      <c r="S374" s="154">
        <v>0</v>
      </c>
      <c r="T374" s="154">
        <v>0</v>
      </c>
      <c r="U374" s="173">
        <v>0</v>
      </c>
      <c r="V374" s="158">
        <v>0</v>
      </c>
      <c r="W374" s="158">
        <v>0</v>
      </c>
      <c r="X374" s="158">
        <v>0</v>
      </c>
      <c r="Y374" s="158">
        <v>0</v>
      </c>
      <c r="Z374" s="155">
        <v>0</v>
      </c>
      <c r="AA374" s="155">
        <v>0</v>
      </c>
      <c r="AB374" s="173">
        <v>0</v>
      </c>
    </row>
    <row r="375" spans="1:28">
      <c r="A375" s="175" t="s">
        <v>350</v>
      </c>
      <c r="B375" s="178" t="s">
        <v>1804</v>
      </c>
      <c r="C375" s="178" t="s">
        <v>367</v>
      </c>
      <c r="D375" s="150">
        <v>8214</v>
      </c>
      <c r="E375" s="153">
        <v>7771</v>
      </c>
      <c r="F375" s="153">
        <v>443</v>
      </c>
      <c r="G375" s="151">
        <v>7299</v>
      </c>
      <c r="H375" s="151">
        <v>7016</v>
      </c>
      <c r="I375" s="151">
        <v>283</v>
      </c>
      <c r="J375" s="151">
        <v>4066</v>
      </c>
      <c r="K375" s="151">
        <v>3861</v>
      </c>
      <c r="L375" s="151">
        <v>205</v>
      </c>
      <c r="M375" s="172">
        <v>0.93</v>
      </c>
      <c r="N375" s="153">
        <v>167172</v>
      </c>
      <c r="O375" s="153">
        <v>160507</v>
      </c>
      <c r="P375" s="153">
        <v>6665</v>
      </c>
      <c r="Q375" s="154">
        <v>0.960130883162252</v>
      </c>
      <c r="R375" s="154">
        <v>0.946067689310933</v>
      </c>
      <c r="S375" s="154">
        <v>0.96122756541992</v>
      </c>
      <c r="T375" s="154">
        <v>0.949581898671913</v>
      </c>
      <c r="U375" s="173">
        <v>-0.0151598761089879</v>
      </c>
      <c r="V375" s="158">
        <v>46852</v>
      </c>
      <c r="W375" s="158">
        <v>44840</v>
      </c>
      <c r="X375" s="158">
        <v>51930</v>
      </c>
      <c r="Y375" s="158">
        <v>49978</v>
      </c>
      <c r="Z375" s="155">
        <v>0.957056262272688</v>
      </c>
      <c r="AA375" s="155">
        <v>0.962410937800886</v>
      </c>
      <c r="AB375" s="173">
        <v>-0.00535467552819735</v>
      </c>
    </row>
    <row r="376" spans="1:28">
      <c r="A376" s="175" t="s">
        <v>350</v>
      </c>
      <c r="B376" s="178" t="s">
        <v>1804</v>
      </c>
      <c r="C376" s="178" t="s">
        <v>368</v>
      </c>
      <c r="D376" s="150">
        <v>0</v>
      </c>
      <c r="E376" s="153">
        <v>0</v>
      </c>
      <c r="F376" s="153">
        <v>0</v>
      </c>
      <c r="G376" s="151">
        <v>1</v>
      </c>
      <c r="H376" s="151">
        <v>0</v>
      </c>
      <c r="I376" s="151">
        <v>1</v>
      </c>
      <c r="J376" s="151">
        <v>0</v>
      </c>
      <c r="K376" s="151">
        <v>0</v>
      </c>
      <c r="L376" s="151">
        <v>0</v>
      </c>
      <c r="M376" s="172">
        <v>0.93</v>
      </c>
      <c r="N376" s="153">
        <v>1</v>
      </c>
      <c r="O376" s="153">
        <v>0</v>
      </c>
      <c r="P376" s="153">
        <v>1</v>
      </c>
      <c r="Q376" s="154">
        <v>0</v>
      </c>
      <c r="R376" s="154">
        <v>0</v>
      </c>
      <c r="S376" s="154">
        <v>0</v>
      </c>
      <c r="T376" s="154">
        <v>0</v>
      </c>
      <c r="U376" s="173">
        <v>0</v>
      </c>
      <c r="V376" s="158">
        <v>1</v>
      </c>
      <c r="W376" s="158">
        <v>0</v>
      </c>
      <c r="X376" s="158">
        <v>0</v>
      </c>
      <c r="Y376" s="158">
        <v>0</v>
      </c>
      <c r="Z376" s="155">
        <v>0</v>
      </c>
      <c r="AA376" s="155">
        <v>0</v>
      </c>
      <c r="AB376" s="173">
        <v>0</v>
      </c>
    </row>
    <row r="377" spans="1:28">
      <c r="A377" s="175" t="s">
        <v>350</v>
      </c>
      <c r="B377" s="178" t="s">
        <v>1804</v>
      </c>
      <c r="C377" s="178" t="s">
        <v>369</v>
      </c>
      <c r="D377" s="150">
        <v>11074</v>
      </c>
      <c r="E377" s="153">
        <v>10674</v>
      </c>
      <c r="F377" s="153">
        <v>400</v>
      </c>
      <c r="G377" s="151">
        <v>9206</v>
      </c>
      <c r="H377" s="151">
        <v>8912</v>
      </c>
      <c r="I377" s="151">
        <v>294</v>
      </c>
      <c r="J377" s="151">
        <v>5186</v>
      </c>
      <c r="K377" s="151">
        <v>5002</v>
      </c>
      <c r="L377" s="151">
        <v>184</v>
      </c>
      <c r="M377" s="172">
        <v>0.93</v>
      </c>
      <c r="N377" s="153">
        <v>227660</v>
      </c>
      <c r="O377" s="153">
        <v>220978</v>
      </c>
      <c r="P377" s="153">
        <v>6682</v>
      </c>
      <c r="Q377" s="154">
        <v>0.970649213739787</v>
      </c>
      <c r="R377" s="154">
        <v>0.963879357052556</v>
      </c>
      <c r="S377" s="154">
        <v>0.968064305887465</v>
      </c>
      <c r="T377" s="154">
        <v>0.964519861164674</v>
      </c>
      <c r="U377" s="173">
        <v>-0.00418494883490916</v>
      </c>
      <c r="V377" s="158">
        <v>61763</v>
      </c>
      <c r="W377" s="158">
        <v>59851</v>
      </c>
      <c r="X377" s="158">
        <v>68630</v>
      </c>
      <c r="Y377" s="158">
        <v>66613</v>
      </c>
      <c r="Z377" s="155">
        <v>0.969042954519696</v>
      </c>
      <c r="AA377" s="155">
        <v>0.970610520180679</v>
      </c>
      <c r="AB377" s="173">
        <v>-0.00156756566098271</v>
      </c>
    </row>
    <row r="378" spans="1:28">
      <c r="A378" s="175" t="s">
        <v>350</v>
      </c>
      <c r="B378" s="178" t="s">
        <v>1804</v>
      </c>
      <c r="C378" s="178" t="s">
        <v>370</v>
      </c>
      <c r="D378" s="150">
        <v>2</v>
      </c>
      <c r="E378" s="153">
        <v>2</v>
      </c>
      <c r="F378" s="153">
        <v>0</v>
      </c>
      <c r="G378" s="151">
        <v>4</v>
      </c>
      <c r="H378" s="151">
        <v>4</v>
      </c>
      <c r="I378" s="151">
        <v>0</v>
      </c>
      <c r="J378" s="151">
        <v>3</v>
      </c>
      <c r="K378" s="151">
        <v>2</v>
      </c>
      <c r="L378" s="151">
        <v>1</v>
      </c>
      <c r="M378" s="172">
        <v>0.93</v>
      </c>
      <c r="N378" s="153">
        <v>49</v>
      </c>
      <c r="O378" s="153">
        <v>44</v>
      </c>
      <c r="P378" s="153">
        <v>5</v>
      </c>
      <c r="Q378" s="154">
        <v>0.897959183673469</v>
      </c>
      <c r="R378" s="154">
        <v>1</v>
      </c>
      <c r="S378" s="154">
        <v>1</v>
      </c>
      <c r="T378" s="154">
        <v>0.666666666666667</v>
      </c>
      <c r="U378" s="173">
        <v>0</v>
      </c>
      <c r="V378" s="158">
        <v>17</v>
      </c>
      <c r="W378" s="158">
        <v>16</v>
      </c>
      <c r="X378" s="158">
        <v>21</v>
      </c>
      <c r="Y378" s="158">
        <v>19</v>
      </c>
      <c r="Z378" s="155">
        <v>0.941176470588235</v>
      </c>
      <c r="AA378" s="155">
        <v>0.904761904761905</v>
      </c>
      <c r="AB378" s="173">
        <v>0.0364145658263305</v>
      </c>
    </row>
    <row r="379" spans="1:28">
      <c r="A379" s="175" t="s">
        <v>350</v>
      </c>
      <c r="B379" s="178" t="s">
        <v>1804</v>
      </c>
      <c r="C379" s="178" t="s">
        <v>371</v>
      </c>
      <c r="D379" s="150">
        <v>0</v>
      </c>
      <c r="E379" s="153">
        <v>0</v>
      </c>
      <c r="F379" s="153">
        <v>0</v>
      </c>
      <c r="G379" s="151">
        <v>0</v>
      </c>
      <c r="H379" s="151">
        <v>0</v>
      </c>
      <c r="I379" s="151">
        <v>0</v>
      </c>
      <c r="J379" s="151">
        <v>0</v>
      </c>
      <c r="K379" s="151">
        <v>0</v>
      </c>
      <c r="L379" s="151">
        <v>0</v>
      </c>
      <c r="M379" s="172">
        <v>0.93</v>
      </c>
      <c r="N379" s="153">
        <v>6</v>
      </c>
      <c r="O379" s="153">
        <v>5</v>
      </c>
      <c r="P379" s="153">
        <v>1</v>
      </c>
      <c r="Q379" s="154">
        <v>0.833333333333333</v>
      </c>
      <c r="R379" s="154">
        <v>0</v>
      </c>
      <c r="S379" s="154">
        <v>0</v>
      </c>
      <c r="T379" s="154">
        <v>0</v>
      </c>
      <c r="U379" s="173">
        <v>0</v>
      </c>
      <c r="V379" s="158">
        <v>1</v>
      </c>
      <c r="W379" s="158">
        <v>1</v>
      </c>
      <c r="X379" s="158">
        <v>2</v>
      </c>
      <c r="Y379" s="158">
        <v>1</v>
      </c>
      <c r="Z379" s="155">
        <v>1</v>
      </c>
      <c r="AA379" s="155">
        <v>0.5</v>
      </c>
      <c r="AB379" s="173">
        <v>0.5</v>
      </c>
    </row>
    <row r="380" spans="1:28">
      <c r="A380" s="175" t="s">
        <v>350</v>
      </c>
      <c r="B380" s="178" t="s">
        <v>1804</v>
      </c>
      <c r="C380" s="178" t="s">
        <v>372</v>
      </c>
      <c r="D380" s="150">
        <v>0</v>
      </c>
      <c r="E380" s="153">
        <v>0</v>
      </c>
      <c r="F380" s="153">
        <v>0</v>
      </c>
      <c r="G380" s="151">
        <v>0</v>
      </c>
      <c r="H380" s="151">
        <v>0</v>
      </c>
      <c r="I380" s="151">
        <v>0</v>
      </c>
      <c r="J380" s="151">
        <v>0</v>
      </c>
      <c r="K380" s="151">
        <v>0</v>
      </c>
      <c r="L380" s="151">
        <v>0</v>
      </c>
      <c r="M380" s="172">
        <v>0.93</v>
      </c>
      <c r="N380" s="153">
        <v>2</v>
      </c>
      <c r="O380" s="153">
        <v>0</v>
      </c>
      <c r="P380" s="153">
        <v>2</v>
      </c>
      <c r="Q380" s="154">
        <v>0</v>
      </c>
      <c r="R380" s="154">
        <v>0</v>
      </c>
      <c r="S380" s="154">
        <v>0</v>
      </c>
      <c r="T380" s="154">
        <v>0</v>
      </c>
      <c r="U380" s="173">
        <v>0</v>
      </c>
      <c r="V380" s="158">
        <v>0</v>
      </c>
      <c r="W380" s="158">
        <v>0</v>
      </c>
      <c r="X380" s="158">
        <v>0</v>
      </c>
      <c r="Y380" s="158">
        <v>0</v>
      </c>
      <c r="Z380" s="155">
        <v>0</v>
      </c>
      <c r="AA380" s="155">
        <v>0</v>
      </c>
      <c r="AB380" s="173">
        <v>0</v>
      </c>
    </row>
    <row r="381" spans="1:28">
      <c r="A381" s="175" t="s">
        <v>350</v>
      </c>
      <c r="B381" s="178" t="s">
        <v>1804</v>
      </c>
      <c r="C381" s="178" t="s">
        <v>373</v>
      </c>
      <c r="D381" s="150">
        <v>1</v>
      </c>
      <c r="E381" s="153">
        <v>1</v>
      </c>
      <c r="F381" s="153">
        <v>0</v>
      </c>
      <c r="G381" s="151">
        <v>3</v>
      </c>
      <c r="H381" s="151">
        <v>3</v>
      </c>
      <c r="I381" s="151">
        <v>0</v>
      </c>
      <c r="J381" s="151">
        <v>2</v>
      </c>
      <c r="K381" s="151">
        <v>1</v>
      </c>
      <c r="L381" s="151">
        <v>1</v>
      </c>
      <c r="M381" s="172">
        <v>0.93</v>
      </c>
      <c r="N381" s="153">
        <v>42</v>
      </c>
      <c r="O381" s="153">
        <v>39</v>
      </c>
      <c r="P381" s="153">
        <v>3</v>
      </c>
      <c r="Q381" s="154">
        <v>0.928571428571429</v>
      </c>
      <c r="R381" s="154">
        <v>1</v>
      </c>
      <c r="S381" s="154">
        <v>1</v>
      </c>
      <c r="T381" s="154">
        <v>0.5</v>
      </c>
      <c r="U381" s="173">
        <v>0</v>
      </c>
      <c r="V381" s="158">
        <v>13</v>
      </c>
      <c r="W381" s="158">
        <v>12</v>
      </c>
      <c r="X381" s="158">
        <v>12</v>
      </c>
      <c r="Y381" s="158">
        <v>12</v>
      </c>
      <c r="Z381" s="155">
        <v>0.923076923076923</v>
      </c>
      <c r="AA381" s="155">
        <v>1</v>
      </c>
      <c r="AB381" s="173">
        <v>-0.0769230769230769</v>
      </c>
    </row>
    <row r="382" spans="1:28">
      <c r="A382" s="175" t="s">
        <v>350</v>
      </c>
      <c r="B382" s="178" t="s">
        <v>1804</v>
      </c>
      <c r="C382" s="178" t="s">
        <v>374</v>
      </c>
      <c r="D382" s="150">
        <v>47</v>
      </c>
      <c r="E382" s="153">
        <v>41</v>
      </c>
      <c r="F382" s="153">
        <v>6</v>
      </c>
      <c r="G382" s="151">
        <v>64</v>
      </c>
      <c r="H382" s="151">
        <v>55</v>
      </c>
      <c r="I382" s="151">
        <v>9</v>
      </c>
      <c r="J382" s="151">
        <v>82</v>
      </c>
      <c r="K382" s="151">
        <v>47</v>
      </c>
      <c r="L382" s="151">
        <v>35</v>
      </c>
      <c r="M382" s="172">
        <v>0.93</v>
      </c>
      <c r="N382" s="153">
        <v>1526</v>
      </c>
      <c r="O382" s="153">
        <v>1127</v>
      </c>
      <c r="P382" s="153">
        <v>399</v>
      </c>
      <c r="Q382" s="154">
        <v>0.738532110091743</v>
      </c>
      <c r="R382" s="154">
        <v>0.872340425531915</v>
      </c>
      <c r="S382" s="154">
        <v>0.859375</v>
      </c>
      <c r="T382" s="154">
        <v>0.573170731707317</v>
      </c>
      <c r="U382" s="173">
        <v>0.0129654255319149</v>
      </c>
      <c r="V382" s="158">
        <v>527</v>
      </c>
      <c r="W382" s="158">
        <v>345</v>
      </c>
      <c r="X382" s="158">
        <v>507</v>
      </c>
      <c r="Y382" s="158">
        <v>388</v>
      </c>
      <c r="Z382" s="155">
        <v>0.654648956356736</v>
      </c>
      <c r="AA382" s="155">
        <v>0.765285996055227</v>
      </c>
      <c r="AB382" s="173">
        <v>-0.110637039698491</v>
      </c>
    </row>
    <row r="383" spans="1:28">
      <c r="A383" s="175" t="s">
        <v>375</v>
      </c>
      <c r="B383" s="176" t="s">
        <v>1805</v>
      </c>
      <c r="C383" s="176" t="s">
        <v>377</v>
      </c>
      <c r="D383" s="150">
        <v>5108</v>
      </c>
      <c r="E383" s="153">
        <v>4695</v>
      </c>
      <c r="F383" s="153">
        <v>413</v>
      </c>
      <c r="G383" s="151">
        <v>2660</v>
      </c>
      <c r="H383" s="151">
        <v>2466</v>
      </c>
      <c r="I383" s="151">
        <v>194</v>
      </c>
      <c r="J383" s="151">
        <v>3024</v>
      </c>
      <c r="K383" s="151">
        <v>2905</v>
      </c>
      <c r="L383" s="151">
        <v>119</v>
      </c>
      <c r="M383" s="172">
        <v>0.93</v>
      </c>
      <c r="N383" s="153">
        <v>92097</v>
      </c>
      <c r="O383" s="153">
        <v>87207</v>
      </c>
      <c r="P383" s="153">
        <v>4890</v>
      </c>
      <c r="Q383" s="154">
        <v>0.946903807941627</v>
      </c>
      <c r="R383" s="154">
        <v>0.919146436961629</v>
      </c>
      <c r="S383" s="154">
        <v>0.927067669172932</v>
      </c>
      <c r="T383" s="154">
        <v>0.960648148148148</v>
      </c>
      <c r="U383" s="173">
        <v>-0.00792123221130359</v>
      </c>
      <c r="V383" s="158">
        <v>25992</v>
      </c>
      <c r="W383" s="158">
        <v>24431</v>
      </c>
      <c r="X383" s="158">
        <v>29611</v>
      </c>
      <c r="Y383" s="158">
        <v>28238</v>
      </c>
      <c r="Z383" s="155">
        <v>0.939943059402893</v>
      </c>
      <c r="AA383" s="155">
        <v>0.953632096180474</v>
      </c>
      <c r="AB383" s="173">
        <v>-0.0136890367775803</v>
      </c>
    </row>
    <row r="384" spans="1:28">
      <c r="A384" s="175" t="s">
        <v>375</v>
      </c>
      <c r="B384" s="176" t="s">
        <v>1805</v>
      </c>
      <c r="C384" s="176" t="s">
        <v>378</v>
      </c>
      <c r="D384" s="150">
        <v>3752</v>
      </c>
      <c r="E384" s="153">
        <v>3617</v>
      </c>
      <c r="F384" s="153">
        <v>135</v>
      </c>
      <c r="G384" s="151">
        <v>1961</v>
      </c>
      <c r="H384" s="151">
        <v>1886</v>
      </c>
      <c r="I384" s="151">
        <v>75</v>
      </c>
      <c r="J384" s="151">
        <v>2307</v>
      </c>
      <c r="K384" s="151">
        <v>2244</v>
      </c>
      <c r="L384" s="151">
        <v>63</v>
      </c>
      <c r="M384" s="172">
        <v>0.93</v>
      </c>
      <c r="N384" s="153">
        <v>68784</v>
      </c>
      <c r="O384" s="153">
        <v>66654</v>
      </c>
      <c r="P384" s="153">
        <v>2130</v>
      </c>
      <c r="Q384" s="154">
        <v>0.969033496161898</v>
      </c>
      <c r="R384" s="154">
        <v>0.964019189765458</v>
      </c>
      <c r="S384" s="154">
        <v>0.961754207037226</v>
      </c>
      <c r="T384" s="154">
        <v>0.972691807542263</v>
      </c>
      <c r="U384" s="173">
        <v>0.0022649827282325</v>
      </c>
      <c r="V384" s="158">
        <v>19730</v>
      </c>
      <c r="W384" s="158">
        <v>19071</v>
      </c>
      <c r="X384" s="158">
        <v>22396</v>
      </c>
      <c r="Y384" s="158">
        <v>21750</v>
      </c>
      <c r="Z384" s="155">
        <v>0.96659908768373</v>
      </c>
      <c r="AA384" s="155">
        <v>0.971155563493481</v>
      </c>
      <c r="AB384" s="173">
        <v>-0.0045564758097506</v>
      </c>
    </row>
    <row r="385" spans="1:28">
      <c r="A385" s="175" t="s">
        <v>375</v>
      </c>
      <c r="B385" s="176" t="s">
        <v>1805</v>
      </c>
      <c r="C385" s="176" t="s">
        <v>379</v>
      </c>
      <c r="D385" s="150">
        <v>4701</v>
      </c>
      <c r="E385" s="153">
        <v>4550</v>
      </c>
      <c r="F385" s="153">
        <v>151</v>
      </c>
      <c r="G385" s="151">
        <v>2296</v>
      </c>
      <c r="H385" s="151">
        <v>2200</v>
      </c>
      <c r="I385" s="151">
        <v>96</v>
      </c>
      <c r="J385" s="151">
        <v>2994</v>
      </c>
      <c r="K385" s="151">
        <v>2867</v>
      </c>
      <c r="L385" s="151">
        <v>127</v>
      </c>
      <c r="M385" s="172">
        <v>0.93</v>
      </c>
      <c r="N385" s="153">
        <v>83639</v>
      </c>
      <c r="O385" s="153">
        <v>80347</v>
      </c>
      <c r="P385" s="153">
        <v>3292</v>
      </c>
      <c r="Q385" s="154">
        <v>0.960640371118736</v>
      </c>
      <c r="R385" s="154">
        <v>0.967879174643693</v>
      </c>
      <c r="S385" s="154">
        <v>0.958188153310105</v>
      </c>
      <c r="T385" s="154">
        <v>0.957581830327321</v>
      </c>
      <c r="U385" s="173">
        <v>0.00969102133358835</v>
      </c>
      <c r="V385" s="158">
        <v>24211</v>
      </c>
      <c r="W385" s="158">
        <v>23249</v>
      </c>
      <c r="X385" s="158">
        <v>27017</v>
      </c>
      <c r="Y385" s="158">
        <v>25949</v>
      </c>
      <c r="Z385" s="155">
        <v>0.960265994795754</v>
      </c>
      <c r="AA385" s="155">
        <v>0.96046933412296</v>
      </c>
      <c r="AB385" s="173">
        <v>-0.000203339327205621</v>
      </c>
    </row>
    <row r="386" spans="1:28">
      <c r="A386" s="175" t="s">
        <v>375</v>
      </c>
      <c r="B386" s="176" t="s">
        <v>1805</v>
      </c>
      <c r="C386" s="176" t="s">
        <v>380</v>
      </c>
      <c r="D386" s="150">
        <v>6311</v>
      </c>
      <c r="E386" s="153">
        <v>6008</v>
      </c>
      <c r="F386" s="153">
        <v>303</v>
      </c>
      <c r="G386" s="151">
        <v>3236</v>
      </c>
      <c r="H386" s="151">
        <v>2944</v>
      </c>
      <c r="I386" s="151">
        <v>292</v>
      </c>
      <c r="J386" s="151">
        <v>3805</v>
      </c>
      <c r="K386" s="151">
        <v>3583</v>
      </c>
      <c r="L386" s="151">
        <v>222</v>
      </c>
      <c r="M386" s="172">
        <v>0.93</v>
      </c>
      <c r="N386" s="153">
        <v>114387</v>
      </c>
      <c r="O386" s="153">
        <v>107650</v>
      </c>
      <c r="P386" s="153">
        <v>6737</v>
      </c>
      <c r="Q386" s="154">
        <v>0.941103447070034</v>
      </c>
      <c r="R386" s="154">
        <v>0.951988591348439</v>
      </c>
      <c r="S386" s="154">
        <v>0.909765142150804</v>
      </c>
      <c r="T386" s="154">
        <v>0.941655716162944</v>
      </c>
      <c r="U386" s="173">
        <v>0.0422234491976358</v>
      </c>
      <c r="V386" s="158">
        <v>32260</v>
      </c>
      <c r="W386" s="158">
        <v>30365</v>
      </c>
      <c r="X386" s="158">
        <v>38401</v>
      </c>
      <c r="Y386" s="158">
        <v>36583</v>
      </c>
      <c r="Z386" s="155">
        <v>0.941258524488531</v>
      </c>
      <c r="AA386" s="155">
        <v>0.95265748287805</v>
      </c>
      <c r="AB386" s="173">
        <v>-0.0113989583895194</v>
      </c>
    </row>
    <row r="387" spans="1:28">
      <c r="A387" s="175" t="s">
        <v>375</v>
      </c>
      <c r="B387" s="176" t="s">
        <v>1805</v>
      </c>
      <c r="C387" s="176" t="s">
        <v>381</v>
      </c>
      <c r="D387" s="150">
        <v>3866</v>
      </c>
      <c r="E387" s="153">
        <v>3723</v>
      </c>
      <c r="F387" s="153">
        <v>143</v>
      </c>
      <c r="G387" s="151">
        <v>2081</v>
      </c>
      <c r="H387" s="151">
        <v>1990</v>
      </c>
      <c r="I387" s="151">
        <v>91</v>
      </c>
      <c r="J387" s="151">
        <v>2399</v>
      </c>
      <c r="K387" s="151">
        <v>2272</v>
      </c>
      <c r="L387" s="151">
        <v>127</v>
      </c>
      <c r="M387" s="172">
        <v>0.93</v>
      </c>
      <c r="N387" s="153">
        <v>70775</v>
      </c>
      <c r="O387" s="153">
        <v>67694</v>
      </c>
      <c r="P387" s="153">
        <v>3081</v>
      </c>
      <c r="Q387" s="154">
        <v>0.956467679265277</v>
      </c>
      <c r="R387" s="154">
        <v>0.963010863942059</v>
      </c>
      <c r="S387" s="154">
        <v>0.956271023546372</v>
      </c>
      <c r="T387" s="154">
        <v>0.947061275531471</v>
      </c>
      <c r="U387" s="173">
        <v>0.00673984039568698</v>
      </c>
      <c r="V387" s="158">
        <v>20266</v>
      </c>
      <c r="W387" s="158">
        <v>19382</v>
      </c>
      <c r="X387" s="158">
        <v>22812</v>
      </c>
      <c r="Y387" s="158">
        <v>21898</v>
      </c>
      <c r="Z387" s="155">
        <v>0.956380144083687</v>
      </c>
      <c r="AA387" s="155">
        <v>0.959933368402595</v>
      </c>
      <c r="AB387" s="173">
        <v>-0.00355322431890814</v>
      </c>
    </row>
    <row r="388" spans="1:28">
      <c r="A388" s="175" t="s">
        <v>375</v>
      </c>
      <c r="B388" s="176" t="s">
        <v>1805</v>
      </c>
      <c r="C388" s="176" t="s">
        <v>382</v>
      </c>
      <c r="D388" s="150">
        <v>5119</v>
      </c>
      <c r="E388" s="153">
        <v>4858</v>
      </c>
      <c r="F388" s="153">
        <v>261</v>
      </c>
      <c r="G388" s="151">
        <v>2961</v>
      </c>
      <c r="H388" s="151">
        <v>2734</v>
      </c>
      <c r="I388" s="151">
        <v>227</v>
      </c>
      <c r="J388" s="151">
        <v>3302</v>
      </c>
      <c r="K388" s="151">
        <v>3198</v>
      </c>
      <c r="L388" s="151">
        <v>104</v>
      </c>
      <c r="M388" s="172">
        <v>0.93</v>
      </c>
      <c r="N388" s="153">
        <v>95707</v>
      </c>
      <c r="O388" s="153">
        <v>91879</v>
      </c>
      <c r="P388" s="153">
        <v>3828</v>
      </c>
      <c r="Q388" s="154">
        <v>0.960002925595829</v>
      </c>
      <c r="R388" s="154">
        <v>0.949013479195155</v>
      </c>
      <c r="S388" s="154">
        <v>0.923336710570753</v>
      </c>
      <c r="T388" s="154">
        <v>0.968503937007874</v>
      </c>
      <c r="U388" s="173">
        <v>0.0256767686244022</v>
      </c>
      <c r="V388" s="158">
        <v>27619</v>
      </c>
      <c r="W388" s="158">
        <v>26424</v>
      </c>
      <c r="X388" s="158">
        <v>30457</v>
      </c>
      <c r="Y388" s="158">
        <v>29363</v>
      </c>
      <c r="Z388" s="155">
        <v>0.956732684021869</v>
      </c>
      <c r="AA388" s="155">
        <v>0.964080506944216</v>
      </c>
      <c r="AB388" s="173">
        <v>-0.00734782292234748</v>
      </c>
    </row>
    <row r="389" spans="1:28">
      <c r="A389" s="175" t="s">
        <v>375</v>
      </c>
      <c r="B389" s="176" t="s">
        <v>1805</v>
      </c>
      <c r="C389" s="176" t="s">
        <v>383</v>
      </c>
      <c r="D389" s="150">
        <v>4226</v>
      </c>
      <c r="E389" s="153">
        <v>4086</v>
      </c>
      <c r="F389" s="153">
        <v>140</v>
      </c>
      <c r="G389" s="151">
        <v>2026</v>
      </c>
      <c r="H389" s="151">
        <v>1931</v>
      </c>
      <c r="I389" s="151">
        <v>95</v>
      </c>
      <c r="J389" s="151">
        <v>2676</v>
      </c>
      <c r="K389" s="151">
        <v>2560</v>
      </c>
      <c r="L389" s="151">
        <v>116</v>
      </c>
      <c r="M389" s="172">
        <v>0.93</v>
      </c>
      <c r="N389" s="153">
        <v>74038</v>
      </c>
      <c r="O389" s="153">
        <v>71478</v>
      </c>
      <c r="P389" s="153">
        <v>2560</v>
      </c>
      <c r="Q389" s="154">
        <v>0.965423161079446</v>
      </c>
      <c r="R389" s="154">
        <v>0.966871746332229</v>
      </c>
      <c r="S389" s="154">
        <v>0.953109575518263</v>
      </c>
      <c r="T389" s="154">
        <v>0.956651718983557</v>
      </c>
      <c r="U389" s="173">
        <v>0.0137621708139665</v>
      </c>
      <c r="V389" s="158">
        <v>21271</v>
      </c>
      <c r="W389" s="158">
        <v>20494</v>
      </c>
      <c r="X389" s="158">
        <v>23465</v>
      </c>
      <c r="Y389" s="158">
        <v>22706</v>
      </c>
      <c r="Z389" s="155">
        <v>0.963471392976353</v>
      </c>
      <c r="AA389" s="155">
        <v>0.967653952695504</v>
      </c>
      <c r="AB389" s="173">
        <v>-0.00418255971915116</v>
      </c>
    </row>
    <row r="390" spans="1:28">
      <c r="A390" s="175" t="s">
        <v>375</v>
      </c>
      <c r="B390" s="176" t="s">
        <v>1805</v>
      </c>
      <c r="C390" s="176" t="s">
        <v>384</v>
      </c>
      <c r="D390" s="150">
        <v>2638</v>
      </c>
      <c r="E390" s="153">
        <v>2545</v>
      </c>
      <c r="F390" s="153">
        <v>93</v>
      </c>
      <c r="G390" s="151">
        <v>1267</v>
      </c>
      <c r="H390" s="151">
        <v>1214</v>
      </c>
      <c r="I390" s="151">
        <v>53</v>
      </c>
      <c r="J390" s="151">
        <v>1542</v>
      </c>
      <c r="K390" s="151">
        <v>1485</v>
      </c>
      <c r="L390" s="151">
        <v>57</v>
      </c>
      <c r="M390" s="172">
        <v>0.93</v>
      </c>
      <c r="N390" s="153">
        <v>46386</v>
      </c>
      <c r="O390" s="153">
        <v>44438</v>
      </c>
      <c r="P390" s="153">
        <v>1948</v>
      </c>
      <c r="Q390" s="154">
        <v>0.9580045703445</v>
      </c>
      <c r="R390" s="154">
        <v>0.964746019711903</v>
      </c>
      <c r="S390" s="154">
        <v>0.958168902920284</v>
      </c>
      <c r="T390" s="154">
        <v>0.963035019455253</v>
      </c>
      <c r="U390" s="173">
        <v>0.00657711679161888</v>
      </c>
      <c r="V390" s="158">
        <v>13060</v>
      </c>
      <c r="W390" s="158">
        <v>12561</v>
      </c>
      <c r="X390" s="158">
        <v>15055</v>
      </c>
      <c r="Y390" s="158">
        <v>14396</v>
      </c>
      <c r="Z390" s="155">
        <v>0.961791730474732</v>
      </c>
      <c r="AA390" s="155">
        <v>0.956227167054135</v>
      </c>
      <c r="AB390" s="173">
        <v>0.00556456342059719</v>
      </c>
    </row>
    <row r="391" spans="1:28">
      <c r="A391" s="175" t="s">
        <v>375</v>
      </c>
      <c r="B391" s="176" t="s">
        <v>1805</v>
      </c>
      <c r="C391" s="176" t="s">
        <v>385</v>
      </c>
      <c r="D391" s="150">
        <v>3721</v>
      </c>
      <c r="E391" s="153">
        <v>3601</v>
      </c>
      <c r="F391" s="153">
        <v>120</v>
      </c>
      <c r="G391" s="151">
        <v>1185</v>
      </c>
      <c r="H391" s="151">
        <v>1158</v>
      </c>
      <c r="I391" s="151">
        <v>27</v>
      </c>
      <c r="J391" s="151">
        <v>2805</v>
      </c>
      <c r="K391" s="151">
        <v>2751</v>
      </c>
      <c r="L391" s="151">
        <v>54</v>
      </c>
      <c r="M391" s="172">
        <v>0.93</v>
      </c>
      <c r="N391" s="153">
        <v>64849</v>
      </c>
      <c r="O391" s="153">
        <v>63762</v>
      </c>
      <c r="P391" s="153">
        <v>1087</v>
      </c>
      <c r="Q391" s="154">
        <v>0.983237983623495</v>
      </c>
      <c r="R391" s="154">
        <v>0.967750604676162</v>
      </c>
      <c r="S391" s="154">
        <v>0.977215189873418</v>
      </c>
      <c r="T391" s="154">
        <v>0.980748663101604</v>
      </c>
      <c r="U391" s="173">
        <v>-0.00946458519725535</v>
      </c>
      <c r="V391" s="158">
        <v>19150</v>
      </c>
      <c r="W391" s="158">
        <v>18751</v>
      </c>
      <c r="X391" s="158">
        <v>20731</v>
      </c>
      <c r="Y391" s="158">
        <v>20409</v>
      </c>
      <c r="Z391" s="155">
        <v>0.979164490861619</v>
      </c>
      <c r="AA391" s="155">
        <v>0.984467705368771</v>
      </c>
      <c r="AB391" s="173">
        <v>-0.00530321450715254</v>
      </c>
    </row>
    <row r="392" spans="1:28">
      <c r="A392" s="175" t="s">
        <v>375</v>
      </c>
      <c r="B392" s="176" t="s">
        <v>1805</v>
      </c>
      <c r="C392" s="176" t="s">
        <v>386</v>
      </c>
      <c r="D392" s="150">
        <v>5864</v>
      </c>
      <c r="E392" s="153">
        <v>5529</v>
      </c>
      <c r="F392" s="153">
        <v>335</v>
      </c>
      <c r="G392" s="151">
        <v>3020</v>
      </c>
      <c r="H392" s="151">
        <v>2828</v>
      </c>
      <c r="I392" s="151">
        <v>192</v>
      </c>
      <c r="J392" s="151">
        <v>3586</v>
      </c>
      <c r="K392" s="151">
        <v>3374</v>
      </c>
      <c r="L392" s="151">
        <v>212</v>
      </c>
      <c r="M392" s="172">
        <v>0.93</v>
      </c>
      <c r="N392" s="153">
        <v>104467</v>
      </c>
      <c r="O392" s="153">
        <v>98663</v>
      </c>
      <c r="P392" s="153">
        <v>5804</v>
      </c>
      <c r="Q392" s="154">
        <v>0.944441785444207</v>
      </c>
      <c r="R392" s="154">
        <v>0.942871759890859</v>
      </c>
      <c r="S392" s="154">
        <v>0.936423841059603</v>
      </c>
      <c r="T392" s="154">
        <v>0.940881204684886</v>
      </c>
      <c r="U392" s="173">
        <v>0.00644791883125684</v>
      </c>
      <c r="V392" s="158">
        <v>30509</v>
      </c>
      <c r="W392" s="158">
        <v>28839</v>
      </c>
      <c r="X392" s="158">
        <v>33551</v>
      </c>
      <c r="Y392" s="158">
        <v>31586</v>
      </c>
      <c r="Z392" s="155">
        <v>0.945262053820184</v>
      </c>
      <c r="AA392" s="155">
        <v>0.941432446126792</v>
      </c>
      <c r="AB392" s="173">
        <v>0.00382960769339225</v>
      </c>
    </row>
    <row r="393" spans="1:28">
      <c r="A393" s="175" t="s">
        <v>375</v>
      </c>
      <c r="B393" s="176" t="s">
        <v>1805</v>
      </c>
      <c r="C393" s="176" t="s">
        <v>387</v>
      </c>
      <c r="D393" s="150">
        <v>7676</v>
      </c>
      <c r="E393" s="153">
        <v>7356</v>
      </c>
      <c r="F393" s="153">
        <v>320</v>
      </c>
      <c r="G393" s="151">
        <v>3488</v>
      </c>
      <c r="H393" s="151">
        <v>3189</v>
      </c>
      <c r="I393" s="151">
        <v>299</v>
      </c>
      <c r="J393" s="151">
        <v>4033</v>
      </c>
      <c r="K393" s="151">
        <v>3772</v>
      </c>
      <c r="L393" s="151">
        <v>261</v>
      </c>
      <c r="M393" s="172">
        <v>0.93</v>
      </c>
      <c r="N393" s="153">
        <v>125284</v>
      </c>
      <c r="O393" s="153">
        <v>118443</v>
      </c>
      <c r="P393" s="153">
        <v>6841</v>
      </c>
      <c r="Q393" s="154">
        <v>0.945396060151336</v>
      </c>
      <c r="R393" s="154">
        <v>0.958311620635748</v>
      </c>
      <c r="S393" s="154">
        <v>0.91427752293578</v>
      </c>
      <c r="T393" s="154">
        <v>0.935283907760972</v>
      </c>
      <c r="U393" s="173">
        <v>0.044034097699968</v>
      </c>
      <c r="V393" s="158">
        <v>34443</v>
      </c>
      <c r="W393" s="158">
        <v>32609</v>
      </c>
      <c r="X393" s="158">
        <v>40773</v>
      </c>
      <c r="Y393" s="158">
        <v>38579</v>
      </c>
      <c r="Z393" s="155">
        <v>0.946752605754435</v>
      </c>
      <c r="AA393" s="155">
        <v>0.946189880558213</v>
      </c>
      <c r="AB393" s="173">
        <v>0.000562725196222358</v>
      </c>
    </row>
    <row r="394" spans="1:28">
      <c r="A394" s="175" t="s">
        <v>375</v>
      </c>
      <c r="B394" s="176" t="s">
        <v>1805</v>
      </c>
      <c r="C394" s="176" t="s">
        <v>388</v>
      </c>
      <c r="D394" s="150">
        <v>6572</v>
      </c>
      <c r="E394" s="153">
        <v>6416</v>
      </c>
      <c r="F394" s="153">
        <v>156</v>
      </c>
      <c r="G394" s="151">
        <v>2264</v>
      </c>
      <c r="H394" s="151">
        <v>2218</v>
      </c>
      <c r="I394" s="151">
        <v>46</v>
      </c>
      <c r="J394" s="151">
        <v>4806</v>
      </c>
      <c r="K394" s="151">
        <v>4730</v>
      </c>
      <c r="L394" s="151">
        <v>76</v>
      </c>
      <c r="M394" s="172">
        <v>0.93</v>
      </c>
      <c r="N394" s="153">
        <v>119577</v>
      </c>
      <c r="O394" s="153">
        <v>117089</v>
      </c>
      <c r="P394" s="153">
        <v>2488</v>
      </c>
      <c r="Q394" s="154">
        <v>0.979193323130702</v>
      </c>
      <c r="R394" s="154">
        <v>0.976262933657943</v>
      </c>
      <c r="S394" s="154">
        <v>0.979681978798587</v>
      </c>
      <c r="T394" s="154">
        <v>0.984186433624636</v>
      </c>
      <c r="U394" s="173">
        <v>-0.00341904514064373</v>
      </c>
      <c r="V394" s="158">
        <v>33814</v>
      </c>
      <c r="W394" s="158">
        <v>33125</v>
      </c>
      <c r="X394" s="158">
        <v>38734</v>
      </c>
      <c r="Y394" s="158">
        <v>37904</v>
      </c>
      <c r="Z394" s="155">
        <v>0.979623824451411</v>
      </c>
      <c r="AA394" s="155">
        <v>0.978571797387308</v>
      </c>
      <c r="AB394" s="173">
        <v>0.00105202706410235</v>
      </c>
    </row>
    <row r="395" spans="1:28">
      <c r="A395" s="175" t="s">
        <v>375</v>
      </c>
      <c r="B395" s="176" t="s">
        <v>1805</v>
      </c>
      <c r="C395" s="176" t="s">
        <v>389</v>
      </c>
      <c r="D395" s="150">
        <v>5651</v>
      </c>
      <c r="E395" s="153">
        <v>5441</v>
      </c>
      <c r="F395" s="153">
        <v>210</v>
      </c>
      <c r="G395" s="151">
        <v>2961</v>
      </c>
      <c r="H395" s="151">
        <v>2687</v>
      </c>
      <c r="I395" s="151">
        <v>274</v>
      </c>
      <c r="J395" s="151">
        <v>3640</v>
      </c>
      <c r="K395" s="151">
        <v>3432</v>
      </c>
      <c r="L395" s="151">
        <v>208</v>
      </c>
      <c r="M395" s="172">
        <v>0.93</v>
      </c>
      <c r="N395" s="153">
        <v>108929</v>
      </c>
      <c r="O395" s="153">
        <v>103778</v>
      </c>
      <c r="P395" s="153">
        <v>5151</v>
      </c>
      <c r="Q395" s="154">
        <v>0.952712317197441</v>
      </c>
      <c r="R395" s="154">
        <v>0.962838435675102</v>
      </c>
      <c r="S395" s="154">
        <v>0.907463694697737</v>
      </c>
      <c r="T395" s="154">
        <v>0.942857142857143</v>
      </c>
      <c r="U395" s="173">
        <v>0.0553747409773645</v>
      </c>
      <c r="V395" s="158">
        <v>30059</v>
      </c>
      <c r="W395" s="158">
        <v>28522</v>
      </c>
      <c r="X395" s="158">
        <v>35566</v>
      </c>
      <c r="Y395" s="158">
        <v>33900</v>
      </c>
      <c r="Z395" s="155">
        <v>0.948867227785355</v>
      </c>
      <c r="AA395" s="155">
        <v>0.953157509981443</v>
      </c>
      <c r="AB395" s="173">
        <v>-0.00429028219608751</v>
      </c>
    </row>
    <row r="396" spans="1:28">
      <c r="A396" s="175" t="s">
        <v>375</v>
      </c>
      <c r="B396" s="176" t="s">
        <v>1806</v>
      </c>
      <c r="C396" s="176" t="s">
        <v>390</v>
      </c>
      <c r="D396" s="150">
        <v>7755</v>
      </c>
      <c r="E396" s="153">
        <v>7374</v>
      </c>
      <c r="F396" s="153">
        <v>381</v>
      </c>
      <c r="G396" s="151">
        <v>8109</v>
      </c>
      <c r="H396" s="151">
        <v>7635</v>
      </c>
      <c r="I396" s="151">
        <v>474</v>
      </c>
      <c r="J396" s="151">
        <v>4204</v>
      </c>
      <c r="K396" s="151">
        <v>4008</v>
      </c>
      <c r="L396" s="151">
        <v>196</v>
      </c>
      <c r="M396" s="172">
        <v>0.93</v>
      </c>
      <c r="N396" s="153">
        <v>176588</v>
      </c>
      <c r="O396" s="153">
        <v>167837</v>
      </c>
      <c r="P396" s="153">
        <v>8751</v>
      </c>
      <c r="Q396" s="154">
        <v>0.950443971277776</v>
      </c>
      <c r="R396" s="154">
        <v>0.950870406189555</v>
      </c>
      <c r="S396" s="154">
        <v>0.941546429892712</v>
      </c>
      <c r="T396" s="154">
        <v>0.953377735490009</v>
      </c>
      <c r="U396" s="173">
        <v>0.00932397629684334</v>
      </c>
      <c r="V396" s="158">
        <v>48505</v>
      </c>
      <c r="W396" s="158">
        <v>46484</v>
      </c>
      <c r="X396" s="158">
        <v>55178</v>
      </c>
      <c r="Y396" s="158">
        <v>53081</v>
      </c>
      <c r="Z396" s="155">
        <v>0.958334192351304</v>
      </c>
      <c r="AA396" s="155">
        <v>0.961995722933053</v>
      </c>
      <c r="AB396" s="173">
        <v>-0.00366153058174901</v>
      </c>
    </row>
    <row r="397" spans="1:28">
      <c r="A397" s="175" t="s">
        <v>375</v>
      </c>
      <c r="B397" s="176" t="s">
        <v>1806</v>
      </c>
      <c r="C397" s="176" t="s">
        <v>391</v>
      </c>
      <c r="D397" s="150">
        <v>5488</v>
      </c>
      <c r="E397" s="153">
        <v>5205</v>
      </c>
      <c r="F397" s="153">
        <v>283</v>
      </c>
      <c r="G397" s="151">
        <v>5475</v>
      </c>
      <c r="H397" s="151">
        <v>5069</v>
      </c>
      <c r="I397" s="151">
        <v>406</v>
      </c>
      <c r="J397" s="151">
        <v>2986</v>
      </c>
      <c r="K397" s="151">
        <v>2866</v>
      </c>
      <c r="L397" s="151">
        <v>120</v>
      </c>
      <c r="M397" s="172">
        <v>0.93</v>
      </c>
      <c r="N397" s="153">
        <v>124440</v>
      </c>
      <c r="O397" s="153">
        <v>119684</v>
      </c>
      <c r="P397" s="153">
        <v>4756</v>
      </c>
      <c r="Q397" s="154">
        <v>0.961780777884924</v>
      </c>
      <c r="R397" s="154">
        <v>0.948432944606414</v>
      </c>
      <c r="S397" s="154">
        <v>0.925844748858447</v>
      </c>
      <c r="T397" s="154">
        <v>0.959812458137977</v>
      </c>
      <c r="U397" s="173">
        <v>0.0225881957479666</v>
      </c>
      <c r="V397" s="158">
        <v>34758</v>
      </c>
      <c r="W397" s="158">
        <v>33269</v>
      </c>
      <c r="X397" s="158">
        <v>38121</v>
      </c>
      <c r="Y397" s="158">
        <v>36903</v>
      </c>
      <c r="Z397" s="155">
        <v>0.957160941366016</v>
      </c>
      <c r="AA397" s="155">
        <v>0.968049106791532</v>
      </c>
      <c r="AB397" s="173">
        <v>-0.0108881654255157</v>
      </c>
    </row>
    <row r="398" spans="1:28">
      <c r="A398" s="175" t="s">
        <v>375</v>
      </c>
      <c r="B398" s="176" t="s">
        <v>1806</v>
      </c>
      <c r="C398" s="176" t="s">
        <v>392</v>
      </c>
      <c r="D398" s="150">
        <v>7374</v>
      </c>
      <c r="E398" s="153">
        <v>6993</v>
      </c>
      <c r="F398" s="153">
        <v>381</v>
      </c>
      <c r="G398" s="151">
        <v>6849</v>
      </c>
      <c r="H398" s="151">
        <v>6488</v>
      </c>
      <c r="I398" s="151">
        <v>361</v>
      </c>
      <c r="J398" s="151">
        <v>3905</v>
      </c>
      <c r="K398" s="151">
        <v>3637</v>
      </c>
      <c r="L398" s="151">
        <v>268</v>
      </c>
      <c r="M398" s="172">
        <v>0.93</v>
      </c>
      <c r="N398" s="153">
        <v>162144</v>
      </c>
      <c r="O398" s="153">
        <v>151280</v>
      </c>
      <c r="P398" s="153">
        <v>10864</v>
      </c>
      <c r="Q398" s="154">
        <v>0.932997829090191</v>
      </c>
      <c r="R398" s="154">
        <v>0.94833197721725</v>
      </c>
      <c r="S398" s="154">
        <v>0.947291575412469</v>
      </c>
      <c r="T398" s="154">
        <v>0.931370038412292</v>
      </c>
      <c r="U398" s="173">
        <v>0.00104040180478082</v>
      </c>
      <c r="V398" s="158">
        <v>44719</v>
      </c>
      <c r="W398" s="158">
        <v>41830</v>
      </c>
      <c r="X398" s="158">
        <v>52957</v>
      </c>
      <c r="Y398" s="158">
        <v>49379</v>
      </c>
      <c r="Z398" s="155">
        <v>0.935396587580223</v>
      </c>
      <c r="AA398" s="155">
        <v>0.932435749759239</v>
      </c>
      <c r="AB398" s="173">
        <v>0.00296083782098455</v>
      </c>
    </row>
    <row r="399" spans="1:28">
      <c r="A399" s="175" t="s">
        <v>375</v>
      </c>
      <c r="B399" s="176" t="s">
        <v>1806</v>
      </c>
      <c r="C399" s="176" t="s">
        <v>393</v>
      </c>
      <c r="D399" s="150">
        <v>8015</v>
      </c>
      <c r="E399" s="153">
        <v>7452</v>
      </c>
      <c r="F399" s="153">
        <v>563</v>
      </c>
      <c r="G399" s="151">
        <v>7814</v>
      </c>
      <c r="H399" s="151">
        <v>7051</v>
      </c>
      <c r="I399" s="151">
        <v>763</v>
      </c>
      <c r="J399" s="151">
        <v>3777</v>
      </c>
      <c r="K399" s="151">
        <v>3618</v>
      </c>
      <c r="L399" s="151">
        <v>159</v>
      </c>
      <c r="M399" s="172">
        <v>0.93</v>
      </c>
      <c r="N399" s="153">
        <v>167641</v>
      </c>
      <c r="O399" s="153">
        <v>145851</v>
      </c>
      <c r="P399" s="153">
        <v>21790</v>
      </c>
      <c r="Q399" s="154">
        <v>0.870019863875782</v>
      </c>
      <c r="R399" s="154">
        <v>0.92975670617592</v>
      </c>
      <c r="S399" s="154">
        <v>0.902354747888405</v>
      </c>
      <c r="T399" s="154">
        <v>0.957903097696585</v>
      </c>
      <c r="U399" s="173">
        <v>0.0274019582875147</v>
      </c>
      <c r="V399" s="158">
        <v>47915</v>
      </c>
      <c r="W399" s="158">
        <v>43891</v>
      </c>
      <c r="X399" s="158">
        <v>49891</v>
      </c>
      <c r="Y399" s="158">
        <v>44079</v>
      </c>
      <c r="Z399" s="155">
        <v>0.916017948450381</v>
      </c>
      <c r="AA399" s="155">
        <v>0.88350604317412</v>
      </c>
      <c r="AB399" s="173">
        <v>0.0325119052762612</v>
      </c>
    </row>
    <row r="400" spans="1:28">
      <c r="A400" s="175" t="s">
        <v>375</v>
      </c>
      <c r="B400" s="176" t="s">
        <v>1806</v>
      </c>
      <c r="C400" s="176" t="s">
        <v>394</v>
      </c>
      <c r="D400" s="150">
        <v>6079</v>
      </c>
      <c r="E400" s="153">
        <v>5834</v>
      </c>
      <c r="F400" s="153">
        <v>245</v>
      </c>
      <c r="G400" s="151">
        <v>6122</v>
      </c>
      <c r="H400" s="151">
        <v>5888</v>
      </c>
      <c r="I400" s="151">
        <v>234</v>
      </c>
      <c r="J400" s="151">
        <v>3534</v>
      </c>
      <c r="K400" s="151">
        <v>3321</v>
      </c>
      <c r="L400" s="151">
        <v>213</v>
      </c>
      <c r="M400" s="172">
        <v>0.93</v>
      </c>
      <c r="N400" s="153">
        <v>138980</v>
      </c>
      <c r="O400" s="153">
        <v>134680</v>
      </c>
      <c r="P400" s="153">
        <v>4300</v>
      </c>
      <c r="Q400" s="154">
        <v>0.969060296445532</v>
      </c>
      <c r="R400" s="154">
        <v>0.959697318637934</v>
      </c>
      <c r="S400" s="154">
        <v>0.961777196994446</v>
      </c>
      <c r="T400" s="154">
        <v>0.939728353140917</v>
      </c>
      <c r="U400" s="173">
        <v>-0.00207987835651247</v>
      </c>
      <c r="V400" s="158">
        <v>39125</v>
      </c>
      <c r="W400" s="158">
        <v>37704</v>
      </c>
      <c r="X400" s="158">
        <v>42240</v>
      </c>
      <c r="Y400" s="158">
        <v>41599</v>
      </c>
      <c r="Z400" s="155">
        <v>0.963680511182109</v>
      </c>
      <c r="AA400" s="155">
        <v>0.984824810606061</v>
      </c>
      <c r="AB400" s="173">
        <v>-0.021144299423952</v>
      </c>
    </row>
    <row r="401" spans="1:28">
      <c r="A401" s="175" t="s">
        <v>375</v>
      </c>
      <c r="B401" s="176" t="s">
        <v>1806</v>
      </c>
      <c r="C401" s="176" t="s">
        <v>395</v>
      </c>
      <c r="D401" s="150">
        <v>6664</v>
      </c>
      <c r="E401" s="153">
        <v>5897</v>
      </c>
      <c r="F401" s="153">
        <v>767</v>
      </c>
      <c r="G401" s="151">
        <v>6892</v>
      </c>
      <c r="H401" s="151">
        <v>5981</v>
      </c>
      <c r="I401" s="151">
        <v>911</v>
      </c>
      <c r="J401" s="151">
        <v>3159</v>
      </c>
      <c r="K401" s="151">
        <v>2867</v>
      </c>
      <c r="L401" s="151">
        <v>292</v>
      </c>
      <c r="M401" s="172">
        <v>0.93</v>
      </c>
      <c r="N401" s="153">
        <v>150223</v>
      </c>
      <c r="O401" s="153">
        <v>134530</v>
      </c>
      <c r="P401" s="153">
        <v>15693</v>
      </c>
      <c r="Q401" s="154">
        <v>0.895535304181117</v>
      </c>
      <c r="R401" s="154">
        <v>0.884903961584634</v>
      </c>
      <c r="S401" s="154">
        <v>0.867817759721416</v>
      </c>
      <c r="T401" s="154">
        <v>0.907565685343463</v>
      </c>
      <c r="U401" s="173">
        <v>0.0170862018632176</v>
      </c>
      <c r="V401" s="158">
        <v>40379</v>
      </c>
      <c r="W401" s="158">
        <v>36443</v>
      </c>
      <c r="X401" s="158">
        <v>47095</v>
      </c>
      <c r="Y401" s="158">
        <v>43536</v>
      </c>
      <c r="Z401" s="155">
        <v>0.902523588994279</v>
      </c>
      <c r="AA401" s="155">
        <v>0.924429344941077</v>
      </c>
      <c r="AB401" s="173">
        <v>-0.0219057559467973</v>
      </c>
    </row>
    <row r="402" spans="1:28">
      <c r="A402" s="175" t="s">
        <v>375</v>
      </c>
      <c r="B402" s="176" t="s">
        <v>1806</v>
      </c>
      <c r="C402" s="176" t="s">
        <v>396</v>
      </c>
      <c r="D402" s="150">
        <v>10431</v>
      </c>
      <c r="E402" s="153">
        <v>9935</v>
      </c>
      <c r="F402" s="153">
        <v>496</v>
      </c>
      <c r="G402" s="151">
        <v>9690</v>
      </c>
      <c r="H402" s="151">
        <v>8952</v>
      </c>
      <c r="I402" s="151">
        <v>738</v>
      </c>
      <c r="J402" s="151">
        <v>6777</v>
      </c>
      <c r="K402" s="151">
        <v>6536</v>
      </c>
      <c r="L402" s="151">
        <v>241</v>
      </c>
      <c r="M402" s="172">
        <v>0.93</v>
      </c>
      <c r="N402" s="153">
        <v>210304</v>
      </c>
      <c r="O402" s="153">
        <v>196368</v>
      </c>
      <c r="P402" s="153">
        <v>13936</v>
      </c>
      <c r="Q402" s="154">
        <v>0.933734023128424</v>
      </c>
      <c r="R402" s="154">
        <v>0.952449429584891</v>
      </c>
      <c r="S402" s="154">
        <v>0.923839009287926</v>
      </c>
      <c r="T402" s="154">
        <v>0.964438542127785</v>
      </c>
      <c r="U402" s="173">
        <v>0.0286104202969655</v>
      </c>
      <c r="V402" s="158">
        <v>65904</v>
      </c>
      <c r="W402" s="158">
        <v>62373</v>
      </c>
      <c r="X402" s="158">
        <v>65543</v>
      </c>
      <c r="Y402" s="158">
        <v>61312</v>
      </c>
      <c r="Z402" s="155">
        <v>0.946422068463219</v>
      </c>
      <c r="AA402" s="155">
        <v>0.935446958485269</v>
      </c>
      <c r="AB402" s="173">
        <v>0.0109751099779499</v>
      </c>
    </row>
    <row r="403" spans="1:28">
      <c r="A403" s="175" t="s">
        <v>375</v>
      </c>
      <c r="B403" s="176" t="s">
        <v>1807</v>
      </c>
      <c r="C403" s="176" t="s">
        <v>397</v>
      </c>
      <c r="D403" s="150">
        <v>6531</v>
      </c>
      <c r="E403" s="153">
        <v>6286</v>
      </c>
      <c r="F403" s="153">
        <v>245</v>
      </c>
      <c r="G403" s="151">
        <v>3419</v>
      </c>
      <c r="H403" s="151">
        <v>3247</v>
      </c>
      <c r="I403" s="151">
        <v>172</v>
      </c>
      <c r="J403" s="151">
        <v>4484</v>
      </c>
      <c r="K403" s="151">
        <v>4387</v>
      </c>
      <c r="L403" s="151">
        <v>97</v>
      </c>
      <c r="M403" s="172">
        <v>0.93</v>
      </c>
      <c r="N403" s="153">
        <v>113969</v>
      </c>
      <c r="O403" s="153">
        <v>110861</v>
      </c>
      <c r="P403" s="153">
        <v>3108</v>
      </c>
      <c r="Q403" s="154">
        <v>0.972729426422975</v>
      </c>
      <c r="R403" s="154">
        <v>0.962486602357985</v>
      </c>
      <c r="S403" s="154">
        <v>0.949692892658672</v>
      </c>
      <c r="T403" s="154">
        <v>0.978367528991971</v>
      </c>
      <c r="U403" s="173">
        <v>0.0127937096993129</v>
      </c>
      <c r="V403" s="158">
        <v>33534</v>
      </c>
      <c r="W403" s="158">
        <v>32405</v>
      </c>
      <c r="X403" s="158">
        <v>37078</v>
      </c>
      <c r="Y403" s="158">
        <v>36176</v>
      </c>
      <c r="Z403" s="155">
        <v>0.966332677282758</v>
      </c>
      <c r="AA403" s="155">
        <v>0.975672905766223</v>
      </c>
      <c r="AB403" s="173">
        <v>-0.00934022848346472</v>
      </c>
    </row>
    <row r="404" spans="1:28">
      <c r="A404" s="175" t="s">
        <v>375</v>
      </c>
      <c r="B404" s="176" t="s">
        <v>1807</v>
      </c>
      <c r="C404" s="176" t="s">
        <v>398</v>
      </c>
      <c r="D404" s="150">
        <v>10263</v>
      </c>
      <c r="E404" s="153">
        <v>7487</v>
      </c>
      <c r="F404" s="153">
        <v>2776</v>
      </c>
      <c r="G404" s="151">
        <v>5413</v>
      </c>
      <c r="H404" s="151">
        <v>3265</v>
      </c>
      <c r="I404" s="151">
        <v>2148</v>
      </c>
      <c r="J404" s="151">
        <v>6393</v>
      </c>
      <c r="K404" s="151">
        <v>4486</v>
      </c>
      <c r="L404" s="151">
        <v>1907</v>
      </c>
      <c r="M404" s="172">
        <v>0.93</v>
      </c>
      <c r="N404" s="153">
        <v>177084</v>
      </c>
      <c r="O404" s="153">
        <v>127931</v>
      </c>
      <c r="P404" s="153">
        <v>49153</v>
      </c>
      <c r="Q404" s="154">
        <v>0.722431162612094</v>
      </c>
      <c r="R404" s="154">
        <v>0.729513787391601</v>
      </c>
      <c r="S404" s="154">
        <v>0.603177535562535</v>
      </c>
      <c r="T404" s="154">
        <v>0.701704989832629</v>
      </c>
      <c r="U404" s="173">
        <v>0.126336251829066</v>
      </c>
      <c r="V404" s="158">
        <v>51875</v>
      </c>
      <c r="W404" s="158">
        <v>37342</v>
      </c>
      <c r="X404" s="158">
        <v>55304</v>
      </c>
      <c r="Y404" s="158">
        <v>40090</v>
      </c>
      <c r="Z404" s="155">
        <v>0.71984578313253</v>
      </c>
      <c r="AA404" s="155">
        <v>0.724902357876465</v>
      </c>
      <c r="AB404" s="173">
        <v>-0.00505657474393451</v>
      </c>
    </row>
    <row r="405" spans="1:28">
      <c r="A405" s="175" t="s">
        <v>375</v>
      </c>
      <c r="B405" s="176" t="s">
        <v>1807</v>
      </c>
      <c r="C405" s="176" t="s">
        <v>399</v>
      </c>
      <c r="D405" s="150">
        <v>4342</v>
      </c>
      <c r="E405" s="153">
        <v>3323</v>
      </c>
      <c r="F405" s="153">
        <v>1019</v>
      </c>
      <c r="G405" s="151">
        <v>1994</v>
      </c>
      <c r="H405" s="151">
        <v>1280</v>
      </c>
      <c r="I405" s="151">
        <v>714</v>
      </c>
      <c r="J405" s="151">
        <v>2484</v>
      </c>
      <c r="K405" s="151">
        <v>2063</v>
      </c>
      <c r="L405" s="151">
        <v>421</v>
      </c>
      <c r="M405" s="172">
        <v>0.93</v>
      </c>
      <c r="N405" s="153">
        <v>71433</v>
      </c>
      <c r="O405" s="153">
        <v>54637</v>
      </c>
      <c r="P405" s="153">
        <v>16796</v>
      </c>
      <c r="Q405" s="154">
        <v>0.764870578024162</v>
      </c>
      <c r="R405" s="154">
        <v>0.765315522800553</v>
      </c>
      <c r="S405" s="154">
        <v>0.641925777331996</v>
      </c>
      <c r="T405" s="154">
        <v>0.830515297906602</v>
      </c>
      <c r="U405" s="173">
        <v>0.123389745468557</v>
      </c>
      <c r="V405" s="158">
        <v>20852</v>
      </c>
      <c r="W405" s="158">
        <v>16129</v>
      </c>
      <c r="X405" s="158">
        <v>22311</v>
      </c>
      <c r="Y405" s="158">
        <v>16330</v>
      </c>
      <c r="Z405" s="155">
        <v>0.773498944945329</v>
      </c>
      <c r="AA405" s="155">
        <v>0.731925955806553</v>
      </c>
      <c r="AB405" s="173">
        <v>0.0415729891387762</v>
      </c>
    </row>
    <row r="406" spans="1:28">
      <c r="A406" s="175" t="s">
        <v>375</v>
      </c>
      <c r="B406" s="176" t="s">
        <v>1807</v>
      </c>
      <c r="C406" s="176" t="s">
        <v>400</v>
      </c>
      <c r="D406" s="150">
        <v>5976</v>
      </c>
      <c r="E406" s="153">
        <v>5685</v>
      </c>
      <c r="F406" s="153">
        <v>291</v>
      </c>
      <c r="G406" s="151">
        <v>1896</v>
      </c>
      <c r="H406" s="151">
        <v>1805</v>
      </c>
      <c r="I406" s="151">
        <v>91</v>
      </c>
      <c r="J406" s="151">
        <v>4318</v>
      </c>
      <c r="K406" s="151">
        <v>3986</v>
      </c>
      <c r="L406" s="151">
        <v>332</v>
      </c>
      <c r="M406" s="172">
        <v>0.93</v>
      </c>
      <c r="N406" s="153">
        <v>101991</v>
      </c>
      <c r="O406" s="153">
        <v>97236</v>
      </c>
      <c r="P406" s="153">
        <v>4755</v>
      </c>
      <c r="Q406" s="154">
        <v>0.953378239256405</v>
      </c>
      <c r="R406" s="154">
        <v>0.951305220883534</v>
      </c>
      <c r="S406" s="154">
        <v>0.952004219409283</v>
      </c>
      <c r="T406" s="154">
        <v>0.923112552107457</v>
      </c>
      <c r="U406" s="173">
        <v>-0.000698998525748618</v>
      </c>
      <c r="V406" s="158">
        <v>29745</v>
      </c>
      <c r="W406" s="158">
        <v>27844</v>
      </c>
      <c r="X406" s="158">
        <v>32495</v>
      </c>
      <c r="Y406" s="158">
        <v>31118</v>
      </c>
      <c r="Z406" s="155">
        <v>0.936090099176332</v>
      </c>
      <c r="AA406" s="155">
        <v>0.957624249884598</v>
      </c>
      <c r="AB406" s="173">
        <v>-0.0215341507082655</v>
      </c>
    </row>
    <row r="407" spans="1:28">
      <c r="A407" s="175" t="s">
        <v>375</v>
      </c>
      <c r="B407" s="176" t="s">
        <v>1807</v>
      </c>
      <c r="C407" s="176" t="s">
        <v>401</v>
      </c>
      <c r="D407" s="150">
        <v>7567</v>
      </c>
      <c r="E407" s="153">
        <v>6935</v>
      </c>
      <c r="F407" s="153">
        <v>632</v>
      </c>
      <c r="G407" s="151">
        <v>2382</v>
      </c>
      <c r="H407" s="151">
        <v>2145</v>
      </c>
      <c r="I407" s="151">
        <v>237</v>
      </c>
      <c r="J407" s="151">
        <v>5253</v>
      </c>
      <c r="K407" s="151">
        <v>4653</v>
      </c>
      <c r="L407" s="151">
        <v>600</v>
      </c>
      <c r="M407" s="172">
        <v>0.93</v>
      </c>
      <c r="N407" s="153">
        <v>125909</v>
      </c>
      <c r="O407" s="153">
        <v>116573</v>
      </c>
      <c r="P407" s="153">
        <v>9336</v>
      </c>
      <c r="Q407" s="154">
        <v>0.925851210000874</v>
      </c>
      <c r="R407" s="154">
        <v>0.916479450244483</v>
      </c>
      <c r="S407" s="154">
        <v>0.900503778337531</v>
      </c>
      <c r="T407" s="154">
        <v>0.885779554540263</v>
      </c>
      <c r="U407" s="173">
        <v>0.0159756719069511</v>
      </c>
      <c r="V407" s="158">
        <v>37141</v>
      </c>
      <c r="W407" s="158">
        <v>34314</v>
      </c>
      <c r="X407" s="158">
        <v>39758</v>
      </c>
      <c r="Y407" s="158">
        <v>36998</v>
      </c>
      <c r="Z407" s="155">
        <v>0.92388465577125</v>
      </c>
      <c r="AA407" s="155">
        <v>0.930580009054781</v>
      </c>
      <c r="AB407" s="173">
        <v>-0.00669535328353132</v>
      </c>
    </row>
    <row r="408" spans="1:28">
      <c r="A408" s="175" t="s">
        <v>375</v>
      </c>
      <c r="B408" s="176" t="s">
        <v>1807</v>
      </c>
      <c r="C408" s="176" t="s">
        <v>402</v>
      </c>
      <c r="D408" s="150">
        <v>7558</v>
      </c>
      <c r="E408" s="153">
        <v>7350</v>
      </c>
      <c r="F408" s="153">
        <v>208</v>
      </c>
      <c r="G408" s="151">
        <v>4236</v>
      </c>
      <c r="H408" s="151">
        <v>4073</v>
      </c>
      <c r="I408" s="151">
        <v>163</v>
      </c>
      <c r="J408" s="151">
        <v>4794</v>
      </c>
      <c r="K408" s="151">
        <v>4675</v>
      </c>
      <c r="L408" s="151">
        <v>119</v>
      </c>
      <c r="M408" s="172">
        <v>0.93</v>
      </c>
      <c r="N408" s="153">
        <v>139024</v>
      </c>
      <c r="O408" s="153">
        <v>135362</v>
      </c>
      <c r="P408" s="153">
        <v>3662</v>
      </c>
      <c r="Q408" s="154">
        <v>0.973659224306595</v>
      </c>
      <c r="R408" s="154">
        <v>0.972479491929082</v>
      </c>
      <c r="S408" s="154">
        <v>0.96152030217186</v>
      </c>
      <c r="T408" s="154">
        <v>0.975177304964539</v>
      </c>
      <c r="U408" s="173">
        <v>0.0109591897572215</v>
      </c>
      <c r="V408" s="158">
        <v>40076</v>
      </c>
      <c r="W408" s="158">
        <v>38926</v>
      </c>
      <c r="X408" s="158">
        <v>44295</v>
      </c>
      <c r="Y408" s="158">
        <v>43138</v>
      </c>
      <c r="Z408" s="155">
        <v>0.971304521409322</v>
      </c>
      <c r="AA408" s="155">
        <v>0.973879670391692</v>
      </c>
      <c r="AB408" s="173">
        <v>-0.00257514898236977</v>
      </c>
    </row>
    <row r="409" spans="1:28">
      <c r="A409" s="175" t="s">
        <v>375</v>
      </c>
      <c r="B409" s="176" t="s">
        <v>1807</v>
      </c>
      <c r="C409" s="176" t="s">
        <v>403</v>
      </c>
      <c r="D409" s="150">
        <v>8763</v>
      </c>
      <c r="E409" s="153">
        <v>7992</v>
      </c>
      <c r="F409" s="153">
        <v>771</v>
      </c>
      <c r="G409" s="151">
        <v>4328</v>
      </c>
      <c r="H409" s="151">
        <v>3878</v>
      </c>
      <c r="I409" s="151">
        <v>450</v>
      </c>
      <c r="J409" s="151">
        <v>5290</v>
      </c>
      <c r="K409" s="151">
        <v>4897</v>
      </c>
      <c r="L409" s="151">
        <v>393</v>
      </c>
      <c r="M409" s="172">
        <v>0.93</v>
      </c>
      <c r="N409" s="153">
        <v>152251</v>
      </c>
      <c r="O409" s="153">
        <v>141105</v>
      </c>
      <c r="P409" s="153">
        <v>11146</v>
      </c>
      <c r="Q409" s="154">
        <v>0.926791942253253</v>
      </c>
      <c r="R409" s="154">
        <v>0.912016432728518</v>
      </c>
      <c r="S409" s="154">
        <v>0.896025878003697</v>
      </c>
      <c r="T409" s="154">
        <v>0.925708884688091</v>
      </c>
      <c r="U409" s="173">
        <v>0.0159905547248208</v>
      </c>
      <c r="V409" s="158">
        <v>44414</v>
      </c>
      <c r="W409" s="158">
        <v>40756</v>
      </c>
      <c r="X409" s="158">
        <v>48465</v>
      </c>
      <c r="Y409" s="158">
        <v>44803</v>
      </c>
      <c r="Z409" s="155">
        <v>0.917638582428964</v>
      </c>
      <c r="AA409" s="155">
        <v>0.924440317755081</v>
      </c>
      <c r="AB409" s="173">
        <v>-0.00680173532611716</v>
      </c>
    </row>
    <row r="410" spans="1:28">
      <c r="A410" s="175" t="s">
        <v>375</v>
      </c>
      <c r="B410" s="176" t="s">
        <v>1807</v>
      </c>
      <c r="C410" s="176" t="s">
        <v>404</v>
      </c>
      <c r="D410" s="150">
        <v>10854</v>
      </c>
      <c r="E410" s="153">
        <v>10273</v>
      </c>
      <c r="F410" s="153">
        <v>581</v>
      </c>
      <c r="G410" s="151">
        <v>5809</v>
      </c>
      <c r="H410" s="151">
        <v>5311</v>
      </c>
      <c r="I410" s="151">
        <v>498</v>
      </c>
      <c r="J410" s="151">
        <v>6903</v>
      </c>
      <c r="K410" s="151">
        <v>6380</v>
      </c>
      <c r="L410" s="151">
        <v>523</v>
      </c>
      <c r="M410" s="172">
        <v>0.93</v>
      </c>
      <c r="N410" s="153">
        <v>197203</v>
      </c>
      <c r="O410" s="153">
        <v>186566</v>
      </c>
      <c r="P410" s="153">
        <v>10637</v>
      </c>
      <c r="Q410" s="154">
        <v>0.946060658306415</v>
      </c>
      <c r="R410" s="154">
        <v>0.946471346968859</v>
      </c>
      <c r="S410" s="154">
        <v>0.914270958856946</v>
      </c>
      <c r="T410" s="154">
        <v>0.924235839490077</v>
      </c>
      <c r="U410" s="173">
        <v>0.0322003881119133</v>
      </c>
      <c r="V410" s="158">
        <v>57256</v>
      </c>
      <c r="W410" s="158">
        <v>54055</v>
      </c>
      <c r="X410" s="158">
        <v>63726</v>
      </c>
      <c r="Y410" s="158">
        <v>60595</v>
      </c>
      <c r="Z410" s="155">
        <v>0.944093195472964</v>
      </c>
      <c r="AA410" s="155">
        <v>0.950867777673163</v>
      </c>
      <c r="AB410" s="173">
        <v>-0.00677458220019966</v>
      </c>
    </row>
    <row r="411" spans="1:28">
      <c r="A411" s="175" t="s">
        <v>375</v>
      </c>
      <c r="B411" s="176" t="s">
        <v>1807</v>
      </c>
      <c r="C411" s="176" t="s">
        <v>405</v>
      </c>
      <c r="D411" s="150">
        <v>4964</v>
      </c>
      <c r="E411" s="153">
        <v>4795</v>
      </c>
      <c r="F411" s="153">
        <v>169</v>
      </c>
      <c r="G411" s="151">
        <v>1532</v>
      </c>
      <c r="H411" s="151">
        <v>1407</v>
      </c>
      <c r="I411" s="151">
        <v>125</v>
      </c>
      <c r="J411" s="151">
        <v>3427</v>
      </c>
      <c r="K411" s="151">
        <v>3238</v>
      </c>
      <c r="L411" s="151">
        <v>189</v>
      </c>
      <c r="M411" s="172">
        <v>0.93</v>
      </c>
      <c r="N411" s="153">
        <v>83216</v>
      </c>
      <c r="O411" s="153">
        <v>77351</v>
      </c>
      <c r="P411" s="153">
        <v>5865</v>
      </c>
      <c r="Q411" s="154">
        <v>0.929520765237454</v>
      </c>
      <c r="R411" s="154">
        <v>0.965954875100725</v>
      </c>
      <c r="S411" s="154">
        <v>0.918407310704961</v>
      </c>
      <c r="T411" s="154">
        <v>0.944849722789612</v>
      </c>
      <c r="U411" s="173">
        <v>0.0475475643957644</v>
      </c>
      <c r="V411" s="158">
        <v>24794</v>
      </c>
      <c r="W411" s="158">
        <v>22699</v>
      </c>
      <c r="X411" s="158">
        <v>26559</v>
      </c>
      <c r="Y411" s="158">
        <v>25023</v>
      </c>
      <c r="Z411" s="155">
        <v>0.915503750907478</v>
      </c>
      <c r="AA411" s="155">
        <v>0.942166497232577</v>
      </c>
      <c r="AB411" s="173">
        <v>-0.0266627463250989</v>
      </c>
    </row>
    <row r="412" spans="1:28">
      <c r="A412" s="175" t="s">
        <v>375</v>
      </c>
      <c r="B412" s="176" t="s">
        <v>1807</v>
      </c>
      <c r="C412" s="176" t="s">
        <v>406</v>
      </c>
      <c r="D412" s="150">
        <v>5770</v>
      </c>
      <c r="E412" s="153">
        <v>5398</v>
      </c>
      <c r="F412" s="153">
        <v>372</v>
      </c>
      <c r="G412" s="151">
        <v>3080</v>
      </c>
      <c r="H412" s="151">
        <v>2856</v>
      </c>
      <c r="I412" s="151">
        <v>224</v>
      </c>
      <c r="J412" s="151">
        <v>3392</v>
      </c>
      <c r="K412" s="151">
        <v>3259</v>
      </c>
      <c r="L412" s="151">
        <v>133</v>
      </c>
      <c r="M412" s="172">
        <v>0.93</v>
      </c>
      <c r="N412" s="153">
        <v>101432</v>
      </c>
      <c r="O412" s="153">
        <v>97203</v>
      </c>
      <c r="P412" s="153">
        <v>4229</v>
      </c>
      <c r="Q412" s="154">
        <v>0.958307043142204</v>
      </c>
      <c r="R412" s="154">
        <v>0.935528596187175</v>
      </c>
      <c r="S412" s="154">
        <v>0.927272727272727</v>
      </c>
      <c r="T412" s="154">
        <v>0.960790094339623</v>
      </c>
      <c r="U412" s="173">
        <v>0.00825586891444785</v>
      </c>
      <c r="V412" s="158">
        <v>29399</v>
      </c>
      <c r="W412" s="158">
        <v>27934</v>
      </c>
      <c r="X412" s="158">
        <v>31839</v>
      </c>
      <c r="Y412" s="158">
        <v>30647</v>
      </c>
      <c r="Z412" s="155">
        <v>0.950168373073914</v>
      </c>
      <c r="AA412" s="155">
        <v>0.962561638242407</v>
      </c>
      <c r="AB412" s="173">
        <v>-0.012393265168493</v>
      </c>
    </row>
    <row r="413" spans="1:28">
      <c r="A413" s="175" t="s">
        <v>375</v>
      </c>
      <c r="B413" s="176" t="s">
        <v>1807</v>
      </c>
      <c r="C413" s="176" t="s">
        <v>407</v>
      </c>
      <c r="D413" s="150">
        <v>5492</v>
      </c>
      <c r="E413" s="153">
        <v>4861</v>
      </c>
      <c r="F413" s="153">
        <v>631</v>
      </c>
      <c r="G413" s="151">
        <v>1793</v>
      </c>
      <c r="H413" s="151">
        <v>1452</v>
      </c>
      <c r="I413" s="151">
        <v>341</v>
      </c>
      <c r="J413" s="151">
        <v>3898</v>
      </c>
      <c r="K413" s="151">
        <v>3207</v>
      </c>
      <c r="L413" s="151">
        <v>691</v>
      </c>
      <c r="M413" s="172">
        <v>0.93</v>
      </c>
      <c r="N413" s="153">
        <v>93256</v>
      </c>
      <c r="O413" s="153">
        <v>81384</v>
      </c>
      <c r="P413" s="153">
        <v>11872</v>
      </c>
      <c r="Q413" s="154">
        <v>0.872694518315175</v>
      </c>
      <c r="R413" s="154">
        <v>0.88510560815732</v>
      </c>
      <c r="S413" s="154">
        <v>0.809815950920245</v>
      </c>
      <c r="T413" s="154">
        <v>0.822729604925603</v>
      </c>
      <c r="U413" s="173">
        <v>0.0752896572370744</v>
      </c>
      <c r="V413" s="158">
        <v>27532</v>
      </c>
      <c r="W413" s="158">
        <v>23627</v>
      </c>
      <c r="X413" s="158">
        <v>29709</v>
      </c>
      <c r="Y413" s="158">
        <v>25756</v>
      </c>
      <c r="Z413" s="155">
        <v>0.858165044312073</v>
      </c>
      <c r="AA413" s="155">
        <v>0.866942677303174</v>
      </c>
      <c r="AB413" s="173">
        <v>-0.0087776329911009</v>
      </c>
    </row>
    <row r="414" spans="1:28">
      <c r="A414" s="175" t="s">
        <v>375</v>
      </c>
      <c r="B414" s="176" t="s">
        <v>1807</v>
      </c>
      <c r="C414" s="176" t="s">
        <v>408</v>
      </c>
      <c r="D414" s="150">
        <v>9667</v>
      </c>
      <c r="E414" s="153">
        <v>8756</v>
      </c>
      <c r="F414" s="153">
        <v>911</v>
      </c>
      <c r="G414" s="151">
        <v>5274</v>
      </c>
      <c r="H414" s="151">
        <v>4438</v>
      </c>
      <c r="I414" s="151">
        <v>836</v>
      </c>
      <c r="J414" s="151">
        <v>5799</v>
      </c>
      <c r="K414" s="151">
        <v>5186</v>
      </c>
      <c r="L414" s="151">
        <v>613</v>
      </c>
      <c r="M414" s="172">
        <v>0.93</v>
      </c>
      <c r="N414" s="153">
        <v>172894</v>
      </c>
      <c r="O414" s="153">
        <v>158945</v>
      </c>
      <c r="P414" s="153">
        <v>13949</v>
      </c>
      <c r="Q414" s="154">
        <v>0.919320508519671</v>
      </c>
      <c r="R414" s="154">
        <v>0.905761870280335</v>
      </c>
      <c r="S414" s="154">
        <v>0.841486537732272</v>
      </c>
      <c r="T414" s="154">
        <v>0.894292119330919</v>
      </c>
      <c r="U414" s="173">
        <v>0.0642753325480636</v>
      </c>
      <c r="V414" s="158">
        <v>49416</v>
      </c>
      <c r="W414" s="158">
        <v>44435</v>
      </c>
      <c r="X414" s="158">
        <v>54055</v>
      </c>
      <c r="Y414" s="158">
        <v>49528</v>
      </c>
      <c r="Z414" s="155">
        <v>0.8992026873887</v>
      </c>
      <c r="AA414" s="155">
        <v>0.916251965590602</v>
      </c>
      <c r="AB414" s="173">
        <v>-0.0170492782019022</v>
      </c>
    </row>
    <row r="415" spans="1:28">
      <c r="A415" s="175" t="s">
        <v>375</v>
      </c>
      <c r="B415" s="176" t="s">
        <v>1808</v>
      </c>
      <c r="C415" s="176" t="s">
        <v>409</v>
      </c>
      <c r="D415" s="150">
        <v>2</v>
      </c>
      <c r="E415" s="153">
        <v>2</v>
      </c>
      <c r="F415" s="153">
        <v>0</v>
      </c>
      <c r="G415" s="151">
        <v>11</v>
      </c>
      <c r="H415" s="151">
        <v>11</v>
      </c>
      <c r="I415" s="151">
        <v>0</v>
      </c>
      <c r="J415" s="151">
        <v>0</v>
      </c>
      <c r="K415" s="151">
        <v>0</v>
      </c>
      <c r="L415" s="151">
        <v>0</v>
      </c>
      <c r="M415" s="172">
        <v>0.93</v>
      </c>
      <c r="N415" s="153">
        <v>331</v>
      </c>
      <c r="O415" s="153">
        <v>330</v>
      </c>
      <c r="P415" s="153">
        <v>1</v>
      </c>
      <c r="Q415" s="154">
        <v>0.996978851963746</v>
      </c>
      <c r="R415" s="154">
        <v>1</v>
      </c>
      <c r="S415" s="154">
        <v>1</v>
      </c>
      <c r="T415" s="154">
        <v>0</v>
      </c>
      <c r="U415" s="173">
        <v>0</v>
      </c>
      <c r="V415" s="158">
        <v>106</v>
      </c>
      <c r="W415" s="158">
        <v>105</v>
      </c>
      <c r="X415" s="158">
        <v>118</v>
      </c>
      <c r="Y415" s="158">
        <v>118</v>
      </c>
      <c r="Z415" s="155">
        <v>0.990566037735849</v>
      </c>
      <c r="AA415" s="155">
        <v>1</v>
      </c>
      <c r="AB415" s="173">
        <v>-0.00943396226415094</v>
      </c>
    </row>
    <row r="416" spans="1:28">
      <c r="A416" s="175" t="s">
        <v>375</v>
      </c>
      <c r="B416" s="176" t="s">
        <v>1809</v>
      </c>
      <c r="C416" s="176" t="s">
        <v>410</v>
      </c>
      <c r="D416" s="150">
        <v>3427</v>
      </c>
      <c r="E416" s="153">
        <v>3315</v>
      </c>
      <c r="F416" s="153">
        <v>112</v>
      </c>
      <c r="G416" s="151">
        <v>1644</v>
      </c>
      <c r="H416" s="151">
        <v>1553</v>
      </c>
      <c r="I416" s="151">
        <v>91</v>
      </c>
      <c r="J416" s="151">
        <v>3114</v>
      </c>
      <c r="K416" s="151">
        <v>2984</v>
      </c>
      <c r="L416" s="151">
        <v>130</v>
      </c>
      <c r="M416" s="172">
        <v>0.93</v>
      </c>
      <c r="N416" s="153">
        <v>72212</v>
      </c>
      <c r="O416" s="153">
        <v>69500</v>
      </c>
      <c r="P416" s="153">
        <v>2712</v>
      </c>
      <c r="Q416" s="154">
        <v>0.962443915138758</v>
      </c>
      <c r="R416" s="154">
        <v>0.967318354245696</v>
      </c>
      <c r="S416" s="154">
        <v>0.944647201946472</v>
      </c>
      <c r="T416" s="154">
        <v>0.9582530507386</v>
      </c>
      <c r="U416" s="173">
        <v>0.0226711522992239</v>
      </c>
      <c r="V416" s="158">
        <v>20580</v>
      </c>
      <c r="W416" s="158">
        <v>19716</v>
      </c>
      <c r="X416" s="158">
        <v>24173</v>
      </c>
      <c r="Y416" s="158">
        <v>23461</v>
      </c>
      <c r="Z416" s="155">
        <v>0.95801749271137</v>
      </c>
      <c r="AA416" s="155">
        <v>0.97054565010549</v>
      </c>
      <c r="AB416" s="173">
        <v>-0.0125281573941193</v>
      </c>
    </row>
    <row r="417" spans="1:28">
      <c r="A417" s="175" t="s">
        <v>375</v>
      </c>
      <c r="B417" s="176" t="s">
        <v>1809</v>
      </c>
      <c r="C417" s="176" t="s">
        <v>411</v>
      </c>
      <c r="D417" s="150">
        <v>4029</v>
      </c>
      <c r="E417" s="153">
        <v>3855</v>
      </c>
      <c r="F417" s="153">
        <v>174</v>
      </c>
      <c r="G417" s="151">
        <v>1337</v>
      </c>
      <c r="H417" s="151">
        <v>1263</v>
      </c>
      <c r="I417" s="151">
        <v>74</v>
      </c>
      <c r="J417" s="151">
        <v>2777</v>
      </c>
      <c r="K417" s="151">
        <v>2660</v>
      </c>
      <c r="L417" s="151">
        <v>117</v>
      </c>
      <c r="M417" s="172">
        <v>0.93</v>
      </c>
      <c r="N417" s="153">
        <v>68827</v>
      </c>
      <c r="O417" s="153">
        <v>66252</v>
      </c>
      <c r="P417" s="153">
        <v>2575</v>
      </c>
      <c r="Q417" s="154">
        <v>0.962587356705944</v>
      </c>
      <c r="R417" s="154">
        <v>0.956813104988831</v>
      </c>
      <c r="S417" s="154">
        <v>0.944652206432311</v>
      </c>
      <c r="T417" s="154">
        <v>0.957868203096867</v>
      </c>
      <c r="U417" s="173">
        <v>0.0121608985565198</v>
      </c>
      <c r="V417" s="158">
        <v>19840</v>
      </c>
      <c r="W417" s="158">
        <v>18930</v>
      </c>
      <c r="X417" s="158">
        <v>22395</v>
      </c>
      <c r="Y417" s="158">
        <v>21544</v>
      </c>
      <c r="Z417" s="155">
        <v>0.954133064516129</v>
      </c>
      <c r="AA417" s="155">
        <v>0.962000446528243</v>
      </c>
      <c r="AB417" s="173">
        <v>-0.0078673820121139</v>
      </c>
    </row>
    <row r="418" spans="1:28">
      <c r="A418" s="175" t="s">
        <v>375</v>
      </c>
      <c r="B418" s="176" t="s">
        <v>1809</v>
      </c>
      <c r="C418" s="176" t="s">
        <v>412</v>
      </c>
      <c r="D418" s="150">
        <v>2229</v>
      </c>
      <c r="E418" s="153">
        <v>2074</v>
      </c>
      <c r="F418" s="153">
        <v>155</v>
      </c>
      <c r="G418" s="151">
        <v>1572</v>
      </c>
      <c r="H418" s="151">
        <v>1411</v>
      </c>
      <c r="I418" s="151">
        <v>161</v>
      </c>
      <c r="J418" s="151">
        <v>2307</v>
      </c>
      <c r="K418" s="151">
        <v>1809</v>
      </c>
      <c r="L418" s="151">
        <v>498</v>
      </c>
      <c r="M418" s="172">
        <v>0.93</v>
      </c>
      <c r="N418" s="153">
        <v>51685</v>
      </c>
      <c r="O418" s="153">
        <v>45962</v>
      </c>
      <c r="P418" s="153">
        <v>5723</v>
      </c>
      <c r="Q418" s="154">
        <v>0.889271548805263</v>
      </c>
      <c r="R418" s="154">
        <v>0.930462090623598</v>
      </c>
      <c r="S418" s="154">
        <v>0.897582697201018</v>
      </c>
      <c r="T418" s="154">
        <v>0.784135240572172</v>
      </c>
      <c r="U418" s="173">
        <v>0.0328793934225803</v>
      </c>
      <c r="V418" s="158">
        <v>15430</v>
      </c>
      <c r="W418" s="158">
        <v>13563</v>
      </c>
      <c r="X418" s="158">
        <v>16305</v>
      </c>
      <c r="Y418" s="158">
        <v>14623</v>
      </c>
      <c r="Z418" s="155">
        <v>0.87900194426442</v>
      </c>
      <c r="AA418" s="155">
        <v>0.896841459674946</v>
      </c>
      <c r="AB418" s="173">
        <v>-0.0178395154105264</v>
      </c>
    </row>
    <row r="419" spans="1:28">
      <c r="A419" s="175" t="s">
        <v>375</v>
      </c>
      <c r="B419" s="176" t="s">
        <v>1809</v>
      </c>
      <c r="C419" s="176" t="s">
        <v>413</v>
      </c>
      <c r="D419" s="150">
        <v>4318</v>
      </c>
      <c r="E419" s="153">
        <v>4024</v>
      </c>
      <c r="F419" s="153">
        <v>294</v>
      </c>
      <c r="G419" s="151">
        <v>1426</v>
      </c>
      <c r="H419" s="151">
        <v>1282</v>
      </c>
      <c r="I419" s="151">
        <v>144</v>
      </c>
      <c r="J419" s="151">
        <v>3448</v>
      </c>
      <c r="K419" s="151">
        <v>3157</v>
      </c>
      <c r="L419" s="151">
        <v>291</v>
      </c>
      <c r="M419" s="172">
        <v>0.93</v>
      </c>
      <c r="N419" s="153">
        <v>81486</v>
      </c>
      <c r="O419" s="153">
        <v>76159</v>
      </c>
      <c r="P419" s="153">
        <v>5327</v>
      </c>
      <c r="Q419" s="154">
        <v>0.934626807058881</v>
      </c>
      <c r="R419" s="154">
        <v>0.931912922649375</v>
      </c>
      <c r="S419" s="154">
        <v>0.899018232819074</v>
      </c>
      <c r="T419" s="154">
        <v>0.915603248259861</v>
      </c>
      <c r="U419" s="173">
        <v>0.0328946898303004</v>
      </c>
      <c r="V419" s="158">
        <v>23514</v>
      </c>
      <c r="W419" s="158">
        <v>21681</v>
      </c>
      <c r="X419" s="158">
        <v>26324</v>
      </c>
      <c r="Y419" s="158">
        <v>24806</v>
      </c>
      <c r="Z419" s="155">
        <v>0.922046440418474</v>
      </c>
      <c r="AA419" s="155">
        <v>0.94233399179456</v>
      </c>
      <c r="AB419" s="173">
        <v>-0.0202875513760861</v>
      </c>
    </row>
    <row r="420" spans="1:28">
      <c r="A420" s="175" t="s">
        <v>375</v>
      </c>
      <c r="B420" s="176" t="s">
        <v>1809</v>
      </c>
      <c r="C420" s="176" t="s">
        <v>414</v>
      </c>
      <c r="D420" s="150">
        <v>5835</v>
      </c>
      <c r="E420" s="153">
        <v>5596</v>
      </c>
      <c r="F420" s="153">
        <v>239</v>
      </c>
      <c r="G420" s="151">
        <v>1898</v>
      </c>
      <c r="H420" s="151">
        <v>1821</v>
      </c>
      <c r="I420" s="151">
        <v>77</v>
      </c>
      <c r="J420" s="151">
        <v>4379</v>
      </c>
      <c r="K420" s="151">
        <v>4248</v>
      </c>
      <c r="L420" s="151">
        <v>131</v>
      </c>
      <c r="M420" s="172">
        <v>0.93</v>
      </c>
      <c r="N420" s="153">
        <v>105584</v>
      </c>
      <c r="O420" s="153">
        <v>101414</v>
      </c>
      <c r="P420" s="153">
        <v>4170</v>
      </c>
      <c r="Q420" s="154">
        <v>0.96050537960297</v>
      </c>
      <c r="R420" s="154">
        <v>0.959040274207369</v>
      </c>
      <c r="S420" s="154">
        <v>0.959430979978925</v>
      </c>
      <c r="T420" s="154">
        <v>0.970084494176753</v>
      </c>
      <c r="U420" s="173">
        <v>-0.000390705771555866</v>
      </c>
      <c r="V420" s="158">
        <v>30045</v>
      </c>
      <c r="W420" s="158">
        <v>28662</v>
      </c>
      <c r="X420" s="158">
        <v>34675</v>
      </c>
      <c r="Y420" s="158">
        <v>33742</v>
      </c>
      <c r="Z420" s="155">
        <v>0.953969046430355</v>
      </c>
      <c r="AA420" s="155">
        <v>0.973093006488825</v>
      </c>
      <c r="AB420" s="173">
        <v>-0.0191239600584703</v>
      </c>
    </row>
    <row r="421" spans="1:28">
      <c r="A421" s="175" t="s">
        <v>375</v>
      </c>
      <c r="B421" s="176" t="s">
        <v>1809</v>
      </c>
      <c r="C421" s="176" t="s">
        <v>415</v>
      </c>
      <c r="D421" s="150">
        <v>4238</v>
      </c>
      <c r="E421" s="153">
        <v>3944</v>
      </c>
      <c r="F421" s="153">
        <v>294</v>
      </c>
      <c r="G421" s="151">
        <v>1648</v>
      </c>
      <c r="H421" s="151">
        <v>1347</v>
      </c>
      <c r="I421" s="151">
        <v>301</v>
      </c>
      <c r="J421" s="151">
        <v>3360</v>
      </c>
      <c r="K421" s="151">
        <v>3178</v>
      </c>
      <c r="L421" s="151">
        <v>182</v>
      </c>
      <c r="M421" s="172">
        <v>0.93</v>
      </c>
      <c r="N421" s="153">
        <v>77644</v>
      </c>
      <c r="O421" s="153">
        <v>71472</v>
      </c>
      <c r="P421" s="153">
        <v>6172</v>
      </c>
      <c r="Q421" s="154">
        <v>0.920508989748081</v>
      </c>
      <c r="R421" s="154">
        <v>0.930627654554035</v>
      </c>
      <c r="S421" s="154">
        <v>0.817354368932039</v>
      </c>
      <c r="T421" s="154">
        <v>0.945833333333333</v>
      </c>
      <c r="U421" s="173">
        <v>0.113273285621996</v>
      </c>
      <c r="V421" s="158">
        <v>23069</v>
      </c>
      <c r="W421" s="158">
        <v>20913</v>
      </c>
      <c r="X421" s="158">
        <v>24719</v>
      </c>
      <c r="Y421" s="158">
        <v>22968</v>
      </c>
      <c r="Z421" s="155">
        <v>0.906541245827734</v>
      </c>
      <c r="AA421" s="155">
        <v>0.929163801124641</v>
      </c>
      <c r="AB421" s="173">
        <v>-0.0226225552969067</v>
      </c>
    </row>
    <row r="422" spans="1:28">
      <c r="A422" s="175" t="s">
        <v>375</v>
      </c>
      <c r="B422" s="176" t="s">
        <v>1809</v>
      </c>
      <c r="C422" s="176" t="s">
        <v>416</v>
      </c>
      <c r="D422" s="150">
        <v>5491</v>
      </c>
      <c r="E422" s="153">
        <v>5251</v>
      </c>
      <c r="F422" s="153">
        <v>240</v>
      </c>
      <c r="G422" s="151">
        <v>2098</v>
      </c>
      <c r="H422" s="151">
        <v>1931</v>
      </c>
      <c r="I422" s="151">
        <v>167</v>
      </c>
      <c r="J422" s="151">
        <v>4508</v>
      </c>
      <c r="K422" s="151">
        <v>4222</v>
      </c>
      <c r="L422" s="151">
        <v>286</v>
      </c>
      <c r="M422" s="172">
        <v>0.93</v>
      </c>
      <c r="N422" s="153">
        <v>105975</v>
      </c>
      <c r="O422" s="153">
        <v>100816</v>
      </c>
      <c r="P422" s="153">
        <v>5159</v>
      </c>
      <c r="Q422" s="154">
        <v>0.951318707242274</v>
      </c>
      <c r="R422" s="154">
        <v>0.956292114368967</v>
      </c>
      <c r="S422" s="154">
        <v>0.920400381315539</v>
      </c>
      <c r="T422" s="154">
        <v>0.936557231588288</v>
      </c>
      <c r="U422" s="173">
        <v>0.0358917330534289</v>
      </c>
      <c r="V422" s="158">
        <v>30671</v>
      </c>
      <c r="W422" s="158">
        <v>28834</v>
      </c>
      <c r="X422" s="158">
        <v>34385</v>
      </c>
      <c r="Y422" s="158">
        <v>32891</v>
      </c>
      <c r="Z422" s="155">
        <v>0.940106289328682</v>
      </c>
      <c r="AA422" s="155">
        <v>0.956550821579177</v>
      </c>
      <c r="AB422" s="173">
        <v>-0.0164445322504951</v>
      </c>
    </row>
    <row r="423" spans="1:28">
      <c r="A423" s="175" t="s">
        <v>375</v>
      </c>
      <c r="B423" s="176" t="s">
        <v>1809</v>
      </c>
      <c r="C423" s="176" t="s">
        <v>417</v>
      </c>
      <c r="D423" s="150">
        <v>4802</v>
      </c>
      <c r="E423" s="153">
        <v>4607</v>
      </c>
      <c r="F423" s="153">
        <v>195</v>
      </c>
      <c r="G423" s="151">
        <v>1770</v>
      </c>
      <c r="H423" s="151">
        <v>1704</v>
      </c>
      <c r="I423" s="151">
        <v>66</v>
      </c>
      <c r="J423" s="151">
        <v>3798</v>
      </c>
      <c r="K423" s="151">
        <v>3630</v>
      </c>
      <c r="L423" s="151">
        <v>168</v>
      </c>
      <c r="M423" s="172">
        <v>0.93</v>
      </c>
      <c r="N423" s="153">
        <v>93081</v>
      </c>
      <c r="O423" s="153">
        <v>89555</v>
      </c>
      <c r="P423" s="153">
        <v>3526</v>
      </c>
      <c r="Q423" s="154">
        <v>0.962119014621674</v>
      </c>
      <c r="R423" s="154">
        <v>0.959391920033319</v>
      </c>
      <c r="S423" s="154">
        <v>0.96271186440678</v>
      </c>
      <c r="T423" s="154">
        <v>0.955766192733017</v>
      </c>
      <c r="U423" s="173">
        <v>-0.00331994437346028</v>
      </c>
      <c r="V423" s="158">
        <v>26351</v>
      </c>
      <c r="W423" s="158">
        <v>25291</v>
      </c>
      <c r="X423" s="158">
        <v>31059</v>
      </c>
      <c r="Y423" s="158">
        <v>29808</v>
      </c>
      <c r="Z423" s="155">
        <v>0.959773822625327</v>
      </c>
      <c r="AA423" s="155">
        <v>0.959721819762388</v>
      </c>
      <c r="AB423" s="173">
        <v>5.20028629396041e-5</v>
      </c>
    </row>
    <row r="424" spans="1:28">
      <c r="A424" s="175" t="s">
        <v>375</v>
      </c>
      <c r="B424" s="176" t="s">
        <v>1809</v>
      </c>
      <c r="C424" s="176" t="s">
        <v>418</v>
      </c>
      <c r="D424" s="150">
        <v>4336</v>
      </c>
      <c r="E424" s="153">
        <v>4074</v>
      </c>
      <c r="F424" s="153">
        <v>262</v>
      </c>
      <c r="G424" s="151">
        <v>1449</v>
      </c>
      <c r="H424" s="151">
        <v>1330</v>
      </c>
      <c r="I424" s="151">
        <v>119</v>
      </c>
      <c r="J424" s="151">
        <v>3279</v>
      </c>
      <c r="K424" s="151">
        <v>3075</v>
      </c>
      <c r="L424" s="151">
        <v>204</v>
      </c>
      <c r="M424" s="172">
        <v>0.93</v>
      </c>
      <c r="N424" s="153">
        <v>72306</v>
      </c>
      <c r="O424" s="153">
        <v>67290</v>
      </c>
      <c r="P424" s="153">
        <v>5016</v>
      </c>
      <c r="Q424" s="154">
        <v>0.930628163637872</v>
      </c>
      <c r="R424" s="154">
        <v>0.939575645756458</v>
      </c>
      <c r="S424" s="154">
        <v>0.917874396135266</v>
      </c>
      <c r="T424" s="154">
        <v>0.937785910338518</v>
      </c>
      <c r="U424" s="173">
        <v>0.0217012496211919</v>
      </c>
      <c r="V424" s="158">
        <v>21776</v>
      </c>
      <c r="W424" s="158">
        <v>20046</v>
      </c>
      <c r="X424" s="158">
        <v>22996</v>
      </c>
      <c r="Y424" s="158">
        <v>21619</v>
      </c>
      <c r="Z424" s="155">
        <v>0.920554739162381</v>
      </c>
      <c r="AA424" s="155">
        <v>0.940120020873195</v>
      </c>
      <c r="AB424" s="173">
        <v>-0.0195652817108147</v>
      </c>
    </row>
    <row r="425" spans="1:28">
      <c r="A425" s="175" t="s">
        <v>375</v>
      </c>
      <c r="B425" s="176" t="s">
        <v>1809</v>
      </c>
      <c r="C425" s="176" t="s">
        <v>419</v>
      </c>
      <c r="D425" s="150">
        <v>4643</v>
      </c>
      <c r="E425" s="153">
        <v>4511</v>
      </c>
      <c r="F425" s="153">
        <v>132</v>
      </c>
      <c r="G425" s="151">
        <v>1616</v>
      </c>
      <c r="H425" s="151">
        <v>1527</v>
      </c>
      <c r="I425" s="151">
        <v>89</v>
      </c>
      <c r="J425" s="151">
        <v>3690</v>
      </c>
      <c r="K425" s="151">
        <v>3550</v>
      </c>
      <c r="L425" s="151">
        <v>140</v>
      </c>
      <c r="M425" s="172">
        <v>0.93</v>
      </c>
      <c r="N425" s="153">
        <v>93672</v>
      </c>
      <c r="O425" s="153">
        <v>90520</v>
      </c>
      <c r="P425" s="153">
        <v>3152</v>
      </c>
      <c r="Q425" s="154">
        <v>0.96635067042446</v>
      </c>
      <c r="R425" s="154">
        <v>0.971570105535214</v>
      </c>
      <c r="S425" s="154">
        <v>0.944925742574257</v>
      </c>
      <c r="T425" s="154">
        <v>0.962059620596206</v>
      </c>
      <c r="U425" s="173">
        <v>0.0266443629609568</v>
      </c>
      <c r="V425" s="158">
        <v>25702</v>
      </c>
      <c r="W425" s="158">
        <v>24799</v>
      </c>
      <c r="X425" s="158">
        <v>31198</v>
      </c>
      <c r="Y425" s="158">
        <v>29949</v>
      </c>
      <c r="Z425" s="155">
        <v>0.964866547350401</v>
      </c>
      <c r="AA425" s="155">
        <v>0.959965382396307</v>
      </c>
      <c r="AB425" s="173">
        <v>0.00490116495409332</v>
      </c>
    </row>
    <row r="426" spans="1:28">
      <c r="A426" s="175" t="s">
        <v>375</v>
      </c>
      <c r="B426" s="176" t="s">
        <v>1809</v>
      </c>
      <c r="C426" s="176" t="s">
        <v>420</v>
      </c>
      <c r="D426" s="150">
        <v>4506</v>
      </c>
      <c r="E426" s="153">
        <v>4352</v>
      </c>
      <c r="F426" s="153">
        <v>154</v>
      </c>
      <c r="G426" s="151">
        <v>1642</v>
      </c>
      <c r="H426" s="151">
        <v>1578</v>
      </c>
      <c r="I426" s="151">
        <v>64</v>
      </c>
      <c r="J426" s="151">
        <v>3544</v>
      </c>
      <c r="K426" s="151">
        <v>3406</v>
      </c>
      <c r="L426" s="151">
        <v>138</v>
      </c>
      <c r="M426" s="172">
        <v>0.93</v>
      </c>
      <c r="N426" s="153">
        <v>83040</v>
      </c>
      <c r="O426" s="153">
        <v>79804</v>
      </c>
      <c r="P426" s="153">
        <v>3236</v>
      </c>
      <c r="Q426" s="154">
        <v>0.961030828516378</v>
      </c>
      <c r="R426" s="154">
        <v>0.965823346648913</v>
      </c>
      <c r="S426" s="154">
        <v>0.961023142509135</v>
      </c>
      <c r="T426" s="154">
        <v>0.961060948081264</v>
      </c>
      <c r="U426" s="173">
        <v>0.00480020413977733</v>
      </c>
      <c r="V426" s="158">
        <v>24205</v>
      </c>
      <c r="W426" s="158">
        <v>23262</v>
      </c>
      <c r="X426" s="158">
        <v>27729</v>
      </c>
      <c r="Y426" s="158">
        <v>26865</v>
      </c>
      <c r="Z426" s="155">
        <v>0.961041107209254</v>
      </c>
      <c r="AA426" s="155">
        <v>0.968841285296982</v>
      </c>
      <c r="AB426" s="173">
        <v>-0.00780017808772726</v>
      </c>
    </row>
    <row r="427" spans="1:28">
      <c r="A427" s="175" t="s">
        <v>375</v>
      </c>
      <c r="B427" s="176" t="s">
        <v>1809</v>
      </c>
      <c r="C427" s="176" t="s">
        <v>421</v>
      </c>
      <c r="D427" s="150">
        <v>3405</v>
      </c>
      <c r="E427" s="153">
        <v>3229</v>
      </c>
      <c r="F427" s="153">
        <v>176</v>
      </c>
      <c r="G427" s="151">
        <v>1200</v>
      </c>
      <c r="H427" s="151">
        <v>1134</v>
      </c>
      <c r="I427" s="151">
        <v>66</v>
      </c>
      <c r="J427" s="151">
        <v>2622</v>
      </c>
      <c r="K427" s="151">
        <v>2499</v>
      </c>
      <c r="L427" s="151">
        <v>123</v>
      </c>
      <c r="M427" s="172">
        <v>0.93</v>
      </c>
      <c r="N427" s="153">
        <v>65377</v>
      </c>
      <c r="O427" s="153">
        <v>62810</v>
      </c>
      <c r="P427" s="153">
        <v>2567</v>
      </c>
      <c r="Q427" s="154">
        <v>0.960735426832066</v>
      </c>
      <c r="R427" s="154">
        <v>0.948311306901615</v>
      </c>
      <c r="S427" s="154">
        <v>0.945</v>
      </c>
      <c r="T427" s="154">
        <v>0.953089244851259</v>
      </c>
      <c r="U427" s="173">
        <v>0.0033113069016153</v>
      </c>
      <c r="V427" s="158">
        <v>18524</v>
      </c>
      <c r="W427" s="158">
        <v>17553</v>
      </c>
      <c r="X427" s="158">
        <v>23040</v>
      </c>
      <c r="Y427" s="158">
        <v>22238</v>
      </c>
      <c r="Z427" s="155">
        <v>0.947581515871302</v>
      </c>
      <c r="AA427" s="155">
        <v>0.965190972222222</v>
      </c>
      <c r="AB427" s="173">
        <v>-0.0176094563509201</v>
      </c>
    </row>
    <row r="428" spans="1:28">
      <c r="A428" s="175" t="s">
        <v>375</v>
      </c>
      <c r="B428" s="176" t="s">
        <v>1809</v>
      </c>
      <c r="C428" s="176" t="s">
        <v>422</v>
      </c>
      <c r="D428" s="150">
        <v>5033</v>
      </c>
      <c r="E428" s="153">
        <v>4735</v>
      </c>
      <c r="F428" s="153">
        <v>298</v>
      </c>
      <c r="G428" s="151">
        <v>1770</v>
      </c>
      <c r="H428" s="151">
        <v>1574</v>
      </c>
      <c r="I428" s="151">
        <v>196</v>
      </c>
      <c r="J428" s="151">
        <v>4393</v>
      </c>
      <c r="K428" s="151">
        <v>4149</v>
      </c>
      <c r="L428" s="151">
        <v>244</v>
      </c>
      <c r="M428" s="172">
        <v>0.93</v>
      </c>
      <c r="N428" s="153">
        <v>97916</v>
      </c>
      <c r="O428" s="153">
        <v>92065</v>
      </c>
      <c r="P428" s="153">
        <v>5851</v>
      </c>
      <c r="Q428" s="154">
        <v>0.94024469953838</v>
      </c>
      <c r="R428" s="154">
        <v>0.940790780846414</v>
      </c>
      <c r="S428" s="154">
        <v>0.889265536723164</v>
      </c>
      <c r="T428" s="154">
        <v>0.944457090826315</v>
      </c>
      <c r="U428" s="173">
        <v>0.0515252441232498</v>
      </c>
      <c r="V428" s="158">
        <v>28028</v>
      </c>
      <c r="W428" s="158">
        <v>25949</v>
      </c>
      <c r="X428" s="158">
        <v>31695</v>
      </c>
      <c r="Y428" s="158">
        <v>29861</v>
      </c>
      <c r="Z428" s="155">
        <v>0.925824175824176</v>
      </c>
      <c r="AA428" s="155">
        <v>0.942135983593627</v>
      </c>
      <c r="AB428" s="173">
        <v>-0.0163118077694508</v>
      </c>
    </row>
    <row r="429" spans="1:28">
      <c r="A429" s="175" t="s">
        <v>375</v>
      </c>
      <c r="B429" s="176" t="s">
        <v>1809</v>
      </c>
      <c r="C429" s="176" t="s">
        <v>423</v>
      </c>
      <c r="D429" s="150">
        <v>2831</v>
      </c>
      <c r="E429" s="153">
        <v>2779</v>
      </c>
      <c r="F429" s="153">
        <v>52</v>
      </c>
      <c r="G429" s="151">
        <v>978</v>
      </c>
      <c r="H429" s="151">
        <v>957</v>
      </c>
      <c r="I429" s="151">
        <v>21</v>
      </c>
      <c r="J429" s="151">
        <v>2432</v>
      </c>
      <c r="K429" s="151">
        <v>2386</v>
      </c>
      <c r="L429" s="151">
        <v>46</v>
      </c>
      <c r="M429" s="172">
        <v>0.93</v>
      </c>
      <c r="N429" s="153">
        <v>54814</v>
      </c>
      <c r="O429" s="153">
        <v>53878</v>
      </c>
      <c r="P429" s="153">
        <v>936</v>
      </c>
      <c r="Q429" s="154">
        <v>0.98292407049294</v>
      </c>
      <c r="R429" s="154">
        <v>0.981631932179442</v>
      </c>
      <c r="S429" s="154">
        <v>0.978527607361963</v>
      </c>
      <c r="T429" s="154">
        <v>0.981085526315789</v>
      </c>
      <c r="U429" s="173">
        <v>0.00310432481747869</v>
      </c>
      <c r="V429" s="158">
        <v>15731</v>
      </c>
      <c r="W429" s="158">
        <v>15401</v>
      </c>
      <c r="X429" s="158">
        <v>18747</v>
      </c>
      <c r="Y429" s="158">
        <v>18466</v>
      </c>
      <c r="Z429" s="155">
        <v>0.979022312631111</v>
      </c>
      <c r="AA429" s="155">
        <v>0.985010935082947</v>
      </c>
      <c r="AB429" s="173">
        <v>-0.00598862245183607</v>
      </c>
    </row>
    <row r="430" spans="1:28">
      <c r="A430" s="175" t="s">
        <v>375</v>
      </c>
      <c r="B430" s="176" t="s">
        <v>1809</v>
      </c>
      <c r="C430" s="176" t="s">
        <v>424</v>
      </c>
      <c r="D430" s="150">
        <v>4098</v>
      </c>
      <c r="E430" s="153">
        <v>3894</v>
      </c>
      <c r="F430" s="153">
        <v>204</v>
      </c>
      <c r="G430" s="151">
        <v>1450</v>
      </c>
      <c r="H430" s="151">
        <v>1371</v>
      </c>
      <c r="I430" s="151">
        <v>79</v>
      </c>
      <c r="J430" s="151">
        <v>3312</v>
      </c>
      <c r="K430" s="151">
        <v>3107</v>
      </c>
      <c r="L430" s="151">
        <v>205</v>
      </c>
      <c r="M430" s="172">
        <v>0.93</v>
      </c>
      <c r="N430" s="153">
        <v>79372</v>
      </c>
      <c r="O430" s="153">
        <v>76113</v>
      </c>
      <c r="P430" s="153">
        <v>3259</v>
      </c>
      <c r="Q430" s="154">
        <v>0.958940180416268</v>
      </c>
      <c r="R430" s="154">
        <v>0.950219619326501</v>
      </c>
      <c r="S430" s="154">
        <v>0.94551724137931</v>
      </c>
      <c r="T430" s="154">
        <v>0.9381038647343</v>
      </c>
      <c r="U430" s="173">
        <v>0.00470237794719042</v>
      </c>
      <c r="V430" s="158">
        <v>22425</v>
      </c>
      <c r="W430" s="158">
        <v>21360</v>
      </c>
      <c r="X430" s="158">
        <v>26066</v>
      </c>
      <c r="Y430" s="158">
        <v>25122</v>
      </c>
      <c r="Z430" s="155">
        <v>0.952508361204013</v>
      </c>
      <c r="AA430" s="155">
        <v>0.963784240006138</v>
      </c>
      <c r="AB430" s="173">
        <v>-0.0112758788021249</v>
      </c>
    </row>
    <row r="431" spans="1:28">
      <c r="A431" s="175" t="s">
        <v>375</v>
      </c>
      <c r="B431" s="176" t="s">
        <v>1809</v>
      </c>
      <c r="C431" s="176" t="s">
        <v>425</v>
      </c>
      <c r="D431" s="150">
        <v>1815</v>
      </c>
      <c r="E431" s="153">
        <v>1753</v>
      </c>
      <c r="F431" s="153">
        <v>62</v>
      </c>
      <c r="G431" s="151">
        <v>1221</v>
      </c>
      <c r="H431" s="151">
        <v>1129</v>
      </c>
      <c r="I431" s="151">
        <v>92</v>
      </c>
      <c r="J431" s="151">
        <v>1908</v>
      </c>
      <c r="K431" s="151">
        <v>1821</v>
      </c>
      <c r="L431" s="151">
        <v>87</v>
      </c>
      <c r="M431" s="172">
        <v>0.93</v>
      </c>
      <c r="N431" s="153">
        <v>43717</v>
      </c>
      <c r="O431" s="153">
        <v>41656</v>
      </c>
      <c r="P431" s="153">
        <v>2061</v>
      </c>
      <c r="Q431" s="154">
        <v>0.95285586842647</v>
      </c>
      <c r="R431" s="154">
        <v>0.965840220385675</v>
      </c>
      <c r="S431" s="154">
        <v>0.924651924651925</v>
      </c>
      <c r="T431" s="154">
        <v>0.95440251572327</v>
      </c>
      <c r="U431" s="173">
        <v>0.0411882957337503</v>
      </c>
      <c r="V431" s="158">
        <v>12812</v>
      </c>
      <c r="W431" s="158">
        <v>12202</v>
      </c>
      <c r="X431" s="158">
        <v>13714</v>
      </c>
      <c r="Y431" s="158">
        <v>13084</v>
      </c>
      <c r="Z431" s="155">
        <v>0.95238838588823</v>
      </c>
      <c r="AA431" s="155">
        <v>0.954061542948811</v>
      </c>
      <c r="AB431" s="173">
        <v>-0.00167315706058158</v>
      </c>
    </row>
    <row r="432" spans="1:28">
      <c r="A432" s="175" t="s">
        <v>375</v>
      </c>
      <c r="B432" s="176" t="s">
        <v>1809</v>
      </c>
      <c r="C432" s="176" t="s">
        <v>426</v>
      </c>
      <c r="D432" s="150">
        <v>1611</v>
      </c>
      <c r="E432" s="153">
        <v>1508</v>
      </c>
      <c r="F432" s="153">
        <v>103</v>
      </c>
      <c r="G432" s="151">
        <v>1422</v>
      </c>
      <c r="H432" s="151">
        <v>1324</v>
      </c>
      <c r="I432" s="151">
        <v>98</v>
      </c>
      <c r="J432" s="151">
        <v>1945</v>
      </c>
      <c r="K432" s="151">
        <v>1799</v>
      </c>
      <c r="L432" s="151">
        <v>146</v>
      </c>
      <c r="M432" s="172">
        <v>0.93</v>
      </c>
      <c r="N432" s="153">
        <v>43131</v>
      </c>
      <c r="O432" s="153">
        <v>41041</v>
      </c>
      <c r="P432" s="153">
        <v>2090</v>
      </c>
      <c r="Q432" s="154">
        <v>0.951542973731191</v>
      </c>
      <c r="R432" s="154">
        <v>0.936064556176288</v>
      </c>
      <c r="S432" s="154">
        <v>0.931082981715893</v>
      </c>
      <c r="T432" s="154">
        <v>0.924935732647815</v>
      </c>
      <c r="U432" s="173">
        <v>0.00498157446039493</v>
      </c>
      <c r="V432" s="158">
        <v>12777</v>
      </c>
      <c r="W432" s="158">
        <v>12116</v>
      </c>
      <c r="X432" s="158">
        <v>13665</v>
      </c>
      <c r="Y432" s="158">
        <v>13114</v>
      </c>
      <c r="Z432" s="155">
        <v>0.948266416216639</v>
      </c>
      <c r="AA432" s="155">
        <v>0.959678009513355</v>
      </c>
      <c r="AB432" s="173">
        <v>-0.0114115932967159</v>
      </c>
    </row>
    <row r="433" spans="1:28">
      <c r="A433" s="175" t="s">
        <v>375</v>
      </c>
      <c r="B433" s="176" t="s">
        <v>1809</v>
      </c>
      <c r="C433" s="176" t="s">
        <v>427</v>
      </c>
      <c r="D433" s="150">
        <v>4333</v>
      </c>
      <c r="E433" s="153">
        <v>4095</v>
      </c>
      <c r="F433" s="153">
        <v>238</v>
      </c>
      <c r="G433" s="151">
        <v>1601</v>
      </c>
      <c r="H433" s="151">
        <v>1530</v>
      </c>
      <c r="I433" s="151">
        <v>71</v>
      </c>
      <c r="J433" s="151">
        <v>3511</v>
      </c>
      <c r="K433" s="151">
        <v>3322</v>
      </c>
      <c r="L433" s="151">
        <v>189</v>
      </c>
      <c r="M433" s="172">
        <v>0.93</v>
      </c>
      <c r="N433" s="153">
        <v>83272</v>
      </c>
      <c r="O433" s="153">
        <v>80321</v>
      </c>
      <c r="P433" s="153">
        <v>2951</v>
      </c>
      <c r="Q433" s="154">
        <v>0.964561917571332</v>
      </c>
      <c r="R433" s="154">
        <v>0.945072697899838</v>
      </c>
      <c r="S433" s="154">
        <v>0.955652717051843</v>
      </c>
      <c r="T433" s="154">
        <v>0.946169182569069</v>
      </c>
      <c r="U433" s="173">
        <v>-0.0105800191520041</v>
      </c>
      <c r="V433" s="158">
        <v>23997</v>
      </c>
      <c r="W433" s="158">
        <v>22963</v>
      </c>
      <c r="X433" s="158">
        <v>27691</v>
      </c>
      <c r="Y433" s="158">
        <v>26855</v>
      </c>
      <c r="Z433" s="155">
        <v>0.956911280576739</v>
      </c>
      <c r="AA433" s="155">
        <v>0.969809685457369</v>
      </c>
      <c r="AB433" s="173">
        <v>-0.01289840488063</v>
      </c>
    </row>
    <row r="434" spans="1:28">
      <c r="A434" s="175" t="s">
        <v>375</v>
      </c>
      <c r="B434" s="176" t="s">
        <v>1809</v>
      </c>
      <c r="C434" s="176" t="s">
        <v>428</v>
      </c>
      <c r="D434" s="150">
        <v>5111</v>
      </c>
      <c r="E434" s="153">
        <v>4858</v>
      </c>
      <c r="F434" s="153">
        <v>253</v>
      </c>
      <c r="G434" s="151">
        <v>1862</v>
      </c>
      <c r="H434" s="151">
        <v>1719</v>
      </c>
      <c r="I434" s="151">
        <v>143</v>
      </c>
      <c r="J434" s="151">
        <v>3962</v>
      </c>
      <c r="K434" s="151">
        <v>3686</v>
      </c>
      <c r="L434" s="151">
        <v>276</v>
      </c>
      <c r="M434" s="172">
        <v>0.93</v>
      </c>
      <c r="N434" s="153">
        <v>96131</v>
      </c>
      <c r="O434" s="153">
        <v>89730</v>
      </c>
      <c r="P434" s="153">
        <v>6401</v>
      </c>
      <c r="Q434" s="154">
        <v>0.933413779113917</v>
      </c>
      <c r="R434" s="154">
        <v>0.95049892388965</v>
      </c>
      <c r="S434" s="154">
        <v>0.923200859291085</v>
      </c>
      <c r="T434" s="154">
        <v>0.930338213023725</v>
      </c>
      <c r="U434" s="173">
        <v>0.0272980645985649</v>
      </c>
      <c r="V434" s="158">
        <v>27509</v>
      </c>
      <c r="W434" s="158">
        <v>26034</v>
      </c>
      <c r="X434" s="158">
        <v>31628</v>
      </c>
      <c r="Y434" s="158">
        <v>29743</v>
      </c>
      <c r="Z434" s="155">
        <v>0.946381184339671</v>
      </c>
      <c r="AA434" s="155">
        <v>0.940400910585557</v>
      </c>
      <c r="AB434" s="173">
        <v>0.00598027375411359</v>
      </c>
    </row>
    <row r="435" spans="1:28">
      <c r="A435" s="175" t="s">
        <v>375</v>
      </c>
      <c r="B435" s="176" t="s">
        <v>1809</v>
      </c>
      <c r="C435" s="176" t="s">
        <v>429</v>
      </c>
      <c r="D435" s="150">
        <v>6123</v>
      </c>
      <c r="E435" s="153">
        <v>5871</v>
      </c>
      <c r="F435" s="153">
        <v>252</v>
      </c>
      <c r="G435" s="151">
        <v>2178</v>
      </c>
      <c r="H435" s="151">
        <v>2065</v>
      </c>
      <c r="I435" s="151">
        <v>113</v>
      </c>
      <c r="J435" s="151">
        <v>4753</v>
      </c>
      <c r="K435" s="151">
        <v>4586</v>
      </c>
      <c r="L435" s="151">
        <v>167</v>
      </c>
      <c r="M435" s="172">
        <v>0.93</v>
      </c>
      <c r="N435" s="153">
        <v>109620</v>
      </c>
      <c r="O435" s="153">
        <v>105353</v>
      </c>
      <c r="P435" s="153">
        <v>4267</v>
      </c>
      <c r="Q435" s="154">
        <v>0.961074621419449</v>
      </c>
      <c r="R435" s="154">
        <v>0.958843704066634</v>
      </c>
      <c r="S435" s="154">
        <v>0.94811753902663</v>
      </c>
      <c r="T435" s="154">
        <v>0.964864296233958</v>
      </c>
      <c r="U435" s="173">
        <v>0.010726165040004</v>
      </c>
      <c r="V435" s="158">
        <v>32376</v>
      </c>
      <c r="W435" s="158">
        <v>30920</v>
      </c>
      <c r="X435" s="158">
        <v>35417</v>
      </c>
      <c r="Y435" s="158">
        <v>34157</v>
      </c>
      <c r="Z435" s="155">
        <v>0.955028416110699</v>
      </c>
      <c r="AA435" s="155">
        <v>0.964423864245984</v>
      </c>
      <c r="AB435" s="173">
        <v>-0.00939544813528426</v>
      </c>
    </row>
    <row r="436" spans="1:28">
      <c r="A436" s="175" t="s">
        <v>375</v>
      </c>
      <c r="B436" s="176" t="s">
        <v>1809</v>
      </c>
      <c r="C436" s="176" t="s">
        <v>430</v>
      </c>
      <c r="D436" s="150">
        <v>3120</v>
      </c>
      <c r="E436" s="153">
        <v>2966</v>
      </c>
      <c r="F436" s="153">
        <v>154</v>
      </c>
      <c r="G436" s="151">
        <v>1118</v>
      </c>
      <c r="H436" s="151">
        <v>1048</v>
      </c>
      <c r="I436" s="151">
        <v>70</v>
      </c>
      <c r="J436" s="151">
        <v>2372</v>
      </c>
      <c r="K436" s="151">
        <v>2225</v>
      </c>
      <c r="L436" s="151">
        <v>147</v>
      </c>
      <c r="M436" s="172">
        <v>0.93</v>
      </c>
      <c r="N436" s="153">
        <v>59325</v>
      </c>
      <c r="O436" s="153">
        <v>57014</v>
      </c>
      <c r="P436" s="153">
        <v>2311</v>
      </c>
      <c r="Q436" s="154">
        <v>0.961045090602613</v>
      </c>
      <c r="R436" s="154">
        <v>0.950641025641026</v>
      </c>
      <c r="S436" s="154">
        <v>0.937388193202147</v>
      </c>
      <c r="T436" s="154">
        <v>0.938026981450253</v>
      </c>
      <c r="U436" s="173">
        <v>0.0132528324388789</v>
      </c>
      <c r="V436" s="158">
        <v>16679</v>
      </c>
      <c r="W436" s="158">
        <v>15895</v>
      </c>
      <c r="X436" s="158">
        <v>19840</v>
      </c>
      <c r="Y436" s="158">
        <v>19190</v>
      </c>
      <c r="Z436" s="155">
        <v>0.952994783859944</v>
      </c>
      <c r="AA436" s="155">
        <v>0.967237903225806</v>
      </c>
      <c r="AB436" s="173">
        <v>-0.0142431193658629</v>
      </c>
    </row>
    <row r="437" spans="1:28">
      <c r="A437" s="175" t="s">
        <v>375</v>
      </c>
      <c r="B437" s="176" t="s">
        <v>1809</v>
      </c>
      <c r="C437" s="176" t="s">
        <v>431</v>
      </c>
      <c r="D437" s="150">
        <v>2117</v>
      </c>
      <c r="E437" s="153">
        <v>2017</v>
      </c>
      <c r="F437" s="153">
        <v>100</v>
      </c>
      <c r="G437" s="151">
        <v>663</v>
      </c>
      <c r="H437" s="151">
        <v>619</v>
      </c>
      <c r="I437" s="151">
        <v>44</v>
      </c>
      <c r="J437" s="151">
        <v>1559</v>
      </c>
      <c r="K437" s="151">
        <v>1491</v>
      </c>
      <c r="L437" s="151">
        <v>68</v>
      </c>
      <c r="M437" s="172">
        <v>0.93</v>
      </c>
      <c r="N437" s="153">
        <v>37912</v>
      </c>
      <c r="O437" s="153">
        <v>36335</v>
      </c>
      <c r="P437" s="153">
        <v>1577</v>
      </c>
      <c r="Q437" s="154">
        <v>0.958403671660688</v>
      </c>
      <c r="R437" s="154">
        <v>0.95276334435522</v>
      </c>
      <c r="S437" s="154">
        <v>0.933634992458522</v>
      </c>
      <c r="T437" s="154">
        <v>0.95638229634381</v>
      </c>
      <c r="U437" s="173">
        <v>0.0191283518966978</v>
      </c>
      <c r="V437" s="158">
        <v>10862</v>
      </c>
      <c r="W437" s="158">
        <v>10313</v>
      </c>
      <c r="X437" s="158">
        <v>12289</v>
      </c>
      <c r="Y437" s="158">
        <v>11843</v>
      </c>
      <c r="Z437" s="155">
        <v>0.949456821948076</v>
      </c>
      <c r="AA437" s="155">
        <v>0.963707380584262</v>
      </c>
      <c r="AB437" s="173">
        <v>-0.0142505586361864</v>
      </c>
    </row>
    <row r="438" spans="1:28">
      <c r="A438" s="175" t="s">
        <v>375</v>
      </c>
      <c r="B438" s="176" t="s">
        <v>1809</v>
      </c>
      <c r="C438" s="176" t="s">
        <v>432</v>
      </c>
      <c r="D438" s="150">
        <v>2454</v>
      </c>
      <c r="E438" s="153">
        <v>2325</v>
      </c>
      <c r="F438" s="153">
        <v>129</v>
      </c>
      <c r="G438" s="151">
        <v>885</v>
      </c>
      <c r="H438" s="151">
        <v>817</v>
      </c>
      <c r="I438" s="151">
        <v>68</v>
      </c>
      <c r="J438" s="151">
        <v>1928</v>
      </c>
      <c r="K438" s="151">
        <v>1853</v>
      </c>
      <c r="L438" s="151">
        <v>75</v>
      </c>
      <c r="M438" s="172">
        <v>0.93</v>
      </c>
      <c r="N438" s="153">
        <v>45049</v>
      </c>
      <c r="O438" s="153">
        <v>43004</v>
      </c>
      <c r="P438" s="153">
        <v>2045</v>
      </c>
      <c r="Q438" s="154">
        <v>0.954604985682257</v>
      </c>
      <c r="R438" s="154">
        <v>0.947432762836186</v>
      </c>
      <c r="S438" s="154">
        <v>0.92316384180791</v>
      </c>
      <c r="T438" s="154">
        <v>0.961099585062241</v>
      </c>
      <c r="U438" s="173">
        <v>0.0242689210282763</v>
      </c>
      <c r="V438" s="158">
        <v>12969</v>
      </c>
      <c r="W438" s="158">
        <v>12326</v>
      </c>
      <c r="X438" s="158">
        <v>14436</v>
      </c>
      <c r="Y438" s="158">
        <v>13759</v>
      </c>
      <c r="Z438" s="155">
        <v>0.950420232862981</v>
      </c>
      <c r="AA438" s="155">
        <v>0.953103352729288</v>
      </c>
      <c r="AB438" s="173">
        <v>-0.00268311986630698</v>
      </c>
    </row>
    <row r="439" spans="1:28">
      <c r="A439" s="175" t="s">
        <v>375</v>
      </c>
      <c r="B439" s="176" t="s">
        <v>1809</v>
      </c>
      <c r="C439" s="176" t="s">
        <v>433</v>
      </c>
      <c r="D439" s="150">
        <v>6470</v>
      </c>
      <c r="E439" s="153">
        <v>5934</v>
      </c>
      <c r="F439" s="153">
        <v>536</v>
      </c>
      <c r="G439" s="151">
        <v>2789</v>
      </c>
      <c r="H439" s="151">
        <v>2532</v>
      </c>
      <c r="I439" s="151">
        <v>257</v>
      </c>
      <c r="J439" s="151">
        <v>5421</v>
      </c>
      <c r="K439" s="151">
        <v>4988</v>
      </c>
      <c r="L439" s="151">
        <v>433</v>
      </c>
      <c r="M439" s="172">
        <v>0.93</v>
      </c>
      <c r="N439" s="153">
        <v>131609</v>
      </c>
      <c r="O439" s="153">
        <v>121524</v>
      </c>
      <c r="P439" s="153">
        <v>10085</v>
      </c>
      <c r="Q439" s="154">
        <v>0.923371501948955</v>
      </c>
      <c r="R439" s="154">
        <v>0.917156105100464</v>
      </c>
      <c r="S439" s="154">
        <v>0.907852276801721</v>
      </c>
      <c r="T439" s="154">
        <v>0.92012543811105</v>
      </c>
      <c r="U439" s="173">
        <v>0.00930382829874254</v>
      </c>
      <c r="V439" s="158">
        <v>37819</v>
      </c>
      <c r="W439" s="158">
        <v>34775</v>
      </c>
      <c r="X439" s="158">
        <v>44712</v>
      </c>
      <c r="Y439" s="158">
        <v>41611</v>
      </c>
      <c r="Z439" s="155">
        <v>0.919511356725455</v>
      </c>
      <c r="AA439" s="155">
        <v>0.930645016997674</v>
      </c>
      <c r="AB439" s="173">
        <v>-0.0111336602722185</v>
      </c>
    </row>
    <row r="440" spans="1:28">
      <c r="A440" s="175" t="s">
        <v>375</v>
      </c>
      <c r="B440" s="176" t="s">
        <v>1810</v>
      </c>
      <c r="C440" s="176" t="s">
        <v>434</v>
      </c>
      <c r="D440" s="150">
        <v>3324</v>
      </c>
      <c r="E440" s="153">
        <v>3207</v>
      </c>
      <c r="F440" s="153">
        <v>117</v>
      </c>
      <c r="G440" s="151">
        <v>2757</v>
      </c>
      <c r="H440" s="151">
        <v>2649</v>
      </c>
      <c r="I440" s="151">
        <v>108</v>
      </c>
      <c r="J440" s="151">
        <v>1541</v>
      </c>
      <c r="K440" s="151">
        <v>1497</v>
      </c>
      <c r="L440" s="151">
        <v>44</v>
      </c>
      <c r="M440" s="172">
        <v>0.93</v>
      </c>
      <c r="N440" s="153">
        <v>67015</v>
      </c>
      <c r="O440" s="153">
        <v>65144</v>
      </c>
      <c r="P440" s="153">
        <v>1871</v>
      </c>
      <c r="Q440" s="154">
        <v>0.972080877415504</v>
      </c>
      <c r="R440" s="154">
        <v>0.964801444043321</v>
      </c>
      <c r="S440" s="154">
        <v>0.960826985854189</v>
      </c>
      <c r="T440" s="154">
        <v>0.971447112264763</v>
      </c>
      <c r="U440" s="173">
        <v>0.003974458189132</v>
      </c>
      <c r="V440" s="158">
        <v>19457</v>
      </c>
      <c r="W440" s="158">
        <v>18891</v>
      </c>
      <c r="X440" s="158">
        <v>20343</v>
      </c>
      <c r="Y440" s="158">
        <v>19802</v>
      </c>
      <c r="Z440" s="155">
        <v>0.970910212262939</v>
      </c>
      <c r="AA440" s="155">
        <v>0.973406085631421</v>
      </c>
      <c r="AB440" s="173">
        <v>-0.00249587336848234</v>
      </c>
    </row>
    <row r="441" spans="1:28">
      <c r="A441" s="175" t="s">
        <v>375</v>
      </c>
      <c r="B441" s="176" t="s">
        <v>1810</v>
      </c>
      <c r="C441" s="176" t="s">
        <v>435</v>
      </c>
      <c r="D441" s="150">
        <v>5897</v>
      </c>
      <c r="E441" s="153">
        <v>5566</v>
      </c>
      <c r="F441" s="153">
        <v>331</v>
      </c>
      <c r="G441" s="151">
        <v>5432</v>
      </c>
      <c r="H441" s="151">
        <v>5057</v>
      </c>
      <c r="I441" s="151">
        <v>375</v>
      </c>
      <c r="J441" s="151">
        <v>3946</v>
      </c>
      <c r="K441" s="151">
        <v>3762</v>
      </c>
      <c r="L441" s="151">
        <v>184</v>
      </c>
      <c r="M441" s="172">
        <v>0.93</v>
      </c>
      <c r="N441" s="153">
        <v>126946</v>
      </c>
      <c r="O441" s="153">
        <v>118557</v>
      </c>
      <c r="P441" s="153">
        <v>8389</v>
      </c>
      <c r="Q441" s="154">
        <v>0.93391678351425</v>
      </c>
      <c r="R441" s="154">
        <v>0.943869764286926</v>
      </c>
      <c r="S441" s="154">
        <v>0.930964653902798</v>
      </c>
      <c r="T441" s="154">
        <v>0.953370501773948</v>
      </c>
      <c r="U441" s="173">
        <v>0.0129051103841273</v>
      </c>
      <c r="V441" s="158">
        <v>36324</v>
      </c>
      <c r="W441" s="158">
        <v>34419</v>
      </c>
      <c r="X441" s="158">
        <v>41003</v>
      </c>
      <c r="Y441" s="158">
        <v>38264</v>
      </c>
      <c r="Z441" s="155">
        <v>0.947555335315494</v>
      </c>
      <c r="AA441" s="155">
        <v>0.933200009755384</v>
      </c>
      <c r="AB441" s="173">
        <v>0.0143553255601101</v>
      </c>
    </row>
    <row r="442" spans="1:28">
      <c r="A442" s="175" t="s">
        <v>375</v>
      </c>
      <c r="B442" s="176" t="s">
        <v>1810</v>
      </c>
      <c r="C442" s="176" t="s">
        <v>436</v>
      </c>
      <c r="D442" s="150">
        <v>6830</v>
      </c>
      <c r="E442" s="153">
        <v>6454</v>
      </c>
      <c r="F442" s="153">
        <v>376</v>
      </c>
      <c r="G442" s="151">
        <v>6747</v>
      </c>
      <c r="H442" s="151">
        <v>6308</v>
      </c>
      <c r="I442" s="151">
        <v>439</v>
      </c>
      <c r="J442" s="151">
        <v>3955</v>
      </c>
      <c r="K442" s="151">
        <v>3728</v>
      </c>
      <c r="L442" s="151">
        <v>227</v>
      </c>
      <c r="M442" s="172">
        <v>0.93</v>
      </c>
      <c r="N442" s="153">
        <v>144550</v>
      </c>
      <c r="O442" s="153">
        <v>137181</v>
      </c>
      <c r="P442" s="153">
        <v>7369</v>
      </c>
      <c r="Q442" s="154">
        <v>0.94902109996541</v>
      </c>
      <c r="R442" s="154">
        <v>0.944948755490483</v>
      </c>
      <c r="S442" s="154">
        <v>0.934934044760634</v>
      </c>
      <c r="T442" s="154">
        <v>0.942604298356511</v>
      </c>
      <c r="U442" s="173">
        <v>0.0100147107298488</v>
      </c>
      <c r="V442" s="158">
        <v>43480</v>
      </c>
      <c r="W442" s="158">
        <v>41029</v>
      </c>
      <c r="X442" s="158">
        <v>45049</v>
      </c>
      <c r="Y442" s="158">
        <v>42985</v>
      </c>
      <c r="Z442" s="155">
        <v>0.943629254829807</v>
      </c>
      <c r="AA442" s="155">
        <v>0.954183222713046</v>
      </c>
      <c r="AB442" s="173">
        <v>-0.0105539678832389</v>
      </c>
    </row>
    <row r="443" spans="1:28">
      <c r="A443" s="175" t="s">
        <v>375</v>
      </c>
      <c r="B443" s="176" t="s">
        <v>1810</v>
      </c>
      <c r="C443" s="176" t="s">
        <v>437</v>
      </c>
      <c r="D443" s="150">
        <v>6612</v>
      </c>
      <c r="E443" s="153">
        <v>6254</v>
      </c>
      <c r="F443" s="153">
        <v>358</v>
      </c>
      <c r="G443" s="151">
        <v>5875</v>
      </c>
      <c r="H443" s="151">
        <v>5480</v>
      </c>
      <c r="I443" s="151">
        <v>395</v>
      </c>
      <c r="J443" s="151">
        <v>3926</v>
      </c>
      <c r="K443" s="151">
        <v>3683</v>
      </c>
      <c r="L443" s="151">
        <v>243</v>
      </c>
      <c r="M443" s="172">
        <v>0.93</v>
      </c>
      <c r="N443" s="153">
        <v>134111</v>
      </c>
      <c r="O443" s="153">
        <v>123578</v>
      </c>
      <c r="P443" s="153">
        <v>10533</v>
      </c>
      <c r="Q443" s="154">
        <v>0.921460581160382</v>
      </c>
      <c r="R443" s="154">
        <v>0.945856019358742</v>
      </c>
      <c r="S443" s="154">
        <v>0.932765957446808</v>
      </c>
      <c r="T443" s="154">
        <v>0.9381049414162</v>
      </c>
      <c r="U443" s="173">
        <v>0.0130900619119332</v>
      </c>
      <c r="V443" s="158">
        <v>40517</v>
      </c>
      <c r="W443" s="158">
        <v>37676</v>
      </c>
      <c r="X443" s="158">
        <v>43913</v>
      </c>
      <c r="Y443" s="158">
        <v>40398</v>
      </c>
      <c r="Z443" s="155">
        <v>0.929881284399141</v>
      </c>
      <c r="AA443" s="155">
        <v>0.919955366292442</v>
      </c>
      <c r="AB443" s="173">
        <v>0.00992591810669918</v>
      </c>
    </row>
    <row r="444" spans="1:28">
      <c r="A444" s="175" t="s">
        <v>375</v>
      </c>
      <c r="B444" s="176" t="s">
        <v>1810</v>
      </c>
      <c r="C444" s="176" t="s">
        <v>438</v>
      </c>
      <c r="D444" s="150">
        <v>6745</v>
      </c>
      <c r="E444" s="153">
        <v>6558</v>
      </c>
      <c r="F444" s="153">
        <v>187</v>
      </c>
      <c r="G444" s="151">
        <v>5373</v>
      </c>
      <c r="H444" s="151">
        <v>5172</v>
      </c>
      <c r="I444" s="151">
        <v>201</v>
      </c>
      <c r="J444" s="151">
        <v>3521</v>
      </c>
      <c r="K444" s="151">
        <v>3424</v>
      </c>
      <c r="L444" s="151">
        <v>97</v>
      </c>
      <c r="M444" s="172">
        <v>0.93</v>
      </c>
      <c r="N444" s="153">
        <v>130673</v>
      </c>
      <c r="O444" s="153">
        <v>127274</v>
      </c>
      <c r="P444" s="153">
        <v>3399</v>
      </c>
      <c r="Q444" s="154">
        <v>0.973988505659165</v>
      </c>
      <c r="R444" s="154">
        <v>0.97227575982209</v>
      </c>
      <c r="S444" s="154">
        <v>0.962590731434953</v>
      </c>
      <c r="T444" s="154">
        <v>0.972451008236296</v>
      </c>
      <c r="U444" s="173">
        <v>0.00968502838713792</v>
      </c>
      <c r="V444" s="158">
        <v>39081</v>
      </c>
      <c r="W444" s="158">
        <v>38046</v>
      </c>
      <c r="X444" s="158">
        <v>40993</v>
      </c>
      <c r="Y444" s="158">
        <v>39879</v>
      </c>
      <c r="Z444" s="155">
        <v>0.973516542565441</v>
      </c>
      <c r="AA444" s="155">
        <v>0.972824628595126</v>
      </c>
      <c r="AB444" s="173">
        <v>0.000691913970314983</v>
      </c>
    </row>
    <row r="445" spans="1:28">
      <c r="A445" s="175" t="s">
        <v>375</v>
      </c>
      <c r="B445" s="176" t="s">
        <v>1810</v>
      </c>
      <c r="C445" s="176" t="s">
        <v>439</v>
      </c>
      <c r="D445" s="150">
        <v>5202</v>
      </c>
      <c r="E445" s="153">
        <v>5108</v>
      </c>
      <c r="F445" s="153">
        <v>94</v>
      </c>
      <c r="G445" s="151">
        <v>4117</v>
      </c>
      <c r="H445" s="151">
        <v>4044</v>
      </c>
      <c r="I445" s="151">
        <v>73</v>
      </c>
      <c r="J445" s="151">
        <v>2527</v>
      </c>
      <c r="K445" s="151">
        <v>2478</v>
      </c>
      <c r="L445" s="151">
        <v>49</v>
      </c>
      <c r="M445" s="172">
        <v>0.93</v>
      </c>
      <c r="N445" s="153">
        <v>102457</v>
      </c>
      <c r="O445" s="153">
        <v>101001</v>
      </c>
      <c r="P445" s="153">
        <v>1456</v>
      </c>
      <c r="Q445" s="154">
        <v>0.985789160330675</v>
      </c>
      <c r="R445" s="154">
        <v>0.981930026912726</v>
      </c>
      <c r="S445" s="154">
        <v>0.982268642215205</v>
      </c>
      <c r="T445" s="154">
        <v>0.980609418282548</v>
      </c>
      <c r="U445" s="173">
        <v>-0.000338615302479361</v>
      </c>
      <c r="V445" s="158">
        <v>29651</v>
      </c>
      <c r="W445" s="158">
        <v>29162</v>
      </c>
      <c r="X445" s="158">
        <v>31361</v>
      </c>
      <c r="Y445" s="158">
        <v>30973</v>
      </c>
      <c r="Z445" s="155">
        <v>0.983508144750599</v>
      </c>
      <c r="AA445" s="155">
        <v>0.987627945537451</v>
      </c>
      <c r="AB445" s="173">
        <v>-0.00411980078685226</v>
      </c>
    </row>
    <row r="446" spans="1:28">
      <c r="A446" s="175" t="s">
        <v>375</v>
      </c>
      <c r="B446" s="176" t="s">
        <v>1810</v>
      </c>
      <c r="C446" s="176" t="s">
        <v>440</v>
      </c>
      <c r="D446" s="150">
        <v>6980</v>
      </c>
      <c r="E446" s="153">
        <v>6840</v>
      </c>
      <c r="F446" s="153">
        <v>140</v>
      </c>
      <c r="G446" s="151">
        <v>6128</v>
      </c>
      <c r="H446" s="151">
        <v>6003</v>
      </c>
      <c r="I446" s="151">
        <v>125</v>
      </c>
      <c r="J446" s="151">
        <v>4259</v>
      </c>
      <c r="K446" s="151">
        <v>4218</v>
      </c>
      <c r="L446" s="151">
        <v>41</v>
      </c>
      <c r="M446" s="172">
        <v>0.93</v>
      </c>
      <c r="N446" s="153">
        <v>138516</v>
      </c>
      <c r="O446" s="153">
        <v>135523</v>
      </c>
      <c r="P446" s="153">
        <v>2993</v>
      </c>
      <c r="Q446" s="154">
        <v>0.978392387882988</v>
      </c>
      <c r="R446" s="154">
        <v>0.979942693409742</v>
      </c>
      <c r="S446" s="154">
        <v>0.97960182767624</v>
      </c>
      <c r="T446" s="154">
        <v>0.990373327072083</v>
      </c>
      <c r="U446" s="173">
        <v>0.000340865733502005</v>
      </c>
      <c r="V446" s="158">
        <v>43071</v>
      </c>
      <c r="W446" s="158">
        <v>42375</v>
      </c>
      <c r="X446" s="158">
        <v>46662</v>
      </c>
      <c r="Y446" s="158">
        <v>45571</v>
      </c>
      <c r="Z446" s="155">
        <v>0.983840635230201</v>
      </c>
      <c r="AA446" s="155">
        <v>0.976619090480477</v>
      </c>
      <c r="AB446" s="173">
        <v>0.0072215447497247</v>
      </c>
    </row>
    <row r="447" spans="1:28">
      <c r="A447" s="175" t="s">
        <v>375</v>
      </c>
      <c r="B447" s="176" t="s">
        <v>1810</v>
      </c>
      <c r="C447" s="176" t="s">
        <v>441</v>
      </c>
      <c r="D447" s="150">
        <v>4798</v>
      </c>
      <c r="E447" s="153">
        <v>4540</v>
      </c>
      <c r="F447" s="153">
        <v>258</v>
      </c>
      <c r="G447" s="151">
        <v>3913</v>
      </c>
      <c r="H447" s="151">
        <v>3715</v>
      </c>
      <c r="I447" s="151">
        <v>198</v>
      </c>
      <c r="J447" s="151">
        <v>2985</v>
      </c>
      <c r="K447" s="151">
        <v>2917</v>
      </c>
      <c r="L447" s="151">
        <v>68</v>
      </c>
      <c r="M447" s="172">
        <v>0.93</v>
      </c>
      <c r="N447" s="153">
        <v>92706</v>
      </c>
      <c r="O447" s="153">
        <v>89789</v>
      </c>
      <c r="P447" s="153">
        <v>2917</v>
      </c>
      <c r="Q447" s="154">
        <v>0.968534938407439</v>
      </c>
      <c r="R447" s="154">
        <v>0.94622759483118</v>
      </c>
      <c r="S447" s="154">
        <v>0.949399437771531</v>
      </c>
      <c r="T447" s="154">
        <v>0.977219430485762</v>
      </c>
      <c r="U447" s="173">
        <v>-0.00317184294035111</v>
      </c>
      <c r="V447" s="158">
        <v>27683</v>
      </c>
      <c r="W447" s="158">
        <v>26698</v>
      </c>
      <c r="X447" s="158">
        <v>30607</v>
      </c>
      <c r="Y447" s="158">
        <v>29813</v>
      </c>
      <c r="Z447" s="155">
        <v>0.964418596250406</v>
      </c>
      <c r="AA447" s="155">
        <v>0.974058221975365</v>
      </c>
      <c r="AB447" s="173">
        <v>-0.00963962572495869</v>
      </c>
    </row>
    <row r="448" spans="1:28">
      <c r="A448" s="175" t="s">
        <v>375</v>
      </c>
      <c r="B448" s="176" t="s">
        <v>1810</v>
      </c>
      <c r="C448" s="176" t="s">
        <v>442</v>
      </c>
      <c r="D448" s="150">
        <v>5389</v>
      </c>
      <c r="E448" s="153">
        <v>5179</v>
      </c>
      <c r="F448" s="153">
        <v>210</v>
      </c>
      <c r="G448" s="151">
        <v>5149</v>
      </c>
      <c r="H448" s="151">
        <v>4903</v>
      </c>
      <c r="I448" s="151">
        <v>246</v>
      </c>
      <c r="J448" s="151">
        <v>3373</v>
      </c>
      <c r="K448" s="151">
        <v>3241</v>
      </c>
      <c r="L448" s="151">
        <v>132</v>
      </c>
      <c r="M448" s="172">
        <v>0.93</v>
      </c>
      <c r="N448" s="153">
        <v>116129</v>
      </c>
      <c r="O448" s="153">
        <v>110795</v>
      </c>
      <c r="P448" s="153">
        <v>5334</v>
      </c>
      <c r="Q448" s="154">
        <v>0.954068320574534</v>
      </c>
      <c r="R448" s="154">
        <v>0.961031731304509</v>
      </c>
      <c r="S448" s="154">
        <v>0.952223732763643</v>
      </c>
      <c r="T448" s="154">
        <v>0.960865698191521</v>
      </c>
      <c r="U448" s="173">
        <v>0.00880799854086567</v>
      </c>
      <c r="V448" s="158">
        <v>35115</v>
      </c>
      <c r="W448" s="158">
        <v>33475</v>
      </c>
      <c r="X448" s="158">
        <v>38547</v>
      </c>
      <c r="Y448" s="158">
        <v>36942</v>
      </c>
      <c r="Z448" s="155">
        <v>0.953296312117329</v>
      </c>
      <c r="AA448" s="155">
        <v>0.958362518483929</v>
      </c>
      <c r="AB448" s="173">
        <v>-0.00506620636659993</v>
      </c>
    </row>
    <row r="449" spans="1:28">
      <c r="A449" s="175" t="s">
        <v>375</v>
      </c>
      <c r="B449" s="176" t="s">
        <v>1810</v>
      </c>
      <c r="C449" s="176" t="s">
        <v>443</v>
      </c>
      <c r="D449" s="150">
        <v>10426</v>
      </c>
      <c r="E449" s="153">
        <v>10141</v>
      </c>
      <c r="F449" s="153">
        <v>285</v>
      </c>
      <c r="G449" s="151">
        <v>9789</v>
      </c>
      <c r="H449" s="151">
        <v>9515</v>
      </c>
      <c r="I449" s="151">
        <v>274</v>
      </c>
      <c r="J449" s="151">
        <v>5424</v>
      </c>
      <c r="K449" s="151">
        <v>5294</v>
      </c>
      <c r="L449" s="151">
        <v>130</v>
      </c>
      <c r="M449" s="172">
        <v>0.93</v>
      </c>
      <c r="N449" s="153">
        <v>234245</v>
      </c>
      <c r="O449" s="153">
        <v>228521</v>
      </c>
      <c r="P449" s="153">
        <v>5724</v>
      </c>
      <c r="Q449" s="154">
        <v>0.975564046190954</v>
      </c>
      <c r="R449" s="154">
        <v>0.972664492614617</v>
      </c>
      <c r="S449" s="154">
        <v>0.972009398304219</v>
      </c>
      <c r="T449" s="154">
        <v>0.976032448377581</v>
      </c>
      <c r="U449" s="173">
        <v>0.00065509431039823</v>
      </c>
      <c r="V449" s="158">
        <v>65681</v>
      </c>
      <c r="W449" s="158">
        <v>64058</v>
      </c>
      <c r="X449" s="158">
        <v>75442</v>
      </c>
      <c r="Y449" s="158">
        <v>73727</v>
      </c>
      <c r="Z449" s="155">
        <v>0.97528965758743</v>
      </c>
      <c r="AA449" s="155">
        <v>0.977267304684393</v>
      </c>
      <c r="AB449" s="173">
        <v>-0.00197764709696313</v>
      </c>
    </row>
    <row r="450" spans="1:28">
      <c r="A450" s="175" t="s">
        <v>375</v>
      </c>
      <c r="B450" s="176" t="s">
        <v>1810</v>
      </c>
      <c r="C450" s="176" t="s">
        <v>444</v>
      </c>
      <c r="D450" s="150">
        <v>8038</v>
      </c>
      <c r="E450" s="153">
        <v>7964</v>
      </c>
      <c r="F450" s="153">
        <v>74</v>
      </c>
      <c r="G450" s="151">
        <v>6561</v>
      </c>
      <c r="H450" s="151">
        <v>6436</v>
      </c>
      <c r="I450" s="151">
        <v>125</v>
      </c>
      <c r="J450" s="151">
        <v>3568</v>
      </c>
      <c r="K450" s="151">
        <v>3523</v>
      </c>
      <c r="L450" s="151">
        <v>45</v>
      </c>
      <c r="M450" s="172">
        <v>0.93</v>
      </c>
      <c r="N450" s="153">
        <v>155772</v>
      </c>
      <c r="O450" s="153">
        <v>154445</v>
      </c>
      <c r="P450" s="153">
        <v>1327</v>
      </c>
      <c r="Q450" s="154">
        <v>0.991481139100737</v>
      </c>
      <c r="R450" s="154">
        <v>0.990793729783528</v>
      </c>
      <c r="S450" s="154">
        <v>0.980948026215516</v>
      </c>
      <c r="T450" s="154">
        <v>0.987387892376682</v>
      </c>
      <c r="U450" s="173">
        <v>0.00984570356801229</v>
      </c>
      <c r="V450" s="158">
        <v>45279</v>
      </c>
      <c r="W450" s="158">
        <v>44797</v>
      </c>
      <c r="X450" s="158">
        <v>47329</v>
      </c>
      <c r="Y450" s="158">
        <v>46977</v>
      </c>
      <c r="Z450" s="155">
        <v>0.989354888579695</v>
      </c>
      <c r="AA450" s="155">
        <v>0.992562699402058</v>
      </c>
      <c r="AB450" s="173">
        <v>-0.0032078108223631</v>
      </c>
    </row>
    <row r="451" spans="1:28">
      <c r="A451" s="175" t="s">
        <v>375</v>
      </c>
      <c r="B451" s="176" t="s">
        <v>1810</v>
      </c>
      <c r="C451" s="176" t="s">
        <v>445</v>
      </c>
      <c r="D451" s="150">
        <v>10997</v>
      </c>
      <c r="E451" s="153">
        <v>10668</v>
      </c>
      <c r="F451" s="153">
        <v>329</v>
      </c>
      <c r="G451" s="151">
        <v>10036</v>
      </c>
      <c r="H451" s="151">
        <v>9706</v>
      </c>
      <c r="I451" s="151">
        <v>330</v>
      </c>
      <c r="J451" s="151">
        <v>8195</v>
      </c>
      <c r="K451" s="151">
        <v>8047</v>
      </c>
      <c r="L451" s="151">
        <v>148</v>
      </c>
      <c r="M451" s="172">
        <v>0.93</v>
      </c>
      <c r="N451" s="153">
        <v>206546</v>
      </c>
      <c r="O451" s="153">
        <v>199466</v>
      </c>
      <c r="P451" s="153">
        <v>7080</v>
      </c>
      <c r="Q451" s="154">
        <v>0.96572192150901</v>
      </c>
      <c r="R451" s="154">
        <v>0.970082749840866</v>
      </c>
      <c r="S451" s="154">
        <v>0.967118373854125</v>
      </c>
      <c r="T451" s="154">
        <v>0.981940207443563</v>
      </c>
      <c r="U451" s="173">
        <v>0.0029643759867406</v>
      </c>
      <c r="V451" s="158">
        <v>71112</v>
      </c>
      <c r="W451" s="158">
        <v>69390</v>
      </c>
      <c r="X451" s="158">
        <v>68727</v>
      </c>
      <c r="Y451" s="158">
        <v>66508</v>
      </c>
      <c r="Z451" s="155">
        <v>0.975784677691529</v>
      </c>
      <c r="AA451" s="155">
        <v>0.967712834839292</v>
      </c>
      <c r="AB451" s="173">
        <v>0.00807184285223717</v>
      </c>
    </row>
    <row r="452" spans="1:28">
      <c r="A452" s="175" t="s">
        <v>375</v>
      </c>
      <c r="B452" s="176" t="s">
        <v>1810</v>
      </c>
      <c r="C452" s="176" t="s">
        <v>446</v>
      </c>
      <c r="D452" s="150">
        <v>6439</v>
      </c>
      <c r="E452" s="153">
        <v>6050</v>
      </c>
      <c r="F452" s="153">
        <v>389</v>
      </c>
      <c r="G452" s="151">
        <v>5510</v>
      </c>
      <c r="H452" s="151">
        <v>5170</v>
      </c>
      <c r="I452" s="151">
        <v>340</v>
      </c>
      <c r="J452" s="151">
        <v>3851</v>
      </c>
      <c r="K452" s="151">
        <v>3587</v>
      </c>
      <c r="L452" s="151">
        <v>264</v>
      </c>
      <c r="M452" s="172">
        <v>0.93</v>
      </c>
      <c r="N452" s="153">
        <v>133148</v>
      </c>
      <c r="O452" s="153">
        <v>124606</v>
      </c>
      <c r="P452" s="153">
        <v>8542</v>
      </c>
      <c r="Q452" s="154">
        <v>0.93584582569772</v>
      </c>
      <c r="R452" s="154">
        <v>0.939586892374592</v>
      </c>
      <c r="S452" s="154">
        <v>0.938294010889292</v>
      </c>
      <c r="T452" s="154">
        <v>0.931446377564269</v>
      </c>
      <c r="U452" s="173">
        <v>0.00129288148530016</v>
      </c>
      <c r="V452" s="158">
        <v>38211</v>
      </c>
      <c r="W452" s="158">
        <v>35970</v>
      </c>
      <c r="X452" s="158">
        <v>42888</v>
      </c>
      <c r="Y452" s="158">
        <v>40215</v>
      </c>
      <c r="Z452" s="155">
        <v>0.941351966711157</v>
      </c>
      <c r="AA452" s="155">
        <v>0.937674874090655</v>
      </c>
      <c r="AB452" s="173">
        <v>0.00367709262050175</v>
      </c>
    </row>
    <row r="453" spans="1:28">
      <c r="A453" s="175" t="s">
        <v>375</v>
      </c>
      <c r="B453" s="176" t="s">
        <v>1810</v>
      </c>
      <c r="C453" s="176" t="s">
        <v>447</v>
      </c>
      <c r="D453" s="150">
        <v>4999</v>
      </c>
      <c r="E453" s="153">
        <v>4908</v>
      </c>
      <c r="F453" s="153">
        <v>91</v>
      </c>
      <c r="G453" s="151">
        <v>3896</v>
      </c>
      <c r="H453" s="151">
        <v>3823</v>
      </c>
      <c r="I453" s="151">
        <v>73</v>
      </c>
      <c r="J453" s="151">
        <v>2232</v>
      </c>
      <c r="K453" s="151">
        <v>2202</v>
      </c>
      <c r="L453" s="151">
        <v>30</v>
      </c>
      <c r="M453" s="172">
        <v>0.93</v>
      </c>
      <c r="N453" s="153">
        <v>96202</v>
      </c>
      <c r="O453" s="153">
        <v>94734</v>
      </c>
      <c r="P453" s="153">
        <v>1468</v>
      </c>
      <c r="Q453" s="154">
        <v>0.984740441986653</v>
      </c>
      <c r="R453" s="154">
        <v>0.981796359271854</v>
      </c>
      <c r="S453" s="154">
        <v>0.981262833675565</v>
      </c>
      <c r="T453" s="154">
        <v>0.986559139784946</v>
      </c>
      <c r="U453" s="173">
        <v>0.000533525596289719</v>
      </c>
      <c r="V453" s="158">
        <v>27715</v>
      </c>
      <c r="W453" s="158">
        <v>27257</v>
      </c>
      <c r="X453" s="158">
        <v>29692</v>
      </c>
      <c r="Y453" s="158">
        <v>29315</v>
      </c>
      <c r="Z453" s="155">
        <v>0.983474652715136</v>
      </c>
      <c r="AA453" s="155">
        <v>0.987302977232925</v>
      </c>
      <c r="AB453" s="173">
        <v>-0.00382832451778847</v>
      </c>
    </row>
    <row r="454" spans="1:28">
      <c r="A454" s="175" t="s">
        <v>375</v>
      </c>
      <c r="B454" s="176" t="s">
        <v>1810</v>
      </c>
      <c r="C454" s="176" t="s">
        <v>448</v>
      </c>
      <c r="D454" s="150">
        <v>4960</v>
      </c>
      <c r="E454" s="153">
        <v>4889</v>
      </c>
      <c r="F454" s="153">
        <v>71</v>
      </c>
      <c r="G454" s="151">
        <v>3825</v>
      </c>
      <c r="H454" s="151">
        <v>3762</v>
      </c>
      <c r="I454" s="151">
        <v>63</v>
      </c>
      <c r="J454" s="151">
        <v>2484</v>
      </c>
      <c r="K454" s="151">
        <v>2462</v>
      </c>
      <c r="L454" s="151">
        <v>22</v>
      </c>
      <c r="M454" s="172">
        <v>0.93</v>
      </c>
      <c r="N454" s="153">
        <v>96353</v>
      </c>
      <c r="O454" s="153">
        <v>95148</v>
      </c>
      <c r="P454" s="153">
        <v>1205</v>
      </c>
      <c r="Q454" s="154">
        <v>0.987493902628875</v>
      </c>
      <c r="R454" s="154">
        <v>0.985685483870968</v>
      </c>
      <c r="S454" s="154">
        <v>0.983529411764706</v>
      </c>
      <c r="T454" s="154">
        <v>0.991143317230274</v>
      </c>
      <c r="U454" s="173">
        <v>0.0021560721062619</v>
      </c>
      <c r="V454" s="158">
        <v>28673</v>
      </c>
      <c r="W454" s="158">
        <v>28291</v>
      </c>
      <c r="X454" s="158">
        <v>29845</v>
      </c>
      <c r="Y454" s="158">
        <v>29520</v>
      </c>
      <c r="Z454" s="155">
        <v>0.986677361978168</v>
      </c>
      <c r="AA454" s="155">
        <v>0.989110403752722</v>
      </c>
      <c r="AB454" s="173">
        <v>-0.00243304177455483</v>
      </c>
    </row>
    <row r="455" spans="1:28">
      <c r="A455" s="175" t="s">
        <v>375</v>
      </c>
      <c r="B455" s="176" t="s">
        <v>1810</v>
      </c>
      <c r="C455" s="176" t="s">
        <v>449</v>
      </c>
      <c r="D455" s="150">
        <v>4592</v>
      </c>
      <c r="E455" s="153">
        <v>4394</v>
      </c>
      <c r="F455" s="153">
        <v>198</v>
      </c>
      <c r="G455" s="151">
        <v>4348</v>
      </c>
      <c r="H455" s="151">
        <v>4070</v>
      </c>
      <c r="I455" s="151">
        <v>278</v>
      </c>
      <c r="J455" s="151">
        <v>2906</v>
      </c>
      <c r="K455" s="151">
        <v>2763</v>
      </c>
      <c r="L455" s="151">
        <v>143</v>
      </c>
      <c r="M455" s="172">
        <v>0.93</v>
      </c>
      <c r="N455" s="153">
        <v>92421</v>
      </c>
      <c r="O455" s="153">
        <v>87332</v>
      </c>
      <c r="P455" s="153">
        <v>5089</v>
      </c>
      <c r="Q455" s="154">
        <v>0.944936756797698</v>
      </c>
      <c r="R455" s="154">
        <v>0.956881533101045</v>
      </c>
      <c r="S455" s="154">
        <v>0.9360625574977</v>
      </c>
      <c r="T455" s="154">
        <v>0.950791465932553</v>
      </c>
      <c r="U455" s="173">
        <v>0.0208189756033452</v>
      </c>
      <c r="V455" s="158">
        <v>29131</v>
      </c>
      <c r="W455" s="158">
        <v>27573</v>
      </c>
      <c r="X455" s="158">
        <v>30431</v>
      </c>
      <c r="Y455" s="158">
        <v>28631</v>
      </c>
      <c r="Z455" s="155">
        <v>0.946517455631458</v>
      </c>
      <c r="AA455" s="155">
        <v>0.940849791331208</v>
      </c>
      <c r="AB455" s="173">
        <v>0.00566766430024968</v>
      </c>
    </row>
    <row r="456" spans="1:28">
      <c r="A456" s="175" t="s">
        <v>375</v>
      </c>
      <c r="B456" s="176" t="s">
        <v>1810</v>
      </c>
      <c r="C456" s="176" t="s">
        <v>450</v>
      </c>
      <c r="D456" s="150">
        <v>4276</v>
      </c>
      <c r="E456" s="153">
        <v>4064</v>
      </c>
      <c r="F456" s="153">
        <v>212</v>
      </c>
      <c r="G456" s="151">
        <v>4206</v>
      </c>
      <c r="H456" s="151">
        <v>3989</v>
      </c>
      <c r="I456" s="151">
        <v>217</v>
      </c>
      <c r="J456" s="151">
        <v>2663</v>
      </c>
      <c r="K456" s="151">
        <v>2539</v>
      </c>
      <c r="L456" s="151">
        <v>124</v>
      </c>
      <c r="M456" s="172">
        <v>0.93</v>
      </c>
      <c r="N456" s="153">
        <v>96118</v>
      </c>
      <c r="O456" s="153">
        <v>91323</v>
      </c>
      <c r="P456" s="153">
        <v>4795</v>
      </c>
      <c r="Q456" s="154">
        <v>0.950113402276369</v>
      </c>
      <c r="R456" s="154">
        <v>0.950420954162769</v>
      </c>
      <c r="S456" s="154">
        <v>0.948407037565383</v>
      </c>
      <c r="T456" s="154">
        <v>0.953435974464889</v>
      </c>
      <c r="U456" s="173">
        <v>0.00201391659738615</v>
      </c>
      <c r="V456" s="158">
        <v>28507</v>
      </c>
      <c r="W456" s="158">
        <v>27263</v>
      </c>
      <c r="X456" s="158">
        <v>32427</v>
      </c>
      <c r="Y456" s="158">
        <v>30636</v>
      </c>
      <c r="Z456" s="155">
        <v>0.956361595397622</v>
      </c>
      <c r="AA456" s="155">
        <v>0.944768248681654</v>
      </c>
      <c r="AB456" s="173">
        <v>0.0115933467159675</v>
      </c>
    </row>
    <row r="457" spans="1:28">
      <c r="A457" s="175" t="s">
        <v>375</v>
      </c>
      <c r="B457" s="176" t="s">
        <v>1810</v>
      </c>
      <c r="C457" s="176" t="s">
        <v>451</v>
      </c>
      <c r="D457" s="150">
        <v>3656</v>
      </c>
      <c r="E457" s="153">
        <v>3535</v>
      </c>
      <c r="F457" s="153">
        <v>121</v>
      </c>
      <c r="G457" s="151">
        <v>3420</v>
      </c>
      <c r="H457" s="151">
        <v>3323</v>
      </c>
      <c r="I457" s="151">
        <v>97</v>
      </c>
      <c r="J457" s="151">
        <v>2111</v>
      </c>
      <c r="K457" s="151">
        <v>2050</v>
      </c>
      <c r="L457" s="151">
        <v>61</v>
      </c>
      <c r="M457" s="172">
        <v>0.93</v>
      </c>
      <c r="N457" s="153">
        <v>81607</v>
      </c>
      <c r="O457" s="153">
        <v>79100</v>
      </c>
      <c r="P457" s="153">
        <v>2507</v>
      </c>
      <c r="Q457" s="154">
        <v>0.969279596113079</v>
      </c>
      <c r="R457" s="154">
        <v>0.966903719912473</v>
      </c>
      <c r="S457" s="154">
        <v>0.971637426900585</v>
      </c>
      <c r="T457" s="154">
        <v>0.971103742302226</v>
      </c>
      <c r="U457" s="173">
        <v>-0.00473370698811215</v>
      </c>
      <c r="V457" s="158">
        <v>23730</v>
      </c>
      <c r="W457" s="158">
        <v>23026</v>
      </c>
      <c r="X457" s="158">
        <v>27421</v>
      </c>
      <c r="Y457" s="158">
        <v>26633</v>
      </c>
      <c r="Z457" s="155">
        <v>0.970332911925832</v>
      </c>
      <c r="AA457" s="155">
        <v>0.971262900696546</v>
      </c>
      <c r="AB457" s="173">
        <v>-0.000929988770714152</v>
      </c>
    </row>
    <row r="458" spans="1:28">
      <c r="A458" s="175" t="s">
        <v>375</v>
      </c>
      <c r="B458" s="176" t="s">
        <v>1811</v>
      </c>
      <c r="C458" s="176" t="s">
        <v>452</v>
      </c>
      <c r="D458" s="150">
        <v>4300</v>
      </c>
      <c r="E458" s="153">
        <v>4097</v>
      </c>
      <c r="F458" s="153">
        <v>203</v>
      </c>
      <c r="G458" s="151">
        <v>3710</v>
      </c>
      <c r="H458" s="151">
        <v>3487</v>
      </c>
      <c r="I458" s="151">
        <v>223</v>
      </c>
      <c r="J458" s="151">
        <v>2133</v>
      </c>
      <c r="K458" s="151">
        <v>2053</v>
      </c>
      <c r="L458" s="151">
        <v>80</v>
      </c>
      <c r="M458" s="172">
        <v>0.93</v>
      </c>
      <c r="N458" s="153">
        <v>94148</v>
      </c>
      <c r="O458" s="153">
        <v>89310</v>
      </c>
      <c r="P458" s="153">
        <v>4838</v>
      </c>
      <c r="Q458" s="154">
        <v>0.948612822364787</v>
      </c>
      <c r="R458" s="154">
        <v>0.952790697674419</v>
      </c>
      <c r="S458" s="154">
        <v>0.93989218328841</v>
      </c>
      <c r="T458" s="154">
        <v>0.96249413970933</v>
      </c>
      <c r="U458" s="173">
        <v>0.0128985143860089</v>
      </c>
      <c r="V458" s="158">
        <v>25535</v>
      </c>
      <c r="W458" s="158">
        <v>24346</v>
      </c>
      <c r="X458" s="158">
        <v>28320</v>
      </c>
      <c r="Y458" s="158">
        <v>26875</v>
      </c>
      <c r="Z458" s="155">
        <v>0.953436459761112</v>
      </c>
      <c r="AA458" s="155">
        <v>0.948975988700565</v>
      </c>
      <c r="AB458" s="173">
        <v>0.00446047106054726</v>
      </c>
    </row>
    <row r="459" spans="1:28">
      <c r="A459" s="175" t="s">
        <v>375</v>
      </c>
      <c r="B459" s="176" t="s">
        <v>1811</v>
      </c>
      <c r="C459" s="176" t="s">
        <v>453</v>
      </c>
      <c r="D459" s="150">
        <v>9995</v>
      </c>
      <c r="E459" s="153">
        <v>9523</v>
      </c>
      <c r="F459" s="153">
        <v>472</v>
      </c>
      <c r="G459" s="151">
        <v>8091</v>
      </c>
      <c r="H459" s="151">
        <v>7475</v>
      </c>
      <c r="I459" s="151">
        <v>616</v>
      </c>
      <c r="J459" s="151">
        <v>5016</v>
      </c>
      <c r="K459" s="151">
        <v>4792</v>
      </c>
      <c r="L459" s="151">
        <v>224</v>
      </c>
      <c r="M459" s="172">
        <v>0.93</v>
      </c>
      <c r="N459" s="153">
        <v>203566</v>
      </c>
      <c r="O459" s="153">
        <v>194128</v>
      </c>
      <c r="P459" s="153">
        <v>9438</v>
      </c>
      <c r="Q459" s="154">
        <v>0.953636658381066</v>
      </c>
      <c r="R459" s="154">
        <v>0.952776388194097</v>
      </c>
      <c r="S459" s="154">
        <v>0.923866023977259</v>
      </c>
      <c r="T459" s="154">
        <v>0.955342902711324</v>
      </c>
      <c r="U459" s="173">
        <v>0.0289103642168383</v>
      </c>
      <c r="V459" s="158">
        <v>57595</v>
      </c>
      <c r="W459" s="158">
        <v>54710</v>
      </c>
      <c r="X459" s="158">
        <v>62362</v>
      </c>
      <c r="Y459" s="158">
        <v>59635</v>
      </c>
      <c r="Z459" s="155">
        <v>0.949908846254015</v>
      </c>
      <c r="AA459" s="155">
        <v>0.956271447355762</v>
      </c>
      <c r="AB459" s="173">
        <v>-0.00636260110174647</v>
      </c>
    </row>
    <row r="460" spans="1:28">
      <c r="A460" s="175" t="s">
        <v>375</v>
      </c>
      <c r="B460" s="176" t="s">
        <v>1811</v>
      </c>
      <c r="C460" s="176" t="s">
        <v>454</v>
      </c>
      <c r="D460" s="150">
        <v>6062</v>
      </c>
      <c r="E460" s="153">
        <v>5826</v>
      </c>
      <c r="F460" s="153">
        <v>236</v>
      </c>
      <c r="G460" s="151">
        <v>2194</v>
      </c>
      <c r="H460" s="151">
        <v>2109</v>
      </c>
      <c r="I460" s="151">
        <v>85</v>
      </c>
      <c r="J460" s="151">
        <v>4667</v>
      </c>
      <c r="K460" s="151">
        <v>4513</v>
      </c>
      <c r="L460" s="151">
        <v>154</v>
      </c>
      <c r="M460" s="172">
        <v>0.93</v>
      </c>
      <c r="N460" s="153">
        <v>111346</v>
      </c>
      <c r="O460" s="153">
        <v>108975</v>
      </c>
      <c r="P460" s="153">
        <v>2371</v>
      </c>
      <c r="Q460" s="154">
        <v>0.978706015483268</v>
      </c>
      <c r="R460" s="154">
        <v>0.961068954140548</v>
      </c>
      <c r="S460" s="154">
        <v>0.961257976298997</v>
      </c>
      <c r="T460" s="154">
        <v>0.967002356974502</v>
      </c>
      <c r="U460" s="173">
        <v>-0.000189022158449514</v>
      </c>
      <c r="V460" s="158">
        <v>32114</v>
      </c>
      <c r="W460" s="158">
        <v>31263</v>
      </c>
      <c r="X460" s="158">
        <v>34372</v>
      </c>
      <c r="Y460" s="158">
        <v>33748</v>
      </c>
      <c r="Z460" s="155">
        <v>0.973500653920409</v>
      </c>
      <c r="AA460" s="155">
        <v>0.981845688350983</v>
      </c>
      <c r="AB460" s="173">
        <v>-0.00834503443057488</v>
      </c>
    </row>
    <row r="461" spans="1:28">
      <c r="A461" s="175" t="s">
        <v>375</v>
      </c>
      <c r="B461" s="176" t="s">
        <v>1811</v>
      </c>
      <c r="C461" s="176" t="s">
        <v>455</v>
      </c>
      <c r="D461" s="150">
        <v>3735</v>
      </c>
      <c r="E461" s="153">
        <v>3584</v>
      </c>
      <c r="F461" s="153">
        <v>151</v>
      </c>
      <c r="G461" s="151">
        <v>3319</v>
      </c>
      <c r="H461" s="151">
        <v>3173</v>
      </c>
      <c r="I461" s="151">
        <v>146</v>
      </c>
      <c r="J461" s="151">
        <v>1886</v>
      </c>
      <c r="K461" s="151">
        <v>1774</v>
      </c>
      <c r="L461" s="151">
        <v>112</v>
      </c>
      <c r="M461" s="172">
        <v>0.93</v>
      </c>
      <c r="N461" s="153">
        <v>75304</v>
      </c>
      <c r="O461" s="153">
        <v>73442</v>
      </c>
      <c r="P461" s="153">
        <v>1862</v>
      </c>
      <c r="Q461" s="154">
        <v>0.975273557845533</v>
      </c>
      <c r="R461" s="154">
        <v>0.959571619812584</v>
      </c>
      <c r="S461" s="154">
        <v>0.956010846640554</v>
      </c>
      <c r="T461" s="154">
        <v>0.940615058324496</v>
      </c>
      <c r="U461" s="173">
        <v>0.0035607731720293</v>
      </c>
      <c r="V461" s="158">
        <v>21607</v>
      </c>
      <c r="W461" s="158">
        <v>20882</v>
      </c>
      <c r="X461" s="158">
        <v>22615</v>
      </c>
      <c r="Y461" s="158">
        <v>22064</v>
      </c>
      <c r="Z461" s="155">
        <v>0.966446059147498</v>
      </c>
      <c r="AA461" s="155">
        <v>0.975635640061906</v>
      </c>
      <c r="AB461" s="173">
        <v>-0.00918958091440736</v>
      </c>
    </row>
    <row r="462" spans="1:28">
      <c r="A462" s="175" t="s">
        <v>375</v>
      </c>
      <c r="B462" s="176" t="s">
        <v>1811</v>
      </c>
      <c r="C462" s="176" t="s">
        <v>456</v>
      </c>
      <c r="D462" s="150">
        <v>4943</v>
      </c>
      <c r="E462" s="153">
        <v>4601</v>
      </c>
      <c r="F462" s="153">
        <v>342</v>
      </c>
      <c r="G462" s="151">
        <v>4355</v>
      </c>
      <c r="H462" s="151">
        <v>4014</v>
      </c>
      <c r="I462" s="151">
        <v>341</v>
      </c>
      <c r="J462" s="151">
        <v>2434</v>
      </c>
      <c r="K462" s="151">
        <v>2284</v>
      </c>
      <c r="L462" s="151">
        <v>150</v>
      </c>
      <c r="M462" s="172">
        <v>0.93</v>
      </c>
      <c r="N462" s="153">
        <v>107404</v>
      </c>
      <c r="O462" s="153">
        <v>101174</v>
      </c>
      <c r="P462" s="153">
        <v>6230</v>
      </c>
      <c r="Q462" s="154">
        <v>0.941994711556367</v>
      </c>
      <c r="R462" s="154">
        <v>0.93081124822982</v>
      </c>
      <c r="S462" s="154">
        <v>0.921699196326062</v>
      </c>
      <c r="T462" s="154">
        <v>0.938373048479869</v>
      </c>
      <c r="U462" s="173">
        <v>0.00911205190375797</v>
      </c>
      <c r="V462" s="158">
        <v>29036</v>
      </c>
      <c r="W462" s="158">
        <v>27305</v>
      </c>
      <c r="X462" s="158">
        <v>32283</v>
      </c>
      <c r="Y462" s="158">
        <v>30592</v>
      </c>
      <c r="Z462" s="155">
        <v>0.940384350461496</v>
      </c>
      <c r="AA462" s="155">
        <v>0.947619490134126</v>
      </c>
      <c r="AB462" s="173">
        <v>-0.00723513967263023</v>
      </c>
    </row>
    <row r="463" spans="1:28">
      <c r="A463" s="175" t="s">
        <v>375</v>
      </c>
      <c r="B463" s="176" t="s">
        <v>1811</v>
      </c>
      <c r="C463" s="176" t="s">
        <v>457</v>
      </c>
      <c r="D463" s="150">
        <v>6099</v>
      </c>
      <c r="E463" s="153">
        <v>5840</v>
      </c>
      <c r="F463" s="153">
        <v>259</v>
      </c>
      <c r="G463" s="151">
        <v>5004</v>
      </c>
      <c r="H463" s="151">
        <v>4738</v>
      </c>
      <c r="I463" s="151">
        <v>266</v>
      </c>
      <c r="J463" s="151">
        <v>3153</v>
      </c>
      <c r="K463" s="151">
        <v>3026</v>
      </c>
      <c r="L463" s="151">
        <v>127</v>
      </c>
      <c r="M463" s="172">
        <v>0.93</v>
      </c>
      <c r="N463" s="153">
        <v>127947</v>
      </c>
      <c r="O463" s="153">
        <v>122001</v>
      </c>
      <c r="P463" s="153">
        <v>5946</v>
      </c>
      <c r="Q463" s="154">
        <v>0.953527632535347</v>
      </c>
      <c r="R463" s="154">
        <v>0.957534021970815</v>
      </c>
      <c r="S463" s="154">
        <v>0.946842525979217</v>
      </c>
      <c r="T463" s="154">
        <v>0.959720900729464</v>
      </c>
      <c r="U463" s="173">
        <v>0.0106914959915984</v>
      </c>
      <c r="V463" s="158">
        <v>36128</v>
      </c>
      <c r="W463" s="158">
        <v>34426</v>
      </c>
      <c r="X463" s="158">
        <v>39246</v>
      </c>
      <c r="Y463" s="158">
        <v>37398</v>
      </c>
      <c r="Z463" s="155">
        <v>0.952889725420726</v>
      </c>
      <c r="AA463" s="155">
        <v>0.952912398715793</v>
      </c>
      <c r="AB463" s="173">
        <v>-2.26732950664443e-5</v>
      </c>
    </row>
    <row r="464" spans="1:28">
      <c r="A464" s="175" t="s">
        <v>375</v>
      </c>
      <c r="B464" s="176" t="s">
        <v>1811</v>
      </c>
      <c r="C464" s="176" t="s">
        <v>458</v>
      </c>
      <c r="D464" s="150">
        <v>5150</v>
      </c>
      <c r="E464" s="153">
        <v>4995</v>
      </c>
      <c r="F464" s="153">
        <v>155</v>
      </c>
      <c r="G464" s="151">
        <v>1780</v>
      </c>
      <c r="H464" s="151">
        <v>1712</v>
      </c>
      <c r="I464" s="151">
        <v>68</v>
      </c>
      <c r="J464" s="151">
        <v>3956</v>
      </c>
      <c r="K464" s="151">
        <v>3863</v>
      </c>
      <c r="L464" s="151">
        <v>93</v>
      </c>
      <c r="M464" s="172">
        <v>0.93</v>
      </c>
      <c r="N464" s="153">
        <v>97484</v>
      </c>
      <c r="O464" s="153">
        <v>95721</v>
      </c>
      <c r="P464" s="153">
        <v>1763</v>
      </c>
      <c r="Q464" s="154">
        <v>0.981914980919946</v>
      </c>
      <c r="R464" s="154">
        <v>0.969902912621359</v>
      </c>
      <c r="S464" s="154">
        <v>0.961797752808989</v>
      </c>
      <c r="T464" s="154">
        <v>0.976491405460061</v>
      </c>
      <c r="U464" s="173">
        <v>0.00810515981237048</v>
      </c>
      <c r="V464" s="158">
        <v>27456</v>
      </c>
      <c r="W464" s="158">
        <v>26913</v>
      </c>
      <c r="X464" s="158">
        <v>31053</v>
      </c>
      <c r="Y464" s="158">
        <v>30503</v>
      </c>
      <c r="Z464" s="155">
        <v>0.980222902097902</v>
      </c>
      <c r="AA464" s="155">
        <v>0.982288345731491</v>
      </c>
      <c r="AB464" s="173">
        <v>-0.00206544363358929</v>
      </c>
    </row>
    <row r="465" spans="1:28">
      <c r="A465" s="175" t="s">
        <v>375</v>
      </c>
      <c r="B465" s="176" t="s">
        <v>1811</v>
      </c>
      <c r="C465" s="176" t="s">
        <v>459</v>
      </c>
      <c r="D465" s="150">
        <v>9319</v>
      </c>
      <c r="E465" s="153">
        <v>8781</v>
      </c>
      <c r="F465" s="153">
        <v>538</v>
      </c>
      <c r="G465" s="151">
        <v>8163</v>
      </c>
      <c r="H465" s="151">
        <v>7773</v>
      </c>
      <c r="I465" s="151">
        <v>390</v>
      </c>
      <c r="J465" s="151">
        <v>4710</v>
      </c>
      <c r="K465" s="151">
        <v>4323</v>
      </c>
      <c r="L465" s="151">
        <v>387</v>
      </c>
      <c r="M465" s="172">
        <v>0.93</v>
      </c>
      <c r="N465" s="153">
        <v>202896</v>
      </c>
      <c r="O465" s="153">
        <v>194774</v>
      </c>
      <c r="P465" s="153">
        <v>8122</v>
      </c>
      <c r="Q465" s="154">
        <v>0.959969639618327</v>
      </c>
      <c r="R465" s="154">
        <v>0.942268483742891</v>
      </c>
      <c r="S465" s="154">
        <v>0.952223447262036</v>
      </c>
      <c r="T465" s="154">
        <v>0.917834394904459</v>
      </c>
      <c r="U465" s="173">
        <v>-0.00995496351914515</v>
      </c>
      <c r="V465" s="158">
        <v>54492</v>
      </c>
      <c r="W465" s="158">
        <v>52174</v>
      </c>
      <c r="X465" s="158">
        <v>61579</v>
      </c>
      <c r="Y465" s="158">
        <v>59033</v>
      </c>
      <c r="Z465" s="155">
        <v>0.957461645746165</v>
      </c>
      <c r="AA465" s="155">
        <v>0.958654736192533</v>
      </c>
      <c r="AB465" s="173">
        <v>-0.00119309044636862</v>
      </c>
    </row>
    <row r="466" spans="1:28">
      <c r="A466" s="175" t="s">
        <v>375</v>
      </c>
      <c r="B466" s="176" t="s">
        <v>1811</v>
      </c>
      <c r="C466" s="176" t="s">
        <v>460</v>
      </c>
      <c r="D466" s="150">
        <v>4984</v>
      </c>
      <c r="E466" s="153">
        <v>4800</v>
      </c>
      <c r="F466" s="153">
        <v>184</v>
      </c>
      <c r="G466" s="151">
        <v>4374</v>
      </c>
      <c r="H466" s="151">
        <v>4139</v>
      </c>
      <c r="I466" s="151">
        <v>235</v>
      </c>
      <c r="J466" s="151">
        <v>2628</v>
      </c>
      <c r="K466" s="151">
        <v>2433</v>
      </c>
      <c r="L466" s="151">
        <v>195</v>
      </c>
      <c r="M466" s="172">
        <v>0.93</v>
      </c>
      <c r="N466" s="153">
        <v>106765</v>
      </c>
      <c r="O466" s="153">
        <v>99578</v>
      </c>
      <c r="P466" s="153">
        <v>7187</v>
      </c>
      <c r="Q466" s="154">
        <v>0.932683932000187</v>
      </c>
      <c r="R466" s="154">
        <v>0.963081861958267</v>
      </c>
      <c r="S466" s="154">
        <v>0.946273433927755</v>
      </c>
      <c r="T466" s="154">
        <v>0.925799086757991</v>
      </c>
      <c r="U466" s="173">
        <v>0.0168084280305116</v>
      </c>
      <c r="V466" s="158">
        <v>29973</v>
      </c>
      <c r="W466" s="158">
        <v>28264</v>
      </c>
      <c r="X466" s="158">
        <v>32866</v>
      </c>
      <c r="Y466" s="158">
        <v>30617</v>
      </c>
      <c r="Z466" s="155">
        <v>0.942982017148767</v>
      </c>
      <c r="AA466" s="155">
        <v>0.931570620093714</v>
      </c>
      <c r="AB466" s="173">
        <v>0.0114113970550533</v>
      </c>
    </row>
    <row r="467" spans="1:28">
      <c r="A467" s="175" t="s">
        <v>375</v>
      </c>
      <c r="B467" s="176" t="s">
        <v>1811</v>
      </c>
      <c r="C467" s="176" t="s">
        <v>461</v>
      </c>
      <c r="D467" s="150">
        <v>6887</v>
      </c>
      <c r="E467" s="153">
        <v>6392</v>
      </c>
      <c r="F467" s="153">
        <v>495</v>
      </c>
      <c r="G467" s="151">
        <v>5952</v>
      </c>
      <c r="H467" s="151">
        <v>5713</v>
      </c>
      <c r="I467" s="151">
        <v>239</v>
      </c>
      <c r="J467" s="151">
        <v>3375</v>
      </c>
      <c r="K467" s="151">
        <v>3230</v>
      </c>
      <c r="L467" s="151">
        <v>145</v>
      </c>
      <c r="M467" s="172">
        <v>0.93</v>
      </c>
      <c r="N467" s="153">
        <v>145662</v>
      </c>
      <c r="O467" s="153">
        <v>139391</v>
      </c>
      <c r="P467" s="153">
        <v>6271</v>
      </c>
      <c r="Q467" s="154">
        <v>0.956948277519188</v>
      </c>
      <c r="R467" s="154">
        <v>0.928125453753449</v>
      </c>
      <c r="S467" s="154">
        <v>0.959845430107527</v>
      </c>
      <c r="T467" s="154">
        <v>0.957037037037037</v>
      </c>
      <c r="U467" s="173">
        <v>-0.0317199763540783</v>
      </c>
      <c r="V467" s="158">
        <v>39708</v>
      </c>
      <c r="W467" s="158">
        <v>37338</v>
      </c>
      <c r="X467" s="158">
        <v>44374</v>
      </c>
      <c r="Y467" s="158">
        <v>42535</v>
      </c>
      <c r="Z467" s="155">
        <v>0.940314294348746</v>
      </c>
      <c r="AA467" s="155">
        <v>0.958556812547888</v>
      </c>
      <c r="AB467" s="173">
        <v>-0.0182425181991426</v>
      </c>
    </row>
    <row r="468" spans="1:28">
      <c r="A468" s="175" t="s">
        <v>375</v>
      </c>
      <c r="B468" s="176" t="s">
        <v>1811</v>
      </c>
      <c r="C468" s="176" t="s">
        <v>462</v>
      </c>
      <c r="D468" s="150">
        <v>5359</v>
      </c>
      <c r="E468" s="153">
        <v>4921</v>
      </c>
      <c r="F468" s="153">
        <v>438</v>
      </c>
      <c r="G468" s="151">
        <v>4726</v>
      </c>
      <c r="H468" s="151">
        <v>3935</v>
      </c>
      <c r="I468" s="151">
        <v>791</v>
      </c>
      <c r="J468" s="151">
        <v>2796</v>
      </c>
      <c r="K468" s="151">
        <v>2443</v>
      </c>
      <c r="L468" s="151">
        <v>353</v>
      </c>
      <c r="M468" s="172">
        <v>0.93</v>
      </c>
      <c r="N468" s="153">
        <v>117044</v>
      </c>
      <c r="O468" s="153">
        <v>101549</v>
      </c>
      <c r="P468" s="153">
        <v>15495</v>
      </c>
      <c r="Q468" s="154">
        <v>0.867613888793958</v>
      </c>
      <c r="R468" s="154">
        <v>0.918268333644337</v>
      </c>
      <c r="S468" s="154">
        <v>0.832628015234871</v>
      </c>
      <c r="T468" s="154">
        <v>0.873748211731044</v>
      </c>
      <c r="U468" s="173">
        <v>0.0856403184094656</v>
      </c>
      <c r="V468" s="158">
        <v>32245</v>
      </c>
      <c r="W468" s="158">
        <v>28358</v>
      </c>
      <c r="X468" s="158">
        <v>35905</v>
      </c>
      <c r="Y468" s="158">
        <v>31102</v>
      </c>
      <c r="Z468" s="155">
        <v>0.879454178942472</v>
      </c>
      <c r="AA468" s="155">
        <v>0.866230330037599</v>
      </c>
      <c r="AB468" s="173">
        <v>0.0132238489048725</v>
      </c>
    </row>
    <row r="469" spans="1:28">
      <c r="A469" s="175" t="s">
        <v>375</v>
      </c>
      <c r="B469" s="176" t="s">
        <v>1811</v>
      </c>
      <c r="C469" s="176" t="s">
        <v>463</v>
      </c>
      <c r="D469" s="150">
        <v>6685</v>
      </c>
      <c r="E469" s="153">
        <v>6142</v>
      </c>
      <c r="F469" s="153">
        <v>543</v>
      </c>
      <c r="G469" s="151">
        <v>5957</v>
      </c>
      <c r="H469" s="151">
        <v>5416</v>
      </c>
      <c r="I469" s="151">
        <v>541</v>
      </c>
      <c r="J469" s="151">
        <v>3261</v>
      </c>
      <c r="K469" s="151">
        <v>3044</v>
      </c>
      <c r="L469" s="151">
        <v>217</v>
      </c>
      <c r="M469" s="172">
        <v>0.93</v>
      </c>
      <c r="N469" s="153">
        <v>143482</v>
      </c>
      <c r="O469" s="153">
        <v>132087</v>
      </c>
      <c r="P469" s="153">
        <v>11395</v>
      </c>
      <c r="Q469" s="154">
        <v>0.920582372701802</v>
      </c>
      <c r="R469" s="154">
        <v>0.918773373223635</v>
      </c>
      <c r="S469" s="154">
        <v>0.909182474399866</v>
      </c>
      <c r="T469" s="154">
        <v>0.93345599509353</v>
      </c>
      <c r="U469" s="173">
        <v>0.0095908988237694</v>
      </c>
      <c r="V469" s="158">
        <v>39371</v>
      </c>
      <c r="W469" s="158">
        <v>36368</v>
      </c>
      <c r="X469" s="158">
        <v>43435</v>
      </c>
      <c r="Y469" s="158">
        <v>39943</v>
      </c>
      <c r="Z469" s="155">
        <v>0.923725584821315</v>
      </c>
      <c r="AA469" s="155">
        <v>0.919604005985956</v>
      </c>
      <c r="AB469" s="173">
        <v>0.00412157883535913</v>
      </c>
    </row>
    <row r="470" spans="1:28">
      <c r="A470" s="175" t="s">
        <v>375</v>
      </c>
      <c r="B470" s="176" t="s">
        <v>1811</v>
      </c>
      <c r="C470" s="176" t="s">
        <v>464</v>
      </c>
      <c r="D470" s="150">
        <v>6640</v>
      </c>
      <c r="E470" s="153">
        <v>6303</v>
      </c>
      <c r="F470" s="153">
        <v>337</v>
      </c>
      <c r="G470" s="151">
        <v>5957</v>
      </c>
      <c r="H470" s="151">
        <v>5685</v>
      </c>
      <c r="I470" s="151">
        <v>272</v>
      </c>
      <c r="J470" s="151">
        <v>3273</v>
      </c>
      <c r="K470" s="151">
        <v>3151</v>
      </c>
      <c r="L470" s="151">
        <v>122</v>
      </c>
      <c r="M470" s="172">
        <v>0.93</v>
      </c>
      <c r="N470" s="153">
        <v>144056</v>
      </c>
      <c r="O470" s="153">
        <v>136973</v>
      </c>
      <c r="P470" s="153">
        <v>7083</v>
      </c>
      <c r="Q470" s="154">
        <v>0.950831621036264</v>
      </c>
      <c r="R470" s="154">
        <v>0.949246987951807</v>
      </c>
      <c r="S470" s="154">
        <v>0.954339432600302</v>
      </c>
      <c r="T470" s="154">
        <v>0.962725328444852</v>
      </c>
      <c r="U470" s="173">
        <v>-0.00509244464849501</v>
      </c>
      <c r="V470" s="158">
        <v>39289</v>
      </c>
      <c r="W470" s="158">
        <v>37538</v>
      </c>
      <c r="X470" s="158">
        <v>42969</v>
      </c>
      <c r="Y470" s="158">
        <v>40784</v>
      </c>
      <c r="Z470" s="155">
        <v>0.955432818346102</v>
      </c>
      <c r="AA470" s="155">
        <v>0.949149386767204</v>
      </c>
      <c r="AB470" s="173">
        <v>0.00628343157889766</v>
      </c>
    </row>
    <row r="471" spans="1:28">
      <c r="A471" s="175" t="s">
        <v>375</v>
      </c>
      <c r="B471" s="176" t="s">
        <v>1811</v>
      </c>
      <c r="C471" s="176" t="s">
        <v>465</v>
      </c>
      <c r="D471" s="150">
        <v>6615</v>
      </c>
      <c r="E471" s="153">
        <v>6314</v>
      </c>
      <c r="F471" s="153">
        <v>301</v>
      </c>
      <c r="G471" s="151">
        <v>6137</v>
      </c>
      <c r="H471" s="151">
        <v>5894</v>
      </c>
      <c r="I471" s="151">
        <v>243</v>
      </c>
      <c r="J471" s="151">
        <v>3437</v>
      </c>
      <c r="K471" s="151">
        <v>3322</v>
      </c>
      <c r="L471" s="151">
        <v>115</v>
      </c>
      <c r="M471" s="172">
        <v>0.93</v>
      </c>
      <c r="N471" s="153">
        <v>150252</v>
      </c>
      <c r="O471" s="153">
        <v>142130</v>
      </c>
      <c r="P471" s="153">
        <v>8122</v>
      </c>
      <c r="Q471" s="154">
        <v>0.945944147166094</v>
      </c>
      <c r="R471" s="154">
        <v>0.954497354497355</v>
      </c>
      <c r="S471" s="154">
        <v>0.960404106240834</v>
      </c>
      <c r="T471" s="154">
        <v>0.96654058772185</v>
      </c>
      <c r="U471" s="173">
        <v>-0.00590675174347977</v>
      </c>
      <c r="V471" s="158">
        <v>40098</v>
      </c>
      <c r="W471" s="158">
        <v>38529</v>
      </c>
      <c r="X471" s="158">
        <v>44915</v>
      </c>
      <c r="Y471" s="158">
        <v>42422</v>
      </c>
      <c r="Z471" s="155">
        <v>0.960870866377375</v>
      </c>
      <c r="AA471" s="155">
        <v>0.94449515751976</v>
      </c>
      <c r="AB471" s="173">
        <v>0.0163757088576159</v>
      </c>
    </row>
    <row r="472" spans="1:28">
      <c r="A472" s="175" t="s">
        <v>375</v>
      </c>
      <c r="B472" s="176" t="s">
        <v>1811</v>
      </c>
      <c r="C472" s="176" t="s">
        <v>466</v>
      </c>
      <c r="D472" s="150">
        <v>6193</v>
      </c>
      <c r="E472" s="153">
        <v>5564</v>
      </c>
      <c r="F472" s="153">
        <v>629</v>
      </c>
      <c r="G472" s="151">
        <v>5561</v>
      </c>
      <c r="H472" s="151">
        <v>4940</v>
      </c>
      <c r="I472" s="151">
        <v>621</v>
      </c>
      <c r="J472" s="151">
        <v>3085</v>
      </c>
      <c r="K472" s="151">
        <v>2456</v>
      </c>
      <c r="L472" s="151">
        <v>629</v>
      </c>
      <c r="M472" s="172">
        <v>0.93</v>
      </c>
      <c r="N472" s="153">
        <v>133067</v>
      </c>
      <c r="O472" s="153">
        <v>116122</v>
      </c>
      <c r="P472" s="153">
        <v>16945</v>
      </c>
      <c r="Q472" s="154">
        <v>0.872658134623911</v>
      </c>
      <c r="R472" s="154">
        <v>0.898433715485225</v>
      </c>
      <c r="S472" s="154">
        <v>0.888329437151591</v>
      </c>
      <c r="T472" s="154">
        <v>0.796110210696921</v>
      </c>
      <c r="U472" s="173">
        <v>0.0101042783336338</v>
      </c>
      <c r="V472" s="158">
        <v>36386</v>
      </c>
      <c r="W472" s="158">
        <v>31421</v>
      </c>
      <c r="X472" s="158">
        <v>40243</v>
      </c>
      <c r="Y472" s="158">
        <v>33943</v>
      </c>
      <c r="Z472" s="155">
        <v>0.863546418952344</v>
      </c>
      <c r="AA472" s="155">
        <v>0.843451034962602</v>
      </c>
      <c r="AB472" s="173">
        <v>0.0200953839897421</v>
      </c>
    </row>
    <row r="473" spans="1:28">
      <c r="A473" s="175" t="s">
        <v>375</v>
      </c>
      <c r="B473" s="176" t="s">
        <v>1811</v>
      </c>
      <c r="C473" s="176" t="s">
        <v>467</v>
      </c>
      <c r="D473" s="150">
        <v>9564</v>
      </c>
      <c r="E473" s="153">
        <v>9086</v>
      </c>
      <c r="F473" s="153">
        <v>478</v>
      </c>
      <c r="G473" s="151">
        <v>8056</v>
      </c>
      <c r="H473" s="151">
        <v>7580</v>
      </c>
      <c r="I473" s="151">
        <v>476</v>
      </c>
      <c r="J473" s="151">
        <v>5086</v>
      </c>
      <c r="K473" s="151">
        <v>4919</v>
      </c>
      <c r="L473" s="151">
        <v>167</v>
      </c>
      <c r="M473" s="172">
        <v>0.93</v>
      </c>
      <c r="N473" s="153">
        <v>199678</v>
      </c>
      <c r="O473" s="153">
        <v>191186</v>
      </c>
      <c r="P473" s="153">
        <v>8492</v>
      </c>
      <c r="Q473" s="154">
        <v>0.957471529161951</v>
      </c>
      <c r="R473" s="154">
        <v>0.950020911752405</v>
      </c>
      <c r="S473" s="154">
        <v>0.940913604766634</v>
      </c>
      <c r="T473" s="154">
        <v>0.967164766024381</v>
      </c>
      <c r="U473" s="173">
        <v>0.00910730698577134</v>
      </c>
      <c r="V473" s="158">
        <v>56844</v>
      </c>
      <c r="W473" s="158">
        <v>54184</v>
      </c>
      <c r="X473" s="158">
        <v>61536</v>
      </c>
      <c r="Y473" s="158">
        <v>59341</v>
      </c>
      <c r="Z473" s="155">
        <v>0.953205263528253</v>
      </c>
      <c r="AA473" s="155">
        <v>0.964329823192928</v>
      </c>
      <c r="AB473" s="173">
        <v>-0.011124559664675</v>
      </c>
    </row>
    <row r="474" spans="1:28">
      <c r="A474" s="175" t="s">
        <v>375</v>
      </c>
      <c r="B474" s="176" t="s">
        <v>1811</v>
      </c>
      <c r="C474" s="176" t="s">
        <v>468</v>
      </c>
      <c r="D474" s="150">
        <v>2000</v>
      </c>
      <c r="E474" s="153">
        <v>1975</v>
      </c>
      <c r="F474" s="153">
        <v>25</v>
      </c>
      <c r="G474" s="151">
        <v>657</v>
      </c>
      <c r="H474" s="151">
        <v>652</v>
      </c>
      <c r="I474" s="151">
        <v>5</v>
      </c>
      <c r="J474" s="151">
        <v>1486</v>
      </c>
      <c r="K474" s="151">
        <v>1471</v>
      </c>
      <c r="L474" s="151">
        <v>15</v>
      </c>
      <c r="M474" s="172">
        <v>0.93</v>
      </c>
      <c r="N474" s="153">
        <v>36395</v>
      </c>
      <c r="O474" s="153">
        <v>36134</v>
      </c>
      <c r="P474" s="153">
        <v>261</v>
      </c>
      <c r="Q474" s="154">
        <v>0.992828685258964</v>
      </c>
      <c r="R474" s="154">
        <v>0.9875</v>
      </c>
      <c r="S474" s="154">
        <v>0.992389649923896</v>
      </c>
      <c r="T474" s="154">
        <v>0.989905787348587</v>
      </c>
      <c r="U474" s="173">
        <v>-0.0048896499238964</v>
      </c>
      <c r="V474" s="158">
        <v>10546</v>
      </c>
      <c r="W474" s="158">
        <v>10471</v>
      </c>
      <c r="X474" s="158">
        <v>11373</v>
      </c>
      <c r="Y474" s="158">
        <v>11282</v>
      </c>
      <c r="Z474" s="155">
        <v>0.992888298881092</v>
      </c>
      <c r="AA474" s="155">
        <v>0.991998593159237</v>
      </c>
      <c r="AB474" s="173">
        <v>0.000889705721855538</v>
      </c>
    </row>
    <row r="475" spans="1:28">
      <c r="A475" s="175" t="s">
        <v>375</v>
      </c>
      <c r="B475" s="176" t="s">
        <v>1811</v>
      </c>
      <c r="C475" s="176" t="s">
        <v>469</v>
      </c>
      <c r="D475" s="150">
        <v>6736</v>
      </c>
      <c r="E475" s="153">
        <v>6178</v>
      </c>
      <c r="F475" s="153">
        <v>558</v>
      </c>
      <c r="G475" s="151">
        <v>5843</v>
      </c>
      <c r="H475" s="151">
        <v>5286</v>
      </c>
      <c r="I475" s="151">
        <v>557</v>
      </c>
      <c r="J475" s="151">
        <v>3374</v>
      </c>
      <c r="K475" s="151">
        <v>3108</v>
      </c>
      <c r="L475" s="151">
        <v>266</v>
      </c>
      <c r="M475" s="172">
        <v>0.93</v>
      </c>
      <c r="N475" s="153">
        <v>144015</v>
      </c>
      <c r="O475" s="153">
        <v>133480</v>
      </c>
      <c r="P475" s="153">
        <v>10535</v>
      </c>
      <c r="Q475" s="154">
        <v>0.926847897788425</v>
      </c>
      <c r="R475" s="154">
        <v>0.917161520190024</v>
      </c>
      <c r="S475" s="154">
        <v>0.90467225740202</v>
      </c>
      <c r="T475" s="154">
        <v>0.921161825726141</v>
      </c>
      <c r="U475" s="173">
        <v>0.0124892627880042</v>
      </c>
      <c r="V475" s="158">
        <v>40199</v>
      </c>
      <c r="W475" s="158">
        <v>36744</v>
      </c>
      <c r="X475" s="158">
        <v>44001</v>
      </c>
      <c r="Y475" s="158">
        <v>40750</v>
      </c>
      <c r="Z475" s="155">
        <v>0.914052588372845</v>
      </c>
      <c r="AA475" s="155">
        <v>0.92611531556101</v>
      </c>
      <c r="AB475" s="173">
        <v>-0.0120627271881649</v>
      </c>
    </row>
    <row r="476" spans="1:28">
      <c r="A476" s="175" t="s">
        <v>375</v>
      </c>
      <c r="B476" s="176" t="s">
        <v>1811</v>
      </c>
      <c r="C476" s="176" t="s">
        <v>470</v>
      </c>
      <c r="D476" s="150">
        <v>6775</v>
      </c>
      <c r="E476" s="153">
        <v>6523</v>
      </c>
      <c r="F476" s="153">
        <v>252</v>
      </c>
      <c r="G476" s="151">
        <v>5745</v>
      </c>
      <c r="H476" s="151">
        <v>5520</v>
      </c>
      <c r="I476" s="151">
        <v>225</v>
      </c>
      <c r="J476" s="151">
        <v>3338</v>
      </c>
      <c r="K476" s="151">
        <v>3210</v>
      </c>
      <c r="L476" s="151">
        <v>128</v>
      </c>
      <c r="M476" s="172">
        <v>0.93</v>
      </c>
      <c r="N476" s="153">
        <v>146773</v>
      </c>
      <c r="O476" s="153">
        <v>141671</v>
      </c>
      <c r="P476" s="153">
        <v>5102</v>
      </c>
      <c r="Q476" s="154">
        <v>0.965238838205937</v>
      </c>
      <c r="R476" s="154">
        <v>0.96280442804428</v>
      </c>
      <c r="S476" s="154">
        <v>0.960835509138381</v>
      </c>
      <c r="T476" s="154">
        <v>0.961653684841222</v>
      </c>
      <c r="U476" s="173">
        <v>0.00196891890589923</v>
      </c>
      <c r="V476" s="158">
        <v>39834</v>
      </c>
      <c r="W476" s="158">
        <v>38446</v>
      </c>
      <c r="X476" s="158">
        <v>44797</v>
      </c>
      <c r="Y476" s="158">
        <v>43181</v>
      </c>
      <c r="Z476" s="155">
        <v>0.965155394888788</v>
      </c>
      <c r="AA476" s="155">
        <v>0.96392615576936</v>
      </c>
      <c r="AB476" s="173">
        <v>0.00122923911942885</v>
      </c>
    </row>
    <row r="477" spans="1:28">
      <c r="A477" s="175" t="s">
        <v>375</v>
      </c>
      <c r="B477" s="176" t="s">
        <v>1811</v>
      </c>
      <c r="C477" s="176" t="s">
        <v>471</v>
      </c>
      <c r="D477" s="150">
        <v>6835</v>
      </c>
      <c r="E477" s="153">
        <v>6548</v>
      </c>
      <c r="F477" s="153">
        <v>287</v>
      </c>
      <c r="G477" s="151">
        <v>6010</v>
      </c>
      <c r="H477" s="151">
        <v>5768</v>
      </c>
      <c r="I477" s="151">
        <v>242</v>
      </c>
      <c r="J477" s="151">
        <v>3327</v>
      </c>
      <c r="K477" s="151">
        <v>3223</v>
      </c>
      <c r="L477" s="151">
        <v>104</v>
      </c>
      <c r="M477" s="172">
        <v>0.93</v>
      </c>
      <c r="N477" s="153">
        <v>148254</v>
      </c>
      <c r="O477" s="153">
        <v>143070</v>
      </c>
      <c r="P477" s="153">
        <v>5184</v>
      </c>
      <c r="Q477" s="154">
        <v>0.96503298393298</v>
      </c>
      <c r="R477" s="154">
        <v>0.958010241404536</v>
      </c>
      <c r="S477" s="154">
        <v>0.95973377703827</v>
      </c>
      <c r="T477" s="154">
        <v>0.968740607153592</v>
      </c>
      <c r="U477" s="173">
        <v>-0.00172353563373406</v>
      </c>
      <c r="V477" s="158">
        <v>40055</v>
      </c>
      <c r="W477" s="158">
        <v>38414</v>
      </c>
      <c r="X477" s="158">
        <v>44663</v>
      </c>
      <c r="Y477" s="158">
        <v>43080</v>
      </c>
      <c r="Z477" s="155">
        <v>0.959031331918612</v>
      </c>
      <c r="AA477" s="155">
        <v>0.964556791975461</v>
      </c>
      <c r="AB477" s="173">
        <v>-0.00552546005684873</v>
      </c>
    </row>
    <row r="478" spans="1:28">
      <c r="A478" s="175" t="s">
        <v>375</v>
      </c>
      <c r="B478" s="176" t="s">
        <v>1812</v>
      </c>
      <c r="C478" s="176" t="s">
        <v>472</v>
      </c>
      <c r="D478" s="150">
        <v>7432</v>
      </c>
      <c r="E478" s="153">
        <v>6949</v>
      </c>
      <c r="F478" s="153">
        <v>483</v>
      </c>
      <c r="G478" s="151">
        <v>6620</v>
      </c>
      <c r="H478" s="151">
        <v>6101</v>
      </c>
      <c r="I478" s="151">
        <v>519</v>
      </c>
      <c r="J478" s="151">
        <v>3871</v>
      </c>
      <c r="K478" s="151">
        <v>3531</v>
      </c>
      <c r="L478" s="151">
        <v>340</v>
      </c>
      <c r="M478" s="172">
        <v>0.93</v>
      </c>
      <c r="N478" s="153">
        <v>152268</v>
      </c>
      <c r="O478" s="153">
        <v>140842</v>
      </c>
      <c r="P478" s="153">
        <v>11426</v>
      </c>
      <c r="Q478" s="154">
        <v>0.924961252528437</v>
      </c>
      <c r="R478" s="154">
        <v>0.935010764262648</v>
      </c>
      <c r="S478" s="154">
        <v>0.921601208459214</v>
      </c>
      <c r="T478" s="154">
        <v>0.912167398605012</v>
      </c>
      <c r="U478" s="173">
        <v>0.0134095558034335</v>
      </c>
      <c r="V478" s="158">
        <v>44873</v>
      </c>
      <c r="W478" s="158">
        <v>41877</v>
      </c>
      <c r="X478" s="158">
        <v>46560</v>
      </c>
      <c r="Y478" s="158">
        <v>42132</v>
      </c>
      <c r="Z478" s="155">
        <v>0.933233793149555</v>
      </c>
      <c r="AA478" s="155">
        <v>0.904896907216495</v>
      </c>
      <c r="AB478" s="173">
        <v>0.0283368859330606</v>
      </c>
    </row>
    <row r="479" spans="1:28">
      <c r="A479" s="175" t="s">
        <v>375</v>
      </c>
      <c r="B479" s="176" t="s">
        <v>1812</v>
      </c>
      <c r="C479" s="176" t="s">
        <v>473</v>
      </c>
      <c r="D479" s="150">
        <v>6128</v>
      </c>
      <c r="E479" s="153">
        <v>5822</v>
      </c>
      <c r="F479" s="153">
        <v>306</v>
      </c>
      <c r="G479" s="151">
        <v>5027</v>
      </c>
      <c r="H479" s="151">
        <v>4600</v>
      </c>
      <c r="I479" s="151">
        <v>427</v>
      </c>
      <c r="J479" s="151">
        <v>3653</v>
      </c>
      <c r="K479" s="151">
        <v>3493</v>
      </c>
      <c r="L479" s="151">
        <v>160</v>
      </c>
      <c r="M479" s="172">
        <v>0.93</v>
      </c>
      <c r="N479" s="153">
        <v>127973</v>
      </c>
      <c r="O479" s="153">
        <v>123900</v>
      </c>
      <c r="P479" s="153">
        <v>4073</v>
      </c>
      <c r="Q479" s="154">
        <v>0.9681729739867</v>
      </c>
      <c r="R479" s="154">
        <v>0.950065274151436</v>
      </c>
      <c r="S479" s="154">
        <v>0.9150586831112</v>
      </c>
      <c r="T479" s="154">
        <v>0.956200383246647</v>
      </c>
      <c r="U479" s="173">
        <v>0.0350065910402365</v>
      </c>
      <c r="V479" s="158">
        <v>37006</v>
      </c>
      <c r="W479" s="158">
        <v>34693</v>
      </c>
      <c r="X479" s="158">
        <v>42625</v>
      </c>
      <c r="Y479" s="158">
        <v>41598</v>
      </c>
      <c r="Z479" s="155">
        <v>0.937496622169378</v>
      </c>
      <c r="AA479" s="155">
        <v>0.975906158357771</v>
      </c>
      <c r="AB479" s="173">
        <v>-0.0384095361883934</v>
      </c>
    </row>
    <row r="480" spans="1:28">
      <c r="A480" s="175" t="s">
        <v>375</v>
      </c>
      <c r="B480" s="176" t="s">
        <v>1812</v>
      </c>
      <c r="C480" s="176" t="s">
        <v>474</v>
      </c>
      <c r="D480" s="150">
        <v>6587</v>
      </c>
      <c r="E480" s="153">
        <v>6385</v>
      </c>
      <c r="F480" s="153">
        <v>202</v>
      </c>
      <c r="G480" s="151">
        <v>6398</v>
      </c>
      <c r="H480" s="151">
        <v>6191</v>
      </c>
      <c r="I480" s="151">
        <v>207</v>
      </c>
      <c r="J480" s="151">
        <v>3550</v>
      </c>
      <c r="K480" s="151">
        <v>3469</v>
      </c>
      <c r="L480" s="151">
        <v>81</v>
      </c>
      <c r="M480" s="172">
        <v>0.93</v>
      </c>
      <c r="N480" s="153">
        <v>145417</v>
      </c>
      <c r="O480" s="153">
        <v>141336</v>
      </c>
      <c r="P480" s="153">
        <v>4081</v>
      </c>
      <c r="Q480" s="154">
        <v>0.97193588094927</v>
      </c>
      <c r="R480" s="154">
        <v>0.969333535752239</v>
      </c>
      <c r="S480" s="154">
        <v>0.967646139418568</v>
      </c>
      <c r="T480" s="154">
        <v>0.977183098591549</v>
      </c>
      <c r="U480" s="173">
        <v>0.00168739633367099</v>
      </c>
      <c r="V480" s="158">
        <v>41127</v>
      </c>
      <c r="W480" s="158">
        <v>40058</v>
      </c>
      <c r="X480" s="158">
        <v>43665</v>
      </c>
      <c r="Y480" s="158">
        <v>42619</v>
      </c>
      <c r="Z480" s="155">
        <v>0.974007343107934</v>
      </c>
      <c r="AA480" s="155">
        <v>0.976044887209435</v>
      </c>
      <c r="AB480" s="173">
        <v>-0.00203754410150159</v>
      </c>
    </row>
    <row r="481" spans="1:28">
      <c r="A481" s="175" t="s">
        <v>375</v>
      </c>
      <c r="B481" s="176" t="s">
        <v>1812</v>
      </c>
      <c r="C481" s="176" t="s">
        <v>475</v>
      </c>
      <c r="D481" s="150">
        <v>1804</v>
      </c>
      <c r="E481" s="153">
        <v>1666</v>
      </c>
      <c r="F481" s="153">
        <v>138</v>
      </c>
      <c r="G481" s="151">
        <v>1335</v>
      </c>
      <c r="H481" s="151">
        <v>1193</v>
      </c>
      <c r="I481" s="151">
        <v>142</v>
      </c>
      <c r="J481" s="151">
        <v>1026</v>
      </c>
      <c r="K481" s="151">
        <v>844</v>
      </c>
      <c r="L481" s="151">
        <v>182</v>
      </c>
      <c r="M481" s="172">
        <v>0.93</v>
      </c>
      <c r="N481" s="153">
        <v>36365</v>
      </c>
      <c r="O481" s="153">
        <v>34462</v>
      </c>
      <c r="P481" s="153">
        <v>1903</v>
      </c>
      <c r="Q481" s="154">
        <v>0.94766946239516</v>
      </c>
      <c r="R481" s="154">
        <v>0.92350332594235</v>
      </c>
      <c r="S481" s="154">
        <v>0.893632958801498</v>
      </c>
      <c r="T481" s="154">
        <v>0.82261208576998</v>
      </c>
      <c r="U481" s="173">
        <v>0.0298703671408521</v>
      </c>
      <c r="V481" s="158">
        <v>10335</v>
      </c>
      <c r="W481" s="158">
        <v>9057</v>
      </c>
      <c r="X481" s="158">
        <v>12098</v>
      </c>
      <c r="Y481" s="158">
        <v>11654</v>
      </c>
      <c r="Z481" s="155">
        <v>0.876342525399129</v>
      </c>
      <c r="AA481" s="155">
        <v>0.963299718961812</v>
      </c>
      <c r="AB481" s="173">
        <v>-0.0869571935626827</v>
      </c>
    </row>
    <row r="482" spans="1:28">
      <c r="A482" s="175" t="s">
        <v>375</v>
      </c>
      <c r="B482" s="176" t="s">
        <v>1812</v>
      </c>
      <c r="C482" s="176" t="s">
        <v>476</v>
      </c>
      <c r="D482" s="150">
        <v>4824</v>
      </c>
      <c r="E482" s="153">
        <v>4124</v>
      </c>
      <c r="F482" s="153">
        <v>700</v>
      </c>
      <c r="G482" s="151">
        <v>3724</v>
      </c>
      <c r="H482" s="151">
        <v>2799</v>
      </c>
      <c r="I482" s="151">
        <v>925</v>
      </c>
      <c r="J482" s="151">
        <v>2524</v>
      </c>
      <c r="K482" s="151">
        <v>2082</v>
      </c>
      <c r="L482" s="151">
        <v>442</v>
      </c>
      <c r="M482" s="172">
        <v>0.93</v>
      </c>
      <c r="N482" s="153">
        <v>99387</v>
      </c>
      <c r="O482" s="153">
        <v>90930</v>
      </c>
      <c r="P482" s="153">
        <v>8457</v>
      </c>
      <c r="Q482" s="154">
        <v>0.914908388421021</v>
      </c>
      <c r="R482" s="154">
        <v>0.854892205638474</v>
      </c>
      <c r="S482" s="154">
        <v>0.751611170784103</v>
      </c>
      <c r="T482" s="154">
        <v>0.824881141045959</v>
      </c>
      <c r="U482" s="173">
        <v>0.103281034854371</v>
      </c>
      <c r="V482" s="158">
        <v>27995</v>
      </c>
      <c r="W482" s="158">
        <v>22991</v>
      </c>
      <c r="X482" s="158">
        <v>32572</v>
      </c>
      <c r="Y482" s="158">
        <v>30428</v>
      </c>
      <c r="Z482" s="155">
        <v>0.821253795320593</v>
      </c>
      <c r="AA482" s="155">
        <v>0.934176593393098</v>
      </c>
      <c r="AB482" s="173">
        <v>-0.112922798072505</v>
      </c>
    </row>
    <row r="483" spans="1:28">
      <c r="A483" s="175" t="s">
        <v>375</v>
      </c>
      <c r="B483" s="176" t="s">
        <v>1812</v>
      </c>
      <c r="C483" s="176" t="s">
        <v>477</v>
      </c>
      <c r="D483" s="150">
        <v>5855</v>
      </c>
      <c r="E483" s="153">
        <v>5292</v>
      </c>
      <c r="F483" s="153">
        <v>563</v>
      </c>
      <c r="G483" s="151">
        <v>4350</v>
      </c>
      <c r="H483" s="151">
        <v>3663</v>
      </c>
      <c r="I483" s="151">
        <v>687</v>
      </c>
      <c r="J483" s="151">
        <v>3171</v>
      </c>
      <c r="K483" s="151">
        <v>2531</v>
      </c>
      <c r="L483" s="151">
        <v>640</v>
      </c>
      <c r="M483" s="172">
        <v>0.93</v>
      </c>
      <c r="N483" s="153">
        <v>111857</v>
      </c>
      <c r="O483" s="153">
        <v>104850</v>
      </c>
      <c r="P483" s="153">
        <v>7007</v>
      </c>
      <c r="Q483" s="154">
        <v>0.93735751897512</v>
      </c>
      <c r="R483" s="154">
        <v>0.903842869342442</v>
      </c>
      <c r="S483" s="154">
        <v>0.842068965517241</v>
      </c>
      <c r="T483" s="154">
        <v>0.798170923998739</v>
      </c>
      <c r="U483" s="173">
        <v>0.061773903825201</v>
      </c>
      <c r="V483" s="158">
        <v>32480</v>
      </c>
      <c r="W483" s="158">
        <v>27765</v>
      </c>
      <c r="X483" s="158">
        <v>36982</v>
      </c>
      <c r="Y483" s="158">
        <v>35364</v>
      </c>
      <c r="Z483" s="155">
        <v>0.854833743842365</v>
      </c>
      <c r="AA483" s="155">
        <v>0.956248985993186</v>
      </c>
      <c r="AB483" s="173">
        <v>-0.101415242150821</v>
      </c>
    </row>
    <row r="484" spans="1:28">
      <c r="A484" s="175" t="s">
        <v>375</v>
      </c>
      <c r="B484" s="176" t="s">
        <v>1812</v>
      </c>
      <c r="C484" s="176" t="s">
        <v>478</v>
      </c>
      <c r="D484" s="150">
        <v>12399</v>
      </c>
      <c r="E484" s="153">
        <v>11872</v>
      </c>
      <c r="F484" s="153">
        <v>527</v>
      </c>
      <c r="G484" s="151">
        <v>10649</v>
      </c>
      <c r="H484" s="151">
        <v>9991</v>
      </c>
      <c r="I484" s="151">
        <v>658</v>
      </c>
      <c r="J484" s="151">
        <v>5847</v>
      </c>
      <c r="K484" s="151">
        <v>5596</v>
      </c>
      <c r="L484" s="151">
        <v>251</v>
      </c>
      <c r="M484" s="172">
        <v>0.93</v>
      </c>
      <c r="N484" s="153">
        <v>255141</v>
      </c>
      <c r="O484" s="153">
        <v>242869</v>
      </c>
      <c r="P484" s="153">
        <v>12272</v>
      </c>
      <c r="Q484" s="154">
        <v>0.951901105663143</v>
      </c>
      <c r="R484" s="154">
        <v>0.957496572304218</v>
      </c>
      <c r="S484" s="154">
        <v>0.938210160578458</v>
      </c>
      <c r="T484" s="154">
        <v>0.957072002736446</v>
      </c>
      <c r="U484" s="173">
        <v>0.01928641172576</v>
      </c>
      <c r="V484" s="158">
        <v>72899</v>
      </c>
      <c r="W484" s="158">
        <v>69453</v>
      </c>
      <c r="X484" s="158">
        <v>78220</v>
      </c>
      <c r="Y484" s="158">
        <v>74508</v>
      </c>
      <c r="Z484" s="155">
        <v>0.952729118369251</v>
      </c>
      <c r="AA484" s="155">
        <v>0.952544106366658</v>
      </c>
      <c r="AB484" s="173">
        <v>0.000185012002592466</v>
      </c>
    </row>
    <row r="485" spans="1:28">
      <c r="A485" s="175" t="s">
        <v>375</v>
      </c>
      <c r="B485" s="176" t="s">
        <v>1812</v>
      </c>
      <c r="C485" s="176" t="s">
        <v>479</v>
      </c>
      <c r="D485" s="150">
        <v>6547</v>
      </c>
      <c r="E485" s="153">
        <v>6298</v>
      </c>
      <c r="F485" s="153">
        <v>249</v>
      </c>
      <c r="G485" s="151">
        <v>6494</v>
      </c>
      <c r="H485" s="151">
        <v>6012</v>
      </c>
      <c r="I485" s="151">
        <v>482</v>
      </c>
      <c r="J485" s="151">
        <v>3488</v>
      </c>
      <c r="K485" s="151">
        <v>3377</v>
      </c>
      <c r="L485" s="151">
        <v>111</v>
      </c>
      <c r="M485" s="172">
        <v>0.93</v>
      </c>
      <c r="N485" s="153">
        <v>148675</v>
      </c>
      <c r="O485" s="153">
        <v>142862</v>
      </c>
      <c r="P485" s="153">
        <v>5813</v>
      </c>
      <c r="Q485" s="154">
        <v>0.960901294770472</v>
      </c>
      <c r="R485" s="154">
        <v>0.961967313273255</v>
      </c>
      <c r="S485" s="154">
        <v>0.925777640899292</v>
      </c>
      <c r="T485" s="154">
        <v>0.968176605504587</v>
      </c>
      <c r="U485" s="173">
        <v>0.0361896723739633</v>
      </c>
      <c r="V485" s="158">
        <v>41490</v>
      </c>
      <c r="W485" s="158">
        <v>39694</v>
      </c>
      <c r="X485" s="158">
        <v>44718</v>
      </c>
      <c r="Y485" s="158">
        <v>43170</v>
      </c>
      <c r="Z485" s="155">
        <v>0.956712460833936</v>
      </c>
      <c r="AA485" s="155">
        <v>0.965383067221253</v>
      </c>
      <c r="AB485" s="173">
        <v>-0.00867060638731731</v>
      </c>
    </row>
    <row r="486" spans="1:28">
      <c r="A486" s="175" t="s">
        <v>375</v>
      </c>
      <c r="B486" s="176" t="s">
        <v>1812</v>
      </c>
      <c r="C486" s="176" t="s">
        <v>480</v>
      </c>
      <c r="D486" s="150">
        <v>5159</v>
      </c>
      <c r="E486" s="153">
        <v>5069</v>
      </c>
      <c r="F486" s="153">
        <v>90</v>
      </c>
      <c r="G486" s="151">
        <v>2935</v>
      </c>
      <c r="H486" s="151">
        <v>2824</v>
      </c>
      <c r="I486" s="151">
        <v>111</v>
      </c>
      <c r="J486" s="151">
        <v>3593</v>
      </c>
      <c r="K486" s="151">
        <v>3515</v>
      </c>
      <c r="L486" s="151">
        <v>78</v>
      </c>
      <c r="M486" s="172">
        <v>0.93</v>
      </c>
      <c r="N486" s="153">
        <v>100590</v>
      </c>
      <c r="O486" s="153">
        <v>97717</v>
      </c>
      <c r="P486" s="153">
        <v>2873</v>
      </c>
      <c r="Q486" s="154">
        <v>0.97143851277463</v>
      </c>
      <c r="R486" s="154">
        <v>0.982554758674162</v>
      </c>
      <c r="S486" s="154">
        <v>0.962180579216354</v>
      </c>
      <c r="T486" s="154">
        <v>0.978291121625383</v>
      </c>
      <c r="U486" s="173">
        <v>0.0203741794578073</v>
      </c>
      <c r="V486" s="158">
        <v>28994</v>
      </c>
      <c r="W486" s="158">
        <v>28255</v>
      </c>
      <c r="X486" s="158">
        <v>32491</v>
      </c>
      <c r="Y486" s="158">
        <v>31494</v>
      </c>
      <c r="Z486" s="155">
        <v>0.974511967993378</v>
      </c>
      <c r="AA486" s="155">
        <v>0.969314579421994</v>
      </c>
      <c r="AB486" s="173">
        <v>0.00519738857138408</v>
      </c>
    </row>
    <row r="487" spans="1:28">
      <c r="A487" s="175" t="s">
        <v>375</v>
      </c>
      <c r="B487" s="176" t="s">
        <v>1812</v>
      </c>
      <c r="C487" s="176" t="s">
        <v>481</v>
      </c>
      <c r="D487" s="150">
        <v>4806</v>
      </c>
      <c r="E487" s="153">
        <v>4721</v>
      </c>
      <c r="F487" s="153">
        <v>85</v>
      </c>
      <c r="G487" s="151">
        <v>4688</v>
      </c>
      <c r="H487" s="151">
        <v>4591</v>
      </c>
      <c r="I487" s="151">
        <v>97</v>
      </c>
      <c r="J487" s="151">
        <v>2499</v>
      </c>
      <c r="K487" s="151">
        <v>2479</v>
      </c>
      <c r="L487" s="151">
        <v>20</v>
      </c>
      <c r="M487" s="172">
        <v>0.93</v>
      </c>
      <c r="N487" s="153">
        <v>104940</v>
      </c>
      <c r="O487" s="153">
        <v>103839</v>
      </c>
      <c r="P487" s="153">
        <v>1101</v>
      </c>
      <c r="Q487" s="154">
        <v>0.989508290451687</v>
      </c>
      <c r="R487" s="154">
        <v>0.982313774448606</v>
      </c>
      <c r="S487" s="154">
        <v>0.979308873720137</v>
      </c>
      <c r="T487" s="154">
        <v>0.991996798719488</v>
      </c>
      <c r="U487" s="173">
        <v>0.00300490072846937</v>
      </c>
      <c r="V487" s="158">
        <v>30100</v>
      </c>
      <c r="W487" s="158">
        <v>29716</v>
      </c>
      <c r="X487" s="158">
        <v>31961</v>
      </c>
      <c r="Y487" s="158">
        <v>31669</v>
      </c>
      <c r="Z487" s="155">
        <v>0.987242524916944</v>
      </c>
      <c r="AA487" s="155">
        <v>0.990863865335878</v>
      </c>
      <c r="AB487" s="173">
        <v>-0.00362134041893458</v>
      </c>
    </row>
    <row r="488" spans="1:28">
      <c r="A488" s="175" t="s">
        <v>375</v>
      </c>
      <c r="B488" s="176" t="s">
        <v>1812</v>
      </c>
      <c r="C488" s="176" t="s">
        <v>482</v>
      </c>
      <c r="D488" s="150">
        <v>4538</v>
      </c>
      <c r="E488" s="153">
        <v>4495</v>
      </c>
      <c r="F488" s="153">
        <v>43</v>
      </c>
      <c r="G488" s="151">
        <v>3337</v>
      </c>
      <c r="H488" s="151">
        <v>3319</v>
      </c>
      <c r="I488" s="151">
        <v>18</v>
      </c>
      <c r="J488" s="151">
        <v>2377</v>
      </c>
      <c r="K488" s="151">
        <v>2364</v>
      </c>
      <c r="L488" s="151">
        <v>13</v>
      </c>
      <c r="M488" s="172">
        <v>0.93</v>
      </c>
      <c r="N488" s="153">
        <v>87092</v>
      </c>
      <c r="O488" s="153">
        <v>86591</v>
      </c>
      <c r="P488" s="153">
        <v>501</v>
      </c>
      <c r="Q488" s="154">
        <v>0.994247462453497</v>
      </c>
      <c r="R488" s="154">
        <v>0.990524460114588</v>
      </c>
      <c r="S488" s="154">
        <v>0.994605933473179</v>
      </c>
      <c r="T488" s="154">
        <v>0.994530921329407</v>
      </c>
      <c r="U488" s="173">
        <v>-0.00408147335859155</v>
      </c>
      <c r="V488" s="158">
        <v>25737</v>
      </c>
      <c r="W488" s="158">
        <v>25546</v>
      </c>
      <c r="X488" s="158">
        <v>27031</v>
      </c>
      <c r="Y488" s="158">
        <v>26903</v>
      </c>
      <c r="Z488" s="155">
        <v>0.992578777635311</v>
      </c>
      <c r="AA488" s="155">
        <v>0.995264696089675</v>
      </c>
      <c r="AB488" s="173">
        <v>-0.00268591845436383</v>
      </c>
    </row>
    <row r="489" spans="1:28">
      <c r="A489" s="175" t="s">
        <v>375</v>
      </c>
      <c r="B489" s="176" t="s">
        <v>1812</v>
      </c>
      <c r="C489" s="176" t="s">
        <v>483</v>
      </c>
      <c r="D489" s="150">
        <v>6474</v>
      </c>
      <c r="E489" s="153">
        <v>5939</v>
      </c>
      <c r="F489" s="153">
        <v>535</v>
      </c>
      <c r="G489" s="151">
        <v>5356</v>
      </c>
      <c r="H489" s="151">
        <v>4801</v>
      </c>
      <c r="I489" s="151">
        <v>555</v>
      </c>
      <c r="J489" s="151">
        <v>3829</v>
      </c>
      <c r="K489" s="151">
        <v>3629</v>
      </c>
      <c r="L489" s="151">
        <v>200</v>
      </c>
      <c r="M489" s="172">
        <v>0.93</v>
      </c>
      <c r="N489" s="153">
        <v>136887</v>
      </c>
      <c r="O489" s="153">
        <v>130267</v>
      </c>
      <c r="P489" s="153">
        <v>6620</v>
      </c>
      <c r="Q489" s="154">
        <v>0.951638943069831</v>
      </c>
      <c r="R489" s="154">
        <v>0.917361754711152</v>
      </c>
      <c r="S489" s="154">
        <v>0.896377893950709</v>
      </c>
      <c r="T489" s="154">
        <v>0.947767041002873</v>
      </c>
      <c r="U489" s="173">
        <v>0.0209838607604429</v>
      </c>
      <c r="V489" s="158">
        <v>38865</v>
      </c>
      <c r="W489" s="158">
        <v>35732</v>
      </c>
      <c r="X489" s="158">
        <v>44869</v>
      </c>
      <c r="Y489" s="158">
        <v>42837</v>
      </c>
      <c r="Z489" s="155">
        <v>0.919387623826065</v>
      </c>
      <c r="AA489" s="155">
        <v>0.954712607813858</v>
      </c>
      <c r="AB489" s="173">
        <v>-0.0353249839877936</v>
      </c>
    </row>
    <row r="490" spans="1:28">
      <c r="A490" s="175" t="s">
        <v>375</v>
      </c>
      <c r="B490" s="176" t="s">
        <v>1812</v>
      </c>
      <c r="C490" s="176" t="s">
        <v>484</v>
      </c>
      <c r="D490" s="150">
        <v>7290</v>
      </c>
      <c r="E490" s="153">
        <v>7018</v>
      </c>
      <c r="F490" s="153">
        <v>272</v>
      </c>
      <c r="G490" s="151">
        <v>6883</v>
      </c>
      <c r="H490" s="151">
        <v>6567</v>
      </c>
      <c r="I490" s="151">
        <v>316</v>
      </c>
      <c r="J490" s="151">
        <v>3834</v>
      </c>
      <c r="K490" s="151">
        <v>3655</v>
      </c>
      <c r="L490" s="151">
        <v>179</v>
      </c>
      <c r="M490" s="172">
        <v>0.93</v>
      </c>
      <c r="N490" s="153">
        <v>155694</v>
      </c>
      <c r="O490" s="153">
        <v>148442</v>
      </c>
      <c r="P490" s="153">
        <v>7252</v>
      </c>
      <c r="Q490" s="154">
        <v>0.953421454905134</v>
      </c>
      <c r="R490" s="154">
        <v>0.962688614540466</v>
      </c>
      <c r="S490" s="154">
        <v>0.954089786430336</v>
      </c>
      <c r="T490" s="154">
        <v>0.953312467396974</v>
      </c>
      <c r="U490" s="173">
        <v>0.0085988281101308</v>
      </c>
      <c r="V490" s="158">
        <v>45210</v>
      </c>
      <c r="W490" s="158">
        <v>43376</v>
      </c>
      <c r="X490" s="158">
        <v>47164</v>
      </c>
      <c r="Y490" s="158">
        <v>44971</v>
      </c>
      <c r="Z490" s="155">
        <v>0.959433753594338</v>
      </c>
      <c r="AA490" s="155">
        <v>0.953502671529132</v>
      </c>
      <c r="AB490" s="173">
        <v>0.00593108206520521</v>
      </c>
    </row>
    <row r="491" spans="1:28">
      <c r="A491" s="175" t="s">
        <v>375</v>
      </c>
      <c r="B491" s="176" t="s">
        <v>1812</v>
      </c>
      <c r="C491" s="176" t="s">
        <v>485</v>
      </c>
      <c r="D491" s="150">
        <v>6151</v>
      </c>
      <c r="E491" s="153">
        <v>5858</v>
      </c>
      <c r="F491" s="153">
        <v>293</v>
      </c>
      <c r="G491" s="151">
        <v>6010</v>
      </c>
      <c r="H491" s="151">
        <v>5448</v>
      </c>
      <c r="I491" s="151">
        <v>562</v>
      </c>
      <c r="J491" s="151">
        <v>3141</v>
      </c>
      <c r="K491" s="151">
        <v>2941</v>
      </c>
      <c r="L491" s="151">
        <v>200</v>
      </c>
      <c r="M491" s="172">
        <v>0.93</v>
      </c>
      <c r="N491" s="153">
        <v>134146</v>
      </c>
      <c r="O491" s="153">
        <v>127867</v>
      </c>
      <c r="P491" s="153">
        <v>6279</v>
      </c>
      <c r="Q491" s="154">
        <v>0.953192789945283</v>
      </c>
      <c r="R491" s="154">
        <v>0.952365469029426</v>
      </c>
      <c r="S491" s="154">
        <v>0.90648918469218</v>
      </c>
      <c r="T491" s="154">
        <v>0.936326010824578</v>
      </c>
      <c r="U491" s="173">
        <v>0.0458762843372464</v>
      </c>
      <c r="V491" s="158">
        <v>38018</v>
      </c>
      <c r="W491" s="158">
        <v>35167</v>
      </c>
      <c r="X491" s="158">
        <v>44087</v>
      </c>
      <c r="Y491" s="158">
        <v>42297</v>
      </c>
      <c r="Z491" s="155">
        <v>0.925009206165501</v>
      </c>
      <c r="AA491" s="155">
        <v>0.959398462131694</v>
      </c>
      <c r="AB491" s="173">
        <v>-0.0343892559661936</v>
      </c>
    </row>
    <row r="492" spans="1:28">
      <c r="A492" s="175" t="s">
        <v>375</v>
      </c>
      <c r="B492" s="176" t="s">
        <v>1812</v>
      </c>
      <c r="C492" s="176" t="s">
        <v>486</v>
      </c>
      <c r="D492" s="150">
        <v>2975</v>
      </c>
      <c r="E492" s="153">
        <v>2913</v>
      </c>
      <c r="F492" s="153">
        <v>62</v>
      </c>
      <c r="G492" s="151">
        <v>2871</v>
      </c>
      <c r="H492" s="151">
        <v>2826</v>
      </c>
      <c r="I492" s="151">
        <v>45</v>
      </c>
      <c r="J492" s="151">
        <v>1566</v>
      </c>
      <c r="K492" s="151">
        <v>1549</v>
      </c>
      <c r="L492" s="151">
        <v>17</v>
      </c>
      <c r="M492" s="172">
        <v>0.93</v>
      </c>
      <c r="N492" s="153">
        <v>64004</v>
      </c>
      <c r="O492" s="153">
        <v>62941</v>
      </c>
      <c r="P492" s="153">
        <v>1063</v>
      </c>
      <c r="Q492" s="154">
        <v>0.983391663021061</v>
      </c>
      <c r="R492" s="154">
        <v>0.979159663865546</v>
      </c>
      <c r="S492" s="154">
        <v>0.984326018808777</v>
      </c>
      <c r="T492" s="154">
        <v>0.989144316730524</v>
      </c>
      <c r="U492" s="173">
        <v>-0.00516635494323125</v>
      </c>
      <c r="V492" s="158">
        <v>18280</v>
      </c>
      <c r="W492" s="158">
        <v>17915</v>
      </c>
      <c r="X492" s="158">
        <v>19305</v>
      </c>
      <c r="Y492" s="158">
        <v>19079</v>
      </c>
      <c r="Z492" s="155">
        <v>0.980032822757112</v>
      </c>
      <c r="AA492" s="155">
        <v>0.988293188293188</v>
      </c>
      <c r="AB492" s="173">
        <v>-0.00826036553607667</v>
      </c>
    </row>
    <row r="493" spans="1:28">
      <c r="A493" s="175" t="s">
        <v>375</v>
      </c>
      <c r="B493" s="176" t="s">
        <v>1813</v>
      </c>
      <c r="C493" s="176" t="s">
        <v>487</v>
      </c>
      <c r="D493" s="150">
        <v>7752</v>
      </c>
      <c r="E493" s="153">
        <v>7544</v>
      </c>
      <c r="F493" s="153">
        <v>208</v>
      </c>
      <c r="G493" s="151">
        <v>3320</v>
      </c>
      <c r="H493" s="151">
        <v>3140</v>
      </c>
      <c r="I493" s="151">
        <v>180</v>
      </c>
      <c r="J493" s="151">
        <v>5048</v>
      </c>
      <c r="K493" s="151">
        <v>4909</v>
      </c>
      <c r="L493" s="151">
        <v>139</v>
      </c>
      <c r="M493" s="172">
        <v>0.93</v>
      </c>
      <c r="N493" s="153">
        <v>137217</v>
      </c>
      <c r="O493" s="153">
        <v>133265</v>
      </c>
      <c r="P493" s="153">
        <v>3952</v>
      </c>
      <c r="Q493" s="154">
        <v>0.971198903925898</v>
      </c>
      <c r="R493" s="154">
        <v>0.973168214654283</v>
      </c>
      <c r="S493" s="154">
        <v>0.94578313253012</v>
      </c>
      <c r="T493" s="154">
        <v>0.972464342313788</v>
      </c>
      <c r="U493" s="173">
        <v>0.0273850821241622</v>
      </c>
      <c r="V493" s="158">
        <v>39775</v>
      </c>
      <c r="W493" s="158">
        <v>38584</v>
      </c>
      <c r="X493" s="158">
        <v>43561</v>
      </c>
      <c r="Y493" s="158">
        <v>42380</v>
      </c>
      <c r="Z493" s="155">
        <v>0.970056568196103</v>
      </c>
      <c r="AA493" s="155">
        <v>0.972888593007507</v>
      </c>
      <c r="AB493" s="173">
        <v>-0.00283202481140366</v>
      </c>
    </row>
    <row r="494" spans="1:28">
      <c r="A494" s="175" t="s">
        <v>375</v>
      </c>
      <c r="B494" s="176" t="s">
        <v>1813</v>
      </c>
      <c r="C494" s="176" t="s">
        <v>488</v>
      </c>
      <c r="D494" s="150">
        <v>6684</v>
      </c>
      <c r="E494" s="153">
        <v>6486</v>
      </c>
      <c r="F494" s="153">
        <v>198</v>
      </c>
      <c r="G494" s="151">
        <v>2424</v>
      </c>
      <c r="H494" s="151">
        <v>2295</v>
      </c>
      <c r="I494" s="151">
        <v>129</v>
      </c>
      <c r="J494" s="151">
        <v>4492</v>
      </c>
      <c r="K494" s="151">
        <v>4366</v>
      </c>
      <c r="L494" s="151">
        <v>126</v>
      </c>
      <c r="M494" s="172">
        <v>0.93</v>
      </c>
      <c r="N494" s="153">
        <v>116902</v>
      </c>
      <c r="O494" s="153">
        <v>112910</v>
      </c>
      <c r="P494" s="153">
        <v>3992</v>
      </c>
      <c r="Q494" s="154">
        <v>0.965851739063489</v>
      </c>
      <c r="R494" s="154">
        <v>0.970377019748654</v>
      </c>
      <c r="S494" s="154">
        <v>0.946782178217822</v>
      </c>
      <c r="T494" s="154">
        <v>0.971950133570793</v>
      </c>
      <c r="U494" s="173">
        <v>0.0235948415308318</v>
      </c>
      <c r="V494" s="158">
        <v>33629</v>
      </c>
      <c r="W494" s="158">
        <v>32268</v>
      </c>
      <c r="X494" s="158">
        <v>37025</v>
      </c>
      <c r="Y494" s="158">
        <v>35737</v>
      </c>
      <c r="Z494" s="155">
        <v>0.959528977965446</v>
      </c>
      <c r="AA494" s="155">
        <v>0.965212694125591</v>
      </c>
      <c r="AB494" s="173">
        <v>-0.0056837161601444</v>
      </c>
    </row>
    <row r="495" spans="1:28">
      <c r="A495" s="175" t="s">
        <v>375</v>
      </c>
      <c r="B495" s="176" t="s">
        <v>1813</v>
      </c>
      <c r="C495" s="176" t="s">
        <v>489</v>
      </c>
      <c r="D495" s="150">
        <v>6440</v>
      </c>
      <c r="E495" s="153">
        <v>6238</v>
      </c>
      <c r="F495" s="153">
        <v>202</v>
      </c>
      <c r="G495" s="151">
        <v>2644</v>
      </c>
      <c r="H495" s="151">
        <v>2541</v>
      </c>
      <c r="I495" s="151">
        <v>103</v>
      </c>
      <c r="J495" s="151">
        <v>4148</v>
      </c>
      <c r="K495" s="151">
        <v>4045</v>
      </c>
      <c r="L495" s="151">
        <v>103</v>
      </c>
      <c r="M495" s="172">
        <v>0.93</v>
      </c>
      <c r="N495" s="153">
        <v>112230</v>
      </c>
      <c r="O495" s="153">
        <v>109357</v>
      </c>
      <c r="P495" s="153">
        <v>2873</v>
      </c>
      <c r="Q495" s="154">
        <v>0.974400784104072</v>
      </c>
      <c r="R495" s="154">
        <v>0.968633540372671</v>
      </c>
      <c r="S495" s="154">
        <v>0.961043872919818</v>
      </c>
      <c r="T495" s="154">
        <v>0.975168756027001</v>
      </c>
      <c r="U495" s="173">
        <v>0.00758966745285239</v>
      </c>
      <c r="V495" s="158">
        <v>32700</v>
      </c>
      <c r="W495" s="158">
        <v>31771</v>
      </c>
      <c r="X495" s="158">
        <v>35366</v>
      </c>
      <c r="Y495" s="158">
        <v>34436</v>
      </c>
      <c r="Z495" s="155">
        <v>0.971590214067278</v>
      </c>
      <c r="AA495" s="155">
        <v>0.973703557088729</v>
      </c>
      <c r="AB495" s="173">
        <v>-0.00211334302145094</v>
      </c>
    </row>
    <row r="496" spans="1:28">
      <c r="A496" s="175" t="s">
        <v>375</v>
      </c>
      <c r="B496" s="176" t="s">
        <v>1813</v>
      </c>
      <c r="C496" s="176" t="s">
        <v>490</v>
      </c>
      <c r="D496" s="150">
        <v>6004</v>
      </c>
      <c r="E496" s="153">
        <v>5766</v>
      </c>
      <c r="F496" s="153">
        <v>238</v>
      </c>
      <c r="G496" s="151">
        <v>2411</v>
      </c>
      <c r="H496" s="151">
        <v>2287</v>
      </c>
      <c r="I496" s="151">
        <v>124</v>
      </c>
      <c r="J496" s="151">
        <v>4031</v>
      </c>
      <c r="K496" s="151">
        <v>3927</v>
      </c>
      <c r="L496" s="151">
        <v>104</v>
      </c>
      <c r="M496" s="172">
        <v>0.93</v>
      </c>
      <c r="N496" s="153">
        <v>109380</v>
      </c>
      <c r="O496" s="153">
        <v>105673</v>
      </c>
      <c r="P496" s="153">
        <v>3707</v>
      </c>
      <c r="Q496" s="154">
        <v>0.966108977875297</v>
      </c>
      <c r="R496" s="154">
        <v>0.960359760159893</v>
      </c>
      <c r="S496" s="154">
        <v>0.948569058481958</v>
      </c>
      <c r="T496" s="154">
        <v>0.97419995038452</v>
      </c>
      <c r="U496" s="173">
        <v>0.0117907016779357</v>
      </c>
      <c r="V496" s="158">
        <v>30820</v>
      </c>
      <c r="W496" s="158">
        <v>29825</v>
      </c>
      <c r="X496" s="158">
        <v>34899</v>
      </c>
      <c r="Y496" s="158">
        <v>33623</v>
      </c>
      <c r="Z496" s="155">
        <v>0.967715768981181</v>
      </c>
      <c r="AA496" s="155">
        <v>0.963437347775008</v>
      </c>
      <c r="AB496" s="173">
        <v>0.00427842120617317</v>
      </c>
    </row>
    <row r="497" spans="1:28">
      <c r="A497" s="175" t="s">
        <v>375</v>
      </c>
      <c r="B497" s="176" t="s">
        <v>1813</v>
      </c>
      <c r="C497" s="176" t="s">
        <v>491</v>
      </c>
      <c r="D497" s="150">
        <v>6557</v>
      </c>
      <c r="E497" s="153">
        <v>6409</v>
      </c>
      <c r="F497" s="153">
        <v>148</v>
      </c>
      <c r="G497" s="151">
        <v>3210</v>
      </c>
      <c r="H497" s="151">
        <v>3116</v>
      </c>
      <c r="I497" s="151">
        <v>94</v>
      </c>
      <c r="J497" s="151">
        <v>4273</v>
      </c>
      <c r="K497" s="151">
        <v>4222</v>
      </c>
      <c r="L497" s="151">
        <v>51</v>
      </c>
      <c r="M497" s="172">
        <v>0.93</v>
      </c>
      <c r="N497" s="153">
        <v>119460</v>
      </c>
      <c r="O497" s="153">
        <v>116972</v>
      </c>
      <c r="P497" s="153">
        <v>2488</v>
      </c>
      <c r="Q497" s="154">
        <v>0.979172944918801</v>
      </c>
      <c r="R497" s="154">
        <v>0.977428702150374</v>
      </c>
      <c r="S497" s="154">
        <v>0.970716510903427</v>
      </c>
      <c r="T497" s="154">
        <v>0.988064591621811</v>
      </c>
      <c r="U497" s="173">
        <v>0.00671219124694689</v>
      </c>
      <c r="V497" s="158">
        <v>34530</v>
      </c>
      <c r="W497" s="158">
        <v>33827</v>
      </c>
      <c r="X497" s="158">
        <v>37876</v>
      </c>
      <c r="Y497" s="158">
        <v>37127</v>
      </c>
      <c r="Z497" s="155">
        <v>0.97964089197799</v>
      </c>
      <c r="AA497" s="155">
        <v>0.980224944555919</v>
      </c>
      <c r="AB497" s="173">
        <v>-0.000584052577929151</v>
      </c>
    </row>
    <row r="498" spans="1:28">
      <c r="A498" s="175" t="s">
        <v>375</v>
      </c>
      <c r="B498" s="176" t="s">
        <v>1813</v>
      </c>
      <c r="C498" s="176" t="s">
        <v>492</v>
      </c>
      <c r="D498" s="150">
        <v>3859</v>
      </c>
      <c r="E498" s="153">
        <v>3753</v>
      </c>
      <c r="F498" s="153">
        <v>106</v>
      </c>
      <c r="G498" s="151">
        <v>1642</v>
      </c>
      <c r="H498" s="151">
        <v>1593</v>
      </c>
      <c r="I498" s="151">
        <v>49</v>
      </c>
      <c r="J498" s="151">
        <v>2515</v>
      </c>
      <c r="K498" s="151">
        <v>2464</v>
      </c>
      <c r="L498" s="151">
        <v>51</v>
      </c>
      <c r="M498" s="172">
        <v>0.93</v>
      </c>
      <c r="N498" s="153">
        <v>66996</v>
      </c>
      <c r="O498" s="153">
        <v>65844</v>
      </c>
      <c r="P498" s="153">
        <v>1152</v>
      </c>
      <c r="Q498" s="154">
        <v>0.982804943578721</v>
      </c>
      <c r="R498" s="154">
        <v>0.972531743975123</v>
      </c>
      <c r="S498" s="154">
        <v>0.970158343483557</v>
      </c>
      <c r="T498" s="154">
        <v>0.979721669980119</v>
      </c>
      <c r="U498" s="173">
        <v>0.00237340049156642</v>
      </c>
      <c r="V498" s="158">
        <v>19453</v>
      </c>
      <c r="W498" s="158">
        <v>19045</v>
      </c>
      <c r="X498" s="158">
        <v>21386</v>
      </c>
      <c r="Y498" s="158">
        <v>21033</v>
      </c>
      <c r="Z498" s="155">
        <v>0.979026371253791</v>
      </c>
      <c r="AA498" s="155">
        <v>0.983493874497335</v>
      </c>
      <c r="AB498" s="173">
        <v>-0.0044675032435435</v>
      </c>
    </row>
    <row r="499" spans="1:28">
      <c r="A499" s="175" t="s">
        <v>375</v>
      </c>
      <c r="B499" s="176" t="s">
        <v>1813</v>
      </c>
      <c r="C499" s="176" t="s">
        <v>493</v>
      </c>
      <c r="D499" s="150">
        <v>5476</v>
      </c>
      <c r="E499" s="153">
        <v>5272</v>
      </c>
      <c r="F499" s="153">
        <v>204</v>
      </c>
      <c r="G499" s="151">
        <v>2242</v>
      </c>
      <c r="H499" s="151">
        <v>2119</v>
      </c>
      <c r="I499" s="151">
        <v>123</v>
      </c>
      <c r="J499" s="151">
        <v>3579</v>
      </c>
      <c r="K499" s="151">
        <v>3482</v>
      </c>
      <c r="L499" s="151">
        <v>97</v>
      </c>
      <c r="M499" s="172">
        <v>0.93</v>
      </c>
      <c r="N499" s="153">
        <v>94939</v>
      </c>
      <c r="O499" s="153">
        <v>91265</v>
      </c>
      <c r="P499" s="153">
        <v>3674</v>
      </c>
      <c r="Q499" s="154">
        <v>0.961301467257924</v>
      </c>
      <c r="R499" s="154">
        <v>0.962746530314098</v>
      </c>
      <c r="S499" s="154">
        <v>0.945138269402319</v>
      </c>
      <c r="T499" s="154">
        <v>0.972897457390333</v>
      </c>
      <c r="U499" s="173">
        <v>0.0176082609117785</v>
      </c>
      <c r="V499" s="158">
        <v>27464</v>
      </c>
      <c r="W499" s="158">
        <v>26402</v>
      </c>
      <c r="X499" s="158">
        <v>29542</v>
      </c>
      <c r="Y499" s="158">
        <v>28385</v>
      </c>
      <c r="Z499" s="155">
        <v>0.961331197203612</v>
      </c>
      <c r="AA499" s="155">
        <v>0.960835420756889</v>
      </c>
      <c r="AB499" s="173">
        <v>0.000495776446723495</v>
      </c>
    </row>
    <row r="500" spans="1:28">
      <c r="A500" s="175" t="s">
        <v>375</v>
      </c>
      <c r="B500" s="176" t="s">
        <v>1813</v>
      </c>
      <c r="C500" s="176" t="s">
        <v>494</v>
      </c>
      <c r="D500" s="150">
        <v>5763</v>
      </c>
      <c r="E500" s="153">
        <v>5580</v>
      </c>
      <c r="F500" s="153">
        <v>183</v>
      </c>
      <c r="G500" s="151">
        <v>2325</v>
      </c>
      <c r="H500" s="151">
        <v>2183</v>
      </c>
      <c r="I500" s="151">
        <v>142</v>
      </c>
      <c r="J500" s="151">
        <v>3702</v>
      </c>
      <c r="K500" s="151">
        <v>3579</v>
      </c>
      <c r="L500" s="151">
        <v>123</v>
      </c>
      <c r="M500" s="172">
        <v>0.93</v>
      </c>
      <c r="N500" s="153">
        <v>97041</v>
      </c>
      <c r="O500" s="153">
        <v>94176</v>
      </c>
      <c r="P500" s="153">
        <v>2865</v>
      </c>
      <c r="Q500" s="154">
        <v>0.970476396574644</v>
      </c>
      <c r="R500" s="154">
        <v>0.968245705361791</v>
      </c>
      <c r="S500" s="154">
        <v>0.938924731182796</v>
      </c>
      <c r="T500" s="154">
        <v>0.96677471636953</v>
      </c>
      <c r="U500" s="173">
        <v>0.029320974178995</v>
      </c>
      <c r="V500" s="158">
        <v>28677</v>
      </c>
      <c r="W500" s="158">
        <v>27724</v>
      </c>
      <c r="X500" s="158">
        <v>30776</v>
      </c>
      <c r="Y500" s="158">
        <v>29907</v>
      </c>
      <c r="Z500" s="155">
        <v>0.966767793004847</v>
      </c>
      <c r="AA500" s="155">
        <v>0.971763711983364</v>
      </c>
      <c r="AB500" s="173">
        <v>-0.00499591897851659</v>
      </c>
    </row>
    <row r="501" spans="1:28">
      <c r="A501" s="175" t="s">
        <v>375</v>
      </c>
      <c r="B501" s="176" t="s">
        <v>1813</v>
      </c>
      <c r="C501" s="176" t="s">
        <v>495</v>
      </c>
      <c r="D501" s="150">
        <v>5957</v>
      </c>
      <c r="E501" s="153">
        <v>5769</v>
      </c>
      <c r="F501" s="153">
        <v>188</v>
      </c>
      <c r="G501" s="151">
        <v>2912</v>
      </c>
      <c r="H501" s="151">
        <v>2796</v>
      </c>
      <c r="I501" s="151">
        <v>116</v>
      </c>
      <c r="J501" s="151">
        <v>3824</v>
      </c>
      <c r="K501" s="151">
        <v>3710</v>
      </c>
      <c r="L501" s="151">
        <v>114</v>
      </c>
      <c r="M501" s="172">
        <v>0.93</v>
      </c>
      <c r="N501" s="153">
        <v>110305</v>
      </c>
      <c r="O501" s="153">
        <v>106810</v>
      </c>
      <c r="P501" s="153">
        <v>3495</v>
      </c>
      <c r="Q501" s="154">
        <v>0.968315126240878</v>
      </c>
      <c r="R501" s="154">
        <v>0.968440490179621</v>
      </c>
      <c r="S501" s="154">
        <v>0.960164835164835</v>
      </c>
      <c r="T501" s="154">
        <v>0.970188284518828</v>
      </c>
      <c r="U501" s="173">
        <v>0.00827565501478544</v>
      </c>
      <c r="V501" s="158">
        <v>31955</v>
      </c>
      <c r="W501" s="158">
        <v>30955</v>
      </c>
      <c r="X501" s="158">
        <v>35200</v>
      </c>
      <c r="Y501" s="158">
        <v>34051</v>
      </c>
      <c r="Z501" s="155">
        <v>0.968705992802378</v>
      </c>
      <c r="AA501" s="155">
        <v>0.967357954545455</v>
      </c>
      <c r="AB501" s="173">
        <v>0.00134803825692376</v>
      </c>
    </row>
    <row r="502" spans="1:28">
      <c r="A502" s="175" t="s">
        <v>375</v>
      </c>
      <c r="B502" s="176" t="s">
        <v>1813</v>
      </c>
      <c r="C502" s="176" t="s">
        <v>496</v>
      </c>
      <c r="D502" s="150">
        <v>7343</v>
      </c>
      <c r="E502" s="153">
        <v>7182</v>
      </c>
      <c r="F502" s="153">
        <v>161</v>
      </c>
      <c r="G502" s="151">
        <v>2990</v>
      </c>
      <c r="H502" s="151">
        <v>2900</v>
      </c>
      <c r="I502" s="151">
        <v>90</v>
      </c>
      <c r="J502" s="151">
        <v>4853</v>
      </c>
      <c r="K502" s="151">
        <v>4762</v>
      </c>
      <c r="L502" s="151">
        <v>91</v>
      </c>
      <c r="M502" s="172">
        <v>0.93</v>
      </c>
      <c r="N502" s="153">
        <v>125250</v>
      </c>
      <c r="O502" s="153">
        <v>122895</v>
      </c>
      <c r="P502" s="153">
        <v>2355</v>
      </c>
      <c r="Q502" s="154">
        <v>0.981197604790419</v>
      </c>
      <c r="R502" s="154">
        <v>0.978074356530029</v>
      </c>
      <c r="S502" s="154">
        <v>0.969899665551839</v>
      </c>
      <c r="T502" s="154">
        <v>0.981248712136823</v>
      </c>
      <c r="U502" s="173">
        <v>0.00817469097818913</v>
      </c>
      <c r="V502" s="158">
        <v>37017</v>
      </c>
      <c r="W502" s="158">
        <v>36293</v>
      </c>
      <c r="X502" s="158">
        <v>40054</v>
      </c>
      <c r="Y502" s="158">
        <v>39339</v>
      </c>
      <c r="Z502" s="155">
        <v>0.980441418807575</v>
      </c>
      <c r="AA502" s="155">
        <v>0.982149098716732</v>
      </c>
      <c r="AB502" s="173">
        <v>-0.00170767990915754</v>
      </c>
    </row>
    <row r="503" spans="1:28">
      <c r="A503" s="175" t="s">
        <v>375</v>
      </c>
      <c r="B503" s="176" t="s">
        <v>1813</v>
      </c>
      <c r="C503" s="176" t="s">
        <v>497</v>
      </c>
      <c r="D503" s="150">
        <v>1819</v>
      </c>
      <c r="E503" s="153">
        <v>1788</v>
      </c>
      <c r="F503" s="153">
        <v>31</v>
      </c>
      <c r="G503" s="151">
        <v>650</v>
      </c>
      <c r="H503" s="151">
        <v>619</v>
      </c>
      <c r="I503" s="151">
        <v>31</v>
      </c>
      <c r="J503" s="151">
        <v>1195</v>
      </c>
      <c r="K503" s="151">
        <v>1180</v>
      </c>
      <c r="L503" s="151">
        <v>15</v>
      </c>
      <c r="M503" s="172">
        <v>0.93</v>
      </c>
      <c r="N503" s="153">
        <v>31562</v>
      </c>
      <c r="O503" s="153">
        <v>31013</v>
      </c>
      <c r="P503" s="153">
        <v>549</v>
      </c>
      <c r="Q503" s="154">
        <v>0.982605665040238</v>
      </c>
      <c r="R503" s="154">
        <v>0.982957669048928</v>
      </c>
      <c r="S503" s="154">
        <v>0.952307692307692</v>
      </c>
      <c r="T503" s="154">
        <v>0.98744769874477</v>
      </c>
      <c r="U503" s="173">
        <v>0.0306499767412357</v>
      </c>
      <c r="V503" s="158">
        <v>8981</v>
      </c>
      <c r="W503" s="158">
        <v>8813</v>
      </c>
      <c r="X503" s="158">
        <v>10341</v>
      </c>
      <c r="Y503" s="158">
        <v>10160</v>
      </c>
      <c r="Z503" s="155">
        <v>0.981293842556508</v>
      </c>
      <c r="AA503" s="155">
        <v>0.982496857170486</v>
      </c>
      <c r="AB503" s="173">
        <v>-0.0012030146139782</v>
      </c>
    </row>
    <row r="504" spans="1:28">
      <c r="A504" s="175" t="s">
        <v>375</v>
      </c>
      <c r="B504" s="176" t="s">
        <v>1813</v>
      </c>
      <c r="C504" s="176" t="s">
        <v>498</v>
      </c>
      <c r="D504" s="150">
        <v>7189</v>
      </c>
      <c r="E504" s="153">
        <v>6936</v>
      </c>
      <c r="F504" s="153">
        <v>253</v>
      </c>
      <c r="G504" s="151">
        <v>3062</v>
      </c>
      <c r="H504" s="151">
        <v>2898</v>
      </c>
      <c r="I504" s="151">
        <v>164</v>
      </c>
      <c r="J504" s="151">
        <v>4749</v>
      </c>
      <c r="K504" s="151">
        <v>4611</v>
      </c>
      <c r="L504" s="151">
        <v>138</v>
      </c>
      <c r="M504" s="172">
        <v>0.93</v>
      </c>
      <c r="N504" s="153">
        <v>124869</v>
      </c>
      <c r="O504" s="153">
        <v>119880</v>
      </c>
      <c r="P504" s="153">
        <v>4989</v>
      </c>
      <c r="Q504" s="154">
        <v>0.960046128342503</v>
      </c>
      <c r="R504" s="154">
        <v>0.96480734455418</v>
      </c>
      <c r="S504" s="154">
        <v>0.946440235140431</v>
      </c>
      <c r="T504" s="154">
        <v>0.97094125078964</v>
      </c>
      <c r="U504" s="173">
        <v>0.018367109413749</v>
      </c>
      <c r="V504" s="158">
        <v>36579</v>
      </c>
      <c r="W504" s="158">
        <v>35329</v>
      </c>
      <c r="X504" s="158">
        <v>39056</v>
      </c>
      <c r="Y504" s="158">
        <v>37462</v>
      </c>
      <c r="Z504" s="155">
        <v>0.965827387298723</v>
      </c>
      <c r="AA504" s="155">
        <v>0.959186808684965</v>
      </c>
      <c r="AB504" s="173">
        <v>0.00664057861375811</v>
      </c>
    </row>
    <row r="505" spans="1:28">
      <c r="A505" s="175" t="s">
        <v>375</v>
      </c>
      <c r="B505" s="176" t="s">
        <v>1813</v>
      </c>
      <c r="C505" s="176" t="s">
        <v>499</v>
      </c>
      <c r="D505" s="150">
        <v>5912</v>
      </c>
      <c r="E505" s="153">
        <v>5807</v>
      </c>
      <c r="F505" s="153">
        <v>105</v>
      </c>
      <c r="G505" s="151">
        <v>3002</v>
      </c>
      <c r="H505" s="151">
        <v>2909</v>
      </c>
      <c r="I505" s="151">
        <v>93</v>
      </c>
      <c r="J505" s="151">
        <v>4586</v>
      </c>
      <c r="K505" s="151">
        <v>4503</v>
      </c>
      <c r="L505" s="151">
        <v>83</v>
      </c>
      <c r="M505" s="172">
        <v>0.93</v>
      </c>
      <c r="N505" s="153">
        <v>108112</v>
      </c>
      <c r="O505" s="153">
        <v>106121</v>
      </c>
      <c r="P505" s="153">
        <v>1991</v>
      </c>
      <c r="Q505" s="154">
        <v>0.981583912979133</v>
      </c>
      <c r="R505" s="154">
        <v>0.98223951285521</v>
      </c>
      <c r="S505" s="154">
        <v>0.969020652898068</v>
      </c>
      <c r="T505" s="154">
        <v>0.981901439162669</v>
      </c>
      <c r="U505" s="173">
        <v>0.0132188599571418</v>
      </c>
      <c r="V505" s="158">
        <v>32469</v>
      </c>
      <c r="W505" s="158">
        <v>31769</v>
      </c>
      <c r="X505" s="158">
        <v>34290</v>
      </c>
      <c r="Y505" s="158">
        <v>33671</v>
      </c>
      <c r="Z505" s="155">
        <v>0.978440974467954</v>
      </c>
      <c r="AA505" s="155">
        <v>0.981948089822106</v>
      </c>
      <c r="AB505" s="173">
        <v>-0.00350711535415149</v>
      </c>
    </row>
    <row r="506" spans="1:28">
      <c r="A506" s="175" t="s">
        <v>375</v>
      </c>
      <c r="B506" s="176" t="s">
        <v>1813</v>
      </c>
      <c r="C506" s="176" t="s">
        <v>500</v>
      </c>
      <c r="D506" s="150">
        <v>4032</v>
      </c>
      <c r="E506" s="153">
        <v>3798</v>
      </c>
      <c r="F506" s="153">
        <v>234</v>
      </c>
      <c r="G506" s="151">
        <v>1582</v>
      </c>
      <c r="H506" s="151">
        <v>1453</v>
      </c>
      <c r="I506" s="151">
        <v>129</v>
      </c>
      <c r="J506" s="151">
        <v>2781</v>
      </c>
      <c r="K506" s="151">
        <v>2663</v>
      </c>
      <c r="L506" s="151">
        <v>118</v>
      </c>
      <c r="M506" s="172">
        <v>0.93</v>
      </c>
      <c r="N506" s="153">
        <v>73099</v>
      </c>
      <c r="O506" s="153">
        <v>69685</v>
      </c>
      <c r="P506" s="153">
        <v>3414</v>
      </c>
      <c r="Q506" s="154">
        <v>0.9532962147225</v>
      </c>
      <c r="R506" s="154">
        <v>0.941964285714286</v>
      </c>
      <c r="S506" s="154">
        <v>0.918457648546144</v>
      </c>
      <c r="T506" s="154">
        <v>0.957569219705142</v>
      </c>
      <c r="U506" s="173">
        <v>0.0235066371681416</v>
      </c>
      <c r="V506" s="158">
        <v>20895</v>
      </c>
      <c r="W506" s="158">
        <v>19854</v>
      </c>
      <c r="X506" s="158">
        <v>22925</v>
      </c>
      <c r="Y506" s="158">
        <v>21815</v>
      </c>
      <c r="Z506" s="155">
        <v>0.950179468772434</v>
      </c>
      <c r="AA506" s="155">
        <v>0.951581243184297</v>
      </c>
      <c r="AB506" s="173">
        <v>-0.00140177441186295</v>
      </c>
    </row>
    <row r="507" spans="1:28">
      <c r="A507" s="175" t="s">
        <v>375</v>
      </c>
      <c r="B507" s="176" t="s">
        <v>1813</v>
      </c>
      <c r="C507" s="176" t="s">
        <v>501</v>
      </c>
      <c r="D507" s="150">
        <v>2075</v>
      </c>
      <c r="E507" s="153">
        <v>1970</v>
      </c>
      <c r="F507" s="153">
        <v>105</v>
      </c>
      <c r="G507" s="151">
        <v>763</v>
      </c>
      <c r="H507" s="151">
        <v>705</v>
      </c>
      <c r="I507" s="151">
        <v>58</v>
      </c>
      <c r="J507" s="151">
        <v>1584</v>
      </c>
      <c r="K507" s="151">
        <v>1479</v>
      </c>
      <c r="L507" s="151">
        <v>105</v>
      </c>
      <c r="M507" s="172">
        <v>0.93</v>
      </c>
      <c r="N507" s="153">
        <v>37727</v>
      </c>
      <c r="O507" s="153">
        <v>35901</v>
      </c>
      <c r="P507" s="153">
        <v>1826</v>
      </c>
      <c r="Q507" s="154">
        <v>0.951599650117953</v>
      </c>
      <c r="R507" s="154">
        <v>0.949397590361446</v>
      </c>
      <c r="S507" s="154">
        <v>0.923984272608126</v>
      </c>
      <c r="T507" s="154">
        <v>0.933712121212121</v>
      </c>
      <c r="U507" s="173">
        <v>0.02541331775332</v>
      </c>
      <c r="V507" s="158">
        <v>11082</v>
      </c>
      <c r="W507" s="158">
        <v>10502</v>
      </c>
      <c r="X507" s="158">
        <v>12353</v>
      </c>
      <c r="Y507" s="158">
        <v>11746</v>
      </c>
      <c r="Z507" s="155">
        <v>0.947662876737051</v>
      </c>
      <c r="AA507" s="155">
        <v>0.95086213875172</v>
      </c>
      <c r="AB507" s="173">
        <v>-0.00319926201466914</v>
      </c>
    </row>
    <row r="508" spans="1:28">
      <c r="A508" s="175" t="s">
        <v>375</v>
      </c>
      <c r="B508" s="176" t="s">
        <v>1813</v>
      </c>
      <c r="C508" s="176" t="s">
        <v>502</v>
      </c>
      <c r="D508" s="150">
        <v>3550</v>
      </c>
      <c r="E508" s="153">
        <v>3471</v>
      </c>
      <c r="F508" s="153">
        <v>79</v>
      </c>
      <c r="G508" s="151">
        <v>1790</v>
      </c>
      <c r="H508" s="151">
        <v>1751</v>
      </c>
      <c r="I508" s="151">
        <v>39</v>
      </c>
      <c r="J508" s="151">
        <v>2361</v>
      </c>
      <c r="K508" s="151">
        <v>2326</v>
      </c>
      <c r="L508" s="151">
        <v>35</v>
      </c>
      <c r="M508" s="172">
        <v>0.93</v>
      </c>
      <c r="N508" s="153">
        <v>60330</v>
      </c>
      <c r="O508" s="153">
        <v>59132</v>
      </c>
      <c r="P508" s="153">
        <v>1198</v>
      </c>
      <c r="Q508" s="154">
        <v>0.980142549312117</v>
      </c>
      <c r="R508" s="154">
        <v>0.977746478873239</v>
      </c>
      <c r="S508" s="154">
        <v>0.978212290502793</v>
      </c>
      <c r="T508" s="154">
        <v>0.985175772977552</v>
      </c>
      <c r="U508" s="173">
        <v>-0.000465811629553947</v>
      </c>
      <c r="V508" s="158">
        <v>18452</v>
      </c>
      <c r="W508" s="158">
        <v>18104</v>
      </c>
      <c r="X508" s="158">
        <v>19388</v>
      </c>
      <c r="Y508" s="158">
        <v>18960</v>
      </c>
      <c r="Z508" s="155">
        <v>0.981140255798829</v>
      </c>
      <c r="AA508" s="155">
        <v>0.977924489374871</v>
      </c>
      <c r="AB508" s="173">
        <v>0.00321576642395827</v>
      </c>
    </row>
    <row r="509" spans="1:28">
      <c r="A509" s="175" t="s">
        <v>375</v>
      </c>
      <c r="B509" s="176" t="s">
        <v>1813</v>
      </c>
      <c r="C509" s="176" t="s">
        <v>503</v>
      </c>
      <c r="D509" s="150">
        <v>4526</v>
      </c>
      <c r="E509" s="153">
        <v>4405</v>
      </c>
      <c r="F509" s="153">
        <v>121</v>
      </c>
      <c r="G509" s="151">
        <v>1754</v>
      </c>
      <c r="H509" s="151">
        <v>1687</v>
      </c>
      <c r="I509" s="151">
        <v>67</v>
      </c>
      <c r="J509" s="151">
        <v>3390</v>
      </c>
      <c r="K509" s="151">
        <v>3260</v>
      </c>
      <c r="L509" s="151">
        <v>130</v>
      </c>
      <c r="M509" s="172">
        <v>0.93</v>
      </c>
      <c r="N509" s="153">
        <v>81153</v>
      </c>
      <c r="O509" s="153">
        <v>79369</v>
      </c>
      <c r="P509" s="153">
        <v>1784</v>
      </c>
      <c r="Q509" s="154">
        <v>0.978016832402992</v>
      </c>
      <c r="R509" s="154">
        <v>0.97326557666814</v>
      </c>
      <c r="S509" s="154">
        <v>0.961801596351197</v>
      </c>
      <c r="T509" s="154">
        <v>0.96165191740413</v>
      </c>
      <c r="U509" s="173">
        <v>0.0114639803169424</v>
      </c>
      <c r="V509" s="158">
        <v>23826</v>
      </c>
      <c r="W509" s="158">
        <v>23202</v>
      </c>
      <c r="X509" s="158">
        <v>26035</v>
      </c>
      <c r="Y509" s="158">
        <v>25463</v>
      </c>
      <c r="Z509" s="155">
        <v>0.973810123394611</v>
      </c>
      <c r="AA509" s="155">
        <v>0.978029575571346</v>
      </c>
      <c r="AB509" s="173">
        <v>-0.00421945217673536</v>
      </c>
    </row>
    <row r="510" spans="1:28">
      <c r="A510" s="175" t="s">
        <v>375</v>
      </c>
      <c r="B510" s="176" t="s">
        <v>1814</v>
      </c>
      <c r="C510" s="176" t="s">
        <v>504</v>
      </c>
      <c r="D510" s="150">
        <v>3327</v>
      </c>
      <c r="E510" s="153">
        <v>3085</v>
      </c>
      <c r="F510" s="153">
        <v>242</v>
      </c>
      <c r="G510" s="151">
        <v>2762</v>
      </c>
      <c r="H510" s="151">
        <v>2502</v>
      </c>
      <c r="I510" s="151">
        <v>260</v>
      </c>
      <c r="J510" s="151">
        <v>1838</v>
      </c>
      <c r="K510" s="151">
        <v>1754</v>
      </c>
      <c r="L510" s="151">
        <v>84</v>
      </c>
      <c r="M510" s="172">
        <v>0.93</v>
      </c>
      <c r="N510" s="153">
        <v>68392</v>
      </c>
      <c r="O510" s="153">
        <v>65418</v>
      </c>
      <c r="P510" s="153">
        <v>2974</v>
      </c>
      <c r="Q510" s="154">
        <v>0.956515381916014</v>
      </c>
      <c r="R510" s="154">
        <v>0.927261797415089</v>
      </c>
      <c r="S510" s="154">
        <v>0.905865314989138</v>
      </c>
      <c r="T510" s="154">
        <v>0.954298150163221</v>
      </c>
      <c r="U510" s="173">
        <v>0.0213964824259503</v>
      </c>
      <c r="V510" s="158">
        <v>19229</v>
      </c>
      <c r="W510" s="158">
        <v>18059</v>
      </c>
      <c r="X510" s="158">
        <v>21457</v>
      </c>
      <c r="Y510" s="158">
        <v>20635</v>
      </c>
      <c r="Z510" s="155">
        <v>0.939154402205003</v>
      </c>
      <c r="AA510" s="155">
        <v>0.96169082350748</v>
      </c>
      <c r="AB510" s="173">
        <v>-0.0225364213024771</v>
      </c>
    </row>
    <row r="511" spans="1:28">
      <c r="A511" s="175" t="s">
        <v>375</v>
      </c>
      <c r="B511" s="176" t="s">
        <v>1814</v>
      </c>
      <c r="C511" s="176" t="s">
        <v>505</v>
      </c>
      <c r="D511" s="150">
        <v>3013</v>
      </c>
      <c r="E511" s="153">
        <v>2957</v>
      </c>
      <c r="F511" s="153">
        <v>56</v>
      </c>
      <c r="G511" s="151">
        <v>1270</v>
      </c>
      <c r="H511" s="151">
        <v>1243</v>
      </c>
      <c r="I511" s="151">
        <v>27</v>
      </c>
      <c r="J511" s="151">
        <v>2121</v>
      </c>
      <c r="K511" s="151">
        <v>2082</v>
      </c>
      <c r="L511" s="151">
        <v>39</v>
      </c>
      <c r="M511" s="172">
        <v>0.93</v>
      </c>
      <c r="N511" s="153">
        <v>55742</v>
      </c>
      <c r="O511" s="153">
        <v>54914</v>
      </c>
      <c r="P511" s="153">
        <v>828</v>
      </c>
      <c r="Q511" s="154">
        <v>0.985145850525636</v>
      </c>
      <c r="R511" s="154">
        <v>0.981413873216064</v>
      </c>
      <c r="S511" s="154">
        <v>0.978740157480315</v>
      </c>
      <c r="T511" s="154">
        <v>0.981612446958982</v>
      </c>
      <c r="U511" s="173">
        <v>0.00267371573574882</v>
      </c>
      <c r="V511" s="158">
        <v>15947</v>
      </c>
      <c r="W511" s="158">
        <v>15662</v>
      </c>
      <c r="X511" s="158">
        <v>17937</v>
      </c>
      <c r="Y511" s="158">
        <v>17690</v>
      </c>
      <c r="Z511" s="155">
        <v>0.982128299993729</v>
      </c>
      <c r="AA511" s="155">
        <v>0.986229581312371</v>
      </c>
      <c r="AB511" s="173">
        <v>-0.00410128131864185</v>
      </c>
    </row>
    <row r="512" spans="1:28">
      <c r="A512" s="175" t="s">
        <v>375</v>
      </c>
      <c r="B512" s="176" t="s">
        <v>1814</v>
      </c>
      <c r="C512" s="176" t="s">
        <v>506</v>
      </c>
      <c r="D512" s="150">
        <v>4273</v>
      </c>
      <c r="E512" s="153">
        <v>3881</v>
      </c>
      <c r="F512" s="153">
        <v>392</v>
      </c>
      <c r="G512" s="151">
        <v>3645</v>
      </c>
      <c r="H512" s="151">
        <v>3310</v>
      </c>
      <c r="I512" s="151">
        <v>335</v>
      </c>
      <c r="J512" s="151">
        <v>2580</v>
      </c>
      <c r="K512" s="151">
        <v>2365</v>
      </c>
      <c r="L512" s="151">
        <v>215</v>
      </c>
      <c r="M512" s="172">
        <v>0.93</v>
      </c>
      <c r="N512" s="153">
        <v>89135</v>
      </c>
      <c r="O512" s="153">
        <v>82139</v>
      </c>
      <c r="P512" s="153">
        <v>6996</v>
      </c>
      <c r="Q512" s="154">
        <v>0.921512312783979</v>
      </c>
      <c r="R512" s="154">
        <v>0.908261174818629</v>
      </c>
      <c r="S512" s="154">
        <v>0.908093278463649</v>
      </c>
      <c r="T512" s="154">
        <v>0.916666666666667</v>
      </c>
      <c r="U512" s="173">
        <v>0.000167896354979713</v>
      </c>
      <c r="V512" s="158">
        <v>25972</v>
      </c>
      <c r="W512" s="158">
        <v>23810</v>
      </c>
      <c r="X512" s="158">
        <v>28022</v>
      </c>
      <c r="Y512" s="158">
        <v>25508</v>
      </c>
      <c r="Z512" s="155">
        <v>0.916756507007547</v>
      </c>
      <c r="AA512" s="155">
        <v>0.910284776247234</v>
      </c>
      <c r="AB512" s="173">
        <v>0.00647173076031227</v>
      </c>
    </row>
    <row r="513" spans="1:28">
      <c r="A513" s="175" t="s">
        <v>375</v>
      </c>
      <c r="B513" s="176" t="s">
        <v>1814</v>
      </c>
      <c r="C513" s="176" t="s">
        <v>507</v>
      </c>
      <c r="D513" s="150">
        <v>3101</v>
      </c>
      <c r="E513" s="153">
        <v>2994</v>
      </c>
      <c r="F513" s="153">
        <v>107</v>
      </c>
      <c r="G513" s="151">
        <v>2611</v>
      </c>
      <c r="H513" s="151">
        <v>2507</v>
      </c>
      <c r="I513" s="151">
        <v>104</v>
      </c>
      <c r="J513" s="151">
        <v>1652</v>
      </c>
      <c r="K513" s="151">
        <v>1600</v>
      </c>
      <c r="L513" s="151">
        <v>52</v>
      </c>
      <c r="M513" s="172">
        <v>0.93</v>
      </c>
      <c r="N513" s="153">
        <v>65378</v>
      </c>
      <c r="O513" s="153">
        <v>63497</v>
      </c>
      <c r="P513" s="153">
        <v>1881</v>
      </c>
      <c r="Q513" s="154">
        <v>0.971228853742849</v>
      </c>
      <c r="R513" s="154">
        <v>0.965495001612383</v>
      </c>
      <c r="S513" s="154">
        <v>0.960168517809268</v>
      </c>
      <c r="T513" s="154">
        <v>0.968523002421308</v>
      </c>
      <c r="U513" s="173">
        <v>0.00532648380311462</v>
      </c>
      <c r="V513" s="158">
        <v>18320</v>
      </c>
      <c r="W513" s="158">
        <v>17761</v>
      </c>
      <c r="X513" s="158">
        <v>20497</v>
      </c>
      <c r="Y513" s="158">
        <v>19912</v>
      </c>
      <c r="Z513" s="155">
        <v>0.969486899563319</v>
      </c>
      <c r="AA513" s="155">
        <v>0.971459237937259</v>
      </c>
      <c r="AB513" s="173">
        <v>-0.00197233837394029</v>
      </c>
    </row>
    <row r="514" spans="1:28">
      <c r="A514" s="175" t="s">
        <v>375</v>
      </c>
      <c r="B514" s="176" t="s">
        <v>1814</v>
      </c>
      <c r="C514" s="176" t="s">
        <v>508</v>
      </c>
      <c r="D514" s="150">
        <v>1765</v>
      </c>
      <c r="E514" s="153">
        <v>1730</v>
      </c>
      <c r="F514" s="153">
        <v>35</v>
      </c>
      <c r="G514" s="151">
        <v>1585</v>
      </c>
      <c r="H514" s="151">
        <v>1565</v>
      </c>
      <c r="I514" s="151">
        <v>20</v>
      </c>
      <c r="J514" s="151">
        <v>972</v>
      </c>
      <c r="K514" s="151">
        <v>962</v>
      </c>
      <c r="L514" s="151">
        <v>10</v>
      </c>
      <c r="M514" s="172">
        <v>0.93</v>
      </c>
      <c r="N514" s="153">
        <v>36681</v>
      </c>
      <c r="O514" s="153">
        <v>36077</v>
      </c>
      <c r="P514" s="153">
        <v>604</v>
      </c>
      <c r="Q514" s="154">
        <v>0.983533709549903</v>
      </c>
      <c r="R514" s="154">
        <v>0.980169971671388</v>
      </c>
      <c r="S514" s="154">
        <v>0.987381703470032</v>
      </c>
      <c r="T514" s="154">
        <v>0.989711934156379</v>
      </c>
      <c r="U514" s="173">
        <v>-0.00721173179864343</v>
      </c>
      <c r="V514" s="158">
        <v>10608</v>
      </c>
      <c r="W514" s="158">
        <v>10431</v>
      </c>
      <c r="X514" s="158">
        <v>11308</v>
      </c>
      <c r="Y514" s="158">
        <v>11122</v>
      </c>
      <c r="Z514" s="155">
        <v>0.983314479638009</v>
      </c>
      <c r="AA514" s="155">
        <v>0.983551467987266</v>
      </c>
      <c r="AB514" s="173">
        <v>-0.000236988349256673</v>
      </c>
    </row>
    <row r="515" spans="1:28">
      <c r="A515" s="175" t="s">
        <v>375</v>
      </c>
      <c r="B515" s="176" t="s">
        <v>1814</v>
      </c>
      <c r="C515" s="176" t="s">
        <v>509</v>
      </c>
      <c r="D515" s="150">
        <v>5433</v>
      </c>
      <c r="E515" s="153">
        <v>5178</v>
      </c>
      <c r="F515" s="153">
        <v>255</v>
      </c>
      <c r="G515" s="151">
        <v>4578</v>
      </c>
      <c r="H515" s="151">
        <v>4284</v>
      </c>
      <c r="I515" s="151">
        <v>294</v>
      </c>
      <c r="J515" s="151">
        <v>3004</v>
      </c>
      <c r="K515" s="151">
        <v>2856</v>
      </c>
      <c r="L515" s="151">
        <v>148</v>
      </c>
      <c r="M515" s="172">
        <v>0.93</v>
      </c>
      <c r="N515" s="153">
        <v>110815</v>
      </c>
      <c r="O515" s="153">
        <v>104532</v>
      </c>
      <c r="P515" s="153">
        <v>6283</v>
      </c>
      <c r="Q515" s="154">
        <v>0.943301899562334</v>
      </c>
      <c r="R515" s="154">
        <v>0.953064605190503</v>
      </c>
      <c r="S515" s="154">
        <v>0.935779816513762</v>
      </c>
      <c r="T515" s="154">
        <v>0.950732356857523</v>
      </c>
      <c r="U515" s="173">
        <v>0.017284788676741</v>
      </c>
      <c r="V515" s="158">
        <v>32500</v>
      </c>
      <c r="W515" s="158">
        <v>30755</v>
      </c>
      <c r="X515" s="158">
        <v>34882</v>
      </c>
      <c r="Y515" s="158">
        <v>32959</v>
      </c>
      <c r="Z515" s="155">
        <v>0.946307692307692</v>
      </c>
      <c r="AA515" s="155">
        <v>0.944871280316496</v>
      </c>
      <c r="AB515" s="173">
        <v>0.00143641199119671</v>
      </c>
    </row>
    <row r="516" spans="1:28">
      <c r="A516" s="175" t="s">
        <v>375</v>
      </c>
      <c r="B516" s="176" t="s">
        <v>1814</v>
      </c>
      <c r="C516" s="176" t="s">
        <v>510</v>
      </c>
      <c r="D516" s="150">
        <v>3291</v>
      </c>
      <c r="E516" s="153">
        <v>3080</v>
      </c>
      <c r="F516" s="153">
        <v>211</v>
      </c>
      <c r="G516" s="151">
        <v>2573</v>
      </c>
      <c r="H516" s="151">
        <v>2399</v>
      </c>
      <c r="I516" s="151">
        <v>174</v>
      </c>
      <c r="J516" s="151">
        <v>1792</v>
      </c>
      <c r="K516" s="151">
        <v>1690</v>
      </c>
      <c r="L516" s="151">
        <v>102</v>
      </c>
      <c r="M516" s="172">
        <v>0.93</v>
      </c>
      <c r="N516" s="153">
        <v>66681</v>
      </c>
      <c r="O516" s="153">
        <v>63132</v>
      </c>
      <c r="P516" s="153">
        <v>3549</v>
      </c>
      <c r="Q516" s="154">
        <v>0.946776443064741</v>
      </c>
      <c r="R516" s="154">
        <v>0.935885749012458</v>
      </c>
      <c r="S516" s="154">
        <v>0.932374659930043</v>
      </c>
      <c r="T516" s="154">
        <v>0.943080357142857</v>
      </c>
      <c r="U516" s="173">
        <v>0.00351108908241549</v>
      </c>
      <c r="V516" s="158">
        <v>18930</v>
      </c>
      <c r="W516" s="158">
        <v>17833</v>
      </c>
      <c r="X516" s="158">
        <v>21453</v>
      </c>
      <c r="Y516" s="158">
        <v>20314</v>
      </c>
      <c r="Z516" s="155">
        <v>0.942049656629688</v>
      </c>
      <c r="AA516" s="155">
        <v>0.946907192467254</v>
      </c>
      <c r="AB516" s="173">
        <v>-0.00485753583756565</v>
      </c>
    </row>
    <row r="517" spans="1:28">
      <c r="A517" s="175" t="s">
        <v>375</v>
      </c>
      <c r="B517" s="176" t="s">
        <v>1814</v>
      </c>
      <c r="C517" s="176" t="s">
        <v>511</v>
      </c>
      <c r="D517" s="150">
        <v>5498</v>
      </c>
      <c r="E517" s="153">
        <v>5139</v>
      </c>
      <c r="F517" s="153">
        <v>359</v>
      </c>
      <c r="G517" s="151">
        <v>4999</v>
      </c>
      <c r="H517" s="151">
        <v>4133</v>
      </c>
      <c r="I517" s="151">
        <v>866</v>
      </c>
      <c r="J517" s="151">
        <v>3106</v>
      </c>
      <c r="K517" s="151">
        <v>2768</v>
      </c>
      <c r="L517" s="151">
        <v>338</v>
      </c>
      <c r="M517" s="172">
        <v>0.93</v>
      </c>
      <c r="N517" s="153">
        <v>118057</v>
      </c>
      <c r="O517" s="153">
        <v>106344</v>
      </c>
      <c r="P517" s="153">
        <v>11713</v>
      </c>
      <c r="Q517" s="154">
        <v>0.900785213922088</v>
      </c>
      <c r="R517" s="154">
        <v>0.934703528555838</v>
      </c>
      <c r="S517" s="154">
        <v>0.826765353070614</v>
      </c>
      <c r="T517" s="154">
        <v>0.891178364455892</v>
      </c>
      <c r="U517" s="173">
        <v>0.107938175485224</v>
      </c>
      <c r="V517" s="158">
        <v>33614</v>
      </c>
      <c r="W517" s="158">
        <v>30197</v>
      </c>
      <c r="X517" s="158">
        <v>37345</v>
      </c>
      <c r="Y517" s="158">
        <v>34397</v>
      </c>
      <c r="Z517" s="155">
        <v>0.8983459272922</v>
      </c>
      <c r="AA517" s="155">
        <v>0.921060382916053</v>
      </c>
      <c r="AB517" s="173">
        <v>-0.0227144556238533</v>
      </c>
    </row>
    <row r="518" spans="1:28">
      <c r="A518" s="175" t="s">
        <v>375</v>
      </c>
      <c r="B518" s="176" t="s">
        <v>1814</v>
      </c>
      <c r="C518" s="176" t="s">
        <v>512</v>
      </c>
      <c r="D518" s="150">
        <v>3698</v>
      </c>
      <c r="E518" s="153">
        <v>3559</v>
      </c>
      <c r="F518" s="153">
        <v>139</v>
      </c>
      <c r="G518" s="151">
        <v>3127</v>
      </c>
      <c r="H518" s="151">
        <v>2975</v>
      </c>
      <c r="I518" s="151">
        <v>152</v>
      </c>
      <c r="J518" s="151">
        <v>2026</v>
      </c>
      <c r="K518" s="151">
        <v>1962</v>
      </c>
      <c r="L518" s="151">
        <v>64</v>
      </c>
      <c r="M518" s="172">
        <v>0.93</v>
      </c>
      <c r="N518" s="153">
        <v>78867</v>
      </c>
      <c r="O518" s="153">
        <v>76111</v>
      </c>
      <c r="P518" s="153">
        <v>2756</v>
      </c>
      <c r="Q518" s="154">
        <v>0.965055092751087</v>
      </c>
      <c r="R518" s="154">
        <v>0.962412114656571</v>
      </c>
      <c r="S518" s="154">
        <v>0.951391109689799</v>
      </c>
      <c r="T518" s="154">
        <v>0.968410661401777</v>
      </c>
      <c r="U518" s="173">
        <v>0.0110210049667726</v>
      </c>
      <c r="V518" s="158">
        <v>22413</v>
      </c>
      <c r="W518" s="158">
        <v>21575</v>
      </c>
      <c r="X518" s="158">
        <v>24596</v>
      </c>
      <c r="Y518" s="158">
        <v>23769</v>
      </c>
      <c r="Z518" s="155">
        <v>0.962610984696382</v>
      </c>
      <c r="AA518" s="155">
        <v>0.966376646609205</v>
      </c>
      <c r="AB518" s="173">
        <v>-0.00376566191282324</v>
      </c>
    </row>
    <row r="519" spans="1:28">
      <c r="A519" s="175" t="s">
        <v>375</v>
      </c>
      <c r="B519" s="176" t="s">
        <v>1814</v>
      </c>
      <c r="C519" s="176" t="s">
        <v>513</v>
      </c>
      <c r="D519" s="150">
        <v>2085</v>
      </c>
      <c r="E519" s="153">
        <v>2007</v>
      </c>
      <c r="F519" s="153">
        <v>78</v>
      </c>
      <c r="G519" s="151">
        <v>1835</v>
      </c>
      <c r="H519" s="151">
        <v>1724</v>
      </c>
      <c r="I519" s="151">
        <v>111</v>
      </c>
      <c r="J519" s="151">
        <v>1227</v>
      </c>
      <c r="K519" s="151">
        <v>1158</v>
      </c>
      <c r="L519" s="151">
        <v>69</v>
      </c>
      <c r="M519" s="172">
        <v>0.93</v>
      </c>
      <c r="N519" s="153">
        <v>43418</v>
      </c>
      <c r="O519" s="153">
        <v>41059</v>
      </c>
      <c r="P519" s="153">
        <v>2359</v>
      </c>
      <c r="Q519" s="154">
        <v>0.94566769542586</v>
      </c>
      <c r="R519" s="154">
        <v>0.962589928057554</v>
      </c>
      <c r="S519" s="154">
        <v>0.939509536784741</v>
      </c>
      <c r="T519" s="154">
        <v>0.943765281173594</v>
      </c>
      <c r="U519" s="173">
        <v>0.0230803912728128</v>
      </c>
      <c r="V519" s="158">
        <v>12673</v>
      </c>
      <c r="W519" s="158">
        <v>11952</v>
      </c>
      <c r="X519" s="158">
        <v>13543</v>
      </c>
      <c r="Y519" s="158">
        <v>12827</v>
      </c>
      <c r="Z519" s="155">
        <v>0.943107393671585</v>
      </c>
      <c r="AA519" s="155">
        <v>0.947131359373846</v>
      </c>
      <c r="AB519" s="173">
        <v>-0.00402396570226105</v>
      </c>
    </row>
    <row r="520" spans="1:28">
      <c r="A520" s="175" t="s">
        <v>375</v>
      </c>
      <c r="B520" s="176" t="s">
        <v>1814</v>
      </c>
      <c r="C520" s="176" t="s">
        <v>514</v>
      </c>
      <c r="D520" s="150">
        <v>3164</v>
      </c>
      <c r="E520" s="153">
        <v>2987</v>
      </c>
      <c r="F520" s="153">
        <v>177</v>
      </c>
      <c r="G520" s="151">
        <v>2697</v>
      </c>
      <c r="H520" s="151">
        <v>2390</v>
      </c>
      <c r="I520" s="151">
        <v>307</v>
      </c>
      <c r="J520" s="151">
        <v>1746</v>
      </c>
      <c r="K520" s="151">
        <v>1674</v>
      </c>
      <c r="L520" s="151">
        <v>72</v>
      </c>
      <c r="M520" s="172">
        <v>0.93</v>
      </c>
      <c r="N520" s="153">
        <v>67571</v>
      </c>
      <c r="O520" s="153">
        <v>62425</v>
      </c>
      <c r="P520" s="153">
        <v>5146</v>
      </c>
      <c r="Q520" s="154">
        <v>0.923843068772106</v>
      </c>
      <c r="R520" s="154">
        <v>0.944058154235145</v>
      </c>
      <c r="S520" s="154">
        <v>0.886169818316648</v>
      </c>
      <c r="T520" s="154">
        <v>0.958762886597938</v>
      </c>
      <c r="U520" s="173">
        <v>0.0578883359184973</v>
      </c>
      <c r="V520" s="158">
        <v>19188</v>
      </c>
      <c r="W520" s="158">
        <v>17821</v>
      </c>
      <c r="X520" s="158">
        <v>20880</v>
      </c>
      <c r="Y520" s="158">
        <v>19292</v>
      </c>
      <c r="Z520" s="155">
        <v>0.928757556806337</v>
      </c>
      <c r="AA520" s="155">
        <v>0.923946360153257</v>
      </c>
      <c r="AB520" s="173">
        <v>0.00481119665308061</v>
      </c>
    </row>
    <row r="521" spans="1:28">
      <c r="A521" s="175" t="s">
        <v>375</v>
      </c>
      <c r="B521" s="176" t="s">
        <v>1814</v>
      </c>
      <c r="C521" s="176" t="s">
        <v>515</v>
      </c>
      <c r="D521" s="150">
        <v>4068</v>
      </c>
      <c r="E521" s="153">
        <v>3899</v>
      </c>
      <c r="F521" s="153">
        <v>169</v>
      </c>
      <c r="G521" s="151">
        <v>3383</v>
      </c>
      <c r="H521" s="151">
        <v>3232</v>
      </c>
      <c r="I521" s="151">
        <v>151</v>
      </c>
      <c r="J521" s="151">
        <v>2068</v>
      </c>
      <c r="K521" s="151">
        <v>1951</v>
      </c>
      <c r="L521" s="151">
        <v>117</v>
      </c>
      <c r="M521" s="172">
        <v>0.93</v>
      </c>
      <c r="N521" s="153">
        <v>81026</v>
      </c>
      <c r="O521" s="153">
        <v>77505</v>
      </c>
      <c r="P521" s="153">
        <v>3521</v>
      </c>
      <c r="Q521" s="154">
        <v>0.956544812776146</v>
      </c>
      <c r="R521" s="154">
        <v>0.958456243854474</v>
      </c>
      <c r="S521" s="154">
        <v>0.955365060597103</v>
      </c>
      <c r="T521" s="154">
        <v>0.943423597678917</v>
      </c>
      <c r="U521" s="173">
        <v>0.00309118325737079</v>
      </c>
      <c r="V521" s="158">
        <v>23110</v>
      </c>
      <c r="W521" s="158">
        <v>22115</v>
      </c>
      <c r="X521" s="158">
        <v>25590</v>
      </c>
      <c r="Y521" s="158">
        <v>24504</v>
      </c>
      <c r="Z521" s="155">
        <v>0.956945045434877</v>
      </c>
      <c r="AA521" s="155">
        <v>0.957561547479484</v>
      </c>
      <c r="AB521" s="173">
        <v>-0.000616502044607503</v>
      </c>
    </row>
    <row r="522" spans="1:28">
      <c r="A522" s="175" t="s">
        <v>375</v>
      </c>
      <c r="B522" s="176" t="s">
        <v>1815</v>
      </c>
      <c r="C522" s="176" t="s">
        <v>516</v>
      </c>
      <c r="D522" s="150">
        <v>5169</v>
      </c>
      <c r="E522" s="153">
        <v>5015</v>
      </c>
      <c r="F522" s="153">
        <v>154</v>
      </c>
      <c r="G522" s="151">
        <v>2215</v>
      </c>
      <c r="H522" s="151">
        <v>2147</v>
      </c>
      <c r="I522" s="151">
        <v>68</v>
      </c>
      <c r="J522" s="151">
        <v>3783</v>
      </c>
      <c r="K522" s="151">
        <v>3719</v>
      </c>
      <c r="L522" s="151">
        <v>64</v>
      </c>
      <c r="M522" s="172">
        <v>0.93</v>
      </c>
      <c r="N522" s="153">
        <v>96632</v>
      </c>
      <c r="O522" s="153">
        <v>94678</v>
      </c>
      <c r="P522" s="153">
        <v>1954</v>
      </c>
      <c r="Q522" s="154">
        <v>0.979778955211524</v>
      </c>
      <c r="R522" s="154">
        <v>0.970207003288837</v>
      </c>
      <c r="S522" s="154">
        <v>0.969300225733634</v>
      </c>
      <c r="T522" s="154">
        <v>0.983082209886334</v>
      </c>
      <c r="U522" s="173">
        <v>0.000906777555202964</v>
      </c>
      <c r="V522" s="158">
        <v>27244</v>
      </c>
      <c r="W522" s="158">
        <v>26617</v>
      </c>
      <c r="X522" s="158">
        <v>31440</v>
      </c>
      <c r="Y522" s="158">
        <v>30813</v>
      </c>
      <c r="Z522" s="155">
        <v>0.97698575833211</v>
      </c>
      <c r="AA522" s="155">
        <v>0.980057251908397</v>
      </c>
      <c r="AB522" s="173">
        <v>-0.00307149357628711</v>
      </c>
    </row>
    <row r="523" spans="1:28">
      <c r="A523" s="175" t="s">
        <v>375</v>
      </c>
      <c r="B523" s="176" t="s">
        <v>1815</v>
      </c>
      <c r="C523" s="176" t="s">
        <v>517</v>
      </c>
      <c r="D523" s="150">
        <v>4172</v>
      </c>
      <c r="E523" s="153">
        <v>3917</v>
      </c>
      <c r="F523" s="153">
        <v>255</v>
      </c>
      <c r="G523" s="151">
        <v>1782</v>
      </c>
      <c r="H523" s="151">
        <v>1594</v>
      </c>
      <c r="I523" s="151">
        <v>188</v>
      </c>
      <c r="J523" s="151">
        <v>3132</v>
      </c>
      <c r="K523" s="151">
        <v>2941</v>
      </c>
      <c r="L523" s="151">
        <v>191</v>
      </c>
      <c r="M523" s="172">
        <v>0.93</v>
      </c>
      <c r="N523" s="153">
        <v>79397</v>
      </c>
      <c r="O523" s="153">
        <v>75456</v>
      </c>
      <c r="P523" s="153">
        <v>3941</v>
      </c>
      <c r="Q523" s="154">
        <v>0.950363363855057</v>
      </c>
      <c r="R523" s="154">
        <v>0.938878235858102</v>
      </c>
      <c r="S523" s="154">
        <v>0.894500561167228</v>
      </c>
      <c r="T523" s="154">
        <v>0.939016602809706</v>
      </c>
      <c r="U523" s="173">
        <v>0.0443776746908737</v>
      </c>
      <c r="V523" s="158">
        <v>22246</v>
      </c>
      <c r="W523" s="158">
        <v>21072</v>
      </c>
      <c r="X523" s="158">
        <v>25538</v>
      </c>
      <c r="Y523" s="158">
        <v>24206</v>
      </c>
      <c r="Z523" s="155">
        <v>0.947226467679583</v>
      </c>
      <c r="AA523" s="155">
        <v>0.947842430887305</v>
      </c>
      <c r="AB523" s="173">
        <v>-0.000615963207722392</v>
      </c>
    </row>
    <row r="524" spans="1:28">
      <c r="A524" s="175" t="s">
        <v>375</v>
      </c>
      <c r="B524" s="176" t="s">
        <v>1815</v>
      </c>
      <c r="C524" s="176" t="s">
        <v>518</v>
      </c>
      <c r="D524" s="150">
        <v>5144</v>
      </c>
      <c r="E524" s="153">
        <v>4977</v>
      </c>
      <c r="F524" s="153">
        <v>167</v>
      </c>
      <c r="G524" s="151">
        <v>1856</v>
      </c>
      <c r="H524" s="151">
        <v>1796</v>
      </c>
      <c r="I524" s="151">
        <v>60</v>
      </c>
      <c r="J524" s="151">
        <v>3960</v>
      </c>
      <c r="K524" s="151">
        <v>3865</v>
      </c>
      <c r="L524" s="151">
        <v>95</v>
      </c>
      <c r="M524" s="172">
        <v>0.93</v>
      </c>
      <c r="N524" s="153">
        <v>97277</v>
      </c>
      <c r="O524" s="153">
        <v>95029</v>
      </c>
      <c r="P524" s="153">
        <v>2248</v>
      </c>
      <c r="Q524" s="154">
        <v>0.976890734706046</v>
      </c>
      <c r="R524" s="154">
        <v>0.96753499222395</v>
      </c>
      <c r="S524" s="154">
        <v>0.967672413793103</v>
      </c>
      <c r="T524" s="154">
        <v>0.976010101010101</v>
      </c>
      <c r="U524" s="173">
        <v>-0.000137421569153195</v>
      </c>
      <c r="V524" s="158">
        <v>27303</v>
      </c>
      <c r="W524" s="158">
        <v>26563</v>
      </c>
      <c r="X524" s="158">
        <v>33600</v>
      </c>
      <c r="Y524" s="158">
        <v>33052</v>
      </c>
      <c r="Z524" s="155">
        <v>0.972896751272754</v>
      </c>
      <c r="AA524" s="155">
        <v>0.983690476190476</v>
      </c>
      <c r="AB524" s="173">
        <v>-0.0107937249177223</v>
      </c>
    </row>
    <row r="525" spans="1:28">
      <c r="A525" s="175" t="s">
        <v>375</v>
      </c>
      <c r="B525" s="176" t="s">
        <v>1815</v>
      </c>
      <c r="C525" s="176" t="s">
        <v>519</v>
      </c>
      <c r="D525" s="150">
        <v>4869</v>
      </c>
      <c r="E525" s="153">
        <v>4539</v>
      </c>
      <c r="F525" s="153">
        <v>330</v>
      </c>
      <c r="G525" s="151">
        <v>2143</v>
      </c>
      <c r="H525" s="151">
        <v>1964</v>
      </c>
      <c r="I525" s="151">
        <v>179</v>
      </c>
      <c r="J525" s="151">
        <v>3974</v>
      </c>
      <c r="K525" s="151">
        <v>3674</v>
      </c>
      <c r="L525" s="151">
        <v>300</v>
      </c>
      <c r="M525" s="172">
        <v>0.93</v>
      </c>
      <c r="N525" s="153">
        <v>91147</v>
      </c>
      <c r="O525" s="153">
        <v>85295</v>
      </c>
      <c r="P525" s="153">
        <v>5852</v>
      </c>
      <c r="Q525" s="154">
        <v>0.935796021810921</v>
      </c>
      <c r="R525" s="154">
        <v>0.932224276032039</v>
      </c>
      <c r="S525" s="154">
        <v>0.916472235184321</v>
      </c>
      <c r="T525" s="154">
        <v>0.924509310518369</v>
      </c>
      <c r="U525" s="173">
        <v>0.0157520408477183</v>
      </c>
      <c r="V525" s="158">
        <v>27534</v>
      </c>
      <c r="W525" s="158">
        <v>25833</v>
      </c>
      <c r="X525" s="158">
        <v>28925</v>
      </c>
      <c r="Y525" s="158">
        <v>27039</v>
      </c>
      <c r="Z525" s="155">
        <v>0.938221834822401</v>
      </c>
      <c r="AA525" s="155">
        <v>0.934796888504754</v>
      </c>
      <c r="AB525" s="173">
        <v>0.00342494631764778</v>
      </c>
    </row>
    <row r="526" spans="1:28">
      <c r="A526" s="175" t="s">
        <v>375</v>
      </c>
      <c r="B526" s="176" t="s">
        <v>1815</v>
      </c>
      <c r="C526" s="176" t="s">
        <v>520</v>
      </c>
      <c r="D526" s="150">
        <v>3815</v>
      </c>
      <c r="E526" s="153">
        <v>3628</v>
      </c>
      <c r="F526" s="153">
        <v>187</v>
      </c>
      <c r="G526" s="151">
        <v>1430</v>
      </c>
      <c r="H526" s="151">
        <v>1376</v>
      </c>
      <c r="I526" s="151">
        <v>54</v>
      </c>
      <c r="J526" s="151">
        <v>3067</v>
      </c>
      <c r="K526" s="151">
        <v>2966</v>
      </c>
      <c r="L526" s="151">
        <v>101</v>
      </c>
      <c r="M526" s="172">
        <v>0.93</v>
      </c>
      <c r="N526" s="153">
        <v>70292</v>
      </c>
      <c r="O526" s="153">
        <v>67171</v>
      </c>
      <c r="P526" s="153">
        <v>3121</v>
      </c>
      <c r="Q526" s="154">
        <v>0.955599499231776</v>
      </c>
      <c r="R526" s="154">
        <v>0.950982961992136</v>
      </c>
      <c r="S526" s="154">
        <v>0.962237762237762</v>
      </c>
      <c r="T526" s="154">
        <v>0.967068796869905</v>
      </c>
      <c r="U526" s="173">
        <v>-0.011254800245626</v>
      </c>
      <c r="V526" s="158">
        <v>20781</v>
      </c>
      <c r="W526" s="158">
        <v>19692</v>
      </c>
      <c r="X526" s="158">
        <v>24136</v>
      </c>
      <c r="Y526" s="158">
        <v>23148</v>
      </c>
      <c r="Z526" s="155">
        <v>0.947596362061498</v>
      </c>
      <c r="AA526" s="155">
        <v>0.959065296652304</v>
      </c>
      <c r="AB526" s="173">
        <v>-0.0114689345908052</v>
      </c>
    </row>
    <row r="527" spans="1:28">
      <c r="A527" s="175" t="s">
        <v>375</v>
      </c>
      <c r="B527" s="176" t="s">
        <v>1815</v>
      </c>
      <c r="C527" s="176" t="s">
        <v>521</v>
      </c>
      <c r="D527" s="150">
        <v>5329</v>
      </c>
      <c r="E527" s="153">
        <v>5083</v>
      </c>
      <c r="F527" s="153">
        <v>246</v>
      </c>
      <c r="G527" s="151">
        <v>2195</v>
      </c>
      <c r="H527" s="151">
        <v>2103</v>
      </c>
      <c r="I527" s="151">
        <v>92</v>
      </c>
      <c r="J527" s="151">
        <v>4049</v>
      </c>
      <c r="K527" s="151">
        <v>3920</v>
      </c>
      <c r="L527" s="151">
        <v>129</v>
      </c>
      <c r="M527" s="172">
        <v>0.93</v>
      </c>
      <c r="N527" s="153">
        <v>99509</v>
      </c>
      <c r="O527" s="153">
        <v>95567</v>
      </c>
      <c r="P527" s="153">
        <v>3942</v>
      </c>
      <c r="Q527" s="154">
        <v>0.960385492769498</v>
      </c>
      <c r="R527" s="154">
        <v>0.953837492963032</v>
      </c>
      <c r="S527" s="154">
        <v>0.958086560364465</v>
      </c>
      <c r="T527" s="154">
        <v>0.968140281551</v>
      </c>
      <c r="U527" s="173">
        <v>-0.00424906740143227</v>
      </c>
      <c r="V527" s="158">
        <v>28431</v>
      </c>
      <c r="W527" s="158">
        <v>27384</v>
      </c>
      <c r="X527" s="158">
        <v>32060</v>
      </c>
      <c r="Y527" s="158">
        <v>30876</v>
      </c>
      <c r="Z527" s="155">
        <v>0.963174000211037</v>
      </c>
      <c r="AA527" s="155">
        <v>0.963069245165315</v>
      </c>
      <c r="AB527" s="173">
        <v>0.000104755045722271</v>
      </c>
    </row>
    <row r="528" spans="1:28">
      <c r="A528" s="175" t="s">
        <v>375</v>
      </c>
      <c r="B528" s="176" t="s">
        <v>1815</v>
      </c>
      <c r="C528" s="176" t="s">
        <v>522</v>
      </c>
      <c r="D528" s="150">
        <v>4538</v>
      </c>
      <c r="E528" s="153">
        <v>4360</v>
      </c>
      <c r="F528" s="153">
        <v>178</v>
      </c>
      <c r="G528" s="151">
        <v>2089</v>
      </c>
      <c r="H528" s="151">
        <v>1999</v>
      </c>
      <c r="I528" s="151">
        <v>90</v>
      </c>
      <c r="J528" s="151">
        <v>3419</v>
      </c>
      <c r="K528" s="151">
        <v>3334</v>
      </c>
      <c r="L528" s="151">
        <v>85</v>
      </c>
      <c r="M528" s="172">
        <v>0.93</v>
      </c>
      <c r="N528" s="153">
        <v>84967</v>
      </c>
      <c r="O528" s="153">
        <v>82722</v>
      </c>
      <c r="P528" s="153">
        <v>2245</v>
      </c>
      <c r="Q528" s="154">
        <v>0.973577977332376</v>
      </c>
      <c r="R528" s="154">
        <v>0.960775672102248</v>
      </c>
      <c r="S528" s="154">
        <v>0.956917185256103</v>
      </c>
      <c r="T528" s="154">
        <v>0.975138929511553</v>
      </c>
      <c r="U528" s="173">
        <v>0.00385848684614432</v>
      </c>
      <c r="V528" s="158">
        <v>24719</v>
      </c>
      <c r="W528" s="158">
        <v>23994</v>
      </c>
      <c r="X528" s="158">
        <v>28621</v>
      </c>
      <c r="Y528" s="158">
        <v>27929</v>
      </c>
      <c r="Z528" s="155">
        <v>0.97067033456046</v>
      </c>
      <c r="AA528" s="155">
        <v>0.975821948918626</v>
      </c>
      <c r="AB528" s="173">
        <v>-0.00515161435816658</v>
      </c>
    </row>
    <row r="529" spans="1:28">
      <c r="A529" s="175" t="s">
        <v>375</v>
      </c>
      <c r="B529" s="176" t="s">
        <v>1815</v>
      </c>
      <c r="C529" s="176" t="s">
        <v>523</v>
      </c>
      <c r="D529" s="150">
        <v>9607</v>
      </c>
      <c r="E529" s="153">
        <v>9369</v>
      </c>
      <c r="F529" s="153">
        <v>238</v>
      </c>
      <c r="G529" s="151">
        <v>3484</v>
      </c>
      <c r="H529" s="151">
        <v>3364</v>
      </c>
      <c r="I529" s="151">
        <v>120</v>
      </c>
      <c r="J529" s="151">
        <v>7289</v>
      </c>
      <c r="K529" s="151">
        <v>7187</v>
      </c>
      <c r="L529" s="151">
        <v>102</v>
      </c>
      <c r="M529" s="172">
        <v>0.93</v>
      </c>
      <c r="N529" s="153">
        <v>170646</v>
      </c>
      <c r="O529" s="153">
        <v>168092</v>
      </c>
      <c r="P529" s="153">
        <v>2554</v>
      </c>
      <c r="Q529" s="154">
        <v>0.985033343881486</v>
      </c>
      <c r="R529" s="154">
        <v>0.975226397418549</v>
      </c>
      <c r="S529" s="154">
        <v>0.965556831228473</v>
      </c>
      <c r="T529" s="154">
        <v>0.986006310879407</v>
      </c>
      <c r="U529" s="173">
        <v>0.00966956619007597</v>
      </c>
      <c r="V529" s="158">
        <v>49791</v>
      </c>
      <c r="W529" s="158">
        <v>48989</v>
      </c>
      <c r="X529" s="158">
        <v>54124</v>
      </c>
      <c r="Y529" s="158">
        <v>53451</v>
      </c>
      <c r="Z529" s="155">
        <v>0.983892671366311</v>
      </c>
      <c r="AA529" s="155">
        <v>0.987565590126376</v>
      </c>
      <c r="AB529" s="173">
        <v>-0.00367291876006526</v>
      </c>
    </row>
    <row r="530" spans="1:28">
      <c r="A530" s="175" t="s">
        <v>375</v>
      </c>
      <c r="B530" s="176" t="s">
        <v>1815</v>
      </c>
      <c r="C530" s="176" t="s">
        <v>524</v>
      </c>
      <c r="D530" s="150">
        <v>3417</v>
      </c>
      <c r="E530" s="153">
        <v>3343</v>
      </c>
      <c r="F530" s="153">
        <v>74</v>
      </c>
      <c r="G530" s="151">
        <v>1253</v>
      </c>
      <c r="H530" s="151">
        <v>1240</v>
      </c>
      <c r="I530" s="151">
        <v>13</v>
      </c>
      <c r="J530" s="151">
        <v>2652</v>
      </c>
      <c r="K530" s="151">
        <v>2599</v>
      </c>
      <c r="L530" s="151">
        <v>53</v>
      </c>
      <c r="M530" s="172">
        <v>0.93</v>
      </c>
      <c r="N530" s="153">
        <v>64340</v>
      </c>
      <c r="O530" s="153">
        <v>63495</v>
      </c>
      <c r="P530" s="153">
        <v>845</v>
      </c>
      <c r="Q530" s="154">
        <v>0.986866645943426</v>
      </c>
      <c r="R530" s="154">
        <v>0.978343576236465</v>
      </c>
      <c r="S530" s="154">
        <v>0.989624900239425</v>
      </c>
      <c r="T530" s="154">
        <v>0.980015082956259</v>
      </c>
      <c r="U530" s="173">
        <v>-0.0112813240029607</v>
      </c>
      <c r="V530" s="158">
        <v>18295</v>
      </c>
      <c r="W530" s="158">
        <v>18005</v>
      </c>
      <c r="X530" s="158">
        <v>21042</v>
      </c>
      <c r="Y530" s="158">
        <v>20769</v>
      </c>
      <c r="Z530" s="155">
        <v>0.98414867450123</v>
      </c>
      <c r="AA530" s="155">
        <v>0.987025948103792</v>
      </c>
      <c r="AB530" s="173">
        <v>-0.00287727360256251</v>
      </c>
    </row>
    <row r="531" spans="1:28">
      <c r="A531" s="175" t="s">
        <v>375</v>
      </c>
      <c r="B531" s="176" t="s">
        <v>1815</v>
      </c>
      <c r="C531" s="176" t="s">
        <v>525</v>
      </c>
      <c r="D531" s="150">
        <v>4621</v>
      </c>
      <c r="E531" s="153">
        <v>4479</v>
      </c>
      <c r="F531" s="153">
        <v>142</v>
      </c>
      <c r="G531" s="151">
        <v>1743</v>
      </c>
      <c r="H531" s="151">
        <v>1631</v>
      </c>
      <c r="I531" s="151">
        <v>112</v>
      </c>
      <c r="J531" s="151">
        <v>3549</v>
      </c>
      <c r="K531" s="151">
        <v>3465</v>
      </c>
      <c r="L531" s="151">
        <v>84</v>
      </c>
      <c r="M531" s="172">
        <v>0.93</v>
      </c>
      <c r="N531" s="153">
        <v>91667</v>
      </c>
      <c r="O531" s="153">
        <v>88075</v>
      </c>
      <c r="P531" s="153">
        <v>3592</v>
      </c>
      <c r="Q531" s="154">
        <v>0.960814687946589</v>
      </c>
      <c r="R531" s="154">
        <v>0.969270720623242</v>
      </c>
      <c r="S531" s="154">
        <v>0.93574297188755</v>
      </c>
      <c r="T531" s="154">
        <v>0.976331360946746</v>
      </c>
      <c r="U531" s="173">
        <v>0.0335277487356915</v>
      </c>
      <c r="V531" s="158">
        <v>25144</v>
      </c>
      <c r="W531" s="158">
        <v>24177</v>
      </c>
      <c r="X531" s="158">
        <v>33760</v>
      </c>
      <c r="Y531" s="158">
        <v>32659</v>
      </c>
      <c r="Z531" s="155">
        <v>0.961541520839962</v>
      </c>
      <c r="AA531" s="155">
        <v>0.967387440758294</v>
      </c>
      <c r="AB531" s="173">
        <v>-0.00584591991833205</v>
      </c>
    </row>
    <row r="532" spans="1:28">
      <c r="A532" s="175" t="s">
        <v>375</v>
      </c>
      <c r="B532" s="176" t="s">
        <v>1815</v>
      </c>
      <c r="C532" s="176" t="s">
        <v>526</v>
      </c>
      <c r="D532" s="150">
        <v>2285</v>
      </c>
      <c r="E532" s="153">
        <v>2131</v>
      </c>
      <c r="F532" s="153">
        <v>154</v>
      </c>
      <c r="G532" s="151">
        <v>916</v>
      </c>
      <c r="H532" s="151">
        <v>831</v>
      </c>
      <c r="I532" s="151">
        <v>85</v>
      </c>
      <c r="J532" s="151">
        <v>1799</v>
      </c>
      <c r="K532" s="151">
        <v>1721</v>
      </c>
      <c r="L532" s="151">
        <v>78</v>
      </c>
      <c r="M532" s="172">
        <v>0.93</v>
      </c>
      <c r="N532" s="153">
        <v>44041</v>
      </c>
      <c r="O532" s="153">
        <v>42236</v>
      </c>
      <c r="P532" s="153">
        <v>1805</v>
      </c>
      <c r="Q532" s="154">
        <v>0.959015462864149</v>
      </c>
      <c r="R532" s="154">
        <v>0.932603938730853</v>
      </c>
      <c r="S532" s="154">
        <v>0.907205240174673</v>
      </c>
      <c r="T532" s="154">
        <v>0.956642579210673</v>
      </c>
      <c r="U532" s="173">
        <v>0.0253986985561808</v>
      </c>
      <c r="V532" s="158">
        <v>12567</v>
      </c>
      <c r="W532" s="158">
        <v>12009</v>
      </c>
      <c r="X532" s="158">
        <v>14202</v>
      </c>
      <c r="Y532" s="158">
        <v>13680</v>
      </c>
      <c r="Z532" s="155">
        <v>0.95559799474815</v>
      </c>
      <c r="AA532" s="155">
        <v>0.963244613434727</v>
      </c>
      <c r="AB532" s="173">
        <v>-0.00764661868657757</v>
      </c>
    </row>
    <row r="533" spans="1:28">
      <c r="A533" s="175" t="s">
        <v>375</v>
      </c>
      <c r="B533" s="176" t="s">
        <v>1815</v>
      </c>
      <c r="C533" s="176" t="s">
        <v>527</v>
      </c>
      <c r="D533" s="150">
        <v>6189</v>
      </c>
      <c r="E533" s="153">
        <v>5895</v>
      </c>
      <c r="F533" s="153">
        <v>294</v>
      </c>
      <c r="G533" s="151">
        <v>2740</v>
      </c>
      <c r="H533" s="151">
        <v>2629</v>
      </c>
      <c r="I533" s="151">
        <v>111</v>
      </c>
      <c r="J533" s="151">
        <v>4862</v>
      </c>
      <c r="K533" s="151">
        <v>4759</v>
      </c>
      <c r="L533" s="151">
        <v>103</v>
      </c>
      <c r="M533" s="172">
        <v>0.93</v>
      </c>
      <c r="N533" s="153">
        <v>120094</v>
      </c>
      <c r="O533" s="153">
        <v>115960</v>
      </c>
      <c r="P533" s="153">
        <v>4134</v>
      </c>
      <c r="Q533" s="154">
        <v>0.965576964710976</v>
      </c>
      <c r="R533" s="154">
        <v>0.952496364517693</v>
      </c>
      <c r="S533" s="154">
        <v>0.95948905109489</v>
      </c>
      <c r="T533" s="154">
        <v>0.978815302344714</v>
      </c>
      <c r="U533" s="173">
        <v>-0.00699268657719776</v>
      </c>
      <c r="V533" s="158">
        <v>33725</v>
      </c>
      <c r="W533" s="158">
        <v>32749</v>
      </c>
      <c r="X533" s="158">
        <v>38572</v>
      </c>
      <c r="Y533" s="158">
        <v>37344</v>
      </c>
      <c r="Z533" s="155">
        <v>0.971060044477391</v>
      </c>
      <c r="AA533" s="155">
        <v>0.968163434615783</v>
      </c>
      <c r="AB533" s="173">
        <v>0.00289660986160722</v>
      </c>
    </row>
    <row r="534" spans="1:28">
      <c r="A534" s="175" t="s">
        <v>375</v>
      </c>
      <c r="B534" s="176" t="s">
        <v>1815</v>
      </c>
      <c r="C534" s="176" t="s">
        <v>528</v>
      </c>
      <c r="D534" s="150">
        <v>3331</v>
      </c>
      <c r="E534" s="153">
        <v>3261</v>
      </c>
      <c r="F534" s="153">
        <v>70</v>
      </c>
      <c r="G534" s="151">
        <v>1181</v>
      </c>
      <c r="H534" s="151">
        <v>1145</v>
      </c>
      <c r="I534" s="151">
        <v>36</v>
      </c>
      <c r="J534" s="151">
        <v>2817</v>
      </c>
      <c r="K534" s="151">
        <v>2788</v>
      </c>
      <c r="L534" s="151">
        <v>29</v>
      </c>
      <c r="M534" s="172">
        <v>0.93</v>
      </c>
      <c r="N534" s="153">
        <v>63090</v>
      </c>
      <c r="O534" s="153">
        <v>62049</v>
      </c>
      <c r="P534" s="153">
        <v>1041</v>
      </c>
      <c r="Q534" s="154">
        <v>0.983499762244413</v>
      </c>
      <c r="R534" s="154">
        <v>0.978985289702792</v>
      </c>
      <c r="S534" s="154">
        <v>0.969517358171041</v>
      </c>
      <c r="T534" s="154">
        <v>0.989705360312389</v>
      </c>
      <c r="U534" s="173">
        <v>0.00946793153175052</v>
      </c>
      <c r="V534" s="158">
        <v>18707</v>
      </c>
      <c r="W534" s="158">
        <v>18308</v>
      </c>
      <c r="X534" s="158">
        <v>21435</v>
      </c>
      <c r="Y534" s="158">
        <v>21151</v>
      </c>
      <c r="Z534" s="155">
        <v>0.978671085689849</v>
      </c>
      <c r="AA534" s="155">
        <v>0.986750641474224</v>
      </c>
      <c r="AB534" s="173">
        <v>-0.00807955578437569</v>
      </c>
    </row>
    <row r="535" spans="1:28">
      <c r="A535" s="175" t="s">
        <v>375</v>
      </c>
      <c r="B535" s="176" t="s">
        <v>1815</v>
      </c>
      <c r="C535" s="176" t="s">
        <v>529</v>
      </c>
      <c r="D535" s="150">
        <v>2704</v>
      </c>
      <c r="E535" s="153">
        <v>2627</v>
      </c>
      <c r="F535" s="153">
        <v>77</v>
      </c>
      <c r="G535" s="151">
        <v>1016</v>
      </c>
      <c r="H535" s="151">
        <v>979</v>
      </c>
      <c r="I535" s="151">
        <v>37</v>
      </c>
      <c r="J535" s="151">
        <v>2475</v>
      </c>
      <c r="K535" s="151">
        <v>2430</v>
      </c>
      <c r="L535" s="151">
        <v>45</v>
      </c>
      <c r="M535" s="172">
        <v>0.93</v>
      </c>
      <c r="N535" s="153">
        <v>54574</v>
      </c>
      <c r="O535" s="153">
        <v>53755</v>
      </c>
      <c r="P535" s="153">
        <v>819</v>
      </c>
      <c r="Q535" s="154">
        <v>0.984992853739876</v>
      </c>
      <c r="R535" s="154">
        <v>0.971523668639053</v>
      </c>
      <c r="S535" s="154">
        <v>0.963582677165354</v>
      </c>
      <c r="T535" s="154">
        <v>0.981818181818182</v>
      </c>
      <c r="U535" s="173">
        <v>0.00794099147369898</v>
      </c>
      <c r="V535" s="158">
        <v>15472</v>
      </c>
      <c r="W535" s="158">
        <v>15166</v>
      </c>
      <c r="X535" s="158">
        <v>18787</v>
      </c>
      <c r="Y535" s="158">
        <v>18493</v>
      </c>
      <c r="Z535" s="155">
        <v>0.980222337125129</v>
      </c>
      <c r="AA535" s="155">
        <v>0.984350880928301</v>
      </c>
      <c r="AB535" s="173">
        <v>-0.00412854380317218</v>
      </c>
    </row>
    <row r="536" spans="1:28">
      <c r="A536" s="175" t="s">
        <v>375</v>
      </c>
      <c r="B536" s="176" t="s">
        <v>1815</v>
      </c>
      <c r="C536" s="176" t="s">
        <v>530</v>
      </c>
      <c r="D536" s="150">
        <v>4157</v>
      </c>
      <c r="E536" s="153">
        <v>4004</v>
      </c>
      <c r="F536" s="153">
        <v>153</v>
      </c>
      <c r="G536" s="151">
        <v>1483</v>
      </c>
      <c r="H536" s="151">
        <v>1432</v>
      </c>
      <c r="I536" s="151">
        <v>51</v>
      </c>
      <c r="J536" s="151">
        <v>3217</v>
      </c>
      <c r="K536" s="151">
        <v>3132</v>
      </c>
      <c r="L536" s="151">
        <v>85</v>
      </c>
      <c r="M536" s="172">
        <v>0.93</v>
      </c>
      <c r="N536" s="153">
        <v>76094</v>
      </c>
      <c r="O536" s="153">
        <v>73359</v>
      </c>
      <c r="P536" s="153">
        <v>2735</v>
      </c>
      <c r="Q536" s="154">
        <v>0.964057612952401</v>
      </c>
      <c r="R536" s="154">
        <v>0.963194611498677</v>
      </c>
      <c r="S536" s="154">
        <v>0.965610249494268</v>
      </c>
      <c r="T536" s="154">
        <v>0.973577867578489</v>
      </c>
      <c r="U536" s="173">
        <v>-0.00241563799559141</v>
      </c>
      <c r="V536" s="158">
        <v>22365</v>
      </c>
      <c r="W536" s="158">
        <v>21669</v>
      </c>
      <c r="X536" s="158">
        <v>24748</v>
      </c>
      <c r="Y536" s="158">
        <v>23793</v>
      </c>
      <c r="Z536" s="155">
        <v>0.968879946344735</v>
      </c>
      <c r="AA536" s="155">
        <v>0.961411023112979</v>
      </c>
      <c r="AB536" s="173">
        <v>0.00746892323175619</v>
      </c>
    </row>
    <row r="537" spans="1:28">
      <c r="A537" s="175" t="s">
        <v>375</v>
      </c>
      <c r="B537" s="176" t="s">
        <v>1815</v>
      </c>
      <c r="C537" s="176" t="s">
        <v>531</v>
      </c>
      <c r="D537" s="150">
        <v>5145</v>
      </c>
      <c r="E537" s="153">
        <v>4991</v>
      </c>
      <c r="F537" s="153">
        <v>154</v>
      </c>
      <c r="G537" s="151">
        <v>1973</v>
      </c>
      <c r="H537" s="151">
        <v>1943</v>
      </c>
      <c r="I537" s="151">
        <v>30</v>
      </c>
      <c r="J537" s="151">
        <v>4522</v>
      </c>
      <c r="K537" s="151">
        <v>4454</v>
      </c>
      <c r="L537" s="151">
        <v>68</v>
      </c>
      <c r="M537" s="172">
        <v>0.93</v>
      </c>
      <c r="N537" s="153">
        <v>93881</v>
      </c>
      <c r="O537" s="153">
        <v>92601</v>
      </c>
      <c r="P537" s="153">
        <v>1280</v>
      </c>
      <c r="Q537" s="154">
        <v>0.986365718302958</v>
      </c>
      <c r="R537" s="154">
        <v>0.970068027210884</v>
      </c>
      <c r="S537" s="154">
        <v>0.984794728839331</v>
      </c>
      <c r="T537" s="154">
        <v>0.984962406015038</v>
      </c>
      <c r="U537" s="173">
        <v>-0.0147267016284466</v>
      </c>
      <c r="V537" s="158">
        <v>27889</v>
      </c>
      <c r="W537" s="158">
        <v>27455</v>
      </c>
      <c r="X537" s="158">
        <v>30196</v>
      </c>
      <c r="Y537" s="158">
        <v>29854</v>
      </c>
      <c r="Z537" s="155">
        <v>0.984438309010721</v>
      </c>
      <c r="AA537" s="155">
        <v>0.988673996555835</v>
      </c>
      <c r="AB537" s="173">
        <v>-0.00423568754511416</v>
      </c>
    </row>
    <row r="538" spans="1:28">
      <c r="A538" s="175" t="s">
        <v>375</v>
      </c>
      <c r="B538" s="176" t="s">
        <v>1815</v>
      </c>
      <c r="C538" s="176" t="s">
        <v>532</v>
      </c>
      <c r="D538" s="150">
        <v>3366</v>
      </c>
      <c r="E538" s="153">
        <v>3270</v>
      </c>
      <c r="F538" s="153">
        <v>96</v>
      </c>
      <c r="G538" s="151">
        <v>1508</v>
      </c>
      <c r="H538" s="151">
        <v>1444</v>
      </c>
      <c r="I538" s="151">
        <v>64</v>
      </c>
      <c r="J538" s="151">
        <v>2559</v>
      </c>
      <c r="K538" s="151">
        <v>2512</v>
      </c>
      <c r="L538" s="151">
        <v>47</v>
      </c>
      <c r="M538" s="172">
        <v>0.93</v>
      </c>
      <c r="N538" s="153">
        <v>62710</v>
      </c>
      <c r="O538" s="153">
        <v>61549</v>
      </c>
      <c r="P538" s="153">
        <v>1161</v>
      </c>
      <c r="Q538" s="154">
        <v>0.981486206346675</v>
      </c>
      <c r="R538" s="154">
        <v>0.971479500891266</v>
      </c>
      <c r="S538" s="154">
        <v>0.957559681697613</v>
      </c>
      <c r="T538" s="154">
        <v>0.981633450566628</v>
      </c>
      <c r="U538" s="173">
        <v>0.0139198191936528</v>
      </c>
      <c r="V538" s="158">
        <v>18591</v>
      </c>
      <c r="W538" s="158">
        <v>18209</v>
      </c>
      <c r="X538" s="158">
        <v>21238</v>
      </c>
      <c r="Y538" s="158">
        <v>20861</v>
      </c>
      <c r="Z538" s="155">
        <v>0.979452423215534</v>
      </c>
      <c r="AA538" s="155">
        <v>0.98224879932197</v>
      </c>
      <c r="AB538" s="173">
        <v>-0.00279637610643568</v>
      </c>
    </row>
    <row r="539" spans="1:28">
      <c r="A539" s="175" t="s">
        <v>375</v>
      </c>
      <c r="B539" s="176" t="s">
        <v>1815</v>
      </c>
      <c r="C539" s="176" t="s">
        <v>533</v>
      </c>
      <c r="D539" s="150">
        <v>5178</v>
      </c>
      <c r="E539" s="153">
        <v>5078</v>
      </c>
      <c r="F539" s="153">
        <v>100</v>
      </c>
      <c r="G539" s="151">
        <v>1816</v>
      </c>
      <c r="H539" s="151">
        <v>1779</v>
      </c>
      <c r="I539" s="151">
        <v>37</v>
      </c>
      <c r="J539" s="151">
        <v>4323</v>
      </c>
      <c r="K539" s="151">
        <v>4270</v>
      </c>
      <c r="L539" s="151">
        <v>53</v>
      </c>
      <c r="M539" s="172">
        <v>0.93</v>
      </c>
      <c r="N539" s="153">
        <v>95248</v>
      </c>
      <c r="O539" s="153">
        <v>94273</v>
      </c>
      <c r="P539" s="153">
        <v>975</v>
      </c>
      <c r="Q539" s="154">
        <v>0.989763564589283</v>
      </c>
      <c r="R539" s="154">
        <v>0.980687524140595</v>
      </c>
      <c r="S539" s="154">
        <v>0.979625550660793</v>
      </c>
      <c r="T539" s="154">
        <v>0.987739995373583</v>
      </c>
      <c r="U539" s="173">
        <v>0.00106197347980186</v>
      </c>
      <c r="V539" s="158">
        <v>27607</v>
      </c>
      <c r="W539" s="158">
        <v>27260</v>
      </c>
      <c r="X539" s="158">
        <v>30385</v>
      </c>
      <c r="Y539" s="158">
        <v>30097</v>
      </c>
      <c r="Z539" s="155">
        <v>0.987430724091716</v>
      </c>
      <c r="AA539" s="155">
        <v>0.990521638966595</v>
      </c>
      <c r="AB539" s="173">
        <v>-0.00309091487487956</v>
      </c>
    </row>
    <row r="540" spans="1:28">
      <c r="A540" s="175" t="s">
        <v>375</v>
      </c>
      <c r="B540" s="176" t="s">
        <v>1815</v>
      </c>
      <c r="C540" s="176" t="s">
        <v>534</v>
      </c>
      <c r="D540" s="150">
        <v>2016</v>
      </c>
      <c r="E540" s="153">
        <v>1958</v>
      </c>
      <c r="F540" s="153">
        <v>58</v>
      </c>
      <c r="G540" s="151">
        <v>757</v>
      </c>
      <c r="H540" s="151">
        <v>739</v>
      </c>
      <c r="I540" s="151">
        <v>18</v>
      </c>
      <c r="J540" s="151">
        <v>1666</v>
      </c>
      <c r="K540" s="151">
        <v>1654</v>
      </c>
      <c r="L540" s="151">
        <v>12</v>
      </c>
      <c r="M540" s="172">
        <v>0.93</v>
      </c>
      <c r="N540" s="153">
        <v>39627</v>
      </c>
      <c r="O540" s="153">
        <v>39060</v>
      </c>
      <c r="P540" s="153">
        <v>567</v>
      </c>
      <c r="Q540" s="154">
        <v>0.985691573926868</v>
      </c>
      <c r="R540" s="154">
        <v>0.971230158730159</v>
      </c>
      <c r="S540" s="154">
        <v>0.976221928665786</v>
      </c>
      <c r="T540" s="154">
        <v>0.992797118847539</v>
      </c>
      <c r="U540" s="173">
        <v>-0.00499176993562722</v>
      </c>
      <c r="V540" s="158">
        <v>11564</v>
      </c>
      <c r="W540" s="158">
        <v>11383</v>
      </c>
      <c r="X540" s="158">
        <v>12842</v>
      </c>
      <c r="Y540" s="158">
        <v>12672</v>
      </c>
      <c r="Z540" s="155">
        <v>0.984347976478727</v>
      </c>
      <c r="AA540" s="155">
        <v>0.9867621865753</v>
      </c>
      <c r="AB540" s="173">
        <v>-0.00241421009657272</v>
      </c>
    </row>
    <row r="541" spans="1:28">
      <c r="A541" s="175" t="s">
        <v>375</v>
      </c>
      <c r="B541" s="176" t="s">
        <v>1815</v>
      </c>
      <c r="C541" s="176" t="s">
        <v>535</v>
      </c>
      <c r="D541" s="150">
        <v>3717</v>
      </c>
      <c r="E541" s="153">
        <v>3594</v>
      </c>
      <c r="F541" s="153">
        <v>123</v>
      </c>
      <c r="G541" s="151">
        <v>1427</v>
      </c>
      <c r="H541" s="151">
        <v>1374</v>
      </c>
      <c r="I541" s="151">
        <v>53</v>
      </c>
      <c r="J541" s="151">
        <v>3215</v>
      </c>
      <c r="K541" s="151">
        <v>3164</v>
      </c>
      <c r="L541" s="151">
        <v>51</v>
      </c>
      <c r="M541" s="172">
        <v>0.93</v>
      </c>
      <c r="N541" s="153">
        <v>71937</v>
      </c>
      <c r="O541" s="153">
        <v>70765</v>
      </c>
      <c r="P541" s="153">
        <v>1172</v>
      </c>
      <c r="Q541" s="154">
        <v>0.983707966693079</v>
      </c>
      <c r="R541" s="154">
        <v>0.966908797417272</v>
      </c>
      <c r="S541" s="154">
        <v>0.962859145059565</v>
      </c>
      <c r="T541" s="154">
        <v>0.984136858475894</v>
      </c>
      <c r="U541" s="173">
        <v>0.00404965235770649</v>
      </c>
      <c r="V541" s="158">
        <v>20604</v>
      </c>
      <c r="W541" s="158">
        <v>20152</v>
      </c>
      <c r="X541" s="158">
        <v>23077</v>
      </c>
      <c r="Y541" s="158">
        <v>22779</v>
      </c>
      <c r="Z541" s="155">
        <v>0.978062512133566</v>
      </c>
      <c r="AA541" s="155">
        <v>0.987086709710968</v>
      </c>
      <c r="AB541" s="173">
        <v>-0.00902419757740136</v>
      </c>
    </row>
    <row r="542" spans="1:28">
      <c r="A542" s="175" t="s">
        <v>375</v>
      </c>
      <c r="B542" s="176" t="s">
        <v>1815</v>
      </c>
      <c r="C542" s="176" t="s">
        <v>536</v>
      </c>
      <c r="D542" s="150">
        <v>5185</v>
      </c>
      <c r="E542" s="153">
        <v>4974</v>
      </c>
      <c r="F542" s="153">
        <v>211</v>
      </c>
      <c r="G542" s="151">
        <v>2300</v>
      </c>
      <c r="H542" s="151">
        <v>2192</v>
      </c>
      <c r="I542" s="151">
        <v>108</v>
      </c>
      <c r="J542" s="151">
        <v>4908</v>
      </c>
      <c r="K542" s="151">
        <v>4601</v>
      </c>
      <c r="L542" s="151">
        <v>307</v>
      </c>
      <c r="M542" s="172">
        <v>0.93</v>
      </c>
      <c r="N542" s="153">
        <v>108100</v>
      </c>
      <c r="O542" s="153">
        <v>104314</v>
      </c>
      <c r="P542" s="153">
        <v>3786</v>
      </c>
      <c r="Q542" s="154">
        <v>0.964976873265495</v>
      </c>
      <c r="R542" s="154">
        <v>0.95930568948891</v>
      </c>
      <c r="S542" s="154">
        <v>0.95304347826087</v>
      </c>
      <c r="T542" s="154">
        <v>0.937449062754686</v>
      </c>
      <c r="U542" s="173">
        <v>0.00626221122804083</v>
      </c>
      <c r="V542" s="158">
        <v>30951</v>
      </c>
      <c r="W542" s="158">
        <v>29631</v>
      </c>
      <c r="X542" s="158">
        <v>34530</v>
      </c>
      <c r="Y542" s="158">
        <v>33392</v>
      </c>
      <c r="Z542" s="155">
        <v>0.957351943394398</v>
      </c>
      <c r="AA542" s="155">
        <v>0.96704315088329</v>
      </c>
      <c r="AB542" s="173">
        <v>-0.00969120748889229</v>
      </c>
    </row>
    <row r="543" spans="1:28">
      <c r="A543" s="175" t="s">
        <v>375</v>
      </c>
      <c r="B543" s="176" t="s">
        <v>1815</v>
      </c>
      <c r="C543" s="176" t="s">
        <v>537</v>
      </c>
      <c r="D543" s="150">
        <v>6472</v>
      </c>
      <c r="E543" s="153">
        <v>6239</v>
      </c>
      <c r="F543" s="153">
        <v>233</v>
      </c>
      <c r="G543" s="151">
        <v>2263</v>
      </c>
      <c r="H543" s="151">
        <v>2201</v>
      </c>
      <c r="I543" s="151">
        <v>62</v>
      </c>
      <c r="J543" s="151">
        <v>5208</v>
      </c>
      <c r="K543" s="151">
        <v>5108</v>
      </c>
      <c r="L543" s="151">
        <v>100</v>
      </c>
      <c r="M543" s="172">
        <v>0.93</v>
      </c>
      <c r="N543" s="153">
        <v>115181</v>
      </c>
      <c r="O543" s="153">
        <v>113049</v>
      </c>
      <c r="P543" s="153">
        <v>2132</v>
      </c>
      <c r="Q543" s="154">
        <v>0.981490002691416</v>
      </c>
      <c r="R543" s="154">
        <v>0.963998763906057</v>
      </c>
      <c r="S543" s="154">
        <v>0.972602739726027</v>
      </c>
      <c r="T543" s="154">
        <v>0.980798771121352</v>
      </c>
      <c r="U543" s="173">
        <v>-0.00860397581997052</v>
      </c>
      <c r="V543" s="158">
        <v>33981</v>
      </c>
      <c r="W543" s="158">
        <v>33216</v>
      </c>
      <c r="X543" s="158">
        <v>36386</v>
      </c>
      <c r="Y543" s="158">
        <v>35833</v>
      </c>
      <c r="Z543" s="155">
        <v>0.977487419440275</v>
      </c>
      <c r="AA543" s="155">
        <v>0.984801846864178</v>
      </c>
      <c r="AB543" s="173">
        <v>-0.00731442742390309</v>
      </c>
    </row>
    <row r="544" spans="1:28">
      <c r="A544" s="175" t="s">
        <v>375</v>
      </c>
      <c r="B544" s="176" t="s">
        <v>1815</v>
      </c>
      <c r="C544" s="176" t="s">
        <v>538</v>
      </c>
      <c r="D544" s="150">
        <v>3148</v>
      </c>
      <c r="E544" s="153">
        <v>3090</v>
      </c>
      <c r="F544" s="153">
        <v>58</v>
      </c>
      <c r="G544" s="151">
        <v>1081</v>
      </c>
      <c r="H544" s="151">
        <v>1045</v>
      </c>
      <c r="I544" s="151">
        <v>36</v>
      </c>
      <c r="J544" s="151">
        <v>2435</v>
      </c>
      <c r="K544" s="151">
        <v>2394</v>
      </c>
      <c r="L544" s="151">
        <v>41</v>
      </c>
      <c r="M544" s="172">
        <v>0.93</v>
      </c>
      <c r="N544" s="153">
        <v>55523</v>
      </c>
      <c r="O544" s="153">
        <v>54670</v>
      </c>
      <c r="P544" s="153">
        <v>853</v>
      </c>
      <c r="Q544" s="154">
        <v>0.984636997280406</v>
      </c>
      <c r="R544" s="154">
        <v>0.981575603557814</v>
      </c>
      <c r="S544" s="154">
        <v>0.966697502312673</v>
      </c>
      <c r="T544" s="154">
        <v>0.983162217659138</v>
      </c>
      <c r="U544" s="173">
        <v>0.014878101245141</v>
      </c>
      <c r="V544" s="158">
        <v>16596</v>
      </c>
      <c r="W544" s="158">
        <v>16327</v>
      </c>
      <c r="X544" s="158">
        <v>17945</v>
      </c>
      <c r="Y544" s="158">
        <v>17716</v>
      </c>
      <c r="Z544" s="155">
        <v>0.983791275006026</v>
      </c>
      <c r="AA544" s="155">
        <v>0.98723878517693</v>
      </c>
      <c r="AB544" s="173">
        <v>-0.00344751017090394</v>
      </c>
    </row>
    <row r="545" spans="1:28">
      <c r="A545" s="175" t="s">
        <v>375</v>
      </c>
      <c r="B545" s="176" t="s">
        <v>1815</v>
      </c>
      <c r="C545" s="176" t="s">
        <v>539</v>
      </c>
      <c r="D545" s="150">
        <v>2241</v>
      </c>
      <c r="E545" s="153">
        <v>2188</v>
      </c>
      <c r="F545" s="153">
        <v>53</v>
      </c>
      <c r="G545" s="151">
        <v>993</v>
      </c>
      <c r="H545" s="151">
        <v>959</v>
      </c>
      <c r="I545" s="151">
        <v>34</v>
      </c>
      <c r="J545" s="151">
        <v>1717</v>
      </c>
      <c r="K545" s="151">
        <v>1688</v>
      </c>
      <c r="L545" s="151">
        <v>29</v>
      </c>
      <c r="M545" s="172">
        <v>0.93</v>
      </c>
      <c r="N545" s="153">
        <v>44768</v>
      </c>
      <c r="O545" s="153">
        <v>43963</v>
      </c>
      <c r="P545" s="153">
        <v>805</v>
      </c>
      <c r="Q545" s="154">
        <v>0.982018406004289</v>
      </c>
      <c r="R545" s="154">
        <v>0.976349843819723</v>
      </c>
      <c r="S545" s="154">
        <v>0.965760322255791</v>
      </c>
      <c r="T545" s="154">
        <v>0.983110075713454</v>
      </c>
      <c r="U545" s="173">
        <v>0.0105895215639328</v>
      </c>
      <c r="V545" s="158">
        <v>11947</v>
      </c>
      <c r="W545" s="158">
        <v>11711</v>
      </c>
      <c r="X545" s="158">
        <v>16722</v>
      </c>
      <c r="Y545" s="158">
        <v>16427</v>
      </c>
      <c r="Z545" s="155">
        <v>0.980246086883736</v>
      </c>
      <c r="AA545" s="155">
        <v>0.982358569549097</v>
      </c>
      <c r="AB545" s="173">
        <v>-0.00211248266536046</v>
      </c>
    </row>
    <row r="546" spans="1:28">
      <c r="A546" s="175" t="s">
        <v>375</v>
      </c>
      <c r="B546" s="176" t="s">
        <v>1815</v>
      </c>
      <c r="C546" s="176" t="s">
        <v>540</v>
      </c>
      <c r="D546" s="150">
        <v>5541</v>
      </c>
      <c r="E546" s="153">
        <v>5258</v>
      </c>
      <c r="F546" s="153">
        <v>283</v>
      </c>
      <c r="G546" s="151">
        <v>2011</v>
      </c>
      <c r="H546" s="151">
        <v>1908</v>
      </c>
      <c r="I546" s="151">
        <v>103</v>
      </c>
      <c r="J546" s="151">
        <v>4490</v>
      </c>
      <c r="K546" s="151">
        <v>4333</v>
      </c>
      <c r="L546" s="151">
        <v>157</v>
      </c>
      <c r="M546" s="172">
        <v>0.93</v>
      </c>
      <c r="N546" s="153">
        <v>109027</v>
      </c>
      <c r="O546" s="153">
        <v>106789</v>
      </c>
      <c r="P546" s="153">
        <v>2238</v>
      </c>
      <c r="Q546" s="154">
        <v>0.979472974584277</v>
      </c>
      <c r="R546" s="154">
        <v>0.948926186608915</v>
      </c>
      <c r="S546" s="154">
        <v>0.948781700646445</v>
      </c>
      <c r="T546" s="154">
        <v>0.965033407572383</v>
      </c>
      <c r="U546" s="173">
        <v>0.000144485962470853</v>
      </c>
      <c r="V546" s="158">
        <v>30414</v>
      </c>
      <c r="W546" s="158">
        <v>29466</v>
      </c>
      <c r="X546" s="158">
        <v>36429</v>
      </c>
      <c r="Y546" s="158">
        <v>35809</v>
      </c>
      <c r="Z546" s="155">
        <v>0.968830144012626</v>
      </c>
      <c r="AA546" s="155">
        <v>0.982980592385188</v>
      </c>
      <c r="AB546" s="173">
        <v>-0.0141504483725619</v>
      </c>
    </row>
    <row r="547" spans="1:28">
      <c r="A547" s="175" t="s">
        <v>375</v>
      </c>
      <c r="B547" s="176" t="s">
        <v>1815</v>
      </c>
      <c r="C547" s="176" t="s">
        <v>541</v>
      </c>
      <c r="D547" s="150">
        <v>6041</v>
      </c>
      <c r="E547" s="153">
        <v>5796</v>
      </c>
      <c r="F547" s="153">
        <v>245</v>
      </c>
      <c r="G547" s="151">
        <v>2679</v>
      </c>
      <c r="H547" s="151">
        <v>2520</v>
      </c>
      <c r="I547" s="151">
        <v>159</v>
      </c>
      <c r="J547" s="151">
        <v>4702</v>
      </c>
      <c r="K547" s="151">
        <v>4551</v>
      </c>
      <c r="L547" s="151">
        <v>151</v>
      </c>
      <c r="M547" s="172">
        <v>0.93</v>
      </c>
      <c r="N547" s="153">
        <v>117231</v>
      </c>
      <c r="O547" s="153">
        <v>111349</v>
      </c>
      <c r="P547" s="153">
        <v>5882</v>
      </c>
      <c r="Q547" s="154">
        <v>0.949825558086172</v>
      </c>
      <c r="R547" s="154">
        <v>0.959443800695249</v>
      </c>
      <c r="S547" s="154">
        <v>0.940649496080627</v>
      </c>
      <c r="T547" s="154">
        <v>0.967886005954913</v>
      </c>
      <c r="U547" s="173">
        <v>0.0187943046146221</v>
      </c>
      <c r="V547" s="158">
        <v>33464</v>
      </c>
      <c r="W547" s="158">
        <v>32250</v>
      </c>
      <c r="X547" s="158">
        <v>39153</v>
      </c>
      <c r="Y547" s="158">
        <v>37238</v>
      </c>
      <c r="Z547" s="155">
        <v>0.963722208940952</v>
      </c>
      <c r="AA547" s="155">
        <v>0.951089316272061</v>
      </c>
      <c r="AB547" s="173">
        <v>0.0126328926688907</v>
      </c>
    </row>
    <row r="548" spans="1:28">
      <c r="A548" s="175" t="s">
        <v>375</v>
      </c>
      <c r="B548" s="176" t="s">
        <v>1815</v>
      </c>
      <c r="C548" s="176" t="s">
        <v>542</v>
      </c>
      <c r="D548" s="150">
        <v>2389</v>
      </c>
      <c r="E548" s="153">
        <v>2337</v>
      </c>
      <c r="F548" s="153">
        <v>52</v>
      </c>
      <c r="G548" s="151">
        <v>887</v>
      </c>
      <c r="H548" s="151">
        <v>884</v>
      </c>
      <c r="I548" s="151">
        <v>3</v>
      </c>
      <c r="J548" s="151">
        <v>1927</v>
      </c>
      <c r="K548" s="151">
        <v>1913</v>
      </c>
      <c r="L548" s="151">
        <v>14</v>
      </c>
      <c r="M548" s="172">
        <v>0.93</v>
      </c>
      <c r="N548" s="153">
        <v>45490</v>
      </c>
      <c r="O548" s="153">
        <v>44569</v>
      </c>
      <c r="P548" s="153">
        <v>921</v>
      </c>
      <c r="Q548" s="154">
        <v>0.979753792042207</v>
      </c>
      <c r="R548" s="154">
        <v>0.978233570531603</v>
      </c>
      <c r="S548" s="154">
        <v>0.996617812852311</v>
      </c>
      <c r="T548" s="154">
        <v>0.992734820965231</v>
      </c>
      <c r="U548" s="173">
        <v>-0.018384242320708</v>
      </c>
      <c r="V548" s="158">
        <v>12858</v>
      </c>
      <c r="W548" s="158">
        <v>12709</v>
      </c>
      <c r="X548" s="158">
        <v>15374</v>
      </c>
      <c r="Y548" s="158">
        <v>14944</v>
      </c>
      <c r="Z548" s="155">
        <v>0.988411883652201</v>
      </c>
      <c r="AA548" s="155">
        <v>0.972030701183817</v>
      </c>
      <c r="AB548" s="173">
        <v>0.0163811824683842</v>
      </c>
    </row>
    <row r="549" spans="1:28">
      <c r="A549" s="175" t="s">
        <v>375</v>
      </c>
      <c r="B549" s="176" t="s">
        <v>1815</v>
      </c>
      <c r="C549" s="176" t="s">
        <v>543</v>
      </c>
      <c r="D549" s="150">
        <v>4090</v>
      </c>
      <c r="E549" s="153">
        <v>4059</v>
      </c>
      <c r="F549" s="153">
        <v>31</v>
      </c>
      <c r="G549" s="151">
        <v>1871</v>
      </c>
      <c r="H549" s="151">
        <v>1853</v>
      </c>
      <c r="I549" s="151">
        <v>18</v>
      </c>
      <c r="J549" s="151">
        <v>3819</v>
      </c>
      <c r="K549" s="151">
        <v>3801</v>
      </c>
      <c r="L549" s="151">
        <v>18</v>
      </c>
      <c r="M549" s="172">
        <v>0.93</v>
      </c>
      <c r="N549" s="153">
        <v>84817</v>
      </c>
      <c r="O549" s="153">
        <v>84360</v>
      </c>
      <c r="P549" s="153">
        <v>457</v>
      </c>
      <c r="Q549" s="154">
        <v>0.994611929212304</v>
      </c>
      <c r="R549" s="154">
        <v>0.992420537897311</v>
      </c>
      <c r="S549" s="154">
        <v>0.990379476215927</v>
      </c>
      <c r="T549" s="154">
        <v>0.99528672427337</v>
      </c>
      <c r="U549" s="173">
        <v>0.00204106168138329</v>
      </c>
      <c r="V549" s="158">
        <v>24566</v>
      </c>
      <c r="W549" s="158">
        <v>24429</v>
      </c>
      <c r="X549" s="158">
        <v>26886</v>
      </c>
      <c r="Y549" s="158">
        <v>26734</v>
      </c>
      <c r="Z549" s="155">
        <v>0.994423186517952</v>
      </c>
      <c r="AA549" s="155">
        <v>0.994346500037194</v>
      </c>
      <c r="AB549" s="173">
        <v>7.66864807575374e-5</v>
      </c>
    </row>
    <row r="550" spans="1:28">
      <c r="A550" s="175" t="s">
        <v>375</v>
      </c>
      <c r="B550" s="176" t="s">
        <v>1816</v>
      </c>
      <c r="C550" s="176" t="s">
        <v>544</v>
      </c>
      <c r="D550" s="150">
        <v>3864</v>
      </c>
      <c r="E550" s="153">
        <v>3749</v>
      </c>
      <c r="F550" s="153">
        <v>115</v>
      </c>
      <c r="G550" s="151">
        <v>1306</v>
      </c>
      <c r="H550" s="151">
        <v>1254</v>
      </c>
      <c r="I550" s="151">
        <v>52</v>
      </c>
      <c r="J550" s="151">
        <v>2945</v>
      </c>
      <c r="K550" s="151">
        <v>2650</v>
      </c>
      <c r="L550" s="151">
        <v>295</v>
      </c>
      <c r="M550" s="172">
        <v>0.93</v>
      </c>
      <c r="N550" s="153">
        <v>70315</v>
      </c>
      <c r="O550" s="153">
        <v>67506</v>
      </c>
      <c r="P550" s="153">
        <v>2809</v>
      </c>
      <c r="Q550" s="154">
        <v>0.96005119817962</v>
      </c>
      <c r="R550" s="154">
        <v>0.970238095238095</v>
      </c>
      <c r="S550" s="154">
        <v>0.960183767228178</v>
      </c>
      <c r="T550" s="154">
        <v>0.899830220713073</v>
      </c>
      <c r="U550" s="173">
        <v>0.0100543280099176</v>
      </c>
      <c r="V550" s="158">
        <v>20525</v>
      </c>
      <c r="W550" s="158">
        <v>19648</v>
      </c>
      <c r="X550" s="158">
        <v>23300</v>
      </c>
      <c r="Y550" s="158">
        <v>22352</v>
      </c>
      <c r="Z550" s="155">
        <v>0.957271619975639</v>
      </c>
      <c r="AA550" s="155">
        <v>0.95931330472103</v>
      </c>
      <c r="AB550" s="173">
        <v>-0.00204168474539057</v>
      </c>
    </row>
    <row r="551" spans="1:28">
      <c r="A551" s="175" t="s">
        <v>375</v>
      </c>
      <c r="B551" s="176" t="s">
        <v>1816</v>
      </c>
      <c r="C551" s="176" t="s">
        <v>545</v>
      </c>
      <c r="D551" s="150">
        <v>2476</v>
      </c>
      <c r="E551" s="153">
        <v>2406</v>
      </c>
      <c r="F551" s="153">
        <v>70</v>
      </c>
      <c r="G551" s="151">
        <v>2108</v>
      </c>
      <c r="H551" s="151">
        <v>2048</v>
      </c>
      <c r="I551" s="151">
        <v>60</v>
      </c>
      <c r="J551" s="151">
        <v>1365</v>
      </c>
      <c r="K551" s="151">
        <v>1332</v>
      </c>
      <c r="L551" s="151">
        <v>33</v>
      </c>
      <c r="M551" s="172">
        <v>0.93</v>
      </c>
      <c r="N551" s="153">
        <v>48070</v>
      </c>
      <c r="O551" s="153">
        <v>46875</v>
      </c>
      <c r="P551" s="153">
        <v>1195</v>
      </c>
      <c r="Q551" s="154">
        <v>0.975140420220512</v>
      </c>
      <c r="R551" s="154">
        <v>0.97172859450727</v>
      </c>
      <c r="S551" s="154">
        <v>0.971537001897533</v>
      </c>
      <c r="T551" s="154">
        <v>0.975824175824176</v>
      </c>
      <c r="U551" s="173">
        <v>0.000191592609736557</v>
      </c>
      <c r="V551" s="158">
        <v>14474</v>
      </c>
      <c r="W551" s="158">
        <v>14083</v>
      </c>
      <c r="X551" s="158">
        <v>15361</v>
      </c>
      <c r="Y551" s="158">
        <v>15031</v>
      </c>
      <c r="Z551" s="155">
        <v>0.97298604394086</v>
      </c>
      <c r="AA551" s="155">
        <v>0.978517023631274</v>
      </c>
      <c r="AB551" s="173">
        <v>-0.00553097969041449</v>
      </c>
    </row>
    <row r="552" spans="1:28">
      <c r="A552" s="175" t="s">
        <v>375</v>
      </c>
      <c r="B552" s="176" t="s">
        <v>1816</v>
      </c>
      <c r="C552" s="176" t="s">
        <v>546</v>
      </c>
      <c r="D552" s="150">
        <v>7394</v>
      </c>
      <c r="E552" s="153">
        <v>6830</v>
      </c>
      <c r="F552" s="153">
        <v>564</v>
      </c>
      <c r="G552" s="151">
        <v>5713</v>
      </c>
      <c r="H552" s="151">
        <v>5125</v>
      </c>
      <c r="I552" s="151">
        <v>588</v>
      </c>
      <c r="J552" s="151">
        <v>3867</v>
      </c>
      <c r="K552" s="151">
        <v>3527</v>
      </c>
      <c r="L552" s="151">
        <v>340</v>
      </c>
      <c r="M552" s="172">
        <v>0.93</v>
      </c>
      <c r="N552" s="153">
        <v>147205</v>
      </c>
      <c r="O552" s="153">
        <v>131345</v>
      </c>
      <c r="P552" s="153">
        <v>15860</v>
      </c>
      <c r="Q552" s="154">
        <v>0.892259094460107</v>
      </c>
      <c r="R552" s="154">
        <v>0.923721936705437</v>
      </c>
      <c r="S552" s="154">
        <v>0.897076842289515</v>
      </c>
      <c r="T552" s="154">
        <v>0.91207654512542</v>
      </c>
      <c r="U552" s="173">
        <v>0.0266450944159217</v>
      </c>
      <c r="V552" s="158">
        <v>41911</v>
      </c>
      <c r="W552" s="158">
        <v>37352</v>
      </c>
      <c r="X552" s="158">
        <v>49366</v>
      </c>
      <c r="Y552" s="158">
        <v>44457</v>
      </c>
      <c r="Z552" s="155">
        <v>0.891221874925437</v>
      </c>
      <c r="AA552" s="155">
        <v>0.900559089251712</v>
      </c>
      <c r="AB552" s="173">
        <v>-0.00933721432627443</v>
      </c>
    </row>
    <row r="553" spans="1:28">
      <c r="A553" s="175" t="s">
        <v>375</v>
      </c>
      <c r="B553" s="176" t="s">
        <v>1816</v>
      </c>
      <c r="C553" s="176" t="s">
        <v>547</v>
      </c>
      <c r="D553" s="150">
        <v>7518</v>
      </c>
      <c r="E553" s="153">
        <v>7097</v>
      </c>
      <c r="F553" s="153">
        <v>421</v>
      </c>
      <c r="G553" s="151">
        <v>6163</v>
      </c>
      <c r="H553" s="151">
        <v>5650</v>
      </c>
      <c r="I553" s="151">
        <v>513</v>
      </c>
      <c r="J553" s="151">
        <v>4135</v>
      </c>
      <c r="K553" s="151">
        <v>3919</v>
      </c>
      <c r="L553" s="151">
        <v>216</v>
      </c>
      <c r="M553" s="172">
        <v>0.93</v>
      </c>
      <c r="N553" s="153">
        <v>145886</v>
      </c>
      <c r="O553" s="153">
        <v>137604</v>
      </c>
      <c r="P553" s="153">
        <v>8282</v>
      </c>
      <c r="Q553" s="154">
        <v>0.943229645065325</v>
      </c>
      <c r="R553" s="154">
        <v>0.944001064112796</v>
      </c>
      <c r="S553" s="154">
        <v>0.916761317540159</v>
      </c>
      <c r="T553" s="154">
        <v>0.94776299879081</v>
      </c>
      <c r="U553" s="173">
        <v>0.0272397465726369</v>
      </c>
      <c r="V553" s="158">
        <v>44041</v>
      </c>
      <c r="W553" s="158">
        <v>41416</v>
      </c>
      <c r="X553" s="158">
        <v>48876</v>
      </c>
      <c r="Y553" s="158">
        <v>45860</v>
      </c>
      <c r="Z553" s="155">
        <v>0.940396448763652</v>
      </c>
      <c r="AA553" s="155">
        <v>0.938292822653245</v>
      </c>
      <c r="AB553" s="173">
        <v>0.00210362611040704</v>
      </c>
    </row>
    <row r="554" spans="1:28">
      <c r="A554" s="175" t="s">
        <v>375</v>
      </c>
      <c r="B554" s="176" t="s">
        <v>1816</v>
      </c>
      <c r="C554" s="176" t="s">
        <v>548</v>
      </c>
      <c r="D554" s="150">
        <v>6332</v>
      </c>
      <c r="E554" s="153">
        <v>6174</v>
      </c>
      <c r="F554" s="153">
        <v>158</v>
      </c>
      <c r="G554" s="151">
        <v>2237</v>
      </c>
      <c r="H554" s="151">
        <v>2196</v>
      </c>
      <c r="I554" s="151">
        <v>41</v>
      </c>
      <c r="J554" s="151">
        <v>4764</v>
      </c>
      <c r="K554" s="151">
        <v>4694</v>
      </c>
      <c r="L554" s="151">
        <v>70</v>
      </c>
      <c r="M554" s="172">
        <v>0.93</v>
      </c>
      <c r="N554" s="153">
        <v>112305</v>
      </c>
      <c r="O554" s="153">
        <v>110433</v>
      </c>
      <c r="P554" s="153">
        <v>1872</v>
      </c>
      <c r="Q554" s="154">
        <v>0.983331107252571</v>
      </c>
      <c r="R554" s="154">
        <v>0.975047378395452</v>
      </c>
      <c r="S554" s="154">
        <v>0.981671881984801</v>
      </c>
      <c r="T554" s="154">
        <v>0.985306465155332</v>
      </c>
      <c r="U554" s="173">
        <v>-0.00662450358934941</v>
      </c>
      <c r="V554" s="158">
        <v>33121</v>
      </c>
      <c r="W554" s="158">
        <v>32554</v>
      </c>
      <c r="X554" s="158">
        <v>35679</v>
      </c>
      <c r="Y554" s="158">
        <v>35101</v>
      </c>
      <c r="Z554" s="155">
        <v>0.982880951662087</v>
      </c>
      <c r="AA554" s="155">
        <v>0.983799994394462</v>
      </c>
      <c r="AB554" s="173">
        <v>-0.000919042732374309</v>
      </c>
    </row>
    <row r="555" spans="1:28">
      <c r="A555" s="175" t="s">
        <v>375</v>
      </c>
      <c r="B555" s="176" t="s">
        <v>1816</v>
      </c>
      <c r="C555" s="176" t="s">
        <v>549</v>
      </c>
      <c r="D555" s="150">
        <v>8437</v>
      </c>
      <c r="E555" s="153">
        <v>8340</v>
      </c>
      <c r="F555" s="153">
        <v>97</v>
      </c>
      <c r="G555" s="151">
        <v>3163</v>
      </c>
      <c r="H555" s="151">
        <v>3129</v>
      </c>
      <c r="I555" s="151">
        <v>34</v>
      </c>
      <c r="J555" s="151">
        <v>6864</v>
      </c>
      <c r="K555" s="151">
        <v>6764</v>
      </c>
      <c r="L555" s="151">
        <v>100</v>
      </c>
      <c r="M555" s="172">
        <v>0.93</v>
      </c>
      <c r="N555" s="153">
        <v>155152</v>
      </c>
      <c r="O555" s="153">
        <v>153381</v>
      </c>
      <c r="P555" s="153">
        <v>1771</v>
      </c>
      <c r="Q555" s="154">
        <v>0.988585387233165</v>
      </c>
      <c r="R555" s="154">
        <v>0.988503022401327</v>
      </c>
      <c r="S555" s="154">
        <v>0.989250711349984</v>
      </c>
      <c r="T555" s="154">
        <v>0.985431235431235</v>
      </c>
      <c r="U555" s="173">
        <v>-0.000747688948656733</v>
      </c>
      <c r="V555" s="158">
        <v>45470</v>
      </c>
      <c r="W555" s="158">
        <v>44973</v>
      </c>
      <c r="X555" s="158">
        <v>52794</v>
      </c>
      <c r="Y555" s="158">
        <v>52199</v>
      </c>
      <c r="Z555" s="155">
        <v>0.989069716296459</v>
      </c>
      <c r="AA555" s="155">
        <v>0.988729779899231</v>
      </c>
      <c r="AB555" s="173">
        <v>0.000339936397228291</v>
      </c>
    </row>
    <row r="556" spans="1:28">
      <c r="A556" s="175" t="s">
        <v>375</v>
      </c>
      <c r="B556" s="176" t="s">
        <v>1816</v>
      </c>
      <c r="C556" s="176" t="s">
        <v>550</v>
      </c>
      <c r="D556" s="150">
        <v>2008</v>
      </c>
      <c r="E556" s="153">
        <v>1944</v>
      </c>
      <c r="F556" s="153">
        <v>64</v>
      </c>
      <c r="G556" s="151">
        <v>1584</v>
      </c>
      <c r="H556" s="151">
        <v>1417</v>
      </c>
      <c r="I556" s="151">
        <v>167</v>
      </c>
      <c r="J556" s="151">
        <v>1051</v>
      </c>
      <c r="K556" s="151">
        <v>988</v>
      </c>
      <c r="L556" s="151">
        <v>63</v>
      </c>
      <c r="M556" s="172">
        <v>0.93</v>
      </c>
      <c r="N556" s="153">
        <v>36517</v>
      </c>
      <c r="O556" s="153">
        <v>34961</v>
      </c>
      <c r="P556" s="153">
        <v>1556</v>
      </c>
      <c r="Q556" s="154">
        <v>0.957389708902703</v>
      </c>
      <c r="R556" s="154">
        <v>0.968127490039841</v>
      </c>
      <c r="S556" s="154">
        <v>0.894570707070707</v>
      </c>
      <c r="T556" s="154">
        <v>0.940057088487155</v>
      </c>
      <c r="U556" s="173">
        <v>0.0735567829691336</v>
      </c>
      <c r="V556" s="158">
        <v>11083</v>
      </c>
      <c r="W556" s="158">
        <v>10527</v>
      </c>
      <c r="X556" s="158">
        <v>11974</v>
      </c>
      <c r="Y556" s="158">
        <v>11472</v>
      </c>
      <c r="Z556" s="155">
        <v>0.949833077686547</v>
      </c>
      <c r="AA556" s="155">
        <v>0.958075830967095</v>
      </c>
      <c r="AB556" s="173">
        <v>-0.00824275328054835</v>
      </c>
    </row>
    <row r="557" spans="1:28">
      <c r="A557" s="175" t="s">
        <v>375</v>
      </c>
      <c r="B557" s="176" t="s">
        <v>1816</v>
      </c>
      <c r="C557" s="176" t="s">
        <v>551</v>
      </c>
      <c r="D557" s="150">
        <v>5876</v>
      </c>
      <c r="E557" s="153">
        <v>5642</v>
      </c>
      <c r="F557" s="153">
        <v>234</v>
      </c>
      <c r="G557" s="151">
        <v>5222</v>
      </c>
      <c r="H557" s="151">
        <v>4938</v>
      </c>
      <c r="I557" s="151">
        <v>284</v>
      </c>
      <c r="J557" s="151">
        <v>3186</v>
      </c>
      <c r="K557" s="151">
        <v>2991</v>
      </c>
      <c r="L557" s="151">
        <v>195</v>
      </c>
      <c r="M557" s="172">
        <v>0.93</v>
      </c>
      <c r="N557" s="153">
        <v>120188</v>
      </c>
      <c r="O557" s="153">
        <v>114393</v>
      </c>
      <c r="P557" s="153">
        <v>5795</v>
      </c>
      <c r="Q557" s="154">
        <v>0.95178387193397</v>
      </c>
      <c r="R557" s="154">
        <v>0.960176991150443</v>
      </c>
      <c r="S557" s="154">
        <v>0.945614707008809</v>
      </c>
      <c r="T557" s="154">
        <v>0.93879472693032</v>
      </c>
      <c r="U557" s="173">
        <v>0.0145622841416336</v>
      </c>
      <c r="V557" s="158">
        <v>35048</v>
      </c>
      <c r="W557" s="158">
        <v>33125</v>
      </c>
      <c r="X557" s="158">
        <v>38384</v>
      </c>
      <c r="Y557" s="158">
        <v>36470</v>
      </c>
      <c r="Z557" s="155">
        <v>0.945132389865328</v>
      </c>
      <c r="AA557" s="155">
        <v>0.950135473113797</v>
      </c>
      <c r="AB557" s="173">
        <v>-0.00500308324846988</v>
      </c>
    </row>
    <row r="558" spans="1:28">
      <c r="A558" s="175" t="s">
        <v>375</v>
      </c>
      <c r="B558" s="176" t="s">
        <v>1816</v>
      </c>
      <c r="C558" s="176" t="s">
        <v>552</v>
      </c>
      <c r="D558" s="150">
        <v>1754</v>
      </c>
      <c r="E558" s="153">
        <v>1745</v>
      </c>
      <c r="F558" s="153">
        <v>9</v>
      </c>
      <c r="G558" s="151">
        <v>558</v>
      </c>
      <c r="H558" s="151">
        <v>558</v>
      </c>
      <c r="I558" s="151">
        <v>0</v>
      </c>
      <c r="J558" s="151">
        <v>1365</v>
      </c>
      <c r="K558" s="151">
        <v>1363</v>
      </c>
      <c r="L558" s="151">
        <v>2</v>
      </c>
      <c r="M558" s="172">
        <v>0.93</v>
      </c>
      <c r="N558" s="153">
        <v>32409</v>
      </c>
      <c r="O558" s="153">
        <v>32322</v>
      </c>
      <c r="P558" s="153">
        <v>87</v>
      </c>
      <c r="Q558" s="154">
        <v>0.997315560492456</v>
      </c>
      <c r="R558" s="154">
        <v>0.994868871151653</v>
      </c>
      <c r="S558" s="154">
        <v>1</v>
      </c>
      <c r="T558" s="154">
        <v>0.998534798534799</v>
      </c>
      <c r="U558" s="173">
        <v>-0.00513112884834666</v>
      </c>
      <c r="V558" s="158">
        <v>9362</v>
      </c>
      <c r="W558" s="158">
        <v>9343</v>
      </c>
      <c r="X558" s="158">
        <v>10961</v>
      </c>
      <c r="Y558" s="158">
        <v>10934</v>
      </c>
      <c r="Z558" s="155">
        <v>0.997970519119846</v>
      </c>
      <c r="AA558" s="155">
        <v>0.997536721102089</v>
      </c>
      <c r="AB558" s="173">
        <v>0.000433798017756892</v>
      </c>
    </row>
    <row r="559" spans="1:28">
      <c r="A559" s="175" t="s">
        <v>375</v>
      </c>
      <c r="B559" s="176" t="s">
        <v>1816</v>
      </c>
      <c r="C559" s="176" t="s">
        <v>553</v>
      </c>
      <c r="D559" s="150">
        <v>4109</v>
      </c>
      <c r="E559" s="153">
        <v>4023</v>
      </c>
      <c r="F559" s="153">
        <v>86</v>
      </c>
      <c r="G559" s="151">
        <v>3416</v>
      </c>
      <c r="H559" s="151">
        <v>3290</v>
      </c>
      <c r="I559" s="151">
        <v>126</v>
      </c>
      <c r="J559" s="151">
        <v>2350</v>
      </c>
      <c r="K559" s="151">
        <v>2277</v>
      </c>
      <c r="L559" s="151">
        <v>73</v>
      </c>
      <c r="M559" s="172">
        <v>0.93</v>
      </c>
      <c r="N559" s="153">
        <v>89733</v>
      </c>
      <c r="O559" s="153">
        <v>87261</v>
      </c>
      <c r="P559" s="153">
        <v>2472</v>
      </c>
      <c r="Q559" s="154">
        <v>0.972451606432416</v>
      </c>
      <c r="R559" s="154">
        <v>0.979070333414456</v>
      </c>
      <c r="S559" s="154">
        <v>0.963114754098361</v>
      </c>
      <c r="T559" s="154">
        <v>0.968936170212766</v>
      </c>
      <c r="U559" s="173">
        <v>0.0159555793160954</v>
      </c>
      <c r="V559" s="158">
        <v>25517</v>
      </c>
      <c r="W559" s="158">
        <v>24749</v>
      </c>
      <c r="X559" s="158">
        <v>28495</v>
      </c>
      <c r="Y559" s="158">
        <v>27757</v>
      </c>
      <c r="Z559" s="155">
        <v>0.969902417995846</v>
      </c>
      <c r="AA559" s="155">
        <v>0.97410071942446</v>
      </c>
      <c r="AB559" s="173">
        <v>-0.00419830142861455</v>
      </c>
    </row>
    <row r="560" spans="1:28">
      <c r="A560" s="175" t="s">
        <v>375</v>
      </c>
      <c r="B560" s="176" t="s">
        <v>1816</v>
      </c>
      <c r="C560" s="176" t="s">
        <v>554</v>
      </c>
      <c r="D560" s="150">
        <v>2906</v>
      </c>
      <c r="E560" s="153">
        <v>2802</v>
      </c>
      <c r="F560" s="153">
        <v>104</v>
      </c>
      <c r="G560" s="151">
        <v>1998</v>
      </c>
      <c r="H560" s="151">
        <v>1892</v>
      </c>
      <c r="I560" s="151">
        <v>106</v>
      </c>
      <c r="J560" s="151">
        <v>1701</v>
      </c>
      <c r="K560" s="151">
        <v>1594</v>
      </c>
      <c r="L560" s="151">
        <v>107</v>
      </c>
      <c r="M560" s="172">
        <v>0.93</v>
      </c>
      <c r="N560" s="153">
        <v>59873</v>
      </c>
      <c r="O560" s="153">
        <v>57842</v>
      </c>
      <c r="P560" s="153">
        <v>2031</v>
      </c>
      <c r="Q560" s="154">
        <v>0.966078198854242</v>
      </c>
      <c r="R560" s="154">
        <v>0.964211975223675</v>
      </c>
      <c r="S560" s="154">
        <v>0.946946946946947</v>
      </c>
      <c r="T560" s="154">
        <v>0.937095825984715</v>
      </c>
      <c r="U560" s="173">
        <v>0.0172650282767283</v>
      </c>
      <c r="V560" s="158">
        <v>16844</v>
      </c>
      <c r="W560" s="158">
        <v>16062</v>
      </c>
      <c r="X560" s="158">
        <v>20337</v>
      </c>
      <c r="Y560" s="158">
        <v>19744</v>
      </c>
      <c r="Z560" s="155">
        <v>0.953573972928046</v>
      </c>
      <c r="AA560" s="155">
        <v>0.970841323695727</v>
      </c>
      <c r="AB560" s="173">
        <v>-0.0172673507676814</v>
      </c>
    </row>
    <row r="561" spans="1:28">
      <c r="A561" s="175" t="s">
        <v>375</v>
      </c>
      <c r="B561" s="176" t="s">
        <v>1816</v>
      </c>
      <c r="C561" s="176" t="s">
        <v>555</v>
      </c>
      <c r="D561" s="150">
        <v>3788</v>
      </c>
      <c r="E561" s="153">
        <v>3662</v>
      </c>
      <c r="F561" s="153">
        <v>126</v>
      </c>
      <c r="G561" s="151">
        <v>2611</v>
      </c>
      <c r="H561" s="151">
        <v>2461</v>
      </c>
      <c r="I561" s="151">
        <v>150</v>
      </c>
      <c r="J561" s="151">
        <v>2309</v>
      </c>
      <c r="K561" s="151">
        <v>2260</v>
      </c>
      <c r="L561" s="151">
        <v>49</v>
      </c>
      <c r="M561" s="172">
        <v>0.93</v>
      </c>
      <c r="N561" s="153">
        <v>77559</v>
      </c>
      <c r="O561" s="153">
        <v>74912</v>
      </c>
      <c r="P561" s="153">
        <v>2647</v>
      </c>
      <c r="Q561" s="154">
        <v>0.965871143258681</v>
      </c>
      <c r="R561" s="154">
        <v>0.966737064413939</v>
      </c>
      <c r="S561" s="154">
        <v>0.942550746840291</v>
      </c>
      <c r="T561" s="154">
        <v>0.978778692074491</v>
      </c>
      <c r="U561" s="173">
        <v>0.0241863175736478</v>
      </c>
      <c r="V561" s="158">
        <v>21887</v>
      </c>
      <c r="W561" s="158">
        <v>21118</v>
      </c>
      <c r="X561" s="158">
        <v>27177</v>
      </c>
      <c r="Y561" s="158">
        <v>26178</v>
      </c>
      <c r="Z561" s="155">
        <v>0.964864988349248</v>
      </c>
      <c r="AA561" s="155">
        <v>0.963240975825146</v>
      </c>
      <c r="AB561" s="173">
        <v>0.00162401252410216</v>
      </c>
    </row>
    <row r="562" spans="1:28">
      <c r="A562" s="175" t="s">
        <v>375</v>
      </c>
      <c r="B562" s="176" t="s">
        <v>1816</v>
      </c>
      <c r="C562" s="176" t="s">
        <v>556</v>
      </c>
      <c r="D562" s="150">
        <v>6061</v>
      </c>
      <c r="E562" s="153">
        <v>5817</v>
      </c>
      <c r="F562" s="153">
        <v>244</v>
      </c>
      <c r="G562" s="151">
        <v>4332</v>
      </c>
      <c r="H562" s="151">
        <v>4100</v>
      </c>
      <c r="I562" s="151">
        <v>232</v>
      </c>
      <c r="J562" s="151">
        <v>3367</v>
      </c>
      <c r="K562" s="151">
        <v>3203</v>
      </c>
      <c r="L562" s="151">
        <v>164</v>
      </c>
      <c r="M562" s="172">
        <v>0.93</v>
      </c>
      <c r="N562" s="153">
        <v>121359</v>
      </c>
      <c r="O562" s="153">
        <v>116095</v>
      </c>
      <c r="P562" s="153">
        <v>5264</v>
      </c>
      <c r="Q562" s="154">
        <v>0.956624560189191</v>
      </c>
      <c r="R562" s="154">
        <v>0.959742616729913</v>
      </c>
      <c r="S562" s="154">
        <v>0.946445060018467</v>
      </c>
      <c r="T562" s="154">
        <v>0.951291951291951</v>
      </c>
      <c r="U562" s="173">
        <v>0.0132975567114454</v>
      </c>
      <c r="V562" s="158">
        <v>34472</v>
      </c>
      <c r="W562" s="158">
        <v>32731</v>
      </c>
      <c r="X562" s="158">
        <v>40172</v>
      </c>
      <c r="Y562" s="158">
        <v>38615</v>
      </c>
      <c r="Z562" s="155">
        <v>0.949495242515665</v>
      </c>
      <c r="AA562" s="155">
        <v>0.961241660858309</v>
      </c>
      <c r="AB562" s="173">
        <v>-0.0117464183426444</v>
      </c>
    </row>
    <row r="563" spans="1:28">
      <c r="A563" s="175" t="s">
        <v>375</v>
      </c>
      <c r="B563" s="176" t="s">
        <v>1816</v>
      </c>
      <c r="C563" s="176" t="s">
        <v>557</v>
      </c>
      <c r="D563" s="150">
        <v>4062</v>
      </c>
      <c r="E563" s="153">
        <v>3912</v>
      </c>
      <c r="F563" s="153">
        <v>150</v>
      </c>
      <c r="G563" s="151">
        <v>3205</v>
      </c>
      <c r="H563" s="151">
        <v>2987</v>
      </c>
      <c r="I563" s="151">
        <v>218</v>
      </c>
      <c r="J563" s="151">
        <v>2222</v>
      </c>
      <c r="K563" s="151">
        <v>2091</v>
      </c>
      <c r="L563" s="151">
        <v>131</v>
      </c>
      <c r="M563" s="172">
        <v>0.93</v>
      </c>
      <c r="N563" s="153">
        <v>80413</v>
      </c>
      <c r="O563" s="153">
        <v>77306</v>
      </c>
      <c r="P563" s="153">
        <v>3107</v>
      </c>
      <c r="Q563" s="154">
        <v>0.961361968835885</v>
      </c>
      <c r="R563" s="154">
        <v>0.963072378138848</v>
      </c>
      <c r="S563" s="154">
        <v>0.93198127925117</v>
      </c>
      <c r="T563" s="154">
        <v>0.941044104410441</v>
      </c>
      <c r="U563" s="173">
        <v>0.0310910988876778</v>
      </c>
      <c r="V563" s="158">
        <v>23575</v>
      </c>
      <c r="W563" s="158">
        <v>22507</v>
      </c>
      <c r="X563" s="158">
        <v>25886</v>
      </c>
      <c r="Y563" s="158">
        <v>24869</v>
      </c>
      <c r="Z563" s="155">
        <v>0.954697773064687</v>
      </c>
      <c r="AA563" s="155">
        <v>0.960712354168276</v>
      </c>
      <c r="AB563" s="173">
        <v>-0.0060145811035891</v>
      </c>
    </row>
    <row r="564" spans="1:28">
      <c r="A564" s="175" t="s">
        <v>375</v>
      </c>
      <c r="B564" s="176" t="s">
        <v>1816</v>
      </c>
      <c r="C564" s="176" t="s">
        <v>558</v>
      </c>
      <c r="D564" s="150">
        <v>6747</v>
      </c>
      <c r="E564" s="153">
        <v>6664</v>
      </c>
      <c r="F564" s="153">
        <v>83</v>
      </c>
      <c r="G564" s="151">
        <v>2409</v>
      </c>
      <c r="H564" s="151">
        <v>2390</v>
      </c>
      <c r="I564" s="151">
        <v>19</v>
      </c>
      <c r="J564" s="151">
        <v>5349</v>
      </c>
      <c r="K564" s="151">
        <v>5221</v>
      </c>
      <c r="L564" s="151">
        <v>128</v>
      </c>
      <c r="M564" s="172">
        <v>0.93</v>
      </c>
      <c r="N564" s="153">
        <v>125232</v>
      </c>
      <c r="O564" s="153">
        <v>123781</v>
      </c>
      <c r="P564" s="153">
        <v>1451</v>
      </c>
      <c r="Q564" s="154">
        <v>0.988413504535582</v>
      </c>
      <c r="R564" s="154">
        <v>0.98769823625315</v>
      </c>
      <c r="S564" s="154">
        <v>0.992112909921129</v>
      </c>
      <c r="T564" s="154">
        <v>0.976070293512806</v>
      </c>
      <c r="U564" s="173">
        <v>-0.00441467366797954</v>
      </c>
      <c r="V564" s="158">
        <v>36921</v>
      </c>
      <c r="W564" s="158">
        <v>36385</v>
      </c>
      <c r="X564" s="158">
        <v>40315</v>
      </c>
      <c r="Y564" s="158">
        <v>39881</v>
      </c>
      <c r="Z564" s="155">
        <v>0.985482516724899</v>
      </c>
      <c r="AA564" s="155">
        <v>0.989234776137914</v>
      </c>
      <c r="AB564" s="173">
        <v>-0.00375225941301482</v>
      </c>
    </row>
    <row r="565" spans="1:28">
      <c r="A565" s="175" t="s">
        <v>375</v>
      </c>
      <c r="B565" s="176" t="s">
        <v>1816</v>
      </c>
      <c r="C565" s="176" t="s">
        <v>559</v>
      </c>
      <c r="D565" s="150">
        <v>7855</v>
      </c>
      <c r="E565" s="153">
        <v>7695</v>
      </c>
      <c r="F565" s="153">
        <v>160</v>
      </c>
      <c r="G565" s="151">
        <v>2570</v>
      </c>
      <c r="H565" s="151">
        <v>2516</v>
      </c>
      <c r="I565" s="151">
        <v>54</v>
      </c>
      <c r="J565" s="151">
        <v>5798</v>
      </c>
      <c r="K565" s="151">
        <v>5683</v>
      </c>
      <c r="L565" s="151">
        <v>115</v>
      </c>
      <c r="M565" s="172">
        <v>0.93</v>
      </c>
      <c r="N565" s="153">
        <v>138651</v>
      </c>
      <c r="O565" s="153">
        <v>136223</v>
      </c>
      <c r="P565" s="153">
        <v>2428</v>
      </c>
      <c r="Q565" s="154">
        <v>0.98248840614204</v>
      </c>
      <c r="R565" s="154">
        <v>0.979630808402292</v>
      </c>
      <c r="S565" s="154">
        <v>0.978988326848249</v>
      </c>
      <c r="T565" s="154">
        <v>0.980165574335978</v>
      </c>
      <c r="U565" s="173">
        <v>0.000642481554042562</v>
      </c>
      <c r="V565" s="158">
        <v>40239</v>
      </c>
      <c r="W565" s="158">
        <v>39472</v>
      </c>
      <c r="X565" s="158">
        <v>44232</v>
      </c>
      <c r="Y565" s="158">
        <v>43452</v>
      </c>
      <c r="Z565" s="155">
        <v>0.980938890131465</v>
      </c>
      <c r="AA565" s="155">
        <v>0.982365708084645</v>
      </c>
      <c r="AB565" s="173">
        <v>-0.00142681795318012</v>
      </c>
    </row>
    <row r="566" spans="1:28">
      <c r="A566" s="175" t="s">
        <v>375</v>
      </c>
      <c r="B566" s="176" t="s">
        <v>1816</v>
      </c>
      <c r="C566" s="176" t="s">
        <v>560</v>
      </c>
      <c r="D566" s="150">
        <v>5098</v>
      </c>
      <c r="E566" s="153">
        <v>4973</v>
      </c>
      <c r="F566" s="153">
        <v>125</v>
      </c>
      <c r="G566" s="151">
        <v>1653</v>
      </c>
      <c r="H566" s="151">
        <v>1617</v>
      </c>
      <c r="I566" s="151">
        <v>36</v>
      </c>
      <c r="J566" s="151">
        <v>3769</v>
      </c>
      <c r="K566" s="151">
        <v>3661</v>
      </c>
      <c r="L566" s="151">
        <v>108</v>
      </c>
      <c r="M566" s="172">
        <v>0.93</v>
      </c>
      <c r="N566" s="153">
        <v>92866</v>
      </c>
      <c r="O566" s="153">
        <v>91154</v>
      </c>
      <c r="P566" s="153">
        <v>1712</v>
      </c>
      <c r="Q566" s="154">
        <v>0.981564835354166</v>
      </c>
      <c r="R566" s="154">
        <v>0.975480580619851</v>
      </c>
      <c r="S566" s="154">
        <v>0.978221415607985</v>
      </c>
      <c r="T566" s="154">
        <v>0.971345184399045</v>
      </c>
      <c r="U566" s="173">
        <v>-0.0027408349881346</v>
      </c>
      <c r="V566" s="158">
        <v>26613</v>
      </c>
      <c r="W566" s="158">
        <v>26129</v>
      </c>
      <c r="X566" s="158">
        <v>29382</v>
      </c>
      <c r="Y566" s="158">
        <v>28820</v>
      </c>
      <c r="Z566" s="155">
        <v>0.981813399466426</v>
      </c>
      <c r="AA566" s="155">
        <v>0.980872643114832</v>
      </c>
      <c r="AB566" s="173">
        <v>0.000940756351593963</v>
      </c>
    </row>
    <row r="567" spans="1:28">
      <c r="A567" s="175" t="s">
        <v>375</v>
      </c>
      <c r="B567" s="176" t="s">
        <v>1817</v>
      </c>
      <c r="C567" s="176" t="s">
        <v>561</v>
      </c>
      <c r="D567" s="150">
        <v>7146</v>
      </c>
      <c r="E567" s="153">
        <v>6992</v>
      </c>
      <c r="F567" s="153">
        <v>154</v>
      </c>
      <c r="G567" s="151">
        <v>2492</v>
      </c>
      <c r="H567" s="151">
        <v>2422</v>
      </c>
      <c r="I567" s="151">
        <v>70</v>
      </c>
      <c r="J567" s="151">
        <v>5435</v>
      </c>
      <c r="K567" s="151">
        <v>5259</v>
      </c>
      <c r="L567" s="151">
        <v>176</v>
      </c>
      <c r="M567" s="172">
        <v>0.93</v>
      </c>
      <c r="N567" s="153">
        <v>130697</v>
      </c>
      <c r="O567" s="153">
        <v>127924</v>
      </c>
      <c r="P567" s="153">
        <v>2773</v>
      </c>
      <c r="Q567" s="154">
        <v>0.9787829866026</v>
      </c>
      <c r="R567" s="154">
        <v>0.97844948222782</v>
      </c>
      <c r="S567" s="154">
        <v>0.971910112359551</v>
      </c>
      <c r="T567" s="154">
        <v>0.967617295308188</v>
      </c>
      <c r="U567" s="173">
        <v>0.0065393698682692</v>
      </c>
      <c r="V567" s="158">
        <v>37247</v>
      </c>
      <c r="W567" s="158">
        <v>36322</v>
      </c>
      <c r="X567" s="158">
        <v>44626</v>
      </c>
      <c r="Y567" s="158">
        <v>43736</v>
      </c>
      <c r="Z567" s="155">
        <v>0.975165785163906</v>
      </c>
      <c r="AA567" s="155">
        <v>0.980056469322816</v>
      </c>
      <c r="AB567" s="173">
        <v>-0.00489068415891047</v>
      </c>
    </row>
    <row r="568" spans="1:28">
      <c r="A568" s="175" t="s">
        <v>375</v>
      </c>
      <c r="B568" s="176" t="s">
        <v>1817</v>
      </c>
      <c r="C568" s="176" t="s">
        <v>562</v>
      </c>
      <c r="D568" s="150">
        <v>2999</v>
      </c>
      <c r="E568" s="153">
        <v>2877</v>
      </c>
      <c r="F568" s="153">
        <v>122</v>
      </c>
      <c r="G568" s="151">
        <v>1043</v>
      </c>
      <c r="H568" s="151">
        <v>1006</v>
      </c>
      <c r="I568" s="151">
        <v>37</v>
      </c>
      <c r="J568" s="151">
        <v>2268</v>
      </c>
      <c r="K568" s="151">
        <v>2236</v>
      </c>
      <c r="L568" s="151">
        <v>32</v>
      </c>
      <c r="M568" s="172">
        <v>0.93</v>
      </c>
      <c r="N568" s="153">
        <v>54987</v>
      </c>
      <c r="O568" s="153">
        <v>53884</v>
      </c>
      <c r="P568" s="153">
        <v>1103</v>
      </c>
      <c r="Q568" s="154">
        <v>0.979940713259498</v>
      </c>
      <c r="R568" s="154">
        <v>0.959319773257753</v>
      </c>
      <c r="S568" s="154">
        <v>0.964525407478428</v>
      </c>
      <c r="T568" s="154">
        <v>0.985890652557319</v>
      </c>
      <c r="U568" s="173">
        <v>-0.00520563422067499</v>
      </c>
      <c r="V568" s="158">
        <v>15927</v>
      </c>
      <c r="W568" s="158">
        <v>15552</v>
      </c>
      <c r="X568" s="158">
        <v>17517</v>
      </c>
      <c r="Y568" s="158">
        <v>17196</v>
      </c>
      <c r="Z568" s="155">
        <v>0.976455076285553</v>
      </c>
      <c r="AA568" s="155">
        <v>0.981674944339784</v>
      </c>
      <c r="AB568" s="173">
        <v>-0.00521986805423136</v>
      </c>
    </row>
    <row r="569" spans="1:28">
      <c r="A569" s="175" t="s">
        <v>375</v>
      </c>
      <c r="B569" s="176" t="s">
        <v>1817</v>
      </c>
      <c r="C569" s="176" t="s">
        <v>563</v>
      </c>
      <c r="D569" s="150">
        <v>3099</v>
      </c>
      <c r="E569" s="153">
        <v>2969</v>
      </c>
      <c r="F569" s="153">
        <v>130</v>
      </c>
      <c r="G569" s="151">
        <v>1396</v>
      </c>
      <c r="H569" s="151">
        <v>1309</v>
      </c>
      <c r="I569" s="151">
        <v>87</v>
      </c>
      <c r="J569" s="151">
        <v>2533</v>
      </c>
      <c r="K569" s="151">
        <v>2473</v>
      </c>
      <c r="L569" s="151">
        <v>60</v>
      </c>
      <c r="M569" s="172">
        <v>0.93</v>
      </c>
      <c r="N569" s="153">
        <v>61468</v>
      </c>
      <c r="O569" s="153">
        <v>59420</v>
      </c>
      <c r="P569" s="153">
        <v>2048</v>
      </c>
      <c r="Q569" s="154">
        <v>0.966681850719073</v>
      </c>
      <c r="R569" s="154">
        <v>0.958050984188448</v>
      </c>
      <c r="S569" s="154">
        <v>0.937679083094556</v>
      </c>
      <c r="T569" s="154">
        <v>0.976312672720095</v>
      </c>
      <c r="U569" s="173">
        <v>0.0203719010938921</v>
      </c>
      <c r="V569" s="158">
        <v>18014</v>
      </c>
      <c r="W569" s="158">
        <v>17405</v>
      </c>
      <c r="X569" s="158">
        <v>19399</v>
      </c>
      <c r="Y569" s="158">
        <v>18871</v>
      </c>
      <c r="Z569" s="155">
        <v>0.96619296103031</v>
      </c>
      <c r="AA569" s="155">
        <v>0.972782102170215</v>
      </c>
      <c r="AB569" s="173">
        <v>-0.00658914113990527</v>
      </c>
    </row>
    <row r="570" spans="1:28">
      <c r="A570" s="175" t="s">
        <v>375</v>
      </c>
      <c r="B570" s="176" t="s">
        <v>1817</v>
      </c>
      <c r="C570" s="176" t="s">
        <v>564</v>
      </c>
      <c r="D570" s="150">
        <v>6604</v>
      </c>
      <c r="E570" s="153">
        <v>6404</v>
      </c>
      <c r="F570" s="153">
        <v>200</v>
      </c>
      <c r="G570" s="151">
        <v>2143</v>
      </c>
      <c r="H570" s="151">
        <v>2053</v>
      </c>
      <c r="I570" s="151">
        <v>90</v>
      </c>
      <c r="J570" s="151">
        <v>5288</v>
      </c>
      <c r="K570" s="151">
        <v>5033</v>
      </c>
      <c r="L570" s="151">
        <v>255</v>
      </c>
      <c r="M570" s="172">
        <v>0.93</v>
      </c>
      <c r="N570" s="153">
        <v>123937</v>
      </c>
      <c r="O570" s="153">
        <v>119763</v>
      </c>
      <c r="P570" s="153">
        <v>4174</v>
      </c>
      <c r="Q570" s="154">
        <v>0.966321598876849</v>
      </c>
      <c r="R570" s="154">
        <v>0.969715324046033</v>
      </c>
      <c r="S570" s="154">
        <v>0.958002799813346</v>
      </c>
      <c r="T570" s="154">
        <v>0.9517776096823</v>
      </c>
      <c r="U570" s="173">
        <v>0.0117125242326869</v>
      </c>
      <c r="V570" s="158">
        <v>35159</v>
      </c>
      <c r="W570" s="158">
        <v>33952</v>
      </c>
      <c r="X570" s="158">
        <v>42866</v>
      </c>
      <c r="Y570" s="158">
        <v>41582</v>
      </c>
      <c r="Z570" s="155">
        <v>0.9656702409056</v>
      </c>
      <c r="AA570" s="155">
        <v>0.970046190453973</v>
      </c>
      <c r="AB570" s="173">
        <v>-0.00437594954837262</v>
      </c>
    </row>
    <row r="571" spans="1:28">
      <c r="A571" s="175" t="s">
        <v>375</v>
      </c>
      <c r="B571" s="176" t="s">
        <v>1817</v>
      </c>
      <c r="C571" s="176" t="s">
        <v>565</v>
      </c>
      <c r="D571" s="150">
        <v>3527</v>
      </c>
      <c r="E571" s="153">
        <v>3407</v>
      </c>
      <c r="F571" s="153">
        <v>120</v>
      </c>
      <c r="G571" s="151">
        <v>1236</v>
      </c>
      <c r="H571" s="151">
        <v>1202</v>
      </c>
      <c r="I571" s="151">
        <v>34</v>
      </c>
      <c r="J571" s="151">
        <v>2750</v>
      </c>
      <c r="K571" s="151">
        <v>2650</v>
      </c>
      <c r="L571" s="151">
        <v>100</v>
      </c>
      <c r="M571" s="172">
        <v>0.93</v>
      </c>
      <c r="N571" s="153">
        <v>66499</v>
      </c>
      <c r="O571" s="153">
        <v>64867</v>
      </c>
      <c r="P571" s="153">
        <v>1632</v>
      </c>
      <c r="Q571" s="154">
        <v>0.975458277568084</v>
      </c>
      <c r="R571" s="154">
        <v>0.965976750779699</v>
      </c>
      <c r="S571" s="154">
        <v>0.972491909385113</v>
      </c>
      <c r="T571" s="154">
        <v>0.963636363636364</v>
      </c>
      <c r="U571" s="173">
        <v>-0.00651515860541385</v>
      </c>
      <c r="V571" s="158">
        <v>18686</v>
      </c>
      <c r="W571" s="158">
        <v>18080</v>
      </c>
      <c r="X571" s="158">
        <v>21790</v>
      </c>
      <c r="Y571" s="158">
        <v>21265</v>
      </c>
      <c r="Z571" s="155">
        <v>0.967569303221663</v>
      </c>
      <c r="AA571" s="155">
        <v>0.975906379072969</v>
      </c>
      <c r="AB571" s="173">
        <v>-0.00833707585130605</v>
      </c>
    </row>
    <row r="572" spans="1:28">
      <c r="A572" s="175" t="s">
        <v>375</v>
      </c>
      <c r="B572" s="176" t="s">
        <v>1817</v>
      </c>
      <c r="C572" s="176" t="s">
        <v>566</v>
      </c>
      <c r="D572" s="150">
        <v>5740</v>
      </c>
      <c r="E572" s="153">
        <v>5577</v>
      </c>
      <c r="F572" s="153">
        <v>163</v>
      </c>
      <c r="G572" s="151">
        <v>2221</v>
      </c>
      <c r="H572" s="151">
        <v>2191</v>
      </c>
      <c r="I572" s="151">
        <v>30</v>
      </c>
      <c r="J572" s="151">
        <v>4625</v>
      </c>
      <c r="K572" s="151">
        <v>4561</v>
      </c>
      <c r="L572" s="151">
        <v>64</v>
      </c>
      <c r="M572" s="172">
        <v>0.93</v>
      </c>
      <c r="N572" s="153">
        <v>121972</v>
      </c>
      <c r="O572" s="153">
        <v>119796</v>
      </c>
      <c r="P572" s="153">
        <v>2176</v>
      </c>
      <c r="Q572" s="154">
        <v>0.98215983996327</v>
      </c>
      <c r="R572" s="154">
        <v>0.971602787456446</v>
      </c>
      <c r="S572" s="154">
        <v>0.986492570914003</v>
      </c>
      <c r="T572" s="154">
        <v>0.986162162162162</v>
      </c>
      <c r="U572" s="173">
        <v>-0.0148897834575566</v>
      </c>
      <c r="V572" s="158">
        <v>31412</v>
      </c>
      <c r="W572" s="158">
        <v>30920</v>
      </c>
      <c r="X572" s="158">
        <v>40057</v>
      </c>
      <c r="Y572" s="158">
        <v>39352</v>
      </c>
      <c r="Z572" s="155">
        <v>0.98433719597606</v>
      </c>
      <c r="AA572" s="155">
        <v>0.982400079886162</v>
      </c>
      <c r="AB572" s="173">
        <v>0.00193711608989788</v>
      </c>
    </row>
    <row r="573" spans="1:28">
      <c r="A573" s="175" t="s">
        <v>375</v>
      </c>
      <c r="B573" s="176" t="s">
        <v>1817</v>
      </c>
      <c r="C573" s="176" t="s">
        <v>567</v>
      </c>
      <c r="D573" s="150">
        <v>4232</v>
      </c>
      <c r="E573" s="153">
        <v>4161</v>
      </c>
      <c r="F573" s="153">
        <v>71</v>
      </c>
      <c r="G573" s="151">
        <v>1414</v>
      </c>
      <c r="H573" s="151">
        <v>1382</v>
      </c>
      <c r="I573" s="151">
        <v>32</v>
      </c>
      <c r="J573" s="151">
        <v>2974</v>
      </c>
      <c r="K573" s="151">
        <v>2920</v>
      </c>
      <c r="L573" s="151">
        <v>54</v>
      </c>
      <c r="M573" s="172">
        <v>0.93</v>
      </c>
      <c r="N573" s="153">
        <v>75863</v>
      </c>
      <c r="O573" s="153">
        <v>74666</v>
      </c>
      <c r="P573" s="153">
        <v>1197</v>
      </c>
      <c r="Q573" s="154">
        <v>0.984221557280888</v>
      </c>
      <c r="R573" s="154">
        <v>0.983223062381853</v>
      </c>
      <c r="S573" s="154">
        <v>0.977369165487977</v>
      </c>
      <c r="T573" s="154">
        <v>0.981842636180229</v>
      </c>
      <c r="U573" s="173">
        <v>0.00585389689387517</v>
      </c>
      <c r="V573" s="158">
        <v>21571</v>
      </c>
      <c r="W573" s="158">
        <v>21223</v>
      </c>
      <c r="X573" s="158">
        <v>24597</v>
      </c>
      <c r="Y573" s="158">
        <v>24219</v>
      </c>
      <c r="Z573" s="155">
        <v>0.983867229150248</v>
      </c>
      <c r="AA573" s="155">
        <v>0.984632272228321</v>
      </c>
      <c r="AB573" s="173">
        <v>-0.000765043078072458</v>
      </c>
    </row>
    <row r="574" spans="1:28">
      <c r="A574" s="175" t="s">
        <v>375</v>
      </c>
      <c r="B574" s="176" t="s">
        <v>1817</v>
      </c>
      <c r="C574" s="176" t="s">
        <v>568</v>
      </c>
      <c r="D574" s="150">
        <v>3763</v>
      </c>
      <c r="E574" s="153">
        <v>3630</v>
      </c>
      <c r="F574" s="153">
        <v>133</v>
      </c>
      <c r="G574" s="151">
        <v>1266</v>
      </c>
      <c r="H574" s="151">
        <v>1212</v>
      </c>
      <c r="I574" s="151">
        <v>54</v>
      </c>
      <c r="J574" s="151">
        <v>2981</v>
      </c>
      <c r="K574" s="151">
        <v>2881</v>
      </c>
      <c r="L574" s="151">
        <v>100</v>
      </c>
      <c r="M574" s="172">
        <v>0.93</v>
      </c>
      <c r="N574" s="153">
        <v>69613</v>
      </c>
      <c r="O574" s="153">
        <v>67755</v>
      </c>
      <c r="P574" s="153">
        <v>1858</v>
      </c>
      <c r="Q574" s="154">
        <v>0.97330958298019</v>
      </c>
      <c r="R574" s="154">
        <v>0.96465585968642</v>
      </c>
      <c r="S574" s="154">
        <v>0.957345971563981</v>
      </c>
      <c r="T574" s="154">
        <v>0.966454209996645</v>
      </c>
      <c r="U574" s="173">
        <v>0.00730988812243938</v>
      </c>
      <c r="V574" s="158">
        <v>19906</v>
      </c>
      <c r="W574" s="158">
        <v>19253</v>
      </c>
      <c r="X574" s="158">
        <v>23499</v>
      </c>
      <c r="Y574" s="158">
        <v>22913</v>
      </c>
      <c r="Z574" s="155">
        <v>0.967195820355672</v>
      </c>
      <c r="AA574" s="155">
        <v>0.975062768628452</v>
      </c>
      <c r="AB574" s="173">
        <v>-0.00786694827278067</v>
      </c>
    </row>
    <row r="575" spans="1:28">
      <c r="A575" s="175" t="s">
        <v>375</v>
      </c>
      <c r="B575" s="176" t="s">
        <v>1817</v>
      </c>
      <c r="C575" s="176" t="s">
        <v>569</v>
      </c>
      <c r="D575" s="150">
        <v>5387</v>
      </c>
      <c r="E575" s="153">
        <v>5120</v>
      </c>
      <c r="F575" s="153">
        <v>267</v>
      </c>
      <c r="G575" s="151">
        <v>1855</v>
      </c>
      <c r="H575" s="151">
        <v>1757</v>
      </c>
      <c r="I575" s="151">
        <v>98</v>
      </c>
      <c r="J575" s="151">
        <v>4128</v>
      </c>
      <c r="K575" s="151">
        <v>3904</v>
      </c>
      <c r="L575" s="151">
        <v>224</v>
      </c>
      <c r="M575" s="172">
        <v>0.93</v>
      </c>
      <c r="N575" s="153">
        <v>97615</v>
      </c>
      <c r="O575" s="153">
        <v>92792</v>
      </c>
      <c r="P575" s="153">
        <v>4823</v>
      </c>
      <c r="Q575" s="154">
        <v>0.95059160989602</v>
      </c>
      <c r="R575" s="154">
        <v>0.950436235381474</v>
      </c>
      <c r="S575" s="154">
        <v>0.947169811320755</v>
      </c>
      <c r="T575" s="154">
        <v>0.945736434108527</v>
      </c>
      <c r="U575" s="173">
        <v>0.0032664240607192</v>
      </c>
      <c r="V575" s="158">
        <v>28326</v>
      </c>
      <c r="W575" s="158">
        <v>26827</v>
      </c>
      <c r="X575" s="158">
        <v>31602</v>
      </c>
      <c r="Y575" s="158">
        <v>30223</v>
      </c>
      <c r="Z575" s="155">
        <v>0.947080420814799</v>
      </c>
      <c r="AA575" s="155">
        <v>0.95636352129612</v>
      </c>
      <c r="AB575" s="173">
        <v>-0.0092831004813213</v>
      </c>
    </row>
    <row r="576" spans="1:28">
      <c r="A576" s="175" t="s">
        <v>375</v>
      </c>
      <c r="B576" s="176" t="s">
        <v>1817</v>
      </c>
      <c r="C576" s="176" t="s">
        <v>570</v>
      </c>
      <c r="D576" s="150">
        <v>3037</v>
      </c>
      <c r="E576" s="153">
        <v>2959</v>
      </c>
      <c r="F576" s="153">
        <v>78</v>
      </c>
      <c r="G576" s="151">
        <v>1033</v>
      </c>
      <c r="H576" s="151">
        <v>1006</v>
      </c>
      <c r="I576" s="151">
        <v>27</v>
      </c>
      <c r="J576" s="151">
        <v>2448</v>
      </c>
      <c r="K576" s="151">
        <v>2400</v>
      </c>
      <c r="L576" s="151">
        <v>48</v>
      </c>
      <c r="M576" s="172">
        <v>0.93</v>
      </c>
      <c r="N576" s="153">
        <v>55733</v>
      </c>
      <c r="O576" s="153">
        <v>54787</v>
      </c>
      <c r="P576" s="153">
        <v>946</v>
      </c>
      <c r="Q576" s="154">
        <v>0.983026214271616</v>
      </c>
      <c r="R576" s="154">
        <v>0.974316759960487</v>
      </c>
      <c r="S576" s="154">
        <v>0.973862536302033</v>
      </c>
      <c r="T576" s="154">
        <v>0.980392156862745</v>
      </c>
      <c r="U576" s="173">
        <v>0.000454223658454378</v>
      </c>
      <c r="V576" s="158">
        <v>16022</v>
      </c>
      <c r="W576" s="158">
        <v>15742</v>
      </c>
      <c r="X576" s="158">
        <v>18999</v>
      </c>
      <c r="Y576" s="158">
        <v>18661</v>
      </c>
      <c r="Z576" s="155">
        <v>0.982524029459493</v>
      </c>
      <c r="AA576" s="155">
        <v>0.98220958997842</v>
      </c>
      <c r="AB576" s="173">
        <v>0.000314439481073348</v>
      </c>
    </row>
    <row r="577" spans="1:28">
      <c r="A577" s="175" t="s">
        <v>375</v>
      </c>
      <c r="B577" s="176" t="s">
        <v>1817</v>
      </c>
      <c r="C577" s="176" t="s">
        <v>571</v>
      </c>
      <c r="D577" s="150">
        <v>5615</v>
      </c>
      <c r="E577" s="153">
        <v>5405</v>
      </c>
      <c r="F577" s="153">
        <v>210</v>
      </c>
      <c r="G577" s="151">
        <v>2860</v>
      </c>
      <c r="H577" s="151">
        <v>2750</v>
      </c>
      <c r="I577" s="151">
        <v>110</v>
      </c>
      <c r="J577" s="151">
        <v>5152</v>
      </c>
      <c r="K577" s="151">
        <v>4912</v>
      </c>
      <c r="L577" s="151">
        <v>240</v>
      </c>
      <c r="M577" s="172">
        <v>0.93</v>
      </c>
      <c r="N577" s="153">
        <v>125110</v>
      </c>
      <c r="O577" s="153">
        <v>120208</v>
      </c>
      <c r="P577" s="153">
        <v>4902</v>
      </c>
      <c r="Q577" s="154">
        <v>0.960818479737831</v>
      </c>
      <c r="R577" s="154">
        <v>0.96260017809439</v>
      </c>
      <c r="S577" s="154">
        <v>0.961538461538462</v>
      </c>
      <c r="T577" s="154">
        <v>0.953416149068323</v>
      </c>
      <c r="U577" s="173">
        <v>0.00106171655592846</v>
      </c>
      <c r="V577" s="158">
        <v>35206</v>
      </c>
      <c r="W577" s="158">
        <v>33842</v>
      </c>
      <c r="X577" s="158">
        <v>41578</v>
      </c>
      <c r="Y577" s="158">
        <v>40511</v>
      </c>
      <c r="Z577" s="155">
        <v>0.961256603987957</v>
      </c>
      <c r="AA577" s="155">
        <v>0.974337389965847</v>
      </c>
      <c r="AB577" s="173">
        <v>-0.0130807859778906</v>
      </c>
    </row>
    <row r="578" spans="1:28">
      <c r="A578" s="175" t="s">
        <v>375</v>
      </c>
      <c r="B578" s="176" t="s">
        <v>1817</v>
      </c>
      <c r="C578" s="176" t="s">
        <v>572</v>
      </c>
      <c r="D578" s="150">
        <v>2806</v>
      </c>
      <c r="E578" s="153">
        <v>2672</v>
      </c>
      <c r="F578" s="153">
        <v>134</v>
      </c>
      <c r="G578" s="151">
        <v>986</v>
      </c>
      <c r="H578" s="151">
        <v>957</v>
      </c>
      <c r="I578" s="151">
        <v>29</v>
      </c>
      <c r="J578" s="151">
        <v>2105</v>
      </c>
      <c r="K578" s="151">
        <v>2064</v>
      </c>
      <c r="L578" s="151">
        <v>41</v>
      </c>
      <c r="M578" s="172">
        <v>0.93</v>
      </c>
      <c r="N578" s="153">
        <v>49970</v>
      </c>
      <c r="O578" s="153">
        <v>48626</v>
      </c>
      <c r="P578" s="153">
        <v>1344</v>
      </c>
      <c r="Q578" s="154">
        <v>0.97310386231739</v>
      </c>
      <c r="R578" s="154">
        <v>0.952245188880969</v>
      </c>
      <c r="S578" s="154">
        <v>0.970588235294118</v>
      </c>
      <c r="T578" s="154">
        <v>0.980522565320665</v>
      </c>
      <c r="U578" s="173">
        <v>-0.0183430464131483</v>
      </c>
      <c r="V578" s="158">
        <v>14717</v>
      </c>
      <c r="W578" s="158">
        <v>14250</v>
      </c>
      <c r="X578" s="158">
        <v>15958</v>
      </c>
      <c r="Y578" s="158">
        <v>15444</v>
      </c>
      <c r="Z578" s="155">
        <v>0.968267989400014</v>
      </c>
      <c r="AA578" s="155">
        <v>0.967790449931069</v>
      </c>
      <c r="AB578" s="173">
        <v>0.000477539468944466</v>
      </c>
    </row>
    <row r="579" spans="1:28">
      <c r="A579" s="175" t="s">
        <v>375</v>
      </c>
      <c r="B579" s="176" t="s">
        <v>1817</v>
      </c>
      <c r="C579" s="176" t="s">
        <v>573</v>
      </c>
      <c r="D579" s="150">
        <v>4331</v>
      </c>
      <c r="E579" s="153">
        <v>4166</v>
      </c>
      <c r="F579" s="153">
        <v>165</v>
      </c>
      <c r="G579" s="151">
        <v>1479</v>
      </c>
      <c r="H579" s="151">
        <v>1428</v>
      </c>
      <c r="I579" s="151">
        <v>51</v>
      </c>
      <c r="J579" s="151">
        <v>3208</v>
      </c>
      <c r="K579" s="151">
        <v>3109</v>
      </c>
      <c r="L579" s="151">
        <v>99</v>
      </c>
      <c r="M579" s="172">
        <v>0.93</v>
      </c>
      <c r="N579" s="153">
        <v>77966</v>
      </c>
      <c r="O579" s="153">
        <v>75827</v>
      </c>
      <c r="P579" s="153">
        <v>2139</v>
      </c>
      <c r="Q579" s="154">
        <v>0.972564964215171</v>
      </c>
      <c r="R579" s="154">
        <v>0.961902562918495</v>
      </c>
      <c r="S579" s="154">
        <v>0.96551724137931</v>
      </c>
      <c r="T579" s="154">
        <v>0.969139650872818</v>
      </c>
      <c r="U579" s="173">
        <v>-0.00361467846081587</v>
      </c>
      <c r="V579" s="158">
        <v>22238</v>
      </c>
      <c r="W579" s="158">
        <v>21569</v>
      </c>
      <c r="X579" s="158">
        <v>24663</v>
      </c>
      <c r="Y579" s="158">
        <v>24026</v>
      </c>
      <c r="Z579" s="155">
        <v>0.969916359384837</v>
      </c>
      <c r="AA579" s="155">
        <v>0.974171836354053</v>
      </c>
      <c r="AB579" s="173">
        <v>-0.0042554769692158</v>
      </c>
    </row>
    <row r="580" spans="1:28">
      <c r="A580" s="175" t="s">
        <v>375</v>
      </c>
      <c r="B580" s="176" t="s">
        <v>1817</v>
      </c>
      <c r="C580" s="176" t="s">
        <v>574</v>
      </c>
      <c r="D580" s="150">
        <v>5757</v>
      </c>
      <c r="E580" s="153">
        <v>5505</v>
      </c>
      <c r="F580" s="153">
        <v>252</v>
      </c>
      <c r="G580" s="151">
        <v>1964</v>
      </c>
      <c r="H580" s="151">
        <v>1871</v>
      </c>
      <c r="I580" s="151">
        <v>93</v>
      </c>
      <c r="J580" s="151">
        <v>4628</v>
      </c>
      <c r="K580" s="151">
        <v>4081</v>
      </c>
      <c r="L580" s="151">
        <v>547</v>
      </c>
      <c r="M580" s="172">
        <v>0.93</v>
      </c>
      <c r="N580" s="153">
        <v>107886</v>
      </c>
      <c r="O580" s="153">
        <v>103102</v>
      </c>
      <c r="P580" s="153">
        <v>4784</v>
      </c>
      <c r="Q580" s="154">
        <v>0.955656897095082</v>
      </c>
      <c r="R580" s="154">
        <v>0.956227201667535</v>
      </c>
      <c r="S580" s="154">
        <v>0.952647657841141</v>
      </c>
      <c r="T580" s="154">
        <v>0.88180639585134</v>
      </c>
      <c r="U580" s="173">
        <v>0.00357954382639458</v>
      </c>
      <c r="V580" s="158">
        <v>30804</v>
      </c>
      <c r="W580" s="158">
        <v>28686</v>
      </c>
      <c r="X580" s="158">
        <v>35230</v>
      </c>
      <c r="Y580" s="158">
        <v>34190</v>
      </c>
      <c r="Z580" s="155">
        <v>0.931242695753798</v>
      </c>
      <c r="AA580" s="155">
        <v>0.970479704797048</v>
      </c>
      <c r="AB580" s="173">
        <v>-0.0392370090432497</v>
      </c>
    </row>
    <row r="581" spans="1:28">
      <c r="A581" s="175" t="s">
        <v>375</v>
      </c>
      <c r="B581" s="176" t="s">
        <v>1817</v>
      </c>
      <c r="C581" s="176" t="s">
        <v>575</v>
      </c>
      <c r="D581" s="150">
        <v>6781</v>
      </c>
      <c r="E581" s="153">
        <v>6616</v>
      </c>
      <c r="F581" s="153">
        <v>165</v>
      </c>
      <c r="G581" s="151">
        <v>2638</v>
      </c>
      <c r="H581" s="151">
        <v>2595</v>
      </c>
      <c r="I581" s="151">
        <v>43</v>
      </c>
      <c r="J581" s="151">
        <v>5643</v>
      </c>
      <c r="K581" s="151">
        <v>5520</v>
      </c>
      <c r="L581" s="151">
        <v>123</v>
      </c>
      <c r="M581" s="172">
        <v>0.93</v>
      </c>
      <c r="N581" s="153">
        <v>129048</v>
      </c>
      <c r="O581" s="153">
        <v>126540</v>
      </c>
      <c r="P581" s="153">
        <v>2508</v>
      </c>
      <c r="Q581" s="154">
        <v>0.980565371024735</v>
      </c>
      <c r="R581" s="154">
        <v>0.975667305707123</v>
      </c>
      <c r="S581" s="154">
        <v>0.983699772554966</v>
      </c>
      <c r="T581" s="154">
        <v>0.978203083466241</v>
      </c>
      <c r="U581" s="173">
        <v>-0.00803246684784309</v>
      </c>
      <c r="V581" s="158">
        <v>37762</v>
      </c>
      <c r="W581" s="158">
        <v>36975</v>
      </c>
      <c r="X581" s="158">
        <v>43569</v>
      </c>
      <c r="Y581" s="158">
        <v>42928</v>
      </c>
      <c r="Z581" s="155">
        <v>0.979158942852603</v>
      </c>
      <c r="AA581" s="155">
        <v>0.985287704560582</v>
      </c>
      <c r="AB581" s="173">
        <v>-0.00612876170797882</v>
      </c>
    </row>
    <row r="582" spans="1:28">
      <c r="A582" s="175" t="s">
        <v>375</v>
      </c>
      <c r="B582" s="176" t="s">
        <v>1817</v>
      </c>
      <c r="C582" s="176" t="s">
        <v>576</v>
      </c>
      <c r="D582" s="150">
        <v>8230</v>
      </c>
      <c r="E582" s="153">
        <v>7919</v>
      </c>
      <c r="F582" s="153">
        <v>311</v>
      </c>
      <c r="G582" s="151">
        <v>2877</v>
      </c>
      <c r="H582" s="151">
        <v>2730</v>
      </c>
      <c r="I582" s="151">
        <v>147</v>
      </c>
      <c r="J582" s="151">
        <v>6479</v>
      </c>
      <c r="K582" s="151">
        <v>6263</v>
      </c>
      <c r="L582" s="151">
        <v>216</v>
      </c>
      <c r="M582" s="172">
        <v>0.93</v>
      </c>
      <c r="N582" s="153">
        <v>148709</v>
      </c>
      <c r="O582" s="153">
        <v>144033</v>
      </c>
      <c r="P582" s="153">
        <v>4676</v>
      </c>
      <c r="Q582" s="154">
        <v>0.968556038975449</v>
      </c>
      <c r="R582" s="154">
        <v>0.96221142162819</v>
      </c>
      <c r="S582" s="154">
        <v>0.948905109489051</v>
      </c>
      <c r="T582" s="154">
        <v>0.96666152183979</v>
      </c>
      <c r="U582" s="173">
        <v>0.0133063121391385</v>
      </c>
      <c r="V582" s="158">
        <v>43525</v>
      </c>
      <c r="W582" s="158">
        <v>41928</v>
      </c>
      <c r="X582" s="158">
        <v>47473</v>
      </c>
      <c r="Y582" s="158">
        <v>46217</v>
      </c>
      <c r="Z582" s="155">
        <v>0.96330844342332</v>
      </c>
      <c r="AA582" s="155">
        <v>0.973542855939165</v>
      </c>
      <c r="AB582" s="173">
        <v>-0.0102344125158456</v>
      </c>
    </row>
    <row r="583" spans="1:28">
      <c r="A583" s="175" t="s">
        <v>375</v>
      </c>
      <c r="B583" s="176" t="s">
        <v>1817</v>
      </c>
      <c r="C583" s="176" t="s">
        <v>577</v>
      </c>
      <c r="D583" s="150">
        <v>3664</v>
      </c>
      <c r="E583" s="153">
        <v>3551</v>
      </c>
      <c r="F583" s="153">
        <v>113</v>
      </c>
      <c r="G583" s="151">
        <v>1267</v>
      </c>
      <c r="H583" s="151">
        <v>1222</v>
      </c>
      <c r="I583" s="151">
        <v>45</v>
      </c>
      <c r="J583" s="151">
        <v>2813</v>
      </c>
      <c r="K583" s="151">
        <v>2697</v>
      </c>
      <c r="L583" s="151">
        <v>116</v>
      </c>
      <c r="M583" s="172">
        <v>0.93</v>
      </c>
      <c r="N583" s="153">
        <v>64719</v>
      </c>
      <c r="O583" s="153">
        <v>63141</v>
      </c>
      <c r="P583" s="153">
        <v>1578</v>
      </c>
      <c r="Q583" s="154">
        <v>0.975617670235943</v>
      </c>
      <c r="R583" s="154">
        <v>0.969159388646288</v>
      </c>
      <c r="S583" s="154">
        <v>0.964483030781373</v>
      </c>
      <c r="T583" s="154">
        <v>0.958762886597938</v>
      </c>
      <c r="U583" s="173">
        <v>0.00467635786491494</v>
      </c>
      <c r="V583" s="158">
        <v>19193</v>
      </c>
      <c r="W583" s="158">
        <v>18599</v>
      </c>
      <c r="X583" s="158">
        <v>20970</v>
      </c>
      <c r="Y583" s="158">
        <v>20556</v>
      </c>
      <c r="Z583" s="155">
        <v>0.969051216589382</v>
      </c>
      <c r="AA583" s="155">
        <v>0.980257510729614</v>
      </c>
      <c r="AB583" s="173">
        <v>-0.0112062941402322</v>
      </c>
    </row>
    <row r="584" spans="1:28">
      <c r="A584" s="175" t="s">
        <v>375</v>
      </c>
      <c r="B584" s="176" t="s">
        <v>1817</v>
      </c>
      <c r="C584" s="176" t="s">
        <v>578</v>
      </c>
      <c r="D584" s="150">
        <v>5219</v>
      </c>
      <c r="E584" s="153">
        <v>5031</v>
      </c>
      <c r="F584" s="153">
        <v>188</v>
      </c>
      <c r="G584" s="151">
        <v>1681</v>
      </c>
      <c r="H584" s="151">
        <v>1575</v>
      </c>
      <c r="I584" s="151">
        <v>106</v>
      </c>
      <c r="J584" s="151">
        <v>3595</v>
      </c>
      <c r="K584" s="151">
        <v>3461</v>
      </c>
      <c r="L584" s="151">
        <v>134</v>
      </c>
      <c r="M584" s="172">
        <v>0.93</v>
      </c>
      <c r="N584" s="153">
        <v>86921</v>
      </c>
      <c r="O584" s="153">
        <v>84148</v>
      </c>
      <c r="P584" s="153">
        <v>2773</v>
      </c>
      <c r="Q584" s="154">
        <v>0.968097467815603</v>
      </c>
      <c r="R584" s="154">
        <v>0.963977773519831</v>
      </c>
      <c r="S584" s="154">
        <v>0.936942296252231</v>
      </c>
      <c r="T584" s="154">
        <v>0.962726008344924</v>
      </c>
      <c r="U584" s="173">
        <v>0.0270354772676006</v>
      </c>
      <c r="V584" s="158">
        <v>25002</v>
      </c>
      <c r="W584" s="158">
        <v>24151</v>
      </c>
      <c r="X584" s="158">
        <v>27731</v>
      </c>
      <c r="Y584" s="158">
        <v>26800</v>
      </c>
      <c r="Z584" s="155">
        <v>0.965962722982161</v>
      </c>
      <c r="AA584" s="155">
        <v>0.966427463849122</v>
      </c>
      <c r="AB584" s="173">
        <v>-0.000464740866960467</v>
      </c>
    </row>
    <row r="585" spans="1:28">
      <c r="A585" s="175" t="s">
        <v>375</v>
      </c>
      <c r="B585" s="176" t="s">
        <v>1817</v>
      </c>
      <c r="C585" s="176" t="s">
        <v>579</v>
      </c>
      <c r="D585" s="150">
        <v>6805</v>
      </c>
      <c r="E585" s="153">
        <v>6638</v>
      </c>
      <c r="F585" s="153">
        <v>167</v>
      </c>
      <c r="G585" s="151">
        <v>2263</v>
      </c>
      <c r="H585" s="151">
        <v>2187</v>
      </c>
      <c r="I585" s="151">
        <v>76</v>
      </c>
      <c r="J585" s="151">
        <v>5188</v>
      </c>
      <c r="K585" s="151">
        <v>5004</v>
      </c>
      <c r="L585" s="151">
        <v>184</v>
      </c>
      <c r="M585" s="172">
        <v>0.93</v>
      </c>
      <c r="N585" s="153">
        <v>120972</v>
      </c>
      <c r="O585" s="153">
        <v>118566</v>
      </c>
      <c r="P585" s="153">
        <v>2406</v>
      </c>
      <c r="Q585" s="154">
        <v>0.980111100089277</v>
      </c>
      <c r="R585" s="154">
        <v>0.975459221160911</v>
      </c>
      <c r="S585" s="154">
        <v>0.966416261599646</v>
      </c>
      <c r="T585" s="154">
        <v>0.964533538936006</v>
      </c>
      <c r="U585" s="173">
        <v>0.00904295956126466</v>
      </c>
      <c r="V585" s="158">
        <v>34758</v>
      </c>
      <c r="W585" s="158">
        <v>33981</v>
      </c>
      <c r="X585" s="158">
        <v>40004</v>
      </c>
      <c r="Y585" s="158">
        <v>39426</v>
      </c>
      <c r="Z585" s="155">
        <v>0.977645434144657</v>
      </c>
      <c r="AA585" s="155">
        <v>0.985551444855514</v>
      </c>
      <c r="AB585" s="173">
        <v>-0.00790601071085717</v>
      </c>
    </row>
    <row r="586" spans="1:28">
      <c r="A586" s="175" t="s">
        <v>375</v>
      </c>
      <c r="B586" s="176" t="s">
        <v>1818</v>
      </c>
      <c r="C586" s="176" t="s">
        <v>580</v>
      </c>
      <c r="D586" s="150">
        <v>4902</v>
      </c>
      <c r="E586" s="153">
        <v>4742</v>
      </c>
      <c r="F586" s="153">
        <v>160</v>
      </c>
      <c r="G586" s="151">
        <v>4147</v>
      </c>
      <c r="H586" s="151">
        <v>3985</v>
      </c>
      <c r="I586" s="151">
        <v>162</v>
      </c>
      <c r="J586" s="151">
        <v>2541</v>
      </c>
      <c r="K586" s="151">
        <v>2383</v>
      </c>
      <c r="L586" s="151">
        <v>158</v>
      </c>
      <c r="M586" s="172">
        <v>0.93</v>
      </c>
      <c r="N586" s="153">
        <v>101505</v>
      </c>
      <c r="O586" s="153">
        <v>97653</v>
      </c>
      <c r="P586" s="153">
        <v>3852</v>
      </c>
      <c r="Q586" s="154">
        <v>0.962051130486183</v>
      </c>
      <c r="R586" s="154">
        <v>0.967360261117911</v>
      </c>
      <c r="S586" s="154">
        <v>0.96093561610803</v>
      </c>
      <c r="T586" s="154">
        <v>0.937819756001574</v>
      </c>
      <c r="U586" s="173">
        <v>0.00642464500988116</v>
      </c>
      <c r="V586" s="158">
        <v>29253</v>
      </c>
      <c r="W586" s="158">
        <v>28035</v>
      </c>
      <c r="X586" s="158">
        <v>31682</v>
      </c>
      <c r="Y586" s="158">
        <v>30542</v>
      </c>
      <c r="Z586" s="155">
        <v>0.958363244795406</v>
      </c>
      <c r="AA586" s="155">
        <v>0.964017423142478</v>
      </c>
      <c r="AB586" s="173">
        <v>-0.00565417834707282</v>
      </c>
    </row>
    <row r="587" spans="1:28">
      <c r="A587" s="175" t="s">
        <v>375</v>
      </c>
      <c r="B587" s="176" t="s">
        <v>1818</v>
      </c>
      <c r="C587" s="176" t="s">
        <v>581</v>
      </c>
      <c r="D587" s="150">
        <v>7463</v>
      </c>
      <c r="E587" s="153">
        <v>7243</v>
      </c>
      <c r="F587" s="153">
        <v>220</v>
      </c>
      <c r="G587" s="151">
        <v>6723</v>
      </c>
      <c r="H587" s="151">
        <v>6527</v>
      </c>
      <c r="I587" s="151">
        <v>196</v>
      </c>
      <c r="J587" s="151">
        <v>3654</v>
      </c>
      <c r="K587" s="151">
        <v>3549</v>
      </c>
      <c r="L587" s="151">
        <v>105</v>
      </c>
      <c r="M587" s="172">
        <v>0.93</v>
      </c>
      <c r="N587" s="153">
        <v>155110</v>
      </c>
      <c r="O587" s="153">
        <v>150478</v>
      </c>
      <c r="P587" s="153">
        <v>4632</v>
      </c>
      <c r="Q587" s="154">
        <v>0.970137321900587</v>
      </c>
      <c r="R587" s="154">
        <v>0.970521238108</v>
      </c>
      <c r="S587" s="154">
        <v>0.970846348356388</v>
      </c>
      <c r="T587" s="154">
        <v>0.971264367816092</v>
      </c>
      <c r="U587" s="173">
        <v>-0.000325110248388993</v>
      </c>
      <c r="V587" s="158">
        <v>44138</v>
      </c>
      <c r="W587" s="158">
        <v>42454</v>
      </c>
      <c r="X587" s="158">
        <v>47683</v>
      </c>
      <c r="Y587" s="158">
        <v>46213</v>
      </c>
      <c r="Z587" s="155">
        <v>0.961846934614165</v>
      </c>
      <c r="AA587" s="155">
        <v>0.969171402806032</v>
      </c>
      <c r="AB587" s="173">
        <v>-0.00732446819186683</v>
      </c>
    </row>
    <row r="588" spans="1:28">
      <c r="A588" s="175" t="s">
        <v>375</v>
      </c>
      <c r="B588" s="176" t="s">
        <v>1818</v>
      </c>
      <c r="C588" s="176" t="s">
        <v>582</v>
      </c>
      <c r="D588" s="150">
        <v>5180</v>
      </c>
      <c r="E588" s="153">
        <v>4820</v>
      </c>
      <c r="F588" s="153">
        <v>360</v>
      </c>
      <c r="G588" s="151">
        <v>4556</v>
      </c>
      <c r="H588" s="151">
        <v>3820</v>
      </c>
      <c r="I588" s="151">
        <v>736</v>
      </c>
      <c r="J588" s="151">
        <v>2692</v>
      </c>
      <c r="K588" s="151">
        <v>2393</v>
      </c>
      <c r="L588" s="151">
        <v>299</v>
      </c>
      <c r="M588" s="172">
        <v>0.93</v>
      </c>
      <c r="N588" s="153">
        <v>110751</v>
      </c>
      <c r="O588" s="153">
        <v>99897</v>
      </c>
      <c r="P588" s="153">
        <v>10854</v>
      </c>
      <c r="Q588" s="154">
        <v>0.901996370235935</v>
      </c>
      <c r="R588" s="154">
        <v>0.930501930501931</v>
      </c>
      <c r="S588" s="154">
        <v>0.838454784899034</v>
      </c>
      <c r="T588" s="154">
        <v>0.888930163447251</v>
      </c>
      <c r="U588" s="173">
        <v>0.0920471456028963</v>
      </c>
      <c r="V588" s="158">
        <v>30861</v>
      </c>
      <c r="W588" s="158">
        <v>27551</v>
      </c>
      <c r="X588" s="158">
        <v>34645</v>
      </c>
      <c r="Y588" s="158">
        <v>31249</v>
      </c>
      <c r="Z588" s="155">
        <v>0.892744888370435</v>
      </c>
      <c r="AA588" s="155">
        <v>0.901977197286766</v>
      </c>
      <c r="AB588" s="173">
        <v>-0.00923230891633053</v>
      </c>
    </row>
    <row r="589" spans="1:28">
      <c r="A589" s="175" t="s">
        <v>375</v>
      </c>
      <c r="B589" s="176" t="s">
        <v>1818</v>
      </c>
      <c r="C589" s="176" t="s">
        <v>583</v>
      </c>
      <c r="D589" s="150">
        <v>8148</v>
      </c>
      <c r="E589" s="153">
        <v>7715</v>
      </c>
      <c r="F589" s="153">
        <v>433</v>
      </c>
      <c r="G589" s="151">
        <v>7284</v>
      </c>
      <c r="H589" s="151">
        <v>6903</v>
      </c>
      <c r="I589" s="151">
        <v>381</v>
      </c>
      <c r="J589" s="151">
        <v>4029</v>
      </c>
      <c r="K589" s="151">
        <v>3892</v>
      </c>
      <c r="L589" s="151">
        <v>137</v>
      </c>
      <c r="M589" s="172">
        <v>0.93</v>
      </c>
      <c r="N589" s="153">
        <v>177915</v>
      </c>
      <c r="O589" s="153">
        <v>171986</v>
      </c>
      <c r="P589" s="153">
        <v>5929</v>
      </c>
      <c r="Q589" s="154">
        <v>0.966675097658995</v>
      </c>
      <c r="R589" s="154">
        <v>0.946858124693176</v>
      </c>
      <c r="S589" s="154">
        <v>0.947693574958814</v>
      </c>
      <c r="T589" s="154">
        <v>0.965996525192355</v>
      </c>
      <c r="U589" s="173">
        <v>-0.000835450265637583</v>
      </c>
      <c r="V589" s="158">
        <v>48605</v>
      </c>
      <c r="W589" s="158">
        <v>46716</v>
      </c>
      <c r="X589" s="158">
        <v>54686</v>
      </c>
      <c r="Y589" s="158">
        <v>53042</v>
      </c>
      <c r="Z589" s="155">
        <v>0.96113568562905</v>
      </c>
      <c r="AA589" s="155">
        <v>0.969937461141791</v>
      </c>
      <c r="AB589" s="173">
        <v>-0.00880177551274086</v>
      </c>
    </row>
    <row r="590" spans="1:28">
      <c r="A590" s="175" t="s">
        <v>375</v>
      </c>
      <c r="B590" s="176" t="s">
        <v>1818</v>
      </c>
      <c r="C590" s="176" t="s">
        <v>584</v>
      </c>
      <c r="D590" s="150">
        <v>7977</v>
      </c>
      <c r="E590" s="153">
        <v>7784</v>
      </c>
      <c r="F590" s="153">
        <v>193</v>
      </c>
      <c r="G590" s="151">
        <v>2905</v>
      </c>
      <c r="H590" s="151">
        <v>2840</v>
      </c>
      <c r="I590" s="151">
        <v>65</v>
      </c>
      <c r="J590" s="151">
        <v>6066</v>
      </c>
      <c r="K590" s="151">
        <v>5969</v>
      </c>
      <c r="L590" s="151">
        <v>97</v>
      </c>
      <c r="M590" s="172">
        <v>0.93</v>
      </c>
      <c r="N590" s="153">
        <v>144984</v>
      </c>
      <c r="O590" s="153">
        <v>140533</v>
      </c>
      <c r="P590" s="153">
        <v>4451</v>
      </c>
      <c r="Q590" s="154">
        <v>0.969300060696353</v>
      </c>
      <c r="R590" s="154">
        <v>0.975805440641845</v>
      </c>
      <c r="S590" s="154">
        <v>0.977624784853701</v>
      </c>
      <c r="T590" s="154">
        <v>0.984009231783712</v>
      </c>
      <c r="U590" s="173">
        <v>-0.00181934421185526</v>
      </c>
      <c r="V590" s="158">
        <v>41967</v>
      </c>
      <c r="W590" s="158">
        <v>40947</v>
      </c>
      <c r="X590" s="158">
        <v>46066</v>
      </c>
      <c r="Y590" s="158">
        <v>44145</v>
      </c>
      <c r="Z590" s="155">
        <v>0.975695189077132</v>
      </c>
      <c r="AA590" s="155">
        <v>0.958298962358355</v>
      </c>
      <c r="AB590" s="173">
        <v>0.0173962267187766</v>
      </c>
    </row>
    <row r="591" spans="1:28">
      <c r="A591" s="175" t="s">
        <v>375</v>
      </c>
      <c r="B591" s="176" t="s">
        <v>1818</v>
      </c>
      <c r="C591" s="176" t="s">
        <v>585</v>
      </c>
      <c r="D591" s="150">
        <v>4779</v>
      </c>
      <c r="E591" s="153">
        <v>4601</v>
      </c>
      <c r="F591" s="153">
        <v>178</v>
      </c>
      <c r="G591" s="151">
        <v>3991</v>
      </c>
      <c r="H591" s="151">
        <v>3754</v>
      </c>
      <c r="I591" s="151">
        <v>237</v>
      </c>
      <c r="J591" s="151">
        <v>2505</v>
      </c>
      <c r="K591" s="151">
        <v>2304</v>
      </c>
      <c r="L591" s="151">
        <v>201</v>
      </c>
      <c r="M591" s="172">
        <v>0.93</v>
      </c>
      <c r="N591" s="153">
        <v>95540</v>
      </c>
      <c r="O591" s="153">
        <v>92006</v>
      </c>
      <c r="P591" s="153">
        <v>3534</v>
      </c>
      <c r="Q591" s="154">
        <v>0.963010257483776</v>
      </c>
      <c r="R591" s="154">
        <v>0.962753714166144</v>
      </c>
      <c r="S591" s="154">
        <v>0.940616386870459</v>
      </c>
      <c r="T591" s="154">
        <v>0.919760479041916</v>
      </c>
      <c r="U591" s="173">
        <v>0.022137327295685</v>
      </c>
      <c r="V591" s="158">
        <v>27940</v>
      </c>
      <c r="W591" s="158">
        <v>26758</v>
      </c>
      <c r="X591" s="158">
        <v>29972</v>
      </c>
      <c r="Y591" s="158">
        <v>28946</v>
      </c>
      <c r="Z591" s="155">
        <v>0.957695060844667</v>
      </c>
      <c r="AA591" s="155">
        <v>0.965768050180168</v>
      </c>
      <c r="AB591" s="173">
        <v>-0.00807298933550105</v>
      </c>
    </row>
    <row r="592" spans="1:28">
      <c r="A592" s="175" t="s">
        <v>375</v>
      </c>
      <c r="B592" s="176" t="s">
        <v>1818</v>
      </c>
      <c r="C592" s="176" t="s">
        <v>586</v>
      </c>
      <c r="D592" s="150">
        <v>3706</v>
      </c>
      <c r="E592" s="153">
        <v>3527</v>
      </c>
      <c r="F592" s="153">
        <v>179</v>
      </c>
      <c r="G592" s="151">
        <v>3381</v>
      </c>
      <c r="H592" s="151">
        <v>3205</v>
      </c>
      <c r="I592" s="151">
        <v>176</v>
      </c>
      <c r="J592" s="151">
        <v>2046</v>
      </c>
      <c r="K592" s="151">
        <v>1892</v>
      </c>
      <c r="L592" s="151">
        <v>154</v>
      </c>
      <c r="M592" s="172">
        <v>0.93</v>
      </c>
      <c r="N592" s="153">
        <v>84380</v>
      </c>
      <c r="O592" s="153">
        <v>79514</v>
      </c>
      <c r="P592" s="153">
        <v>4866</v>
      </c>
      <c r="Q592" s="154">
        <v>0.942332306233705</v>
      </c>
      <c r="R592" s="154">
        <v>0.951699946033459</v>
      </c>
      <c r="S592" s="154">
        <v>0.947944395149364</v>
      </c>
      <c r="T592" s="154">
        <v>0.924731182795699</v>
      </c>
      <c r="U592" s="173">
        <v>0.00375555088409518</v>
      </c>
      <c r="V592" s="158">
        <v>22918</v>
      </c>
      <c r="W592" s="158">
        <v>21576</v>
      </c>
      <c r="X592" s="158">
        <v>26046</v>
      </c>
      <c r="Y592" s="158">
        <v>24395</v>
      </c>
      <c r="Z592" s="155">
        <v>0.941443406929051</v>
      </c>
      <c r="AA592" s="155">
        <v>0.936612147738616</v>
      </c>
      <c r="AB592" s="173">
        <v>0.00483125919043503</v>
      </c>
    </row>
    <row r="593" spans="1:28">
      <c r="A593" s="175" t="s">
        <v>375</v>
      </c>
      <c r="B593" s="176" t="s">
        <v>1818</v>
      </c>
      <c r="C593" s="176" t="s">
        <v>587</v>
      </c>
      <c r="D593" s="150">
        <v>3713</v>
      </c>
      <c r="E593" s="153">
        <v>3544</v>
      </c>
      <c r="F593" s="153">
        <v>169</v>
      </c>
      <c r="G593" s="151">
        <v>3058</v>
      </c>
      <c r="H593" s="151">
        <v>2870</v>
      </c>
      <c r="I593" s="151">
        <v>188</v>
      </c>
      <c r="J593" s="151">
        <v>2010</v>
      </c>
      <c r="K593" s="151">
        <v>1884</v>
      </c>
      <c r="L593" s="151">
        <v>126</v>
      </c>
      <c r="M593" s="172">
        <v>0.93</v>
      </c>
      <c r="N593" s="153">
        <v>75585</v>
      </c>
      <c r="O593" s="153">
        <v>71647</v>
      </c>
      <c r="P593" s="153">
        <v>3938</v>
      </c>
      <c r="Q593" s="154">
        <v>0.947899715552028</v>
      </c>
      <c r="R593" s="154">
        <v>0.954484244546189</v>
      </c>
      <c r="S593" s="154">
        <v>0.938521909744931</v>
      </c>
      <c r="T593" s="154">
        <v>0.937313432835821</v>
      </c>
      <c r="U593" s="173">
        <v>0.0159623348012577</v>
      </c>
      <c r="V593" s="158">
        <v>21744</v>
      </c>
      <c r="W593" s="158">
        <v>20496</v>
      </c>
      <c r="X593" s="158">
        <v>23610</v>
      </c>
      <c r="Y593" s="158">
        <v>22262</v>
      </c>
      <c r="Z593" s="155">
        <v>0.942604856512141</v>
      </c>
      <c r="AA593" s="155">
        <v>0.9429055484964</v>
      </c>
      <c r="AB593" s="173">
        <v>-0.000300691984258528</v>
      </c>
    </row>
    <row r="594" spans="1:28">
      <c r="A594" s="175" t="s">
        <v>375</v>
      </c>
      <c r="B594" s="176" t="s">
        <v>1818</v>
      </c>
      <c r="C594" s="176" t="s">
        <v>588</v>
      </c>
      <c r="D594" s="150">
        <v>2333</v>
      </c>
      <c r="E594" s="153">
        <v>2232</v>
      </c>
      <c r="F594" s="153">
        <v>101</v>
      </c>
      <c r="G594" s="151">
        <v>2150</v>
      </c>
      <c r="H594" s="151">
        <v>2047</v>
      </c>
      <c r="I594" s="151">
        <v>103</v>
      </c>
      <c r="J594" s="151">
        <v>1223</v>
      </c>
      <c r="K594" s="151">
        <v>1122</v>
      </c>
      <c r="L594" s="151">
        <v>101</v>
      </c>
      <c r="M594" s="172">
        <v>0.93</v>
      </c>
      <c r="N594" s="153">
        <v>49946</v>
      </c>
      <c r="O594" s="153">
        <v>47868</v>
      </c>
      <c r="P594" s="153">
        <v>2078</v>
      </c>
      <c r="Q594" s="154">
        <v>0.958395066672006</v>
      </c>
      <c r="R594" s="154">
        <v>0.956708101157308</v>
      </c>
      <c r="S594" s="154">
        <v>0.952093023255814</v>
      </c>
      <c r="T594" s="154">
        <v>0.917416189697465</v>
      </c>
      <c r="U594" s="173">
        <v>0.00461507790149429</v>
      </c>
      <c r="V594" s="158">
        <v>14543</v>
      </c>
      <c r="W594" s="158">
        <v>13807</v>
      </c>
      <c r="X594" s="158">
        <v>15279</v>
      </c>
      <c r="Y594" s="158">
        <v>14614</v>
      </c>
      <c r="Z594" s="155">
        <v>0.949391459808843</v>
      </c>
      <c r="AA594" s="155">
        <v>0.956476209175993</v>
      </c>
      <c r="AB594" s="173">
        <v>-0.00708474936715042</v>
      </c>
    </row>
    <row r="595" spans="1:28">
      <c r="A595" s="175" t="s">
        <v>375</v>
      </c>
      <c r="B595" s="176" t="s">
        <v>1818</v>
      </c>
      <c r="C595" s="176" t="s">
        <v>589</v>
      </c>
      <c r="D595" s="150">
        <v>8577</v>
      </c>
      <c r="E595" s="153">
        <v>8482</v>
      </c>
      <c r="F595" s="153">
        <v>95</v>
      </c>
      <c r="G595" s="151">
        <v>7784</v>
      </c>
      <c r="H595" s="151">
        <v>7638</v>
      </c>
      <c r="I595" s="151">
        <v>146</v>
      </c>
      <c r="J595" s="151">
        <v>4694</v>
      </c>
      <c r="K595" s="151">
        <v>4628</v>
      </c>
      <c r="L595" s="151">
        <v>66</v>
      </c>
      <c r="M595" s="172">
        <v>0.93</v>
      </c>
      <c r="N595" s="153">
        <v>189579</v>
      </c>
      <c r="O595" s="153">
        <v>186796</v>
      </c>
      <c r="P595" s="153">
        <v>2783</v>
      </c>
      <c r="Q595" s="154">
        <v>0.98532010401996</v>
      </c>
      <c r="R595" s="154">
        <v>0.988923866153667</v>
      </c>
      <c r="S595" s="154">
        <v>0.981243576567318</v>
      </c>
      <c r="T595" s="154">
        <v>0.985939497230507</v>
      </c>
      <c r="U595" s="173">
        <v>0.00768028958634925</v>
      </c>
      <c r="V595" s="158">
        <v>52406</v>
      </c>
      <c r="W595" s="158">
        <v>51642</v>
      </c>
      <c r="X595" s="158">
        <v>59813</v>
      </c>
      <c r="Y595" s="158">
        <v>58903</v>
      </c>
      <c r="Z595" s="155">
        <v>0.985421516620234</v>
      </c>
      <c r="AA595" s="155">
        <v>0.984785916105195</v>
      </c>
      <c r="AB595" s="173">
        <v>0.000635600515039858</v>
      </c>
    </row>
    <row r="596" spans="1:28">
      <c r="A596" s="175" t="s">
        <v>375</v>
      </c>
      <c r="B596" s="176" t="s">
        <v>1818</v>
      </c>
      <c r="C596" s="176" t="s">
        <v>590</v>
      </c>
      <c r="D596" s="150">
        <v>5793</v>
      </c>
      <c r="E596" s="153">
        <v>5640</v>
      </c>
      <c r="F596" s="153">
        <v>153</v>
      </c>
      <c r="G596" s="151">
        <v>5282</v>
      </c>
      <c r="H596" s="151">
        <v>5136</v>
      </c>
      <c r="I596" s="151">
        <v>146</v>
      </c>
      <c r="J596" s="151">
        <v>3089</v>
      </c>
      <c r="K596" s="151">
        <v>2991</v>
      </c>
      <c r="L596" s="151">
        <v>98</v>
      </c>
      <c r="M596" s="172">
        <v>0.93</v>
      </c>
      <c r="N596" s="153">
        <v>124965</v>
      </c>
      <c r="O596" s="153">
        <v>121702</v>
      </c>
      <c r="P596" s="153">
        <v>3263</v>
      </c>
      <c r="Q596" s="154">
        <v>0.973888688832873</v>
      </c>
      <c r="R596" s="154">
        <v>0.973588814085966</v>
      </c>
      <c r="S596" s="154">
        <v>0.97235895494131</v>
      </c>
      <c r="T596" s="154">
        <v>0.968274522499191</v>
      </c>
      <c r="U596" s="173">
        <v>0.00122985914465579</v>
      </c>
      <c r="V596" s="158">
        <v>35549</v>
      </c>
      <c r="W596" s="158">
        <v>34699</v>
      </c>
      <c r="X596" s="158">
        <v>38843</v>
      </c>
      <c r="Y596" s="158">
        <v>37893</v>
      </c>
      <c r="Z596" s="155">
        <v>0.976089341472334</v>
      </c>
      <c r="AA596" s="155">
        <v>0.975542568802616</v>
      </c>
      <c r="AB596" s="173">
        <v>0.000546772669718254</v>
      </c>
    </row>
    <row r="597" spans="1:28">
      <c r="A597" s="175" t="s">
        <v>375</v>
      </c>
      <c r="B597" s="176" t="s">
        <v>1818</v>
      </c>
      <c r="C597" s="176" t="s">
        <v>591</v>
      </c>
      <c r="D597" s="150">
        <v>2964</v>
      </c>
      <c r="E597" s="153">
        <v>2760</v>
      </c>
      <c r="F597" s="153">
        <v>204</v>
      </c>
      <c r="G597" s="151">
        <v>2537</v>
      </c>
      <c r="H597" s="151">
        <v>2300</v>
      </c>
      <c r="I597" s="151">
        <v>237</v>
      </c>
      <c r="J597" s="151">
        <v>1735</v>
      </c>
      <c r="K597" s="151">
        <v>1559</v>
      </c>
      <c r="L597" s="151">
        <v>176</v>
      </c>
      <c r="M597" s="172">
        <v>0.93</v>
      </c>
      <c r="N597" s="153">
        <v>62269</v>
      </c>
      <c r="O597" s="153">
        <v>57863</v>
      </c>
      <c r="P597" s="153">
        <v>4406</v>
      </c>
      <c r="Q597" s="154">
        <v>0.929242480206845</v>
      </c>
      <c r="R597" s="154">
        <v>0.931174089068826</v>
      </c>
      <c r="S597" s="154">
        <v>0.906582577847852</v>
      </c>
      <c r="T597" s="154">
        <v>0.898559077809798</v>
      </c>
      <c r="U597" s="173">
        <v>0.0245915112209741</v>
      </c>
      <c r="V597" s="158">
        <v>17890</v>
      </c>
      <c r="W597" s="158">
        <v>16674</v>
      </c>
      <c r="X597" s="158">
        <v>19405</v>
      </c>
      <c r="Y597" s="158">
        <v>18148</v>
      </c>
      <c r="Z597" s="155">
        <v>0.932029066517608</v>
      </c>
      <c r="AA597" s="155">
        <v>0.93522288070085</v>
      </c>
      <c r="AB597" s="173">
        <v>-0.0031938141832426</v>
      </c>
    </row>
    <row r="598" spans="1:28">
      <c r="A598" s="175" t="s">
        <v>375</v>
      </c>
      <c r="B598" s="176" t="s">
        <v>1818</v>
      </c>
      <c r="C598" s="176" t="s">
        <v>592</v>
      </c>
      <c r="D598" s="150">
        <v>5426</v>
      </c>
      <c r="E598" s="153">
        <v>5265</v>
      </c>
      <c r="F598" s="153">
        <v>161</v>
      </c>
      <c r="G598" s="151">
        <v>4789</v>
      </c>
      <c r="H598" s="151">
        <v>4613</v>
      </c>
      <c r="I598" s="151">
        <v>176</v>
      </c>
      <c r="J598" s="151">
        <v>2916</v>
      </c>
      <c r="K598" s="151">
        <v>2851</v>
      </c>
      <c r="L598" s="151">
        <v>65</v>
      </c>
      <c r="M598" s="172">
        <v>0.93</v>
      </c>
      <c r="N598" s="153">
        <v>115373</v>
      </c>
      <c r="O598" s="153">
        <v>112324</v>
      </c>
      <c r="P598" s="153">
        <v>3049</v>
      </c>
      <c r="Q598" s="154">
        <v>0.973572672982414</v>
      </c>
      <c r="R598" s="154">
        <v>0.970328050129008</v>
      </c>
      <c r="S598" s="154">
        <v>0.963249112549593</v>
      </c>
      <c r="T598" s="154">
        <v>0.977709190672154</v>
      </c>
      <c r="U598" s="173">
        <v>0.00707893757941569</v>
      </c>
      <c r="V598" s="158">
        <v>32328</v>
      </c>
      <c r="W598" s="158">
        <v>31347</v>
      </c>
      <c r="X598" s="158">
        <v>35386</v>
      </c>
      <c r="Y598" s="158">
        <v>34415</v>
      </c>
      <c r="Z598" s="155">
        <v>0.969654788418708</v>
      </c>
      <c r="AA598" s="155">
        <v>0.972559769400328</v>
      </c>
      <c r="AB598" s="173">
        <v>-0.00290498098161962</v>
      </c>
    </row>
    <row r="599" spans="1:28">
      <c r="A599" s="175" t="s">
        <v>375</v>
      </c>
      <c r="B599" s="176" t="s">
        <v>1818</v>
      </c>
      <c r="C599" s="176" t="s">
        <v>593</v>
      </c>
      <c r="D599" s="150">
        <v>5640</v>
      </c>
      <c r="E599" s="153">
        <v>5285</v>
      </c>
      <c r="F599" s="153">
        <v>355</v>
      </c>
      <c r="G599" s="151">
        <v>4917</v>
      </c>
      <c r="H599" s="151">
        <v>4558</v>
      </c>
      <c r="I599" s="151">
        <v>359</v>
      </c>
      <c r="J599" s="151">
        <v>2810</v>
      </c>
      <c r="K599" s="151">
        <v>2615</v>
      </c>
      <c r="L599" s="151">
        <v>195</v>
      </c>
      <c r="M599" s="172">
        <v>0.93</v>
      </c>
      <c r="N599" s="153">
        <v>119334</v>
      </c>
      <c r="O599" s="153">
        <v>110485</v>
      </c>
      <c r="P599" s="153">
        <v>8849</v>
      </c>
      <c r="Q599" s="154">
        <v>0.925846782978866</v>
      </c>
      <c r="R599" s="154">
        <v>0.937056737588652</v>
      </c>
      <c r="S599" s="154">
        <v>0.926988000813504</v>
      </c>
      <c r="T599" s="154">
        <v>0.930604982206406</v>
      </c>
      <c r="U599" s="173">
        <v>0.0100687367751483</v>
      </c>
      <c r="V599" s="158">
        <v>32922</v>
      </c>
      <c r="W599" s="158">
        <v>30126</v>
      </c>
      <c r="X599" s="158">
        <v>36646</v>
      </c>
      <c r="Y599" s="158">
        <v>33621</v>
      </c>
      <c r="Z599" s="155">
        <v>0.915071988336067</v>
      </c>
      <c r="AA599" s="155">
        <v>0.917453473776128</v>
      </c>
      <c r="AB599" s="173">
        <v>-0.00238148544006134</v>
      </c>
    </row>
    <row r="600" spans="1:28">
      <c r="A600" s="175" t="s">
        <v>375</v>
      </c>
      <c r="B600" s="176" t="s">
        <v>1818</v>
      </c>
      <c r="C600" s="176" t="s">
        <v>594</v>
      </c>
      <c r="D600" s="150">
        <v>8668</v>
      </c>
      <c r="E600" s="153">
        <v>8093</v>
      </c>
      <c r="F600" s="153">
        <v>575</v>
      </c>
      <c r="G600" s="151">
        <v>7494</v>
      </c>
      <c r="H600" s="151">
        <v>7121</v>
      </c>
      <c r="I600" s="151">
        <v>373</v>
      </c>
      <c r="J600" s="151">
        <v>4563</v>
      </c>
      <c r="K600" s="151">
        <v>4375</v>
      </c>
      <c r="L600" s="151">
        <v>188</v>
      </c>
      <c r="M600" s="172">
        <v>0.93</v>
      </c>
      <c r="N600" s="153">
        <v>177312</v>
      </c>
      <c r="O600" s="153">
        <v>169973</v>
      </c>
      <c r="P600" s="153">
        <v>7339</v>
      </c>
      <c r="Q600" s="154">
        <v>0.958609682367804</v>
      </c>
      <c r="R600" s="154">
        <v>0.933664051684356</v>
      </c>
      <c r="S600" s="154">
        <v>0.950226848145183</v>
      </c>
      <c r="T600" s="154">
        <v>0.958799035722113</v>
      </c>
      <c r="U600" s="173">
        <v>-0.0165627964608265</v>
      </c>
      <c r="V600" s="158">
        <v>50219</v>
      </c>
      <c r="W600" s="158">
        <v>47922</v>
      </c>
      <c r="X600" s="158">
        <v>53796</v>
      </c>
      <c r="Y600" s="158">
        <v>51784</v>
      </c>
      <c r="Z600" s="155">
        <v>0.954260339712061</v>
      </c>
      <c r="AA600" s="155">
        <v>0.962599449773217</v>
      </c>
      <c r="AB600" s="173">
        <v>-0.00833911006115617</v>
      </c>
    </row>
    <row r="601" spans="1:28">
      <c r="A601" s="175" t="s">
        <v>375</v>
      </c>
      <c r="B601" s="176" t="s">
        <v>1818</v>
      </c>
      <c r="C601" s="176" t="s">
        <v>595</v>
      </c>
      <c r="D601" s="150">
        <v>5191</v>
      </c>
      <c r="E601" s="153">
        <v>4952</v>
      </c>
      <c r="F601" s="153">
        <v>239</v>
      </c>
      <c r="G601" s="151">
        <v>4590</v>
      </c>
      <c r="H601" s="151">
        <v>4414</v>
      </c>
      <c r="I601" s="151">
        <v>176</v>
      </c>
      <c r="J601" s="151">
        <v>2618</v>
      </c>
      <c r="K601" s="151">
        <v>2536</v>
      </c>
      <c r="L601" s="151">
        <v>82</v>
      </c>
      <c r="M601" s="172">
        <v>0.93</v>
      </c>
      <c r="N601" s="153">
        <v>110863</v>
      </c>
      <c r="O601" s="153">
        <v>106901</v>
      </c>
      <c r="P601" s="153">
        <v>3962</v>
      </c>
      <c r="Q601" s="154">
        <v>0.964262197486988</v>
      </c>
      <c r="R601" s="154">
        <v>0.953958774802543</v>
      </c>
      <c r="S601" s="154">
        <v>0.961655773420479</v>
      </c>
      <c r="T601" s="154">
        <v>0.968678380443086</v>
      </c>
      <c r="U601" s="173">
        <v>-0.00769699861793638</v>
      </c>
      <c r="V601" s="158">
        <v>30781</v>
      </c>
      <c r="W601" s="158">
        <v>29600</v>
      </c>
      <c r="X601" s="158">
        <v>33590</v>
      </c>
      <c r="Y601" s="158">
        <v>32428</v>
      </c>
      <c r="Z601" s="155">
        <v>0.961632175692797</v>
      </c>
      <c r="AA601" s="155">
        <v>0.965406370943733</v>
      </c>
      <c r="AB601" s="173">
        <v>-0.00377419525093581</v>
      </c>
    </row>
    <row r="602" spans="1:28">
      <c r="A602" s="175" t="s">
        <v>375</v>
      </c>
      <c r="B602" s="176" t="s">
        <v>1818</v>
      </c>
      <c r="C602" s="176" t="s">
        <v>596</v>
      </c>
      <c r="D602" s="150">
        <v>2236</v>
      </c>
      <c r="E602" s="153">
        <v>2180</v>
      </c>
      <c r="F602" s="153">
        <v>56</v>
      </c>
      <c r="G602" s="151">
        <v>774</v>
      </c>
      <c r="H602" s="151">
        <v>716</v>
      </c>
      <c r="I602" s="151">
        <v>58</v>
      </c>
      <c r="J602" s="151">
        <v>1832</v>
      </c>
      <c r="K602" s="151">
        <v>1758</v>
      </c>
      <c r="L602" s="151">
        <v>74</v>
      </c>
      <c r="M602" s="172">
        <v>0.93</v>
      </c>
      <c r="N602" s="153">
        <v>41131</v>
      </c>
      <c r="O602" s="153">
        <v>40340</v>
      </c>
      <c r="P602" s="153">
        <v>791</v>
      </c>
      <c r="Q602" s="154">
        <v>0.980768763219956</v>
      </c>
      <c r="R602" s="154">
        <v>0.974955277280859</v>
      </c>
      <c r="S602" s="154">
        <v>0.925064599483204</v>
      </c>
      <c r="T602" s="154">
        <v>0.959606986899563</v>
      </c>
      <c r="U602" s="173">
        <v>0.0498906777976544</v>
      </c>
      <c r="V602" s="158">
        <v>12389</v>
      </c>
      <c r="W602" s="158">
        <v>12078</v>
      </c>
      <c r="X602" s="158">
        <v>12914</v>
      </c>
      <c r="Y602" s="158">
        <v>12704</v>
      </c>
      <c r="Z602" s="155">
        <v>0.974897086124788</v>
      </c>
      <c r="AA602" s="155">
        <v>0.98373857828713</v>
      </c>
      <c r="AB602" s="173">
        <v>-0.0088414921623422</v>
      </c>
    </row>
    <row r="603" spans="1:28">
      <c r="A603" s="175" t="s">
        <v>375</v>
      </c>
      <c r="B603" s="176" t="s">
        <v>1818</v>
      </c>
      <c r="C603" s="176" t="s">
        <v>597</v>
      </c>
      <c r="D603" s="150">
        <v>5572</v>
      </c>
      <c r="E603" s="153">
        <v>5290</v>
      </c>
      <c r="F603" s="153">
        <v>282</v>
      </c>
      <c r="G603" s="151">
        <v>5104</v>
      </c>
      <c r="H603" s="151">
        <v>4826</v>
      </c>
      <c r="I603" s="151">
        <v>278</v>
      </c>
      <c r="J603" s="151">
        <v>3080</v>
      </c>
      <c r="K603" s="151">
        <v>2862</v>
      </c>
      <c r="L603" s="151">
        <v>218</v>
      </c>
      <c r="M603" s="172">
        <v>0.93</v>
      </c>
      <c r="N603" s="153">
        <v>120515</v>
      </c>
      <c r="O603" s="153">
        <v>114595</v>
      </c>
      <c r="P603" s="153">
        <v>5920</v>
      </c>
      <c r="Q603" s="154">
        <v>0.950877484130606</v>
      </c>
      <c r="R603" s="154">
        <v>0.949389806173726</v>
      </c>
      <c r="S603" s="154">
        <v>0.945532915360502</v>
      </c>
      <c r="T603" s="154">
        <v>0.929220779220779</v>
      </c>
      <c r="U603" s="173">
        <v>0.00385689081322427</v>
      </c>
      <c r="V603" s="158">
        <v>33560</v>
      </c>
      <c r="W603" s="158">
        <v>31797</v>
      </c>
      <c r="X603" s="158">
        <v>37077</v>
      </c>
      <c r="Y603" s="158">
        <v>35176</v>
      </c>
      <c r="Z603" s="155">
        <v>0.947467222884386</v>
      </c>
      <c r="AA603" s="155">
        <v>0.94872832214041</v>
      </c>
      <c r="AB603" s="173">
        <v>-0.00126109925602425</v>
      </c>
    </row>
    <row r="604" spans="1:28">
      <c r="A604" s="175" t="s">
        <v>375</v>
      </c>
      <c r="B604" s="176" t="s">
        <v>1819</v>
      </c>
      <c r="C604" s="176" t="s">
        <v>598</v>
      </c>
      <c r="D604" s="150">
        <v>6517</v>
      </c>
      <c r="E604" s="153">
        <v>6323</v>
      </c>
      <c r="F604" s="153">
        <v>194</v>
      </c>
      <c r="G604" s="151">
        <v>2403</v>
      </c>
      <c r="H604" s="151">
        <v>2305</v>
      </c>
      <c r="I604" s="151">
        <v>98</v>
      </c>
      <c r="J604" s="151">
        <v>4707</v>
      </c>
      <c r="K604" s="151">
        <v>4549</v>
      </c>
      <c r="L604" s="151">
        <v>158</v>
      </c>
      <c r="M604" s="172">
        <v>0.93</v>
      </c>
      <c r="N604" s="153">
        <v>112256</v>
      </c>
      <c r="O604" s="153">
        <v>108870</v>
      </c>
      <c r="P604" s="153">
        <v>3386</v>
      </c>
      <c r="Q604" s="154">
        <v>0.969836801596351</v>
      </c>
      <c r="R604" s="154">
        <v>0.970231701703238</v>
      </c>
      <c r="S604" s="154">
        <v>0.959217644610903</v>
      </c>
      <c r="T604" s="154">
        <v>0.96643297216911</v>
      </c>
      <c r="U604" s="173">
        <v>0.0110140570923346</v>
      </c>
      <c r="V604" s="158">
        <v>33295</v>
      </c>
      <c r="W604" s="158">
        <v>32268</v>
      </c>
      <c r="X604" s="158">
        <v>35821</v>
      </c>
      <c r="Y604" s="158">
        <v>34795</v>
      </c>
      <c r="Z604" s="155">
        <v>0.969154527706863</v>
      </c>
      <c r="AA604" s="155">
        <v>0.971357583540381</v>
      </c>
      <c r="AB604" s="173">
        <v>-0.00220305583351843</v>
      </c>
    </row>
    <row r="605" spans="1:28">
      <c r="A605" s="175" t="s">
        <v>375</v>
      </c>
      <c r="B605" s="176" t="s">
        <v>1819</v>
      </c>
      <c r="C605" s="176" t="s">
        <v>599</v>
      </c>
      <c r="D605" s="150">
        <v>2830</v>
      </c>
      <c r="E605" s="153">
        <v>2645</v>
      </c>
      <c r="F605" s="153">
        <v>185</v>
      </c>
      <c r="G605" s="151">
        <v>1176</v>
      </c>
      <c r="H605" s="151">
        <v>1072</v>
      </c>
      <c r="I605" s="151">
        <v>104</v>
      </c>
      <c r="J605" s="151">
        <v>1926</v>
      </c>
      <c r="K605" s="151">
        <v>1816</v>
      </c>
      <c r="L605" s="151">
        <v>110</v>
      </c>
      <c r="M605" s="172">
        <v>0.93</v>
      </c>
      <c r="N605" s="153">
        <v>51228</v>
      </c>
      <c r="O605" s="153">
        <v>49291</v>
      </c>
      <c r="P605" s="153">
        <v>1937</v>
      </c>
      <c r="Q605" s="154">
        <v>0.962188646833763</v>
      </c>
      <c r="R605" s="154">
        <v>0.934628975265018</v>
      </c>
      <c r="S605" s="154">
        <v>0.91156462585034</v>
      </c>
      <c r="T605" s="154">
        <v>0.942886812045691</v>
      </c>
      <c r="U605" s="173">
        <v>0.0230643494146775</v>
      </c>
      <c r="V605" s="158">
        <v>14774</v>
      </c>
      <c r="W605" s="158">
        <v>14034</v>
      </c>
      <c r="X605" s="158">
        <v>16497</v>
      </c>
      <c r="Y605" s="158">
        <v>15951</v>
      </c>
      <c r="Z605" s="155">
        <v>0.949912007580885</v>
      </c>
      <c r="AA605" s="155">
        <v>0.966903073286052</v>
      </c>
      <c r="AB605" s="173">
        <v>-0.0169910657051666</v>
      </c>
    </row>
    <row r="606" spans="1:28">
      <c r="A606" s="175" t="s">
        <v>375</v>
      </c>
      <c r="B606" s="176" t="s">
        <v>1819</v>
      </c>
      <c r="C606" s="176" t="s">
        <v>600</v>
      </c>
      <c r="D606" s="150">
        <v>3018</v>
      </c>
      <c r="E606" s="153">
        <v>2936</v>
      </c>
      <c r="F606" s="153">
        <v>82</v>
      </c>
      <c r="G606" s="151">
        <v>1556</v>
      </c>
      <c r="H606" s="151">
        <v>1441</v>
      </c>
      <c r="I606" s="151">
        <v>115</v>
      </c>
      <c r="J606" s="151">
        <v>2037</v>
      </c>
      <c r="K606" s="151">
        <v>1991</v>
      </c>
      <c r="L606" s="151">
        <v>46</v>
      </c>
      <c r="M606" s="172">
        <v>0.93</v>
      </c>
      <c r="N606" s="153">
        <v>53744</v>
      </c>
      <c r="O606" s="153">
        <v>52038</v>
      </c>
      <c r="P606" s="153">
        <v>1706</v>
      </c>
      <c r="Q606" s="154">
        <v>0.968256921702888</v>
      </c>
      <c r="R606" s="154">
        <v>0.972829688535454</v>
      </c>
      <c r="S606" s="154">
        <v>0.926092544987147</v>
      </c>
      <c r="T606" s="154">
        <v>0.977417771232204</v>
      </c>
      <c r="U606" s="173">
        <v>0.0467371435483074</v>
      </c>
      <c r="V606" s="158">
        <v>16019</v>
      </c>
      <c r="W606" s="158">
        <v>15531</v>
      </c>
      <c r="X606" s="158">
        <v>17012</v>
      </c>
      <c r="Y606" s="158">
        <v>16540</v>
      </c>
      <c r="Z606" s="155">
        <v>0.969536175791248</v>
      </c>
      <c r="AA606" s="155">
        <v>0.972254878909005</v>
      </c>
      <c r="AB606" s="173">
        <v>-0.00271870311775757</v>
      </c>
    </row>
    <row r="607" spans="1:28">
      <c r="A607" s="175" t="s">
        <v>375</v>
      </c>
      <c r="B607" s="176" t="s">
        <v>1819</v>
      </c>
      <c r="C607" s="176" t="s">
        <v>601</v>
      </c>
      <c r="D607" s="150">
        <v>5135</v>
      </c>
      <c r="E607" s="153">
        <v>5016</v>
      </c>
      <c r="F607" s="153">
        <v>119</v>
      </c>
      <c r="G607" s="151">
        <v>1844</v>
      </c>
      <c r="H607" s="151">
        <v>1754</v>
      </c>
      <c r="I607" s="151">
        <v>90</v>
      </c>
      <c r="J607" s="151">
        <v>3683</v>
      </c>
      <c r="K607" s="151">
        <v>3623</v>
      </c>
      <c r="L607" s="151">
        <v>60</v>
      </c>
      <c r="M607" s="172">
        <v>0.93</v>
      </c>
      <c r="N607" s="153">
        <v>90357</v>
      </c>
      <c r="O607" s="153">
        <v>87967</v>
      </c>
      <c r="P607" s="153">
        <v>2390</v>
      </c>
      <c r="Q607" s="154">
        <v>0.973549365295439</v>
      </c>
      <c r="R607" s="154">
        <v>0.97682570593963</v>
      </c>
      <c r="S607" s="154">
        <v>0.95119305856833</v>
      </c>
      <c r="T607" s="154">
        <v>0.983708932935107</v>
      </c>
      <c r="U607" s="173">
        <v>0.0256326473713003</v>
      </c>
      <c r="V607" s="158">
        <v>26502</v>
      </c>
      <c r="W607" s="158">
        <v>25770</v>
      </c>
      <c r="X607" s="158">
        <v>28780</v>
      </c>
      <c r="Y607" s="158">
        <v>28084</v>
      </c>
      <c r="Z607" s="155">
        <v>0.972379443060901</v>
      </c>
      <c r="AA607" s="155">
        <v>0.975816539263377</v>
      </c>
      <c r="AB607" s="173">
        <v>-0.00343709620247623</v>
      </c>
    </row>
    <row r="608" spans="1:28">
      <c r="A608" s="175" t="s">
        <v>375</v>
      </c>
      <c r="B608" s="176" t="s">
        <v>1819</v>
      </c>
      <c r="C608" s="176" t="s">
        <v>602</v>
      </c>
      <c r="D608" s="150">
        <v>1907</v>
      </c>
      <c r="E608" s="153">
        <v>1822</v>
      </c>
      <c r="F608" s="153">
        <v>85</v>
      </c>
      <c r="G608" s="151">
        <v>1066</v>
      </c>
      <c r="H608" s="151">
        <v>1003</v>
      </c>
      <c r="I608" s="151">
        <v>63</v>
      </c>
      <c r="J608" s="151">
        <v>1272</v>
      </c>
      <c r="K608" s="151">
        <v>1229</v>
      </c>
      <c r="L608" s="151">
        <v>43</v>
      </c>
      <c r="M608" s="172">
        <v>0.93</v>
      </c>
      <c r="N608" s="153">
        <v>30869</v>
      </c>
      <c r="O608" s="153">
        <v>29422</v>
      </c>
      <c r="P608" s="153">
        <v>1447</v>
      </c>
      <c r="Q608" s="154">
        <v>0.95312449382876</v>
      </c>
      <c r="R608" s="154">
        <v>0.955427372836917</v>
      </c>
      <c r="S608" s="154">
        <v>0.940900562851782</v>
      </c>
      <c r="T608" s="154">
        <v>0.966194968553459</v>
      </c>
      <c r="U608" s="173">
        <v>0.0145268099851342</v>
      </c>
      <c r="V608" s="158">
        <v>9975</v>
      </c>
      <c r="W608" s="158">
        <v>9518</v>
      </c>
      <c r="X608" s="158">
        <v>9979</v>
      </c>
      <c r="Y608" s="158">
        <v>9507</v>
      </c>
      <c r="Z608" s="155">
        <v>0.954185463659148</v>
      </c>
      <c r="AA608" s="155">
        <v>0.952700671409961</v>
      </c>
      <c r="AB608" s="173">
        <v>0.00148479224918696</v>
      </c>
    </row>
    <row r="609" spans="1:28">
      <c r="A609" s="175" t="s">
        <v>375</v>
      </c>
      <c r="B609" s="176" t="s">
        <v>1819</v>
      </c>
      <c r="C609" s="176" t="s">
        <v>603</v>
      </c>
      <c r="D609" s="150">
        <v>3112</v>
      </c>
      <c r="E609" s="153">
        <v>3004</v>
      </c>
      <c r="F609" s="153">
        <v>108</v>
      </c>
      <c r="G609" s="151">
        <v>1550</v>
      </c>
      <c r="H609" s="151">
        <v>1518</v>
      </c>
      <c r="I609" s="151">
        <v>32</v>
      </c>
      <c r="J609" s="151">
        <v>2122</v>
      </c>
      <c r="K609" s="151">
        <v>2100</v>
      </c>
      <c r="L609" s="151">
        <v>22</v>
      </c>
      <c r="M609" s="172">
        <v>0.93</v>
      </c>
      <c r="N609" s="153">
        <v>49307</v>
      </c>
      <c r="O609" s="153">
        <v>48415</v>
      </c>
      <c r="P609" s="153">
        <v>892</v>
      </c>
      <c r="Q609" s="154">
        <v>0.981909262376539</v>
      </c>
      <c r="R609" s="154">
        <v>0.965295629820051</v>
      </c>
      <c r="S609" s="154">
        <v>0.979354838709677</v>
      </c>
      <c r="T609" s="154">
        <v>0.989632422243167</v>
      </c>
      <c r="U609" s="173">
        <v>-0.014059208889626</v>
      </c>
      <c r="V609" s="158">
        <v>16336</v>
      </c>
      <c r="W609" s="158">
        <v>16029</v>
      </c>
      <c r="X609" s="158">
        <v>16162</v>
      </c>
      <c r="Y609" s="158">
        <v>15904</v>
      </c>
      <c r="Z609" s="155">
        <v>0.981207149853085</v>
      </c>
      <c r="AA609" s="155">
        <v>0.984036629130058</v>
      </c>
      <c r="AB609" s="173">
        <v>-0.00282947927697297</v>
      </c>
    </row>
    <row r="610" spans="1:28">
      <c r="A610" s="175" t="s">
        <v>375</v>
      </c>
      <c r="B610" s="176" t="s">
        <v>1819</v>
      </c>
      <c r="C610" s="176" t="s">
        <v>604</v>
      </c>
      <c r="D610" s="150">
        <v>5516</v>
      </c>
      <c r="E610" s="153">
        <v>5227</v>
      </c>
      <c r="F610" s="153">
        <v>289</v>
      </c>
      <c r="G610" s="151">
        <v>2786</v>
      </c>
      <c r="H610" s="151">
        <v>2541</v>
      </c>
      <c r="I610" s="151">
        <v>245</v>
      </c>
      <c r="J610" s="151">
        <v>3833</v>
      </c>
      <c r="K610" s="151">
        <v>3649</v>
      </c>
      <c r="L610" s="151">
        <v>184</v>
      </c>
      <c r="M610" s="172">
        <v>0.93</v>
      </c>
      <c r="N610" s="153">
        <v>102410</v>
      </c>
      <c r="O610" s="153">
        <v>96355</v>
      </c>
      <c r="P610" s="153">
        <v>6055</v>
      </c>
      <c r="Q610" s="154">
        <v>0.940874914559125</v>
      </c>
      <c r="R610" s="154">
        <v>0.947606961566352</v>
      </c>
      <c r="S610" s="154">
        <v>0.912060301507538</v>
      </c>
      <c r="T610" s="154">
        <v>0.951995825723976</v>
      </c>
      <c r="U610" s="173">
        <v>0.0355466600588147</v>
      </c>
      <c r="V610" s="158">
        <v>30399</v>
      </c>
      <c r="W610" s="158">
        <v>28785</v>
      </c>
      <c r="X610" s="158">
        <v>33686</v>
      </c>
      <c r="Y610" s="158">
        <v>31656</v>
      </c>
      <c r="Z610" s="155">
        <v>0.94690614822856</v>
      </c>
      <c r="AA610" s="155">
        <v>0.939737576441252</v>
      </c>
      <c r="AB610" s="173">
        <v>0.00716857178730856</v>
      </c>
    </row>
    <row r="611" spans="1:28">
      <c r="A611" s="175" t="s">
        <v>375</v>
      </c>
      <c r="B611" s="176" t="s">
        <v>1819</v>
      </c>
      <c r="C611" s="176" t="s">
        <v>605</v>
      </c>
      <c r="D611" s="150">
        <v>3395</v>
      </c>
      <c r="E611" s="153">
        <v>3120</v>
      </c>
      <c r="F611" s="153">
        <v>275</v>
      </c>
      <c r="G611" s="151">
        <v>1498</v>
      </c>
      <c r="H611" s="151">
        <v>1439</v>
      </c>
      <c r="I611" s="151">
        <v>59</v>
      </c>
      <c r="J611" s="151">
        <v>2267</v>
      </c>
      <c r="K611" s="151">
        <v>2194</v>
      </c>
      <c r="L611" s="151">
        <v>73</v>
      </c>
      <c r="M611" s="172">
        <v>0.93</v>
      </c>
      <c r="N611" s="153">
        <v>57432</v>
      </c>
      <c r="O611" s="153">
        <v>55631</v>
      </c>
      <c r="P611" s="153">
        <v>1801</v>
      </c>
      <c r="Q611" s="154">
        <v>0.968641175651205</v>
      </c>
      <c r="R611" s="154">
        <v>0.91899852724595</v>
      </c>
      <c r="S611" s="154">
        <v>0.960614152202937</v>
      </c>
      <c r="T611" s="154">
        <v>0.967798853109837</v>
      </c>
      <c r="U611" s="173">
        <v>-0.0416156249569873</v>
      </c>
      <c r="V611" s="158">
        <v>17203</v>
      </c>
      <c r="W611" s="158">
        <v>16476</v>
      </c>
      <c r="X611" s="158">
        <v>18664</v>
      </c>
      <c r="Y611" s="158">
        <v>18208</v>
      </c>
      <c r="Z611" s="155">
        <v>0.957739929082137</v>
      </c>
      <c r="AA611" s="155">
        <v>0.975567938276897</v>
      </c>
      <c r="AB611" s="173">
        <v>-0.0178280091947599</v>
      </c>
    </row>
    <row r="612" spans="1:28">
      <c r="A612" s="175" t="s">
        <v>375</v>
      </c>
      <c r="B612" s="176" t="s">
        <v>1819</v>
      </c>
      <c r="C612" s="176" t="s">
        <v>606</v>
      </c>
      <c r="D612" s="150">
        <v>3701</v>
      </c>
      <c r="E612" s="153">
        <v>3521</v>
      </c>
      <c r="F612" s="153">
        <v>180</v>
      </c>
      <c r="G612" s="151">
        <v>2294</v>
      </c>
      <c r="H612" s="151">
        <v>2159</v>
      </c>
      <c r="I612" s="151">
        <v>135</v>
      </c>
      <c r="J612" s="151">
        <v>3488</v>
      </c>
      <c r="K612" s="151">
        <v>3338</v>
      </c>
      <c r="L612" s="151">
        <v>150</v>
      </c>
      <c r="M612" s="172">
        <v>0.93</v>
      </c>
      <c r="N612" s="153">
        <v>80207</v>
      </c>
      <c r="O612" s="153">
        <v>75857</v>
      </c>
      <c r="P612" s="153">
        <v>4350</v>
      </c>
      <c r="Q612" s="154">
        <v>0.945765332202925</v>
      </c>
      <c r="R612" s="154">
        <v>0.95136449608214</v>
      </c>
      <c r="S612" s="154">
        <v>0.941150828247602</v>
      </c>
      <c r="T612" s="154">
        <v>0.956995412844037</v>
      </c>
      <c r="U612" s="173">
        <v>0.0102136678345375</v>
      </c>
      <c r="V612" s="158">
        <v>23962</v>
      </c>
      <c r="W612" s="158">
        <v>22794</v>
      </c>
      <c r="X612" s="158">
        <v>26015</v>
      </c>
      <c r="Y612" s="158">
        <v>24677</v>
      </c>
      <c r="Z612" s="155">
        <v>0.951256155579668</v>
      </c>
      <c r="AA612" s="155">
        <v>0.948568133768979</v>
      </c>
      <c r="AB612" s="173">
        <v>0.00268802181068839</v>
      </c>
    </row>
    <row r="613" spans="1:28">
      <c r="A613" s="175" t="s">
        <v>375</v>
      </c>
      <c r="B613" s="176" t="s">
        <v>1819</v>
      </c>
      <c r="C613" s="176" t="s">
        <v>607</v>
      </c>
      <c r="D613" s="150">
        <v>8179</v>
      </c>
      <c r="E613" s="153">
        <v>7920</v>
      </c>
      <c r="F613" s="153">
        <v>259</v>
      </c>
      <c r="G613" s="151">
        <v>3819</v>
      </c>
      <c r="H613" s="151">
        <v>3506</v>
      </c>
      <c r="I613" s="151">
        <v>313</v>
      </c>
      <c r="J613" s="151">
        <v>5557</v>
      </c>
      <c r="K613" s="151">
        <v>5295</v>
      </c>
      <c r="L613" s="151">
        <v>262</v>
      </c>
      <c r="M613" s="172">
        <v>0.93</v>
      </c>
      <c r="N613" s="153">
        <v>144784</v>
      </c>
      <c r="O613" s="153">
        <v>138008</v>
      </c>
      <c r="P613" s="153">
        <v>6776</v>
      </c>
      <c r="Q613" s="154">
        <v>0.95319924853575</v>
      </c>
      <c r="R613" s="154">
        <v>0.968333537107226</v>
      </c>
      <c r="S613" s="154">
        <v>0.918041372086934</v>
      </c>
      <c r="T613" s="154">
        <v>0.952852258412813</v>
      </c>
      <c r="U613" s="173">
        <v>0.0502921650202921</v>
      </c>
      <c r="V613" s="158">
        <v>42596</v>
      </c>
      <c r="W613" s="158">
        <v>40769</v>
      </c>
      <c r="X613" s="158">
        <v>46727</v>
      </c>
      <c r="Y613" s="158">
        <v>44616</v>
      </c>
      <c r="Z613" s="155">
        <v>0.957108648699408</v>
      </c>
      <c r="AA613" s="155">
        <v>0.954822693517666</v>
      </c>
      <c r="AB613" s="173">
        <v>0.00228595518174191</v>
      </c>
    </row>
    <row r="614" spans="1:28">
      <c r="A614" s="175" t="s">
        <v>375</v>
      </c>
      <c r="B614" s="176" t="s">
        <v>1819</v>
      </c>
      <c r="C614" s="176" t="s">
        <v>608</v>
      </c>
      <c r="D614" s="150">
        <v>3354</v>
      </c>
      <c r="E614" s="153">
        <v>3267</v>
      </c>
      <c r="F614" s="153">
        <v>87</v>
      </c>
      <c r="G614" s="151">
        <v>1264</v>
      </c>
      <c r="H614" s="151">
        <v>1209</v>
      </c>
      <c r="I614" s="151">
        <v>55</v>
      </c>
      <c r="J614" s="151">
        <v>2332</v>
      </c>
      <c r="K614" s="151">
        <v>2266</v>
      </c>
      <c r="L614" s="151">
        <v>66</v>
      </c>
      <c r="M614" s="172">
        <v>0.93</v>
      </c>
      <c r="N614" s="153">
        <v>56603</v>
      </c>
      <c r="O614" s="153">
        <v>55195</v>
      </c>
      <c r="P614" s="153">
        <v>1408</v>
      </c>
      <c r="Q614" s="154">
        <v>0.975124993374909</v>
      </c>
      <c r="R614" s="154">
        <v>0.974060822898032</v>
      </c>
      <c r="S614" s="154">
        <v>0.956487341772152</v>
      </c>
      <c r="T614" s="154">
        <v>0.971698113207547</v>
      </c>
      <c r="U614" s="173">
        <v>0.0175734811258803</v>
      </c>
      <c r="V614" s="158">
        <v>17228</v>
      </c>
      <c r="W614" s="158">
        <v>16766</v>
      </c>
      <c r="X614" s="158">
        <v>18516</v>
      </c>
      <c r="Y614" s="158">
        <v>18070</v>
      </c>
      <c r="Z614" s="155">
        <v>0.973183190155561</v>
      </c>
      <c r="AA614" s="155">
        <v>0.975912724130482</v>
      </c>
      <c r="AB614" s="173">
        <v>-0.00272953397492093</v>
      </c>
    </row>
    <row r="615" spans="1:28">
      <c r="A615" s="175" t="s">
        <v>375</v>
      </c>
      <c r="B615" s="176" t="s">
        <v>1819</v>
      </c>
      <c r="C615" s="176" t="s">
        <v>609</v>
      </c>
      <c r="D615" s="150">
        <v>5467</v>
      </c>
      <c r="E615" s="153">
        <v>5321</v>
      </c>
      <c r="F615" s="153">
        <v>146</v>
      </c>
      <c r="G615" s="151">
        <v>2768</v>
      </c>
      <c r="H615" s="151">
        <v>2730</v>
      </c>
      <c r="I615" s="151">
        <v>38</v>
      </c>
      <c r="J615" s="151">
        <v>3787</v>
      </c>
      <c r="K615" s="151">
        <v>3704</v>
      </c>
      <c r="L615" s="151">
        <v>83</v>
      </c>
      <c r="M615" s="172">
        <v>0.93</v>
      </c>
      <c r="N615" s="153">
        <v>96243</v>
      </c>
      <c r="O615" s="153">
        <v>94333</v>
      </c>
      <c r="P615" s="153">
        <v>1910</v>
      </c>
      <c r="Q615" s="154">
        <v>0.980154400839542</v>
      </c>
      <c r="R615" s="154">
        <v>0.97329431132248</v>
      </c>
      <c r="S615" s="154">
        <v>0.986271676300578</v>
      </c>
      <c r="T615" s="154">
        <v>0.978082915236335</v>
      </c>
      <c r="U615" s="173">
        <v>-0.0129773649780976</v>
      </c>
      <c r="V615" s="158">
        <v>29260</v>
      </c>
      <c r="W615" s="158">
        <v>28655</v>
      </c>
      <c r="X615" s="158">
        <v>31071</v>
      </c>
      <c r="Y615" s="158">
        <v>30483</v>
      </c>
      <c r="Z615" s="155">
        <v>0.979323308270677</v>
      </c>
      <c r="AA615" s="155">
        <v>0.981075601042773</v>
      </c>
      <c r="AB615" s="173">
        <v>-0.00175229277209632</v>
      </c>
    </row>
    <row r="616" spans="1:28">
      <c r="A616" s="175" t="s">
        <v>375</v>
      </c>
      <c r="B616" s="176" t="s">
        <v>1819</v>
      </c>
      <c r="C616" s="176" t="s">
        <v>610</v>
      </c>
      <c r="D616" s="150">
        <v>5211</v>
      </c>
      <c r="E616" s="153">
        <v>5127</v>
      </c>
      <c r="F616" s="153">
        <v>84</v>
      </c>
      <c r="G616" s="151">
        <v>2381</v>
      </c>
      <c r="H616" s="151">
        <v>2344</v>
      </c>
      <c r="I616" s="151">
        <v>37</v>
      </c>
      <c r="J616" s="151">
        <v>3624</v>
      </c>
      <c r="K616" s="151">
        <v>3584</v>
      </c>
      <c r="L616" s="151">
        <v>40</v>
      </c>
      <c r="M616" s="172">
        <v>0.93</v>
      </c>
      <c r="N616" s="153">
        <v>96667</v>
      </c>
      <c r="O616" s="153">
        <v>95615</v>
      </c>
      <c r="P616" s="153">
        <v>1052</v>
      </c>
      <c r="Q616" s="154">
        <v>0.989117278905935</v>
      </c>
      <c r="R616" s="154">
        <v>0.983880253310305</v>
      </c>
      <c r="S616" s="154">
        <v>0.984460310793784</v>
      </c>
      <c r="T616" s="154">
        <v>0.988962472406181</v>
      </c>
      <c r="U616" s="173">
        <v>-0.000580057483479002</v>
      </c>
      <c r="V616" s="158">
        <v>27775</v>
      </c>
      <c r="W616" s="158">
        <v>27445</v>
      </c>
      <c r="X616" s="158">
        <v>31501</v>
      </c>
      <c r="Y616" s="158">
        <v>31205</v>
      </c>
      <c r="Z616" s="155">
        <v>0.988118811881188</v>
      </c>
      <c r="AA616" s="155">
        <v>0.990603472905622</v>
      </c>
      <c r="AB616" s="173">
        <v>-0.0024846610244339</v>
      </c>
    </row>
    <row r="617" spans="1:28">
      <c r="A617" s="175" t="s">
        <v>375</v>
      </c>
      <c r="B617" s="176" t="s">
        <v>1819</v>
      </c>
      <c r="C617" s="176" t="s">
        <v>611</v>
      </c>
      <c r="D617" s="150">
        <v>7221</v>
      </c>
      <c r="E617" s="153">
        <v>6679</v>
      </c>
      <c r="F617" s="153">
        <v>542</v>
      </c>
      <c r="G617" s="151">
        <v>2578</v>
      </c>
      <c r="H617" s="151">
        <v>2389</v>
      </c>
      <c r="I617" s="151">
        <v>189</v>
      </c>
      <c r="J617" s="151">
        <v>5236</v>
      </c>
      <c r="K617" s="151">
        <v>4810</v>
      </c>
      <c r="L617" s="151">
        <v>426</v>
      </c>
      <c r="M617" s="172">
        <v>0.93</v>
      </c>
      <c r="N617" s="153">
        <v>124594</v>
      </c>
      <c r="O617" s="153">
        <v>118014</v>
      </c>
      <c r="P617" s="153">
        <v>6580</v>
      </c>
      <c r="Q617" s="154">
        <v>0.947188468144533</v>
      </c>
      <c r="R617" s="154">
        <v>0.924941143885888</v>
      </c>
      <c r="S617" s="154">
        <v>0.926687354538402</v>
      </c>
      <c r="T617" s="154">
        <v>0.918640183346066</v>
      </c>
      <c r="U617" s="173">
        <v>-0.00174621065251357</v>
      </c>
      <c r="V617" s="158">
        <v>37177</v>
      </c>
      <c r="W617" s="158">
        <v>34827</v>
      </c>
      <c r="X617" s="158">
        <v>39861</v>
      </c>
      <c r="Y617" s="158">
        <v>38289</v>
      </c>
      <c r="Z617" s="155">
        <v>0.936788874841972</v>
      </c>
      <c r="AA617" s="155">
        <v>0.960562956273049</v>
      </c>
      <c r="AB617" s="173">
        <v>-0.0237740814310767</v>
      </c>
    </row>
    <row r="618" spans="1:28">
      <c r="A618" s="175" t="s">
        <v>375</v>
      </c>
      <c r="B618" s="176" t="s">
        <v>1819</v>
      </c>
      <c r="C618" s="176" t="s">
        <v>612</v>
      </c>
      <c r="D618" s="150">
        <v>3282</v>
      </c>
      <c r="E618" s="153">
        <v>3226</v>
      </c>
      <c r="F618" s="153">
        <v>56</v>
      </c>
      <c r="G618" s="151">
        <v>1653</v>
      </c>
      <c r="H618" s="151">
        <v>1634</v>
      </c>
      <c r="I618" s="151">
        <v>19</v>
      </c>
      <c r="J618" s="151">
        <v>2437</v>
      </c>
      <c r="K618" s="151">
        <v>2405</v>
      </c>
      <c r="L618" s="151">
        <v>32</v>
      </c>
      <c r="M618" s="172">
        <v>0.93</v>
      </c>
      <c r="N618" s="153">
        <v>60158</v>
      </c>
      <c r="O618" s="153">
        <v>59389</v>
      </c>
      <c r="P618" s="153">
        <v>769</v>
      </c>
      <c r="Q618" s="154">
        <v>0.987216995245853</v>
      </c>
      <c r="R618" s="154">
        <v>0.982937233394272</v>
      </c>
      <c r="S618" s="154">
        <v>0.988505747126437</v>
      </c>
      <c r="T618" s="154">
        <v>0.986869101354124</v>
      </c>
      <c r="U618" s="173">
        <v>-0.00556851373216505</v>
      </c>
      <c r="V618" s="158">
        <v>18032</v>
      </c>
      <c r="W618" s="158">
        <v>17770</v>
      </c>
      <c r="X618" s="158">
        <v>19545</v>
      </c>
      <c r="Y618" s="158">
        <v>19327</v>
      </c>
      <c r="Z618" s="155">
        <v>0.985470275066548</v>
      </c>
      <c r="AA618" s="155">
        <v>0.988846252238424</v>
      </c>
      <c r="AB618" s="173">
        <v>-0.00337597717187577</v>
      </c>
    </row>
    <row r="619" spans="1:28">
      <c r="A619" s="175" t="s">
        <v>375</v>
      </c>
      <c r="B619" s="176" t="s">
        <v>1819</v>
      </c>
      <c r="C619" s="176" t="s">
        <v>613</v>
      </c>
      <c r="D619" s="150">
        <v>4120</v>
      </c>
      <c r="E619" s="153">
        <v>3577</v>
      </c>
      <c r="F619" s="153">
        <v>543</v>
      </c>
      <c r="G619" s="151">
        <v>1553</v>
      </c>
      <c r="H619" s="151">
        <v>1364</v>
      </c>
      <c r="I619" s="151">
        <v>189</v>
      </c>
      <c r="J619" s="151">
        <v>2888</v>
      </c>
      <c r="K619" s="151">
        <v>2454</v>
      </c>
      <c r="L619" s="151">
        <v>434</v>
      </c>
      <c r="M619" s="172">
        <v>0.93</v>
      </c>
      <c r="N619" s="153">
        <v>68899</v>
      </c>
      <c r="O619" s="153">
        <v>62660</v>
      </c>
      <c r="P619" s="153">
        <v>6239</v>
      </c>
      <c r="Q619" s="154">
        <v>0.909447161787544</v>
      </c>
      <c r="R619" s="154">
        <v>0.868203883495146</v>
      </c>
      <c r="S619" s="154">
        <v>0.8783000643915</v>
      </c>
      <c r="T619" s="154">
        <v>0.849722991689751</v>
      </c>
      <c r="U619" s="173">
        <v>-0.0100961808963547</v>
      </c>
      <c r="V619" s="158">
        <v>20649</v>
      </c>
      <c r="W619" s="158">
        <v>18467</v>
      </c>
      <c r="X619" s="158">
        <v>21858</v>
      </c>
      <c r="Y619" s="158">
        <v>19870</v>
      </c>
      <c r="Z619" s="155">
        <v>0.894329023197249</v>
      </c>
      <c r="AA619" s="155">
        <v>0.909049318327386</v>
      </c>
      <c r="AB619" s="173">
        <v>-0.0147202951301366</v>
      </c>
    </row>
    <row r="620" spans="1:28">
      <c r="A620" s="175" t="s">
        <v>375</v>
      </c>
      <c r="B620" s="176" t="s">
        <v>1819</v>
      </c>
      <c r="C620" s="176" t="s">
        <v>614</v>
      </c>
      <c r="D620" s="150">
        <v>3112</v>
      </c>
      <c r="E620" s="153">
        <v>2986</v>
      </c>
      <c r="F620" s="153">
        <v>126</v>
      </c>
      <c r="G620" s="151">
        <v>1236</v>
      </c>
      <c r="H620" s="151">
        <v>1165</v>
      </c>
      <c r="I620" s="151">
        <v>71</v>
      </c>
      <c r="J620" s="151">
        <v>2048</v>
      </c>
      <c r="K620" s="151">
        <v>1990</v>
      </c>
      <c r="L620" s="151">
        <v>58</v>
      </c>
      <c r="M620" s="172">
        <v>0.93</v>
      </c>
      <c r="N620" s="153">
        <v>51583</v>
      </c>
      <c r="O620" s="153">
        <v>49401</v>
      </c>
      <c r="P620" s="153">
        <v>2182</v>
      </c>
      <c r="Q620" s="154">
        <v>0.957699241998333</v>
      </c>
      <c r="R620" s="154">
        <v>0.959511568123393</v>
      </c>
      <c r="S620" s="154">
        <v>0.942556634304207</v>
      </c>
      <c r="T620" s="154">
        <v>0.9716796875</v>
      </c>
      <c r="U620" s="173">
        <v>0.0169549338191862</v>
      </c>
      <c r="V620" s="158">
        <v>15280</v>
      </c>
      <c r="W620" s="158">
        <v>14615</v>
      </c>
      <c r="X620" s="158">
        <v>16321</v>
      </c>
      <c r="Y620" s="158">
        <v>15595</v>
      </c>
      <c r="Z620" s="155">
        <v>0.956479057591623</v>
      </c>
      <c r="AA620" s="155">
        <v>0.955517431529931</v>
      </c>
      <c r="AB620" s="173">
        <v>0.000961626061692256</v>
      </c>
    </row>
    <row r="621" spans="1:28">
      <c r="A621" s="175" t="s">
        <v>375</v>
      </c>
      <c r="B621" s="176" t="s">
        <v>1819</v>
      </c>
      <c r="C621" s="176" t="s">
        <v>615</v>
      </c>
      <c r="D621" s="150">
        <v>4728</v>
      </c>
      <c r="E621" s="153">
        <v>4556</v>
      </c>
      <c r="F621" s="153">
        <v>172</v>
      </c>
      <c r="G621" s="151">
        <v>1742</v>
      </c>
      <c r="H621" s="151">
        <v>1632</v>
      </c>
      <c r="I621" s="151">
        <v>110</v>
      </c>
      <c r="J621" s="151">
        <v>3461</v>
      </c>
      <c r="K621" s="151">
        <v>3107</v>
      </c>
      <c r="L621" s="151">
        <v>354</v>
      </c>
      <c r="M621" s="172">
        <v>0.93</v>
      </c>
      <c r="N621" s="153">
        <v>81446</v>
      </c>
      <c r="O621" s="153">
        <v>77193</v>
      </c>
      <c r="P621" s="153">
        <v>4253</v>
      </c>
      <c r="Q621" s="154">
        <v>0.947781352061489</v>
      </c>
      <c r="R621" s="154">
        <v>0.963620981387479</v>
      </c>
      <c r="S621" s="154">
        <v>0.936854190585534</v>
      </c>
      <c r="T621" s="154">
        <v>0.897717422710199</v>
      </c>
      <c r="U621" s="173">
        <v>0.026766790801945</v>
      </c>
      <c r="V621" s="158">
        <v>24184</v>
      </c>
      <c r="W621" s="158">
        <v>22692</v>
      </c>
      <c r="X621" s="158">
        <v>26105</v>
      </c>
      <c r="Y621" s="158">
        <v>24876</v>
      </c>
      <c r="Z621" s="155">
        <v>0.938306318226927</v>
      </c>
      <c r="AA621" s="155">
        <v>0.952920896380004</v>
      </c>
      <c r="AB621" s="173">
        <v>-0.014614578153077</v>
      </c>
    </row>
    <row r="622" spans="1:28">
      <c r="A622" s="175" t="s">
        <v>375</v>
      </c>
      <c r="B622" s="176" t="s">
        <v>1819</v>
      </c>
      <c r="C622" s="176" t="s">
        <v>616</v>
      </c>
      <c r="D622" s="150">
        <v>3638</v>
      </c>
      <c r="E622" s="153">
        <v>3480</v>
      </c>
      <c r="F622" s="153">
        <v>158</v>
      </c>
      <c r="G622" s="151">
        <v>1825</v>
      </c>
      <c r="H622" s="151">
        <v>1759</v>
      </c>
      <c r="I622" s="151">
        <v>66</v>
      </c>
      <c r="J622" s="151">
        <v>2528</v>
      </c>
      <c r="K622" s="151">
        <v>2460</v>
      </c>
      <c r="L622" s="151">
        <v>68</v>
      </c>
      <c r="M622" s="172">
        <v>0.93</v>
      </c>
      <c r="N622" s="153">
        <v>61028</v>
      </c>
      <c r="O622" s="153">
        <v>58794</v>
      </c>
      <c r="P622" s="153">
        <v>2234</v>
      </c>
      <c r="Q622" s="154">
        <v>0.96339385200236</v>
      </c>
      <c r="R622" s="154">
        <v>0.956569543705333</v>
      </c>
      <c r="S622" s="154">
        <v>0.963835616438356</v>
      </c>
      <c r="T622" s="154">
        <v>0.973101265822785</v>
      </c>
      <c r="U622" s="173">
        <v>-0.00726607273302349</v>
      </c>
      <c r="V622" s="158">
        <v>19378</v>
      </c>
      <c r="W622" s="158">
        <v>18809</v>
      </c>
      <c r="X622" s="158">
        <v>19665</v>
      </c>
      <c r="Y622" s="158">
        <v>18959</v>
      </c>
      <c r="Z622" s="155">
        <v>0.9706368046238</v>
      </c>
      <c r="AA622" s="155">
        <v>0.964098652428172</v>
      </c>
      <c r="AB622" s="173">
        <v>0.00653815219562837</v>
      </c>
    </row>
    <row r="623" spans="1:28">
      <c r="A623" s="175" t="s">
        <v>375</v>
      </c>
      <c r="B623" s="176" t="s">
        <v>1819</v>
      </c>
      <c r="C623" s="176" t="s">
        <v>617</v>
      </c>
      <c r="D623" s="150">
        <v>5902</v>
      </c>
      <c r="E623" s="153">
        <v>5588</v>
      </c>
      <c r="F623" s="153">
        <v>314</v>
      </c>
      <c r="G623" s="151">
        <v>2448</v>
      </c>
      <c r="H623" s="151">
        <v>2251</v>
      </c>
      <c r="I623" s="151">
        <v>197</v>
      </c>
      <c r="J623" s="151">
        <v>3928</v>
      </c>
      <c r="K623" s="151">
        <v>3752</v>
      </c>
      <c r="L623" s="151">
        <v>176</v>
      </c>
      <c r="M623" s="172">
        <v>0.93</v>
      </c>
      <c r="N623" s="153">
        <v>103816</v>
      </c>
      <c r="O623" s="153">
        <v>98947</v>
      </c>
      <c r="P623" s="153">
        <v>4869</v>
      </c>
      <c r="Q623" s="154">
        <v>0.953099714880173</v>
      </c>
      <c r="R623" s="154">
        <v>0.946797695696374</v>
      </c>
      <c r="S623" s="154">
        <v>0.91952614379085</v>
      </c>
      <c r="T623" s="154">
        <v>0.955193482688391</v>
      </c>
      <c r="U623" s="173">
        <v>0.0272715519055244</v>
      </c>
      <c r="V623" s="158">
        <v>30027</v>
      </c>
      <c r="W623" s="158">
        <v>28515</v>
      </c>
      <c r="X623" s="158">
        <v>33899</v>
      </c>
      <c r="Y623" s="158">
        <v>32192</v>
      </c>
      <c r="Z623" s="155">
        <v>0.949645319212709</v>
      </c>
      <c r="AA623" s="155">
        <v>0.949644532287088</v>
      </c>
      <c r="AB623" s="173">
        <v>7.86925620444023e-7</v>
      </c>
    </row>
    <row r="624" spans="1:28">
      <c r="A624" s="175" t="s">
        <v>375</v>
      </c>
      <c r="B624" s="176" t="s">
        <v>1819</v>
      </c>
      <c r="C624" s="176" t="s">
        <v>618</v>
      </c>
      <c r="D624" s="150">
        <v>7298</v>
      </c>
      <c r="E624" s="153">
        <v>7091</v>
      </c>
      <c r="F624" s="153">
        <v>207</v>
      </c>
      <c r="G624" s="151">
        <v>3494</v>
      </c>
      <c r="H624" s="151">
        <v>3378</v>
      </c>
      <c r="I624" s="151">
        <v>116</v>
      </c>
      <c r="J624" s="151">
        <v>5206</v>
      </c>
      <c r="K624" s="151">
        <v>5118</v>
      </c>
      <c r="L624" s="151">
        <v>88</v>
      </c>
      <c r="M624" s="172">
        <v>0.93</v>
      </c>
      <c r="N624" s="153">
        <v>133215</v>
      </c>
      <c r="O624" s="153">
        <v>129420</v>
      </c>
      <c r="P624" s="153">
        <v>3795</v>
      </c>
      <c r="Q624" s="154">
        <v>0.97151221709267</v>
      </c>
      <c r="R624" s="154">
        <v>0.971636064675254</v>
      </c>
      <c r="S624" s="154">
        <v>0.966800228963938</v>
      </c>
      <c r="T624" s="154">
        <v>0.983096427199385</v>
      </c>
      <c r="U624" s="173">
        <v>0.00483583571131541</v>
      </c>
      <c r="V624" s="158">
        <v>39223</v>
      </c>
      <c r="W624" s="158">
        <v>38126</v>
      </c>
      <c r="X624" s="158">
        <v>43128</v>
      </c>
      <c r="Y624" s="158">
        <v>41762</v>
      </c>
      <c r="Z624" s="155">
        <v>0.97203171608495</v>
      </c>
      <c r="AA624" s="155">
        <v>0.968326841031349</v>
      </c>
      <c r="AB624" s="173">
        <v>0.00370487505360162</v>
      </c>
    </row>
    <row r="625" spans="1:28">
      <c r="A625" s="175" t="s">
        <v>375</v>
      </c>
      <c r="B625" s="176" t="s">
        <v>1819</v>
      </c>
      <c r="C625" s="176" t="s">
        <v>619</v>
      </c>
      <c r="D625" s="150">
        <v>3959</v>
      </c>
      <c r="E625" s="153">
        <v>3853</v>
      </c>
      <c r="F625" s="153">
        <v>106</v>
      </c>
      <c r="G625" s="151">
        <v>1390</v>
      </c>
      <c r="H625" s="151">
        <v>1288</v>
      </c>
      <c r="I625" s="151">
        <v>102</v>
      </c>
      <c r="J625" s="151">
        <v>2808</v>
      </c>
      <c r="K625" s="151">
        <v>2731</v>
      </c>
      <c r="L625" s="151">
        <v>77</v>
      </c>
      <c r="M625" s="172">
        <v>0.93</v>
      </c>
      <c r="N625" s="153">
        <v>69718</v>
      </c>
      <c r="O625" s="153">
        <v>66505</v>
      </c>
      <c r="P625" s="153">
        <v>3213</v>
      </c>
      <c r="Q625" s="154">
        <v>0.953914340629393</v>
      </c>
      <c r="R625" s="154">
        <v>0.973225562010609</v>
      </c>
      <c r="S625" s="154">
        <v>0.926618705035971</v>
      </c>
      <c r="T625" s="154">
        <v>0.972578347578348</v>
      </c>
      <c r="U625" s="173">
        <v>0.0466068569746375</v>
      </c>
      <c r="V625" s="158">
        <v>20293</v>
      </c>
      <c r="W625" s="158">
        <v>19520</v>
      </c>
      <c r="X625" s="158">
        <v>22500</v>
      </c>
      <c r="Y625" s="158">
        <v>21311</v>
      </c>
      <c r="Z625" s="155">
        <v>0.961908047109841</v>
      </c>
      <c r="AA625" s="155">
        <v>0.947155555555556</v>
      </c>
      <c r="AB625" s="173">
        <v>0.0147524915542853</v>
      </c>
    </row>
    <row r="626" spans="1:28">
      <c r="A626" s="175" t="s">
        <v>375</v>
      </c>
      <c r="B626" s="176" t="s">
        <v>1820</v>
      </c>
      <c r="C626" s="176" t="s">
        <v>620</v>
      </c>
      <c r="D626" s="150">
        <v>5813</v>
      </c>
      <c r="E626" s="153">
        <v>5460</v>
      </c>
      <c r="F626" s="153">
        <v>353</v>
      </c>
      <c r="G626" s="151">
        <v>4966</v>
      </c>
      <c r="H626" s="151">
        <v>4648</v>
      </c>
      <c r="I626" s="151">
        <v>318</v>
      </c>
      <c r="J626" s="151">
        <v>3165</v>
      </c>
      <c r="K626" s="151">
        <v>2992</v>
      </c>
      <c r="L626" s="151">
        <v>173</v>
      </c>
      <c r="M626" s="172">
        <v>0.93</v>
      </c>
      <c r="N626" s="153">
        <v>117447</v>
      </c>
      <c r="O626" s="153">
        <v>111077</v>
      </c>
      <c r="P626" s="153">
        <v>6370</v>
      </c>
      <c r="Q626" s="154">
        <v>0.945762769589687</v>
      </c>
      <c r="R626" s="154">
        <v>0.939274040942715</v>
      </c>
      <c r="S626" s="154">
        <v>0.935964559001208</v>
      </c>
      <c r="T626" s="154">
        <v>0.945339652448657</v>
      </c>
      <c r="U626" s="173">
        <v>0.00330948194150638</v>
      </c>
      <c r="V626" s="158">
        <v>34182</v>
      </c>
      <c r="W626" s="158">
        <v>32261</v>
      </c>
      <c r="X626" s="158">
        <v>40147</v>
      </c>
      <c r="Y626" s="158">
        <v>37883</v>
      </c>
      <c r="Z626" s="155">
        <v>0.943800830846644</v>
      </c>
      <c r="AA626" s="155">
        <v>0.943607243380576</v>
      </c>
      <c r="AB626" s="173">
        <v>0.000193587466068124</v>
      </c>
    </row>
    <row r="627" spans="1:28">
      <c r="A627" s="175" t="s">
        <v>375</v>
      </c>
      <c r="B627" s="176" t="s">
        <v>1820</v>
      </c>
      <c r="C627" s="176" t="s">
        <v>621</v>
      </c>
      <c r="D627" s="150">
        <v>7216</v>
      </c>
      <c r="E627" s="153">
        <v>7025</v>
      </c>
      <c r="F627" s="153">
        <v>191</v>
      </c>
      <c r="G627" s="151">
        <v>6082</v>
      </c>
      <c r="H627" s="151">
        <v>5939</v>
      </c>
      <c r="I627" s="151">
        <v>143</v>
      </c>
      <c r="J627" s="151">
        <v>3910</v>
      </c>
      <c r="K627" s="151">
        <v>3853</v>
      </c>
      <c r="L627" s="151">
        <v>57</v>
      </c>
      <c r="M627" s="172">
        <v>0.93</v>
      </c>
      <c r="N627" s="153">
        <v>143761</v>
      </c>
      <c r="O627" s="153">
        <v>140828</v>
      </c>
      <c r="P627" s="153">
        <v>2933</v>
      </c>
      <c r="Q627" s="154">
        <v>0.979598082929306</v>
      </c>
      <c r="R627" s="154">
        <v>0.973531042128603</v>
      </c>
      <c r="S627" s="154">
        <v>0.976487997369286</v>
      </c>
      <c r="T627" s="154">
        <v>0.98542199488491</v>
      </c>
      <c r="U627" s="173">
        <v>-0.00295695524068329</v>
      </c>
      <c r="V627" s="158">
        <v>42213</v>
      </c>
      <c r="W627" s="158">
        <v>41379</v>
      </c>
      <c r="X627" s="158">
        <v>44530</v>
      </c>
      <c r="Y627" s="158">
        <v>43733</v>
      </c>
      <c r="Z627" s="155">
        <v>0.980243053087911</v>
      </c>
      <c r="AA627" s="155">
        <v>0.982101953739052</v>
      </c>
      <c r="AB627" s="173">
        <v>-0.00185890065114103</v>
      </c>
    </row>
    <row r="628" spans="1:28">
      <c r="A628" s="175" t="s">
        <v>375</v>
      </c>
      <c r="B628" s="176" t="s">
        <v>1820</v>
      </c>
      <c r="C628" s="176" t="s">
        <v>622</v>
      </c>
      <c r="D628" s="150">
        <v>10534</v>
      </c>
      <c r="E628" s="153">
        <v>9061</v>
      </c>
      <c r="F628" s="153">
        <v>1473</v>
      </c>
      <c r="G628" s="151">
        <v>9587</v>
      </c>
      <c r="H628" s="151">
        <v>8158</v>
      </c>
      <c r="I628" s="151">
        <v>1429</v>
      </c>
      <c r="J628" s="151">
        <v>5462</v>
      </c>
      <c r="K628" s="151">
        <v>4792</v>
      </c>
      <c r="L628" s="151">
        <v>670</v>
      </c>
      <c r="M628" s="172">
        <v>0.93</v>
      </c>
      <c r="N628" s="153">
        <v>223422</v>
      </c>
      <c r="O628" s="153">
        <v>199144</v>
      </c>
      <c r="P628" s="153">
        <v>24278</v>
      </c>
      <c r="Q628" s="154">
        <v>0.891335678670856</v>
      </c>
      <c r="R628" s="154">
        <v>0.860167078033036</v>
      </c>
      <c r="S628" s="154">
        <v>0.850943986648587</v>
      </c>
      <c r="T628" s="154">
        <v>0.877334309776639</v>
      </c>
      <c r="U628" s="173">
        <v>0.00922309138444932</v>
      </c>
      <c r="V628" s="158">
        <v>62088</v>
      </c>
      <c r="W628" s="158">
        <v>54331</v>
      </c>
      <c r="X628" s="158">
        <v>71645</v>
      </c>
      <c r="Y628" s="158">
        <v>64623</v>
      </c>
      <c r="Z628" s="155">
        <v>0.87506442468754</v>
      </c>
      <c r="AA628" s="155">
        <v>0.901988973410566</v>
      </c>
      <c r="AB628" s="173">
        <v>-0.0269245487230256</v>
      </c>
    </row>
    <row r="629" spans="1:28">
      <c r="A629" s="175" t="s">
        <v>375</v>
      </c>
      <c r="B629" s="176" t="s">
        <v>1820</v>
      </c>
      <c r="C629" s="176" t="s">
        <v>623</v>
      </c>
      <c r="D629" s="150">
        <v>0</v>
      </c>
      <c r="E629" s="153">
        <v>0</v>
      </c>
      <c r="F629" s="153">
        <v>0</v>
      </c>
      <c r="G629" s="151">
        <v>0</v>
      </c>
      <c r="H629" s="151">
        <v>0</v>
      </c>
      <c r="I629" s="151">
        <v>0</v>
      </c>
      <c r="J629" s="151">
        <v>0</v>
      </c>
      <c r="K629" s="151">
        <v>0</v>
      </c>
      <c r="L629" s="151">
        <v>0</v>
      </c>
      <c r="M629" s="172">
        <v>0.93</v>
      </c>
      <c r="N629" s="153">
        <v>0</v>
      </c>
      <c r="O629" s="153">
        <v>0</v>
      </c>
      <c r="P629" s="153">
        <v>0</v>
      </c>
      <c r="Q629" s="154">
        <v>0</v>
      </c>
      <c r="R629" s="154">
        <v>0</v>
      </c>
      <c r="S629" s="154">
        <v>0</v>
      </c>
      <c r="T629" s="154">
        <v>0</v>
      </c>
      <c r="U629" s="173">
        <v>0</v>
      </c>
      <c r="V629" s="158">
        <v>0</v>
      </c>
      <c r="W629" s="158">
        <v>0</v>
      </c>
      <c r="X629" s="158">
        <v>0</v>
      </c>
      <c r="Y629" s="158">
        <v>0</v>
      </c>
      <c r="Z629" s="155">
        <v>0</v>
      </c>
      <c r="AA629" s="155">
        <v>0</v>
      </c>
      <c r="AB629" s="173">
        <v>0</v>
      </c>
    </row>
    <row r="630" spans="1:28">
      <c r="A630" s="175" t="s">
        <v>375</v>
      </c>
      <c r="B630" s="176" t="s">
        <v>1820</v>
      </c>
      <c r="C630" s="176" t="s">
        <v>624</v>
      </c>
      <c r="D630" s="150">
        <v>11067</v>
      </c>
      <c r="E630" s="153">
        <v>9700</v>
      </c>
      <c r="F630" s="153">
        <v>1367</v>
      </c>
      <c r="G630" s="151">
        <v>9560</v>
      </c>
      <c r="H630" s="151">
        <v>8424</v>
      </c>
      <c r="I630" s="151">
        <v>1136</v>
      </c>
      <c r="J630" s="151">
        <v>5545</v>
      </c>
      <c r="K630" s="151">
        <v>4778</v>
      </c>
      <c r="L630" s="151">
        <v>767</v>
      </c>
      <c r="M630" s="172">
        <v>0.93</v>
      </c>
      <c r="N630" s="153">
        <v>224873</v>
      </c>
      <c r="O630" s="153">
        <v>206503</v>
      </c>
      <c r="P630" s="153">
        <v>18370</v>
      </c>
      <c r="Q630" s="154">
        <v>0.91830944577606</v>
      </c>
      <c r="R630" s="154">
        <v>0.876479624107708</v>
      </c>
      <c r="S630" s="154">
        <v>0.881171548117155</v>
      </c>
      <c r="T630" s="154">
        <v>0.861677186654644</v>
      </c>
      <c r="U630" s="173">
        <v>-0.00469192400944718</v>
      </c>
      <c r="V630" s="158">
        <v>64227</v>
      </c>
      <c r="W630" s="158">
        <v>57488</v>
      </c>
      <c r="X630" s="158">
        <v>69160</v>
      </c>
      <c r="Y630" s="158">
        <v>64416</v>
      </c>
      <c r="Z630" s="155">
        <v>0.895075279866723</v>
      </c>
      <c r="AA630" s="155">
        <v>0.931405436668595</v>
      </c>
      <c r="AB630" s="173">
        <v>-0.0363301568018718</v>
      </c>
    </row>
    <row r="631" spans="1:28">
      <c r="A631" s="175" t="s">
        <v>375</v>
      </c>
      <c r="B631" s="176" t="s">
        <v>1820</v>
      </c>
      <c r="C631" s="176" t="s">
        <v>625</v>
      </c>
      <c r="D631" s="150">
        <v>7122</v>
      </c>
      <c r="E631" s="153">
        <v>6672</v>
      </c>
      <c r="F631" s="153">
        <v>450</v>
      </c>
      <c r="G631" s="151">
        <v>5910</v>
      </c>
      <c r="H631" s="151">
        <v>5595</v>
      </c>
      <c r="I631" s="151">
        <v>315</v>
      </c>
      <c r="J631" s="151">
        <v>4332</v>
      </c>
      <c r="K631" s="151">
        <v>4035</v>
      </c>
      <c r="L631" s="151">
        <v>297</v>
      </c>
      <c r="M631" s="172">
        <v>0.93</v>
      </c>
      <c r="N631" s="153">
        <v>139203</v>
      </c>
      <c r="O631" s="153">
        <v>132619</v>
      </c>
      <c r="P631" s="153">
        <v>6584</v>
      </c>
      <c r="Q631" s="154">
        <v>0.952702168775098</v>
      </c>
      <c r="R631" s="154">
        <v>0.93681550126369</v>
      </c>
      <c r="S631" s="154">
        <v>0.946700507614213</v>
      </c>
      <c r="T631" s="154">
        <v>0.931440443213296</v>
      </c>
      <c r="U631" s="173">
        <v>-0.00988500635052325</v>
      </c>
      <c r="V631" s="158">
        <v>42210</v>
      </c>
      <c r="W631" s="158">
        <v>39856</v>
      </c>
      <c r="X631" s="158">
        <v>43781</v>
      </c>
      <c r="Y631" s="158">
        <v>41759</v>
      </c>
      <c r="Z631" s="155">
        <v>0.94423122482824</v>
      </c>
      <c r="AA631" s="155">
        <v>0.953815582101825</v>
      </c>
      <c r="AB631" s="173">
        <v>-0.00958435727358531</v>
      </c>
    </row>
    <row r="632" spans="1:28">
      <c r="A632" s="175" t="s">
        <v>375</v>
      </c>
      <c r="B632" s="176" t="s">
        <v>1820</v>
      </c>
      <c r="C632" s="176" t="s">
        <v>626</v>
      </c>
      <c r="D632" s="150">
        <v>9888</v>
      </c>
      <c r="E632" s="153">
        <v>9645</v>
      </c>
      <c r="F632" s="153">
        <v>243</v>
      </c>
      <c r="G632" s="151">
        <v>8472</v>
      </c>
      <c r="H632" s="151">
        <v>8248</v>
      </c>
      <c r="I632" s="151">
        <v>224</v>
      </c>
      <c r="J632" s="151">
        <v>4942</v>
      </c>
      <c r="K632" s="151">
        <v>4835</v>
      </c>
      <c r="L632" s="151">
        <v>107</v>
      </c>
      <c r="M632" s="172">
        <v>0.93</v>
      </c>
      <c r="N632" s="153">
        <v>201261</v>
      </c>
      <c r="O632" s="153">
        <v>197340</v>
      </c>
      <c r="P632" s="153">
        <v>3921</v>
      </c>
      <c r="Q632" s="154">
        <v>0.98051783505001</v>
      </c>
      <c r="R632" s="154">
        <v>0.975424757281553</v>
      </c>
      <c r="S632" s="154">
        <v>0.973559962228517</v>
      </c>
      <c r="T632" s="154">
        <v>0.978348846620801</v>
      </c>
      <c r="U632" s="173">
        <v>0.00186479505303594</v>
      </c>
      <c r="V632" s="158">
        <v>57506</v>
      </c>
      <c r="W632" s="158">
        <v>56260</v>
      </c>
      <c r="X632" s="158">
        <v>62938</v>
      </c>
      <c r="Y632" s="158">
        <v>61838</v>
      </c>
      <c r="Z632" s="155">
        <v>0.978332695718708</v>
      </c>
      <c r="AA632" s="155">
        <v>0.982522482443039</v>
      </c>
      <c r="AB632" s="173">
        <v>-0.00418978672433157</v>
      </c>
    </row>
    <row r="633" spans="1:28">
      <c r="A633" s="175" t="s">
        <v>375</v>
      </c>
      <c r="B633" s="176" t="s">
        <v>1820</v>
      </c>
      <c r="C633" s="176" t="s">
        <v>627</v>
      </c>
      <c r="D633" s="150">
        <v>13325</v>
      </c>
      <c r="E633" s="153">
        <v>12376</v>
      </c>
      <c r="F633" s="153">
        <v>949</v>
      </c>
      <c r="G633" s="151">
        <v>10795</v>
      </c>
      <c r="H633" s="151">
        <v>10226</v>
      </c>
      <c r="I633" s="151">
        <v>569</v>
      </c>
      <c r="J633" s="151">
        <v>7795</v>
      </c>
      <c r="K633" s="151">
        <v>7376</v>
      </c>
      <c r="L633" s="151">
        <v>419</v>
      </c>
      <c r="M633" s="172">
        <v>0.93</v>
      </c>
      <c r="N633" s="153">
        <v>261185</v>
      </c>
      <c r="O633" s="153">
        <v>249906</v>
      </c>
      <c r="P633" s="153">
        <v>11279</v>
      </c>
      <c r="Q633" s="154">
        <v>0.956816049926297</v>
      </c>
      <c r="R633" s="154">
        <v>0.928780487804878</v>
      </c>
      <c r="S633" s="154">
        <v>0.947290412227883</v>
      </c>
      <c r="T633" s="154">
        <v>0.946247594611931</v>
      </c>
      <c r="U633" s="173">
        <v>-0.0185099244230051</v>
      </c>
      <c r="V633" s="158">
        <v>76332</v>
      </c>
      <c r="W633" s="158">
        <v>72399</v>
      </c>
      <c r="X633" s="158">
        <v>81510</v>
      </c>
      <c r="Y633" s="158">
        <v>78208</v>
      </c>
      <c r="Z633" s="155">
        <v>0.948475082534193</v>
      </c>
      <c r="AA633" s="155">
        <v>0.959489633173844</v>
      </c>
      <c r="AB633" s="173">
        <v>-0.011014550639651</v>
      </c>
    </row>
    <row r="634" spans="1:28">
      <c r="A634" s="175" t="s">
        <v>375</v>
      </c>
      <c r="B634" s="176" t="s">
        <v>1820</v>
      </c>
      <c r="C634" s="176" t="s">
        <v>628</v>
      </c>
      <c r="D634" s="150">
        <v>3336</v>
      </c>
      <c r="E634" s="153">
        <v>3124</v>
      </c>
      <c r="F634" s="153">
        <v>212</v>
      </c>
      <c r="G634" s="151">
        <v>2518</v>
      </c>
      <c r="H634" s="151">
        <v>2364</v>
      </c>
      <c r="I634" s="151">
        <v>154</v>
      </c>
      <c r="J634" s="151">
        <v>2086</v>
      </c>
      <c r="K634" s="151">
        <v>1976</v>
      </c>
      <c r="L634" s="151">
        <v>110</v>
      </c>
      <c r="M634" s="172">
        <v>0.93</v>
      </c>
      <c r="N634" s="153">
        <v>64467</v>
      </c>
      <c r="O634" s="153">
        <v>61341</v>
      </c>
      <c r="P634" s="153">
        <v>3126</v>
      </c>
      <c r="Q634" s="154">
        <v>0.951510074922053</v>
      </c>
      <c r="R634" s="154">
        <v>0.936450839328537</v>
      </c>
      <c r="S634" s="154">
        <v>0.938840349483717</v>
      </c>
      <c r="T634" s="154">
        <v>0.947267497603068</v>
      </c>
      <c r="U634" s="173">
        <v>-0.00238951015518007</v>
      </c>
      <c r="V634" s="158">
        <v>18863</v>
      </c>
      <c r="W634" s="158">
        <v>17785</v>
      </c>
      <c r="X634" s="158">
        <v>19733</v>
      </c>
      <c r="Y634" s="158">
        <v>18664</v>
      </c>
      <c r="Z634" s="155">
        <v>0.942851084132959</v>
      </c>
      <c r="AA634" s="155">
        <v>0.945826787614656</v>
      </c>
      <c r="AB634" s="173">
        <v>-0.00297570348169696</v>
      </c>
    </row>
    <row r="635" spans="1:28">
      <c r="A635" s="175" t="s">
        <v>375</v>
      </c>
      <c r="B635" s="176" t="s">
        <v>1820</v>
      </c>
      <c r="C635" s="176" t="s">
        <v>629</v>
      </c>
      <c r="D635" s="150">
        <v>5602</v>
      </c>
      <c r="E635" s="153">
        <v>4912</v>
      </c>
      <c r="F635" s="153">
        <v>690</v>
      </c>
      <c r="G635" s="151">
        <v>4381</v>
      </c>
      <c r="H635" s="151">
        <v>3896</v>
      </c>
      <c r="I635" s="151">
        <v>485</v>
      </c>
      <c r="J635" s="151">
        <v>2802</v>
      </c>
      <c r="K635" s="151">
        <v>2606</v>
      </c>
      <c r="L635" s="151">
        <v>196</v>
      </c>
      <c r="M635" s="172">
        <v>0.93</v>
      </c>
      <c r="N635" s="153">
        <v>105904</v>
      </c>
      <c r="O635" s="153">
        <v>98620</v>
      </c>
      <c r="P635" s="153">
        <v>7284</v>
      </c>
      <c r="Q635" s="154">
        <v>0.931220728206678</v>
      </c>
      <c r="R635" s="154">
        <v>0.876829703677258</v>
      </c>
      <c r="S635" s="154">
        <v>0.889294681579548</v>
      </c>
      <c r="T635" s="154">
        <v>0.930049964311206</v>
      </c>
      <c r="U635" s="173">
        <v>-0.01246497790229</v>
      </c>
      <c r="V635" s="158">
        <v>32056</v>
      </c>
      <c r="W635" s="158">
        <v>29281</v>
      </c>
      <c r="X635" s="158">
        <v>33188</v>
      </c>
      <c r="Y635" s="158">
        <v>31136</v>
      </c>
      <c r="Z635" s="155">
        <v>0.913432742700275</v>
      </c>
      <c r="AA635" s="155">
        <v>0.938170423044474</v>
      </c>
      <c r="AB635" s="173">
        <v>-0.0247376803441994</v>
      </c>
    </row>
    <row r="636" spans="1:28">
      <c r="A636" s="175" t="s">
        <v>375</v>
      </c>
      <c r="B636" s="176" t="s">
        <v>1820</v>
      </c>
      <c r="C636" s="176" t="s">
        <v>630</v>
      </c>
      <c r="D636" s="150">
        <v>7210</v>
      </c>
      <c r="E636" s="153">
        <v>6799</v>
      </c>
      <c r="F636" s="153">
        <v>411</v>
      </c>
      <c r="G636" s="151">
        <v>6247</v>
      </c>
      <c r="H636" s="151">
        <v>5785</v>
      </c>
      <c r="I636" s="151">
        <v>462</v>
      </c>
      <c r="J636" s="151">
        <v>3926</v>
      </c>
      <c r="K636" s="151">
        <v>3647</v>
      </c>
      <c r="L636" s="151">
        <v>279</v>
      </c>
      <c r="M636" s="172">
        <v>0.93</v>
      </c>
      <c r="N636" s="153">
        <v>152018</v>
      </c>
      <c r="O636" s="153">
        <v>143602</v>
      </c>
      <c r="P636" s="153">
        <v>8416</v>
      </c>
      <c r="Q636" s="154">
        <v>0.944638134957702</v>
      </c>
      <c r="R636" s="154">
        <v>0.942995839112344</v>
      </c>
      <c r="S636" s="154">
        <v>0.926044501360653</v>
      </c>
      <c r="T636" s="154">
        <v>0.928935303107489</v>
      </c>
      <c r="U636" s="173">
        <v>0.0169513377516909</v>
      </c>
      <c r="V636" s="158">
        <v>42613</v>
      </c>
      <c r="W636" s="158">
        <v>39605</v>
      </c>
      <c r="X636" s="158">
        <v>49160</v>
      </c>
      <c r="Y636" s="158">
        <v>46544</v>
      </c>
      <c r="Z636" s="155">
        <v>0.929411212540774</v>
      </c>
      <c r="AA636" s="155">
        <v>0.946786004882018</v>
      </c>
      <c r="AB636" s="173">
        <v>-0.0173747923412439</v>
      </c>
    </row>
    <row r="637" spans="1:28">
      <c r="A637" s="175" t="s">
        <v>375</v>
      </c>
      <c r="B637" s="176" t="s">
        <v>1820</v>
      </c>
      <c r="C637" s="176" t="s">
        <v>631</v>
      </c>
      <c r="D637" s="150">
        <v>6029</v>
      </c>
      <c r="E637" s="153">
        <v>5720</v>
      </c>
      <c r="F637" s="153">
        <v>309</v>
      </c>
      <c r="G637" s="151">
        <v>4907</v>
      </c>
      <c r="H637" s="151">
        <v>4677</v>
      </c>
      <c r="I637" s="151">
        <v>230</v>
      </c>
      <c r="J637" s="151">
        <v>3122</v>
      </c>
      <c r="K637" s="151">
        <v>2982</v>
      </c>
      <c r="L637" s="151">
        <v>140</v>
      </c>
      <c r="M637" s="172">
        <v>0.93</v>
      </c>
      <c r="N637" s="153">
        <v>132245</v>
      </c>
      <c r="O637" s="153">
        <v>126885</v>
      </c>
      <c r="P637" s="153">
        <v>5360</v>
      </c>
      <c r="Q637" s="154">
        <v>0.95946916707626</v>
      </c>
      <c r="R637" s="154">
        <v>0.948747719356444</v>
      </c>
      <c r="S637" s="154">
        <v>0.953128184226615</v>
      </c>
      <c r="T637" s="154">
        <v>0.955156950672646</v>
      </c>
      <c r="U637" s="173">
        <v>-0.00438046487017119</v>
      </c>
      <c r="V637" s="158">
        <v>36209</v>
      </c>
      <c r="W637" s="158">
        <v>34611</v>
      </c>
      <c r="X637" s="158">
        <v>45267</v>
      </c>
      <c r="Y637" s="158">
        <v>43399</v>
      </c>
      <c r="Z637" s="155">
        <v>0.955867325802977</v>
      </c>
      <c r="AA637" s="155">
        <v>0.958733735392228</v>
      </c>
      <c r="AB637" s="173">
        <v>-0.00286640958925111</v>
      </c>
    </row>
    <row r="638" spans="1:28">
      <c r="A638" s="175" t="s">
        <v>375</v>
      </c>
      <c r="B638" s="176" t="s">
        <v>1820</v>
      </c>
      <c r="C638" s="176" t="s">
        <v>632</v>
      </c>
      <c r="D638" s="150">
        <v>4101</v>
      </c>
      <c r="E638" s="153">
        <v>3878</v>
      </c>
      <c r="F638" s="153">
        <v>223</v>
      </c>
      <c r="G638" s="151">
        <v>3276</v>
      </c>
      <c r="H638" s="151">
        <v>3002</v>
      </c>
      <c r="I638" s="151">
        <v>274</v>
      </c>
      <c r="J638" s="151">
        <v>2231</v>
      </c>
      <c r="K638" s="151">
        <v>2004</v>
      </c>
      <c r="L638" s="151">
        <v>227</v>
      </c>
      <c r="M638" s="172">
        <v>0.93</v>
      </c>
      <c r="N638" s="153">
        <v>83861</v>
      </c>
      <c r="O638" s="153">
        <v>74964</v>
      </c>
      <c r="P638" s="153">
        <v>8897</v>
      </c>
      <c r="Q638" s="154">
        <v>0.893907775962605</v>
      </c>
      <c r="R638" s="154">
        <v>0.945623018775908</v>
      </c>
      <c r="S638" s="154">
        <v>0.916361416361416</v>
      </c>
      <c r="T638" s="154">
        <v>0.898251904975347</v>
      </c>
      <c r="U638" s="173">
        <v>0.0292616024144919</v>
      </c>
      <c r="V638" s="158">
        <v>24302</v>
      </c>
      <c r="W638" s="158">
        <v>21999</v>
      </c>
      <c r="X638" s="158">
        <v>27210</v>
      </c>
      <c r="Y638" s="158">
        <v>24044</v>
      </c>
      <c r="Z638" s="155">
        <v>0.905234137108057</v>
      </c>
      <c r="AA638" s="155">
        <v>0.883645718485851</v>
      </c>
      <c r="AB638" s="173">
        <v>0.0215884186222062</v>
      </c>
    </row>
    <row r="639" spans="1:28">
      <c r="A639" s="175" t="s">
        <v>375</v>
      </c>
      <c r="B639" s="176" t="s">
        <v>1820</v>
      </c>
      <c r="C639" s="176" t="s">
        <v>633</v>
      </c>
      <c r="D639" s="150">
        <v>7900</v>
      </c>
      <c r="E639" s="153">
        <v>7600</v>
      </c>
      <c r="F639" s="153">
        <v>300</v>
      </c>
      <c r="G639" s="151">
        <v>6741</v>
      </c>
      <c r="H639" s="151">
        <v>6441</v>
      </c>
      <c r="I639" s="151">
        <v>300</v>
      </c>
      <c r="J639" s="151">
        <v>4169</v>
      </c>
      <c r="K639" s="151">
        <v>3930</v>
      </c>
      <c r="L639" s="151">
        <v>239</v>
      </c>
      <c r="M639" s="172">
        <v>0.93</v>
      </c>
      <c r="N639" s="153">
        <v>161231</v>
      </c>
      <c r="O639" s="153">
        <v>153472</v>
      </c>
      <c r="P639" s="153">
        <v>7759</v>
      </c>
      <c r="Q639" s="154">
        <v>0.951876500176765</v>
      </c>
      <c r="R639" s="154">
        <v>0.962025316455696</v>
      </c>
      <c r="S639" s="154">
        <v>0.95549621717846</v>
      </c>
      <c r="T639" s="154">
        <v>0.942672103621972</v>
      </c>
      <c r="U639" s="173">
        <v>0.00652909927723611</v>
      </c>
      <c r="V639" s="158">
        <v>46711</v>
      </c>
      <c r="W639" s="158">
        <v>44247</v>
      </c>
      <c r="X639" s="158">
        <v>53211</v>
      </c>
      <c r="Y639" s="158">
        <v>50282</v>
      </c>
      <c r="Z639" s="155">
        <v>0.947250112393226</v>
      </c>
      <c r="AA639" s="155">
        <v>0.944954990509481</v>
      </c>
      <c r="AB639" s="173">
        <v>0.00229512188374525</v>
      </c>
    </row>
    <row r="640" spans="1:28">
      <c r="A640" s="175" t="s">
        <v>375</v>
      </c>
      <c r="B640" s="176" t="s">
        <v>1820</v>
      </c>
      <c r="C640" s="176" t="s">
        <v>634</v>
      </c>
      <c r="D640" s="150">
        <v>9907</v>
      </c>
      <c r="E640" s="153">
        <v>9293</v>
      </c>
      <c r="F640" s="153">
        <v>614</v>
      </c>
      <c r="G640" s="151">
        <v>7976</v>
      </c>
      <c r="H640" s="151">
        <v>7619</v>
      </c>
      <c r="I640" s="151">
        <v>357</v>
      </c>
      <c r="J640" s="151">
        <v>5568</v>
      </c>
      <c r="K640" s="151">
        <v>5345</v>
      </c>
      <c r="L640" s="151">
        <v>223</v>
      </c>
      <c r="M640" s="172">
        <v>0.93</v>
      </c>
      <c r="N640" s="153">
        <v>183861</v>
      </c>
      <c r="O640" s="153">
        <v>175551</v>
      </c>
      <c r="P640" s="153">
        <v>8310</v>
      </c>
      <c r="Q640" s="154">
        <v>0.954802812994599</v>
      </c>
      <c r="R640" s="154">
        <v>0.938023619662865</v>
      </c>
      <c r="S640" s="154">
        <v>0.955240722166499</v>
      </c>
      <c r="T640" s="154">
        <v>0.959949712643678</v>
      </c>
      <c r="U640" s="173">
        <v>-0.0172171025036348</v>
      </c>
      <c r="V640" s="158">
        <v>55779</v>
      </c>
      <c r="W640" s="158">
        <v>53352</v>
      </c>
      <c r="X640" s="158">
        <v>57561</v>
      </c>
      <c r="Y640" s="158">
        <v>55166</v>
      </c>
      <c r="Z640" s="155">
        <v>0.956489001237025</v>
      </c>
      <c r="AA640" s="155">
        <v>0.958391966783065</v>
      </c>
      <c r="AB640" s="173">
        <v>-0.00190296554604019</v>
      </c>
    </row>
    <row r="641" spans="1:28">
      <c r="A641" s="175" t="s">
        <v>375</v>
      </c>
      <c r="B641" s="176" t="s">
        <v>1821</v>
      </c>
      <c r="C641" s="176" t="s">
        <v>635</v>
      </c>
      <c r="D641" s="150">
        <v>8992</v>
      </c>
      <c r="E641" s="153">
        <v>8737</v>
      </c>
      <c r="F641" s="153">
        <v>255</v>
      </c>
      <c r="G641" s="151">
        <v>4888</v>
      </c>
      <c r="H641" s="151">
        <v>4715</v>
      </c>
      <c r="I641" s="151">
        <v>173</v>
      </c>
      <c r="J641" s="151">
        <v>5732</v>
      </c>
      <c r="K641" s="151">
        <v>5590</v>
      </c>
      <c r="L641" s="151">
        <v>142</v>
      </c>
      <c r="M641" s="172">
        <v>0.93</v>
      </c>
      <c r="N641" s="153">
        <v>163035</v>
      </c>
      <c r="O641" s="153">
        <v>158390</v>
      </c>
      <c r="P641" s="153">
        <v>4645</v>
      </c>
      <c r="Q641" s="154">
        <v>0.971509185144294</v>
      </c>
      <c r="R641" s="154">
        <v>0.971641459074733</v>
      </c>
      <c r="S641" s="154">
        <v>0.964607201309329</v>
      </c>
      <c r="T641" s="154">
        <v>0.975226796929519</v>
      </c>
      <c r="U641" s="173">
        <v>0.00703425776540412</v>
      </c>
      <c r="V641" s="158">
        <v>47480</v>
      </c>
      <c r="W641" s="158">
        <v>46137</v>
      </c>
      <c r="X641" s="158">
        <v>50967</v>
      </c>
      <c r="Y641" s="158">
        <v>49483</v>
      </c>
      <c r="Z641" s="155">
        <v>0.971714406065712</v>
      </c>
      <c r="AA641" s="155">
        <v>0.970883120450488</v>
      </c>
      <c r="AB641" s="173">
        <v>0.000831285615224386</v>
      </c>
    </row>
    <row r="642" spans="1:28">
      <c r="A642" s="175" t="s">
        <v>375</v>
      </c>
      <c r="B642" s="176" t="s">
        <v>1821</v>
      </c>
      <c r="C642" s="176" t="s">
        <v>636</v>
      </c>
      <c r="D642" s="150">
        <v>7311</v>
      </c>
      <c r="E642" s="153">
        <v>7159</v>
      </c>
      <c r="F642" s="153">
        <v>152</v>
      </c>
      <c r="G642" s="151">
        <v>3698</v>
      </c>
      <c r="H642" s="151">
        <v>3597</v>
      </c>
      <c r="I642" s="151">
        <v>101</v>
      </c>
      <c r="J642" s="151">
        <v>4661</v>
      </c>
      <c r="K642" s="151">
        <v>4581</v>
      </c>
      <c r="L642" s="151">
        <v>80</v>
      </c>
      <c r="M642" s="172">
        <v>0.93</v>
      </c>
      <c r="N642" s="153">
        <v>125760</v>
      </c>
      <c r="O642" s="153">
        <v>123343</v>
      </c>
      <c r="P642" s="153">
        <v>2417</v>
      </c>
      <c r="Q642" s="154">
        <v>0.980780852417303</v>
      </c>
      <c r="R642" s="154">
        <v>0.979209410477363</v>
      </c>
      <c r="S642" s="154">
        <v>0.972687939426717</v>
      </c>
      <c r="T642" s="154">
        <v>0.982836301222914</v>
      </c>
      <c r="U642" s="173">
        <v>0.00652147105064571</v>
      </c>
      <c r="V642" s="158">
        <v>37357</v>
      </c>
      <c r="W642" s="158">
        <v>36660</v>
      </c>
      <c r="X642" s="158">
        <v>40753</v>
      </c>
      <c r="Y642" s="158">
        <v>40048</v>
      </c>
      <c r="Z642" s="155">
        <v>0.981342184864952</v>
      </c>
      <c r="AA642" s="155">
        <v>0.982700660074105</v>
      </c>
      <c r="AB642" s="173">
        <v>-0.00135847520915322</v>
      </c>
    </row>
    <row r="643" spans="1:28">
      <c r="A643" s="175" t="s">
        <v>375</v>
      </c>
      <c r="B643" s="176" t="s">
        <v>1821</v>
      </c>
      <c r="C643" s="176" t="s">
        <v>637</v>
      </c>
      <c r="D643" s="150">
        <v>5344</v>
      </c>
      <c r="E643" s="153">
        <v>5083</v>
      </c>
      <c r="F643" s="153">
        <v>261</v>
      </c>
      <c r="G643" s="151">
        <v>2864</v>
      </c>
      <c r="H643" s="151">
        <v>2626</v>
      </c>
      <c r="I643" s="151">
        <v>238</v>
      </c>
      <c r="J643" s="151">
        <v>3515</v>
      </c>
      <c r="K643" s="151">
        <v>3390</v>
      </c>
      <c r="L643" s="151">
        <v>125</v>
      </c>
      <c r="M643" s="172">
        <v>0.93</v>
      </c>
      <c r="N643" s="153">
        <v>99444</v>
      </c>
      <c r="O643" s="153">
        <v>95328</v>
      </c>
      <c r="P643" s="153">
        <v>4116</v>
      </c>
      <c r="Q643" s="154">
        <v>0.958609870882104</v>
      </c>
      <c r="R643" s="154">
        <v>0.951160179640719</v>
      </c>
      <c r="S643" s="154">
        <v>0.916899441340782</v>
      </c>
      <c r="T643" s="154">
        <v>0.964438122332859</v>
      </c>
      <c r="U643" s="173">
        <v>0.0342607382999364</v>
      </c>
      <c r="V643" s="158">
        <v>28181</v>
      </c>
      <c r="W643" s="158">
        <v>26877</v>
      </c>
      <c r="X643" s="158">
        <v>31734</v>
      </c>
      <c r="Y643" s="158">
        <v>30761</v>
      </c>
      <c r="Z643" s="155">
        <v>0.953727688868387</v>
      </c>
      <c r="AA643" s="155">
        <v>0.969338879435306</v>
      </c>
      <c r="AB643" s="173">
        <v>-0.0156111905669194</v>
      </c>
    </row>
    <row r="644" spans="1:28">
      <c r="A644" s="175" t="s">
        <v>375</v>
      </c>
      <c r="B644" s="176" t="s">
        <v>1821</v>
      </c>
      <c r="C644" s="176" t="s">
        <v>638</v>
      </c>
      <c r="D644" s="150">
        <v>4579</v>
      </c>
      <c r="E644" s="153">
        <v>4431</v>
      </c>
      <c r="F644" s="153">
        <v>148</v>
      </c>
      <c r="G644" s="151">
        <v>2364</v>
      </c>
      <c r="H644" s="151">
        <v>2244</v>
      </c>
      <c r="I644" s="151">
        <v>120</v>
      </c>
      <c r="J644" s="151">
        <v>3018</v>
      </c>
      <c r="K644" s="151">
        <v>2935</v>
      </c>
      <c r="L644" s="151">
        <v>83</v>
      </c>
      <c r="M644" s="172">
        <v>0.93</v>
      </c>
      <c r="N644" s="153">
        <v>83586</v>
      </c>
      <c r="O644" s="153">
        <v>80886</v>
      </c>
      <c r="P644" s="153">
        <v>2700</v>
      </c>
      <c r="Q644" s="154">
        <v>0.967697939846386</v>
      </c>
      <c r="R644" s="154">
        <v>0.967678532430662</v>
      </c>
      <c r="S644" s="154">
        <v>0.949238578680203</v>
      </c>
      <c r="T644" s="154">
        <v>0.972498343273691</v>
      </c>
      <c r="U644" s="173">
        <v>0.0184399537504587</v>
      </c>
      <c r="V644" s="158">
        <v>23972</v>
      </c>
      <c r="W644" s="158">
        <v>23102</v>
      </c>
      <c r="X644" s="158">
        <v>26589</v>
      </c>
      <c r="Y644" s="158">
        <v>25819</v>
      </c>
      <c r="Z644" s="155">
        <v>0.963707658935425</v>
      </c>
      <c r="AA644" s="155">
        <v>0.971040655910339</v>
      </c>
      <c r="AB644" s="173">
        <v>-0.00733299697491419</v>
      </c>
    </row>
    <row r="645" spans="1:28">
      <c r="A645" s="175" t="s">
        <v>375</v>
      </c>
      <c r="B645" s="176" t="s">
        <v>1821</v>
      </c>
      <c r="C645" s="176" t="s">
        <v>639</v>
      </c>
      <c r="D645" s="150">
        <v>3338</v>
      </c>
      <c r="E645" s="153">
        <v>3258</v>
      </c>
      <c r="F645" s="153">
        <v>80</v>
      </c>
      <c r="G645" s="151">
        <v>1090</v>
      </c>
      <c r="H645" s="151">
        <v>988</v>
      </c>
      <c r="I645" s="151">
        <v>102</v>
      </c>
      <c r="J645" s="151">
        <v>2541</v>
      </c>
      <c r="K645" s="151">
        <v>2392</v>
      </c>
      <c r="L645" s="151">
        <v>149</v>
      </c>
      <c r="M645" s="172">
        <v>0.93</v>
      </c>
      <c r="N645" s="153">
        <v>58335</v>
      </c>
      <c r="O645" s="153">
        <v>54836</v>
      </c>
      <c r="P645" s="153">
        <v>3499</v>
      </c>
      <c r="Q645" s="154">
        <v>0.940018856604097</v>
      </c>
      <c r="R645" s="154">
        <v>0.976033553025764</v>
      </c>
      <c r="S645" s="154">
        <v>0.906422018348624</v>
      </c>
      <c r="T645" s="154">
        <v>0.941361668634396</v>
      </c>
      <c r="U645" s="173">
        <v>0.06961153467714</v>
      </c>
      <c r="V645" s="158">
        <v>17017</v>
      </c>
      <c r="W645" s="158">
        <v>15976</v>
      </c>
      <c r="X645" s="158">
        <v>18500</v>
      </c>
      <c r="Y645" s="158">
        <v>17770</v>
      </c>
      <c r="Z645" s="155">
        <v>0.938825880002351</v>
      </c>
      <c r="AA645" s="155">
        <v>0.96054054054054</v>
      </c>
      <c r="AB645" s="173">
        <v>-0.0217146605381899</v>
      </c>
    </row>
    <row r="646" spans="1:28">
      <c r="A646" s="175" t="s">
        <v>375</v>
      </c>
      <c r="B646" s="176" t="s">
        <v>1821</v>
      </c>
      <c r="C646" s="176" t="s">
        <v>640</v>
      </c>
      <c r="D646" s="150">
        <v>9292</v>
      </c>
      <c r="E646" s="153">
        <v>8972</v>
      </c>
      <c r="F646" s="153">
        <v>320</v>
      </c>
      <c r="G646" s="151">
        <v>3315</v>
      </c>
      <c r="H646" s="151">
        <v>3170</v>
      </c>
      <c r="I646" s="151">
        <v>145</v>
      </c>
      <c r="J646" s="151">
        <v>7010</v>
      </c>
      <c r="K646" s="151">
        <v>6663</v>
      </c>
      <c r="L646" s="151">
        <v>347</v>
      </c>
      <c r="M646" s="172">
        <v>0.93</v>
      </c>
      <c r="N646" s="153">
        <v>169808</v>
      </c>
      <c r="O646" s="153">
        <v>162028</v>
      </c>
      <c r="P646" s="153">
        <v>7780</v>
      </c>
      <c r="Q646" s="154">
        <v>0.954183548478281</v>
      </c>
      <c r="R646" s="154">
        <v>0.965561773568661</v>
      </c>
      <c r="S646" s="154">
        <v>0.956259426847662</v>
      </c>
      <c r="T646" s="154">
        <v>0.950499286733238</v>
      </c>
      <c r="U646" s="173">
        <v>0.00930234672099906</v>
      </c>
      <c r="V646" s="158">
        <v>49044</v>
      </c>
      <c r="W646" s="158">
        <v>46981</v>
      </c>
      <c r="X646" s="158">
        <v>57743</v>
      </c>
      <c r="Y646" s="158">
        <v>55159</v>
      </c>
      <c r="Z646" s="155">
        <v>0.957935731180165</v>
      </c>
      <c r="AA646" s="155">
        <v>0.955249987011413</v>
      </c>
      <c r="AB646" s="173">
        <v>0.00268574416875211</v>
      </c>
    </row>
    <row r="647" spans="1:28">
      <c r="A647" s="175" t="s">
        <v>375</v>
      </c>
      <c r="B647" s="176" t="s">
        <v>1821</v>
      </c>
      <c r="C647" s="176" t="s">
        <v>641</v>
      </c>
      <c r="D647" s="150">
        <v>2665</v>
      </c>
      <c r="E647" s="153">
        <v>2574</v>
      </c>
      <c r="F647" s="153">
        <v>91</v>
      </c>
      <c r="G647" s="151">
        <v>1113</v>
      </c>
      <c r="H647" s="151">
        <v>1065</v>
      </c>
      <c r="I647" s="151">
        <v>48</v>
      </c>
      <c r="J647" s="151">
        <v>1593</v>
      </c>
      <c r="K647" s="151">
        <v>1536</v>
      </c>
      <c r="L647" s="151">
        <v>57</v>
      </c>
      <c r="M647" s="172">
        <v>0.93</v>
      </c>
      <c r="N647" s="153">
        <v>44777</v>
      </c>
      <c r="O647" s="153">
        <v>43447</v>
      </c>
      <c r="P647" s="153">
        <v>1330</v>
      </c>
      <c r="Q647" s="154">
        <v>0.970297250820734</v>
      </c>
      <c r="R647" s="154">
        <v>0.965853658536585</v>
      </c>
      <c r="S647" s="154">
        <v>0.956873315363881</v>
      </c>
      <c r="T647" s="154">
        <v>0.964218455743879</v>
      </c>
      <c r="U647" s="173">
        <v>0.00898034317270391</v>
      </c>
      <c r="V647" s="158">
        <v>12640</v>
      </c>
      <c r="W647" s="158">
        <v>12244</v>
      </c>
      <c r="X647" s="158">
        <v>14379</v>
      </c>
      <c r="Y647" s="158">
        <v>13935</v>
      </c>
      <c r="Z647" s="155">
        <v>0.968670886075949</v>
      </c>
      <c r="AA647" s="155">
        <v>0.969121635718757</v>
      </c>
      <c r="AB647" s="173">
        <v>-0.000450749642807113</v>
      </c>
    </row>
    <row r="648" spans="1:28">
      <c r="A648" s="175" t="s">
        <v>375</v>
      </c>
      <c r="B648" s="176" t="s">
        <v>1821</v>
      </c>
      <c r="C648" s="176" t="s">
        <v>642</v>
      </c>
      <c r="D648" s="150">
        <v>11986</v>
      </c>
      <c r="E648" s="153">
        <v>11598</v>
      </c>
      <c r="F648" s="153">
        <v>388</v>
      </c>
      <c r="G648" s="151">
        <v>4872</v>
      </c>
      <c r="H648" s="151">
        <v>4726</v>
      </c>
      <c r="I648" s="151">
        <v>146</v>
      </c>
      <c r="J648" s="151">
        <v>9092</v>
      </c>
      <c r="K648" s="151">
        <v>8813</v>
      </c>
      <c r="L648" s="151">
        <v>279</v>
      </c>
      <c r="M648" s="172">
        <v>0.93</v>
      </c>
      <c r="N648" s="153">
        <v>210215</v>
      </c>
      <c r="O648" s="153">
        <v>204716</v>
      </c>
      <c r="P648" s="153">
        <v>5499</v>
      </c>
      <c r="Q648" s="154">
        <v>0.973841067478534</v>
      </c>
      <c r="R648" s="154">
        <v>0.967628900383781</v>
      </c>
      <c r="S648" s="154">
        <v>0.970032840722496</v>
      </c>
      <c r="T648" s="154">
        <v>0.969313682358117</v>
      </c>
      <c r="U648" s="173">
        <v>-0.00240394033871472</v>
      </c>
      <c r="V648" s="158">
        <v>63133</v>
      </c>
      <c r="W648" s="158">
        <v>61476</v>
      </c>
      <c r="X648" s="158">
        <v>68692</v>
      </c>
      <c r="Y648" s="158">
        <v>66934</v>
      </c>
      <c r="Z648" s="155">
        <v>0.973753821297895</v>
      </c>
      <c r="AA648" s="155">
        <v>0.974407500145577</v>
      </c>
      <c r="AB648" s="173">
        <v>-0.000653678847682415</v>
      </c>
    </row>
    <row r="649" spans="1:28">
      <c r="A649" s="175" t="s">
        <v>375</v>
      </c>
      <c r="B649" s="176" t="s">
        <v>1822</v>
      </c>
      <c r="C649" s="176" t="s">
        <v>643</v>
      </c>
      <c r="D649" s="150">
        <v>11292</v>
      </c>
      <c r="E649" s="153">
        <v>10927</v>
      </c>
      <c r="F649" s="153">
        <v>365</v>
      </c>
      <c r="G649" s="151">
        <v>9385</v>
      </c>
      <c r="H649" s="151">
        <v>9093</v>
      </c>
      <c r="I649" s="151">
        <v>292</v>
      </c>
      <c r="J649" s="151">
        <v>5866</v>
      </c>
      <c r="K649" s="151">
        <v>5726</v>
      </c>
      <c r="L649" s="151">
        <v>140</v>
      </c>
      <c r="M649" s="172">
        <v>0.93</v>
      </c>
      <c r="N649" s="153">
        <v>224974</v>
      </c>
      <c r="O649" s="153">
        <v>220465</v>
      </c>
      <c r="P649" s="153">
        <v>4509</v>
      </c>
      <c r="Q649" s="154">
        <v>0.97995768399904</v>
      </c>
      <c r="R649" s="154">
        <v>0.967676230959972</v>
      </c>
      <c r="S649" s="154">
        <v>0.968886521044219</v>
      </c>
      <c r="T649" s="154">
        <v>0.976133651551313</v>
      </c>
      <c r="U649" s="173">
        <v>-0.00121029008424778</v>
      </c>
      <c r="V649" s="158">
        <v>65996</v>
      </c>
      <c r="W649" s="158">
        <v>64419</v>
      </c>
      <c r="X649" s="158">
        <v>68591</v>
      </c>
      <c r="Y649" s="158">
        <v>67255</v>
      </c>
      <c r="Z649" s="155">
        <v>0.976104612400752</v>
      </c>
      <c r="AA649" s="155">
        <v>0.980522225948011</v>
      </c>
      <c r="AB649" s="173">
        <v>-0.00441761354725911</v>
      </c>
    </row>
    <row r="650" spans="1:28">
      <c r="A650" s="175" t="s">
        <v>375</v>
      </c>
      <c r="B650" s="176" t="s">
        <v>1822</v>
      </c>
      <c r="C650" s="176" t="s">
        <v>644</v>
      </c>
      <c r="D650" s="150">
        <v>6438</v>
      </c>
      <c r="E650" s="153">
        <v>6080</v>
      </c>
      <c r="F650" s="153">
        <v>358</v>
      </c>
      <c r="G650" s="151">
        <v>5694</v>
      </c>
      <c r="H650" s="151">
        <v>5479</v>
      </c>
      <c r="I650" s="151">
        <v>215</v>
      </c>
      <c r="J650" s="151">
        <v>3640</v>
      </c>
      <c r="K650" s="151">
        <v>3475</v>
      </c>
      <c r="L650" s="151">
        <v>165</v>
      </c>
      <c r="M650" s="172">
        <v>0.93</v>
      </c>
      <c r="N650" s="153">
        <v>134512</v>
      </c>
      <c r="O650" s="153">
        <v>128548</v>
      </c>
      <c r="P650" s="153">
        <v>5964</v>
      </c>
      <c r="Q650" s="154">
        <v>0.955661948376353</v>
      </c>
      <c r="R650" s="154">
        <v>0.9443926685306</v>
      </c>
      <c r="S650" s="154">
        <v>0.96224095539164</v>
      </c>
      <c r="T650" s="154">
        <v>0.95467032967033</v>
      </c>
      <c r="U650" s="173">
        <v>-0.0178482868610408</v>
      </c>
      <c r="V650" s="158">
        <v>38904</v>
      </c>
      <c r="W650" s="158">
        <v>37230</v>
      </c>
      <c r="X650" s="158">
        <v>43577</v>
      </c>
      <c r="Y650" s="158">
        <v>41609</v>
      </c>
      <c r="Z650" s="155">
        <v>0.956971005552128</v>
      </c>
      <c r="AA650" s="155">
        <v>0.954838561626546</v>
      </c>
      <c r="AB650" s="173">
        <v>0.00213244392558221</v>
      </c>
    </row>
    <row r="651" spans="1:28">
      <c r="A651" s="175" t="s">
        <v>375</v>
      </c>
      <c r="B651" s="176" t="s">
        <v>1822</v>
      </c>
      <c r="C651" s="176" t="s">
        <v>645</v>
      </c>
      <c r="D651" s="150">
        <v>10468</v>
      </c>
      <c r="E651" s="153">
        <v>9984</v>
      </c>
      <c r="F651" s="153">
        <v>484</v>
      </c>
      <c r="G651" s="151">
        <v>8793</v>
      </c>
      <c r="H651" s="151">
        <v>8308</v>
      </c>
      <c r="I651" s="151">
        <v>485</v>
      </c>
      <c r="J651" s="151">
        <v>5741</v>
      </c>
      <c r="K651" s="151">
        <v>5501</v>
      </c>
      <c r="L651" s="151">
        <v>240</v>
      </c>
      <c r="M651" s="172">
        <v>0.93</v>
      </c>
      <c r="N651" s="153">
        <v>218765</v>
      </c>
      <c r="O651" s="153">
        <v>209119</v>
      </c>
      <c r="P651" s="153">
        <v>9646</v>
      </c>
      <c r="Q651" s="154">
        <v>0.955907023518387</v>
      </c>
      <c r="R651" s="154">
        <v>0.953763851738632</v>
      </c>
      <c r="S651" s="154">
        <v>0.944842488343</v>
      </c>
      <c r="T651" s="154">
        <v>0.958195436335133</v>
      </c>
      <c r="U651" s="173">
        <v>0.00892136339563188</v>
      </c>
      <c r="V651" s="158">
        <v>62363</v>
      </c>
      <c r="W651" s="158">
        <v>59336</v>
      </c>
      <c r="X651" s="158">
        <v>69297</v>
      </c>
      <c r="Y651" s="158">
        <v>66200</v>
      </c>
      <c r="Z651" s="155">
        <v>0.951461603835608</v>
      </c>
      <c r="AA651" s="155">
        <v>0.955308310605077</v>
      </c>
      <c r="AB651" s="173">
        <v>-0.00384670676946908</v>
      </c>
    </row>
    <row r="652" spans="1:28">
      <c r="A652" s="175" t="s">
        <v>375</v>
      </c>
      <c r="B652" s="176" t="s">
        <v>1822</v>
      </c>
      <c r="C652" s="176" t="s">
        <v>646</v>
      </c>
      <c r="D652" s="150">
        <v>4911</v>
      </c>
      <c r="E652" s="153">
        <v>4744</v>
      </c>
      <c r="F652" s="153">
        <v>167</v>
      </c>
      <c r="G652" s="151">
        <v>3997</v>
      </c>
      <c r="H652" s="151">
        <v>3777</v>
      </c>
      <c r="I652" s="151">
        <v>220</v>
      </c>
      <c r="J652" s="151">
        <v>2834</v>
      </c>
      <c r="K652" s="151">
        <v>2705</v>
      </c>
      <c r="L652" s="151">
        <v>129</v>
      </c>
      <c r="M652" s="172">
        <v>0.93</v>
      </c>
      <c r="N652" s="153">
        <v>91372</v>
      </c>
      <c r="O652" s="153">
        <v>87197</v>
      </c>
      <c r="P652" s="153">
        <v>4175</v>
      </c>
      <c r="Q652" s="154">
        <v>0.954307665367946</v>
      </c>
      <c r="R652" s="154">
        <v>0.965994705762574</v>
      </c>
      <c r="S652" s="154">
        <v>0.944958719039279</v>
      </c>
      <c r="T652" s="154">
        <v>0.954481298517996</v>
      </c>
      <c r="U652" s="173">
        <v>0.0210359867232944</v>
      </c>
      <c r="V652" s="158">
        <v>28506</v>
      </c>
      <c r="W652" s="158">
        <v>27123</v>
      </c>
      <c r="X652" s="158">
        <v>28993</v>
      </c>
      <c r="Y652" s="158">
        <v>27633</v>
      </c>
      <c r="Z652" s="155">
        <v>0.95148389812671</v>
      </c>
      <c r="AA652" s="155">
        <v>0.95309212568551</v>
      </c>
      <c r="AB652" s="173">
        <v>-0.00160822755880008</v>
      </c>
    </row>
    <row r="653" spans="1:28">
      <c r="A653" s="175" t="s">
        <v>375</v>
      </c>
      <c r="B653" s="176" t="s">
        <v>1822</v>
      </c>
      <c r="C653" s="176" t="s">
        <v>647</v>
      </c>
      <c r="D653" s="150">
        <v>6314</v>
      </c>
      <c r="E653" s="153">
        <v>6066</v>
      </c>
      <c r="F653" s="153">
        <v>248</v>
      </c>
      <c r="G653" s="151">
        <v>4864</v>
      </c>
      <c r="H653" s="151">
        <v>4621</v>
      </c>
      <c r="I653" s="151">
        <v>243</v>
      </c>
      <c r="J653" s="151">
        <v>3651</v>
      </c>
      <c r="K653" s="151">
        <v>3432</v>
      </c>
      <c r="L653" s="151">
        <v>219</v>
      </c>
      <c r="M653" s="172">
        <v>0.93</v>
      </c>
      <c r="N653" s="153">
        <v>121139</v>
      </c>
      <c r="O653" s="153">
        <v>115232</v>
      </c>
      <c r="P653" s="153">
        <v>5907</v>
      </c>
      <c r="Q653" s="154">
        <v>0.951237834223495</v>
      </c>
      <c r="R653" s="154">
        <v>0.960722204624644</v>
      </c>
      <c r="S653" s="154">
        <v>0.950041118421053</v>
      </c>
      <c r="T653" s="154">
        <v>0.940016433853739</v>
      </c>
      <c r="U653" s="173">
        <v>0.010681086203591</v>
      </c>
      <c r="V653" s="158">
        <v>36819</v>
      </c>
      <c r="W653" s="158">
        <v>35053</v>
      </c>
      <c r="X653" s="158">
        <v>38284</v>
      </c>
      <c r="Y653" s="158">
        <v>36498</v>
      </c>
      <c r="Z653" s="155">
        <v>0.95203563377604</v>
      </c>
      <c r="AA653" s="155">
        <v>0.95334865740257</v>
      </c>
      <c r="AB653" s="173">
        <v>-0.00131302362653074</v>
      </c>
    </row>
    <row r="654" spans="1:28">
      <c r="A654" s="175" t="s">
        <v>375</v>
      </c>
      <c r="B654" s="176" t="s">
        <v>1822</v>
      </c>
      <c r="C654" s="176" t="s">
        <v>648</v>
      </c>
      <c r="D654" s="150">
        <v>7231</v>
      </c>
      <c r="E654" s="153">
        <v>6936</v>
      </c>
      <c r="F654" s="153">
        <v>295</v>
      </c>
      <c r="G654" s="151">
        <v>6512</v>
      </c>
      <c r="H654" s="151">
        <v>6293</v>
      </c>
      <c r="I654" s="151">
        <v>219</v>
      </c>
      <c r="J654" s="151">
        <v>3649</v>
      </c>
      <c r="K654" s="151">
        <v>3530</v>
      </c>
      <c r="L654" s="151">
        <v>119</v>
      </c>
      <c r="M654" s="172">
        <v>0.93</v>
      </c>
      <c r="N654" s="153">
        <v>155924</v>
      </c>
      <c r="O654" s="153">
        <v>149998</v>
      </c>
      <c r="P654" s="153">
        <v>5926</v>
      </c>
      <c r="Q654" s="154">
        <v>0.96199430491778</v>
      </c>
      <c r="R654" s="154">
        <v>0.959203429677776</v>
      </c>
      <c r="S654" s="154">
        <v>0.966369778869779</v>
      </c>
      <c r="T654" s="154">
        <v>0.967388325568649</v>
      </c>
      <c r="U654" s="173">
        <v>-0.00716634919200254</v>
      </c>
      <c r="V654" s="158">
        <v>43098</v>
      </c>
      <c r="W654" s="158">
        <v>41502</v>
      </c>
      <c r="X654" s="158">
        <v>50852</v>
      </c>
      <c r="Y654" s="158">
        <v>48983</v>
      </c>
      <c r="Z654" s="155">
        <v>0.962968119170263</v>
      </c>
      <c r="AA654" s="155">
        <v>0.963246283332022</v>
      </c>
      <c r="AB654" s="173">
        <v>-0.000278164161759187</v>
      </c>
    </row>
    <row r="655" spans="1:28">
      <c r="A655" s="175" t="s">
        <v>375</v>
      </c>
      <c r="B655" s="176" t="s">
        <v>1822</v>
      </c>
      <c r="C655" s="176" t="s">
        <v>649</v>
      </c>
      <c r="D655" s="150">
        <v>5717</v>
      </c>
      <c r="E655" s="153">
        <v>5569</v>
      </c>
      <c r="F655" s="153">
        <v>148</v>
      </c>
      <c r="G655" s="151">
        <v>4702</v>
      </c>
      <c r="H655" s="151">
        <v>4692</v>
      </c>
      <c r="I655" s="151">
        <v>10</v>
      </c>
      <c r="J655" s="151">
        <v>3375</v>
      </c>
      <c r="K655" s="151">
        <v>3324</v>
      </c>
      <c r="L655" s="151">
        <v>51</v>
      </c>
      <c r="M655" s="172">
        <v>0.93</v>
      </c>
      <c r="N655" s="153">
        <v>116562</v>
      </c>
      <c r="O655" s="153">
        <v>114900</v>
      </c>
      <c r="P655" s="153">
        <v>1662</v>
      </c>
      <c r="Q655" s="154">
        <v>0.985741493797292</v>
      </c>
      <c r="R655" s="154">
        <v>0.974112296659087</v>
      </c>
      <c r="S655" s="154">
        <v>0.997873245427478</v>
      </c>
      <c r="T655" s="154">
        <v>0.984888888888889</v>
      </c>
      <c r="U655" s="173">
        <v>-0.0237609487683907</v>
      </c>
      <c r="V655" s="158">
        <v>34414</v>
      </c>
      <c r="W655" s="158">
        <v>33991</v>
      </c>
      <c r="X655" s="158">
        <v>38277</v>
      </c>
      <c r="Y655" s="158">
        <v>37689</v>
      </c>
      <c r="Z655" s="155">
        <v>0.987708490730517</v>
      </c>
      <c r="AA655" s="155">
        <v>0.984638294537189</v>
      </c>
      <c r="AB655" s="173">
        <v>0.00307019619332727</v>
      </c>
    </row>
    <row r="656" spans="1:28">
      <c r="A656" s="175" t="s">
        <v>375</v>
      </c>
      <c r="B656" s="176" t="s">
        <v>1822</v>
      </c>
      <c r="C656" s="176" t="s">
        <v>650</v>
      </c>
      <c r="D656" s="150">
        <v>3806</v>
      </c>
      <c r="E656" s="153">
        <v>3715</v>
      </c>
      <c r="F656" s="153">
        <v>91</v>
      </c>
      <c r="G656" s="151">
        <v>3173</v>
      </c>
      <c r="H656" s="151">
        <v>3118</v>
      </c>
      <c r="I656" s="151">
        <v>55</v>
      </c>
      <c r="J656" s="151">
        <v>1880</v>
      </c>
      <c r="K656" s="151">
        <v>1853</v>
      </c>
      <c r="L656" s="151">
        <v>27</v>
      </c>
      <c r="M656" s="172">
        <v>0.93</v>
      </c>
      <c r="N656" s="153">
        <v>83514</v>
      </c>
      <c r="O656" s="153">
        <v>82545</v>
      </c>
      <c r="P656" s="153">
        <v>969</v>
      </c>
      <c r="Q656" s="154">
        <v>0.988397154968029</v>
      </c>
      <c r="R656" s="154">
        <v>0.976090383604834</v>
      </c>
      <c r="S656" s="154">
        <v>0.98266624645446</v>
      </c>
      <c r="T656" s="154">
        <v>0.98563829787234</v>
      </c>
      <c r="U656" s="173">
        <v>-0.00657586284962508</v>
      </c>
      <c r="V656" s="158">
        <v>22192</v>
      </c>
      <c r="W656" s="158">
        <v>21878</v>
      </c>
      <c r="X656" s="158">
        <v>27332</v>
      </c>
      <c r="Y656" s="158">
        <v>27050</v>
      </c>
      <c r="Z656" s="155">
        <v>0.98585075702956</v>
      </c>
      <c r="AA656" s="155">
        <v>0.989682423532855</v>
      </c>
      <c r="AB656" s="173">
        <v>-0.00383166650329514</v>
      </c>
    </row>
    <row r="657" spans="1:28">
      <c r="A657" s="175" t="s">
        <v>375</v>
      </c>
      <c r="B657" s="176" t="s">
        <v>1822</v>
      </c>
      <c r="C657" s="176" t="s">
        <v>651</v>
      </c>
      <c r="D657" s="150">
        <v>8831</v>
      </c>
      <c r="E657" s="153">
        <v>8492</v>
      </c>
      <c r="F657" s="153">
        <v>339</v>
      </c>
      <c r="G657" s="151">
        <v>6959</v>
      </c>
      <c r="H657" s="151">
        <v>6600</v>
      </c>
      <c r="I657" s="151">
        <v>359</v>
      </c>
      <c r="J657" s="151">
        <v>5336</v>
      </c>
      <c r="K657" s="151">
        <v>4925</v>
      </c>
      <c r="L657" s="151">
        <v>411</v>
      </c>
      <c r="M657" s="172">
        <v>0.93</v>
      </c>
      <c r="N657" s="153">
        <v>163973</v>
      </c>
      <c r="O657" s="153">
        <v>152037</v>
      </c>
      <c r="P657" s="153">
        <v>11936</v>
      </c>
      <c r="Q657" s="154">
        <v>0.927207528068645</v>
      </c>
      <c r="R657" s="154">
        <v>0.961612501415468</v>
      </c>
      <c r="S657" s="154">
        <v>0.948412128179336</v>
      </c>
      <c r="T657" s="154">
        <v>0.922976011994003</v>
      </c>
      <c r="U657" s="173">
        <v>0.0132003732361322</v>
      </c>
      <c r="V657" s="158">
        <v>51709</v>
      </c>
      <c r="W657" s="158">
        <v>48192</v>
      </c>
      <c r="X657" s="158">
        <v>51777</v>
      </c>
      <c r="Y657" s="158">
        <v>47446</v>
      </c>
      <c r="Z657" s="155">
        <v>0.931984760873349</v>
      </c>
      <c r="AA657" s="155">
        <v>0.916352820750526</v>
      </c>
      <c r="AB657" s="173">
        <v>0.0156319401228227</v>
      </c>
    </row>
    <row r="658" spans="1:28">
      <c r="A658" s="175" t="s">
        <v>375</v>
      </c>
      <c r="B658" s="176" t="s">
        <v>1822</v>
      </c>
      <c r="C658" s="176" t="s">
        <v>652</v>
      </c>
      <c r="D658" s="150">
        <v>8162</v>
      </c>
      <c r="E658" s="153">
        <v>7782</v>
      </c>
      <c r="F658" s="153">
        <v>380</v>
      </c>
      <c r="G658" s="151">
        <v>7152</v>
      </c>
      <c r="H658" s="151">
        <v>6836</v>
      </c>
      <c r="I658" s="151">
        <v>316</v>
      </c>
      <c r="J658" s="151">
        <v>4502</v>
      </c>
      <c r="K658" s="151">
        <v>4197</v>
      </c>
      <c r="L658" s="151">
        <v>305</v>
      </c>
      <c r="M658" s="172">
        <v>0.93</v>
      </c>
      <c r="N658" s="153">
        <v>166835</v>
      </c>
      <c r="O658" s="153">
        <v>155230</v>
      </c>
      <c r="P658" s="153">
        <v>11605</v>
      </c>
      <c r="Q658" s="154">
        <v>0.930440255342105</v>
      </c>
      <c r="R658" s="154">
        <v>0.953442783631463</v>
      </c>
      <c r="S658" s="154">
        <v>0.955816554809843</v>
      </c>
      <c r="T658" s="154">
        <v>0.932252332296757</v>
      </c>
      <c r="U658" s="173">
        <v>-0.00237377117838056</v>
      </c>
      <c r="V658" s="158">
        <v>48917</v>
      </c>
      <c r="W658" s="158">
        <v>46249</v>
      </c>
      <c r="X658" s="158">
        <v>54553</v>
      </c>
      <c r="Y658" s="158">
        <v>49814</v>
      </c>
      <c r="Z658" s="155">
        <v>0.945458634012715</v>
      </c>
      <c r="AA658" s="155">
        <v>0.913130350301542</v>
      </c>
      <c r="AB658" s="173">
        <v>0.0323282837111738</v>
      </c>
    </row>
    <row r="659" spans="1:28">
      <c r="A659" s="175" t="s">
        <v>375</v>
      </c>
      <c r="B659" s="176" t="s">
        <v>33</v>
      </c>
      <c r="C659" s="176" t="s">
        <v>653</v>
      </c>
      <c r="D659" s="150">
        <v>5303</v>
      </c>
      <c r="E659" s="153">
        <v>5131</v>
      </c>
      <c r="F659" s="153">
        <v>172</v>
      </c>
      <c r="G659" s="151">
        <v>2849</v>
      </c>
      <c r="H659" s="151">
        <v>2778</v>
      </c>
      <c r="I659" s="151">
        <v>71</v>
      </c>
      <c r="J659" s="151">
        <v>3182</v>
      </c>
      <c r="K659" s="151">
        <v>3138</v>
      </c>
      <c r="L659" s="151">
        <v>44</v>
      </c>
      <c r="M659" s="172">
        <v>0.93</v>
      </c>
      <c r="N659" s="153">
        <v>96483</v>
      </c>
      <c r="O659" s="153">
        <v>94869</v>
      </c>
      <c r="P659" s="153">
        <v>1614</v>
      </c>
      <c r="Q659" s="154">
        <v>0.983271664438295</v>
      </c>
      <c r="R659" s="154">
        <v>0.96756552894588</v>
      </c>
      <c r="S659" s="154">
        <v>0.975078975078975</v>
      </c>
      <c r="T659" s="154">
        <v>0.986172218730358</v>
      </c>
      <c r="U659" s="173">
        <v>-0.00751344613309546</v>
      </c>
      <c r="V659" s="158">
        <v>27766</v>
      </c>
      <c r="W659" s="158">
        <v>27230</v>
      </c>
      <c r="X659" s="158">
        <v>32498</v>
      </c>
      <c r="Y659" s="158">
        <v>31993</v>
      </c>
      <c r="Z659" s="155">
        <v>0.980695815025571</v>
      </c>
      <c r="AA659" s="155">
        <v>0.984460582189673</v>
      </c>
      <c r="AB659" s="173">
        <v>-0.00376476716410246</v>
      </c>
    </row>
    <row r="660" spans="1:28">
      <c r="A660" s="175" t="s">
        <v>375</v>
      </c>
      <c r="B660" s="176" t="s">
        <v>33</v>
      </c>
      <c r="C660" s="176" t="s">
        <v>654</v>
      </c>
      <c r="D660" s="150">
        <v>10266</v>
      </c>
      <c r="E660" s="153">
        <v>9912</v>
      </c>
      <c r="F660" s="153">
        <v>354</v>
      </c>
      <c r="G660" s="151">
        <v>5692</v>
      </c>
      <c r="H660" s="151">
        <v>5433</v>
      </c>
      <c r="I660" s="151">
        <v>259</v>
      </c>
      <c r="J660" s="151">
        <v>5926</v>
      </c>
      <c r="K660" s="151">
        <v>5781</v>
      </c>
      <c r="L660" s="151">
        <v>145</v>
      </c>
      <c r="M660" s="172">
        <v>0.93</v>
      </c>
      <c r="N660" s="153">
        <v>187067</v>
      </c>
      <c r="O660" s="153">
        <v>181417</v>
      </c>
      <c r="P660" s="153">
        <v>5650</v>
      </c>
      <c r="Q660" s="154">
        <v>0.9697969176819</v>
      </c>
      <c r="R660" s="154">
        <v>0.96551724137931</v>
      </c>
      <c r="S660" s="154">
        <v>0.95449754040759</v>
      </c>
      <c r="T660" s="154">
        <v>0.975531555855552</v>
      </c>
      <c r="U660" s="173">
        <v>0.0110197009717208</v>
      </c>
      <c r="V660" s="158">
        <v>53051</v>
      </c>
      <c r="W660" s="158">
        <v>51270</v>
      </c>
      <c r="X660" s="158">
        <v>65678</v>
      </c>
      <c r="Y660" s="158">
        <v>63737</v>
      </c>
      <c r="Z660" s="155">
        <v>0.966428531036173</v>
      </c>
      <c r="AA660" s="155">
        <v>0.970446724930723</v>
      </c>
      <c r="AB660" s="173">
        <v>-0.00401819389454983</v>
      </c>
    </row>
    <row r="661" spans="1:28">
      <c r="A661" s="175" t="s">
        <v>375</v>
      </c>
      <c r="B661" s="176" t="s">
        <v>33</v>
      </c>
      <c r="C661" s="176" t="s">
        <v>655</v>
      </c>
      <c r="D661" s="150">
        <v>9262</v>
      </c>
      <c r="E661" s="153">
        <v>8667</v>
      </c>
      <c r="F661" s="153">
        <v>595</v>
      </c>
      <c r="G661" s="151">
        <v>5213</v>
      </c>
      <c r="H661" s="151">
        <v>4719</v>
      </c>
      <c r="I661" s="151">
        <v>494</v>
      </c>
      <c r="J661" s="151">
        <v>5642</v>
      </c>
      <c r="K661" s="151">
        <v>5124</v>
      </c>
      <c r="L661" s="151">
        <v>518</v>
      </c>
      <c r="M661" s="172">
        <v>0.93</v>
      </c>
      <c r="N661" s="153">
        <v>165532</v>
      </c>
      <c r="O661" s="153">
        <v>151127</v>
      </c>
      <c r="P661" s="153">
        <v>14405</v>
      </c>
      <c r="Q661" s="154">
        <v>0.912977551168354</v>
      </c>
      <c r="R661" s="154">
        <v>0.935759015331462</v>
      </c>
      <c r="S661" s="154">
        <v>0.905236907730673</v>
      </c>
      <c r="T661" s="154">
        <v>0.90818858560794</v>
      </c>
      <c r="U661" s="173">
        <v>0.0305221076007886</v>
      </c>
      <c r="V661" s="158">
        <v>48626</v>
      </c>
      <c r="W661" s="158">
        <v>44422</v>
      </c>
      <c r="X661" s="158">
        <v>51809</v>
      </c>
      <c r="Y661" s="158">
        <v>47744</v>
      </c>
      <c r="Z661" s="155">
        <v>0.913544194463867</v>
      </c>
      <c r="AA661" s="155">
        <v>0.921538728792295</v>
      </c>
      <c r="AB661" s="173">
        <v>-0.00799453432842778</v>
      </c>
    </row>
    <row r="662" spans="1:28">
      <c r="A662" s="175" t="s">
        <v>375</v>
      </c>
      <c r="B662" s="176" t="s">
        <v>33</v>
      </c>
      <c r="C662" s="176" t="s">
        <v>656</v>
      </c>
      <c r="D662" s="150">
        <v>7782</v>
      </c>
      <c r="E662" s="153">
        <v>7174</v>
      </c>
      <c r="F662" s="153">
        <v>608</v>
      </c>
      <c r="G662" s="151">
        <v>4079</v>
      </c>
      <c r="H662" s="151">
        <v>3829</v>
      </c>
      <c r="I662" s="151">
        <v>250</v>
      </c>
      <c r="J662" s="151">
        <v>4579</v>
      </c>
      <c r="K662" s="151">
        <v>4411</v>
      </c>
      <c r="L662" s="151">
        <v>168</v>
      </c>
      <c r="M662" s="172">
        <v>0.93</v>
      </c>
      <c r="N662" s="153">
        <v>134804</v>
      </c>
      <c r="O662" s="153">
        <v>128087</v>
      </c>
      <c r="P662" s="153">
        <v>6717</v>
      </c>
      <c r="Q662" s="154">
        <v>0.95017210171805</v>
      </c>
      <c r="R662" s="154">
        <v>0.921870984322796</v>
      </c>
      <c r="S662" s="154">
        <v>0.938710468252023</v>
      </c>
      <c r="T662" s="154">
        <v>0.963310766542913</v>
      </c>
      <c r="U662" s="173">
        <v>-0.0168394839292263</v>
      </c>
      <c r="V662" s="158">
        <v>39318</v>
      </c>
      <c r="W662" s="158">
        <v>37219</v>
      </c>
      <c r="X662" s="158">
        <v>41959</v>
      </c>
      <c r="Y662" s="158">
        <v>40004</v>
      </c>
      <c r="Z662" s="155">
        <v>0.946614782033674</v>
      </c>
      <c r="AA662" s="155">
        <v>0.95340689720918</v>
      </c>
      <c r="AB662" s="173">
        <v>-0.00679211517550626</v>
      </c>
    </row>
    <row r="663" spans="1:28">
      <c r="A663" s="175" t="s">
        <v>375</v>
      </c>
      <c r="B663" s="176" t="s">
        <v>33</v>
      </c>
      <c r="C663" s="176" t="s">
        <v>657</v>
      </c>
      <c r="D663" s="150">
        <v>10249</v>
      </c>
      <c r="E663" s="153">
        <v>9903</v>
      </c>
      <c r="F663" s="153">
        <v>346</v>
      </c>
      <c r="G663" s="151">
        <v>5610</v>
      </c>
      <c r="H663" s="151">
        <v>5330</v>
      </c>
      <c r="I663" s="151">
        <v>280</v>
      </c>
      <c r="J663" s="151">
        <v>6191</v>
      </c>
      <c r="K663" s="151">
        <v>5996</v>
      </c>
      <c r="L663" s="151">
        <v>195</v>
      </c>
      <c r="M663" s="172">
        <v>0.93</v>
      </c>
      <c r="N663" s="153">
        <v>187915</v>
      </c>
      <c r="O663" s="153">
        <v>182298</v>
      </c>
      <c r="P663" s="153">
        <v>5617</v>
      </c>
      <c r="Q663" s="154">
        <v>0.970108825798898</v>
      </c>
      <c r="R663" s="154">
        <v>0.966240608839887</v>
      </c>
      <c r="S663" s="154">
        <v>0.950089126559715</v>
      </c>
      <c r="T663" s="154">
        <v>0.968502665159102</v>
      </c>
      <c r="U663" s="173">
        <v>0.016151482280172</v>
      </c>
      <c r="V663" s="158">
        <v>54544</v>
      </c>
      <c r="W663" s="158">
        <v>52652</v>
      </c>
      <c r="X663" s="158">
        <v>61484</v>
      </c>
      <c r="Y663" s="158">
        <v>59672</v>
      </c>
      <c r="Z663" s="155">
        <v>0.965312408330889</v>
      </c>
      <c r="AA663" s="155">
        <v>0.970528918092512</v>
      </c>
      <c r="AB663" s="173">
        <v>-0.00521650976162302</v>
      </c>
    </row>
    <row r="664" spans="1:28">
      <c r="A664" s="175" t="s">
        <v>375</v>
      </c>
      <c r="B664" s="176" t="s">
        <v>33</v>
      </c>
      <c r="C664" s="176" t="s">
        <v>658</v>
      </c>
      <c r="D664" s="150">
        <v>4444</v>
      </c>
      <c r="E664" s="153">
        <v>4358</v>
      </c>
      <c r="F664" s="153">
        <v>86</v>
      </c>
      <c r="G664" s="151">
        <v>2454</v>
      </c>
      <c r="H664" s="151">
        <v>2415</v>
      </c>
      <c r="I664" s="151">
        <v>39</v>
      </c>
      <c r="J664" s="151">
        <v>2704</v>
      </c>
      <c r="K664" s="151">
        <v>2667</v>
      </c>
      <c r="L664" s="151">
        <v>37</v>
      </c>
      <c r="M664" s="172">
        <v>0.93</v>
      </c>
      <c r="N664" s="153">
        <v>81593</v>
      </c>
      <c r="O664" s="153">
        <v>80415</v>
      </c>
      <c r="P664" s="153">
        <v>1178</v>
      </c>
      <c r="Q664" s="154">
        <v>0.98556248697805</v>
      </c>
      <c r="R664" s="154">
        <v>0.980648064806481</v>
      </c>
      <c r="S664" s="154">
        <v>0.984107579462103</v>
      </c>
      <c r="T664" s="154">
        <v>0.986316568047337</v>
      </c>
      <c r="U664" s="173">
        <v>-0.003459514655622</v>
      </c>
      <c r="V664" s="158">
        <v>23353</v>
      </c>
      <c r="W664" s="158">
        <v>22934</v>
      </c>
      <c r="X664" s="158">
        <v>25740</v>
      </c>
      <c r="Y664" s="158">
        <v>25430</v>
      </c>
      <c r="Z664" s="155">
        <v>0.982057979702822</v>
      </c>
      <c r="AA664" s="155">
        <v>0.987956487956488</v>
      </c>
      <c r="AB664" s="173">
        <v>-0.005898508253666</v>
      </c>
    </row>
    <row r="665" spans="1:28">
      <c r="A665" s="175" t="s">
        <v>375</v>
      </c>
      <c r="B665" s="176" t="s">
        <v>33</v>
      </c>
      <c r="C665" s="176" t="s">
        <v>659</v>
      </c>
      <c r="D665" s="150">
        <v>11908</v>
      </c>
      <c r="E665" s="153">
        <v>11300</v>
      </c>
      <c r="F665" s="153">
        <v>608</v>
      </c>
      <c r="G665" s="151">
        <v>6630</v>
      </c>
      <c r="H665" s="151">
        <v>6336</v>
      </c>
      <c r="I665" s="151">
        <v>294</v>
      </c>
      <c r="J665" s="151">
        <v>7295</v>
      </c>
      <c r="K665" s="151">
        <v>6958</v>
      </c>
      <c r="L665" s="151">
        <v>337</v>
      </c>
      <c r="M665" s="172">
        <v>0.93</v>
      </c>
      <c r="N665" s="153">
        <v>213479</v>
      </c>
      <c r="O665" s="153">
        <v>205200</v>
      </c>
      <c r="P665" s="153">
        <v>8279</v>
      </c>
      <c r="Q665" s="154">
        <v>0.961218667878339</v>
      </c>
      <c r="R665" s="154">
        <v>0.948941887806517</v>
      </c>
      <c r="S665" s="154">
        <v>0.955656108597285</v>
      </c>
      <c r="T665" s="154">
        <v>0.953803975325565</v>
      </c>
      <c r="U665" s="173">
        <v>-0.00671422079076844</v>
      </c>
      <c r="V665" s="158">
        <v>62097</v>
      </c>
      <c r="W665" s="158">
        <v>59443</v>
      </c>
      <c r="X665" s="158">
        <v>72031</v>
      </c>
      <c r="Y665" s="158">
        <v>69285</v>
      </c>
      <c r="Z665" s="155">
        <v>0.957260415156932</v>
      </c>
      <c r="AA665" s="155">
        <v>0.961877524954533</v>
      </c>
      <c r="AB665" s="173">
        <v>-0.00461710979760155</v>
      </c>
    </row>
    <row r="666" spans="1:28">
      <c r="A666" s="175" t="s">
        <v>375</v>
      </c>
      <c r="B666" s="176" t="s">
        <v>33</v>
      </c>
      <c r="C666" s="176" t="s">
        <v>660</v>
      </c>
      <c r="D666" s="150">
        <v>4835</v>
      </c>
      <c r="E666" s="153">
        <v>4498</v>
      </c>
      <c r="F666" s="153">
        <v>337</v>
      </c>
      <c r="G666" s="151">
        <v>2726</v>
      </c>
      <c r="H666" s="151">
        <v>2344</v>
      </c>
      <c r="I666" s="151">
        <v>382</v>
      </c>
      <c r="J666" s="151">
        <v>2933</v>
      </c>
      <c r="K666" s="151">
        <v>2751</v>
      </c>
      <c r="L666" s="151">
        <v>182</v>
      </c>
      <c r="M666" s="172">
        <v>0.93</v>
      </c>
      <c r="N666" s="153">
        <v>87318</v>
      </c>
      <c r="O666" s="153">
        <v>81031</v>
      </c>
      <c r="P666" s="153">
        <v>6287</v>
      </c>
      <c r="Q666" s="154">
        <v>0.92799880895119</v>
      </c>
      <c r="R666" s="154">
        <v>0.930299896587384</v>
      </c>
      <c r="S666" s="154">
        <v>0.85986793837124</v>
      </c>
      <c r="T666" s="154">
        <v>0.937947494033413</v>
      </c>
      <c r="U666" s="173">
        <v>0.0704319582161438</v>
      </c>
      <c r="V666" s="158">
        <v>25110</v>
      </c>
      <c r="W666" s="158">
        <v>23050</v>
      </c>
      <c r="X666" s="158">
        <v>27826</v>
      </c>
      <c r="Y666" s="158">
        <v>26050</v>
      </c>
      <c r="Z666" s="155">
        <v>0.917960971724413</v>
      </c>
      <c r="AA666" s="155">
        <v>0.936174800546252</v>
      </c>
      <c r="AB666" s="173">
        <v>-0.0182138288218391</v>
      </c>
    </row>
    <row r="667" spans="1:28">
      <c r="A667" s="175" t="s">
        <v>375</v>
      </c>
      <c r="B667" s="176" t="s">
        <v>33</v>
      </c>
      <c r="C667" s="176" t="s">
        <v>661</v>
      </c>
      <c r="D667" s="150">
        <v>11442</v>
      </c>
      <c r="E667" s="153">
        <v>10369</v>
      </c>
      <c r="F667" s="153">
        <v>1073</v>
      </c>
      <c r="G667" s="151">
        <v>6626</v>
      </c>
      <c r="H667" s="151">
        <v>6370</v>
      </c>
      <c r="I667" s="151">
        <v>256</v>
      </c>
      <c r="J667" s="151">
        <v>7496</v>
      </c>
      <c r="K667" s="151">
        <v>7302</v>
      </c>
      <c r="L667" s="151">
        <v>194</v>
      </c>
      <c r="M667" s="172">
        <v>0.93</v>
      </c>
      <c r="N667" s="153">
        <v>212064</v>
      </c>
      <c r="O667" s="153">
        <v>199583</v>
      </c>
      <c r="P667" s="153">
        <v>12481</v>
      </c>
      <c r="Q667" s="154">
        <v>0.941145125999698</v>
      </c>
      <c r="R667" s="154">
        <v>0.906222688341199</v>
      </c>
      <c r="S667" s="154">
        <v>0.961364322366435</v>
      </c>
      <c r="T667" s="154">
        <v>0.974119530416222</v>
      </c>
      <c r="U667" s="173">
        <v>-0.0551416340252361</v>
      </c>
      <c r="V667" s="158">
        <v>61873</v>
      </c>
      <c r="W667" s="158">
        <v>58601</v>
      </c>
      <c r="X667" s="158">
        <v>68489</v>
      </c>
      <c r="Y667" s="158">
        <v>64547</v>
      </c>
      <c r="Z667" s="155">
        <v>0.947117482585296</v>
      </c>
      <c r="AA667" s="155">
        <v>0.942443312064711</v>
      </c>
      <c r="AB667" s="173">
        <v>0.00467417052058461</v>
      </c>
    </row>
    <row r="668" spans="1:28">
      <c r="A668" s="175" t="s">
        <v>375</v>
      </c>
      <c r="B668" s="176" t="s">
        <v>33</v>
      </c>
      <c r="C668" s="176" t="s">
        <v>662</v>
      </c>
      <c r="D668" s="150">
        <v>11821</v>
      </c>
      <c r="E668" s="153">
        <v>10835</v>
      </c>
      <c r="F668" s="153">
        <v>986</v>
      </c>
      <c r="G668" s="151">
        <v>6588</v>
      </c>
      <c r="H668" s="151">
        <v>6107</v>
      </c>
      <c r="I668" s="151">
        <v>481</v>
      </c>
      <c r="J668" s="151">
        <v>7175</v>
      </c>
      <c r="K668" s="151">
        <v>6747</v>
      </c>
      <c r="L668" s="151">
        <v>428</v>
      </c>
      <c r="M668" s="172">
        <v>0.93</v>
      </c>
      <c r="N668" s="153">
        <v>213203</v>
      </c>
      <c r="O668" s="153">
        <v>196424</v>
      </c>
      <c r="P668" s="153">
        <v>16779</v>
      </c>
      <c r="Q668" s="154">
        <v>0.921300356936816</v>
      </c>
      <c r="R668" s="154">
        <v>0.916589121055748</v>
      </c>
      <c r="S668" s="154">
        <v>0.92698846387371</v>
      </c>
      <c r="T668" s="154">
        <v>0.940348432055749</v>
      </c>
      <c r="U668" s="173">
        <v>-0.0103993428179616</v>
      </c>
      <c r="V668" s="158">
        <v>62029</v>
      </c>
      <c r="W668" s="158">
        <v>57188</v>
      </c>
      <c r="X668" s="158">
        <v>66641</v>
      </c>
      <c r="Y668" s="158">
        <v>61294</v>
      </c>
      <c r="Z668" s="155">
        <v>0.921955859356108</v>
      </c>
      <c r="AA668" s="155">
        <v>0.919764109182035</v>
      </c>
      <c r="AB668" s="173">
        <v>0.00219175017407247</v>
      </c>
    </row>
    <row r="669" spans="1:28">
      <c r="A669" s="175" t="s">
        <v>375</v>
      </c>
      <c r="B669" s="176" t="s">
        <v>33</v>
      </c>
      <c r="C669" s="176" t="s">
        <v>663</v>
      </c>
      <c r="D669" s="150">
        <v>10336</v>
      </c>
      <c r="E669" s="153">
        <v>9558</v>
      </c>
      <c r="F669" s="153">
        <v>778</v>
      </c>
      <c r="G669" s="151">
        <v>5671</v>
      </c>
      <c r="H669" s="151">
        <v>5114</v>
      </c>
      <c r="I669" s="151">
        <v>557</v>
      </c>
      <c r="J669" s="151">
        <v>5774</v>
      </c>
      <c r="K669" s="151">
        <v>5227</v>
      </c>
      <c r="L669" s="151">
        <v>547</v>
      </c>
      <c r="M669" s="172">
        <v>0.93</v>
      </c>
      <c r="N669" s="153">
        <v>176565</v>
      </c>
      <c r="O669" s="153">
        <v>161142</v>
      </c>
      <c r="P669" s="153">
        <v>15423</v>
      </c>
      <c r="Q669" s="154">
        <v>0.91264973239317</v>
      </c>
      <c r="R669" s="154">
        <v>0.924729102167183</v>
      </c>
      <c r="S669" s="154">
        <v>0.901780991006877</v>
      </c>
      <c r="T669" s="154">
        <v>0.905264980949082</v>
      </c>
      <c r="U669" s="173">
        <v>0.0229481111603055</v>
      </c>
      <c r="V669" s="158">
        <v>51013</v>
      </c>
      <c r="W669" s="158">
        <v>46694</v>
      </c>
      <c r="X669" s="158">
        <v>55337</v>
      </c>
      <c r="Y669" s="158">
        <v>50741</v>
      </c>
      <c r="Z669" s="155">
        <v>0.915335306686531</v>
      </c>
      <c r="AA669" s="155">
        <v>0.916945262663317</v>
      </c>
      <c r="AB669" s="173">
        <v>-0.00160995597678659</v>
      </c>
    </row>
    <row r="670" spans="1:28">
      <c r="A670" s="175" t="s">
        <v>375</v>
      </c>
      <c r="B670" s="176" t="s">
        <v>33</v>
      </c>
      <c r="C670" s="176" t="s">
        <v>664</v>
      </c>
      <c r="D670" s="150">
        <v>8478</v>
      </c>
      <c r="E670" s="153">
        <v>7882</v>
      </c>
      <c r="F670" s="153">
        <v>596</v>
      </c>
      <c r="G670" s="151">
        <v>2943</v>
      </c>
      <c r="H670" s="151">
        <v>2516</v>
      </c>
      <c r="I670" s="151">
        <v>427</v>
      </c>
      <c r="J670" s="151">
        <v>6249</v>
      </c>
      <c r="K670" s="151">
        <v>5490</v>
      </c>
      <c r="L670" s="151">
        <v>759</v>
      </c>
      <c r="M670" s="172">
        <v>0.93</v>
      </c>
      <c r="N670" s="153">
        <v>149968</v>
      </c>
      <c r="O670" s="153">
        <v>134693</v>
      </c>
      <c r="P670" s="153">
        <v>15275</v>
      </c>
      <c r="Q670" s="154">
        <v>0.898144937586685</v>
      </c>
      <c r="R670" s="154">
        <v>0.929700401037981</v>
      </c>
      <c r="S670" s="154">
        <v>0.854909955827387</v>
      </c>
      <c r="T670" s="154">
        <v>0.878540566490638</v>
      </c>
      <c r="U670" s="173">
        <v>0.0747904452105936</v>
      </c>
      <c r="V670" s="158">
        <v>43556</v>
      </c>
      <c r="W670" s="158">
        <v>38955</v>
      </c>
      <c r="X670" s="158">
        <v>47433</v>
      </c>
      <c r="Y670" s="158">
        <v>42617</v>
      </c>
      <c r="Z670" s="155">
        <v>0.894365873817614</v>
      </c>
      <c r="AA670" s="155">
        <v>0.898467311787152</v>
      </c>
      <c r="AB670" s="173">
        <v>-0.00410143796953832</v>
      </c>
    </row>
    <row r="671" spans="1:28">
      <c r="A671" s="175" t="s">
        <v>375</v>
      </c>
      <c r="B671" s="176" t="s">
        <v>33</v>
      </c>
      <c r="C671" s="176" t="s">
        <v>665</v>
      </c>
      <c r="D671" s="150">
        <v>9945</v>
      </c>
      <c r="E671" s="153">
        <v>9042</v>
      </c>
      <c r="F671" s="153">
        <v>903</v>
      </c>
      <c r="G671" s="151">
        <v>3916</v>
      </c>
      <c r="H671" s="151">
        <v>3505</v>
      </c>
      <c r="I671" s="151">
        <v>411</v>
      </c>
      <c r="J671" s="151">
        <v>7418</v>
      </c>
      <c r="K671" s="151">
        <v>5933</v>
      </c>
      <c r="L671" s="151">
        <v>1485</v>
      </c>
      <c r="M671" s="172">
        <v>0.93</v>
      </c>
      <c r="N671" s="153">
        <v>165580</v>
      </c>
      <c r="O671" s="153">
        <v>148295</v>
      </c>
      <c r="P671" s="153">
        <v>17285</v>
      </c>
      <c r="Q671" s="154">
        <v>0.895609373112695</v>
      </c>
      <c r="R671" s="154">
        <v>0.90920060331825</v>
      </c>
      <c r="S671" s="154">
        <v>0.895045965270684</v>
      </c>
      <c r="T671" s="154">
        <v>0.799811269884066</v>
      </c>
      <c r="U671" s="173">
        <v>0.014154638047566</v>
      </c>
      <c r="V671" s="158">
        <v>51625</v>
      </c>
      <c r="W671" s="158">
        <v>45885</v>
      </c>
      <c r="X671" s="158">
        <v>51610</v>
      </c>
      <c r="Y671" s="158">
        <v>45958</v>
      </c>
      <c r="Z671" s="155">
        <v>0.888813559322034</v>
      </c>
      <c r="AA671" s="155">
        <v>0.890486339856617</v>
      </c>
      <c r="AB671" s="173">
        <v>-0.00167278053458308</v>
      </c>
    </row>
    <row r="672" spans="1:28">
      <c r="A672" s="175" t="s">
        <v>375</v>
      </c>
      <c r="B672" s="176" t="s">
        <v>33</v>
      </c>
      <c r="C672" s="176" t="s">
        <v>666</v>
      </c>
      <c r="D672" s="150">
        <v>6252</v>
      </c>
      <c r="E672" s="153">
        <v>5845</v>
      </c>
      <c r="F672" s="153">
        <v>407</v>
      </c>
      <c r="G672" s="151">
        <v>3344</v>
      </c>
      <c r="H672" s="151">
        <v>3183</v>
      </c>
      <c r="I672" s="151">
        <v>161</v>
      </c>
      <c r="J672" s="151">
        <v>3877</v>
      </c>
      <c r="K672" s="151">
        <v>3720</v>
      </c>
      <c r="L672" s="151">
        <v>157</v>
      </c>
      <c r="M672" s="172">
        <v>0.93</v>
      </c>
      <c r="N672" s="153">
        <v>114848</v>
      </c>
      <c r="O672" s="153">
        <v>110014</v>
      </c>
      <c r="P672" s="153">
        <v>4834</v>
      </c>
      <c r="Q672" s="154">
        <v>0.957909584842574</v>
      </c>
      <c r="R672" s="154">
        <v>0.934900831733845</v>
      </c>
      <c r="S672" s="154">
        <v>0.951854066985646</v>
      </c>
      <c r="T672" s="154">
        <v>0.95950477173072</v>
      </c>
      <c r="U672" s="173">
        <v>-0.0169532352518007</v>
      </c>
      <c r="V672" s="158">
        <v>32237</v>
      </c>
      <c r="W672" s="158">
        <v>30830</v>
      </c>
      <c r="X672" s="158">
        <v>36476</v>
      </c>
      <c r="Y672" s="158">
        <v>34764</v>
      </c>
      <c r="Z672" s="155">
        <v>0.956354499488166</v>
      </c>
      <c r="AA672" s="155">
        <v>0.953065029060204</v>
      </c>
      <c r="AB672" s="173">
        <v>0.00328947042796179</v>
      </c>
    </row>
    <row r="673" spans="1:28">
      <c r="A673" s="175" t="s">
        <v>375</v>
      </c>
      <c r="B673" s="176" t="s">
        <v>33</v>
      </c>
      <c r="C673" s="176" t="s">
        <v>667</v>
      </c>
      <c r="D673" s="150">
        <v>6961</v>
      </c>
      <c r="E673" s="153">
        <v>6543</v>
      </c>
      <c r="F673" s="153">
        <v>418</v>
      </c>
      <c r="G673" s="151">
        <v>3997</v>
      </c>
      <c r="H673" s="151">
        <v>3663</v>
      </c>
      <c r="I673" s="151">
        <v>334</v>
      </c>
      <c r="J673" s="151">
        <v>4391</v>
      </c>
      <c r="K673" s="151">
        <v>4100</v>
      </c>
      <c r="L673" s="151">
        <v>291</v>
      </c>
      <c r="M673" s="172">
        <v>0.93</v>
      </c>
      <c r="N673" s="153">
        <v>124081</v>
      </c>
      <c r="O673" s="153">
        <v>114878</v>
      </c>
      <c r="P673" s="153">
        <v>9203</v>
      </c>
      <c r="Q673" s="154">
        <v>0.925830707360515</v>
      </c>
      <c r="R673" s="154">
        <v>0.93995115644304</v>
      </c>
      <c r="S673" s="154">
        <v>0.916437327995997</v>
      </c>
      <c r="T673" s="154">
        <v>0.933728080163972</v>
      </c>
      <c r="U673" s="173">
        <v>0.0235138284470429</v>
      </c>
      <c r="V673" s="158">
        <v>37466</v>
      </c>
      <c r="W673" s="158">
        <v>34667</v>
      </c>
      <c r="X673" s="158">
        <v>39881</v>
      </c>
      <c r="Y673" s="158">
        <v>37010</v>
      </c>
      <c r="Z673" s="155">
        <v>0.925292264986922</v>
      </c>
      <c r="AA673" s="155">
        <v>0.928010832225872</v>
      </c>
      <c r="AB673" s="173">
        <v>-0.00271856723895048</v>
      </c>
    </row>
    <row r="674" spans="1:28">
      <c r="A674" s="175" t="s">
        <v>668</v>
      </c>
      <c r="B674" s="176" t="s">
        <v>1823</v>
      </c>
      <c r="C674" s="176" t="s">
        <v>670</v>
      </c>
      <c r="D674" s="150">
        <v>3612</v>
      </c>
      <c r="E674" s="153">
        <v>3510</v>
      </c>
      <c r="F674" s="153">
        <v>102</v>
      </c>
      <c r="G674" s="151">
        <v>1251</v>
      </c>
      <c r="H674" s="151">
        <v>1202</v>
      </c>
      <c r="I674" s="151">
        <v>49</v>
      </c>
      <c r="J674" s="151">
        <v>2657</v>
      </c>
      <c r="K674" s="151">
        <v>2584</v>
      </c>
      <c r="L674" s="151">
        <v>73</v>
      </c>
      <c r="M674" s="172">
        <v>0.93</v>
      </c>
      <c r="N674" s="153">
        <v>65238</v>
      </c>
      <c r="O674" s="153">
        <v>62962</v>
      </c>
      <c r="P674" s="153">
        <v>2276</v>
      </c>
      <c r="Q674" s="154">
        <v>0.96511235782826</v>
      </c>
      <c r="R674" s="154">
        <v>0.971760797342193</v>
      </c>
      <c r="S674" s="154">
        <v>0.960831334932054</v>
      </c>
      <c r="T674" s="154">
        <v>0.972525404591645</v>
      </c>
      <c r="U674" s="173">
        <v>0.0109294624101384</v>
      </c>
      <c r="V674" s="158">
        <v>18960</v>
      </c>
      <c r="W674" s="158">
        <v>18295</v>
      </c>
      <c r="X674" s="158">
        <v>20863</v>
      </c>
      <c r="Y674" s="158">
        <v>20087</v>
      </c>
      <c r="Z674" s="155">
        <v>0.964926160337553</v>
      </c>
      <c r="AA674" s="155">
        <v>0.962804965728802</v>
      </c>
      <c r="AB674" s="173">
        <v>0.0021211946087506</v>
      </c>
    </row>
    <row r="675" spans="1:28">
      <c r="A675" s="175" t="s">
        <v>668</v>
      </c>
      <c r="B675" s="176" t="s">
        <v>1823</v>
      </c>
      <c r="C675" s="176" t="s">
        <v>671</v>
      </c>
      <c r="D675" s="150">
        <v>3037</v>
      </c>
      <c r="E675" s="153">
        <v>2974</v>
      </c>
      <c r="F675" s="153">
        <v>63</v>
      </c>
      <c r="G675" s="151">
        <v>1057</v>
      </c>
      <c r="H675" s="151">
        <v>1038</v>
      </c>
      <c r="I675" s="151">
        <v>19</v>
      </c>
      <c r="J675" s="151">
        <v>2157</v>
      </c>
      <c r="K675" s="151">
        <v>2124</v>
      </c>
      <c r="L675" s="151">
        <v>33</v>
      </c>
      <c r="M675" s="172">
        <v>0.93</v>
      </c>
      <c r="N675" s="153">
        <v>54783</v>
      </c>
      <c r="O675" s="153">
        <v>53760</v>
      </c>
      <c r="P675" s="153">
        <v>1023</v>
      </c>
      <c r="Q675" s="154">
        <v>0.981326323859592</v>
      </c>
      <c r="R675" s="154">
        <v>0.97925584458347</v>
      </c>
      <c r="S675" s="154">
        <v>0.982024597918638</v>
      </c>
      <c r="T675" s="154">
        <v>0.984700973574409</v>
      </c>
      <c r="U675" s="173">
        <v>-0.00276875333516713</v>
      </c>
      <c r="V675" s="158">
        <v>15681</v>
      </c>
      <c r="W675" s="158">
        <v>15399</v>
      </c>
      <c r="X675" s="158">
        <v>18006</v>
      </c>
      <c r="Y675" s="158">
        <v>17647</v>
      </c>
      <c r="Z675" s="155">
        <v>0.982016453032332</v>
      </c>
      <c r="AA675" s="155">
        <v>0.980062201488393</v>
      </c>
      <c r="AB675" s="173">
        <v>0.00195425154393936</v>
      </c>
    </row>
    <row r="676" spans="1:28">
      <c r="A676" s="175" t="s">
        <v>668</v>
      </c>
      <c r="B676" s="176" t="s">
        <v>1823</v>
      </c>
      <c r="C676" s="176" t="s">
        <v>672</v>
      </c>
      <c r="D676" s="150">
        <v>4822</v>
      </c>
      <c r="E676" s="153">
        <v>4458</v>
      </c>
      <c r="F676" s="153">
        <v>364</v>
      </c>
      <c r="G676" s="151">
        <v>1652</v>
      </c>
      <c r="H676" s="151">
        <v>1467</v>
      </c>
      <c r="I676" s="151">
        <v>185</v>
      </c>
      <c r="J676" s="151">
        <v>3700</v>
      </c>
      <c r="K676" s="151">
        <v>3439</v>
      </c>
      <c r="L676" s="151">
        <v>261</v>
      </c>
      <c r="M676" s="172">
        <v>0.93</v>
      </c>
      <c r="N676" s="153">
        <v>85373</v>
      </c>
      <c r="O676" s="153">
        <v>77897</v>
      </c>
      <c r="P676" s="153">
        <v>7476</v>
      </c>
      <c r="Q676" s="154">
        <v>0.912431330748597</v>
      </c>
      <c r="R676" s="154">
        <v>0.924512650352551</v>
      </c>
      <c r="S676" s="154">
        <v>0.888014527845036</v>
      </c>
      <c r="T676" s="154">
        <v>0.92945945945946</v>
      </c>
      <c r="U676" s="173">
        <v>0.0364981225075145</v>
      </c>
      <c r="V676" s="158">
        <v>25073</v>
      </c>
      <c r="W676" s="158">
        <v>22925</v>
      </c>
      <c r="X676" s="158">
        <v>27396</v>
      </c>
      <c r="Y676" s="158">
        <v>25012</v>
      </c>
      <c r="Z676" s="155">
        <v>0.914330155944642</v>
      </c>
      <c r="AA676" s="155">
        <v>0.912979997079866</v>
      </c>
      <c r="AB676" s="173">
        <v>0.00135015886477596</v>
      </c>
    </row>
    <row r="677" spans="1:28">
      <c r="A677" s="175" t="s">
        <v>668</v>
      </c>
      <c r="B677" s="176" t="s">
        <v>1823</v>
      </c>
      <c r="C677" s="176" t="s">
        <v>673</v>
      </c>
      <c r="D677" s="150">
        <v>5029</v>
      </c>
      <c r="E677" s="153">
        <v>4859</v>
      </c>
      <c r="F677" s="153">
        <v>170</v>
      </c>
      <c r="G677" s="151">
        <v>1821</v>
      </c>
      <c r="H677" s="151">
        <v>1764</v>
      </c>
      <c r="I677" s="151">
        <v>57</v>
      </c>
      <c r="J677" s="151">
        <v>3639</v>
      </c>
      <c r="K677" s="151">
        <v>3516</v>
      </c>
      <c r="L677" s="151">
        <v>123</v>
      </c>
      <c r="M677" s="172">
        <v>0.93</v>
      </c>
      <c r="N677" s="153">
        <v>92826</v>
      </c>
      <c r="O677" s="153">
        <v>89384</v>
      </c>
      <c r="P677" s="153">
        <v>3442</v>
      </c>
      <c r="Q677" s="154">
        <v>0.962919871587702</v>
      </c>
      <c r="R677" s="154">
        <v>0.966196062835554</v>
      </c>
      <c r="S677" s="154">
        <v>0.968698517298188</v>
      </c>
      <c r="T677" s="154">
        <v>0.966199505358615</v>
      </c>
      <c r="U677" s="173">
        <v>-0.00250245446263397</v>
      </c>
      <c r="V677" s="158">
        <v>26353</v>
      </c>
      <c r="W677" s="158">
        <v>25485</v>
      </c>
      <c r="X677" s="158">
        <v>30233</v>
      </c>
      <c r="Y677" s="158">
        <v>29080</v>
      </c>
      <c r="Z677" s="155">
        <v>0.967062573521041</v>
      </c>
      <c r="AA677" s="155">
        <v>0.961862865081203</v>
      </c>
      <c r="AB677" s="173">
        <v>0.00519970843983864</v>
      </c>
    </row>
    <row r="678" spans="1:28">
      <c r="A678" s="175" t="s">
        <v>668</v>
      </c>
      <c r="B678" s="176" t="s">
        <v>1823</v>
      </c>
      <c r="C678" s="176" t="s">
        <v>674</v>
      </c>
      <c r="D678" s="150">
        <v>2191</v>
      </c>
      <c r="E678" s="153">
        <v>2162</v>
      </c>
      <c r="F678" s="153">
        <v>29</v>
      </c>
      <c r="G678" s="151">
        <v>742</v>
      </c>
      <c r="H678" s="151">
        <v>721</v>
      </c>
      <c r="I678" s="151">
        <v>21</v>
      </c>
      <c r="J678" s="151">
        <v>1681</v>
      </c>
      <c r="K678" s="151">
        <v>1649</v>
      </c>
      <c r="L678" s="151">
        <v>32</v>
      </c>
      <c r="M678" s="172">
        <v>0.93</v>
      </c>
      <c r="N678" s="153">
        <v>40045</v>
      </c>
      <c r="O678" s="153">
        <v>39376</v>
      </c>
      <c r="P678" s="153">
        <v>669</v>
      </c>
      <c r="Q678" s="154">
        <v>0.983293794481209</v>
      </c>
      <c r="R678" s="154">
        <v>0.986764034687357</v>
      </c>
      <c r="S678" s="154">
        <v>0.971698113207547</v>
      </c>
      <c r="T678" s="154">
        <v>0.980963712076145</v>
      </c>
      <c r="U678" s="173">
        <v>0.0150659214798102</v>
      </c>
      <c r="V678" s="158">
        <v>11501</v>
      </c>
      <c r="W678" s="158">
        <v>11314</v>
      </c>
      <c r="X678" s="158">
        <v>12912</v>
      </c>
      <c r="Y678" s="158">
        <v>12704</v>
      </c>
      <c r="Z678" s="155">
        <v>0.983740544300496</v>
      </c>
      <c r="AA678" s="155">
        <v>0.983890954151177</v>
      </c>
      <c r="AB678" s="173">
        <v>-0.000150409850681599</v>
      </c>
    </row>
    <row r="679" spans="1:28">
      <c r="A679" s="175" t="s">
        <v>668</v>
      </c>
      <c r="B679" s="176" t="s">
        <v>1823</v>
      </c>
      <c r="C679" s="176" t="s">
        <v>675</v>
      </c>
      <c r="D679" s="150">
        <v>3520</v>
      </c>
      <c r="E679" s="153">
        <v>3421</v>
      </c>
      <c r="F679" s="153">
        <v>99</v>
      </c>
      <c r="G679" s="151">
        <v>1229</v>
      </c>
      <c r="H679" s="151">
        <v>1196</v>
      </c>
      <c r="I679" s="151">
        <v>33</v>
      </c>
      <c r="J679" s="151">
        <v>2572</v>
      </c>
      <c r="K679" s="151">
        <v>2508</v>
      </c>
      <c r="L679" s="151">
        <v>64</v>
      </c>
      <c r="M679" s="172">
        <v>0.93</v>
      </c>
      <c r="N679" s="153">
        <v>63464</v>
      </c>
      <c r="O679" s="153">
        <v>61926</v>
      </c>
      <c r="P679" s="153">
        <v>1538</v>
      </c>
      <c r="Q679" s="154">
        <v>0.975765788478507</v>
      </c>
      <c r="R679" s="154">
        <v>0.971875</v>
      </c>
      <c r="S679" s="154">
        <v>0.973148901545972</v>
      </c>
      <c r="T679" s="154">
        <v>0.975116640746501</v>
      </c>
      <c r="U679" s="173">
        <v>-0.00127390154597229</v>
      </c>
      <c r="V679" s="158">
        <v>18310</v>
      </c>
      <c r="W679" s="158">
        <v>17845</v>
      </c>
      <c r="X679" s="158">
        <v>20371</v>
      </c>
      <c r="Y679" s="158">
        <v>19881</v>
      </c>
      <c r="Z679" s="155">
        <v>0.974604041507373</v>
      </c>
      <c r="AA679" s="155">
        <v>0.975946198026606</v>
      </c>
      <c r="AB679" s="173">
        <v>-0.00134215651923342</v>
      </c>
    </row>
    <row r="680" spans="1:28">
      <c r="A680" s="175" t="s">
        <v>668</v>
      </c>
      <c r="B680" s="176" t="s">
        <v>1823</v>
      </c>
      <c r="C680" s="176" t="s">
        <v>676</v>
      </c>
      <c r="D680" s="150">
        <v>2526</v>
      </c>
      <c r="E680" s="153">
        <v>2449</v>
      </c>
      <c r="F680" s="153">
        <v>77</v>
      </c>
      <c r="G680" s="151">
        <v>895</v>
      </c>
      <c r="H680" s="151">
        <v>869</v>
      </c>
      <c r="I680" s="151">
        <v>26</v>
      </c>
      <c r="J680" s="151">
        <v>1938</v>
      </c>
      <c r="K680" s="151">
        <v>1889</v>
      </c>
      <c r="L680" s="151">
        <v>49</v>
      </c>
      <c r="M680" s="172">
        <v>0.93</v>
      </c>
      <c r="N680" s="153">
        <v>44594</v>
      </c>
      <c r="O680" s="153">
        <v>43066</v>
      </c>
      <c r="P680" s="153">
        <v>1528</v>
      </c>
      <c r="Q680" s="154">
        <v>0.9657353007131</v>
      </c>
      <c r="R680" s="154">
        <v>0.969517022961203</v>
      </c>
      <c r="S680" s="154">
        <v>0.970949720670391</v>
      </c>
      <c r="T680" s="154">
        <v>0.974716202270382</v>
      </c>
      <c r="U680" s="173">
        <v>-0.00143269770918764</v>
      </c>
      <c r="V680" s="158">
        <v>13112</v>
      </c>
      <c r="W680" s="158">
        <v>12614</v>
      </c>
      <c r="X680" s="158">
        <v>14363</v>
      </c>
      <c r="Y680" s="158">
        <v>13854</v>
      </c>
      <c r="Z680" s="155">
        <v>0.962019524100061</v>
      </c>
      <c r="AA680" s="155">
        <v>0.964561721088909</v>
      </c>
      <c r="AB680" s="173">
        <v>-0.00254219698884806</v>
      </c>
    </row>
    <row r="681" spans="1:28">
      <c r="A681" s="175" t="s">
        <v>668</v>
      </c>
      <c r="B681" s="176" t="s">
        <v>1823</v>
      </c>
      <c r="C681" s="176" t="s">
        <v>677</v>
      </c>
      <c r="D681" s="150">
        <v>3285</v>
      </c>
      <c r="E681" s="153">
        <v>3240</v>
      </c>
      <c r="F681" s="153">
        <v>45</v>
      </c>
      <c r="G681" s="151">
        <v>1232</v>
      </c>
      <c r="H681" s="151">
        <v>1211</v>
      </c>
      <c r="I681" s="151">
        <v>21</v>
      </c>
      <c r="J681" s="151">
        <v>2426</v>
      </c>
      <c r="K681" s="151">
        <v>2380</v>
      </c>
      <c r="L681" s="151">
        <v>46</v>
      </c>
      <c r="M681" s="172">
        <v>0.93</v>
      </c>
      <c r="N681" s="153">
        <v>61484</v>
      </c>
      <c r="O681" s="153">
        <v>60378</v>
      </c>
      <c r="P681" s="153">
        <v>1106</v>
      </c>
      <c r="Q681" s="154">
        <v>0.98201158024852</v>
      </c>
      <c r="R681" s="154">
        <v>0.986301369863014</v>
      </c>
      <c r="S681" s="154">
        <v>0.982954545454545</v>
      </c>
      <c r="T681" s="154">
        <v>0.981038746908491</v>
      </c>
      <c r="U681" s="173">
        <v>0.00334682440846823</v>
      </c>
      <c r="V681" s="158">
        <v>17300</v>
      </c>
      <c r="W681" s="158">
        <v>16999</v>
      </c>
      <c r="X681" s="158">
        <v>20071</v>
      </c>
      <c r="Y681" s="158">
        <v>19731</v>
      </c>
      <c r="Z681" s="155">
        <v>0.982601156069364</v>
      </c>
      <c r="AA681" s="155">
        <v>0.98306013651537</v>
      </c>
      <c r="AB681" s="173">
        <v>-0.00045898044600623</v>
      </c>
    </row>
    <row r="682" spans="1:28">
      <c r="A682" s="175" t="s">
        <v>668</v>
      </c>
      <c r="B682" s="176" t="s">
        <v>1823</v>
      </c>
      <c r="C682" s="176" t="s">
        <v>678</v>
      </c>
      <c r="D682" s="150">
        <v>4137</v>
      </c>
      <c r="E682" s="153">
        <v>3906</v>
      </c>
      <c r="F682" s="153">
        <v>231</v>
      </c>
      <c r="G682" s="151">
        <v>1465</v>
      </c>
      <c r="H682" s="151">
        <v>1374</v>
      </c>
      <c r="I682" s="151">
        <v>91</v>
      </c>
      <c r="J682" s="151">
        <v>3202</v>
      </c>
      <c r="K682" s="151">
        <v>3031</v>
      </c>
      <c r="L682" s="151">
        <v>171</v>
      </c>
      <c r="M682" s="172">
        <v>0.93</v>
      </c>
      <c r="N682" s="153">
        <v>74022</v>
      </c>
      <c r="O682" s="153">
        <v>69620</v>
      </c>
      <c r="P682" s="153">
        <v>4402</v>
      </c>
      <c r="Q682" s="154">
        <v>0.940531193428981</v>
      </c>
      <c r="R682" s="154">
        <v>0.944162436548223</v>
      </c>
      <c r="S682" s="154">
        <v>0.937883959044369</v>
      </c>
      <c r="T682" s="154">
        <v>0.946595877576515</v>
      </c>
      <c r="U682" s="173">
        <v>0.0062784775038548</v>
      </c>
      <c r="V682" s="158">
        <v>21591</v>
      </c>
      <c r="W682" s="158">
        <v>20298</v>
      </c>
      <c r="X682" s="158">
        <v>23799</v>
      </c>
      <c r="Y682" s="158">
        <v>22262</v>
      </c>
      <c r="Z682" s="155">
        <v>0.940113936362373</v>
      </c>
      <c r="AA682" s="155">
        <v>0.935417454514896</v>
      </c>
      <c r="AB682" s="173">
        <v>0.00469648184747762</v>
      </c>
    </row>
    <row r="683" spans="1:28">
      <c r="A683" s="175" t="s">
        <v>668</v>
      </c>
      <c r="B683" s="176" t="s">
        <v>1824</v>
      </c>
      <c r="C683" s="176" t="s">
        <v>679</v>
      </c>
      <c r="D683" s="150">
        <v>3447</v>
      </c>
      <c r="E683" s="153">
        <v>3263</v>
      </c>
      <c r="F683" s="153">
        <v>184</v>
      </c>
      <c r="G683" s="151">
        <v>1304</v>
      </c>
      <c r="H683" s="151">
        <v>1200</v>
      </c>
      <c r="I683" s="151">
        <v>104</v>
      </c>
      <c r="J683" s="151">
        <v>2171</v>
      </c>
      <c r="K683" s="151">
        <v>2103</v>
      </c>
      <c r="L683" s="151">
        <v>68</v>
      </c>
      <c r="M683" s="172">
        <v>0.93</v>
      </c>
      <c r="N683" s="153">
        <v>58767</v>
      </c>
      <c r="O683" s="153">
        <v>55609</v>
      </c>
      <c r="P683" s="153">
        <v>3158</v>
      </c>
      <c r="Q683" s="154">
        <v>0.946262358126159</v>
      </c>
      <c r="R683" s="154">
        <v>0.946620249492312</v>
      </c>
      <c r="S683" s="154">
        <v>0.920245398773006</v>
      </c>
      <c r="T683" s="154">
        <v>0.968678028558268</v>
      </c>
      <c r="U683" s="173">
        <v>0.026374850719306</v>
      </c>
      <c r="V683" s="158">
        <v>17234</v>
      </c>
      <c r="W683" s="158">
        <v>16296</v>
      </c>
      <c r="X683" s="158">
        <v>19035</v>
      </c>
      <c r="Y683" s="158">
        <v>18049</v>
      </c>
      <c r="Z683" s="155">
        <v>0.94557270511779</v>
      </c>
      <c r="AA683" s="155">
        <v>0.948200682952456</v>
      </c>
      <c r="AB683" s="173">
        <v>-0.00262797783466551</v>
      </c>
    </row>
    <row r="684" spans="1:28">
      <c r="A684" s="175" t="s">
        <v>668</v>
      </c>
      <c r="B684" s="176" t="s">
        <v>1824</v>
      </c>
      <c r="C684" s="176" t="s">
        <v>680</v>
      </c>
      <c r="D684" s="150">
        <v>6746</v>
      </c>
      <c r="E684" s="153">
        <v>6661</v>
      </c>
      <c r="F684" s="153">
        <v>85</v>
      </c>
      <c r="G684" s="151">
        <v>3212</v>
      </c>
      <c r="H684" s="151">
        <v>3169</v>
      </c>
      <c r="I684" s="151">
        <v>43</v>
      </c>
      <c r="J684" s="151">
        <v>4989</v>
      </c>
      <c r="K684" s="151">
        <v>4939</v>
      </c>
      <c r="L684" s="151">
        <v>50</v>
      </c>
      <c r="M684" s="172">
        <v>0.93</v>
      </c>
      <c r="N684" s="153">
        <v>118003</v>
      </c>
      <c r="O684" s="153">
        <v>116459</v>
      </c>
      <c r="P684" s="153">
        <v>1544</v>
      </c>
      <c r="Q684" s="154">
        <v>0.986915586891859</v>
      </c>
      <c r="R684" s="154">
        <v>0.987399940705603</v>
      </c>
      <c r="S684" s="154">
        <v>0.986612702366127</v>
      </c>
      <c r="T684" s="154">
        <v>0.989977951493285</v>
      </c>
      <c r="U684" s="173">
        <v>0.000787238339476359</v>
      </c>
      <c r="V684" s="158">
        <v>37552</v>
      </c>
      <c r="W684" s="158">
        <v>37108</v>
      </c>
      <c r="X684" s="158">
        <v>38713</v>
      </c>
      <c r="Y684" s="158">
        <v>38257</v>
      </c>
      <c r="Z684" s="155">
        <v>0.988176395398381</v>
      </c>
      <c r="AA684" s="155">
        <v>0.988221011029887</v>
      </c>
      <c r="AB684" s="173">
        <v>-4.46156315057067e-5</v>
      </c>
    </row>
    <row r="685" spans="1:28">
      <c r="A685" s="175" t="s">
        <v>668</v>
      </c>
      <c r="B685" s="176" t="s">
        <v>1824</v>
      </c>
      <c r="C685" s="176" t="s">
        <v>681</v>
      </c>
      <c r="D685" s="150">
        <v>2400</v>
      </c>
      <c r="E685" s="153">
        <v>2312</v>
      </c>
      <c r="F685" s="153">
        <v>88</v>
      </c>
      <c r="G685" s="151">
        <v>961</v>
      </c>
      <c r="H685" s="151">
        <v>857</v>
      </c>
      <c r="I685" s="151">
        <v>104</v>
      </c>
      <c r="J685" s="151">
        <v>1673</v>
      </c>
      <c r="K685" s="151">
        <v>1569</v>
      </c>
      <c r="L685" s="151">
        <v>104</v>
      </c>
      <c r="M685" s="172">
        <v>0.93</v>
      </c>
      <c r="N685" s="153">
        <v>41605</v>
      </c>
      <c r="O685" s="153">
        <v>38960</v>
      </c>
      <c r="P685" s="153">
        <v>2645</v>
      </c>
      <c r="Q685" s="154">
        <v>0.936425910347314</v>
      </c>
      <c r="R685" s="154">
        <v>0.963333333333333</v>
      </c>
      <c r="S685" s="154">
        <v>0.891779396462019</v>
      </c>
      <c r="T685" s="154">
        <v>0.937836222355051</v>
      </c>
      <c r="U685" s="173">
        <v>0.0715539368713146</v>
      </c>
      <c r="V685" s="158">
        <v>12441</v>
      </c>
      <c r="W685" s="158">
        <v>11704</v>
      </c>
      <c r="X685" s="158">
        <v>13537</v>
      </c>
      <c r="Y685" s="158">
        <v>12691</v>
      </c>
      <c r="Z685" s="155">
        <v>0.940760389036251</v>
      </c>
      <c r="AA685" s="155">
        <v>0.937504616975696</v>
      </c>
      <c r="AB685" s="173">
        <v>0.00325577206055494</v>
      </c>
    </row>
    <row r="686" spans="1:28">
      <c r="A686" s="175" t="s">
        <v>668</v>
      </c>
      <c r="B686" s="176" t="s">
        <v>1824</v>
      </c>
      <c r="C686" s="176" t="s">
        <v>682</v>
      </c>
      <c r="D686" s="150">
        <v>6263</v>
      </c>
      <c r="E686" s="153">
        <v>5827</v>
      </c>
      <c r="F686" s="153">
        <v>436</v>
      </c>
      <c r="G686" s="151">
        <v>3074</v>
      </c>
      <c r="H686" s="151">
        <v>2810</v>
      </c>
      <c r="I686" s="151">
        <v>264</v>
      </c>
      <c r="J686" s="151">
        <v>4507</v>
      </c>
      <c r="K686" s="151">
        <v>4329</v>
      </c>
      <c r="L686" s="151">
        <v>178</v>
      </c>
      <c r="M686" s="172">
        <v>0.93</v>
      </c>
      <c r="N686" s="153">
        <v>101506</v>
      </c>
      <c r="O686" s="153">
        <v>94814</v>
      </c>
      <c r="P686" s="153">
        <v>6692</v>
      </c>
      <c r="Q686" s="154">
        <v>0.93407286268792</v>
      </c>
      <c r="R686" s="154">
        <v>0.930384799616797</v>
      </c>
      <c r="S686" s="154">
        <v>0.914118412491867</v>
      </c>
      <c r="T686" s="154">
        <v>0.960505879742623</v>
      </c>
      <c r="U686" s="173">
        <v>0.0162663871249298</v>
      </c>
      <c r="V686" s="158">
        <v>34060</v>
      </c>
      <c r="W686" s="158">
        <v>31890</v>
      </c>
      <c r="X686" s="158">
        <v>34086</v>
      </c>
      <c r="Y686" s="158">
        <v>32059</v>
      </c>
      <c r="Z686" s="155">
        <v>0.936288901937757</v>
      </c>
      <c r="AA686" s="155">
        <v>0.940532770052221</v>
      </c>
      <c r="AB686" s="173">
        <v>-0.00424386811446387</v>
      </c>
    </row>
    <row r="687" spans="1:28">
      <c r="A687" s="175" t="s">
        <v>668</v>
      </c>
      <c r="B687" s="176" t="s">
        <v>1824</v>
      </c>
      <c r="C687" s="176" t="s">
        <v>683</v>
      </c>
      <c r="D687" s="150">
        <v>1407</v>
      </c>
      <c r="E687" s="153">
        <v>1327</v>
      </c>
      <c r="F687" s="153">
        <v>80</v>
      </c>
      <c r="G687" s="151">
        <v>529</v>
      </c>
      <c r="H687" s="151">
        <v>481</v>
      </c>
      <c r="I687" s="151">
        <v>48</v>
      </c>
      <c r="J687" s="151">
        <v>942</v>
      </c>
      <c r="K687" s="151">
        <v>918</v>
      </c>
      <c r="L687" s="151">
        <v>24</v>
      </c>
      <c r="M687" s="172">
        <v>0.93</v>
      </c>
      <c r="N687" s="153">
        <v>25412</v>
      </c>
      <c r="O687" s="153">
        <v>23848</v>
      </c>
      <c r="P687" s="153">
        <v>1564</v>
      </c>
      <c r="Q687" s="154">
        <v>0.938454273571541</v>
      </c>
      <c r="R687" s="154">
        <v>0.943141435678749</v>
      </c>
      <c r="S687" s="154">
        <v>0.909262759924386</v>
      </c>
      <c r="T687" s="154">
        <v>0.974522292993631</v>
      </c>
      <c r="U687" s="173">
        <v>0.0338786757543634</v>
      </c>
      <c r="V687" s="158">
        <v>7278</v>
      </c>
      <c r="W687" s="158">
        <v>6885</v>
      </c>
      <c r="X687" s="158">
        <v>8273</v>
      </c>
      <c r="Y687" s="158">
        <v>7680</v>
      </c>
      <c r="Z687" s="155">
        <v>0.946001648804617</v>
      </c>
      <c r="AA687" s="155">
        <v>0.928321044361175</v>
      </c>
      <c r="AB687" s="173">
        <v>0.0176806044434418</v>
      </c>
    </row>
    <row r="688" spans="1:28">
      <c r="A688" s="175" t="s">
        <v>668</v>
      </c>
      <c r="B688" s="176" t="s">
        <v>1824</v>
      </c>
      <c r="C688" s="176" t="s">
        <v>684</v>
      </c>
      <c r="D688" s="150">
        <v>3448</v>
      </c>
      <c r="E688" s="153">
        <v>3400</v>
      </c>
      <c r="F688" s="153">
        <v>48</v>
      </c>
      <c r="G688" s="151">
        <v>1624</v>
      </c>
      <c r="H688" s="151">
        <v>1591</v>
      </c>
      <c r="I688" s="151">
        <v>33</v>
      </c>
      <c r="J688" s="151">
        <v>2512</v>
      </c>
      <c r="K688" s="151">
        <v>2468</v>
      </c>
      <c r="L688" s="151">
        <v>44</v>
      </c>
      <c r="M688" s="172">
        <v>0.93</v>
      </c>
      <c r="N688" s="153">
        <v>58266</v>
      </c>
      <c r="O688" s="153">
        <v>57261</v>
      </c>
      <c r="P688" s="153">
        <v>1005</v>
      </c>
      <c r="Q688" s="154">
        <v>0.982751518896097</v>
      </c>
      <c r="R688" s="154">
        <v>0.986078886310905</v>
      </c>
      <c r="S688" s="154">
        <v>0.979679802955665</v>
      </c>
      <c r="T688" s="154">
        <v>0.982484076433121</v>
      </c>
      <c r="U688" s="173">
        <v>0.00639908335523987</v>
      </c>
      <c r="V688" s="158">
        <v>18574</v>
      </c>
      <c r="W688" s="158">
        <v>18295</v>
      </c>
      <c r="X688" s="158">
        <v>18787</v>
      </c>
      <c r="Y688" s="158">
        <v>18478</v>
      </c>
      <c r="Z688" s="155">
        <v>0.98497900290729</v>
      </c>
      <c r="AA688" s="155">
        <v>0.983552456485868</v>
      </c>
      <c r="AB688" s="173">
        <v>0.00142654642142193</v>
      </c>
    </row>
    <row r="689" spans="1:28">
      <c r="A689" s="175" t="s">
        <v>668</v>
      </c>
      <c r="B689" s="176" t="s">
        <v>1824</v>
      </c>
      <c r="C689" s="176" t="s">
        <v>685</v>
      </c>
      <c r="D689" s="150">
        <v>3560</v>
      </c>
      <c r="E689" s="153">
        <v>3066</v>
      </c>
      <c r="F689" s="153">
        <v>494</v>
      </c>
      <c r="G689" s="151">
        <v>1427</v>
      </c>
      <c r="H689" s="151">
        <v>1076</v>
      </c>
      <c r="I689" s="151">
        <v>351</v>
      </c>
      <c r="J689" s="151">
        <v>2329</v>
      </c>
      <c r="K689" s="151">
        <v>1776</v>
      </c>
      <c r="L689" s="151">
        <v>553</v>
      </c>
      <c r="M689" s="172">
        <v>0.93</v>
      </c>
      <c r="N689" s="153">
        <v>61337</v>
      </c>
      <c r="O689" s="153">
        <v>49449</v>
      </c>
      <c r="P689" s="153">
        <v>11888</v>
      </c>
      <c r="Q689" s="154">
        <v>0.806185499779905</v>
      </c>
      <c r="R689" s="154">
        <v>0.86123595505618</v>
      </c>
      <c r="S689" s="154">
        <v>0.754029432375613</v>
      </c>
      <c r="T689" s="154">
        <v>0.762559038213826</v>
      </c>
      <c r="U689" s="173">
        <v>0.107206522680567</v>
      </c>
      <c r="V689" s="158">
        <v>17864</v>
      </c>
      <c r="W689" s="158">
        <v>14563</v>
      </c>
      <c r="X689" s="158">
        <v>19631</v>
      </c>
      <c r="Y689" s="158">
        <v>16168</v>
      </c>
      <c r="Z689" s="155">
        <v>0.815214957456337</v>
      </c>
      <c r="AA689" s="155">
        <v>0.823595333910652</v>
      </c>
      <c r="AB689" s="173">
        <v>-0.00838037645431478</v>
      </c>
    </row>
    <row r="690" spans="1:28">
      <c r="A690" s="175" t="s">
        <v>668</v>
      </c>
      <c r="B690" s="176" t="s">
        <v>1824</v>
      </c>
      <c r="C690" s="176" t="s">
        <v>686</v>
      </c>
      <c r="D690" s="150">
        <v>3690</v>
      </c>
      <c r="E690" s="153">
        <v>3629</v>
      </c>
      <c r="F690" s="153">
        <v>61</v>
      </c>
      <c r="G690" s="151">
        <v>2124</v>
      </c>
      <c r="H690" s="151">
        <v>2096</v>
      </c>
      <c r="I690" s="151">
        <v>28</v>
      </c>
      <c r="J690" s="151">
        <v>3040</v>
      </c>
      <c r="K690" s="151">
        <v>3002</v>
      </c>
      <c r="L690" s="151">
        <v>38</v>
      </c>
      <c r="M690" s="172">
        <v>0.93</v>
      </c>
      <c r="N690" s="153">
        <v>60702</v>
      </c>
      <c r="O690" s="153">
        <v>59808</v>
      </c>
      <c r="P690" s="153">
        <v>894</v>
      </c>
      <c r="Q690" s="154">
        <v>0.985272313927053</v>
      </c>
      <c r="R690" s="154">
        <v>0.983468834688347</v>
      </c>
      <c r="S690" s="154">
        <v>0.986817325800377</v>
      </c>
      <c r="T690" s="154">
        <v>0.9875</v>
      </c>
      <c r="U690" s="173">
        <v>-0.00334849111202973</v>
      </c>
      <c r="V690" s="158">
        <v>21447</v>
      </c>
      <c r="W690" s="158">
        <v>21190</v>
      </c>
      <c r="X690" s="158">
        <v>20363</v>
      </c>
      <c r="Y690" s="158">
        <v>20073</v>
      </c>
      <c r="Z690" s="155">
        <v>0.988016972070686</v>
      </c>
      <c r="AA690" s="155">
        <v>0.985758483524039</v>
      </c>
      <c r="AB690" s="173">
        <v>0.00225848854664712</v>
      </c>
    </row>
    <row r="691" spans="1:28">
      <c r="A691" s="175" t="s">
        <v>668</v>
      </c>
      <c r="B691" s="176" t="s">
        <v>1824</v>
      </c>
      <c r="C691" s="176" t="s">
        <v>687</v>
      </c>
      <c r="D691" s="150">
        <v>8626</v>
      </c>
      <c r="E691" s="153">
        <v>8269</v>
      </c>
      <c r="F691" s="153">
        <v>357</v>
      </c>
      <c r="G691" s="151">
        <v>4832</v>
      </c>
      <c r="H691" s="151">
        <v>4591</v>
      </c>
      <c r="I691" s="151">
        <v>241</v>
      </c>
      <c r="J691" s="151">
        <v>6675</v>
      </c>
      <c r="K691" s="151">
        <v>6440</v>
      </c>
      <c r="L691" s="151">
        <v>235</v>
      </c>
      <c r="M691" s="172">
        <v>0.93</v>
      </c>
      <c r="N691" s="153">
        <v>139524</v>
      </c>
      <c r="O691" s="153">
        <v>132719</v>
      </c>
      <c r="P691" s="153">
        <v>6805</v>
      </c>
      <c r="Q691" s="154">
        <v>0.951227029041599</v>
      </c>
      <c r="R691" s="154">
        <v>0.958613494087642</v>
      </c>
      <c r="S691" s="154">
        <v>0.95012417218543</v>
      </c>
      <c r="T691" s="154">
        <v>0.964794007490637</v>
      </c>
      <c r="U691" s="173">
        <v>0.00848932190221152</v>
      </c>
      <c r="V691" s="158">
        <v>49629</v>
      </c>
      <c r="W691" s="158">
        <v>47603</v>
      </c>
      <c r="X691" s="158">
        <v>46137</v>
      </c>
      <c r="Y691" s="158">
        <v>43765</v>
      </c>
      <c r="Z691" s="155">
        <v>0.95917709403776</v>
      </c>
      <c r="AA691" s="155">
        <v>0.948587901250623</v>
      </c>
      <c r="AB691" s="173">
        <v>0.0105891927871371</v>
      </c>
    </row>
    <row r="692" spans="1:28">
      <c r="A692" s="175" t="s">
        <v>668</v>
      </c>
      <c r="B692" s="176" t="s">
        <v>1824</v>
      </c>
      <c r="C692" s="176" t="s">
        <v>688</v>
      </c>
      <c r="D692" s="150">
        <v>7138</v>
      </c>
      <c r="E692" s="153">
        <v>6994</v>
      </c>
      <c r="F692" s="153">
        <v>144</v>
      </c>
      <c r="G692" s="151">
        <v>4877</v>
      </c>
      <c r="H692" s="151">
        <v>4702</v>
      </c>
      <c r="I692" s="151">
        <v>175</v>
      </c>
      <c r="J692" s="151">
        <v>6019</v>
      </c>
      <c r="K692" s="151">
        <v>5908</v>
      </c>
      <c r="L692" s="151">
        <v>111</v>
      </c>
      <c r="M692" s="172">
        <v>0.93</v>
      </c>
      <c r="N692" s="153">
        <v>108761</v>
      </c>
      <c r="O692" s="153">
        <v>105483</v>
      </c>
      <c r="P692" s="153">
        <v>3278</v>
      </c>
      <c r="Q692" s="154">
        <v>0.969860519855463</v>
      </c>
      <c r="R692" s="154">
        <v>0.979826281871673</v>
      </c>
      <c r="S692" s="154">
        <v>0.964117285216322</v>
      </c>
      <c r="T692" s="154">
        <v>0.981558398405051</v>
      </c>
      <c r="U692" s="173">
        <v>0.0157089966553512</v>
      </c>
      <c r="V692" s="158">
        <v>43215</v>
      </c>
      <c r="W692" s="158">
        <v>42182</v>
      </c>
      <c r="X692" s="158">
        <v>36955</v>
      </c>
      <c r="Y692" s="158">
        <v>35976</v>
      </c>
      <c r="Z692" s="155">
        <v>0.976096262871688</v>
      </c>
      <c r="AA692" s="155">
        <v>0.973508320930862</v>
      </c>
      <c r="AB692" s="173">
        <v>0.00258794194082623</v>
      </c>
    </row>
    <row r="693" spans="1:28">
      <c r="A693" s="175" t="s">
        <v>668</v>
      </c>
      <c r="B693" s="176" t="s">
        <v>1823</v>
      </c>
      <c r="C693" s="176" t="s">
        <v>689</v>
      </c>
      <c r="D693" s="150">
        <v>3885</v>
      </c>
      <c r="E693" s="153">
        <v>3724</v>
      </c>
      <c r="F693" s="153">
        <v>161</v>
      </c>
      <c r="G693" s="151">
        <v>1511</v>
      </c>
      <c r="H693" s="151">
        <v>1426</v>
      </c>
      <c r="I693" s="151">
        <v>85</v>
      </c>
      <c r="J693" s="151">
        <v>2647</v>
      </c>
      <c r="K693" s="151">
        <v>2531</v>
      </c>
      <c r="L693" s="151">
        <v>116</v>
      </c>
      <c r="M693" s="172">
        <v>0.93</v>
      </c>
      <c r="N693" s="153">
        <v>69098</v>
      </c>
      <c r="O693" s="153">
        <v>66335</v>
      </c>
      <c r="P693" s="153">
        <v>2763</v>
      </c>
      <c r="Q693" s="154">
        <v>0.960013314422993</v>
      </c>
      <c r="R693" s="154">
        <v>0.958558558558559</v>
      </c>
      <c r="S693" s="154">
        <v>0.943745863666446</v>
      </c>
      <c r="T693" s="154">
        <v>0.956176803928976</v>
      </c>
      <c r="U693" s="173">
        <v>0.0148126948921125</v>
      </c>
      <c r="V693" s="158">
        <v>19738</v>
      </c>
      <c r="W693" s="158">
        <v>18864</v>
      </c>
      <c r="X693" s="158">
        <v>22103</v>
      </c>
      <c r="Y693" s="158">
        <v>21300</v>
      </c>
      <c r="Z693" s="155">
        <v>0.955719931097376</v>
      </c>
      <c r="AA693" s="155">
        <v>0.963670090033027</v>
      </c>
      <c r="AB693" s="173">
        <v>-0.00795015893565154</v>
      </c>
    </row>
    <row r="694" spans="1:28">
      <c r="A694" s="175" t="s">
        <v>668</v>
      </c>
      <c r="B694" s="176" t="s">
        <v>1823</v>
      </c>
      <c r="C694" s="176" t="s">
        <v>690</v>
      </c>
      <c r="D694" s="150">
        <v>2476</v>
      </c>
      <c r="E694" s="153">
        <v>2390</v>
      </c>
      <c r="F694" s="153">
        <v>86</v>
      </c>
      <c r="G694" s="151">
        <v>1025</v>
      </c>
      <c r="H694" s="151">
        <v>980</v>
      </c>
      <c r="I694" s="151">
        <v>45</v>
      </c>
      <c r="J694" s="151">
        <v>1686</v>
      </c>
      <c r="K694" s="151">
        <v>1640</v>
      </c>
      <c r="L694" s="151">
        <v>46</v>
      </c>
      <c r="M694" s="172">
        <v>0.93</v>
      </c>
      <c r="N694" s="153">
        <v>43661</v>
      </c>
      <c r="O694" s="153">
        <v>42250</v>
      </c>
      <c r="P694" s="153">
        <v>1411</v>
      </c>
      <c r="Q694" s="154">
        <v>0.967682829069421</v>
      </c>
      <c r="R694" s="154">
        <v>0.965266558966074</v>
      </c>
      <c r="S694" s="154">
        <v>0.95609756097561</v>
      </c>
      <c r="T694" s="154">
        <v>0.972716488730724</v>
      </c>
      <c r="U694" s="173">
        <v>0.00916899799046456</v>
      </c>
      <c r="V694" s="158">
        <v>12799</v>
      </c>
      <c r="W694" s="158">
        <v>12391</v>
      </c>
      <c r="X694" s="158">
        <v>13855</v>
      </c>
      <c r="Y694" s="158">
        <v>13415</v>
      </c>
      <c r="Z694" s="155">
        <v>0.96812250957106</v>
      </c>
      <c r="AA694" s="155">
        <v>0.968242511728618</v>
      </c>
      <c r="AB694" s="173">
        <v>-0.000120002157557586</v>
      </c>
    </row>
    <row r="695" spans="1:28">
      <c r="A695" s="175" t="s">
        <v>668</v>
      </c>
      <c r="B695" s="176" t="s">
        <v>1823</v>
      </c>
      <c r="C695" s="176" t="s">
        <v>691</v>
      </c>
      <c r="D695" s="150">
        <v>2471</v>
      </c>
      <c r="E695" s="153">
        <v>2312</v>
      </c>
      <c r="F695" s="153">
        <v>159</v>
      </c>
      <c r="G695" s="151">
        <v>1029</v>
      </c>
      <c r="H695" s="151">
        <v>940</v>
      </c>
      <c r="I695" s="151">
        <v>89</v>
      </c>
      <c r="J695" s="151">
        <v>1681</v>
      </c>
      <c r="K695" s="151">
        <v>1602</v>
      </c>
      <c r="L695" s="151">
        <v>79</v>
      </c>
      <c r="M695" s="172">
        <v>0.93</v>
      </c>
      <c r="N695" s="153">
        <v>44383</v>
      </c>
      <c r="O695" s="153">
        <v>42239</v>
      </c>
      <c r="P695" s="153">
        <v>2144</v>
      </c>
      <c r="Q695" s="154">
        <v>0.951693215870942</v>
      </c>
      <c r="R695" s="154">
        <v>0.935653581545933</v>
      </c>
      <c r="S695" s="154">
        <v>0.913508260447036</v>
      </c>
      <c r="T695" s="154">
        <v>0.953004164187983</v>
      </c>
      <c r="U695" s="173">
        <v>0.0221453210988969</v>
      </c>
      <c r="V695" s="158">
        <v>12878</v>
      </c>
      <c r="W695" s="158">
        <v>12146</v>
      </c>
      <c r="X695" s="158">
        <v>14343</v>
      </c>
      <c r="Y695" s="158">
        <v>13785</v>
      </c>
      <c r="Z695" s="155">
        <v>0.943158875601802</v>
      </c>
      <c r="AA695" s="155">
        <v>0.96109600501987</v>
      </c>
      <c r="AB695" s="173">
        <v>-0.0179371294180688</v>
      </c>
    </row>
    <row r="696" spans="1:28">
      <c r="A696" s="175" t="s">
        <v>668</v>
      </c>
      <c r="B696" s="176" t="s">
        <v>1823</v>
      </c>
      <c r="C696" s="176" t="s">
        <v>692</v>
      </c>
      <c r="D696" s="150">
        <v>3418</v>
      </c>
      <c r="E696" s="153">
        <v>3320</v>
      </c>
      <c r="F696" s="153">
        <v>98</v>
      </c>
      <c r="G696" s="151">
        <v>1258</v>
      </c>
      <c r="H696" s="151">
        <v>1204</v>
      </c>
      <c r="I696" s="151">
        <v>54</v>
      </c>
      <c r="J696" s="151">
        <v>2204</v>
      </c>
      <c r="K696" s="151">
        <v>2160</v>
      </c>
      <c r="L696" s="151">
        <v>44</v>
      </c>
      <c r="M696" s="172">
        <v>0.93</v>
      </c>
      <c r="N696" s="153">
        <v>57100</v>
      </c>
      <c r="O696" s="153">
        <v>54925</v>
      </c>
      <c r="P696" s="153">
        <v>2175</v>
      </c>
      <c r="Q696" s="154">
        <v>0.961908931698774</v>
      </c>
      <c r="R696" s="154">
        <v>0.971328262141603</v>
      </c>
      <c r="S696" s="154">
        <v>0.957074721780604</v>
      </c>
      <c r="T696" s="154">
        <v>0.980036297640653</v>
      </c>
      <c r="U696" s="173">
        <v>0.0142535403609991</v>
      </c>
      <c r="V696" s="158">
        <v>16894</v>
      </c>
      <c r="W696" s="158">
        <v>16288</v>
      </c>
      <c r="X696" s="158">
        <v>18261</v>
      </c>
      <c r="Y696" s="158">
        <v>17571</v>
      </c>
      <c r="Z696" s="155">
        <v>0.964129276666272</v>
      </c>
      <c r="AA696" s="155">
        <v>0.962214555610317</v>
      </c>
      <c r="AB696" s="173">
        <v>0.00191472105595492</v>
      </c>
    </row>
    <row r="697" spans="1:28">
      <c r="A697" s="175" t="s">
        <v>668</v>
      </c>
      <c r="B697" s="176" t="s">
        <v>1823</v>
      </c>
      <c r="C697" s="176" t="s">
        <v>693</v>
      </c>
      <c r="D697" s="150">
        <v>3218</v>
      </c>
      <c r="E697" s="153">
        <v>3096</v>
      </c>
      <c r="F697" s="153">
        <v>122</v>
      </c>
      <c r="G697" s="151">
        <v>1254</v>
      </c>
      <c r="H697" s="151">
        <v>1194</v>
      </c>
      <c r="I697" s="151">
        <v>60</v>
      </c>
      <c r="J697" s="151">
        <v>2198</v>
      </c>
      <c r="K697" s="151">
        <v>2132</v>
      </c>
      <c r="L697" s="151">
        <v>66</v>
      </c>
      <c r="M697" s="172">
        <v>0.93</v>
      </c>
      <c r="N697" s="153">
        <v>56298</v>
      </c>
      <c r="O697" s="153">
        <v>54619</v>
      </c>
      <c r="P697" s="153">
        <v>1679</v>
      </c>
      <c r="Q697" s="154">
        <v>0.970176560446197</v>
      </c>
      <c r="R697" s="154">
        <v>0.962088253573648</v>
      </c>
      <c r="S697" s="154">
        <v>0.952153110047847</v>
      </c>
      <c r="T697" s="154">
        <v>0.969972702456779</v>
      </c>
      <c r="U697" s="173">
        <v>0.00993514352580138</v>
      </c>
      <c r="V697" s="158">
        <v>16203</v>
      </c>
      <c r="W697" s="158">
        <v>15660</v>
      </c>
      <c r="X697" s="158">
        <v>18195</v>
      </c>
      <c r="Y697" s="158">
        <v>17675</v>
      </c>
      <c r="Z697" s="155">
        <v>0.966487687465284</v>
      </c>
      <c r="AA697" s="155">
        <v>0.971420719978016</v>
      </c>
      <c r="AB697" s="173">
        <v>-0.00493303251273169</v>
      </c>
    </row>
    <row r="698" spans="1:28">
      <c r="A698" s="175" t="s">
        <v>668</v>
      </c>
      <c r="B698" s="176" t="s">
        <v>1823</v>
      </c>
      <c r="C698" s="176" t="s">
        <v>694</v>
      </c>
      <c r="D698" s="150">
        <v>4274</v>
      </c>
      <c r="E698" s="153">
        <v>4177</v>
      </c>
      <c r="F698" s="153">
        <v>97</v>
      </c>
      <c r="G698" s="151">
        <v>1790</v>
      </c>
      <c r="H698" s="151">
        <v>1757</v>
      </c>
      <c r="I698" s="151">
        <v>33</v>
      </c>
      <c r="J698" s="151">
        <v>3008</v>
      </c>
      <c r="K698" s="151">
        <v>2970</v>
      </c>
      <c r="L698" s="151">
        <v>38</v>
      </c>
      <c r="M698" s="172">
        <v>0.93</v>
      </c>
      <c r="N698" s="153">
        <v>75356</v>
      </c>
      <c r="O698" s="153">
        <v>74331</v>
      </c>
      <c r="P698" s="153">
        <v>1025</v>
      </c>
      <c r="Q698" s="154">
        <v>0.9863978979776</v>
      </c>
      <c r="R698" s="154">
        <v>0.977304632662611</v>
      </c>
      <c r="S698" s="154">
        <v>0.981564245810056</v>
      </c>
      <c r="T698" s="154">
        <v>0.987367021276596</v>
      </c>
      <c r="U698" s="173">
        <v>-0.00425961314744472</v>
      </c>
      <c r="V698" s="158">
        <v>22358</v>
      </c>
      <c r="W698" s="158">
        <v>22039</v>
      </c>
      <c r="X698" s="158">
        <v>24428</v>
      </c>
      <c r="Y698" s="158">
        <v>24107</v>
      </c>
      <c r="Z698" s="155">
        <v>0.985732176402183</v>
      </c>
      <c r="AA698" s="155">
        <v>0.986859341738988</v>
      </c>
      <c r="AB698" s="173">
        <v>-0.00112716533680535</v>
      </c>
    </row>
    <row r="699" spans="1:28">
      <c r="A699" s="175" t="s">
        <v>668</v>
      </c>
      <c r="B699" s="176" t="s">
        <v>1823</v>
      </c>
      <c r="C699" s="176" t="s">
        <v>695</v>
      </c>
      <c r="D699" s="150">
        <v>4200</v>
      </c>
      <c r="E699" s="153">
        <v>4092</v>
      </c>
      <c r="F699" s="153">
        <v>108</v>
      </c>
      <c r="G699" s="151">
        <v>1663</v>
      </c>
      <c r="H699" s="151">
        <v>1610</v>
      </c>
      <c r="I699" s="151">
        <v>53</v>
      </c>
      <c r="J699" s="151">
        <v>2910</v>
      </c>
      <c r="K699" s="151">
        <v>2848</v>
      </c>
      <c r="L699" s="151">
        <v>62</v>
      </c>
      <c r="M699" s="172">
        <v>0.93</v>
      </c>
      <c r="N699" s="153">
        <v>75764</v>
      </c>
      <c r="O699" s="153">
        <v>73519</v>
      </c>
      <c r="P699" s="153">
        <v>2245</v>
      </c>
      <c r="Q699" s="154">
        <v>0.970368512750119</v>
      </c>
      <c r="R699" s="154">
        <v>0.974285714285714</v>
      </c>
      <c r="S699" s="154">
        <v>0.968129885748647</v>
      </c>
      <c r="T699" s="154">
        <v>0.978694158075601</v>
      </c>
      <c r="U699" s="173">
        <v>0.00615582853706731</v>
      </c>
      <c r="V699" s="158">
        <v>21812</v>
      </c>
      <c r="W699" s="158">
        <v>21229</v>
      </c>
      <c r="X699" s="158">
        <v>24489</v>
      </c>
      <c r="Y699" s="158">
        <v>23757</v>
      </c>
      <c r="Z699" s="155">
        <v>0.973271593618192</v>
      </c>
      <c r="AA699" s="155">
        <v>0.970109028543428</v>
      </c>
      <c r="AB699" s="173">
        <v>0.0031625650747642</v>
      </c>
    </row>
    <row r="700" spans="1:28">
      <c r="A700" s="175" t="s">
        <v>668</v>
      </c>
      <c r="B700" s="176" t="s">
        <v>1823</v>
      </c>
      <c r="C700" s="176" t="s">
        <v>696</v>
      </c>
      <c r="D700" s="150">
        <v>1770</v>
      </c>
      <c r="E700" s="153">
        <v>1725</v>
      </c>
      <c r="F700" s="153">
        <v>45</v>
      </c>
      <c r="G700" s="151">
        <v>687</v>
      </c>
      <c r="H700" s="151">
        <v>659</v>
      </c>
      <c r="I700" s="151">
        <v>28</v>
      </c>
      <c r="J700" s="151">
        <v>1272</v>
      </c>
      <c r="K700" s="151">
        <v>1239</v>
      </c>
      <c r="L700" s="151">
        <v>33</v>
      </c>
      <c r="M700" s="172">
        <v>0.93</v>
      </c>
      <c r="N700" s="153">
        <v>32775</v>
      </c>
      <c r="O700" s="153">
        <v>31888</v>
      </c>
      <c r="P700" s="153">
        <v>887</v>
      </c>
      <c r="Q700" s="154">
        <v>0.972936689549962</v>
      </c>
      <c r="R700" s="154">
        <v>0.974576271186441</v>
      </c>
      <c r="S700" s="154">
        <v>0.95924308588064</v>
      </c>
      <c r="T700" s="154">
        <v>0.974056603773585</v>
      </c>
      <c r="U700" s="173">
        <v>0.0153331853058002</v>
      </c>
      <c r="V700" s="158">
        <v>9253</v>
      </c>
      <c r="W700" s="158">
        <v>8997</v>
      </c>
      <c r="X700" s="158">
        <v>10520</v>
      </c>
      <c r="Y700" s="158">
        <v>10253</v>
      </c>
      <c r="Z700" s="155">
        <v>0.972333297308981</v>
      </c>
      <c r="AA700" s="155">
        <v>0.974619771863118</v>
      </c>
      <c r="AB700" s="173">
        <v>-0.002286474554137</v>
      </c>
    </row>
    <row r="701" spans="1:28">
      <c r="A701" s="175" t="s">
        <v>668</v>
      </c>
      <c r="B701" s="176" t="s">
        <v>33</v>
      </c>
      <c r="C701" s="176" t="s">
        <v>697</v>
      </c>
      <c r="D701" s="150">
        <v>0</v>
      </c>
      <c r="E701" s="153">
        <v>0</v>
      </c>
      <c r="F701" s="153">
        <v>0</v>
      </c>
      <c r="G701" s="151">
        <v>0</v>
      </c>
      <c r="H701" s="151">
        <v>0</v>
      </c>
      <c r="I701" s="151">
        <v>0</v>
      </c>
      <c r="J701" s="151">
        <v>0</v>
      </c>
      <c r="K701" s="151">
        <v>0</v>
      </c>
      <c r="L701" s="151">
        <v>0</v>
      </c>
      <c r="M701" s="172">
        <v>0.93</v>
      </c>
      <c r="N701" s="153">
        <v>0</v>
      </c>
      <c r="O701" s="153">
        <v>0</v>
      </c>
      <c r="P701" s="153">
        <v>0</v>
      </c>
      <c r="Q701" s="154">
        <v>0</v>
      </c>
      <c r="R701" s="154">
        <v>0</v>
      </c>
      <c r="S701" s="154">
        <v>0</v>
      </c>
      <c r="T701" s="154">
        <v>0</v>
      </c>
      <c r="U701" s="173">
        <v>0</v>
      </c>
      <c r="V701" s="158">
        <v>0</v>
      </c>
      <c r="W701" s="158">
        <v>0</v>
      </c>
      <c r="X701" s="158">
        <v>0</v>
      </c>
      <c r="Y701" s="158">
        <v>0</v>
      </c>
      <c r="Z701" s="155">
        <v>0</v>
      </c>
      <c r="AA701" s="155">
        <v>0</v>
      </c>
      <c r="AB701" s="173">
        <v>0</v>
      </c>
    </row>
    <row r="702" spans="1:28">
      <c r="A702" s="175" t="s">
        <v>668</v>
      </c>
      <c r="B702" s="176" t="s">
        <v>1825</v>
      </c>
      <c r="C702" s="176" t="s">
        <v>698</v>
      </c>
      <c r="D702" s="150">
        <v>3635</v>
      </c>
      <c r="E702" s="153">
        <v>3537</v>
      </c>
      <c r="F702" s="153">
        <v>98</v>
      </c>
      <c r="G702" s="151">
        <v>1267</v>
      </c>
      <c r="H702" s="151">
        <v>1244</v>
      </c>
      <c r="I702" s="151">
        <v>23</v>
      </c>
      <c r="J702" s="151">
        <v>2455</v>
      </c>
      <c r="K702" s="151">
        <v>2411</v>
      </c>
      <c r="L702" s="151">
        <v>44</v>
      </c>
      <c r="M702" s="172">
        <v>0.93</v>
      </c>
      <c r="N702" s="153">
        <v>61752</v>
      </c>
      <c r="O702" s="153">
        <v>60477</v>
      </c>
      <c r="P702" s="153">
        <v>1275</v>
      </c>
      <c r="Q702" s="154">
        <v>0.979352895452779</v>
      </c>
      <c r="R702" s="154">
        <v>0.973039889958734</v>
      </c>
      <c r="S702" s="154">
        <v>0.981846882399369</v>
      </c>
      <c r="T702" s="154">
        <v>0.982077393075356</v>
      </c>
      <c r="U702" s="173">
        <v>-0.0088069924406341</v>
      </c>
      <c r="V702" s="158">
        <v>18043</v>
      </c>
      <c r="W702" s="158">
        <v>17659</v>
      </c>
      <c r="X702" s="158">
        <v>20140</v>
      </c>
      <c r="Y702" s="158">
        <v>19729</v>
      </c>
      <c r="Z702" s="155">
        <v>0.978717508174915</v>
      </c>
      <c r="AA702" s="155">
        <v>0.979592850049652</v>
      </c>
      <c r="AB702" s="173">
        <v>-0.000875341874737035</v>
      </c>
    </row>
    <row r="703" spans="1:28">
      <c r="A703" s="175" t="s">
        <v>668</v>
      </c>
      <c r="B703" s="176" t="s">
        <v>1825</v>
      </c>
      <c r="C703" s="176" t="s">
        <v>699</v>
      </c>
      <c r="D703" s="150">
        <v>3691</v>
      </c>
      <c r="E703" s="153">
        <v>3554</v>
      </c>
      <c r="F703" s="153">
        <v>137</v>
      </c>
      <c r="G703" s="151">
        <v>1144</v>
      </c>
      <c r="H703" s="151">
        <v>1084</v>
      </c>
      <c r="I703" s="151">
        <v>60</v>
      </c>
      <c r="J703" s="151">
        <v>2330</v>
      </c>
      <c r="K703" s="151">
        <v>2220</v>
      </c>
      <c r="L703" s="151">
        <v>110</v>
      </c>
      <c r="M703" s="172">
        <v>0.93</v>
      </c>
      <c r="N703" s="153">
        <v>63255</v>
      </c>
      <c r="O703" s="153">
        <v>61183</v>
      </c>
      <c r="P703" s="153">
        <v>2072</v>
      </c>
      <c r="Q703" s="154">
        <v>0.967243696150502</v>
      </c>
      <c r="R703" s="154">
        <v>0.962882687618532</v>
      </c>
      <c r="S703" s="154">
        <v>0.947552447552448</v>
      </c>
      <c r="T703" s="154">
        <v>0.952789699570815</v>
      </c>
      <c r="U703" s="173">
        <v>0.015330240066084</v>
      </c>
      <c r="V703" s="158">
        <v>17807</v>
      </c>
      <c r="W703" s="158">
        <v>17157</v>
      </c>
      <c r="X703" s="158">
        <v>20324</v>
      </c>
      <c r="Y703" s="158">
        <v>19705</v>
      </c>
      <c r="Z703" s="155">
        <v>0.96349750098276</v>
      </c>
      <c r="AA703" s="155">
        <v>0.969543396969101</v>
      </c>
      <c r="AB703" s="173">
        <v>-0.00604589598634098</v>
      </c>
    </row>
    <row r="704" spans="1:28">
      <c r="A704" s="175" t="s">
        <v>668</v>
      </c>
      <c r="B704" s="176" t="s">
        <v>1825</v>
      </c>
      <c r="C704" s="176" t="s">
        <v>700</v>
      </c>
      <c r="D704" s="150">
        <v>6443</v>
      </c>
      <c r="E704" s="153">
        <v>6171</v>
      </c>
      <c r="F704" s="153">
        <v>272</v>
      </c>
      <c r="G704" s="151">
        <v>2071</v>
      </c>
      <c r="H704" s="151">
        <v>1968</v>
      </c>
      <c r="I704" s="151">
        <v>103</v>
      </c>
      <c r="J704" s="151">
        <v>4354</v>
      </c>
      <c r="K704" s="151">
        <v>4199</v>
      </c>
      <c r="L704" s="151">
        <v>155</v>
      </c>
      <c r="M704" s="172">
        <v>0.93</v>
      </c>
      <c r="N704" s="153">
        <v>108108</v>
      </c>
      <c r="O704" s="153">
        <v>104447</v>
      </c>
      <c r="P704" s="153">
        <v>3661</v>
      </c>
      <c r="Q704" s="154">
        <v>0.966135716135716</v>
      </c>
      <c r="R704" s="154">
        <v>0.95778364116095</v>
      </c>
      <c r="S704" s="154">
        <v>0.950265572187349</v>
      </c>
      <c r="T704" s="154">
        <v>0.964400551217272</v>
      </c>
      <c r="U704" s="173">
        <v>0.00751806897360074</v>
      </c>
      <c r="V704" s="158">
        <v>31776</v>
      </c>
      <c r="W704" s="158">
        <v>30613</v>
      </c>
      <c r="X704" s="158">
        <v>34713</v>
      </c>
      <c r="Y704" s="158">
        <v>33570</v>
      </c>
      <c r="Z704" s="155">
        <v>0.963400050352467</v>
      </c>
      <c r="AA704" s="155">
        <v>0.967072854550169</v>
      </c>
      <c r="AB704" s="173">
        <v>-0.00367280419770133</v>
      </c>
    </row>
    <row r="705" spans="1:28">
      <c r="A705" s="175" t="s">
        <v>668</v>
      </c>
      <c r="B705" s="176" t="s">
        <v>1825</v>
      </c>
      <c r="C705" s="176" t="s">
        <v>701</v>
      </c>
      <c r="D705" s="150">
        <v>4110</v>
      </c>
      <c r="E705" s="153">
        <v>3909</v>
      </c>
      <c r="F705" s="153">
        <v>201</v>
      </c>
      <c r="G705" s="151">
        <v>1290</v>
      </c>
      <c r="H705" s="151">
        <v>1223</v>
      </c>
      <c r="I705" s="151">
        <v>67</v>
      </c>
      <c r="J705" s="151">
        <v>2742</v>
      </c>
      <c r="K705" s="151">
        <v>2650</v>
      </c>
      <c r="L705" s="151">
        <v>92</v>
      </c>
      <c r="M705" s="172">
        <v>0.93</v>
      </c>
      <c r="N705" s="153">
        <v>69739</v>
      </c>
      <c r="O705" s="153">
        <v>66564</v>
      </c>
      <c r="P705" s="153">
        <v>3175</v>
      </c>
      <c r="Q705" s="154">
        <v>0.954473106869901</v>
      </c>
      <c r="R705" s="154">
        <v>0.951094890510949</v>
      </c>
      <c r="S705" s="154">
        <v>0.948062015503876</v>
      </c>
      <c r="T705" s="154">
        <v>0.966447848285923</v>
      </c>
      <c r="U705" s="173">
        <v>0.00303287500707294</v>
      </c>
      <c r="V705" s="158">
        <v>19866</v>
      </c>
      <c r="W705" s="158">
        <v>18993</v>
      </c>
      <c r="X705" s="158">
        <v>22460</v>
      </c>
      <c r="Y705" s="158">
        <v>21375</v>
      </c>
      <c r="Z705" s="155">
        <v>0.956055572334642</v>
      </c>
      <c r="AA705" s="155">
        <v>0.951691896705254</v>
      </c>
      <c r="AB705" s="173">
        <v>0.00436367562938833</v>
      </c>
    </row>
    <row r="706" spans="1:28">
      <c r="A706" s="175" t="s">
        <v>668</v>
      </c>
      <c r="B706" s="176" t="s">
        <v>1825</v>
      </c>
      <c r="C706" s="176" t="s">
        <v>702</v>
      </c>
      <c r="D706" s="150">
        <v>2874</v>
      </c>
      <c r="E706" s="153">
        <v>2772</v>
      </c>
      <c r="F706" s="153">
        <v>102</v>
      </c>
      <c r="G706" s="151">
        <v>1020</v>
      </c>
      <c r="H706" s="151">
        <v>986</v>
      </c>
      <c r="I706" s="151">
        <v>34</v>
      </c>
      <c r="J706" s="151">
        <v>1982</v>
      </c>
      <c r="K706" s="151">
        <v>1929</v>
      </c>
      <c r="L706" s="151">
        <v>53</v>
      </c>
      <c r="M706" s="172">
        <v>0.93</v>
      </c>
      <c r="N706" s="153">
        <v>51702</v>
      </c>
      <c r="O706" s="153">
        <v>50179</v>
      </c>
      <c r="P706" s="153">
        <v>1523</v>
      </c>
      <c r="Q706" s="154">
        <v>0.970542725619899</v>
      </c>
      <c r="R706" s="154">
        <v>0.964509394572025</v>
      </c>
      <c r="S706" s="154">
        <v>0.966666666666667</v>
      </c>
      <c r="T706" s="154">
        <v>0.973259334006054</v>
      </c>
      <c r="U706" s="173">
        <v>-0.00215727209464167</v>
      </c>
      <c r="V706" s="158">
        <v>14680</v>
      </c>
      <c r="W706" s="158">
        <v>14233</v>
      </c>
      <c r="X706" s="158">
        <v>16668</v>
      </c>
      <c r="Y706" s="158">
        <v>16198</v>
      </c>
      <c r="Z706" s="155">
        <v>0.969550408719346</v>
      </c>
      <c r="AA706" s="155">
        <v>0.971802255819534</v>
      </c>
      <c r="AB706" s="173">
        <v>-0.00225184710018833</v>
      </c>
    </row>
    <row r="707" spans="1:28">
      <c r="A707" s="175" t="s">
        <v>668</v>
      </c>
      <c r="B707" s="176" t="s">
        <v>1825</v>
      </c>
      <c r="C707" s="176" t="s">
        <v>703</v>
      </c>
      <c r="D707" s="150">
        <v>3453</v>
      </c>
      <c r="E707" s="153">
        <v>3419</v>
      </c>
      <c r="F707" s="153">
        <v>34</v>
      </c>
      <c r="G707" s="151">
        <v>1196</v>
      </c>
      <c r="H707" s="151">
        <v>1184</v>
      </c>
      <c r="I707" s="151">
        <v>12</v>
      </c>
      <c r="J707" s="151">
        <v>2280</v>
      </c>
      <c r="K707" s="151">
        <v>2255</v>
      </c>
      <c r="L707" s="151">
        <v>25</v>
      </c>
      <c r="M707" s="172">
        <v>0.93</v>
      </c>
      <c r="N707" s="153">
        <v>58830</v>
      </c>
      <c r="O707" s="153">
        <v>58155</v>
      </c>
      <c r="P707" s="153">
        <v>675</v>
      </c>
      <c r="Q707" s="154">
        <v>0.988526262111168</v>
      </c>
      <c r="R707" s="154">
        <v>0.990153489719085</v>
      </c>
      <c r="S707" s="154">
        <v>0.989966555183946</v>
      </c>
      <c r="T707" s="154">
        <v>0.989035087719298</v>
      </c>
      <c r="U707" s="173">
        <v>0.000186934535138406</v>
      </c>
      <c r="V707" s="158">
        <v>17005</v>
      </c>
      <c r="W707" s="158">
        <v>16821</v>
      </c>
      <c r="X707" s="158">
        <v>19082</v>
      </c>
      <c r="Y707" s="158">
        <v>18847</v>
      </c>
      <c r="Z707" s="155">
        <v>0.989179653043223</v>
      </c>
      <c r="AA707" s="155">
        <v>0.987684729064039</v>
      </c>
      <c r="AB707" s="173">
        <v>0.00149492397918316</v>
      </c>
    </row>
    <row r="708" spans="1:28">
      <c r="A708" s="175" t="s">
        <v>668</v>
      </c>
      <c r="B708" s="176" t="s">
        <v>1825</v>
      </c>
      <c r="C708" s="176" t="s">
        <v>704</v>
      </c>
      <c r="D708" s="150">
        <v>9221</v>
      </c>
      <c r="E708" s="153">
        <v>8750</v>
      </c>
      <c r="F708" s="153">
        <v>471</v>
      </c>
      <c r="G708" s="151">
        <v>2936</v>
      </c>
      <c r="H708" s="151">
        <v>2754</v>
      </c>
      <c r="I708" s="151">
        <v>182</v>
      </c>
      <c r="J708" s="151">
        <v>6171</v>
      </c>
      <c r="K708" s="151">
        <v>5910</v>
      </c>
      <c r="L708" s="151">
        <v>261</v>
      </c>
      <c r="M708" s="172">
        <v>0.93</v>
      </c>
      <c r="N708" s="153">
        <v>157612</v>
      </c>
      <c r="O708" s="153">
        <v>151056</v>
      </c>
      <c r="P708" s="153">
        <v>6556</v>
      </c>
      <c r="Q708" s="154">
        <v>0.958404182422658</v>
      </c>
      <c r="R708" s="154">
        <v>0.948920941329574</v>
      </c>
      <c r="S708" s="154">
        <v>0.938010899182561</v>
      </c>
      <c r="T708" s="154">
        <v>0.95770539620807</v>
      </c>
      <c r="U708" s="173">
        <v>0.0109100421470125</v>
      </c>
      <c r="V708" s="158">
        <v>44850</v>
      </c>
      <c r="W708" s="158">
        <v>42780</v>
      </c>
      <c r="X708" s="158">
        <v>51001</v>
      </c>
      <c r="Y708" s="158">
        <v>48904</v>
      </c>
      <c r="Z708" s="155">
        <v>0.953846153846154</v>
      </c>
      <c r="AA708" s="155">
        <v>0.958883159153742</v>
      </c>
      <c r="AB708" s="173">
        <v>-0.00503700530758822</v>
      </c>
    </row>
    <row r="709" spans="1:28">
      <c r="A709" s="175" t="s">
        <v>668</v>
      </c>
      <c r="B709" s="176" t="s">
        <v>1825</v>
      </c>
      <c r="C709" s="176" t="s">
        <v>705</v>
      </c>
      <c r="D709" s="150">
        <v>2115</v>
      </c>
      <c r="E709" s="153">
        <v>2037</v>
      </c>
      <c r="F709" s="153">
        <v>78</v>
      </c>
      <c r="G709" s="151">
        <v>694</v>
      </c>
      <c r="H709" s="151">
        <v>645</v>
      </c>
      <c r="I709" s="151">
        <v>49</v>
      </c>
      <c r="J709" s="151">
        <v>1366</v>
      </c>
      <c r="K709" s="151">
        <v>1297</v>
      </c>
      <c r="L709" s="151">
        <v>69</v>
      </c>
      <c r="M709" s="172">
        <v>0.93</v>
      </c>
      <c r="N709" s="153">
        <v>34423</v>
      </c>
      <c r="O709" s="153">
        <v>32964</v>
      </c>
      <c r="P709" s="153">
        <v>1459</v>
      </c>
      <c r="Q709" s="154">
        <v>0.957615547744241</v>
      </c>
      <c r="R709" s="154">
        <v>0.963120567375886</v>
      </c>
      <c r="S709" s="154">
        <v>0.929394812680115</v>
      </c>
      <c r="T709" s="154">
        <v>0.949487554904832</v>
      </c>
      <c r="U709" s="173">
        <v>0.0337257546957712</v>
      </c>
      <c r="V709" s="158">
        <v>10090</v>
      </c>
      <c r="W709" s="158">
        <v>9677</v>
      </c>
      <c r="X709" s="158">
        <v>11243</v>
      </c>
      <c r="Y709" s="158">
        <v>10789</v>
      </c>
      <c r="Z709" s="155">
        <v>0.959068384539148</v>
      </c>
      <c r="AA709" s="155">
        <v>0.959619318687183</v>
      </c>
      <c r="AB709" s="173">
        <v>-0.00055093414803542</v>
      </c>
    </row>
    <row r="710" spans="1:28">
      <c r="A710" s="175" t="s">
        <v>668</v>
      </c>
      <c r="B710" s="176" t="s">
        <v>1825</v>
      </c>
      <c r="C710" s="176" t="s">
        <v>706</v>
      </c>
      <c r="D710" s="150">
        <v>2610</v>
      </c>
      <c r="E710" s="153">
        <v>2436</v>
      </c>
      <c r="F710" s="153">
        <v>174</v>
      </c>
      <c r="G710" s="151">
        <v>916</v>
      </c>
      <c r="H710" s="151">
        <v>841</v>
      </c>
      <c r="I710" s="151">
        <v>75</v>
      </c>
      <c r="J710" s="151">
        <v>1811</v>
      </c>
      <c r="K710" s="151">
        <v>1697</v>
      </c>
      <c r="L710" s="151">
        <v>114</v>
      </c>
      <c r="M710" s="172">
        <v>0.93</v>
      </c>
      <c r="N710" s="153">
        <v>46950</v>
      </c>
      <c r="O710" s="153">
        <v>44519</v>
      </c>
      <c r="P710" s="153">
        <v>2431</v>
      </c>
      <c r="Q710" s="154">
        <v>0.948221512247071</v>
      </c>
      <c r="R710" s="154">
        <v>0.933333333333333</v>
      </c>
      <c r="S710" s="154">
        <v>0.918122270742358</v>
      </c>
      <c r="T710" s="154">
        <v>0.937051352843733</v>
      </c>
      <c r="U710" s="173">
        <v>0.0152110625909753</v>
      </c>
      <c r="V710" s="158">
        <v>13158</v>
      </c>
      <c r="W710" s="158">
        <v>12425</v>
      </c>
      <c r="X710" s="158">
        <v>15025</v>
      </c>
      <c r="Y710" s="158">
        <v>14282</v>
      </c>
      <c r="Z710" s="155">
        <v>0.944292445660435</v>
      </c>
      <c r="AA710" s="155">
        <v>0.950549084858569</v>
      </c>
      <c r="AB710" s="173">
        <v>-0.00625663919813435</v>
      </c>
    </row>
    <row r="711" spans="1:28">
      <c r="A711" s="175" t="s">
        <v>668</v>
      </c>
      <c r="B711" s="176" t="s">
        <v>1826</v>
      </c>
      <c r="C711" s="176" t="s">
        <v>707</v>
      </c>
      <c r="D711" s="150">
        <v>3543</v>
      </c>
      <c r="E711" s="153">
        <v>3356</v>
      </c>
      <c r="F711" s="153">
        <v>187</v>
      </c>
      <c r="G711" s="151">
        <v>1407</v>
      </c>
      <c r="H711" s="151">
        <v>1317</v>
      </c>
      <c r="I711" s="151">
        <v>90</v>
      </c>
      <c r="J711" s="151">
        <v>2355</v>
      </c>
      <c r="K711" s="151">
        <v>2243</v>
      </c>
      <c r="L711" s="151">
        <v>112</v>
      </c>
      <c r="M711" s="172">
        <v>0.93</v>
      </c>
      <c r="N711" s="153">
        <v>61922</v>
      </c>
      <c r="O711" s="153">
        <v>59270</v>
      </c>
      <c r="P711" s="153">
        <v>2652</v>
      </c>
      <c r="Q711" s="154">
        <v>0.957171925971383</v>
      </c>
      <c r="R711" s="154">
        <v>0.947219870166526</v>
      </c>
      <c r="S711" s="154">
        <v>0.936034115138593</v>
      </c>
      <c r="T711" s="154">
        <v>0.95244161358811</v>
      </c>
      <c r="U711" s="173">
        <v>0.0111857550279327</v>
      </c>
      <c r="V711" s="158">
        <v>17750</v>
      </c>
      <c r="W711" s="158">
        <v>16878</v>
      </c>
      <c r="X711" s="158">
        <v>20269</v>
      </c>
      <c r="Y711" s="158">
        <v>19459</v>
      </c>
      <c r="Z711" s="155">
        <v>0.95087323943662</v>
      </c>
      <c r="AA711" s="155">
        <v>0.960037495683063</v>
      </c>
      <c r="AB711" s="173">
        <v>-0.00916425624644313</v>
      </c>
    </row>
    <row r="712" spans="1:28">
      <c r="A712" s="175" t="s">
        <v>668</v>
      </c>
      <c r="B712" s="176" t="s">
        <v>1826</v>
      </c>
      <c r="C712" s="176" t="s">
        <v>708</v>
      </c>
      <c r="D712" s="150">
        <v>2129</v>
      </c>
      <c r="E712" s="153">
        <v>2036</v>
      </c>
      <c r="F712" s="153">
        <v>93</v>
      </c>
      <c r="G712" s="151">
        <v>872</v>
      </c>
      <c r="H712" s="151">
        <v>829</v>
      </c>
      <c r="I712" s="151">
        <v>43</v>
      </c>
      <c r="J712" s="151">
        <v>1503</v>
      </c>
      <c r="K712" s="151">
        <v>1458</v>
      </c>
      <c r="L712" s="151">
        <v>45</v>
      </c>
      <c r="M712" s="172">
        <v>0.93</v>
      </c>
      <c r="N712" s="153">
        <v>39789</v>
      </c>
      <c r="O712" s="153">
        <v>38447</v>
      </c>
      <c r="P712" s="153">
        <v>1342</v>
      </c>
      <c r="Q712" s="154">
        <v>0.966272085249692</v>
      </c>
      <c r="R712" s="154">
        <v>0.956317519962424</v>
      </c>
      <c r="S712" s="154">
        <v>0.950688073394495</v>
      </c>
      <c r="T712" s="154">
        <v>0.970059880239521</v>
      </c>
      <c r="U712" s="173">
        <v>0.00562944656792819</v>
      </c>
      <c r="V712" s="158">
        <v>11045</v>
      </c>
      <c r="W712" s="158">
        <v>10629</v>
      </c>
      <c r="X712" s="158">
        <v>13082</v>
      </c>
      <c r="Y712" s="158">
        <v>12673</v>
      </c>
      <c r="Z712" s="155">
        <v>0.96233589859665</v>
      </c>
      <c r="AA712" s="155">
        <v>0.968735667329155</v>
      </c>
      <c r="AB712" s="173">
        <v>-0.00639976873250458</v>
      </c>
    </row>
    <row r="713" spans="1:28">
      <c r="A713" s="175" t="s">
        <v>668</v>
      </c>
      <c r="B713" s="176" t="s">
        <v>1826</v>
      </c>
      <c r="C713" s="176" t="s">
        <v>709</v>
      </c>
      <c r="D713" s="150">
        <v>4766</v>
      </c>
      <c r="E713" s="153">
        <v>4528</v>
      </c>
      <c r="F713" s="153">
        <v>238</v>
      </c>
      <c r="G713" s="151">
        <v>1786</v>
      </c>
      <c r="H713" s="151">
        <v>1685</v>
      </c>
      <c r="I713" s="151">
        <v>101</v>
      </c>
      <c r="J713" s="151">
        <v>2933</v>
      </c>
      <c r="K713" s="151">
        <v>2767</v>
      </c>
      <c r="L713" s="151">
        <v>166</v>
      </c>
      <c r="M713" s="172">
        <v>0.93</v>
      </c>
      <c r="N713" s="153">
        <v>82497</v>
      </c>
      <c r="O713" s="153">
        <v>79252</v>
      </c>
      <c r="P713" s="153">
        <v>3245</v>
      </c>
      <c r="Q713" s="154">
        <v>0.960665236311623</v>
      </c>
      <c r="R713" s="154">
        <v>0.950062945866555</v>
      </c>
      <c r="S713" s="154">
        <v>0.943449048152296</v>
      </c>
      <c r="T713" s="154">
        <v>0.943402659393113</v>
      </c>
      <c r="U713" s="173">
        <v>0.00661389771425913</v>
      </c>
      <c r="V713" s="158">
        <v>23295</v>
      </c>
      <c r="W713" s="158">
        <v>22241</v>
      </c>
      <c r="X713" s="158">
        <v>26070</v>
      </c>
      <c r="Y713" s="158">
        <v>25131</v>
      </c>
      <c r="Z713" s="155">
        <v>0.954754239107105</v>
      </c>
      <c r="AA713" s="155">
        <v>0.963981588032221</v>
      </c>
      <c r="AB713" s="173">
        <v>-0.00922734892511634</v>
      </c>
    </row>
    <row r="714" spans="1:28">
      <c r="A714" s="175" t="s">
        <v>668</v>
      </c>
      <c r="B714" s="176" t="s">
        <v>1826</v>
      </c>
      <c r="C714" s="176" t="s">
        <v>710</v>
      </c>
      <c r="D714" s="150">
        <v>2833</v>
      </c>
      <c r="E714" s="153">
        <v>2671</v>
      </c>
      <c r="F714" s="153">
        <v>162</v>
      </c>
      <c r="G714" s="151">
        <v>1143</v>
      </c>
      <c r="H714" s="151">
        <v>1079</v>
      </c>
      <c r="I714" s="151">
        <v>64</v>
      </c>
      <c r="J714" s="151">
        <v>1769</v>
      </c>
      <c r="K714" s="151">
        <v>1694</v>
      </c>
      <c r="L714" s="151">
        <v>75</v>
      </c>
      <c r="M714" s="172">
        <v>0.93</v>
      </c>
      <c r="N714" s="153">
        <v>53514</v>
      </c>
      <c r="O714" s="153">
        <v>51095</v>
      </c>
      <c r="P714" s="153">
        <v>2419</v>
      </c>
      <c r="Q714" s="154">
        <v>0.954796875583959</v>
      </c>
      <c r="R714" s="154">
        <v>0.942816801976703</v>
      </c>
      <c r="S714" s="154">
        <v>0.944006999125109</v>
      </c>
      <c r="T714" s="154">
        <v>0.9576031656303</v>
      </c>
      <c r="U714" s="173">
        <v>-0.00119019714840618</v>
      </c>
      <c r="V714" s="158">
        <v>13989</v>
      </c>
      <c r="W714" s="158">
        <v>13242</v>
      </c>
      <c r="X714" s="158">
        <v>17924</v>
      </c>
      <c r="Y714" s="158">
        <v>17189</v>
      </c>
      <c r="Z714" s="155">
        <v>0.946600900707699</v>
      </c>
      <c r="AA714" s="155">
        <v>0.958993528230306</v>
      </c>
      <c r="AB714" s="173">
        <v>-0.0123926275226068</v>
      </c>
    </row>
    <row r="715" spans="1:28">
      <c r="A715" s="175" t="s">
        <v>668</v>
      </c>
      <c r="B715" s="176" t="s">
        <v>1826</v>
      </c>
      <c r="C715" s="176" t="s">
        <v>711</v>
      </c>
      <c r="D715" s="150">
        <v>3246</v>
      </c>
      <c r="E715" s="153">
        <v>3103</v>
      </c>
      <c r="F715" s="153">
        <v>143</v>
      </c>
      <c r="G715" s="151">
        <v>1361</v>
      </c>
      <c r="H715" s="151">
        <v>1301</v>
      </c>
      <c r="I715" s="151">
        <v>60</v>
      </c>
      <c r="J715" s="151">
        <v>2129</v>
      </c>
      <c r="K715" s="151">
        <v>2053</v>
      </c>
      <c r="L715" s="151">
        <v>76</v>
      </c>
      <c r="M715" s="172">
        <v>0.93</v>
      </c>
      <c r="N715" s="153">
        <v>65658</v>
      </c>
      <c r="O715" s="153">
        <v>63261</v>
      </c>
      <c r="P715" s="153">
        <v>2397</v>
      </c>
      <c r="Q715" s="154">
        <v>0.963492643699168</v>
      </c>
      <c r="R715" s="154">
        <v>0.955945779420826</v>
      </c>
      <c r="S715" s="154">
        <v>0.955914768552535</v>
      </c>
      <c r="T715" s="154">
        <v>0.964302489431658</v>
      </c>
      <c r="U715" s="173">
        <v>3.10108682907151e-5</v>
      </c>
      <c r="V715" s="158">
        <v>16624</v>
      </c>
      <c r="W715" s="158">
        <v>15924</v>
      </c>
      <c r="X715" s="158">
        <v>21940</v>
      </c>
      <c r="Y715" s="158">
        <v>21130</v>
      </c>
      <c r="Z715" s="155">
        <v>0.957892204042348</v>
      </c>
      <c r="AA715" s="155">
        <v>0.963081130355515</v>
      </c>
      <c r="AB715" s="173">
        <v>-0.00518892631316659</v>
      </c>
    </row>
    <row r="716" spans="1:28">
      <c r="A716" s="175" t="s">
        <v>668</v>
      </c>
      <c r="B716" s="176" t="s">
        <v>1826</v>
      </c>
      <c r="C716" s="176" t="s">
        <v>712</v>
      </c>
      <c r="D716" s="150">
        <v>2287</v>
      </c>
      <c r="E716" s="153">
        <v>2175</v>
      </c>
      <c r="F716" s="153">
        <v>112</v>
      </c>
      <c r="G716" s="151">
        <v>910</v>
      </c>
      <c r="H716" s="151">
        <v>841</v>
      </c>
      <c r="I716" s="151">
        <v>69</v>
      </c>
      <c r="J716" s="151">
        <v>1425</v>
      </c>
      <c r="K716" s="151">
        <v>1373</v>
      </c>
      <c r="L716" s="151">
        <v>52</v>
      </c>
      <c r="M716" s="172">
        <v>0.93</v>
      </c>
      <c r="N716" s="153">
        <v>41607</v>
      </c>
      <c r="O716" s="153">
        <v>39786</v>
      </c>
      <c r="P716" s="153">
        <v>1821</v>
      </c>
      <c r="Q716" s="154">
        <v>0.956233326123008</v>
      </c>
      <c r="R716" s="154">
        <v>0.95102754700481</v>
      </c>
      <c r="S716" s="154">
        <v>0.924175824175824</v>
      </c>
      <c r="T716" s="154">
        <v>0.963508771929825</v>
      </c>
      <c r="U716" s="173">
        <v>0.0268517228289856</v>
      </c>
      <c r="V716" s="158">
        <v>11371</v>
      </c>
      <c r="W716" s="158">
        <v>10833</v>
      </c>
      <c r="X716" s="158">
        <v>13504</v>
      </c>
      <c r="Y716" s="158">
        <v>12956</v>
      </c>
      <c r="Z716" s="155">
        <v>0.952686659044939</v>
      </c>
      <c r="AA716" s="155">
        <v>0.959419431279621</v>
      </c>
      <c r="AB716" s="173">
        <v>-0.00673277223468194</v>
      </c>
    </row>
    <row r="717" spans="1:28">
      <c r="A717" s="175" t="s">
        <v>668</v>
      </c>
      <c r="B717" s="176" t="s">
        <v>1826</v>
      </c>
      <c r="C717" s="176" t="s">
        <v>713</v>
      </c>
      <c r="D717" s="150">
        <v>4833</v>
      </c>
      <c r="E717" s="153">
        <v>4617</v>
      </c>
      <c r="F717" s="153">
        <v>216</v>
      </c>
      <c r="G717" s="151">
        <v>1942</v>
      </c>
      <c r="H717" s="151">
        <v>1819</v>
      </c>
      <c r="I717" s="151">
        <v>123</v>
      </c>
      <c r="J717" s="151">
        <v>3214</v>
      </c>
      <c r="K717" s="151">
        <v>3079</v>
      </c>
      <c r="L717" s="151">
        <v>135</v>
      </c>
      <c r="M717" s="172">
        <v>0.93</v>
      </c>
      <c r="N717" s="153">
        <v>88903</v>
      </c>
      <c r="O717" s="153">
        <v>85338</v>
      </c>
      <c r="P717" s="153">
        <v>3565</v>
      </c>
      <c r="Q717" s="154">
        <v>0.959900115856608</v>
      </c>
      <c r="R717" s="154">
        <v>0.955307262569832</v>
      </c>
      <c r="S717" s="154">
        <v>0.936663233779609</v>
      </c>
      <c r="T717" s="154">
        <v>0.957996266334785</v>
      </c>
      <c r="U717" s="173">
        <v>0.0186440287902238</v>
      </c>
      <c r="V717" s="158">
        <v>24846</v>
      </c>
      <c r="W717" s="158">
        <v>23749</v>
      </c>
      <c r="X717" s="158">
        <v>27785</v>
      </c>
      <c r="Y717" s="158">
        <v>26691</v>
      </c>
      <c r="Z717" s="155">
        <v>0.955848023826773</v>
      </c>
      <c r="AA717" s="155">
        <v>0.960626237178334</v>
      </c>
      <c r="AB717" s="173">
        <v>-0.0047782133515607</v>
      </c>
    </row>
    <row r="718" spans="1:28">
      <c r="A718" s="175" t="s">
        <v>668</v>
      </c>
      <c r="B718" s="176" t="s">
        <v>1826</v>
      </c>
      <c r="C718" s="176" t="s">
        <v>714</v>
      </c>
      <c r="D718" s="150">
        <v>3578</v>
      </c>
      <c r="E718" s="153">
        <v>3453</v>
      </c>
      <c r="F718" s="153">
        <v>125</v>
      </c>
      <c r="G718" s="151">
        <v>1342</v>
      </c>
      <c r="H718" s="151">
        <v>1301</v>
      </c>
      <c r="I718" s="151">
        <v>41</v>
      </c>
      <c r="J718" s="151">
        <v>2424</v>
      </c>
      <c r="K718" s="151">
        <v>2359</v>
      </c>
      <c r="L718" s="151">
        <v>65</v>
      </c>
      <c r="M718" s="172">
        <v>0.93</v>
      </c>
      <c r="N718" s="153">
        <v>73371</v>
      </c>
      <c r="O718" s="153">
        <v>71262</v>
      </c>
      <c r="P718" s="153">
        <v>2109</v>
      </c>
      <c r="Q718" s="154">
        <v>0.97125567322239</v>
      </c>
      <c r="R718" s="154">
        <v>0.965064281721632</v>
      </c>
      <c r="S718" s="154">
        <v>0.969448584202683</v>
      </c>
      <c r="T718" s="154">
        <v>0.973184818481848</v>
      </c>
      <c r="U718" s="173">
        <v>-0.00438430248105037</v>
      </c>
      <c r="V718" s="158">
        <v>18221</v>
      </c>
      <c r="W718" s="158">
        <v>17688</v>
      </c>
      <c r="X718" s="158">
        <v>23501</v>
      </c>
      <c r="Y718" s="158">
        <v>22841</v>
      </c>
      <c r="Z718" s="155">
        <v>0.970748037978157</v>
      </c>
      <c r="AA718" s="155">
        <v>0.971916088677078</v>
      </c>
      <c r="AB718" s="173">
        <v>-0.00116805069892045</v>
      </c>
    </row>
    <row r="719" spans="1:28">
      <c r="A719" s="175" t="s">
        <v>668</v>
      </c>
      <c r="B719" s="176" t="s">
        <v>1826</v>
      </c>
      <c r="C719" s="176" t="s">
        <v>715</v>
      </c>
      <c r="D719" s="150">
        <v>7221</v>
      </c>
      <c r="E719" s="153">
        <v>6814</v>
      </c>
      <c r="F719" s="153">
        <v>407</v>
      </c>
      <c r="G719" s="151">
        <v>2891</v>
      </c>
      <c r="H719" s="151">
        <v>2729</v>
      </c>
      <c r="I719" s="151">
        <v>162</v>
      </c>
      <c r="J719" s="151">
        <v>4733</v>
      </c>
      <c r="K719" s="151">
        <v>4472</v>
      </c>
      <c r="L719" s="151">
        <v>261</v>
      </c>
      <c r="M719" s="172">
        <v>0.93</v>
      </c>
      <c r="N719" s="153">
        <v>129819</v>
      </c>
      <c r="O719" s="153">
        <v>123913</v>
      </c>
      <c r="P719" s="153">
        <v>5906</v>
      </c>
      <c r="Q719" s="154">
        <v>0.954505888968487</v>
      </c>
      <c r="R719" s="154">
        <v>0.943636615427226</v>
      </c>
      <c r="S719" s="154">
        <v>0.943964026288482</v>
      </c>
      <c r="T719" s="154">
        <v>0.944855271497993</v>
      </c>
      <c r="U719" s="173">
        <v>-0.000327410861255428</v>
      </c>
      <c r="V719" s="158">
        <v>36084</v>
      </c>
      <c r="W719" s="158">
        <v>34209</v>
      </c>
      <c r="X719" s="158">
        <v>41351</v>
      </c>
      <c r="Y719" s="158">
        <v>39531</v>
      </c>
      <c r="Z719" s="155">
        <v>0.948037911539741</v>
      </c>
      <c r="AA719" s="155">
        <v>0.95598655413412</v>
      </c>
      <c r="AB719" s="173">
        <v>-0.00794864259437955</v>
      </c>
    </row>
    <row r="720" spans="1:28">
      <c r="A720" s="175" t="s">
        <v>668</v>
      </c>
      <c r="B720" s="176" t="s">
        <v>1826</v>
      </c>
      <c r="C720" s="176" t="s">
        <v>716</v>
      </c>
      <c r="D720" s="150">
        <v>3260</v>
      </c>
      <c r="E720" s="153">
        <v>3112</v>
      </c>
      <c r="F720" s="153">
        <v>148</v>
      </c>
      <c r="G720" s="151">
        <v>1429</v>
      </c>
      <c r="H720" s="151">
        <v>1339</v>
      </c>
      <c r="I720" s="151">
        <v>90</v>
      </c>
      <c r="J720" s="151">
        <v>2125</v>
      </c>
      <c r="K720" s="151">
        <v>2035</v>
      </c>
      <c r="L720" s="151">
        <v>90</v>
      </c>
      <c r="M720" s="172">
        <v>0.93</v>
      </c>
      <c r="N720" s="153">
        <v>60533</v>
      </c>
      <c r="O720" s="153">
        <v>58063</v>
      </c>
      <c r="P720" s="153">
        <v>2470</v>
      </c>
      <c r="Q720" s="154">
        <v>0.959195810549618</v>
      </c>
      <c r="R720" s="154">
        <v>0.954601226993865</v>
      </c>
      <c r="S720" s="154">
        <v>0.9370188943317</v>
      </c>
      <c r="T720" s="154">
        <v>0.957647058823529</v>
      </c>
      <c r="U720" s="173">
        <v>0.0175823326621646</v>
      </c>
      <c r="V720" s="158">
        <v>16808</v>
      </c>
      <c r="W720" s="158">
        <v>16050</v>
      </c>
      <c r="X720" s="158">
        <v>19980</v>
      </c>
      <c r="Y720" s="158">
        <v>19243</v>
      </c>
      <c r="Z720" s="155">
        <v>0.954902427415516</v>
      </c>
      <c r="AA720" s="155">
        <v>0.963113113113113</v>
      </c>
      <c r="AB720" s="173">
        <v>-0.00821068569759664</v>
      </c>
    </row>
    <row r="721" spans="1:28">
      <c r="A721" s="175" t="s">
        <v>668</v>
      </c>
      <c r="B721" s="176" t="s">
        <v>1826</v>
      </c>
      <c r="C721" s="176" t="s">
        <v>717</v>
      </c>
      <c r="D721" s="150">
        <v>4348</v>
      </c>
      <c r="E721" s="153">
        <v>4119</v>
      </c>
      <c r="F721" s="153">
        <v>229</v>
      </c>
      <c r="G721" s="151">
        <v>1761</v>
      </c>
      <c r="H721" s="151">
        <v>1614</v>
      </c>
      <c r="I721" s="151">
        <v>147</v>
      </c>
      <c r="J721" s="151">
        <v>2765</v>
      </c>
      <c r="K721" s="151">
        <v>2611</v>
      </c>
      <c r="L721" s="151">
        <v>154</v>
      </c>
      <c r="M721" s="172">
        <v>0.93</v>
      </c>
      <c r="N721" s="153">
        <v>77277</v>
      </c>
      <c r="O721" s="153">
        <v>73122</v>
      </c>
      <c r="P721" s="153">
        <v>4155</v>
      </c>
      <c r="Q721" s="154">
        <v>0.946232384797546</v>
      </c>
      <c r="R721" s="154">
        <v>0.947332106715731</v>
      </c>
      <c r="S721" s="154">
        <v>0.916524701873935</v>
      </c>
      <c r="T721" s="154">
        <v>0.944303797468354</v>
      </c>
      <c r="U721" s="173">
        <v>0.0308074048417961</v>
      </c>
      <c r="V721" s="158">
        <v>21502</v>
      </c>
      <c r="W721" s="158">
        <v>20162</v>
      </c>
      <c r="X721" s="158">
        <v>24579</v>
      </c>
      <c r="Y721" s="158">
        <v>23383</v>
      </c>
      <c r="Z721" s="155">
        <v>0.93768021579388</v>
      </c>
      <c r="AA721" s="155">
        <v>0.951340575287847</v>
      </c>
      <c r="AB721" s="173">
        <v>-0.0136603594939677</v>
      </c>
    </row>
    <row r="722" spans="1:28">
      <c r="A722" s="175" t="s">
        <v>668</v>
      </c>
      <c r="B722" s="176" t="s">
        <v>1826</v>
      </c>
      <c r="C722" s="176" t="s">
        <v>718</v>
      </c>
      <c r="D722" s="150">
        <v>3602</v>
      </c>
      <c r="E722" s="153">
        <v>3419</v>
      </c>
      <c r="F722" s="153">
        <v>183</v>
      </c>
      <c r="G722" s="151">
        <v>1455</v>
      </c>
      <c r="H722" s="151">
        <v>1364</v>
      </c>
      <c r="I722" s="151">
        <v>91</v>
      </c>
      <c r="J722" s="151">
        <v>2398</v>
      </c>
      <c r="K722" s="151">
        <v>2314</v>
      </c>
      <c r="L722" s="151">
        <v>84</v>
      </c>
      <c r="M722" s="172">
        <v>0.93</v>
      </c>
      <c r="N722" s="153">
        <v>67325</v>
      </c>
      <c r="O722" s="153">
        <v>64307</v>
      </c>
      <c r="P722" s="153">
        <v>3018</v>
      </c>
      <c r="Q722" s="154">
        <v>0.955172669884887</v>
      </c>
      <c r="R722" s="154">
        <v>0.949194891726818</v>
      </c>
      <c r="S722" s="154">
        <v>0.93745704467354</v>
      </c>
      <c r="T722" s="154">
        <v>0.964970809007506</v>
      </c>
      <c r="U722" s="173">
        <v>0.011737847053279</v>
      </c>
      <c r="V722" s="158">
        <v>18585</v>
      </c>
      <c r="W722" s="158">
        <v>17735</v>
      </c>
      <c r="X722" s="158">
        <v>21804</v>
      </c>
      <c r="Y722" s="158">
        <v>20927</v>
      </c>
      <c r="Z722" s="155">
        <v>0.954264191552327</v>
      </c>
      <c r="AA722" s="155">
        <v>0.959778022381214</v>
      </c>
      <c r="AB722" s="173">
        <v>-0.00551383082888734</v>
      </c>
    </row>
    <row r="723" spans="1:28">
      <c r="A723" s="175" t="s">
        <v>668</v>
      </c>
      <c r="B723" s="176" t="s">
        <v>1826</v>
      </c>
      <c r="C723" s="176" t="s">
        <v>719</v>
      </c>
      <c r="D723" s="150">
        <v>3521</v>
      </c>
      <c r="E723" s="153">
        <v>3309</v>
      </c>
      <c r="F723" s="153">
        <v>212</v>
      </c>
      <c r="G723" s="151">
        <v>1415</v>
      </c>
      <c r="H723" s="151">
        <v>1302</v>
      </c>
      <c r="I723" s="151">
        <v>113</v>
      </c>
      <c r="J723" s="151">
        <v>2338</v>
      </c>
      <c r="K723" s="151">
        <v>2225</v>
      </c>
      <c r="L723" s="151">
        <v>113</v>
      </c>
      <c r="M723" s="172">
        <v>0.93</v>
      </c>
      <c r="N723" s="153">
        <v>63333</v>
      </c>
      <c r="O723" s="153">
        <v>60119</v>
      </c>
      <c r="P723" s="153">
        <v>3214</v>
      </c>
      <c r="Q723" s="154">
        <v>0.949252364486129</v>
      </c>
      <c r="R723" s="154">
        <v>0.939789832433968</v>
      </c>
      <c r="S723" s="154">
        <v>0.920141342756184</v>
      </c>
      <c r="T723" s="154">
        <v>0.951668092386655</v>
      </c>
      <c r="U723" s="173">
        <v>0.0196484896777839</v>
      </c>
      <c r="V723" s="158">
        <v>17819</v>
      </c>
      <c r="W723" s="158">
        <v>16825</v>
      </c>
      <c r="X723" s="158">
        <v>20833</v>
      </c>
      <c r="Y723" s="158">
        <v>19836</v>
      </c>
      <c r="Z723" s="155">
        <v>0.944216847185588</v>
      </c>
      <c r="AA723" s="155">
        <v>0.952143234291749</v>
      </c>
      <c r="AB723" s="173">
        <v>-0.00792638710616023</v>
      </c>
    </row>
    <row r="724" spans="1:28">
      <c r="A724" s="175" t="s">
        <v>668</v>
      </c>
      <c r="B724" s="176" t="s">
        <v>1823</v>
      </c>
      <c r="C724" s="176" t="s">
        <v>720</v>
      </c>
      <c r="D724" s="150">
        <v>3319</v>
      </c>
      <c r="E724" s="153">
        <v>3170</v>
      </c>
      <c r="F724" s="153">
        <v>149</v>
      </c>
      <c r="G724" s="151">
        <v>1105</v>
      </c>
      <c r="H724" s="151">
        <v>1037</v>
      </c>
      <c r="I724" s="151">
        <v>68</v>
      </c>
      <c r="J724" s="151">
        <v>2379</v>
      </c>
      <c r="K724" s="151">
        <v>2287</v>
      </c>
      <c r="L724" s="151">
        <v>92</v>
      </c>
      <c r="M724" s="172">
        <v>0.93</v>
      </c>
      <c r="N724" s="153">
        <v>60430</v>
      </c>
      <c r="O724" s="153">
        <v>57370</v>
      </c>
      <c r="P724" s="153">
        <v>3060</v>
      </c>
      <c r="Q724" s="154">
        <v>0.949362899222241</v>
      </c>
      <c r="R724" s="154">
        <v>0.955106959927689</v>
      </c>
      <c r="S724" s="154">
        <v>0.938461538461538</v>
      </c>
      <c r="T724" s="154">
        <v>0.961328289197142</v>
      </c>
      <c r="U724" s="173">
        <v>0.0166454214661506</v>
      </c>
      <c r="V724" s="158">
        <v>17148</v>
      </c>
      <c r="W724" s="158">
        <v>16364</v>
      </c>
      <c r="X724" s="158">
        <v>19642</v>
      </c>
      <c r="Y724" s="158">
        <v>18601</v>
      </c>
      <c r="Z724" s="155">
        <v>0.954280382551901</v>
      </c>
      <c r="AA724" s="155">
        <v>0.947001323694125</v>
      </c>
      <c r="AB724" s="173">
        <v>0.00727905885777624</v>
      </c>
    </row>
    <row r="725" spans="1:28">
      <c r="A725" s="175" t="s">
        <v>668</v>
      </c>
      <c r="B725" s="176" t="s">
        <v>1823</v>
      </c>
      <c r="C725" s="176" t="s">
        <v>721</v>
      </c>
      <c r="D725" s="150">
        <v>5693</v>
      </c>
      <c r="E725" s="153">
        <v>5467</v>
      </c>
      <c r="F725" s="153">
        <v>226</v>
      </c>
      <c r="G725" s="151">
        <v>1781</v>
      </c>
      <c r="H725" s="151">
        <v>1683</v>
      </c>
      <c r="I725" s="151">
        <v>98</v>
      </c>
      <c r="J725" s="151">
        <v>3864</v>
      </c>
      <c r="K725" s="151">
        <v>3696</v>
      </c>
      <c r="L725" s="151">
        <v>168</v>
      </c>
      <c r="M725" s="172">
        <v>0.93</v>
      </c>
      <c r="N725" s="153">
        <v>99348</v>
      </c>
      <c r="O725" s="153">
        <v>94146</v>
      </c>
      <c r="P725" s="153">
        <v>5202</v>
      </c>
      <c r="Q725" s="154">
        <v>0.947638603696099</v>
      </c>
      <c r="R725" s="154">
        <v>0.960302125417179</v>
      </c>
      <c r="S725" s="154">
        <v>0.944974733295901</v>
      </c>
      <c r="T725" s="154">
        <v>0.956521739130435</v>
      </c>
      <c r="U725" s="173">
        <v>0.0153273921212778</v>
      </c>
      <c r="V725" s="158">
        <v>28248</v>
      </c>
      <c r="W725" s="158">
        <v>26924</v>
      </c>
      <c r="X725" s="158">
        <v>31789</v>
      </c>
      <c r="Y725" s="158">
        <v>30052</v>
      </c>
      <c r="Z725" s="155">
        <v>0.953129425092042</v>
      </c>
      <c r="AA725" s="155">
        <v>0.945358457328006</v>
      </c>
      <c r="AB725" s="173">
        <v>0.00777096776403541</v>
      </c>
    </row>
    <row r="726" spans="1:28">
      <c r="A726" s="175" t="s">
        <v>668</v>
      </c>
      <c r="B726" s="176" t="s">
        <v>1823</v>
      </c>
      <c r="C726" s="176" t="s">
        <v>722</v>
      </c>
      <c r="D726" s="150">
        <v>2158</v>
      </c>
      <c r="E726" s="153">
        <v>2119</v>
      </c>
      <c r="F726" s="153">
        <v>39</v>
      </c>
      <c r="G726" s="151">
        <v>698</v>
      </c>
      <c r="H726" s="151">
        <v>682</v>
      </c>
      <c r="I726" s="151">
        <v>16</v>
      </c>
      <c r="J726" s="151">
        <v>1435</v>
      </c>
      <c r="K726" s="151">
        <v>1417</v>
      </c>
      <c r="L726" s="151">
        <v>18</v>
      </c>
      <c r="M726" s="172">
        <v>0.93</v>
      </c>
      <c r="N726" s="153">
        <v>36502</v>
      </c>
      <c r="O726" s="153">
        <v>35868</v>
      </c>
      <c r="P726" s="153">
        <v>634</v>
      </c>
      <c r="Q726" s="154">
        <v>0.982631088707468</v>
      </c>
      <c r="R726" s="154">
        <v>0.981927710843373</v>
      </c>
      <c r="S726" s="154">
        <v>0.977077363896848</v>
      </c>
      <c r="T726" s="154">
        <v>0.987456445993031</v>
      </c>
      <c r="U726" s="173">
        <v>0.00485034694652531</v>
      </c>
      <c r="V726" s="158">
        <v>10523</v>
      </c>
      <c r="W726" s="158">
        <v>10342</v>
      </c>
      <c r="X726" s="158">
        <v>11565</v>
      </c>
      <c r="Y726" s="158">
        <v>11350</v>
      </c>
      <c r="Z726" s="155">
        <v>0.982799581868289</v>
      </c>
      <c r="AA726" s="155">
        <v>0.981409424989191</v>
      </c>
      <c r="AB726" s="173">
        <v>0.00139015687909705</v>
      </c>
    </row>
    <row r="727" spans="1:28">
      <c r="A727" s="175" t="s">
        <v>668</v>
      </c>
      <c r="B727" s="176" t="s">
        <v>1823</v>
      </c>
      <c r="C727" s="176" t="s">
        <v>723</v>
      </c>
      <c r="D727" s="150">
        <v>3278</v>
      </c>
      <c r="E727" s="153">
        <v>3232</v>
      </c>
      <c r="F727" s="153">
        <v>46</v>
      </c>
      <c r="G727" s="151">
        <v>1021</v>
      </c>
      <c r="H727" s="151">
        <v>1005</v>
      </c>
      <c r="I727" s="151">
        <v>16</v>
      </c>
      <c r="J727" s="151">
        <v>2289</v>
      </c>
      <c r="K727" s="151">
        <v>2269</v>
      </c>
      <c r="L727" s="151">
        <v>20</v>
      </c>
      <c r="M727" s="172">
        <v>0.93</v>
      </c>
      <c r="N727" s="153">
        <v>56560</v>
      </c>
      <c r="O727" s="153">
        <v>55678</v>
      </c>
      <c r="P727" s="153">
        <v>882</v>
      </c>
      <c r="Q727" s="154">
        <v>0.984405940594059</v>
      </c>
      <c r="R727" s="154">
        <v>0.985967053081147</v>
      </c>
      <c r="S727" s="154">
        <v>0.984329089128306</v>
      </c>
      <c r="T727" s="154">
        <v>0.9912625600699</v>
      </c>
      <c r="U727" s="173">
        <v>0.00163796395284144</v>
      </c>
      <c r="V727" s="158">
        <v>16397</v>
      </c>
      <c r="W727" s="158">
        <v>16140</v>
      </c>
      <c r="X727" s="158">
        <v>18215</v>
      </c>
      <c r="Y727" s="158">
        <v>17912</v>
      </c>
      <c r="Z727" s="155">
        <v>0.984326401170946</v>
      </c>
      <c r="AA727" s="155">
        <v>0.983365358221246</v>
      </c>
      <c r="AB727" s="173">
        <v>0.000961042949699675</v>
      </c>
    </row>
    <row r="728" spans="1:28">
      <c r="A728" s="175" t="s">
        <v>668</v>
      </c>
      <c r="B728" s="176" t="s">
        <v>1823</v>
      </c>
      <c r="C728" s="176" t="s">
        <v>724</v>
      </c>
      <c r="D728" s="150">
        <v>4632</v>
      </c>
      <c r="E728" s="153">
        <v>4504</v>
      </c>
      <c r="F728" s="153">
        <v>128</v>
      </c>
      <c r="G728" s="151">
        <v>1421</v>
      </c>
      <c r="H728" s="151">
        <v>1371</v>
      </c>
      <c r="I728" s="151">
        <v>50</v>
      </c>
      <c r="J728" s="151">
        <v>3078</v>
      </c>
      <c r="K728" s="151">
        <v>2995</v>
      </c>
      <c r="L728" s="151">
        <v>83</v>
      </c>
      <c r="M728" s="172">
        <v>0.93</v>
      </c>
      <c r="N728" s="153">
        <v>81991</v>
      </c>
      <c r="O728" s="153">
        <v>79489</v>
      </c>
      <c r="P728" s="153">
        <v>2502</v>
      </c>
      <c r="Q728" s="154">
        <v>0.969484455610982</v>
      </c>
      <c r="R728" s="154">
        <v>0.972366148531952</v>
      </c>
      <c r="S728" s="154">
        <v>0.964813511611541</v>
      </c>
      <c r="T728" s="154">
        <v>0.973034437946719</v>
      </c>
      <c r="U728" s="173">
        <v>0.00755263692041053</v>
      </c>
      <c r="V728" s="158">
        <v>22773</v>
      </c>
      <c r="W728" s="158">
        <v>22102</v>
      </c>
      <c r="X728" s="158">
        <v>26187</v>
      </c>
      <c r="Y728" s="158">
        <v>25359</v>
      </c>
      <c r="Z728" s="155">
        <v>0.970535283010583</v>
      </c>
      <c r="AA728" s="155">
        <v>0.968381257876045</v>
      </c>
      <c r="AB728" s="173">
        <v>0.00215402513453733</v>
      </c>
    </row>
    <row r="729" spans="1:28">
      <c r="A729" s="175" t="s">
        <v>668</v>
      </c>
      <c r="B729" s="176" t="s">
        <v>1823</v>
      </c>
      <c r="C729" s="176" t="s">
        <v>725</v>
      </c>
      <c r="D729" s="150">
        <v>10959</v>
      </c>
      <c r="E729" s="153">
        <v>10499</v>
      </c>
      <c r="F729" s="153">
        <v>460</v>
      </c>
      <c r="G729" s="151">
        <v>3460</v>
      </c>
      <c r="H729" s="151">
        <v>3221</v>
      </c>
      <c r="I729" s="151">
        <v>239</v>
      </c>
      <c r="J729" s="151">
        <v>7252</v>
      </c>
      <c r="K729" s="151">
        <v>6997</v>
      </c>
      <c r="L729" s="151">
        <v>255</v>
      </c>
      <c r="M729" s="172">
        <v>0.93</v>
      </c>
      <c r="N729" s="153">
        <v>188888</v>
      </c>
      <c r="O729" s="153">
        <v>180046</v>
      </c>
      <c r="P729" s="153">
        <v>8842</v>
      </c>
      <c r="Q729" s="154">
        <v>0.953189191478548</v>
      </c>
      <c r="R729" s="154">
        <v>0.958025367278036</v>
      </c>
      <c r="S729" s="154">
        <v>0.93092485549133</v>
      </c>
      <c r="T729" s="154">
        <v>0.964837286265858</v>
      </c>
      <c r="U729" s="173">
        <v>0.0271005117867068</v>
      </c>
      <c r="V729" s="158">
        <v>53778</v>
      </c>
      <c r="W729" s="158">
        <v>51201</v>
      </c>
      <c r="X729" s="158">
        <v>60192</v>
      </c>
      <c r="Y729" s="158">
        <v>57161</v>
      </c>
      <c r="Z729" s="155">
        <v>0.952080776525717</v>
      </c>
      <c r="AA729" s="155">
        <v>0.94964447102605</v>
      </c>
      <c r="AB729" s="173">
        <v>0.00243630549966689</v>
      </c>
    </row>
    <row r="730" spans="1:28">
      <c r="A730" s="175" t="s">
        <v>668</v>
      </c>
      <c r="B730" s="176" t="s">
        <v>1823</v>
      </c>
      <c r="C730" s="176" t="s">
        <v>726</v>
      </c>
      <c r="D730" s="150">
        <v>6451</v>
      </c>
      <c r="E730" s="153">
        <v>6285</v>
      </c>
      <c r="F730" s="153">
        <v>166</v>
      </c>
      <c r="G730" s="151">
        <v>2008</v>
      </c>
      <c r="H730" s="151">
        <v>1950</v>
      </c>
      <c r="I730" s="151">
        <v>58</v>
      </c>
      <c r="J730" s="151">
        <v>4421</v>
      </c>
      <c r="K730" s="151">
        <v>4333</v>
      </c>
      <c r="L730" s="151">
        <v>88</v>
      </c>
      <c r="M730" s="172">
        <v>0.93</v>
      </c>
      <c r="N730" s="153">
        <v>113006</v>
      </c>
      <c r="O730" s="153">
        <v>109919</v>
      </c>
      <c r="P730" s="153">
        <v>3087</v>
      </c>
      <c r="Q730" s="154">
        <v>0.972682866396474</v>
      </c>
      <c r="R730" s="154">
        <v>0.974267555417765</v>
      </c>
      <c r="S730" s="154">
        <v>0.971115537848606</v>
      </c>
      <c r="T730" s="154">
        <v>0.980095001130966</v>
      </c>
      <c r="U730" s="173">
        <v>0.00315201756915906</v>
      </c>
      <c r="V730" s="158">
        <v>32210</v>
      </c>
      <c r="W730" s="158">
        <v>31371</v>
      </c>
      <c r="X730" s="158">
        <v>35640</v>
      </c>
      <c r="Y730" s="158">
        <v>34711</v>
      </c>
      <c r="Z730" s="155">
        <v>0.973952188761254</v>
      </c>
      <c r="AA730" s="155">
        <v>0.973933782267116</v>
      </c>
      <c r="AB730" s="173">
        <v>1.84064941386453e-5</v>
      </c>
    </row>
    <row r="731" spans="1:28">
      <c r="A731" s="175" t="s">
        <v>668</v>
      </c>
      <c r="B731" s="176" t="s">
        <v>1823</v>
      </c>
      <c r="C731" s="176" t="s">
        <v>727</v>
      </c>
      <c r="D731" s="150">
        <v>4766</v>
      </c>
      <c r="E731" s="153">
        <v>4639</v>
      </c>
      <c r="F731" s="153">
        <v>127</v>
      </c>
      <c r="G731" s="151">
        <v>1524</v>
      </c>
      <c r="H731" s="151">
        <v>1465</v>
      </c>
      <c r="I731" s="151">
        <v>59</v>
      </c>
      <c r="J731" s="151">
        <v>3155</v>
      </c>
      <c r="K731" s="151">
        <v>3073</v>
      </c>
      <c r="L731" s="151">
        <v>82</v>
      </c>
      <c r="M731" s="172">
        <v>0.93</v>
      </c>
      <c r="N731" s="153">
        <v>81349</v>
      </c>
      <c r="O731" s="153">
        <v>79062</v>
      </c>
      <c r="P731" s="153">
        <v>2287</v>
      </c>
      <c r="Q731" s="154">
        <v>0.971886562834208</v>
      </c>
      <c r="R731" s="154">
        <v>0.973352916491817</v>
      </c>
      <c r="S731" s="154">
        <v>0.961286089238845</v>
      </c>
      <c r="T731" s="154">
        <v>0.974009508716323</v>
      </c>
      <c r="U731" s="173">
        <v>0.0120668272529718</v>
      </c>
      <c r="V731" s="158">
        <v>23462</v>
      </c>
      <c r="W731" s="158">
        <v>22811</v>
      </c>
      <c r="X731" s="158">
        <v>26006</v>
      </c>
      <c r="Y731" s="158">
        <v>25284</v>
      </c>
      <c r="Z731" s="155">
        <v>0.972253004858921</v>
      </c>
      <c r="AA731" s="155">
        <v>0.972237176036299</v>
      </c>
      <c r="AB731" s="173">
        <v>1.5828822621522e-5</v>
      </c>
    </row>
    <row r="732" spans="1:28">
      <c r="A732" s="175" t="s">
        <v>668</v>
      </c>
      <c r="B732" s="176" t="s">
        <v>1823</v>
      </c>
      <c r="C732" s="176" t="s">
        <v>728</v>
      </c>
      <c r="D732" s="150">
        <v>6076</v>
      </c>
      <c r="E732" s="153">
        <v>5904</v>
      </c>
      <c r="F732" s="153">
        <v>172</v>
      </c>
      <c r="G732" s="151">
        <v>1938</v>
      </c>
      <c r="H732" s="151">
        <v>1880</v>
      </c>
      <c r="I732" s="151">
        <v>58</v>
      </c>
      <c r="J732" s="151">
        <v>4029</v>
      </c>
      <c r="K732" s="151">
        <v>3947</v>
      </c>
      <c r="L732" s="151">
        <v>82</v>
      </c>
      <c r="M732" s="172">
        <v>0.93</v>
      </c>
      <c r="N732" s="153">
        <v>104746</v>
      </c>
      <c r="O732" s="153">
        <v>102660</v>
      </c>
      <c r="P732" s="153">
        <v>2086</v>
      </c>
      <c r="Q732" s="154">
        <v>0.980085158383136</v>
      </c>
      <c r="R732" s="154">
        <v>0.971691902567479</v>
      </c>
      <c r="S732" s="154">
        <v>0.970072239422085</v>
      </c>
      <c r="T732" s="154">
        <v>0.979647555224622</v>
      </c>
      <c r="U732" s="173">
        <v>0.00161966314539397</v>
      </c>
      <c r="V732" s="158">
        <v>30200</v>
      </c>
      <c r="W732" s="158">
        <v>29514</v>
      </c>
      <c r="X732" s="158">
        <v>33259</v>
      </c>
      <c r="Y732" s="158">
        <v>32698</v>
      </c>
      <c r="Z732" s="155">
        <v>0.977284768211921</v>
      </c>
      <c r="AA732" s="155">
        <v>0.983132385219038</v>
      </c>
      <c r="AB732" s="173">
        <v>-0.00584761700711789</v>
      </c>
    </row>
    <row r="733" spans="1:28">
      <c r="A733" s="175" t="s">
        <v>668</v>
      </c>
      <c r="B733" s="176" t="s">
        <v>1823</v>
      </c>
      <c r="C733" s="176" t="s">
        <v>729</v>
      </c>
      <c r="D733" s="150">
        <v>2887</v>
      </c>
      <c r="E733" s="153">
        <v>2856</v>
      </c>
      <c r="F733" s="153">
        <v>31</v>
      </c>
      <c r="G733" s="151">
        <v>843</v>
      </c>
      <c r="H733" s="151">
        <v>830</v>
      </c>
      <c r="I733" s="151">
        <v>13</v>
      </c>
      <c r="J733" s="151">
        <v>1972</v>
      </c>
      <c r="K733" s="151">
        <v>1957</v>
      </c>
      <c r="L733" s="151">
        <v>15</v>
      </c>
      <c r="M733" s="172">
        <v>0.93</v>
      </c>
      <c r="N733" s="153">
        <v>48803</v>
      </c>
      <c r="O733" s="153">
        <v>48143</v>
      </c>
      <c r="P733" s="153">
        <v>660</v>
      </c>
      <c r="Q733" s="154">
        <v>0.986476241214679</v>
      </c>
      <c r="R733" s="154">
        <v>0.989262209906477</v>
      </c>
      <c r="S733" s="154">
        <v>0.984578884934757</v>
      </c>
      <c r="T733" s="154">
        <v>0.992393509127789</v>
      </c>
      <c r="U733" s="173">
        <v>0.00468332497172042</v>
      </c>
      <c r="V733" s="158">
        <v>13975</v>
      </c>
      <c r="W733" s="158">
        <v>13800</v>
      </c>
      <c r="X733" s="158">
        <v>15680</v>
      </c>
      <c r="Y733" s="158">
        <v>15475</v>
      </c>
      <c r="Z733" s="155">
        <v>0.987477638640429</v>
      </c>
      <c r="AA733" s="155">
        <v>0.986926020408163</v>
      </c>
      <c r="AB733" s="173">
        <v>0.000551618232266127</v>
      </c>
    </row>
    <row r="734" spans="1:28">
      <c r="A734" s="175" t="s">
        <v>668</v>
      </c>
      <c r="B734" s="176" t="s">
        <v>1823</v>
      </c>
      <c r="C734" s="176" t="s">
        <v>730</v>
      </c>
      <c r="D734" s="150">
        <v>5986</v>
      </c>
      <c r="E734" s="153">
        <v>5757</v>
      </c>
      <c r="F734" s="153">
        <v>229</v>
      </c>
      <c r="G734" s="151">
        <v>1841</v>
      </c>
      <c r="H734" s="151">
        <v>1732</v>
      </c>
      <c r="I734" s="151">
        <v>109</v>
      </c>
      <c r="J734" s="151">
        <v>4141</v>
      </c>
      <c r="K734" s="151">
        <v>4022</v>
      </c>
      <c r="L734" s="151">
        <v>119</v>
      </c>
      <c r="M734" s="172">
        <v>0.93</v>
      </c>
      <c r="N734" s="153">
        <v>109399</v>
      </c>
      <c r="O734" s="153">
        <v>104952</v>
      </c>
      <c r="P734" s="153">
        <v>4447</v>
      </c>
      <c r="Q734" s="154">
        <v>0.959350633918043</v>
      </c>
      <c r="R734" s="154">
        <v>0.96174406949549</v>
      </c>
      <c r="S734" s="154">
        <v>0.940793047256926</v>
      </c>
      <c r="T734" s="154">
        <v>0.971262979956532</v>
      </c>
      <c r="U734" s="173">
        <v>0.0209510222385639</v>
      </c>
      <c r="V734" s="158">
        <v>29952</v>
      </c>
      <c r="W734" s="158">
        <v>28752</v>
      </c>
      <c r="X734" s="158">
        <v>34805</v>
      </c>
      <c r="Y734" s="158">
        <v>33458</v>
      </c>
      <c r="Z734" s="155">
        <v>0.959935897435897</v>
      </c>
      <c r="AA734" s="155">
        <v>0.96129866398506</v>
      </c>
      <c r="AB734" s="173">
        <v>-0.00136276654916212</v>
      </c>
    </row>
    <row r="735" spans="1:28">
      <c r="A735" s="175" t="s">
        <v>668</v>
      </c>
      <c r="B735" s="176" t="s">
        <v>1823</v>
      </c>
      <c r="C735" s="176" t="s">
        <v>731</v>
      </c>
      <c r="D735" s="150">
        <v>3973</v>
      </c>
      <c r="E735" s="153">
        <v>3836</v>
      </c>
      <c r="F735" s="153">
        <v>137</v>
      </c>
      <c r="G735" s="151">
        <v>1261</v>
      </c>
      <c r="H735" s="151">
        <v>1205</v>
      </c>
      <c r="I735" s="151">
        <v>56</v>
      </c>
      <c r="J735" s="151">
        <v>2689</v>
      </c>
      <c r="K735" s="151">
        <v>2608</v>
      </c>
      <c r="L735" s="151">
        <v>81</v>
      </c>
      <c r="M735" s="172">
        <v>0.93</v>
      </c>
      <c r="N735" s="153">
        <v>66926</v>
      </c>
      <c r="O735" s="153">
        <v>64518</v>
      </c>
      <c r="P735" s="153">
        <v>2408</v>
      </c>
      <c r="Q735" s="154">
        <v>0.964019962346472</v>
      </c>
      <c r="R735" s="154">
        <v>0.96551724137931</v>
      </c>
      <c r="S735" s="154">
        <v>0.955590800951626</v>
      </c>
      <c r="T735" s="154">
        <v>0.969877277798438</v>
      </c>
      <c r="U735" s="173">
        <v>0.00992644042768465</v>
      </c>
      <c r="V735" s="158">
        <v>19404</v>
      </c>
      <c r="W735" s="158">
        <v>18723</v>
      </c>
      <c r="X735" s="158">
        <v>21604</v>
      </c>
      <c r="Y735" s="158">
        <v>20860</v>
      </c>
      <c r="Z735" s="155">
        <v>0.964904143475572</v>
      </c>
      <c r="AA735" s="155">
        <v>0.965561932975375</v>
      </c>
      <c r="AB735" s="173">
        <v>-0.000657789499802885</v>
      </c>
    </row>
    <row r="736" spans="1:28">
      <c r="A736" s="175" t="s">
        <v>668</v>
      </c>
      <c r="B736" s="176" t="s">
        <v>1823</v>
      </c>
      <c r="C736" s="176" t="s">
        <v>732</v>
      </c>
      <c r="D736" s="150">
        <v>3356</v>
      </c>
      <c r="E736" s="153">
        <v>3263</v>
      </c>
      <c r="F736" s="153">
        <v>93</v>
      </c>
      <c r="G736" s="151">
        <v>1009</v>
      </c>
      <c r="H736" s="151">
        <v>969</v>
      </c>
      <c r="I736" s="151">
        <v>40</v>
      </c>
      <c r="J736" s="151">
        <v>2354</v>
      </c>
      <c r="K736" s="151">
        <v>2310</v>
      </c>
      <c r="L736" s="151">
        <v>44</v>
      </c>
      <c r="M736" s="172">
        <v>0.93</v>
      </c>
      <c r="N736" s="153">
        <v>57624</v>
      </c>
      <c r="O736" s="153">
        <v>55818</v>
      </c>
      <c r="P736" s="153">
        <v>1806</v>
      </c>
      <c r="Q736" s="154">
        <v>0.96865889212828</v>
      </c>
      <c r="R736" s="154">
        <v>0.972288438617402</v>
      </c>
      <c r="S736" s="154">
        <v>0.960356788899901</v>
      </c>
      <c r="T736" s="154">
        <v>0.981308411214953</v>
      </c>
      <c r="U736" s="173">
        <v>0.0119316497175008</v>
      </c>
      <c r="V736" s="158">
        <v>16670</v>
      </c>
      <c r="W736" s="158">
        <v>16180</v>
      </c>
      <c r="X736" s="158">
        <v>18379</v>
      </c>
      <c r="Y736" s="158">
        <v>17763</v>
      </c>
      <c r="Z736" s="155">
        <v>0.970605878824235</v>
      </c>
      <c r="AA736" s="155">
        <v>0.966483486587954</v>
      </c>
      <c r="AB736" s="173">
        <v>0.00412239223628141</v>
      </c>
    </row>
    <row r="737" spans="1:28">
      <c r="A737" s="175" t="s">
        <v>668</v>
      </c>
      <c r="B737" s="176" t="s">
        <v>1823</v>
      </c>
      <c r="C737" s="176" t="s">
        <v>733</v>
      </c>
      <c r="D737" s="150">
        <v>2180</v>
      </c>
      <c r="E737" s="153">
        <v>2150</v>
      </c>
      <c r="F737" s="153">
        <v>30</v>
      </c>
      <c r="G737" s="151">
        <v>686</v>
      </c>
      <c r="H737" s="151">
        <v>674</v>
      </c>
      <c r="I737" s="151">
        <v>12</v>
      </c>
      <c r="J737" s="151">
        <v>1572</v>
      </c>
      <c r="K737" s="151">
        <v>1559</v>
      </c>
      <c r="L737" s="151">
        <v>13</v>
      </c>
      <c r="M737" s="172">
        <v>0.93</v>
      </c>
      <c r="N737" s="153">
        <v>37841</v>
      </c>
      <c r="O737" s="153">
        <v>37390</v>
      </c>
      <c r="P737" s="153">
        <v>451</v>
      </c>
      <c r="Q737" s="154">
        <v>0.988081710314209</v>
      </c>
      <c r="R737" s="154">
        <v>0.986238532110092</v>
      </c>
      <c r="S737" s="154">
        <v>0.982507288629738</v>
      </c>
      <c r="T737" s="154">
        <v>0.991730279898219</v>
      </c>
      <c r="U737" s="173">
        <v>0.00373124348035414</v>
      </c>
      <c r="V737" s="158">
        <v>10857</v>
      </c>
      <c r="W737" s="158">
        <v>10734</v>
      </c>
      <c r="X737" s="158">
        <v>12188</v>
      </c>
      <c r="Y737" s="158">
        <v>12030</v>
      </c>
      <c r="Z737" s="155">
        <v>0.988670903564521</v>
      </c>
      <c r="AA737" s="155">
        <v>0.987036429274696</v>
      </c>
      <c r="AB737" s="173">
        <v>0.00163447428982422</v>
      </c>
    </row>
    <row r="738" spans="1:28">
      <c r="A738" s="175" t="s">
        <v>668</v>
      </c>
      <c r="B738" s="176" t="s">
        <v>1825</v>
      </c>
      <c r="C738" s="176" t="s">
        <v>734</v>
      </c>
      <c r="D738" s="150">
        <v>4004</v>
      </c>
      <c r="E738" s="153">
        <v>3847</v>
      </c>
      <c r="F738" s="153">
        <v>157</v>
      </c>
      <c r="G738" s="151">
        <v>1407</v>
      </c>
      <c r="H738" s="151">
        <v>1369</v>
      </c>
      <c r="I738" s="151">
        <v>38</v>
      </c>
      <c r="J738" s="151">
        <v>2745</v>
      </c>
      <c r="K738" s="151">
        <v>2684</v>
      </c>
      <c r="L738" s="151">
        <v>61</v>
      </c>
      <c r="M738" s="172">
        <v>0.93</v>
      </c>
      <c r="N738" s="153">
        <v>68419</v>
      </c>
      <c r="O738" s="153">
        <v>66565</v>
      </c>
      <c r="P738" s="153">
        <v>1854</v>
      </c>
      <c r="Q738" s="154">
        <v>0.972902263990997</v>
      </c>
      <c r="R738" s="154">
        <v>0.960789210789211</v>
      </c>
      <c r="S738" s="154">
        <v>0.972992181947406</v>
      </c>
      <c r="T738" s="154">
        <v>0.977777777777778</v>
      </c>
      <c r="U738" s="173">
        <v>-0.012202971158195</v>
      </c>
      <c r="V738" s="158">
        <v>20065</v>
      </c>
      <c r="W738" s="158">
        <v>19509</v>
      </c>
      <c r="X738" s="158">
        <v>21971</v>
      </c>
      <c r="Y738" s="158">
        <v>21397</v>
      </c>
      <c r="Z738" s="155">
        <v>0.97229005731373</v>
      </c>
      <c r="AA738" s="155">
        <v>0.973874652951618</v>
      </c>
      <c r="AB738" s="173">
        <v>-0.0015845956378876</v>
      </c>
    </row>
    <row r="739" spans="1:28">
      <c r="A739" s="175" t="s">
        <v>668</v>
      </c>
      <c r="B739" s="176" t="s">
        <v>1825</v>
      </c>
      <c r="C739" s="176" t="s">
        <v>735</v>
      </c>
      <c r="D739" s="150">
        <v>7439</v>
      </c>
      <c r="E739" s="153">
        <v>7146</v>
      </c>
      <c r="F739" s="153">
        <v>293</v>
      </c>
      <c r="G739" s="151">
        <v>2755</v>
      </c>
      <c r="H739" s="151">
        <v>2650</v>
      </c>
      <c r="I739" s="151">
        <v>105</v>
      </c>
      <c r="J739" s="151">
        <v>5272</v>
      </c>
      <c r="K739" s="151">
        <v>5121</v>
      </c>
      <c r="L739" s="151">
        <v>151</v>
      </c>
      <c r="M739" s="172">
        <v>0.93</v>
      </c>
      <c r="N739" s="153">
        <v>131239</v>
      </c>
      <c r="O739" s="153">
        <v>127156</v>
      </c>
      <c r="P739" s="153">
        <v>4083</v>
      </c>
      <c r="Q739" s="154">
        <v>0.968888821158345</v>
      </c>
      <c r="R739" s="154">
        <v>0.960612985616346</v>
      </c>
      <c r="S739" s="154">
        <v>0.961887477313975</v>
      </c>
      <c r="T739" s="154">
        <v>0.971358118361153</v>
      </c>
      <c r="U739" s="173">
        <v>-0.00127449169762828</v>
      </c>
      <c r="V739" s="158">
        <v>37819</v>
      </c>
      <c r="W739" s="158">
        <v>36500</v>
      </c>
      <c r="X739" s="158">
        <v>42051</v>
      </c>
      <c r="Y739" s="158">
        <v>40697</v>
      </c>
      <c r="Z739" s="155">
        <v>0.96512335069674</v>
      </c>
      <c r="AA739" s="155">
        <v>0.967801003543316</v>
      </c>
      <c r="AB739" s="173">
        <v>-0.00267765284657673</v>
      </c>
    </row>
    <row r="740" spans="1:28">
      <c r="A740" s="175" t="s">
        <v>668</v>
      </c>
      <c r="B740" s="176" t="s">
        <v>1825</v>
      </c>
      <c r="C740" s="176" t="s">
        <v>736</v>
      </c>
      <c r="D740" s="150">
        <v>6038</v>
      </c>
      <c r="E740" s="153">
        <v>5659</v>
      </c>
      <c r="F740" s="153">
        <v>379</v>
      </c>
      <c r="G740" s="151">
        <v>2088</v>
      </c>
      <c r="H740" s="151">
        <v>2027</v>
      </c>
      <c r="I740" s="151">
        <v>61</v>
      </c>
      <c r="J740" s="151">
        <v>3877</v>
      </c>
      <c r="K740" s="151">
        <v>3775</v>
      </c>
      <c r="L740" s="151">
        <v>102</v>
      </c>
      <c r="M740" s="172">
        <v>0.93</v>
      </c>
      <c r="N740" s="153">
        <v>100262</v>
      </c>
      <c r="O740" s="153">
        <v>97047</v>
      </c>
      <c r="P740" s="153">
        <v>3215</v>
      </c>
      <c r="Q740" s="154">
        <v>0.967934012886238</v>
      </c>
      <c r="R740" s="154">
        <v>0.937230871149387</v>
      </c>
      <c r="S740" s="154">
        <v>0.970785440613027</v>
      </c>
      <c r="T740" s="154">
        <v>0.97369099819448</v>
      </c>
      <c r="U740" s="173">
        <v>-0.0335545694636397</v>
      </c>
      <c r="V740" s="158">
        <v>29563</v>
      </c>
      <c r="W740" s="158">
        <v>28492</v>
      </c>
      <c r="X740" s="158">
        <v>32015</v>
      </c>
      <c r="Y740" s="158">
        <v>31007</v>
      </c>
      <c r="Z740" s="155">
        <v>0.963772282921219</v>
      </c>
      <c r="AA740" s="155">
        <v>0.968514758706856</v>
      </c>
      <c r="AB740" s="173">
        <v>-0.00474247578563713</v>
      </c>
    </row>
    <row r="741" spans="1:28">
      <c r="A741" s="175" t="s">
        <v>668</v>
      </c>
      <c r="B741" s="176" t="s">
        <v>1825</v>
      </c>
      <c r="C741" s="176" t="s">
        <v>737</v>
      </c>
      <c r="D741" s="150">
        <v>7229</v>
      </c>
      <c r="E741" s="153">
        <v>7076</v>
      </c>
      <c r="F741" s="153">
        <v>153</v>
      </c>
      <c r="G741" s="151">
        <v>2608</v>
      </c>
      <c r="H741" s="151">
        <v>2539</v>
      </c>
      <c r="I741" s="151">
        <v>69</v>
      </c>
      <c r="J741" s="151">
        <v>4909</v>
      </c>
      <c r="K741" s="151">
        <v>4814</v>
      </c>
      <c r="L741" s="151">
        <v>95</v>
      </c>
      <c r="M741" s="172">
        <v>0.93</v>
      </c>
      <c r="N741" s="153">
        <v>120403</v>
      </c>
      <c r="O741" s="153">
        <v>117820</v>
      </c>
      <c r="P741" s="153">
        <v>2583</v>
      </c>
      <c r="Q741" s="154">
        <v>0.978547046169946</v>
      </c>
      <c r="R741" s="154">
        <v>0.978835246922119</v>
      </c>
      <c r="S741" s="154">
        <v>0.973542944785276</v>
      </c>
      <c r="T741" s="154">
        <v>0.980647789773885</v>
      </c>
      <c r="U741" s="173">
        <v>0.00529230213684317</v>
      </c>
      <c r="V741" s="158">
        <v>35478</v>
      </c>
      <c r="W741" s="158">
        <v>34659</v>
      </c>
      <c r="X741" s="158">
        <v>40095</v>
      </c>
      <c r="Y741" s="158">
        <v>39277</v>
      </c>
      <c r="Z741" s="155">
        <v>0.976915271435819</v>
      </c>
      <c r="AA741" s="155">
        <v>0.979598453672528</v>
      </c>
      <c r="AB741" s="173">
        <v>-0.00268318223670838</v>
      </c>
    </row>
    <row r="742" spans="1:28">
      <c r="A742" s="175" t="s">
        <v>668</v>
      </c>
      <c r="B742" s="176" t="s">
        <v>1825</v>
      </c>
      <c r="C742" s="176" t="s">
        <v>738</v>
      </c>
      <c r="D742" s="150">
        <v>3814</v>
      </c>
      <c r="E742" s="153">
        <v>3656</v>
      </c>
      <c r="F742" s="153">
        <v>158</v>
      </c>
      <c r="G742" s="151">
        <v>1459</v>
      </c>
      <c r="H742" s="151">
        <v>1390</v>
      </c>
      <c r="I742" s="151">
        <v>69</v>
      </c>
      <c r="J742" s="151">
        <v>2685</v>
      </c>
      <c r="K742" s="151">
        <v>2597</v>
      </c>
      <c r="L742" s="151">
        <v>88</v>
      </c>
      <c r="M742" s="172">
        <v>0.93</v>
      </c>
      <c r="N742" s="153">
        <v>71820</v>
      </c>
      <c r="O742" s="153">
        <v>68917</v>
      </c>
      <c r="P742" s="153">
        <v>2903</v>
      </c>
      <c r="Q742" s="154">
        <v>0.959579504316346</v>
      </c>
      <c r="R742" s="154">
        <v>0.958573675930781</v>
      </c>
      <c r="S742" s="154">
        <v>0.952707333790267</v>
      </c>
      <c r="T742" s="154">
        <v>0.967225325884544</v>
      </c>
      <c r="U742" s="173">
        <v>0.00586634214051407</v>
      </c>
      <c r="V742" s="158">
        <v>20296</v>
      </c>
      <c r="W742" s="158">
        <v>19535</v>
      </c>
      <c r="X742" s="158">
        <v>23238</v>
      </c>
      <c r="Y742" s="158">
        <v>22279</v>
      </c>
      <c r="Z742" s="155">
        <v>0.962504927079227</v>
      </c>
      <c r="AA742" s="155">
        <v>0.958731388243394</v>
      </c>
      <c r="AB742" s="173">
        <v>0.00377353883583298</v>
      </c>
    </row>
    <row r="743" spans="1:28">
      <c r="A743" s="175" t="s">
        <v>668</v>
      </c>
      <c r="B743" s="176" t="s">
        <v>1825</v>
      </c>
      <c r="C743" s="176" t="s">
        <v>739</v>
      </c>
      <c r="D743" s="150">
        <v>5783</v>
      </c>
      <c r="E743" s="153">
        <v>5582</v>
      </c>
      <c r="F743" s="153">
        <v>201</v>
      </c>
      <c r="G743" s="151">
        <v>2094</v>
      </c>
      <c r="H743" s="151">
        <v>2044</v>
      </c>
      <c r="I743" s="151">
        <v>50</v>
      </c>
      <c r="J743" s="151">
        <v>3911</v>
      </c>
      <c r="K743" s="151">
        <v>3825</v>
      </c>
      <c r="L743" s="151">
        <v>86</v>
      </c>
      <c r="M743" s="172">
        <v>0.93</v>
      </c>
      <c r="N743" s="153">
        <v>95329</v>
      </c>
      <c r="O743" s="153">
        <v>92904</v>
      </c>
      <c r="P743" s="153">
        <v>2425</v>
      </c>
      <c r="Q743" s="154">
        <v>0.974561780780245</v>
      </c>
      <c r="R743" s="154">
        <v>0.965242953484351</v>
      </c>
      <c r="S743" s="154">
        <v>0.976122254059217</v>
      </c>
      <c r="T743" s="154">
        <v>0.978010738941447</v>
      </c>
      <c r="U743" s="173">
        <v>-0.0108793005748662</v>
      </c>
      <c r="V743" s="158">
        <v>28094</v>
      </c>
      <c r="W743" s="158">
        <v>27395</v>
      </c>
      <c r="X743" s="158">
        <v>31184</v>
      </c>
      <c r="Y743" s="158">
        <v>30399</v>
      </c>
      <c r="Z743" s="155">
        <v>0.975119242542892</v>
      </c>
      <c r="AA743" s="155">
        <v>0.974826834273987</v>
      </c>
      <c r="AB743" s="173">
        <v>0.000292408268905087</v>
      </c>
    </row>
    <row r="744" spans="1:28">
      <c r="A744" s="175" t="s">
        <v>668</v>
      </c>
      <c r="B744" s="176" t="s">
        <v>1825</v>
      </c>
      <c r="C744" s="176" t="s">
        <v>740</v>
      </c>
      <c r="D744" s="150">
        <v>5107</v>
      </c>
      <c r="E744" s="153">
        <v>4938</v>
      </c>
      <c r="F744" s="153">
        <v>169</v>
      </c>
      <c r="G744" s="151">
        <v>1867</v>
      </c>
      <c r="H744" s="151">
        <v>1814</v>
      </c>
      <c r="I744" s="151">
        <v>53</v>
      </c>
      <c r="J744" s="151">
        <v>3602</v>
      </c>
      <c r="K744" s="151">
        <v>3501</v>
      </c>
      <c r="L744" s="151">
        <v>101</v>
      </c>
      <c r="M744" s="172">
        <v>0.93</v>
      </c>
      <c r="N744" s="153">
        <v>89647</v>
      </c>
      <c r="O744" s="153">
        <v>87133</v>
      </c>
      <c r="P744" s="153">
        <v>2514</v>
      </c>
      <c r="Q744" s="154">
        <v>0.971956674512254</v>
      </c>
      <c r="R744" s="154">
        <v>0.966908165263364</v>
      </c>
      <c r="S744" s="154">
        <v>0.971612212104981</v>
      </c>
      <c r="T744" s="154">
        <v>0.971960022209883</v>
      </c>
      <c r="U744" s="173">
        <v>-0.00470404684161729</v>
      </c>
      <c r="V744" s="158">
        <v>26159</v>
      </c>
      <c r="W744" s="158">
        <v>25452</v>
      </c>
      <c r="X744" s="158">
        <v>29000</v>
      </c>
      <c r="Y744" s="158">
        <v>28156</v>
      </c>
      <c r="Z744" s="155">
        <v>0.972972972972973</v>
      </c>
      <c r="AA744" s="155">
        <v>0.970896551724138</v>
      </c>
      <c r="AB744" s="173">
        <v>0.00207642124883511</v>
      </c>
    </row>
    <row r="745" spans="1:28">
      <c r="A745" s="175" t="s">
        <v>668</v>
      </c>
      <c r="B745" s="176" t="s">
        <v>1825</v>
      </c>
      <c r="C745" s="176" t="s">
        <v>741</v>
      </c>
      <c r="D745" s="150">
        <v>4709</v>
      </c>
      <c r="E745" s="153">
        <v>4364</v>
      </c>
      <c r="F745" s="153">
        <v>345</v>
      </c>
      <c r="G745" s="151">
        <v>1699</v>
      </c>
      <c r="H745" s="151">
        <v>1565</v>
      </c>
      <c r="I745" s="151">
        <v>134</v>
      </c>
      <c r="J745" s="151">
        <v>3231</v>
      </c>
      <c r="K745" s="151">
        <v>3074</v>
      </c>
      <c r="L745" s="151">
        <v>157</v>
      </c>
      <c r="M745" s="172">
        <v>0.93</v>
      </c>
      <c r="N745" s="153">
        <v>84668</v>
      </c>
      <c r="O745" s="153">
        <v>77497</v>
      </c>
      <c r="P745" s="153">
        <v>7171</v>
      </c>
      <c r="Q745" s="154">
        <v>0.915304483393962</v>
      </c>
      <c r="R745" s="154">
        <v>0.926736037375239</v>
      </c>
      <c r="S745" s="154">
        <v>0.921130076515597</v>
      </c>
      <c r="T745" s="154">
        <v>0.95140823274528</v>
      </c>
      <c r="U745" s="173">
        <v>0.00560596085964149</v>
      </c>
      <c r="V745" s="158">
        <v>23905</v>
      </c>
      <c r="W745" s="158">
        <v>22460</v>
      </c>
      <c r="X745" s="158">
        <v>27398</v>
      </c>
      <c r="Y745" s="158">
        <v>24817</v>
      </c>
      <c r="Z745" s="155">
        <v>0.939552394896465</v>
      </c>
      <c r="AA745" s="155">
        <v>0.905796043506825</v>
      </c>
      <c r="AB745" s="173">
        <v>0.0337563513896398</v>
      </c>
    </row>
    <row r="746" spans="1:28">
      <c r="A746" s="175" t="s">
        <v>668</v>
      </c>
      <c r="B746" s="176" t="s">
        <v>1825</v>
      </c>
      <c r="C746" s="176" t="s">
        <v>742</v>
      </c>
      <c r="D746" s="150">
        <v>6410</v>
      </c>
      <c r="E746" s="153">
        <v>6179</v>
      </c>
      <c r="F746" s="153">
        <v>231</v>
      </c>
      <c r="G746" s="151">
        <v>2334</v>
      </c>
      <c r="H746" s="151">
        <v>2267</v>
      </c>
      <c r="I746" s="151">
        <v>67</v>
      </c>
      <c r="J746" s="151">
        <v>4279</v>
      </c>
      <c r="K746" s="151">
        <v>4190</v>
      </c>
      <c r="L746" s="151">
        <v>89</v>
      </c>
      <c r="M746" s="172">
        <v>0.93</v>
      </c>
      <c r="N746" s="153">
        <v>109894</v>
      </c>
      <c r="O746" s="153">
        <v>107213</v>
      </c>
      <c r="P746" s="153">
        <v>2681</v>
      </c>
      <c r="Q746" s="154">
        <v>0.975603763626768</v>
      </c>
      <c r="R746" s="154">
        <v>0.96396255850234</v>
      </c>
      <c r="S746" s="154">
        <v>0.971293916023993</v>
      </c>
      <c r="T746" s="154">
        <v>0.97920074783828</v>
      </c>
      <c r="U746" s="173">
        <v>-0.00733135752165304</v>
      </c>
      <c r="V746" s="158">
        <v>31825</v>
      </c>
      <c r="W746" s="158">
        <v>30997</v>
      </c>
      <c r="X746" s="158">
        <v>36369</v>
      </c>
      <c r="Y746" s="158">
        <v>35513</v>
      </c>
      <c r="Z746" s="155">
        <v>0.973982717989002</v>
      </c>
      <c r="AA746" s="155">
        <v>0.976463471637933</v>
      </c>
      <c r="AB746" s="173">
        <v>-0.00248075364893108</v>
      </c>
    </row>
    <row r="747" spans="1:28">
      <c r="A747" s="175" t="s">
        <v>668</v>
      </c>
      <c r="B747" s="176" t="s">
        <v>1825</v>
      </c>
      <c r="C747" s="176" t="s">
        <v>743</v>
      </c>
      <c r="D747" s="150">
        <v>2737</v>
      </c>
      <c r="E747" s="153">
        <v>2602</v>
      </c>
      <c r="F747" s="153">
        <v>135</v>
      </c>
      <c r="G747" s="151">
        <v>1008</v>
      </c>
      <c r="H747" s="151">
        <v>932</v>
      </c>
      <c r="I747" s="151">
        <v>76</v>
      </c>
      <c r="J747" s="151">
        <v>1959</v>
      </c>
      <c r="K747" s="151">
        <v>1877</v>
      </c>
      <c r="L747" s="151">
        <v>82</v>
      </c>
      <c r="M747" s="172">
        <v>0.93</v>
      </c>
      <c r="N747" s="153">
        <v>47577</v>
      </c>
      <c r="O747" s="153">
        <v>44936</v>
      </c>
      <c r="P747" s="153">
        <v>2641</v>
      </c>
      <c r="Q747" s="154">
        <v>0.944489984656452</v>
      </c>
      <c r="R747" s="154">
        <v>0.95067592254293</v>
      </c>
      <c r="S747" s="154">
        <v>0.924603174603175</v>
      </c>
      <c r="T747" s="154">
        <v>0.958141909137315</v>
      </c>
      <c r="U747" s="173">
        <v>0.0260727479397556</v>
      </c>
      <c r="V747" s="158">
        <v>14142</v>
      </c>
      <c r="W747" s="158">
        <v>13372</v>
      </c>
      <c r="X747" s="158">
        <v>15361</v>
      </c>
      <c r="Y747" s="158">
        <v>14559</v>
      </c>
      <c r="Z747" s="155">
        <v>0.945552255692264</v>
      </c>
      <c r="AA747" s="155">
        <v>0.947789857431157</v>
      </c>
      <c r="AB747" s="173">
        <v>-0.00223760173889265</v>
      </c>
    </row>
    <row r="748" spans="1:28">
      <c r="A748" s="175" t="s">
        <v>668</v>
      </c>
      <c r="B748" s="176" t="s">
        <v>1825</v>
      </c>
      <c r="C748" s="176" t="s">
        <v>744</v>
      </c>
      <c r="D748" s="150">
        <v>1614</v>
      </c>
      <c r="E748" s="153">
        <v>1375</v>
      </c>
      <c r="F748" s="153">
        <v>239</v>
      </c>
      <c r="G748" s="151">
        <v>596</v>
      </c>
      <c r="H748" s="151">
        <v>404</v>
      </c>
      <c r="I748" s="151">
        <v>192</v>
      </c>
      <c r="J748" s="151">
        <v>1033</v>
      </c>
      <c r="K748" s="151">
        <v>935</v>
      </c>
      <c r="L748" s="151">
        <v>98</v>
      </c>
      <c r="M748" s="172">
        <v>0.93</v>
      </c>
      <c r="N748" s="153">
        <v>28880</v>
      </c>
      <c r="O748" s="153">
        <v>25744</v>
      </c>
      <c r="P748" s="153">
        <v>3136</v>
      </c>
      <c r="Q748" s="154">
        <v>0.891412742382271</v>
      </c>
      <c r="R748" s="154">
        <v>0.851920693928129</v>
      </c>
      <c r="S748" s="154">
        <v>0.677852348993289</v>
      </c>
      <c r="T748" s="154">
        <v>0.90513068731849</v>
      </c>
      <c r="U748" s="173">
        <v>0.17406834493484</v>
      </c>
      <c r="V748" s="158">
        <v>8035</v>
      </c>
      <c r="W748" s="158">
        <v>7150</v>
      </c>
      <c r="X748" s="158">
        <v>9053</v>
      </c>
      <c r="Y748" s="158">
        <v>8217</v>
      </c>
      <c r="Z748" s="155">
        <v>0.88985687616677</v>
      </c>
      <c r="AA748" s="155">
        <v>0.907654921020656</v>
      </c>
      <c r="AB748" s="173">
        <v>-0.0177980448538858</v>
      </c>
    </row>
    <row r="749" spans="1:28">
      <c r="A749" s="175" t="s">
        <v>668</v>
      </c>
      <c r="B749" s="176" t="s">
        <v>1825</v>
      </c>
      <c r="C749" s="176" t="s">
        <v>745</v>
      </c>
      <c r="D749" s="150">
        <v>7310</v>
      </c>
      <c r="E749" s="153">
        <v>7039</v>
      </c>
      <c r="F749" s="153">
        <v>271</v>
      </c>
      <c r="G749" s="151">
        <v>2598</v>
      </c>
      <c r="H749" s="151">
        <v>2513</v>
      </c>
      <c r="I749" s="151">
        <v>85</v>
      </c>
      <c r="J749" s="151">
        <v>5055</v>
      </c>
      <c r="K749" s="151">
        <v>4970</v>
      </c>
      <c r="L749" s="151">
        <v>85</v>
      </c>
      <c r="M749" s="172">
        <v>0.93</v>
      </c>
      <c r="N749" s="153">
        <v>125161</v>
      </c>
      <c r="O749" s="153">
        <v>121907</v>
      </c>
      <c r="P749" s="153">
        <v>3254</v>
      </c>
      <c r="Q749" s="154">
        <v>0.974001486085921</v>
      </c>
      <c r="R749" s="154">
        <v>0.962927496580027</v>
      </c>
      <c r="S749" s="154">
        <v>0.967282525019246</v>
      </c>
      <c r="T749" s="154">
        <v>0.983184965380811</v>
      </c>
      <c r="U749" s="173">
        <v>-0.0043550284392182</v>
      </c>
      <c r="V749" s="158">
        <v>36630</v>
      </c>
      <c r="W749" s="158">
        <v>35702</v>
      </c>
      <c r="X749" s="158">
        <v>39980</v>
      </c>
      <c r="Y749" s="158">
        <v>38932</v>
      </c>
      <c r="Z749" s="155">
        <v>0.974665574665575</v>
      </c>
      <c r="AA749" s="155">
        <v>0.973786893446723</v>
      </c>
      <c r="AB749" s="173">
        <v>0.000878681218851374</v>
      </c>
    </row>
    <row r="750" spans="1:28">
      <c r="A750" s="175" t="s">
        <v>668</v>
      </c>
      <c r="B750" s="176" t="s">
        <v>1826</v>
      </c>
      <c r="C750" s="176" t="s">
        <v>746</v>
      </c>
      <c r="D750" s="150">
        <v>5595</v>
      </c>
      <c r="E750" s="153">
        <v>5383</v>
      </c>
      <c r="F750" s="153">
        <v>212</v>
      </c>
      <c r="G750" s="151">
        <v>2191</v>
      </c>
      <c r="H750" s="151">
        <v>2100</v>
      </c>
      <c r="I750" s="151">
        <v>91</v>
      </c>
      <c r="J750" s="151">
        <v>3610</v>
      </c>
      <c r="K750" s="151">
        <v>3470</v>
      </c>
      <c r="L750" s="151">
        <v>140</v>
      </c>
      <c r="M750" s="172">
        <v>0.93</v>
      </c>
      <c r="N750" s="153">
        <v>95663</v>
      </c>
      <c r="O750" s="153">
        <v>91903</v>
      </c>
      <c r="P750" s="153">
        <v>3760</v>
      </c>
      <c r="Q750" s="154">
        <v>0.960695357661792</v>
      </c>
      <c r="R750" s="154">
        <v>0.962109025915996</v>
      </c>
      <c r="S750" s="154">
        <v>0.958466453674121</v>
      </c>
      <c r="T750" s="154">
        <v>0.961218836565097</v>
      </c>
      <c r="U750" s="173">
        <v>0.00364257224187503</v>
      </c>
      <c r="V750" s="158">
        <v>28119</v>
      </c>
      <c r="W750" s="158">
        <v>26952</v>
      </c>
      <c r="X750" s="158">
        <v>31715</v>
      </c>
      <c r="Y750" s="158">
        <v>30553</v>
      </c>
      <c r="Z750" s="155">
        <v>0.958497812866745</v>
      </c>
      <c r="AA750" s="155">
        <v>0.963361185558884</v>
      </c>
      <c r="AB750" s="173">
        <v>-0.00486337269213888</v>
      </c>
    </row>
    <row r="751" spans="1:28">
      <c r="A751" s="175" t="s">
        <v>668</v>
      </c>
      <c r="B751" s="176" t="s">
        <v>1826</v>
      </c>
      <c r="C751" s="176" t="s">
        <v>747</v>
      </c>
      <c r="D751" s="150">
        <v>9870</v>
      </c>
      <c r="E751" s="153">
        <v>9526</v>
      </c>
      <c r="F751" s="153">
        <v>344</v>
      </c>
      <c r="G751" s="151">
        <v>3838</v>
      </c>
      <c r="H751" s="151">
        <v>3687</v>
      </c>
      <c r="I751" s="151">
        <v>151</v>
      </c>
      <c r="J751" s="151">
        <v>6428</v>
      </c>
      <c r="K751" s="151">
        <v>6260</v>
      </c>
      <c r="L751" s="151">
        <v>168</v>
      </c>
      <c r="M751" s="172">
        <v>0.93</v>
      </c>
      <c r="N751" s="153">
        <v>171742</v>
      </c>
      <c r="O751" s="153">
        <v>167104</v>
      </c>
      <c r="P751" s="153">
        <v>4638</v>
      </c>
      <c r="Q751" s="154">
        <v>0.972994375283856</v>
      </c>
      <c r="R751" s="154">
        <v>0.965146909827761</v>
      </c>
      <c r="S751" s="154">
        <v>0.960656591974987</v>
      </c>
      <c r="T751" s="154">
        <v>0.9738643434972</v>
      </c>
      <c r="U751" s="173">
        <v>0.00449031785277387</v>
      </c>
      <c r="V751" s="158">
        <v>49417</v>
      </c>
      <c r="W751" s="158">
        <v>47932</v>
      </c>
      <c r="X751" s="158">
        <v>57366</v>
      </c>
      <c r="Y751" s="158">
        <v>55900</v>
      </c>
      <c r="Z751" s="155">
        <v>0.969949612481535</v>
      </c>
      <c r="AA751" s="155">
        <v>0.974444793083011</v>
      </c>
      <c r="AB751" s="173">
        <v>-0.00449518060147613</v>
      </c>
    </row>
    <row r="752" spans="1:28">
      <c r="A752" s="175" t="s">
        <v>668</v>
      </c>
      <c r="B752" s="176" t="s">
        <v>1826</v>
      </c>
      <c r="C752" s="176" t="s">
        <v>748</v>
      </c>
      <c r="D752" s="150">
        <v>5213</v>
      </c>
      <c r="E752" s="153">
        <v>4953</v>
      </c>
      <c r="F752" s="153">
        <v>260</v>
      </c>
      <c r="G752" s="151">
        <v>2004</v>
      </c>
      <c r="H752" s="151">
        <v>1896</v>
      </c>
      <c r="I752" s="151">
        <v>108</v>
      </c>
      <c r="J752" s="151">
        <v>3337</v>
      </c>
      <c r="K752" s="151">
        <v>3223</v>
      </c>
      <c r="L752" s="151">
        <v>114</v>
      </c>
      <c r="M752" s="172">
        <v>0.93</v>
      </c>
      <c r="N752" s="153">
        <v>89119</v>
      </c>
      <c r="O752" s="153">
        <v>84912</v>
      </c>
      <c r="P752" s="153">
        <v>4207</v>
      </c>
      <c r="Q752" s="154">
        <v>0.952793455940933</v>
      </c>
      <c r="R752" s="154">
        <v>0.950124688279302</v>
      </c>
      <c r="S752" s="154">
        <v>0.946107784431138</v>
      </c>
      <c r="T752" s="154">
        <v>0.96583757866347</v>
      </c>
      <c r="U752" s="173">
        <v>0.004016903848164</v>
      </c>
      <c r="V752" s="158">
        <v>25837</v>
      </c>
      <c r="W752" s="158">
        <v>24634</v>
      </c>
      <c r="X752" s="158">
        <v>29355</v>
      </c>
      <c r="Y752" s="158">
        <v>27923</v>
      </c>
      <c r="Z752" s="155">
        <v>0.953438866741495</v>
      </c>
      <c r="AA752" s="155">
        <v>0.951217850451371</v>
      </c>
      <c r="AB752" s="173">
        <v>0.00222101629012361</v>
      </c>
    </row>
    <row r="753" spans="1:28">
      <c r="A753" s="175" t="s">
        <v>668</v>
      </c>
      <c r="B753" s="176" t="s">
        <v>1826</v>
      </c>
      <c r="C753" s="176" t="s">
        <v>749</v>
      </c>
      <c r="D753" s="150">
        <v>5032</v>
      </c>
      <c r="E753" s="153">
        <v>4853</v>
      </c>
      <c r="F753" s="153">
        <v>179</v>
      </c>
      <c r="G753" s="151">
        <v>1941</v>
      </c>
      <c r="H753" s="151">
        <v>1857</v>
      </c>
      <c r="I753" s="151">
        <v>84</v>
      </c>
      <c r="J753" s="151">
        <v>3035</v>
      </c>
      <c r="K753" s="151">
        <v>2965</v>
      </c>
      <c r="L753" s="151">
        <v>70</v>
      </c>
      <c r="M753" s="172">
        <v>0.93</v>
      </c>
      <c r="N753" s="153">
        <v>88041</v>
      </c>
      <c r="O753" s="153">
        <v>85414</v>
      </c>
      <c r="P753" s="153">
        <v>2627</v>
      </c>
      <c r="Q753" s="154">
        <v>0.970161629240922</v>
      </c>
      <c r="R753" s="154">
        <v>0.964427662957075</v>
      </c>
      <c r="S753" s="154">
        <v>0.956723338485317</v>
      </c>
      <c r="T753" s="154">
        <v>0.976935749588138</v>
      </c>
      <c r="U753" s="173">
        <v>0.00770432447175784</v>
      </c>
      <c r="V753" s="158">
        <v>24889</v>
      </c>
      <c r="W753" s="158">
        <v>24124</v>
      </c>
      <c r="X753" s="158">
        <v>28413</v>
      </c>
      <c r="Y753" s="158">
        <v>27591</v>
      </c>
      <c r="Z753" s="155">
        <v>0.969263530073527</v>
      </c>
      <c r="AA753" s="155">
        <v>0.971069580825678</v>
      </c>
      <c r="AB753" s="173">
        <v>-0.0018060507521519</v>
      </c>
    </row>
    <row r="754" spans="1:28">
      <c r="A754" s="175" t="s">
        <v>668</v>
      </c>
      <c r="B754" s="176" t="s">
        <v>1826</v>
      </c>
      <c r="C754" s="176" t="s">
        <v>750</v>
      </c>
      <c r="D754" s="150">
        <v>4345</v>
      </c>
      <c r="E754" s="153">
        <v>4159</v>
      </c>
      <c r="F754" s="153">
        <v>186</v>
      </c>
      <c r="G754" s="151">
        <v>1614</v>
      </c>
      <c r="H754" s="151">
        <v>1526</v>
      </c>
      <c r="I754" s="151">
        <v>88</v>
      </c>
      <c r="J754" s="151">
        <v>2854</v>
      </c>
      <c r="K754" s="151">
        <v>2733</v>
      </c>
      <c r="L754" s="151">
        <v>121</v>
      </c>
      <c r="M754" s="172">
        <v>0.93</v>
      </c>
      <c r="N754" s="153">
        <v>76946</v>
      </c>
      <c r="O754" s="153">
        <v>73648</v>
      </c>
      <c r="P754" s="153">
        <v>3298</v>
      </c>
      <c r="Q754" s="154">
        <v>0.957138772645752</v>
      </c>
      <c r="R754" s="154">
        <v>0.957192174913694</v>
      </c>
      <c r="S754" s="154">
        <v>0.9454770755886</v>
      </c>
      <c r="T754" s="154">
        <v>0.95760336370007</v>
      </c>
      <c r="U754" s="173">
        <v>0.0117150993250942</v>
      </c>
      <c r="V754" s="158">
        <v>21846</v>
      </c>
      <c r="W754" s="158">
        <v>20850</v>
      </c>
      <c r="X754" s="158">
        <v>24925</v>
      </c>
      <c r="Y754" s="158">
        <v>23829</v>
      </c>
      <c r="Z754" s="155">
        <v>0.954408129634716</v>
      </c>
      <c r="AA754" s="155">
        <v>0.956028084252758</v>
      </c>
      <c r="AB754" s="173">
        <v>-0.00161995461804254</v>
      </c>
    </row>
    <row r="755" spans="1:28">
      <c r="A755" s="175" t="s">
        <v>668</v>
      </c>
      <c r="B755" s="176" t="s">
        <v>1826</v>
      </c>
      <c r="C755" s="176" t="s">
        <v>751</v>
      </c>
      <c r="D755" s="150">
        <v>7232</v>
      </c>
      <c r="E755" s="153">
        <v>6821</v>
      </c>
      <c r="F755" s="153">
        <v>411</v>
      </c>
      <c r="G755" s="151">
        <v>2971</v>
      </c>
      <c r="H755" s="151">
        <v>2742</v>
      </c>
      <c r="I755" s="151">
        <v>229</v>
      </c>
      <c r="J755" s="151">
        <v>4991</v>
      </c>
      <c r="K755" s="151">
        <v>4666</v>
      </c>
      <c r="L755" s="151">
        <v>325</v>
      </c>
      <c r="M755" s="172">
        <v>0.93</v>
      </c>
      <c r="N755" s="153">
        <v>129482</v>
      </c>
      <c r="O755" s="153">
        <v>122416</v>
      </c>
      <c r="P755" s="153">
        <v>7066</v>
      </c>
      <c r="Q755" s="154">
        <v>0.945428708237438</v>
      </c>
      <c r="R755" s="154">
        <v>0.943169247787611</v>
      </c>
      <c r="S755" s="154">
        <v>0.922921575227196</v>
      </c>
      <c r="T755" s="154">
        <v>0.934882789020236</v>
      </c>
      <c r="U755" s="173">
        <v>0.0202476725604144</v>
      </c>
      <c r="V755" s="158">
        <v>36925</v>
      </c>
      <c r="W755" s="158">
        <v>34626</v>
      </c>
      <c r="X755" s="158">
        <v>44156</v>
      </c>
      <c r="Y755" s="158">
        <v>42053</v>
      </c>
      <c r="Z755" s="155">
        <v>0.937738659444821</v>
      </c>
      <c r="AA755" s="155">
        <v>0.952373403387988</v>
      </c>
      <c r="AB755" s="173">
        <v>-0.0146347439431674</v>
      </c>
    </row>
    <row r="756" spans="1:28">
      <c r="A756" s="175" t="s">
        <v>668</v>
      </c>
      <c r="B756" s="176" t="s">
        <v>1826</v>
      </c>
      <c r="C756" s="176" t="s">
        <v>752</v>
      </c>
      <c r="D756" s="150">
        <v>3763</v>
      </c>
      <c r="E756" s="153">
        <v>3542</v>
      </c>
      <c r="F756" s="153">
        <v>221</v>
      </c>
      <c r="G756" s="151">
        <v>1509</v>
      </c>
      <c r="H756" s="151">
        <v>1400</v>
      </c>
      <c r="I756" s="151">
        <v>109</v>
      </c>
      <c r="J756" s="151">
        <v>2524</v>
      </c>
      <c r="K756" s="151">
        <v>2410</v>
      </c>
      <c r="L756" s="151">
        <v>114</v>
      </c>
      <c r="M756" s="172">
        <v>0.93</v>
      </c>
      <c r="N756" s="153">
        <v>67553</v>
      </c>
      <c r="O756" s="153">
        <v>64661</v>
      </c>
      <c r="P756" s="153">
        <v>2892</v>
      </c>
      <c r="Q756" s="154">
        <v>0.957189169985049</v>
      </c>
      <c r="R756" s="154">
        <v>0.941270263087962</v>
      </c>
      <c r="S756" s="154">
        <v>0.927766732935719</v>
      </c>
      <c r="T756" s="154">
        <v>0.954833597464342</v>
      </c>
      <c r="U756" s="173">
        <v>0.0135035301522427</v>
      </c>
      <c r="V756" s="158">
        <v>19218</v>
      </c>
      <c r="W756" s="158">
        <v>18235</v>
      </c>
      <c r="X756" s="158">
        <v>22888</v>
      </c>
      <c r="Y756" s="158">
        <v>22048</v>
      </c>
      <c r="Z756" s="155">
        <v>0.948850036424186</v>
      </c>
      <c r="AA756" s="155">
        <v>0.963299545613422</v>
      </c>
      <c r="AB756" s="173">
        <v>-0.0144495091892363</v>
      </c>
    </row>
    <row r="757" spans="1:28">
      <c r="A757" s="175" t="s">
        <v>668</v>
      </c>
      <c r="B757" s="176" t="s">
        <v>1826</v>
      </c>
      <c r="C757" s="176" t="s">
        <v>753</v>
      </c>
      <c r="D757" s="150">
        <v>4539</v>
      </c>
      <c r="E757" s="153">
        <v>4226</v>
      </c>
      <c r="F757" s="153">
        <v>313</v>
      </c>
      <c r="G757" s="151">
        <v>1824</v>
      </c>
      <c r="H757" s="151">
        <v>1726</v>
      </c>
      <c r="I757" s="151">
        <v>98</v>
      </c>
      <c r="J757" s="151">
        <v>3023</v>
      </c>
      <c r="K757" s="151">
        <v>2899</v>
      </c>
      <c r="L757" s="151">
        <v>124</v>
      </c>
      <c r="M757" s="172">
        <v>0.93</v>
      </c>
      <c r="N757" s="153">
        <v>82465</v>
      </c>
      <c r="O757" s="153">
        <v>78311</v>
      </c>
      <c r="P757" s="153">
        <v>4154</v>
      </c>
      <c r="Q757" s="154">
        <v>0.949627114533438</v>
      </c>
      <c r="R757" s="154">
        <v>0.93104207975325</v>
      </c>
      <c r="S757" s="154">
        <v>0.946271929824561</v>
      </c>
      <c r="T757" s="154">
        <v>0.958981144558386</v>
      </c>
      <c r="U757" s="173">
        <v>-0.0152298500713118</v>
      </c>
      <c r="V757" s="158">
        <v>23227</v>
      </c>
      <c r="W757" s="158">
        <v>21861</v>
      </c>
      <c r="X757" s="158">
        <v>26914</v>
      </c>
      <c r="Y757" s="158">
        <v>25656</v>
      </c>
      <c r="Z757" s="155">
        <v>0.941189133336204</v>
      </c>
      <c r="AA757" s="155">
        <v>0.953258527160586</v>
      </c>
      <c r="AB757" s="173">
        <v>-0.012069393824382</v>
      </c>
    </row>
    <row r="758" spans="1:28">
      <c r="A758" s="175" t="s">
        <v>668</v>
      </c>
      <c r="B758" s="176" t="s">
        <v>1826</v>
      </c>
      <c r="C758" s="176" t="s">
        <v>754</v>
      </c>
      <c r="D758" s="150">
        <v>2262</v>
      </c>
      <c r="E758" s="153">
        <v>2167</v>
      </c>
      <c r="F758" s="153">
        <v>95</v>
      </c>
      <c r="G758" s="151">
        <v>857</v>
      </c>
      <c r="H758" s="151">
        <v>795</v>
      </c>
      <c r="I758" s="151">
        <v>62</v>
      </c>
      <c r="J758" s="151">
        <v>1537</v>
      </c>
      <c r="K758" s="151">
        <v>1460</v>
      </c>
      <c r="L758" s="151">
        <v>77</v>
      </c>
      <c r="M758" s="172">
        <v>0.93</v>
      </c>
      <c r="N758" s="153">
        <v>41725</v>
      </c>
      <c r="O758" s="153">
        <v>39775</v>
      </c>
      <c r="P758" s="153">
        <v>1950</v>
      </c>
      <c r="Q758" s="154">
        <v>0.95326542840024</v>
      </c>
      <c r="R758" s="154">
        <v>0.958001768346596</v>
      </c>
      <c r="S758" s="154">
        <v>0.927654609101517</v>
      </c>
      <c r="T758" s="154">
        <v>0.949902407286923</v>
      </c>
      <c r="U758" s="173">
        <v>0.030347159245079</v>
      </c>
      <c r="V758" s="158">
        <v>11743</v>
      </c>
      <c r="W758" s="158">
        <v>11169</v>
      </c>
      <c r="X758" s="158">
        <v>13383</v>
      </c>
      <c r="Y758" s="158">
        <v>12799</v>
      </c>
      <c r="Z758" s="155">
        <v>0.951119816060632</v>
      </c>
      <c r="AA758" s="155">
        <v>0.956362549503101</v>
      </c>
      <c r="AB758" s="173">
        <v>-0.00524273344246906</v>
      </c>
    </row>
    <row r="759" spans="1:28">
      <c r="A759" s="175" t="s">
        <v>668</v>
      </c>
      <c r="B759" s="176" t="s">
        <v>1827</v>
      </c>
      <c r="C759" s="176" t="s">
        <v>755</v>
      </c>
      <c r="D759" s="150">
        <v>3939</v>
      </c>
      <c r="E759" s="153">
        <v>3835</v>
      </c>
      <c r="F759" s="153">
        <v>104</v>
      </c>
      <c r="G759" s="151">
        <v>1947</v>
      </c>
      <c r="H759" s="151">
        <v>1860</v>
      </c>
      <c r="I759" s="151">
        <v>87</v>
      </c>
      <c r="J759" s="151">
        <v>2454</v>
      </c>
      <c r="K759" s="151">
        <v>2395</v>
      </c>
      <c r="L759" s="151">
        <v>59</v>
      </c>
      <c r="M759" s="172">
        <v>0.93</v>
      </c>
      <c r="N759" s="153">
        <v>70247</v>
      </c>
      <c r="O759" s="153">
        <v>68532</v>
      </c>
      <c r="P759" s="153">
        <v>1715</v>
      </c>
      <c r="Q759" s="154">
        <v>0.975586146027588</v>
      </c>
      <c r="R759" s="154">
        <v>0.973597359735974</v>
      </c>
      <c r="S759" s="154">
        <v>0.955315870570108</v>
      </c>
      <c r="T759" s="154">
        <v>0.975957620211899</v>
      </c>
      <c r="U759" s="173">
        <v>0.0182814891658658</v>
      </c>
      <c r="V759" s="158">
        <v>20354</v>
      </c>
      <c r="W759" s="158">
        <v>19836</v>
      </c>
      <c r="X759" s="158">
        <v>22871</v>
      </c>
      <c r="Y759" s="158">
        <v>22369</v>
      </c>
      <c r="Z759" s="155">
        <v>0.974550456912646</v>
      </c>
      <c r="AA759" s="155">
        <v>0.978050806698439</v>
      </c>
      <c r="AB759" s="173">
        <v>-0.00350034978579283</v>
      </c>
    </row>
    <row r="760" spans="1:28">
      <c r="A760" s="175" t="s">
        <v>668</v>
      </c>
      <c r="B760" s="176" t="s">
        <v>1827</v>
      </c>
      <c r="C760" s="176" t="s">
        <v>756</v>
      </c>
      <c r="D760" s="150">
        <v>10539</v>
      </c>
      <c r="E760" s="153">
        <v>10235</v>
      </c>
      <c r="F760" s="153">
        <v>304</v>
      </c>
      <c r="G760" s="151">
        <v>5126</v>
      </c>
      <c r="H760" s="151">
        <v>4874</v>
      </c>
      <c r="I760" s="151">
        <v>252</v>
      </c>
      <c r="J760" s="151">
        <v>6372</v>
      </c>
      <c r="K760" s="151">
        <v>6238</v>
      </c>
      <c r="L760" s="151">
        <v>134</v>
      </c>
      <c r="M760" s="172">
        <v>0.93</v>
      </c>
      <c r="N760" s="153">
        <v>182248</v>
      </c>
      <c r="O760" s="153">
        <v>177230</v>
      </c>
      <c r="P760" s="153">
        <v>5018</v>
      </c>
      <c r="Q760" s="154">
        <v>0.972466090162855</v>
      </c>
      <c r="R760" s="154">
        <v>0.971154758515988</v>
      </c>
      <c r="S760" s="154">
        <v>0.950838860710105</v>
      </c>
      <c r="T760" s="154">
        <v>0.978970495919648</v>
      </c>
      <c r="U760" s="173">
        <v>0.0203158978058828</v>
      </c>
      <c r="V760" s="158">
        <v>53351</v>
      </c>
      <c r="W760" s="158">
        <v>51728</v>
      </c>
      <c r="X760" s="158">
        <v>58451</v>
      </c>
      <c r="Y760" s="158">
        <v>56811</v>
      </c>
      <c r="Z760" s="155">
        <v>0.969578827013552</v>
      </c>
      <c r="AA760" s="155">
        <v>0.971942310653368</v>
      </c>
      <c r="AB760" s="173">
        <v>-0.00236348363981598</v>
      </c>
    </row>
    <row r="761" spans="1:28">
      <c r="A761" s="175" t="s">
        <v>668</v>
      </c>
      <c r="B761" s="176" t="s">
        <v>1827</v>
      </c>
      <c r="C761" s="176" t="s">
        <v>757</v>
      </c>
      <c r="D761" s="150">
        <v>6028</v>
      </c>
      <c r="E761" s="153">
        <v>5880</v>
      </c>
      <c r="F761" s="153">
        <v>148</v>
      </c>
      <c r="G761" s="151">
        <v>3014</v>
      </c>
      <c r="H761" s="151">
        <v>2942</v>
      </c>
      <c r="I761" s="151">
        <v>72</v>
      </c>
      <c r="J761" s="151">
        <v>3581</v>
      </c>
      <c r="K761" s="151">
        <v>3499</v>
      </c>
      <c r="L761" s="151">
        <v>82</v>
      </c>
      <c r="M761" s="172">
        <v>0.93</v>
      </c>
      <c r="N761" s="153">
        <v>105053</v>
      </c>
      <c r="O761" s="153">
        <v>103369</v>
      </c>
      <c r="P761" s="153">
        <v>1684</v>
      </c>
      <c r="Q761" s="154">
        <v>0.983969996097208</v>
      </c>
      <c r="R761" s="154">
        <v>0.975447909754479</v>
      </c>
      <c r="S761" s="154">
        <v>0.976111479761115</v>
      </c>
      <c r="T761" s="154">
        <v>0.977101368332868</v>
      </c>
      <c r="U761" s="173">
        <v>-0.000663570006635639</v>
      </c>
      <c r="V761" s="158">
        <v>30400</v>
      </c>
      <c r="W761" s="158">
        <v>29817</v>
      </c>
      <c r="X761" s="158">
        <v>34477</v>
      </c>
      <c r="Y761" s="158">
        <v>33978</v>
      </c>
      <c r="Z761" s="155">
        <v>0.980822368421053</v>
      </c>
      <c r="AA761" s="155">
        <v>0.985526582939351</v>
      </c>
      <c r="AB761" s="173">
        <v>-0.00470421451829828</v>
      </c>
    </row>
    <row r="762" spans="1:28">
      <c r="A762" s="175" t="s">
        <v>668</v>
      </c>
      <c r="B762" s="176" t="s">
        <v>1827</v>
      </c>
      <c r="C762" s="176" t="s">
        <v>758</v>
      </c>
      <c r="D762" s="150">
        <v>6814</v>
      </c>
      <c r="E762" s="153">
        <v>6518</v>
      </c>
      <c r="F762" s="153">
        <v>296</v>
      </c>
      <c r="G762" s="151">
        <v>3401</v>
      </c>
      <c r="H762" s="151">
        <v>3237</v>
      </c>
      <c r="I762" s="151">
        <v>164</v>
      </c>
      <c r="J762" s="151">
        <v>4261</v>
      </c>
      <c r="K762" s="151">
        <v>4159</v>
      </c>
      <c r="L762" s="151">
        <v>102</v>
      </c>
      <c r="M762" s="172">
        <v>0.93</v>
      </c>
      <c r="N762" s="153">
        <v>123954</v>
      </c>
      <c r="O762" s="153">
        <v>119553</v>
      </c>
      <c r="P762" s="153">
        <v>4401</v>
      </c>
      <c r="Q762" s="154">
        <v>0.964494893266857</v>
      </c>
      <c r="R762" s="154">
        <v>0.956560023481068</v>
      </c>
      <c r="S762" s="154">
        <v>0.951778888562188</v>
      </c>
      <c r="T762" s="154">
        <v>0.976061957287022</v>
      </c>
      <c r="U762" s="173">
        <v>0.00478113491888077</v>
      </c>
      <c r="V762" s="158">
        <v>36359</v>
      </c>
      <c r="W762" s="158">
        <v>35134</v>
      </c>
      <c r="X762" s="158">
        <v>40116</v>
      </c>
      <c r="Y762" s="158">
        <v>38613</v>
      </c>
      <c r="Z762" s="155">
        <v>0.966308204296048</v>
      </c>
      <c r="AA762" s="155">
        <v>0.962533652408017</v>
      </c>
      <c r="AB762" s="173">
        <v>0.003774551888031</v>
      </c>
    </row>
    <row r="763" spans="1:28">
      <c r="A763" s="175" t="s">
        <v>668</v>
      </c>
      <c r="B763" s="176" t="s">
        <v>1827</v>
      </c>
      <c r="C763" s="176" t="s">
        <v>759</v>
      </c>
      <c r="D763" s="150">
        <v>3754</v>
      </c>
      <c r="E763" s="153">
        <v>3634</v>
      </c>
      <c r="F763" s="153">
        <v>120</v>
      </c>
      <c r="G763" s="151">
        <v>2080</v>
      </c>
      <c r="H763" s="151">
        <v>1987</v>
      </c>
      <c r="I763" s="151">
        <v>93</v>
      </c>
      <c r="J763" s="151">
        <v>2482</v>
      </c>
      <c r="K763" s="151">
        <v>2392</v>
      </c>
      <c r="L763" s="151">
        <v>90</v>
      </c>
      <c r="M763" s="172">
        <v>0.93</v>
      </c>
      <c r="N763" s="153">
        <v>61328</v>
      </c>
      <c r="O763" s="153">
        <v>59085</v>
      </c>
      <c r="P763" s="153">
        <v>2243</v>
      </c>
      <c r="Q763" s="154">
        <v>0.963426167492826</v>
      </c>
      <c r="R763" s="154">
        <v>0.968034096963239</v>
      </c>
      <c r="S763" s="154">
        <v>0.955288461538462</v>
      </c>
      <c r="T763" s="154">
        <v>0.963738920225624</v>
      </c>
      <c r="U763" s="173">
        <v>0.0127456354247776</v>
      </c>
      <c r="V763" s="158">
        <v>20431</v>
      </c>
      <c r="W763" s="158">
        <v>19700</v>
      </c>
      <c r="X763" s="158">
        <v>19896</v>
      </c>
      <c r="Y763" s="158">
        <v>19308</v>
      </c>
      <c r="Z763" s="155">
        <v>0.964221036659977</v>
      </c>
      <c r="AA763" s="155">
        <v>0.970446320868516</v>
      </c>
      <c r="AB763" s="173">
        <v>-0.00622528420853874</v>
      </c>
    </row>
    <row r="764" spans="1:28">
      <c r="A764" s="175" t="s">
        <v>668</v>
      </c>
      <c r="B764" s="176" t="s">
        <v>1827</v>
      </c>
      <c r="C764" s="176" t="s">
        <v>760</v>
      </c>
      <c r="D764" s="150">
        <v>3681</v>
      </c>
      <c r="E764" s="153">
        <v>3612</v>
      </c>
      <c r="F764" s="153">
        <v>69</v>
      </c>
      <c r="G764" s="151">
        <v>1954</v>
      </c>
      <c r="H764" s="151">
        <v>1906</v>
      </c>
      <c r="I764" s="151">
        <v>48</v>
      </c>
      <c r="J764" s="151">
        <v>2444</v>
      </c>
      <c r="K764" s="151">
        <v>2414</v>
      </c>
      <c r="L764" s="151">
        <v>30</v>
      </c>
      <c r="M764" s="172">
        <v>0.93</v>
      </c>
      <c r="N764" s="153">
        <v>68929</v>
      </c>
      <c r="O764" s="153">
        <v>67748</v>
      </c>
      <c r="P764" s="153">
        <v>1181</v>
      </c>
      <c r="Q764" s="154">
        <v>0.982866427773506</v>
      </c>
      <c r="R764" s="154">
        <v>0.981255093724531</v>
      </c>
      <c r="S764" s="154">
        <v>0.975435005117707</v>
      </c>
      <c r="T764" s="154">
        <v>0.98772504091653</v>
      </c>
      <c r="U764" s="173">
        <v>0.00582008860682404</v>
      </c>
      <c r="V764" s="158">
        <v>20245</v>
      </c>
      <c r="W764" s="158">
        <v>19888</v>
      </c>
      <c r="X764" s="158">
        <v>22443</v>
      </c>
      <c r="Y764" s="158">
        <v>22016</v>
      </c>
      <c r="Z764" s="155">
        <v>0.982366016300321</v>
      </c>
      <c r="AA764" s="155">
        <v>0.980974023080693</v>
      </c>
      <c r="AB764" s="173">
        <v>0.0013919932196278</v>
      </c>
    </row>
    <row r="765" spans="1:28">
      <c r="A765" s="175" t="s">
        <v>668</v>
      </c>
      <c r="B765" s="176" t="s">
        <v>1827</v>
      </c>
      <c r="C765" s="176" t="s">
        <v>761</v>
      </c>
      <c r="D765" s="150">
        <v>5496</v>
      </c>
      <c r="E765" s="153">
        <v>5316</v>
      </c>
      <c r="F765" s="153">
        <v>180</v>
      </c>
      <c r="G765" s="151">
        <v>2668</v>
      </c>
      <c r="H765" s="151">
        <v>2565</v>
      </c>
      <c r="I765" s="151">
        <v>103</v>
      </c>
      <c r="J765" s="151">
        <v>3330</v>
      </c>
      <c r="K765" s="151">
        <v>3256</v>
      </c>
      <c r="L765" s="151">
        <v>74</v>
      </c>
      <c r="M765" s="172">
        <v>0.93</v>
      </c>
      <c r="N765" s="153">
        <v>98728</v>
      </c>
      <c r="O765" s="153">
        <v>95663</v>
      </c>
      <c r="P765" s="153">
        <v>3065</v>
      </c>
      <c r="Q765" s="154">
        <v>0.968955108986306</v>
      </c>
      <c r="R765" s="154">
        <v>0.967248908296943</v>
      </c>
      <c r="S765" s="154">
        <v>0.961394302848576</v>
      </c>
      <c r="T765" s="154">
        <v>0.977777777777778</v>
      </c>
      <c r="U765" s="173">
        <v>0.00585460544836747</v>
      </c>
      <c r="V765" s="158">
        <v>28231</v>
      </c>
      <c r="W765" s="158">
        <v>27334</v>
      </c>
      <c r="X765" s="158">
        <v>32052</v>
      </c>
      <c r="Y765" s="158">
        <v>31098</v>
      </c>
      <c r="Z765" s="155">
        <v>0.968226417767702</v>
      </c>
      <c r="AA765" s="155">
        <v>0.970235866716586</v>
      </c>
      <c r="AB765" s="173">
        <v>-0.00200944894888344</v>
      </c>
    </row>
    <row r="766" spans="1:28">
      <c r="A766" s="175" t="s">
        <v>668</v>
      </c>
      <c r="B766" s="176" t="s">
        <v>1827</v>
      </c>
      <c r="C766" s="176" t="s">
        <v>762</v>
      </c>
      <c r="D766" s="150">
        <v>4414</v>
      </c>
      <c r="E766" s="153">
        <v>4295</v>
      </c>
      <c r="F766" s="153">
        <v>119</v>
      </c>
      <c r="G766" s="151">
        <v>2302</v>
      </c>
      <c r="H766" s="151">
        <v>2204</v>
      </c>
      <c r="I766" s="151">
        <v>98</v>
      </c>
      <c r="J766" s="151">
        <v>2709</v>
      </c>
      <c r="K766" s="151">
        <v>2626</v>
      </c>
      <c r="L766" s="151">
        <v>83</v>
      </c>
      <c r="M766" s="172">
        <v>0.93</v>
      </c>
      <c r="N766" s="153">
        <v>82375</v>
      </c>
      <c r="O766" s="153">
        <v>80512</v>
      </c>
      <c r="P766" s="153">
        <v>1863</v>
      </c>
      <c r="Q766" s="154">
        <v>0.977383915022762</v>
      </c>
      <c r="R766" s="154">
        <v>0.973040326234708</v>
      </c>
      <c r="S766" s="154">
        <v>0.95742832319722</v>
      </c>
      <c r="T766" s="154">
        <v>0.969361387966039</v>
      </c>
      <c r="U766" s="173">
        <v>0.0156120030374879</v>
      </c>
      <c r="V766" s="158">
        <v>24172</v>
      </c>
      <c r="W766" s="158">
        <v>23561</v>
      </c>
      <c r="X766" s="158">
        <v>26744</v>
      </c>
      <c r="Y766" s="158">
        <v>26157</v>
      </c>
      <c r="Z766" s="155">
        <v>0.974722819791494</v>
      </c>
      <c r="AA766" s="155">
        <v>0.978051151660185</v>
      </c>
      <c r="AB766" s="173">
        <v>-0.00332833186869108</v>
      </c>
    </row>
    <row r="767" spans="1:28">
      <c r="A767" s="175" t="s">
        <v>668</v>
      </c>
      <c r="B767" s="176" t="s">
        <v>1827</v>
      </c>
      <c r="C767" s="176" t="s">
        <v>763</v>
      </c>
      <c r="D767" s="150">
        <v>2421</v>
      </c>
      <c r="E767" s="153">
        <v>2377</v>
      </c>
      <c r="F767" s="153">
        <v>44</v>
      </c>
      <c r="G767" s="151">
        <v>1318</v>
      </c>
      <c r="H767" s="151">
        <v>1276</v>
      </c>
      <c r="I767" s="151">
        <v>42</v>
      </c>
      <c r="J767" s="151">
        <v>1613</v>
      </c>
      <c r="K767" s="151">
        <v>1578</v>
      </c>
      <c r="L767" s="151">
        <v>35</v>
      </c>
      <c r="M767" s="172">
        <v>0.93</v>
      </c>
      <c r="N767" s="153">
        <v>46777</v>
      </c>
      <c r="O767" s="153">
        <v>45475</v>
      </c>
      <c r="P767" s="153">
        <v>1302</v>
      </c>
      <c r="Q767" s="154">
        <v>0.972165807982555</v>
      </c>
      <c r="R767" s="154">
        <v>0.981825691862867</v>
      </c>
      <c r="S767" s="154">
        <v>0.968133535660091</v>
      </c>
      <c r="T767" s="154">
        <v>0.978301301921885</v>
      </c>
      <c r="U767" s="173">
        <v>0.0136921562027755</v>
      </c>
      <c r="V767" s="158">
        <v>13422</v>
      </c>
      <c r="W767" s="158">
        <v>13075</v>
      </c>
      <c r="X767" s="158">
        <v>14785</v>
      </c>
      <c r="Y767" s="158">
        <v>14383</v>
      </c>
      <c r="Z767" s="155">
        <v>0.974146922962301</v>
      </c>
      <c r="AA767" s="155">
        <v>0.972810280689888</v>
      </c>
      <c r="AB767" s="173">
        <v>0.00133664227241226</v>
      </c>
    </row>
    <row r="768" spans="1:28">
      <c r="A768" s="175" t="s">
        <v>668</v>
      </c>
      <c r="B768" s="176" t="s">
        <v>1827</v>
      </c>
      <c r="C768" s="176" t="s">
        <v>764</v>
      </c>
      <c r="D768" s="150">
        <v>2503</v>
      </c>
      <c r="E768" s="153">
        <v>2419</v>
      </c>
      <c r="F768" s="153">
        <v>84</v>
      </c>
      <c r="G768" s="151">
        <v>968</v>
      </c>
      <c r="H768" s="151">
        <v>914</v>
      </c>
      <c r="I768" s="151">
        <v>54</v>
      </c>
      <c r="J768" s="151">
        <v>1689</v>
      </c>
      <c r="K768" s="151">
        <v>1630</v>
      </c>
      <c r="L768" s="151">
        <v>59</v>
      </c>
      <c r="M768" s="172">
        <v>0.93</v>
      </c>
      <c r="N768" s="153">
        <v>46904</v>
      </c>
      <c r="O768" s="153">
        <v>45185</v>
      </c>
      <c r="P768" s="153">
        <v>1719</v>
      </c>
      <c r="Q768" s="154">
        <v>0.963350673716527</v>
      </c>
      <c r="R768" s="154">
        <v>0.966440271673991</v>
      </c>
      <c r="S768" s="154">
        <v>0.944214876033058</v>
      </c>
      <c r="T768" s="154">
        <v>0.965068087625814</v>
      </c>
      <c r="U768" s="173">
        <v>0.0222253956409333</v>
      </c>
      <c r="V768" s="158">
        <v>13028</v>
      </c>
      <c r="W768" s="158">
        <v>12570</v>
      </c>
      <c r="X768" s="158">
        <v>15855</v>
      </c>
      <c r="Y768" s="158">
        <v>15271</v>
      </c>
      <c r="Z768" s="155">
        <v>0.964844949339883</v>
      </c>
      <c r="AA768" s="155">
        <v>0.96316619362977</v>
      </c>
      <c r="AB768" s="173">
        <v>0.00167875571011356</v>
      </c>
    </row>
    <row r="769" spans="1:28">
      <c r="A769" s="175" t="s">
        <v>668</v>
      </c>
      <c r="B769" s="176" t="s">
        <v>1827</v>
      </c>
      <c r="C769" s="176" t="s">
        <v>765</v>
      </c>
      <c r="D769" s="150">
        <v>4832</v>
      </c>
      <c r="E769" s="153">
        <v>4646</v>
      </c>
      <c r="F769" s="153">
        <v>186</v>
      </c>
      <c r="G769" s="151">
        <v>1864</v>
      </c>
      <c r="H769" s="151">
        <v>1786</v>
      </c>
      <c r="I769" s="151">
        <v>78</v>
      </c>
      <c r="J769" s="151">
        <v>3416</v>
      </c>
      <c r="K769" s="151">
        <v>3303</v>
      </c>
      <c r="L769" s="151">
        <v>113</v>
      </c>
      <c r="M769" s="172">
        <v>0.93</v>
      </c>
      <c r="N769" s="153">
        <v>84885</v>
      </c>
      <c r="O769" s="153">
        <v>81476</v>
      </c>
      <c r="P769" s="153">
        <v>3409</v>
      </c>
      <c r="Q769" s="154">
        <v>0.959839783236143</v>
      </c>
      <c r="R769" s="154">
        <v>0.961506622516556</v>
      </c>
      <c r="S769" s="154">
        <v>0.958154506437768</v>
      </c>
      <c r="T769" s="154">
        <v>0.96692037470726</v>
      </c>
      <c r="U769" s="173">
        <v>0.00335211607878805</v>
      </c>
      <c r="V769" s="158">
        <v>24802</v>
      </c>
      <c r="W769" s="158">
        <v>23731</v>
      </c>
      <c r="X769" s="158">
        <v>27443</v>
      </c>
      <c r="Y769" s="158">
        <v>26462</v>
      </c>
      <c r="Z769" s="155">
        <v>0.956817998548504</v>
      </c>
      <c r="AA769" s="155">
        <v>0.96425317931713</v>
      </c>
      <c r="AB769" s="173">
        <v>-0.00743518076862593</v>
      </c>
    </row>
    <row r="770" spans="1:28">
      <c r="A770" s="175" t="s">
        <v>668</v>
      </c>
      <c r="B770" s="176" t="s">
        <v>1827</v>
      </c>
      <c r="C770" s="176" t="s">
        <v>766</v>
      </c>
      <c r="D770" s="150">
        <v>8605</v>
      </c>
      <c r="E770" s="153">
        <v>8319</v>
      </c>
      <c r="F770" s="153">
        <v>286</v>
      </c>
      <c r="G770" s="151">
        <v>3159</v>
      </c>
      <c r="H770" s="151">
        <v>2978</v>
      </c>
      <c r="I770" s="151">
        <v>181</v>
      </c>
      <c r="J770" s="151">
        <v>5634</v>
      </c>
      <c r="K770" s="151">
        <v>5443</v>
      </c>
      <c r="L770" s="151">
        <v>191</v>
      </c>
      <c r="M770" s="172">
        <v>0.93</v>
      </c>
      <c r="N770" s="153">
        <v>133575</v>
      </c>
      <c r="O770" s="153">
        <v>128503</v>
      </c>
      <c r="P770" s="153">
        <v>5072</v>
      </c>
      <c r="Q770" s="154">
        <v>0.96202882275875</v>
      </c>
      <c r="R770" s="154">
        <v>0.966763509587449</v>
      </c>
      <c r="S770" s="154">
        <v>0.942703387147832</v>
      </c>
      <c r="T770" s="154">
        <v>0.966098686545971</v>
      </c>
      <c r="U770" s="173">
        <v>0.0240601224396175</v>
      </c>
      <c r="V770" s="158">
        <v>41374</v>
      </c>
      <c r="W770" s="158">
        <v>39795</v>
      </c>
      <c r="X770" s="158">
        <v>42172</v>
      </c>
      <c r="Y770" s="158">
        <v>40651</v>
      </c>
      <c r="Z770" s="155">
        <v>0.961835935611737</v>
      </c>
      <c r="AA770" s="155">
        <v>0.963933415536375</v>
      </c>
      <c r="AB770" s="173">
        <v>-0.00209747992463793</v>
      </c>
    </row>
    <row r="771" spans="1:28">
      <c r="A771" s="175" t="s">
        <v>668</v>
      </c>
      <c r="B771" s="176" t="s">
        <v>1827</v>
      </c>
      <c r="C771" s="176" t="s">
        <v>767</v>
      </c>
      <c r="D771" s="150">
        <v>4064</v>
      </c>
      <c r="E771" s="153">
        <v>3935</v>
      </c>
      <c r="F771" s="153">
        <v>129</v>
      </c>
      <c r="G771" s="151">
        <v>1739</v>
      </c>
      <c r="H771" s="151">
        <v>1681</v>
      </c>
      <c r="I771" s="151">
        <v>58</v>
      </c>
      <c r="J771" s="151">
        <v>2912</v>
      </c>
      <c r="K771" s="151">
        <v>2843</v>
      </c>
      <c r="L771" s="151">
        <v>69</v>
      </c>
      <c r="M771" s="172">
        <v>0.93</v>
      </c>
      <c r="N771" s="153">
        <v>73295</v>
      </c>
      <c r="O771" s="153">
        <v>71510</v>
      </c>
      <c r="P771" s="153">
        <v>1785</v>
      </c>
      <c r="Q771" s="154">
        <v>0.975646360597585</v>
      </c>
      <c r="R771" s="154">
        <v>0.968257874015748</v>
      </c>
      <c r="S771" s="154">
        <v>0.966647498562392</v>
      </c>
      <c r="T771" s="154">
        <v>0.976304945054945</v>
      </c>
      <c r="U771" s="173">
        <v>0.00161037545335585</v>
      </c>
      <c r="V771" s="158">
        <v>21198</v>
      </c>
      <c r="W771" s="158">
        <v>20634</v>
      </c>
      <c r="X771" s="158">
        <v>24979</v>
      </c>
      <c r="Y771" s="158">
        <v>24397</v>
      </c>
      <c r="Z771" s="155">
        <v>0.973393716388338</v>
      </c>
      <c r="AA771" s="155">
        <v>0.976700428359822</v>
      </c>
      <c r="AB771" s="173">
        <v>-0.0033067119714838</v>
      </c>
    </row>
    <row r="772" spans="1:28">
      <c r="A772" s="175" t="s">
        <v>668</v>
      </c>
      <c r="B772" s="176" t="s">
        <v>1827</v>
      </c>
      <c r="C772" s="176" t="s">
        <v>768</v>
      </c>
      <c r="D772" s="150">
        <v>6782</v>
      </c>
      <c r="E772" s="153">
        <v>6536</v>
      </c>
      <c r="F772" s="153">
        <v>246</v>
      </c>
      <c r="G772" s="151">
        <v>2494</v>
      </c>
      <c r="H772" s="151">
        <v>2399</v>
      </c>
      <c r="I772" s="151">
        <v>95</v>
      </c>
      <c r="J772" s="151">
        <v>4552</v>
      </c>
      <c r="K772" s="151">
        <v>4384</v>
      </c>
      <c r="L772" s="151">
        <v>168</v>
      </c>
      <c r="M772" s="172">
        <v>0.93</v>
      </c>
      <c r="N772" s="153">
        <v>117491</v>
      </c>
      <c r="O772" s="153">
        <v>113099</v>
      </c>
      <c r="P772" s="153">
        <v>4392</v>
      </c>
      <c r="Q772" s="154">
        <v>0.962618413325276</v>
      </c>
      <c r="R772" s="154">
        <v>0.963727514007667</v>
      </c>
      <c r="S772" s="154">
        <v>0.961908580593424</v>
      </c>
      <c r="T772" s="154">
        <v>0.963093145869947</v>
      </c>
      <c r="U772" s="173">
        <v>0.00181893341424311</v>
      </c>
      <c r="V772" s="158">
        <v>34352</v>
      </c>
      <c r="W772" s="158">
        <v>33038</v>
      </c>
      <c r="X772" s="158">
        <v>38315</v>
      </c>
      <c r="Y772" s="158">
        <v>36930</v>
      </c>
      <c r="Z772" s="155">
        <v>0.961748952026083</v>
      </c>
      <c r="AA772" s="155">
        <v>0.963852277176041</v>
      </c>
      <c r="AB772" s="173">
        <v>-0.00210332514995781</v>
      </c>
    </row>
    <row r="773" spans="1:28">
      <c r="A773" s="175" t="s">
        <v>668</v>
      </c>
      <c r="B773" s="176" t="s">
        <v>1827</v>
      </c>
      <c r="C773" s="176" t="s">
        <v>769</v>
      </c>
      <c r="D773" s="150">
        <v>5153</v>
      </c>
      <c r="E773" s="153">
        <v>4949</v>
      </c>
      <c r="F773" s="153">
        <v>204</v>
      </c>
      <c r="G773" s="151">
        <v>2136</v>
      </c>
      <c r="H773" s="151">
        <v>2063</v>
      </c>
      <c r="I773" s="151">
        <v>73</v>
      </c>
      <c r="J773" s="151">
        <v>3593</v>
      </c>
      <c r="K773" s="151">
        <v>3471</v>
      </c>
      <c r="L773" s="151">
        <v>122</v>
      </c>
      <c r="M773" s="172">
        <v>0.93</v>
      </c>
      <c r="N773" s="153">
        <v>94650</v>
      </c>
      <c r="O773" s="153">
        <v>91620</v>
      </c>
      <c r="P773" s="153">
        <v>3030</v>
      </c>
      <c r="Q773" s="154">
        <v>0.967987321711569</v>
      </c>
      <c r="R773" s="154">
        <v>0.960411410828644</v>
      </c>
      <c r="S773" s="154">
        <v>0.965823970037453</v>
      </c>
      <c r="T773" s="154">
        <v>0.96604508767047</v>
      </c>
      <c r="U773" s="173">
        <v>-0.00541255920880968</v>
      </c>
      <c r="V773" s="158">
        <v>26500</v>
      </c>
      <c r="W773" s="158">
        <v>25542</v>
      </c>
      <c r="X773" s="158">
        <v>32208</v>
      </c>
      <c r="Y773" s="158">
        <v>31157</v>
      </c>
      <c r="Z773" s="155">
        <v>0.963849056603774</v>
      </c>
      <c r="AA773" s="155">
        <v>0.967368355688028</v>
      </c>
      <c r="AB773" s="173">
        <v>-0.00351929908425419</v>
      </c>
    </row>
    <row r="774" spans="1:28">
      <c r="A774" s="175" t="s">
        <v>668</v>
      </c>
      <c r="B774" s="176" t="s">
        <v>1827</v>
      </c>
      <c r="C774" s="176" t="s">
        <v>770</v>
      </c>
      <c r="D774" s="150">
        <v>4364</v>
      </c>
      <c r="E774" s="153">
        <v>4178</v>
      </c>
      <c r="F774" s="153">
        <v>186</v>
      </c>
      <c r="G774" s="151">
        <v>1649</v>
      </c>
      <c r="H774" s="151">
        <v>1571</v>
      </c>
      <c r="I774" s="151">
        <v>78</v>
      </c>
      <c r="J774" s="151">
        <v>2856</v>
      </c>
      <c r="K774" s="151">
        <v>2745</v>
      </c>
      <c r="L774" s="151">
        <v>111</v>
      </c>
      <c r="M774" s="172">
        <v>0.93</v>
      </c>
      <c r="N774" s="153">
        <v>78154</v>
      </c>
      <c r="O774" s="153">
        <v>74941</v>
      </c>
      <c r="P774" s="153">
        <v>3213</v>
      </c>
      <c r="Q774" s="154">
        <v>0.958888860454999</v>
      </c>
      <c r="R774" s="154">
        <v>0.957378551787351</v>
      </c>
      <c r="S774" s="154">
        <v>0.952698605215282</v>
      </c>
      <c r="T774" s="154">
        <v>0.961134453781513</v>
      </c>
      <c r="U774" s="173">
        <v>0.00467994657206916</v>
      </c>
      <c r="V774" s="158">
        <v>22275</v>
      </c>
      <c r="W774" s="158">
        <v>21338</v>
      </c>
      <c r="X774" s="158">
        <v>26361</v>
      </c>
      <c r="Y774" s="158">
        <v>25178</v>
      </c>
      <c r="Z774" s="155">
        <v>0.957934904601571</v>
      </c>
      <c r="AA774" s="155">
        <v>0.955123098516748</v>
      </c>
      <c r="AB774" s="173">
        <v>0.00281180608482301</v>
      </c>
    </row>
    <row r="775" spans="1:28">
      <c r="A775" s="175" t="s">
        <v>668</v>
      </c>
      <c r="B775" s="176" t="s">
        <v>1827</v>
      </c>
      <c r="C775" s="176" t="s">
        <v>771</v>
      </c>
      <c r="D775" s="150">
        <v>5478</v>
      </c>
      <c r="E775" s="153">
        <v>5205</v>
      </c>
      <c r="F775" s="153">
        <v>273</v>
      </c>
      <c r="G775" s="151">
        <v>2089</v>
      </c>
      <c r="H775" s="151">
        <v>1940</v>
      </c>
      <c r="I775" s="151">
        <v>149</v>
      </c>
      <c r="J775" s="151">
        <v>3738</v>
      </c>
      <c r="K775" s="151">
        <v>3550</v>
      </c>
      <c r="L775" s="151">
        <v>188</v>
      </c>
      <c r="M775" s="172">
        <v>0.93</v>
      </c>
      <c r="N775" s="153">
        <v>96061</v>
      </c>
      <c r="O775" s="153">
        <v>89922</v>
      </c>
      <c r="P775" s="153">
        <v>6139</v>
      </c>
      <c r="Q775" s="154">
        <v>0.936092691102529</v>
      </c>
      <c r="R775" s="154">
        <v>0.950164293537788</v>
      </c>
      <c r="S775" s="154">
        <v>0.928674006701771</v>
      </c>
      <c r="T775" s="154">
        <v>0.949705724986624</v>
      </c>
      <c r="U775" s="173">
        <v>0.0214902868360164</v>
      </c>
      <c r="V775" s="158">
        <v>28344</v>
      </c>
      <c r="W775" s="158">
        <v>26522</v>
      </c>
      <c r="X775" s="158">
        <v>30629</v>
      </c>
      <c r="Y775" s="158">
        <v>28820</v>
      </c>
      <c r="Z775" s="155">
        <v>0.935718317809766</v>
      </c>
      <c r="AA775" s="155">
        <v>0.940938326422671</v>
      </c>
      <c r="AB775" s="173">
        <v>-0.0052200086129055</v>
      </c>
    </row>
    <row r="776" spans="1:28">
      <c r="A776" s="175" t="s">
        <v>668</v>
      </c>
      <c r="B776" s="176" t="s">
        <v>1827</v>
      </c>
      <c r="C776" s="176" t="s">
        <v>772</v>
      </c>
      <c r="D776" s="150">
        <v>3583</v>
      </c>
      <c r="E776" s="153">
        <v>3455</v>
      </c>
      <c r="F776" s="153">
        <v>128</v>
      </c>
      <c r="G776" s="151">
        <v>1834</v>
      </c>
      <c r="H776" s="151">
        <v>1770</v>
      </c>
      <c r="I776" s="151">
        <v>64</v>
      </c>
      <c r="J776" s="151">
        <v>2737</v>
      </c>
      <c r="K776" s="151">
        <v>2645</v>
      </c>
      <c r="L776" s="151">
        <v>92</v>
      </c>
      <c r="M776" s="172">
        <v>0.93</v>
      </c>
      <c r="N776" s="153">
        <v>60252</v>
      </c>
      <c r="O776" s="153">
        <v>57938</v>
      </c>
      <c r="P776" s="153">
        <v>2314</v>
      </c>
      <c r="Q776" s="154">
        <v>0.96159463586271</v>
      </c>
      <c r="R776" s="154">
        <v>0.964275746581077</v>
      </c>
      <c r="S776" s="154">
        <v>0.965103598691385</v>
      </c>
      <c r="T776" s="154">
        <v>0.966386554621849</v>
      </c>
      <c r="U776" s="173">
        <v>-0.00082785211030767</v>
      </c>
      <c r="V776" s="158">
        <v>19854</v>
      </c>
      <c r="W776" s="158">
        <v>19125</v>
      </c>
      <c r="X776" s="158">
        <v>20040</v>
      </c>
      <c r="Y776" s="158">
        <v>19328</v>
      </c>
      <c r="Z776" s="155">
        <v>0.963281958295558</v>
      </c>
      <c r="AA776" s="155">
        <v>0.964471057884231</v>
      </c>
      <c r="AB776" s="173">
        <v>-0.00118909958867397</v>
      </c>
    </row>
    <row r="777" spans="1:28">
      <c r="A777" s="175" t="s">
        <v>668</v>
      </c>
      <c r="B777" s="176" t="s">
        <v>1827</v>
      </c>
      <c r="C777" s="176" t="s">
        <v>773</v>
      </c>
      <c r="D777" s="150">
        <v>4167</v>
      </c>
      <c r="E777" s="153">
        <v>4004</v>
      </c>
      <c r="F777" s="153">
        <v>163</v>
      </c>
      <c r="G777" s="151">
        <v>1835</v>
      </c>
      <c r="H777" s="151">
        <v>1744</v>
      </c>
      <c r="I777" s="151">
        <v>91</v>
      </c>
      <c r="J777" s="151">
        <v>2822</v>
      </c>
      <c r="K777" s="151">
        <v>2728</v>
      </c>
      <c r="L777" s="151">
        <v>94</v>
      </c>
      <c r="M777" s="172">
        <v>0.93</v>
      </c>
      <c r="N777" s="153">
        <v>68848</v>
      </c>
      <c r="O777" s="153">
        <v>66352</v>
      </c>
      <c r="P777" s="153">
        <v>2496</v>
      </c>
      <c r="Q777" s="154">
        <v>0.963746223564955</v>
      </c>
      <c r="R777" s="154">
        <v>0.960883129349652</v>
      </c>
      <c r="S777" s="154">
        <v>0.950408719346049</v>
      </c>
      <c r="T777" s="154">
        <v>0.966690290574061</v>
      </c>
      <c r="U777" s="173">
        <v>0.0104744100036029</v>
      </c>
      <c r="V777" s="158">
        <v>21727</v>
      </c>
      <c r="W777" s="158">
        <v>20946</v>
      </c>
      <c r="X777" s="158">
        <v>22830</v>
      </c>
      <c r="Y777" s="158">
        <v>22063</v>
      </c>
      <c r="Z777" s="155">
        <v>0.964053942099692</v>
      </c>
      <c r="AA777" s="155">
        <v>0.966403854577311</v>
      </c>
      <c r="AB777" s="173">
        <v>-0.00234991247761895</v>
      </c>
    </row>
    <row r="778" spans="1:28">
      <c r="A778" s="175" t="s">
        <v>668</v>
      </c>
      <c r="B778" s="176" t="s">
        <v>1827</v>
      </c>
      <c r="C778" s="176" t="s">
        <v>774</v>
      </c>
      <c r="D778" s="150">
        <v>4046</v>
      </c>
      <c r="E778" s="153">
        <v>4006</v>
      </c>
      <c r="F778" s="153">
        <v>40</v>
      </c>
      <c r="G778" s="151">
        <v>1633</v>
      </c>
      <c r="H778" s="151">
        <v>1624</v>
      </c>
      <c r="I778" s="151">
        <v>9</v>
      </c>
      <c r="J778" s="151">
        <v>2922</v>
      </c>
      <c r="K778" s="151">
        <v>2897</v>
      </c>
      <c r="L778" s="151">
        <v>25</v>
      </c>
      <c r="M778" s="172">
        <v>0.93</v>
      </c>
      <c r="N778" s="153">
        <v>73611</v>
      </c>
      <c r="O778" s="153">
        <v>73066</v>
      </c>
      <c r="P778" s="153">
        <v>545</v>
      </c>
      <c r="Q778" s="154">
        <v>0.99259621523957</v>
      </c>
      <c r="R778" s="154">
        <v>0.990113692535838</v>
      </c>
      <c r="S778" s="154">
        <v>0.994488671157379</v>
      </c>
      <c r="T778" s="154">
        <v>0.991444216290212</v>
      </c>
      <c r="U778" s="173">
        <v>-0.00437497862154113</v>
      </c>
      <c r="V778" s="158">
        <v>21334</v>
      </c>
      <c r="W778" s="158">
        <v>21188</v>
      </c>
      <c r="X778" s="158">
        <v>24315</v>
      </c>
      <c r="Y778" s="158">
        <v>24132</v>
      </c>
      <c r="Z778" s="155">
        <v>0.993156463860504</v>
      </c>
      <c r="AA778" s="155">
        <v>0.992473781616286</v>
      </c>
      <c r="AB778" s="173">
        <v>0.000682682244218191</v>
      </c>
    </row>
    <row r="779" spans="1:28">
      <c r="A779" s="175" t="s">
        <v>668</v>
      </c>
      <c r="B779" s="176" t="s">
        <v>1827</v>
      </c>
      <c r="C779" s="176" t="s">
        <v>775</v>
      </c>
      <c r="D779" s="150">
        <v>2991</v>
      </c>
      <c r="E779" s="153">
        <v>2872</v>
      </c>
      <c r="F779" s="153">
        <v>119</v>
      </c>
      <c r="G779" s="151">
        <v>1228</v>
      </c>
      <c r="H779" s="151">
        <v>1164</v>
      </c>
      <c r="I779" s="151">
        <v>64</v>
      </c>
      <c r="J779" s="151">
        <v>2191</v>
      </c>
      <c r="K779" s="151">
        <v>2087</v>
      </c>
      <c r="L779" s="151">
        <v>104</v>
      </c>
      <c r="M779" s="172">
        <v>0.93</v>
      </c>
      <c r="N779" s="153">
        <v>55078</v>
      </c>
      <c r="O779" s="153">
        <v>53020</v>
      </c>
      <c r="P779" s="153">
        <v>2058</v>
      </c>
      <c r="Q779" s="154">
        <v>0.962634808816587</v>
      </c>
      <c r="R779" s="154">
        <v>0.960213975259111</v>
      </c>
      <c r="S779" s="154">
        <v>0.947882736156352</v>
      </c>
      <c r="T779" s="154">
        <v>0.952533089913282</v>
      </c>
      <c r="U779" s="173">
        <v>0.0123312391027589</v>
      </c>
      <c r="V779" s="158">
        <v>15849</v>
      </c>
      <c r="W779" s="158">
        <v>15234</v>
      </c>
      <c r="X779" s="158">
        <v>18324</v>
      </c>
      <c r="Y779" s="158">
        <v>17713</v>
      </c>
      <c r="Z779" s="155">
        <v>0.96119628998675</v>
      </c>
      <c r="AA779" s="155">
        <v>0.96665575201921</v>
      </c>
      <c r="AB779" s="173">
        <v>-0.00545946203245973</v>
      </c>
    </row>
    <row r="780" spans="1:28">
      <c r="A780" s="175" t="s">
        <v>668</v>
      </c>
      <c r="B780" s="176" t="s">
        <v>1824</v>
      </c>
      <c r="C780" s="176" t="s">
        <v>776</v>
      </c>
      <c r="D780" s="150">
        <v>4630</v>
      </c>
      <c r="E780" s="153">
        <v>4441</v>
      </c>
      <c r="F780" s="153">
        <v>189</v>
      </c>
      <c r="G780" s="151">
        <v>1841</v>
      </c>
      <c r="H780" s="151">
        <v>1770</v>
      </c>
      <c r="I780" s="151">
        <v>71</v>
      </c>
      <c r="J780" s="151">
        <v>3187</v>
      </c>
      <c r="K780" s="151">
        <v>3092</v>
      </c>
      <c r="L780" s="151">
        <v>95</v>
      </c>
      <c r="M780" s="172">
        <v>0.93</v>
      </c>
      <c r="N780" s="153">
        <v>80964</v>
      </c>
      <c r="O780" s="153">
        <v>78457</v>
      </c>
      <c r="P780" s="153">
        <v>2507</v>
      </c>
      <c r="Q780" s="154">
        <v>0.969035620769725</v>
      </c>
      <c r="R780" s="154">
        <v>0.959179265658747</v>
      </c>
      <c r="S780" s="154">
        <v>0.961434003259098</v>
      </c>
      <c r="T780" s="154">
        <v>0.970191402572953</v>
      </c>
      <c r="U780" s="173">
        <v>-0.002254737600351</v>
      </c>
      <c r="V780" s="158">
        <v>23975</v>
      </c>
      <c r="W780" s="158">
        <v>23161</v>
      </c>
      <c r="X780" s="158">
        <v>25819</v>
      </c>
      <c r="Y780" s="158">
        <v>25097</v>
      </c>
      <c r="Z780" s="155">
        <v>0.966047966631908</v>
      </c>
      <c r="AA780" s="155">
        <v>0.972036097447616</v>
      </c>
      <c r="AB780" s="173">
        <v>-0.00598813081570782</v>
      </c>
    </row>
    <row r="781" spans="1:28">
      <c r="A781" s="175" t="s">
        <v>668</v>
      </c>
      <c r="B781" s="176" t="s">
        <v>1824</v>
      </c>
      <c r="C781" s="176" t="s">
        <v>777</v>
      </c>
      <c r="D781" s="150">
        <v>4141</v>
      </c>
      <c r="E781" s="153">
        <v>3952</v>
      </c>
      <c r="F781" s="153">
        <v>189</v>
      </c>
      <c r="G781" s="151">
        <v>1735</v>
      </c>
      <c r="H781" s="151">
        <v>1604</v>
      </c>
      <c r="I781" s="151">
        <v>131</v>
      </c>
      <c r="J781" s="151">
        <v>2832</v>
      </c>
      <c r="K781" s="151">
        <v>2737</v>
      </c>
      <c r="L781" s="151">
        <v>95</v>
      </c>
      <c r="M781" s="172">
        <v>0.93</v>
      </c>
      <c r="N781" s="153">
        <v>73081</v>
      </c>
      <c r="O781" s="153">
        <v>70124</v>
      </c>
      <c r="P781" s="153">
        <v>2957</v>
      </c>
      <c r="Q781" s="154">
        <v>0.959538046824756</v>
      </c>
      <c r="R781" s="154">
        <v>0.954358850519198</v>
      </c>
      <c r="S781" s="154">
        <v>0.924495677233429</v>
      </c>
      <c r="T781" s="154">
        <v>0.966454802259887</v>
      </c>
      <c r="U781" s="173">
        <v>0.0298631732857688</v>
      </c>
      <c r="V781" s="158">
        <v>21806</v>
      </c>
      <c r="W781" s="158">
        <v>20830</v>
      </c>
      <c r="X781" s="158">
        <v>23756</v>
      </c>
      <c r="Y781" s="158">
        <v>22837</v>
      </c>
      <c r="Z781" s="155">
        <v>0.95524167660277</v>
      </c>
      <c r="AA781" s="155">
        <v>0.961315036201381</v>
      </c>
      <c r="AB781" s="173">
        <v>-0.00607335959861077</v>
      </c>
    </row>
    <row r="782" spans="1:28">
      <c r="A782" s="175" t="s">
        <v>668</v>
      </c>
      <c r="B782" s="176" t="s">
        <v>1824</v>
      </c>
      <c r="C782" s="176" t="s">
        <v>778</v>
      </c>
      <c r="D782" s="150">
        <v>3994</v>
      </c>
      <c r="E782" s="153">
        <v>3920</v>
      </c>
      <c r="F782" s="153">
        <v>74</v>
      </c>
      <c r="G782" s="151">
        <v>1555</v>
      </c>
      <c r="H782" s="151">
        <v>1511</v>
      </c>
      <c r="I782" s="151">
        <v>44</v>
      </c>
      <c r="J782" s="151">
        <v>2642</v>
      </c>
      <c r="K782" s="151">
        <v>2587</v>
      </c>
      <c r="L782" s="151">
        <v>55</v>
      </c>
      <c r="M782" s="172">
        <v>0.93</v>
      </c>
      <c r="N782" s="153">
        <v>70392</v>
      </c>
      <c r="O782" s="153">
        <v>68960</v>
      </c>
      <c r="P782" s="153">
        <v>1432</v>
      </c>
      <c r="Q782" s="154">
        <v>0.979656779179452</v>
      </c>
      <c r="R782" s="154">
        <v>0.981472208312469</v>
      </c>
      <c r="S782" s="154">
        <v>0.971704180064309</v>
      </c>
      <c r="T782" s="154">
        <v>0.979182437547313</v>
      </c>
      <c r="U782" s="173">
        <v>0.00976802824816003</v>
      </c>
      <c r="V782" s="158">
        <v>20406</v>
      </c>
      <c r="W782" s="158">
        <v>19970</v>
      </c>
      <c r="X782" s="158">
        <v>22570</v>
      </c>
      <c r="Y782" s="158">
        <v>22121</v>
      </c>
      <c r="Z782" s="155">
        <v>0.978633735175929</v>
      </c>
      <c r="AA782" s="155">
        <v>0.980106335844041</v>
      </c>
      <c r="AB782" s="173">
        <v>-0.00147260066811206</v>
      </c>
    </row>
    <row r="783" spans="1:28">
      <c r="A783" s="175" t="s">
        <v>668</v>
      </c>
      <c r="B783" s="176" t="s">
        <v>1824</v>
      </c>
      <c r="C783" s="176" t="s">
        <v>779</v>
      </c>
      <c r="D783" s="150">
        <v>3659</v>
      </c>
      <c r="E783" s="153">
        <v>3455</v>
      </c>
      <c r="F783" s="153">
        <v>204</v>
      </c>
      <c r="G783" s="151">
        <v>1366</v>
      </c>
      <c r="H783" s="151">
        <v>1292</v>
      </c>
      <c r="I783" s="151">
        <v>74</v>
      </c>
      <c r="J783" s="151">
        <v>2428</v>
      </c>
      <c r="K783" s="151">
        <v>2372</v>
      </c>
      <c r="L783" s="151">
        <v>56</v>
      </c>
      <c r="M783" s="172">
        <v>0.93</v>
      </c>
      <c r="N783" s="153">
        <v>64375</v>
      </c>
      <c r="O783" s="153">
        <v>62690</v>
      </c>
      <c r="P783" s="153">
        <v>1685</v>
      </c>
      <c r="Q783" s="154">
        <v>0.973825242718447</v>
      </c>
      <c r="R783" s="154">
        <v>0.944247062038808</v>
      </c>
      <c r="S783" s="154">
        <v>0.945827232796486</v>
      </c>
      <c r="T783" s="154">
        <v>0.976935749588138</v>
      </c>
      <c r="U783" s="173">
        <v>-0.00158017075767769</v>
      </c>
      <c r="V783" s="158">
        <v>18508</v>
      </c>
      <c r="W783" s="158">
        <v>17908</v>
      </c>
      <c r="X783" s="158">
        <v>20925</v>
      </c>
      <c r="Y783" s="158">
        <v>20438</v>
      </c>
      <c r="Z783" s="155">
        <v>0.967581586341042</v>
      </c>
      <c r="AA783" s="155">
        <v>0.976726403823178</v>
      </c>
      <c r="AB783" s="173">
        <v>-0.00914481748213625</v>
      </c>
    </row>
    <row r="784" spans="1:28">
      <c r="A784" s="175" t="s">
        <v>668</v>
      </c>
      <c r="B784" s="176" t="s">
        <v>1824</v>
      </c>
      <c r="C784" s="176" t="s">
        <v>780</v>
      </c>
      <c r="D784" s="150">
        <v>3686</v>
      </c>
      <c r="E784" s="153">
        <v>3500</v>
      </c>
      <c r="F784" s="153">
        <v>186</v>
      </c>
      <c r="G784" s="151">
        <v>1547</v>
      </c>
      <c r="H784" s="151">
        <v>1469</v>
      </c>
      <c r="I784" s="151">
        <v>78</v>
      </c>
      <c r="J784" s="151">
        <v>2593</v>
      </c>
      <c r="K784" s="151">
        <v>2512</v>
      </c>
      <c r="L784" s="151">
        <v>81</v>
      </c>
      <c r="M784" s="172">
        <v>0.93</v>
      </c>
      <c r="N784" s="153">
        <v>62772</v>
      </c>
      <c r="O784" s="153">
        <v>60454</v>
      </c>
      <c r="P784" s="153">
        <v>2318</v>
      </c>
      <c r="Q784" s="154">
        <v>0.963072707576627</v>
      </c>
      <c r="R784" s="154">
        <v>0.949538795442214</v>
      </c>
      <c r="S784" s="154">
        <v>0.949579831932773</v>
      </c>
      <c r="T784" s="154">
        <v>0.968762051677594</v>
      </c>
      <c r="U784" s="173">
        <v>-4.10364905593097e-5</v>
      </c>
      <c r="V784" s="158">
        <v>19111</v>
      </c>
      <c r="W784" s="158">
        <v>18303</v>
      </c>
      <c r="X784" s="158">
        <v>20411</v>
      </c>
      <c r="Y784" s="158">
        <v>19744</v>
      </c>
      <c r="Z784" s="155">
        <v>0.957720684422584</v>
      </c>
      <c r="AA784" s="155">
        <v>0.96732154230562</v>
      </c>
      <c r="AB784" s="173">
        <v>-0.00960085788303566</v>
      </c>
    </row>
    <row r="785" spans="1:28">
      <c r="A785" s="175" t="s">
        <v>668</v>
      </c>
      <c r="B785" s="176" t="s">
        <v>1824</v>
      </c>
      <c r="C785" s="176" t="s">
        <v>781</v>
      </c>
      <c r="D785" s="150">
        <v>4160</v>
      </c>
      <c r="E785" s="153">
        <v>3968</v>
      </c>
      <c r="F785" s="153">
        <v>192</v>
      </c>
      <c r="G785" s="151">
        <v>1969</v>
      </c>
      <c r="H785" s="151">
        <v>1887</v>
      </c>
      <c r="I785" s="151">
        <v>82</v>
      </c>
      <c r="J785" s="151">
        <v>2863</v>
      </c>
      <c r="K785" s="151">
        <v>2782</v>
      </c>
      <c r="L785" s="151">
        <v>81</v>
      </c>
      <c r="M785" s="172">
        <v>0.93</v>
      </c>
      <c r="N785" s="153">
        <v>71040</v>
      </c>
      <c r="O785" s="153">
        <v>68660</v>
      </c>
      <c r="P785" s="153">
        <v>2380</v>
      </c>
      <c r="Q785" s="154">
        <v>0.966497747747748</v>
      </c>
      <c r="R785" s="154">
        <v>0.953846153846154</v>
      </c>
      <c r="S785" s="154">
        <v>0.958354494667344</v>
      </c>
      <c r="T785" s="154">
        <v>0.971707998602864</v>
      </c>
      <c r="U785" s="173">
        <v>-0.00450834082118989</v>
      </c>
      <c r="V785" s="158">
        <v>22150</v>
      </c>
      <c r="W785" s="158">
        <v>21352</v>
      </c>
      <c r="X785" s="158">
        <v>22987</v>
      </c>
      <c r="Y785" s="158">
        <v>22256</v>
      </c>
      <c r="Z785" s="155">
        <v>0.963972911963883</v>
      </c>
      <c r="AA785" s="155">
        <v>0.968199417061818</v>
      </c>
      <c r="AB785" s="173">
        <v>-0.00422650509793498</v>
      </c>
    </row>
    <row r="786" spans="1:28">
      <c r="A786" s="175" t="s">
        <v>668</v>
      </c>
      <c r="B786" s="176" t="s">
        <v>1824</v>
      </c>
      <c r="C786" s="176" t="s">
        <v>782</v>
      </c>
      <c r="D786" s="150">
        <v>4889</v>
      </c>
      <c r="E786" s="153">
        <v>4762</v>
      </c>
      <c r="F786" s="153">
        <v>127</v>
      </c>
      <c r="G786" s="151">
        <v>1847</v>
      </c>
      <c r="H786" s="151">
        <v>1779</v>
      </c>
      <c r="I786" s="151">
        <v>68</v>
      </c>
      <c r="J786" s="151">
        <v>3242</v>
      </c>
      <c r="K786" s="151">
        <v>3158</v>
      </c>
      <c r="L786" s="151">
        <v>84</v>
      </c>
      <c r="M786" s="172">
        <v>0.93</v>
      </c>
      <c r="N786" s="153">
        <v>84015</v>
      </c>
      <c r="O786" s="153">
        <v>81740</v>
      </c>
      <c r="P786" s="153">
        <v>2275</v>
      </c>
      <c r="Q786" s="154">
        <v>0.972921502112718</v>
      </c>
      <c r="R786" s="154">
        <v>0.974023317651872</v>
      </c>
      <c r="S786" s="154">
        <v>0.963183540877098</v>
      </c>
      <c r="T786" s="154">
        <v>0.974090067859346</v>
      </c>
      <c r="U786" s="173">
        <v>0.0108397767747735</v>
      </c>
      <c r="V786" s="158">
        <v>24355</v>
      </c>
      <c r="W786" s="158">
        <v>23678</v>
      </c>
      <c r="X786" s="158">
        <v>27466</v>
      </c>
      <c r="Y786" s="158">
        <v>26735</v>
      </c>
      <c r="Z786" s="155">
        <v>0.972202833093821</v>
      </c>
      <c r="AA786" s="155">
        <v>0.973385276341659</v>
      </c>
      <c r="AB786" s="173">
        <v>-0.00118244324783812</v>
      </c>
    </row>
    <row r="787" spans="1:28">
      <c r="A787" s="175" t="s">
        <v>668</v>
      </c>
      <c r="B787" s="176" t="s">
        <v>1824</v>
      </c>
      <c r="C787" s="176" t="s">
        <v>783</v>
      </c>
      <c r="D787" s="150">
        <v>4512</v>
      </c>
      <c r="E787" s="153">
        <v>4319</v>
      </c>
      <c r="F787" s="153">
        <v>193</v>
      </c>
      <c r="G787" s="151">
        <v>1810</v>
      </c>
      <c r="H787" s="151">
        <v>1657</v>
      </c>
      <c r="I787" s="151">
        <v>153</v>
      </c>
      <c r="J787" s="151">
        <v>3081</v>
      </c>
      <c r="K787" s="151">
        <v>2991</v>
      </c>
      <c r="L787" s="151">
        <v>90</v>
      </c>
      <c r="M787" s="172">
        <v>0.93</v>
      </c>
      <c r="N787" s="153">
        <v>81871</v>
      </c>
      <c r="O787" s="153">
        <v>78739</v>
      </c>
      <c r="P787" s="153">
        <v>3132</v>
      </c>
      <c r="Q787" s="154">
        <v>0.961744695924076</v>
      </c>
      <c r="R787" s="154">
        <v>0.957225177304965</v>
      </c>
      <c r="S787" s="154">
        <v>0.915469613259668</v>
      </c>
      <c r="T787" s="154">
        <v>0.97078870496592</v>
      </c>
      <c r="U787" s="173">
        <v>0.0417555640452961</v>
      </c>
      <c r="V787" s="158">
        <v>23446</v>
      </c>
      <c r="W787" s="158">
        <v>22445</v>
      </c>
      <c r="X787" s="158">
        <v>26504</v>
      </c>
      <c r="Y787" s="158">
        <v>25627</v>
      </c>
      <c r="Z787" s="155">
        <v>0.957306150302824</v>
      </c>
      <c r="AA787" s="155">
        <v>0.966910654995472</v>
      </c>
      <c r="AB787" s="173">
        <v>-0.00960450469264884</v>
      </c>
    </row>
    <row r="788" spans="1:28">
      <c r="A788" s="175" t="s">
        <v>668</v>
      </c>
      <c r="B788" s="176" t="s">
        <v>1824</v>
      </c>
      <c r="C788" s="176" t="s">
        <v>784</v>
      </c>
      <c r="D788" s="150">
        <v>2895</v>
      </c>
      <c r="E788" s="153">
        <v>2816</v>
      </c>
      <c r="F788" s="153">
        <v>79</v>
      </c>
      <c r="G788" s="151">
        <v>1123</v>
      </c>
      <c r="H788" s="151">
        <v>1060</v>
      </c>
      <c r="I788" s="151">
        <v>63</v>
      </c>
      <c r="J788" s="151">
        <v>1870</v>
      </c>
      <c r="K788" s="151">
        <v>1800</v>
      </c>
      <c r="L788" s="151">
        <v>70</v>
      </c>
      <c r="M788" s="172">
        <v>0.93</v>
      </c>
      <c r="N788" s="153">
        <v>50119</v>
      </c>
      <c r="O788" s="153">
        <v>48402</v>
      </c>
      <c r="P788" s="153">
        <v>1717</v>
      </c>
      <c r="Q788" s="154">
        <v>0.965741535146352</v>
      </c>
      <c r="R788" s="154">
        <v>0.972711571675302</v>
      </c>
      <c r="S788" s="154">
        <v>0.943900267141585</v>
      </c>
      <c r="T788" s="154">
        <v>0.962566844919786</v>
      </c>
      <c r="U788" s="173">
        <v>0.0288113045337172</v>
      </c>
      <c r="V788" s="158">
        <v>14411</v>
      </c>
      <c r="W788" s="158">
        <v>13942</v>
      </c>
      <c r="X788" s="158">
        <v>16550</v>
      </c>
      <c r="Y788" s="158">
        <v>16001</v>
      </c>
      <c r="Z788" s="155">
        <v>0.967455416001665</v>
      </c>
      <c r="AA788" s="155">
        <v>0.966827794561934</v>
      </c>
      <c r="AB788" s="173">
        <v>0.000627621439731829</v>
      </c>
    </row>
    <row r="789" spans="1:28">
      <c r="A789" s="175" t="s">
        <v>668</v>
      </c>
      <c r="B789" s="176" t="s">
        <v>1824</v>
      </c>
      <c r="C789" s="176" t="s">
        <v>785</v>
      </c>
      <c r="D789" s="150">
        <v>1592</v>
      </c>
      <c r="E789" s="153">
        <v>1503</v>
      </c>
      <c r="F789" s="153">
        <v>89</v>
      </c>
      <c r="G789" s="151">
        <v>649</v>
      </c>
      <c r="H789" s="151">
        <v>624</v>
      </c>
      <c r="I789" s="151">
        <v>25</v>
      </c>
      <c r="J789" s="151">
        <v>1035</v>
      </c>
      <c r="K789" s="151">
        <v>1014</v>
      </c>
      <c r="L789" s="151">
        <v>21</v>
      </c>
      <c r="M789" s="172">
        <v>0.93</v>
      </c>
      <c r="N789" s="153">
        <v>27685</v>
      </c>
      <c r="O789" s="153">
        <v>26971</v>
      </c>
      <c r="P789" s="153">
        <v>714</v>
      </c>
      <c r="Q789" s="154">
        <v>0.974209860935525</v>
      </c>
      <c r="R789" s="154">
        <v>0.944095477386935</v>
      </c>
      <c r="S789" s="154">
        <v>0.961479198767334</v>
      </c>
      <c r="T789" s="154">
        <v>0.979710144927536</v>
      </c>
      <c r="U789" s="173">
        <v>-0.0173837213803997</v>
      </c>
      <c r="V789" s="158">
        <v>7945</v>
      </c>
      <c r="W789" s="158">
        <v>7644</v>
      </c>
      <c r="X789" s="158">
        <v>9103</v>
      </c>
      <c r="Y789" s="158">
        <v>8889</v>
      </c>
      <c r="Z789" s="155">
        <v>0.962114537444934</v>
      </c>
      <c r="AA789" s="155">
        <v>0.976491266615402</v>
      </c>
      <c r="AB789" s="173">
        <v>-0.0143767291704676</v>
      </c>
    </row>
    <row r="790" spans="1:28">
      <c r="A790" s="175" t="s">
        <v>668</v>
      </c>
      <c r="B790" s="176" t="s">
        <v>1824</v>
      </c>
      <c r="C790" s="176" t="s">
        <v>786</v>
      </c>
      <c r="D790" s="150">
        <v>1806</v>
      </c>
      <c r="E790" s="153">
        <v>1757</v>
      </c>
      <c r="F790" s="153">
        <v>49</v>
      </c>
      <c r="G790" s="151">
        <v>681</v>
      </c>
      <c r="H790" s="151">
        <v>657</v>
      </c>
      <c r="I790" s="151">
        <v>24</v>
      </c>
      <c r="J790" s="151">
        <v>1310</v>
      </c>
      <c r="K790" s="151">
        <v>1297</v>
      </c>
      <c r="L790" s="151">
        <v>13</v>
      </c>
      <c r="M790" s="172">
        <v>0.93</v>
      </c>
      <c r="N790" s="153">
        <v>32987</v>
      </c>
      <c r="O790" s="153">
        <v>32445</v>
      </c>
      <c r="P790" s="153">
        <v>542</v>
      </c>
      <c r="Q790" s="154">
        <v>0.983569284869797</v>
      </c>
      <c r="R790" s="154">
        <v>0.972868217054264</v>
      </c>
      <c r="S790" s="154">
        <v>0.964757709251101</v>
      </c>
      <c r="T790" s="154">
        <v>0.990076335877863</v>
      </c>
      <c r="U790" s="173">
        <v>0.00811050780316225</v>
      </c>
      <c r="V790" s="158">
        <v>9552</v>
      </c>
      <c r="W790" s="158">
        <v>9360</v>
      </c>
      <c r="X790" s="158">
        <v>10557</v>
      </c>
      <c r="Y790" s="158">
        <v>10381</v>
      </c>
      <c r="Z790" s="155">
        <v>0.979899497487437</v>
      </c>
      <c r="AA790" s="155">
        <v>0.983328597139339</v>
      </c>
      <c r="AB790" s="173">
        <v>-0.00342909965190163</v>
      </c>
    </row>
    <row r="791" spans="1:28">
      <c r="A791" s="175" t="s">
        <v>668</v>
      </c>
      <c r="B791" s="176" t="s">
        <v>1824</v>
      </c>
      <c r="C791" s="176" t="s">
        <v>787</v>
      </c>
      <c r="D791" s="150">
        <v>3451</v>
      </c>
      <c r="E791" s="153">
        <v>3298</v>
      </c>
      <c r="F791" s="153">
        <v>153</v>
      </c>
      <c r="G791" s="151">
        <v>1669</v>
      </c>
      <c r="H791" s="151">
        <v>1564</v>
      </c>
      <c r="I791" s="151">
        <v>105</v>
      </c>
      <c r="J791" s="151">
        <v>2472</v>
      </c>
      <c r="K791" s="151">
        <v>2373</v>
      </c>
      <c r="L791" s="151">
        <v>99</v>
      </c>
      <c r="M791" s="172">
        <v>0.93</v>
      </c>
      <c r="N791" s="153">
        <v>58498</v>
      </c>
      <c r="O791" s="153">
        <v>54828</v>
      </c>
      <c r="P791" s="153">
        <v>3670</v>
      </c>
      <c r="Q791" s="154">
        <v>0.937262812403843</v>
      </c>
      <c r="R791" s="154">
        <v>0.955665024630542</v>
      </c>
      <c r="S791" s="154">
        <v>0.93708807669263</v>
      </c>
      <c r="T791" s="154">
        <v>0.95995145631068</v>
      </c>
      <c r="U791" s="173">
        <v>0.0185769479379116</v>
      </c>
      <c r="V791" s="158">
        <v>18709</v>
      </c>
      <c r="W791" s="158">
        <v>17607</v>
      </c>
      <c r="X791" s="158">
        <v>18836</v>
      </c>
      <c r="Y791" s="158">
        <v>17612</v>
      </c>
      <c r="Z791" s="155">
        <v>0.941097867336576</v>
      </c>
      <c r="AA791" s="155">
        <v>0.935018050541516</v>
      </c>
      <c r="AB791" s="173">
        <v>0.00607981679505976</v>
      </c>
    </row>
    <row r="792" spans="1:28">
      <c r="A792" s="175" t="s">
        <v>668</v>
      </c>
      <c r="B792" s="176" t="s">
        <v>1824</v>
      </c>
      <c r="C792" s="176" t="s">
        <v>788</v>
      </c>
      <c r="D792" s="150">
        <v>3316</v>
      </c>
      <c r="E792" s="153">
        <v>3252</v>
      </c>
      <c r="F792" s="153">
        <v>64</v>
      </c>
      <c r="G792" s="151">
        <v>1512</v>
      </c>
      <c r="H792" s="151">
        <v>1474</v>
      </c>
      <c r="I792" s="151">
        <v>38</v>
      </c>
      <c r="J792" s="151">
        <v>2226</v>
      </c>
      <c r="K792" s="151">
        <v>2200</v>
      </c>
      <c r="L792" s="151">
        <v>26</v>
      </c>
      <c r="M792" s="172">
        <v>0.93</v>
      </c>
      <c r="N792" s="153">
        <v>53191</v>
      </c>
      <c r="O792" s="153">
        <v>51714</v>
      </c>
      <c r="P792" s="153">
        <v>1477</v>
      </c>
      <c r="Q792" s="154">
        <v>0.97223214453573</v>
      </c>
      <c r="R792" s="154">
        <v>0.980699638118215</v>
      </c>
      <c r="S792" s="154">
        <v>0.974867724867725</v>
      </c>
      <c r="T792" s="154">
        <v>0.988319856244385</v>
      </c>
      <c r="U792" s="173">
        <v>0.00583191325048982</v>
      </c>
      <c r="V792" s="158">
        <v>17270</v>
      </c>
      <c r="W792" s="158">
        <v>16944</v>
      </c>
      <c r="X792" s="158">
        <v>17447</v>
      </c>
      <c r="Y792" s="158">
        <v>17018</v>
      </c>
      <c r="Z792" s="155">
        <v>0.981123335263463</v>
      </c>
      <c r="AA792" s="155">
        <v>0.97541124548633</v>
      </c>
      <c r="AB792" s="173">
        <v>0.00571208977713256</v>
      </c>
    </row>
    <row r="793" spans="1:28">
      <c r="A793" s="175" t="s">
        <v>668</v>
      </c>
      <c r="B793" s="176" t="s">
        <v>1824</v>
      </c>
      <c r="C793" s="176" t="s">
        <v>789</v>
      </c>
      <c r="D793" s="150">
        <v>6770</v>
      </c>
      <c r="E793" s="153">
        <v>6667</v>
      </c>
      <c r="F793" s="153">
        <v>103</v>
      </c>
      <c r="G793" s="151">
        <v>4046</v>
      </c>
      <c r="H793" s="151">
        <v>3989</v>
      </c>
      <c r="I793" s="151">
        <v>57</v>
      </c>
      <c r="J793" s="151">
        <v>5510</v>
      </c>
      <c r="K793" s="151">
        <v>5446</v>
      </c>
      <c r="L793" s="151">
        <v>64</v>
      </c>
      <c r="M793" s="172">
        <v>0.93</v>
      </c>
      <c r="N793" s="153">
        <v>103898</v>
      </c>
      <c r="O793" s="153">
        <v>102057</v>
      </c>
      <c r="P793" s="153">
        <v>1841</v>
      </c>
      <c r="Q793" s="154">
        <v>0.982280698377255</v>
      </c>
      <c r="R793" s="154">
        <v>0.984785819793205</v>
      </c>
      <c r="S793" s="154">
        <v>0.985912011863569</v>
      </c>
      <c r="T793" s="154">
        <v>0.988384754990926</v>
      </c>
      <c r="U793" s="173">
        <v>-0.00112619207036357</v>
      </c>
      <c r="V793" s="158">
        <v>38761</v>
      </c>
      <c r="W793" s="158">
        <v>38141</v>
      </c>
      <c r="X793" s="158">
        <v>33843</v>
      </c>
      <c r="Y793" s="158">
        <v>33278</v>
      </c>
      <c r="Z793" s="155">
        <v>0.984004540646526</v>
      </c>
      <c r="AA793" s="155">
        <v>0.983305262535827</v>
      </c>
      <c r="AB793" s="173">
        <v>0.00069927811069892</v>
      </c>
    </row>
    <row r="794" spans="1:28">
      <c r="A794" s="175" t="s">
        <v>668</v>
      </c>
      <c r="B794" s="176" t="s">
        <v>1824</v>
      </c>
      <c r="C794" s="176" t="s">
        <v>790</v>
      </c>
      <c r="D794" s="150">
        <v>2460</v>
      </c>
      <c r="E794" s="153">
        <v>2429</v>
      </c>
      <c r="F794" s="153">
        <v>31</v>
      </c>
      <c r="G794" s="151">
        <v>1255</v>
      </c>
      <c r="H794" s="151">
        <v>1216</v>
      </c>
      <c r="I794" s="151">
        <v>39</v>
      </c>
      <c r="J794" s="151">
        <v>1833</v>
      </c>
      <c r="K794" s="151">
        <v>1818</v>
      </c>
      <c r="L794" s="151">
        <v>15</v>
      </c>
      <c r="M794" s="172">
        <v>0.93</v>
      </c>
      <c r="N794" s="153">
        <v>36530</v>
      </c>
      <c r="O794" s="153">
        <v>35859</v>
      </c>
      <c r="P794" s="153">
        <v>671</v>
      </c>
      <c r="Q794" s="154">
        <v>0.981631535724062</v>
      </c>
      <c r="R794" s="154">
        <v>0.98739837398374</v>
      </c>
      <c r="S794" s="154">
        <v>0.968924302788845</v>
      </c>
      <c r="T794" s="154">
        <v>0.991816693944354</v>
      </c>
      <c r="U794" s="173">
        <v>0.0184740711948952</v>
      </c>
      <c r="V794" s="158">
        <v>13647</v>
      </c>
      <c r="W794" s="158">
        <v>13445</v>
      </c>
      <c r="X794" s="158">
        <v>12050</v>
      </c>
      <c r="Y794" s="158">
        <v>11844</v>
      </c>
      <c r="Z794" s="155">
        <v>0.985198212061259</v>
      </c>
      <c r="AA794" s="155">
        <v>0.982904564315353</v>
      </c>
      <c r="AB794" s="173">
        <v>0.00229364774590624</v>
      </c>
    </row>
    <row r="795" spans="1:28">
      <c r="A795" s="175" t="s">
        <v>668</v>
      </c>
      <c r="B795" s="176" t="s">
        <v>1824</v>
      </c>
      <c r="C795" s="176" t="s">
        <v>791</v>
      </c>
      <c r="D795" s="150">
        <v>3570</v>
      </c>
      <c r="E795" s="153">
        <v>3504</v>
      </c>
      <c r="F795" s="153">
        <v>66</v>
      </c>
      <c r="G795" s="151">
        <v>1415</v>
      </c>
      <c r="H795" s="151">
        <v>1392</v>
      </c>
      <c r="I795" s="151">
        <v>23</v>
      </c>
      <c r="J795" s="151">
        <v>2440</v>
      </c>
      <c r="K795" s="151">
        <v>2401</v>
      </c>
      <c r="L795" s="151">
        <v>39</v>
      </c>
      <c r="M795" s="172">
        <v>0.93</v>
      </c>
      <c r="N795" s="153">
        <v>59831</v>
      </c>
      <c r="O795" s="153">
        <v>58495</v>
      </c>
      <c r="P795" s="153">
        <v>1336</v>
      </c>
      <c r="Q795" s="154">
        <v>0.977670438401498</v>
      </c>
      <c r="R795" s="154">
        <v>0.981512605042017</v>
      </c>
      <c r="S795" s="154">
        <v>0.983745583038869</v>
      </c>
      <c r="T795" s="154">
        <v>0.984016393442623</v>
      </c>
      <c r="U795" s="173">
        <v>-0.00223297799685251</v>
      </c>
      <c r="V795" s="158">
        <v>18342</v>
      </c>
      <c r="W795" s="158">
        <v>17975</v>
      </c>
      <c r="X795" s="158">
        <v>19379</v>
      </c>
      <c r="Y795" s="158">
        <v>19008</v>
      </c>
      <c r="Z795" s="155">
        <v>0.979991276850943</v>
      </c>
      <c r="AA795" s="155">
        <v>0.980855565302647</v>
      </c>
      <c r="AB795" s="173">
        <v>-0.000864288451703943</v>
      </c>
    </row>
    <row r="796" spans="1:28">
      <c r="A796" s="175" t="s">
        <v>668</v>
      </c>
      <c r="B796" s="176" t="s">
        <v>1824</v>
      </c>
      <c r="C796" s="176" t="s">
        <v>792</v>
      </c>
      <c r="D796" s="150">
        <v>2649</v>
      </c>
      <c r="E796" s="153">
        <v>2545</v>
      </c>
      <c r="F796" s="153">
        <v>104</v>
      </c>
      <c r="G796" s="151">
        <v>1120</v>
      </c>
      <c r="H796" s="151">
        <v>1059</v>
      </c>
      <c r="I796" s="151">
        <v>61</v>
      </c>
      <c r="J796" s="151">
        <v>1785</v>
      </c>
      <c r="K796" s="151">
        <v>1724</v>
      </c>
      <c r="L796" s="151">
        <v>61</v>
      </c>
      <c r="M796" s="172">
        <v>0.93</v>
      </c>
      <c r="N796" s="153">
        <v>46719</v>
      </c>
      <c r="O796" s="153">
        <v>44732</v>
      </c>
      <c r="P796" s="153">
        <v>1987</v>
      </c>
      <c r="Q796" s="154">
        <v>0.957469123911043</v>
      </c>
      <c r="R796" s="154">
        <v>0.960739901849755</v>
      </c>
      <c r="S796" s="154">
        <v>0.945535714285714</v>
      </c>
      <c r="T796" s="154">
        <v>0.965826330532213</v>
      </c>
      <c r="U796" s="173">
        <v>0.0152041875640404</v>
      </c>
      <c r="V796" s="158">
        <v>14002</v>
      </c>
      <c r="W796" s="158">
        <v>13376</v>
      </c>
      <c r="X796" s="158">
        <v>15241</v>
      </c>
      <c r="Y796" s="158">
        <v>14611</v>
      </c>
      <c r="Z796" s="155">
        <v>0.95529210112841</v>
      </c>
      <c r="AA796" s="155">
        <v>0.958664129650285</v>
      </c>
      <c r="AB796" s="173">
        <v>-0.00337202852187524</v>
      </c>
    </row>
    <row r="797" spans="1:28">
      <c r="A797" s="175" t="s">
        <v>668</v>
      </c>
      <c r="B797" s="176" t="s">
        <v>1824</v>
      </c>
      <c r="C797" s="176" t="s">
        <v>793</v>
      </c>
      <c r="D797" s="150">
        <v>5364</v>
      </c>
      <c r="E797" s="153">
        <v>5186</v>
      </c>
      <c r="F797" s="153">
        <v>178</v>
      </c>
      <c r="G797" s="151">
        <v>2990</v>
      </c>
      <c r="H797" s="151">
        <v>2918</v>
      </c>
      <c r="I797" s="151">
        <v>72</v>
      </c>
      <c r="J797" s="151">
        <v>4006</v>
      </c>
      <c r="K797" s="151">
        <v>3929</v>
      </c>
      <c r="L797" s="151">
        <v>77</v>
      </c>
      <c r="M797" s="172">
        <v>0.93</v>
      </c>
      <c r="N797" s="153">
        <v>86106</v>
      </c>
      <c r="O797" s="153">
        <v>83590</v>
      </c>
      <c r="P797" s="153">
        <v>2516</v>
      </c>
      <c r="Q797" s="154">
        <v>0.970780201147423</v>
      </c>
      <c r="R797" s="154">
        <v>0.966815809097688</v>
      </c>
      <c r="S797" s="154">
        <v>0.975919732441472</v>
      </c>
      <c r="T797" s="154">
        <v>0.980778831752371</v>
      </c>
      <c r="U797" s="173">
        <v>-0.00910392334378329</v>
      </c>
      <c r="V797" s="158">
        <v>29597</v>
      </c>
      <c r="W797" s="158">
        <v>28821</v>
      </c>
      <c r="X797" s="158">
        <v>28270</v>
      </c>
      <c r="Y797" s="158">
        <v>27468</v>
      </c>
      <c r="Z797" s="155">
        <v>0.97378112646552</v>
      </c>
      <c r="AA797" s="155">
        <v>0.971630703926424</v>
      </c>
      <c r="AB797" s="173">
        <v>0.00215042253909636</v>
      </c>
    </row>
    <row r="798" spans="1:28">
      <c r="A798" s="175" t="s">
        <v>668</v>
      </c>
      <c r="B798" s="176" t="s">
        <v>33</v>
      </c>
      <c r="C798" s="176" t="s">
        <v>794</v>
      </c>
      <c r="D798" s="150">
        <v>0</v>
      </c>
      <c r="E798" s="153">
        <v>0</v>
      </c>
      <c r="F798" s="153">
        <v>0</v>
      </c>
      <c r="G798" s="151">
        <v>0</v>
      </c>
      <c r="H798" s="151">
        <v>0</v>
      </c>
      <c r="I798" s="151">
        <v>0</v>
      </c>
      <c r="J798" s="151">
        <v>0</v>
      </c>
      <c r="K798" s="151">
        <v>0</v>
      </c>
      <c r="L798" s="151">
        <v>0</v>
      </c>
      <c r="M798" s="172">
        <v>0.93</v>
      </c>
      <c r="N798" s="153">
        <v>0</v>
      </c>
      <c r="O798" s="153">
        <v>0</v>
      </c>
      <c r="P798" s="153">
        <v>0</v>
      </c>
      <c r="Q798" s="154">
        <v>0</v>
      </c>
      <c r="R798" s="154">
        <v>0</v>
      </c>
      <c r="S798" s="154">
        <v>0</v>
      </c>
      <c r="T798" s="154">
        <v>0</v>
      </c>
      <c r="U798" s="173">
        <v>0</v>
      </c>
      <c r="V798" s="158">
        <v>0</v>
      </c>
      <c r="W798" s="158">
        <v>0</v>
      </c>
      <c r="X798" s="158">
        <v>0</v>
      </c>
      <c r="Y798" s="158">
        <v>0</v>
      </c>
      <c r="Z798" s="155">
        <v>0</v>
      </c>
      <c r="AA798" s="155">
        <v>0</v>
      </c>
      <c r="AB798" s="173">
        <v>0</v>
      </c>
    </row>
    <row r="799" spans="1:28">
      <c r="A799" s="175" t="s">
        <v>668</v>
      </c>
      <c r="B799" s="176" t="s">
        <v>1824</v>
      </c>
      <c r="C799" s="176" t="s">
        <v>795</v>
      </c>
      <c r="D799" s="150">
        <v>1829</v>
      </c>
      <c r="E799" s="153">
        <v>1758</v>
      </c>
      <c r="F799" s="153">
        <v>71</v>
      </c>
      <c r="G799" s="151">
        <v>709</v>
      </c>
      <c r="H799" s="151">
        <v>681</v>
      </c>
      <c r="I799" s="151">
        <v>28</v>
      </c>
      <c r="J799" s="151">
        <v>1302</v>
      </c>
      <c r="K799" s="151">
        <v>1280</v>
      </c>
      <c r="L799" s="151">
        <v>22</v>
      </c>
      <c r="M799" s="172">
        <v>0.93</v>
      </c>
      <c r="N799" s="153">
        <v>31549</v>
      </c>
      <c r="O799" s="153">
        <v>30698</v>
      </c>
      <c r="P799" s="153">
        <v>851</v>
      </c>
      <c r="Q799" s="154">
        <v>0.973026086405274</v>
      </c>
      <c r="R799" s="154">
        <v>0.961180973209404</v>
      </c>
      <c r="S799" s="154">
        <v>0.960507757404795</v>
      </c>
      <c r="T799" s="154">
        <v>0.98310291858679</v>
      </c>
      <c r="U799" s="173">
        <v>0.000673215804608662</v>
      </c>
      <c r="V799" s="158">
        <v>9407</v>
      </c>
      <c r="W799" s="158">
        <v>9154</v>
      </c>
      <c r="X799" s="158">
        <v>10235</v>
      </c>
      <c r="Y799" s="158">
        <v>9985</v>
      </c>
      <c r="Z799" s="155">
        <v>0.973105134474328</v>
      </c>
      <c r="AA799" s="155">
        <v>0.975574010747435</v>
      </c>
      <c r="AB799" s="173">
        <v>-0.00246887627310755</v>
      </c>
    </row>
    <row r="800" spans="1:28">
      <c r="A800" s="175" t="s">
        <v>668</v>
      </c>
      <c r="B800" s="176" t="s">
        <v>1826</v>
      </c>
      <c r="C800" s="176" t="s">
        <v>796</v>
      </c>
      <c r="D800" s="150">
        <v>2368</v>
      </c>
      <c r="E800" s="153">
        <v>2216</v>
      </c>
      <c r="F800" s="153">
        <v>152</v>
      </c>
      <c r="G800" s="151">
        <v>1228</v>
      </c>
      <c r="H800" s="151">
        <v>1132</v>
      </c>
      <c r="I800" s="151">
        <v>96</v>
      </c>
      <c r="J800" s="151">
        <v>1538</v>
      </c>
      <c r="K800" s="151">
        <v>1430</v>
      </c>
      <c r="L800" s="151">
        <v>108</v>
      </c>
      <c r="M800" s="172">
        <v>0.93</v>
      </c>
      <c r="N800" s="153">
        <v>46518</v>
      </c>
      <c r="O800" s="153">
        <v>43830</v>
      </c>
      <c r="P800" s="153">
        <v>2688</v>
      </c>
      <c r="Q800" s="154">
        <v>0.942215916419451</v>
      </c>
      <c r="R800" s="154">
        <v>0.935810810810811</v>
      </c>
      <c r="S800" s="154">
        <v>0.921824104234528</v>
      </c>
      <c r="T800" s="154">
        <v>0.929778933680104</v>
      </c>
      <c r="U800" s="173">
        <v>0.0139867065762832</v>
      </c>
      <c r="V800" s="158">
        <v>12508</v>
      </c>
      <c r="W800" s="158">
        <v>11696</v>
      </c>
      <c r="X800" s="158">
        <v>15373</v>
      </c>
      <c r="Y800" s="158">
        <v>14631</v>
      </c>
      <c r="Z800" s="155">
        <v>0.935081547809402</v>
      </c>
      <c r="AA800" s="155">
        <v>0.951733558836922</v>
      </c>
      <c r="AB800" s="173">
        <v>-0.0166520110275199</v>
      </c>
    </row>
    <row r="801" spans="1:28">
      <c r="A801" s="175" t="s">
        <v>668</v>
      </c>
      <c r="B801" s="176" t="s">
        <v>1826</v>
      </c>
      <c r="C801" s="176" t="s">
        <v>797</v>
      </c>
      <c r="D801" s="150">
        <v>1900</v>
      </c>
      <c r="E801" s="153">
        <v>1609</v>
      </c>
      <c r="F801" s="153">
        <v>291</v>
      </c>
      <c r="G801" s="151">
        <v>969</v>
      </c>
      <c r="H801" s="151">
        <v>818</v>
      </c>
      <c r="I801" s="151">
        <v>151</v>
      </c>
      <c r="J801" s="151">
        <v>1262</v>
      </c>
      <c r="K801" s="151">
        <v>1109</v>
      </c>
      <c r="L801" s="151">
        <v>153</v>
      </c>
      <c r="M801" s="172">
        <v>0.93</v>
      </c>
      <c r="N801" s="153">
        <v>37037</v>
      </c>
      <c r="O801" s="153">
        <v>30688</v>
      </c>
      <c r="P801" s="153">
        <v>6349</v>
      </c>
      <c r="Q801" s="154">
        <v>0.828576828576829</v>
      </c>
      <c r="R801" s="154">
        <v>0.846842105263158</v>
      </c>
      <c r="S801" s="154">
        <v>0.844169246646027</v>
      </c>
      <c r="T801" s="154">
        <v>0.878763866877971</v>
      </c>
      <c r="U801" s="173">
        <v>0.00267285861713096</v>
      </c>
      <c r="V801" s="158">
        <v>9819</v>
      </c>
      <c r="W801" s="158">
        <v>8011</v>
      </c>
      <c r="X801" s="158">
        <v>11929</v>
      </c>
      <c r="Y801" s="158">
        <v>9985</v>
      </c>
      <c r="Z801" s="155">
        <v>0.815867196252164</v>
      </c>
      <c r="AA801" s="155">
        <v>0.837035795121133</v>
      </c>
      <c r="AB801" s="173">
        <v>-0.0211685988689692</v>
      </c>
    </row>
    <row r="802" spans="1:28">
      <c r="A802" s="175" t="s">
        <v>668</v>
      </c>
      <c r="B802" s="176" t="s">
        <v>1826</v>
      </c>
      <c r="C802" s="176" t="s">
        <v>798</v>
      </c>
      <c r="D802" s="150">
        <v>4566</v>
      </c>
      <c r="E802" s="153">
        <v>4276</v>
      </c>
      <c r="F802" s="153">
        <v>290</v>
      </c>
      <c r="G802" s="151">
        <v>2251</v>
      </c>
      <c r="H802" s="151">
        <v>2102</v>
      </c>
      <c r="I802" s="151">
        <v>149</v>
      </c>
      <c r="J802" s="151">
        <v>2707</v>
      </c>
      <c r="K802" s="151">
        <v>2566</v>
      </c>
      <c r="L802" s="151">
        <v>141</v>
      </c>
      <c r="M802" s="172">
        <v>0.93</v>
      </c>
      <c r="N802" s="153">
        <v>81288</v>
      </c>
      <c r="O802" s="153">
        <v>77168</v>
      </c>
      <c r="P802" s="153">
        <v>4120</v>
      </c>
      <c r="Q802" s="154">
        <v>0.949316012203523</v>
      </c>
      <c r="R802" s="154">
        <v>0.936487078405607</v>
      </c>
      <c r="S802" s="154">
        <v>0.933807196801422</v>
      </c>
      <c r="T802" s="154">
        <v>0.947912818618397</v>
      </c>
      <c r="U802" s="173">
        <v>0.00267988160418509</v>
      </c>
      <c r="V802" s="158">
        <v>22868</v>
      </c>
      <c r="W802" s="158">
        <v>21595</v>
      </c>
      <c r="X802" s="158">
        <v>26056</v>
      </c>
      <c r="Y802" s="158">
        <v>24740</v>
      </c>
      <c r="Z802" s="155">
        <v>0.944332691971314</v>
      </c>
      <c r="AA802" s="155">
        <v>0.949493398833282</v>
      </c>
      <c r="AB802" s="173">
        <v>-0.00516070686196857</v>
      </c>
    </row>
    <row r="803" spans="1:28">
      <c r="A803" s="175" t="s">
        <v>668</v>
      </c>
      <c r="B803" s="176" t="s">
        <v>1826</v>
      </c>
      <c r="C803" s="176" t="s">
        <v>799</v>
      </c>
      <c r="D803" s="150">
        <v>3159</v>
      </c>
      <c r="E803" s="153">
        <v>2976</v>
      </c>
      <c r="F803" s="153">
        <v>183</v>
      </c>
      <c r="G803" s="151">
        <v>1722</v>
      </c>
      <c r="H803" s="151">
        <v>1599</v>
      </c>
      <c r="I803" s="151">
        <v>123</v>
      </c>
      <c r="J803" s="151">
        <v>2191</v>
      </c>
      <c r="K803" s="151">
        <v>2026</v>
      </c>
      <c r="L803" s="151">
        <v>165</v>
      </c>
      <c r="M803" s="172">
        <v>0.93</v>
      </c>
      <c r="N803" s="153">
        <v>62186</v>
      </c>
      <c r="O803" s="153">
        <v>57838</v>
      </c>
      <c r="P803" s="153">
        <v>4348</v>
      </c>
      <c r="Q803" s="154">
        <v>0.93008072556524</v>
      </c>
      <c r="R803" s="154">
        <v>0.942070275403609</v>
      </c>
      <c r="S803" s="154">
        <v>0.928571428571429</v>
      </c>
      <c r="T803" s="154">
        <v>0.924691921497033</v>
      </c>
      <c r="U803" s="173">
        <v>0.0134988468321802</v>
      </c>
      <c r="V803" s="158">
        <v>17173</v>
      </c>
      <c r="W803" s="158">
        <v>16094</v>
      </c>
      <c r="X803" s="158">
        <v>19929</v>
      </c>
      <c r="Y803" s="158">
        <v>18752</v>
      </c>
      <c r="Z803" s="155">
        <v>0.937168811506434</v>
      </c>
      <c r="AA803" s="155">
        <v>0.940940338200612</v>
      </c>
      <c r="AB803" s="173">
        <v>-0.00377152669417768</v>
      </c>
    </row>
    <row r="804" spans="1:28">
      <c r="A804" s="175" t="s">
        <v>668</v>
      </c>
      <c r="B804" s="176" t="s">
        <v>1826</v>
      </c>
      <c r="C804" s="176" t="s">
        <v>800</v>
      </c>
      <c r="D804" s="150">
        <v>4301</v>
      </c>
      <c r="E804" s="153">
        <v>3937</v>
      </c>
      <c r="F804" s="153">
        <v>364</v>
      </c>
      <c r="G804" s="151">
        <v>2316</v>
      </c>
      <c r="H804" s="151">
        <v>2057</v>
      </c>
      <c r="I804" s="151">
        <v>259</v>
      </c>
      <c r="J804" s="151">
        <v>2970</v>
      </c>
      <c r="K804" s="151">
        <v>2706</v>
      </c>
      <c r="L804" s="151">
        <v>264</v>
      </c>
      <c r="M804" s="172">
        <v>0.93</v>
      </c>
      <c r="N804" s="153">
        <v>84589</v>
      </c>
      <c r="O804" s="153">
        <v>78630</v>
      </c>
      <c r="P804" s="153">
        <v>5959</v>
      </c>
      <c r="Q804" s="154">
        <v>0.92955348804218</v>
      </c>
      <c r="R804" s="154">
        <v>0.915368518949082</v>
      </c>
      <c r="S804" s="154">
        <v>0.888169257340242</v>
      </c>
      <c r="T804" s="154">
        <v>0.911111111111111</v>
      </c>
      <c r="U804" s="173">
        <v>0.0271992616088398</v>
      </c>
      <c r="V804" s="158">
        <v>23135</v>
      </c>
      <c r="W804" s="158">
        <v>21120</v>
      </c>
      <c r="X804" s="158">
        <v>26674</v>
      </c>
      <c r="Y804" s="158">
        <v>24916</v>
      </c>
      <c r="Z804" s="155">
        <v>0.912902528636265</v>
      </c>
      <c r="AA804" s="155">
        <v>0.934093124390793</v>
      </c>
      <c r="AB804" s="173">
        <v>-0.0211905957545271</v>
      </c>
    </row>
    <row r="805" spans="1:28">
      <c r="A805" s="175" t="s">
        <v>668</v>
      </c>
      <c r="B805" s="176" t="s">
        <v>1826</v>
      </c>
      <c r="C805" s="176" t="s">
        <v>801</v>
      </c>
      <c r="D805" s="150">
        <v>3869</v>
      </c>
      <c r="E805" s="153">
        <v>3595</v>
      </c>
      <c r="F805" s="153">
        <v>274</v>
      </c>
      <c r="G805" s="151">
        <v>2012</v>
      </c>
      <c r="H805" s="151">
        <v>1838</v>
      </c>
      <c r="I805" s="151">
        <v>174</v>
      </c>
      <c r="J805" s="151">
        <v>2710</v>
      </c>
      <c r="K805" s="151">
        <v>2450</v>
      </c>
      <c r="L805" s="151">
        <v>260</v>
      </c>
      <c r="M805" s="172">
        <v>0.93</v>
      </c>
      <c r="N805" s="153">
        <v>74766</v>
      </c>
      <c r="O805" s="153">
        <v>69613</v>
      </c>
      <c r="P805" s="153">
        <v>5153</v>
      </c>
      <c r="Q805" s="154">
        <v>0.931078297621914</v>
      </c>
      <c r="R805" s="154">
        <v>0.929180666838976</v>
      </c>
      <c r="S805" s="154">
        <v>0.91351888667992</v>
      </c>
      <c r="T805" s="154">
        <v>0.904059040590406</v>
      </c>
      <c r="U805" s="173">
        <v>0.0156617801590561</v>
      </c>
      <c r="V805" s="158">
        <v>20676</v>
      </c>
      <c r="W805" s="158">
        <v>19022</v>
      </c>
      <c r="X805" s="158">
        <v>23902</v>
      </c>
      <c r="Y805" s="158">
        <v>22341</v>
      </c>
      <c r="Z805" s="155">
        <v>0.920003869220352</v>
      </c>
      <c r="AA805" s="155">
        <v>0.934691657601874</v>
      </c>
      <c r="AB805" s="173">
        <v>-0.0146877883815223</v>
      </c>
    </row>
    <row r="806" spans="1:28">
      <c r="A806" s="175" t="s">
        <v>668</v>
      </c>
      <c r="B806" s="176" t="s">
        <v>1826</v>
      </c>
      <c r="C806" s="176" t="s">
        <v>802</v>
      </c>
      <c r="D806" s="150">
        <v>3063</v>
      </c>
      <c r="E806" s="153">
        <v>2989</v>
      </c>
      <c r="F806" s="153">
        <v>74</v>
      </c>
      <c r="G806" s="151">
        <v>1489</v>
      </c>
      <c r="H806" s="151">
        <v>1458</v>
      </c>
      <c r="I806" s="151">
        <v>31</v>
      </c>
      <c r="J806" s="151">
        <v>2139</v>
      </c>
      <c r="K806" s="151">
        <v>2119</v>
      </c>
      <c r="L806" s="151">
        <v>20</v>
      </c>
      <c r="M806" s="172">
        <v>0.93</v>
      </c>
      <c r="N806" s="153">
        <v>62553</v>
      </c>
      <c r="O806" s="153">
        <v>60644</v>
      </c>
      <c r="P806" s="153">
        <v>1909</v>
      </c>
      <c r="Q806" s="154">
        <v>0.969481879366297</v>
      </c>
      <c r="R806" s="154">
        <v>0.975840679072804</v>
      </c>
      <c r="S806" s="154">
        <v>0.979180658159839</v>
      </c>
      <c r="T806" s="154">
        <v>0.990649836372137</v>
      </c>
      <c r="U806" s="173">
        <v>-0.00333997908703432</v>
      </c>
      <c r="V806" s="158">
        <v>17237</v>
      </c>
      <c r="W806" s="158">
        <v>16702</v>
      </c>
      <c r="X806" s="158">
        <v>19774</v>
      </c>
      <c r="Y806" s="158">
        <v>19095</v>
      </c>
      <c r="Z806" s="155">
        <v>0.96896211637756</v>
      </c>
      <c r="AA806" s="155">
        <v>0.965661980378275</v>
      </c>
      <c r="AB806" s="173">
        <v>0.00330013599928536</v>
      </c>
    </row>
    <row r="807" spans="1:28">
      <c r="A807" s="175" t="s">
        <v>668</v>
      </c>
      <c r="B807" s="176" t="s">
        <v>1826</v>
      </c>
      <c r="C807" s="176" t="s">
        <v>803</v>
      </c>
      <c r="D807" s="150">
        <v>3780</v>
      </c>
      <c r="E807" s="153">
        <v>3671</v>
      </c>
      <c r="F807" s="153">
        <v>109</v>
      </c>
      <c r="G807" s="151">
        <v>1911</v>
      </c>
      <c r="H807" s="151">
        <v>1828</v>
      </c>
      <c r="I807" s="151">
        <v>83</v>
      </c>
      <c r="J807" s="151">
        <v>2553</v>
      </c>
      <c r="K807" s="151">
        <v>2500</v>
      </c>
      <c r="L807" s="151">
        <v>53</v>
      </c>
      <c r="M807" s="172">
        <v>0.93</v>
      </c>
      <c r="N807" s="153">
        <v>73266</v>
      </c>
      <c r="O807" s="153">
        <v>71265</v>
      </c>
      <c r="P807" s="153">
        <v>2001</v>
      </c>
      <c r="Q807" s="154">
        <v>0.972688559495537</v>
      </c>
      <c r="R807" s="154">
        <v>0.971164021164021</v>
      </c>
      <c r="S807" s="154">
        <v>0.956567242281528</v>
      </c>
      <c r="T807" s="154">
        <v>0.979240109674892</v>
      </c>
      <c r="U807" s="173">
        <v>0.0145967788824931</v>
      </c>
      <c r="V807" s="158">
        <v>20408</v>
      </c>
      <c r="W807" s="158">
        <v>19843</v>
      </c>
      <c r="X807" s="158">
        <v>23442</v>
      </c>
      <c r="Y807" s="158">
        <v>22750</v>
      </c>
      <c r="Z807" s="155">
        <v>0.972314778518228</v>
      </c>
      <c r="AA807" s="155">
        <v>0.970480334442454</v>
      </c>
      <c r="AB807" s="173">
        <v>0.00183444407577438</v>
      </c>
    </row>
    <row r="808" spans="1:28">
      <c r="A808" s="175" t="s">
        <v>668</v>
      </c>
      <c r="B808" s="176" t="s">
        <v>1826</v>
      </c>
      <c r="C808" s="176" t="s">
        <v>804</v>
      </c>
      <c r="D808" s="150">
        <v>6479</v>
      </c>
      <c r="E808" s="153">
        <v>5899</v>
      </c>
      <c r="F808" s="153">
        <v>580</v>
      </c>
      <c r="G808" s="151">
        <v>3277</v>
      </c>
      <c r="H808" s="151">
        <v>2771</v>
      </c>
      <c r="I808" s="151">
        <v>506</v>
      </c>
      <c r="J808" s="151">
        <v>4246</v>
      </c>
      <c r="K808" s="151">
        <v>3990</v>
      </c>
      <c r="L808" s="151">
        <v>256</v>
      </c>
      <c r="M808" s="172">
        <v>0.93</v>
      </c>
      <c r="N808" s="153">
        <v>123865</v>
      </c>
      <c r="O808" s="153">
        <v>114546</v>
      </c>
      <c r="P808" s="153">
        <v>9319</v>
      </c>
      <c r="Q808" s="154">
        <v>0.924764864973964</v>
      </c>
      <c r="R808" s="154">
        <v>0.910480012347584</v>
      </c>
      <c r="S808" s="154">
        <v>0.845590479096735</v>
      </c>
      <c r="T808" s="154">
        <v>0.939707960433349</v>
      </c>
      <c r="U808" s="173">
        <v>0.0648895332508497</v>
      </c>
      <c r="V808" s="158">
        <v>34288</v>
      </c>
      <c r="W808" s="158">
        <v>31394</v>
      </c>
      <c r="X808" s="158">
        <v>39154</v>
      </c>
      <c r="Y808" s="158">
        <v>36368</v>
      </c>
      <c r="Z808" s="155">
        <v>0.915597293513766</v>
      </c>
      <c r="AA808" s="155">
        <v>0.928845073300301</v>
      </c>
      <c r="AB808" s="173">
        <v>-0.0132477797865357</v>
      </c>
    </row>
    <row r="809" spans="1:28">
      <c r="A809" s="175" t="s">
        <v>668</v>
      </c>
      <c r="B809" s="176" t="s">
        <v>1826</v>
      </c>
      <c r="C809" s="176" t="s">
        <v>805</v>
      </c>
      <c r="D809" s="150">
        <v>3143</v>
      </c>
      <c r="E809" s="153">
        <v>2985</v>
      </c>
      <c r="F809" s="153">
        <v>158</v>
      </c>
      <c r="G809" s="151">
        <v>1521</v>
      </c>
      <c r="H809" s="151">
        <v>1401</v>
      </c>
      <c r="I809" s="151">
        <v>120</v>
      </c>
      <c r="J809" s="151">
        <v>2074</v>
      </c>
      <c r="K809" s="151">
        <v>1985</v>
      </c>
      <c r="L809" s="151">
        <v>89</v>
      </c>
      <c r="M809" s="172">
        <v>0.93</v>
      </c>
      <c r="N809" s="153">
        <v>60100</v>
      </c>
      <c r="O809" s="153">
        <v>57392</v>
      </c>
      <c r="P809" s="153">
        <v>2708</v>
      </c>
      <c r="Q809" s="154">
        <v>0.954941763727121</v>
      </c>
      <c r="R809" s="154">
        <v>0.949729557747375</v>
      </c>
      <c r="S809" s="154">
        <v>0.921104536489152</v>
      </c>
      <c r="T809" s="154">
        <v>0.95708775313404</v>
      </c>
      <c r="U809" s="173">
        <v>0.0286250212582232</v>
      </c>
      <c r="V809" s="158">
        <v>16589</v>
      </c>
      <c r="W809" s="158">
        <v>15716</v>
      </c>
      <c r="X809" s="158">
        <v>18497</v>
      </c>
      <c r="Y809" s="158">
        <v>17728</v>
      </c>
      <c r="Z809" s="155">
        <v>0.947374766411477</v>
      </c>
      <c r="AA809" s="155">
        <v>0.958425690652538</v>
      </c>
      <c r="AB809" s="173">
        <v>-0.0110509242410608</v>
      </c>
    </row>
    <row r="810" spans="1:28">
      <c r="A810" s="175" t="s">
        <v>668</v>
      </c>
      <c r="B810" s="176" t="s">
        <v>1826</v>
      </c>
      <c r="C810" s="176" t="s">
        <v>806</v>
      </c>
      <c r="D810" s="150">
        <v>9</v>
      </c>
      <c r="E810" s="153">
        <v>9</v>
      </c>
      <c r="F810" s="153">
        <v>0</v>
      </c>
      <c r="G810" s="151">
        <v>11</v>
      </c>
      <c r="H810" s="151">
        <v>8</v>
      </c>
      <c r="I810" s="151">
        <v>3</v>
      </c>
      <c r="J810" s="151">
        <v>5</v>
      </c>
      <c r="K810" s="151">
        <v>4</v>
      </c>
      <c r="L810" s="151">
        <v>1</v>
      </c>
      <c r="M810" s="172">
        <v>0.93</v>
      </c>
      <c r="N810" s="153">
        <v>121</v>
      </c>
      <c r="O810" s="153">
        <v>109</v>
      </c>
      <c r="P810" s="153">
        <v>12</v>
      </c>
      <c r="Q810" s="154">
        <v>0.900826446280992</v>
      </c>
      <c r="R810" s="154">
        <v>1</v>
      </c>
      <c r="S810" s="154">
        <v>0.727272727272727</v>
      </c>
      <c r="T810" s="154">
        <v>0.8</v>
      </c>
      <c r="U810" s="173">
        <v>0.272727272727273</v>
      </c>
      <c r="V810" s="158">
        <v>60</v>
      </c>
      <c r="W810" s="158">
        <v>53</v>
      </c>
      <c r="X810" s="158">
        <v>35</v>
      </c>
      <c r="Y810" s="158">
        <v>31</v>
      </c>
      <c r="Z810" s="155">
        <v>0.883333333333333</v>
      </c>
      <c r="AA810" s="155">
        <v>0.885714285714286</v>
      </c>
      <c r="AB810" s="173">
        <v>-0.00238095238095237</v>
      </c>
    </row>
    <row r="811" spans="1:28">
      <c r="A811" s="175" t="s">
        <v>668</v>
      </c>
      <c r="B811" s="176" t="s">
        <v>1826</v>
      </c>
      <c r="C811" s="176" t="s">
        <v>807</v>
      </c>
      <c r="D811" s="150">
        <v>11</v>
      </c>
      <c r="E811" s="153">
        <v>11</v>
      </c>
      <c r="F811" s="153">
        <v>0</v>
      </c>
      <c r="G811" s="151">
        <v>8</v>
      </c>
      <c r="H811" s="151">
        <v>8</v>
      </c>
      <c r="I811" s="151">
        <v>0</v>
      </c>
      <c r="J811" s="151">
        <v>18</v>
      </c>
      <c r="K811" s="151">
        <v>18</v>
      </c>
      <c r="L811" s="151">
        <v>0</v>
      </c>
      <c r="M811" s="172">
        <v>0.93</v>
      </c>
      <c r="N811" s="153">
        <v>155</v>
      </c>
      <c r="O811" s="153">
        <v>154</v>
      </c>
      <c r="P811" s="153">
        <v>1</v>
      </c>
      <c r="Q811" s="154">
        <v>0.993548387096774</v>
      </c>
      <c r="R811" s="154">
        <v>1</v>
      </c>
      <c r="S811" s="154">
        <v>1</v>
      </c>
      <c r="T811" s="154">
        <v>1</v>
      </c>
      <c r="U811" s="173">
        <v>0</v>
      </c>
      <c r="V811" s="158">
        <v>73</v>
      </c>
      <c r="W811" s="158">
        <v>73</v>
      </c>
      <c r="X811" s="158">
        <v>66</v>
      </c>
      <c r="Y811" s="158">
        <v>65</v>
      </c>
      <c r="Z811" s="155">
        <v>1</v>
      </c>
      <c r="AA811" s="155">
        <v>0.984848484848485</v>
      </c>
      <c r="AB811" s="173">
        <v>0.0151515151515151</v>
      </c>
    </row>
    <row r="812" spans="1:28">
      <c r="A812" s="175" t="s">
        <v>668</v>
      </c>
      <c r="B812" s="176" t="s">
        <v>1825</v>
      </c>
      <c r="C812" s="176" t="s">
        <v>808</v>
      </c>
      <c r="D812" s="150">
        <v>8197</v>
      </c>
      <c r="E812" s="153">
        <v>7869</v>
      </c>
      <c r="F812" s="153">
        <v>328</v>
      </c>
      <c r="G812" s="151">
        <v>3018</v>
      </c>
      <c r="H812" s="151">
        <v>2875</v>
      </c>
      <c r="I812" s="151">
        <v>143</v>
      </c>
      <c r="J812" s="151">
        <v>5810</v>
      </c>
      <c r="K812" s="151">
        <v>5571</v>
      </c>
      <c r="L812" s="151">
        <v>239</v>
      </c>
      <c r="M812" s="172">
        <v>0.93</v>
      </c>
      <c r="N812" s="153">
        <v>146817</v>
      </c>
      <c r="O812" s="153">
        <v>140627</v>
      </c>
      <c r="P812" s="153">
        <v>6190</v>
      </c>
      <c r="Q812" s="154">
        <v>0.957838669908798</v>
      </c>
      <c r="R812" s="154">
        <v>0.959985360497743</v>
      </c>
      <c r="S812" s="154">
        <v>0.952617627567926</v>
      </c>
      <c r="T812" s="154">
        <v>0.958864027538726</v>
      </c>
      <c r="U812" s="173">
        <v>0.00736773292981729</v>
      </c>
      <c r="V812" s="158">
        <v>41679</v>
      </c>
      <c r="W812" s="158">
        <v>40022</v>
      </c>
      <c r="X812" s="158">
        <v>46121</v>
      </c>
      <c r="Y812" s="158">
        <v>44042</v>
      </c>
      <c r="Z812" s="155">
        <v>0.960243767844718</v>
      </c>
      <c r="AA812" s="155">
        <v>0.954922920144836</v>
      </c>
      <c r="AB812" s="173">
        <v>0.00532084769988161</v>
      </c>
    </row>
    <row r="813" spans="1:28">
      <c r="A813" s="175" t="s">
        <v>668</v>
      </c>
      <c r="B813" s="176" t="s">
        <v>1825</v>
      </c>
      <c r="C813" s="176" t="s">
        <v>809</v>
      </c>
      <c r="D813" s="150">
        <v>4247</v>
      </c>
      <c r="E813" s="153">
        <v>4045</v>
      </c>
      <c r="F813" s="153">
        <v>202</v>
      </c>
      <c r="G813" s="151">
        <v>1529</v>
      </c>
      <c r="H813" s="151">
        <v>1460</v>
      </c>
      <c r="I813" s="151">
        <v>69</v>
      </c>
      <c r="J813" s="151">
        <v>3119</v>
      </c>
      <c r="K813" s="151">
        <v>3046</v>
      </c>
      <c r="L813" s="151">
        <v>73</v>
      </c>
      <c r="M813" s="172">
        <v>0.93</v>
      </c>
      <c r="N813" s="153">
        <v>72581</v>
      </c>
      <c r="O813" s="153">
        <v>70082</v>
      </c>
      <c r="P813" s="153">
        <v>2499</v>
      </c>
      <c r="Q813" s="154">
        <v>0.965569501660214</v>
      </c>
      <c r="R813" s="154">
        <v>0.95243701436308</v>
      </c>
      <c r="S813" s="154">
        <v>0.954872465663833</v>
      </c>
      <c r="T813" s="154">
        <v>0.976595062520038</v>
      </c>
      <c r="U813" s="173">
        <v>-0.00243545130075273</v>
      </c>
      <c r="V813" s="158">
        <v>21608</v>
      </c>
      <c r="W813" s="158">
        <v>20785</v>
      </c>
      <c r="X813" s="158">
        <v>23208</v>
      </c>
      <c r="Y813" s="158">
        <v>22476</v>
      </c>
      <c r="Z813" s="155">
        <v>0.961912254720474</v>
      </c>
      <c r="AA813" s="155">
        <v>0.968459152016546</v>
      </c>
      <c r="AB813" s="173">
        <v>-0.00654689729607205</v>
      </c>
    </row>
    <row r="814" spans="1:28">
      <c r="A814" s="175" t="s">
        <v>668</v>
      </c>
      <c r="B814" s="176" t="s">
        <v>1825</v>
      </c>
      <c r="C814" s="176" t="s">
        <v>810</v>
      </c>
      <c r="D814" s="150">
        <v>3451</v>
      </c>
      <c r="E814" s="153">
        <v>3353</v>
      </c>
      <c r="F814" s="153">
        <v>98</v>
      </c>
      <c r="G814" s="151">
        <v>1284</v>
      </c>
      <c r="H814" s="151">
        <v>1246</v>
      </c>
      <c r="I814" s="151">
        <v>38</v>
      </c>
      <c r="J814" s="151">
        <v>2454</v>
      </c>
      <c r="K814" s="151">
        <v>2381</v>
      </c>
      <c r="L814" s="151">
        <v>73</v>
      </c>
      <c r="M814" s="172">
        <v>0.93</v>
      </c>
      <c r="N814" s="153">
        <v>58386</v>
      </c>
      <c r="O814" s="153">
        <v>56526</v>
      </c>
      <c r="P814" s="153">
        <v>1860</v>
      </c>
      <c r="Q814" s="154">
        <v>0.968143047990957</v>
      </c>
      <c r="R814" s="154">
        <v>0.971602434077079</v>
      </c>
      <c r="S814" s="154">
        <v>0.970404984423676</v>
      </c>
      <c r="T814" s="154">
        <v>0.970252648736756</v>
      </c>
      <c r="U814" s="173">
        <v>0.00119744965340307</v>
      </c>
      <c r="V814" s="158">
        <v>17405</v>
      </c>
      <c r="W814" s="158">
        <v>16917</v>
      </c>
      <c r="X814" s="158">
        <v>18397</v>
      </c>
      <c r="Y814" s="158">
        <v>17814</v>
      </c>
      <c r="Z814" s="155">
        <v>0.971962079862109</v>
      </c>
      <c r="AA814" s="155">
        <v>0.96831005055172</v>
      </c>
      <c r="AB814" s="173">
        <v>0.00365202931038822</v>
      </c>
    </row>
    <row r="815" spans="1:28">
      <c r="A815" s="175" t="s">
        <v>668</v>
      </c>
      <c r="B815" s="176" t="s">
        <v>1825</v>
      </c>
      <c r="C815" s="176" t="s">
        <v>811</v>
      </c>
      <c r="D815" s="150">
        <v>5935</v>
      </c>
      <c r="E815" s="153">
        <v>5663</v>
      </c>
      <c r="F815" s="153">
        <v>272</v>
      </c>
      <c r="G815" s="151">
        <v>2029</v>
      </c>
      <c r="H815" s="151">
        <v>1922</v>
      </c>
      <c r="I815" s="151">
        <v>107</v>
      </c>
      <c r="J815" s="151">
        <v>4173</v>
      </c>
      <c r="K815" s="151">
        <v>4026</v>
      </c>
      <c r="L815" s="151">
        <v>147</v>
      </c>
      <c r="M815" s="172">
        <v>0.93</v>
      </c>
      <c r="N815" s="153">
        <v>101508</v>
      </c>
      <c r="O815" s="153">
        <v>97692</v>
      </c>
      <c r="P815" s="153">
        <v>3816</v>
      </c>
      <c r="Q815" s="154">
        <v>0.962406903889349</v>
      </c>
      <c r="R815" s="154">
        <v>0.954170176916596</v>
      </c>
      <c r="S815" s="154">
        <v>0.947264662395269</v>
      </c>
      <c r="T815" s="154">
        <v>0.964773544212797</v>
      </c>
      <c r="U815" s="173">
        <v>0.00690551452132782</v>
      </c>
      <c r="V815" s="158">
        <v>30159</v>
      </c>
      <c r="W815" s="158">
        <v>29029</v>
      </c>
      <c r="X815" s="158">
        <v>32183</v>
      </c>
      <c r="Y815" s="158">
        <v>31028</v>
      </c>
      <c r="Z815" s="155">
        <v>0.962531914188136</v>
      </c>
      <c r="AA815" s="155">
        <v>0.964111487431253</v>
      </c>
      <c r="AB815" s="173">
        <v>-0.00157957324311631</v>
      </c>
    </row>
    <row r="816" spans="1:28">
      <c r="A816" s="175" t="s">
        <v>668</v>
      </c>
      <c r="B816" s="176" t="s">
        <v>1825</v>
      </c>
      <c r="C816" s="176" t="s">
        <v>812</v>
      </c>
      <c r="D816" s="150">
        <v>3738</v>
      </c>
      <c r="E816" s="153">
        <v>3508</v>
      </c>
      <c r="F816" s="153">
        <v>230</v>
      </c>
      <c r="G816" s="151">
        <v>1264</v>
      </c>
      <c r="H816" s="151">
        <v>1190</v>
      </c>
      <c r="I816" s="151">
        <v>74</v>
      </c>
      <c r="J816" s="151">
        <v>2572</v>
      </c>
      <c r="K816" s="151">
        <v>2473</v>
      </c>
      <c r="L816" s="151">
        <v>99</v>
      </c>
      <c r="M816" s="172">
        <v>0.93</v>
      </c>
      <c r="N816" s="153">
        <v>63214</v>
      </c>
      <c r="O816" s="153">
        <v>60451</v>
      </c>
      <c r="P816" s="153">
        <v>2763</v>
      </c>
      <c r="Q816" s="154">
        <v>0.956291327870408</v>
      </c>
      <c r="R816" s="154">
        <v>0.938469769930444</v>
      </c>
      <c r="S816" s="154">
        <v>0.941455696202532</v>
      </c>
      <c r="T816" s="154">
        <v>0.961508553654743</v>
      </c>
      <c r="U816" s="173">
        <v>-0.0029859262720876</v>
      </c>
      <c r="V816" s="158">
        <v>18736</v>
      </c>
      <c r="W816" s="158">
        <v>17913</v>
      </c>
      <c r="X816" s="158">
        <v>19932</v>
      </c>
      <c r="Y816" s="158">
        <v>19044</v>
      </c>
      <c r="Z816" s="155">
        <v>0.956073868488471</v>
      </c>
      <c r="AA816" s="155">
        <v>0.955448524984949</v>
      </c>
      <c r="AB816" s="173">
        <v>0.000625343503522613</v>
      </c>
    </row>
    <row r="817" spans="1:28">
      <c r="A817" s="175" t="s">
        <v>668</v>
      </c>
      <c r="B817" s="176" t="s">
        <v>1825</v>
      </c>
      <c r="C817" s="176" t="s">
        <v>813</v>
      </c>
      <c r="D817" s="150">
        <v>5779</v>
      </c>
      <c r="E817" s="153">
        <v>5548</v>
      </c>
      <c r="F817" s="153">
        <v>231</v>
      </c>
      <c r="G817" s="151">
        <v>2496</v>
      </c>
      <c r="H817" s="151">
        <v>2404</v>
      </c>
      <c r="I817" s="151">
        <v>92</v>
      </c>
      <c r="J817" s="151">
        <v>3840</v>
      </c>
      <c r="K817" s="151">
        <v>3696</v>
      </c>
      <c r="L817" s="151">
        <v>144</v>
      </c>
      <c r="M817" s="172">
        <v>0.93</v>
      </c>
      <c r="N817" s="153">
        <v>93258</v>
      </c>
      <c r="O817" s="153">
        <v>89403</v>
      </c>
      <c r="P817" s="153">
        <v>3855</v>
      </c>
      <c r="Q817" s="154">
        <v>0.958663063758605</v>
      </c>
      <c r="R817" s="154">
        <v>0.960027686450943</v>
      </c>
      <c r="S817" s="154">
        <v>0.963141025641026</v>
      </c>
      <c r="T817" s="154">
        <v>0.9625</v>
      </c>
      <c r="U817" s="173">
        <v>-0.00311333919008261</v>
      </c>
      <c r="V817" s="158">
        <v>28781</v>
      </c>
      <c r="W817" s="158">
        <v>27783</v>
      </c>
      <c r="X817" s="158">
        <v>27893</v>
      </c>
      <c r="Y817" s="158">
        <v>26664</v>
      </c>
      <c r="Z817" s="155">
        <v>0.965324345922657</v>
      </c>
      <c r="AA817" s="155">
        <v>0.955938765998638</v>
      </c>
      <c r="AB817" s="173">
        <v>0.00938557992401956</v>
      </c>
    </row>
    <row r="818" spans="1:28">
      <c r="A818" s="175" t="s">
        <v>668</v>
      </c>
      <c r="B818" s="176" t="s">
        <v>1825</v>
      </c>
      <c r="C818" s="176" t="s">
        <v>814</v>
      </c>
      <c r="D818" s="150">
        <v>4169</v>
      </c>
      <c r="E818" s="153">
        <v>3989</v>
      </c>
      <c r="F818" s="153">
        <v>180</v>
      </c>
      <c r="G818" s="151">
        <v>1524</v>
      </c>
      <c r="H818" s="151">
        <v>1462</v>
      </c>
      <c r="I818" s="151">
        <v>62</v>
      </c>
      <c r="J818" s="151">
        <v>3075</v>
      </c>
      <c r="K818" s="151">
        <v>2979</v>
      </c>
      <c r="L818" s="151">
        <v>96</v>
      </c>
      <c r="M818" s="172">
        <v>0.93</v>
      </c>
      <c r="N818" s="153">
        <v>74059</v>
      </c>
      <c r="O818" s="153">
        <v>71358</v>
      </c>
      <c r="P818" s="153">
        <v>2701</v>
      </c>
      <c r="Q818" s="154">
        <v>0.963529078167407</v>
      </c>
      <c r="R818" s="154">
        <v>0.956824178460062</v>
      </c>
      <c r="S818" s="154">
        <v>0.959317585301837</v>
      </c>
      <c r="T818" s="154">
        <v>0.968780487804878</v>
      </c>
      <c r="U818" s="173">
        <v>-0.0024934068417749</v>
      </c>
      <c r="V818" s="158">
        <v>21466</v>
      </c>
      <c r="W818" s="158">
        <v>20683</v>
      </c>
      <c r="X818" s="158">
        <v>23148</v>
      </c>
      <c r="Y818" s="158">
        <v>22294</v>
      </c>
      <c r="Z818" s="155">
        <v>0.963523711916519</v>
      </c>
      <c r="AA818" s="155">
        <v>0.963106963884569</v>
      </c>
      <c r="AB818" s="173">
        <v>0.000416748031950354</v>
      </c>
    </row>
    <row r="819" spans="1:28">
      <c r="A819" s="175" t="s">
        <v>668</v>
      </c>
      <c r="B819" s="176" t="s">
        <v>1825</v>
      </c>
      <c r="C819" s="176" t="s">
        <v>815</v>
      </c>
      <c r="D819" s="150">
        <v>3100</v>
      </c>
      <c r="E819" s="153">
        <v>2959</v>
      </c>
      <c r="F819" s="153">
        <v>141</v>
      </c>
      <c r="G819" s="151">
        <v>1133</v>
      </c>
      <c r="H819" s="151">
        <v>1085</v>
      </c>
      <c r="I819" s="151">
        <v>48</v>
      </c>
      <c r="J819" s="151">
        <v>2049</v>
      </c>
      <c r="K819" s="151">
        <v>1972</v>
      </c>
      <c r="L819" s="151">
        <v>77</v>
      </c>
      <c r="M819" s="172">
        <v>0.93</v>
      </c>
      <c r="N819" s="153">
        <v>52845</v>
      </c>
      <c r="O819" s="153">
        <v>50773</v>
      </c>
      <c r="P819" s="153">
        <v>2072</v>
      </c>
      <c r="Q819" s="154">
        <v>0.96079099252531</v>
      </c>
      <c r="R819" s="154">
        <v>0.954516129032258</v>
      </c>
      <c r="S819" s="154">
        <v>0.957634598411297</v>
      </c>
      <c r="T819" s="154">
        <v>0.962420693020986</v>
      </c>
      <c r="U819" s="173">
        <v>-0.00311846937903937</v>
      </c>
      <c r="V819" s="158">
        <v>15447</v>
      </c>
      <c r="W819" s="158">
        <v>14869</v>
      </c>
      <c r="X819" s="158">
        <v>16359</v>
      </c>
      <c r="Y819" s="158">
        <v>15694</v>
      </c>
      <c r="Z819" s="155">
        <v>0.962581731080469</v>
      </c>
      <c r="AA819" s="155">
        <v>0.959349593495935</v>
      </c>
      <c r="AB819" s="173">
        <v>0.00323213758453378</v>
      </c>
    </row>
    <row r="820" spans="1:28">
      <c r="A820" s="175" t="s">
        <v>668</v>
      </c>
      <c r="B820" s="176" t="s">
        <v>1825</v>
      </c>
      <c r="C820" s="176" t="s">
        <v>816</v>
      </c>
      <c r="D820" s="150">
        <v>4695</v>
      </c>
      <c r="E820" s="153">
        <v>4528</v>
      </c>
      <c r="F820" s="153">
        <v>167</v>
      </c>
      <c r="G820" s="151">
        <v>1713</v>
      </c>
      <c r="H820" s="151">
        <v>1624</v>
      </c>
      <c r="I820" s="151">
        <v>89</v>
      </c>
      <c r="J820" s="151">
        <v>3241</v>
      </c>
      <c r="K820" s="151">
        <v>3163</v>
      </c>
      <c r="L820" s="151">
        <v>78</v>
      </c>
      <c r="M820" s="172">
        <v>0.93</v>
      </c>
      <c r="N820" s="153">
        <v>84754</v>
      </c>
      <c r="O820" s="153">
        <v>82136</v>
      </c>
      <c r="P820" s="153">
        <v>2618</v>
      </c>
      <c r="Q820" s="154">
        <v>0.969110602449442</v>
      </c>
      <c r="R820" s="154">
        <v>0.964430244941427</v>
      </c>
      <c r="S820" s="154">
        <v>0.94804436660829</v>
      </c>
      <c r="T820" s="154">
        <v>0.975933353903116</v>
      </c>
      <c r="U820" s="173">
        <v>0.0163858783331375</v>
      </c>
      <c r="V820" s="158">
        <v>23661</v>
      </c>
      <c r="W820" s="158">
        <v>22957</v>
      </c>
      <c r="X820" s="158">
        <v>27540</v>
      </c>
      <c r="Y820" s="158">
        <v>26652</v>
      </c>
      <c r="Z820" s="155">
        <v>0.97024639702464</v>
      </c>
      <c r="AA820" s="155">
        <v>0.967755991285403</v>
      </c>
      <c r="AB820" s="173">
        <v>0.00249040573923665</v>
      </c>
    </row>
    <row r="821" spans="1:28">
      <c r="A821" s="175" t="s">
        <v>668</v>
      </c>
      <c r="B821" s="176" t="s">
        <v>1825</v>
      </c>
      <c r="C821" s="176" t="s">
        <v>817</v>
      </c>
      <c r="D821" s="150">
        <v>4889</v>
      </c>
      <c r="E821" s="153">
        <v>4613</v>
      </c>
      <c r="F821" s="153">
        <v>276</v>
      </c>
      <c r="G821" s="151">
        <v>1664</v>
      </c>
      <c r="H821" s="151">
        <v>1528</v>
      </c>
      <c r="I821" s="151">
        <v>136</v>
      </c>
      <c r="J821" s="151">
        <v>3486</v>
      </c>
      <c r="K821" s="151">
        <v>3304</v>
      </c>
      <c r="L821" s="151">
        <v>182</v>
      </c>
      <c r="M821" s="172">
        <v>0.93</v>
      </c>
      <c r="N821" s="153">
        <v>85124</v>
      </c>
      <c r="O821" s="153">
        <v>79315</v>
      </c>
      <c r="P821" s="153">
        <v>5809</v>
      </c>
      <c r="Q821" s="154">
        <v>0.931758376016165</v>
      </c>
      <c r="R821" s="154">
        <v>0.943546737574146</v>
      </c>
      <c r="S821" s="154">
        <v>0.918269230769231</v>
      </c>
      <c r="T821" s="154">
        <v>0.947791164658635</v>
      </c>
      <c r="U821" s="173">
        <v>0.0252775068049154</v>
      </c>
      <c r="V821" s="158">
        <v>24619</v>
      </c>
      <c r="W821" s="158">
        <v>22941</v>
      </c>
      <c r="X821" s="158">
        <v>26769</v>
      </c>
      <c r="Y821" s="158">
        <v>24621</v>
      </c>
      <c r="Z821" s="155">
        <v>0.931841260814818</v>
      </c>
      <c r="AA821" s="155">
        <v>0.919757928947663</v>
      </c>
      <c r="AB821" s="173">
        <v>0.0120833318671544</v>
      </c>
    </row>
    <row r="822" spans="1:28">
      <c r="A822" s="175" t="s">
        <v>668</v>
      </c>
      <c r="B822" s="176" t="s">
        <v>1825</v>
      </c>
      <c r="C822" s="176" t="s">
        <v>818</v>
      </c>
      <c r="D822" s="150">
        <v>3704</v>
      </c>
      <c r="E822" s="153">
        <v>3515</v>
      </c>
      <c r="F822" s="153">
        <v>189</v>
      </c>
      <c r="G822" s="151">
        <v>1546</v>
      </c>
      <c r="H822" s="151">
        <v>1470</v>
      </c>
      <c r="I822" s="151">
        <v>76</v>
      </c>
      <c r="J822" s="151">
        <v>2712</v>
      </c>
      <c r="K822" s="151">
        <v>2619</v>
      </c>
      <c r="L822" s="151">
        <v>93</v>
      </c>
      <c r="M822" s="172">
        <v>0.93</v>
      </c>
      <c r="N822" s="153">
        <v>61211</v>
      </c>
      <c r="O822" s="153">
        <v>58834</v>
      </c>
      <c r="P822" s="153">
        <v>2377</v>
      </c>
      <c r="Q822" s="154">
        <v>0.961167110486677</v>
      </c>
      <c r="R822" s="154">
        <v>0.948974082073434</v>
      </c>
      <c r="S822" s="154">
        <v>0.950840879689521</v>
      </c>
      <c r="T822" s="154">
        <v>0.96570796460177</v>
      </c>
      <c r="U822" s="173">
        <v>-0.00186679761608721</v>
      </c>
      <c r="V822" s="158">
        <v>19015</v>
      </c>
      <c r="W822" s="158">
        <v>18219</v>
      </c>
      <c r="X822" s="158">
        <v>18813</v>
      </c>
      <c r="Y822" s="158">
        <v>18117</v>
      </c>
      <c r="Z822" s="155">
        <v>0.958138311859059</v>
      </c>
      <c r="AA822" s="155">
        <v>0.963004305533408</v>
      </c>
      <c r="AB822" s="173">
        <v>-0.00486599367434914</v>
      </c>
    </row>
    <row r="823" spans="1:28">
      <c r="A823" s="175" t="s">
        <v>668</v>
      </c>
      <c r="B823" s="176" t="s">
        <v>1825</v>
      </c>
      <c r="C823" s="176" t="s">
        <v>819</v>
      </c>
      <c r="D823" s="150">
        <v>3005</v>
      </c>
      <c r="E823" s="153">
        <v>2808</v>
      </c>
      <c r="F823" s="153">
        <v>197</v>
      </c>
      <c r="G823" s="151">
        <v>984</v>
      </c>
      <c r="H823" s="151">
        <v>935</v>
      </c>
      <c r="I823" s="151">
        <v>49</v>
      </c>
      <c r="J823" s="151">
        <v>2067</v>
      </c>
      <c r="K823" s="151">
        <v>1975</v>
      </c>
      <c r="L823" s="151">
        <v>92</v>
      </c>
      <c r="M823" s="172">
        <v>0.93</v>
      </c>
      <c r="N823" s="153">
        <v>50223</v>
      </c>
      <c r="O823" s="153">
        <v>47985</v>
      </c>
      <c r="P823" s="153">
        <v>2238</v>
      </c>
      <c r="Q823" s="154">
        <v>0.955438743205304</v>
      </c>
      <c r="R823" s="154">
        <v>0.934442595673877</v>
      </c>
      <c r="S823" s="154">
        <v>0.95020325203252</v>
      </c>
      <c r="T823" s="154">
        <v>0.955491049830672</v>
      </c>
      <c r="U823" s="173">
        <v>-0.0157606563586434</v>
      </c>
      <c r="V823" s="158">
        <v>14649</v>
      </c>
      <c r="W823" s="158">
        <v>13928</v>
      </c>
      <c r="X823" s="158">
        <v>16012</v>
      </c>
      <c r="Y823" s="158">
        <v>15326</v>
      </c>
      <c r="Z823" s="155">
        <v>0.950781623318998</v>
      </c>
      <c r="AA823" s="155">
        <v>0.957157132150887</v>
      </c>
      <c r="AB823" s="173">
        <v>-0.00637550883188898</v>
      </c>
    </row>
    <row r="824" spans="1:28">
      <c r="A824" s="175" t="s">
        <v>668</v>
      </c>
      <c r="B824" s="176" t="s">
        <v>1825</v>
      </c>
      <c r="C824" s="176" t="s">
        <v>820</v>
      </c>
      <c r="D824" s="150">
        <v>3043</v>
      </c>
      <c r="E824" s="153">
        <v>2916</v>
      </c>
      <c r="F824" s="153">
        <v>127</v>
      </c>
      <c r="G824" s="151">
        <v>1094</v>
      </c>
      <c r="H824" s="151">
        <v>1030</v>
      </c>
      <c r="I824" s="151">
        <v>64</v>
      </c>
      <c r="J824" s="151">
        <v>2063</v>
      </c>
      <c r="K824" s="151">
        <v>1966</v>
      </c>
      <c r="L824" s="151">
        <v>97</v>
      </c>
      <c r="M824" s="172">
        <v>0.93</v>
      </c>
      <c r="N824" s="153">
        <v>52431</v>
      </c>
      <c r="O824" s="153">
        <v>49447</v>
      </c>
      <c r="P824" s="153">
        <v>2984</v>
      </c>
      <c r="Q824" s="154">
        <v>0.943087104956991</v>
      </c>
      <c r="R824" s="154">
        <v>0.958264870193888</v>
      </c>
      <c r="S824" s="154">
        <v>0.941499085923218</v>
      </c>
      <c r="T824" s="154">
        <v>0.952981095492002</v>
      </c>
      <c r="U824" s="173">
        <v>0.0167657842706701</v>
      </c>
      <c r="V824" s="158">
        <v>15364</v>
      </c>
      <c r="W824" s="158">
        <v>14435</v>
      </c>
      <c r="X824" s="158">
        <v>16591</v>
      </c>
      <c r="Y824" s="158">
        <v>15610</v>
      </c>
      <c r="Z824" s="155">
        <v>0.939533975527206</v>
      </c>
      <c r="AA824" s="155">
        <v>0.940871556868182</v>
      </c>
      <c r="AB824" s="173">
        <v>-0.00133758134097517</v>
      </c>
    </row>
    <row r="825" spans="1:28">
      <c r="A825" s="175" t="s">
        <v>668</v>
      </c>
      <c r="B825" s="176" t="s">
        <v>1825</v>
      </c>
      <c r="C825" s="176" t="s">
        <v>821</v>
      </c>
      <c r="D825" s="150">
        <v>4208</v>
      </c>
      <c r="E825" s="153">
        <v>4000</v>
      </c>
      <c r="F825" s="153">
        <v>208</v>
      </c>
      <c r="G825" s="151">
        <v>1369</v>
      </c>
      <c r="H825" s="151">
        <v>1304</v>
      </c>
      <c r="I825" s="151">
        <v>65</v>
      </c>
      <c r="J825" s="151">
        <v>2909</v>
      </c>
      <c r="K825" s="151">
        <v>2798</v>
      </c>
      <c r="L825" s="151">
        <v>111</v>
      </c>
      <c r="M825" s="172">
        <v>0.93</v>
      </c>
      <c r="N825" s="153">
        <v>71258</v>
      </c>
      <c r="O825" s="153">
        <v>68361</v>
      </c>
      <c r="P825" s="153">
        <v>2897</v>
      </c>
      <c r="Q825" s="154">
        <v>0.959344915658593</v>
      </c>
      <c r="R825" s="154">
        <v>0.950570342205323</v>
      </c>
      <c r="S825" s="154">
        <v>0.952520087655223</v>
      </c>
      <c r="T825" s="154">
        <v>0.961842557579924</v>
      </c>
      <c r="U825" s="173">
        <v>-0.00194974544989956</v>
      </c>
      <c r="V825" s="158">
        <v>20425</v>
      </c>
      <c r="W825" s="158">
        <v>19576</v>
      </c>
      <c r="X825" s="158">
        <v>22465</v>
      </c>
      <c r="Y825" s="158">
        <v>21627</v>
      </c>
      <c r="Z825" s="155">
        <v>0.95843329253366</v>
      </c>
      <c r="AA825" s="155">
        <v>0.962697529490318</v>
      </c>
      <c r="AB825" s="173">
        <v>-0.00426423695665856</v>
      </c>
    </row>
    <row r="826" spans="1:28">
      <c r="A826" s="175" t="s">
        <v>668</v>
      </c>
      <c r="B826" s="176" t="s">
        <v>1825</v>
      </c>
      <c r="C826" s="176" t="s">
        <v>822</v>
      </c>
      <c r="D826" s="150">
        <v>3160</v>
      </c>
      <c r="E826" s="153">
        <v>2981</v>
      </c>
      <c r="F826" s="153">
        <v>179</v>
      </c>
      <c r="G826" s="151">
        <v>1084</v>
      </c>
      <c r="H826" s="151">
        <v>1017</v>
      </c>
      <c r="I826" s="151">
        <v>67</v>
      </c>
      <c r="J826" s="151">
        <v>2203</v>
      </c>
      <c r="K826" s="151">
        <v>2123</v>
      </c>
      <c r="L826" s="151">
        <v>80</v>
      </c>
      <c r="M826" s="172">
        <v>0.93</v>
      </c>
      <c r="N826" s="153">
        <v>54509</v>
      </c>
      <c r="O826" s="153">
        <v>51863</v>
      </c>
      <c r="P826" s="153">
        <v>2646</v>
      </c>
      <c r="Q826" s="154">
        <v>0.951457557467574</v>
      </c>
      <c r="R826" s="154">
        <v>0.943354430379747</v>
      </c>
      <c r="S826" s="154">
        <v>0.938191881918819</v>
      </c>
      <c r="T826" s="154">
        <v>0.963685882886972</v>
      </c>
      <c r="U826" s="173">
        <v>0.00516254846092767</v>
      </c>
      <c r="V826" s="158">
        <v>15900</v>
      </c>
      <c r="W826" s="158">
        <v>15161</v>
      </c>
      <c r="X826" s="158">
        <v>17544</v>
      </c>
      <c r="Y826" s="158">
        <v>16648</v>
      </c>
      <c r="Z826" s="155">
        <v>0.953522012578616</v>
      </c>
      <c r="AA826" s="155">
        <v>0.948928408572731</v>
      </c>
      <c r="AB826" s="173">
        <v>0.00459360400588493</v>
      </c>
    </row>
    <row r="827" spans="1:28">
      <c r="A827" s="175" t="s">
        <v>668</v>
      </c>
      <c r="B827" s="176" t="s">
        <v>1825</v>
      </c>
      <c r="C827" s="176" t="s">
        <v>823</v>
      </c>
      <c r="D827" s="150">
        <v>3138</v>
      </c>
      <c r="E827" s="153">
        <v>2978</v>
      </c>
      <c r="F827" s="153">
        <v>160</v>
      </c>
      <c r="G827" s="151">
        <v>1124</v>
      </c>
      <c r="H827" s="151">
        <v>1063</v>
      </c>
      <c r="I827" s="151">
        <v>61</v>
      </c>
      <c r="J827" s="151">
        <v>2303</v>
      </c>
      <c r="K827" s="151">
        <v>2232</v>
      </c>
      <c r="L827" s="151">
        <v>71</v>
      </c>
      <c r="M827" s="172">
        <v>0.93</v>
      </c>
      <c r="N827" s="153">
        <v>55006</v>
      </c>
      <c r="O827" s="153">
        <v>52958</v>
      </c>
      <c r="P827" s="153">
        <v>2048</v>
      </c>
      <c r="Q827" s="154">
        <v>0.962767698069302</v>
      </c>
      <c r="R827" s="154">
        <v>0.949012109623964</v>
      </c>
      <c r="S827" s="154">
        <v>0.945729537366548</v>
      </c>
      <c r="T827" s="154">
        <v>0.969170646982197</v>
      </c>
      <c r="U827" s="173">
        <v>0.00328257225741624</v>
      </c>
      <c r="V827" s="158">
        <v>16032</v>
      </c>
      <c r="W827" s="158">
        <v>15422</v>
      </c>
      <c r="X827" s="158">
        <v>17149</v>
      </c>
      <c r="Y827" s="158">
        <v>16454</v>
      </c>
      <c r="Z827" s="155">
        <v>0.961951097804391</v>
      </c>
      <c r="AA827" s="155">
        <v>0.959472855560091</v>
      </c>
      <c r="AB827" s="173">
        <v>0.00247824224430027</v>
      </c>
    </row>
    <row r="828" spans="1:28">
      <c r="A828" s="175" t="s">
        <v>668</v>
      </c>
      <c r="B828" s="176" t="s">
        <v>1825</v>
      </c>
      <c r="C828" s="176" t="s">
        <v>824</v>
      </c>
      <c r="D828" s="150">
        <v>2171</v>
      </c>
      <c r="E828" s="153">
        <v>2062</v>
      </c>
      <c r="F828" s="153">
        <v>109</v>
      </c>
      <c r="G828" s="151">
        <v>693</v>
      </c>
      <c r="H828" s="151">
        <v>674</v>
      </c>
      <c r="I828" s="151">
        <v>19</v>
      </c>
      <c r="J828" s="151">
        <v>1419</v>
      </c>
      <c r="K828" s="151">
        <v>1372</v>
      </c>
      <c r="L828" s="151">
        <v>47</v>
      </c>
      <c r="M828" s="172">
        <v>0.93</v>
      </c>
      <c r="N828" s="153">
        <v>37230</v>
      </c>
      <c r="O828" s="153">
        <v>35492</v>
      </c>
      <c r="P828" s="153">
        <v>1738</v>
      </c>
      <c r="Q828" s="154">
        <v>0.953317217297878</v>
      </c>
      <c r="R828" s="154">
        <v>0.949792722247812</v>
      </c>
      <c r="S828" s="154">
        <v>0.972582972582973</v>
      </c>
      <c r="T828" s="154">
        <v>0.966878083157153</v>
      </c>
      <c r="U828" s="173">
        <v>-0.0227902503351605</v>
      </c>
      <c r="V828" s="158">
        <v>10691</v>
      </c>
      <c r="W828" s="158">
        <v>10211</v>
      </c>
      <c r="X828" s="158">
        <v>11763</v>
      </c>
      <c r="Y828" s="158">
        <v>11214</v>
      </c>
      <c r="Z828" s="155">
        <v>0.955102422598447</v>
      </c>
      <c r="AA828" s="155">
        <v>0.953328232593726</v>
      </c>
      <c r="AB828" s="173">
        <v>0.00177419000472112</v>
      </c>
    </row>
    <row r="829" spans="1:28">
      <c r="A829" s="175" t="s">
        <v>668</v>
      </c>
      <c r="B829" s="176" t="s">
        <v>1825</v>
      </c>
      <c r="C829" s="176" t="s">
        <v>825</v>
      </c>
      <c r="D829" s="150">
        <v>2245</v>
      </c>
      <c r="E829" s="153">
        <v>2144</v>
      </c>
      <c r="F829" s="153">
        <v>101</v>
      </c>
      <c r="G829" s="151">
        <v>767</v>
      </c>
      <c r="H829" s="151">
        <v>746</v>
      </c>
      <c r="I829" s="151">
        <v>21</v>
      </c>
      <c r="J829" s="151">
        <v>1541</v>
      </c>
      <c r="K829" s="151">
        <v>1510</v>
      </c>
      <c r="L829" s="151">
        <v>31</v>
      </c>
      <c r="M829" s="172">
        <v>0.93</v>
      </c>
      <c r="N829" s="153">
        <v>38120</v>
      </c>
      <c r="O829" s="153">
        <v>37075</v>
      </c>
      <c r="P829" s="153">
        <v>1045</v>
      </c>
      <c r="Q829" s="154">
        <v>0.972586568730325</v>
      </c>
      <c r="R829" s="154">
        <v>0.955011135857461</v>
      </c>
      <c r="S829" s="154">
        <v>0.972620599739244</v>
      </c>
      <c r="T829" s="154">
        <v>0.979883192731992</v>
      </c>
      <c r="U829" s="173">
        <v>-0.0176094638817827</v>
      </c>
      <c r="V829" s="158">
        <v>11169</v>
      </c>
      <c r="W829" s="158">
        <v>10859</v>
      </c>
      <c r="X829" s="158">
        <v>12380</v>
      </c>
      <c r="Y829" s="158">
        <v>12082</v>
      </c>
      <c r="Z829" s="155">
        <v>0.972244605604799</v>
      </c>
      <c r="AA829" s="155">
        <v>0.975928917609047</v>
      </c>
      <c r="AB829" s="173">
        <v>-0.0036843120042479</v>
      </c>
    </row>
    <row r="830" spans="1:28">
      <c r="A830" s="175" t="s">
        <v>668</v>
      </c>
      <c r="B830" s="176" t="s">
        <v>1825</v>
      </c>
      <c r="C830" s="176" t="s">
        <v>826</v>
      </c>
      <c r="D830" s="150">
        <v>9587</v>
      </c>
      <c r="E830" s="153">
        <v>9094</v>
      </c>
      <c r="F830" s="153">
        <v>493</v>
      </c>
      <c r="G830" s="151">
        <v>3288</v>
      </c>
      <c r="H830" s="151">
        <v>3110</v>
      </c>
      <c r="I830" s="151">
        <v>178</v>
      </c>
      <c r="J830" s="151">
        <v>6708</v>
      </c>
      <c r="K830" s="151">
        <v>6454</v>
      </c>
      <c r="L830" s="151">
        <v>254</v>
      </c>
      <c r="M830" s="172">
        <v>0.93</v>
      </c>
      <c r="N830" s="153">
        <v>170802</v>
      </c>
      <c r="O830" s="153">
        <v>163732</v>
      </c>
      <c r="P830" s="153">
        <v>7070</v>
      </c>
      <c r="Q830" s="154">
        <v>0.958607042072107</v>
      </c>
      <c r="R830" s="154">
        <v>0.948576196933347</v>
      </c>
      <c r="S830" s="154">
        <v>0.945863746958638</v>
      </c>
      <c r="T830" s="154">
        <v>0.962134764460346</v>
      </c>
      <c r="U830" s="173">
        <v>0.00271244997470976</v>
      </c>
      <c r="V830" s="158">
        <v>48454</v>
      </c>
      <c r="W830" s="158">
        <v>46221</v>
      </c>
      <c r="X830" s="158">
        <v>55452</v>
      </c>
      <c r="Y830" s="158">
        <v>53250</v>
      </c>
      <c r="Z830" s="155">
        <v>0.953915053452759</v>
      </c>
      <c r="AA830" s="155">
        <v>0.960289980523696</v>
      </c>
      <c r="AB830" s="173">
        <v>-0.0063749270709369</v>
      </c>
    </row>
    <row r="831" spans="1:28">
      <c r="A831" s="175" t="s">
        <v>668</v>
      </c>
      <c r="B831" s="176" t="s">
        <v>1825</v>
      </c>
      <c r="C831" s="176" t="s">
        <v>827</v>
      </c>
      <c r="D831" s="150">
        <v>2833</v>
      </c>
      <c r="E831" s="153">
        <v>2717</v>
      </c>
      <c r="F831" s="153">
        <v>116</v>
      </c>
      <c r="G831" s="151">
        <v>1021</v>
      </c>
      <c r="H831" s="151">
        <v>956</v>
      </c>
      <c r="I831" s="151">
        <v>65</v>
      </c>
      <c r="J831" s="151">
        <v>1909</v>
      </c>
      <c r="K831" s="151">
        <v>1840</v>
      </c>
      <c r="L831" s="151">
        <v>69</v>
      </c>
      <c r="M831" s="172">
        <v>0.93</v>
      </c>
      <c r="N831" s="153">
        <v>51674</v>
      </c>
      <c r="O831" s="153">
        <v>49726</v>
      </c>
      <c r="P831" s="153">
        <v>1948</v>
      </c>
      <c r="Q831" s="154">
        <v>0.962302124859697</v>
      </c>
      <c r="R831" s="154">
        <v>0.959054006353689</v>
      </c>
      <c r="S831" s="154">
        <v>0.936336924583741</v>
      </c>
      <c r="T831" s="154">
        <v>0.963855421686747</v>
      </c>
      <c r="U831" s="173">
        <v>0.0227170817699472</v>
      </c>
      <c r="V831" s="158">
        <v>14610</v>
      </c>
      <c r="W831" s="158">
        <v>14031</v>
      </c>
      <c r="X831" s="158">
        <v>16900</v>
      </c>
      <c r="Y831" s="158">
        <v>16279</v>
      </c>
      <c r="Z831" s="155">
        <v>0.960369609856263</v>
      </c>
      <c r="AA831" s="155">
        <v>0.963254437869822</v>
      </c>
      <c r="AB831" s="173">
        <v>-0.0028848280135596</v>
      </c>
    </row>
    <row r="832" spans="1:28">
      <c r="A832" s="175" t="s">
        <v>668</v>
      </c>
      <c r="B832" s="176" t="s">
        <v>1825</v>
      </c>
      <c r="C832" s="176" t="s">
        <v>828</v>
      </c>
      <c r="D832" s="150">
        <v>3500</v>
      </c>
      <c r="E832" s="153">
        <v>3287</v>
      </c>
      <c r="F832" s="153">
        <v>213</v>
      </c>
      <c r="G832" s="151">
        <v>1221</v>
      </c>
      <c r="H832" s="151">
        <v>1099</v>
      </c>
      <c r="I832" s="151">
        <v>122</v>
      </c>
      <c r="J832" s="151">
        <v>2529</v>
      </c>
      <c r="K832" s="151">
        <v>2416</v>
      </c>
      <c r="L832" s="151">
        <v>113</v>
      </c>
      <c r="M832" s="172">
        <v>0.93</v>
      </c>
      <c r="N832" s="153">
        <v>60460</v>
      </c>
      <c r="O832" s="153">
        <v>56780</v>
      </c>
      <c r="P832" s="153">
        <v>3680</v>
      </c>
      <c r="Q832" s="154">
        <v>0.939133311280185</v>
      </c>
      <c r="R832" s="154">
        <v>0.939142857142857</v>
      </c>
      <c r="S832" s="154">
        <v>0.9000819000819</v>
      </c>
      <c r="T832" s="154">
        <v>0.955318307631475</v>
      </c>
      <c r="U832" s="173">
        <v>0.0390609570609571</v>
      </c>
      <c r="V832" s="158">
        <v>17671</v>
      </c>
      <c r="W832" s="158">
        <v>16488</v>
      </c>
      <c r="X832" s="158">
        <v>19857</v>
      </c>
      <c r="Y832" s="158">
        <v>18610</v>
      </c>
      <c r="Z832" s="155">
        <v>0.933054156527644</v>
      </c>
      <c r="AA832" s="155">
        <v>0.937200987057461</v>
      </c>
      <c r="AB832" s="173">
        <v>-0.00414683052981668</v>
      </c>
    </row>
    <row r="833" spans="1:28">
      <c r="A833" s="175" t="s">
        <v>668</v>
      </c>
      <c r="B833" s="176" t="s">
        <v>1825</v>
      </c>
      <c r="C833" s="176" t="s">
        <v>829</v>
      </c>
      <c r="D833" s="150">
        <v>3432</v>
      </c>
      <c r="E833" s="153">
        <v>3111</v>
      </c>
      <c r="F833" s="153">
        <v>321</v>
      </c>
      <c r="G833" s="151">
        <v>1181</v>
      </c>
      <c r="H833" s="151">
        <v>1056</v>
      </c>
      <c r="I833" s="151">
        <v>125</v>
      </c>
      <c r="J833" s="151">
        <v>2313</v>
      </c>
      <c r="K833" s="151">
        <v>2115</v>
      </c>
      <c r="L833" s="151">
        <v>198</v>
      </c>
      <c r="M833" s="172">
        <v>0.93</v>
      </c>
      <c r="N833" s="153">
        <v>61230</v>
      </c>
      <c r="O833" s="153">
        <v>57101</v>
      </c>
      <c r="P833" s="153">
        <v>4129</v>
      </c>
      <c r="Q833" s="154">
        <v>0.932565735750449</v>
      </c>
      <c r="R833" s="154">
        <v>0.906468531468531</v>
      </c>
      <c r="S833" s="154">
        <v>0.89415749364945</v>
      </c>
      <c r="T833" s="154">
        <v>0.914396887159533</v>
      </c>
      <c r="U833" s="173">
        <v>0.0123110378190818</v>
      </c>
      <c r="V833" s="158">
        <v>17366</v>
      </c>
      <c r="W833" s="158">
        <v>15948</v>
      </c>
      <c r="X833" s="158">
        <v>20010</v>
      </c>
      <c r="Y833" s="158">
        <v>18655</v>
      </c>
      <c r="Z833" s="155">
        <v>0.918346193711851</v>
      </c>
      <c r="AA833" s="155">
        <v>0.932283858070964</v>
      </c>
      <c r="AB833" s="173">
        <v>-0.0139376643591137</v>
      </c>
    </row>
    <row r="834" spans="1:28">
      <c r="A834" s="175" t="s">
        <v>668</v>
      </c>
      <c r="B834" s="176" t="s">
        <v>1825</v>
      </c>
      <c r="C834" s="176" t="s">
        <v>830</v>
      </c>
      <c r="D834" s="150">
        <v>3870</v>
      </c>
      <c r="E834" s="153">
        <v>3716</v>
      </c>
      <c r="F834" s="153">
        <v>154</v>
      </c>
      <c r="G834" s="151">
        <v>1360</v>
      </c>
      <c r="H834" s="151">
        <v>1287</v>
      </c>
      <c r="I834" s="151">
        <v>73</v>
      </c>
      <c r="J834" s="151">
        <v>2669</v>
      </c>
      <c r="K834" s="151">
        <v>2581</v>
      </c>
      <c r="L834" s="151">
        <v>88</v>
      </c>
      <c r="M834" s="172">
        <v>0.93</v>
      </c>
      <c r="N834" s="153">
        <v>71869</v>
      </c>
      <c r="O834" s="153">
        <v>69110</v>
      </c>
      <c r="P834" s="153">
        <v>2759</v>
      </c>
      <c r="Q834" s="154">
        <v>0.961610708372177</v>
      </c>
      <c r="R834" s="154">
        <v>0.960206718346253</v>
      </c>
      <c r="S834" s="154">
        <v>0.946323529411765</v>
      </c>
      <c r="T834" s="154">
        <v>0.967028849756463</v>
      </c>
      <c r="U834" s="173">
        <v>0.0138831889344886</v>
      </c>
      <c r="V834" s="158">
        <v>20424</v>
      </c>
      <c r="W834" s="158">
        <v>19550</v>
      </c>
      <c r="X834" s="158">
        <v>23440</v>
      </c>
      <c r="Y834" s="158">
        <v>22580</v>
      </c>
      <c r="Z834" s="155">
        <v>0.957207207207207</v>
      </c>
      <c r="AA834" s="155">
        <v>0.963310580204778</v>
      </c>
      <c r="AB834" s="173">
        <v>-0.00610337299757091</v>
      </c>
    </row>
    <row r="835" spans="1:28">
      <c r="A835" s="175" t="s">
        <v>668</v>
      </c>
      <c r="B835" s="176" t="s">
        <v>1825</v>
      </c>
      <c r="C835" s="176" t="s">
        <v>831</v>
      </c>
      <c r="D835" s="150">
        <v>2935</v>
      </c>
      <c r="E835" s="153">
        <v>2754</v>
      </c>
      <c r="F835" s="153">
        <v>181</v>
      </c>
      <c r="G835" s="151">
        <v>1061</v>
      </c>
      <c r="H835" s="151">
        <v>968</v>
      </c>
      <c r="I835" s="151">
        <v>93</v>
      </c>
      <c r="J835" s="151">
        <v>2071</v>
      </c>
      <c r="K835" s="151">
        <v>1920</v>
      </c>
      <c r="L835" s="151">
        <v>151</v>
      </c>
      <c r="M835" s="172">
        <v>0.93</v>
      </c>
      <c r="N835" s="153">
        <v>52933</v>
      </c>
      <c r="O835" s="153">
        <v>49197</v>
      </c>
      <c r="P835" s="153">
        <v>3736</v>
      </c>
      <c r="Q835" s="154">
        <v>0.929420210454726</v>
      </c>
      <c r="R835" s="154">
        <v>0.938330494037479</v>
      </c>
      <c r="S835" s="154">
        <v>0.912346842601319</v>
      </c>
      <c r="T835" s="154">
        <v>0.927088363109609</v>
      </c>
      <c r="U835" s="173">
        <v>0.0259836514361592</v>
      </c>
      <c r="V835" s="158">
        <v>15043</v>
      </c>
      <c r="W835" s="158">
        <v>13906</v>
      </c>
      <c r="X835" s="158">
        <v>17138</v>
      </c>
      <c r="Y835" s="158">
        <v>15811</v>
      </c>
      <c r="Z835" s="155">
        <v>0.924416672206342</v>
      </c>
      <c r="AA835" s="155">
        <v>0.922569728089625</v>
      </c>
      <c r="AB835" s="173">
        <v>0.00184694411671649</v>
      </c>
    </row>
    <row r="836" spans="1:28">
      <c r="A836" s="175" t="s">
        <v>668</v>
      </c>
      <c r="B836" s="176" t="s">
        <v>1825</v>
      </c>
      <c r="C836" s="176" t="s">
        <v>832</v>
      </c>
      <c r="D836" s="150">
        <v>1340</v>
      </c>
      <c r="E836" s="153">
        <v>1289</v>
      </c>
      <c r="F836" s="153">
        <v>51</v>
      </c>
      <c r="G836" s="151">
        <v>459</v>
      </c>
      <c r="H836" s="151">
        <v>440</v>
      </c>
      <c r="I836" s="151">
        <v>19</v>
      </c>
      <c r="J836" s="151">
        <v>931</v>
      </c>
      <c r="K836" s="151">
        <v>903</v>
      </c>
      <c r="L836" s="151">
        <v>28</v>
      </c>
      <c r="M836" s="172">
        <v>0.93</v>
      </c>
      <c r="N836" s="153">
        <v>25223</v>
      </c>
      <c r="O836" s="153">
        <v>24344</v>
      </c>
      <c r="P836" s="153">
        <v>879</v>
      </c>
      <c r="Q836" s="154">
        <v>0.96515085437894</v>
      </c>
      <c r="R836" s="154">
        <v>0.961940298507463</v>
      </c>
      <c r="S836" s="154">
        <v>0.958605664488017</v>
      </c>
      <c r="T836" s="154">
        <v>0.969924812030075</v>
      </c>
      <c r="U836" s="173">
        <v>0.00333463401944523</v>
      </c>
      <c r="V836" s="158">
        <v>6943</v>
      </c>
      <c r="W836" s="158">
        <v>6673</v>
      </c>
      <c r="X836" s="158">
        <v>8391</v>
      </c>
      <c r="Y836" s="158">
        <v>8103</v>
      </c>
      <c r="Z836" s="155">
        <v>0.961111911277546</v>
      </c>
      <c r="AA836" s="155">
        <v>0.965677511619592</v>
      </c>
      <c r="AB836" s="173">
        <v>-0.00456560034204667</v>
      </c>
    </row>
    <row r="837" spans="1:28">
      <c r="A837" s="175" t="s">
        <v>668</v>
      </c>
      <c r="B837" s="176" t="s">
        <v>1825</v>
      </c>
      <c r="C837" s="176" t="s">
        <v>833</v>
      </c>
      <c r="D837" s="150">
        <v>2758</v>
      </c>
      <c r="E837" s="153">
        <v>2539</v>
      </c>
      <c r="F837" s="153">
        <v>219</v>
      </c>
      <c r="G837" s="151">
        <v>1002</v>
      </c>
      <c r="H837" s="151">
        <v>903</v>
      </c>
      <c r="I837" s="151">
        <v>99</v>
      </c>
      <c r="J837" s="151">
        <v>2025</v>
      </c>
      <c r="K837" s="151">
        <v>1884</v>
      </c>
      <c r="L837" s="151">
        <v>141</v>
      </c>
      <c r="M837" s="172">
        <v>0.93</v>
      </c>
      <c r="N837" s="153">
        <v>48216</v>
      </c>
      <c r="O837" s="153">
        <v>45503</v>
      </c>
      <c r="P837" s="153">
        <v>2713</v>
      </c>
      <c r="Q837" s="154">
        <v>0.943732370997179</v>
      </c>
      <c r="R837" s="154">
        <v>0.920594633792603</v>
      </c>
      <c r="S837" s="154">
        <v>0.901197604790419</v>
      </c>
      <c r="T837" s="154">
        <v>0.93037037037037</v>
      </c>
      <c r="U837" s="173">
        <v>0.0193970290021841</v>
      </c>
      <c r="V837" s="158">
        <v>13747</v>
      </c>
      <c r="W837" s="158">
        <v>12838</v>
      </c>
      <c r="X837" s="158">
        <v>15814</v>
      </c>
      <c r="Y837" s="158">
        <v>14958</v>
      </c>
      <c r="Z837" s="155">
        <v>0.933876482141558</v>
      </c>
      <c r="AA837" s="155">
        <v>0.945870747438978</v>
      </c>
      <c r="AB837" s="173">
        <v>-0.01199426529742</v>
      </c>
    </row>
    <row r="838" spans="1:28">
      <c r="A838" s="175" t="s">
        <v>668</v>
      </c>
      <c r="B838" s="176" t="s">
        <v>1825</v>
      </c>
      <c r="C838" s="176" t="s">
        <v>834</v>
      </c>
      <c r="D838" s="150">
        <v>1594</v>
      </c>
      <c r="E838" s="153">
        <v>1564</v>
      </c>
      <c r="F838" s="153">
        <v>30</v>
      </c>
      <c r="G838" s="151">
        <v>583</v>
      </c>
      <c r="H838" s="151">
        <v>563</v>
      </c>
      <c r="I838" s="151">
        <v>20</v>
      </c>
      <c r="J838" s="151">
        <v>1013</v>
      </c>
      <c r="K838" s="151">
        <v>993</v>
      </c>
      <c r="L838" s="151">
        <v>20</v>
      </c>
      <c r="M838" s="172">
        <v>0.93</v>
      </c>
      <c r="N838" s="153">
        <v>29687</v>
      </c>
      <c r="O838" s="153">
        <v>29100</v>
      </c>
      <c r="P838" s="153">
        <v>587</v>
      </c>
      <c r="Q838" s="154">
        <v>0.980227035402702</v>
      </c>
      <c r="R838" s="154">
        <v>0.981179422835634</v>
      </c>
      <c r="S838" s="154">
        <v>0.965694682675815</v>
      </c>
      <c r="T838" s="154">
        <v>0.980256663376111</v>
      </c>
      <c r="U838" s="173">
        <v>0.0154847401598189</v>
      </c>
      <c r="V838" s="158">
        <v>8243</v>
      </c>
      <c r="W838" s="158">
        <v>8087</v>
      </c>
      <c r="X838" s="158">
        <v>10141</v>
      </c>
      <c r="Y838" s="158">
        <v>9955</v>
      </c>
      <c r="Z838" s="155">
        <v>0.981074851389057</v>
      </c>
      <c r="AA838" s="155">
        <v>0.98165861354896</v>
      </c>
      <c r="AB838" s="173">
        <v>-0.000583762159902301</v>
      </c>
    </row>
    <row r="839" spans="1:28">
      <c r="A839" s="175" t="s">
        <v>668</v>
      </c>
      <c r="B839" s="176" t="s">
        <v>1826</v>
      </c>
      <c r="C839" s="176" t="s">
        <v>835</v>
      </c>
      <c r="D839" s="150">
        <v>6506</v>
      </c>
      <c r="E839" s="153">
        <v>6235</v>
      </c>
      <c r="F839" s="153">
        <v>271</v>
      </c>
      <c r="G839" s="151">
        <v>3263</v>
      </c>
      <c r="H839" s="151">
        <v>3129</v>
      </c>
      <c r="I839" s="151">
        <v>134</v>
      </c>
      <c r="J839" s="151">
        <v>4221</v>
      </c>
      <c r="K839" s="151">
        <v>4103</v>
      </c>
      <c r="L839" s="151">
        <v>118</v>
      </c>
      <c r="M839" s="172">
        <v>0.93</v>
      </c>
      <c r="N839" s="153">
        <v>126178</v>
      </c>
      <c r="O839" s="153">
        <v>123113</v>
      </c>
      <c r="P839" s="153">
        <v>3065</v>
      </c>
      <c r="Q839" s="154">
        <v>0.975708919145968</v>
      </c>
      <c r="R839" s="154">
        <v>0.958346142022748</v>
      </c>
      <c r="S839" s="154">
        <v>0.958933496782102</v>
      </c>
      <c r="T839" s="154">
        <v>0.972044539208718</v>
      </c>
      <c r="U839" s="173">
        <v>-0.00058735475935412</v>
      </c>
      <c r="V839" s="158">
        <v>33995</v>
      </c>
      <c r="W839" s="158">
        <v>33005</v>
      </c>
      <c r="X839" s="158">
        <v>39676</v>
      </c>
      <c r="Y839" s="158">
        <v>38853</v>
      </c>
      <c r="Z839" s="155">
        <v>0.970878070304456</v>
      </c>
      <c r="AA839" s="155">
        <v>0.97925698155056</v>
      </c>
      <c r="AB839" s="173">
        <v>-0.00837891124610302</v>
      </c>
    </row>
    <row r="840" spans="1:28">
      <c r="A840" s="175" t="s">
        <v>668</v>
      </c>
      <c r="B840" s="176" t="s">
        <v>1826</v>
      </c>
      <c r="C840" s="176" t="s">
        <v>836</v>
      </c>
      <c r="D840" s="150">
        <v>2948</v>
      </c>
      <c r="E840" s="153">
        <v>2804</v>
      </c>
      <c r="F840" s="153">
        <v>144</v>
      </c>
      <c r="G840" s="151">
        <v>1335</v>
      </c>
      <c r="H840" s="151">
        <v>1282</v>
      </c>
      <c r="I840" s="151">
        <v>53</v>
      </c>
      <c r="J840" s="151">
        <v>1727</v>
      </c>
      <c r="K840" s="151">
        <v>1685</v>
      </c>
      <c r="L840" s="151">
        <v>42</v>
      </c>
      <c r="M840" s="172">
        <v>0.93</v>
      </c>
      <c r="N840" s="153">
        <v>53695</v>
      </c>
      <c r="O840" s="153">
        <v>52103</v>
      </c>
      <c r="P840" s="153">
        <v>1592</v>
      </c>
      <c r="Q840" s="154">
        <v>0.970351056895428</v>
      </c>
      <c r="R840" s="154">
        <v>0.951153324287653</v>
      </c>
      <c r="S840" s="154">
        <v>0.960299625468165</v>
      </c>
      <c r="T840" s="154">
        <v>0.975680370584829</v>
      </c>
      <c r="U840" s="173">
        <v>-0.00914630118051218</v>
      </c>
      <c r="V840" s="158">
        <v>14684</v>
      </c>
      <c r="W840" s="158">
        <v>14208</v>
      </c>
      <c r="X840" s="158">
        <v>16843</v>
      </c>
      <c r="Y840" s="158">
        <v>16339</v>
      </c>
      <c r="Z840" s="155">
        <v>0.967583764641787</v>
      </c>
      <c r="AA840" s="155">
        <v>0.970076589681173</v>
      </c>
      <c r="AB840" s="173">
        <v>-0.00249282503938619</v>
      </c>
    </row>
    <row r="841" spans="1:28">
      <c r="A841" s="175" t="s">
        <v>668</v>
      </c>
      <c r="B841" s="176" t="s">
        <v>1826</v>
      </c>
      <c r="C841" s="176" t="s">
        <v>837</v>
      </c>
      <c r="D841" s="150">
        <v>2789</v>
      </c>
      <c r="E841" s="153">
        <v>2668</v>
      </c>
      <c r="F841" s="153">
        <v>121</v>
      </c>
      <c r="G841" s="151">
        <v>1359</v>
      </c>
      <c r="H841" s="151">
        <v>1288</v>
      </c>
      <c r="I841" s="151">
        <v>71</v>
      </c>
      <c r="J841" s="151">
        <v>1739</v>
      </c>
      <c r="K841" s="151">
        <v>1688</v>
      </c>
      <c r="L841" s="151">
        <v>51</v>
      </c>
      <c r="M841" s="172">
        <v>0.93</v>
      </c>
      <c r="N841" s="153">
        <v>54981</v>
      </c>
      <c r="O841" s="153">
        <v>53343</v>
      </c>
      <c r="P841" s="153">
        <v>1638</v>
      </c>
      <c r="Q841" s="154">
        <v>0.970207889998363</v>
      </c>
      <c r="R841" s="154">
        <v>0.956615274291861</v>
      </c>
      <c r="S841" s="154">
        <v>0.94775570272259</v>
      </c>
      <c r="T841" s="154">
        <v>0.970672800460034</v>
      </c>
      <c r="U841" s="173">
        <v>0.00885957156927075</v>
      </c>
      <c r="V841" s="158">
        <v>14883</v>
      </c>
      <c r="W841" s="158">
        <v>14398</v>
      </c>
      <c r="X841" s="158">
        <v>17275</v>
      </c>
      <c r="Y841" s="158">
        <v>16774</v>
      </c>
      <c r="Z841" s="155">
        <v>0.967412484042196</v>
      </c>
      <c r="AA841" s="155">
        <v>0.970998552821997</v>
      </c>
      <c r="AB841" s="173">
        <v>-0.00358606877980128</v>
      </c>
    </row>
    <row r="842" spans="1:28">
      <c r="A842" s="175" t="s">
        <v>668</v>
      </c>
      <c r="B842" s="176" t="s">
        <v>1826</v>
      </c>
      <c r="C842" s="176" t="s">
        <v>838</v>
      </c>
      <c r="D842" s="150">
        <v>6511</v>
      </c>
      <c r="E842" s="153">
        <v>6268</v>
      </c>
      <c r="F842" s="153">
        <v>243</v>
      </c>
      <c r="G842" s="151">
        <v>3289</v>
      </c>
      <c r="H842" s="151">
        <v>3182</v>
      </c>
      <c r="I842" s="151">
        <v>107</v>
      </c>
      <c r="J842" s="151">
        <v>4201</v>
      </c>
      <c r="K842" s="151">
        <v>4117</v>
      </c>
      <c r="L842" s="151">
        <v>84</v>
      </c>
      <c r="M842" s="172">
        <v>0.93</v>
      </c>
      <c r="N842" s="153">
        <v>122298</v>
      </c>
      <c r="O842" s="153">
        <v>120009</v>
      </c>
      <c r="P842" s="153">
        <v>2289</v>
      </c>
      <c r="Q842" s="154">
        <v>0.981283422459893</v>
      </c>
      <c r="R842" s="154">
        <v>0.962678544002457</v>
      </c>
      <c r="S842" s="154">
        <v>0.967467315293402</v>
      </c>
      <c r="T842" s="154">
        <v>0.980004760771245</v>
      </c>
      <c r="U842" s="173">
        <v>-0.0047887712909449</v>
      </c>
      <c r="V842" s="158">
        <v>33761</v>
      </c>
      <c r="W842" s="158">
        <v>32972</v>
      </c>
      <c r="X842" s="158">
        <v>39089</v>
      </c>
      <c r="Y842" s="158">
        <v>38439</v>
      </c>
      <c r="Z842" s="155">
        <v>0.976629839163532</v>
      </c>
      <c r="AA842" s="155">
        <v>0.983371280923022</v>
      </c>
      <c r="AB842" s="173">
        <v>-0.00674144175948999</v>
      </c>
    </row>
    <row r="843" spans="1:28">
      <c r="A843" s="175" t="s">
        <v>668</v>
      </c>
      <c r="B843" s="176" t="s">
        <v>1826</v>
      </c>
      <c r="C843" s="176" t="s">
        <v>839</v>
      </c>
      <c r="D843" s="150">
        <v>4607</v>
      </c>
      <c r="E843" s="153">
        <v>4373</v>
      </c>
      <c r="F843" s="153">
        <v>234</v>
      </c>
      <c r="G843" s="151">
        <v>2066</v>
      </c>
      <c r="H843" s="151">
        <v>1952</v>
      </c>
      <c r="I843" s="151">
        <v>114</v>
      </c>
      <c r="J843" s="151">
        <v>2809</v>
      </c>
      <c r="K843" s="151">
        <v>2711</v>
      </c>
      <c r="L843" s="151">
        <v>98</v>
      </c>
      <c r="M843" s="172">
        <v>0.93</v>
      </c>
      <c r="N843" s="153">
        <v>83333</v>
      </c>
      <c r="O843" s="153">
        <v>79998</v>
      </c>
      <c r="P843" s="153">
        <v>3335</v>
      </c>
      <c r="Q843" s="154">
        <v>0.95997983991936</v>
      </c>
      <c r="R843" s="154">
        <v>0.949207727371391</v>
      </c>
      <c r="S843" s="154">
        <v>0.944820909970958</v>
      </c>
      <c r="T843" s="154">
        <v>0.965112139551442</v>
      </c>
      <c r="U843" s="173">
        <v>0.00438681740043301</v>
      </c>
      <c r="V843" s="158">
        <v>23362</v>
      </c>
      <c r="W843" s="158">
        <v>22329</v>
      </c>
      <c r="X843" s="158">
        <v>26462</v>
      </c>
      <c r="Y843" s="158">
        <v>25550</v>
      </c>
      <c r="Z843" s="155">
        <v>0.95578289530006</v>
      </c>
      <c r="AA843" s="155">
        <v>0.965535484846195</v>
      </c>
      <c r="AB843" s="173">
        <v>-0.00975258954613467</v>
      </c>
    </row>
    <row r="844" spans="1:28">
      <c r="A844" s="175" t="s">
        <v>668</v>
      </c>
      <c r="B844" s="176" t="s">
        <v>1826</v>
      </c>
      <c r="C844" s="176" t="s">
        <v>840</v>
      </c>
      <c r="D844" s="150">
        <v>4602</v>
      </c>
      <c r="E844" s="153">
        <v>4340</v>
      </c>
      <c r="F844" s="153">
        <v>262</v>
      </c>
      <c r="G844" s="151">
        <v>2623</v>
      </c>
      <c r="H844" s="151">
        <v>2502</v>
      </c>
      <c r="I844" s="151">
        <v>121</v>
      </c>
      <c r="J844" s="151">
        <v>2976</v>
      </c>
      <c r="K844" s="151">
        <v>2835</v>
      </c>
      <c r="L844" s="151">
        <v>141</v>
      </c>
      <c r="M844" s="172">
        <v>0.93</v>
      </c>
      <c r="N844" s="153">
        <v>84920</v>
      </c>
      <c r="O844" s="153">
        <v>81300</v>
      </c>
      <c r="P844" s="153">
        <v>3620</v>
      </c>
      <c r="Q844" s="154">
        <v>0.957371643900141</v>
      </c>
      <c r="R844" s="154">
        <v>0.943068231203824</v>
      </c>
      <c r="S844" s="154">
        <v>0.95386961494472</v>
      </c>
      <c r="T844" s="154">
        <v>0.952620967741935</v>
      </c>
      <c r="U844" s="173">
        <v>-0.0108013837408953</v>
      </c>
      <c r="V844" s="158">
        <v>24613</v>
      </c>
      <c r="W844" s="158">
        <v>23484</v>
      </c>
      <c r="X844" s="158">
        <v>26560</v>
      </c>
      <c r="Y844" s="158">
        <v>25484</v>
      </c>
      <c r="Z844" s="155">
        <v>0.954129931337098</v>
      </c>
      <c r="AA844" s="155">
        <v>0.959487951807229</v>
      </c>
      <c r="AB844" s="173">
        <v>-0.00535802047013056</v>
      </c>
    </row>
    <row r="845" spans="1:28">
      <c r="A845" s="175" t="s">
        <v>668</v>
      </c>
      <c r="B845" s="176" t="s">
        <v>1826</v>
      </c>
      <c r="C845" s="176" t="s">
        <v>841</v>
      </c>
      <c r="D845" s="150">
        <v>3159</v>
      </c>
      <c r="E845" s="153">
        <v>3038</v>
      </c>
      <c r="F845" s="153">
        <v>121</v>
      </c>
      <c r="G845" s="151">
        <v>1480</v>
      </c>
      <c r="H845" s="151">
        <v>1419</v>
      </c>
      <c r="I845" s="151">
        <v>61</v>
      </c>
      <c r="J845" s="151">
        <v>1988</v>
      </c>
      <c r="K845" s="151">
        <v>1928</v>
      </c>
      <c r="L845" s="151">
        <v>60</v>
      </c>
      <c r="M845" s="172">
        <v>0.93</v>
      </c>
      <c r="N845" s="153">
        <v>52665</v>
      </c>
      <c r="O845" s="153">
        <v>51035</v>
      </c>
      <c r="P845" s="153">
        <v>1630</v>
      </c>
      <c r="Q845" s="154">
        <v>0.969049653470047</v>
      </c>
      <c r="R845" s="154">
        <v>0.961696739474517</v>
      </c>
      <c r="S845" s="154">
        <v>0.958783783783784</v>
      </c>
      <c r="T845" s="154">
        <v>0.969818913480885</v>
      </c>
      <c r="U845" s="173">
        <v>0.00291295569073347</v>
      </c>
      <c r="V845" s="158">
        <v>15746</v>
      </c>
      <c r="W845" s="158">
        <v>15249</v>
      </c>
      <c r="X845" s="158">
        <v>16318</v>
      </c>
      <c r="Y845" s="158">
        <v>15746</v>
      </c>
      <c r="Z845" s="155">
        <v>0.968436428299251</v>
      </c>
      <c r="AA845" s="155">
        <v>0.964946684642726</v>
      </c>
      <c r="AB845" s="173">
        <v>0.00348974365652477</v>
      </c>
    </row>
    <row r="846" spans="1:28">
      <c r="A846" s="175" t="s">
        <v>668</v>
      </c>
      <c r="B846" s="176" t="s">
        <v>1826</v>
      </c>
      <c r="C846" s="176" t="s">
        <v>842</v>
      </c>
      <c r="D846" s="150">
        <v>1587</v>
      </c>
      <c r="E846" s="153">
        <v>1496</v>
      </c>
      <c r="F846" s="153">
        <v>91</v>
      </c>
      <c r="G846" s="151">
        <v>806</v>
      </c>
      <c r="H846" s="151">
        <v>737</v>
      </c>
      <c r="I846" s="151">
        <v>69</v>
      </c>
      <c r="J846" s="151">
        <v>1032</v>
      </c>
      <c r="K846" s="151">
        <v>984</v>
      </c>
      <c r="L846" s="151">
        <v>48</v>
      </c>
      <c r="M846" s="172">
        <v>0.93</v>
      </c>
      <c r="N846" s="153">
        <v>28957</v>
      </c>
      <c r="O846" s="153">
        <v>27635</v>
      </c>
      <c r="P846" s="153">
        <v>1322</v>
      </c>
      <c r="Q846" s="154">
        <v>0.954346099388749</v>
      </c>
      <c r="R846" s="154">
        <v>0.942659105229994</v>
      </c>
      <c r="S846" s="154">
        <v>0.91439205955335</v>
      </c>
      <c r="T846" s="154">
        <v>0.953488372093023</v>
      </c>
      <c r="U846" s="173">
        <v>0.0282670456766438</v>
      </c>
      <c r="V846" s="158">
        <v>8242</v>
      </c>
      <c r="W846" s="158">
        <v>7824</v>
      </c>
      <c r="X846" s="158">
        <v>9223</v>
      </c>
      <c r="Y846" s="158">
        <v>8791</v>
      </c>
      <c r="Z846" s="155">
        <v>0.949284154331473</v>
      </c>
      <c r="AA846" s="155">
        <v>0.953160576818822</v>
      </c>
      <c r="AB846" s="173">
        <v>-0.00387642248734954</v>
      </c>
    </row>
    <row r="847" spans="1:28">
      <c r="A847" s="175" t="s">
        <v>668</v>
      </c>
      <c r="B847" s="176" t="s">
        <v>1826</v>
      </c>
      <c r="C847" s="176" t="s">
        <v>843</v>
      </c>
      <c r="D847" s="150">
        <v>5487</v>
      </c>
      <c r="E847" s="153">
        <v>5313</v>
      </c>
      <c r="F847" s="153">
        <v>174</v>
      </c>
      <c r="G847" s="151">
        <v>2857</v>
      </c>
      <c r="H847" s="151">
        <v>2740</v>
      </c>
      <c r="I847" s="151">
        <v>117</v>
      </c>
      <c r="J847" s="151">
        <v>3745</v>
      </c>
      <c r="K847" s="151">
        <v>3665</v>
      </c>
      <c r="L847" s="151">
        <v>80</v>
      </c>
      <c r="M847" s="172">
        <v>0.93</v>
      </c>
      <c r="N847" s="153">
        <v>105518</v>
      </c>
      <c r="O847" s="153">
        <v>102657</v>
      </c>
      <c r="P847" s="153">
        <v>2861</v>
      </c>
      <c r="Q847" s="154">
        <v>0.972886142648648</v>
      </c>
      <c r="R847" s="154">
        <v>0.968288682340077</v>
      </c>
      <c r="S847" s="154">
        <v>0.95904795239762</v>
      </c>
      <c r="T847" s="154">
        <v>0.978638184245661</v>
      </c>
      <c r="U847" s="173">
        <v>0.00924072994245673</v>
      </c>
      <c r="V847" s="158">
        <v>29589</v>
      </c>
      <c r="W847" s="158">
        <v>28692</v>
      </c>
      <c r="X847" s="158">
        <v>33559</v>
      </c>
      <c r="Y847" s="158">
        <v>32673</v>
      </c>
      <c r="Z847" s="155">
        <v>0.969684680117611</v>
      </c>
      <c r="AA847" s="155">
        <v>0.973598736553533</v>
      </c>
      <c r="AB847" s="173">
        <v>-0.00391405643592135</v>
      </c>
    </row>
    <row r="848" spans="1:28">
      <c r="A848" s="175" t="s">
        <v>668</v>
      </c>
      <c r="B848" s="176" t="s">
        <v>1826</v>
      </c>
      <c r="C848" s="176" t="s">
        <v>844</v>
      </c>
      <c r="D848" s="150">
        <v>6764</v>
      </c>
      <c r="E848" s="153">
        <v>6438</v>
      </c>
      <c r="F848" s="153">
        <v>326</v>
      </c>
      <c r="G848" s="151">
        <v>3399</v>
      </c>
      <c r="H848" s="151">
        <v>3189</v>
      </c>
      <c r="I848" s="151">
        <v>210</v>
      </c>
      <c r="J848" s="151">
        <v>4354</v>
      </c>
      <c r="K848" s="151">
        <v>4187</v>
      </c>
      <c r="L848" s="151">
        <v>167</v>
      </c>
      <c r="M848" s="172">
        <v>0.93</v>
      </c>
      <c r="N848" s="153">
        <v>124006</v>
      </c>
      <c r="O848" s="153">
        <v>118511</v>
      </c>
      <c r="P848" s="153">
        <v>5495</v>
      </c>
      <c r="Q848" s="154">
        <v>0.955687628017999</v>
      </c>
      <c r="R848" s="154">
        <v>0.951803666469545</v>
      </c>
      <c r="S848" s="154">
        <v>0.938217122683142</v>
      </c>
      <c r="T848" s="154">
        <v>0.961644464859899</v>
      </c>
      <c r="U848" s="173">
        <v>0.0135865437864026</v>
      </c>
      <c r="V848" s="158">
        <v>35226</v>
      </c>
      <c r="W848" s="158">
        <v>33407</v>
      </c>
      <c r="X848" s="158">
        <v>39788</v>
      </c>
      <c r="Y848" s="158">
        <v>38136</v>
      </c>
      <c r="Z848" s="155">
        <v>0.948362005336967</v>
      </c>
      <c r="AA848" s="155">
        <v>0.958479943701619</v>
      </c>
      <c r="AB848" s="173">
        <v>-0.0101179383646516</v>
      </c>
    </row>
    <row r="849" spans="1:28">
      <c r="A849" s="175" t="s">
        <v>668</v>
      </c>
      <c r="B849" s="176" t="s">
        <v>1823</v>
      </c>
      <c r="C849" s="176" t="s">
        <v>845</v>
      </c>
      <c r="D849" s="150">
        <v>4039</v>
      </c>
      <c r="E849" s="153">
        <v>3915</v>
      </c>
      <c r="F849" s="153">
        <v>124</v>
      </c>
      <c r="G849" s="151">
        <v>1426</v>
      </c>
      <c r="H849" s="151">
        <v>1353</v>
      </c>
      <c r="I849" s="151">
        <v>73</v>
      </c>
      <c r="J849" s="151">
        <v>2859</v>
      </c>
      <c r="K849" s="151">
        <v>2788</v>
      </c>
      <c r="L849" s="151">
        <v>71</v>
      </c>
      <c r="M849" s="172">
        <v>0.93</v>
      </c>
      <c r="N849" s="153">
        <v>71587</v>
      </c>
      <c r="O849" s="153">
        <v>69857</v>
      </c>
      <c r="P849" s="153">
        <v>1730</v>
      </c>
      <c r="Q849" s="154">
        <v>0.97583360107282</v>
      </c>
      <c r="R849" s="154">
        <v>0.969299331517702</v>
      </c>
      <c r="S849" s="154">
        <v>0.948807854137447</v>
      </c>
      <c r="T849" s="154">
        <v>0.975166142007695</v>
      </c>
      <c r="U849" s="173">
        <v>0.020491477380255</v>
      </c>
      <c r="V849" s="158">
        <v>20695</v>
      </c>
      <c r="W849" s="158">
        <v>20084</v>
      </c>
      <c r="X849" s="158">
        <v>23534</v>
      </c>
      <c r="Y849" s="158">
        <v>22989</v>
      </c>
      <c r="Z849" s="155">
        <v>0.970475960376903</v>
      </c>
      <c r="AA849" s="155">
        <v>0.976842015806918</v>
      </c>
      <c r="AB849" s="173">
        <v>-0.00636605543001501</v>
      </c>
    </row>
    <row r="850" spans="1:28">
      <c r="A850" s="175" t="s">
        <v>668</v>
      </c>
      <c r="B850" s="176" t="s">
        <v>1823</v>
      </c>
      <c r="C850" s="176" t="s">
        <v>846</v>
      </c>
      <c r="D850" s="150">
        <v>3019</v>
      </c>
      <c r="E850" s="153">
        <v>2917</v>
      </c>
      <c r="F850" s="153">
        <v>102</v>
      </c>
      <c r="G850" s="151">
        <v>957</v>
      </c>
      <c r="H850" s="151">
        <v>926</v>
      </c>
      <c r="I850" s="151">
        <v>31</v>
      </c>
      <c r="J850" s="151">
        <v>2042</v>
      </c>
      <c r="K850" s="151">
        <v>2004</v>
      </c>
      <c r="L850" s="151">
        <v>38</v>
      </c>
      <c r="M850" s="172">
        <v>0.93</v>
      </c>
      <c r="N850" s="153">
        <v>49692</v>
      </c>
      <c r="O850" s="153">
        <v>48227</v>
      </c>
      <c r="P850" s="153">
        <v>1465</v>
      </c>
      <c r="Q850" s="154">
        <v>0.970518393302745</v>
      </c>
      <c r="R850" s="154">
        <v>0.966213978138456</v>
      </c>
      <c r="S850" s="154">
        <v>0.96760710553814</v>
      </c>
      <c r="T850" s="154">
        <v>0.981390793339863</v>
      </c>
      <c r="U850" s="173">
        <v>-0.00139312739968356</v>
      </c>
      <c r="V850" s="158">
        <v>14477</v>
      </c>
      <c r="W850" s="158">
        <v>14102</v>
      </c>
      <c r="X850" s="158">
        <v>16178</v>
      </c>
      <c r="Y850" s="158">
        <v>15713</v>
      </c>
      <c r="Z850" s="155">
        <v>0.974096843268633</v>
      </c>
      <c r="AA850" s="155">
        <v>0.971257262949685</v>
      </c>
      <c r="AB850" s="173">
        <v>0.00283958031894826</v>
      </c>
    </row>
    <row r="851" spans="1:28">
      <c r="A851" s="175" t="s">
        <v>668</v>
      </c>
      <c r="B851" s="176" t="s">
        <v>1823</v>
      </c>
      <c r="C851" s="176" t="s">
        <v>847</v>
      </c>
      <c r="D851" s="150">
        <v>5185</v>
      </c>
      <c r="E851" s="153">
        <v>5013</v>
      </c>
      <c r="F851" s="153">
        <v>172</v>
      </c>
      <c r="G851" s="151">
        <v>1704</v>
      </c>
      <c r="H851" s="151">
        <v>1597</v>
      </c>
      <c r="I851" s="151">
        <v>107</v>
      </c>
      <c r="J851" s="151">
        <v>3483</v>
      </c>
      <c r="K851" s="151">
        <v>3363</v>
      </c>
      <c r="L851" s="151">
        <v>120</v>
      </c>
      <c r="M851" s="172">
        <v>0.93</v>
      </c>
      <c r="N851" s="153">
        <v>86604</v>
      </c>
      <c r="O851" s="153">
        <v>83340</v>
      </c>
      <c r="P851" s="153">
        <v>3264</v>
      </c>
      <c r="Q851" s="154">
        <v>0.962311209643896</v>
      </c>
      <c r="R851" s="154">
        <v>0.966827386692382</v>
      </c>
      <c r="S851" s="154">
        <v>0.937206572769953</v>
      </c>
      <c r="T851" s="154">
        <v>0.965546942291128</v>
      </c>
      <c r="U851" s="173">
        <v>0.0296208139224289</v>
      </c>
      <c r="V851" s="158">
        <v>25163</v>
      </c>
      <c r="W851" s="158">
        <v>24279</v>
      </c>
      <c r="X851" s="158">
        <v>28344</v>
      </c>
      <c r="Y851" s="158">
        <v>27277</v>
      </c>
      <c r="Z851" s="155">
        <v>0.964869053769423</v>
      </c>
      <c r="AA851" s="155">
        <v>0.962355348574654</v>
      </c>
      <c r="AB851" s="173">
        <v>0.00251370519476912</v>
      </c>
    </row>
    <row r="852" spans="1:28">
      <c r="A852" s="175" t="s">
        <v>668</v>
      </c>
      <c r="B852" s="176" t="s">
        <v>1823</v>
      </c>
      <c r="C852" s="176" t="s">
        <v>848</v>
      </c>
      <c r="D852" s="150">
        <v>4721</v>
      </c>
      <c r="E852" s="153">
        <v>4581</v>
      </c>
      <c r="F852" s="153">
        <v>140</v>
      </c>
      <c r="G852" s="151">
        <v>1588</v>
      </c>
      <c r="H852" s="151">
        <v>1549</v>
      </c>
      <c r="I852" s="151">
        <v>39</v>
      </c>
      <c r="J852" s="151">
        <v>3325</v>
      </c>
      <c r="K852" s="151">
        <v>3281</v>
      </c>
      <c r="L852" s="151">
        <v>44</v>
      </c>
      <c r="M852" s="172">
        <v>0.93</v>
      </c>
      <c r="N852" s="153">
        <v>80342</v>
      </c>
      <c r="O852" s="153">
        <v>78543</v>
      </c>
      <c r="P852" s="153">
        <v>1799</v>
      </c>
      <c r="Q852" s="154">
        <v>0.977608224838814</v>
      </c>
      <c r="R852" s="154">
        <v>0.97034526583351</v>
      </c>
      <c r="S852" s="154">
        <v>0.97544080604534</v>
      </c>
      <c r="T852" s="154">
        <v>0.986766917293233</v>
      </c>
      <c r="U852" s="173">
        <v>-0.00509554021183012</v>
      </c>
      <c r="V852" s="158">
        <v>23890</v>
      </c>
      <c r="W852" s="158">
        <v>23365</v>
      </c>
      <c r="X852" s="158">
        <v>26187</v>
      </c>
      <c r="Y852" s="158">
        <v>25577</v>
      </c>
      <c r="Z852" s="155">
        <v>0.978024277940561</v>
      </c>
      <c r="AA852" s="155">
        <v>0.976705999159889</v>
      </c>
      <c r="AB852" s="173">
        <v>0.00131827878067237</v>
      </c>
    </row>
    <row r="853" spans="1:28">
      <c r="A853" s="175" t="s">
        <v>668</v>
      </c>
      <c r="B853" s="176" t="s">
        <v>1823</v>
      </c>
      <c r="C853" s="176" t="s">
        <v>849</v>
      </c>
      <c r="D853" s="150">
        <v>4785</v>
      </c>
      <c r="E853" s="153">
        <v>4696</v>
      </c>
      <c r="F853" s="153">
        <v>89</v>
      </c>
      <c r="G853" s="151">
        <v>1554</v>
      </c>
      <c r="H853" s="151">
        <v>1498</v>
      </c>
      <c r="I853" s="151">
        <v>56</v>
      </c>
      <c r="J853" s="151">
        <v>3254</v>
      </c>
      <c r="K853" s="151">
        <v>3203</v>
      </c>
      <c r="L853" s="151">
        <v>51</v>
      </c>
      <c r="M853" s="172">
        <v>0.93</v>
      </c>
      <c r="N853" s="153">
        <v>81640</v>
      </c>
      <c r="O853" s="153">
        <v>80069</v>
      </c>
      <c r="P853" s="153">
        <v>1571</v>
      </c>
      <c r="Q853" s="154">
        <v>0.980756981871632</v>
      </c>
      <c r="R853" s="154">
        <v>0.981400208986416</v>
      </c>
      <c r="S853" s="154">
        <v>0.963963963963964</v>
      </c>
      <c r="T853" s="154">
        <v>0.984326982175784</v>
      </c>
      <c r="U853" s="173">
        <v>0.0174362450224519</v>
      </c>
      <c r="V853" s="158">
        <v>24018</v>
      </c>
      <c r="W853" s="158">
        <v>23601</v>
      </c>
      <c r="X853" s="158">
        <v>25954</v>
      </c>
      <c r="Y853" s="158">
        <v>25446</v>
      </c>
      <c r="Z853" s="155">
        <v>0.982638021483887</v>
      </c>
      <c r="AA853" s="155">
        <v>0.980426909146952</v>
      </c>
      <c r="AB853" s="173">
        <v>0.00221111233693483</v>
      </c>
    </row>
    <row r="854" spans="1:28">
      <c r="A854" s="175" t="s">
        <v>668</v>
      </c>
      <c r="B854" s="176" t="s">
        <v>1823</v>
      </c>
      <c r="C854" s="176" t="s">
        <v>850</v>
      </c>
      <c r="D854" s="150">
        <v>5409</v>
      </c>
      <c r="E854" s="153">
        <v>5201</v>
      </c>
      <c r="F854" s="153">
        <v>208</v>
      </c>
      <c r="G854" s="151">
        <v>1807</v>
      </c>
      <c r="H854" s="151">
        <v>1725</v>
      </c>
      <c r="I854" s="151">
        <v>82</v>
      </c>
      <c r="J854" s="151">
        <v>3773</v>
      </c>
      <c r="K854" s="151">
        <v>3656</v>
      </c>
      <c r="L854" s="151">
        <v>117</v>
      </c>
      <c r="M854" s="172">
        <v>0.93</v>
      </c>
      <c r="N854" s="153">
        <v>91090</v>
      </c>
      <c r="O854" s="153">
        <v>88048</v>
      </c>
      <c r="P854" s="153">
        <v>3042</v>
      </c>
      <c r="Q854" s="154">
        <v>0.966604457130311</v>
      </c>
      <c r="R854" s="154">
        <v>0.961545572194491</v>
      </c>
      <c r="S854" s="154">
        <v>0.954620918649696</v>
      </c>
      <c r="T854" s="154">
        <v>0.968990193479989</v>
      </c>
      <c r="U854" s="173">
        <v>0.00692465354479499</v>
      </c>
      <c r="V854" s="158">
        <v>26778</v>
      </c>
      <c r="W854" s="158">
        <v>25803</v>
      </c>
      <c r="X854" s="158">
        <v>29633</v>
      </c>
      <c r="Y854" s="158">
        <v>28656</v>
      </c>
      <c r="Z854" s="155">
        <v>0.963589513779969</v>
      </c>
      <c r="AA854" s="155">
        <v>0.967030000337462</v>
      </c>
      <c r="AB854" s="173">
        <v>-0.00344048655749296</v>
      </c>
    </row>
    <row r="855" spans="1:28">
      <c r="A855" s="175" t="s">
        <v>668</v>
      </c>
      <c r="B855" s="176" t="s">
        <v>1823</v>
      </c>
      <c r="C855" s="176" t="s">
        <v>851</v>
      </c>
      <c r="D855" s="150">
        <v>4729</v>
      </c>
      <c r="E855" s="153">
        <v>4506</v>
      </c>
      <c r="F855" s="153">
        <v>223</v>
      </c>
      <c r="G855" s="151">
        <v>1520</v>
      </c>
      <c r="H855" s="151">
        <v>1426</v>
      </c>
      <c r="I855" s="151">
        <v>94</v>
      </c>
      <c r="J855" s="151">
        <v>3210</v>
      </c>
      <c r="K855" s="151">
        <v>3088</v>
      </c>
      <c r="L855" s="151">
        <v>122</v>
      </c>
      <c r="M855" s="172">
        <v>0.93</v>
      </c>
      <c r="N855" s="153">
        <v>81658</v>
      </c>
      <c r="O855" s="153">
        <v>77712</v>
      </c>
      <c r="P855" s="153">
        <v>3946</v>
      </c>
      <c r="Q855" s="154">
        <v>0.95167650444537</v>
      </c>
      <c r="R855" s="154">
        <v>0.952844153097906</v>
      </c>
      <c r="S855" s="154">
        <v>0.938157894736842</v>
      </c>
      <c r="T855" s="154">
        <v>0.961993769470405</v>
      </c>
      <c r="U855" s="173">
        <v>0.0146862583610644</v>
      </c>
      <c r="V855" s="158">
        <v>23342</v>
      </c>
      <c r="W855" s="158">
        <v>22267</v>
      </c>
      <c r="X855" s="158">
        <v>27099</v>
      </c>
      <c r="Y855" s="158">
        <v>25730</v>
      </c>
      <c r="Z855" s="155">
        <v>0.953945677319853</v>
      </c>
      <c r="AA855" s="155">
        <v>0.949481530683789</v>
      </c>
      <c r="AB855" s="173">
        <v>0.00446414663606354</v>
      </c>
    </row>
    <row r="856" spans="1:28">
      <c r="A856" s="175" t="s">
        <v>668</v>
      </c>
      <c r="B856" s="176" t="s">
        <v>1823</v>
      </c>
      <c r="C856" s="176" t="s">
        <v>852</v>
      </c>
      <c r="D856" s="150">
        <v>2715</v>
      </c>
      <c r="E856" s="153">
        <v>2615</v>
      </c>
      <c r="F856" s="153">
        <v>100</v>
      </c>
      <c r="G856" s="151">
        <v>807</v>
      </c>
      <c r="H856" s="151">
        <v>766</v>
      </c>
      <c r="I856" s="151">
        <v>41</v>
      </c>
      <c r="J856" s="151">
        <v>1679</v>
      </c>
      <c r="K856" s="151">
        <v>1608</v>
      </c>
      <c r="L856" s="151">
        <v>71</v>
      </c>
      <c r="M856" s="172">
        <v>0.93</v>
      </c>
      <c r="N856" s="153">
        <v>44213</v>
      </c>
      <c r="O856" s="153">
        <v>42446</v>
      </c>
      <c r="P856" s="153">
        <v>1767</v>
      </c>
      <c r="Q856" s="154">
        <v>0.960034379028792</v>
      </c>
      <c r="R856" s="154">
        <v>0.96316758747698</v>
      </c>
      <c r="S856" s="154">
        <v>0.949194547707559</v>
      </c>
      <c r="T856" s="154">
        <v>0.957712924359738</v>
      </c>
      <c r="U856" s="173">
        <v>0.0139730397694209</v>
      </c>
      <c r="V856" s="158">
        <v>12613</v>
      </c>
      <c r="W856" s="158">
        <v>12080</v>
      </c>
      <c r="X856" s="158">
        <v>14315</v>
      </c>
      <c r="Y856" s="158">
        <v>13736</v>
      </c>
      <c r="Z856" s="155">
        <v>0.957742012209625</v>
      </c>
      <c r="AA856" s="155">
        <v>0.959552916521132</v>
      </c>
      <c r="AB856" s="173">
        <v>-0.00181090431150677</v>
      </c>
    </row>
    <row r="857" spans="1:28">
      <c r="A857" s="175" t="s">
        <v>668</v>
      </c>
      <c r="B857" s="176" t="s">
        <v>1823</v>
      </c>
      <c r="C857" s="176" t="s">
        <v>853</v>
      </c>
      <c r="D857" s="150">
        <v>3887</v>
      </c>
      <c r="E857" s="153">
        <v>3715</v>
      </c>
      <c r="F857" s="153">
        <v>172</v>
      </c>
      <c r="G857" s="151">
        <v>1491</v>
      </c>
      <c r="H857" s="151">
        <v>1426</v>
      </c>
      <c r="I857" s="151">
        <v>65</v>
      </c>
      <c r="J857" s="151">
        <v>2938</v>
      </c>
      <c r="K857" s="151">
        <v>2865</v>
      </c>
      <c r="L857" s="151">
        <v>73</v>
      </c>
      <c r="M857" s="172">
        <v>0.93</v>
      </c>
      <c r="N857" s="153">
        <v>73432</v>
      </c>
      <c r="O857" s="153">
        <v>70636</v>
      </c>
      <c r="P857" s="153">
        <v>2796</v>
      </c>
      <c r="Q857" s="154">
        <v>0.961923956858046</v>
      </c>
      <c r="R857" s="154">
        <v>0.955749935683046</v>
      </c>
      <c r="S857" s="154">
        <v>0.956405097250168</v>
      </c>
      <c r="T857" s="154">
        <v>0.975153165418652</v>
      </c>
      <c r="U857" s="173">
        <v>-0.000655161567121643</v>
      </c>
      <c r="V857" s="158">
        <v>21226</v>
      </c>
      <c r="W857" s="158">
        <v>20458</v>
      </c>
      <c r="X857" s="158">
        <v>24315</v>
      </c>
      <c r="Y857" s="158">
        <v>23333</v>
      </c>
      <c r="Z857" s="155">
        <v>0.963817959106756</v>
      </c>
      <c r="AA857" s="155">
        <v>0.959613407361711</v>
      </c>
      <c r="AB857" s="173">
        <v>0.00420455174504497</v>
      </c>
    </row>
    <row r="858" spans="1:28">
      <c r="A858" s="175" t="s">
        <v>668</v>
      </c>
      <c r="B858" s="176" t="s">
        <v>1823</v>
      </c>
      <c r="C858" s="176" t="s">
        <v>854</v>
      </c>
      <c r="D858" s="150">
        <v>2777</v>
      </c>
      <c r="E858" s="153">
        <v>2648</v>
      </c>
      <c r="F858" s="153">
        <v>129</v>
      </c>
      <c r="G858" s="151">
        <v>1009</v>
      </c>
      <c r="H858" s="151">
        <v>933</v>
      </c>
      <c r="I858" s="151">
        <v>76</v>
      </c>
      <c r="J858" s="151">
        <v>2185</v>
      </c>
      <c r="K858" s="151">
        <v>2113</v>
      </c>
      <c r="L858" s="151">
        <v>72</v>
      </c>
      <c r="M858" s="172">
        <v>0.93</v>
      </c>
      <c r="N858" s="153">
        <v>52218</v>
      </c>
      <c r="O858" s="153">
        <v>50046</v>
      </c>
      <c r="P858" s="153">
        <v>2172</v>
      </c>
      <c r="Q858" s="154">
        <v>0.958405147650236</v>
      </c>
      <c r="R858" s="154">
        <v>0.953546993158084</v>
      </c>
      <c r="S858" s="154">
        <v>0.924677898909812</v>
      </c>
      <c r="T858" s="154">
        <v>0.967048054919908</v>
      </c>
      <c r="U858" s="173">
        <v>0.0288690942482726</v>
      </c>
      <c r="V858" s="158">
        <v>15125</v>
      </c>
      <c r="W858" s="158">
        <v>14442</v>
      </c>
      <c r="X858" s="158">
        <v>16917</v>
      </c>
      <c r="Y858" s="158">
        <v>16226</v>
      </c>
      <c r="Z858" s="155">
        <v>0.954842975206612</v>
      </c>
      <c r="AA858" s="155">
        <v>0.959153514216469</v>
      </c>
      <c r="AB858" s="173">
        <v>-0.00431053900985712</v>
      </c>
    </row>
    <row r="859" spans="1:28">
      <c r="A859" s="175" t="s">
        <v>668</v>
      </c>
      <c r="B859" s="176" t="s">
        <v>1823</v>
      </c>
      <c r="C859" s="176" t="s">
        <v>855</v>
      </c>
      <c r="D859" s="150">
        <v>2882</v>
      </c>
      <c r="E859" s="153">
        <v>2700</v>
      </c>
      <c r="F859" s="153">
        <v>182</v>
      </c>
      <c r="G859" s="151">
        <v>1017</v>
      </c>
      <c r="H859" s="151">
        <v>912</v>
      </c>
      <c r="I859" s="151">
        <v>105</v>
      </c>
      <c r="J859" s="151">
        <v>2241</v>
      </c>
      <c r="K859" s="151">
        <v>2110</v>
      </c>
      <c r="L859" s="151">
        <v>131</v>
      </c>
      <c r="M859" s="172">
        <v>0.93</v>
      </c>
      <c r="N859" s="153">
        <v>54892</v>
      </c>
      <c r="O859" s="153">
        <v>50369</v>
      </c>
      <c r="P859" s="153">
        <v>4523</v>
      </c>
      <c r="Q859" s="154">
        <v>0.917601836333163</v>
      </c>
      <c r="R859" s="154">
        <v>0.936849410131853</v>
      </c>
      <c r="S859" s="154">
        <v>0.896755162241888</v>
      </c>
      <c r="T859" s="154">
        <v>0.941543953592146</v>
      </c>
      <c r="U859" s="173">
        <v>0.040094247889965</v>
      </c>
      <c r="V859" s="158">
        <v>15970</v>
      </c>
      <c r="W859" s="158">
        <v>14785</v>
      </c>
      <c r="X859" s="158">
        <v>17804</v>
      </c>
      <c r="Y859" s="158">
        <v>16300</v>
      </c>
      <c r="Z859" s="155">
        <v>0.925798371947401</v>
      </c>
      <c r="AA859" s="155">
        <v>0.915524601213211</v>
      </c>
      <c r="AB859" s="173">
        <v>0.0102737707341908</v>
      </c>
    </row>
    <row r="860" spans="1:28">
      <c r="A860" s="175" t="s">
        <v>668</v>
      </c>
      <c r="B860" s="176" t="s">
        <v>1823</v>
      </c>
      <c r="C860" s="176" t="s">
        <v>856</v>
      </c>
      <c r="D860" s="150">
        <v>4717</v>
      </c>
      <c r="E860" s="153">
        <v>4268</v>
      </c>
      <c r="F860" s="153">
        <v>449</v>
      </c>
      <c r="G860" s="151">
        <v>1836</v>
      </c>
      <c r="H860" s="151">
        <v>1555</v>
      </c>
      <c r="I860" s="151">
        <v>281</v>
      </c>
      <c r="J860" s="151">
        <v>3576</v>
      </c>
      <c r="K860" s="151">
        <v>3299</v>
      </c>
      <c r="L860" s="151">
        <v>277</v>
      </c>
      <c r="M860" s="172">
        <v>0.93</v>
      </c>
      <c r="N860" s="153">
        <v>89700</v>
      </c>
      <c r="O860" s="153">
        <v>82510</v>
      </c>
      <c r="P860" s="153">
        <v>7190</v>
      </c>
      <c r="Q860" s="154">
        <v>0.91984392419175</v>
      </c>
      <c r="R860" s="154">
        <v>0.904812380750477</v>
      </c>
      <c r="S860" s="154">
        <v>0.846949891067538</v>
      </c>
      <c r="T860" s="154">
        <v>0.922539149888143</v>
      </c>
      <c r="U860" s="173">
        <v>0.0578624896829388</v>
      </c>
      <c r="V860" s="158">
        <v>25805</v>
      </c>
      <c r="W860" s="158">
        <v>23333</v>
      </c>
      <c r="X860" s="158">
        <v>29555</v>
      </c>
      <c r="Y860" s="158">
        <v>27397</v>
      </c>
      <c r="Z860" s="155">
        <v>0.904204611509397</v>
      </c>
      <c r="AA860" s="155">
        <v>0.926983589917104</v>
      </c>
      <c r="AB860" s="173">
        <v>-0.0227789784077064</v>
      </c>
    </row>
    <row r="861" spans="1:28">
      <c r="A861" s="175" t="s">
        <v>668</v>
      </c>
      <c r="B861" s="176" t="s">
        <v>1823</v>
      </c>
      <c r="C861" s="176" t="s">
        <v>857</v>
      </c>
      <c r="D861" s="150">
        <v>3364</v>
      </c>
      <c r="E861" s="153">
        <v>3219</v>
      </c>
      <c r="F861" s="153">
        <v>145</v>
      </c>
      <c r="G861" s="151">
        <v>1212</v>
      </c>
      <c r="H861" s="151">
        <v>1125</v>
      </c>
      <c r="I861" s="151">
        <v>87</v>
      </c>
      <c r="J861" s="151">
        <v>2474</v>
      </c>
      <c r="K861" s="151">
        <v>2368</v>
      </c>
      <c r="L861" s="151">
        <v>106</v>
      </c>
      <c r="M861" s="172">
        <v>0.93</v>
      </c>
      <c r="N861" s="153">
        <v>62917</v>
      </c>
      <c r="O861" s="153">
        <v>59520</v>
      </c>
      <c r="P861" s="153">
        <v>3397</v>
      </c>
      <c r="Q861" s="154">
        <v>0.946008233068964</v>
      </c>
      <c r="R861" s="154">
        <v>0.956896551724138</v>
      </c>
      <c r="S861" s="154">
        <v>0.928217821782178</v>
      </c>
      <c r="T861" s="154">
        <v>0.957154405820534</v>
      </c>
      <c r="U861" s="173">
        <v>0.0286787299419596</v>
      </c>
      <c r="V861" s="158">
        <v>18290</v>
      </c>
      <c r="W861" s="158">
        <v>17299</v>
      </c>
      <c r="X861" s="158">
        <v>20641</v>
      </c>
      <c r="Y861" s="158">
        <v>19541</v>
      </c>
      <c r="Z861" s="155">
        <v>0.945817386550027</v>
      </c>
      <c r="AA861" s="155">
        <v>0.94670800833293</v>
      </c>
      <c r="AB861" s="173">
        <v>-0.000890621782902223</v>
      </c>
    </row>
    <row r="862" spans="1:28">
      <c r="A862" s="175" t="s">
        <v>668</v>
      </c>
      <c r="B862" s="176" t="s">
        <v>1823</v>
      </c>
      <c r="C862" s="176" t="s">
        <v>858</v>
      </c>
      <c r="D862" s="150">
        <v>3772</v>
      </c>
      <c r="E862" s="153">
        <v>3587</v>
      </c>
      <c r="F862" s="153">
        <v>185</v>
      </c>
      <c r="G862" s="151">
        <v>1344</v>
      </c>
      <c r="H862" s="151">
        <v>1265</v>
      </c>
      <c r="I862" s="151">
        <v>79</v>
      </c>
      <c r="J862" s="151">
        <v>2824</v>
      </c>
      <c r="K862" s="151">
        <v>2710</v>
      </c>
      <c r="L862" s="151">
        <v>114</v>
      </c>
      <c r="M862" s="172">
        <v>0.93</v>
      </c>
      <c r="N862" s="153">
        <v>69089</v>
      </c>
      <c r="O862" s="153">
        <v>65724</v>
      </c>
      <c r="P862" s="153">
        <v>3365</v>
      </c>
      <c r="Q862" s="154">
        <v>0.951294706827425</v>
      </c>
      <c r="R862" s="154">
        <v>0.950954400848356</v>
      </c>
      <c r="S862" s="154">
        <v>0.941220238095238</v>
      </c>
      <c r="T862" s="154">
        <v>0.959631728045326</v>
      </c>
      <c r="U862" s="173">
        <v>0.00973416275311823</v>
      </c>
      <c r="V862" s="158">
        <v>20124</v>
      </c>
      <c r="W862" s="158">
        <v>19140</v>
      </c>
      <c r="X862" s="158">
        <v>22317</v>
      </c>
      <c r="Y862" s="158">
        <v>21282</v>
      </c>
      <c r="Z862" s="155">
        <v>0.951103160405486</v>
      </c>
      <c r="AA862" s="155">
        <v>0.953622798763275</v>
      </c>
      <c r="AB862" s="173">
        <v>-0.00251963835778857</v>
      </c>
    </row>
    <row r="863" spans="1:28">
      <c r="A863" s="175" t="s">
        <v>668</v>
      </c>
      <c r="B863" s="176" t="s">
        <v>1823</v>
      </c>
      <c r="C863" s="176" t="s">
        <v>859</v>
      </c>
      <c r="D863" s="150">
        <v>4438</v>
      </c>
      <c r="E863" s="153">
        <v>4194</v>
      </c>
      <c r="F863" s="153">
        <v>244</v>
      </c>
      <c r="G863" s="151">
        <v>1508</v>
      </c>
      <c r="H863" s="151">
        <v>1387</v>
      </c>
      <c r="I863" s="151">
        <v>121</v>
      </c>
      <c r="J863" s="151">
        <v>3333</v>
      </c>
      <c r="K863" s="151">
        <v>3175</v>
      </c>
      <c r="L863" s="151">
        <v>158</v>
      </c>
      <c r="M863" s="172">
        <v>0.93</v>
      </c>
      <c r="N863" s="153">
        <v>78767</v>
      </c>
      <c r="O863" s="153">
        <v>74547</v>
      </c>
      <c r="P863" s="153">
        <v>4220</v>
      </c>
      <c r="Q863" s="154">
        <v>0.946424263968413</v>
      </c>
      <c r="R863" s="154">
        <v>0.945020279405137</v>
      </c>
      <c r="S863" s="154">
        <v>0.919761273209549</v>
      </c>
      <c r="T863" s="154">
        <v>0.952595259525953</v>
      </c>
      <c r="U863" s="173">
        <v>0.0252590061955884</v>
      </c>
      <c r="V863" s="158">
        <v>23347</v>
      </c>
      <c r="W863" s="158">
        <v>22086</v>
      </c>
      <c r="X863" s="158">
        <v>25643</v>
      </c>
      <c r="Y863" s="158">
        <v>24285</v>
      </c>
      <c r="Z863" s="155">
        <v>0.945988778001456</v>
      </c>
      <c r="AA863" s="155">
        <v>0.947042077760012</v>
      </c>
      <c r="AB863" s="173">
        <v>-0.00105329975855617</v>
      </c>
    </row>
    <row r="864" spans="1:28">
      <c r="A864" s="175" t="s">
        <v>668</v>
      </c>
      <c r="B864" s="176" t="s">
        <v>1828</v>
      </c>
      <c r="C864" s="176" t="s">
        <v>860</v>
      </c>
      <c r="D864" s="150">
        <v>9690</v>
      </c>
      <c r="E864" s="153">
        <v>9233</v>
      </c>
      <c r="F864" s="153">
        <v>457</v>
      </c>
      <c r="G864" s="151">
        <v>3509</v>
      </c>
      <c r="H864" s="151">
        <v>3316</v>
      </c>
      <c r="I864" s="151">
        <v>193</v>
      </c>
      <c r="J864" s="151">
        <v>6548</v>
      </c>
      <c r="K864" s="151">
        <v>6360</v>
      </c>
      <c r="L864" s="151">
        <v>188</v>
      </c>
      <c r="M864" s="172">
        <v>0.93</v>
      </c>
      <c r="N864" s="153">
        <v>162569</v>
      </c>
      <c r="O864" s="153">
        <v>156774</v>
      </c>
      <c r="P864" s="153">
        <v>5795</v>
      </c>
      <c r="Q864" s="154">
        <v>0.964353597549348</v>
      </c>
      <c r="R864" s="154">
        <v>0.952837977296182</v>
      </c>
      <c r="S864" s="154">
        <v>0.944998575092619</v>
      </c>
      <c r="T864" s="154">
        <v>0.97128894318876</v>
      </c>
      <c r="U864" s="173">
        <v>0.00783940220356261</v>
      </c>
      <c r="V864" s="158">
        <v>48493</v>
      </c>
      <c r="W864" s="158">
        <v>46537</v>
      </c>
      <c r="X864" s="158">
        <v>53274</v>
      </c>
      <c r="Y864" s="158">
        <v>51589</v>
      </c>
      <c r="Z864" s="155">
        <v>0.959664281442682</v>
      </c>
      <c r="AA864" s="155">
        <v>0.968371062807373</v>
      </c>
      <c r="AB864" s="173">
        <v>-0.00870678136469072</v>
      </c>
    </row>
    <row r="865" spans="1:28">
      <c r="A865" s="175" t="s">
        <v>668</v>
      </c>
      <c r="B865" s="176" t="s">
        <v>1828</v>
      </c>
      <c r="C865" s="176" t="s">
        <v>861</v>
      </c>
      <c r="D865" s="150">
        <v>6514</v>
      </c>
      <c r="E865" s="153">
        <v>6266</v>
      </c>
      <c r="F865" s="153">
        <v>248</v>
      </c>
      <c r="G865" s="151">
        <v>2084</v>
      </c>
      <c r="H865" s="151">
        <v>1973</v>
      </c>
      <c r="I865" s="151">
        <v>111</v>
      </c>
      <c r="J865" s="151">
        <v>4394</v>
      </c>
      <c r="K865" s="151">
        <v>4299</v>
      </c>
      <c r="L865" s="151">
        <v>95</v>
      </c>
      <c r="M865" s="172">
        <v>0.93</v>
      </c>
      <c r="N865" s="153">
        <v>113145</v>
      </c>
      <c r="O865" s="153">
        <v>109652</v>
      </c>
      <c r="P865" s="153">
        <v>3493</v>
      </c>
      <c r="Q865" s="154">
        <v>0.969128109947413</v>
      </c>
      <c r="R865" s="154">
        <v>0.961928154743629</v>
      </c>
      <c r="S865" s="154">
        <v>0.946737044145873</v>
      </c>
      <c r="T865" s="154">
        <v>0.978379608557123</v>
      </c>
      <c r="U865" s="173">
        <v>0.0151911105977558</v>
      </c>
      <c r="V865" s="158">
        <v>32603</v>
      </c>
      <c r="W865" s="158">
        <v>31518</v>
      </c>
      <c r="X865" s="158">
        <v>37117</v>
      </c>
      <c r="Y865" s="158">
        <v>36036</v>
      </c>
      <c r="Z865" s="155">
        <v>0.966720853909149</v>
      </c>
      <c r="AA865" s="155">
        <v>0.970875878977288</v>
      </c>
      <c r="AB865" s="173">
        <v>-0.00415502506813858</v>
      </c>
    </row>
    <row r="866" spans="1:28">
      <c r="A866" s="175" t="s">
        <v>668</v>
      </c>
      <c r="B866" s="176" t="s">
        <v>1828</v>
      </c>
      <c r="C866" s="176" t="s">
        <v>862</v>
      </c>
      <c r="D866" s="150">
        <v>3097</v>
      </c>
      <c r="E866" s="153">
        <v>2960</v>
      </c>
      <c r="F866" s="153">
        <v>137</v>
      </c>
      <c r="G866" s="151">
        <v>940</v>
      </c>
      <c r="H866" s="151">
        <v>926</v>
      </c>
      <c r="I866" s="151">
        <v>14</v>
      </c>
      <c r="J866" s="151">
        <v>2037</v>
      </c>
      <c r="K866" s="151">
        <v>2012</v>
      </c>
      <c r="L866" s="151">
        <v>25</v>
      </c>
      <c r="M866" s="172">
        <v>0.93</v>
      </c>
      <c r="N866" s="153">
        <v>50540</v>
      </c>
      <c r="O866" s="153">
        <v>49643</v>
      </c>
      <c r="P866" s="153">
        <v>897</v>
      </c>
      <c r="Q866" s="154">
        <v>0.982251681836169</v>
      </c>
      <c r="R866" s="154">
        <v>0.95576364223442</v>
      </c>
      <c r="S866" s="154">
        <v>0.985106382978723</v>
      </c>
      <c r="T866" s="154">
        <v>0.98772704958272</v>
      </c>
      <c r="U866" s="173">
        <v>-0.029342740744303</v>
      </c>
      <c r="V866" s="158">
        <v>14998</v>
      </c>
      <c r="W866" s="158">
        <v>14653</v>
      </c>
      <c r="X866" s="158">
        <v>16282</v>
      </c>
      <c r="Y866" s="158">
        <v>16028</v>
      </c>
      <c r="Z866" s="155">
        <v>0.97699693292439</v>
      </c>
      <c r="AA866" s="155">
        <v>0.984399950865987</v>
      </c>
      <c r="AB866" s="173">
        <v>-0.00740301794159703</v>
      </c>
    </row>
    <row r="867" spans="1:28">
      <c r="A867" s="175" t="s">
        <v>668</v>
      </c>
      <c r="B867" s="176" t="s">
        <v>1828</v>
      </c>
      <c r="C867" s="176" t="s">
        <v>863</v>
      </c>
      <c r="D867" s="150">
        <v>5009</v>
      </c>
      <c r="E867" s="153">
        <v>4924</v>
      </c>
      <c r="F867" s="153">
        <v>85</v>
      </c>
      <c r="G867" s="151">
        <v>1774</v>
      </c>
      <c r="H867" s="151">
        <v>1732</v>
      </c>
      <c r="I867" s="151">
        <v>42</v>
      </c>
      <c r="J867" s="151">
        <v>3468</v>
      </c>
      <c r="K867" s="151">
        <v>3420</v>
      </c>
      <c r="L867" s="151">
        <v>48</v>
      </c>
      <c r="M867" s="172">
        <v>0.93</v>
      </c>
      <c r="N867" s="153">
        <v>89957</v>
      </c>
      <c r="O867" s="153">
        <v>88511</v>
      </c>
      <c r="P867" s="153">
        <v>1446</v>
      </c>
      <c r="Q867" s="154">
        <v>0.98392565336772</v>
      </c>
      <c r="R867" s="154">
        <v>0.983030545018966</v>
      </c>
      <c r="S867" s="154">
        <v>0.976324689966178</v>
      </c>
      <c r="T867" s="154">
        <v>0.986159169550173</v>
      </c>
      <c r="U867" s="173">
        <v>0.00670585505278765</v>
      </c>
      <c r="V867" s="158">
        <v>25842</v>
      </c>
      <c r="W867" s="158">
        <v>25414</v>
      </c>
      <c r="X867" s="158">
        <v>30129</v>
      </c>
      <c r="Y867" s="158">
        <v>29716</v>
      </c>
      <c r="Z867" s="155">
        <v>0.983437814410649</v>
      </c>
      <c r="AA867" s="155">
        <v>0.986292276544193</v>
      </c>
      <c r="AB867" s="173">
        <v>-0.0028544621335439</v>
      </c>
    </row>
    <row r="868" spans="1:28">
      <c r="A868" s="175" t="s">
        <v>668</v>
      </c>
      <c r="B868" s="176" t="s">
        <v>1828</v>
      </c>
      <c r="C868" s="176" t="s">
        <v>864</v>
      </c>
      <c r="D868" s="150">
        <v>6385</v>
      </c>
      <c r="E868" s="153">
        <v>5986</v>
      </c>
      <c r="F868" s="153">
        <v>399</v>
      </c>
      <c r="G868" s="151">
        <v>2275</v>
      </c>
      <c r="H868" s="151">
        <v>2034</v>
      </c>
      <c r="I868" s="151">
        <v>241</v>
      </c>
      <c r="J868" s="151">
        <v>4540</v>
      </c>
      <c r="K868" s="151">
        <v>4306</v>
      </c>
      <c r="L868" s="151">
        <v>234</v>
      </c>
      <c r="M868" s="172">
        <v>0.93</v>
      </c>
      <c r="N868" s="153">
        <v>112599</v>
      </c>
      <c r="O868" s="153">
        <v>106426</v>
      </c>
      <c r="P868" s="153">
        <v>6173</v>
      </c>
      <c r="Q868" s="154">
        <v>0.945177133011838</v>
      </c>
      <c r="R868" s="154">
        <v>0.937509788566954</v>
      </c>
      <c r="S868" s="154">
        <v>0.894065934065934</v>
      </c>
      <c r="T868" s="154">
        <v>0.948458149779736</v>
      </c>
      <c r="U868" s="173">
        <v>0.0434438545010197</v>
      </c>
      <c r="V868" s="158">
        <v>32506</v>
      </c>
      <c r="W868" s="158">
        <v>30560</v>
      </c>
      <c r="X868" s="158">
        <v>39071</v>
      </c>
      <c r="Y868" s="158">
        <v>36991</v>
      </c>
      <c r="Z868" s="155">
        <v>0.940134129083861</v>
      </c>
      <c r="AA868" s="155">
        <v>0.946763584244068</v>
      </c>
      <c r="AB868" s="173">
        <v>-0.00662945516020708</v>
      </c>
    </row>
    <row r="869" spans="1:28">
      <c r="A869" s="175" t="s">
        <v>668</v>
      </c>
      <c r="B869" s="176" t="s">
        <v>1828</v>
      </c>
      <c r="C869" s="176" t="s">
        <v>865</v>
      </c>
      <c r="D869" s="150">
        <v>5875</v>
      </c>
      <c r="E869" s="153">
        <v>5677</v>
      </c>
      <c r="F869" s="153">
        <v>198</v>
      </c>
      <c r="G869" s="151">
        <v>1907</v>
      </c>
      <c r="H869" s="151">
        <v>1788</v>
      </c>
      <c r="I869" s="151">
        <v>119</v>
      </c>
      <c r="J869" s="151">
        <v>3932</v>
      </c>
      <c r="K869" s="151">
        <v>3827</v>
      </c>
      <c r="L869" s="151">
        <v>105</v>
      </c>
      <c r="M869" s="172">
        <v>0.93</v>
      </c>
      <c r="N869" s="153">
        <v>99172</v>
      </c>
      <c r="O869" s="153">
        <v>95384</v>
      </c>
      <c r="P869" s="153">
        <v>3788</v>
      </c>
      <c r="Q869" s="154">
        <v>0.96180373492518</v>
      </c>
      <c r="R869" s="154">
        <v>0.966297872340426</v>
      </c>
      <c r="S869" s="154">
        <v>0.937598321971683</v>
      </c>
      <c r="T869" s="154">
        <v>0.973296032553408</v>
      </c>
      <c r="U869" s="173">
        <v>0.0286995503687423</v>
      </c>
      <c r="V869" s="158">
        <v>29003</v>
      </c>
      <c r="W869" s="158">
        <v>27904</v>
      </c>
      <c r="X869" s="158">
        <v>31782</v>
      </c>
      <c r="Y869" s="158">
        <v>30541</v>
      </c>
      <c r="Z869" s="155">
        <v>0.962107368203289</v>
      </c>
      <c r="AA869" s="155">
        <v>0.960952740544963</v>
      </c>
      <c r="AB869" s="173">
        <v>0.00115462765832675</v>
      </c>
    </row>
    <row r="870" spans="1:28">
      <c r="A870" s="175" t="s">
        <v>668</v>
      </c>
      <c r="B870" s="176" t="s">
        <v>1828</v>
      </c>
      <c r="C870" s="176" t="s">
        <v>866</v>
      </c>
      <c r="D870" s="150">
        <v>5917</v>
      </c>
      <c r="E870" s="153">
        <v>5777</v>
      </c>
      <c r="F870" s="153">
        <v>140</v>
      </c>
      <c r="G870" s="151">
        <v>2056</v>
      </c>
      <c r="H870" s="151">
        <v>1963</v>
      </c>
      <c r="I870" s="151">
        <v>93</v>
      </c>
      <c r="J870" s="151">
        <v>3891</v>
      </c>
      <c r="K870" s="151">
        <v>3812</v>
      </c>
      <c r="L870" s="151">
        <v>79</v>
      </c>
      <c r="M870" s="172">
        <v>0.93</v>
      </c>
      <c r="N870" s="153">
        <v>104632</v>
      </c>
      <c r="O870" s="153">
        <v>101224</v>
      </c>
      <c r="P870" s="153">
        <v>3408</v>
      </c>
      <c r="Q870" s="154">
        <v>0.967428702500191</v>
      </c>
      <c r="R870" s="154">
        <v>0.976339361162751</v>
      </c>
      <c r="S870" s="154">
        <v>0.954766536964981</v>
      </c>
      <c r="T870" s="154">
        <v>0.979696736057569</v>
      </c>
      <c r="U870" s="173">
        <v>0.0215728241977708</v>
      </c>
      <c r="V870" s="158">
        <v>29623</v>
      </c>
      <c r="W870" s="158">
        <v>28817</v>
      </c>
      <c r="X870" s="158">
        <v>36520</v>
      </c>
      <c r="Y870" s="158">
        <v>35166</v>
      </c>
      <c r="Z870" s="155">
        <v>0.972791412078453</v>
      </c>
      <c r="AA870" s="155">
        <v>0.962924424972618</v>
      </c>
      <c r="AB870" s="173">
        <v>0.00986698710583478</v>
      </c>
    </row>
    <row r="871" spans="1:28">
      <c r="A871" s="175" t="s">
        <v>668</v>
      </c>
      <c r="B871" s="176" t="s">
        <v>1828</v>
      </c>
      <c r="C871" s="176" t="s">
        <v>867</v>
      </c>
      <c r="D871" s="150">
        <v>4423</v>
      </c>
      <c r="E871" s="153">
        <v>4318</v>
      </c>
      <c r="F871" s="153">
        <v>105</v>
      </c>
      <c r="G871" s="151">
        <v>1696</v>
      </c>
      <c r="H871" s="151">
        <v>1628</v>
      </c>
      <c r="I871" s="151">
        <v>68</v>
      </c>
      <c r="J871" s="151">
        <v>3042</v>
      </c>
      <c r="K871" s="151">
        <v>2983</v>
      </c>
      <c r="L871" s="151">
        <v>59</v>
      </c>
      <c r="M871" s="172">
        <v>0.93</v>
      </c>
      <c r="N871" s="153">
        <v>72098</v>
      </c>
      <c r="O871" s="153">
        <v>70389</v>
      </c>
      <c r="P871" s="153">
        <v>1709</v>
      </c>
      <c r="Q871" s="154">
        <v>0.976296152459153</v>
      </c>
      <c r="R871" s="154">
        <v>0.976260456703595</v>
      </c>
      <c r="S871" s="154">
        <v>0.959905660377358</v>
      </c>
      <c r="T871" s="154">
        <v>0.98060486522025</v>
      </c>
      <c r="U871" s="173">
        <v>0.0163547963262364</v>
      </c>
      <c r="V871" s="158">
        <v>22464</v>
      </c>
      <c r="W871" s="158">
        <v>21915</v>
      </c>
      <c r="X871" s="158">
        <v>23632</v>
      </c>
      <c r="Y871" s="158">
        <v>23132</v>
      </c>
      <c r="Z871" s="155">
        <v>0.975560897435897</v>
      </c>
      <c r="AA871" s="155">
        <v>0.978842247799594</v>
      </c>
      <c r="AB871" s="173">
        <v>-0.00328135036369626</v>
      </c>
    </row>
    <row r="872" spans="1:28">
      <c r="A872" s="175" t="s">
        <v>668</v>
      </c>
      <c r="B872" s="176" t="s">
        <v>1828</v>
      </c>
      <c r="C872" s="176" t="s">
        <v>868</v>
      </c>
      <c r="D872" s="150">
        <v>3093</v>
      </c>
      <c r="E872" s="153">
        <v>3020</v>
      </c>
      <c r="F872" s="153">
        <v>73</v>
      </c>
      <c r="G872" s="151">
        <v>1099</v>
      </c>
      <c r="H872" s="151">
        <v>1072</v>
      </c>
      <c r="I872" s="151">
        <v>27</v>
      </c>
      <c r="J872" s="151">
        <v>2172</v>
      </c>
      <c r="K872" s="151">
        <v>2147</v>
      </c>
      <c r="L872" s="151">
        <v>25</v>
      </c>
      <c r="M872" s="172">
        <v>0.93</v>
      </c>
      <c r="N872" s="153">
        <v>51681</v>
      </c>
      <c r="O872" s="153">
        <v>50865</v>
      </c>
      <c r="P872" s="153">
        <v>816</v>
      </c>
      <c r="Q872" s="154">
        <v>0.984210831833749</v>
      </c>
      <c r="R872" s="154">
        <v>0.976398318784352</v>
      </c>
      <c r="S872" s="154">
        <v>0.975432211101001</v>
      </c>
      <c r="T872" s="154">
        <v>0.988489871086556</v>
      </c>
      <c r="U872" s="173">
        <v>0.000966107683350925</v>
      </c>
      <c r="V872" s="158">
        <v>15111</v>
      </c>
      <c r="W872" s="158">
        <v>14860</v>
      </c>
      <c r="X872" s="158">
        <v>17068</v>
      </c>
      <c r="Y872" s="158">
        <v>16819</v>
      </c>
      <c r="Z872" s="155">
        <v>0.983389583746939</v>
      </c>
      <c r="AA872" s="155">
        <v>0.985411295992501</v>
      </c>
      <c r="AB872" s="173">
        <v>-0.00202171224556125</v>
      </c>
    </row>
    <row r="873" spans="1:28">
      <c r="A873" s="175" t="s">
        <v>668</v>
      </c>
      <c r="B873" s="176" t="s">
        <v>1828</v>
      </c>
      <c r="C873" s="176" t="s">
        <v>869</v>
      </c>
      <c r="D873" s="150">
        <v>2533</v>
      </c>
      <c r="E873" s="153">
        <v>2469</v>
      </c>
      <c r="F873" s="153">
        <v>64</v>
      </c>
      <c r="G873" s="151">
        <v>850</v>
      </c>
      <c r="H873" s="151">
        <v>813</v>
      </c>
      <c r="I873" s="151">
        <v>37</v>
      </c>
      <c r="J873" s="151">
        <v>1753</v>
      </c>
      <c r="K873" s="151">
        <v>1664</v>
      </c>
      <c r="L873" s="151">
        <v>89</v>
      </c>
      <c r="M873" s="172">
        <v>0.93</v>
      </c>
      <c r="N873" s="153">
        <v>43874</v>
      </c>
      <c r="O873" s="153">
        <v>42574</v>
      </c>
      <c r="P873" s="153">
        <v>1300</v>
      </c>
      <c r="Q873" s="154">
        <v>0.970369695035784</v>
      </c>
      <c r="R873" s="154">
        <v>0.974733517568101</v>
      </c>
      <c r="S873" s="154">
        <v>0.956470588235294</v>
      </c>
      <c r="T873" s="154">
        <v>0.949229891614375</v>
      </c>
      <c r="U873" s="173">
        <v>0.018262929332807</v>
      </c>
      <c r="V873" s="158">
        <v>12605</v>
      </c>
      <c r="W873" s="158">
        <v>12183</v>
      </c>
      <c r="X873" s="158">
        <v>14535</v>
      </c>
      <c r="Y873" s="158">
        <v>14096</v>
      </c>
      <c r="Z873" s="155">
        <v>0.966521221737406</v>
      </c>
      <c r="AA873" s="155">
        <v>0.969797041623667</v>
      </c>
      <c r="AB873" s="173">
        <v>-0.00327581988626113</v>
      </c>
    </row>
    <row r="874" spans="1:28">
      <c r="A874" s="175" t="s">
        <v>668</v>
      </c>
      <c r="B874" s="176" t="s">
        <v>1828</v>
      </c>
      <c r="C874" s="176" t="s">
        <v>870</v>
      </c>
      <c r="D874" s="150">
        <v>1815</v>
      </c>
      <c r="E874" s="153">
        <v>1697</v>
      </c>
      <c r="F874" s="153">
        <v>118</v>
      </c>
      <c r="G874" s="151">
        <v>599</v>
      </c>
      <c r="H874" s="151">
        <v>530</v>
      </c>
      <c r="I874" s="151">
        <v>69</v>
      </c>
      <c r="J874" s="151">
        <v>1225</v>
      </c>
      <c r="K874" s="151">
        <v>1174</v>
      </c>
      <c r="L874" s="151">
        <v>51</v>
      </c>
      <c r="M874" s="172">
        <v>0.93</v>
      </c>
      <c r="N874" s="153">
        <v>30024</v>
      </c>
      <c r="O874" s="153">
        <v>28698</v>
      </c>
      <c r="P874" s="153">
        <v>1326</v>
      </c>
      <c r="Q874" s="154">
        <v>0.955835331734612</v>
      </c>
      <c r="R874" s="154">
        <v>0.934986225895317</v>
      </c>
      <c r="S874" s="154">
        <v>0.884808013355593</v>
      </c>
      <c r="T874" s="154">
        <v>0.958367346938775</v>
      </c>
      <c r="U874" s="173">
        <v>0.0501782125397241</v>
      </c>
      <c r="V874" s="158">
        <v>8824</v>
      </c>
      <c r="W874" s="158">
        <v>8367</v>
      </c>
      <c r="X874" s="158">
        <v>9558</v>
      </c>
      <c r="Y874" s="158">
        <v>9184</v>
      </c>
      <c r="Z874" s="155">
        <v>0.948209428830462</v>
      </c>
      <c r="AA874" s="155">
        <v>0.960870474994769</v>
      </c>
      <c r="AB874" s="173">
        <v>-0.0126610461643064</v>
      </c>
    </row>
    <row r="875" spans="1:28">
      <c r="A875" s="175" t="s">
        <v>668</v>
      </c>
      <c r="B875" s="176" t="s">
        <v>1828</v>
      </c>
      <c r="C875" s="176" t="s">
        <v>871</v>
      </c>
      <c r="D875" s="150">
        <v>3213</v>
      </c>
      <c r="E875" s="153">
        <v>3037</v>
      </c>
      <c r="F875" s="153">
        <v>176</v>
      </c>
      <c r="G875" s="151">
        <v>1219</v>
      </c>
      <c r="H875" s="151">
        <v>1125</v>
      </c>
      <c r="I875" s="151">
        <v>94</v>
      </c>
      <c r="J875" s="151">
        <v>2306</v>
      </c>
      <c r="K875" s="151">
        <v>2206</v>
      </c>
      <c r="L875" s="151">
        <v>100</v>
      </c>
      <c r="M875" s="172">
        <v>0.93</v>
      </c>
      <c r="N875" s="153">
        <v>56967</v>
      </c>
      <c r="O875" s="153">
        <v>54169</v>
      </c>
      <c r="P875" s="153">
        <v>2798</v>
      </c>
      <c r="Q875" s="154">
        <v>0.950883845033089</v>
      </c>
      <c r="R875" s="154">
        <v>0.945222533457828</v>
      </c>
      <c r="S875" s="154">
        <v>0.922887612797375</v>
      </c>
      <c r="T875" s="154">
        <v>0.956634865568083</v>
      </c>
      <c r="U875" s="173">
        <v>0.0223349206604527</v>
      </c>
      <c r="V875" s="158">
        <v>16589</v>
      </c>
      <c r="W875" s="158">
        <v>15629</v>
      </c>
      <c r="X875" s="158">
        <v>18253</v>
      </c>
      <c r="Y875" s="158">
        <v>17437</v>
      </c>
      <c r="Z875" s="155">
        <v>0.942130327325336</v>
      </c>
      <c r="AA875" s="155">
        <v>0.955295019996713</v>
      </c>
      <c r="AB875" s="173">
        <v>-0.0131646926713768</v>
      </c>
    </row>
    <row r="876" spans="1:28">
      <c r="A876" s="175" t="s">
        <v>668</v>
      </c>
      <c r="B876" s="176" t="s">
        <v>1827</v>
      </c>
      <c r="C876" s="176" t="s">
        <v>872</v>
      </c>
      <c r="D876" s="150">
        <v>4886</v>
      </c>
      <c r="E876" s="153">
        <v>4612</v>
      </c>
      <c r="F876" s="153">
        <v>274</v>
      </c>
      <c r="G876" s="151">
        <v>2256</v>
      </c>
      <c r="H876" s="151">
        <v>2147</v>
      </c>
      <c r="I876" s="151">
        <v>109</v>
      </c>
      <c r="J876" s="151">
        <v>3754</v>
      </c>
      <c r="K876" s="151">
        <v>3597</v>
      </c>
      <c r="L876" s="151">
        <v>157</v>
      </c>
      <c r="M876" s="172">
        <v>0.93</v>
      </c>
      <c r="N876" s="153">
        <v>92139</v>
      </c>
      <c r="O876" s="153">
        <v>88557</v>
      </c>
      <c r="P876" s="153">
        <v>3582</v>
      </c>
      <c r="Q876" s="154">
        <v>0.961123954025982</v>
      </c>
      <c r="R876" s="154">
        <v>0.943921408104789</v>
      </c>
      <c r="S876" s="154">
        <v>0.951684397163121</v>
      </c>
      <c r="T876" s="154">
        <v>0.958177943526905</v>
      </c>
      <c r="U876" s="173">
        <v>-0.00776298905833139</v>
      </c>
      <c r="V876" s="158">
        <v>26024</v>
      </c>
      <c r="W876" s="158">
        <v>24962</v>
      </c>
      <c r="X876" s="158">
        <v>31041</v>
      </c>
      <c r="Y876" s="158">
        <v>29970</v>
      </c>
      <c r="Z876" s="155">
        <v>0.959191515524132</v>
      </c>
      <c r="AA876" s="155">
        <v>0.965497245578429</v>
      </c>
      <c r="AB876" s="173">
        <v>-0.00630573005429691</v>
      </c>
    </row>
    <row r="877" spans="1:28">
      <c r="A877" s="175" t="s">
        <v>668</v>
      </c>
      <c r="B877" s="176" t="s">
        <v>1827</v>
      </c>
      <c r="C877" s="176" t="s">
        <v>873</v>
      </c>
      <c r="D877" s="150">
        <v>3994</v>
      </c>
      <c r="E877" s="153">
        <v>3707</v>
      </c>
      <c r="F877" s="153">
        <v>287</v>
      </c>
      <c r="G877" s="151">
        <v>1679</v>
      </c>
      <c r="H877" s="151">
        <v>1562</v>
      </c>
      <c r="I877" s="151">
        <v>117</v>
      </c>
      <c r="J877" s="151">
        <v>2775</v>
      </c>
      <c r="K877" s="151">
        <v>2618</v>
      </c>
      <c r="L877" s="151">
        <v>157</v>
      </c>
      <c r="M877" s="172">
        <v>0.93</v>
      </c>
      <c r="N877" s="153">
        <v>71810</v>
      </c>
      <c r="O877" s="153">
        <v>67882</v>
      </c>
      <c r="P877" s="153">
        <v>3928</v>
      </c>
      <c r="Q877" s="154">
        <v>0.94530009747946</v>
      </c>
      <c r="R877" s="154">
        <v>0.92814221331998</v>
      </c>
      <c r="S877" s="154">
        <v>0.930315664085765</v>
      </c>
      <c r="T877" s="154">
        <v>0.943423423423423</v>
      </c>
      <c r="U877" s="173">
        <v>-0.00217345076578546</v>
      </c>
      <c r="V877" s="158">
        <v>20436</v>
      </c>
      <c r="W877" s="158">
        <v>19136</v>
      </c>
      <c r="X877" s="158">
        <v>23697</v>
      </c>
      <c r="Y877" s="158">
        <v>22460</v>
      </c>
      <c r="Z877" s="155">
        <v>0.936386768447837</v>
      </c>
      <c r="AA877" s="155">
        <v>0.947799299489387</v>
      </c>
      <c r="AB877" s="173">
        <v>-0.0114125310415496</v>
      </c>
    </row>
    <row r="878" spans="1:28">
      <c r="A878" s="175" t="s">
        <v>668</v>
      </c>
      <c r="B878" s="176" t="s">
        <v>1827</v>
      </c>
      <c r="C878" s="176" t="s">
        <v>874</v>
      </c>
      <c r="D878" s="150">
        <v>5726</v>
      </c>
      <c r="E878" s="153">
        <v>5393</v>
      </c>
      <c r="F878" s="153">
        <v>333</v>
      </c>
      <c r="G878" s="151">
        <v>2349</v>
      </c>
      <c r="H878" s="151">
        <v>2221</v>
      </c>
      <c r="I878" s="151">
        <v>128</v>
      </c>
      <c r="J878" s="151">
        <v>3995</v>
      </c>
      <c r="K878" s="151">
        <v>3788</v>
      </c>
      <c r="L878" s="151">
        <v>207</v>
      </c>
      <c r="M878" s="172">
        <v>0.93</v>
      </c>
      <c r="N878" s="153">
        <v>102937</v>
      </c>
      <c r="O878" s="153">
        <v>98206</v>
      </c>
      <c r="P878" s="153">
        <v>4731</v>
      </c>
      <c r="Q878" s="154">
        <v>0.954039849616756</v>
      </c>
      <c r="R878" s="154">
        <v>0.941844219350332</v>
      </c>
      <c r="S878" s="154">
        <v>0.945508727117923</v>
      </c>
      <c r="T878" s="154">
        <v>0.948185231539424</v>
      </c>
      <c r="U878" s="173">
        <v>-0.00366450776759075</v>
      </c>
      <c r="V878" s="158">
        <v>29325</v>
      </c>
      <c r="W878" s="158">
        <v>27772</v>
      </c>
      <c r="X878" s="158">
        <v>33002</v>
      </c>
      <c r="Y878" s="158">
        <v>31588</v>
      </c>
      <c r="Z878" s="155">
        <v>0.947041773231032</v>
      </c>
      <c r="AA878" s="155">
        <v>0.957154111872008</v>
      </c>
      <c r="AB878" s="173">
        <v>-0.0101123386409762</v>
      </c>
    </row>
    <row r="879" spans="1:28">
      <c r="A879" s="175" t="s">
        <v>668</v>
      </c>
      <c r="B879" s="176" t="s">
        <v>1827</v>
      </c>
      <c r="C879" s="176" t="s">
        <v>875</v>
      </c>
      <c r="D879" s="150">
        <v>4345</v>
      </c>
      <c r="E879" s="153">
        <v>4276</v>
      </c>
      <c r="F879" s="153">
        <v>69</v>
      </c>
      <c r="G879" s="151">
        <v>1733</v>
      </c>
      <c r="H879" s="151">
        <v>1707</v>
      </c>
      <c r="I879" s="151">
        <v>26</v>
      </c>
      <c r="J879" s="151">
        <v>2973</v>
      </c>
      <c r="K879" s="151">
        <v>2934</v>
      </c>
      <c r="L879" s="151">
        <v>39</v>
      </c>
      <c r="M879" s="172">
        <v>0.93</v>
      </c>
      <c r="N879" s="153">
        <v>78512</v>
      </c>
      <c r="O879" s="153">
        <v>77389</v>
      </c>
      <c r="P879" s="153">
        <v>1123</v>
      </c>
      <c r="Q879" s="154">
        <v>0.985696454045242</v>
      </c>
      <c r="R879" s="154">
        <v>0.984119677790564</v>
      </c>
      <c r="S879" s="154">
        <v>0.984997114829775</v>
      </c>
      <c r="T879" s="154">
        <v>0.986881937436932</v>
      </c>
      <c r="U879" s="173">
        <v>-0.00087743703921106</v>
      </c>
      <c r="V879" s="158">
        <v>22280</v>
      </c>
      <c r="W879" s="158">
        <v>21938</v>
      </c>
      <c r="X879" s="158">
        <v>25701</v>
      </c>
      <c r="Y879" s="158">
        <v>25354</v>
      </c>
      <c r="Z879" s="155">
        <v>0.984649910233393</v>
      </c>
      <c r="AA879" s="155">
        <v>0.986498579821797</v>
      </c>
      <c r="AB879" s="173">
        <v>-0.00184866958840357</v>
      </c>
    </row>
    <row r="880" spans="1:28">
      <c r="A880" s="175" t="s">
        <v>668</v>
      </c>
      <c r="B880" s="176" t="s">
        <v>1827</v>
      </c>
      <c r="C880" s="176" t="s">
        <v>876</v>
      </c>
      <c r="D880" s="150">
        <v>2683</v>
      </c>
      <c r="E880" s="153">
        <v>2550</v>
      </c>
      <c r="F880" s="153">
        <v>133</v>
      </c>
      <c r="G880" s="151">
        <v>1078</v>
      </c>
      <c r="H880" s="151">
        <v>1031</v>
      </c>
      <c r="I880" s="151">
        <v>47</v>
      </c>
      <c r="J880" s="151">
        <v>1837</v>
      </c>
      <c r="K880" s="151">
        <v>1773</v>
      </c>
      <c r="L880" s="151">
        <v>64</v>
      </c>
      <c r="M880" s="172">
        <v>0.93</v>
      </c>
      <c r="N880" s="153">
        <v>46990</v>
      </c>
      <c r="O880" s="153">
        <v>45131</v>
      </c>
      <c r="P880" s="153">
        <v>1859</v>
      </c>
      <c r="Q880" s="154">
        <v>0.960438391147053</v>
      </c>
      <c r="R880" s="154">
        <v>0.950428624673873</v>
      </c>
      <c r="S880" s="154">
        <v>0.956400742115028</v>
      </c>
      <c r="T880" s="154">
        <v>0.965160587915079</v>
      </c>
      <c r="U880" s="173">
        <v>-0.00597211744115522</v>
      </c>
      <c r="V880" s="158">
        <v>13572</v>
      </c>
      <c r="W880" s="158">
        <v>13000</v>
      </c>
      <c r="X880" s="158">
        <v>15328</v>
      </c>
      <c r="Y880" s="158">
        <v>14780</v>
      </c>
      <c r="Z880" s="155">
        <v>0.957854406130268</v>
      </c>
      <c r="AA880" s="155">
        <v>0.964248434237996</v>
      </c>
      <c r="AB880" s="173">
        <v>-0.0063940281077276</v>
      </c>
    </row>
    <row r="881" spans="1:28">
      <c r="A881" s="175" t="s">
        <v>668</v>
      </c>
      <c r="B881" s="176" t="s">
        <v>1827</v>
      </c>
      <c r="C881" s="176" t="s">
        <v>877</v>
      </c>
      <c r="D881" s="150">
        <v>4274</v>
      </c>
      <c r="E881" s="153">
        <v>4112</v>
      </c>
      <c r="F881" s="153">
        <v>162</v>
      </c>
      <c r="G881" s="151">
        <v>1721</v>
      </c>
      <c r="H881" s="151">
        <v>1647</v>
      </c>
      <c r="I881" s="151">
        <v>74</v>
      </c>
      <c r="J881" s="151">
        <v>2953</v>
      </c>
      <c r="K881" s="151">
        <v>2875</v>
      </c>
      <c r="L881" s="151">
        <v>78</v>
      </c>
      <c r="M881" s="172">
        <v>0.93</v>
      </c>
      <c r="N881" s="153">
        <v>74954</v>
      </c>
      <c r="O881" s="153">
        <v>72059</v>
      </c>
      <c r="P881" s="153">
        <v>2895</v>
      </c>
      <c r="Q881" s="154">
        <v>0.96137631080396</v>
      </c>
      <c r="R881" s="154">
        <v>0.962096396817969</v>
      </c>
      <c r="S881" s="154">
        <v>0.957001743172574</v>
      </c>
      <c r="T881" s="154">
        <v>0.973586183542161</v>
      </c>
      <c r="U881" s="173">
        <v>0.00509465364539496</v>
      </c>
      <c r="V881" s="158">
        <v>21839</v>
      </c>
      <c r="W881" s="158">
        <v>21108</v>
      </c>
      <c r="X881" s="158">
        <v>24238</v>
      </c>
      <c r="Y881" s="158">
        <v>23038</v>
      </c>
      <c r="Z881" s="155">
        <v>0.966527771418105</v>
      </c>
      <c r="AA881" s="155">
        <v>0.95049096460104</v>
      </c>
      <c r="AB881" s="173">
        <v>0.0160368068170655</v>
      </c>
    </row>
    <row r="882" spans="1:28">
      <c r="A882" s="175" t="s">
        <v>668</v>
      </c>
      <c r="B882" s="176" t="s">
        <v>1827</v>
      </c>
      <c r="C882" s="176" t="s">
        <v>878</v>
      </c>
      <c r="D882" s="150">
        <v>5169</v>
      </c>
      <c r="E882" s="153">
        <v>4422</v>
      </c>
      <c r="F882" s="153">
        <v>747</v>
      </c>
      <c r="G882" s="151">
        <v>2391</v>
      </c>
      <c r="H882" s="151">
        <v>1768</v>
      </c>
      <c r="I882" s="151">
        <v>623</v>
      </c>
      <c r="J882" s="151">
        <v>3623</v>
      </c>
      <c r="K882" s="151">
        <v>2747</v>
      </c>
      <c r="L882" s="151">
        <v>876</v>
      </c>
      <c r="M882" s="172">
        <v>0.93</v>
      </c>
      <c r="N882" s="153">
        <v>96154</v>
      </c>
      <c r="O882" s="153">
        <v>78527</v>
      </c>
      <c r="P882" s="153">
        <v>17627</v>
      </c>
      <c r="Q882" s="154">
        <v>0.816679493312811</v>
      </c>
      <c r="R882" s="154">
        <v>0.8554846198491</v>
      </c>
      <c r="S882" s="154">
        <v>0.73943956503555</v>
      </c>
      <c r="T882" s="154">
        <v>0.758211426994204</v>
      </c>
      <c r="U882" s="173">
        <v>0.11604505481355</v>
      </c>
      <c r="V882" s="158">
        <v>27601</v>
      </c>
      <c r="W882" s="158">
        <v>22199</v>
      </c>
      <c r="X882" s="158">
        <v>30950</v>
      </c>
      <c r="Y882" s="158">
        <v>25694</v>
      </c>
      <c r="Z882" s="155">
        <v>0.804282453534292</v>
      </c>
      <c r="AA882" s="155">
        <v>0.830177705977383</v>
      </c>
      <c r="AB882" s="173">
        <v>-0.0258952524430905</v>
      </c>
    </row>
    <row r="883" spans="1:28">
      <c r="A883" s="175" t="s">
        <v>668</v>
      </c>
      <c r="B883" s="176" t="s">
        <v>33</v>
      </c>
      <c r="C883" s="176" t="s">
        <v>879</v>
      </c>
      <c r="D883" s="150">
        <v>0</v>
      </c>
      <c r="E883" s="153">
        <v>0</v>
      </c>
      <c r="F883" s="153">
        <v>0</v>
      </c>
      <c r="G883" s="151">
        <v>0</v>
      </c>
      <c r="H883" s="151">
        <v>0</v>
      </c>
      <c r="I883" s="151">
        <v>0</v>
      </c>
      <c r="J883" s="151">
        <v>0</v>
      </c>
      <c r="K883" s="151">
        <v>0</v>
      </c>
      <c r="L883" s="151">
        <v>0</v>
      </c>
      <c r="M883" s="172">
        <v>0.93</v>
      </c>
      <c r="N883" s="153">
        <v>0</v>
      </c>
      <c r="O883" s="153">
        <v>0</v>
      </c>
      <c r="P883" s="153">
        <v>0</v>
      </c>
      <c r="Q883" s="154">
        <v>0</v>
      </c>
      <c r="R883" s="154">
        <v>0</v>
      </c>
      <c r="S883" s="154">
        <v>0</v>
      </c>
      <c r="T883" s="154">
        <v>0</v>
      </c>
      <c r="U883" s="173">
        <v>0</v>
      </c>
      <c r="V883" s="158">
        <v>0</v>
      </c>
      <c r="W883" s="158">
        <v>0</v>
      </c>
      <c r="X883" s="158">
        <v>0</v>
      </c>
      <c r="Y883" s="158">
        <v>0</v>
      </c>
      <c r="Z883" s="155">
        <v>0</v>
      </c>
      <c r="AA883" s="155">
        <v>0</v>
      </c>
      <c r="AB883" s="173">
        <v>0</v>
      </c>
    </row>
    <row r="884" spans="1:28">
      <c r="A884" s="175" t="s">
        <v>668</v>
      </c>
      <c r="B884" s="176" t="s">
        <v>1827</v>
      </c>
      <c r="C884" s="176" t="s">
        <v>880</v>
      </c>
      <c r="D884" s="150">
        <v>5722</v>
      </c>
      <c r="E884" s="153">
        <v>5447</v>
      </c>
      <c r="F884" s="153">
        <v>275</v>
      </c>
      <c r="G884" s="151">
        <v>2318</v>
      </c>
      <c r="H884" s="151">
        <v>2172</v>
      </c>
      <c r="I884" s="151">
        <v>146</v>
      </c>
      <c r="J884" s="151">
        <v>4027</v>
      </c>
      <c r="K884" s="151">
        <v>3812</v>
      </c>
      <c r="L884" s="151">
        <v>215</v>
      </c>
      <c r="M884" s="172">
        <v>0.93</v>
      </c>
      <c r="N884" s="153">
        <v>112201</v>
      </c>
      <c r="O884" s="153">
        <v>106825</v>
      </c>
      <c r="P884" s="153">
        <v>5376</v>
      </c>
      <c r="Q884" s="154">
        <v>0.952085988538427</v>
      </c>
      <c r="R884" s="154">
        <v>0.951939881160433</v>
      </c>
      <c r="S884" s="154">
        <v>0.937014667817084</v>
      </c>
      <c r="T884" s="154">
        <v>0.946610379935436</v>
      </c>
      <c r="U884" s="173">
        <v>0.0149252133433497</v>
      </c>
      <c r="V884" s="158">
        <v>30596</v>
      </c>
      <c r="W884" s="158">
        <v>28928</v>
      </c>
      <c r="X884" s="158">
        <v>37242</v>
      </c>
      <c r="Y884" s="158">
        <v>35511</v>
      </c>
      <c r="Z884" s="155">
        <v>0.945483069682311</v>
      </c>
      <c r="AA884" s="155">
        <v>0.953520219107459</v>
      </c>
      <c r="AB884" s="173">
        <v>-0.00803714942514788</v>
      </c>
    </row>
    <row r="885" spans="1:28">
      <c r="A885" s="175" t="s">
        <v>668</v>
      </c>
      <c r="B885" s="176" t="s">
        <v>1827</v>
      </c>
      <c r="C885" s="176" t="s">
        <v>881</v>
      </c>
      <c r="D885" s="150">
        <v>3655</v>
      </c>
      <c r="E885" s="153">
        <v>3481</v>
      </c>
      <c r="F885" s="153">
        <v>174</v>
      </c>
      <c r="G885" s="151">
        <v>1351</v>
      </c>
      <c r="H885" s="151">
        <v>1282</v>
      </c>
      <c r="I885" s="151">
        <v>69</v>
      </c>
      <c r="J885" s="151">
        <v>2443</v>
      </c>
      <c r="K885" s="151">
        <v>2362</v>
      </c>
      <c r="L885" s="151">
        <v>81</v>
      </c>
      <c r="M885" s="172">
        <v>0.93</v>
      </c>
      <c r="N885" s="153">
        <v>66422</v>
      </c>
      <c r="O885" s="153">
        <v>64193</v>
      </c>
      <c r="P885" s="153">
        <v>2229</v>
      </c>
      <c r="Q885" s="154">
        <v>0.96644184155852</v>
      </c>
      <c r="R885" s="154">
        <v>0.952393980848153</v>
      </c>
      <c r="S885" s="154">
        <v>0.948926720947446</v>
      </c>
      <c r="T885" s="154">
        <v>0.966844044207941</v>
      </c>
      <c r="U885" s="173">
        <v>0.00346725990070684</v>
      </c>
      <c r="V885" s="158">
        <v>18663</v>
      </c>
      <c r="W885" s="158">
        <v>17959</v>
      </c>
      <c r="X885" s="158">
        <v>22061</v>
      </c>
      <c r="Y885" s="158">
        <v>21337</v>
      </c>
      <c r="Z885" s="155">
        <v>0.962278304666988</v>
      </c>
      <c r="AA885" s="155">
        <v>0.967181904718734</v>
      </c>
      <c r="AB885" s="173">
        <v>-0.00490360005174628</v>
      </c>
    </row>
    <row r="886" spans="1:28">
      <c r="A886" s="175" t="s">
        <v>668</v>
      </c>
      <c r="B886" s="176" t="s">
        <v>1827</v>
      </c>
      <c r="C886" s="176" t="s">
        <v>882</v>
      </c>
      <c r="D886" s="150">
        <v>3703</v>
      </c>
      <c r="E886" s="153">
        <v>3496</v>
      </c>
      <c r="F886" s="153">
        <v>207</v>
      </c>
      <c r="G886" s="151">
        <v>1510</v>
      </c>
      <c r="H886" s="151">
        <v>1440</v>
      </c>
      <c r="I886" s="151">
        <v>70</v>
      </c>
      <c r="J886" s="151">
        <v>2414</v>
      </c>
      <c r="K886" s="151">
        <v>2317</v>
      </c>
      <c r="L886" s="151">
        <v>97</v>
      </c>
      <c r="M886" s="172">
        <v>0.93</v>
      </c>
      <c r="N886" s="153">
        <v>63225</v>
      </c>
      <c r="O886" s="153">
        <v>60752</v>
      </c>
      <c r="P886" s="153">
        <v>2473</v>
      </c>
      <c r="Q886" s="154">
        <v>0.960885725583234</v>
      </c>
      <c r="R886" s="154">
        <v>0.944099378881988</v>
      </c>
      <c r="S886" s="154">
        <v>0.95364238410596</v>
      </c>
      <c r="T886" s="154">
        <v>0.959817729908865</v>
      </c>
      <c r="U886" s="173">
        <v>-0.00954300522397267</v>
      </c>
      <c r="V886" s="158">
        <v>18406</v>
      </c>
      <c r="W886" s="158">
        <v>17598</v>
      </c>
      <c r="X886" s="158">
        <v>20176</v>
      </c>
      <c r="Y886" s="158">
        <v>19406</v>
      </c>
      <c r="Z886" s="155">
        <v>0.956101271324568</v>
      </c>
      <c r="AA886" s="155">
        <v>0.961835844567803</v>
      </c>
      <c r="AB886" s="173">
        <v>-0.00573457324323523</v>
      </c>
    </row>
    <row r="887" spans="1:28">
      <c r="A887" s="175" t="s">
        <v>668</v>
      </c>
      <c r="B887" s="176" t="s">
        <v>1828</v>
      </c>
      <c r="C887" s="176" t="s">
        <v>883</v>
      </c>
      <c r="D887" s="150">
        <v>7386</v>
      </c>
      <c r="E887" s="153">
        <v>6985</v>
      </c>
      <c r="F887" s="153">
        <v>401</v>
      </c>
      <c r="G887" s="151">
        <v>2477</v>
      </c>
      <c r="H887" s="151">
        <v>2263</v>
      </c>
      <c r="I887" s="151">
        <v>214</v>
      </c>
      <c r="J887" s="151">
        <v>4928</v>
      </c>
      <c r="K887" s="151">
        <v>4738</v>
      </c>
      <c r="L887" s="151">
        <v>190</v>
      </c>
      <c r="M887" s="172">
        <v>0.93</v>
      </c>
      <c r="N887" s="153">
        <v>123078</v>
      </c>
      <c r="O887" s="153">
        <v>117694</v>
      </c>
      <c r="P887" s="153">
        <v>5384</v>
      </c>
      <c r="Q887" s="154">
        <v>0.956255382765401</v>
      </c>
      <c r="R887" s="154">
        <v>0.945708096398592</v>
      </c>
      <c r="S887" s="154">
        <v>0.913605167541381</v>
      </c>
      <c r="T887" s="154">
        <v>0.961444805194805</v>
      </c>
      <c r="U887" s="173">
        <v>0.0321029288572112</v>
      </c>
      <c r="V887" s="158">
        <v>36146</v>
      </c>
      <c r="W887" s="158">
        <v>34400</v>
      </c>
      <c r="X887" s="158">
        <v>39965</v>
      </c>
      <c r="Y887" s="158">
        <v>38410</v>
      </c>
      <c r="Z887" s="155">
        <v>0.951695899961268</v>
      </c>
      <c r="AA887" s="155">
        <v>0.961090954585262</v>
      </c>
      <c r="AB887" s="173">
        <v>-0.00939505462399381</v>
      </c>
    </row>
    <row r="888" spans="1:28">
      <c r="A888" s="175" t="s">
        <v>668</v>
      </c>
      <c r="B888" s="176" t="s">
        <v>1828</v>
      </c>
      <c r="C888" s="176" t="s">
        <v>884</v>
      </c>
      <c r="D888" s="150">
        <v>3512</v>
      </c>
      <c r="E888" s="153">
        <v>3363</v>
      </c>
      <c r="F888" s="153">
        <v>149</v>
      </c>
      <c r="G888" s="151">
        <v>1276</v>
      </c>
      <c r="H888" s="151">
        <v>1174</v>
      </c>
      <c r="I888" s="151">
        <v>102</v>
      </c>
      <c r="J888" s="151">
        <v>2480</v>
      </c>
      <c r="K888" s="151">
        <v>2388</v>
      </c>
      <c r="L888" s="151">
        <v>92</v>
      </c>
      <c r="M888" s="172">
        <v>0.93</v>
      </c>
      <c r="N888" s="153">
        <v>63089</v>
      </c>
      <c r="O888" s="153">
        <v>60079</v>
      </c>
      <c r="P888" s="153">
        <v>3010</v>
      </c>
      <c r="Q888" s="154">
        <v>0.952289622596649</v>
      </c>
      <c r="R888" s="154">
        <v>0.957574031890661</v>
      </c>
      <c r="S888" s="154">
        <v>0.920062695924765</v>
      </c>
      <c r="T888" s="154">
        <v>0.962903225806452</v>
      </c>
      <c r="U888" s="173">
        <v>0.0375113359658957</v>
      </c>
      <c r="V888" s="158">
        <v>18174</v>
      </c>
      <c r="W888" s="158">
        <v>17277</v>
      </c>
      <c r="X888" s="158">
        <v>20629</v>
      </c>
      <c r="Y888" s="158">
        <v>19727</v>
      </c>
      <c r="Z888" s="155">
        <v>0.950643776824034</v>
      </c>
      <c r="AA888" s="155">
        <v>0.956275146638228</v>
      </c>
      <c r="AB888" s="173">
        <v>-0.00563136981419343</v>
      </c>
    </row>
    <row r="889" spans="1:28">
      <c r="A889" s="175" t="s">
        <v>668</v>
      </c>
      <c r="B889" s="176" t="s">
        <v>1828</v>
      </c>
      <c r="C889" s="176" t="s">
        <v>885</v>
      </c>
      <c r="D889" s="150">
        <v>5197</v>
      </c>
      <c r="E889" s="153">
        <v>4493</v>
      </c>
      <c r="F889" s="153">
        <v>704</v>
      </c>
      <c r="G889" s="151">
        <v>1657</v>
      </c>
      <c r="H889" s="151">
        <v>1334</v>
      </c>
      <c r="I889" s="151">
        <v>323</v>
      </c>
      <c r="J889" s="151">
        <v>3371</v>
      </c>
      <c r="K889" s="151">
        <v>2992</v>
      </c>
      <c r="L889" s="151">
        <v>379</v>
      </c>
      <c r="M889" s="172">
        <v>0.93</v>
      </c>
      <c r="N889" s="153">
        <v>88162</v>
      </c>
      <c r="O889" s="153">
        <v>78721</v>
      </c>
      <c r="P889" s="153">
        <v>9441</v>
      </c>
      <c r="Q889" s="154">
        <v>0.892913046437241</v>
      </c>
      <c r="R889" s="154">
        <v>0.864537233019049</v>
      </c>
      <c r="S889" s="154">
        <v>0.805069402534701</v>
      </c>
      <c r="T889" s="154">
        <v>0.887570453871255</v>
      </c>
      <c r="U889" s="173">
        <v>0.0594678304843482</v>
      </c>
      <c r="V889" s="158">
        <v>24758</v>
      </c>
      <c r="W889" s="158">
        <v>21654</v>
      </c>
      <c r="X889" s="158">
        <v>30079</v>
      </c>
      <c r="Y889" s="158">
        <v>27205</v>
      </c>
      <c r="Z889" s="155">
        <v>0.874626383391227</v>
      </c>
      <c r="AA889" s="155">
        <v>0.904451610758336</v>
      </c>
      <c r="AB889" s="173">
        <v>-0.0298252273671092</v>
      </c>
    </row>
    <row r="890" spans="1:28">
      <c r="A890" s="175" t="s">
        <v>668</v>
      </c>
      <c r="B890" s="176" t="s">
        <v>1828</v>
      </c>
      <c r="C890" s="176" t="s">
        <v>886</v>
      </c>
      <c r="D890" s="150">
        <v>5232</v>
      </c>
      <c r="E890" s="153">
        <v>4955</v>
      </c>
      <c r="F890" s="153">
        <v>277</v>
      </c>
      <c r="G890" s="151">
        <v>1738</v>
      </c>
      <c r="H890" s="151">
        <v>1622</v>
      </c>
      <c r="I890" s="151">
        <v>116</v>
      </c>
      <c r="J890" s="151">
        <v>3766</v>
      </c>
      <c r="K890" s="151">
        <v>3657</v>
      </c>
      <c r="L890" s="151">
        <v>109</v>
      </c>
      <c r="M890" s="172">
        <v>0.93</v>
      </c>
      <c r="N890" s="153">
        <v>91456</v>
      </c>
      <c r="O890" s="153">
        <v>88500</v>
      </c>
      <c r="P890" s="153">
        <v>2956</v>
      </c>
      <c r="Q890" s="154">
        <v>0.96767844646606</v>
      </c>
      <c r="R890" s="154">
        <v>0.947056574923547</v>
      </c>
      <c r="S890" s="154">
        <v>0.933256616800921</v>
      </c>
      <c r="T890" s="154">
        <v>0.971056824216675</v>
      </c>
      <c r="U890" s="173">
        <v>0.0137999581226268</v>
      </c>
      <c r="V890" s="158">
        <v>26599</v>
      </c>
      <c r="W890" s="158">
        <v>25650</v>
      </c>
      <c r="X890" s="158">
        <v>32071</v>
      </c>
      <c r="Y890" s="158">
        <v>31135</v>
      </c>
      <c r="Z890" s="155">
        <v>0.96432196699124</v>
      </c>
      <c r="AA890" s="155">
        <v>0.97081475476287</v>
      </c>
      <c r="AB890" s="173">
        <v>-0.00649278777162965</v>
      </c>
    </row>
    <row r="891" spans="1:28">
      <c r="A891" s="175" t="s">
        <v>668</v>
      </c>
      <c r="B891" s="176" t="s">
        <v>1828</v>
      </c>
      <c r="C891" s="176" t="s">
        <v>887</v>
      </c>
      <c r="D891" s="150">
        <v>5767</v>
      </c>
      <c r="E891" s="153">
        <v>5505</v>
      </c>
      <c r="F891" s="153">
        <v>262</v>
      </c>
      <c r="G891" s="151">
        <v>2010</v>
      </c>
      <c r="H891" s="151">
        <v>1911</v>
      </c>
      <c r="I891" s="151">
        <v>99</v>
      </c>
      <c r="J891" s="151">
        <v>4077</v>
      </c>
      <c r="K891" s="151">
        <v>3885</v>
      </c>
      <c r="L891" s="151">
        <v>192</v>
      </c>
      <c r="M891" s="172">
        <v>0.93</v>
      </c>
      <c r="N891" s="153">
        <v>102899</v>
      </c>
      <c r="O891" s="153">
        <v>99211</v>
      </c>
      <c r="P891" s="153">
        <v>3688</v>
      </c>
      <c r="Q891" s="154">
        <v>0.96415902972818</v>
      </c>
      <c r="R891" s="154">
        <v>0.95456910005202</v>
      </c>
      <c r="S891" s="154">
        <v>0.950746268656716</v>
      </c>
      <c r="T891" s="154">
        <v>0.952906548933039</v>
      </c>
      <c r="U891" s="173">
        <v>0.00382283139530371</v>
      </c>
      <c r="V891" s="158">
        <v>29873</v>
      </c>
      <c r="W891" s="158">
        <v>28545</v>
      </c>
      <c r="X891" s="158">
        <v>33703</v>
      </c>
      <c r="Y891" s="158">
        <v>32595</v>
      </c>
      <c r="Z891" s="155">
        <v>0.955545141097312</v>
      </c>
      <c r="AA891" s="155">
        <v>0.96712458831558</v>
      </c>
      <c r="AB891" s="173">
        <v>-0.0115794472182683</v>
      </c>
    </row>
    <row r="892" spans="1:28">
      <c r="A892" s="175" t="s">
        <v>668</v>
      </c>
      <c r="B892" s="176" t="s">
        <v>1828</v>
      </c>
      <c r="C892" s="176" t="s">
        <v>888</v>
      </c>
      <c r="D892" s="150">
        <v>6712</v>
      </c>
      <c r="E892" s="153">
        <v>6388</v>
      </c>
      <c r="F892" s="153">
        <v>324</v>
      </c>
      <c r="G892" s="151">
        <v>2396</v>
      </c>
      <c r="H892" s="151">
        <v>2248</v>
      </c>
      <c r="I892" s="151">
        <v>148</v>
      </c>
      <c r="J892" s="151">
        <v>4724</v>
      </c>
      <c r="K892" s="151">
        <v>4570</v>
      </c>
      <c r="L892" s="151">
        <v>154</v>
      </c>
      <c r="M892" s="172">
        <v>0.93</v>
      </c>
      <c r="N892" s="153">
        <v>118714</v>
      </c>
      <c r="O892" s="153">
        <v>113462</v>
      </c>
      <c r="P892" s="153">
        <v>5252</v>
      </c>
      <c r="Q892" s="154">
        <v>0.955759219637111</v>
      </c>
      <c r="R892" s="154">
        <v>0.951728247914184</v>
      </c>
      <c r="S892" s="154">
        <v>0.938230383973289</v>
      </c>
      <c r="T892" s="154">
        <v>0.96740050804403</v>
      </c>
      <c r="U892" s="173">
        <v>0.0134978639408947</v>
      </c>
      <c r="V892" s="158">
        <v>33177</v>
      </c>
      <c r="W892" s="158">
        <v>31682</v>
      </c>
      <c r="X892" s="158">
        <v>40317</v>
      </c>
      <c r="Y892" s="158">
        <v>38597</v>
      </c>
      <c r="Z892" s="155">
        <v>0.95493866232631</v>
      </c>
      <c r="AA892" s="155">
        <v>0.95733809559243</v>
      </c>
      <c r="AB892" s="173">
        <v>-0.00239943326611958</v>
      </c>
    </row>
    <row r="893" spans="1:28">
      <c r="A893" s="175" t="s">
        <v>668</v>
      </c>
      <c r="B893" s="176" t="s">
        <v>1828</v>
      </c>
      <c r="C893" s="176" t="s">
        <v>889</v>
      </c>
      <c r="D893" s="150">
        <v>5288</v>
      </c>
      <c r="E893" s="153">
        <v>5017</v>
      </c>
      <c r="F893" s="153">
        <v>271</v>
      </c>
      <c r="G893" s="151">
        <v>1797</v>
      </c>
      <c r="H893" s="151">
        <v>1713</v>
      </c>
      <c r="I893" s="151">
        <v>84</v>
      </c>
      <c r="J893" s="151">
        <v>3520</v>
      </c>
      <c r="K893" s="151">
        <v>3410</v>
      </c>
      <c r="L893" s="151">
        <v>110</v>
      </c>
      <c r="M893" s="172">
        <v>0.93</v>
      </c>
      <c r="N893" s="153">
        <v>90466</v>
      </c>
      <c r="O893" s="153">
        <v>87300</v>
      </c>
      <c r="P893" s="153">
        <v>3166</v>
      </c>
      <c r="Q893" s="154">
        <v>0.965003426701744</v>
      </c>
      <c r="R893" s="154">
        <v>0.94875189107413</v>
      </c>
      <c r="S893" s="154">
        <v>0.953255425709516</v>
      </c>
      <c r="T893" s="154">
        <v>0.96875</v>
      </c>
      <c r="U893" s="173">
        <v>-0.00450353463538566</v>
      </c>
      <c r="V893" s="158">
        <v>25894</v>
      </c>
      <c r="W893" s="158">
        <v>24916</v>
      </c>
      <c r="X893" s="158">
        <v>30075</v>
      </c>
      <c r="Y893" s="158">
        <v>29168</v>
      </c>
      <c r="Z893" s="155">
        <v>0.962230632578976</v>
      </c>
      <c r="AA893" s="155">
        <v>0.969842061512884</v>
      </c>
      <c r="AB893" s="173">
        <v>-0.00761142893390865</v>
      </c>
    </row>
    <row r="894" spans="1:28">
      <c r="A894" s="175" t="s">
        <v>668</v>
      </c>
      <c r="B894" s="176" t="s">
        <v>1828</v>
      </c>
      <c r="C894" s="176" t="s">
        <v>890</v>
      </c>
      <c r="D894" s="150">
        <v>6484</v>
      </c>
      <c r="E894" s="153">
        <v>6147</v>
      </c>
      <c r="F894" s="153">
        <v>337</v>
      </c>
      <c r="G894" s="151">
        <v>2174</v>
      </c>
      <c r="H894" s="151">
        <v>2054</v>
      </c>
      <c r="I894" s="151">
        <v>120</v>
      </c>
      <c r="J894" s="151">
        <v>4313</v>
      </c>
      <c r="K894" s="151">
        <v>4171</v>
      </c>
      <c r="L894" s="151">
        <v>142</v>
      </c>
      <c r="M894" s="172">
        <v>0.93</v>
      </c>
      <c r="N894" s="153">
        <v>109795</v>
      </c>
      <c r="O894" s="153">
        <v>105623</v>
      </c>
      <c r="P894" s="153">
        <v>4172</v>
      </c>
      <c r="Q894" s="154">
        <v>0.962001912655403</v>
      </c>
      <c r="R894" s="154">
        <v>0.948025909932141</v>
      </c>
      <c r="S894" s="154">
        <v>0.944802207911684</v>
      </c>
      <c r="T894" s="154">
        <v>0.967076281010897</v>
      </c>
      <c r="U894" s="173">
        <v>0.00322370202045708</v>
      </c>
      <c r="V894" s="158">
        <v>31584</v>
      </c>
      <c r="W894" s="158">
        <v>30238</v>
      </c>
      <c r="X894" s="158">
        <v>36194</v>
      </c>
      <c r="Y894" s="158">
        <v>34953</v>
      </c>
      <c r="Z894" s="155">
        <v>0.957383485309017</v>
      </c>
      <c r="AA894" s="155">
        <v>0.965712549041278</v>
      </c>
      <c r="AB894" s="173">
        <v>-0.00832906373226039</v>
      </c>
    </row>
    <row r="895" spans="1:28">
      <c r="A895" s="175" t="s">
        <v>668</v>
      </c>
      <c r="B895" s="176" t="s">
        <v>1828</v>
      </c>
      <c r="C895" s="176" t="s">
        <v>891</v>
      </c>
      <c r="D895" s="150">
        <v>7263</v>
      </c>
      <c r="E895" s="153">
        <v>6773</v>
      </c>
      <c r="F895" s="153">
        <v>490</v>
      </c>
      <c r="G895" s="151">
        <v>2556</v>
      </c>
      <c r="H895" s="151">
        <v>2367</v>
      </c>
      <c r="I895" s="151">
        <v>189</v>
      </c>
      <c r="J895" s="151">
        <v>4898</v>
      </c>
      <c r="K895" s="151">
        <v>4652</v>
      </c>
      <c r="L895" s="151">
        <v>246</v>
      </c>
      <c r="M895" s="172">
        <v>0.93</v>
      </c>
      <c r="N895" s="153">
        <v>127425</v>
      </c>
      <c r="O895" s="153">
        <v>121258</v>
      </c>
      <c r="P895" s="153">
        <v>6167</v>
      </c>
      <c r="Q895" s="154">
        <v>0.951602903668825</v>
      </c>
      <c r="R895" s="154">
        <v>0.93253476524852</v>
      </c>
      <c r="S895" s="154">
        <v>0.926056338028169</v>
      </c>
      <c r="T895" s="154">
        <v>0.949775418538179</v>
      </c>
      <c r="U895" s="173">
        <v>0.00647842722035086</v>
      </c>
      <c r="V895" s="158">
        <v>35941</v>
      </c>
      <c r="W895" s="158">
        <v>34006</v>
      </c>
      <c r="X895" s="158">
        <v>43937</v>
      </c>
      <c r="Y895" s="158">
        <v>41557</v>
      </c>
      <c r="Z895" s="155">
        <v>0.94616176511505</v>
      </c>
      <c r="AA895" s="155">
        <v>0.945831531511027</v>
      </c>
      <c r="AB895" s="173">
        <v>0.000330233604022512</v>
      </c>
    </row>
    <row r="896" spans="1:28">
      <c r="A896" s="175" t="s">
        <v>668</v>
      </c>
      <c r="B896" s="176" t="s">
        <v>1828</v>
      </c>
      <c r="C896" s="176" t="s">
        <v>892</v>
      </c>
      <c r="D896" s="150">
        <v>2377</v>
      </c>
      <c r="E896" s="153">
        <v>2281</v>
      </c>
      <c r="F896" s="153">
        <v>96</v>
      </c>
      <c r="G896" s="151">
        <v>825</v>
      </c>
      <c r="H896" s="151">
        <v>784</v>
      </c>
      <c r="I896" s="151">
        <v>41</v>
      </c>
      <c r="J896" s="151">
        <v>1605</v>
      </c>
      <c r="K896" s="151">
        <v>1552</v>
      </c>
      <c r="L896" s="151">
        <v>53</v>
      </c>
      <c r="M896" s="172">
        <v>0.93</v>
      </c>
      <c r="N896" s="153">
        <v>41664</v>
      </c>
      <c r="O896" s="153">
        <v>40018</v>
      </c>
      <c r="P896" s="153">
        <v>1646</v>
      </c>
      <c r="Q896" s="154">
        <v>0.960493471582181</v>
      </c>
      <c r="R896" s="154">
        <v>0.959612957509466</v>
      </c>
      <c r="S896" s="154">
        <v>0.95030303030303</v>
      </c>
      <c r="T896" s="154">
        <v>0.966978193146417</v>
      </c>
      <c r="U896" s="173">
        <v>0.00930992720643542</v>
      </c>
      <c r="V896" s="158">
        <v>12137</v>
      </c>
      <c r="W896" s="158">
        <v>11675</v>
      </c>
      <c r="X896" s="158">
        <v>13923</v>
      </c>
      <c r="Y896" s="158">
        <v>13396</v>
      </c>
      <c r="Z896" s="155">
        <v>0.961934580209277</v>
      </c>
      <c r="AA896" s="155">
        <v>0.962148962148962</v>
      </c>
      <c r="AB896" s="173">
        <v>-0.000214381939684705</v>
      </c>
    </row>
    <row r="897" spans="1:28">
      <c r="A897" s="175" t="s">
        <v>668</v>
      </c>
      <c r="B897" s="176" t="s">
        <v>1828</v>
      </c>
      <c r="C897" s="176" t="s">
        <v>893</v>
      </c>
      <c r="D897" s="150">
        <v>2941</v>
      </c>
      <c r="E897" s="153">
        <v>2834</v>
      </c>
      <c r="F897" s="153">
        <v>107</v>
      </c>
      <c r="G897" s="151">
        <v>921</v>
      </c>
      <c r="H897" s="151">
        <v>871</v>
      </c>
      <c r="I897" s="151">
        <v>50</v>
      </c>
      <c r="J897" s="151">
        <v>1897</v>
      </c>
      <c r="K897" s="151">
        <v>1853</v>
      </c>
      <c r="L897" s="151">
        <v>44</v>
      </c>
      <c r="M897" s="172">
        <v>0.93</v>
      </c>
      <c r="N897" s="153">
        <v>46516</v>
      </c>
      <c r="O897" s="153">
        <v>44804</v>
      </c>
      <c r="P897" s="153">
        <v>1712</v>
      </c>
      <c r="Q897" s="154">
        <v>0.963195459626795</v>
      </c>
      <c r="R897" s="154">
        <v>0.963617817069024</v>
      </c>
      <c r="S897" s="154">
        <v>0.9457111834962</v>
      </c>
      <c r="T897" s="154">
        <v>0.976805482340538</v>
      </c>
      <c r="U897" s="173">
        <v>0.0179066335728244</v>
      </c>
      <c r="V897" s="158">
        <v>13782</v>
      </c>
      <c r="W897" s="158">
        <v>13348</v>
      </c>
      <c r="X897" s="158">
        <v>14929</v>
      </c>
      <c r="Y897" s="158">
        <v>14484</v>
      </c>
      <c r="Z897" s="155">
        <v>0.968509650268466</v>
      </c>
      <c r="AA897" s="155">
        <v>0.970192243284882</v>
      </c>
      <c r="AB897" s="173">
        <v>-0.0016825930164156</v>
      </c>
    </row>
    <row r="898" spans="1:28">
      <c r="A898" s="175" t="s">
        <v>668</v>
      </c>
      <c r="B898" s="176" t="s">
        <v>1828</v>
      </c>
      <c r="C898" s="176" t="s">
        <v>894</v>
      </c>
      <c r="D898" s="150">
        <v>3149</v>
      </c>
      <c r="E898" s="153">
        <v>3058</v>
      </c>
      <c r="F898" s="153">
        <v>91</v>
      </c>
      <c r="G898" s="151">
        <v>1059</v>
      </c>
      <c r="H898" s="151">
        <v>1001</v>
      </c>
      <c r="I898" s="151">
        <v>58</v>
      </c>
      <c r="J898" s="151">
        <v>2215</v>
      </c>
      <c r="K898" s="151">
        <v>2138</v>
      </c>
      <c r="L898" s="151">
        <v>77</v>
      </c>
      <c r="M898" s="172">
        <v>0.93</v>
      </c>
      <c r="N898" s="153">
        <v>54144</v>
      </c>
      <c r="O898" s="153">
        <v>52442</v>
      </c>
      <c r="P898" s="153">
        <v>1702</v>
      </c>
      <c r="Q898" s="154">
        <v>0.968565307328605</v>
      </c>
      <c r="R898" s="154">
        <v>0.971101937122896</v>
      </c>
      <c r="S898" s="154">
        <v>0.9452313503305</v>
      </c>
      <c r="T898" s="154">
        <v>0.965237020316027</v>
      </c>
      <c r="U898" s="173">
        <v>0.0258705867923957</v>
      </c>
      <c r="V898" s="158">
        <v>15646</v>
      </c>
      <c r="W898" s="158">
        <v>15126</v>
      </c>
      <c r="X898" s="158">
        <v>17755</v>
      </c>
      <c r="Y898" s="158">
        <v>17152</v>
      </c>
      <c r="Z898" s="155">
        <v>0.966764668285824</v>
      </c>
      <c r="AA898" s="155">
        <v>0.966037735849057</v>
      </c>
      <c r="AB898" s="173">
        <v>0.000726932436767247</v>
      </c>
    </row>
    <row r="899" spans="1:28">
      <c r="A899" s="175" t="s">
        <v>668</v>
      </c>
      <c r="B899" s="176" t="s">
        <v>1828</v>
      </c>
      <c r="C899" s="176" t="s">
        <v>895</v>
      </c>
      <c r="D899" s="150">
        <v>3569</v>
      </c>
      <c r="E899" s="153">
        <v>3346</v>
      </c>
      <c r="F899" s="153">
        <v>223</v>
      </c>
      <c r="G899" s="151">
        <v>1177</v>
      </c>
      <c r="H899" s="151">
        <v>1075</v>
      </c>
      <c r="I899" s="151">
        <v>102</v>
      </c>
      <c r="J899" s="151">
        <v>2362</v>
      </c>
      <c r="K899" s="151">
        <v>2265</v>
      </c>
      <c r="L899" s="151">
        <v>97</v>
      </c>
      <c r="M899" s="172">
        <v>0.93</v>
      </c>
      <c r="N899" s="153">
        <v>59667</v>
      </c>
      <c r="O899" s="153">
        <v>56816</v>
      </c>
      <c r="P899" s="153">
        <v>2851</v>
      </c>
      <c r="Q899" s="154">
        <v>0.952218144032715</v>
      </c>
      <c r="R899" s="154">
        <v>0.937517511908098</v>
      </c>
      <c r="S899" s="154">
        <v>0.913338997451147</v>
      </c>
      <c r="T899" s="154">
        <v>0.958933107535986</v>
      </c>
      <c r="U899" s="173">
        <v>0.0241785144569505</v>
      </c>
      <c r="V899" s="158">
        <v>17409</v>
      </c>
      <c r="W899" s="158">
        <v>16526</v>
      </c>
      <c r="X899" s="158">
        <v>19029</v>
      </c>
      <c r="Y899" s="158">
        <v>18146</v>
      </c>
      <c r="Z899" s="155">
        <v>0.949279108507094</v>
      </c>
      <c r="AA899" s="155">
        <v>0.953597141205528</v>
      </c>
      <c r="AB899" s="173">
        <v>-0.00431803269843434</v>
      </c>
    </row>
    <row r="900" spans="1:28">
      <c r="A900" s="175" t="s">
        <v>668</v>
      </c>
      <c r="B900" s="176" t="s">
        <v>1828</v>
      </c>
      <c r="C900" s="176" t="s">
        <v>896</v>
      </c>
      <c r="D900" s="150">
        <v>4889</v>
      </c>
      <c r="E900" s="153">
        <v>4646</v>
      </c>
      <c r="F900" s="153">
        <v>243</v>
      </c>
      <c r="G900" s="151">
        <v>1688</v>
      </c>
      <c r="H900" s="151">
        <v>1615</v>
      </c>
      <c r="I900" s="151">
        <v>73</v>
      </c>
      <c r="J900" s="151">
        <v>3257</v>
      </c>
      <c r="K900" s="151">
        <v>3175</v>
      </c>
      <c r="L900" s="151">
        <v>82</v>
      </c>
      <c r="M900" s="172">
        <v>0.93</v>
      </c>
      <c r="N900" s="153">
        <v>84767</v>
      </c>
      <c r="O900" s="153">
        <v>82143</v>
      </c>
      <c r="P900" s="153">
        <v>2624</v>
      </c>
      <c r="Q900" s="154">
        <v>0.969044557433907</v>
      </c>
      <c r="R900" s="154">
        <v>0.950296584168542</v>
      </c>
      <c r="S900" s="154">
        <v>0.95675355450237</v>
      </c>
      <c r="T900" s="154">
        <v>0.974823457169174</v>
      </c>
      <c r="U900" s="173">
        <v>-0.00645697033382808</v>
      </c>
      <c r="V900" s="158">
        <v>23774</v>
      </c>
      <c r="W900" s="158">
        <v>22921</v>
      </c>
      <c r="X900" s="158">
        <v>30381</v>
      </c>
      <c r="Y900" s="158">
        <v>29512</v>
      </c>
      <c r="Z900" s="155">
        <v>0.964120467737865</v>
      </c>
      <c r="AA900" s="155">
        <v>0.971396596557059</v>
      </c>
      <c r="AB900" s="173">
        <v>-0.00727612881919382</v>
      </c>
    </row>
    <row r="901" spans="1:28">
      <c r="A901" s="175" t="s">
        <v>668</v>
      </c>
      <c r="B901" s="176" t="s">
        <v>1828</v>
      </c>
      <c r="C901" s="176" t="s">
        <v>897</v>
      </c>
      <c r="D901" s="150">
        <v>2554</v>
      </c>
      <c r="E901" s="153">
        <v>2465</v>
      </c>
      <c r="F901" s="153">
        <v>89</v>
      </c>
      <c r="G901" s="151">
        <v>870</v>
      </c>
      <c r="H901" s="151">
        <v>833</v>
      </c>
      <c r="I901" s="151">
        <v>37</v>
      </c>
      <c r="J901" s="151">
        <v>1786</v>
      </c>
      <c r="K901" s="151">
        <v>1750</v>
      </c>
      <c r="L901" s="151">
        <v>36</v>
      </c>
      <c r="M901" s="172">
        <v>0.93</v>
      </c>
      <c r="N901" s="153">
        <v>42955</v>
      </c>
      <c r="O901" s="153">
        <v>41854</v>
      </c>
      <c r="P901" s="153">
        <v>1101</v>
      </c>
      <c r="Q901" s="154">
        <v>0.974368525200792</v>
      </c>
      <c r="R901" s="154">
        <v>0.965152701644479</v>
      </c>
      <c r="S901" s="154">
        <v>0.957471264367816</v>
      </c>
      <c r="T901" s="154">
        <v>0.979843225083987</v>
      </c>
      <c r="U901" s="173">
        <v>0.00768143727666315</v>
      </c>
      <c r="V901" s="158">
        <v>12774</v>
      </c>
      <c r="W901" s="158">
        <v>12395</v>
      </c>
      <c r="X901" s="158">
        <v>14054</v>
      </c>
      <c r="Y901" s="158">
        <v>13730</v>
      </c>
      <c r="Z901" s="155">
        <v>0.970330358540786</v>
      </c>
      <c r="AA901" s="155">
        <v>0.976946065177174</v>
      </c>
      <c r="AB901" s="173">
        <v>-0.00661570663638777</v>
      </c>
    </row>
    <row r="902" spans="1:28">
      <c r="A902" s="175" t="s">
        <v>668</v>
      </c>
      <c r="B902" s="176" t="s">
        <v>1824</v>
      </c>
      <c r="C902" s="176" t="s">
        <v>898</v>
      </c>
      <c r="D902" s="150">
        <v>5415</v>
      </c>
      <c r="E902" s="153">
        <v>5156</v>
      </c>
      <c r="F902" s="153">
        <v>259</v>
      </c>
      <c r="G902" s="151">
        <v>1932</v>
      </c>
      <c r="H902" s="151">
        <v>1854</v>
      </c>
      <c r="I902" s="151">
        <v>78</v>
      </c>
      <c r="J902" s="151">
        <v>3730</v>
      </c>
      <c r="K902" s="151">
        <v>3642</v>
      </c>
      <c r="L902" s="151">
        <v>88</v>
      </c>
      <c r="M902" s="172">
        <v>0.93</v>
      </c>
      <c r="N902" s="153">
        <v>92780</v>
      </c>
      <c r="O902" s="153">
        <v>89745</v>
      </c>
      <c r="P902" s="153">
        <v>3035</v>
      </c>
      <c r="Q902" s="154">
        <v>0.967288208665661</v>
      </c>
      <c r="R902" s="154">
        <v>0.952169898430286</v>
      </c>
      <c r="S902" s="154">
        <v>0.959627329192547</v>
      </c>
      <c r="T902" s="154">
        <v>0.976407506702413</v>
      </c>
      <c r="U902" s="173">
        <v>-0.00745743076226035</v>
      </c>
      <c r="V902" s="158">
        <v>27115</v>
      </c>
      <c r="W902" s="158">
        <v>26132</v>
      </c>
      <c r="X902" s="158">
        <v>30401</v>
      </c>
      <c r="Y902" s="158">
        <v>29399</v>
      </c>
      <c r="Z902" s="155">
        <v>0.963747003503596</v>
      </c>
      <c r="AA902" s="155">
        <v>0.967040557876386</v>
      </c>
      <c r="AB902" s="173">
        <v>-0.00329355437278989</v>
      </c>
    </row>
    <row r="903" spans="1:28">
      <c r="A903" s="175" t="s">
        <v>668</v>
      </c>
      <c r="B903" s="176" t="s">
        <v>1824</v>
      </c>
      <c r="C903" s="176" t="s">
        <v>899</v>
      </c>
      <c r="D903" s="150">
        <v>5316</v>
      </c>
      <c r="E903" s="153">
        <v>5115</v>
      </c>
      <c r="F903" s="153">
        <v>201</v>
      </c>
      <c r="G903" s="151">
        <v>1956</v>
      </c>
      <c r="H903" s="151">
        <v>1892</v>
      </c>
      <c r="I903" s="151">
        <v>64</v>
      </c>
      <c r="J903" s="151">
        <v>3850</v>
      </c>
      <c r="K903" s="151">
        <v>3769</v>
      </c>
      <c r="L903" s="151">
        <v>81</v>
      </c>
      <c r="M903" s="172">
        <v>0.93</v>
      </c>
      <c r="N903" s="153">
        <v>91487</v>
      </c>
      <c r="O903" s="153">
        <v>88967</v>
      </c>
      <c r="P903" s="153">
        <v>2520</v>
      </c>
      <c r="Q903" s="154">
        <v>0.972455102910796</v>
      </c>
      <c r="R903" s="154">
        <v>0.962189616252822</v>
      </c>
      <c r="S903" s="154">
        <v>0.967280163599182</v>
      </c>
      <c r="T903" s="154">
        <v>0.978961038961039</v>
      </c>
      <c r="U903" s="173">
        <v>-0.00509054734636039</v>
      </c>
      <c r="V903" s="158">
        <v>27148</v>
      </c>
      <c r="W903" s="158">
        <v>26398</v>
      </c>
      <c r="X903" s="158">
        <v>29790</v>
      </c>
      <c r="Y903" s="158">
        <v>28916</v>
      </c>
      <c r="Z903" s="155">
        <v>0.972373655517902</v>
      </c>
      <c r="AA903" s="155">
        <v>0.970661295736824</v>
      </c>
      <c r="AB903" s="173">
        <v>0.00171235978107742</v>
      </c>
    </row>
    <row r="904" spans="1:28">
      <c r="A904" s="175" t="s">
        <v>668</v>
      </c>
      <c r="B904" s="176" t="s">
        <v>1824</v>
      </c>
      <c r="C904" s="176" t="s">
        <v>900</v>
      </c>
      <c r="D904" s="150">
        <v>6117</v>
      </c>
      <c r="E904" s="153">
        <v>5960</v>
      </c>
      <c r="F904" s="153">
        <v>157</v>
      </c>
      <c r="G904" s="151">
        <v>2261</v>
      </c>
      <c r="H904" s="151">
        <v>2180</v>
      </c>
      <c r="I904" s="151">
        <v>81</v>
      </c>
      <c r="J904" s="151">
        <v>4132</v>
      </c>
      <c r="K904" s="151">
        <v>4048</v>
      </c>
      <c r="L904" s="151">
        <v>84</v>
      </c>
      <c r="M904" s="172">
        <v>0.93</v>
      </c>
      <c r="N904" s="153">
        <v>102356</v>
      </c>
      <c r="O904" s="153">
        <v>99629</v>
      </c>
      <c r="P904" s="153">
        <v>2727</v>
      </c>
      <c r="Q904" s="154">
        <v>0.973357692758607</v>
      </c>
      <c r="R904" s="154">
        <v>0.974333823769822</v>
      </c>
      <c r="S904" s="154">
        <v>0.964175143741707</v>
      </c>
      <c r="T904" s="154">
        <v>0.979670861568248</v>
      </c>
      <c r="U904" s="173">
        <v>0.0101586800281146</v>
      </c>
      <c r="V904" s="158">
        <v>30565</v>
      </c>
      <c r="W904" s="158">
        <v>29737</v>
      </c>
      <c r="X904" s="158">
        <v>33087</v>
      </c>
      <c r="Y904" s="158">
        <v>32169</v>
      </c>
      <c r="Z904" s="155">
        <v>0.972910191395387</v>
      </c>
      <c r="AA904" s="155">
        <v>0.97225496418533</v>
      </c>
      <c r="AB904" s="173">
        <v>0.000655227210057285</v>
      </c>
    </row>
    <row r="905" spans="1:28">
      <c r="A905" s="175" t="s">
        <v>668</v>
      </c>
      <c r="B905" s="176" t="s">
        <v>1824</v>
      </c>
      <c r="C905" s="176" t="s">
        <v>901</v>
      </c>
      <c r="D905" s="150">
        <v>5655</v>
      </c>
      <c r="E905" s="153">
        <v>5544</v>
      </c>
      <c r="F905" s="153">
        <v>111</v>
      </c>
      <c r="G905" s="151">
        <v>2497</v>
      </c>
      <c r="H905" s="151">
        <v>2450</v>
      </c>
      <c r="I905" s="151">
        <v>47</v>
      </c>
      <c r="J905" s="151">
        <v>4170</v>
      </c>
      <c r="K905" s="151">
        <v>4127</v>
      </c>
      <c r="L905" s="151">
        <v>43</v>
      </c>
      <c r="M905" s="172">
        <v>0.93</v>
      </c>
      <c r="N905" s="153">
        <v>94908</v>
      </c>
      <c r="O905" s="153">
        <v>93003</v>
      </c>
      <c r="P905" s="153">
        <v>1905</v>
      </c>
      <c r="Q905" s="154">
        <v>0.979927930206094</v>
      </c>
      <c r="R905" s="154">
        <v>0.980371352785146</v>
      </c>
      <c r="S905" s="154">
        <v>0.981177412895475</v>
      </c>
      <c r="T905" s="154">
        <v>0.98968824940048</v>
      </c>
      <c r="U905" s="173">
        <v>-0.000806060110328688</v>
      </c>
      <c r="V905" s="158">
        <v>30286</v>
      </c>
      <c r="W905" s="158">
        <v>29788</v>
      </c>
      <c r="X905" s="158">
        <v>30767</v>
      </c>
      <c r="Y905" s="158">
        <v>30063</v>
      </c>
      <c r="Z905" s="155">
        <v>0.983556758898501</v>
      </c>
      <c r="AA905" s="155">
        <v>0.977118341079728</v>
      </c>
      <c r="AB905" s="173">
        <v>0.00643841781877263</v>
      </c>
    </row>
    <row r="906" spans="1:28">
      <c r="A906" s="175" t="s">
        <v>668</v>
      </c>
      <c r="B906" s="176" t="s">
        <v>1824</v>
      </c>
      <c r="C906" s="176" t="s">
        <v>902</v>
      </c>
      <c r="D906" s="150">
        <v>4563</v>
      </c>
      <c r="E906" s="153">
        <v>4438</v>
      </c>
      <c r="F906" s="153">
        <v>125</v>
      </c>
      <c r="G906" s="151">
        <v>1612</v>
      </c>
      <c r="H906" s="151">
        <v>1550</v>
      </c>
      <c r="I906" s="151">
        <v>62</v>
      </c>
      <c r="J906" s="151">
        <v>3160</v>
      </c>
      <c r="K906" s="151">
        <v>3066</v>
      </c>
      <c r="L906" s="151">
        <v>94</v>
      </c>
      <c r="M906" s="172">
        <v>0.93</v>
      </c>
      <c r="N906" s="153">
        <v>79165</v>
      </c>
      <c r="O906" s="153">
        <v>76940</v>
      </c>
      <c r="P906" s="153">
        <v>2225</v>
      </c>
      <c r="Q906" s="154">
        <v>0.971894145139898</v>
      </c>
      <c r="R906" s="154">
        <v>0.972605741836511</v>
      </c>
      <c r="S906" s="154">
        <v>0.961538461538462</v>
      </c>
      <c r="T906" s="154">
        <v>0.970253164556962</v>
      </c>
      <c r="U906" s="173">
        <v>0.0110672802980495</v>
      </c>
      <c r="V906" s="158">
        <v>22792</v>
      </c>
      <c r="W906" s="158">
        <v>22187</v>
      </c>
      <c r="X906" s="158">
        <v>25644</v>
      </c>
      <c r="Y906" s="158">
        <v>24820</v>
      </c>
      <c r="Z906" s="155">
        <v>0.973455598455598</v>
      </c>
      <c r="AA906" s="155">
        <v>0.967867727343628</v>
      </c>
      <c r="AB906" s="173">
        <v>0.00558787111197034</v>
      </c>
    </row>
    <row r="907" spans="1:28">
      <c r="A907" s="175" t="s">
        <v>668</v>
      </c>
      <c r="B907" s="176" t="s">
        <v>1824</v>
      </c>
      <c r="C907" s="176" t="s">
        <v>903</v>
      </c>
      <c r="D907" s="150">
        <v>7583</v>
      </c>
      <c r="E907" s="153">
        <v>7319</v>
      </c>
      <c r="F907" s="153">
        <v>264</v>
      </c>
      <c r="G907" s="151">
        <v>2633</v>
      </c>
      <c r="H907" s="151">
        <v>2523</v>
      </c>
      <c r="I907" s="151">
        <v>110</v>
      </c>
      <c r="J907" s="151">
        <v>5277</v>
      </c>
      <c r="K907" s="151">
        <v>5127</v>
      </c>
      <c r="L907" s="151">
        <v>150</v>
      </c>
      <c r="M907" s="172">
        <v>0.93</v>
      </c>
      <c r="N907" s="153">
        <v>134670</v>
      </c>
      <c r="O907" s="153">
        <v>130263</v>
      </c>
      <c r="P907" s="153">
        <v>4407</v>
      </c>
      <c r="Q907" s="154">
        <v>0.967275562486077</v>
      </c>
      <c r="R907" s="154">
        <v>0.965185282869577</v>
      </c>
      <c r="S907" s="154">
        <v>0.958222559817698</v>
      </c>
      <c r="T907" s="154">
        <v>0.971574758385446</v>
      </c>
      <c r="U907" s="173">
        <v>0.00696272305187828</v>
      </c>
      <c r="V907" s="158">
        <v>38453</v>
      </c>
      <c r="W907" s="158">
        <v>37209</v>
      </c>
      <c r="X907" s="158">
        <v>44329</v>
      </c>
      <c r="Y907" s="158">
        <v>42696</v>
      </c>
      <c r="Z907" s="155">
        <v>0.967648818037604</v>
      </c>
      <c r="AA907" s="155">
        <v>0.963161812808771</v>
      </c>
      <c r="AB907" s="173">
        <v>0.00448700522883361</v>
      </c>
    </row>
    <row r="908" spans="1:28">
      <c r="A908" s="175" t="s">
        <v>668</v>
      </c>
      <c r="B908" s="176" t="s">
        <v>1824</v>
      </c>
      <c r="C908" s="176" t="s">
        <v>904</v>
      </c>
      <c r="D908" s="150">
        <v>6055</v>
      </c>
      <c r="E908" s="153">
        <v>5884</v>
      </c>
      <c r="F908" s="153">
        <v>171</v>
      </c>
      <c r="G908" s="151">
        <v>2153</v>
      </c>
      <c r="H908" s="151">
        <v>2083</v>
      </c>
      <c r="I908" s="151">
        <v>70</v>
      </c>
      <c r="J908" s="151">
        <v>4157</v>
      </c>
      <c r="K908" s="151">
        <v>4068</v>
      </c>
      <c r="L908" s="151">
        <v>89</v>
      </c>
      <c r="M908" s="172">
        <v>0.93</v>
      </c>
      <c r="N908" s="153">
        <v>106997</v>
      </c>
      <c r="O908" s="153">
        <v>103916</v>
      </c>
      <c r="P908" s="153">
        <v>3081</v>
      </c>
      <c r="Q908" s="154">
        <v>0.971204800134583</v>
      </c>
      <c r="R908" s="154">
        <v>0.971758876961189</v>
      </c>
      <c r="S908" s="154">
        <v>0.967487227124942</v>
      </c>
      <c r="T908" s="154">
        <v>0.97859032956459</v>
      </c>
      <c r="U908" s="173">
        <v>0.00427164983624717</v>
      </c>
      <c r="V908" s="158">
        <v>30636</v>
      </c>
      <c r="W908" s="158">
        <v>29787</v>
      </c>
      <c r="X908" s="158">
        <v>34779</v>
      </c>
      <c r="Y908" s="158">
        <v>33656</v>
      </c>
      <c r="Z908" s="155">
        <v>0.972287504896201</v>
      </c>
      <c r="AA908" s="155">
        <v>0.967710399953995</v>
      </c>
      <c r="AB908" s="173">
        <v>0.00457710494220531</v>
      </c>
    </row>
    <row r="909" spans="1:28">
      <c r="A909" s="175" t="s">
        <v>668</v>
      </c>
      <c r="B909" s="176" t="s">
        <v>1824</v>
      </c>
      <c r="C909" s="176" t="s">
        <v>905</v>
      </c>
      <c r="D909" s="150">
        <v>1927</v>
      </c>
      <c r="E909" s="153">
        <v>1878</v>
      </c>
      <c r="F909" s="153">
        <v>49</v>
      </c>
      <c r="G909" s="151">
        <v>631</v>
      </c>
      <c r="H909" s="151">
        <v>615</v>
      </c>
      <c r="I909" s="151">
        <v>16</v>
      </c>
      <c r="J909" s="151">
        <v>1367</v>
      </c>
      <c r="K909" s="151">
        <v>1342</v>
      </c>
      <c r="L909" s="151">
        <v>25</v>
      </c>
      <c r="M909" s="172">
        <v>0.93</v>
      </c>
      <c r="N909" s="153">
        <v>34244</v>
      </c>
      <c r="O909" s="153">
        <v>33389</v>
      </c>
      <c r="P909" s="153">
        <v>855</v>
      </c>
      <c r="Q909" s="154">
        <v>0.975032122415606</v>
      </c>
      <c r="R909" s="154">
        <v>0.974571873378308</v>
      </c>
      <c r="S909" s="154">
        <v>0.974643423137876</v>
      </c>
      <c r="T909" s="154">
        <v>0.981711777615216</v>
      </c>
      <c r="U909" s="173">
        <v>-7.15497595681347e-5</v>
      </c>
      <c r="V909" s="158">
        <v>9842</v>
      </c>
      <c r="W909" s="158">
        <v>9565</v>
      </c>
      <c r="X909" s="158">
        <v>11167</v>
      </c>
      <c r="Y909" s="158">
        <v>10888</v>
      </c>
      <c r="Z909" s="155">
        <v>0.971855313960577</v>
      </c>
      <c r="AA909" s="155">
        <v>0.975015671173995</v>
      </c>
      <c r="AB909" s="173">
        <v>-0.00316035721341767</v>
      </c>
    </row>
    <row r="910" spans="1:28">
      <c r="A910" s="175" t="s">
        <v>668</v>
      </c>
      <c r="B910" s="176" t="s">
        <v>1824</v>
      </c>
      <c r="C910" s="176" t="s">
        <v>906</v>
      </c>
      <c r="D910" s="150">
        <v>4354</v>
      </c>
      <c r="E910" s="153">
        <v>4284</v>
      </c>
      <c r="F910" s="153">
        <v>70</v>
      </c>
      <c r="G910" s="151">
        <v>1501</v>
      </c>
      <c r="H910" s="151">
        <v>1485</v>
      </c>
      <c r="I910" s="151">
        <v>16</v>
      </c>
      <c r="J910" s="151">
        <v>2981</v>
      </c>
      <c r="K910" s="151">
        <v>2956</v>
      </c>
      <c r="L910" s="151">
        <v>25</v>
      </c>
      <c r="M910" s="172">
        <v>0.93</v>
      </c>
      <c r="N910" s="153">
        <v>74629</v>
      </c>
      <c r="O910" s="153">
        <v>73694</v>
      </c>
      <c r="P910" s="153">
        <v>935</v>
      </c>
      <c r="Q910" s="154">
        <v>0.987471358319152</v>
      </c>
      <c r="R910" s="154">
        <v>0.983922829581994</v>
      </c>
      <c r="S910" s="154">
        <v>0.989340439706862</v>
      </c>
      <c r="T910" s="154">
        <v>0.991613552499161</v>
      </c>
      <c r="U910" s="173">
        <v>-0.00541761012486852</v>
      </c>
      <c r="V910" s="158">
        <v>21931</v>
      </c>
      <c r="W910" s="158">
        <v>21679</v>
      </c>
      <c r="X910" s="158">
        <v>24223</v>
      </c>
      <c r="Y910" s="158">
        <v>23838</v>
      </c>
      <c r="Z910" s="155">
        <v>0.988509415895308</v>
      </c>
      <c r="AA910" s="155">
        <v>0.984106014944474</v>
      </c>
      <c r="AB910" s="173">
        <v>0.0044034009508338</v>
      </c>
    </row>
    <row r="911" spans="1:28">
      <c r="A911" s="175" t="s">
        <v>668</v>
      </c>
      <c r="B911" s="176" t="s">
        <v>1824</v>
      </c>
      <c r="C911" s="176" t="s">
        <v>907</v>
      </c>
      <c r="D911" s="150">
        <v>2751</v>
      </c>
      <c r="E911" s="153">
        <v>2661</v>
      </c>
      <c r="F911" s="153">
        <v>90</v>
      </c>
      <c r="G911" s="151">
        <v>948</v>
      </c>
      <c r="H911" s="151">
        <v>911</v>
      </c>
      <c r="I911" s="151">
        <v>37</v>
      </c>
      <c r="J911" s="151">
        <v>1873</v>
      </c>
      <c r="K911" s="151">
        <v>1836</v>
      </c>
      <c r="L911" s="151">
        <v>37</v>
      </c>
      <c r="M911" s="172">
        <v>0.93</v>
      </c>
      <c r="N911" s="153">
        <v>45579</v>
      </c>
      <c r="O911" s="153">
        <v>44477</v>
      </c>
      <c r="P911" s="153">
        <v>1102</v>
      </c>
      <c r="Q911" s="154">
        <v>0.975822198819632</v>
      </c>
      <c r="R911" s="154">
        <v>0.967284623773173</v>
      </c>
      <c r="S911" s="154">
        <v>0.960970464135021</v>
      </c>
      <c r="T911" s="154">
        <v>0.980245595301655</v>
      </c>
      <c r="U911" s="173">
        <v>0.00631415963815229</v>
      </c>
      <c r="V911" s="158">
        <v>13403</v>
      </c>
      <c r="W911" s="158">
        <v>13070</v>
      </c>
      <c r="X911" s="158">
        <v>14849</v>
      </c>
      <c r="Y911" s="158">
        <v>14439</v>
      </c>
      <c r="Z911" s="155">
        <v>0.975154816085951</v>
      </c>
      <c r="AA911" s="155">
        <v>0.972388713044649</v>
      </c>
      <c r="AB911" s="173">
        <v>0.00276610304130143</v>
      </c>
    </row>
    <row r="912" spans="1:28">
      <c r="A912" s="175" t="s">
        <v>668</v>
      </c>
      <c r="B912" s="176" t="s">
        <v>1824</v>
      </c>
      <c r="C912" s="176" t="s">
        <v>908</v>
      </c>
      <c r="D912" s="150">
        <v>2702</v>
      </c>
      <c r="E912" s="153">
        <v>2655</v>
      </c>
      <c r="F912" s="153">
        <v>47</v>
      </c>
      <c r="G912" s="151">
        <v>943</v>
      </c>
      <c r="H912" s="151">
        <v>912</v>
      </c>
      <c r="I912" s="151">
        <v>31</v>
      </c>
      <c r="J912" s="151">
        <v>1953</v>
      </c>
      <c r="K912" s="151">
        <v>1932</v>
      </c>
      <c r="L912" s="151">
        <v>21</v>
      </c>
      <c r="M912" s="172">
        <v>0.93</v>
      </c>
      <c r="N912" s="153">
        <v>48940</v>
      </c>
      <c r="O912" s="153">
        <v>47785</v>
      </c>
      <c r="P912" s="153">
        <v>1155</v>
      </c>
      <c r="Q912" s="154">
        <v>0.976399673069064</v>
      </c>
      <c r="R912" s="154">
        <v>0.98260547742413</v>
      </c>
      <c r="S912" s="154">
        <v>0.96712619300106</v>
      </c>
      <c r="T912" s="154">
        <v>0.989247311827957</v>
      </c>
      <c r="U912" s="173">
        <v>0.0154792844230699</v>
      </c>
      <c r="V912" s="158">
        <v>13853</v>
      </c>
      <c r="W912" s="158">
        <v>13525</v>
      </c>
      <c r="X912" s="158">
        <v>16177</v>
      </c>
      <c r="Y912" s="158">
        <v>15757</v>
      </c>
      <c r="Z912" s="155">
        <v>0.976322818162131</v>
      </c>
      <c r="AA912" s="155">
        <v>0.974037213327564</v>
      </c>
      <c r="AB912" s="173">
        <v>0.00228560483456708</v>
      </c>
    </row>
    <row r="913" spans="1:28">
      <c r="A913" s="175" t="s">
        <v>668</v>
      </c>
      <c r="B913" s="176" t="s">
        <v>1824</v>
      </c>
      <c r="C913" s="176" t="s">
        <v>909</v>
      </c>
      <c r="D913" s="150">
        <v>3824</v>
      </c>
      <c r="E913" s="153">
        <v>3619</v>
      </c>
      <c r="F913" s="153">
        <v>205</v>
      </c>
      <c r="G913" s="151">
        <v>1384</v>
      </c>
      <c r="H913" s="151">
        <v>1318</v>
      </c>
      <c r="I913" s="151">
        <v>66</v>
      </c>
      <c r="J913" s="151">
        <v>2630</v>
      </c>
      <c r="K913" s="151">
        <v>2533</v>
      </c>
      <c r="L913" s="151">
        <v>97</v>
      </c>
      <c r="M913" s="172">
        <v>0.93</v>
      </c>
      <c r="N913" s="153">
        <v>67187</v>
      </c>
      <c r="O913" s="153">
        <v>64581</v>
      </c>
      <c r="P913" s="153">
        <v>2606</v>
      </c>
      <c r="Q913" s="154">
        <v>0.961212734606397</v>
      </c>
      <c r="R913" s="154">
        <v>0.946391213389121</v>
      </c>
      <c r="S913" s="154">
        <v>0.952312138728324</v>
      </c>
      <c r="T913" s="154">
        <v>0.963117870722433</v>
      </c>
      <c r="U913" s="173">
        <v>-0.0059209253392023</v>
      </c>
      <c r="V913" s="158">
        <v>18977</v>
      </c>
      <c r="W913" s="158">
        <v>18222</v>
      </c>
      <c r="X913" s="158">
        <v>22854</v>
      </c>
      <c r="Y913" s="158">
        <v>21889</v>
      </c>
      <c r="Z913" s="155">
        <v>0.960214997101755</v>
      </c>
      <c r="AA913" s="155">
        <v>0.957775444123567</v>
      </c>
      <c r="AB913" s="173">
        <v>0.00243955297818776</v>
      </c>
    </row>
    <row r="914" spans="1:28">
      <c r="A914" s="175" t="s">
        <v>668</v>
      </c>
      <c r="B914" s="176" t="s">
        <v>1828</v>
      </c>
      <c r="C914" s="176" t="s">
        <v>910</v>
      </c>
      <c r="D914" s="150">
        <v>7890</v>
      </c>
      <c r="E914" s="153">
        <v>7654</v>
      </c>
      <c r="F914" s="153">
        <v>236</v>
      </c>
      <c r="G914" s="151">
        <v>4161</v>
      </c>
      <c r="H914" s="151">
        <v>3981</v>
      </c>
      <c r="I914" s="151">
        <v>180</v>
      </c>
      <c r="J914" s="151">
        <v>4516</v>
      </c>
      <c r="K914" s="151">
        <v>4433</v>
      </c>
      <c r="L914" s="151">
        <v>83</v>
      </c>
      <c r="M914" s="172">
        <v>0.93</v>
      </c>
      <c r="N914" s="153">
        <v>142386</v>
      </c>
      <c r="O914" s="153">
        <v>138329</v>
      </c>
      <c r="P914" s="153">
        <v>4057</v>
      </c>
      <c r="Q914" s="154">
        <v>0.971507030185552</v>
      </c>
      <c r="R914" s="154">
        <v>0.970088719898606</v>
      </c>
      <c r="S914" s="154">
        <v>0.956741167988464</v>
      </c>
      <c r="T914" s="154">
        <v>0.981620903454384</v>
      </c>
      <c r="U914" s="173">
        <v>0.0133475519101415</v>
      </c>
      <c r="V914" s="158">
        <v>41521</v>
      </c>
      <c r="W914" s="158">
        <v>40222</v>
      </c>
      <c r="X914" s="158">
        <v>44974</v>
      </c>
      <c r="Y914" s="158">
        <v>43749</v>
      </c>
      <c r="Z914" s="155">
        <v>0.968714626333662</v>
      </c>
      <c r="AA914" s="155">
        <v>0.972762040289945</v>
      </c>
      <c r="AB914" s="173">
        <v>-0.00404741395628283</v>
      </c>
    </row>
    <row r="915" spans="1:28">
      <c r="A915" s="175" t="s">
        <v>668</v>
      </c>
      <c r="B915" s="176" t="s">
        <v>33</v>
      </c>
      <c r="C915" s="176" t="s">
        <v>911</v>
      </c>
      <c r="D915" s="150">
        <v>0</v>
      </c>
      <c r="E915" s="153">
        <v>0</v>
      </c>
      <c r="F915" s="153">
        <v>0</v>
      </c>
      <c r="G915" s="151">
        <v>0</v>
      </c>
      <c r="H915" s="151">
        <v>0</v>
      </c>
      <c r="I915" s="151">
        <v>0</v>
      </c>
      <c r="J915" s="151">
        <v>0</v>
      </c>
      <c r="K915" s="151">
        <v>0</v>
      </c>
      <c r="L915" s="151">
        <v>0</v>
      </c>
      <c r="M915" s="172">
        <v>0.93</v>
      </c>
      <c r="N915" s="153">
        <v>0</v>
      </c>
      <c r="O915" s="153">
        <v>0</v>
      </c>
      <c r="P915" s="153">
        <v>0</v>
      </c>
      <c r="Q915" s="154">
        <v>0</v>
      </c>
      <c r="R915" s="154">
        <v>0</v>
      </c>
      <c r="S915" s="154">
        <v>0</v>
      </c>
      <c r="T915" s="154">
        <v>0</v>
      </c>
      <c r="U915" s="173">
        <v>0</v>
      </c>
      <c r="V915" s="158">
        <v>0</v>
      </c>
      <c r="W915" s="158">
        <v>0</v>
      </c>
      <c r="X915" s="158">
        <v>0</v>
      </c>
      <c r="Y915" s="158">
        <v>0</v>
      </c>
      <c r="Z915" s="155">
        <v>0</v>
      </c>
      <c r="AA915" s="155">
        <v>0</v>
      </c>
      <c r="AB915" s="173">
        <v>0</v>
      </c>
    </row>
    <row r="916" spans="1:28">
      <c r="A916" s="175" t="s">
        <v>668</v>
      </c>
      <c r="B916" s="176" t="s">
        <v>1828</v>
      </c>
      <c r="C916" s="176" t="s">
        <v>912</v>
      </c>
      <c r="D916" s="150">
        <v>2430</v>
      </c>
      <c r="E916" s="153">
        <v>2360</v>
      </c>
      <c r="F916" s="153">
        <v>70</v>
      </c>
      <c r="G916" s="151">
        <v>1293</v>
      </c>
      <c r="H916" s="151">
        <v>1242</v>
      </c>
      <c r="I916" s="151">
        <v>51</v>
      </c>
      <c r="J916" s="151">
        <v>1434</v>
      </c>
      <c r="K916" s="151">
        <v>1394</v>
      </c>
      <c r="L916" s="151">
        <v>40</v>
      </c>
      <c r="M916" s="172">
        <v>0.93</v>
      </c>
      <c r="N916" s="153">
        <v>43805</v>
      </c>
      <c r="O916" s="153">
        <v>42613</v>
      </c>
      <c r="P916" s="153">
        <v>1192</v>
      </c>
      <c r="Q916" s="154">
        <v>0.972788494464102</v>
      </c>
      <c r="R916" s="154">
        <v>0.97119341563786</v>
      </c>
      <c r="S916" s="154">
        <v>0.960556844547564</v>
      </c>
      <c r="T916" s="154">
        <v>0.9721059972106</v>
      </c>
      <c r="U916" s="173">
        <v>0.0106365710902963</v>
      </c>
      <c r="V916" s="158">
        <v>12759</v>
      </c>
      <c r="W916" s="158">
        <v>12370</v>
      </c>
      <c r="X916" s="158">
        <v>13856</v>
      </c>
      <c r="Y916" s="158">
        <v>13479</v>
      </c>
      <c r="Z916" s="155">
        <v>0.969511717219218</v>
      </c>
      <c r="AA916" s="155">
        <v>0.972791570438799</v>
      </c>
      <c r="AB916" s="173">
        <v>-0.00327985321958124</v>
      </c>
    </row>
    <row r="917" spans="1:28">
      <c r="A917" s="175" t="s">
        <v>668</v>
      </c>
      <c r="B917" s="176" t="s">
        <v>1828</v>
      </c>
      <c r="C917" s="176" t="s">
        <v>913</v>
      </c>
      <c r="D917" s="150">
        <v>5985</v>
      </c>
      <c r="E917" s="153">
        <v>5732</v>
      </c>
      <c r="F917" s="153">
        <v>253</v>
      </c>
      <c r="G917" s="151">
        <v>3064</v>
      </c>
      <c r="H917" s="151">
        <v>2910</v>
      </c>
      <c r="I917" s="151">
        <v>154</v>
      </c>
      <c r="J917" s="151">
        <v>3271</v>
      </c>
      <c r="K917" s="151">
        <v>3143</v>
      </c>
      <c r="L917" s="151">
        <v>128</v>
      </c>
      <c r="M917" s="172">
        <v>0.93</v>
      </c>
      <c r="N917" s="153">
        <v>107246</v>
      </c>
      <c r="O917" s="153">
        <v>103523</v>
      </c>
      <c r="P917" s="153">
        <v>3723</v>
      </c>
      <c r="Q917" s="154">
        <v>0.96528541857039</v>
      </c>
      <c r="R917" s="154">
        <v>0.957727652464495</v>
      </c>
      <c r="S917" s="154">
        <v>0.949738903394256</v>
      </c>
      <c r="T917" s="154">
        <v>0.960868236013452</v>
      </c>
      <c r="U917" s="173">
        <v>0.00798874907023861</v>
      </c>
      <c r="V917" s="158">
        <v>30625</v>
      </c>
      <c r="W917" s="158">
        <v>29390</v>
      </c>
      <c r="X917" s="158">
        <v>33925</v>
      </c>
      <c r="Y917" s="158">
        <v>32774</v>
      </c>
      <c r="Z917" s="155">
        <v>0.959673469387755</v>
      </c>
      <c r="AA917" s="155">
        <v>0.966072218128224</v>
      </c>
      <c r="AB917" s="173">
        <v>-0.00639874874046886</v>
      </c>
    </row>
    <row r="918" spans="1:28">
      <c r="A918" s="175" t="s">
        <v>668</v>
      </c>
      <c r="B918" s="176" t="s">
        <v>1823</v>
      </c>
      <c r="C918" s="176" t="s">
        <v>914</v>
      </c>
      <c r="D918" s="150">
        <v>0</v>
      </c>
      <c r="E918" s="153">
        <v>0</v>
      </c>
      <c r="F918" s="153">
        <v>0</v>
      </c>
      <c r="G918" s="151">
        <v>0</v>
      </c>
      <c r="H918" s="151">
        <v>0</v>
      </c>
      <c r="I918" s="151">
        <v>0</v>
      </c>
      <c r="J918" s="151">
        <v>0</v>
      </c>
      <c r="K918" s="151">
        <v>0</v>
      </c>
      <c r="L918" s="151">
        <v>0</v>
      </c>
      <c r="M918" s="172">
        <v>0.93</v>
      </c>
      <c r="N918" s="153">
        <v>7</v>
      </c>
      <c r="O918" s="153">
        <v>7</v>
      </c>
      <c r="P918" s="153">
        <v>0</v>
      </c>
      <c r="Q918" s="154">
        <v>1</v>
      </c>
      <c r="R918" s="154">
        <v>0</v>
      </c>
      <c r="S918" s="154">
        <v>0</v>
      </c>
      <c r="T918" s="154">
        <v>0</v>
      </c>
      <c r="U918" s="173">
        <v>0</v>
      </c>
      <c r="V918" s="158">
        <v>1</v>
      </c>
      <c r="W918" s="158">
        <v>1</v>
      </c>
      <c r="X918" s="158">
        <v>3</v>
      </c>
      <c r="Y918" s="158">
        <v>3</v>
      </c>
      <c r="Z918" s="155">
        <v>1</v>
      </c>
      <c r="AA918" s="155">
        <v>1</v>
      </c>
      <c r="AB918" s="173">
        <v>0</v>
      </c>
    </row>
    <row r="919" spans="1:28">
      <c r="A919" s="175" t="s">
        <v>668</v>
      </c>
      <c r="B919" s="176" t="s">
        <v>1823</v>
      </c>
      <c r="C919" s="176" t="s">
        <v>915</v>
      </c>
      <c r="D919" s="150">
        <v>1</v>
      </c>
      <c r="E919" s="153">
        <v>1</v>
      </c>
      <c r="F919" s="153">
        <v>0</v>
      </c>
      <c r="G919" s="151">
        <v>0</v>
      </c>
      <c r="H919" s="151">
        <v>0</v>
      </c>
      <c r="I919" s="151">
        <v>0</v>
      </c>
      <c r="J919" s="151">
        <v>0</v>
      </c>
      <c r="K919" s="151">
        <v>0</v>
      </c>
      <c r="L919" s="151">
        <v>0</v>
      </c>
      <c r="M919" s="172">
        <v>0.93</v>
      </c>
      <c r="N919" s="153">
        <v>11</v>
      </c>
      <c r="O919" s="153">
        <v>11</v>
      </c>
      <c r="P919" s="153">
        <v>0</v>
      </c>
      <c r="Q919" s="154">
        <v>1</v>
      </c>
      <c r="R919" s="154">
        <v>1</v>
      </c>
      <c r="S919" s="154">
        <v>0</v>
      </c>
      <c r="T919" s="154">
        <v>0</v>
      </c>
      <c r="U919" s="173">
        <v>1</v>
      </c>
      <c r="V919" s="158">
        <v>2</v>
      </c>
      <c r="W919" s="158">
        <v>2</v>
      </c>
      <c r="X919" s="158">
        <v>5</v>
      </c>
      <c r="Y919" s="158">
        <v>5</v>
      </c>
      <c r="Z919" s="155">
        <v>1</v>
      </c>
      <c r="AA919" s="155">
        <v>1</v>
      </c>
      <c r="AB919" s="173">
        <v>0</v>
      </c>
    </row>
    <row r="920" spans="1:28">
      <c r="A920" s="175" t="s">
        <v>668</v>
      </c>
      <c r="B920" s="176" t="s">
        <v>1826</v>
      </c>
      <c r="C920" s="176" t="s">
        <v>916</v>
      </c>
      <c r="D920" s="150">
        <v>39</v>
      </c>
      <c r="E920" s="153">
        <v>36</v>
      </c>
      <c r="F920" s="153">
        <v>3</v>
      </c>
      <c r="G920" s="151">
        <v>51</v>
      </c>
      <c r="H920" s="151">
        <v>50</v>
      </c>
      <c r="I920" s="151">
        <v>1</v>
      </c>
      <c r="J920" s="151">
        <v>51</v>
      </c>
      <c r="K920" s="151">
        <v>48</v>
      </c>
      <c r="L920" s="151">
        <v>3</v>
      </c>
      <c r="M920" s="172">
        <v>0.93</v>
      </c>
      <c r="N920" s="153">
        <v>1333</v>
      </c>
      <c r="O920" s="153">
        <v>1310</v>
      </c>
      <c r="P920" s="153">
        <v>23</v>
      </c>
      <c r="Q920" s="154">
        <v>0.982745686421605</v>
      </c>
      <c r="R920" s="154">
        <v>0.923076923076923</v>
      </c>
      <c r="S920" s="154">
        <v>0.980392156862745</v>
      </c>
      <c r="T920" s="154">
        <v>0.941176470588235</v>
      </c>
      <c r="U920" s="173">
        <v>-0.0573152337858219</v>
      </c>
      <c r="V920" s="158">
        <v>338</v>
      </c>
      <c r="W920" s="158">
        <v>323</v>
      </c>
      <c r="X920" s="158">
        <v>381</v>
      </c>
      <c r="Y920" s="158">
        <v>377</v>
      </c>
      <c r="Z920" s="155">
        <v>0.955621301775148</v>
      </c>
      <c r="AA920" s="155">
        <v>0.989501312335958</v>
      </c>
      <c r="AB920" s="173">
        <v>-0.03388001056081</v>
      </c>
    </row>
    <row r="921" spans="1:28">
      <c r="A921" s="175" t="s">
        <v>668</v>
      </c>
      <c r="B921" s="176" t="s">
        <v>33</v>
      </c>
      <c r="C921" s="176" t="s">
        <v>917</v>
      </c>
      <c r="D921" s="150">
        <v>0</v>
      </c>
      <c r="E921" s="153">
        <v>0</v>
      </c>
      <c r="F921" s="153">
        <v>0</v>
      </c>
      <c r="G921" s="151">
        <v>0</v>
      </c>
      <c r="H921" s="151">
        <v>0</v>
      </c>
      <c r="I921" s="151">
        <v>0</v>
      </c>
      <c r="J921" s="151">
        <v>0</v>
      </c>
      <c r="K921" s="151">
        <v>0</v>
      </c>
      <c r="L921" s="151">
        <v>0</v>
      </c>
      <c r="M921" s="172">
        <v>0.93</v>
      </c>
      <c r="N921" s="153">
        <v>0</v>
      </c>
      <c r="O921" s="153">
        <v>0</v>
      </c>
      <c r="P921" s="153">
        <v>0</v>
      </c>
      <c r="Q921" s="154">
        <v>0</v>
      </c>
      <c r="R921" s="154">
        <v>0</v>
      </c>
      <c r="S921" s="154">
        <v>0</v>
      </c>
      <c r="T921" s="154">
        <v>0</v>
      </c>
      <c r="U921" s="173">
        <v>0</v>
      </c>
      <c r="V921" s="158">
        <v>0</v>
      </c>
      <c r="W921" s="158">
        <v>0</v>
      </c>
      <c r="X921" s="158">
        <v>0</v>
      </c>
      <c r="Y921" s="158">
        <v>0</v>
      </c>
      <c r="Z921" s="155">
        <v>0</v>
      </c>
      <c r="AA921" s="155">
        <v>0</v>
      </c>
      <c r="AB921" s="173">
        <v>0</v>
      </c>
    </row>
    <row r="922" spans="1:28">
      <c r="A922" s="175" t="s">
        <v>668</v>
      </c>
      <c r="B922" s="176" t="s">
        <v>1826</v>
      </c>
      <c r="C922" s="176" t="s">
        <v>918</v>
      </c>
      <c r="D922" s="150">
        <v>3</v>
      </c>
      <c r="E922" s="153">
        <v>3</v>
      </c>
      <c r="F922" s="153">
        <v>0</v>
      </c>
      <c r="G922" s="151">
        <v>1</v>
      </c>
      <c r="H922" s="151">
        <v>1</v>
      </c>
      <c r="I922" s="151">
        <v>0</v>
      </c>
      <c r="J922" s="151">
        <v>5</v>
      </c>
      <c r="K922" s="151">
        <v>5</v>
      </c>
      <c r="L922" s="151">
        <v>0</v>
      </c>
      <c r="M922" s="172">
        <v>0.93</v>
      </c>
      <c r="N922" s="153">
        <v>63</v>
      </c>
      <c r="O922" s="153">
        <v>62</v>
      </c>
      <c r="P922" s="153">
        <v>1</v>
      </c>
      <c r="Q922" s="154">
        <v>0.984126984126984</v>
      </c>
      <c r="R922" s="154">
        <v>1</v>
      </c>
      <c r="S922" s="154">
        <v>1</v>
      </c>
      <c r="T922" s="154">
        <v>1</v>
      </c>
      <c r="U922" s="173">
        <v>0</v>
      </c>
      <c r="V922" s="158">
        <v>26</v>
      </c>
      <c r="W922" s="158">
        <v>26</v>
      </c>
      <c r="X922" s="158">
        <v>20</v>
      </c>
      <c r="Y922" s="158">
        <v>19</v>
      </c>
      <c r="Z922" s="155">
        <v>1</v>
      </c>
      <c r="AA922" s="155">
        <v>0.95</v>
      </c>
      <c r="AB922" s="173">
        <v>0.05</v>
      </c>
    </row>
    <row r="923" spans="1:28">
      <c r="A923" s="175" t="s">
        <v>668</v>
      </c>
      <c r="B923" s="176" t="s">
        <v>1826</v>
      </c>
      <c r="C923" s="176" t="s">
        <v>919</v>
      </c>
      <c r="D923" s="150">
        <v>0</v>
      </c>
      <c r="E923" s="153">
        <v>0</v>
      </c>
      <c r="F923" s="153">
        <v>0</v>
      </c>
      <c r="G923" s="151">
        <v>0</v>
      </c>
      <c r="H923" s="151">
        <v>0</v>
      </c>
      <c r="I923" s="151">
        <v>0</v>
      </c>
      <c r="J923" s="151">
        <v>0</v>
      </c>
      <c r="K923" s="151">
        <v>0</v>
      </c>
      <c r="L923" s="151">
        <v>0</v>
      </c>
      <c r="M923" s="172">
        <v>0.93</v>
      </c>
      <c r="N923" s="153">
        <v>3</v>
      </c>
      <c r="O923" s="153">
        <v>3</v>
      </c>
      <c r="P923" s="153">
        <v>0</v>
      </c>
      <c r="Q923" s="154">
        <v>1</v>
      </c>
      <c r="R923" s="154">
        <v>0</v>
      </c>
      <c r="S923" s="154">
        <v>0</v>
      </c>
      <c r="T923" s="154">
        <v>0</v>
      </c>
      <c r="U923" s="173">
        <v>0</v>
      </c>
      <c r="V923" s="158">
        <v>0</v>
      </c>
      <c r="W923" s="158">
        <v>0</v>
      </c>
      <c r="X923" s="158">
        <v>1</v>
      </c>
      <c r="Y923" s="158">
        <v>1</v>
      </c>
      <c r="Z923" s="155">
        <v>0</v>
      </c>
      <c r="AA923" s="155">
        <v>1</v>
      </c>
      <c r="AB923" s="173">
        <v>-1</v>
      </c>
    </row>
    <row r="924" spans="1:28">
      <c r="A924" s="175" t="s">
        <v>668</v>
      </c>
      <c r="B924" s="176" t="s">
        <v>1826</v>
      </c>
      <c r="C924" s="176" t="s">
        <v>920</v>
      </c>
      <c r="D924" s="150">
        <v>0</v>
      </c>
      <c r="E924" s="153">
        <v>0</v>
      </c>
      <c r="F924" s="153">
        <v>0</v>
      </c>
      <c r="G924" s="151">
        <v>0</v>
      </c>
      <c r="H924" s="151">
        <v>0</v>
      </c>
      <c r="I924" s="151">
        <v>0</v>
      </c>
      <c r="J924" s="151">
        <v>0</v>
      </c>
      <c r="K924" s="151">
        <v>0</v>
      </c>
      <c r="L924" s="151">
        <v>0</v>
      </c>
      <c r="M924" s="172">
        <v>0.93</v>
      </c>
      <c r="N924" s="153">
        <v>0</v>
      </c>
      <c r="O924" s="153">
        <v>0</v>
      </c>
      <c r="P924" s="153">
        <v>0</v>
      </c>
      <c r="Q924" s="154">
        <v>0</v>
      </c>
      <c r="R924" s="154">
        <v>0</v>
      </c>
      <c r="S924" s="154">
        <v>0</v>
      </c>
      <c r="T924" s="154">
        <v>0</v>
      </c>
      <c r="U924" s="173">
        <v>0</v>
      </c>
      <c r="V924" s="158">
        <v>0</v>
      </c>
      <c r="W924" s="158">
        <v>0</v>
      </c>
      <c r="X924" s="158">
        <v>0</v>
      </c>
      <c r="Y924" s="158">
        <v>0</v>
      </c>
      <c r="Z924" s="155">
        <v>0</v>
      </c>
      <c r="AA924" s="155">
        <v>0</v>
      </c>
      <c r="AB924" s="173">
        <v>0</v>
      </c>
    </row>
    <row r="925" spans="1:28">
      <c r="A925" s="175" t="s">
        <v>668</v>
      </c>
      <c r="B925" s="176" t="s">
        <v>1826</v>
      </c>
      <c r="C925" s="176" t="s">
        <v>921</v>
      </c>
      <c r="D925" s="150">
        <v>14</v>
      </c>
      <c r="E925" s="153">
        <v>14</v>
      </c>
      <c r="F925" s="153">
        <v>0</v>
      </c>
      <c r="G925" s="151">
        <v>6</v>
      </c>
      <c r="H925" s="151">
        <v>6</v>
      </c>
      <c r="I925" s="151">
        <v>0</v>
      </c>
      <c r="J925" s="151">
        <v>8</v>
      </c>
      <c r="K925" s="151">
        <v>8</v>
      </c>
      <c r="L925" s="151">
        <v>0</v>
      </c>
      <c r="M925" s="172">
        <v>0.93</v>
      </c>
      <c r="N925" s="153">
        <v>133</v>
      </c>
      <c r="O925" s="153">
        <v>133</v>
      </c>
      <c r="P925" s="153">
        <v>0</v>
      </c>
      <c r="Q925" s="154">
        <v>1</v>
      </c>
      <c r="R925" s="154">
        <v>1</v>
      </c>
      <c r="S925" s="154">
        <v>1</v>
      </c>
      <c r="T925" s="154">
        <v>1</v>
      </c>
      <c r="U925" s="173">
        <v>0</v>
      </c>
      <c r="V925" s="158">
        <v>55</v>
      </c>
      <c r="W925" s="158">
        <v>55</v>
      </c>
      <c r="X925" s="158">
        <v>55</v>
      </c>
      <c r="Y925" s="158">
        <v>55</v>
      </c>
      <c r="Z925" s="155">
        <v>1</v>
      </c>
      <c r="AA925" s="155">
        <v>1</v>
      </c>
      <c r="AB925" s="173">
        <v>0</v>
      </c>
    </row>
    <row r="926" spans="1:28">
      <c r="A926" s="175" t="s">
        <v>668</v>
      </c>
      <c r="B926" s="176" t="s">
        <v>33</v>
      </c>
      <c r="C926" s="176" t="s">
        <v>923</v>
      </c>
      <c r="D926" s="150">
        <v>0</v>
      </c>
      <c r="E926" s="153">
        <v>0</v>
      </c>
      <c r="F926" s="153">
        <v>0</v>
      </c>
      <c r="G926" s="151">
        <v>0</v>
      </c>
      <c r="H926" s="151">
        <v>0</v>
      </c>
      <c r="I926" s="151">
        <v>0</v>
      </c>
      <c r="J926" s="151">
        <v>0</v>
      </c>
      <c r="K926" s="151">
        <v>0</v>
      </c>
      <c r="L926" s="151">
        <v>0</v>
      </c>
      <c r="M926" s="172">
        <v>0.93</v>
      </c>
      <c r="N926" s="153">
        <v>0</v>
      </c>
      <c r="O926" s="153">
        <v>0</v>
      </c>
      <c r="P926" s="153">
        <v>0</v>
      </c>
      <c r="Q926" s="154">
        <v>0</v>
      </c>
      <c r="R926" s="154">
        <v>0</v>
      </c>
      <c r="S926" s="154">
        <v>0</v>
      </c>
      <c r="T926" s="154">
        <v>0</v>
      </c>
      <c r="U926" s="173">
        <v>0</v>
      </c>
      <c r="V926" s="158">
        <v>0</v>
      </c>
      <c r="W926" s="158">
        <v>0</v>
      </c>
      <c r="X926" s="158">
        <v>0</v>
      </c>
      <c r="Y926" s="158">
        <v>0</v>
      </c>
      <c r="Z926" s="155">
        <v>0</v>
      </c>
      <c r="AA926" s="155">
        <v>0</v>
      </c>
      <c r="AB926" s="173">
        <v>0</v>
      </c>
    </row>
    <row r="927" spans="1:28">
      <c r="A927" s="175" t="s">
        <v>668</v>
      </c>
      <c r="B927" s="176" t="s">
        <v>33</v>
      </c>
      <c r="C927" s="176" t="s">
        <v>924</v>
      </c>
      <c r="D927" s="150">
        <v>0</v>
      </c>
      <c r="E927" s="153">
        <v>0</v>
      </c>
      <c r="F927" s="153">
        <v>0</v>
      </c>
      <c r="G927" s="151">
        <v>0</v>
      </c>
      <c r="H927" s="151">
        <v>0</v>
      </c>
      <c r="I927" s="151">
        <v>0</v>
      </c>
      <c r="J927" s="151">
        <v>0</v>
      </c>
      <c r="K927" s="151">
        <v>0</v>
      </c>
      <c r="L927" s="151">
        <v>0</v>
      </c>
      <c r="M927" s="172">
        <v>0.93</v>
      </c>
      <c r="N927" s="153">
        <v>0</v>
      </c>
      <c r="O927" s="153">
        <v>0</v>
      </c>
      <c r="P927" s="153">
        <v>0</v>
      </c>
      <c r="Q927" s="154">
        <v>0</v>
      </c>
      <c r="R927" s="154">
        <v>0</v>
      </c>
      <c r="S927" s="154">
        <v>0</v>
      </c>
      <c r="T927" s="154">
        <v>0</v>
      </c>
      <c r="U927" s="173">
        <v>0</v>
      </c>
      <c r="V927" s="158">
        <v>0</v>
      </c>
      <c r="W927" s="158">
        <v>0</v>
      </c>
      <c r="X927" s="158">
        <v>0</v>
      </c>
      <c r="Y927" s="158">
        <v>0</v>
      </c>
      <c r="Z927" s="155">
        <v>0</v>
      </c>
      <c r="AA927" s="155">
        <v>0</v>
      </c>
      <c r="AB927" s="173">
        <v>0</v>
      </c>
    </row>
    <row r="928" spans="1:28">
      <c r="A928" s="175" t="s">
        <v>668</v>
      </c>
      <c r="B928" s="176" t="s">
        <v>33</v>
      </c>
      <c r="C928" s="176" t="s">
        <v>925</v>
      </c>
      <c r="D928" s="150">
        <v>0</v>
      </c>
      <c r="E928" s="153">
        <v>0</v>
      </c>
      <c r="F928" s="153">
        <v>0</v>
      </c>
      <c r="G928" s="151">
        <v>0</v>
      </c>
      <c r="H928" s="151">
        <v>0</v>
      </c>
      <c r="I928" s="151">
        <v>0</v>
      </c>
      <c r="J928" s="151">
        <v>0</v>
      </c>
      <c r="K928" s="151">
        <v>0</v>
      </c>
      <c r="L928" s="151">
        <v>0</v>
      </c>
      <c r="M928" s="172">
        <v>0.93</v>
      </c>
      <c r="N928" s="153">
        <v>0</v>
      </c>
      <c r="O928" s="153">
        <v>0</v>
      </c>
      <c r="P928" s="153">
        <v>0</v>
      </c>
      <c r="Q928" s="154">
        <v>0</v>
      </c>
      <c r="R928" s="154">
        <v>0</v>
      </c>
      <c r="S928" s="154">
        <v>0</v>
      </c>
      <c r="T928" s="154">
        <v>0</v>
      </c>
      <c r="U928" s="173">
        <v>0</v>
      </c>
      <c r="V928" s="158">
        <v>0</v>
      </c>
      <c r="W928" s="158">
        <v>0</v>
      </c>
      <c r="X928" s="158">
        <v>0</v>
      </c>
      <c r="Y928" s="158">
        <v>0</v>
      </c>
      <c r="Z928" s="155">
        <v>0</v>
      </c>
      <c r="AA928" s="155">
        <v>0</v>
      </c>
      <c r="AB928" s="173">
        <v>0</v>
      </c>
    </row>
    <row r="929" spans="1:28">
      <c r="A929" s="175" t="s">
        <v>668</v>
      </c>
      <c r="B929" s="176" t="s">
        <v>1828</v>
      </c>
      <c r="C929" s="176" t="s">
        <v>926</v>
      </c>
      <c r="D929" s="150">
        <v>0</v>
      </c>
      <c r="E929" s="153">
        <v>0</v>
      </c>
      <c r="F929" s="153">
        <v>0</v>
      </c>
      <c r="G929" s="151">
        <v>0</v>
      </c>
      <c r="H929" s="151">
        <v>0</v>
      </c>
      <c r="I929" s="151">
        <v>0</v>
      </c>
      <c r="J929" s="151">
        <v>0</v>
      </c>
      <c r="K929" s="151">
        <v>0</v>
      </c>
      <c r="L929" s="151">
        <v>0</v>
      </c>
      <c r="M929" s="172">
        <v>0.93</v>
      </c>
      <c r="N929" s="153">
        <v>1</v>
      </c>
      <c r="O929" s="153">
        <v>0</v>
      </c>
      <c r="P929" s="153">
        <v>1</v>
      </c>
      <c r="Q929" s="154">
        <v>0</v>
      </c>
      <c r="R929" s="154">
        <v>0</v>
      </c>
      <c r="S929" s="154">
        <v>0</v>
      </c>
      <c r="T929" s="154">
        <v>0</v>
      </c>
      <c r="U929" s="173">
        <v>0</v>
      </c>
      <c r="V929" s="158">
        <v>1</v>
      </c>
      <c r="W929" s="158">
        <v>0</v>
      </c>
      <c r="X929" s="158">
        <v>0</v>
      </c>
      <c r="Y929" s="158">
        <v>0</v>
      </c>
      <c r="Z929" s="155">
        <v>0</v>
      </c>
      <c r="AA929" s="155">
        <v>0</v>
      </c>
      <c r="AB929" s="173">
        <v>0</v>
      </c>
    </row>
    <row r="930" spans="1:28">
      <c r="A930" s="175" t="s">
        <v>927</v>
      </c>
      <c r="B930" s="177" t="s">
        <v>1829</v>
      </c>
      <c r="C930" s="177" t="s">
        <v>929</v>
      </c>
      <c r="D930" s="150">
        <v>1783</v>
      </c>
      <c r="E930" s="153">
        <v>1733</v>
      </c>
      <c r="F930" s="153">
        <v>50</v>
      </c>
      <c r="G930" s="151">
        <v>830</v>
      </c>
      <c r="H930" s="151">
        <v>800</v>
      </c>
      <c r="I930" s="151">
        <v>30</v>
      </c>
      <c r="J930" s="151">
        <v>1353</v>
      </c>
      <c r="K930" s="151">
        <v>1320</v>
      </c>
      <c r="L930" s="151">
        <v>33</v>
      </c>
      <c r="M930" s="172">
        <v>0.93</v>
      </c>
      <c r="N930" s="153">
        <v>31390</v>
      </c>
      <c r="O930" s="153">
        <v>30497</v>
      </c>
      <c r="P930" s="153">
        <v>893</v>
      </c>
      <c r="Q930" s="154">
        <v>0.971551449506212</v>
      </c>
      <c r="R930" s="154">
        <v>0.97195737521032</v>
      </c>
      <c r="S930" s="154">
        <v>0.963855421686747</v>
      </c>
      <c r="T930" s="154">
        <v>0.975609756097561</v>
      </c>
      <c r="U930" s="173">
        <v>0.00810195352357268</v>
      </c>
      <c r="V930" s="158">
        <v>9649</v>
      </c>
      <c r="W930" s="158">
        <v>9389</v>
      </c>
      <c r="X930" s="158">
        <v>10719</v>
      </c>
      <c r="Y930" s="158">
        <v>10376</v>
      </c>
      <c r="Z930" s="155">
        <v>0.973054202508032</v>
      </c>
      <c r="AA930" s="155">
        <v>0.968000746338278</v>
      </c>
      <c r="AB930" s="173">
        <v>0.00505345616975406</v>
      </c>
    </row>
    <row r="931" spans="1:28">
      <c r="A931" s="175" t="s">
        <v>927</v>
      </c>
      <c r="B931" s="177" t="s">
        <v>1829</v>
      </c>
      <c r="C931" s="177" t="s">
        <v>930</v>
      </c>
      <c r="D931" s="150">
        <v>6597</v>
      </c>
      <c r="E931" s="153">
        <v>6096</v>
      </c>
      <c r="F931" s="153">
        <v>501</v>
      </c>
      <c r="G931" s="151">
        <v>3041</v>
      </c>
      <c r="H931" s="151">
        <v>2715</v>
      </c>
      <c r="I931" s="151">
        <v>326</v>
      </c>
      <c r="J931" s="151">
        <v>5576</v>
      </c>
      <c r="K931" s="151">
        <v>5147</v>
      </c>
      <c r="L931" s="151">
        <v>429</v>
      </c>
      <c r="M931" s="172">
        <v>0.93</v>
      </c>
      <c r="N931" s="153">
        <v>115919</v>
      </c>
      <c r="O931" s="153">
        <v>108076</v>
      </c>
      <c r="P931" s="153">
        <v>7843</v>
      </c>
      <c r="Q931" s="154">
        <v>0.93234068616879</v>
      </c>
      <c r="R931" s="154">
        <v>0.924056389267849</v>
      </c>
      <c r="S931" s="154">
        <v>0.892798421571851</v>
      </c>
      <c r="T931" s="154">
        <v>0.9230631276901</v>
      </c>
      <c r="U931" s="173">
        <v>0.0312579676959976</v>
      </c>
      <c r="V931" s="158">
        <v>35052</v>
      </c>
      <c r="W931" s="158">
        <v>32410</v>
      </c>
      <c r="X931" s="158">
        <v>38628</v>
      </c>
      <c r="Y931" s="158">
        <v>36051</v>
      </c>
      <c r="Z931" s="155">
        <v>0.924626269542394</v>
      </c>
      <c r="AA931" s="155">
        <v>0.933286735010873</v>
      </c>
      <c r="AB931" s="173">
        <v>-0.00866046546847876</v>
      </c>
    </row>
    <row r="932" spans="1:28">
      <c r="A932" s="175" t="s">
        <v>927</v>
      </c>
      <c r="B932" s="177" t="s">
        <v>1829</v>
      </c>
      <c r="C932" s="177" t="s">
        <v>931</v>
      </c>
      <c r="D932" s="150">
        <v>4248</v>
      </c>
      <c r="E932" s="153">
        <v>4071</v>
      </c>
      <c r="F932" s="153">
        <v>177</v>
      </c>
      <c r="G932" s="151">
        <v>2065</v>
      </c>
      <c r="H932" s="151">
        <v>1953</v>
      </c>
      <c r="I932" s="151">
        <v>112</v>
      </c>
      <c r="J932" s="151">
        <v>3310</v>
      </c>
      <c r="K932" s="151">
        <v>3117</v>
      </c>
      <c r="L932" s="151">
        <v>193</v>
      </c>
      <c r="M932" s="172">
        <v>0.93</v>
      </c>
      <c r="N932" s="153">
        <v>79480</v>
      </c>
      <c r="O932" s="153">
        <v>75104</v>
      </c>
      <c r="P932" s="153">
        <v>4376</v>
      </c>
      <c r="Q932" s="154">
        <v>0.944942123804731</v>
      </c>
      <c r="R932" s="154">
        <v>0.958333333333333</v>
      </c>
      <c r="S932" s="154">
        <v>0.945762711864407</v>
      </c>
      <c r="T932" s="154">
        <v>0.941691842900302</v>
      </c>
      <c r="U932" s="173">
        <v>0.0125706214689266</v>
      </c>
      <c r="V932" s="158">
        <v>23476</v>
      </c>
      <c r="W932" s="158">
        <v>22209</v>
      </c>
      <c r="X932" s="158">
        <v>26606</v>
      </c>
      <c r="Y932" s="158">
        <v>25005</v>
      </c>
      <c r="Z932" s="155">
        <v>0.946029988072925</v>
      </c>
      <c r="AA932" s="155">
        <v>0.939825603247388</v>
      </c>
      <c r="AB932" s="173">
        <v>0.00620438482553765</v>
      </c>
    </row>
    <row r="933" spans="1:28">
      <c r="A933" s="175" t="s">
        <v>927</v>
      </c>
      <c r="B933" s="177" t="s">
        <v>1829</v>
      </c>
      <c r="C933" s="177" t="s">
        <v>932</v>
      </c>
      <c r="D933" s="150">
        <v>4277</v>
      </c>
      <c r="E933" s="153">
        <v>4132</v>
      </c>
      <c r="F933" s="153">
        <v>145</v>
      </c>
      <c r="G933" s="151">
        <v>1989</v>
      </c>
      <c r="H933" s="151">
        <v>1908</v>
      </c>
      <c r="I933" s="151">
        <v>81</v>
      </c>
      <c r="J933" s="151">
        <v>3148</v>
      </c>
      <c r="K933" s="151">
        <v>3037</v>
      </c>
      <c r="L933" s="151">
        <v>111</v>
      </c>
      <c r="M933" s="172">
        <v>0.93</v>
      </c>
      <c r="N933" s="153">
        <v>73414</v>
      </c>
      <c r="O933" s="153">
        <v>71095</v>
      </c>
      <c r="P933" s="153">
        <v>2319</v>
      </c>
      <c r="Q933" s="154">
        <v>0.968412019505816</v>
      </c>
      <c r="R933" s="154">
        <v>0.966097732055179</v>
      </c>
      <c r="S933" s="154">
        <v>0.959276018099548</v>
      </c>
      <c r="T933" s="154">
        <v>0.964739517153748</v>
      </c>
      <c r="U933" s="173">
        <v>0.00682171395563136</v>
      </c>
      <c r="V933" s="158">
        <v>23524</v>
      </c>
      <c r="W933" s="158">
        <v>22755</v>
      </c>
      <c r="X933" s="158">
        <v>25050</v>
      </c>
      <c r="Y933" s="158">
        <v>24292</v>
      </c>
      <c r="Z933" s="155">
        <v>0.967309981295698</v>
      </c>
      <c r="AA933" s="155">
        <v>0.969740518962076</v>
      </c>
      <c r="AB933" s="173">
        <v>-0.0024305376663778</v>
      </c>
    </row>
    <row r="934" spans="1:28">
      <c r="A934" s="175" t="s">
        <v>927</v>
      </c>
      <c r="B934" s="177" t="s">
        <v>1829</v>
      </c>
      <c r="C934" s="177" t="s">
        <v>933</v>
      </c>
      <c r="D934" s="150">
        <v>4096</v>
      </c>
      <c r="E934" s="153">
        <v>3902</v>
      </c>
      <c r="F934" s="153">
        <v>194</v>
      </c>
      <c r="G934" s="151">
        <v>1741</v>
      </c>
      <c r="H934" s="151">
        <v>1665</v>
      </c>
      <c r="I934" s="151">
        <v>76</v>
      </c>
      <c r="J934" s="151">
        <v>2874</v>
      </c>
      <c r="K934" s="151">
        <v>2767</v>
      </c>
      <c r="L934" s="151">
        <v>107</v>
      </c>
      <c r="M934" s="172">
        <v>0.93</v>
      </c>
      <c r="N934" s="153">
        <v>72867</v>
      </c>
      <c r="O934" s="153">
        <v>70856</v>
      </c>
      <c r="P934" s="153">
        <v>2011</v>
      </c>
      <c r="Q934" s="154">
        <v>0.972401773093444</v>
      </c>
      <c r="R934" s="154">
        <v>0.95263671875</v>
      </c>
      <c r="S934" s="154">
        <v>0.956346927053418</v>
      </c>
      <c r="T934" s="154">
        <v>0.96276965901183</v>
      </c>
      <c r="U934" s="173">
        <v>-0.00371020830341762</v>
      </c>
      <c r="V934" s="158">
        <v>21209</v>
      </c>
      <c r="W934" s="158">
        <v>20537</v>
      </c>
      <c r="X934" s="158">
        <v>25138</v>
      </c>
      <c r="Y934" s="158">
        <v>24481</v>
      </c>
      <c r="Z934" s="155">
        <v>0.96831533782828</v>
      </c>
      <c r="AA934" s="155">
        <v>0.973864269233829</v>
      </c>
      <c r="AB934" s="173">
        <v>-0.0055489314055488</v>
      </c>
    </row>
    <row r="935" spans="1:28">
      <c r="A935" s="175" t="s">
        <v>927</v>
      </c>
      <c r="B935" s="177" t="s">
        <v>1829</v>
      </c>
      <c r="C935" s="177" t="s">
        <v>934</v>
      </c>
      <c r="D935" s="150">
        <v>0</v>
      </c>
      <c r="E935" s="153">
        <v>0</v>
      </c>
      <c r="F935" s="153">
        <v>0</v>
      </c>
      <c r="G935" s="151">
        <v>0</v>
      </c>
      <c r="H935" s="151">
        <v>0</v>
      </c>
      <c r="I935" s="151">
        <v>0</v>
      </c>
      <c r="J935" s="151">
        <v>0</v>
      </c>
      <c r="K935" s="151">
        <v>0</v>
      </c>
      <c r="L935" s="151">
        <v>0</v>
      </c>
      <c r="M935" s="172">
        <v>0.93</v>
      </c>
      <c r="N935" s="153">
        <v>8</v>
      </c>
      <c r="O935" s="153">
        <v>8</v>
      </c>
      <c r="P935" s="153">
        <v>0</v>
      </c>
      <c r="Q935" s="154">
        <v>1</v>
      </c>
      <c r="R935" s="154">
        <v>0</v>
      </c>
      <c r="S935" s="154">
        <v>0</v>
      </c>
      <c r="T935" s="154">
        <v>0</v>
      </c>
      <c r="U935" s="173">
        <v>0</v>
      </c>
      <c r="V935" s="158">
        <v>0</v>
      </c>
      <c r="W935" s="158">
        <v>0</v>
      </c>
      <c r="X935" s="158">
        <v>8</v>
      </c>
      <c r="Y935" s="158">
        <v>8</v>
      </c>
      <c r="Z935" s="155">
        <v>0</v>
      </c>
      <c r="AA935" s="155">
        <v>1</v>
      </c>
      <c r="AB935" s="173">
        <v>-1</v>
      </c>
    </row>
    <row r="936" spans="1:28">
      <c r="A936" s="175" t="s">
        <v>927</v>
      </c>
      <c r="B936" s="177" t="s">
        <v>1829</v>
      </c>
      <c r="C936" s="177" t="s">
        <v>935</v>
      </c>
      <c r="D936" s="150">
        <v>4972</v>
      </c>
      <c r="E936" s="153">
        <v>4558</v>
      </c>
      <c r="F936" s="153">
        <v>414</v>
      </c>
      <c r="G936" s="151">
        <v>2379</v>
      </c>
      <c r="H936" s="151">
        <v>2209</v>
      </c>
      <c r="I936" s="151">
        <v>170</v>
      </c>
      <c r="J936" s="151">
        <v>4055</v>
      </c>
      <c r="K936" s="151">
        <v>3681</v>
      </c>
      <c r="L936" s="151">
        <v>374</v>
      </c>
      <c r="M936" s="172">
        <v>0.93</v>
      </c>
      <c r="N936" s="153">
        <v>96754</v>
      </c>
      <c r="O936" s="153">
        <v>87847</v>
      </c>
      <c r="P936" s="153">
        <v>8907</v>
      </c>
      <c r="Q936" s="154">
        <v>0.907941790520289</v>
      </c>
      <c r="R936" s="154">
        <v>0.916733708769107</v>
      </c>
      <c r="S936" s="154">
        <v>0.92854140395124</v>
      </c>
      <c r="T936" s="154">
        <v>0.907768187422935</v>
      </c>
      <c r="U936" s="173">
        <v>-0.011807695182133</v>
      </c>
      <c r="V936" s="158">
        <v>28292</v>
      </c>
      <c r="W936" s="158">
        <v>25550</v>
      </c>
      <c r="X936" s="158">
        <v>33076</v>
      </c>
      <c r="Y936" s="158">
        <v>29634</v>
      </c>
      <c r="Z936" s="155">
        <v>0.903082143362081</v>
      </c>
      <c r="AA936" s="155">
        <v>0.895936630789696</v>
      </c>
      <c r="AB936" s="173">
        <v>0.00714551257238472</v>
      </c>
    </row>
    <row r="937" spans="1:28">
      <c r="A937" s="175" t="s">
        <v>927</v>
      </c>
      <c r="B937" s="177" t="s">
        <v>1829</v>
      </c>
      <c r="C937" s="177" t="s">
        <v>936</v>
      </c>
      <c r="D937" s="150">
        <v>0</v>
      </c>
      <c r="E937" s="153">
        <v>0</v>
      </c>
      <c r="F937" s="153">
        <v>0</v>
      </c>
      <c r="G937" s="151">
        <v>0</v>
      </c>
      <c r="H937" s="151">
        <v>0</v>
      </c>
      <c r="I937" s="151">
        <v>0</v>
      </c>
      <c r="J937" s="151">
        <v>0</v>
      </c>
      <c r="K937" s="151">
        <v>0</v>
      </c>
      <c r="L937" s="151">
        <v>0</v>
      </c>
      <c r="M937" s="172">
        <v>0.93</v>
      </c>
      <c r="N937" s="153">
        <v>1</v>
      </c>
      <c r="O937" s="153">
        <v>1</v>
      </c>
      <c r="P937" s="153">
        <v>0</v>
      </c>
      <c r="Q937" s="154">
        <v>1</v>
      </c>
      <c r="R937" s="154">
        <v>0</v>
      </c>
      <c r="S937" s="154">
        <v>0</v>
      </c>
      <c r="T937" s="154">
        <v>0</v>
      </c>
      <c r="U937" s="173">
        <v>0</v>
      </c>
      <c r="V937" s="158">
        <v>0</v>
      </c>
      <c r="W937" s="158">
        <v>0</v>
      </c>
      <c r="X937" s="158">
        <v>1</v>
      </c>
      <c r="Y937" s="158">
        <v>1</v>
      </c>
      <c r="Z937" s="155">
        <v>0</v>
      </c>
      <c r="AA937" s="155">
        <v>1</v>
      </c>
      <c r="AB937" s="173">
        <v>-1</v>
      </c>
    </row>
    <row r="938" spans="1:28">
      <c r="A938" s="175" t="s">
        <v>927</v>
      </c>
      <c r="B938" s="177" t="s">
        <v>1829</v>
      </c>
      <c r="C938" s="177" t="s">
        <v>937</v>
      </c>
      <c r="D938" s="150">
        <v>2256</v>
      </c>
      <c r="E938" s="153">
        <v>2150</v>
      </c>
      <c r="F938" s="153">
        <v>106</v>
      </c>
      <c r="G938" s="151">
        <v>1478</v>
      </c>
      <c r="H938" s="151">
        <v>1381</v>
      </c>
      <c r="I938" s="151">
        <v>97</v>
      </c>
      <c r="J938" s="151">
        <v>2127</v>
      </c>
      <c r="K938" s="151">
        <v>2028</v>
      </c>
      <c r="L938" s="151">
        <v>99</v>
      </c>
      <c r="M938" s="172">
        <v>0.93</v>
      </c>
      <c r="N938" s="153">
        <v>49535</v>
      </c>
      <c r="O938" s="153">
        <v>46879</v>
      </c>
      <c r="P938" s="153">
        <v>2656</v>
      </c>
      <c r="Q938" s="154">
        <v>0.946381346522661</v>
      </c>
      <c r="R938" s="154">
        <v>0.953014184397163</v>
      </c>
      <c r="S938" s="154">
        <v>0.934370771312585</v>
      </c>
      <c r="T938" s="154">
        <v>0.95345557122708</v>
      </c>
      <c r="U938" s="173">
        <v>0.0186434130845785</v>
      </c>
      <c r="V938" s="158">
        <v>14838</v>
      </c>
      <c r="W938" s="158">
        <v>14128</v>
      </c>
      <c r="X938" s="158">
        <v>16606</v>
      </c>
      <c r="Y938" s="158">
        <v>15692</v>
      </c>
      <c r="Z938" s="155">
        <v>0.952149885429303</v>
      </c>
      <c r="AA938" s="155">
        <v>0.94495965313742</v>
      </c>
      <c r="AB938" s="173">
        <v>0.00719023229188287</v>
      </c>
    </row>
    <row r="939" spans="1:28">
      <c r="A939" s="175" t="s">
        <v>927</v>
      </c>
      <c r="B939" s="177" t="s">
        <v>1830</v>
      </c>
      <c r="C939" s="177" t="s">
        <v>938</v>
      </c>
      <c r="D939" s="150">
        <v>0</v>
      </c>
      <c r="E939" s="153">
        <v>0</v>
      </c>
      <c r="F939" s="153">
        <v>0</v>
      </c>
      <c r="G939" s="151">
        <v>0</v>
      </c>
      <c r="H939" s="151">
        <v>0</v>
      </c>
      <c r="I939" s="151">
        <v>0</v>
      </c>
      <c r="J939" s="151">
        <v>0</v>
      </c>
      <c r="K939" s="151">
        <v>0</v>
      </c>
      <c r="L939" s="151">
        <v>0</v>
      </c>
      <c r="M939" s="172">
        <v>0.93</v>
      </c>
      <c r="N939" s="153">
        <v>1</v>
      </c>
      <c r="O939" s="153">
        <v>0</v>
      </c>
      <c r="P939" s="153">
        <v>1</v>
      </c>
      <c r="Q939" s="154">
        <v>0</v>
      </c>
      <c r="R939" s="154">
        <v>0</v>
      </c>
      <c r="S939" s="154">
        <v>0</v>
      </c>
      <c r="T939" s="154">
        <v>0</v>
      </c>
      <c r="U939" s="173">
        <v>0</v>
      </c>
      <c r="V939" s="158">
        <v>0</v>
      </c>
      <c r="W939" s="158">
        <v>0</v>
      </c>
      <c r="X939" s="158">
        <v>1</v>
      </c>
      <c r="Y939" s="158">
        <v>0</v>
      </c>
      <c r="Z939" s="155">
        <v>0</v>
      </c>
      <c r="AA939" s="155">
        <v>0</v>
      </c>
      <c r="AB939" s="173">
        <v>0</v>
      </c>
    </row>
    <row r="940" spans="1:28">
      <c r="A940" s="175" t="s">
        <v>927</v>
      </c>
      <c r="B940" s="177" t="s">
        <v>1830</v>
      </c>
      <c r="C940" s="177" t="s">
        <v>939</v>
      </c>
      <c r="D940" s="150">
        <v>2925</v>
      </c>
      <c r="E940" s="153">
        <v>2773</v>
      </c>
      <c r="F940" s="153">
        <v>152</v>
      </c>
      <c r="G940" s="151">
        <v>1266</v>
      </c>
      <c r="H940" s="151">
        <v>1191</v>
      </c>
      <c r="I940" s="151">
        <v>75</v>
      </c>
      <c r="J940" s="151">
        <v>2205</v>
      </c>
      <c r="K940" s="151">
        <v>1979</v>
      </c>
      <c r="L940" s="151">
        <v>226</v>
      </c>
      <c r="M940" s="172">
        <v>0.93</v>
      </c>
      <c r="N940" s="153">
        <v>61750</v>
      </c>
      <c r="O940" s="153">
        <v>56682</v>
      </c>
      <c r="P940" s="153">
        <v>5068</v>
      </c>
      <c r="Q940" s="154">
        <v>0.917927125506073</v>
      </c>
      <c r="R940" s="154">
        <v>0.948034188034188</v>
      </c>
      <c r="S940" s="154">
        <v>0.940758293838863</v>
      </c>
      <c r="T940" s="154">
        <v>0.89750566893424</v>
      </c>
      <c r="U940" s="173">
        <v>0.00727589419532548</v>
      </c>
      <c r="V940" s="158">
        <v>16151</v>
      </c>
      <c r="W940" s="158">
        <v>14913</v>
      </c>
      <c r="X940" s="158">
        <v>21301</v>
      </c>
      <c r="Y940" s="158">
        <v>19549</v>
      </c>
      <c r="Z940" s="155">
        <v>0.923348399479908</v>
      </c>
      <c r="AA940" s="155">
        <v>0.917750340359608</v>
      </c>
      <c r="AB940" s="173">
        <v>0.00559805912030076</v>
      </c>
    </row>
    <row r="941" spans="1:28">
      <c r="A941" s="175" t="s">
        <v>927</v>
      </c>
      <c r="B941" s="177" t="s">
        <v>1830</v>
      </c>
      <c r="C941" s="177" t="s">
        <v>940</v>
      </c>
      <c r="D941" s="150">
        <v>3748</v>
      </c>
      <c r="E941" s="153">
        <v>3574</v>
      </c>
      <c r="F941" s="153">
        <v>174</v>
      </c>
      <c r="G941" s="151">
        <v>1592</v>
      </c>
      <c r="H941" s="151">
        <v>1528</v>
      </c>
      <c r="I941" s="151">
        <v>64</v>
      </c>
      <c r="J941" s="151">
        <v>2750</v>
      </c>
      <c r="K941" s="151">
        <v>2639</v>
      </c>
      <c r="L941" s="151">
        <v>111</v>
      </c>
      <c r="M941" s="172">
        <v>0.93</v>
      </c>
      <c r="N941" s="153">
        <v>70875</v>
      </c>
      <c r="O941" s="153">
        <v>68030</v>
      </c>
      <c r="P941" s="153">
        <v>2845</v>
      </c>
      <c r="Q941" s="154">
        <v>0.959858906525573</v>
      </c>
      <c r="R941" s="154">
        <v>0.953575240128068</v>
      </c>
      <c r="S941" s="154">
        <v>0.959798994974874</v>
      </c>
      <c r="T941" s="154">
        <v>0.959636363636364</v>
      </c>
      <c r="U941" s="173">
        <v>-0.00622375484680615</v>
      </c>
      <c r="V941" s="158">
        <v>20619</v>
      </c>
      <c r="W941" s="158">
        <v>19732</v>
      </c>
      <c r="X941" s="158">
        <v>23514</v>
      </c>
      <c r="Y941" s="158">
        <v>22620</v>
      </c>
      <c r="Z941" s="155">
        <v>0.956981424899365</v>
      </c>
      <c r="AA941" s="155">
        <v>0.961980096963511</v>
      </c>
      <c r="AB941" s="173">
        <v>-0.00499867206414639</v>
      </c>
    </row>
    <row r="942" spans="1:28">
      <c r="A942" s="175" t="s">
        <v>927</v>
      </c>
      <c r="B942" s="179" t="s">
        <v>1830</v>
      </c>
      <c r="C942" s="179" t="s">
        <v>941</v>
      </c>
      <c r="D942" s="150">
        <v>2438</v>
      </c>
      <c r="E942" s="153">
        <v>2292</v>
      </c>
      <c r="F942" s="153">
        <v>146</v>
      </c>
      <c r="G942" s="151">
        <v>1031</v>
      </c>
      <c r="H942" s="151">
        <v>971</v>
      </c>
      <c r="I942" s="151">
        <v>60</v>
      </c>
      <c r="J942" s="151">
        <v>1784</v>
      </c>
      <c r="K942" s="151">
        <v>1705</v>
      </c>
      <c r="L942" s="151">
        <v>79</v>
      </c>
      <c r="M942" s="172">
        <v>0.93</v>
      </c>
      <c r="N942" s="153">
        <v>44741</v>
      </c>
      <c r="O942" s="153">
        <v>42413</v>
      </c>
      <c r="P942" s="153">
        <v>2328</v>
      </c>
      <c r="Q942" s="154">
        <v>0.947967188931852</v>
      </c>
      <c r="R942" s="154">
        <v>0.940114848236259</v>
      </c>
      <c r="S942" s="154">
        <v>0.94180407371484</v>
      </c>
      <c r="T942" s="154">
        <v>0.955717488789238</v>
      </c>
      <c r="U942" s="173">
        <v>-0.00168922547858075</v>
      </c>
      <c r="V942" s="158">
        <v>13513</v>
      </c>
      <c r="W942" s="158">
        <v>12848</v>
      </c>
      <c r="X942" s="158">
        <v>14467</v>
      </c>
      <c r="Y942" s="158">
        <v>13705</v>
      </c>
      <c r="Z942" s="155">
        <v>0.950788129948938</v>
      </c>
      <c r="AA942" s="155">
        <v>0.947328402571369</v>
      </c>
      <c r="AB942" s="173">
        <v>0.00345972737756872</v>
      </c>
    </row>
    <row r="943" spans="1:28">
      <c r="A943" s="175" t="s">
        <v>927</v>
      </c>
      <c r="B943" s="177" t="s">
        <v>1830</v>
      </c>
      <c r="C943" s="177" t="s">
        <v>942</v>
      </c>
      <c r="D943" s="150">
        <v>4239</v>
      </c>
      <c r="E943" s="153">
        <v>4020</v>
      </c>
      <c r="F943" s="153">
        <v>219</v>
      </c>
      <c r="G943" s="151">
        <v>1721</v>
      </c>
      <c r="H943" s="151">
        <v>1635</v>
      </c>
      <c r="I943" s="151">
        <v>86</v>
      </c>
      <c r="J943" s="151">
        <v>3068</v>
      </c>
      <c r="K943" s="151">
        <v>2946</v>
      </c>
      <c r="L943" s="151">
        <v>122</v>
      </c>
      <c r="M943" s="172">
        <v>0.93</v>
      </c>
      <c r="N943" s="153">
        <v>80954</v>
      </c>
      <c r="O943" s="153">
        <v>78455</v>
      </c>
      <c r="P943" s="153">
        <v>2499</v>
      </c>
      <c r="Q943" s="154">
        <v>0.969130617387652</v>
      </c>
      <c r="R943" s="154">
        <v>0.948336871903751</v>
      </c>
      <c r="S943" s="154">
        <v>0.950029052876235</v>
      </c>
      <c r="T943" s="154">
        <v>0.960234680573664</v>
      </c>
      <c r="U943" s="173">
        <v>-0.0016921809724838</v>
      </c>
      <c r="V943" s="158">
        <v>23030</v>
      </c>
      <c r="W943" s="158">
        <v>22170</v>
      </c>
      <c r="X943" s="158">
        <v>26888</v>
      </c>
      <c r="Y943" s="158">
        <v>26164</v>
      </c>
      <c r="Z943" s="155">
        <v>0.962657403386887</v>
      </c>
      <c r="AA943" s="155">
        <v>0.973073490032728</v>
      </c>
      <c r="AB943" s="173">
        <v>-0.0104160866458417</v>
      </c>
    </row>
    <row r="944" spans="1:28">
      <c r="A944" s="175" t="s">
        <v>927</v>
      </c>
      <c r="B944" s="179" t="s">
        <v>1830</v>
      </c>
      <c r="C944" s="179" t="s">
        <v>943</v>
      </c>
      <c r="D944" s="150">
        <v>1783</v>
      </c>
      <c r="E944" s="153">
        <v>1689</v>
      </c>
      <c r="F944" s="153">
        <v>94</v>
      </c>
      <c r="G944" s="151">
        <v>818</v>
      </c>
      <c r="H944" s="151">
        <v>782</v>
      </c>
      <c r="I944" s="151">
        <v>36</v>
      </c>
      <c r="J944" s="151">
        <v>1381</v>
      </c>
      <c r="K944" s="151">
        <v>1246</v>
      </c>
      <c r="L944" s="151">
        <v>135</v>
      </c>
      <c r="M944" s="172">
        <v>0.93</v>
      </c>
      <c r="N944" s="153">
        <v>35692</v>
      </c>
      <c r="O944" s="153">
        <v>33890</v>
      </c>
      <c r="P944" s="153">
        <v>1802</v>
      </c>
      <c r="Q944" s="154">
        <v>0.949512495797378</v>
      </c>
      <c r="R944" s="154">
        <v>0.947279865395401</v>
      </c>
      <c r="S944" s="154">
        <v>0.9559902200489</v>
      </c>
      <c r="T944" s="154">
        <v>0.902244750181028</v>
      </c>
      <c r="U944" s="173">
        <v>-0.00871035465349879</v>
      </c>
      <c r="V944" s="158">
        <v>10151</v>
      </c>
      <c r="W944" s="158">
        <v>9529</v>
      </c>
      <c r="X944" s="158">
        <v>11636</v>
      </c>
      <c r="Y944" s="158">
        <v>11133</v>
      </c>
      <c r="Z944" s="155">
        <v>0.938725248743966</v>
      </c>
      <c r="AA944" s="155">
        <v>0.956772086627707</v>
      </c>
      <c r="AB944" s="173">
        <v>-0.018046837883741</v>
      </c>
    </row>
    <row r="945" spans="1:28">
      <c r="A945" s="175" t="s">
        <v>927</v>
      </c>
      <c r="B945" s="177" t="s">
        <v>1830</v>
      </c>
      <c r="C945" s="177" t="s">
        <v>944</v>
      </c>
      <c r="D945" s="150">
        <v>2562</v>
      </c>
      <c r="E945" s="153">
        <v>2437</v>
      </c>
      <c r="F945" s="153">
        <v>125</v>
      </c>
      <c r="G945" s="151">
        <v>1096</v>
      </c>
      <c r="H945" s="151">
        <v>1033</v>
      </c>
      <c r="I945" s="151">
        <v>63</v>
      </c>
      <c r="J945" s="151">
        <v>1947</v>
      </c>
      <c r="K945" s="151">
        <v>1823</v>
      </c>
      <c r="L945" s="151">
        <v>124</v>
      </c>
      <c r="M945" s="172">
        <v>0.93</v>
      </c>
      <c r="N945" s="153">
        <v>50052</v>
      </c>
      <c r="O945" s="153">
        <v>47309</v>
      </c>
      <c r="P945" s="153">
        <v>2743</v>
      </c>
      <c r="Q945" s="154">
        <v>0.94519699512507</v>
      </c>
      <c r="R945" s="154">
        <v>0.951209992193599</v>
      </c>
      <c r="S945" s="154">
        <v>0.942518248175182</v>
      </c>
      <c r="T945" s="154">
        <v>0.936312275295326</v>
      </c>
      <c r="U945" s="173">
        <v>0.00869174401841621</v>
      </c>
      <c r="V945" s="158">
        <v>14212</v>
      </c>
      <c r="W945" s="158">
        <v>13395</v>
      </c>
      <c r="X945" s="158">
        <v>16716</v>
      </c>
      <c r="Y945" s="158">
        <v>15751</v>
      </c>
      <c r="Z945" s="155">
        <v>0.942513368983957</v>
      </c>
      <c r="AA945" s="155">
        <v>0.942270878200526</v>
      </c>
      <c r="AB945" s="173">
        <v>0.000242490783430749</v>
      </c>
    </row>
    <row r="946" spans="1:28">
      <c r="A946" s="175" t="s">
        <v>927</v>
      </c>
      <c r="B946" s="177" t="s">
        <v>1830</v>
      </c>
      <c r="C946" s="177" t="s">
        <v>945</v>
      </c>
      <c r="D946" s="150">
        <v>4271</v>
      </c>
      <c r="E946" s="153">
        <v>4043</v>
      </c>
      <c r="F946" s="153">
        <v>228</v>
      </c>
      <c r="G946" s="151">
        <v>1840</v>
      </c>
      <c r="H946" s="151">
        <v>1726</v>
      </c>
      <c r="I946" s="151">
        <v>114</v>
      </c>
      <c r="J946" s="151">
        <v>3187</v>
      </c>
      <c r="K946" s="151">
        <v>3039</v>
      </c>
      <c r="L946" s="151">
        <v>148</v>
      </c>
      <c r="M946" s="172">
        <v>0.93</v>
      </c>
      <c r="N946" s="153">
        <v>86507</v>
      </c>
      <c r="O946" s="153">
        <v>82631</v>
      </c>
      <c r="P946" s="153">
        <v>3876</v>
      </c>
      <c r="Q946" s="154">
        <v>0.955194377333626</v>
      </c>
      <c r="R946" s="154">
        <v>0.946616717396394</v>
      </c>
      <c r="S946" s="154">
        <v>0.93804347826087</v>
      </c>
      <c r="T946" s="154">
        <v>0.953561342955758</v>
      </c>
      <c r="U946" s="173">
        <v>0.00857323913552477</v>
      </c>
      <c r="V946" s="158">
        <v>23978</v>
      </c>
      <c r="W946" s="158">
        <v>22761</v>
      </c>
      <c r="X946" s="158">
        <v>29109</v>
      </c>
      <c r="Y946" s="158">
        <v>27948</v>
      </c>
      <c r="Z946" s="155">
        <v>0.949245141379598</v>
      </c>
      <c r="AA946" s="155">
        <v>0.960115428218077</v>
      </c>
      <c r="AB946" s="173">
        <v>-0.010870286838479</v>
      </c>
    </row>
    <row r="947" spans="1:28">
      <c r="A947" s="175" t="s">
        <v>927</v>
      </c>
      <c r="B947" s="177" t="s">
        <v>1830</v>
      </c>
      <c r="C947" s="177" t="s">
        <v>946</v>
      </c>
      <c r="D947" s="150">
        <v>4446</v>
      </c>
      <c r="E947" s="153">
        <v>4246</v>
      </c>
      <c r="F947" s="153">
        <v>200</v>
      </c>
      <c r="G947" s="151">
        <v>2107</v>
      </c>
      <c r="H947" s="151">
        <v>2000</v>
      </c>
      <c r="I947" s="151">
        <v>107</v>
      </c>
      <c r="J947" s="151">
        <v>3118</v>
      </c>
      <c r="K947" s="151">
        <v>2996</v>
      </c>
      <c r="L947" s="151">
        <v>122</v>
      </c>
      <c r="M947" s="172">
        <v>0.93</v>
      </c>
      <c r="N947" s="153">
        <v>80633</v>
      </c>
      <c r="O947" s="153">
        <v>77321</v>
      </c>
      <c r="P947" s="153">
        <v>3312</v>
      </c>
      <c r="Q947" s="154">
        <v>0.958925005890888</v>
      </c>
      <c r="R947" s="154">
        <v>0.955015744489429</v>
      </c>
      <c r="S947" s="154">
        <v>0.94921689606075</v>
      </c>
      <c r="T947" s="154">
        <v>0.960872354073124</v>
      </c>
      <c r="U947" s="173">
        <v>0.00579884842867884</v>
      </c>
      <c r="V947" s="158">
        <v>24136</v>
      </c>
      <c r="W947" s="158">
        <v>23046</v>
      </c>
      <c r="X947" s="158">
        <v>25941</v>
      </c>
      <c r="Y947" s="158">
        <v>24940</v>
      </c>
      <c r="Z947" s="155">
        <v>0.9548392442824</v>
      </c>
      <c r="AA947" s="155">
        <v>0.961412435912262</v>
      </c>
      <c r="AB947" s="173">
        <v>-0.0065731916298627</v>
      </c>
    </row>
    <row r="948" spans="1:28">
      <c r="A948" s="175" t="s">
        <v>927</v>
      </c>
      <c r="B948" s="177" t="s">
        <v>1830</v>
      </c>
      <c r="C948" s="177" t="s">
        <v>947</v>
      </c>
      <c r="D948" s="150">
        <v>691</v>
      </c>
      <c r="E948" s="153">
        <v>664</v>
      </c>
      <c r="F948" s="153">
        <v>27</v>
      </c>
      <c r="G948" s="151">
        <v>335</v>
      </c>
      <c r="H948" s="151">
        <v>316</v>
      </c>
      <c r="I948" s="151">
        <v>19</v>
      </c>
      <c r="J948" s="151">
        <v>483</v>
      </c>
      <c r="K948" s="151">
        <v>427</v>
      </c>
      <c r="L948" s="151">
        <v>56</v>
      </c>
      <c r="M948" s="172">
        <v>0.93</v>
      </c>
      <c r="N948" s="153">
        <v>13984</v>
      </c>
      <c r="O948" s="153">
        <v>13110</v>
      </c>
      <c r="P948" s="153">
        <v>874</v>
      </c>
      <c r="Q948" s="154">
        <v>0.9375</v>
      </c>
      <c r="R948" s="154">
        <v>0.960926193921852</v>
      </c>
      <c r="S948" s="154">
        <v>0.943283582089552</v>
      </c>
      <c r="T948" s="154">
        <v>0.884057971014493</v>
      </c>
      <c r="U948" s="173">
        <v>0.0176426118323002</v>
      </c>
      <c r="V948" s="158">
        <v>3770</v>
      </c>
      <c r="W948" s="158">
        <v>3481</v>
      </c>
      <c r="X948" s="158">
        <v>4753</v>
      </c>
      <c r="Y948" s="158">
        <v>4491</v>
      </c>
      <c r="Z948" s="155">
        <v>0.923342175066313</v>
      </c>
      <c r="AA948" s="155">
        <v>0.944876919840101</v>
      </c>
      <c r="AB948" s="173">
        <v>-0.021534744773788</v>
      </c>
    </row>
    <row r="949" spans="1:28">
      <c r="A949" s="175" t="s">
        <v>927</v>
      </c>
      <c r="B949" s="177" t="s">
        <v>1830</v>
      </c>
      <c r="C949" s="177" t="s">
        <v>948</v>
      </c>
      <c r="D949" s="150">
        <v>3696</v>
      </c>
      <c r="E949" s="153">
        <v>3483</v>
      </c>
      <c r="F949" s="153">
        <v>213</v>
      </c>
      <c r="G949" s="151">
        <v>1458</v>
      </c>
      <c r="H949" s="151">
        <v>1363</v>
      </c>
      <c r="I949" s="151">
        <v>95</v>
      </c>
      <c r="J949" s="151">
        <v>2678</v>
      </c>
      <c r="K949" s="151">
        <v>2555</v>
      </c>
      <c r="L949" s="151">
        <v>123</v>
      </c>
      <c r="M949" s="172">
        <v>0.93</v>
      </c>
      <c r="N949" s="153">
        <v>68430</v>
      </c>
      <c r="O949" s="153">
        <v>64904</v>
      </c>
      <c r="P949" s="153">
        <v>3526</v>
      </c>
      <c r="Q949" s="154">
        <v>0.94847289200643</v>
      </c>
      <c r="R949" s="154">
        <v>0.94237012987013</v>
      </c>
      <c r="S949" s="154">
        <v>0.934842249657064</v>
      </c>
      <c r="T949" s="154">
        <v>0.954070201643017</v>
      </c>
      <c r="U949" s="173">
        <v>0.0075278802130655</v>
      </c>
      <c r="V949" s="158">
        <v>19563</v>
      </c>
      <c r="W949" s="158">
        <v>18516</v>
      </c>
      <c r="X949" s="158">
        <v>22143</v>
      </c>
      <c r="Y949" s="158">
        <v>21023</v>
      </c>
      <c r="Z949" s="155">
        <v>0.946480601134795</v>
      </c>
      <c r="AA949" s="155">
        <v>0.949419681163347</v>
      </c>
      <c r="AB949" s="173">
        <v>-0.00293908002855203</v>
      </c>
    </row>
    <row r="950" spans="1:28">
      <c r="A950" s="175" t="s">
        <v>927</v>
      </c>
      <c r="B950" s="179" t="s">
        <v>1830</v>
      </c>
      <c r="C950" s="179" t="s">
        <v>949</v>
      </c>
      <c r="D950" s="150">
        <v>2359</v>
      </c>
      <c r="E950" s="153">
        <v>2220</v>
      </c>
      <c r="F950" s="153">
        <v>139</v>
      </c>
      <c r="G950" s="151">
        <v>887</v>
      </c>
      <c r="H950" s="151">
        <v>818</v>
      </c>
      <c r="I950" s="151">
        <v>69</v>
      </c>
      <c r="J950" s="151">
        <v>1761</v>
      </c>
      <c r="K950" s="151">
        <v>1614</v>
      </c>
      <c r="L950" s="151">
        <v>147</v>
      </c>
      <c r="M950" s="172">
        <v>0.93</v>
      </c>
      <c r="N950" s="153">
        <v>42767</v>
      </c>
      <c r="O950" s="153">
        <v>40287</v>
      </c>
      <c r="P950" s="153">
        <v>2480</v>
      </c>
      <c r="Q950" s="154">
        <v>0.942011363902074</v>
      </c>
      <c r="R950" s="154">
        <v>0.941076727426876</v>
      </c>
      <c r="S950" s="154">
        <v>0.922209695603157</v>
      </c>
      <c r="T950" s="154">
        <v>0.916524701873935</v>
      </c>
      <c r="U950" s="173">
        <v>0.0188670318237191</v>
      </c>
      <c r="V950" s="158">
        <v>12419</v>
      </c>
      <c r="W950" s="158">
        <v>11595</v>
      </c>
      <c r="X950" s="158">
        <v>13848</v>
      </c>
      <c r="Y950" s="158">
        <v>13068</v>
      </c>
      <c r="Z950" s="155">
        <v>0.933650052339158</v>
      </c>
      <c r="AA950" s="155">
        <v>0.94367417677643</v>
      </c>
      <c r="AB950" s="173">
        <v>-0.0100241244372721</v>
      </c>
    </row>
    <row r="951" spans="1:28">
      <c r="A951" s="175" t="s">
        <v>927</v>
      </c>
      <c r="B951" s="177" t="s">
        <v>1831</v>
      </c>
      <c r="C951" s="177" t="s">
        <v>950</v>
      </c>
      <c r="D951" s="150">
        <v>4583</v>
      </c>
      <c r="E951" s="153">
        <v>4305</v>
      </c>
      <c r="F951" s="153">
        <v>278</v>
      </c>
      <c r="G951" s="151">
        <v>4601</v>
      </c>
      <c r="H951" s="151">
        <v>4270</v>
      </c>
      <c r="I951" s="151">
        <v>331</v>
      </c>
      <c r="J951" s="151">
        <v>5528</v>
      </c>
      <c r="K951" s="151">
        <v>5287</v>
      </c>
      <c r="L951" s="151">
        <v>241</v>
      </c>
      <c r="M951" s="172">
        <v>0.93</v>
      </c>
      <c r="N951" s="153">
        <v>137268</v>
      </c>
      <c r="O951" s="153">
        <v>129678</v>
      </c>
      <c r="P951" s="153">
        <v>7590</v>
      </c>
      <c r="Q951" s="154">
        <v>0.944706705131567</v>
      </c>
      <c r="R951" s="154">
        <v>0.939341042984944</v>
      </c>
      <c r="S951" s="154">
        <v>0.928059117583134</v>
      </c>
      <c r="T951" s="154">
        <v>0.956403762662808</v>
      </c>
      <c r="U951" s="173">
        <v>0.0112819254018103</v>
      </c>
      <c r="V951" s="158">
        <v>40299</v>
      </c>
      <c r="W951" s="158">
        <v>38032</v>
      </c>
      <c r="X951" s="158">
        <v>44555</v>
      </c>
      <c r="Y951" s="158">
        <v>42018</v>
      </c>
      <c r="Z951" s="155">
        <v>0.943745502369786</v>
      </c>
      <c r="AA951" s="155">
        <v>0.943059140388284</v>
      </c>
      <c r="AB951" s="173">
        <v>0.000686361981501737</v>
      </c>
    </row>
    <row r="952" spans="1:28">
      <c r="A952" s="175" t="s">
        <v>927</v>
      </c>
      <c r="B952" s="177" t="s">
        <v>1831</v>
      </c>
      <c r="C952" s="177" t="s">
        <v>951</v>
      </c>
      <c r="D952" s="150">
        <v>3748</v>
      </c>
      <c r="E952" s="153">
        <v>3670</v>
      </c>
      <c r="F952" s="153">
        <v>78</v>
      </c>
      <c r="G952" s="151">
        <v>3135</v>
      </c>
      <c r="H952" s="151">
        <v>3081</v>
      </c>
      <c r="I952" s="151">
        <v>54</v>
      </c>
      <c r="J952" s="151">
        <v>4114</v>
      </c>
      <c r="K952" s="151">
        <v>4030</v>
      </c>
      <c r="L952" s="151">
        <v>84</v>
      </c>
      <c r="M952" s="172">
        <v>0.93</v>
      </c>
      <c r="N952" s="153">
        <v>97746</v>
      </c>
      <c r="O952" s="153">
        <v>95999</v>
      </c>
      <c r="P952" s="153">
        <v>1747</v>
      </c>
      <c r="Q952" s="154">
        <v>0.982127145867862</v>
      </c>
      <c r="R952" s="154">
        <v>0.979188900747065</v>
      </c>
      <c r="S952" s="154">
        <v>0.982775119617225</v>
      </c>
      <c r="T952" s="154">
        <v>0.979581915410792</v>
      </c>
      <c r="U952" s="173">
        <v>-0.00358621887015975</v>
      </c>
      <c r="V952" s="158">
        <v>29036</v>
      </c>
      <c r="W952" s="158">
        <v>28558</v>
      </c>
      <c r="X952" s="158">
        <v>31772</v>
      </c>
      <c r="Y952" s="158">
        <v>31231</v>
      </c>
      <c r="Z952" s="155">
        <v>0.983537677366028</v>
      </c>
      <c r="AA952" s="155">
        <v>0.982972428553443</v>
      </c>
      <c r="AB952" s="173">
        <v>0.000565248812585128</v>
      </c>
    </row>
    <row r="953" spans="1:28">
      <c r="A953" s="175" t="s">
        <v>927</v>
      </c>
      <c r="B953" s="177" t="s">
        <v>1831</v>
      </c>
      <c r="C953" s="177" t="s">
        <v>952</v>
      </c>
      <c r="D953" s="150">
        <v>2715</v>
      </c>
      <c r="E953" s="153">
        <v>2583</v>
      </c>
      <c r="F953" s="153">
        <v>132</v>
      </c>
      <c r="G953" s="151">
        <v>2735</v>
      </c>
      <c r="H953" s="151">
        <v>2581</v>
      </c>
      <c r="I953" s="151">
        <v>154</v>
      </c>
      <c r="J953" s="151">
        <v>3239</v>
      </c>
      <c r="K953" s="151">
        <v>3100</v>
      </c>
      <c r="L953" s="151">
        <v>139</v>
      </c>
      <c r="M953" s="172">
        <v>0.93</v>
      </c>
      <c r="N953" s="153">
        <v>77418</v>
      </c>
      <c r="O953" s="153">
        <v>73882</v>
      </c>
      <c r="P953" s="153">
        <v>3536</v>
      </c>
      <c r="Q953" s="154">
        <v>0.954325867369346</v>
      </c>
      <c r="R953" s="154">
        <v>0.951381215469613</v>
      </c>
      <c r="S953" s="154">
        <v>0.943692870201097</v>
      </c>
      <c r="T953" s="154">
        <v>0.957085520222291</v>
      </c>
      <c r="U953" s="173">
        <v>0.00768834526851636</v>
      </c>
      <c r="V953" s="158">
        <v>23069</v>
      </c>
      <c r="W953" s="158">
        <v>21952</v>
      </c>
      <c r="X953" s="158">
        <v>24976</v>
      </c>
      <c r="Y953" s="158">
        <v>23870</v>
      </c>
      <c r="Z953" s="155">
        <v>0.951580042481252</v>
      </c>
      <c r="AA953" s="155">
        <v>0.955717488789238</v>
      </c>
      <c r="AB953" s="173">
        <v>-0.00413744630798574</v>
      </c>
    </row>
    <row r="954" spans="1:28">
      <c r="A954" s="175" t="s">
        <v>927</v>
      </c>
      <c r="B954" s="179" t="s">
        <v>1831</v>
      </c>
      <c r="C954" s="179" t="s">
        <v>953</v>
      </c>
      <c r="D954" s="150">
        <v>3063</v>
      </c>
      <c r="E954" s="153">
        <v>2935</v>
      </c>
      <c r="F954" s="153">
        <v>128</v>
      </c>
      <c r="G954" s="151">
        <v>2889</v>
      </c>
      <c r="H954" s="151">
        <v>2802</v>
      </c>
      <c r="I954" s="151">
        <v>87</v>
      </c>
      <c r="J954" s="151">
        <v>3310</v>
      </c>
      <c r="K954" s="151">
        <v>3237</v>
      </c>
      <c r="L954" s="151">
        <v>73</v>
      </c>
      <c r="M954" s="172">
        <v>0.93</v>
      </c>
      <c r="N954" s="153">
        <v>83586</v>
      </c>
      <c r="O954" s="153">
        <v>80892</v>
      </c>
      <c r="P954" s="153">
        <v>2694</v>
      </c>
      <c r="Q954" s="154">
        <v>0.967769722202283</v>
      </c>
      <c r="R954" s="154">
        <v>0.958210904342148</v>
      </c>
      <c r="S954" s="154">
        <v>0.969885773624091</v>
      </c>
      <c r="T954" s="154">
        <v>0.977945619335347</v>
      </c>
      <c r="U954" s="173">
        <v>-0.0116748692819432</v>
      </c>
      <c r="V954" s="158">
        <v>24791</v>
      </c>
      <c r="W954" s="158">
        <v>24002</v>
      </c>
      <c r="X954" s="158">
        <v>27039</v>
      </c>
      <c r="Y954" s="158">
        <v>26175</v>
      </c>
      <c r="Z954" s="155">
        <v>0.968173934088984</v>
      </c>
      <c r="AA954" s="155">
        <v>0.96804615555309</v>
      </c>
      <c r="AB954" s="173">
        <v>0.000127778535893963</v>
      </c>
    </row>
    <row r="955" spans="1:28">
      <c r="A955" s="175" t="s">
        <v>927</v>
      </c>
      <c r="B955" s="177" t="s">
        <v>1831</v>
      </c>
      <c r="C955" s="177" t="s">
        <v>954</v>
      </c>
      <c r="D955" s="150">
        <v>5672</v>
      </c>
      <c r="E955" s="153">
        <v>5548</v>
      </c>
      <c r="F955" s="153">
        <v>124</v>
      </c>
      <c r="G955" s="151">
        <v>4707</v>
      </c>
      <c r="H955" s="151">
        <v>4628</v>
      </c>
      <c r="I955" s="151">
        <v>79</v>
      </c>
      <c r="J955" s="151">
        <v>6255</v>
      </c>
      <c r="K955" s="151">
        <v>6159</v>
      </c>
      <c r="L955" s="151">
        <v>96</v>
      </c>
      <c r="M955" s="172">
        <v>0.93</v>
      </c>
      <c r="N955" s="153">
        <v>146934</v>
      </c>
      <c r="O955" s="153">
        <v>144904</v>
      </c>
      <c r="P955" s="153">
        <v>2030</v>
      </c>
      <c r="Q955" s="154">
        <v>0.986184273211102</v>
      </c>
      <c r="R955" s="154">
        <v>0.978138222849083</v>
      </c>
      <c r="S955" s="154">
        <v>0.983216486084555</v>
      </c>
      <c r="T955" s="154">
        <v>0.984652278177458</v>
      </c>
      <c r="U955" s="173">
        <v>-0.00507826323547167</v>
      </c>
      <c r="V955" s="158">
        <v>43547</v>
      </c>
      <c r="W955" s="158">
        <v>42878</v>
      </c>
      <c r="X955" s="158">
        <v>47336</v>
      </c>
      <c r="Y955" s="158">
        <v>46673</v>
      </c>
      <c r="Z955" s="155">
        <v>0.984637288446965</v>
      </c>
      <c r="AA955" s="155">
        <v>0.985993746831164</v>
      </c>
      <c r="AB955" s="173">
        <v>-0.00135645838419918</v>
      </c>
    </row>
    <row r="956" spans="1:28">
      <c r="A956" s="175" t="s">
        <v>927</v>
      </c>
      <c r="B956" s="177" t="s">
        <v>1831</v>
      </c>
      <c r="C956" s="177" t="s">
        <v>955</v>
      </c>
      <c r="D956" s="150">
        <v>4226</v>
      </c>
      <c r="E956" s="153">
        <v>4145</v>
      </c>
      <c r="F956" s="153">
        <v>81</v>
      </c>
      <c r="G956" s="151">
        <v>4314</v>
      </c>
      <c r="H956" s="151">
        <v>4236</v>
      </c>
      <c r="I956" s="151">
        <v>78</v>
      </c>
      <c r="J956" s="151">
        <v>4653</v>
      </c>
      <c r="K956" s="151">
        <v>4601</v>
      </c>
      <c r="L956" s="151">
        <v>52</v>
      </c>
      <c r="M956" s="172">
        <v>0.93</v>
      </c>
      <c r="N956" s="153">
        <v>115893</v>
      </c>
      <c r="O956" s="153">
        <v>114116</v>
      </c>
      <c r="P956" s="153">
        <v>1777</v>
      </c>
      <c r="Q956" s="154">
        <v>0.984666891011536</v>
      </c>
      <c r="R956" s="154">
        <v>0.980832938949361</v>
      </c>
      <c r="S956" s="154">
        <v>0.98191933240612</v>
      </c>
      <c r="T956" s="154">
        <v>0.988824414356329</v>
      </c>
      <c r="U956" s="173">
        <v>-0.00108639345675854</v>
      </c>
      <c r="V956" s="158">
        <v>35329</v>
      </c>
      <c r="W956" s="158">
        <v>34835</v>
      </c>
      <c r="X956" s="158">
        <v>37454</v>
      </c>
      <c r="Y956" s="158">
        <v>36852</v>
      </c>
      <c r="Z956" s="155">
        <v>0.986017153047072</v>
      </c>
      <c r="AA956" s="155">
        <v>0.983926950392481</v>
      </c>
      <c r="AB956" s="173">
        <v>0.00209020265459037</v>
      </c>
    </row>
    <row r="957" spans="1:28">
      <c r="A957" s="175" t="s">
        <v>927</v>
      </c>
      <c r="B957" s="177" t="s">
        <v>1831</v>
      </c>
      <c r="C957" s="177" t="s">
        <v>956</v>
      </c>
      <c r="D957" s="150">
        <v>3835</v>
      </c>
      <c r="E957" s="153">
        <v>3781</v>
      </c>
      <c r="F957" s="153">
        <v>54</v>
      </c>
      <c r="G957" s="151">
        <v>3233</v>
      </c>
      <c r="H957" s="151">
        <v>3200</v>
      </c>
      <c r="I957" s="151">
        <v>33</v>
      </c>
      <c r="J957" s="151">
        <v>4178</v>
      </c>
      <c r="K957" s="151">
        <v>4130</v>
      </c>
      <c r="L957" s="151">
        <v>48</v>
      </c>
      <c r="M957" s="172">
        <v>0.93</v>
      </c>
      <c r="N957" s="153">
        <v>99703</v>
      </c>
      <c r="O957" s="153">
        <v>98745</v>
      </c>
      <c r="P957" s="153">
        <v>958</v>
      </c>
      <c r="Q957" s="154">
        <v>0.990391462644053</v>
      </c>
      <c r="R957" s="154">
        <v>0.985919165580183</v>
      </c>
      <c r="S957" s="154">
        <v>0.989792762140427</v>
      </c>
      <c r="T957" s="154">
        <v>0.988511249401628</v>
      </c>
      <c r="U957" s="173">
        <v>-0.00387359656024433</v>
      </c>
      <c r="V957" s="158">
        <v>30164</v>
      </c>
      <c r="W957" s="158">
        <v>29862</v>
      </c>
      <c r="X957" s="158">
        <v>32183</v>
      </c>
      <c r="Y957" s="158">
        <v>31906</v>
      </c>
      <c r="Z957" s="155">
        <v>0.989988065243336</v>
      </c>
      <c r="AA957" s="155">
        <v>0.991392971444552</v>
      </c>
      <c r="AB957" s="173">
        <v>-0.00140490620121514</v>
      </c>
    </row>
    <row r="958" spans="1:28">
      <c r="A958" s="175" t="s">
        <v>927</v>
      </c>
      <c r="B958" s="177" t="s">
        <v>1831</v>
      </c>
      <c r="C958" s="177" t="s">
        <v>957</v>
      </c>
      <c r="D958" s="150">
        <v>3300</v>
      </c>
      <c r="E958" s="153">
        <v>3174</v>
      </c>
      <c r="F958" s="153">
        <v>126</v>
      </c>
      <c r="G958" s="151">
        <v>2714</v>
      </c>
      <c r="H958" s="151">
        <v>2558</v>
      </c>
      <c r="I958" s="151">
        <v>156</v>
      </c>
      <c r="J958" s="151">
        <v>3465</v>
      </c>
      <c r="K958" s="151">
        <v>3321</v>
      </c>
      <c r="L958" s="151">
        <v>144</v>
      </c>
      <c r="M958" s="172">
        <v>0.93</v>
      </c>
      <c r="N958" s="153">
        <v>85347</v>
      </c>
      <c r="O958" s="153">
        <v>82089</v>
      </c>
      <c r="P958" s="153">
        <v>3258</v>
      </c>
      <c r="Q958" s="154">
        <v>0.961826426236423</v>
      </c>
      <c r="R958" s="154">
        <v>0.961818181818182</v>
      </c>
      <c r="S958" s="154">
        <v>0.942520265291083</v>
      </c>
      <c r="T958" s="154">
        <v>0.958441558441558</v>
      </c>
      <c r="U958" s="173">
        <v>0.0192979165270986</v>
      </c>
      <c r="V958" s="158">
        <v>24939</v>
      </c>
      <c r="W958" s="158">
        <v>23885</v>
      </c>
      <c r="X958" s="158">
        <v>27316</v>
      </c>
      <c r="Y958" s="158">
        <v>26318</v>
      </c>
      <c r="Z958" s="155">
        <v>0.957736877982277</v>
      </c>
      <c r="AA958" s="155">
        <v>0.963464636110704</v>
      </c>
      <c r="AB958" s="173">
        <v>-0.00572775812842752</v>
      </c>
    </row>
    <row r="959" spans="1:28">
      <c r="A959" s="175" t="s">
        <v>927</v>
      </c>
      <c r="B959" s="177" t="s">
        <v>1831</v>
      </c>
      <c r="C959" s="177" t="s">
        <v>958</v>
      </c>
      <c r="D959" s="150">
        <v>3125</v>
      </c>
      <c r="E959" s="153">
        <v>3030</v>
      </c>
      <c r="F959" s="153">
        <v>95</v>
      </c>
      <c r="G959" s="151">
        <v>3172</v>
      </c>
      <c r="H959" s="151">
        <v>3084</v>
      </c>
      <c r="I959" s="151">
        <v>88</v>
      </c>
      <c r="J959" s="151">
        <v>3479</v>
      </c>
      <c r="K959" s="151">
        <v>3409</v>
      </c>
      <c r="L959" s="151">
        <v>70</v>
      </c>
      <c r="M959" s="172">
        <v>0.93</v>
      </c>
      <c r="N959" s="153">
        <v>85047</v>
      </c>
      <c r="O959" s="153">
        <v>82974</v>
      </c>
      <c r="P959" s="153">
        <v>2073</v>
      </c>
      <c r="Q959" s="154">
        <v>0.975625242512963</v>
      </c>
      <c r="R959" s="154">
        <v>0.9696</v>
      </c>
      <c r="S959" s="154">
        <v>0.972257250945776</v>
      </c>
      <c r="T959" s="154">
        <v>0.979879275653924</v>
      </c>
      <c r="U959" s="173">
        <v>-0.00265725094577551</v>
      </c>
      <c r="V959" s="158">
        <v>25696</v>
      </c>
      <c r="W959" s="158">
        <v>25064</v>
      </c>
      <c r="X959" s="158">
        <v>27382</v>
      </c>
      <c r="Y959" s="158">
        <v>26732</v>
      </c>
      <c r="Z959" s="155">
        <v>0.975404732254047</v>
      </c>
      <c r="AA959" s="155">
        <v>0.97626177781024</v>
      </c>
      <c r="AB959" s="173">
        <v>-0.000857045556192926</v>
      </c>
    </row>
    <row r="960" spans="1:28">
      <c r="A960" s="175" t="s">
        <v>927</v>
      </c>
      <c r="B960" s="177" t="s">
        <v>1831</v>
      </c>
      <c r="C960" s="177" t="s">
        <v>959</v>
      </c>
      <c r="D960" s="150">
        <v>2536</v>
      </c>
      <c r="E960" s="153">
        <v>2408</v>
      </c>
      <c r="F960" s="153">
        <v>128</v>
      </c>
      <c r="G960" s="151">
        <v>1292</v>
      </c>
      <c r="H960" s="151">
        <v>1211</v>
      </c>
      <c r="I960" s="151">
        <v>81</v>
      </c>
      <c r="J960" s="151">
        <v>2372</v>
      </c>
      <c r="K960" s="151">
        <v>2269</v>
      </c>
      <c r="L960" s="151">
        <v>103</v>
      </c>
      <c r="M960" s="172">
        <v>0.93</v>
      </c>
      <c r="N960" s="153">
        <v>55416</v>
      </c>
      <c r="O960" s="153">
        <v>52817</v>
      </c>
      <c r="P960" s="153">
        <v>2599</v>
      </c>
      <c r="Q960" s="154">
        <v>0.953100187671431</v>
      </c>
      <c r="R960" s="154">
        <v>0.949526813880126</v>
      </c>
      <c r="S960" s="154">
        <v>0.937306501547988</v>
      </c>
      <c r="T960" s="154">
        <v>0.956576728499157</v>
      </c>
      <c r="U960" s="173">
        <v>0.0122203123321385</v>
      </c>
      <c r="V960" s="158">
        <v>16266</v>
      </c>
      <c r="W960" s="158">
        <v>15538</v>
      </c>
      <c r="X960" s="158">
        <v>17771</v>
      </c>
      <c r="Y960" s="158">
        <v>16903</v>
      </c>
      <c r="Z960" s="155">
        <v>0.955244067379811</v>
      </c>
      <c r="AA960" s="155">
        <v>0.951156378369253</v>
      </c>
      <c r="AB960" s="173">
        <v>0.00408768901055734</v>
      </c>
    </row>
    <row r="961" spans="1:28">
      <c r="A961" s="175" t="s">
        <v>927</v>
      </c>
      <c r="B961" s="177" t="s">
        <v>1831</v>
      </c>
      <c r="C961" s="177" t="s">
        <v>960</v>
      </c>
      <c r="D961" s="150">
        <v>3483</v>
      </c>
      <c r="E961" s="153">
        <v>3325</v>
      </c>
      <c r="F961" s="153">
        <v>158</v>
      </c>
      <c r="G961" s="151">
        <v>3610</v>
      </c>
      <c r="H961" s="151">
        <v>3446</v>
      </c>
      <c r="I961" s="151">
        <v>164</v>
      </c>
      <c r="J961" s="151">
        <v>4021</v>
      </c>
      <c r="K961" s="151">
        <v>3867</v>
      </c>
      <c r="L961" s="151">
        <v>154</v>
      </c>
      <c r="M961" s="172">
        <v>0.93</v>
      </c>
      <c r="N961" s="153">
        <v>97907</v>
      </c>
      <c r="O961" s="153">
        <v>94244</v>
      </c>
      <c r="P961" s="153">
        <v>3663</v>
      </c>
      <c r="Q961" s="154">
        <v>0.962586944753695</v>
      </c>
      <c r="R961" s="154">
        <v>0.954636807349986</v>
      </c>
      <c r="S961" s="154">
        <v>0.954570637119114</v>
      </c>
      <c r="T961" s="154">
        <v>0.961701069385725</v>
      </c>
      <c r="U961" s="173">
        <v>6.61702308720757e-5</v>
      </c>
      <c r="V961" s="158">
        <v>29727</v>
      </c>
      <c r="W961" s="158">
        <v>28542</v>
      </c>
      <c r="X961" s="158">
        <v>32546</v>
      </c>
      <c r="Y961" s="158">
        <v>31378</v>
      </c>
      <c r="Z961" s="155">
        <v>0.960137248965587</v>
      </c>
      <c r="AA961" s="155">
        <v>0.96411233331285</v>
      </c>
      <c r="AB961" s="173">
        <v>-0.00397508434726268</v>
      </c>
    </row>
    <row r="962" spans="1:28">
      <c r="A962" s="175" t="s">
        <v>927</v>
      </c>
      <c r="B962" s="179" t="s">
        <v>1831</v>
      </c>
      <c r="C962" s="179" t="s">
        <v>961</v>
      </c>
      <c r="D962" s="150">
        <v>2579</v>
      </c>
      <c r="E962" s="153">
        <v>2511</v>
      </c>
      <c r="F962" s="153">
        <v>68</v>
      </c>
      <c r="G962" s="151">
        <v>1476</v>
      </c>
      <c r="H962" s="151">
        <v>1422</v>
      </c>
      <c r="I962" s="151">
        <v>54</v>
      </c>
      <c r="J962" s="151">
        <v>2463</v>
      </c>
      <c r="K962" s="151">
        <v>2426</v>
      </c>
      <c r="L962" s="151">
        <v>37</v>
      </c>
      <c r="M962" s="172">
        <v>0.93</v>
      </c>
      <c r="N962" s="153">
        <v>57414</v>
      </c>
      <c r="O962" s="153">
        <v>56035</v>
      </c>
      <c r="P962" s="153">
        <v>1379</v>
      </c>
      <c r="Q962" s="154">
        <v>0.97598146793465</v>
      </c>
      <c r="R962" s="154">
        <v>0.973633191159364</v>
      </c>
      <c r="S962" s="154">
        <v>0.963414634146341</v>
      </c>
      <c r="T962" s="154">
        <v>0.984977669508729</v>
      </c>
      <c r="U962" s="173">
        <v>0.0102185570130227</v>
      </c>
      <c r="V962" s="158">
        <v>16795</v>
      </c>
      <c r="W962" s="158">
        <v>16381</v>
      </c>
      <c r="X962" s="158">
        <v>18580</v>
      </c>
      <c r="Y962" s="158">
        <v>18137</v>
      </c>
      <c r="Z962" s="155">
        <v>0.975349806490027</v>
      </c>
      <c r="AA962" s="155">
        <v>0.976157158234661</v>
      </c>
      <c r="AB962" s="173">
        <v>-0.000807351744634088</v>
      </c>
    </row>
    <row r="963" spans="1:28">
      <c r="A963" s="175" t="s">
        <v>927</v>
      </c>
      <c r="B963" s="177" t="s">
        <v>1831</v>
      </c>
      <c r="C963" s="177" t="s">
        <v>962</v>
      </c>
      <c r="D963" s="150">
        <v>3919</v>
      </c>
      <c r="E963" s="153">
        <v>3707</v>
      </c>
      <c r="F963" s="153">
        <v>212</v>
      </c>
      <c r="G963" s="151">
        <v>3218</v>
      </c>
      <c r="H963" s="151">
        <v>2907</v>
      </c>
      <c r="I963" s="151">
        <v>311</v>
      </c>
      <c r="J963" s="151">
        <v>4038</v>
      </c>
      <c r="K963" s="151">
        <v>3878</v>
      </c>
      <c r="L963" s="151">
        <v>160</v>
      </c>
      <c r="M963" s="172">
        <v>0.93</v>
      </c>
      <c r="N963" s="153">
        <v>98484</v>
      </c>
      <c r="O963" s="153">
        <v>94002</v>
      </c>
      <c r="P963" s="153">
        <v>4482</v>
      </c>
      <c r="Q963" s="154">
        <v>0.954490069452906</v>
      </c>
      <c r="R963" s="154">
        <v>0.945904567491707</v>
      </c>
      <c r="S963" s="154">
        <v>0.903356121814792</v>
      </c>
      <c r="T963" s="154">
        <v>0.960376423972264</v>
      </c>
      <c r="U963" s="173">
        <v>0.0425484456769153</v>
      </c>
      <c r="V963" s="158">
        <v>29196</v>
      </c>
      <c r="W963" s="158">
        <v>27707</v>
      </c>
      <c r="X963" s="158">
        <v>32032</v>
      </c>
      <c r="Y963" s="158">
        <v>30728</v>
      </c>
      <c r="Z963" s="155">
        <v>0.948999862994931</v>
      </c>
      <c r="AA963" s="155">
        <v>0.959290709290709</v>
      </c>
      <c r="AB963" s="173">
        <v>-0.0102908462957785</v>
      </c>
    </row>
    <row r="964" spans="1:28">
      <c r="A964" s="175" t="s">
        <v>927</v>
      </c>
      <c r="B964" s="177" t="s">
        <v>1829</v>
      </c>
      <c r="C964" s="177" t="s">
        <v>963</v>
      </c>
      <c r="D964" s="150">
        <v>3913</v>
      </c>
      <c r="E964" s="153">
        <v>3634</v>
      </c>
      <c r="F964" s="153">
        <v>279</v>
      </c>
      <c r="G964" s="151">
        <v>1766</v>
      </c>
      <c r="H964" s="151">
        <v>1648</v>
      </c>
      <c r="I964" s="151">
        <v>118</v>
      </c>
      <c r="J964" s="151">
        <v>2891</v>
      </c>
      <c r="K964" s="151">
        <v>2725</v>
      </c>
      <c r="L964" s="151">
        <v>166</v>
      </c>
      <c r="M964" s="172">
        <v>0.93</v>
      </c>
      <c r="N964" s="153">
        <v>72999</v>
      </c>
      <c r="O964" s="153">
        <v>68644</v>
      </c>
      <c r="P964" s="153">
        <v>4355</v>
      </c>
      <c r="Q964" s="154">
        <v>0.940341648515733</v>
      </c>
      <c r="R964" s="154">
        <v>0.928699207768975</v>
      </c>
      <c r="S964" s="154">
        <v>0.933182332955832</v>
      </c>
      <c r="T964" s="154">
        <v>0.942580421999308</v>
      </c>
      <c r="U964" s="173">
        <v>-0.00448312518685723</v>
      </c>
      <c r="V964" s="158">
        <v>20869</v>
      </c>
      <c r="W964" s="158">
        <v>19474</v>
      </c>
      <c r="X964" s="158">
        <v>24663</v>
      </c>
      <c r="Y964" s="158">
        <v>23306</v>
      </c>
      <c r="Z964" s="155">
        <v>0.933154439599406</v>
      </c>
      <c r="AA964" s="155">
        <v>0.944978307586263</v>
      </c>
      <c r="AB964" s="173">
        <v>-0.011823867986857</v>
      </c>
    </row>
    <row r="965" spans="1:28">
      <c r="A965" s="175" t="s">
        <v>927</v>
      </c>
      <c r="B965" s="177" t="s">
        <v>1829</v>
      </c>
      <c r="C965" s="177" t="s">
        <v>964</v>
      </c>
      <c r="D965" s="150">
        <v>2371</v>
      </c>
      <c r="E965" s="153">
        <v>2208</v>
      </c>
      <c r="F965" s="153">
        <v>163</v>
      </c>
      <c r="G965" s="151">
        <v>985</v>
      </c>
      <c r="H965" s="151">
        <v>920</v>
      </c>
      <c r="I965" s="151">
        <v>65</v>
      </c>
      <c r="J965" s="151">
        <v>1630</v>
      </c>
      <c r="K965" s="151">
        <v>1535</v>
      </c>
      <c r="L965" s="151">
        <v>95</v>
      </c>
      <c r="M965" s="172">
        <v>0.93</v>
      </c>
      <c r="N965" s="153">
        <v>44413</v>
      </c>
      <c r="O965" s="153">
        <v>41409</v>
      </c>
      <c r="P965" s="153">
        <v>3004</v>
      </c>
      <c r="Q965" s="154">
        <v>0.93236214621845</v>
      </c>
      <c r="R965" s="154">
        <v>0.931252636018558</v>
      </c>
      <c r="S965" s="154">
        <v>0.934010152284264</v>
      </c>
      <c r="T965" s="154">
        <v>0.941717791411043</v>
      </c>
      <c r="U965" s="173">
        <v>-0.00275751626570642</v>
      </c>
      <c r="V965" s="158">
        <v>12608</v>
      </c>
      <c r="W965" s="158">
        <v>11757</v>
      </c>
      <c r="X965" s="158">
        <v>14775</v>
      </c>
      <c r="Y965" s="158">
        <v>13796</v>
      </c>
      <c r="Z965" s="155">
        <v>0.932503172588833</v>
      </c>
      <c r="AA965" s="155">
        <v>0.933739424703892</v>
      </c>
      <c r="AB965" s="173">
        <v>-0.00123625211505918</v>
      </c>
    </row>
    <row r="966" spans="1:28">
      <c r="A966" s="175" t="s">
        <v>927</v>
      </c>
      <c r="B966" s="177" t="s">
        <v>1829</v>
      </c>
      <c r="C966" s="177" t="s">
        <v>965</v>
      </c>
      <c r="D966" s="150">
        <v>0</v>
      </c>
      <c r="E966" s="153">
        <v>0</v>
      </c>
      <c r="F966" s="153">
        <v>0</v>
      </c>
      <c r="G966" s="151">
        <v>0</v>
      </c>
      <c r="H966" s="151">
        <v>0</v>
      </c>
      <c r="I966" s="151">
        <v>0</v>
      </c>
      <c r="J966" s="151">
        <v>0</v>
      </c>
      <c r="K966" s="151">
        <v>0</v>
      </c>
      <c r="L966" s="151">
        <v>0</v>
      </c>
      <c r="M966" s="172">
        <v>0.93</v>
      </c>
      <c r="N966" s="153">
        <v>4</v>
      </c>
      <c r="O966" s="153">
        <v>4</v>
      </c>
      <c r="P966" s="153">
        <v>0</v>
      </c>
      <c r="Q966" s="154">
        <v>1</v>
      </c>
      <c r="R966" s="154">
        <v>0</v>
      </c>
      <c r="S966" s="154">
        <v>0</v>
      </c>
      <c r="T966" s="154">
        <v>0</v>
      </c>
      <c r="U966" s="173">
        <v>0</v>
      </c>
      <c r="V966" s="158">
        <v>0</v>
      </c>
      <c r="W966" s="158">
        <v>0</v>
      </c>
      <c r="X966" s="158">
        <v>1</v>
      </c>
      <c r="Y966" s="158">
        <v>1</v>
      </c>
      <c r="Z966" s="155">
        <v>0</v>
      </c>
      <c r="AA966" s="155">
        <v>1</v>
      </c>
      <c r="AB966" s="173">
        <v>-1</v>
      </c>
    </row>
    <row r="967" spans="1:28">
      <c r="A967" s="175" t="s">
        <v>927</v>
      </c>
      <c r="B967" s="179" t="s">
        <v>1829</v>
      </c>
      <c r="C967" s="179" t="s">
        <v>966</v>
      </c>
      <c r="D967" s="150">
        <v>4272</v>
      </c>
      <c r="E967" s="153">
        <v>3991</v>
      </c>
      <c r="F967" s="153">
        <v>281</v>
      </c>
      <c r="G967" s="151">
        <v>1819</v>
      </c>
      <c r="H967" s="151">
        <v>1697</v>
      </c>
      <c r="I967" s="151">
        <v>122</v>
      </c>
      <c r="J967" s="151">
        <v>2757</v>
      </c>
      <c r="K967" s="151">
        <v>2573</v>
      </c>
      <c r="L967" s="151">
        <v>184</v>
      </c>
      <c r="M967" s="172">
        <v>0.93</v>
      </c>
      <c r="N967" s="153">
        <v>71463</v>
      </c>
      <c r="O967" s="153">
        <v>66362</v>
      </c>
      <c r="P967" s="153">
        <v>5101</v>
      </c>
      <c r="Q967" s="154">
        <v>0.928620404964807</v>
      </c>
      <c r="R967" s="154">
        <v>0.934222846441948</v>
      </c>
      <c r="S967" s="154">
        <v>0.932930181418362</v>
      </c>
      <c r="T967" s="154">
        <v>0.933260790714545</v>
      </c>
      <c r="U967" s="173">
        <v>0.00129266502358583</v>
      </c>
      <c r="V967" s="158">
        <v>21899</v>
      </c>
      <c r="W967" s="158">
        <v>20240</v>
      </c>
      <c r="X967" s="158">
        <v>24878</v>
      </c>
      <c r="Y967" s="158">
        <v>23133</v>
      </c>
      <c r="Z967" s="155">
        <v>0.924243116124024</v>
      </c>
      <c r="AA967" s="155">
        <v>0.929857705603344</v>
      </c>
      <c r="AB967" s="173">
        <v>-0.00561458947932048</v>
      </c>
    </row>
    <row r="968" spans="1:28">
      <c r="A968" s="175" t="s">
        <v>927</v>
      </c>
      <c r="B968" s="179" t="s">
        <v>1829</v>
      </c>
      <c r="C968" s="179" t="s">
        <v>967</v>
      </c>
      <c r="D968" s="150">
        <v>2854</v>
      </c>
      <c r="E968" s="153">
        <v>2609</v>
      </c>
      <c r="F968" s="153">
        <v>245</v>
      </c>
      <c r="G968" s="151">
        <v>1240</v>
      </c>
      <c r="H968" s="151">
        <v>1153</v>
      </c>
      <c r="I968" s="151">
        <v>87</v>
      </c>
      <c r="J968" s="151">
        <v>1869</v>
      </c>
      <c r="K968" s="151">
        <v>1766</v>
      </c>
      <c r="L968" s="151">
        <v>103</v>
      </c>
      <c r="M968" s="172">
        <v>0.93</v>
      </c>
      <c r="N968" s="153">
        <v>49142</v>
      </c>
      <c r="O968" s="153">
        <v>45963</v>
      </c>
      <c r="P968" s="153">
        <v>3179</v>
      </c>
      <c r="Q968" s="154">
        <v>0.935309918196248</v>
      </c>
      <c r="R968" s="154">
        <v>0.914155571128241</v>
      </c>
      <c r="S968" s="154">
        <v>0.929838709677419</v>
      </c>
      <c r="T968" s="154">
        <v>0.944890315676833</v>
      </c>
      <c r="U968" s="173">
        <v>-0.0156831385491782</v>
      </c>
      <c r="V968" s="158">
        <v>14391</v>
      </c>
      <c r="W968" s="158">
        <v>13208</v>
      </c>
      <c r="X968" s="158">
        <v>16470</v>
      </c>
      <c r="Y968" s="158">
        <v>15446</v>
      </c>
      <c r="Z968" s="155">
        <v>0.917795844625113</v>
      </c>
      <c r="AA968" s="155">
        <v>0.937826350941105</v>
      </c>
      <c r="AB968" s="173">
        <v>-0.0200305063159921</v>
      </c>
    </row>
    <row r="969" spans="1:28">
      <c r="A969" s="175" t="s">
        <v>927</v>
      </c>
      <c r="B969" s="177" t="s">
        <v>1829</v>
      </c>
      <c r="C969" s="177" t="s">
        <v>968</v>
      </c>
      <c r="D969" s="150">
        <v>0</v>
      </c>
      <c r="E969" s="153">
        <v>0</v>
      </c>
      <c r="F969" s="153">
        <v>0</v>
      </c>
      <c r="G969" s="151">
        <v>0</v>
      </c>
      <c r="H969" s="151">
        <v>0</v>
      </c>
      <c r="I969" s="151">
        <v>0</v>
      </c>
      <c r="J969" s="151">
        <v>0</v>
      </c>
      <c r="K969" s="151">
        <v>0</v>
      </c>
      <c r="L969" s="151">
        <v>0</v>
      </c>
      <c r="M969" s="172">
        <v>0.93</v>
      </c>
      <c r="N969" s="153">
        <v>0</v>
      </c>
      <c r="O969" s="153">
        <v>0</v>
      </c>
      <c r="P969" s="153">
        <v>0</v>
      </c>
      <c r="Q969" s="154">
        <v>0</v>
      </c>
      <c r="R969" s="154">
        <v>0</v>
      </c>
      <c r="S969" s="154">
        <v>0</v>
      </c>
      <c r="T969" s="154">
        <v>0</v>
      </c>
      <c r="U969" s="173">
        <v>0</v>
      </c>
      <c r="V969" s="158">
        <v>0</v>
      </c>
      <c r="W969" s="158">
        <v>0</v>
      </c>
      <c r="X969" s="158">
        <v>0</v>
      </c>
      <c r="Y969" s="158">
        <v>0</v>
      </c>
      <c r="Z969" s="155">
        <v>0</v>
      </c>
      <c r="AA969" s="155">
        <v>0</v>
      </c>
      <c r="AB969" s="173">
        <v>0</v>
      </c>
    </row>
    <row r="970" spans="1:28">
      <c r="A970" s="175" t="s">
        <v>927</v>
      </c>
      <c r="B970" s="177" t="s">
        <v>1830</v>
      </c>
      <c r="C970" s="177" t="s">
        <v>969</v>
      </c>
      <c r="D970" s="150">
        <v>0</v>
      </c>
      <c r="E970" s="153">
        <v>0</v>
      </c>
      <c r="F970" s="153">
        <v>0</v>
      </c>
      <c r="G970" s="151">
        <v>0</v>
      </c>
      <c r="H970" s="151">
        <v>0</v>
      </c>
      <c r="I970" s="151">
        <v>0</v>
      </c>
      <c r="J970" s="151">
        <v>0</v>
      </c>
      <c r="K970" s="151">
        <v>0</v>
      </c>
      <c r="L970" s="151">
        <v>0</v>
      </c>
      <c r="M970" s="172">
        <v>0.93</v>
      </c>
      <c r="N970" s="153">
        <v>0</v>
      </c>
      <c r="O970" s="153">
        <v>0</v>
      </c>
      <c r="P970" s="153">
        <v>0</v>
      </c>
      <c r="Q970" s="154">
        <v>0</v>
      </c>
      <c r="R970" s="154">
        <v>0</v>
      </c>
      <c r="S970" s="154">
        <v>0</v>
      </c>
      <c r="T970" s="154">
        <v>0</v>
      </c>
      <c r="U970" s="173">
        <v>0</v>
      </c>
      <c r="V970" s="158">
        <v>0</v>
      </c>
      <c r="W970" s="158">
        <v>0</v>
      </c>
      <c r="X970" s="158">
        <v>0</v>
      </c>
      <c r="Y970" s="158">
        <v>0</v>
      </c>
      <c r="Z970" s="155">
        <v>0</v>
      </c>
      <c r="AA970" s="155">
        <v>0</v>
      </c>
      <c r="AB970" s="173">
        <v>0</v>
      </c>
    </row>
    <row r="971" spans="1:28">
      <c r="A971" s="175" t="s">
        <v>927</v>
      </c>
      <c r="B971" s="177" t="s">
        <v>1830</v>
      </c>
      <c r="C971" s="177" t="s">
        <v>970</v>
      </c>
      <c r="D971" s="150">
        <v>2549</v>
      </c>
      <c r="E971" s="153">
        <v>2479</v>
      </c>
      <c r="F971" s="153">
        <v>70</v>
      </c>
      <c r="G971" s="151">
        <v>1199</v>
      </c>
      <c r="H971" s="151">
        <v>1153</v>
      </c>
      <c r="I971" s="151">
        <v>46</v>
      </c>
      <c r="J971" s="151">
        <v>1769</v>
      </c>
      <c r="K971" s="151">
        <v>1718</v>
      </c>
      <c r="L971" s="151">
        <v>51</v>
      </c>
      <c r="M971" s="172">
        <v>0.93</v>
      </c>
      <c r="N971" s="153">
        <v>48229</v>
      </c>
      <c r="O971" s="153">
        <v>46786</v>
      </c>
      <c r="P971" s="153">
        <v>1443</v>
      </c>
      <c r="Q971" s="154">
        <v>0.970080242177943</v>
      </c>
      <c r="R971" s="154">
        <v>0.972538250294233</v>
      </c>
      <c r="S971" s="154">
        <v>0.96163469557965</v>
      </c>
      <c r="T971" s="154">
        <v>0.971170152628604</v>
      </c>
      <c r="U971" s="173">
        <v>0.0109035547145833</v>
      </c>
      <c r="V971" s="158">
        <v>14176</v>
      </c>
      <c r="W971" s="158">
        <v>13717</v>
      </c>
      <c r="X971" s="158">
        <v>15307</v>
      </c>
      <c r="Y971" s="158">
        <v>14869</v>
      </c>
      <c r="Z971" s="155">
        <v>0.967621331828442</v>
      </c>
      <c r="AA971" s="155">
        <v>0.971385640556608</v>
      </c>
      <c r="AB971" s="173">
        <v>-0.00376430872816569</v>
      </c>
    </row>
    <row r="972" spans="1:28">
      <c r="A972" s="175" t="s">
        <v>927</v>
      </c>
      <c r="B972" s="177" t="s">
        <v>1830</v>
      </c>
      <c r="C972" s="177" t="s">
        <v>971</v>
      </c>
      <c r="D972" s="150">
        <v>4201</v>
      </c>
      <c r="E972" s="153">
        <v>4113</v>
      </c>
      <c r="F972" s="153">
        <v>88</v>
      </c>
      <c r="G972" s="151">
        <v>2125</v>
      </c>
      <c r="H972" s="151">
        <v>2061</v>
      </c>
      <c r="I972" s="151">
        <v>64</v>
      </c>
      <c r="J972" s="151">
        <v>3056</v>
      </c>
      <c r="K972" s="151">
        <v>2992</v>
      </c>
      <c r="L972" s="151">
        <v>64</v>
      </c>
      <c r="M972" s="172">
        <v>0.93</v>
      </c>
      <c r="N972" s="153">
        <v>79445</v>
      </c>
      <c r="O972" s="153">
        <v>77575</v>
      </c>
      <c r="P972" s="153">
        <v>1870</v>
      </c>
      <c r="Q972" s="154">
        <v>0.976461703065014</v>
      </c>
      <c r="R972" s="154">
        <v>0.979052606522257</v>
      </c>
      <c r="S972" s="154">
        <v>0.969882352941176</v>
      </c>
      <c r="T972" s="154">
        <v>0.979057591623037</v>
      </c>
      <c r="U972" s="173">
        <v>0.00917025358108015</v>
      </c>
      <c r="V972" s="158">
        <v>23279</v>
      </c>
      <c r="W972" s="158">
        <v>22816</v>
      </c>
      <c r="X972" s="158">
        <v>25200</v>
      </c>
      <c r="Y972" s="158">
        <v>24641</v>
      </c>
      <c r="Z972" s="155">
        <v>0.980110829502986</v>
      </c>
      <c r="AA972" s="155">
        <v>0.97781746031746</v>
      </c>
      <c r="AB972" s="173">
        <v>0.00229336918552525</v>
      </c>
    </row>
    <row r="973" spans="1:28">
      <c r="A973" s="175" t="s">
        <v>927</v>
      </c>
      <c r="B973" s="177" t="s">
        <v>1830</v>
      </c>
      <c r="C973" s="177" t="s">
        <v>972</v>
      </c>
      <c r="D973" s="150">
        <v>5422</v>
      </c>
      <c r="E973" s="153">
        <v>5023</v>
      </c>
      <c r="F973" s="153">
        <v>399</v>
      </c>
      <c r="G973" s="151">
        <v>2622</v>
      </c>
      <c r="H973" s="151">
        <v>2365</v>
      </c>
      <c r="I973" s="151">
        <v>257</v>
      </c>
      <c r="J973" s="151">
        <v>3701</v>
      </c>
      <c r="K973" s="151">
        <v>3429</v>
      </c>
      <c r="L973" s="151">
        <v>272</v>
      </c>
      <c r="M973" s="172">
        <v>0.93</v>
      </c>
      <c r="N973" s="153">
        <v>100948</v>
      </c>
      <c r="O973" s="153">
        <v>94315</v>
      </c>
      <c r="P973" s="153">
        <v>6633</v>
      </c>
      <c r="Q973" s="154">
        <v>0.934292903276935</v>
      </c>
      <c r="R973" s="154">
        <v>0.926410918480266</v>
      </c>
      <c r="S973" s="154">
        <v>0.901983218916857</v>
      </c>
      <c r="T973" s="154">
        <v>0.926506349635234</v>
      </c>
      <c r="U973" s="173">
        <v>0.0244276995634082</v>
      </c>
      <c r="V973" s="158">
        <v>29439</v>
      </c>
      <c r="W973" s="158">
        <v>27210</v>
      </c>
      <c r="X973" s="158">
        <v>32447</v>
      </c>
      <c r="Y973" s="158">
        <v>30395</v>
      </c>
      <c r="Z973" s="155">
        <v>0.924284112911444</v>
      </c>
      <c r="AA973" s="155">
        <v>0.936758406015964</v>
      </c>
      <c r="AB973" s="173">
        <v>-0.0124742931045205</v>
      </c>
    </row>
    <row r="974" spans="1:28">
      <c r="A974" s="175" t="s">
        <v>927</v>
      </c>
      <c r="B974" s="177" t="s">
        <v>1830</v>
      </c>
      <c r="C974" s="177" t="s">
        <v>973</v>
      </c>
      <c r="D974" s="150">
        <v>2649</v>
      </c>
      <c r="E974" s="153">
        <v>2515</v>
      </c>
      <c r="F974" s="153">
        <v>134</v>
      </c>
      <c r="G974" s="151">
        <v>1265</v>
      </c>
      <c r="H974" s="151">
        <v>1147</v>
      </c>
      <c r="I974" s="151">
        <v>118</v>
      </c>
      <c r="J974" s="151">
        <v>1770</v>
      </c>
      <c r="K974" s="151">
        <v>1652</v>
      </c>
      <c r="L974" s="151">
        <v>118</v>
      </c>
      <c r="M974" s="172">
        <v>0.93</v>
      </c>
      <c r="N974" s="153">
        <v>47411</v>
      </c>
      <c r="O974" s="153">
        <v>44350</v>
      </c>
      <c r="P974" s="153">
        <v>3061</v>
      </c>
      <c r="Q974" s="154">
        <v>0.935436923920609</v>
      </c>
      <c r="R974" s="154">
        <v>0.949414873537184</v>
      </c>
      <c r="S974" s="154">
        <v>0.906719367588933</v>
      </c>
      <c r="T974" s="154">
        <v>0.933333333333333</v>
      </c>
      <c r="U974" s="173">
        <v>0.042695505948251</v>
      </c>
      <c r="V974" s="158">
        <v>13871</v>
      </c>
      <c r="W974" s="158">
        <v>13032</v>
      </c>
      <c r="X974" s="158">
        <v>15413</v>
      </c>
      <c r="Y974" s="158">
        <v>14566</v>
      </c>
      <c r="Z974" s="155">
        <v>0.939514094153269</v>
      </c>
      <c r="AA974" s="155">
        <v>0.945046389411536</v>
      </c>
      <c r="AB974" s="173">
        <v>-0.00553229525826637</v>
      </c>
    </row>
    <row r="975" spans="1:28">
      <c r="A975" s="175" t="s">
        <v>927</v>
      </c>
      <c r="B975" s="177" t="s">
        <v>1830</v>
      </c>
      <c r="C975" s="177" t="s">
        <v>974</v>
      </c>
      <c r="D975" s="150">
        <v>4917</v>
      </c>
      <c r="E975" s="153">
        <v>4731</v>
      </c>
      <c r="F975" s="153">
        <v>186</v>
      </c>
      <c r="G975" s="151">
        <v>2391</v>
      </c>
      <c r="H975" s="151">
        <v>2273</v>
      </c>
      <c r="I975" s="151">
        <v>118</v>
      </c>
      <c r="J975" s="151">
        <v>3331</v>
      </c>
      <c r="K975" s="151">
        <v>3209</v>
      </c>
      <c r="L975" s="151">
        <v>122</v>
      </c>
      <c r="M975" s="172">
        <v>0.93</v>
      </c>
      <c r="N975" s="153">
        <v>94027</v>
      </c>
      <c r="O975" s="153">
        <v>89505</v>
      </c>
      <c r="P975" s="153">
        <v>4522</v>
      </c>
      <c r="Q975" s="154">
        <v>0.951907430844332</v>
      </c>
      <c r="R975" s="154">
        <v>0.962172056131788</v>
      </c>
      <c r="S975" s="154">
        <v>0.95064826432455</v>
      </c>
      <c r="T975" s="154">
        <v>0.963374362053437</v>
      </c>
      <c r="U975" s="173">
        <v>0.0115237918072373</v>
      </c>
      <c r="V975" s="158">
        <v>26833</v>
      </c>
      <c r="W975" s="158">
        <v>25472</v>
      </c>
      <c r="X975" s="158">
        <v>30242</v>
      </c>
      <c r="Y975" s="158">
        <v>28924</v>
      </c>
      <c r="Z975" s="155">
        <v>0.949278873029479</v>
      </c>
      <c r="AA975" s="155">
        <v>0.956418226307784</v>
      </c>
      <c r="AB975" s="173">
        <v>-0.00713935327830517</v>
      </c>
    </row>
    <row r="976" spans="1:28">
      <c r="A976" s="175" t="s">
        <v>927</v>
      </c>
      <c r="B976" s="177" t="s">
        <v>1830</v>
      </c>
      <c r="C976" s="177" t="s">
        <v>975</v>
      </c>
      <c r="D976" s="150">
        <v>3724</v>
      </c>
      <c r="E976" s="153">
        <v>3648</v>
      </c>
      <c r="F976" s="153">
        <v>76</v>
      </c>
      <c r="G976" s="151">
        <v>1779</v>
      </c>
      <c r="H976" s="151">
        <v>1751</v>
      </c>
      <c r="I976" s="151">
        <v>28</v>
      </c>
      <c r="J976" s="151">
        <v>2561</v>
      </c>
      <c r="K976" s="151">
        <v>2540</v>
      </c>
      <c r="L976" s="151">
        <v>21</v>
      </c>
      <c r="M976" s="172">
        <v>0.93</v>
      </c>
      <c r="N976" s="153">
        <v>71548</v>
      </c>
      <c r="O976" s="153">
        <v>70712</v>
      </c>
      <c r="P976" s="153">
        <v>836</v>
      </c>
      <c r="Q976" s="154">
        <v>0.988315536423101</v>
      </c>
      <c r="R976" s="154">
        <v>0.979591836734694</v>
      </c>
      <c r="S976" s="154">
        <v>0.984260820685779</v>
      </c>
      <c r="T976" s="154">
        <v>0.991800078094494</v>
      </c>
      <c r="U976" s="173">
        <v>-0.00466898395108473</v>
      </c>
      <c r="V976" s="158">
        <v>20220</v>
      </c>
      <c r="W976" s="158">
        <v>19970</v>
      </c>
      <c r="X976" s="158">
        <v>22846</v>
      </c>
      <c r="Y976" s="158">
        <v>22558</v>
      </c>
      <c r="Z976" s="155">
        <v>0.987636003956479</v>
      </c>
      <c r="AA976" s="155">
        <v>0.987393854504071</v>
      </c>
      <c r="AB976" s="173">
        <v>0.00024214945240808</v>
      </c>
    </row>
    <row r="977" spans="1:28">
      <c r="A977" s="175" t="s">
        <v>927</v>
      </c>
      <c r="B977" s="177" t="s">
        <v>1830</v>
      </c>
      <c r="C977" s="177" t="s">
        <v>976</v>
      </c>
      <c r="D977" s="150">
        <v>3397</v>
      </c>
      <c r="E977" s="153">
        <v>3276</v>
      </c>
      <c r="F977" s="153">
        <v>121</v>
      </c>
      <c r="G977" s="151">
        <v>1639</v>
      </c>
      <c r="H977" s="151">
        <v>1558</v>
      </c>
      <c r="I977" s="151">
        <v>81</v>
      </c>
      <c r="J977" s="151">
        <v>2317</v>
      </c>
      <c r="K977" s="151">
        <v>2205</v>
      </c>
      <c r="L977" s="151">
        <v>112</v>
      </c>
      <c r="M977" s="172">
        <v>0.93</v>
      </c>
      <c r="N977" s="153">
        <v>66873</v>
      </c>
      <c r="O977" s="153">
        <v>64122</v>
      </c>
      <c r="P977" s="153">
        <v>2751</v>
      </c>
      <c r="Q977" s="154">
        <v>0.958862321116146</v>
      </c>
      <c r="R977" s="154">
        <v>0.964380335590227</v>
      </c>
      <c r="S977" s="154">
        <v>0.950579621720561</v>
      </c>
      <c r="T977" s="154">
        <v>0.95166163141994</v>
      </c>
      <c r="U977" s="173">
        <v>0.0138007138696653</v>
      </c>
      <c r="V977" s="158">
        <v>18968</v>
      </c>
      <c r="W977" s="158">
        <v>18125</v>
      </c>
      <c r="X977" s="158">
        <v>21792</v>
      </c>
      <c r="Y977" s="158">
        <v>20932</v>
      </c>
      <c r="Z977" s="155">
        <v>0.955556727119359</v>
      </c>
      <c r="AA977" s="155">
        <v>0.96053597650514</v>
      </c>
      <c r="AB977" s="173">
        <v>-0.00497924938578065</v>
      </c>
    </row>
    <row r="978" spans="1:28">
      <c r="A978" s="175" t="s">
        <v>927</v>
      </c>
      <c r="B978" s="177" t="s">
        <v>1830</v>
      </c>
      <c r="C978" s="177" t="s">
        <v>977</v>
      </c>
      <c r="D978" s="150">
        <v>4862</v>
      </c>
      <c r="E978" s="153">
        <v>4656</v>
      </c>
      <c r="F978" s="153">
        <v>206</v>
      </c>
      <c r="G978" s="151">
        <v>2339</v>
      </c>
      <c r="H978" s="151">
        <v>2187</v>
      </c>
      <c r="I978" s="151">
        <v>152</v>
      </c>
      <c r="J978" s="151">
        <v>3321</v>
      </c>
      <c r="K978" s="151">
        <v>3135</v>
      </c>
      <c r="L978" s="151">
        <v>186</v>
      </c>
      <c r="M978" s="172">
        <v>0.93</v>
      </c>
      <c r="N978" s="153">
        <v>86689</v>
      </c>
      <c r="O978" s="153">
        <v>82659</v>
      </c>
      <c r="P978" s="153">
        <v>4030</v>
      </c>
      <c r="Q978" s="154">
        <v>0.953511979605256</v>
      </c>
      <c r="R978" s="154">
        <v>0.957630604689428</v>
      </c>
      <c r="S978" s="154">
        <v>0.935014963659684</v>
      </c>
      <c r="T978" s="154">
        <v>0.943992773261066</v>
      </c>
      <c r="U978" s="173">
        <v>0.0226156410297446</v>
      </c>
      <c r="V978" s="158">
        <v>26072</v>
      </c>
      <c r="W978" s="158">
        <v>24726</v>
      </c>
      <c r="X978" s="158">
        <v>27646</v>
      </c>
      <c r="Y978" s="158">
        <v>26526</v>
      </c>
      <c r="Z978" s="155">
        <v>0.948373734274317</v>
      </c>
      <c r="AA978" s="155">
        <v>0.959487810171453</v>
      </c>
      <c r="AB978" s="173">
        <v>-0.0111140758971361</v>
      </c>
    </row>
    <row r="979" spans="1:28">
      <c r="A979" s="175" t="s">
        <v>927</v>
      </c>
      <c r="B979" s="177" t="s">
        <v>1830</v>
      </c>
      <c r="C979" s="177" t="s">
        <v>978</v>
      </c>
      <c r="D979" s="150">
        <v>2180</v>
      </c>
      <c r="E979" s="153">
        <v>2107</v>
      </c>
      <c r="F979" s="153">
        <v>73</v>
      </c>
      <c r="G979" s="151">
        <v>1110</v>
      </c>
      <c r="H979" s="151">
        <v>1058</v>
      </c>
      <c r="I979" s="151">
        <v>52</v>
      </c>
      <c r="J979" s="151">
        <v>1503</v>
      </c>
      <c r="K979" s="151">
        <v>1445</v>
      </c>
      <c r="L979" s="151">
        <v>58</v>
      </c>
      <c r="M979" s="172">
        <v>0.93</v>
      </c>
      <c r="N979" s="153">
        <v>40181</v>
      </c>
      <c r="O979" s="153">
        <v>38805</v>
      </c>
      <c r="P979" s="153">
        <v>1376</v>
      </c>
      <c r="Q979" s="154">
        <v>0.965754958811379</v>
      </c>
      <c r="R979" s="154">
        <v>0.96651376146789</v>
      </c>
      <c r="S979" s="154">
        <v>0.953153153153153</v>
      </c>
      <c r="T979" s="154">
        <v>0.961410512308716</v>
      </c>
      <c r="U979" s="173">
        <v>0.0133606083147367</v>
      </c>
      <c r="V979" s="158">
        <v>11456</v>
      </c>
      <c r="W979" s="158">
        <v>11023</v>
      </c>
      <c r="X979" s="158">
        <v>12899</v>
      </c>
      <c r="Y979" s="158">
        <v>12502</v>
      </c>
      <c r="Z979" s="155">
        <v>0.962203212290503</v>
      </c>
      <c r="AA979" s="155">
        <v>0.969222420342662</v>
      </c>
      <c r="AB979" s="173">
        <v>-0.0070192080521595</v>
      </c>
    </row>
    <row r="980" spans="1:28">
      <c r="A980" s="175" t="s">
        <v>927</v>
      </c>
      <c r="B980" s="177" t="s">
        <v>1830</v>
      </c>
      <c r="C980" s="177" t="s">
        <v>979</v>
      </c>
      <c r="D980" s="150">
        <v>2552</v>
      </c>
      <c r="E980" s="153">
        <v>2506</v>
      </c>
      <c r="F980" s="153">
        <v>46</v>
      </c>
      <c r="G980" s="151">
        <v>1263</v>
      </c>
      <c r="H980" s="151">
        <v>1238</v>
      </c>
      <c r="I980" s="151">
        <v>25</v>
      </c>
      <c r="J980" s="151">
        <v>1870</v>
      </c>
      <c r="K980" s="151">
        <v>1844</v>
      </c>
      <c r="L980" s="151">
        <v>26</v>
      </c>
      <c r="M980" s="172">
        <v>0.93</v>
      </c>
      <c r="N980" s="153">
        <v>48472</v>
      </c>
      <c r="O980" s="153">
        <v>47657</v>
      </c>
      <c r="P980" s="153">
        <v>815</v>
      </c>
      <c r="Q980" s="154">
        <v>0.983186169334874</v>
      </c>
      <c r="R980" s="154">
        <v>0.981974921630094</v>
      </c>
      <c r="S980" s="154">
        <v>0.980205859065717</v>
      </c>
      <c r="T980" s="154">
        <v>0.986096256684492</v>
      </c>
      <c r="U980" s="173">
        <v>0.00176906256437748</v>
      </c>
      <c r="V980" s="158">
        <v>14141</v>
      </c>
      <c r="W980" s="158">
        <v>13887</v>
      </c>
      <c r="X980" s="158">
        <v>15625</v>
      </c>
      <c r="Y980" s="158">
        <v>15368</v>
      </c>
      <c r="Z980" s="155">
        <v>0.982038045399901</v>
      </c>
      <c r="AA980" s="155">
        <v>0.983552</v>
      </c>
      <c r="AB980" s="173">
        <v>-0.00151395460009895</v>
      </c>
    </row>
    <row r="981" spans="1:28">
      <c r="A981" s="175" t="s">
        <v>927</v>
      </c>
      <c r="B981" s="177" t="s">
        <v>1831</v>
      </c>
      <c r="C981" s="177" t="s">
        <v>980</v>
      </c>
      <c r="D981" s="150">
        <v>2909</v>
      </c>
      <c r="E981" s="153">
        <v>2754</v>
      </c>
      <c r="F981" s="153">
        <v>155</v>
      </c>
      <c r="G981" s="151">
        <v>1666</v>
      </c>
      <c r="H981" s="151">
        <v>1469</v>
      </c>
      <c r="I981" s="151">
        <v>197</v>
      </c>
      <c r="J981" s="151">
        <v>2824</v>
      </c>
      <c r="K981" s="151">
        <v>2486</v>
      </c>
      <c r="L981" s="151">
        <v>338</v>
      </c>
      <c r="M981" s="172">
        <v>0.93</v>
      </c>
      <c r="N981" s="153">
        <v>65943</v>
      </c>
      <c r="O981" s="153">
        <v>60405</v>
      </c>
      <c r="P981" s="153">
        <v>5538</v>
      </c>
      <c r="Q981" s="154">
        <v>0.916018379509576</v>
      </c>
      <c r="R981" s="154">
        <v>0.946717084908903</v>
      </c>
      <c r="S981" s="154">
        <v>0.881752701080432</v>
      </c>
      <c r="T981" s="154">
        <v>0.880311614730878</v>
      </c>
      <c r="U981" s="173">
        <v>0.0649643838284713</v>
      </c>
      <c r="V981" s="158">
        <v>19594</v>
      </c>
      <c r="W981" s="158">
        <v>17730</v>
      </c>
      <c r="X981" s="158">
        <v>21155</v>
      </c>
      <c r="Y981" s="158">
        <v>19418</v>
      </c>
      <c r="Z981" s="155">
        <v>0.904868837399204</v>
      </c>
      <c r="AA981" s="155">
        <v>0.917891751359017</v>
      </c>
      <c r="AB981" s="173">
        <v>-0.0130229139598129</v>
      </c>
    </row>
    <row r="982" spans="1:28">
      <c r="A982" s="175" t="s">
        <v>927</v>
      </c>
      <c r="B982" s="180" t="s">
        <v>1831</v>
      </c>
      <c r="C982" s="180" t="s">
        <v>981</v>
      </c>
      <c r="D982" s="150">
        <v>1335</v>
      </c>
      <c r="E982" s="153">
        <v>1281</v>
      </c>
      <c r="F982" s="153">
        <v>54</v>
      </c>
      <c r="G982" s="151">
        <v>920</v>
      </c>
      <c r="H982" s="151">
        <v>839</v>
      </c>
      <c r="I982" s="151">
        <v>81</v>
      </c>
      <c r="J982" s="151">
        <v>1366</v>
      </c>
      <c r="K982" s="151">
        <v>1272</v>
      </c>
      <c r="L982" s="151">
        <v>94</v>
      </c>
      <c r="M982" s="172">
        <v>0.93</v>
      </c>
      <c r="N982" s="153">
        <v>31846</v>
      </c>
      <c r="O982" s="153">
        <v>29861</v>
      </c>
      <c r="P982" s="153">
        <v>1985</v>
      </c>
      <c r="Q982" s="154">
        <v>0.937668781008604</v>
      </c>
      <c r="R982" s="154">
        <v>0.959550561797753</v>
      </c>
      <c r="S982" s="154">
        <v>0.91195652173913</v>
      </c>
      <c r="T982" s="154">
        <v>0.931185944363104</v>
      </c>
      <c r="U982" s="173">
        <v>0.0475940400586223</v>
      </c>
      <c r="V982" s="158">
        <v>9356</v>
      </c>
      <c r="W982" s="158">
        <v>8774</v>
      </c>
      <c r="X982" s="158">
        <v>10484</v>
      </c>
      <c r="Y982" s="158">
        <v>9831</v>
      </c>
      <c r="Z982" s="155">
        <v>0.9377939290295</v>
      </c>
      <c r="AA982" s="155">
        <v>0.937714612743228</v>
      </c>
      <c r="AB982" s="173">
        <v>7.9316286272002e-5</v>
      </c>
    </row>
    <row r="983" spans="1:28">
      <c r="A983" s="175" t="s">
        <v>927</v>
      </c>
      <c r="B983" s="177" t="s">
        <v>1831</v>
      </c>
      <c r="C983" s="177" t="s">
        <v>982</v>
      </c>
      <c r="D983" s="150">
        <v>2153</v>
      </c>
      <c r="E983" s="153">
        <v>2053</v>
      </c>
      <c r="F983" s="153">
        <v>100</v>
      </c>
      <c r="G983" s="151">
        <v>1495</v>
      </c>
      <c r="H983" s="151">
        <v>1434</v>
      </c>
      <c r="I983" s="151">
        <v>61</v>
      </c>
      <c r="J983" s="151">
        <v>2117</v>
      </c>
      <c r="K983" s="151">
        <v>2050</v>
      </c>
      <c r="L983" s="151">
        <v>67</v>
      </c>
      <c r="M983" s="172">
        <v>0.93</v>
      </c>
      <c r="N983" s="153">
        <v>50374</v>
      </c>
      <c r="O983" s="153">
        <v>48836</v>
      </c>
      <c r="P983" s="153">
        <v>1538</v>
      </c>
      <c r="Q983" s="154">
        <v>0.969468376543455</v>
      </c>
      <c r="R983" s="154">
        <v>0.95355318160706</v>
      </c>
      <c r="S983" s="154">
        <v>0.959197324414716</v>
      </c>
      <c r="T983" s="154">
        <v>0.968351440717997</v>
      </c>
      <c r="U983" s="173">
        <v>-0.00564414280765579</v>
      </c>
      <c r="V983" s="158">
        <v>15466</v>
      </c>
      <c r="W983" s="158">
        <v>14971</v>
      </c>
      <c r="X983" s="158">
        <v>16229</v>
      </c>
      <c r="Y983" s="158">
        <v>15747</v>
      </c>
      <c r="Z983" s="155">
        <v>0.967994310099573</v>
      </c>
      <c r="AA983" s="155">
        <v>0.970300080103518</v>
      </c>
      <c r="AB983" s="173">
        <v>-0.00230577000394516</v>
      </c>
    </row>
    <row r="984" spans="1:28">
      <c r="A984" s="175" t="s">
        <v>927</v>
      </c>
      <c r="B984" s="177" t="s">
        <v>1831</v>
      </c>
      <c r="C984" s="177" t="s">
        <v>983</v>
      </c>
      <c r="D984" s="150">
        <v>5571</v>
      </c>
      <c r="E984" s="153">
        <v>5190</v>
      </c>
      <c r="F984" s="153">
        <v>381</v>
      </c>
      <c r="G984" s="151">
        <v>3067</v>
      </c>
      <c r="H984" s="151">
        <v>2871</v>
      </c>
      <c r="I984" s="151">
        <v>196</v>
      </c>
      <c r="J984" s="151">
        <v>4877</v>
      </c>
      <c r="K984" s="151">
        <v>4510</v>
      </c>
      <c r="L984" s="151">
        <v>367</v>
      </c>
      <c r="M984" s="172">
        <v>0.93</v>
      </c>
      <c r="N984" s="153">
        <v>113018</v>
      </c>
      <c r="O984" s="153">
        <v>106350</v>
      </c>
      <c r="P984" s="153">
        <v>6668</v>
      </c>
      <c r="Q984" s="154">
        <v>0.941000548585181</v>
      </c>
      <c r="R984" s="154">
        <v>0.931610123855681</v>
      </c>
      <c r="S984" s="154">
        <v>0.936093902836648</v>
      </c>
      <c r="T984" s="154">
        <v>0.924748820996514</v>
      </c>
      <c r="U984" s="173">
        <v>-0.00448377898096697</v>
      </c>
      <c r="V984" s="158">
        <v>34175</v>
      </c>
      <c r="W984" s="158">
        <v>31823</v>
      </c>
      <c r="X984" s="158">
        <v>36728</v>
      </c>
      <c r="Y984" s="158">
        <v>34583</v>
      </c>
      <c r="Z984" s="155">
        <v>0.93117776152158</v>
      </c>
      <c r="AA984" s="155">
        <v>0.941597691134829</v>
      </c>
      <c r="AB984" s="173">
        <v>-0.010419929613249</v>
      </c>
    </row>
    <row r="985" spans="1:28">
      <c r="A985" s="175" t="s">
        <v>927</v>
      </c>
      <c r="B985" s="177" t="s">
        <v>1831</v>
      </c>
      <c r="C985" s="177" t="s">
        <v>984</v>
      </c>
      <c r="D985" s="150">
        <v>2615</v>
      </c>
      <c r="E985" s="153">
        <v>2501</v>
      </c>
      <c r="F985" s="153">
        <v>114</v>
      </c>
      <c r="G985" s="151">
        <v>1919</v>
      </c>
      <c r="H985" s="151">
        <v>1821</v>
      </c>
      <c r="I985" s="151">
        <v>98</v>
      </c>
      <c r="J985" s="151">
        <v>2659</v>
      </c>
      <c r="K985" s="151">
        <v>2571</v>
      </c>
      <c r="L985" s="151">
        <v>88</v>
      </c>
      <c r="M985" s="172">
        <v>0.93</v>
      </c>
      <c r="N985" s="153">
        <v>62247</v>
      </c>
      <c r="O985" s="153">
        <v>60109</v>
      </c>
      <c r="P985" s="153">
        <v>2138</v>
      </c>
      <c r="Q985" s="154">
        <v>0.965652963195013</v>
      </c>
      <c r="R985" s="154">
        <v>0.956405353728489</v>
      </c>
      <c r="S985" s="154">
        <v>0.948931735278791</v>
      </c>
      <c r="T985" s="154">
        <v>0.966904851447913</v>
      </c>
      <c r="U985" s="173">
        <v>0.0074736184496984</v>
      </c>
      <c r="V985" s="158">
        <v>18958</v>
      </c>
      <c r="W985" s="158">
        <v>18257</v>
      </c>
      <c r="X985" s="158">
        <v>19974</v>
      </c>
      <c r="Y985" s="158">
        <v>19378</v>
      </c>
      <c r="Z985" s="155">
        <v>0.963023525688364</v>
      </c>
      <c r="AA985" s="155">
        <v>0.970161209572444</v>
      </c>
      <c r="AB985" s="173">
        <v>-0.00713768388408043</v>
      </c>
    </row>
    <row r="986" spans="1:28">
      <c r="A986" s="175" t="s">
        <v>927</v>
      </c>
      <c r="B986" s="177" t="s">
        <v>1831</v>
      </c>
      <c r="C986" s="177" t="s">
        <v>985</v>
      </c>
      <c r="D986" s="150">
        <v>3299</v>
      </c>
      <c r="E986" s="153">
        <v>3104</v>
      </c>
      <c r="F986" s="153">
        <v>195</v>
      </c>
      <c r="G986" s="151">
        <v>2223</v>
      </c>
      <c r="H986" s="151">
        <v>2087</v>
      </c>
      <c r="I986" s="151">
        <v>136</v>
      </c>
      <c r="J986" s="151">
        <v>3248</v>
      </c>
      <c r="K986" s="151">
        <v>3057</v>
      </c>
      <c r="L986" s="151">
        <v>191</v>
      </c>
      <c r="M986" s="172">
        <v>0.93</v>
      </c>
      <c r="N986" s="153">
        <v>77628</v>
      </c>
      <c r="O986" s="153">
        <v>74168</v>
      </c>
      <c r="P986" s="153">
        <v>3460</v>
      </c>
      <c r="Q986" s="154">
        <v>0.955428453650745</v>
      </c>
      <c r="R986" s="154">
        <v>0.940891179145195</v>
      </c>
      <c r="S986" s="154">
        <v>0.938821412505623</v>
      </c>
      <c r="T986" s="154">
        <v>0.941194581280788</v>
      </c>
      <c r="U986" s="173">
        <v>0.00206976663957248</v>
      </c>
      <c r="V986" s="158">
        <v>23482</v>
      </c>
      <c r="W986" s="158">
        <v>22274</v>
      </c>
      <c r="X986" s="158">
        <v>25148</v>
      </c>
      <c r="Y986" s="158">
        <v>24113</v>
      </c>
      <c r="Z986" s="155">
        <v>0.94855634102717</v>
      </c>
      <c r="AA986" s="155">
        <v>0.958843645617942</v>
      </c>
      <c r="AB986" s="173">
        <v>-0.010287304590772</v>
      </c>
    </row>
    <row r="987" spans="1:28">
      <c r="A987" s="175" t="s">
        <v>927</v>
      </c>
      <c r="B987" s="177" t="s">
        <v>1831</v>
      </c>
      <c r="C987" s="177" t="s">
        <v>986</v>
      </c>
      <c r="D987" s="150">
        <v>4108</v>
      </c>
      <c r="E987" s="153">
        <v>3905</v>
      </c>
      <c r="F987" s="153">
        <v>203</v>
      </c>
      <c r="G987" s="151">
        <v>2675</v>
      </c>
      <c r="H987" s="151">
        <v>2548</v>
      </c>
      <c r="I987" s="151">
        <v>127</v>
      </c>
      <c r="J987" s="151">
        <v>4042</v>
      </c>
      <c r="K987" s="151">
        <v>3750</v>
      </c>
      <c r="L987" s="151">
        <v>292</v>
      </c>
      <c r="M987" s="172">
        <v>0.93</v>
      </c>
      <c r="N987" s="153">
        <v>97976</v>
      </c>
      <c r="O987" s="153">
        <v>92627</v>
      </c>
      <c r="P987" s="153">
        <v>5349</v>
      </c>
      <c r="Q987" s="154">
        <v>0.945404997142157</v>
      </c>
      <c r="R987" s="154">
        <v>0.950584225900682</v>
      </c>
      <c r="S987" s="154">
        <v>0.952523364485981</v>
      </c>
      <c r="T987" s="154">
        <v>0.927758535378525</v>
      </c>
      <c r="U987" s="173">
        <v>-0.0019391385852997</v>
      </c>
      <c r="V987" s="158">
        <v>29329</v>
      </c>
      <c r="W987" s="158">
        <v>27539</v>
      </c>
      <c r="X987" s="158">
        <v>31517</v>
      </c>
      <c r="Y987" s="158">
        <v>29856</v>
      </c>
      <c r="Z987" s="155">
        <v>0.938968256674281</v>
      </c>
      <c r="AA987" s="155">
        <v>0.947298283466066</v>
      </c>
      <c r="AB987" s="173">
        <v>-0.00833002679178452</v>
      </c>
    </row>
    <row r="988" spans="1:28">
      <c r="A988" s="175" t="s">
        <v>927</v>
      </c>
      <c r="B988" s="177" t="s">
        <v>1831</v>
      </c>
      <c r="C988" s="177" t="s">
        <v>987</v>
      </c>
      <c r="D988" s="150">
        <v>2913</v>
      </c>
      <c r="E988" s="153">
        <v>2779</v>
      </c>
      <c r="F988" s="153">
        <v>134</v>
      </c>
      <c r="G988" s="151">
        <v>1985</v>
      </c>
      <c r="H988" s="151">
        <v>1895</v>
      </c>
      <c r="I988" s="151">
        <v>90</v>
      </c>
      <c r="J988" s="151">
        <v>2742</v>
      </c>
      <c r="K988" s="151">
        <v>2628</v>
      </c>
      <c r="L988" s="151">
        <v>114</v>
      </c>
      <c r="M988" s="172">
        <v>0.93</v>
      </c>
      <c r="N988" s="153">
        <v>69739</v>
      </c>
      <c r="O988" s="153">
        <v>66909</v>
      </c>
      <c r="P988" s="153">
        <v>2830</v>
      </c>
      <c r="Q988" s="154">
        <v>0.959420123603722</v>
      </c>
      <c r="R988" s="154">
        <v>0.953999313422588</v>
      </c>
      <c r="S988" s="154">
        <v>0.954659949622166</v>
      </c>
      <c r="T988" s="154">
        <v>0.958424507658643</v>
      </c>
      <c r="U988" s="173">
        <v>-0.000660636199577902</v>
      </c>
      <c r="V988" s="158">
        <v>20788</v>
      </c>
      <c r="W988" s="158">
        <v>19932</v>
      </c>
      <c r="X988" s="158">
        <v>22334</v>
      </c>
      <c r="Y988" s="158">
        <v>21459</v>
      </c>
      <c r="Z988" s="155">
        <v>0.958822397537041</v>
      </c>
      <c r="AA988" s="155">
        <v>0.960822065012985</v>
      </c>
      <c r="AB988" s="173">
        <v>-0.00199966747594416</v>
      </c>
    </row>
    <row r="989" spans="1:28">
      <c r="A989" s="175" t="s">
        <v>927</v>
      </c>
      <c r="B989" s="179" t="s">
        <v>1831</v>
      </c>
      <c r="C989" s="179" t="s">
        <v>988</v>
      </c>
      <c r="D989" s="150">
        <v>2093</v>
      </c>
      <c r="E989" s="153">
        <v>1936</v>
      </c>
      <c r="F989" s="153">
        <v>157</v>
      </c>
      <c r="G989" s="151">
        <v>3092</v>
      </c>
      <c r="H989" s="151">
        <v>2903</v>
      </c>
      <c r="I989" s="151">
        <v>189</v>
      </c>
      <c r="J989" s="151">
        <v>3167</v>
      </c>
      <c r="K989" s="151">
        <v>3034</v>
      </c>
      <c r="L989" s="151">
        <v>133</v>
      </c>
      <c r="M989" s="172">
        <v>0.93</v>
      </c>
      <c r="N989" s="153">
        <v>72534</v>
      </c>
      <c r="O989" s="153">
        <v>69658</v>
      </c>
      <c r="P989" s="153">
        <v>2876</v>
      </c>
      <c r="Q989" s="154">
        <v>0.960349629139438</v>
      </c>
      <c r="R989" s="154">
        <v>0.924988055422838</v>
      </c>
      <c r="S989" s="154">
        <v>0.938874514877102</v>
      </c>
      <c r="T989" s="154">
        <v>0.958004420587307</v>
      </c>
      <c r="U989" s="173">
        <v>-0.0138864594542641</v>
      </c>
      <c r="V989" s="158">
        <v>22401</v>
      </c>
      <c r="W989" s="158">
        <v>21507</v>
      </c>
      <c r="X989" s="158">
        <v>23288</v>
      </c>
      <c r="Y989" s="158">
        <v>22522</v>
      </c>
      <c r="Z989" s="155">
        <v>0.960091067363064</v>
      </c>
      <c r="AA989" s="155">
        <v>0.967107523187908</v>
      </c>
      <c r="AB989" s="173">
        <v>-0.00701645582484378</v>
      </c>
    </row>
    <row r="990" spans="1:28">
      <c r="A990" s="175" t="s">
        <v>927</v>
      </c>
      <c r="B990" s="177" t="s">
        <v>1829</v>
      </c>
      <c r="C990" s="177" t="s">
        <v>989</v>
      </c>
      <c r="D990" s="150">
        <v>2539</v>
      </c>
      <c r="E990" s="153">
        <v>2408</v>
      </c>
      <c r="F990" s="153">
        <v>131</v>
      </c>
      <c r="G990" s="151">
        <v>1265</v>
      </c>
      <c r="H990" s="151">
        <v>1214</v>
      </c>
      <c r="I990" s="151">
        <v>51</v>
      </c>
      <c r="J990" s="151">
        <v>1839</v>
      </c>
      <c r="K990" s="151">
        <v>1778</v>
      </c>
      <c r="L990" s="151">
        <v>61</v>
      </c>
      <c r="M990" s="172">
        <v>0.93</v>
      </c>
      <c r="N990" s="153">
        <v>44177</v>
      </c>
      <c r="O990" s="153">
        <v>42266</v>
      </c>
      <c r="P990" s="153">
        <v>1911</v>
      </c>
      <c r="Q990" s="154">
        <v>0.956742196165425</v>
      </c>
      <c r="R990" s="154">
        <v>0.948404883812525</v>
      </c>
      <c r="S990" s="154">
        <v>0.959683794466403</v>
      </c>
      <c r="T990" s="154">
        <v>0.966829798803698</v>
      </c>
      <c r="U990" s="173">
        <v>-0.0112789106538785</v>
      </c>
      <c r="V990" s="158">
        <v>14102</v>
      </c>
      <c r="W990" s="158">
        <v>13493</v>
      </c>
      <c r="X990" s="158">
        <v>14620</v>
      </c>
      <c r="Y990" s="158">
        <v>13961</v>
      </c>
      <c r="Z990" s="155">
        <v>0.956814636221813</v>
      </c>
      <c r="AA990" s="155">
        <v>0.954924760601915</v>
      </c>
      <c r="AB990" s="173">
        <v>0.00188987561989729</v>
      </c>
    </row>
    <row r="991" spans="1:28">
      <c r="A991" s="175" t="s">
        <v>927</v>
      </c>
      <c r="B991" s="177" t="s">
        <v>1829</v>
      </c>
      <c r="C991" s="177" t="s">
        <v>990</v>
      </c>
      <c r="D991" s="150">
        <v>2038</v>
      </c>
      <c r="E991" s="153">
        <v>1981</v>
      </c>
      <c r="F991" s="153">
        <v>57</v>
      </c>
      <c r="G991" s="151">
        <v>1128</v>
      </c>
      <c r="H991" s="151">
        <v>1091</v>
      </c>
      <c r="I991" s="151">
        <v>37</v>
      </c>
      <c r="J991" s="151">
        <v>1549</v>
      </c>
      <c r="K991" s="151">
        <v>1491</v>
      </c>
      <c r="L991" s="151">
        <v>58</v>
      </c>
      <c r="M991" s="172">
        <v>0.93</v>
      </c>
      <c r="N991" s="153">
        <v>40430</v>
      </c>
      <c r="O991" s="153">
        <v>39386</v>
      </c>
      <c r="P991" s="153">
        <v>1044</v>
      </c>
      <c r="Q991" s="154">
        <v>0.974177590897848</v>
      </c>
      <c r="R991" s="154">
        <v>0.972031403336605</v>
      </c>
      <c r="S991" s="154">
        <v>0.967198581560284</v>
      </c>
      <c r="T991" s="154">
        <v>0.962556488056811</v>
      </c>
      <c r="U991" s="173">
        <v>0.00483282177632083</v>
      </c>
      <c r="V991" s="158">
        <v>11681</v>
      </c>
      <c r="W991" s="158">
        <v>11337</v>
      </c>
      <c r="X991" s="158">
        <v>14137</v>
      </c>
      <c r="Y991" s="158">
        <v>13811</v>
      </c>
      <c r="Z991" s="155">
        <v>0.970550466569643</v>
      </c>
      <c r="AA991" s="155">
        <v>0.976939944825635</v>
      </c>
      <c r="AB991" s="173">
        <v>-0.00638947825599179</v>
      </c>
    </row>
    <row r="992" spans="1:28">
      <c r="A992" s="175" t="s">
        <v>927</v>
      </c>
      <c r="B992" s="177" t="s">
        <v>1829</v>
      </c>
      <c r="C992" s="177" t="s">
        <v>991</v>
      </c>
      <c r="D992" s="150">
        <v>4863</v>
      </c>
      <c r="E992" s="153">
        <v>4631</v>
      </c>
      <c r="F992" s="153">
        <v>232</v>
      </c>
      <c r="G992" s="151">
        <v>2489</v>
      </c>
      <c r="H992" s="151">
        <v>2357</v>
      </c>
      <c r="I992" s="151">
        <v>132</v>
      </c>
      <c r="J992" s="151">
        <v>4056</v>
      </c>
      <c r="K992" s="151">
        <v>3887</v>
      </c>
      <c r="L992" s="151">
        <v>169</v>
      </c>
      <c r="M992" s="172">
        <v>0.93</v>
      </c>
      <c r="N992" s="153">
        <v>94001</v>
      </c>
      <c r="O992" s="153">
        <v>90236</v>
      </c>
      <c r="P992" s="153">
        <v>3765</v>
      </c>
      <c r="Q992" s="154">
        <v>0.959947234603887</v>
      </c>
      <c r="R992" s="154">
        <v>0.952292823360066</v>
      </c>
      <c r="S992" s="154">
        <v>0.946966653274407</v>
      </c>
      <c r="T992" s="154">
        <v>0.958333333333333</v>
      </c>
      <c r="U992" s="173">
        <v>0.00532617008565839</v>
      </c>
      <c r="V992" s="158">
        <v>28940</v>
      </c>
      <c r="W992" s="158">
        <v>27760</v>
      </c>
      <c r="X992" s="158">
        <v>31962</v>
      </c>
      <c r="Y992" s="158">
        <v>30803</v>
      </c>
      <c r="Z992" s="155">
        <v>0.95922598479613</v>
      </c>
      <c r="AA992" s="155">
        <v>0.963738189099556</v>
      </c>
      <c r="AB992" s="173">
        <v>-0.0045122043034258</v>
      </c>
    </row>
    <row r="993" spans="1:28">
      <c r="A993" s="175" t="s">
        <v>927</v>
      </c>
      <c r="B993" s="177" t="s">
        <v>1829</v>
      </c>
      <c r="C993" s="177" t="s">
        <v>992</v>
      </c>
      <c r="D993" s="150">
        <v>1509</v>
      </c>
      <c r="E993" s="153">
        <v>1470</v>
      </c>
      <c r="F993" s="153">
        <v>39</v>
      </c>
      <c r="G993" s="151">
        <v>731</v>
      </c>
      <c r="H993" s="151">
        <v>704</v>
      </c>
      <c r="I993" s="151">
        <v>27</v>
      </c>
      <c r="J993" s="151">
        <v>1194</v>
      </c>
      <c r="K993" s="151">
        <v>1099</v>
      </c>
      <c r="L993" s="151">
        <v>95</v>
      </c>
      <c r="M993" s="172">
        <v>0.93</v>
      </c>
      <c r="N993" s="153">
        <v>29413</v>
      </c>
      <c r="O993" s="153">
        <v>28487</v>
      </c>
      <c r="P993" s="153">
        <v>926</v>
      </c>
      <c r="Q993" s="154">
        <v>0.968517322272465</v>
      </c>
      <c r="R993" s="154">
        <v>0.974155069582505</v>
      </c>
      <c r="S993" s="154">
        <v>0.963064295485636</v>
      </c>
      <c r="T993" s="154">
        <v>0.920435510887772</v>
      </c>
      <c r="U993" s="173">
        <v>0.0110907740968689</v>
      </c>
      <c r="V993" s="158">
        <v>8811</v>
      </c>
      <c r="W993" s="158">
        <v>8475</v>
      </c>
      <c r="X993" s="158">
        <v>10003</v>
      </c>
      <c r="Y993" s="158">
        <v>9702</v>
      </c>
      <c r="Z993" s="155">
        <v>0.961865849506299</v>
      </c>
      <c r="AA993" s="155">
        <v>0.969909027291812</v>
      </c>
      <c r="AB993" s="173">
        <v>-0.00804317778551356</v>
      </c>
    </row>
    <row r="994" spans="1:28">
      <c r="A994" s="175" t="s">
        <v>927</v>
      </c>
      <c r="B994" s="177" t="s">
        <v>1830</v>
      </c>
      <c r="C994" s="177" t="s">
        <v>993</v>
      </c>
      <c r="D994" s="150">
        <v>4038</v>
      </c>
      <c r="E994" s="153">
        <v>3913</v>
      </c>
      <c r="F994" s="153">
        <v>125</v>
      </c>
      <c r="G994" s="151">
        <v>1959</v>
      </c>
      <c r="H994" s="151">
        <v>1878</v>
      </c>
      <c r="I994" s="151">
        <v>81</v>
      </c>
      <c r="J994" s="151">
        <v>2949</v>
      </c>
      <c r="K994" s="151">
        <v>2831</v>
      </c>
      <c r="L994" s="151">
        <v>118</v>
      </c>
      <c r="M994" s="172">
        <v>0.93</v>
      </c>
      <c r="N994" s="153">
        <v>78721</v>
      </c>
      <c r="O994" s="153">
        <v>75918</v>
      </c>
      <c r="P994" s="153">
        <v>2803</v>
      </c>
      <c r="Q994" s="154">
        <v>0.964393236874532</v>
      </c>
      <c r="R994" s="154">
        <v>0.969044081228331</v>
      </c>
      <c r="S994" s="154">
        <v>0.958652373660031</v>
      </c>
      <c r="T994" s="154">
        <v>0.959986436080027</v>
      </c>
      <c r="U994" s="173">
        <v>0.0103917075683002</v>
      </c>
      <c r="V994" s="158">
        <v>22635</v>
      </c>
      <c r="W994" s="158">
        <v>21815</v>
      </c>
      <c r="X994" s="158">
        <v>25772</v>
      </c>
      <c r="Y994" s="158">
        <v>24857</v>
      </c>
      <c r="Z994" s="155">
        <v>0.963772918047272</v>
      </c>
      <c r="AA994" s="155">
        <v>0.964496352630762</v>
      </c>
      <c r="AB994" s="173">
        <v>-0.000723434583490112</v>
      </c>
    </row>
    <row r="995" spans="1:28">
      <c r="A995" s="175" t="s">
        <v>927</v>
      </c>
      <c r="B995" s="177" t="s">
        <v>1830</v>
      </c>
      <c r="C995" s="177" t="s">
        <v>994</v>
      </c>
      <c r="D995" s="150">
        <v>5198</v>
      </c>
      <c r="E995" s="153">
        <v>4987</v>
      </c>
      <c r="F995" s="153">
        <v>211</v>
      </c>
      <c r="G995" s="151">
        <v>2578</v>
      </c>
      <c r="H995" s="151">
        <v>2443</v>
      </c>
      <c r="I995" s="151">
        <v>135</v>
      </c>
      <c r="J995" s="151">
        <v>3527</v>
      </c>
      <c r="K995" s="151">
        <v>3333</v>
      </c>
      <c r="L995" s="151">
        <v>194</v>
      </c>
      <c r="M995" s="172">
        <v>0.93</v>
      </c>
      <c r="N995" s="153">
        <v>97524</v>
      </c>
      <c r="O995" s="153">
        <v>92484</v>
      </c>
      <c r="P995" s="153">
        <v>5040</v>
      </c>
      <c r="Q995" s="154">
        <v>0.948320413436692</v>
      </c>
      <c r="R995" s="154">
        <v>0.959407464409388</v>
      </c>
      <c r="S995" s="154">
        <v>0.947633824670287</v>
      </c>
      <c r="T995" s="154">
        <v>0.944995747093847</v>
      </c>
      <c r="U995" s="173">
        <v>0.0117736397391012</v>
      </c>
      <c r="V995" s="158">
        <v>28022</v>
      </c>
      <c r="W995" s="158">
        <v>26642</v>
      </c>
      <c r="X995" s="158">
        <v>32159</v>
      </c>
      <c r="Y995" s="158">
        <v>30373</v>
      </c>
      <c r="Z995" s="155">
        <v>0.950752979801584</v>
      </c>
      <c r="AA995" s="155">
        <v>0.944463447246494</v>
      </c>
      <c r="AB995" s="173">
        <v>0.00628953255509046</v>
      </c>
    </row>
    <row r="996" spans="1:28">
      <c r="A996" s="175" t="s">
        <v>927</v>
      </c>
      <c r="B996" s="177" t="s">
        <v>1830</v>
      </c>
      <c r="C996" s="177" t="s">
        <v>995</v>
      </c>
      <c r="D996" s="150">
        <v>2549</v>
      </c>
      <c r="E996" s="153">
        <v>2457</v>
      </c>
      <c r="F996" s="153">
        <v>92</v>
      </c>
      <c r="G996" s="151">
        <v>1385</v>
      </c>
      <c r="H996" s="151">
        <v>1319</v>
      </c>
      <c r="I996" s="151">
        <v>66</v>
      </c>
      <c r="J996" s="151">
        <v>1843</v>
      </c>
      <c r="K996" s="151">
        <v>1775</v>
      </c>
      <c r="L996" s="151">
        <v>68</v>
      </c>
      <c r="M996" s="172">
        <v>0.93</v>
      </c>
      <c r="N996" s="153">
        <v>49258</v>
      </c>
      <c r="O996" s="153">
        <v>47615</v>
      </c>
      <c r="P996" s="153">
        <v>1643</v>
      </c>
      <c r="Q996" s="154">
        <v>0.96664501197775</v>
      </c>
      <c r="R996" s="154">
        <v>0.963907414672421</v>
      </c>
      <c r="S996" s="154">
        <v>0.952346570397112</v>
      </c>
      <c r="T996" s="154">
        <v>0.963103635377103</v>
      </c>
      <c r="U996" s="173">
        <v>0.0115608442753087</v>
      </c>
      <c r="V996" s="158">
        <v>14471</v>
      </c>
      <c r="W996" s="158">
        <v>13933</v>
      </c>
      <c r="X996" s="158">
        <v>16364</v>
      </c>
      <c r="Y996" s="158">
        <v>15864</v>
      </c>
      <c r="Z996" s="155">
        <v>0.962822196116371</v>
      </c>
      <c r="AA996" s="155">
        <v>0.969445123441701</v>
      </c>
      <c r="AB996" s="173">
        <v>-0.00662292732533065</v>
      </c>
    </row>
    <row r="997" spans="1:28">
      <c r="A997" s="175" t="s">
        <v>927</v>
      </c>
      <c r="B997" s="177" t="s">
        <v>1830</v>
      </c>
      <c r="C997" s="177" t="s">
        <v>996</v>
      </c>
      <c r="D997" s="150">
        <v>3961</v>
      </c>
      <c r="E997" s="153">
        <v>3788</v>
      </c>
      <c r="F997" s="153">
        <v>173</v>
      </c>
      <c r="G997" s="151">
        <v>2109</v>
      </c>
      <c r="H997" s="151">
        <v>2002</v>
      </c>
      <c r="I997" s="151">
        <v>107</v>
      </c>
      <c r="J997" s="151">
        <v>2864</v>
      </c>
      <c r="K997" s="151">
        <v>2677</v>
      </c>
      <c r="L997" s="151">
        <v>187</v>
      </c>
      <c r="M997" s="172">
        <v>0.93</v>
      </c>
      <c r="N997" s="153">
        <v>77162</v>
      </c>
      <c r="O997" s="153">
        <v>73363</v>
      </c>
      <c r="P997" s="153">
        <v>3799</v>
      </c>
      <c r="Q997" s="154">
        <v>0.950765921049221</v>
      </c>
      <c r="R997" s="154">
        <v>0.956324160565514</v>
      </c>
      <c r="S997" s="154">
        <v>0.949265054528212</v>
      </c>
      <c r="T997" s="154">
        <v>0.934706703910614</v>
      </c>
      <c r="U997" s="173">
        <v>0.00705910603730131</v>
      </c>
      <c r="V997" s="158">
        <v>22170</v>
      </c>
      <c r="W997" s="158">
        <v>21003</v>
      </c>
      <c r="X997" s="158">
        <v>25656</v>
      </c>
      <c r="Y997" s="158">
        <v>24386</v>
      </c>
      <c r="Z997" s="155">
        <v>0.947361299052774</v>
      </c>
      <c r="AA997" s="155">
        <v>0.950498908637356</v>
      </c>
      <c r="AB997" s="173">
        <v>-0.00313760958458176</v>
      </c>
    </row>
    <row r="998" spans="1:28">
      <c r="A998" s="175" t="s">
        <v>927</v>
      </c>
      <c r="B998" s="177" t="s">
        <v>1830</v>
      </c>
      <c r="C998" s="177" t="s">
        <v>997</v>
      </c>
      <c r="D998" s="150">
        <v>3413</v>
      </c>
      <c r="E998" s="153">
        <v>3317</v>
      </c>
      <c r="F998" s="153">
        <v>96</v>
      </c>
      <c r="G998" s="151">
        <v>1664</v>
      </c>
      <c r="H998" s="151">
        <v>1611</v>
      </c>
      <c r="I998" s="151">
        <v>53</v>
      </c>
      <c r="J998" s="151">
        <v>2193</v>
      </c>
      <c r="K998" s="151">
        <v>2153</v>
      </c>
      <c r="L998" s="151">
        <v>40</v>
      </c>
      <c r="M998" s="172">
        <v>0.93</v>
      </c>
      <c r="N998" s="153">
        <v>60018</v>
      </c>
      <c r="O998" s="153">
        <v>58624</v>
      </c>
      <c r="P998" s="153">
        <v>1394</v>
      </c>
      <c r="Q998" s="154">
        <v>0.976773634576294</v>
      </c>
      <c r="R998" s="154">
        <v>0.971872253149722</v>
      </c>
      <c r="S998" s="154">
        <v>0.968149038461538</v>
      </c>
      <c r="T998" s="154">
        <v>0.981760145918833</v>
      </c>
      <c r="U998" s="173">
        <v>0.00372321468818326</v>
      </c>
      <c r="V998" s="158">
        <v>18625</v>
      </c>
      <c r="W998" s="158">
        <v>18125</v>
      </c>
      <c r="X998" s="158">
        <v>19909</v>
      </c>
      <c r="Y998" s="158">
        <v>19482</v>
      </c>
      <c r="Z998" s="155">
        <v>0.973154362416107</v>
      </c>
      <c r="AA998" s="155">
        <v>0.97855241348134</v>
      </c>
      <c r="AB998" s="173">
        <v>-0.00539805106523272</v>
      </c>
    </row>
    <row r="999" spans="1:28">
      <c r="A999" s="175" t="s">
        <v>927</v>
      </c>
      <c r="B999" s="177" t="s">
        <v>1830</v>
      </c>
      <c r="C999" s="177" t="s">
        <v>998</v>
      </c>
      <c r="D999" s="150">
        <v>0</v>
      </c>
      <c r="E999" s="153">
        <v>0</v>
      </c>
      <c r="F999" s="153">
        <v>0</v>
      </c>
      <c r="G999" s="151">
        <v>0</v>
      </c>
      <c r="H999" s="151">
        <v>0</v>
      </c>
      <c r="I999" s="151">
        <v>0</v>
      </c>
      <c r="J999" s="151">
        <v>0</v>
      </c>
      <c r="K999" s="151">
        <v>0</v>
      </c>
      <c r="L999" s="151">
        <v>0</v>
      </c>
      <c r="M999" s="172">
        <v>0.93</v>
      </c>
      <c r="N999" s="153">
        <v>2</v>
      </c>
      <c r="O999" s="153">
        <v>2</v>
      </c>
      <c r="P999" s="153">
        <v>0</v>
      </c>
      <c r="Q999" s="154">
        <v>1</v>
      </c>
      <c r="R999" s="154">
        <v>0</v>
      </c>
      <c r="S999" s="154">
        <v>0</v>
      </c>
      <c r="T999" s="154">
        <v>0</v>
      </c>
      <c r="U999" s="173">
        <v>0</v>
      </c>
      <c r="V999" s="158">
        <v>1</v>
      </c>
      <c r="W999" s="158">
        <v>1</v>
      </c>
      <c r="X999" s="158">
        <v>1</v>
      </c>
      <c r="Y999" s="158">
        <v>1</v>
      </c>
      <c r="Z999" s="155">
        <v>1</v>
      </c>
      <c r="AA999" s="155">
        <v>1</v>
      </c>
      <c r="AB999" s="173">
        <v>0</v>
      </c>
    </row>
    <row r="1000" spans="1:28">
      <c r="A1000" s="175" t="s">
        <v>927</v>
      </c>
      <c r="B1000" s="177" t="s">
        <v>1830</v>
      </c>
      <c r="C1000" s="177" t="s">
        <v>999</v>
      </c>
      <c r="D1000" s="150">
        <v>3426</v>
      </c>
      <c r="E1000" s="153">
        <v>3352</v>
      </c>
      <c r="F1000" s="153">
        <v>74</v>
      </c>
      <c r="G1000" s="151">
        <v>1709</v>
      </c>
      <c r="H1000" s="151">
        <v>1666</v>
      </c>
      <c r="I1000" s="151">
        <v>43</v>
      </c>
      <c r="J1000" s="151">
        <v>2533</v>
      </c>
      <c r="K1000" s="151">
        <v>2490</v>
      </c>
      <c r="L1000" s="151">
        <v>43</v>
      </c>
      <c r="M1000" s="172">
        <v>0.93</v>
      </c>
      <c r="N1000" s="153">
        <v>65950</v>
      </c>
      <c r="O1000" s="153">
        <v>64421</v>
      </c>
      <c r="P1000" s="153">
        <v>1529</v>
      </c>
      <c r="Q1000" s="154">
        <v>0.976815769522365</v>
      </c>
      <c r="R1000" s="154">
        <v>0.978400467016929</v>
      </c>
      <c r="S1000" s="154">
        <v>0.974839087185489</v>
      </c>
      <c r="T1000" s="154">
        <v>0.983024082116068</v>
      </c>
      <c r="U1000" s="173">
        <v>0.00356137983144078</v>
      </c>
      <c r="V1000" s="158">
        <v>19876</v>
      </c>
      <c r="W1000" s="158">
        <v>19487</v>
      </c>
      <c r="X1000" s="158">
        <v>22191</v>
      </c>
      <c r="Y1000" s="158">
        <v>21591</v>
      </c>
      <c r="Z1000" s="155">
        <v>0.980428657677601</v>
      </c>
      <c r="AA1000" s="155">
        <v>0.972962011626335</v>
      </c>
      <c r="AB1000" s="173">
        <v>0.00746664605126612</v>
      </c>
    </row>
    <row r="1001" spans="1:28">
      <c r="A1001" s="175" t="s">
        <v>927</v>
      </c>
      <c r="B1001" s="177" t="s">
        <v>1830</v>
      </c>
      <c r="C1001" s="177" t="s">
        <v>1000</v>
      </c>
      <c r="D1001" s="150">
        <v>0</v>
      </c>
      <c r="E1001" s="153">
        <v>0</v>
      </c>
      <c r="F1001" s="153">
        <v>0</v>
      </c>
      <c r="G1001" s="151">
        <v>0</v>
      </c>
      <c r="H1001" s="151">
        <v>0</v>
      </c>
      <c r="I1001" s="151">
        <v>0</v>
      </c>
      <c r="J1001" s="151">
        <v>0</v>
      </c>
      <c r="K1001" s="151">
        <v>0</v>
      </c>
      <c r="L1001" s="151">
        <v>0</v>
      </c>
      <c r="M1001" s="172">
        <v>0.93</v>
      </c>
      <c r="N1001" s="153">
        <v>0</v>
      </c>
      <c r="O1001" s="153">
        <v>0</v>
      </c>
      <c r="P1001" s="153">
        <v>0</v>
      </c>
      <c r="Q1001" s="154">
        <v>0</v>
      </c>
      <c r="R1001" s="154">
        <v>0</v>
      </c>
      <c r="S1001" s="154">
        <v>0</v>
      </c>
      <c r="T1001" s="154">
        <v>0</v>
      </c>
      <c r="U1001" s="173">
        <v>0</v>
      </c>
      <c r="V1001" s="158">
        <v>0</v>
      </c>
      <c r="W1001" s="158">
        <v>0</v>
      </c>
      <c r="X1001" s="158">
        <v>0</v>
      </c>
      <c r="Y1001" s="158">
        <v>0</v>
      </c>
      <c r="Z1001" s="155">
        <v>0</v>
      </c>
      <c r="AA1001" s="155">
        <v>0</v>
      </c>
      <c r="AB1001" s="173">
        <v>0</v>
      </c>
    </row>
    <row r="1002" spans="1:28">
      <c r="A1002" s="175" t="s">
        <v>927</v>
      </c>
      <c r="B1002" s="177" t="s">
        <v>1830</v>
      </c>
      <c r="C1002" s="177" t="s">
        <v>1001</v>
      </c>
      <c r="D1002" s="150">
        <v>3220</v>
      </c>
      <c r="E1002" s="153">
        <v>3051</v>
      </c>
      <c r="F1002" s="153">
        <v>169</v>
      </c>
      <c r="G1002" s="151">
        <v>1614</v>
      </c>
      <c r="H1002" s="151">
        <v>1528</v>
      </c>
      <c r="I1002" s="151">
        <v>86</v>
      </c>
      <c r="J1002" s="151">
        <v>2157</v>
      </c>
      <c r="K1002" s="151">
        <v>2052</v>
      </c>
      <c r="L1002" s="151">
        <v>105</v>
      </c>
      <c r="M1002" s="172">
        <v>0.93</v>
      </c>
      <c r="N1002" s="153">
        <v>61425</v>
      </c>
      <c r="O1002" s="153">
        <v>57959</v>
      </c>
      <c r="P1002" s="153">
        <v>3466</v>
      </c>
      <c r="Q1002" s="154">
        <v>0.943573463573464</v>
      </c>
      <c r="R1002" s="154">
        <v>0.947515527950311</v>
      </c>
      <c r="S1002" s="154">
        <v>0.946716232961586</v>
      </c>
      <c r="T1002" s="154">
        <v>0.951321279554937</v>
      </c>
      <c r="U1002" s="173">
        <v>0.000799294988724442</v>
      </c>
      <c r="V1002" s="158">
        <v>17686</v>
      </c>
      <c r="W1002" s="158">
        <v>16808</v>
      </c>
      <c r="X1002" s="158">
        <v>20250</v>
      </c>
      <c r="Y1002" s="158">
        <v>19127</v>
      </c>
      <c r="Z1002" s="155">
        <v>0.95035621395454</v>
      </c>
      <c r="AA1002" s="155">
        <v>0.944543209876543</v>
      </c>
      <c r="AB1002" s="173">
        <v>0.00581300407799712</v>
      </c>
    </row>
    <row r="1003" spans="1:28">
      <c r="A1003" s="175" t="s">
        <v>927</v>
      </c>
      <c r="B1003" s="177" t="s">
        <v>1830</v>
      </c>
      <c r="C1003" s="177" t="s">
        <v>1002</v>
      </c>
      <c r="D1003" s="150">
        <v>2211</v>
      </c>
      <c r="E1003" s="153">
        <v>2123</v>
      </c>
      <c r="F1003" s="153">
        <v>88</v>
      </c>
      <c r="G1003" s="151">
        <v>1117</v>
      </c>
      <c r="H1003" s="151">
        <v>1041</v>
      </c>
      <c r="I1003" s="151">
        <v>76</v>
      </c>
      <c r="J1003" s="151">
        <v>1596</v>
      </c>
      <c r="K1003" s="151">
        <v>1505</v>
      </c>
      <c r="L1003" s="151">
        <v>91</v>
      </c>
      <c r="M1003" s="172">
        <v>0.93</v>
      </c>
      <c r="N1003" s="153">
        <v>43278</v>
      </c>
      <c r="O1003" s="153">
        <v>41235</v>
      </c>
      <c r="P1003" s="153">
        <v>2043</v>
      </c>
      <c r="Q1003" s="154">
        <v>0.952793567170387</v>
      </c>
      <c r="R1003" s="154">
        <v>0.960199004975124</v>
      </c>
      <c r="S1003" s="154">
        <v>0.9319606087735</v>
      </c>
      <c r="T1003" s="154">
        <v>0.942982456140351</v>
      </c>
      <c r="U1003" s="173">
        <v>0.0282383962016239</v>
      </c>
      <c r="V1003" s="158">
        <v>12511</v>
      </c>
      <c r="W1003" s="158">
        <v>11864</v>
      </c>
      <c r="X1003" s="158">
        <v>14344</v>
      </c>
      <c r="Y1003" s="158">
        <v>13755</v>
      </c>
      <c r="Z1003" s="155">
        <v>0.948285508752298</v>
      </c>
      <c r="AA1003" s="155">
        <v>0.95893753485778</v>
      </c>
      <c r="AB1003" s="173">
        <v>-0.0106520261054822</v>
      </c>
    </row>
    <row r="1004" spans="1:28">
      <c r="A1004" s="175" t="s">
        <v>927</v>
      </c>
      <c r="B1004" s="177" t="s">
        <v>1830</v>
      </c>
      <c r="C1004" s="177" t="s">
        <v>1003</v>
      </c>
      <c r="D1004" s="150">
        <v>1739</v>
      </c>
      <c r="E1004" s="153">
        <v>1695</v>
      </c>
      <c r="F1004" s="153">
        <v>44</v>
      </c>
      <c r="G1004" s="151">
        <v>1000</v>
      </c>
      <c r="H1004" s="151">
        <v>946</v>
      </c>
      <c r="I1004" s="151">
        <v>54</v>
      </c>
      <c r="J1004" s="151">
        <v>1239</v>
      </c>
      <c r="K1004" s="151">
        <v>1211</v>
      </c>
      <c r="L1004" s="151">
        <v>28</v>
      </c>
      <c r="M1004" s="172">
        <v>0.93</v>
      </c>
      <c r="N1004" s="153">
        <v>36529</v>
      </c>
      <c r="O1004" s="153">
        <v>35474</v>
      </c>
      <c r="P1004" s="153">
        <v>1055</v>
      </c>
      <c r="Q1004" s="154">
        <v>0.971118837088341</v>
      </c>
      <c r="R1004" s="154">
        <v>0.974698102357677</v>
      </c>
      <c r="S1004" s="154">
        <v>0.946</v>
      </c>
      <c r="T1004" s="154">
        <v>0.977401129943503</v>
      </c>
      <c r="U1004" s="173">
        <v>0.0286981023576769</v>
      </c>
      <c r="V1004" s="158">
        <v>10090</v>
      </c>
      <c r="W1004" s="158">
        <v>9780</v>
      </c>
      <c r="X1004" s="158">
        <v>12276</v>
      </c>
      <c r="Y1004" s="158">
        <v>11960</v>
      </c>
      <c r="Z1004" s="155">
        <v>0.969276511397423</v>
      </c>
      <c r="AA1004" s="155">
        <v>0.9742587161942</v>
      </c>
      <c r="AB1004" s="173">
        <v>-0.0049822047967768</v>
      </c>
    </row>
    <row r="1005" spans="1:28">
      <c r="A1005" s="175" t="s">
        <v>927</v>
      </c>
      <c r="B1005" s="179" t="s">
        <v>1830</v>
      </c>
      <c r="C1005" s="179" t="s">
        <v>1004</v>
      </c>
      <c r="D1005" s="150">
        <v>1679</v>
      </c>
      <c r="E1005" s="153">
        <v>1633</v>
      </c>
      <c r="F1005" s="153">
        <v>46</v>
      </c>
      <c r="G1005" s="151">
        <v>962</v>
      </c>
      <c r="H1005" s="151">
        <v>892</v>
      </c>
      <c r="I1005" s="151">
        <v>70</v>
      </c>
      <c r="J1005" s="151">
        <v>1154</v>
      </c>
      <c r="K1005" s="151">
        <v>1098</v>
      </c>
      <c r="L1005" s="151">
        <v>56</v>
      </c>
      <c r="M1005" s="172">
        <v>0.93</v>
      </c>
      <c r="N1005" s="153">
        <v>33576</v>
      </c>
      <c r="O1005" s="153">
        <v>32332</v>
      </c>
      <c r="P1005" s="153">
        <v>1244</v>
      </c>
      <c r="Q1005" s="154">
        <v>0.962949725994758</v>
      </c>
      <c r="R1005" s="154">
        <v>0.972602739726027</v>
      </c>
      <c r="S1005" s="154">
        <v>0.927234927234927</v>
      </c>
      <c r="T1005" s="154">
        <v>0.951473136915078</v>
      </c>
      <c r="U1005" s="173">
        <v>0.0453678124911001</v>
      </c>
      <c r="V1005" s="158">
        <v>9261</v>
      </c>
      <c r="W1005" s="158">
        <v>8879</v>
      </c>
      <c r="X1005" s="158">
        <v>11390</v>
      </c>
      <c r="Y1005" s="158">
        <v>11014</v>
      </c>
      <c r="Z1005" s="155">
        <v>0.958751754670122</v>
      </c>
      <c r="AA1005" s="155">
        <v>0.966988586479368</v>
      </c>
      <c r="AB1005" s="173">
        <v>-0.00823683180924595</v>
      </c>
    </row>
    <row r="1006" spans="1:28">
      <c r="A1006" s="175" t="s">
        <v>927</v>
      </c>
      <c r="B1006" s="177" t="s">
        <v>1829</v>
      </c>
      <c r="C1006" s="177" t="s">
        <v>1005</v>
      </c>
      <c r="D1006" s="150">
        <v>4053</v>
      </c>
      <c r="E1006" s="153">
        <v>3785</v>
      </c>
      <c r="F1006" s="153">
        <v>268</v>
      </c>
      <c r="G1006" s="151">
        <v>2327</v>
      </c>
      <c r="H1006" s="151">
        <v>2185</v>
      </c>
      <c r="I1006" s="151">
        <v>142</v>
      </c>
      <c r="J1006" s="151">
        <v>3617</v>
      </c>
      <c r="K1006" s="151">
        <v>3390</v>
      </c>
      <c r="L1006" s="151">
        <v>227</v>
      </c>
      <c r="M1006" s="172">
        <v>0.93</v>
      </c>
      <c r="N1006" s="153">
        <v>88722</v>
      </c>
      <c r="O1006" s="153">
        <v>81784</v>
      </c>
      <c r="P1006" s="153">
        <v>6938</v>
      </c>
      <c r="Q1006" s="154">
        <v>0.921800680778161</v>
      </c>
      <c r="R1006" s="154">
        <v>0.933876141130027</v>
      </c>
      <c r="S1006" s="154">
        <v>0.938977223893425</v>
      </c>
      <c r="T1006" s="154">
        <v>0.937240807298866</v>
      </c>
      <c r="U1006" s="173">
        <v>-0.00510108276339782</v>
      </c>
      <c r="V1006" s="158">
        <v>26276</v>
      </c>
      <c r="W1006" s="158">
        <v>24334</v>
      </c>
      <c r="X1006" s="158">
        <v>28180</v>
      </c>
      <c r="Y1006" s="158">
        <v>25756</v>
      </c>
      <c r="Z1006" s="155">
        <v>0.926092251484244</v>
      </c>
      <c r="AA1006" s="155">
        <v>0.913981547196593</v>
      </c>
      <c r="AB1006" s="173">
        <v>0.0121107042876508</v>
      </c>
    </row>
    <row r="1007" spans="1:28">
      <c r="A1007" s="175" t="s">
        <v>927</v>
      </c>
      <c r="B1007" s="177" t="s">
        <v>1829</v>
      </c>
      <c r="C1007" s="177" t="s">
        <v>1006</v>
      </c>
      <c r="D1007" s="150">
        <v>3968</v>
      </c>
      <c r="E1007" s="153">
        <v>3737</v>
      </c>
      <c r="F1007" s="153">
        <v>231</v>
      </c>
      <c r="G1007" s="151">
        <v>2070</v>
      </c>
      <c r="H1007" s="151">
        <v>1940</v>
      </c>
      <c r="I1007" s="151">
        <v>130</v>
      </c>
      <c r="J1007" s="151">
        <v>3557</v>
      </c>
      <c r="K1007" s="151">
        <v>3398</v>
      </c>
      <c r="L1007" s="151">
        <v>159</v>
      </c>
      <c r="M1007" s="172">
        <v>0.93</v>
      </c>
      <c r="N1007" s="153">
        <v>85123</v>
      </c>
      <c r="O1007" s="153">
        <v>80902</v>
      </c>
      <c r="P1007" s="153">
        <v>4221</v>
      </c>
      <c r="Q1007" s="154">
        <v>0.950412931875051</v>
      </c>
      <c r="R1007" s="154">
        <v>0.941784274193548</v>
      </c>
      <c r="S1007" s="154">
        <v>0.93719806763285</v>
      </c>
      <c r="T1007" s="154">
        <v>0.955299409614844</v>
      </c>
      <c r="U1007" s="173">
        <v>0.00458620656069808</v>
      </c>
      <c r="V1007" s="158">
        <v>25314</v>
      </c>
      <c r="W1007" s="158">
        <v>24051</v>
      </c>
      <c r="X1007" s="158">
        <v>27777</v>
      </c>
      <c r="Y1007" s="158">
        <v>26400</v>
      </c>
      <c r="Z1007" s="155">
        <v>0.950106660346054</v>
      </c>
      <c r="AA1007" s="155">
        <v>0.950426611945134</v>
      </c>
      <c r="AB1007" s="173">
        <v>-0.000319951599080825</v>
      </c>
    </row>
    <row r="1008" spans="1:28">
      <c r="A1008" s="175" t="s">
        <v>927</v>
      </c>
      <c r="B1008" s="177" t="s">
        <v>1829</v>
      </c>
      <c r="C1008" s="177" t="s">
        <v>1007</v>
      </c>
      <c r="D1008" s="150">
        <v>4851</v>
      </c>
      <c r="E1008" s="153">
        <v>4528</v>
      </c>
      <c r="F1008" s="153">
        <v>323</v>
      </c>
      <c r="G1008" s="151">
        <v>2619</v>
      </c>
      <c r="H1008" s="151">
        <v>2440</v>
      </c>
      <c r="I1008" s="151">
        <v>179</v>
      </c>
      <c r="J1008" s="151">
        <v>4189</v>
      </c>
      <c r="K1008" s="151">
        <v>3957</v>
      </c>
      <c r="L1008" s="151">
        <v>232</v>
      </c>
      <c r="M1008" s="172">
        <v>0.93</v>
      </c>
      <c r="N1008" s="153">
        <v>105054</v>
      </c>
      <c r="O1008" s="153">
        <v>98600</v>
      </c>
      <c r="P1008" s="153">
        <v>6454</v>
      </c>
      <c r="Q1008" s="154">
        <v>0.938564928512955</v>
      </c>
      <c r="R1008" s="154">
        <v>0.933415790558648</v>
      </c>
      <c r="S1008" s="154">
        <v>0.931653302787323</v>
      </c>
      <c r="T1008" s="154">
        <v>0.944616853664359</v>
      </c>
      <c r="U1008" s="173">
        <v>0.00176248777132426</v>
      </c>
      <c r="V1008" s="158">
        <v>30517</v>
      </c>
      <c r="W1008" s="158">
        <v>28732</v>
      </c>
      <c r="X1008" s="158">
        <v>34183</v>
      </c>
      <c r="Y1008" s="158">
        <v>31994</v>
      </c>
      <c r="Z1008" s="155">
        <v>0.941508011927778</v>
      </c>
      <c r="AA1008" s="155">
        <v>0.935962320451686</v>
      </c>
      <c r="AB1008" s="173">
        <v>0.00554569147609152</v>
      </c>
    </row>
    <row r="1009" spans="1:28">
      <c r="A1009" s="175" t="s">
        <v>927</v>
      </c>
      <c r="B1009" s="177" t="s">
        <v>1829</v>
      </c>
      <c r="C1009" s="177" t="s">
        <v>1008</v>
      </c>
      <c r="D1009" s="150">
        <v>3220</v>
      </c>
      <c r="E1009" s="153">
        <v>3075</v>
      </c>
      <c r="F1009" s="153">
        <v>145</v>
      </c>
      <c r="G1009" s="151">
        <v>1832</v>
      </c>
      <c r="H1009" s="151">
        <v>1726</v>
      </c>
      <c r="I1009" s="151">
        <v>106</v>
      </c>
      <c r="J1009" s="151">
        <v>2643</v>
      </c>
      <c r="K1009" s="151">
        <v>2544</v>
      </c>
      <c r="L1009" s="151">
        <v>99</v>
      </c>
      <c r="M1009" s="172">
        <v>0.93</v>
      </c>
      <c r="N1009" s="153">
        <v>67604</v>
      </c>
      <c r="O1009" s="153">
        <v>64763</v>
      </c>
      <c r="P1009" s="153">
        <v>2841</v>
      </c>
      <c r="Q1009" s="154">
        <v>0.957975859416603</v>
      </c>
      <c r="R1009" s="154">
        <v>0.954968944099379</v>
      </c>
      <c r="S1009" s="154">
        <v>0.942139737991266</v>
      </c>
      <c r="T1009" s="154">
        <v>0.962542565266742</v>
      </c>
      <c r="U1009" s="173">
        <v>0.0128292061081126</v>
      </c>
      <c r="V1009" s="158">
        <v>19907</v>
      </c>
      <c r="W1009" s="158">
        <v>19157</v>
      </c>
      <c r="X1009" s="158">
        <v>22054</v>
      </c>
      <c r="Y1009" s="158">
        <v>21049</v>
      </c>
      <c r="Z1009" s="155">
        <v>0.962324810368212</v>
      </c>
      <c r="AA1009" s="155">
        <v>0.954430035367734</v>
      </c>
      <c r="AB1009" s="173">
        <v>0.00789477500047842</v>
      </c>
    </row>
    <row r="1010" spans="1:28">
      <c r="A1010" s="175" t="s">
        <v>927</v>
      </c>
      <c r="B1010" s="177" t="s">
        <v>1829</v>
      </c>
      <c r="C1010" s="177" t="s">
        <v>1009</v>
      </c>
      <c r="D1010" s="150">
        <v>3321</v>
      </c>
      <c r="E1010" s="153">
        <v>3148</v>
      </c>
      <c r="F1010" s="153">
        <v>173</v>
      </c>
      <c r="G1010" s="151">
        <v>1813</v>
      </c>
      <c r="H1010" s="151">
        <v>1679</v>
      </c>
      <c r="I1010" s="151">
        <v>134</v>
      </c>
      <c r="J1010" s="151">
        <v>2783</v>
      </c>
      <c r="K1010" s="151">
        <v>2608</v>
      </c>
      <c r="L1010" s="151">
        <v>175</v>
      </c>
      <c r="M1010" s="172">
        <v>0.93</v>
      </c>
      <c r="N1010" s="153">
        <v>71550</v>
      </c>
      <c r="O1010" s="153">
        <v>68029</v>
      </c>
      <c r="P1010" s="153">
        <v>3521</v>
      </c>
      <c r="Q1010" s="154">
        <v>0.95078965758211</v>
      </c>
      <c r="R1010" s="154">
        <v>0.947907256850346</v>
      </c>
      <c r="S1010" s="154">
        <v>0.926089354660783</v>
      </c>
      <c r="T1010" s="154">
        <v>0.937118217750629</v>
      </c>
      <c r="U1010" s="173">
        <v>0.021817902189563</v>
      </c>
      <c r="V1010" s="158">
        <v>20871</v>
      </c>
      <c r="W1010" s="158">
        <v>19779</v>
      </c>
      <c r="X1010" s="158">
        <v>23654</v>
      </c>
      <c r="Y1010" s="158">
        <v>22497</v>
      </c>
      <c r="Z1010" s="155">
        <v>0.94767859709645</v>
      </c>
      <c r="AA1010" s="155">
        <v>0.951086496998394</v>
      </c>
      <c r="AB1010" s="173">
        <v>-0.0034078999019439</v>
      </c>
    </row>
    <row r="1011" spans="1:28">
      <c r="A1011" s="175" t="s">
        <v>927</v>
      </c>
      <c r="B1011" s="177" t="s">
        <v>1829</v>
      </c>
      <c r="C1011" s="177" t="s">
        <v>1010</v>
      </c>
      <c r="D1011" s="150">
        <v>3317</v>
      </c>
      <c r="E1011" s="153">
        <v>3137</v>
      </c>
      <c r="F1011" s="153">
        <v>180</v>
      </c>
      <c r="G1011" s="151">
        <v>1846</v>
      </c>
      <c r="H1011" s="151">
        <v>1732</v>
      </c>
      <c r="I1011" s="151">
        <v>114</v>
      </c>
      <c r="J1011" s="151">
        <v>2887</v>
      </c>
      <c r="K1011" s="151">
        <v>2722</v>
      </c>
      <c r="L1011" s="151">
        <v>165</v>
      </c>
      <c r="M1011" s="172">
        <v>0.93</v>
      </c>
      <c r="N1011" s="153">
        <v>72215</v>
      </c>
      <c r="O1011" s="153">
        <v>68710</v>
      </c>
      <c r="P1011" s="153">
        <v>3505</v>
      </c>
      <c r="Q1011" s="154">
        <v>0.951464377206951</v>
      </c>
      <c r="R1011" s="154">
        <v>0.945734097075671</v>
      </c>
      <c r="S1011" s="154">
        <v>0.938244853737812</v>
      </c>
      <c r="T1011" s="154">
        <v>0.942847246276411</v>
      </c>
      <c r="U1011" s="173">
        <v>0.00748924333785927</v>
      </c>
      <c r="V1011" s="158">
        <v>21105</v>
      </c>
      <c r="W1011" s="158">
        <v>19981</v>
      </c>
      <c r="X1011" s="158">
        <v>23543</v>
      </c>
      <c r="Y1011" s="158">
        <v>22458</v>
      </c>
      <c r="Z1011" s="155">
        <v>0.946742478085762</v>
      </c>
      <c r="AA1011" s="155">
        <v>0.953914114598819</v>
      </c>
      <c r="AB1011" s="173">
        <v>-0.00717163651305752</v>
      </c>
    </row>
    <row r="1012" spans="1:28">
      <c r="A1012" s="175" t="s">
        <v>927</v>
      </c>
      <c r="B1012" s="177" t="s">
        <v>1829</v>
      </c>
      <c r="C1012" s="177" t="s">
        <v>1011</v>
      </c>
      <c r="D1012" s="150">
        <v>0</v>
      </c>
      <c r="E1012" s="153">
        <v>0</v>
      </c>
      <c r="F1012" s="153">
        <v>0</v>
      </c>
      <c r="G1012" s="151">
        <v>0</v>
      </c>
      <c r="H1012" s="151">
        <v>0</v>
      </c>
      <c r="I1012" s="151">
        <v>0</v>
      </c>
      <c r="J1012" s="151">
        <v>0</v>
      </c>
      <c r="K1012" s="151">
        <v>0</v>
      </c>
      <c r="L1012" s="151">
        <v>0</v>
      </c>
      <c r="M1012" s="172">
        <v>0.93</v>
      </c>
      <c r="N1012" s="153">
        <v>3</v>
      </c>
      <c r="O1012" s="153">
        <v>3</v>
      </c>
      <c r="P1012" s="153">
        <v>0</v>
      </c>
      <c r="Q1012" s="154">
        <v>1</v>
      </c>
      <c r="R1012" s="154">
        <v>0</v>
      </c>
      <c r="S1012" s="154">
        <v>0</v>
      </c>
      <c r="T1012" s="154">
        <v>0</v>
      </c>
      <c r="U1012" s="173">
        <v>0</v>
      </c>
      <c r="V1012" s="158">
        <v>0</v>
      </c>
      <c r="W1012" s="158">
        <v>0</v>
      </c>
      <c r="X1012" s="158">
        <v>3</v>
      </c>
      <c r="Y1012" s="158">
        <v>3</v>
      </c>
      <c r="Z1012" s="155">
        <v>0</v>
      </c>
      <c r="AA1012" s="155">
        <v>1</v>
      </c>
      <c r="AB1012" s="173">
        <v>-1</v>
      </c>
    </row>
    <row r="1013" spans="1:28">
      <c r="A1013" s="175" t="s">
        <v>927</v>
      </c>
      <c r="B1013" s="177" t="s">
        <v>1829</v>
      </c>
      <c r="C1013" s="177" t="s">
        <v>1012</v>
      </c>
      <c r="D1013" s="150">
        <v>3417</v>
      </c>
      <c r="E1013" s="153">
        <v>3291</v>
      </c>
      <c r="F1013" s="153">
        <v>126</v>
      </c>
      <c r="G1013" s="151">
        <v>1816</v>
      </c>
      <c r="H1013" s="151">
        <v>1744</v>
      </c>
      <c r="I1013" s="151">
        <v>72</v>
      </c>
      <c r="J1013" s="151">
        <v>2973</v>
      </c>
      <c r="K1013" s="151">
        <v>2833</v>
      </c>
      <c r="L1013" s="151">
        <v>140</v>
      </c>
      <c r="M1013" s="172">
        <v>0.93</v>
      </c>
      <c r="N1013" s="153">
        <v>74390</v>
      </c>
      <c r="O1013" s="153">
        <v>71328</v>
      </c>
      <c r="P1013" s="153">
        <v>3062</v>
      </c>
      <c r="Q1013" s="154">
        <v>0.958838553569028</v>
      </c>
      <c r="R1013" s="154">
        <v>0.963125548726953</v>
      </c>
      <c r="S1013" s="154">
        <v>0.960352422907489</v>
      </c>
      <c r="T1013" s="154">
        <v>0.952909519004373</v>
      </c>
      <c r="U1013" s="173">
        <v>0.00277312581946443</v>
      </c>
      <c r="V1013" s="158">
        <v>21868</v>
      </c>
      <c r="W1013" s="158">
        <v>20925</v>
      </c>
      <c r="X1013" s="158">
        <v>24196</v>
      </c>
      <c r="Y1013" s="158">
        <v>23240</v>
      </c>
      <c r="Z1013" s="155">
        <v>0.956877629412841</v>
      </c>
      <c r="AA1013" s="155">
        <v>0.960489337080509</v>
      </c>
      <c r="AB1013" s="173">
        <v>-0.0036117076676685</v>
      </c>
    </row>
    <row r="1014" spans="1:28">
      <c r="A1014" s="175" t="s">
        <v>927</v>
      </c>
      <c r="B1014" s="177" t="s">
        <v>1829</v>
      </c>
      <c r="C1014" s="177" t="s">
        <v>1013</v>
      </c>
      <c r="D1014" s="150">
        <v>4895</v>
      </c>
      <c r="E1014" s="153">
        <v>4769</v>
      </c>
      <c r="F1014" s="153">
        <v>126</v>
      </c>
      <c r="G1014" s="151">
        <v>2832</v>
      </c>
      <c r="H1014" s="151">
        <v>2776</v>
      </c>
      <c r="I1014" s="151">
        <v>56</v>
      </c>
      <c r="J1014" s="151">
        <v>4333</v>
      </c>
      <c r="K1014" s="151">
        <v>4226</v>
      </c>
      <c r="L1014" s="151">
        <v>107</v>
      </c>
      <c r="M1014" s="172">
        <v>0.93</v>
      </c>
      <c r="N1014" s="153">
        <v>110824</v>
      </c>
      <c r="O1014" s="153">
        <v>107945</v>
      </c>
      <c r="P1014" s="153">
        <v>2879</v>
      </c>
      <c r="Q1014" s="154">
        <v>0.974021872518588</v>
      </c>
      <c r="R1014" s="154">
        <v>0.974259448416752</v>
      </c>
      <c r="S1014" s="154">
        <v>0.980225988700565</v>
      </c>
      <c r="T1014" s="154">
        <v>0.975305792753289</v>
      </c>
      <c r="U1014" s="173">
        <v>-0.00596654028381316</v>
      </c>
      <c r="V1014" s="158">
        <v>32201</v>
      </c>
      <c r="W1014" s="158">
        <v>31325</v>
      </c>
      <c r="X1014" s="158">
        <v>35931</v>
      </c>
      <c r="Y1014" s="158">
        <v>35045</v>
      </c>
      <c r="Z1014" s="155">
        <v>0.972795875904475</v>
      </c>
      <c r="AA1014" s="155">
        <v>0.97534162700732</v>
      </c>
      <c r="AB1014" s="173">
        <v>-0.00254575110284461</v>
      </c>
    </row>
    <row r="1015" spans="1:28">
      <c r="A1015" s="175" t="s">
        <v>927</v>
      </c>
      <c r="B1015" s="177" t="s">
        <v>1829</v>
      </c>
      <c r="C1015" s="177" t="s">
        <v>1014</v>
      </c>
      <c r="D1015" s="150">
        <v>2407</v>
      </c>
      <c r="E1015" s="153">
        <v>2296</v>
      </c>
      <c r="F1015" s="153">
        <v>111</v>
      </c>
      <c r="G1015" s="151">
        <v>1376</v>
      </c>
      <c r="H1015" s="151">
        <v>1318</v>
      </c>
      <c r="I1015" s="151">
        <v>58</v>
      </c>
      <c r="J1015" s="151">
        <v>2220</v>
      </c>
      <c r="K1015" s="151">
        <v>2132</v>
      </c>
      <c r="L1015" s="151">
        <v>88</v>
      </c>
      <c r="M1015" s="172">
        <v>0.93</v>
      </c>
      <c r="N1015" s="153">
        <v>54440</v>
      </c>
      <c r="O1015" s="153">
        <v>52555</v>
      </c>
      <c r="P1015" s="153">
        <v>1885</v>
      </c>
      <c r="Q1015" s="154">
        <v>0.965374724467303</v>
      </c>
      <c r="R1015" s="154">
        <v>0.953884503531367</v>
      </c>
      <c r="S1015" s="154">
        <v>0.957848837209302</v>
      </c>
      <c r="T1015" s="154">
        <v>0.96036036036036</v>
      </c>
      <c r="U1015" s="173">
        <v>-0.00396433367793547</v>
      </c>
      <c r="V1015" s="158">
        <v>15895</v>
      </c>
      <c r="W1015" s="158">
        <v>15344</v>
      </c>
      <c r="X1015" s="158">
        <v>17784</v>
      </c>
      <c r="Y1015" s="158">
        <v>17142</v>
      </c>
      <c r="Z1015" s="155">
        <v>0.965335011009751</v>
      </c>
      <c r="AA1015" s="155">
        <v>0.963900134952766</v>
      </c>
      <c r="AB1015" s="173">
        <v>0.001434876056985</v>
      </c>
    </row>
    <row r="1016" spans="1:28">
      <c r="A1016" s="175" t="s">
        <v>927</v>
      </c>
      <c r="B1016" s="177" t="s">
        <v>1829</v>
      </c>
      <c r="C1016" s="177" t="s">
        <v>1015</v>
      </c>
      <c r="D1016" s="150">
        <v>3182</v>
      </c>
      <c r="E1016" s="153">
        <v>3034</v>
      </c>
      <c r="F1016" s="153">
        <v>148</v>
      </c>
      <c r="G1016" s="151">
        <v>1686</v>
      </c>
      <c r="H1016" s="151">
        <v>1588</v>
      </c>
      <c r="I1016" s="151">
        <v>98</v>
      </c>
      <c r="J1016" s="151">
        <v>2787</v>
      </c>
      <c r="K1016" s="151">
        <v>2652</v>
      </c>
      <c r="L1016" s="151">
        <v>135</v>
      </c>
      <c r="M1016" s="172">
        <v>0.93</v>
      </c>
      <c r="N1016" s="153">
        <v>71877</v>
      </c>
      <c r="O1016" s="153">
        <v>68873</v>
      </c>
      <c r="P1016" s="153">
        <v>3004</v>
      </c>
      <c r="Q1016" s="154">
        <v>0.958206380344199</v>
      </c>
      <c r="R1016" s="154">
        <v>0.953488372093023</v>
      </c>
      <c r="S1016" s="154">
        <v>0.941874258600237</v>
      </c>
      <c r="T1016" s="154">
        <v>0.951560818083961</v>
      </c>
      <c r="U1016" s="173">
        <v>0.0116141134927861</v>
      </c>
      <c r="V1016" s="158">
        <v>20399</v>
      </c>
      <c r="W1016" s="158">
        <v>19449</v>
      </c>
      <c r="X1016" s="158">
        <v>23563</v>
      </c>
      <c r="Y1016" s="158">
        <v>22679</v>
      </c>
      <c r="Z1016" s="155">
        <v>0.953429089661258</v>
      </c>
      <c r="AA1016" s="155">
        <v>0.962483554725629</v>
      </c>
      <c r="AB1016" s="173">
        <v>-0.00905446506437124</v>
      </c>
    </row>
    <row r="1017" spans="1:28">
      <c r="A1017" s="175" t="s">
        <v>927</v>
      </c>
      <c r="B1017" s="177" t="s">
        <v>1831</v>
      </c>
      <c r="C1017" s="177" t="s">
        <v>1016</v>
      </c>
      <c r="D1017" s="150">
        <v>2950</v>
      </c>
      <c r="E1017" s="153">
        <v>2754</v>
      </c>
      <c r="F1017" s="153">
        <v>196</v>
      </c>
      <c r="G1017" s="151">
        <v>1588</v>
      </c>
      <c r="H1017" s="151">
        <v>1488</v>
      </c>
      <c r="I1017" s="151">
        <v>100</v>
      </c>
      <c r="J1017" s="151">
        <v>2818</v>
      </c>
      <c r="K1017" s="151">
        <v>2667</v>
      </c>
      <c r="L1017" s="151">
        <v>151</v>
      </c>
      <c r="M1017" s="172">
        <v>0.93</v>
      </c>
      <c r="N1017" s="153">
        <v>66127</v>
      </c>
      <c r="O1017" s="153">
        <v>62881</v>
      </c>
      <c r="P1017" s="153">
        <v>3246</v>
      </c>
      <c r="Q1017" s="154">
        <v>0.950912637803015</v>
      </c>
      <c r="R1017" s="154">
        <v>0.933559322033898</v>
      </c>
      <c r="S1017" s="154">
        <v>0.937027707808564</v>
      </c>
      <c r="T1017" s="154">
        <v>0.946415897799858</v>
      </c>
      <c r="U1017" s="173">
        <v>-0.00346838577466591</v>
      </c>
      <c r="V1017" s="158">
        <v>19588</v>
      </c>
      <c r="W1017" s="158">
        <v>18599</v>
      </c>
      <c r="X1017" s="158">
        <v>21339</v>
      </c>
      <c r="Y1017" s="158">
        <v>20349</v>
      </c>
      <c r="Z1017" s="155">
        <v>0.949509904022871</v>
      </c>
      <c r="AA1017" s="155">
        <v>0.953606073386757</v>
      </c>
      <c r="AB1017" s="173">
        <v>-0.00409616936388546</v>
      </c>
    </row>
    <row r="1018" spans="1:28">
      <c r="A1018" s="175" t="s">
        <v>927</v>
      </c>
      <c r="B1018" s="177" t="s">
        <v>1831</v>
      </c>
      <c r="C1018" s="177" t="s">
        <v>1017</v>
      </c>
      <c r="D1018" s="150">
        <v>1616</v>
      </c>
      <c r="E1018" s="153">
        <v>1527</v>
      </c>
      <c r="F1018" s="153">
        <v>89</v>
      </c>
      <c r="G1018" s="151">
        <v>1168</v>
      </c>
      <c r="H1018" s="151">
        <v>1107</v>
      </c>
      <c r="I1018" s="151">
        <v>61</v>
      </c>
      <c r="J1018" s="151">
        <v>1619</v>
      </c>
      <c r="K1018" s="151">
        <v>1538</v>
      </c>
      <c r="L1018" s="151">
        <v>81</v>
      </c>
      <c r="M1018" s="172">
        <v>0.93</v>
      </c>
      <c r="N1018" s="153">
        <v>41318</v>
      </c>
      <c r="O1018" s="153">
        <v>39549</v>
      </c>
      <c r="P1018" s="153">
        <v>1769</v>
      </c>
      <c r="Q1018" s="154">
        <v>0.957185730190232</v>
      </c>
      <c r="R1018" s="154">
        <v>0.944925742574257</v>
      </c>
      <c r="S1018" s="154">
        <v>0.94777397260274</v>
      </c>
      <c r="T1018" s="154">
        <v>0.949969116738728</v>
      </c>
      <c r="U1018" s="173">
        <v>-0.00284823002848233</v>
      </c>
      <c r="V1018" s="158">
        <v>12158</v>
      </c>
      <c r="W1018" s="158">
        <v>11666</v>
      </c>
      <c r="X1018" s="158">
        <v>13459</v>
      </c>
      <c r="Y1018" s="158">
        <v>12913</v>
      </c>
      <c r="Z1018" s="155">
        <v>0.959532817897681</v>
      </c>
      <c r="AA1018" s="155">
        <v>0.959432350100305</v>
      </c>
      <c r="AB1018" s="173">
        <v>0.000100467797375936</v>
      </c>
    </row>
    <row r="1019" spans="1:28">
      <c r="A1019" s="175" t="s">
        <v>927</v>
      </c>
      <c r="B1019" s="177" t="s">
        <v>1831</v>
      </c>
      <c r="C1019" s="177" t="s">
        <v>1018</v>
      </c>
      <c r="D1019" s="150">
        <v>2460</v>
      </c>
      <c r="E1019" s="153">
        <v>2340</v>
      </c>
      <c r="F1019" s="153">
        <v>120</v>
      </c>
      <c r="G1019" s="151">
        <v>1794</v>
      </c>
      <c r="H1019" s="151">
        <v>1706</v>
      </c>
      <c r="I1019" s="151">
        <v>88</v>
      </c>
      <c r="J1019" s="151">
        <v>2534</v>
      </c>
      <c r="K1019" s="151">
        <v>2402</v>
      </c>
      <c r="L1019" s="151">
        <v>132</v>
      </c>
      <c r="M1019" s="172">
        <v>0.93</v>
      </c>
      <c r="N1019" s="153">
        <v>60391</v>
      </c>
      <c r="O1019" s="153">
        <v>57571</v>
      </c>
      <c r="P1019" s="153">
        <v>2820</v>
      </c>
      <c r="Q1019" s="154">
        <v>0.953304300309649</v>
      </c>
      <c r="R1019" s="154">
        <v>0.951219512195122</v>
      </c>
      <c r="S1019" s="154">
        <v>0.950947603121516</v>
      </c>
      <c r="T1019" s="154">
        <v>0.947908445146014</v>
      </c>
      <c r="U1019" s="173">
        <v>0.000271909073605747</v>
      </c>
      <c r="V1019" s="158">
        <v>18155</v>
      </c>
      <c r="W1019" s="158">
        <v>17287</v>
      </c>
      <c r="X1019" s="158">
        <v>19577</v>
      </c>
      <c r="Y1019" s="158">
        <v>18645</v>
      </c>
      <c r="Z1019" s="155">
        <v>0.952189479482236</v>
      </c>
      <c r="AA1019" s="155">
        <v>0.952393114368902</v>
      </c>
      <c r="AB1019" s="173">
        <v>-0.000203634886665971</v>
      </c>
    </row>
    <row r="1020" spans="1:28">
      <c r="A1020" s="175" t="s">
        <v>927</v>
      </c>
      <c r="B1020" s="179" t="s">
        <v>1831</v>
      </c>
      <c r="C1020" s="179" t="s">
        <v>1019</v>
      </c>
      <c r="D1020" s="150">
        <v>2377</v>
      </c>
      <c r="E1020" s="153">
        <v>2277</v>
      </c>
      <c r="F1020" s="153">
        <v>100</v>
      </c>
      <c r="G1020" s="151">
        <v>1333</v>
      </c>
      <c r="H1020" s="151">
        <v>1277</v>
      </c>
      <c r="I1020" s="151">
        <v>56</v>
      </c>
      <c r="J1020" s="151">
        <v>2311</v>
      </c>
      <c r="K1020" s="151">
        <v>2208</v>
      </c>
      <c r="L1020" s="151">
        <v>103</v>
      </c>
      <c r="M1020" s="172">
        <v>0.93</v>
      </c>
      <c r="N1020" s="153">
        <v>52489</v>
      </c>
      <c r="O1020" s="153">
        <v>50451</v>
      </c>
      <c r="P1020" s="153">
        <v>2038</v>
      </c>
      <c r="Q1020" s="154">
        <v>0.961172817161691</v>
      </c>
      <c r="R1020" s="154">
        <v>0.95793016407236</v>
      </c>
      <c r="S1020" s="154">
        <v>0.957989497374344</v>
      </c>
      <c r="T1020" s="154">
        <v>0.955430549545651</v>
      </c>
      <c r="U1020" s="173">
        <v>-5.93333019834885e-5</v>
      </c>
      <c r="V1020" s="158">
        <v>15649</v>
      </c>
      <c r="W1020" s="158">
        <v>14997</v>
      </c>
      <c r="X1020" s="158">
        <v>17018</v>
      </c>
      <c r="Y1020" s="158">
        <v>16379</v>
      </c>
      <c r="Z1020" s="155">
        <v>0.958335995910282</v>
      </c>
      <c r="AA1020" s="155">
        <v>0.962451521917969</v>
      </c>
      <c r="AB1020" s="173">
        <v>-0.00411552600768739</v>
      </c>
    </row>
    <row r="1021" spans="1:28">
      <c r="A1021" s="175" t="s">
        <v>927</v>
      </c>
      <c r="B1021" s="177" t="s">
        <v>1831</v>
      </c>
      <c r="C1021" s="177" t="s">
        <v>1020</v>
      </c>
      <c r="D1021" s="150">
        <v>2670</v>
      </c>
      <c r="E1021" s="153">
        <v>2479</v>
      </c>
      <c r="F1021" s="153">
        <v>191</v>
      </c>
      <c r="G1021" s="151">
        <v>1332</v>
      </c>
      <c r="H1021" s="151">
        <v>1200</v>
      </c>
      <c r="I1021" s="151">
        <v>132</v>
      </c>
      <c r="J1021" s="151">
        <v>2438</v>
      </c>
      <c r="K1021" s="151">
        <v>2153</v>
      </c>
      <c r="L1021" s="151">
        <v>285</v>
      </c>
      <c r="M1021" s="172">
        <v>0.93</v>
      </c>
      <c r="N1021" s="153">
        <v>55226</v>
      </c>
      <c r="O1021" s="153">
        <v>47823</v>
      </c>
      <c r="P1021" s="153">
        <v>7403</v>
      </c>
      <c r="Q1021" s="154">
        <v>0.865950820265817</v>
      </c>
      <c r="R1021" s="154">
        <v>0.928464419475655</v>
      </c>
      <c r="S1021" s="154">
        <v>0.900900900900901</v>
      </c>
      <c r="T1021" s="154">
        <v>0.883100902378999</v>
      </c>
      <c r="U1021" s="173">
        <v>0.0275635185747545</v>
      </c>
      <c r="V1021" s="158">
        <v>16498</v>
      </c>
      <c r="W1021" s="158">
        <v>14537</v>
      </c>
      <c r="X1021" s="158">
        <v>17854</v>
      </c>
      <c r="Y1021" s="158">
        <v>15135</v>
      </c>
      <c r="Z1021" s="155">
        <v>0.881137107528185</v>
      </c>
      <c r="AA1021" s="155">
        <v>0.84770919681864</v>
      </c>
      <c r="AB1021" s="173">
        <v>0.0334279107095451</v>
      </c>
    </row>
    <row r="1022" spans="1:28">
      <c r="A1022" s="175" t="s">
        <v>927</v>
      </c>
      <c r="B1022" s="179" t="s">
        <v>1831</v>
      </c>
      <c r="C1022" s="179" t="s">
        <v>1021</v>
      </c>
      <c r="D1022" s="150">
        <v>4463</v>
      </c>
      <c r="E1022" s="153">
        <v>4272</v>
      </c>
      <c r="F1022" s="153">
        <v>191</v>
      </c>
      <c r="G1022" s="151">
        <v>2289</v>
      </c>
      <c r="H1022" s="151">
        <v>2198</v>
      </c>
      <c r="I1022" s="151">
        <v>91</v>
      </c>
      <c r="J1022" s="151">
        <v>4203</v>
      </c>
      <c r="K1022" s="151">
        <v>4054</v>
      </c>
      <c r="L1022" s="151">
        <v>149</v>
      </c>
      <c r="M1022" s="172">
        <v>0.93</v>
      </c>
      <c r="N1022" s="153">
        <v>97611</v>
      </c>
      <c r="O1022" s="153">
        <v>93818</v>
      </c>
      <c r="P1022" s="153">
        <v>3793</v>
      </c>
      <c r="Q1022" s="154">
        <v>0.961141674606346</v>
      </c>
      <c r="R1022" s="154">
        <v>0.957203674658302</v>
      </c>
      <c r="S1022" s="154">
        <v>0.960244648318043</v>
      </c>
      <c r="T1022" s="154">
        <v>0.964549131572686</v>
      </c>
      <c r="U1022" s="173">
        <v>-0.00304097365974121</v>
      </c>
      <c r="V1022" s="158">
        <v>28624</v>
      </c>
      <c r="W1022" s="158">
        <v>27591</v>
      </c>
      <c r="X1022" s="158">
        <v>31588</v>
      </c>
      <c r="Y1022" s="158">
        <v>30354</v>
      </c>
      <c r="Z1022" s="155">
        <v>0.963911403018446</v>
      </c>
      <c r="AA1022" s="155">
        <v>0.960934532100798</v>
      </c>
      <c r="AB1022" s="173">
        <v>0.0029768709176482</v>
      </c>
    </row>
    <row r="1023" spans="1:28">
      <c r="A1023" s="175" t="s">
        <v>927</v>
      </c>
      <c r="B1023" s="179" t="s">
        <v>1829</v>
      </c>
      <c r="C1023" s="179" t="s">
        <v>1022</v>
      </c>
      <c r="D1023" s="150">
        <v>4957</v>
      </c>
      <c r="E1023" s="153">
        <v>4792</v>
      </c>
      <c r="F1023" s="153">
        <v>165</v>
      </c>
      <c r="G1023" s="151">
        <v>2139</v>
      </c>
      <c r="H1023" s="151">
        <v>2050</v>
      </c>
      <c r="I1023" s="151">
        <v>89</v>
      </c>
      <c r="J1023" s="151">
        <v>3515</v>
      </c>
      <c r="K1023" s="151">
        <v>3433</v>
      </c>
      <c r="L1023" s="151">
        <v>82</v>
      </c>
      <c r="M1023" s="172">
        <v>0.93</v>
      </c>
      <c r="N1023" s="153">
        <v>90446</v>
      </c>
      <c r="O1023" s="153">
        <v>88041</v>
      </c>
      <c r="P1023" s="153">
        <v>2405</v>
      </c>
      <c r="Q1023" s="154">
        <v>0.973409548238728</v>
      </c>
      <c r="R1023" s="154">
        <v>0.966713738148073</v>
      </c>
      <c r="S1023" s="154">
        <v>0.958391771856007</v>
      </c>
      <c r="T1023" s="154">
        <v>0.976671408250356</v>
      </c>
      <c r="U1023" s="173">
        <v>0.00832196629206605</v>
      </c>
      <c r="V1023" s="158">
        <v>26893</v>
      </c>
      <c r="W1023" s="158">
        <v>26192</v>
      </c>
      <c r="X1023" s="158">
        <v>30234</v>
      </c>
      <c r="Y1023" s="158">
        <v>29456</v>
      </c>
      <c r="Z1023" s="155">
        <v>0.973933737403785</v>
      </c>
      <c r="AA1023" s="155">
        <v>0.974267381094132</v>
      </c>
      <c r="AB1023" s="173">
        <v>-0.000333643690347052</v>
      </c>
    </row>
    <row r="1024" spans="1:28">
      <c r="A1024" s="175" t="s">
        <v>927</v>
      </c>
      <c r="B1024" s="177" t="s">
        <v>1829</v>
      </c>
      <c r="C1024" s="177" t="s">
        <v>1023</v>
      </c>
      <c r="D1024" s="150">
        <v>2163</v>
      </c>
      <c r="E1024" s="153">
        <v>2083</v>
      </c>
      <c r="F1024" s="153">
        <v>80</v>
      </c>
      <c r="G1024" s="151">
        <v>1179</v>
      </c>
      <c r="H1024" s="151">
        <v>1137</v>
      </c>
      <c r="I1024" s="151">
        <v>42</v>
      </c>
      <c r="J1024" s="151">
        <v>2029</v>
      </c>
      <c r="K1024" s="151">
        <v>1908</v>
      </c>
      <c r="L1024" s="151">
        <v>121</v>
      </c>
      <c r="M1024" s="172">
        <v>0.93</v>
      </c>
      <c r="N1024" s="153">
        <v>51814</v>
      </c>
      <c r="O1024" s="153">
        <v>47743</v>
      </c>
      <c r="P1024" s="153">
        <v>4071</v>
      </c>
      <c r="Q1024" s="154">
        <v>0.921430501408886</v>
      </c>
      <c r="R1024" s="154">
        <v>0.963014331946371</v>
      </c>
      <c r="S1024" s="154">
        <v>0.964376590330789</v>
      </c>
      <c r="T1024" s="154">
        <v>0.940364711680631</v>
      </c>
      <c r="U1024" s="173">
        <v>-0.00136225838441806</v>
      </c>
      <c r="V1024" s="158">
        <v>14893</v>
      </c>
      <c r="W1024" s="158">
        <v>13880</v>
      </c>
      <c r="X1024" s="158">
        <v>17372</v>
      </c>
      <c r="Y1024" s="158">
        <v>16052</v>
      </c>
      <c r="Z1024" s="155">
        <v>0.931981467803666</v>
      </c>
      <c r="AA1024" s="155">
        <v>0.924015657379691</v>
      </c>
      <c r="AB1024" s="173">
        <v>0.00796581042397471</v>
      </c>
    </row>
    <row r="1025" spans="1:28">
      <c r="A1025" s="175" t="s">
        <v>927</v>
      </c>
      <c r="B1025" s="177" t="s">
        <v>1829</v>
      </c>
      <c r="C1025" s="177" t="s">
        <v>1024</v>
      </c>
      <c r="D1025" s="150">
        <v>2954</v>
      </c>
      <c r="E1025" s="153">
        <v>2804</v>
      </c>
      <c r="F1025" s="153">
        <v>150</v>
      </c>
      <c r="G1025" s="151">
        <v>1322</v>
      </c>
      <c r="H1025" s="151">
        <v>1255</v>
      </c>
      <c r="I1025" s="151">
        <v>67</v>
      </c>
      <c r="J1025" s="151">
        <v>2088</v>
      </c>
      <c r="K1025" s="151">
        <v>2014</v>
      </c>
      <c r="L1025" s="151">
        <v>74</v>
      </c>
      <c r="M1025" s="172">
        <v>0.93</v>
      </c>
      <c r="N1025" s="153">
        <v>52005</v>
      </c>
      <c r="O1025" s="153">
        <v>50268</v>
      </c>
      <c r="P1025" s="153">
        <v>1737</v>
      </c>
      <c r="Q1025" s="154">
        <v>0.96659936544563</v>
      </c>
      <c r="R1025" s="154">
        <v>0.949221394719025</v>
      </c>
      <c r="S1025" s="154">
        <v>0.949319213313162</v>
      </c>
      <c r="T1025" s="154">
        <v>0.96455938697318</v>
      </c>
      <c r="U1025" s="173">
        <v>-9.78185941368226e-5</v>
      </c>
      <c r="V1025" s="158">
        <v>15956</v>
      </c>
      <c r="W1025" s="158">
        <v>15393</v>
      </c>
      <c r="X1025" s="158">
        <v>17492</v>
      </c>
      <c r="Y1025" s="158">
        <v>16895</v>
      </c>
      <c r="Z1025" s="155">
        <v>0.964715467535723</v>
      </c>
      <c r="AA1025" s="155">
        <v>0.965870112051223</v>
      </c>
      <c r="AB1025" s="173">
        <v>-0.00115464451550018</v>
      </c>
    </row>
    <row r="1026" spans="1:28">
      <c r="A1026" s="175" t="s">
        <v>927</v>
      </c>
      <c r="B1026" s="179" t="s">
        <v>1829</v>
      </c>
      <c r="C1026" s="179" t="s">
        <v>1025</v>
      </c>
      <c r="D1026" s="150">
        <v>1379</v>
      </c>
      <c r="E1026" s="153">
        <v>1319</v>
      </c>
      <c r="F1026" s="153">
        <v>60</v>
      </c>
      <c r="G1026" s="151">
        <v>770</v>
      </c>
      <c r="H1026" s="151">
        <v>721</v>
      </c>
      <c r="I1026" s="151">
        <v>49</v>
      </c>
      <c r="J1026" s="151">
        <v>1336</v>
      </c>
      <c r="K1026" s="151">
        <v>1255</v>
      </c>
      <c r="L1026" s="151">
        <v>81</v>
      </c>
      <c r="M1026" s="172">
        <v>0.93</v>
      </c>
      <c r="N1026" s="153">
        <v>31898</v>
      </c>
      <c r="O1026" s="153">
        <v>29232</v>
      </c>
      <c r="P1026" s="153">
        <v>2666</v>
      </c>
      <c r="Q1026" s="154">
        <v>0.916421092231488</v>
      </c>
      <c r="R1026" s="154">
        <v>0.956490210297317</v>
      </c>
      <c r="S1026" s="154">
        <v>0.936363636363636</v>
      </c>
      <c r="T1026" s="154">
        <v>0.93937125748503</v>
      </c>
      <c r="U1026" s="173">
        <v>0.0201265739336804</v>
      </c>
      <c r="V1026" s="158">
        <v>9385</v>
      </c>
      <c r="W1026" s="158">
        <v>8634</v>
      </c>
      <c r="X1026" s="158">
        <v>10802</v>
      </c>
      <c r="Y1026" s="158">
        <v>9722</v>
      </c>
      <c r="Z1026" s="155">
        <v>0.919978689397975</v>
      </c>
      <c r="AA1026" s="155">
        <v>0.900018515089798</v>
      </c>
      <c r="AB1026" s="173">
        <v>0.0199601743081773</v>
      </c>
    </row>
    <row r="1027" spans="1:28">
      <c r="A1027" s="175" t="s">
        <v>927</v>
      </c>
      <c r="B1027" s="177" t="s">
        <v>1829</v>
      </c>
      <c r="C1027" s="177" t="s">
        <v>1026</v>
      </c>
      <c r="D1027" s="150">
        <v>0</v>
      </c>
      <c r="E1027" s="153">
        <v>0</v>
      </c>
      <c r="F1027" s="153">
        <v>0</v>
      </c>
      <c r="G1027" s="151">
        <v>0</v>
      </c>
      <c r="H1027" s="151">
        <v>0</v>
      </c>
      <c r="I1027" s="151">
        <v>0</v>
      </c>
      <c r="J1027" s="151">
        <v>0</v>
      </c>
      <c r="K1027" s="151">
        <v>0</v>
      </c>
      <c r="L1027" s="151">
        <v>0</v>
      </c>
      <c r="M1027" s="172">
        <v>0.93</v>
      </c>
      <c r="N1027" s="153">
        <v>0</v>
      </c>
      <c r="O1027" s="153">
        <v>0</v>
      </c>
      <c r="P1027" s="153">
        <v>0</v>
      </c>
      <c r="Q1027" s="154">
        <v>0</v>
      </c>
      <c r="R1027" s="154">
        <v>0</v>
      </c>
      <c r="S1027" s="154">
        <v>0</v>
      </c>
      <c r="T1027" s="154">
        <v>0</v>
      </c>
      <c r="U1027" s="173">
        <v>0</v>
      </c>
      <c r="V1027" s="158">
        <v>0</v>
      </c>
      <c r="W1027" s="158">
        <v>0</v>
      </c>
      <c r="X1027" s="158">
        <v>0</v>
      </c>
      <c r="Y1027" s="158">
        <v>0</v>
      </c>
      <c r="Z1027" s="155">
        <v>0</v>
      </c>
      <c r="AA1027" s="155">
        <v>0</v>
      </c>
      <c r="AB1027" s="173">
        <v>0</v>
      </c>
    </row>
    <row r="1028" spans="1:28">
      <c r="A1028" s="175" t="s">
        <v>927</v>
      </c>
      <c r="B1028" s="177" t="s">
        <v>1829</v>
      </c>
      <c r="C1028" s="177" t="s">
        <v>1027</v>
      </c>
      <c r="D1028" s="150">
        <v>5706</v>
      </c>
      <c r="E1028" s="153">
        <v>5289</v>
      </c>
      <c r="F1028" s="153">
        <v>417</v>
      </c>
      <c r="G1028" s="151">
        <v>2539</v>
      </c>
      <c r="H1028" s="151">
        <v>2393</v>
      </c>
      <c r="I1028" s="151">
        <v>146</v>
      </c>
      <c r="J1028" s="151">
        <v>4087</v>
      </c>
      <c r="K1028" s="151">
        <v>3863</v>
      </c>
      <c r="L1028" s="151">
        <v>224</v>
      </c>
      <c r="M1028" s="172">
        <v>0.93</v>
      </c>
      <c r="N1028" s="153">
        <v>103308</v>
      </c>
      <c r="O1028" s="153">
        <v>97344</v>
      </c>
      <c r="P1028" s="153">
        <v>5964</v>
      </c>
      <c r="Q1028" s="154">
        <v>0.942269717737252</v>
      </c>
      <c r="R1028" s="154">
        <v>0.926919032597266</v>
      </c>
      <c r="S1028" s="154">
        <v>0.942497046081134</v>
      </c>
      <c r="T1028" s="154">
        <v>0.945192072424761</v>
      </c>
      <c r="U1028" s="173">
        <v>-0.0155780134838682</v>
      </c>
      <c r="V1028" s="158">
        <v>30998</v>
      </c>
      <c r="W1028" s="158">
        <v>29256</v>
      </c>
      <c r="X1028" s="158">
        <v>34306</v>
      </c>
      <c r="Y1028" s="158">
        <v>32212</v>
      </c>
      <c r="Z1028" s="155">
        <v>0.943802825988774</v>
      </c>
      <c r="AA1028" s="155">
        <v>0.938961114673818</v>
      </c>
      <c r="AB1028" s="173">
        <v>0.00484171131495548</v>
      </c>
    </row>
    <row r="1029" spans="1:28">
      <c r="A1029" s="175" t="s">
        <v>927</v>
      </c>
      <c r="B1029" s="177" t="s">
        <v>1829</v>
      </c>
      <c r="C1029" s="177" t="s">
        <v>1028</v>
      </c>
      <c r="D1029" s="150">
        <v>0</v>
      </c>
      <c r="E1029" s="153">
        <v>0</v>
      </c>
      <c r="F1029" s="153">
        <v>0</v>
      </c>
      <c r="G1029" s="151">
        <v>0</v>
      </c>
      <c r="H1029" s="151">
        <v>0</v>
      </c>
      <c r="I1029" s="151">
        <v>0</v>
      </c>
      <c r="J1029" s="151">
        <v>0</v>
      </c>
      <c r="K1029" s="151">
        <v>0</v>
      </c>
      <c r="L1029" s="151">
        <v>0</v>
      </c>
      <c r="M1029" s="172">
        <v>0.93</v>
      </c>
      <c r="N1029" s="153">
        <v>4</v>
      </c>
      <c r="O1029" s="153">
        <v>4</v>
      </c>
      <c r="P1029" s="153">
        <v>0</v>
      </c>
      <c r="Q1029" s="154">
        <v>1</v>
      </c>
      <c r="R1029" s="154">
        <v>0</v>
      </c>
      <c r="S1029" s="154">
        <v>0</v>
      </c>
      <c r="T1029" s="154">
        <v>0</v>
      </c>
      <c r="U1029" s="173">
        <v>0</v>
      </c>
      <c r="V1029" s="158">
        <v>0</v>
      </c>
      <c r="W1029" s="158">
        <v>0</v>
      </c>
      <c r="X1029" s="158">
        <v>0</v>
      </c>
      <c r="Y1029" s="158">
        <v>0</v>
      </c>
      <c r="Z1029" s="155">
        <v>0</v>
      </c>
      <c r="AA1029" s="155">
        <v>0</v>
      </c>
      <c r="AB1029" s="173">
        <v>0</v>
      </c>
    </row>
    <row r="1030" spans="1:28">
      <c r="A1030" s="175" t="s">
        <v>927</v>
      </c>
      <c r="B1030" s="177" t="s">
        <v>1829</v>
      </c>
      <c r="C1030" s="177" t="s">
        <v>1029</v>
      </c>
      <c r="D1030" s="150">
        <v>0</v>
      </c>
      <c r="E1030" s="153">
        <v>0</v>
      </c>
      <c r="F1030" s="153">
        <v>0</v>
      </c>
      <c r="G1030" s="151">
        <v>0</v>
      </c>
      <c r="H1030" s="151">
        <v>0</v>
      </c>
      <c r="I1030" s="151">
        <v>0</v>
      </c>
      <c r="J1030" s="151">
        <v>1</v>
      </c>
      <c r="K1030" s="151">
        <v>1</v>
      </c>
      <c r="L1030" s="151">
        <v>0</v>
      </c>
      <c r="M1030" s="172">
        <v>0.93</v>
      </c>
      <c r="N1030" s="153">
        <v>12</v>
      </c>
      <c r="O1030" s="153">
        <v>12</v>
      </c>
      <c r="P1030" s="153">
        <v>0</v>
      </c>
      <c r="Q1030" s="154">
        <v>1</v>
      </c>
      <c r="R1030" s="154">
        <v>0</v>
      </c>
      <c r="S1030" s="154">
        <v>0</v>
      </c>
      <c r="T1030" s="154">
        <v>1</v>
      </c>
      <c r="U1030" s="173">
        <v>0</v>
      </c>
      <c r="V1030" s="158">
        <v>3</v>
      </c>
      <c r="W1030" s="158">
        <v>3</v>
      </c>
      <c r="X1030" s="158">
        <v>3</v>
      </c>
      <c r="Y1030" s="158">
        <v>3</v>
      </c>
      <c r="Z1030" s="155">
        <v>1</v>
      </c>
      <c r="AA1030" s="155">
        <v>1</v>
      </c>
      <c r="AB1030" s="173">
        <v>0</v>
      </c>
    </row>
    <row r="1031" spans="1:28">
      <c r="A1031" s="175" t="s">
        <v>927</v>
      </c>
      <c r="B1031" s="177" t="s">
        <v>1829</v>
      </c>
      <c r="C1031" s="177" t="s">
        <v>1030</v>
      </c>
      <c r="D1031" s="150">
        <v>3541</v>
      </c>
      <c r="E1031" s="153">
        <v>3399</v>
      </c>
      <c r="F1031" s="153">
        <v>142</v>
      </c>
      <c r="G1031" s="151">
        <v>1756</v>
      </c>
      <c r="H1031" s="151">
        <v>1702</v>
      </c>
      <c r="I1031" s="151">
        <v>54</v>
      </c>
      <c r="J1031" s="151">
        <v>2793</v>
      </c>
      <c r="K1031" s="151">
        <v>2703</v>
      </c>
      <c r="L1031" s="151">
        <v>90</v>
      </c>
      <c r="M1031" s="172">
        <v>0.93</v>
      </c>
      <c r="N1031" s="153">
        <v>63128</v>
      </c>
      <c r="O1031" s="153">
        <v>61152</v>
      </c>
      <c r="P1031" s="153">
        <v>1976</v>
      </c>
      <c r="Q1031" s="154">
        <v>0.968698517298188</v>
      </c>
      <c r="R1031" s="154">
        <v>0.95989833380401</v>
      </c>
      <c r="S1031" s="154">
        <v>0.969248291571754</v>
      </c>
      <c r="T1031" s="154">
        <v>0.967776584317938</v>
      </c>
      <c r="U1031" s="173">
        <v>-0.00934995776774383</v>
      </c>
      <c r="V1031" s="158">
        <v>19706</v>
      </c>
      <c r="W1031" s="158">
        <v>19090</v>
      </c>
      <c r="X1031" s="158">
        <v>21106</v>
      </c>
      <c r="Y1031" s="158">
        <v>20470</v>
      </c>
      <c r="Z1031" s="155">
        <v>0.968740485131432</v>
      </c>
      <c r="AA1031" s="155">
        <v>0.969866388704634</v>
      </c>
      <c r="AB1031" s="173">
        <v>-0.00112590357320164</v>
      </c>
    </row>
    <row r="1032" spans="1:28">
      <c r="A1032" s="175" t="s">
        <v>927</v>
      </c>
      <c r="B1032" s="179" t="s">
        <v>1829</v>
      </c>
      <c r="C1032" s="179" t="s">
        <v>1031</v>
      </c>
      <c r="D1032" s="150">
        <v>1</v>
      </c>
      <c r="E1032" s="153">
        <v>1</v>
      </c>
      <c r="F1032" s="153">
        <v>0</v>
      </c>
      <c r="G1032" s="151">
        <v>3</v>
      </c>
      <c r="H1032" s="151">
        <v>3</v>
      </c>
      <c r="I1032" s="151">
        <v>0</v>
      </c>
      <c r="J1032" s="151">
        <v>1</v>
      </c>
      <c r="K1032" s="151">
        <v>1</v>
      </c>
      <c r="L1032" s="151">
        <v>0</v>
      </c>
      <c r="M1032" s="172">
        <v>0.93</v>
      </c>
      <c r="N1032" s="153">
        <v>21</v>
      </c>
      <c r="O1032" s="153">
        <v>21</v>
      </c>
      <c r="P1032" s="153">
        <v>0</v>
      </c>
      <c r="Q1032" s="154">
        <v>1</v>
      </c>
      <c r="R1032" s="154">
        <v>1</v>
      </c>
      <c r="S1032" s="154">
        <v>1</v>
      </c>
      <c r="T1032" s="154">
        <v>1</v>
      </c>
      <c r="U1032" s="173">
        <v>0</v>
      </c>
      <c r="V1032" s="158">
        <v>7</v>
      </c>
      <c r="W1032" s="158">
        <v>7</v>
      </c>
      <c r="X1032" s="158">
        <v>8</v>
      </c>
      <c r="Y1032" s="158">
        <v>8</v>
      </c>
      <c r="Z1032" s="155">
        <v>1</v>
      </c>
      <c r="AA1032" s="155">
        <v>1</v>
      </c>
      <c r="AB1032" s="173">
        <v>0</v>
      </c>
    </row>
    <row r="1033" spans="1:28">
      <c r="A1033" s="175" t="s">
        <v>927</v>
      </c>
      <c r="B1033" s="179" t="s">
        <v>1829</v>
      </c>
      <c r="C1033" s="179" t="s">
        <v>1032</v>
      </c>
      <c r="D1033" s="150">
        <v>1385</v>
      </c>
      <c r="E1033" s="153">
        <v>1337</v>
      </c>
      <c r="F1033" s="153">
        <v>48</v>
      </c>
      <c r="G1033" s="151">
        <v>735</v>
      </c>
      <c r="H1033" s="151">
        <v>698</v>
      </c>
      <c r="I1033" s="151">
        <v>37</v>
      </c>
      <c r="J1033" s="151">
        <v>1146</v>
      </c>
      <c r="K1033" s="151">
        <v>1114</v>
      </c>
      <c r="L1033" s="151">
        <v>32</v>
      </c>
      <c r="M1033" s="172">
        <v>0.93</v>
      </c>
      <c r="N1033" s="153">
        <v>30042</v>
      </c>
      <c r="O1033" s="153">
        <v>27889</v>
      </c>
      <c r="P1033" s="153">
        <v>2153</v>
      </c>
      <c r="Q1033" s="154">
        <v>0.928333666200652</v>
      </c>
      <c r="R1033" s="154">
        <v>0.965342960288809</v>
      </c>
      <c r="S1033" s="154">
        <v>0.949659863945578</v>
      </c>
      <c r="T1033" s="154">
        <v>0.972076788830716</v>
      </c>
      <c r="U1033" s="173">
        <v>0.0156830963432304</v>
      </c>
      <c r="V1033" s="158">
        <v>8518</v>
      </c>
      <c r="W1033" s="158">
        <v>7994</v>
      </c>
      <c r="X1033" s="158">
        <v>10150</v>
      </c>
      <c r="Y1033" s="158">
        <v>9367</v>
      </c>
      <c r="Z1033" s="155">
        <v>0.938483212021601</v>
      </c>
      <c r="AA1033" s="155">
        <v>0.922857142857143</v>
      </c>
      <c r="AB1033" s="173">
        <v>0.0156260691644585</v>
      </c>
    </row>
    <row r="1034" spans="1:28">
      <c r="A1034" s="175" t="s">
        <v>927</v>
      </c>
      <c r="B1034" s="177" t="s">
        <v>1829</v>
      </c>
      <c r="C1034" s="177" t="s">
        <v>1033</v>
      </c>
      <c r="D1034" s="150">
        <v>4807</v>
      </c>
      <c r="E1034" s="153">
        <v>4580</v>
      </c>
      <c r="F1034" s="153">
        <v>227</v>
      </c>
      <c r="G1034" s="151">
        <v>2142</v>
      </c>
      <c r="H1034" s="151">
        <v>2019</v>
      </c>
      <c r="I1034" s="151">
        <v>123</v>
      </c>
      <c r="J1034" s="151">
        <v>3415</v>
      </c>
      <c r="K1034" s="151">
        <v>3267</v>
      </c>
      <c r="L1034" s="151">
        <v>148</v>
      </c>
      <c r="M1034" s="172">
        <v>0.93</v>
      </c>
      <c r="N1034" s="153">
        <v>88095</v>
      </c>
      <c r="O1034" s="153">
        <v>84187</v>
      </c>
      <c r="P1034" s="153">
        <v>3908</v>
      </c>
      <c r="Q1034" s="154">
        <v>0.955638799023781</v>
      </c>
      <c r="R1034" s="154">
        <v>0.952777199916788</v>
      </c>
      <c r="S1034" s="154">
        <v>0.942577030812325</v>
      </c>
      <c r="T1034" s="154">
        <v>0.956661786237189</v>
      </c>
      <c r="U1034" s="173">
        <v>0.0102001691044631</v>
      </c>
      <c r="V1034" s="158">
        <v>25362</v>
      </c>
      <c r="W1034" s="158">
        <v>24224</v>
      </c>
      <c r="X1034" s="158">
        <v>29250</v>
      </c>
      <c r="Y1034" s="158">
        <v>27868</v>
      </c>
      <c r="Z1034" s="155">
        <v>0.955129721630786</v>
      </c>
      <c r="AA1034" s="155">
        <v>0.952752136752137</v>
      </c>
      <c r="AB1034" s="173">
        <v>0.00237758487864947</v>
      </c>
    </row>
    <row r="1035" spans="1:28">
      <c r="A1035" s="175" t="s">
        <v>927</v>
      </c>
      <c r="B1035" s="177" t="s">
        <v>1829</v>
      </c>
      <c r="C1035" s="177" t="s">
        <v>1034</v>
      </c>
      <c r="D1035" s="150">
        <v>1677</v>
      </c>
      <c r="E1035" s="153">
        <v>1611</v>
      </c>
      <c r="F1035" s="153">
        <v>66</v>
      </c>
      <c r="G1035" s="151">
        <v>843</v>
      </c>
      <c r="H1035" s="151">
        <v>806</v>
      </c>
      <c r="I1035" s="151">
        <v>37</v>
      </c>
      <c r="J1035" s="151">
        <v>1389</v>
      </c>
      <c r="K1035" s="151">
        <v>1342</v>
      </c>
      <c r="L1035" s="151">
        <v>47</v>
      </c>
      <c r="M1035" s="172">
        <v>0.93</v>
      </c>
      <c r="N1035" s="153">
        <v>33907</v>
      </c>
      <c r="O1035" s="153">
        <v>32677</v>
      </c>
      <c r="P1035" s="153">
        <v>1230</v>
      </c>
      <c r="Q1035" s="154">
        <v>0.96372430471584</v>
      </c>
      <c r="R1035" s="154">
        <v>0.960644007155635</v>
      </c>
      <c r="S1035" s="154">
        <v>0.956109134045077</v>
      </c>
      <c r="T1035" s="154">
        <v>0.966162706983441</v>
      </c>
      <c r="U1035" s="173">
        <v>0.00453487311055789</v>
      </c>
      <c r="V1035" s="158">
        <v>9901</v>
      </c>
      <c r="W1035" s="158">
        <v>9574</v>
      </c>
      <c r="X1035" s="158">
        <v>11485</v>
      </c>
      <c r="Y1035" s="158">
        <v>11076</v>
      </c>
      <c r="Z1035" s="155">
        <v>0.966973033026967</v>
      </c>
      <c r="AA1035" s="155">
        <v>0.964388332607749</v>
      </c>
      <c r="AB1035" s="173">
        <v>0.00258470041921777</v>
      </c>
    </row>
    <row r="1036" spans="1:28">
      <c r="A1036" s="175" t="s">
        <v>927</v>
      </c>
      <c r="B1036" s="179" t="s">
        <v>1829</v>
      </c>
      <c r="C1036" s="179" t="s">
        <v>1035</v>
      </c>
      <c r="D1036" s="150">
        <v>3282</v>
      </c>
      <c r="E1036" s="153">
        <v>3094</v>
      </c>
      <c r="F1036" s="153">
        <v>188</v>
      </c>
      <c r="G1036" s="151">
        <v>1560</v>
      </c>
      <c r="H1036" s="151">
        <v>1453</v>
      </c>
      <c r="I1036" s="151">
        <v>107</v>
      </c>
      <c r="J1036" s="151">
        <v>2554</v>
      </c>
      <c r="K1036" s="151">
        <v>2438</v>
      </c>
      <c r="L1036" s="151">
        <v>116</v>
      </c>
      <c r="M1036" s="172">
        <v>0.93</v>
      </c>
      <c r="N1036" s="153">
        <v>60920</v>
      </c>
      <c r="O1036" s="153">
        <v>58391</v>
      </c>
      <c r="P1036" s="153">
        <v>2529</v>
      </c>
      <c r="Q1036" s="154">
        <v>0.958486539724228</v>
      </c>
      <c r="R1036" s="154">
        <v>0.942717854966484</v>
      </c>
      <c r="S1036" s="154">
        <v>0.931410256410256</v>
      </c>
      <c r="T1036" s="154">
        <v>0.954581049334377</v>
      </c>
      <c r="U1036" s="173">
        <v>0.0113075985562274</v>
      </c>
      <c r="V1036" s="158">
        <v>18351</v>
      </c>
      <c r="W1036" s="158">
        <v>17549</v>
      </c>
      <c r="X1036" s="158">
        <v>20387</v>
      </c>
      <c r="Y1036" s="158">
        <v>19612</v>
      </c>
      <c r="Z1036" s="155">
        <v>0.956296659582584</v>
      </c>
      <c r="AA1036" s="155">
        <v>0.96198557904547</v>
      </c>
      <c r="AB1036" s="173">
        <v>-0.00568891946288608</v>
      </c>
    </row>
    <row r="1037" spans="1:28">
      <c r="A1037" s="175" t="s">
        <v>927</v>
      </c>
      <c r="B1037" s="177" t="s">
        <v>1829</v>
      </c>
      <c r="C1037" s="177" t="s">
        <v>1036</v>
      </c>
      <c r="D1037" s="150">
        <v>3395</v>
      </c>
      <c r="E1037" s="153">
        <v>3139</v>
      </c>
      <c r="F1037" s="153">
        <v>256</v>
      </c>
      <c r="G1037" s="151">
        <v>1776</v>
      </c>
      <c r="H1037" s="151">
        <v>1539</v>
      </c>
      <c r="I1037" s="151">
        <v>237</v>
      </c>
      <c r="J1037" s="151">
        <v>2955</v>
      </c>
      <c r="K1037" s="151">
        <v>2762</v>
      </c>
      <c r="L1037" s="151">
        <v>193</v>
      </c>
      <c r="M1037" s="172">
        <v>0.93</v>
      </c>
      <c r="N1037" s="153">
        <v>78188</v>
      </c>
      <c r="O1037" s="153">
        <v>68987</v>
      </c>
      <c r="P1037" s="153">
        <v>9201</v>
      </c>
      <c r="Q1037" s="154">
        <v>0.882322095462219</v>
      </c>
      <c r="R1037" s="154">
        <v>0.92459499263623</v>
      </c>
      <c r="S1037" s="154">
        <v>0.866554054054054</v>
      </c>
      <c r="T1037" s="154">
        <v>0.934686971235195</v>
      </c>
      <c r="U1037" s="173">
        <v>0.0580409385821757</v>
      </c>
      <c r="V1037" s="158">
        <v>21870</v>
      </c>
      <c r="W1037" s="158">
        <v>19238</v>
      </c>
      <c r="X1037" s="158">
        <v>27027</v>
      </c>
      <c r="Y1037" s="158">
        <v>23411</v>
      </c>
      <c r="Z1037" s="155">
        <v>0.879652491998171</v>
      </c>
      <c r="AA1037" s="155">
        <v>0.866207866207866</v>
      </c>
      <c r="AB1037" s="173">
        <v>0.0134446257903048</v>
      </c>
    </row>
    <row r="1038" spans="1:28">
      <c r="A1038" s="175" t="s">
        <v>927</v>
      </c>
      <c r="B1038" s="177" t="s">
        <v>1829</v>
      </c>
      <c r="C1038" s="177" t="s">
        <v>1037</v>
      </c>
      <c r="D1038" s="150">
        <v>2501</v>
      </c>
      <c r="E1038" s="153">
        <v>2341</v>
      </c>
      <c r="F1038" s="153">
        <v>160</v>
      </c>
      <c r="G1038" s="151">
        <v>1397</v>
      </c>
      <c r="H1038" s="151">
        <v>1269</v>
      </c>
      <c r="I1038" s="151">
        <v>128</v>
      </c>
      <c r="J1038" s="151">
        <v>2350</v>
      </c>
      <c r="K1038" s="151">
        <v>2115</v>
      </c>
      <c r="L1038" s="151">
        <v>235</v>
      </c>
      <c r="M1038" s="172">
        <v>0.93</v>
      </c>
      <c r="N1038" s="153">
        <v>58506</v>
      </c>
      <c r="O1038" s="153">
        <v>52305</v>
      </c>
      <c r="P1038" s="153">
        <v>6201</v>
      </c>
      <c r="Q1038" s="154">
        <v>0.89401087067993</v>
      </c>
      <c r="R1038" s="154">
        <v>0.936025589764094</v>
      </c>
      <c r="S1038" s="154">
        <v>0.908375089477452</v>
      </c>
      <c r="T1038" s="154">
        <v>0.9</v>
      </c>
      <c r="U1038" s="173">
        <v>0.0276505002866426</v>
      </c>
      <c r="V1038" s="158">
        <v>16476</v>
      </c>
      <c r="W1038" s="158">
        <v>14718</v>
      </c>
      <c r="X1038" s="158">
        <v>19539</v>
      </c>
      <c r="Y1038" s="158">
        <v>17481</v>
      </c>
      <c r="Z1038" s="155">
        <v>0.893299344501092</v>
      </c>
      <c r="AA1038" s="155">
        <v>0.894672194073392</v>
      </c>
      <c r="AB1038" s="173">
        <v>-0.00137284957229922</v>
      </c>
    </row>
    <row r="1039" spans="1:28">
      <c r="A1039" s="175" t="s">
        <v>927</v>
      </c>
      <c r="B1039" s="177" t="s">
        <v>1829</v>
      </c>
      <c r="C1039" s="177" t="s">
        <v>1038</v>
      </c>
      <c r="D1039" s="150">
        <v>1952</v>
      </c>
      <c r="E1039" s="153">
        <v>1865</v>
      </c>
      <c r="F1039" s="153">
        <v>87</v>
      </c>
      <c r="G1039" s="151">
        <v>1166</v>
      </c>
      <c r="H1039" s="151">
        <v>1093</v>
      </c>
      <c r="I1039" s="151">
        <v>73</v>
      </c>
      <c r="J1039" s="151">
        <v>1832</v>
      </c>
      <c r="K1039" s="151">
        <v>1737</v>
      </c>
      <c r="L1039" s="151">
        <v>95</v>
      </c>
      <c r="M1039" s="172">
        <v>0.93</v>
      </c>
      <c r="N1039" s="153">
        <v>45652</v>
      </c>
      <c r="O1039" s="153">
        <v>41559</v>
      </c>
      <c r="P1039" s="153">
        <v>4093</v>
      </c>
      <c r="Q1039" s="154">
        <v>0.910343467975116</v>
      </c>
      <c r="R1039" s="154">
        <v>0.955430327868853</v>
      </c>
      <c r="S1039" s="154">
        <v>0.937392795883362</v>
      </c>
      <c r="T1039" s="154">
        <v>0.948144104803493</v>
      </c>
      <c r="U1039" s="173">
        <v>0.0180375319854906</v>
      </c>
      <c r="V1039" s="158">
        <v>13255</v>
      </c>
      <c r="W1039" s="158">
        <v>12010</v>
      </c>
      <c r="X1039" s="158">
        <v>15340</v>
      </c>
      <c r="Y1039" s="158">
        <v>14175</v>
      </c>
      <c r="Z1039" s="155">
        <v>0.906073179932101</v>
      </c>
      <c r="AA1039" s="155">
        <v>0.924054758800521</v>
      </c>
      <c r="AB1039" s="173">
        <v>-0.0179815788684203</v>
      </c>
    </row>
    <row r="1040" spans="1:28">
      <c r="A1040" s="175" t="s">
        <v>927</v>
      </c>
      <c r="B1040" s="177" t="s">
        <v>1829</v>
      </c>
      <c r="C1040" s="177" t="s">
        <v>1039</v>
      </c>
      <c r="D1040" s="150">
        <v>692</v>
      </c>
      <c r="E1040" s="153">
        <v>654</v>
      </c>
      <c r="F1040" s="153">
        <v>38</v>
      </c>
      <c r="G1040" s="151">
        <v>369</v>
      </c>
      <c r="H1040" s="151">
        <v>358</v>
      </c>
      <c r="I1040" s="151">
        <v>11</v>
      </c>
      <c r="J1040" s="151">
        <v>627</v>
      </c>
      <c r="K1040" s="151">
        <v>602</v>
      </c>
      <c r="L1040" s="151">
        <v>25</v>
      </c>
      <c r="M1040" s="172">
        <v>0.93</v>
      </c>
      <c r="N1040" s="153">
        <v>14721</v>
      </c>
      <c r="O1040" s="153">
        <v>14297</v>
      </c>
      <c r="P1040" s="153">
        <v>424</v>
      </c>
      <c r="Q1040" s="154">
        <v>0.971197608858094</v>
      </c>
      <c r="R1040" s="154">
        <v>0.945086705202312</v>
      </c>
      <c r="S1040" s="154">
        <v>0.970189701897019</v>
      </c>
      <c r="T1040" s="154">
        <v>0.960127591706539</v>
      </c>
      <c r="U1040" s="173">
        <v>-0.0251029966947067</v>
      </c>
      <c r="V1040" s="158">
        <v>4363</v>
      </c>
      <c r="W1040" s="158">
        <v>4237</v>
      </c>
      <c r="X1040" s="158">
        <v>4786</v>
      </c>
      <c r="Y1040" s="158">
        <v>4672</v>
      </c>
      <c r="Z1040" s="155">
        <v>0.971120788448315</v>
      </c>
      <c r="AA1040" s="155">
        <v>0.976180526535729</v>
      </c>
      <c r="AB1040" s="173">
        <v>-0.00505973808741378</v>
      </c>
    </row>
    <row r="1041" spans="1:28">
      <c r="A1041" s="175" t="s">
        <v>927</v>
      </c>
      <c r="B1041" s="177" t="s">
        <v>1830</v>
      </c>
      <c r="C1041" s="177" t="s">
        <v>1040</v>
      </c>
      <c r="D1041" s="150">
        <v>4579</v>
      </c>
      <c r="E1041" s="153">
        <v>4386</v>
      </c>
      <c r="F1041" s="153">
        <v>193</v>
      </c>
      <c r="G1041" s="151">
        <v>2231</v>
      </c>
      <c r="H1041" s="151">
        <v>2135</v>
      </c>
      <c r="I1041" s="151">
        <v>96</v>
      </c>
      <c r="J1041" s="151">
        <v>3585</v>
      </c>
      <c r="K1041" s="151">
        <v>3496</v>
      </c>
      <c r="L1041" s="151">
        <v>89</v>
      </c>
      <c r="M1041" s="172">
        <v>0.93</v>
      </c>
      <c r="N1041" s="153">
        <v>77897</v>
      </c>
      <c r="O1041" s="153">
        <v>74570</v>
      </c>
      <c r="P1041" s="153">
        <v>3327</v>
      </c>
      <c r="Q1041" s="154">
        <v>0.957289754419297</v>
      </c>
      <c r="R1041" s="154">
        <v>0.957851059183228</v>
      </c>
      <c r="S1041" s="154">
        <v>0.956969968623935</v>
      </c>
      <c r="T1041" s="154">
        <v>0.975174337517434</v>
      </c>
      <c r="U1041" s="173">
        <v>0.000881090559292308</v>
      </c>
      <c r="V1041" s="158">
        <v>25304</v>
      </c>
      <c r="W1041" s="158">
        <v>24302</v>
      </c>
      <c r="X1041" s="158">
        <v>25287</v>
      </c>
      <c r="Y1041" s="158">
        <v>24229</v>
      </c>
      <c r="Z1041" s="155">
        <v>0.960401517546633</v>
      </c>
      <c r="AA1041" s="155">
        <v>0.958160319531775</v>
      </c>
      <c r="AB1041" s="173">
        <v>0.00224119801485767</v>
      </c>
    </row>
    <row r="1042" spans="1:28">
      <c r="A1042" s="175" t="s">
        <v>927</v>
      </c>
      <c r="B1042" s="177" t="s">
        <v>1830</v>
      </c>
      <c r="C1042" s="177" t="s">
        <v>1041</v>
      </c>
      <c r="D1042" s="150">
        <v>0</v>
      </c>
      <c r="E1042" s="153">
        <v>0</v>
      </c>
      <c r="F1042" s="153">
        <v>0</v>
      </c>
      <c r="G1042" s="151">
        <v>0</v>
      </c>
      <c r="H1042" s="151">
        <v>0</v>
      </c>
      <c r="I1042" s="151">
        <v>0</v>
      </c>
      <c r="J1042" s="151">
        <v>0</v>
      </c>
      <c r="K1042" s="151">
        <v>0</v>
      </c>
      <c r="L1042" s="151">
        <v>0</v>
      </c>
      <c r="M1042" s="172">
        <v>0.93</v>
      </c>
      <c r="N1042" s="153">
        <v>0</v>
      </c>
      <c r="O1042" s="153">
        <v>0</v>
      </c>
      <c r="P1042" s="153">
        <v>0</v>
      </c>
      <c r="Q1042" s="154">
        <v>0</v>
      </c>
      <c r="R1042" s="154">
        <v>0</v>
      </c>
      <c r="S1042" s="154">
        <v>0</v>
      </c>
      <c r="T1042" s="154">
        <v>0</v>
      </c>
      <c r="U1042" s="173">
        <v>0</v>
      </c>
      <c r="V1042" s="158">
        <v>0</v>
      </c>
      <c r="W1042" s="158">
        <v>0</v>
      </c>
      <c r="X1042" s="158">
        <v>0</v>
      </c>
      <c r="Y1042" s="158">
        <v>0</v>
      </c>
      <c r="Z1042" s="155">
        <v>0</v>
      </c>
      <c r="AA1042" s="155">
        <v>0</v>
      </c>
      <c r="AB1042" s="173">
        <v>0</v>
      </c>
    </row>
    <row r="1043" spans="1:28">
      <c r="A1043" s="175" t="s">
        <v>927</v>
      </c>
      <c r="B1043" s="177" t="s">
        <v>1830</v>
      </c>
      <c r="C1043" s="177" t="s">
        <v>1042</v>
      </c>
      <c r="D1043" s="150">
        <v>0</v>
      </c>
      <c r="E1043" s="153">
        <v>0</v>
      </c>
      <c r="F1043" s="153">
        <v>0</v>
      </c>
      <c r="G1043" s="151">
        <v>0</v>
      </c>
      <c r="H1043" s="151">
        <v>0</v>
      </c>
      <c r="I1043" s="151">
        <v>0</v>
      </c>
      <c r="J1043" s="151">
        <v>0</v>
      </c>
      <c r="K1043" s="151">
        <v>0</v>
      </c>
      <c r="L1043" s="151">
        <v>0</v>
      </c>
      <c r="M1043" s="172">
        <v>0.93</v>
      </c>
      <c r="N1043" s="153">
        <v>1</v>
      </c>
      <c r="O1043" s="153">
        <v>1</v>
      </c>
      <c r="P1043" s="153">
        <v>0</v>
      </c>
      <c r="Q1043" s="154">
        <v>1</v>
      </c>
      <c r="R1043" s="154">
        <v>0</v>
      </c>
      <c r="S1043" s="154">
        <v>0</v>
      </c>
      <c r="T1043" s="154">
        <v>0</v>
      </c>
      <c r="U1043" s="173">
        <v>0</v>
      </c>
      <c r="V1043" s="158">
        <v>0</v>
      </c>
      <c r="W1043" s="158">
        <v>0</v>
      </c>
      <c r="X1043" s="158">
        <v>0</v>
      </c>
      <c r="Y1043" s="158">
        <v>0</v>
      </c>
      <c r="Z1043" s="155">
        <v>0</v>
      </c>
      <c r="AA1043" s="155">
        <v>0</v>
      </c>
      <c r="AB1043" s="173">
        <v>0</v>
      </c>
    </row>
    <row r="1044" spans="1:28">
      <c r="A1044" s="175" t="s">
        <v>927</v>
      </c>
      <c r="B1044" s="177" t="s">
        <v>1830</v>
      </c>
      <c r="C1044" s="177" t="s">
        <v>1043</v>
      </c>
      <c r="D1044" s="150">
        <v>0</v>
      </c>
      <c r="E1044" s="153">
        <v>0</v>
      </c>
      <c r="F1044" s="153">
        <v>0</v>
      </c>
      <c r="G1044" s="151">
        <v>0</v>
      </c>
      <c r="H1044" s="151">
        <v>0</v>
      </c>
      <c r="I1044" s="151">
        <v>0</v>
      </c>
      <c r="J1044" s="151">
        <v>0</v>
      </c>
      <c r="K1044" s="151">
        <v>0</v>
      </c>
      <c r="L1044" s="151">
        <v>0</v>
      </c>
      <c r="M1044" s="172">
        <v>0.93</v>
      </c>
      <c r="N1044" s="153">
        <v>7</v>
      </c>
      <c r="O1044" s="153">
        <v>6</v>
      </c>
      <c r="P1044" s="153">
        <v>1</v>
      </c>
      <c r="Q1044" s="154">
        <v>0.857142857142857</v>
      </c>
      <c r="R1044" s="154">
        <v>0</v>
      </c>
      <c r="S1044" s="154">
        <v>0</v>
      </c>
      <c r="T1044" s="154">
        <v>0</v>
      </c>
      <c r="U1044" s="173">
        <v>0</v>
      </c>
      <c r="V1044" s="158">
        <v>3</v>
      </c>
      <c r="W1044" s="158">
        <v>2</v>
      </c>
      <c r="X1044" s="158">
        <v>1</v>
      </c>
      <c r="Y1044" s="158">
        <v>1</v>
      </c>
      <c r="Z1044" s="155">
        <v>0.666666666666667</v>
      </c>
      <c r="AA1044" s="155">
        <v>1</v>
      </c>
      <c r="AB1044" s="173">
        <v>-0.333333333333333</v>
      </c>
    </row>
    <row r="1045" spans="1:28">
      <c r="A1045" s="175" t="s">
        <v>927</v>
      </c>
      <c r="B1045" s="177" t="s">
        <v>1830</v>
      </c>
      <c r="C1045" s="177" t="s">
        <v>1044</v>
      </c>
      <c r="D1045" s="150">
        <v>6842</v>
      </c>
      <c r="E1045" s="153">
        <v>6513</v>
      </c>
      <c r="F1045" s="153">
        <v>329</v>
      </c>
      <c r="G1045" s="151">
        <v>3383</v>
      </c>
      <c r="H1045" s="151">
        <v>3202</v>
      </c>
      <c r="I1045" s="151">
        <v>181</v>
      </c>
      <c r="J1045" s="151">
        <v>5155</v>
      </c>
      <c r="K1045" s="151">
        <v>4940</v>
      </c>
      <c r="L1045" s="151">
        <v>215</v>
      </c>
      <c r="M1045" s="172">
        <v>0.93</v>
      </c>
      <c r="N1045" s="153">
        <v>124530</v>
      </c>
      <c r="O1045" s="153">
        <v>117168</v>
      </c>
      <c r="P1045" s="153">
        <v>7362</v>
      </c>
      <c r="Q1045" s="154">
        <v>0.940881715249338</v>
      </c>
      <c r="R1045" s="154">
        <v>0.95191464484069</v>
      </c>
      <c r="S1045" s="154">
        <v>0.946497191841561</v>
      </c>
      <c r="T1045" s="154">
        <v>0.958292919495635</v>
      </c>
      <c r="U1045" s="173">
        <v>0.0054174529991291</v>
      </c>
      <c r="V1045" s="158">
        <v>37814</v>
      </c>
      <c r="W1045" s="158">
        <v>35719</v>
      </c>
      <c r="X1045" s="158">
        <v>40617</v>
      </c>
      <c r="Y1045" s="158">
        <v>38411</v>
      </c>
      <c r="Z1045" s="155">
        <v>0.944597239117787</v>
      </c>
      <c r="AA1045" s="155">
        <v>0.945687766206268</v>
      </c>
      <c r="AB1045" s="173">
        <v>-0.00109052708848123</v>
      </c>
    </row>
    <row r="1046" spans="1:28">
      <c r="A1046" s="175" t="s">
        <v>927</v>
      </c>
      <c r="B1046" s="177" t="s">
        <v>1830</v>
      </c>
      <c r="C1046" s="177" t="s">
        <v>1045</v>
      </c>
      <c r="D1046" s="150">
        <v>0</v>
      </c>
      <c r="E1046" s="153">
        <v>0</v>
      </c>
      <c r="F1046" s="153">
        <v>0</v>
      </c>
      <c r="G1046" s="151">
        <v>0</v>
      </c>
      <c r="H1046" s="151">
        <v>0</v>
      </c>
      <c r="I1046" s="151">
        <v>0</v>
      </c>
      <c r="J1046" s="151">
        <v>0</v>
      </c>
      <c r="K1046" s="151">
        <v>0</v>
      </c>
      <c r="L1046" s="151">
        <v>0</v>
      </c>
      <c r="M1046" s="172">
        <v>0.93</v>
      </c>
      <c r="N1046" s="153">
        <v>3</v>
      </c>
      <c r="O1046" s="153">
        <v>3</v>
      </c>
      <c r="P1046" s="153">
        <v>0</v>
      </c>
      <c r="Q1046" s="154">
        <v>1</v>
      </c>
      <c r="R1046" s="154">
        <v>0</v>
      </c>
      <c r="S1046" s="154">
        <v>0</v>
      </c>
      <c r="T1046" s="154">
        <v>0</v>
      </c>
      <c r="U1046" s="173">
        <v>0</v>
      </c>
      <c r="V1046" s="158">
        <v>0</v>
      </c>
      <c r="W1046" s="158">
        <v>0</v>
      </c>
      <c r="X1046" s="158">
        <v>2</v>
      </c>
      <c r="Y1046" s="158">
        <v>2</v>
      </c>
      <c r="Z1046" s="155">
        <v>0</v>
      </c>
      <c r="AA1046" s="155">
        <v>1</v>
      </c>
      <c r="AB1046" s="173">
        <v>-1</v>
      </c>
    </row>
    <row r="1047" spans="1:28">
      <c r="A1047" s="175" t="s">
        <v>927</v>
      </c>
      <c r="B1047" s="177" t="s">
        <v>1830</v>
      </c>
      <c r="C1047" s="177" t="s">
        <v>1046</v>
      </c>
      <c r="D1047" s="150">
        <v>5888</v>
      </c>
      <c r="E1047" s="153">
        <v>5573</v>
      </c>
      <c r="F1047" s="153">
        <v>315</v>
      </c>
      <c r="G1047" s="151">
        <v>3127</v>
      </c>
      <c r="H1047" s="151">
        <v>2933</v>
      </c>
      <c r="I1047" s="151">
        <v>194</v>
      </c>
      <c r="J1047" s="151">
        <v>4221</v>
      </c>
      <c r="K1047" s="151">
        <v>3995</v>
      </c>
      <c r="L1047" s="151">
        <v>226</v>
      </c>
      <c r="M1047" s="172">
        <v>0.93</v>
      </c>
      <c r="N1047" s="153">
        <v>112219</v>
      </c>
      <c r="O1047" s="153">
        <v>104176</v>
      </c>
      <c r="P1047" s="153">
        <v>8043</v>
      </c>
      <c r="Q1047" s="154">
        <v>0.928327645051195</v>
      </c>
      <c r="R1047" s="154">
        <v>0.946501358695652</v>
      </c>
      <c r="S1047" s="154">
        <v>0.937959705788295</v>
      </c>
      <c r="T1047" s="154">
        <v>0.946458185264155</v>
      </c>
      <c r="U1047" s="173">
        <v>0.00854165290735676</v>
      </c>
      <c r="V1047" s="158">
        <v>32839</v>
      </c>
      <c r="W1047" s="158">
        <v>30682</v>
      </c>
      <c r="X1047" s="158">
        <v>37154</v>
      </c>
      <c r="Y1047" s="158">
        <v>34294</v>
      </c>
      <c r="Z1047" s="155">
        <v>0.93431590486921</v>
      </c>
      <c r="AA1047" s="155">
        <v>0.923023093072078</v>
      </c>
      <c r="AB1047" s="173">
        <v>0.0112928117971319</v>
      </c>
    </row>
    <row r="1048" spans="1:28">
      <c r="A1048" s="175" t="s">
        <v>927</v>
      </c>
      <c r="B1048" s="177" t="s">
        <v>1830</v>
      </c>
      <c r="C1048" s="177" t="s">
        <v>1047</v>
      </c>
      <c r="D1048" s="150">
        <v>0</v>
      </c>
      <c r="E1048" s="153">
        <v>0</v>
      </c>
      <c r="F1048" s="153">
        <v>0</v>
      </c>
      <c r="G1048" s="151">
        <v>0</v>
      </c>
      <c r="H1048" s="151">
        <v>0</v>
      </c>
      <c r="I1048" s="151">
        <v>0</v>
      </c>
      <c r="J1048" s="151">
        <v>0</v>
      </c>
      <c r="K1048" s="151">
        <v>0</v>
      </c>
      <c r="L1048" s="151">
        <v>0</v>
      </c>
      <c r="M1048" s="172">
        <v>0.93</v>
      </c>
      <c r="N1048" s="153">
        <v>3</v>
      </c>
      <c r="O1048" s="153">
        <v>3</v>
      </c>
      <c r="P1048" s="153">
        <v>0</v>
      </c>
      <c r="Q1048" s="154">
        <v>1</v>
      </c>
      <c r="R1048" s="154">
        <v>0</v>
      </c>
      <c r="S1048" s="154">
        <v>0</v>
      </c>
      <c r="T1048" s="154">
        <v>0</v>
      </c>
      <c r="U1048" s="173">
        <v>0</v>
      </c>
      <c r="V1048" s="158">
        <v>2</v>
      </c>
      <c r="W1048" s="158">
        <v>2</v>
      </c>
      <c r="X1048" s="158">
        <v>0</v>
      </c>
      <c r="Y1048" s="158">
        <v>0</v>
      </c>
      <c r="Z1048" s="155">
        <v>1</v>
      </c>
      <c r="AA1048" s="155">
        <v>0</v>
      </c>
      <c r="AB1048" s="173">
        <v>1</v>
      </c>
    </row>
    <row r="1049" spans="1:28">
      <c r="A1049" s="175" t="s">
        <v>927</v>
      </c>
      <c r="B1049" s="177" t="s">
        <v>1830</v>
      </c>
      <c r="C1049" s="177" t="s">
        <v>1048</v>
      </c>
      <c r="D1049" s="150">
        <v>0</v>
      </c>
      <c r="E1049" s="153">
        <v>0</v>
      </c>
      <c r="F1049" s="153">
        <v>0</v>
      </c>
      <c r="G1049" s="151">
        <v>1</v>
      </c>
      <c r="H1049" s="151">
        <v>1</v>
      </c>
      <c r="I1049" s="151">
        <v>0</v>
      </c>
      <c r="J1049" s="151">
        <v>0</v>
      </c>
      <c r="K1049" s="151">
        <v>0</v>
      </c>
      <c r="L1049" s="151">
        <v>0</v>
      </c>
      <c r="M1049" s="172">
        <v>0.93</v>
      </c>
      <c r="N1049" s="153">
        <v>3</v>
      </c>
      <c r="O1049" s="153">
        <v>3</v>
      </c>
      <c r="P1049" s="153">
        <v>0</v>
      </c>
      <c r="Q1049" s="154">
        <v>1</v>
      </c>
      <c r="R1049" s="154">
        <v>0</v>
      </c>
      <c r="S1049" s="154">
        <v>1</v>
      </c>
      <c r="T1049" s="154">
        <v>0</v>
      </c>
      <c r="U1049" s="173">
        <v>-1</v>
      </c>
      <c r="V1049" s="158">
        <v>1</v>
      </c>
      <c r="W1049" s="158">
        <v>1</v>
      </c>
      <c r="X1049" s="158">
        <v>1</v>
      </c>
      <c r="Y1049" s="158">
        <v>1</v>
      </c>
      <c r="Z1049" s="155">
        <v>1</v>
      </c>
      <c r="AA1049" s="155">
        <v>1</v>
      </c>
      <c r="AB1049" s="173">
        <v>0</v>
      </c>
    </row>
    <row r="1050" spans="1:28">
      <c r="A1050" s="175" t="s">
        <v>927</v>
      </c>
      <c r="B1050" s="177" t="s">
        <v>1830</v>
      </c>
      <c r="C1050" s="177" t="s">
        <v>1049</v>
      </c>
      <c r="D1050" s="150">
        <v>0</v>
      </c>
      <c r="E1050" s="153">
        <v>0</v>
      </c>
      <c r="F1050" s="153">
        <v>0</v>
      </c>
      <c r="G1050" s="151">
        <v>0</v>
      </c>
      <c r="H1050" s="151">
        <v>0</v>
      </c>
      <c r="I1050" s="151">
        <v>0</v>
      </c>
      <c r="J1050" s="151">
        <v>0</v>
      </c>
      <c r="K1050" s="151">
        <v>0</v>
      </c>
      <c r="L1050" s="151">
        <v>0</v>
      </c>
      <c r="M1050" s="172">
        <v>0.93</v>
      </c>
      <c r="N1050" s="153">
        <v>0</v>
      </c>
      <c r="O1050" s="153">
        <v>0</v>
      </c>
      <c r="P1050" s="153">
        <v>0</v>
      </c>
      <c r="Q1050" s="154">
        <v>0</v>
      </c>
      <c r="R1050" s="154">
        <v>0</v>
      </c>
      <c r="S1050" s="154">
        <v>0</v>
      </c>
      <c r="T1050" s="154">
        <v>0</v>
      </c>
      <c r="U1050" s="173">
        <v>0</v>
      </c>
      <c r="V1050" s="158">
        <v>0</v>
      </c>
      <c r="W1050" s="158">
        <v>0</v>
      </c>
      <c r="X1050" s="158">
        <v>0</v>
      </c>
      <c r="Y1050" s="158">
        <v>0</v>
      </c>
      <c r="Z1050" s="155">
        <v>0</v>
      </c>
      <c r="AA1050" s="155">
        <v>0</v>
      </c>
      <c r="AB1050" s="173">
        <v>0</v>
      </c>
    </row>
    <row r="1051" spans="1:28">
      <c r="A1051" s="175" t="s">
        <v>927</v>
      </c>
      <c r="B1051" s="177" t="s">
        <v>1830</v>
      </c>
      <c r="C1051" s="177" t="s">
        <v>1050</v>
      </c>
      <c r="D1051" s="150">
        <v>2001</v>
      </c>
      <c r="E1051" s="153">
        <v>1824</v>
      </c>
      <c r="F1051" s="153">
        <v>177</v>
      </c>
      <c r="G1051" s="151">
        <v>1074</v>
      </c>
      <c r="H1051" s="151">
        <v>1018</v>
      </c>
      <c r="I1051" s="151">
        <v>56</v>
      </c>
      <c r="J1051" s="151">
        <v>1627</v>
      </c>
      <c r="K1051" s="151">
        <v>1544</v>
      </c>
      <c r="L1051" s="151">
        <v>83</v>
      </c>
      <c r="M1051" s="172">
        <v>0.93</v>
      </c>
      <c r="N1051" s="153">
        <v>35688</v>
      </c>
      <c r="O1051" s="153">
        <v>32594</v>
      </c>
      <c r="P1051" s="153">
        <v>3094</v>
      </c>
      <c r="Q1051" s="154">
        <v>0.913304191885227</v>
      </c>
      <c r="R1051" s="154">
        <v>0.911544227886057</v>
      </c>
      <c r="S1051" s="154">
        <v>0.947858472998138</v>
      </c>
      <c r="T1051" s="154">
        <v>0.948985863552551</v>
      </c>
      <c r="U1051" s="173">
        <v>-0.0363142451120809</v>
      </c>
      <c r="V1051" s="158">
        <v>11514</v>
      </c>
      <c r="W1051" s="158">
        <v>10490</v>
      </c>
      <c r="X1051" s="158">
        <v>12005</v>
      </c>
      <c r="Y1051" s="158">
        <v>11056</v>
      </c>
      <c r="Z1051" s="155">
        <v>0.911064790689595</v>
      </c>
      <c r="AA1051" s="155">
        <v>0.920949604331529</v>
      </c>
      <c r="AB1051" s="173">
        <v>-0.00988481364193328</v>
      </c>
    </row>
    <row r="1052" spans="1:28">
      <c r="A1052" s="175" t="s">
        <v>927</v>
      </c>
      <c r="B1052" s="177" t="s">
        <v>1830</v>
      </c>
      <c r="C1052" s="177" t="s">
        <v>1051</v>
      </c>
      <c r="D1052" s="150">
        <v>0</v>
      </c>
      <c r="E1052" s="153">
        <v>0</v>
      </c>
      <c r="F1052" s="153">
        <v>0</v>
      </c>
      <c r="G1052" s="151">
        <v>0</v>
      </c>
      <c r="H1052" s="151">
        <v>0</v>
      </c>
      <c r="I1052" s="151">
        <v>0</v>
      </c>
      <c r="J1052" s="151">
        <v>0</v>
      </c>
      <c r="K1052" s="151">
        <v>0</v>
      </c>
      <c r="L1052" s="151">
        <v>0</v>
      </c>
      <c r="M1052" s="172">
        <v>0.93</v>
      </c>
      <c r="N1052" s="153">
        <v>3</v>
      </c>
      <c r="O1052" s="153">
        <v>3</v>
      </c>
      <c r="P1052" s="153">
        <v>0</v>
      </c>
      <c r="Q1052" s="154">
        <v>1</v>
      </c>
      <c r="R1052" s="154">
        <v>0</v>
      </c>
      <c r="S1052" s="154">
        <v>0</v>
      </c>
      <c r="T1052" s="154">
        <v>0</v>
      </c>
      <c r="U1052" s="173">
        <v>0</v>
      </c>
      <c r="V1052" s="158">
        <v>3</v>
      </c>
      <c r="W1052" s="158">
        <v>3</v>
      </c>
      <c r="X1052" s="158">
        <v>0</v>
      </c>
      <c r="Y1052" s="158">
        <v>0</v>
      </c>
      <c r="Z1052" s="155">
        <v>1</v>
      </c>
      <c r="AA1052" s="155">
        <v>0</v>
      </c>
      <c r="AB1052" s="173">
        <v>1</v>
      </c>
    </row>
    <row r="1053" spans="1:28">
      <c r="A1053" s="175" t="s">
        <v>927</v>
      </c>
      <c r="B1053" s="177" t="s">
        <v>1830</v>
      </c>
      <c r="C1053" s="177" t="s">
        <v>1052</v>
      </c>
      <c r="D1053" s="150">
        <v>0</v>
      </c>
      <c r="E1053" s="153">
        <v>0</v>
      </c>
      <c r="F1053" s="153">
        <v>0</v>
      </c>
      <c r="G1053" s="151">
        <v>0</v>
      </c>
      <c r="H1053" s="151">
        <v>0</v>
      </c>
      <c r="I1053" s="151">
        <v>0</v>
      </c>
      <c r="J1053" s="151">
        <v>0</v>
      </c>
      <c r="K1053" s="151">
        <v>0</v>
      </c>
      <c r="L1053" s="151">
        <v>0</v>
      </c>
      <c r="M1053" s="172">
        <v>0.93</v>
      </c>
      <c r="N1053" s="153">
        <v>17</v>
      </c>
      <c r="O1053" s="153">
        <v>16</v>
      </c>
      <c r="P1053" s="153">
        <v>1</v>
      </c>
      <c r="Q1053" s="154">
        <v>0.941176470588235</v>
      </c>
      <c r="R1053" s="154">
        <v>0</v>
      </c>
      <c r="S1053" s="154">
        <v>0</v>
      </c>
      <c r="T1053" s="154">
        <v>0</v>
      </c>
      <c r="U1053" s="173">
        <v>0</v>
      </c>
      <c r="V1053" s="158">
        <v>0</v>
      </c>
      <c r="W1053" s="158">
        <v>0</v>
      </c>
      <c r="X1053" s="158">
        <v>1</v>
      </c>
      <c r="Y1053" s="158">
        <v>1</v>
      </c>
      <c r="Z1053" s="155">
        <v>0</v>
      </c>
      <c r="AA1053" s="155">
        <v>1</v>
      </c>
      <c r="AB1053" s="173">
        <v>-1</v>
      </c>
    </row>
    <row r="1054" spans="1:28">
      <c r="A1054" s="175" t="s">
        <v>927</v>
      </c>
      <c r="B1054" s="177" t="s">
        <v>1830</v>
      </c>
      <c r="C1054" s="177" t="s">
        <v>1053</v>
      </c>
      <c r="D1054" s="150">
        <v>0</v>
      </c>
      <c r="E1054" s="153">
        <v>0</v>
      </c>
      <c r="F1054" s="153">
        <v>0</v>
      </c>
      <c r="G1054" s="151">
        <v>0</v>
      </c>
      <c r="H1054" s="151">
        <v>0</v>
      </c>
      <c r="I1054" s="151">
        <v>0</v>
      </c>
      <c r="J1054" s="151">
        <v>0</v>
      </c>
      <c r="K1054" s="151">
        <v>0</v>
      </c>
      <c r="L1054" s="151">
        <v>0</v>
      </c>
      <c r="M1054" s="172">
        <v>0.93</v>
      </c>
      <c r="N1054" s="153">
        <v>9</v>
      </c>
      <c r="O1054" s="153">
        <v>9</v>
      </c>
      <c r="P1054" s="153">
        <v>0</v>
      </c>
      <c r="Q1054" s="154">
        <v>1</v>
      </c>
      <c r="R1054" s="154">
        <v>0</v>
      </c>
      <c r="S1054" s="154">
        <v>0</v>
      </c>
      <c r="T1054" s="154">
        <v>0</v>
      </c>
      <c r="U1054" s="173">
        <v>0</v>
      </c>
      <c r="V1054" s="158">
        <v>1</v>
      </c>
      <c r="W1054" s="158">
        <v>1</v>
      </c>
      <c r="X1054" s="158">
        <v>5</v>
      </c>
      <c r="Y1054" s="158">
        <v>5</v>
      </c>
      <c r="Z1054" s="155">
        <v>1</v>
      </c>
      <c r="AA1054" s="155">
        <v>1</v>
      </c>
      <c r="AB1054" s="173">
        <v>0</v>
      </c>
    </row>
    <row r="1055" spans="1:28">
      <c r="A1055" s="175" t="s">
        <v>927</v>
      </c>
      <c r="B1055" s="177" t="s">
        <v>1830</v>
      </c>
      <c r="C1055" s="177" t="s">
        <v>1054</v>
      </c>
      <c r="D1055" s="150">
        <v>0</v>
      </c>
      <c r="E1055" s="153">
        <v>0</v>
      </c>
      <c r="F1055" s="153">
        <v>0</v>
      </c>
      <c r="G1055" s="151">
        <v>0</v>
      </c>
      <c r="H1055" s="151">
        <v>0</v>
      </c>
      <c r="I1055" s="151">
        <v>0</v>
      </c>
      <c r="J1055" s="151">
        <v>0</v>
      </c>
      <c r="K1055" s="151">
        <v>0</v>
      </c>
      <c r="L1055" s="151">
        <v>0</v>
      </c>
      <c r="M1055" s="172">
        <v>0.93</v>
      </c>
      <c r="N1055" s="153">
        <v>1</v>
      </c>
      <c r="O1055" s="153">
        <v>1</v>
      </c>
      <c r="P1055" s="153">
        <v>0</v>
      </c>
      <c r="Q1055" s="154">
        <v>1</v>
      </c>
      <c r="R1055" s="154">
        <v>0</v>
      </c>
      <c r="S1055" s="154">
        <v>0</v>
      </c>
      <c r="T1055" s="154">
        <v>0</v>
      </c>
      <c r="U1055" s="173">
        <v>0</v>
      </c>
      <c r="V1055" s="158">
        <v>0</v>
      </c>
      <c r="W1055" s="158">
        <v>0</v>
      </c>
      <c r="X1055" s="158">
        <v>0</v>
      </c>
      <c r="Y1055" s="158">
        <v>0</v>
      </c>
      <c r="Z1055" s="155">
        <v>0</v>
      </c>
      <c r="AA1055" s="155">
        <v>0</v>
      </c>
      <c r="AB1055" s="173">
        <v>0</v>
      </c>
    </row>
    <row r="1056" spans="1:28">
      <c r="A1056" s="175" t="s">
        <v>927</v>
      </c>
      <c r="B1056" s="177" t="s">
        <v>1830</v>
      </c>
      <c r="C1056" s="177" t="s">
        <v>1055</v>
      </c>
      <c r="D1056" s="150">
        <v>2878</v>
      </c>
      <c r="E1056" s="153">
        <v>2699</v>
      </c>
      <c r="F1056" s="153">
        <v>179</v>
      </c>
      <c r="G1056" s="151">
        <v>1561</v>
      </c>
      <c r="H1056" s="151">
        <v>1457</v>
      </c>
      <c r="I1056" s="151">
        <v>104</v>
      </c>
      <c r="J1056" s="151">
        <v>2190</v>
      </c>
      <c r="K1056" s="151">
        <v>2085</v>
      </c>
      <c r="L1056" s="151">
        <v>105</v>
      </c>
      <c r="M1056" s="172">
        <v>0.93</v>
      </c>
      <c r="N1056" s="153">
        <v>53296</v>
      </c>
      <c r="O1056" s="153">
        <v>49440</v>
      </c>
      <c r="P1056" s="153">
        <v>3856</v>
      </c>
      <c r="Q1056" s="154">
        <v>0.927649354548184</v>
      </c>
      <c r="R1056" s="154">
        <v>0.937804030576789</v>
      </c>
      <c r="S1056" s="154">
        <v>0.933376040999359</v>
      </c>
      <c r="T1056" s="154">
        <v>0.952054794520548</v>
      </c>
      <c r="U1056" s="173">
        <v>0.00442798957743007</v>
      </c>
      <c r="V1056" s="158">
        <v>16476</v>
      </c>
      <c r="W1056" s="158">
        <v>15295</v>
      </c>
      <c r="X1056" s="158">
        <v>17312</v>
      </c>
      <c r="Y1056" s="158">
        <v>16176</v>
      </c>
      <c r="Z1056" s="155">
        <v>0.92831998057781</v>
      </c>
      <c r="AA1056" s="155">
        <v>0.934380776340111</v>
      </c>
      <c r="AB1056" s="173">
        <v>-0.00606079576230067</v>
      </c>
    </row>
    <row r="1057" spans="1:28">
      <c r="A1057" s="175" t="s">
        <v>927</v>
      </c>
      <c r="B1057" s="177" t="s">
        <v>1830</v>
      </c>
      <c r="C1057" s="177" t="s">
        <v>1056</v>
      </c>
      <c r="D1057" s="150">
        <v>3808</v>
      </c>
      <c r="E1057" s="153">
        <v>3664</v>
      </c>
      <c r="F1057" s="153">
        <v>144</v>
      </c>
      <c r="G1057" s="151">
        <v>1843</v>
      </c>
      <c r="H1057" s="151">
        <v>1761</v>
      </c>
      <c r="I1057" s="151">
        <v>82</v>
      </c>
      <c r="J1057" s="151">
        <v>2626</v>
      </c>
      <c r="K1057" s="151">
        <v>2571</v>
      </c>
      <c r="L1057" s="151">
        <v>55</v>
      </c>
      <c r="M1057" s="172">
        <v>0.93</v>
      </c>
      <c r="N1057" s="153">
        <v>70929</v>
      </c>
      <c r="O1057" s="153">
        <v>68751</v>
      </c>
      <c r="P1057" s="153">
        <v>2178</v>
      </c>
      <c r="Q1057" s="154">
        <v>0.969293236898871</v>
      </c>
      <c r="R1057" s="154">
        <v>0.96218487394958</v>
      </c>
      <c r="S1057" s="154">
        <v>0.955507325013565</v>
      </c>
      <c r="T1057" s="154">
        <v>0.979055597867479</v>
      </c>
      <c r="U1057" s="173">
        <v>0.00667754893601502</v>
      </c>
      <c r="V1057" s="158">
        <v>20683</v>
      </c>
      <c r="W1057" s="158">
        <v>19998</v>
      </c>
      <c r="X1057" s="158">
        <v>22430</v>
      </c>
      <c r="Y1057" s="158">
        <v>21761</v>
      </c>
      <c r="Z1057" s="155">
        <v>0.966881013392641</v>
      </c>
      <c r="AA1057" s="155">
        <v>0.970173874275524</v>
      </c>
      <c r="AB1057" s="173">
        <v>-0.0032928608828825</v>
      </c>
    </row>
    <row r="1058" spans="1:28">
      <c r="A1058" s="175" t="s">
        <v>927</v>
      </c>
      <c r="B1058" s="177" t="s">
        <v>1830</v>
      </c>
      <c r="C1058" s="177" t="s">
        <v>1057</v>
      </c>
      <c r="D1058" s="150">
        <v>4767</v>
      </c>
      <c r="E1058" s="153">
        <v>4196</v>
      </c>
      <c r="F1058" s="153">
        <v>571</v>
      </c>
      <c r="G1058" s="151">
        <v>2137</v>
      </c>
      <c r="H1058" s="151">
        <v>1818</v>
      </c>
      <c r="I1058" s="151">
        <v>319</v>
      </c>
      <c r="J1058" s="151">
        <v>3505</v>
      </c>
      <c r="K1058" s="151">
        <v>3086</v>
      </c>
      <c r="L1058" s="151">
        <v>419</v>
      </c>
      <c r="M1058" s="172">
        <v>0.93</v>
      </c>
      <c r="N1058" s="153">
        <v>88727</v>
      </c>
      <c r="O1058" s="153">
        <v>75469</v>
      </c>
      <c r="P1058" s="153">
        <v>13258</v>
      </c>
      <c r="Q1058" s="154">
        <v>0.850575360375083</v>
      </c>
      <c r="R1058" s="154">
        <v>0.880218166561779</v>
      </c>
      <c r="S1058" s="154">
        <v>0.85072531586336</v>
      </c>
      <c r="T1058" s="154">
        <v>0.880456490727532</v>
      </c>
      <c r="U1058" s="173">
        <v>0.029492850698419</v>
      </c>
      <c r="V1058" s="158">
        <v>26293</v>
      </c>
      <c r="W1058" s="158">
        <v>22581</v>
      </c>
      <c r="X1058" s="158">
        <v>28412</v>
      </c>
      <c r="Y1058" s="158">
        <v>24668</v>
      </c>
      <c r="Z1058" s="155">
        <v>0.858821739626517</v>
      </c>
      <c r="AA1058" s="155">
        <v>0.868224693791356</v>
      </c>
      <c r="AB1058" s="173">
        <v>-0.00940295416483927</v>
      </c>
    </row>
    <row r="1059" spans="1:28">
      <c r="A1059" s="175" t="s">
        <v>927</v>
      </c>
      <c r="B1059" s="177" t="s">
        <v>1830</v>
      </c>
      <c r="C1059" s="177" t="s">
        <v>1058</v>
      </c>
      <c r="D1059" s="150">
        <v>3736</v>
      </c>
      <c r="E1059" s="153">
        <v>3557</v>
      </c>
      <c r="F1059" s="153">
        <v>179</v>
      </c>
      <c r="G1059" s="151">
        <v>1848</v>
      </c>
      <c r="H1059" s="151">
        <v>1700</v>
      </c>
      <c r="I1059" s="151">
        <v>148</v>
      </c>
      <c r="J1059" s="151">
        <v>2605</v>
      </c>
      <c r="K1059" s="151">
        <v>2481</v>
      </c>
      <c r="L1059" s="151">
        <v>124</v>
      </c>
      <c r="M1059" s="172">
        <v>0.93</v>
      </c>
      <c r="N1059" s="153">
        <v>70818</v>
      </c>
      <c r="O1059" s="153">
        <v>67509</v>
      </c>
      <c r="P1059" s="153">
        <v>3309</v>
      </c>
      <c r="Q1059" s="154">
        <v>0.953274591205626</v>
      </c>
      <c r="R1059" s="154">
        <v>0.952087794432548</v>
      </c>
      <c r="S1059" s="154">
        <v>0.91991341991342</v>
      </c>
      <c r="T1059" s="154">
        <v>0.952399232245681</v>
      </c>
      <c r="U1059" s="173">
        <v>0.0321743745191283</v>
      </c>
      <c r="V1059" s="158">
        <v>20402</v>
      </c>
      <c r="W1059" s="158">
        <v>19437</v>
      </c>
      <c r="X1059" s="158">
        <v>22850</v>
      </c>
      <c r="Y1059" s="158">
        <v>21812</v>
      </c>
      <c r="Z1059" s="155">
        <v>0.952700715616116</v>
      </c>
      <c r="AA1059" s="155">
        <v>0.954573304157549</v>
      </c>
      <c r="AB1059" s="173">
        <v>-0.00187258854143324</v>
      </c>
    </row>
    <row r="1060" spans="1:28">
      <c r="A1060" s="175" t="s">
        <v>927</v>
      </c>
      <c r="B1060" s="177" t="s">
        <v>1830</v>
      </c>
      <c r="C1060" s="177" t="s">
        <v>1059</v>
      </c>
      <c r="D1060" s="150">
        <v>4543</v>
      </c>
      <c r="E1060" s="153">
        <v>4392</v>
      </c>
      <c r="F1060" s="153">
        <v>151</v>
      </c>
      <c r="G1060" s="151">
        <v>2025</v>
      </c>
      <c r="H1060" s="151">
        <v>1901</v>
      </c>
      <c r="I1060" s="151">
        <v>124</v>
      </c>
      <c r="J1060" s="151">
        <v>3076</v>
      </c>
      <c r="K1060" s="151">
        <v>2977</v>
      </c>
      <c r="L1060" s="151">
        <v>99</v>
      </c>
      <c r="M1060" s="172">
        <v>0.93</v>
      </c>
      <c r="N1060" s="153">
        <v>83374</v>
      </c>
      <c r="O1060" s="153">
        <v>80796</v>
      </c>
      <c r="P1060" s="153">
        <v>2578</v>
      </c>
      <c r="Q1060" s="154">
        <v>0.969079089404371</v>
      </c>
      <c r="R1060" s="154">
        <v>0.966762051507814</v>
      </c>
      <c r="S1060" s="154">
        <v>0.938765432098765</v>
      </c>
      <c r="T1060" s="154">
        <v>0.967815344603381</v>
      </c>
      <c r="U1060" s="173">
        <v>0.0279966194090489</v>
      </c>
      <c r="V1060" s="158">
        <v>24035</v>
      </c>
      <c r="W1060" s="158">
        <v>23197</v>
      </c>
      <c r="X1060" s="158">
        <v>26914</v>
      </c>
      <c r="Y1060" s="158">
        <v>26147</v>
      </c>
      <c r="Z1060" s="155">
        <v>0.965134179321822</v>
      </c>
      <c r="AA1060" s="155">
        <v>0.971501820613807</v>
      </c>
      <c r="AB1060" s="173">
        <v>-0.00636764129198464</v>
      </c>
    </row>
    <row r="1061" spans="1:28">
      <c r="A1061" s="175" t="s">
        <v>927</v>
      </c>
      <c r="B1061" s="177" t="s">
        <v>1830</v>
      </c>
      <c r="C1061" s="177" t="s">
        <v>1060</v>
      </c>
      <c r="D1061" s="150">
        <v>5509</v>
      </c>
      <c r="E1061" s="153">
        <v>5411</v>
      </c>
      <c r="F1061" s="153">
        <v>98</v>
      </c>
      <c r="G1061" s="151">
        <v>2357</v>
      </c>
      <c r="H1061" s="151">
        <v>2335</v>
      </c>
      <c r="I1061" s="151">
        <v>22</v>
      </c>
      <c r="J1061" s="151">
        <v>3913</v>
      </c>
      <c r="K1061" s="151">
        <v>3872</v>
      </c>
      <c r="L1061" s="151">
        <v>41</v>
      </c>
      <c r="M1061" s="172">
        <v>0.93</v>
      </c>
      <c r="N1061" s="153">
        <v>102355</v>
      </c>
      <c r="O1061" s="153">
        <v>101338</v>
      </c>
      <c r="P1061" s="153">
        <v>1017</v>
      </c>
      <c r="Q1061" s="154">
        <v>0.990063992965659</v>
      </c>
      <c r="R1061" s="154">
        <v>0.982210927573062</v>
      </c>
      <c r="S1061" s="154">
        <v>0.990666100975817</v>
      </c>
      <c r="T1061" s="154">
        <v>0.989522105801176</v>
      </c>
      <c r="U1061" s="173">
        <v>-0.00845517340275448</v>
      </c>
      <c r="V1061" s="158">
        <v>29664</v>
      </c>
      <c r="W1061" s="158">
        <v>29350</v>
      </c>
      <c r="X1061" s="158">
        <v>33661</v>
      </c>
      <c r="Y1061" s="158">
        <v>33311</v>
      </c>
      <c r="Z1061" s="155">
        <v>0.989414778856526</v>
      </c>
      <c r="AA1061" s="155">
        <v>0.989602210273016</v>
      </c>
      <c r="AB1061" s="173">
        <v>-0.000187431416489803</v>
      </c>
    </row>
    <row r="1062" spans="1:28">
      <c r="A1062" s="175" t="s">
        <v>927</v>
      </c>
      <c r="B1062" s="177" t="s">
        <v>1830</v>
      </c>
      <c r="C1062" s="177" t="s">
        <v>1061</v>
      </c>
      <c r="D1062" s="150">
        <v>4750</v>
      </c>
      <c r="E1062" s="153">
        <v>4554</v>
      </c>
      <c r="F1062" s="153">
        <v>196</v>
      </c>
      <c r="G1062" s="151">
        <v>1968</v>
      </c>
      <c r="H1062" s="151">
        <v>1864</v>
      </c>
      <c r="I1062" s="151">
        <v>104</v>
      </c>
      <c r="J1062" s="151">
        <v>3439</v>
      </c>
      <c r="K1062" s="151">
        <v>3312</v>
      </c>
      <c r="L1062" s="151">
        <v>127</v>
      </c>
      <c r="M1062" s="172">
        <v>0.93</v>
      </c>
      <c r="N1062" s="153">
        <v>86769</v>
      </c>
      <c r="O1062" s="153">
        <v>83821</v>
      </c>
      <c r="P1062" s="153">
        <v>2948</v>
      </c>
      <c r="Q1062" s="154">
        <v>0.966024732335281</v>
      </c>
      <c r="R1062" s="154">
        <v>0.958736842105263</v>
      </c>
      <c r="S1062" s="154">
        <v>0.947154471544715</v>
      </c>
      <c r="T1062" s="154">
        <v>0.963070660075603</v>
      </c>
      <c r="U1062" s="173">
        <v>0.0115823705605477</v>
      </c>
      <c r="V1062" s="158">
        <v>25596</v>
      </c>
      <c r="W1062" s="158">
        <v>24655</v>
      </c>
      <c r="X1062" s="158">
        <v>27871</v>
      </c>
      <c r="Y1062" s="158">
        <v>26957</v>
      </c>
      <c r="Z1062" s="155">
        <v>0.963236443194249</v>
      </c>
      <c r="AA1062" s="155">
        <v>0.967206056474472</v>
      </c>
      <c r="AB1062" s="173">
        <v>-0.00396961328022261</v>
      </c>
    </row>
    <row r="1063" spans="1:28">
      <c r="A1063" s="175" t="s">
        <v>927</v>
      </c>
      <c r="B1063" s="179" t="s">
        <v>1830</v>
      </c>
      <c r="C1063" s="179" t="s">
        <v>1062</v>
      </c>
      <c r="D1063" s="150">
        <v>3811</v>
      </c>
      <c r="E1063" s="153">
        <v>3644</v>
      </c>
      <c r="F1063" s="153">
        <v>167</v>
      </c>
      <c r="G1063" s="151">
        <v>1748</v>
      </c>
      <c r="H1063" s="151">
        <v>1647</v>
      </c>
      <c r="I1063" s="151">
        <v>101</v>
      </c>
      <c r="J1063" s="151">
        <v>2659</v>
      </c>
      <c r="K1063" s="151">
        <v>2558</v>
      </c>
      <c r="L1063" s="151">
        <v>101</v>
      </c>
      <c r="M1063" s="172">
        <v>0.93</v>
      </c>
      <c r="N1063" s="153">
        <v>66445</v>
      </c>
      <c r="O1063" s="153">
        <v>63693</v>
      </c>
      <c r="P1063" s="153">
        <v>2752</v>
      </c>
      <c r="Q1063" s="154">
        <v>0.958582286101287</v>
      </c>
      <c r="R1063" s="154">
        <v>0.956179480451325</v>
      </c>
      <c r="S1063" s="154">
        <v>0.942219679633867</v>
      </c>
      <c r="T1063" s="154">
        <v>0.962015795411809</v>
      </c>
      <c r="U1063" s="173">
        <v>0.0139598008174577</v>
      </c>
      <c r="V1063" s="158">
        <v>19969</v>
      </c>
      <c r="W1063" s="158">
        <v>19099</v>
      </c>
      <c r="X1063" s="158">
        <v>21428</v>
      </c>
      <c r="Y1063" s="158">
        <v>20605</v>
      </c>
      <c r="Z1063" s="155">
        <v>0.95643247032901</v>
      </c>
      <c r="AA1063" s="155">
        <v>0.961592309128243</v>
      </c>
      <c r="AB1063" s="173">
        <v>-0.00515983879923343</v>
      </c>
    </row>
    <row r="1064" spans="1:28">
      <c r="A1064" s="175" t="s">
        <v>927</v>
      </c>
      <c r="B1064" s="177" t="s">
        <v>1830</v>
      </c>
      <c r="C1064" s="177" t="s">
        <v>1063</v>
      </c>
      <c r="D1064" s="150">
        <v>5241</v>
      </c>
      <c r="E1064" s="153">
        <v>5079</v>
      </c>
      <c r="F1064" s="153">
        <v>162</v>
      </c>
      <c r="G1064" s="151">
        <v>2099</v>
      </c>
      <c r="H1064" s="151">
        <v>2035</v>
      </c>
      <c r="I1064" s="151">
        <v>64</v>
      </c>
      <c r="J1064" s="151">
        <v>3738</v>
      </c>
      <c r="K1064" s="151">
        <v>3631</v>
      </c>
      <c r="L1064" s="151">
        <v>107</v>
      </c>
      <c r="M1064" s="172">
        <v>0.93</v>
      </c>
      <c r="N1064" s="153">
        <v>92898</v>
      </c>
      <c r="O1064" s="153">
        <v>90504</v>
      </c>
      <c r="P1064" s="153">
        <v>2394</v>
      </c>
      <c r="Q1064" s="154">
        <v>0.974229800426274</v>
      </c>
      <c r="R1064" s="154">
        <v>0.969089868345736</v>
      </c>
      <c r="S1064" s="154">
        <v>0.969509290138161</v>
      </c>
      <c r="T1064" s="154">
        <v>0.971375066880685</v>
      </c>
      <c r="U1064" s="173">
        <v>-0.000419421792425489</v>
      </c>
      <c r="V1064" s="158">
        <v>27455</v>
      </c>
      <c r="W1064" s="158">
        <v>26679</v>
      </c>
      <c r="X1064" s="158">
        <v>30211</v>
      </c>
      <c r="Y1064" s="158">
        <v>29473</v>
      </c>
      <c r="Z1064" s="155">
        <v>0.971735567291932</v>
      </c>
      <c r="AA1064" s="155">
        <v>0.975571811591804</v>
      </c>
      <c r="AB1064" s="173">
        <v>-0.00383624429987206</v>
      </c>
    </row>
    <row r="1065" spans="1:28">
      <c r="A1065" s="175" t="s">
        <v>927</v>
      </c>
      <c r="B1065" s="177" t="s">
        <v>1830</v>
      </c>
      <c r="C1065" s="177" t="s">
        <v>1064</v>
      </c>
      <c r="D1065" s="150">
        <v>0</v>
      </c>
      <c r="E1065" s="153">
        <v>0</v>
      </c>
      <c r="F1065" s="153">
        <v>0</v>
      </c>
      <c r="G1065" s="151">
        <v>0</v>
      </c>
      <c r="H1065" s="151">
        <v>0</v>
      </c>
      <c r="I1065" s="151">
        <v>0</v>
      </c>
      <c r="J1065" s="151">
        <v>0</v>
      </c>
      <c r="K1065" s="151">
        <v>0</v>
      </c>
      <c r="L1065" s="151">
        <v>0</v>
      </c>
      <c r="M1065" s="172">
        <v>0.93</v>
      </c>
      <c r="N1065" s="153">
        <v>19</v>
      </c>
      <c r="O1065" s="153">
        <v>19</v>
      </c>
      <c r="P1065" s="153">
        <v>0</v>
      </c>
      <c r="Q1065" s="154">
        <v>1</v>
      </c>
      <c r="R1065" s="154">
        <v>0</v>
      </c>
      <c r="S1065" s="154">
        <v>0</v>
      </c>
      <c r="T1065" s="154">
        <v>0</v>
      </c>
      <c r="U1065" s="173">
        <v>0</v>
      </c>
      <c r="V1065" s="158">
        <v>2</v>
      </c>
      <c r="W1065" s="158">
        <v>2</v>
      </c>
      <c r="X1065" s="158">
        <v>10</v>
      </c>
      <c r="Y1065" s="158">
        <v>10</v>
      </c>
      <c r="Z1065" s="155">
        <v>1</v>
      </c>
      <c r="AA1065" s="155">
        <v>1</v>
      </c>
      <c r="AB1065" s="173">
        <v>0</v>
      </c>
    </row>
    <row r="1066" spans="1:28">
      <c r="A1066" s="175" t="s">
        <v>927</v>
      </c>
      <c r="B1066" s="177" t="s">
        <v>1830</v>
      </c>
      <c r="C1066" s="177" t="s">
        <v>1065</v>
      </c>
      <c r="D1066" s="150">
        <v>2357</v>
      </c>
      <c r="E1066" s="153">
        <v>2287</v>
      </c>
      <c r="F1066" s="153">
        <v>70</v>
      </c>
      <c r="G1066" s="151">
        <v>1293</v>
      </c>
      <c r="H1066" s="151">
        <v>1247</v>
      </c>
      <c r="I1066" s="151">
        <v>46</v>
      </c>
      <c r="J1066" s="151">
        <v>1660</v>
      </c>
      <c r="K1066" s="151">
        <v>1636</v>
      </c>
      <c r="L1066" s="151">
        <v>24</v>
      </c>
      <c r="M1066" s="172">
        <v>0.93</v>
      </c>
      <c r="N1066" s="153">
        <v>42444</v>
      </c>
      <c r="O1066" s="153">
        <v>41481</v>
      </c>
      <c r="P1066" s="153">
        <v>963</v>
      </c>
      <c r="Q1066" s="154">
        <v>0.977311280746395</v>
      </c>
      <c r="R1066" s="154">
        <v>0.970301230377599</v>
      </c>
      <c r="S1066" s="154">
        <v>0.964423820572312</v>
      </c>
      <c r="T1066" s="154">
        <v>0.985542168674699</v>
      </c>
      <c r="U1066" s="173">
        <v>0.00587740980528617</v>
      </c>
      <c r="V1066" s="158">
        <v>12853</v>
      </c>
      <c r="W1066" s="158">
        <v>12567</v>
      </c>
      <c r="X1066" s="158">
        <v>13769</v>
      </c>
      <c r="Y1066" s="158">
        <v>13489</v>
      </c>
      <c r="Z1066" s="155">
        <v>0.977748385590913</v>
      </c>
      <c r="AA1066" s="155">
        <v>0.979664463650229</v>
      </c>
      <c r="AB1066" s="173">
        <v>-0.00191607805931615</v>
      </c>
    </row>
    <row r="1067" spans="1:28">
      <c r="A1067" s="175" t="s">
        <v>927</v>
      </c>
      <c r="B1067" s="177" t="s">
        <v>1830</v>
      </c>
      <c r="C1067" s="177" t="s">
        <v>1066</v>
      </c>
      <c r="D1067" s="150">
        <v>4753</v>
      </c>
      <c r="E1067" s="153">
        <v>4577</v>
      </c>
      <c r="F1067" s="153">
        <v>176</v>
      </c>
      <c r="G1067" s="151">
        <v>2537</v>
      </c>
      <c r="H1067" s="151">
        <v>2363</v>
      </c>
      <c r="I1067" s="151">
        <v>174</v>
      </c>
      <c r="J1067" s="151">
        <v>3519</v>
      </c>
      <c r="K1067" s="151">
        <v>3383</v>
      </c>
      <c r="L1067" s="151">
        <v>136</v>
      </c>
      <c r="M1067" s="172">
        <v>0.93</v>
      </c>
      <c r="N1067" s="153">
        <v>88753</v>
      </c>
      <c r="O1067" s="153">
        <v>84216</v>
      </c>
      <c r="P1067" s="153">
        <v>4537</v>
      </c>
      <c r="Q1067" s="154">
        <v>0.948880601219114</v>
      </c>
      <c r="R1067" s="154">
        <v>0.962970755312434</v>
      </c>
      <c r="S1067" s="154">
        <v>0.931415057154119</v>
      </c>
      <c r="T1067" s="154">
        <v>0.961352657004831</v>
      </c>
      <c r="U1067" s="173">
        <v>0.0315556981583153</v>
      </c>
      <c r="V1067" s="158">
        <v>26615</v>
      </c>
      <c r="W1067" s="158">
        <v>25229</v>
      </c>
      <c r="X1067" s="158">
        <v>28891</v>
      </c>
      <c r="Y1067" s="158">
        <v>27285</v>
      </c>
      <c r="Z1067" s="155">
        <v>0.947924102949465</v>
      </c>
      <c r="AA1067" s="155">
        <v>0.944411754525631</v>
      </c>
      <c r="AB1067" s="173">
        <v>0.00351234842383374</v>
      </c>
    </row>
    <row r="1068" spans="1:28">
      <c r="A1068" s="175" t="s">
        <v>927</v>
      </c>
      <c r="B1068" s="177" t="s">
        <v>1830</v>
      </c>
      <c r="C1068" s="177" t="s">
        <v>1067</v>
      </c>
      <c r="D1068" s="150">
        <v>3244</v>
      </c>
      <c r="E1068" s="153">
        <v>2995</v>
      </c>
      <c r="F1068" s="153">
        <v>249</v>
      </c>
      <c r="G1068" s="151">
        <v>1645</v>
      </c>
      <c r="H1068" s="151">
        <v>1522</v>
      </c>
      <c r="I1068" s="151">
        <v>123</v>
      </c>
      <c r="J1068" s="151">
        <v>2471</v>
      </c>
      <c r="K1068" s="151">
        <v>2352</v>
      </c>
      <c r="L1068" s="151">
        <v>119</v>
      </c>
      <c r="M1068" s="172">
        <v>0.93</v>
      </c>
      <c r="N1068" s="153">
        <v>60788</v>
      </c>
      <c r="O1068" s="153">
        <v>56882</v>
      </c>
      <c r="P1068" s="153">
        <v>3906</v>
      </c>
      <c r="Q1068" s="154">
        <v>0.935743896821741</v>
      </c>
      <c r="R1068" s="154">
        <v>0.92324290998767</v>
      </c>
      <c r="S1068" s="154">
        <v>0.925227963525836</v>
      </c>
      <c r="T1068" s="154">
        <v>0.951841359773371</v>
      </c>
      <c r="U1068" s="173">
        <v>-0.00198505353816636</v>
      </c>
      <c r="V1068" s="158">
        <v>18293</v>
      </c>
      <c r="W1068" s="158">
        <v>17235</v>
      </c>
      <c r="X1068" s="158">
        <v>20179</v>
      </c>
      <c r="Y1068" s="158">
        <v>18973</v>
      </c>
      <c r="Z1068" s="155">
        <v>0.942163669163068</v>
      </c>
      <c r="AA1068" s="155">
        <v>0.94023489766589</v>
      </c>
      <c r="AB1068" s="173">
        <v>0.00192877149717752</v>
      </c>
    </row>
    <row r="1069" spans="1:28">
      <c r="A1069" s="175" t="s">
        <v>927</v>
      </c>
      <c r="B1069" s="177" t="s">
        <v>1830</v>
      </c>
      <c r="C1069" s="177" t="s">
        <v>1068</v>
      </c>
      <c r="D1069" s="150">
        <v>0</v>
      </c>
      <c r="E1069" s="153">
        <v>0</v>
      </c>
      <c r="F1069" s="153">
        <v>0</v>
      </c>
      <c r="G1069" s="151">
        <v>0</v>
      </c>
      <c r="H1069" s="151">
        <v>0</v>
      </c>
      <c r="I1069" s="151">
        <v>0</v>
      </c>
      <c r="J1069" s="151">
        <v>0</v>
      </c>
      <c r="K1069" s="151">
        <v>0</v>
      </c>
      <c r="L1069" s="151">
        <v>0</v>
      </c>
      <c r="M1069" s="172">
        <v>0.93</v>
      </c>
      <c r="N1069" s="153">
        <v>0</v>
      </c>
      <c r="O1069" s="153">
        <v>0</v>
      </c>
      <c r="P1069" s="153">
        <v>0</v>
      </c>
      <c r="Q1069" s="154">
        <v>0</v>
      </c>
      <c r="R1069" s="154">
        <v>0</v>
      </c>
      <c r="S1069" s="154">
        <v>0</v>
      </c>
      <c r="T1069" s="154">
        <v>0</v>
      </c>
      <c r="U1069" s="173">
        <v>0</v>
      </c>
      <c r="V1069" s="158">
        <v>0</v>
      </c>
      <c r="W1069" s="158">
        <v>0</v>
      </c>
      <c r="X1069" s="158">
        <v>0</v>
      </c>
      <c r="Y1069" s="158">
        <v>0</v>
      </c>
      <c r="Z1069" s="155">
        <v>0</v>
      </c>
      <c r="AA1069" s="155">
        <v>0</v>
      </c>
      <c r="AB1069" s="173">
        <v>0</v>
      </c>
    </row>
    <row r="1070" spans="1:28">
      <c r="A1070" s="175" t="s">
        <v>927</v>
      </c>
      <c r="B1070" s="177" t="s">
        <v>1830</v>
      </c>
      <c r="C1070" s="177" t="s">
        <v>1069</v>
      </c>
      <c r="D1070" s="150">
        <v>6233</v>
      </c>
      <c r="E1070" s="153">
        <v>5868</v>
      </c>
      <c r="F1070" s="153">
        <v>365</v>
      </c>
      <c r="G1070" s="151">
        <v>3082</v>
      </c>
      <c r="H1070" s="151">
        <v>2915</v>
      </c>
      <c r="I1070" s="151">
        <v>167</v>
      </c>
      <c r="J1070" s="151">
        <v>4461</v>
      </c>
      <c r="K1070" s="151">
        <v>4226</v>
      </c>
      <c r="L1070" s="151">
        <v>235</v>
      </c>
      <c r="M1070" s="172">
        <v>0.93</v>
      </c>
      <c r="N1070" s="153">
        <v>110235</v>
      </c>
      <c r="O1070" s="153">
        <v>103320</v>
      </c>
      <c r="P1070" s="153">
        <v>6915</v>
      </c>
      <c r="Q1070" s="154">
        <v>0.93727037692203</v>
      </c>
      <c r="R1070" s="154">
        <v>0.941440718755014</v>
      </c>
      <c r="S1070" s="154">
        <v>0.945814406229721</v>
      </c>
      <c r="T1070" s="154">
        <v>0.94732122842412</v>
      </c>
      <c r="U1070" s="173">
        <v>-0.00437368747470723</v>
      </c>
      <c r="V1070" s="158">
        <v>33192</v>
      </c>
      <c r="W1070" s="158">
        <v>31105</v>
      </c>
      <c r="X1070" s="158">
        <v>35965</v>
      </c>
      <c r="Y1070" s="158">
        <v>33865</v>
      </c>
      <c r="Z1070" s="155">
        <v>0.937123403229694</v>
      </c>
      <c r="AA1070" s="155">
        <v>0.941609898512443</v>
      </c>
      <c r="AB1070" s="173">
        <v>-0.0044864952827488</v>
      </c>
    </row>
    <row r="1071" spans="1:28">
      <c r="A1071" s="175" t="s">
        <v>927</v>
      </c>
      <c r="B1071" s="177" t="s">
        <v>1830</v>
      </c>
      <c r="C1071" s="177" t="s">
        <v>1070</v>
      </c>
      <c r="D1071" s="150">
        <v>3043</v>
      </c>
      <c r="E1071" s="153">
        <v>2943</v>
      </c>
      <c r="F1071" s="153">
        <v>100</v>
      </c>
      <c r="G1071" s="151">
        <v>1621</v>
      </c>
      <c r="H1071" s="151">
        <v>1564</v>
      </c>
      <c r="I1071" s="151">
        <v>57</v>
      </c>
      <c r="J1071" s="151">
        <v>2276</v>
      </c>
      <c r="K1071" s="151">
        <v>2206</v>
      </c>
      <c r="L1071" s="151">
        <v>70</v>
      </c>
      <c r="M1071" s="172">
        <v>0.93</v>
      </c>
      <c r="N1071" s="153">
        <v>58447</v>
      </c>
      <c r="O1071" s="153">
        <v>56346</v>
      </c>
      <c r="P1071" s="153">
        <v>2101</v>
      </c>
      <c r="Q1071" s="154">
        <v>0.964052902629733</v>
      </c>
      <c r="R1071" s="154">
        <v>0.967137693066053</v>
      </c>
      <c r="S1071" s="154">
        <v>0.964836520666255</v>
      </c>
      <c r="T1071" s="154">
        <v>0.969244288224956</v>
      </c>
      <c r="U1071" s="173">
        <v>0.00230117239979788</v>
      </c>
      <c r="V1071" s="158">
        <v>17100</v>
      </c>
      <c r="W1071" s="158">
        <v>16574</v>
      </c>
      <c r="X1071" s="158">
        <v>18964</v>
      </c>
      <c r="Y1071" s="158">
        <v>18120</v>
      </c>
      <c r="Z1071" s="155">
        <v>0.969239766081871</v>
      </c>
      <c r="AA1071" s="155">
        <v>0.955494621387893</v>
      </c>
      <c r="AB1071" s="173">
        <v>0.0137451446939785</v>
      </c>
    </row>
    <row r="1072" spans="1:28">
      <c r="A1072" s="175" t="s">
        <v>927</v>
      </c>
      <c r="B1072" s="177" t="s">
        <v>1830</v>
      </c>
      <c r="C1072" s="177" t="s">
        <v>1071</v>
      </c>
      <c r="D1072" s="150">
        <v>5540</v>
      </c>
      <c r="E1072" s="153">
        <v>5286</v>
      </c>
      <c r="F1072" s="153">
        <v>254</v>
      </c>
      <c r="G1072" s="151">
        <v>2882</v>
      </c>
      <c r="H1072" s="151">
        <v>2727</v>
      </c>
      <c r="I1072" s="151">
        <v>155</v>
      </c>
      <c r="J1072" s="151">
        <v>4106</v>
      </c>
      <c r="K1072" s="151">
        <v>3948</v>
      </c>
      <c r="L1072" s="151">
        <v>158</v>
      </c>
      <c r="M1072" s="172">
        <v>0.93</v>
      </c>
      <c r="N1072" s="153">
        <v>101325</v>
      </c>
      <c r="O1072" s="153">
        <v>95394</v>
      </c>
      <c r="P1072" s="153">
        <v>5931</v>
      </c>
      <c r="Q1072" s="154">
        <v>0.941465581051073</v>
      </c>
      <c r="R1072" s="154">
        <v>0.954151624548736</v>
      </c>
      <c r="S1072" s="154">
        <v>0.946217904233171</v>
      </c>
      <c r="T1072" s="154">
        <v>0.961519727228446</v>
      </c>
      <c r="U1072" s="173">
        <v>0.00793372031556505</v>
      </c>
      <c r="V1072" s="158">
        <v>30545</v>
      </c>
      <c r="W1072" s="158">
        <v>28925</v>
      </c>
      <c r="X1072" s="158">
        <v>33339</v>
      </c>
      <c r="Y1072" s="158">
        <v>31243</v>
      </c>
      <c r="Z1072" s="155">
        <v>0.946963496480602</v>
      </c>
      <c r="AA1072" s="155">
        <v>0.937130687783077</v>
      </c>
      <c r="AB1072" s="173">
        <v>0.00983280869752556</v>
      </c>
    </row>
    <row r="1073" spans="1:28">
      <c r="A1073" s="175" t="s">
        <v>927</v>
      </c>
      <c r="B1073" s="177" t="s">
        <v>1830</v>
      </c>
      <c r="C1073" s="177" t="s">
        <v>1072</v>
      </c>
      <c r="D1073" s="150">
        <v>5594</v>
      </c>
      <c r="E1073" s="153">
        <v>5337</v>
      </c>
      <c r="F1073" s="153">
        <v>257</v>
      </c>
      <c r="G1073" s="151">
        <v>3193</v>
      </c>
      <c r="H1073" s="151">
        <v>3032</v>
      </c>
      <c r="I1073" s="151">
        <v>161</v>
      </c>
      <c r="J1073" s="151">
        <v>4012</v>
      </c>
      <c r="K1073" s="151">
        <v>3688</v>
      </c>
      <c r="L1073" s="151">
        <v>324</v>
      </c>
      <c r="M1073" s="172">
        <v>0.93</v>
      </c>
      <c r="N1073" s="153">
        <v>108954</v>
      </c>
      <c r="O1073" s="153">
        <v>103193</v>
      </c>
      <c r="P1073" s="153">
        <v>5761</v>
      </c>
      <c r="Q1073" s="154">
        <v>0.947124474548892</v>
      </c>
      <c r="R1073" s="154">
        <v>0.954057919199142</v>
      </c>
      <c r="S1073" s="154">
        <v>0.949577200125274</v>
      </c>
      <c r="T1073" s="154">
        <v>0.919242273180459</v>
      </c>
      <c r="U1073" s="173">
        <v>0.00448071907386793</v>
      </c>
      <c r="V1073" s="158">
        <v>31807</v>
      </c>
      <c r="W1073" s="158">
        <v>30069</v>
      </c>
      <c r="X1073" s="158">
        <v>35960</v>
      </c>
      <c r="Y1073" s="158">
        <v>34009</v>
      </c>
      <c r="Z1073" s="155">
        <v>0.945357940076084</v>
      </c>
      <c r="AA1073" s="155">
        <v>0.945745272525028</v>
      </c>
      <c r="AB1073" s="173">
        <v>-0.000387332448943956</v>
      </c>
    </row>
    <row r="1074" spans="1:28">
      <c r="A1074" s="175" t="s">
        <v>927</v>
      </c>
      <c r="B1074" s="177" t="s">
        <v>1830</v>
      </c>
      <c r="C1074" s="177" t="s">
        <v>1073</v>
      </c>
      <c r="D1074" s="150">
        <v>2709</v>
      </c>
      <c r="E1074" s="153">
        <v>2589</v>
      </c>
      <c r="F1074" s="153">
        <v>120</v>
      </c>
      <c r="G1074" s="151">
        <v>1303</v>
      </c>
      <c r="H1074" s="151">
        <v>1251</v>
      </c>
      <c r="I1074" s="151">
        <v>52</v>
      </c>
      <c r="J1074" s="151">
        <v>1928</v>
      </c>
      <c r="K1074" s="151">
        <v>1882</v>
      </c>
      <c r="L1074" s="151">
        <v>46</v>
      </c>
      <c r="M1074" s="172">
        <v>0.93</v>
      </c>
      <c r="N1074" s="153">
        <v>50135</v>
      </c>
      <c r="O1074" s="153">
        <v>47910</v>
      </c>
      <c r="P1074" s="153">
        <v>2225</v>
      </c>
      <c r="Q1074" s="154">
        <v>0.955619826468535</v>
      </c>
      <c r="R1074" s="154">
        <v>0.955703211517165</v>
      </c>
      <c r="S1074" s="154">
        <v>0.960092095165004</v>
      </c>
      <c r="T1074" s="154">
        <v>0.976141078838174</v>
      </c>
      <c r="U1074" s="173">
        <v>-0.00438888364783885</v>
      </c>
      <c r="V1074" s="158">
        <v>14538</v>
      </c>
      <c r="W1074" s="158">
        <v>13958</v>
      </c>
      <c r="X1074" s="158">
        <v>15813</v>
      </c>
      <c r="Y1074" s="158">
        <v>15142</v>
      </c>
      <c r="Z1074" s="155">
        <v>0.960104553583712</v>
      </c>
      <c r="AA1074" s="155">
        <v>0.957566559160185</v>
      </c>
      <c r="AB1074" s="173">
        <v>0.00253799442352698</v>
      </c>
    </row>
    <row r="1075" spans="1:28">
      <c r="A1075" s="175" t="s">
        <v>927</v>
      </c>
      <c r="B1075" s="177" t="s">
        <v>1830</v>
      </c>
      <c r="C1075" s="177" t="s">
        <v>1074</v>
      </c>
      <c r="D1075" s="150">
        <v>3658</v>
      </c>
      <c r="E1075" s="153">
        <v>3538</v>
      </c>
      <c r="F1075" s="153">
        <v>120</v>
      </c>
      <c r="G1075" s="151">
        <v>1417</v>
      </c>
      <c r="H1075" s="151">
        <v>1375</v>
      </c>
      <c r="I1075" s="151">
        <v>42</v>
      </c>
      <c r="J1075" s="151">
        <v>2660</v>
      </c>
      <c r="K1075" s="151">
        <v>2600</v>
      </c>
      <c r="L1075" s="151">
        <v>60</v>
      </c>
      <c r="M1075" s="172">
        <v>0.93</v>
      </c>
      <c r="N1075" s="153">
        <v>64698</v>
      </c>
      <c r="O1075" s="153">
        <v>62790</v>
      </c>
      <c r="P1075" s="153">
        <v>1908</v>
      </c>
      <c r="Q1075" s="154">
        <v>0.970509134749142</v>
      </c>
      <c r="R1075" s="154">
        <v>0.967195188627665</v>
      </c>
      <c r="S1075" s="154">
        <v>0.970359915314044</v>
      </c>
      <c r="T1075" s="154">
        <v>0.977443609022556</v>
      </c>
      <c r="U1075" s="173">
        <v>-0.00316472668637835</v>
      </c>
      <c r="V1075" s="158">
        <v>19201</v>
      </c>
      <c r="W1075" s="158">
        <v>18635</v>
      </c>
      <c r="X1075" s="158">
        <v>20768</v>
      </c>
      <c r="Y1075" s="158">
        <v>20223</v>
      </c>
      <c r="Z1075" s="155">
        <v>0.970522368626634</v>
      </c>
      <c r="AA1075" s="155">
        <v>0.973757704160247</v>
      </c>
      <c r="AB1075" s="173">
        <v>-0.00323533553361255</v>
      </c>
    </row>
    <row r="1076" spans="1:28">
      <c r="A1076" s="175" t="s">
        <v>927</v>
      </c>
      <c r="B1076" s="179" t="s">
        <v>1830</v>
      </c>
      <c r="C1076" s="179" t="s">
        <v>1075</v>
      </c>
      <c r="D1076" s="150">
        <v>4641</v>
      </c>
      <c r="E1076" s="153">
        <v>4492</v>
      </c>
      <c r="F1076" s="153">
        <v>149</v>
      </c>
      <c r="G1076" s="151">
        <v>1901</v>
      </c>
      <c r="H1076" s="151">
        <v>1825</v>
      </c>
      <c r="I1076" s="151">
        <v>76</v>
      </c>
      <c r="J1076" s="151">
        <v>3612</v>
      </c>
      <c r="K1076" s="151">
        <v>3499</v>
      </c>
      <c r="L1076" s="151">
        <v>113</v>
      </c>
      <c r="M1076" s="172">
        <v>0.93</v>
      </c>
      <c r="N1076" s="153">
        <v>86897</v>
      </c>
      <c r="O1076" s="153">
        <v>84291</v>
      </c>
      <c r="P1076" s="153">
        <v>2606</v>
      </c>
      <c r="Q1076" s="154">
        <v>0.970010472168199</v>
      </c>
      <c r="R1076" s="154">
        <v>0.967894850247791</v>
      </c>
      <c r="S1076" s="154">
        <v>0.960021041557075</v>
      </c>
      <c r="T1076" s="154">
        <v>0.968715393133998</v>
      </c>
      <c r="U1076" s="173">
        <v>0.00787380869071619</v>
      </c>
      <c r="V1076" s="158">
        <v>25568</v>
      </c>
      <c r="W1076" s="158">
        <v>24787</v>
      </c>
      <c r="X1076" s="158">
        <v>28640</v>
      </c>
      <c r="Y1076" s="158">
        <v>27816</v>
      </c>
      <c r="Z1076" s="155">
        <v>0.969454005006258</v>
      </c>
      <c r="AA1076" s="155">
        <v>0.97122905027933</v>
      </c>
      <c r="AB1076" s="173">
        <v>-0.00177504527307182</v>
      </c>
    </row>
    <row r="1077" spans="1:28">
      <c r="A1077" s="175" t="s">
        <v>927</v>
      </c>
      <c r="B1077" s="177" t="s">
        <v>1830</v>
      </c>
      <c r="C1077" s="177" t="s">
        <v>1076</v>
      </c>
      <c r="D1077" s="150">
        <v>2808</v>
      </c>
      <c r="E1077" s="153">
        <v>2735</v>
      </c>
      <c r="F1077" s="153">
        <v>73</v>
      </c>
      <c r="G1077" s="151">
        <v>1088</v>
      </c>
      <c r="H1077" s="151">
        <v>1056</v>
      </c>
      <c r="I1077" s="151">
        <v>32</v>
      </c>
      <c r="J1077" s="151">
        <v>1892</v>
      </c>
      <c r="K1077" s="151">
        <v>1811</v>
      </c>
      <c r="L1077" s="151">
        <v>81</v>
      </c>
      <c r="M1077" s="172">
        <v>0.93</v>
      </c>
      <c r="N1077" s="153">
        <v>48054</v>
      </c>
      <c r="O1077" s="153">
        <v>46432</v>
      </c>
      <c r="P1077" s="153">
        <v>1622</v>
      </c>
      <c r="Q1077" s="154">
        <v>0.966246306238815</v>
      </c>
      <c r="R1077" s="154">
        <v>0.974002849002849</v>
      </c>
      <c r="S1077" s="154">
        <v>0.970588235294118</v>
      </c>
      <c r="T1077" s="154">
        <v>0.957188160676533</v>
      </c>
      <c r="U1077" s="173">
        <v>0.00341461370873142</v>
      </c>
      <c r="V1077" s="158">
        <v>13993</v>
      </c>
      <c r="W1077" s="158">
        <v>13539</v>
      </c>
      <c r="X1077" s="158">
        <v>15440</v>
      </c>
      <c r="Y1077" s="158">
        <v>15044</v>
      </c>
      <c r="Z1077" s="155">
        <v>0.967555206174516</v>
      </c>
      <c r="AA1077" s="155">
        <v>0.974352331606218</v>
      </c>
      <c r="AB1077" s="173">
        <v>-0.00679712543170174</v>
      </c>
    </row>
    <row r="1078" spans="1:28">
      <c r="A1078" s="175" t="s">
        <v>927</v>
      </c>
      <c r="B1078" s="177" t="s">
        <v>1830</v>
      </c>
      <c r="C1078" s="177" t="s">
        <v>1077</v>
      </c>
      <c r="D1078" s="150">
        <v>2781</v>
      </c>
      <c r="E1078" s="153">
        <v>2675</v>
      </c>
      <c r="F1078" s="153">
        <v>106</v>
      </c>
      <c r="G1078" s="151">
        <v>1181</v>
      </c>
      <c r="H1078" s="151">
        <v>1139</v>
      </c>
      <c r="I1078" s="151">
        <v>42</v>
      </c>
      <c r="J1078" s="151">
        <v>2000</v>
      </c>
      <c r="K1078" s="151">
        <v>1921</v>
      </c>
      <c r="L1078" s="151">
        <v>79</v>
      </c>
      <c r="M1078" s="172">
        <v>0.93</v>
      </c>
      <c r="N1078" s="153">
        <v>49690</v>
      </c>
      <c r="O1078" s="153">
        <v>47969</v>
      </c>
      <c r="P1078" s="153">
        <v>1721</v>
      </c>
      <c r="Q1078" s="154">
        <v>0.965365264640773</v>
      </c>
      <c r="R1078" s="154">
        <v>0.961884214311399</v>
      </c>
      <c r="S1078" s="154">
        <v>0.964436917866215</v>
      </c>
      <c r="T1078" s="154">
        <v>0.9605</v>
      </c>
      <c r="U1078" s="173">
        <v>-0.00255270355481629</v>
      </c>
      <c r="V1078" s="158">
        <v>15048</v>
      </c>
      <c r="W1078" s="158">
        <v>14525</v>
      </c>
      <c r="X1078" s="158">
        <v>16001</v>
      </c>
      <c r="Y1078" s="158">
        <v>15416</v>
      </c>
      <c r="Z1078" s="155">
        <v>0.965244550770867</v>
      </c>
      <c r="AA1078" s="155">
        <v>0.963439785013437</v>
      </c>
      <c r="AB1078" s="173">
        <v>0.00180476575742994</v>
      </c>
    </row>
    <row r="1079" spans="1:28">
      <c r="A1079" s="175" t="s">
        <v>927</v>
      </c>
      <c r="B1079" s="177" t="s">
        <v>1830</v>
      </c>
      <c r="C1079" s="177" t="s">
        <v>1078</v>
      </c>
      <c r="D1079" s="150">
        <v>4933</v>
      </c>
      <c r="E1079" s="153">
        <v>4761</v>
      </c>
      <c r="F1079" s="153">
        <v>172</v>
      </c>
      <c r="G1079" s="151">
        <v>2092</v>
      </c>
      <c r="H1079" s="151">
        <v>2036</v>
      </c>
      <c r="I1079" s="151">
        <v>56</v>
      </c>
      <c r="J1079" s="151">
        <v>3734</v>
      </c>
      <c r="K1079" s="151">
        <v>3640</v>
      </c>
      <c r="L1079" s="151">
        <v>94</v>
      </c>
      <c r="M1079" s="172">
        <v>0.93</v>
      </c>
      <c r="N1079" s="153">
        <v>94517</v>
      </c>
      <c r="O1079" s="153">
        <v>91047</v>
      </c>
      <c r="P1079" s="153">
        <v>3470</v>
      </c>
      <c r="Q1079" s="154">
        <v>0.963287027730461</v>
      </c>
      <c r="R1079" s="154">
        <v>0.965132779241841</v>
      </c>
      <c r="S1079" s="154">
        <v>0.973231357552581</v>
      </c>
      <c r="T1079" s="154">
        <v>0.974825923942153</v>
      </c>
      <c r="U1079" s="173">
        <v>-0.00809857831074057</v>
      </c>
      <c r="V1079" s="158">
        <v>26861</v>
      </c>
      <c r="W1079" s="158">
        <v>25973</v>
      </c>
      <c r="X1079" s="158">
        <v>30444</v>
      </c>
      <c r="Y1079" s="158">
        <v>29431</v>
      </c>
      <c r="Z1079" s="155">
        <v>0.96694091805964</v>
      </c>
      <c r="AA1079" s="155">
        <v>0.966725791617396</v>
      </c>
      <c r="AB1079" s="173">
        <v>0.000215126442244418</v>
      </c>
    </row>
    <row r="1080" spans="1:28">
      <c r="A1080" s="175" t="s">
        <v>927</v>
      </c>
      <c r="B1080" s="177" t="s">
        <v>1830</v>
      </c>
      <c r="C1080" s="177" t="s">
        <v>1079</v>
      </c>
      <c r="D1080" s="150">
        <v>3765</v>
      </c>
      <c r="E1080" s="153">
        <v>3655</v>
      </c>
      <c r="F1080" s="153">
        <v>110</v>
      </c>
      <c r="G1080" s="151">
        <v>1533</v>
      </c>
      <c r="H1080" s="151">
        <v>1442</v>
      </c>
      <c r="I1080" s="151">
        <v>91</v>
      </c>
      <c r="J1080" s="151">
        <v>2734</v>
      </c>
      <c r="K1080" s="151">
        <v>2623</v>
      </c>
      <c r="L1080" s="151">
        <v>111</v>
      </c>
      <c r="M1080" s="172">
        <v>0.93</v>
      </c>
      <c r="N1080" s="153">
        <v>65603</v>
      </c>
      <c r="O1080" s="153">
        <v>63237</v>
      </c>
      <c r="P1080" s="153">
        <v>2366</v>
      </c>
      <c r="Q1080" s="154">
        <v>0.963934576162676</v>
      </c>
      <c r="R1080" s="154">
        <v>0.970783532536521</v>
      </c>
      <c r="S1080" s="154">
        <v>0.940639269406393</v>
      </c>
      <c r="T1080" s="154">
        <v>0.959400146305779</v>
      </c>
      <c r="U1080" s="173">
        <v>0.030144263130128</v>
      </c>
      <c r="V1080" s="158">
        <v>19841</v>
      </c>
      <c r="W1080" s="158">
        <v>19182</v>
      </c>
      <c r="X1080" s="158">
        <v>21030</v>
      </c>
      <c r="Y1080" s="158">
        <v>20239</v>
      </c>
      <c r="Z1080" s="155">
        <v>0.966785948288897</v>
      </c>
      <c r="AA1080" s="155">
        <v>0.962387066096053</v>
      </c>
      <c r="AB1080" s="173">
        <v>0.00439888219284346</v>
      </c>
    </row>
    <row r="1081" spans="1:28">
      <c r="A1081" s="175" t="s">
        <v>927</v>
      </c>
      <c r="B1081" s="179" t="s">
        <v>1830</v>
      </c>
      <c r="C1081" s="179" t="s">
        <v>1080</v>
      </c>
      <c r="D1081" s="150">
        <v>2349</v>
      </c>
      <c r="E1081" s="153">
        <v>2267</v>
      </c>
      <c r="F1081" s="153">
        <v>82</v>
      </c>
      <c r="G1081" s="151">
        <v>943</v>
      </c>
      <c r="H1081" s="151">
        <v>881</v>
      </c>
      <c r="I1081" s="151">
        <v>62</v>
      </c>
      <c r="J1081" s="151">
        <v>1585</v>
      </c>
      <c r="K1081" s="151">
        <v>1513</v>
      </c>
      <c r="L1081" s="151">
        <v>72</v>
      </c>
      <c r="M1081" s="172">
        <v>0.93</v>
      </c>
      <c r="N1081" s="153">
        <v>41030</v>
      </c>
      <c r="O1081" s="153">
        <v>39311</v>
      </c>
      <c r="P1081" s="153">
        <v>1719</v>
      </c>
      <c r="Q1081" s="154">
        <v>0.958103826468438</v>
      </c>
      <c r="R1081" s="154">
        <v>0.965091528309919</v>
      </c>
      <c r="S1081" s="154">
        <v>0.934252386002121</v>
      </c>
      <c r="T1081" s="154">
        <v>0.954574132492114</v>
      </c>
      <c r="U1081" s="173">
        <v>0.0308391423077982</v>
      </c>
      <c r="V1081" s="158">
        <v>12078</v>
      </c>
      <c r="W1081" s="158">
        <v>11506</v>
      </c>
      <c r="X1081" s="158">
        <v>13201</v>
      </c>
      <c r="Y1081" s="158">
        <v>12720</v>
      </c>
      <c r="Z1081" s="155">
        <v>0.95264116575592</v>
      </c>
      <c r="AA1081" s="155">
        <v>0.963563366411636</v>
      </c>
      <c r="AB1081" s="173">
        <v>-0.0109222006557157</v>
      </c>
    </row>
    <row r="1082" spans="1:28">
      <c r="A1082" s="175" t="s">
        <v>927</v>
      </c>
      <c r="B1082" s="177" t="s">
        <v>1830</v>
      </c>
      <c r="C1082" s="177" t="s">
        <v>1081</v>
      </c>
      <c r="D1082" s="150">
        <v>5388</v>
      </c>
      <c r="E1082" s="153">
        <v>5258</v>
      </c>
      <c r="F1082" s="153">
        <v>130</v>
      </c>
      <c r="G1082" s="151">
        <v>1815</v>
      </c>
      <c r="H1082" s="151">
        <v>1775</v>
      </c>
      <c r="I1082" s="151">
        <v>40</v>
      </c>
      <c r="J1082" s="151">
        <v>3079</v>
      </c>
      <c r="K1082" s="151">
        <v>3021</v>
      </c>
      <c r="L1082" s="151">
        <v>58</v>
      </c>
      <c r="M1082" s="172">
        <v>0.93</v>
      </c>
      <c r="N1082" s="153">
        <v>78632</v>
      </c>
      <c r="O1082" s="153">
        <v>77015</v>
      </c>
      <c r="P1082" s="153">
        <v>1617</v>
      </c>
      <c r="Q1082" s="154">
        <v>0.979435853087801</v>
      </c>
      <c r="R1082" s="154">
        <v>0.975872308834447</v>
      </c>
      <c r="S1082" s="154">
        <v>0.977961432506887</v>
      </c>
      <c r="T1082" s="154">
        <v>0.981162715167262</v>
      </c>
      <c r="U1082" s="173">
        <v>-0.00208912367244019</v>
      </c>
      <c r="V1082" s="158">
        <v>24300</v>
      </c>
      <c r="W1082" s="158">
        <v>23804</v>
      </c>
      <c r="X1082" s="158">
        <v>24934</v>
      </c>
      <c r="Y1082" s="158">
        <v>24462</v>
      </c>
      <c r="Z1082" s="155">
        <v>0.979588477366255</v>
      </c>
      <c r="AA1082" s="155">
        <v>0.981070024865645</v>
      </c>
      <c r="AB1082" s="173">
        <v>-0.00148154749939022</v>
      </c>
    </row>
    <row r="1083" spans="1:28">
      <c r="A1083" s="175" t="s">
        <v>927</v>
      </c>
      <c r="B1083" s="177" t="s">
        <v>1829</v>
      </c>
      <c r="C1083" s="177" t="s">
        <v>1082</v>
      </c>
      <c r="D1083" s="150">
        <v>6806</v>
      </c>
      <c r="E1083" s="153">
        <v>6425</v>
      </c>
      <c r="F1083" s="153">
        <v>381</v>
      </c>
      <c r="G1083" s="151">
        <v>3352</v>
      </c>
      <c r="H1083" s="151">
        <v>3156</v>
      </c>
      <c r="I1083" s="151">
        <v>196</v>
      </c>
      <c r="J1083" s="151">
        <v>5823</v>
      </c>
      <c r="K1083" s="151">
        <v>5423</v>
      </c>
      <c r="L1083" s="151">
        <v>400</v>
      </c>
      <c r="M1083" s="172">
        <v>0.93</v>
      </c>
      <c r="N1083" s="153">
        <v>129569</v>
      </c>
      <c r="O1083" s="153">
        <v>121160</v>
      </c>
      <c r="P1083" s="153">
        <v>8409</v>
      </c>
      <c r="Q1083" s="154">
        <v>0.935100216872863</v>
      </c>
      <c r="R1083" s="154">
        <v>0.944019982368498</v>
      </c>
      <c r="S1083" s="154">
        <v>0.941527446300716</v>
      </c>
      <c r="T1083" s="154">
        <v>0.93130688648463</v>
      </c>
      <c r="U1083" s="173">
        <v>0.00249253606778244</v>
      </c>
      <c r="V1083" s="158">
        <v>39887</v>
      </c>
      <c r="W1083" s="158">
        <v>37744</v>
      </c>
      <c r="X1083" s="158">
        <v>42695</v>
      </c>
      <c r="Y1083" s="158">
        <v>38897</v>
      </c>
      <c r="Z1083" s="155">
        <v>0.946273221851731</v>
      </c>
      <c r="AA1083" s="155">
        <v>0.911043447710505</v>
      </c>
      <c r="AB1083" s="173">
        <v>0.0352297741412264</v>
      </c>
    </row>
    <row r="1084" spans="1:28">
      <c r="A1084" s="175" t="s">
        <v>927</v>
      </c>
      <c r="B1084" s="177" t="s">
        <v>1829</v>
      </c>
      <c r="C1084" s="177" t="s">
        <v>1083</v>
      </c>
      <c r="D1084" s="150">
        <v>5198</v>
      </c>
      <c r="E1084" s="153">
        <v>4978</v>
      </c>
      <c r="F1084" s="153">
        <v>220</v>
      </c>
      <c r="G1084" s="151">
        <v>2857</v>
      </c>
      <c r="H1084" s="151">
        <v>2691</v>
      </c>
      <c r="I1084" s="151">
        <v>166</v>
      </c>
      <c r="J1084" s="151">
        <v>4606</v>
      </c>
      <c r="K1084" s="151">
        <v>4415</v>
      </c>
      <c r="L1084" s="151">
        <v>191</v>
      </c>
      <c r="M1084" s="172">
        <v>0.93</v>
      </c>
      <c r="N1084" s="153">
        <v>102018</v>
      </c>
      <c r="O1084" s="153">
        <v>97783</v>
      </c>
      <c r="P1084" s="153">
        <v>4235</v>
      </c>
      <c r="Q1084" s="154">
        <v>0.958487717853712</v>
      </c>
      <c r="R1084" s="154">
        <v>0.957676029242016</v>
      </c>
      <c r="S1084" s="154">
        <v>0.941897094854743</v>
      </c>
      <c r="T1084" s="154">
        <v>0.958532349109857</v>
      </c>
      <c r="U1084" s="173">
        <v>0.0157789343872734</v>
      </c>
      <c r="V1084" s="158">
        <v>31193</v>
      </c>
      <c r="W1084" s="158">
        <v>29871</v>
      </c>
      <c r="X1084" s="158">
        <v>34395</v>
      </c>
      <c r="Y1084" s="158">
        <v>32923</v>
      </c>
      <c r="Z1084" s="155">
        <v>0.95761869650242</v>
      </c>
      <c r="AA1084" s="155">
        <v>0.957203081843291</v>
      </c>
      <c r="AB1084" s="173">
        <v>0.000415614659129204</v>
      </c>
    </row>
    <row r="1085" spans="1:28">
      <c r="A1085" s="175" t="s">
        <v>927</v>
      </c>
      <c r="B1085" s="177" t="s">
        <v>1829</v>
      </c>
      <c r="C1085" s="177" t="s">
        <v>1084</v>
      </c>
      <c r="D1085" s="150">
        <v>2984</v>
      </c>
      <c r="E1085" s="153">
        <v>2888</v>
      </c>
      <c r="F1085" s="153">
        <v>96</v>
      </c>
      <c r="G1085" s="151">
        <v>1609</v>
      </c>
      <c r="H1085" s="151">
        <v>1531</v>
      </c>
      <c r="I1085" s="151">
        <v>78</v>
      </c>
      <c r="J1085" s="151">
        <v>2642</v>
      </c>
      <c r="K1085" s="151">
        <v>2533</v>
      </c>
      <c r="L1085" s="151">
        <v>109</v>
      </c>
      <c r="M1085" s="172">
        <v>0.93</v>
      </c>
      <c r="N1085" s="153">
        <v>59820</v>
      </c>
      <c r="O1085" s="153">
        <v>57889</v>
      </c>
      <c r="P1085" s="153">
        <v>1931</v>
      </c>
      <c r="Q1085" s="154">
        <v>0.967719826145102</v>
      </c>
      <c r="R1085" s="154">
        <v>0.967828418230563</v>
      </c>
      <c r="S1085" s="154">
        <v>0.951522684897452</v>
      </c>
      <c r="T1085" s="154">
        <v>0.958743376230129</v>
      </c>
      <c r="U1085" s="173">
        <v>0.0163057333331111</v>
      </c>
      <c r="V1085" s="158">
        <v>18273</v>
      </c>
      <c r="W1085" s="158">
        <v>17624</v>
      </c>
      <c r="X1085" s="158">
        <v>19986</v>
      </c>
      <c r="Y1085" s="158">
        <v>19353</v>
      </c>
      <c r="Z1085" s="155">
        <v>0.964483117167405</v>
      </c>
      <c r="AA1085" s="155">
        <v>0.968327829480636</v>
      </c>
      <c r="AB1085" s="173">
        <v>-0.00384471231323102</v>
      </c>
    </row>
    <row r="1086" spans="1:28">
      <c r="A1086" s="175" t="s">
        <v>1085</v>
      </c>
      <c r="B1086" s="181" t="s">
        <v>1832</v>
      </c>
      <c r="C1086" s="181" t="s">
        <v>1087</v>
      </c>
      <c r="D1086" s="150">
        <v>3185</v>
      </c>
      <c r="E1086" s="153">
        <v>3109</v>
      </c>
      <c r="F1086" s="153">
        <v>76</v>
      </c>
      <c r="G1086" s="151">
        <v>2041</v>
      </c>
      <c r="H1086" s="151">
        <v>1991</v>
      </c>
      <c r="I1086" s="151">
        <v>50</v>
      </c>
      <c r="J1086" s="151">
        <v>2294</v>
      </c>
      <c r="K1086" s="151">
        <v>2245</v>
      </c>
      <c r="L1086" s="151">
        <v>49</v>
      </c>
      <c r="M1086" s="172">
        <v>0.93</v>
      </c>
      <c r="N1086" s="153">
        <v>63849</v>
      </c>
      <c r="O1086" s="153">
        <v>62532</v>
      </c>
      <c r="P1086" s="153">
        <v>1317</v>
      </c>
      <c r="Q1086" s="154">
        <v>0.979373208664192</v>
      </c>
      <c r="R1086" s="154">
        <v>0.976138147566719</v>
      </c>
      <c r="S1086" s="154">
        <v>0.975502204801568</v>
      </c>
      <c r="T1086" s="154">
        <v>0.978639930252833</v>
      </c>
      <c r="U1086" s="173">
        <v>0.00063594276515111</v>
      </c>
      <c r="V1086" s="158">
        <v>18636</v>
      </c>
      <c r="W1086" s="158">
        <v>18207</v>
      </c>
      <c r="X1086" s="158">
        <v>20266</v>
      </c>
      <c r="Y1086" s="158">
        <v>19871</v>
      </c>
      <c r="Z1086" s="155">
        <v>0.9769800386349</v>
      </c>
      <c r="AA1086" s="155">
        <v>0.980509227277213</v>
      </c>
      <c r="AB1086" s="173">
        <v>-0.00352918864231277</v>
      </c>
    </row>
    <row r="1087" spans="1:28">
      <c r="A1087" s="175" t="s">
        <v>1085</v>
      </c>
      <c r="B1087" s="181" t="s">
        <v>1832</v>
      </c>
      <c r="C1087" s="181" t="s">
        <v>1088</v>
      </c>
      <c r="D1087" s="150">
        <v>4842</v>
      </c>
      <c r="E1087" s="153">
        <v>4629</v>
      </c>
      <c r="F1087" s="153">
        <v>213</v>
      </c>
      <c r="G1087" s="151">
        <v>3065</v>
      </c>
      <c r="H1087" s="151">
        <v>2970</v>
      </c>
      <c r="I1087" s="151">
        <v>95</v>
      </c>
      <c r="J1087" s="151">
        <v>3491</v>
      </c>
      <c r="K1087" s="151">
        <v>3429</v>
      </c>
      <c r="L1087" s="151">
        <v>62</v>
      </c>
      <c r="M1087" s="172">
        <v>0.93</v>
      </c>
      <c r="N1087" s="153">
        <v>94509</v>
      </c>
      <c r="O1087" s="153">
        <v>91560</v>
      </c>
      <c r="P1087" s="153">
        <v>2949</v>
      </c>
      <c r="Q1087" s="154">
        <v>0.968796622543885</v>
      </c>
      <c r="R1087" s="154">
        <v>0.956009913258984</v>
      </c>
      <c r="S1087" s="154">
        <v>0.969004893964111</v>
      </c>
      <c r="T1087" s="154">
        <v>0.98224004583214</v>
      </c>
      <c r="U1087" s="173">
        <v>-0.0129949807051271</v>
      </c>
      <c r="V1087" s="158">
        <v>28476</v>
      </c>
      <c r="W1087" s="158">
        <v>27391</v>
      </c>
      <c r="X1087" s="158">
        <v>29191</v>
      </c>
      <c r="Y1087" s="158">
        <v>28257</v>
      </c>
      <c r="Z1087" s="155">
        <v>0.961897738446411</v>
      </c>
      <c r="AA1087" s="155">
        <v>0.968003836799013</v>
      </c>
      <c r="AB1087" s="173">
        <v>-0.00610609835260234</v>
      </c>
    </row>
    <row r="1088" spans="1:28">
      <c r="A1088" s="175" t="s">
        <v>1085</v>
      </c>
      <c r="B1088" s="181" t="s">
        <v>1832</v>
      </c>
      <c r="C1088" s="181" t="s">
        <v>1089</v>
      </c>
      <c r="D1088" s="150">
        <v>4401</v>
      </c>
      <c r="E1088" s="153">
        <v>4294</v>
      </c>
      <c r="F1088" s="153">
        <v>107</v>
      </c>
      <c r="G1088" s="151">
        <v>2703</v>
      </c>
      <c r="H1088" s="151">
        <v>2616</v>
      </c>
      <c r="I1088" s="151">
        <v>87</v>
      </c>
      <c r="J1088" s="151">
        <v>3308</v>
      </c>
      <c r="K1088" s="151">
        <v>3220</v>
      </c>
      <c r="L1088" s="151">
        <v>88</v>
      </c>
      <c r="M1088" s="172">
        <v>0.93</v>
      </c>
      <c r="N1088" s="153">
        <v>88954</v>
      </c>
      <c r="O1088" s="153">
        <v>86914</v>
      </c>
      <c r="P1088" s="153">
        <v>2040</v>
      </c>
      <c r="Q1088" s="154">
        <v>0.977066798570047</v>
      </c>
      <c r="R1088" s="154">
        <v>0.975687343785503</v>
      </c>
      <c r="S1088" s="154">
        <v>0.967813540510544</v>
      </c>
      <c r="T1088" s="154">
        <v>0.973397823458283</v>
      </c>
      <c r="U1088" s="173">
        <v>0.00787380327495946</v>
      </c>
      <c r="V1088" s="158">
        <v>26591</v>
      </c>
      <c r="W1088" s="158">
        <v>25963</v>
      </c>
      <c r="X1088" s="158">
        <v>28407</v>
      </c>
      <c r="Y1088" s="158">
        <v>27779</v>
      </c>
      <c r="Z1088" s="155">
        <v>0.976382986724832</v>
      </c>
      <c r="AA1088" s="155">
        <v>0.977892772908086</v>
      </c>
      <c r="AB1088" s="173">
        <v>-0.00150978618325437</v>
      </c>
    </row>
    <row r="1089" spans="1:28">
      <c r="A1089" s="175" t="s">
        <v>1085</v>
      </c>
      <c r="B1089" s="181" t="s">
        <v>1832</v>
      </c>
      <c r="C1089" s="181" t="s">
        <v>1090</v>
      </c>
      <c r="D1089" s="150">
        <v>5590</v>
      </c>
      <c r="E1089" s="153">
        <v>5375</v>
      </c>
      <c r="F1089" s="153">
        <v>215</v>
      </c>
      <c r="G1089" s="151">
        <v>3484</v>
      </c>
      <c r="H1089" s="151">
        <v>3342</v>
      </c>
      <c r="I1089" s="151">
        <v>142</v>
      </c>
      <c r="J1089" s="151">
        <v>4163</v>
      </c>
      <c r="K1089" s="151">
        <v>4062</v>
      </c>
      <c r="L1089" s="151">
        <v>101</v>
      </c>
      <c r="M1089" s="172">
        <v>0.93</v>
      </c>
      <c r="N1089" s="153">
        <v>108520</v>
      </c>
      <c r="O1089" s="153">
        <v>105868</v>
      </c>
      <c r="P1089" s="153">
        <v>2652</v>
      </c>
      <c r="Q1089" s="154">
        <v>0.975562108367121</v>
      </c>
      <c r="R1089" s="154">
        <v>0.961538461538462</v>
      </c>
      <c r="S1089" s="154">
        <v>0.959242250287026</v>
      </c>
      <c r="T1089" s="154">
        <v>0.975738650012011</v>
      </c>
      <c r="U1089" s="173">
        <v>0.0022962112514352</v>
      </c>
      <c r="V1089" s="158">
        <v>33215</v>
      </c>
      <c r="W1089" s="158">
        <v>32305</v>
      </c>
      <c r="X1089" s="158">
        <v>34182</v>
      </c>
      <c r="Y1089" s="158">
        <v>33374</v>
      </c>
      <c r="Z1089" s="155">
        <v>0.972602739726027</v>
      </c>
      <c r="AA1089" s="155">
        <v>0.976361827862618</v>
      </c>
      <c r="AB1089" s="173">
        <v>-0.00375908813659032</v>
      </c>
    </row>
    <row r="1090" spans="1:28">
      <c r="A1090" s="175" t="s">
        <v>1085</v>
      </c>
      <c r="B1090" s="181" t="s">
        <v>1832</v>
      </c>
      <c r="C1090" s="181" t="s">
        <v>1091</v>
      </c>
      <c r="D1090" s="150">
        <v>6233</v>
      </c>
      <c r="E1090" s="153">
        <v>5959</v>
      </c>
      <c r="F1090" s="153">
        <v>274</v>
      </c>
      <c r="G1090" s="151">
        <v>3828</v>
      </c>
      <c r="H1090" s="151">
        <v>3661</v>
      </c>
      <c r="I1090" s="151">
        <v>167</v>
      </c>
      <c r="J1090" s="151">
        <v>4222</v>
      </c>
      <c r="K1090" s="151">
        <v>4056</v>
      </c>
      <c r="L1090" s="151">
        <v>166</v>
      </c>
      <c r="M1090" s="172">
        <v>0.93</v>
      </c>
      <c r="N1090" s="153">
        <v>124512</v>
      </c>
      <c r="O1090" s="153">
        <v>119885</v>
      </c>
      <c r="P1090" s="153">
        <v>4627</v>
      </c>
      <c r="Q1090" s="154">
        <v>0.962838923156001</v>
      </c>
      <c r="R1090" s="154">
        <v>0.956040429969517</v>
      </c>
      <c r="S1090" s="154">
        <v>0.95637408568443</v>
      </c>
      <c r="T1090" s="154">
        <v>0.960682141165324</v>
      </c>
      <c r="U1090" s="173">
        <v>-0.000333655714913395</v>
      </c>
      <c r="V1090" s="158">
        <v>36026</v>
      </c>
      <c r="W1090" s="158">
        <v>34621</v>
      </c>
      <c r="X1090" s="158">
        <v>39610</v>
      </c>
      <c r="Y1090" s="158">
        <v>38126</v>
      </c>
      <c r="Z1090" s="155">
        <v>0.961000388608227</v>
      </c>
      <c r="AA1090" s="155">
        <v>0.962534713456198</v>
      </c>
      <c r="AB1090" s="173">
        <v>-0.00153432484797056</v>
      </c>
    </row>
    <row r="1091" spans="1:28">
      <c r="A1091" s="175" t="s">
        <v>1085</v>
      </c>
      <c r="B1091" s="181" t="s">
        <v>1832</v>
      </c>
      <c r="C1091" s="181" t="s">
        <v>1092</v>
      </c>
      <c r="D1091" s="150">
        <v>2618</v>
      </c>
      <c r="E1091" s="153">
        <v>2562</v>
      </c>
      <c r="F1091" s="153">
        <v>56</v>
      </c>
      <c r="G1091" s="151">
        <v>1653</v>
      </c>
      <c r="H1091" s="151">
        <v>1619</v>
      </c>
      <c r="I1091" s="151">
        <v>34</v>
      </c>
      <c r="J1091" s="151">
        <v>1857</v>
      </c>
      <c r="K1091" s="151">
        <v>1815</v>
      </c>
      <c r="L1091" s="151">
        <v>42</v>
      </c>
      <c r="M1091" s="172">
        <v>0.93</v>
      </c>
      <c r="N1091" s="153">
        <v>50115</v>
      </c>
      <c r="O1091" s="153">
        <v>49062</v>
      </c>
      <c r="P1091" s="153">
        <v>1053</v>
      </c>
      <c r="Q1091" s="154">
        <v>0.978988326848249</v>
      </c>
      <c r="R1091" s="154">
        <v>0.978609625668449</v>
      </c>
      <c r="S1091" s="154">
        <v>0.979431336963097</v>
      </c>
      <c r="T1091" s="154">
        <v>0.977382875605816</v>
      </c>
      <c r="U1091" s="173">
        <v>-0.000821711294648142</v>
      </c>
      <c r="V1091" s="158">
        <v>14982</v>
      </c>
      <c r="W1091" s="158">
        <v>14697</v>
      </c>
      <c r="X1091" s="158">
        <v>15698</v>
      </c>
      <c r="Y1091" s="158">
        <v>15401</v>
      </c>
      <c r="Z1091" s="155">
        <v>0.980977172607129</v>
      </c>
      <c r="AA1091" s="155">
        <v>0.981080392406676</v>
      </c>
      <c r="AB1091" s="173">
        <v>-0.000103219799547416</v>
      </c>
    </row>
    <row r="1092" spans="1:28">
      <c r="A1092" s="175" t="s">
        <v>1085</v>
      </c>
      <c r="B1092" s="181" t="s">
        <v>1832</v>
      </c>
      <c r="C1092" s="181" t="s">
        <v>1093</v>
      </c>
      <c r="D1092" s="150">
        <v>3993</v>
      </c>
      <c r="E1092" s="153">
        <v>3885</v>
      </c>
      <c r="F1092" s="153">
        <v>108</v>
      </c>
      <c r="G1092" s="151">
        <v>2408</v>
      </c>
      <c r="H1092" s="151">
        <v>2362</v>
      </c>
      <c r="I1092" s="151">
        <v>46</v>
      </c>
      <c r="J1092" s="151">
        <v>2686</v>
      </c>
      <c r="K1092" s="151">
        <v>2648</v>
      </c>
      <c r="L1092" s="151">
        <v>38</v>
      </c>
      <c r="M1092" s="172">
        <v>0.93</v>
      </c>
      <c r="N1092" s="153">
        <v>75788</v>
      </c>
      <c r="O1092" s="153">
        <v>74612</v>
      </c>
      <c r="P1092" s="153">
        <v>1176</v>
      </c>
      <c r="Q1092" s="154">
        <v>0.984483031614504</v>
      </c>
      <c r="R1092" s="154">
        <v>0.972952667167543</v>
      </c>
      <c r="S1092" s="154">
        <v>0.980897009966777</v>
      </c>
      <c r="T1092" s="154">
        <v>0.985852568875652</v>
      </c>
      <c r="U1092" s="173">
        <v>-0.00794434279923417</v>
      </c>
      <c r="V1092" s="158">
        <v>22512</v>
      </c>
      <c r="W1092" s="158">
        <v>22136</v>
      </c>
      <c r="X1092" s="158">
        <v>24109</v>
      </c>
      <c r="Y1092" s="158">
        <v>23740</v>
      </c>
      <c r="Z1092" s="155">
        <v>0.983297796730633</v>
      </c>
      <c r="AA1092" s="155">
        <v>0.984694512422747</v>
      </c>
      <c r="AB1092" s="173">
        <v>-0.00139671569211408</v>
      </c>
    </row>
    <row r="1093" spans="1:28">
      <c r="A1093" s="175" t="s">
        <v>1085</v>
      </c>
      <c r="B1093" s="181" t="s">
        <v>1832</v>
      </c>
      <c r="C1093" s="181" t="s">
        <v>1094</v>
      </c>
      <c r="D1093" s="150">
        <v>6743</v>
      </c>
      <c r="E1093" s="153">
        <v>6406</v>
      </c>
      <c r="F1093" s="153">
        <v>337</v>
      </c>
      <c r="G1093" s="151">
        <v>4818</v>
      </c>
      <c r="H1093" s="151">
        <v>4464</v>
      </c>
      <c r="I1093" s="151">
        <v>354</v>
      </c>
      <c r="J1093" s="151">
        <v>6033</v>
      </c>
      <c r="K1093" s="151">
        <v>5698</v>
      </c>
      <c r="L1093" s="151">
        <v>335</v>
      </c>
      <c r="M1093" s="172">
        <v>0.93</v>
      </c>
      <c r="N1093" s="153">
        <v>153269</v>
      </c>
      <c r="O1093" s="153">
        <v>147056</v>
      </c>
      <c r="P1093" s="153">
        <v>6213</v>
      </c>
      <c r="Q1093" s="154">
        <v>0.959463427046565</v>
      </c>
      <c r="R1093" s="154">
        <v>0.950022245291413</v>
      </c>
      <c r="S1093" s="154">
        <v>0.926525529265255</v>
      </c>
      <c r="T1093" s="154">
        <v>0.944472070280126</v>
      </c>
      <c r="U1093" s="173">
        <v>0.023496716026158</v>
      </c>
      <c r="V1093" s="158">
        <v>45310</v>
      </c>
      <c r="W1093" s="158">
        <v>43257</v>
      </c>
      <c r="X1093" s="158">
        <v>48820</v>
      </c>
      <c r="Y1093" s="158">
        <v>47003</v>
      </c>
      <c r="Z1093" s="155">
        <v>0.954689913926286</v>
      </c>
      <c r="AA1093" s="155">
        <v>0.962781646866039</v>
      </c>
      <c r="AB1093" s="173">
        <v>-0.00809173293975296</v>
      </c>
    </row>
    <row r="1094" spans="1:28">
      <c r="A1094" s="175" t="s">
        <v>1085</v>
      </c>
      <c r="B1094" s="181" t="s">
        <v>1832</v>
      </c>
      <c r="C1094" s="181" t="s">
        <v>1095</v>
      </c>
      <c r="D1094" s="150">
        <v>5923</v>
      </c>
      <c r="E1094" s="153">
        <v>5772</v>
      </c>
      <c r="F1094" s="153">
        <v>151</v>
      </c>
      <c r="G1094" s="151">
        <v>3694</v>
      </c>
      <c r="H1094" s="151">
        <v>3573</v>
      </c>
      <c r="I1094" s="151">
        <v>121</v>
      </c>
      <c r="J1094" s="151">
        <v>4229</v>
      </c>
      <c r="K1094" s="151">
        <v>4135</v>
      </c>
      <c r="L1094" s="151">
        <v>94</v>
      </c>
      <c r="M1094" s="172">
        <v>0.93</v>
      </c>
      <c r="N1094" s="153">
        <v>119914</v>
      </c>
      <c r="O1094" s="153">
        <v>117276</v>
      </c>
      <c r="P1094" s="153">
        <v>2638</v>
      </c>
      <c r="Q1094" s="154">
        <v>0.978000900645463</v>
      </c>
      <c r="R1094" s="154">
        <v>0.974506162417694</v>
      </c>
      <c r="S1094" s="154">
        <v>0.967244179750947</v>
      </c>
      <c r="T1094" s="154">
        <v>0.977772523055096</v>
      </c>
      <c r="U1094" s="173">
        <v>0.00726198266674627</v>
      </c>
      <c r="V1094" s="158">
        <v>35178</v>
      </c>
      <c r="W1094" s="158">
        <v>34322</v>
      </c>
      <c r="X1094" s="158">
        <v>38268</v>
      </c>
      <c r="Y1094" s="158">
        <v>37434</v>
      </c>
      <c r="Z1094" s="155">
        <v>0.975666609812951</v>
      </c>
      <c r="AA1094" s="155">
        <v>0.978206334274067</v>
      </c>
      <c r="AB1094" s="173">
        <v>-0.00253972446111583</v>
      </c>
    </row>
    <row r="1095" spans="1:28">
      <c r="A1095" s="175" t="s">
        <v>1085</v>
      </c>
      <c r="B1095" s="181" t="s">
        <v>1832</v>
      </c>
      <c r="C1095" s="181" t="s">
        <v>1096</v>
      </c>
      <c r="D1095" s="150">
        <v>4864</v>
      </c>
      <c r="E1095" s="153">
        <v>4745</v>
      </c>
      <c r="F1095" s="153">
        <v>119</v>
      </c>
      <c r="G1095" s="151">
        <v>2929</v>
      </c>
      <c r="H1095" s="151">
        <v>2819</v>
      </c>
      <c r="I1095" s="151">
        <v>110</v>
      </c>
      <c r="J1095" s="151">
        <v>3570</v>
      </c>
      <c r="K1095" s="151">
        <v>3518</v>
      </c>
      <c r="L1095" s="151">
        <v>52</v>
      </c>
      <c r="M1095" s="172">
        <v>0.93</v>
      </c>
      <c r="N1095" s="153">
        <v>92062</v>
      </c>
      <c r="O1095" s="153">
        <v>90161</v>
      </c>
      <c r="P1095" s="153">
        <v>1901</v>
      </c>
      <c r="Q1095" s="154">
        <v>0.979350872238274</v>
      </c>
      <c r="R1095" s="154">
        <v>0.975534539473684</v>
      </c>
      <c r="S1095" s="154">
        <v>0.9624445203141</v>
      </c>
      <c r="T1095" s="154">
        <v>0.985434173669468</v>
      </c>
      <c r="U1095" s="173">
        <v>0.0130900191595839</v>
      </c>
      <c r="V1095" s="158">
        <v>28042</v>
      </c>
      <c r="W1095" s="158">
        <v>27509</v>
      </c>
      <c r="X1095" s="158">
        <v>29129</v>
      </c>
      <c r="Y1095" s="158">
        <v>28554</v>
      </c>
      <c r="Z1095" s="155">
        <v>0.980992796519506</v>
      </c>
      <c r="AA1095" s="155">
        <v>0.980260221772117</v>
      </c>
      <c r="AB1095" s="173">
        <v>0.000732574747389303</v>
      </c>
    </row>
    <row r="1096" spans="1:28">
      <c r="A1096" s="175" t="s">
        <v>1085</v>
      </c>
      <c r="B1096" s="181" t="s">
        <v>1832</v>
      </c>
      <c r="C1096" s="181" t="s">
        <v>1097</v>
      </c>
      <c r="D1096" s="150">
        <v>4127</v>
      </c>
      <c r="E1096" s="153">
        <v>4012</v>
      </c>
      <c r="F1096" s="153">
        <v>115</v>
      </c>
      <c r="G1096" s="151">
        <v>2613</v>
      </c>
      <c r="H1096" s="151">
        <v>2522</v>
      </c>
      <c r="I1096" s="151">
        <v>91</v>
      </c>
      <c r="J1096" s="151">
        <v>3103</v>
      </c>
      <c r="K1096" s="151">
        <v>3019</v>
      </c>
      <c r="L1096" s="151">
        <v>84</v>
      </c>
      <c r="M1096" s="172">
        <v>0.93</v>
      </c>
      <c r="N1096" s="153">
        <v>88530</v>
      </c>
      <c r="O1096" s="153">
        <v>85904</v>
      </c>
      <c r="P1096" s="153">
        <v>2626</v>
      </c>
      <c r="Q1096" s="154">
        <v>0.970337738619677</v>
      </c>
      <c r="R1096" s="154">
        <v>0.972134722558759</v>
      </c>
      <c r="S1096" s="154">
        <v>0.965174129353234</v>
      </c>
      <c r="T1096" s="154">
        <v>0.972929423138898</v>
      </c>
      <c r="U1096" s="173">
        <v>0.00696059320552556</v>
      </c>
      <c r="V1096" s="158">
        <v>25550</v>
      </c>
      <c r="W1096" s="158">
        <v>24790</v>
      </c>
      <c r="X1096" s="158">
        <v>28095</v>
      </c>
      <c r="Y1096" s="158">
        <v>27255</v>
      </c>
      <c r="Z1096" s="155">
        <v>0.970254403131115</v>
      </c>
      <c r="AA1096" s="155">
        <v>0.97010144153764</v>
      </c>
      <c r="AB1096" s="173">
        <v>0.000152961593475331</v>
      </c>
    </row>
    <row r="1097" spans="1:28">
      <c r="A1097" s="175" t="s">
        <v>1085</v>
      </c>
      <c r="B1097" s="181" t="s">
        <v>1832</v>
      </c>
      <c r="C1097" s="181" t="s">
        <v>1098</v>
      </c>
      <c r="D1097" s="150">
        <v>5263</v>
      </c>
      <c r="E1097" s="153">
        <v>5147</v>
      </c>
      <c r="F1097" s="153">
        <v>116</v>
      </c>
      <c r="G1097" s="151">
        <v>3358</v>
      </c>
      <c r="H1097" s="151">
        <v>3294</v>
      </c>
      <c r="I1097" s="151">
        <v>64</v>
      </c>
      <c r="J1097" s="151">
        <v>3700</v>
      </c>
      <c r="K1097" s="151">
        <v>3617</v>
      </c>
      <c r="L1097" s="151">
        <v>83</v>
      </c>
      <c r="M1097" s="172">
        <v>0.93</v>
      </c>
      <c r="N1097" s="153">
        <v>106115</v>
      </c>
      <c r="O1097" s="153">
        <v>104206</v>
      </c>
      <c r="P1097" s="153">
        <v>1909</v>
      </c>
      <c r="Q1097" s="154">
        <v>0.982010083400085</v>
      </c>
      <c r="R1097" s="154">
        <v>0.977959338780163</v>
      </c>
      <c r="S1097" s="154">
        <v>0.980941036331149</v>
      </c>
      <c r="T1097" s="154">
        <v>0.977567567567568</v>
      </c>
      <c r="U1097" s="173">
        <v>-0.0029816975509861</v>
      </c>
      <c r="V1097" s="158">
        <v>31034</v>
      </c>
      <c r="W1097" s="158">
        <v>30437</v>
      </c>
      <c r="X1097" s="158">
        <v>34160</v>
      </c>
      <c r="Y1097" s="158">
        <v>33544</v>
      </c>
      <c r="Z1097" s="155">
        <v>0.980763034091641</v>
      </c>
      <c r="AA1097" s="155">
        <v>0.981967213114754</v>
      </c>
      <c r="AB1097" s="173">
        <v>-0.00120417902311265</v>
      </c>
    </row>
    <row r="1098" spans="1:28">
      <c r="A1098" s="175" t="s">
        <v>1085</v>
      </c>
      <c r="B1098" s="181" t="s">
        <v>1832</v>
      </c>
      <c r="C1098" s="181" t="s">
        <v>1099</v>
      </c>
      <c r="D1098" s="150">
        <v>3252</v>
      </c>
      <c r="E1098" s="153">
        <v>3165</v>
      </c>
      <c r="F1098" s="153">
        <v>87</v>
      </c>
      <c r="G1098" s="151">
        <v>2149</v>
      </c>
      <c r="H1098" s="151">
        <v>2110</v>
      </c>
      <c r="I1098" s="151">
        <v>39</v>
      </c>
      <c r="J1098" s="151">
        <v>2336</v>
      </c>
      <c r="K1098" s="151">
        <v>2294</v>
      </c>
      <c r="L1098" s="151">
        <v>42</v>
      </c>
      <c r="M1098" s="172">
        <v>0.93</v>
      </c>
      <c r="N1098" s="153">
        <v>66737</v>
      </c>
      <c r="O1098" s="153">
        <v>65583</v>
      </c>
      <c r="P1098" s="153">
        <v>1154</v>
      </c>
      <c r="Q1098" s="154">
        <v>0.982708242803842</v>
      </c>
      <c r="R1098" s="154">
        <v>0.973247232472325</v>
      </c>
      <c r="S1098" s="154">
        <v>0.981852024197301</v>
      </c>
      <c r="T1098" s="154">
        <v>0.982020547945205</v>
      </c>
      <c r="U1098" s="173">
        <v>-0.00860479172497641</v>
      </c>
      <c r="V1098" s="158">
        <v>19415</v>
      </c>
      <c r="W1098" s="158">
        <v>18984</v>
      </c>
      <c r="X1098" s="158">
        <v>21259</v>
      </c>
      <c r="Y1098" s="158">
        <v>20917</v>
      </c>
      <c r="Z1098" s="155">
        <v>0.977800669585372</v>
      </c>
      <c r="AA1098" s="155">
        <v>0.983912695799426</v>
      </c>
      <c r="AB1098" s="173">
        <v>-0.00611202621405393</v>
      </c>
    </row>
    <row r="1099" spans="1:28">
      <c r="A1099" s="175" t="s">
        <v>1085</v>
      </c>
      <c r="B1099" s="181" t="s">
        <v>1832</v>
      </c>
      <c r="C1099" s="181" t="s">
        <v>1100</v>
      </c>
      <c r="D1099" s="150">
        <v>4656</v>
      </c>
      <c r="E1099" s="153">
        <v>4533</v>
      </c>
      <c r="F1099" s="153">
        <v>123</v>
      </c>
      <c r="G1099" s="151">
        <v>3088</v>
      </c>
      <c r="H1099" s="151">
        <v>2997</v>
      </c>
      <c r="I1099" s="151">
        <v>91</v>
      </c>
      <c r="J1099" s="151">
        <v>3302</v>
      </c>
      <c r="K1099" s="151">
        <v>3238</v>
      </c>
      <c r="L1099" s="151">
        <v>64</v>
      </c>
      <c r="M1099" s="172">
        <v>0.93</v>
      </c>
      <c r="N1099" s="153">
        <v>90885</v>
      </c>
      <c r="O1099" s="153">
        <v>89137</v>
      </c>
      <c r="P1099" s="153">
        <v>1748</v>
      </c>
      <c r="Q1099" s="154">
        <v>0.980766903229356</v>
      </c>
      <c r="R1099" s="154">
        <v>0.973582474226804</v>
      </c>
      <c r="S1099" s="154">
        <v>0.970531088082902</v>
      </c>
      <c r="T1099" s="154">
        <v>0.980617807389461</v>
      </c>
      <c r="U1099" s="173">
        <v>0.00305138614390255</v>
      </c>
      <c r="V1099" s="158">
        <v>27850</v>
      </c>
      <c r="W1099" s="158">
        <v>27220</v>
      </c>
      <c r="X1099" s="158">
        <v>28766</v>
      </c>
      <c r="Y1099" s="158">
        <v>28313</v>
      </c>
      <c r="Z1099" s="155">
        <v>0.97737881508079</v>
      </c>
      <c r="AA1099" s="155">
        <v>0.984252242230411</v>
      </c>
      <c r="AB1099" s="173">
        <v>-0.00687342714962091</v>
      </c>
    </row>
    <row r="1100" spans="1:28">
      <c r="A1100" s="175" t="s">
        <v>1085</v>
      </c>
      <c r="B1100" s="181" t="s">
        <v>1832</v>
      </c>
      <c r="C1100" s="181" t="s">
        <v>1101</v>
      </c>
      <c r="D1100" s="150">
        <v>2940</v>
      </c>
      <c r="E1100" s="153">
        <v>2873</v>
      </c>
      <c r="F1100" s="153">
        <v>67</v>
      </c>
      <c r="G1100" s="151">
        <v>1913</v>
      </c>
      <c r="H1100" s="151">
        <v>1867</v>
      </c>
      <c r="I1100" s="151">
        <v>46</v>
      </c>
      <c r="J1100" s="151">
        <v>2101</v>
      </c>
      <c r="K1100" s="151">
        <v>2054</v>
      </c>
      <c r="L1100" s="151">
        <v>47</v>
      </c>
      <c r="M1100" s="172">
        <v>0.93</v>
      </c>
      <c r="N1100" s="153">
        <v>60195</v>
      </c>
      <c r="O1100" s="153">
        <v>58854</v>
      </c>
      <c r="P1100" s="153">
        <v>1341</v>
      </c>
      <c r="Q1100" s="154">
        <v>0.977722402192873</v>
      </c>
      <c r="R1100" s="154">
        <v>0.977210884353741</v>
      </c>
      <c r="S1100" s="154">
        <v>0.975953998954522</v>
      </c>
      <c r="T1100" s="154">
        <v>0.977629700142789</v>
      </c>
      <c r="U1100" s="173">
        <v>0.00125688539921975</v>
      </c>
      <c r="V1100" s="158">
        <v>17515</v>
      </c>
      <c r="W1100" s="158">
        <v>17043</v>
      </c>
      <c r="X1100" s="158">
        <v>19377</v>
      </c>
      <c r="Y1100" s="158">
        <v>18976</v>
      </c>
      <c r="Z1100" s="155">
        <v>0.973051669997145</v>
      </c>
      <c r="AA1100" s="155">
        <v>0.979305362027146</v>
      </c>
      <c r="AB1100" s="173">
        <v>-0.00625369203000026</v>
      </c>
    </row>
    <row r="1101" spans="1:28">
      <c r="A1101" s="175" t="s">
        <v>1085</v>
      </c>
      <c r="B1101" s="181" t="s">
        <v>1832</v>
      </c>
      <c r="C1101" s="181" t="s">
        <v>1102</v>
      </c>
      <c r="D1101" s="150">
        <v>3265</v>
      </c>
      <c r="E1101" s="153">
        <v>3163</v>
      </c>
      <c r="F1101" s="153">
        <v>102</v>
      </c>
      <c r="G1101" s="151">
        <v>2050</v>
      </c>
      <c r="H1101" s="151">
        <v>1996</v>
      </c>
      <c r="I1101" s="151">
        <v>54</v>
      </c>
      <c r="J1101" s="151">
        <v>2319</v>
      </c>
      <c r="K1101" s="151">
        <v>2246</v>
      </c>
      <c r="L1101" s="151">
        <v>73</v>
      </c>
      <c r="M1101" s="172">
        <v>0.93</v>
      </c>
      <c r="N1101" s="153">
        <v>68022</v>
      </c>
      <c r="O1101" s="153">
        <v>66755</v>
      </c>
      <c r="P1101" s="153">
        <v>1267</v>
      </c>
      <c r="Q1101" s="154">
        <v>0.981373673223369</v>
      </c>
      <c r="R1101" s="154">
        <v>0.968759571209801</v>
      </c>
      <c r="S1101" s="154">
        <v>0.973658536585366</v>
      </c>
      <c r="T1101" s="154">
        <v>0.96852091418715</v>
      </c>
      <c r="U1101" s="173">
        <v>-0.00489896537556489</v>
      </c>
      <c r="V1101" s="158">
        <v>19983</v>
      </c>
      <c r="W1101" s="158">
        <v>19530</v>
      </c>
      <c r="X1101" s="158">
        <v>21964</v>
      </c>
      <c r="Y1101" s="158">
        <v>21583</v>
      </c>
      <c r="Z1101" s="155">
        <v>0.977330731121453</v>
      </c>
      <c r="AA1101" s="155">
        <v>0.982653432890184</v>
      </c>
      <c r="AB1101" s="173">
        <v>-0.00532270176873073</v>
      </c>
    </row>
    <row r="1102" spans="1:28">
      <c r="A1102" s="175" t="s">
        <v>1085</v>
      </c>
      <c r="B1102" s="181" t="s">
        <v>1832</v>
      </c>
      <c r="C1102" s="181" t="s">
        <v>1103</v>
      </c>
      <c r="D1102" s="150">
        <v>5756</v>
      </c>
      <c r="E1102" s="153">
        <v>5592</v>
      </c>
      <c r="F1102" s="153">
        <v>164</v>
      </c>
      <c r="G1102" s="151">
        <v>3628</v>
      </c>
      <c r="H1102" s="151">
        <v>3513</v>
      </c>
      <c r="I1102" s="151">
        <v>115</v>
      </c>
      <c r="J1102" s="151">
        <v>4027</v>
      </c>
      <c r="K1102" s="151">
        <v>3937</v>
      </c>
      <c r="L1102" s="151">
        <v>90</v>
      </c>
      <c r="M1102" s="172">
        <v>0.93</v>
      </c>
      <c r="N1102" s="153">
        <v>113550</v>
      </c>
      <c r="O1102" s="153">
        <v>111036</v>
      </c>
      <c r="P1102" s="153">
        <v>2514</v>
      </c>
      <c r="Q1102" s="154">
        <v>0.977859973579921</v>
      </c>
      <c r="R1102" s="154">
        <v>0.971507991660876</v>
      </c>
      <c r="S1102" s="154">
        <v>0.968302094818082</v>
      </c>
      <c r="T1102" s="154">
        <v>0.977650856717159</v>
      </c>
      <c r="U1102" s="173">
        <v>0.00320589684279404</v>
      </c>
      <c r="V1102" s="158">
        <v>33719</v>
      </c>
      <c r="W1102" s="158">
        <v>32847</v>
      </c>
      <c r="X1102" s="158">
        <v>35798</v>
      </c>
      <c r="Y1102" s="158">
        <v>35039</v>
      </c>
      <c r="Z1102" s="155">
        <v>0.974139209347845</v>
      </c>
      <c r="AA1102" s="155">
        <v>0.97879769819543</v>
      </c>
      <c r="AB1102" s="173">
        <v>-0.00465848884758446</v>
      </c>
    </row>
    <row r="1103" spans="1:28">
      <c r="A1103" s="175" t="s">
        <v>1085</v>
      </c>
      <c r="B1103" s="181" t="s">
        <v>1832</v>
      </c>
      <c r="C1103" s="181" t="s">
        <v>1104</v>
      </c>
      <c r="D1103" s="150">
        <v>4165</v>
      </c>
      <c r="E1103" s="153">
        <v>4018</v>
      </c>
      <c r="F1103" s="153">
        <v>147</v>
      </c>
      <c r="G1103" s="151">
        <v>2782</v>
      </c>
      <c r="H1103" s="151">
        <v>2701</v>
      </c>
      <c r="I1103" s="151">
        <v>81</v>
      </c>
      <c r="J1103" s="151">
        <v>3135</v>
      </c>
      <c r="K1103" s="151">
        <v>3074</v>
      </c>
      <c r="L1103" s="151">
        <v>61</v>
      </c>
      <c r="M1103" s="172">
        <v>0.93</v>
      </c>
      <c r="N1103" s="153">
        <v>86372</v>
      </c>
      <c r="O1103" s="153">
        <v>84633</v>
      </c>
      <c r="P1103" s="153">
        <v>1739</v>
      </c>
      <c r="Q1103" s="154">
        <v>0.979866160329737</v>
      </c>
      <c r="R1103" s="154">
        <v>0.964705882352941</v>
      </c>
      <c r="S1103" s="154">
        <v>0.970884255930985</v>
      </c>
      <c r="T1103" s="154">
        <v>0.980542264752791</v>
      </c>
      <c r="U1103" s="173">
        <v>-0.00617837357804374</v>
      </c>
      <c r="V1103" s="158">
        <v>25526</v>
      </c>
      <c r="W1103" s="158">
        <v>24954</v>
      </c>
      <c r="X1103" s="158">
        <v>27422</v>
      </c>
      <c r="Y1103" s="158">
        <v>26899</v>
      </c>
      <c r="Z1103" s="155">
        <v>0.977591475358458</v>
      </c>
      <c r="AA1103" s="155">
        <v>0.980927722266793</v>
      </c>
      <c r="AB1103" s="173">
        <v>-0.00333624690833501</v>
      </c>
    </row>
    <row r="1104" spans="1:28">
      <c r="A1104" s="175" t="s">
        <v>1085</v>
      </c>
      <c r="B1104" s="181" t="s">
        <v>1832</v>
      </c>
      <c r="C1104" s="181" t="s">
        <v>1105</v>
      </c>
      <c r="D1104" s="150">
        <v>3642</v>
      </c>
      <c r="E1104" s="153">
        <v>3520</v>
      </c>
      <c r="F1104" s="153">
        <v>122</v>
      </c>
      <c r="G1104" s="151">
        <v>2368</v>
      </c>
      <c r="H1104" s="151">
        <v>2314</v>
      </c>
      <c r="I1104" s="151">
        <v>54</v>
      </c>
      <c r="J1104" s="151">
        <v>2553</v>
      </c>
      <c r="K1104" s="151">
        <v>2517</v>
      </c>
      <c r="L1104" s="151">
        <v>36</v>
      </c>
      <c r="M1104" s="172">
        <v>0.93</v>
      </c>
      <c r="N1104" s="153">
        <v>74588</v>
      </c>
      <c r="O1104" s="153">
        <v>73380</v>
      </c>
      <c r="P1104" s="153">
        <v>1208</v>
      </c>
      <c r="Q1104" s="154">
        <v>0.983804365313455</v>
      </c>
      <c r="R1104" s="154">
        <v>0.966501922020868</v>
      </c>
      <c r="S1104" s="154">
        <v>0.977195945945946</v>
      </c>
      <c r="T1104" s="154">
        <v>0.985898942420682</v>
      </c>
      <c r="U1104" s="173">
        <v>-0.0106940239250782</v>
      </c>
      <c r="V1104" s="158">
        <v>21744</v>
      </c>
      <c r="W1104" s="158">
        <v>21301</v>
      </c>
      <c r="X1104" s="158">
        <v>23518</v>
      </c>
      <c r="Y1104" s="158">
        <v>23204</v>
      </c>
      <c r="Z1104" s="155">
        <v>0.979626563649742</v>
      </c>
      <c r="AA1104" s="155">
        <v>0.986648524534399</v>
      </c>
      <c r="AB1104" s="173">
        <v>-0.00702196088465679</v>
      </c>
    </row>
    <row r="1105" spans="1:28">
      <c r="A1105" s="175" t="s">
        <v>1085</v>
      </c>
      <c r="B1105" s="181" t="s">
        <v>1832</v>
      </c>
      <c r="C1105" s="181" t="s">
        <v>1106</v>
      </c>
      <c r="D1105" s="150">
        <v>2990</v>
      </c>
      <c r="E1105" s="153">
        <v>2844</v>
      </c>
      <c r="F1105" s="153">
        <v>146</v>
      </c>
      <c r="G1105" s="151">
        <v>1919</v>
      </c>
      <c r="H1105" s="151">
        <v>1834</v>
      </c>
      <c r="I1105" s="151">
        <v>85</v>
      </c>
      <c r="J1105" s="151">
        <v>2254</v>
      </c>
      <c r="K1105" s="151">
        <v>2172</v>
      </c>
      <c r="L1105" s="151">
        <v>82</v>
      </c>
      <c r="M1105" s="172">
        <v>0.93</v>
      </c>
      <c r="N1105" s="153">
        <v>60848</v>
      </c>
      <c r="O1105" s="153">
        <v>58846</v>
      </c>
      <c r="P1105" s="153">
        <v>2002</v>
      </c>
      <c r="Q1105" s="154">
        <v>0.967098343413095</v>
      </c>
      <c r="R1105" s="154">
        <v>0.951170568561873</v>
      </c>
      <c r="S1105" s="154">
        <v>0.955706096925482</v>
      </c>
      <c r="T1105" s="154">
        <v>0.963620230700976</v>
      </c>
      <c r="U1105" s="173">
        <v>-0.00453552836360915</v>
      </c>
      <c r="V1105" s="158">
        <v>18145</v>
      </c>
      <c r="W1105" s="158">
        <v>17488</v>
      </c>
      <c r="X1105" s="158">
        <v>19332</v>
      </c>
      <c r="Y1105" s="158">
        <v>18682</v>
      </c>
      <c r="Z1105" s="155">
        <v>0.96379167814825</v>
      </c>
      <c r="AA1105" s="155">
        <v>0.966376991516656</v>
      </c>
      <c r="AB1105" s="173">
        <v>-0.00258531336840617</v>
      </c>
    </row>
    <row r="1106" spans="1:28">
      <c r="A1106" s="175" t="s">
        <v>1085</v>
      </c>
      <c r="B1106" s="181" t="s">
        <v>1833</v>
      </c>
      <c r="C1106" s="181" t="s">
        <v>1107</v>
      </c>
      <c r="D1106" s="150">
        <v>8564</v>
      </c>
      <c r="E1106" s="153">
        <v>8283</v>
      </c>
      <c r="F1106" s="153">
        <v>281</v>
      </c>
      <c r="G1106" s="151">
        <v>4833</v>
      </c>
      <c r="H1106" s="151">
        <v>4659</v>
      </c>
      <c r="I1106" s="151">
        <v>174</v>
      </c>
      <c r="J1106" s="151">
        <v>5385</v>
      </c>
      <c r="K1106" s="151">
        <v>5107</v>
      </c>
      <c r="L1106" s="151">
        <v>278</v>
      </c>
      <c r="M1106" s="172">
        <v>0.93</v>
      </c>
      <c r="N1106" s="153">
        <v>165765</v>
      </c>
      <c r="O1106" s="153">
        <v>159802</v>
      </c>
      <c r="P1106" s="153">
        <v>5963</v>
      </c>
      <c r="Q1106" s="154">
        <v>0.96402738817</v>
      </c>
      <c r="R1106" s="154">
        <v>0.967188229799159</v>
      </c>
      <c r="S1106" s="154">
        <v>0.963997517070143</v>
      </c>
      <c r="T1106" s="154">
        <v>0.948375116063138</v>
      </c>
      <c r="U1106" s="173">
        <v>0.0031907127290165</v>
      </c>
      <c r="V1106" s="158">
        <v>46892</v>
      </c>
      <c r="W1106" s="158">
        <v>45189</v>
      </c>
      <c r="X1106" s="158">
        <v>52321</v>
      </c>
      <c r="Y1106" s="158">
        <v>50472</v>
      </c>
      <c r="Z1106" s="155">
        <v>0.963682504478376</v>
      </c>
      <c r="AA1106" s="155">
        <v>0.964660461382619</v>
      </c>
      <c r="AB1106" s="173">
        <v>-0.00097795690424296</v>
      </c>
    </row>
    <row r="1107" spans="1:28">
      <c r="A1107" s="175" t="s">
        <v>1085</v>
      </c>
      <c r="B1107" s="181" t="s">
        <v>1833</v>
      </c>
      <c r="C1107" s="181" t="s">
        <v>1108</v>
      </c>
      <c r="D1107" s="150">
        <v>4157</v>
      </c>
      <c r="E1107" s="153">
        <v>4063</v>
      </c>
      <c r="F1107" s="153">
        <v>94</v>
      </c>
      <c r="G1107" s="151">
        <v>2454</v>
      </c>
      <c r="H1107" s="151">
        <v>2385</v>
      </c>
      <c r="I1107" s="151">
        <v>69</v>
      </c>
      <c r="J1107" s="151">
        <v>2760</v>
      </c>
      <c r="K1107" s="151">
        <v>2689</v>
      </c>
      <c r="L1107" s="151">
        <v>71</v>
      </c>
      <c r="M1107" s="172">
        <v>0.93</v>
      </c>
      <c r="N1107" s="153">
        <v>79421</v>
      </c>
      <c r="O1107" s="153">
        <v>78069</v>
      </c>
      <c r="P1107" s="153">
        <v>1352</v>
      </c>
      <c r="Q1107" s="154">
        <v>0.98297679455056</v>
      </c>
      <c r="R1107" s="154">
        <v>0.97738753909069</v>
      </c>
      <c r="S1107" s="154">
        <v>0.971882640586797</v>
      </c>
      <c r="T1107" s="154">
        <v>0.974275362318841</v>
      </c>
      <c r="U1107" s="173">
        <v>0.00550489850389335</v>
      </c>
      <c r="V1107" s="158">
        <v>23456</v>
      </c>
      <c r="W1107" s="158">
        <v>23024</v>
      </c>
      <c r="X1107" s="158">
        <v>25574</v>
      </c>
      <c r="Y1107" s="158">
        <v>25142</v>
      </c>
      <c r="Z1107" s="155">
        <v>0.981582537517053</v>
      </c>
      <c r="AA1107" s="155">
        <v>0.983107843903965</v>
      </c>
      <c r="AB1107" s="173">
        <v>-0.00152530638691184</v>
      </c>
    </row>
    <row r="1108" spans="1:28">
      <c r="A1108" s="175" t="s">
        <v>1085</v>
      </c>
      <c r="B1108" s="181" t="s">
        <v>1833</v>
      </c>
      <c r="C1108" s="181" t="s">
        <v>1109</v>
      </c>
      <c r="D1108" s="150">
        <v>8014</v>
      </c>
      <c r="E1108" s="153">
        <v>7509</v>
      </c>
      <c r="F1108" s="153">
        <v>505</v>
      </c>
      <c r="G1108" s="151">
        <v>5060</v>
      </c>
      <c r="H1108" s="151">
        <v>4738</v>
      </c>
      <c r="I1108" s="151">
        <v>322</v>
      </c>
      <c r="J1108" s="151">
        <v>5049</v>
      </c>
      <c r="K1108" s="151">
        <v>4723</v>
      </c>
      <c r="L1108" s="151">
        <v>326</v>
      </c>
      <c r="M1108" s="172">
        <v>0.93</v>
      </c>
      <c r="N1108" s="153">
        <v>156790</v>
      </c>
      <c r="O1108" s="153">
        <v>150097</v>
      </c>
      <c r="P1108" s="153">
        <v>6693</v>
      </c>
      <c r="Q1108" s="154">
        <v>0.957312328592385</v>
      </c>
      <c r="R1108" s="154">
        <v>0.936985275767407</v>
      </c>
      <c r="S1108" s="154">
        <v>0.936363636363636</v>
      </c>
      <c r="T1108" s="154">
        <v>0.935432758962171</v>
      </c>
      <c r="U1108" s="173">
        <v>0.000621639403770691</v>
      </c>
      <c r="V1108" s="158">
        <v>45003</v>
      </c>
      <c r="W1108" s="158">
        <v>42767</v>
      </c>
      <c r="X1108" s="158">
        <v>51450</v>
      </c>
      <c r="Y1108" s="158">
        <v>49236</v>
      </c>
      <c r="Z1108" s="155">
        <v>0.950314423482879</v>
      </c>
      <c r="AA1108" s="155">
        <v>0.956967930029154</v>
      </c>
      <c r="AB1108" s="173">
        <v>-0.00665350654627561</v>
      </c>
    </row>
    <row r="1109" spans="1:28">
      <c r="A1109" s="175" t="s">
        <v>1085</v>
      </c>
      <c r="B1109" s="181" t="s">
        <v>1833</v>
      </c>
      <c r="C1109" s="181" t="s">
        <v>1110</v>
      </c>
      <c r="D1109" s="150">
        <v>2095</v>
      </c>
      <c r="E1109" s="153">
        <v>314</v>
      </c>
      <c r="F1109" s="153">
        <v>1781</v>
      </c>
      <c r="G1109" s="151">
        <v>2796</v>
      </c>
      <c r="H1109" s="151">
        <v>370</v>
      </c>
      <c r="I1109" s="151">
        <v>2426</v>
      </c>
      <c r="J1109" s="151">
        <v>2553</v>
      </c>
      <c r="K1109" s="151">
        <v>156</v>
      </c>
      <c r="L1109" s="151">
        <v>2397</v>
      </c>
      <c r="M1109" s="172">
        <v>0.93</v>
      </c>
      <c r="N1109" s="153">
        <v>69907</v>
      </c>
      <c r="O1109" s="153">
        <v>7411</v>
      </c>
      <c r="P1109" s="153">
        <v>62496</v>
      </c>
      <c r="Q1109" s="154">
        <v>0.106012273449011</v>
      </c>
      <c r="R1109" s="154">
        <v>0.149880668257757</v>
      </c>
      <c r="S1109" s="154">
        <v>0.132331902718169</v>
      </c>
      <c r="T1109" s="154">
        <v>0.0611045828437133</v>
      </c>
      <c r="U1109" s="173">
        <v>0.0175487655395878</v>
      </c>
      <c r="V1109" s="158">
        <v>20498</v>
      </c>
      <c r="W1109" s="158">
        <v>1455</v>
      </c>
      <c r="X1109" s="158">
        <v>22209</v>
      </c>
      <c r="Y1109" s="158">
        <v>3393</v>
      </c>
      <c r="Z1109" s="155">
        <v>0.0709825348814519</v>
      </c>
      <c r="AA1109" s="155">
        <v>0.152775901661489</v>
      </c>
      <c r="AB1109" s="173">
        <v>-0.0817933667800367</v>
      </c>
    </row>
    <row r="1110" spans="1:28">
      <c r="A1110" s="175" t="s">
        <v>1085</v>
      </c>
      <c r="B1110" s="181" t="s">
        <v>1833</v>
      </c>
      <c r="C1110" s="181" t="s">
        <v>1111</v>
      </c>
      <c r="D1110" s="150">
        <v>3813</v>
      </c>
      <c r="E1110" s="153">
        <v>3729</v>
      </c>
      <c r="F1110" s="153">
        <v>84</v>
      </c>
      <c r="G1110" s="151">
        <v>2481</v>
      </c>
      <c r="H1110" s="151">
        <v>2409</v>
      </c>
      <c r="I1110" s="151">
        <v>72</v>
      </c>
      <c r="J1110" s="151">
        <v>2522</v>
      </c>
      <c r="K1110" s="151">
        <v>2478</v>
      </c>
      <c r="L1110" s="151">
        <v>44</v>
      </c>
      <c r="M1110" s="172">
        <v>0.93</v>
      </c>
      <c r="N1110" s="153">
        <v>73713</v>
      </c>
      <c r="O1110" s="153">
        <v>71392</v>
      </c>
      <c r="P1110" s="153">
        <v>2321</v>
      </c>
      <c r="Q1110" s="154">
        <v>0.968513016699904</v>
      </c>
      <c r="R1110" s="154">
        <v>0.977970102281668</v>
      </c>
      <c r="S1110" s="154">
        <v>0.970979443772672</v>
      </c>
      <c r="T1110" s="154">
        <v>0.982553528945281</v>
      </c>
      <c r="U1110" s="173">
        <v>0.00699065850899572</v>
      </c>
      <c r="V1110" s="158">
        <v>21458</v>
      </c>
      <c r="W1110" s="158">
        <v>21049</v>
      </c>
      <c r="X1110" s="158">
        <v>23634</v>
      </c>
      <c r="Y1110" s="158">
        <v>22678</v>
      </c>
      <c r="Z1110" s="155">
        <v>0.980939509739957</v>
      </c>
      <c r="AA1110" s="155">
        <v>0.95954980113396</v>
      </c>
      <c r="AB1110" s="173">
        <v>0.0213897086059975</v>
      </c>
    </row>
    <row r="1111" spans="1:28">
      <c r="A1111" s="175" t="s">
        <v>1085</v>
      </c>
      <c r="B1111" s="181" t="s">
        <v>1833</v>
      </c>
      <c r="C1111" s="181" t="s">
        <v>1112</v>
      </c>
      <c r="D1111" s="150">
        <v>3174</v>
      </c>
      <c r="E1111" s="153">
        <v>3070</v>
      </c>
      <c r="F1111" s="153">
        <v>104</v>
      </c>
      <c r="G1111" s="151">
        <v>1899</v>
      </c>
      <c r="H1111" s="151">
        <v>1841</v>
      </c>
      <c r="I1111" s="151">
        <v>58</v>
      </c>
      <c r="J1111" s="151">
        <v>1818</v>
      </c>
      <c r="K1111" s="151">
        <v>1778</v>
      </c>
      <c r="L1111" s="151">
        <v>40</v>
      </c>
      <c r="M1111" s="172">
        <v>0.93</v>
      </c>
      <c r="N1111" s="153">
        <v>62024</v>
      </c>
      <c r="O1111" s="153">
        <v>60826</v>
      </c>
      <c r="P1111" s="153">
        <v>1198</v>
      </c>
      <c r="Q1111" s="154">
        <v>0.980684896169225</v>
      </c>
      <c r="R1111" s="154">
        <v>0.967233774417139</v>
      </c>
      <c r="S1111" s="154">
        <v>0.969457609268036</v>
      </c>
      <c r="T1111" s="154">
        <v>0.977997799779978</v>
      </c>
      <c r="U1111" s="173">
        <v>-0.00222383485089661</v>
      </c>
      <c r="V1111" s="158">
        <v>17210</v>
      </c>
      <c r="W1111" s="158">
        <v>16761</v>
      </c>
      <c r="X1111" s="158">
        <v>20149</v>
      </c>
      <c r="Y1111" s="158">
        <v>19808</v>
      </c>
      <c r="Z1111" s="155">
        <v>0.973910517141197</v>
      </c>
      <c r="AA1111" s="155">
        <v>0.983076083180307</v>
      </c>
      <c r="AB1111" s="173">
        <v>-0.00916556603910967</v>
      </c>
    </row>
    <row r="1112" spans="1:28">
      <c r="A1112" s="175" t="s">
        <v>1085</v>
      </c>
      <c r="B1112" s="181" t="s">
        <v>1833</v>
      </c>
      <c r="C1112" s="181" t="s">
        <v>1113</v>
      </c>
      <c r="D1112" s="150">
        <v>10691</v>
      </c>
      <c r="E1112" s="153">
        <v>10333</v>
      </c>
      <c r="F1112" s="153">
        <v>358</v>
      </c>
      <c r="G1112" s="151">
        <v>5940</v>
      </c>
      <c r="H1112" s="151">
        <v>5746</v>
      </c>
      <c r="I1112" s="151">
        <v>194</v>
      </c>
      <c r="J1112" s="151">
        <v>6821</v>
      </c>
      <c r="K1112" s="151">
        <v>6544</v>
      </c>
      <c r="L1112" s="151">
        <v>277</v>
      </c>
      <c r="M1112" s="172">
        <v>0.93</v>
      </c>
      <c r="N1112" s="153">
        <v>205132</v>
      </c>
      <c r="O1112" s="153">
        <v>200038</v>
      </c>
      <c r="P1112" s="153">
        <v>5094</v>
      </c>
      <c r="Q1112" s="154">
        <v>0.975167209406626</v>
      </c>
      <c r="R1112" s="154">
        <v>0.966513890188009</v>
      </c>
      <c r="S1112" s="154">
        <v>0.967340067340067</v>
      </c>
      <c r="T1112" s="154">
        <v>0.959390118750916</v>
      </c>
      <c r="U1112" s="173">
        <v>-0.000826177152058793</v>
      </c>
      <c r="V1112" s="158">
        <v>59297</v>
      </c>
      <c r="W1112" s="158">
        <v>57538</v>
      </c>
      <c r="X1112" s="158">
        <v>64960</v>
      </c>
      <c r="Y1112" s="158">
        <v>63485</v>
      </c>
      <c r="Z1112" s="155">
        <v>0.970335767408132</v>
      </c>
      <c r="AA1112" s="155">
        <v>0.977293719211823</v>
      </c>
      <c r="AB1112" s="173">
        <v>-0.00695795180369063</v>
      </c>
    </row>
    <row r="1113" spans="1:28">
      <c r="A1113" s="175" t="s">
        <v>1085</v>
      </c>
      <c r="B1113" s="181" t="s">
        <v>1833</v>
      </c>
      <c r="C1113" s="181" t="s">
        <v>1114</v>
      </c>
      <c r="D1113" s="150">
        <v>2921</v>
      </c>
      <c r="E1113" s="153">
        <v>2849</v>
      </c>
      <c r="F1113" s="153">
        <v>72</v>
      </c>
      <c r="G1113" s="151">
        <v>1711</v>
      </c>
      <c r="H1113" s="151">
        <v>1657</v>
      </c>
      <c r="I1113" s="151">
        <v>54</v>
      </c>
      <c r="J1113" s="151">
        <v>1863</v>
      </c>
      <c r="K1113" s="151">
        <v>1831</v>
      </c>
      <c r="L1113" s="151">
        <v>32</v>
      </c>
      <c r="M1113" s="172">
        <v>0.93</v>
      </c>
      <c r="N1113" s="153">
        <v>57259</v>
      </c>
      <c r="O1113" s="153">
        <v>55979</v>
      </c>
      <c r="P1113" s="153">
        <v>1280</v>
      </c>
      <c r="Q1113" s="154">
        <v>0.977645435652037</v>
      </c>
      <c r="R1113" s="154">
        <v>0.975350907223554</v>
      </c>
      <c r="S1113" s="154">
        <v>0.96843950905903</v>
      </c>
      <c r="T1113" s="154">
        <v>0.982823403113258</v>
      </c>
      <c r="U1113" s="173">
        <v>0.0069113981645238</v>
      </c>
      <c r="V1113" s="158">
        <v>16365</v>
      </c>
      <c r="W1113" s="158">
        <v>16007</v>
      </c>
      <c r="X1113" s="158">
        <v>17956</v>
      </c>
      <c r="Y1113" s="158">
        <v>17523</v>
      </c>
      <c r="Z1113" s="155">
        <v>0.978124045218454</v>
      </c>
      <c r="AA1113" s="155">
        <v>0.975885497883716</v>
      </c>
      <c r="AB1113" s="173">
        <v>0.00223854733473827</v>
      </c>
    </row>
    <row r="1114" spans="1:28">
      <c r="A1114" s="175" t="s">
        <v>1085</v>
      </c>
      <c r="B1114" s="181" t="s">
        <v>1833</v>
      </c>
      <c r="C1114" s="181" t="s">
        <v>1115</v>
      </c>
      <c r="D1114" s="150">
        <v>2</v>
      </c>
      <c r="E1114" s="153">
        <v>2</v>
      </c>
      <c r="F1114" s="153">
        <v>0</v>
      </c>
      <c r="G1114" s="151">
        <v>2</v>
      </c>
      <c r="H1114" s="151">
        <v>2</v>
      </c>
      <c r="I1114" s="151">
        <v>0</v>
      </c>
      <c r="J1114" s="151">
        <v>3</v>
      </c>
      <c r="K1114" s="151">
        <v>3</v>
      </c>
      <c r="L1114" s="151">
        <v>0</v>
      </c>
      <c r="M1114" s="172">
        <v>0.93</v>
      </c>
      <c r="N1114" s="153">
        <v>183</v>
      </c>
      <c r="O1114" s="153">
        <v>183</v>
      </c>
      <c r="P1114" s="153">
        <v>0</v>
      </c>
      <c r="Q1114" s="154">
        <v>1</v>
      </c>
      <c r="R1114" s="154">
        <v>1</v>
      </c>
      <c r="S1114" s="154">
        <v>1</v>
      </c>
      <c r="T1114" s="154">
        <v>1</v>
      </c>
      <c r="U1114" s="173">
        <v>0</v>
      </c>
      <c r="V1114" s="158">
        <v>19</v>
      </c>
      <c r="W1114" s="158">
        <v>19</v>
      </c>
      <c r="X1114" s="158">
        <v>67</v>
      </c>
      <c r="Y1114" s="158">
        <v>67</v>
      </c>
      <c r="Z1114" s="155">
        <v>1</v>
      </c>
      <c r="AA1114" s="155">
        <v>1</v>
      </c>
      <c r="AB1114" s="173">
        <v>0</v>
      </c>
    </row>
    <row r="1115" spans="1:28">
      <c r="A1115" s="175" t="s">
        <v>1085</v>
      </c>
      <c r="B1115" s="181" t="s">
        <v>1833</v>
      </c>
      <c r="C1115" s="181" t="s">
        <v>1116</v>
      </c>
      <c r="D1115" s="150">
        <v>4310</v>
      </c>
      <c r="E1115" s="153">
        <v>4204</v>
      </c>
      <c r="F1115" s="153">
        <v>106</v>
      </c>
      <c r="G1115" s="151">
        <v>2702</v>
      </c>
      <c r="H1115" s="151">
        <v>2626</v>
      </c>
      <c r="I1115" s="151">
        <v>76</v>
      </c>
      <c r="J1115" s="151">
        <v>3005</v>
      </c>
      <c r="K1115" s="151">
        <v>2912</v>
      </c>
      <c r="L1115" s="151">
        <v>93</v>
      </c>
      <c r="M1115" s="172">
        <v>0.93</v>
      </c>
      <c r="N1115" s="153">
        <v>81236</v>
      </c>
      <c r="O1115" s="153">
        <v>79370</v>
      </c>
      <c r="P1115" s="153">
        <v>1866</v>
      </c>
      <c r="Q1115" s="154">
        <v>0.977029888226895</v>
      </c>
      <c r="R1115" s="154">
        <v>0.975406032482599</v>
      </c>
      <c r="S1115" s="154">
        <v>0.971872686898594</v>
      </c>
      <c r="T1115" s="154">
        <v>0.969051580698835</v>
      </c>
      <c r="U1115" s="173">
        <v>0.00353334558400498</v>
      </c>
      <c r="V1115" s="158">
        <v>24759</v>
      </c>
      <c r="W1115" s="158">
        <v>24116</v>
      </c>
      <c r="X1115" s="158">
        <v>26402</v>
      </c>
      <c r="Y1115" s="158">
        <v>25860</v>
      </c>
      <c r="Z1115" s="155">
        <v>0.974029645785371</v>
      </c>
      <c r="AA1115" s="155">
        <v>0.979471252177865</v>
      </c>
      <c r="AB1115" s="173">
        <v>-0.00544160639249436</v>
      </c>
    </row>
    <row r="1116" spans="1:28">
      <c r="A1116" s="175" t="s">
        <v>1085</v>
      </c>
      <c r="B1116" s="181" t="s">
        <v>1833</v>
      </c>
      <c r="C1116" s="181" t="s">
        <v>1117</v>
      </c>
      <c r="D1116" s="150">
        <v>4039</v>
      </c>
      <c r="E1116" s="153">
        <v>3887</v>
      </c>
      <c r="F1116" s="153">
        <v>152</v>
      </c>
      <c r="G1116" s="151">
        <v>2393</v>
      </c>
      <c r="H1116" s="151">
        <v>2261</v>
      </c>
      <c r="I1116" s="151">
        <v>132</v>
      </c>
      <c r="J1116" s="151">
        <v>2775</v>
      </c>
      <c r="K1116" s="151">
        <v>2619</v>
      </c>
      <c r="L1116" s="151">
        <v>156</v>
      </c>
      <c r="M1116" s="172">
        <v>0.93</v>
      </c>
      <c r="N1116" s="153">
        <v>78489</v>
      </c>
      <c r="O1116" s="153">
        <v>75466</v>
      </c>
      <c r="P1116" s="153">
        <v>3023</v>
      </c>
      <c r="Q1116" s="154">
        <v>0.96148504886035</v>
      </c>
      <c r="R1116" s="154">
        <v>0.962366922505571</v>
      </c>
      <c r="S1116" s="154">
        <v>0.944839114082741</v>
      </c>
      <c r="T1116" s="154">
        <v>0.943783783783784</v>
      </c>
      <c r="U1116" s="173">
        <v>0.0175278084228293</v>
      </c>
      <c r="V1116" s="158">
        <v>22554</v>
      </c>
      <c r="W1116" s="158">
        <v>21621</v>
      </c>
      <c r="X1116" s="158">
        <v>24618</v>
      </c>
      <c r="Y1116" s="158">
        <v>23650</v>
      </c>
      <c r="Z1116" s="155">
        <v>0.958632615057196</v>
      </c>
      <c r="AA1116" s="155">
        <v>0.960679177837355</v>
      </c>
      <c r="AB1116" s="173">
        <v>-0.00204656278015869</v>
      </c>
    </row>
    <row r="1117" spans="1:28">
      <c r="A1117" s="175" t="s">
        <v>1085</v>
      </c>
      <c r="B1117" s="181" t="s">
        <v>1833</v>
      </c>
      <c r="C1117" s="181" t="s">
        <v>1118</v>
      </c>
      <c r="D1117" s="150">
        <v>6058</v>
      </c>
      <c r="E1117" s="153">
        <v>5795</v>
      </c>
      <c r="F1117" s="153">
        <v>263</v>
      </c>
      <c r="G1117" s="151">
        <v>4062</v>
      </c>
      <c r="H1117" s="151">
        <v>3890</v>
      </c>
      <c r="I1117" s="151">
        <v>172</v>
      </c>
      <c r="J1117" s="151">
        <v>3661</v>
      </c>
      <c r="K1117" s="151">
        <v>3516</v>
      </c>
      <c r="L1117" s="151">
        <v>145</v>
      </c>
      <c r="M1117" s="172">
        <v>0.93</v>
      </c>
      <c r="N1117" s="153">
        <v>118746</v>
      </c>
      <c r="O1117" s="153">
        <v>114932</v>
      </c>
      <c r="P1117" s="153">
        <v>3814</v>
      </c>
      <c r="Q1117" s="154">
        <v>0.967881023360787</v>
      </c>
      <c r="R1117" s="154">
        <v>0.956586332122813</v>
      </c>
      <c r="S1117" s="154">
        <v>0.957656326932546</v>
      </c>
      <c r="T1117" s="154">
        <v>0.960393335154329</v>
      </c>
      <c r="U1117" s="173">
        <v>-0.00106999480973269</v>
      </c>
      <c r="V1117" s="158">
        <v>34037</v>
      </c>
      <c r="W1117" s="158">
        <v>32937</v>
      </c>
      <c r="X1117" s="158">
        <v>37992</v>
      </c>
      <c r="Y1117" s="158">
        <v>36749</v>
      </c>
      <c r="Z1117" s="155">
        <v>0.967682228163469</v>
      </c>
      <c r="AA1117" s="155">
        <v>0.967282585807538</v>
      </c>
      <c r="AB1117" s="173">
        <v>0.000399642355930707</v>
      </c>
    </row>
    <row r="1118" spans="1:28">
      <c r="A1118" s="175" t="s">
        <v>1085</v>
      </c>
      <c r="B1118" s="181" t="s">
        <v>1833</v>
      </c>
      <c r="C1118" s="181" t="s">
        <v>1119</v>
      </c>
      <c r="D1118" s="150">
        <v>5188</v>
      </c>
      <c r="E1118" s="153">
        <v>5001</v>
      </c>
      <c r="F1118" s="153">
        <v>187</v>
      </c>
      <c r="G1118" s="151">
        <v>2959</v>
      </c>
      <c r="H1118" s="151">
        <v>2867</v>
      </c>
      <c r="I1118" s="151">
        <v>92</v>
      </c>
      <c r="J1118" s="151">
        <v>3215</v>
      </c>
      <c r="K1118" s="151">
        <v>3134</v>
      </c>
      <c r="L1118" s="151">
        <v>81</v>
      </c>
      <c r="M1118" s="172">
        <v>0.93</v>
      </c>
      <c r="N1118" s="153">
        <v>98409</v>
      </c>
      <c r="O1118" s="153">
        <v>96078</v>
      </c>
      <c r="P1118" s="153">
        <v>2331</v>
      </c>
      <c r="Q1118" s="154">
        <v>0.976313142090662</v>
      </c>
      <c r="R1118" s="154">
        <v>0.963955281418658</v>
      </c>
      <c r="S1118" s="154">
        <v>0.968908415005069</v>
      </c>
      <c r="T1118" s="154">
        <v>0.974805598755832</v>
      </c>
      <c r="U1118" s="173">
        <v>-0.00495313358641081</v>
      </c>
      <c r="V1118" s="158">
        <v>28656</v>
      </c>
      <c r="W1118" s="158">
        <v>27946</v>
      </c>
      <c r="X1118" s="158">
        <v>31837</v>
      </c>
      <c r="Y1118" s="158">
        <v>31095</v>
      </c>
      <c r="Z1118" s="155">
        <v>0.975223338916806</v>
      </c>
      <c r="AA1118" s="155">
        <v>0.976693783962057</v>
      </c>
      <c r="AB1118" s="173">
        <v>-0.00147044504525051</v>
      </c>
    </row>
    <row r="1119" spans="1:28">
      <c r="A1119" s="175" t="s">
        <v>1085</v>
      </c>
      <c r="B1119" s="181" t="s">
        <v>1833</v>
      </c>
      <c r="C1119" s="181" t="s">
        <v>1120</v>
      </c>
      <c r="D1119" s="150">
        <v>1964</v>
      </c>
      <c r="E1119" s="153">
        <v>1919</v>
      </c>
      <c r="F1119" s="153">
        <v>45</v>
      </c>
      <c r="G1119" s="151">
        <v>1101</v>
      </c>
      <c r="H1119" s="151">
        <v>1069</v>
      </c>
      <c r="I1119" s="151">
        <v>32</v>
      </c>
      <c r="J1119" s="151">
        <v>1191</v>
      </c>
      <c r="K1119" s="151">
        <v>1172</v>
      </c>
      <c r="L1119" s="151">
        <v>19</v>
      </c>
      <c r="M1119" s="172">
        <v>0.93</v>
      </c>
      <c r="N1119" s="153">
        <v>38220</v>
      </c>
      <c r="O1119" s="153">
        <v>37320</v>
      </c>
      <c r="P1119" s="153">
        <v>900</v>
      </c>
      <c r="Q1119" s="154">
        <v>0.976452119309262</v>
      </c>
      <c r="R1119" s="154">
        <v>0.977087576374745</v>
      </c>
      <c r="S1119" s="154">
        <v>0.970935513169846</v>
      </c>
      <c r="T1119" s="154">
        <v>0.984047019311503</v>
      </c>
      <c r="U1119" s="173">
        <v>0.0061520632048998</v>
      </c>
      <c r="V1119" s="158">
        <v>10820</v>
      </c>
      <c r="W1119" s="158">
        <v>10551</v>
      </c>
      <c r="X1119" s="158">
        <v>12409</v>
      </c>
      <c r="Y1119" s="158">
        <v>12143</v>
      </c>
      <c r="Z1119" s="155">
        <v>0.975138632162662</v>
      </c>
      <c r="AA1119" s="155">
        <v>0.97856394552341</v>
      </c>
      <c r="AB1119" s="173">
        <v>-0.00342531336074869</v>
      </c>
    </row>
    <row r="1120" spans="1:28">
      <c r="A1120" s="175" t="s">
        <v>1085</v>
      </c>
      <c r="B1120" s="181" t="s">
        <v>1833</v>
      </c>
      <c r="C1120" s="181" t="s">
        <v>1121</v>
      </c>
      <c r="D1120" s="150">
        <v>3061</v>
      </c>
      <c r="E1120" s="153">
        <v>2847</v>
      </c>
      <c r="F1120" s="153">
        <v>214</v>
      </c>
      <c r="G1120" s="151">
        <v>1983</v>
      </c>
      <c r="H1120" s="151">
        <v>1797</v>
      </c>
      <c r="I1120" s="151">
        <v>186</v>
      </c>
      <c r="J1120" s="151">
        <v>2247</v>
      </c>
      <c r="K1120" s="151">
        <v>2077</v>
      </c>
      <c r="L1120" s="151">
        <v>170</v>
      </c>
      <c r="M1120" s="172">
        <v>0.93</v>
      </c>
      <c r="N1120" s="153">
        <v>62937</v>
      </c>
      <c r="O1120" s="153">
        <v>59677</v>
      </c>
      <c r="P1120" s="153">
        <v>3260</v>
      </c>
      <c r="Q1120" s="154">
        <v>0.948202170424393</v>
      </c>
      <c r="R1120" s="154">
        <v>0.930088206468474</v>
      </c>
      <c r="S1120" s="154">
        <v>0.906202723146747</v>
      </c>
      <c r="T1120" s="154">
        <v>0.924343569203382</v>
      </c>
      <c r="U1120" s="173">
        <v>0.023885483321727</v>
      </c>
      <c r="V1120" s="158">
        <v>18493</v>
      </c>
      <c r="W1120" s="158">
        <v>17405</v>
      </c>
      <c r="X1120" s="158">
        <v>19983</v>
      </c>
      <c r="Y1120" s="158">
        <v>18757</v>
      </c>
      <c r="Z1120" s="155">
        <v>0.941166928026821</v>
      </c>
      <c r="AA1120" s="155">
        <v>0.938647850673072</v>
      </c>
      <c r="AB1120" s="173">
        <v>0.0025190773537489</v>
      </c>
    </row>
    <row r="1121" spans="1:28">
      <c r="A1121" s="175" t="s">
        <v>1085</v>
      </c>
      <c r="B1121" s="181" t="s">
        <v>1833</v>
      </c>
      <c r="C1121" s="181" t="s">
        <v>1122</v>
      </c>
      <c r="D1121" s="150">
        <v>3731</v>
      </c>
      <c r="E1121" s="153">
        <v>3567</v>
      </c>
      <c r="F1121" s="153">
        <v>164</v>
      </c>
      <c r="G1121" s="151">
        <v>2558</v>
      </c>
      <c r="H1121" s="151">
        <v>2381</v>
      </c>
      <c r="I1121" s="151">
        <v>177</v>
      </c>
      <c r="J1121" s="151">
        <v>2525</v>
      </c>
      <c r="K1121" s="151">
        <v>2456</v>
      </c>
      <c r="L1121" s="151">
        <v>69</v>
      </c>
      <c r="M1121" s="172">
        <v>0.93</v>
      </c>
      <c r="N1121" s="153">
        <v>74463</v>
      </c>
      <c r="O1121" s="153">
        <v>72054</v>
      </c>
      <c r="P1121" s="153">
        <v>2409</v>
      </c>
      <c r="Q1121" s="154">
        <v>0.967648362273881</v>
      </c>
      <c r="R1121" s="154">
        <v>0.956043956043956</v>
      </c>
      <c r="S1121" s="154">
        <v>0.930805316653636</v>
      </c>
      <c r="T1121" s="154">
        <v>0.972673267326733</v>
      </c>
      <c r="U1121" s="173">
        <v>0.0252386393903204</v>
      </c>
      <c r="V1121" s="158">
        <v>22139</v>
      </c>
      <c r="W1121" s="158">
        <v>21308</v>
      </c>
      <c r="X1121" s="158">
        <v>23655</v>
      </c>
      <c r="Y1121" s="158">
        <v>22930</v>
      </c>
      <c r="Z1121" s="155">
        <v>0.962464429287682</v>
      </c>
      <c r="AA1121" s="155">
        <v>0.969351088564785</v>
      </c>
      <c r="AB1121" s="173">
        <v>-0.00688665927710308</v>
      </c>
    </row>
    <row r="1122" spans="1:28">
      <c r="A1122" s="175" t="s">
        <v>1085</v>
      </c>
      <c r="B1122" s="181" t="s">
        <v>1833</v>
      </c>
      <c r="C1122" s="181" t="s">
        <v>1123</v>
      </c>
      <c r="D1122" s="150">
        <v>3785</v>
      </c>
      <c r="E1122" s="153">
        <v>3547</v>
      </c>
      <c r="F1122" s="153">
        <v>238</v>
      </c>
      <c r="G1122" s="151">
        <v>2425</v>
      </c>
      <c r="H1122" s="151">
        <v>2287</v>
      </c>
      <c r="I1122" s="151">
        <v>138</v>
      </c>
      <c r="J1122" s="151">
        <v>2826</v>
      </c>
      <c r="K1122" s="151">
        <v>2668</v>
      </c>
      <c r="L1122" s="151">
        <v>158</v>
      </c>
      <c r="M1122" s="172">
        <v>0.93</v>
      </c>
      <c r="N1122" s="153">
        <v>74697</v>
      </c>
      <c r="O1122" s="153">
        <v>71315</v>
      </c>
      <c r="P1122" s="153">
        <v>3382</v>
      </c>
      <c r="Q1122" s="154">
        <v>0.954723750619168</v>
      </c>
      <c r="R1122" s="154">
        <v>0.937120211360634</v>
      </c>
      <c r="S1122" s="154">
        <v>0.943092783505155</v>
      </c>
      <c r="T1122" s="154">
        <v>0.944090587402689</v>
      </c>
      <c r="U1122" s="173">
        <v>-0.00597257214452063</v>
      </c>
      <c r="V1122" s="158">
        <v>22333</v>
      </c>
      <c r="W1122" s="158">
        <v>20931</v>
      </c>
      <c r="X1122" s="158">
        <v>24339</v>
      </c>
      <c r="Y1122" s="158">
        <v>23294</v>
      </c>
      <c r="Z1122" s="155">
        <v>0.937222943626024</v>
      </c>
      <c r="AA1122" s="155">
        <v>0.957064793130367</v>
      </c>
      <c r="AB1122" s="173">
        <v>-0.0198418495043425</v>
      </c>
    </row>
    <row r="1123" spans="1:28">
      <c r="A1123" s="175" t="s">
        <v>1085</v>
      </c>
      <c r="B1123" s="181" t="s">
        <v>1833</v>
      </c>
      <c r="C1123" s="181" t="s">
        <v>1124</v>
      </c>
      <c r="D1123" s="150">
        <v>3118</v>
      </c>
      <c r="E1123" s="153">
        <v>3047</v>
      </c>
      <c r="F1123" s="153">
        <v>71</v>
      </c>
      <c r="G1123" s="151">
        <v>1931</v>
      </c>
      <c r="H1123" s="151">
        <v>1884</v>
      </c>
      <c r="I1123" s="151">
        <v>47</v>
      </c>
      <c r="J1123" s="151">
        <v>2288</v>
      </c>
      <c r="K1123" s="151">
        <v>2223</v>
      </c>
      <c r="L1123" s="151">
        <v>65</v>
      </c>
      <c r="M1123" s="172">
        <v>0.93</v>
      </c>
      <c r="N1123" s="153">
        <v>62141</v>
      </c>
      <c r="O1123" s="153">
        <v>61211</v>
      </c>
      <c r="P1123" s="153">
        <v>930</v>
      </c>
      <c r="Q1123" s="154">
        <v>0.985034035499912</v>
      </c>
      <c r="R1123" s="154">
        <v>0.977228992944195</v>
      </c>
      <c r="S1123" s="154">
        <v>0.975660279647851</v>
      </c>
      <c r="T1123" s="154">
        <v>0.971590909090909</v>
      </c>
      <c r="U1123" s="173">
        <v>0.00156871329634412</v>
      </c>
      <c r="V1123" s="158">
        <v>18554</v>
      </c>
      <c r="W1123" s="158">
        <v>18209</v>
      </c>
      <c r="X1123" s="158">
        <v>19879</v>
      </c>
      <c r="Y1123" s="158">
        <v>19590</v>
      </c>
      <c r="Z1123" s="155">
        <v>0.981405626819015</v>
      </c>
      <c r="AA1123" s="155">
        <v>0.985462045374516</v>
      </c>
      <c r="AB1123" s="173">
        <v>-0.0040564185555011</v>
      </c>
    </row>
    <row r="1124" spans="1:28">
      <c r="A1124" s="175" t="s">
        <v>1085</v>
      </c>
      <c r="B1124" s="181" t="s">
        <v>1833</v>
      </c>
      <c r="C1124" s="181" t="s">
        <v>1125</v>
      </c>
      <c r="D1124" s="150">
        <v>3130</v>
      </c>
      <c r="E1124" s="153">
        <v>3005</v>
      </c>
      <c r="F1124" s="153">
        <v>125</v>
      </c>
      <c r="G1124" s="151">
        <v>1952</v>
      </c>
      <c r="H1124" s="151">
        <v>1867</v>
      </c>
      <c r="I1124" s="151">
        <v>85</v>
      </c>
      <c r="J1124" s="151">
        <v>2233</v>
      </c>
      <c r="K1124" s="151">
        <v>2151</v>
      </c>
      <c r="L1124" s="151">
        <v>82</v>
      </c>
      <c r="M1124" s="172">
        <v>0.93</v>
      </c>
      <c r="N1124" s="153">
        <v>62865</v>
      </c>
      <c r="O1124" s="153">
        <v>60993</v>
      </c>
      <c r="P1124" s="153">
        <v>1872</v>
      </c>
      <c r="Q1124" s="154">
        <v>0.970221904080172</v>
      </c>
      <c r="R1124" s="154">
        <v>0.960063897763578</v>
      </c>
      <c r="S1124" s="154">
        <v>0.956454918032787</v>
      </c>
      <c r="T1124" s="154">
        <v>0.963278101209136</v>
      </c>
      <c r="U1124" s="173">
        <v>0.00360897973079133</v>
      </c>
      <c r="V1124" s="158">
        <v>18551</v>
      </c>
      <c r="W1124" s="158">
        <v>17628</v>
      </c>
      <c r="X1124" s="158">
        <v>20353</v>
      </c>
      <c r="Y1124" s="158">
        <v>19897</v>
      </c>
      <c r="Z1124" s="155">
        <v>0.950245269796776</v>
      </c>
      <c r="AA1124" s="155">
        <v>0.977595440475606</v>
      </c>
      <c r="AB1124" s="173">
        <v>-0.0273501706788291</v>
      </c>
    </row>
    <row r="1125" spans="1:28">
      <c r="A1125" s="175" t="s">
        <v>1085</v>
      </c>
      <c r="B1125" s="181" t="s">
        <v>1833</v>
      </c>
      <c r="C1125" s="181" t="s">
        <v>1126</v>
      </c>
      <c r="D1125" s="150">
        <v>5464</v>
      </c>
      <c r="E1125" s="153">
        <v>5313</v>
      </c>
      <c r="F1125" s="153">
        <v>151</v>
      </c>
      <c r="G1125" s="151">
        <v>3611</v>
      </c>
      <c r="H1125" s="151">
        <v>3502</v>
      </c>
      <c r="I1125" s="151">
        <v>109</v>
      </c>
      <c r="J1125" s="151">
        <v>3957</v>
      </c>
      <c r="K1125" s="151">
        <v>3875</v>
      </c>
      <c r="L1125" s="151">
        <v>82</v>
      </c>
      <c r="M1125" s="172">
        <v>0.93</v>
      </c>
      <c r="N1125" s="153">
        <v>111853</v>
      </c>
      <c r="O1125" s="153">
        <v>108653</v>
      </c>
      <c r="P1125" s="153">
        <v>3200</v>
      </c>
      <c r="Q1125" s="154">
        <v>0.971391022145137</v>
      </c>
      <c r="R1125" s="154">
        <v>0.972364568081991</v>
      </c>
      <c r="S1125" s="154">
        <v>0.96981445582941</v>
      </c>
      <c r="T1125" s="154">
        <v>0.979277230224918</v>
      </c>
      <c r="U1125" s="173">
        <v>0.00255011225258106</v>
      </c>
      <c r="V1125" s="158">
        <v>33096</v>
      </c>
      <c r="W1125" s="158">
        <v>32070</v>
      </c>
      <c r="X1125" s="158">
        <v>35694</v>
      </c>
      <c r="Y1125" s="158">
        <v>34625</v>
      </c>
      <c r="Z1125" s="155">
        <v>0.968999274836838</v>
      </c>
      <c r="AA1125" s="155">
        <v>0.97005098896173</v>
      </c>
      <c r="AB1125" s="173">
        <v>-0.00105171412489191</v>
      </c>
    </row>
    <row r="1126" spans="1:28">
      <c r="A1126" s="175" t="s">
        <v>1085</v>
      </c>
      <c r="B1126" s="181" t="s">
        <v>1833</v>
      </c>
      <c r="C1126" s="181" t="s">
        <v>1127</v>
      </c>
      <c r="D1126" s="150">
        <v>4857</v>
      </c>
      <c r="E1126" s="153">
        <v>4676</v>
      </c>
      <c r="F1126" s="153">
        <v>181</v>
      </c>
      <c r="G1126" s="151">
        <v>3113</v>
      </c>
      <c r="H1126" s="151">
        <v>2988</v>
      </c>
      <c r="I1126" s="151">
        <v>125</v>
      </c>
      <c r="J1126" s="151">
        <v>3602</v>
      </c>
      <c r="K1126" s="151">
        <v>3481</v>
      </c>
      <c r="L1126" s="151">
        <v>121</v>
      </c>
      <c r="M1126" s="172">
        <v>0.93</v>
      </c>
      <c r="N1126" s="153">
        <v>97554</v>
      </c>
      <c r="O1126" s="153">
        <v>95387</v>
      </c>
      <c r="P1126" s="153">
        <v>2167</v>
      </c>
      <c r="Q1126" s="154">
        <v>0.977786661746315</v>
      </c>
      <c r="R1126" s="154">
        <v>0.962734198064649</v>
      </c>
      <c r="S1126" s="154">
        <v>0.959845807902345</v>
      </c>
      <c r="T1126" s="154">
        <v>0.966407551360355</v>
      </c>
      <c r="U1126" s="173">
        <v>0.00288839016230402</v>
      </c>
      <c r="V1126" s="158">
        <v>29297</v>
      </c>
      <c r="W1126" s="158">
        <v>28472</v>
      </c>
      <c r="X1126" s="158">
        <v>31089</v>
      </c>
      <c r="Y1126" s="158">
        <v>30497</v>
      </c>
      <c r="Z1126" s="155">
        <v>0.971840120148821</v>
      </c>
      <c r="AA1126" s="155">
        <v>0.980957895075429</v>
      </c>
      <c r="AB1126" s="173">
        <v>-0.00911777492660792</v>
      </c>
    </row>
    <row r="1127" spans="1:28">
      <c r="A1127" s="175" t="s">
        <v>1085</v>
      </c>
      <c r="B1127" s="181" t="s">
        <v>1833</v>
      </c>
      <c r="C1127" s="181" t="s">
        <v>1128</v>
      </c>
      <c r="D1127" s="150">
        <v>2358</v>
      </c>
      <c r="E1127" s="153">
        <v>2287</v>
      </c>
      <c r="F1127" s="153">
        <v>71</v>
      </c>
      <c r="G1127" s="151">
        <v>1609</v>
      </c>
      <c r="H1127" s="151">
        <v>1573</v>
      </c>
      <c r="I1127" s="151">
        <v>36</v>
      </c>
      <c r="J1127" s="151">
        <v>1732</v>
      </c>
      <c r="K1127" s="151">
        <v>1707</v>
      </c>
      <c r="L1127" s="151">
        <v>25</v>
      </c>
      <c r="M1127" s="172">
        <v>0.93</v>
      </c>
      <c r="N1127" s="153">
        <v>49903</v>
      </c>
      <c r="O1127" s="153">
        <v>48990</v>
      </c>
      <c r="P1127" s="153">
        <v>913</v>
      </c>
      <c r="Q1127" s="154">
        <v>0.981704506743082</v>
      </c>
      <c r="R1127" s="154">
        <v>0.96988973706531</v>
      </c>
      <c r="S1127" s="154">
        <v>0.977625854568055</v>
      </c>
      <c r="T1127" s="154">
        <v>0.985565819861432</v>
      </c>
      <c r="U1127" s="173">
        <v>-0.00773611750274517</v>
      </c>
      <c r="V1127" s="158">
        <v>14730</v>
      </c>
      <c r="W1127" s="158">
        <v>14441</v>
      </c>
      <c r="X1127" s="158">
        <v>16245</v>
      </c>
      <c r="Y1127" s="158">
        <v>15989</v>
      </c>
      <c r="Z1127" s="155">
        <v>0.980380176510523</v>
      </c>
      <c r="AA1127" s="155">
        <v>0.984241305016928</v>
      </c>
      <c r="AB1127" s="173">
        <v>-0.00386112850640552</v>
      </c>
    </row>
    <row r="1128" spans="1:28">
      <c r="A1128" s="175" t="s">
        <v>1085</v>
      </c>
      <c r="B1128" s="181" t="s">
        <v>1833</v>
      </c>
      <c r="C1128" s="181" t="s">
        <v>1129</v>
      </c>
      <c r="D1128" s="150">
        <v>5127</v>
      </c>
      <c r="E1128" s="153">
        <v>4907</v>
      </c>
      <c r="F1128" s="153">
        <v>220</v>
      </c>
      <c r="G1128" s="151">
        <v>3113</v>
      </c>
      <c r="H1128" s="151">
        <v>2992</v>
      </c>
      <c r="I1128" s="151">
        <v>121</v>
      </c>
      <c r="J1128" s="151">
        <v>3679</v>
      </c>
      <c r="K1128" s="151">
        <v>3525</v>
      </c>
      <c r="L1128" s="151">
        <v>154</v>
      </c>
      <c r="M1128" s="172">
        <v>0.93</v>
      </c>
      <c r="N1128" s="153">
        <v>97920</v>
      </c>
      <c r="O1128" s="153">
        <v>94356</v>
      </c>
      <c r="P1128" s="153">
        <v>3564</v>
      </c>
      <c r="Q1128" s="154">
        <v>0.963602941176471</v>
      </c>
      <c r="R1128" s="154">
        <v>0.957089916130291</v>
      </c>
      <c r="S1128" s="154">
        <v>0.96113074204947</v>
      </c>
      <c r="T1128" s="154">
        <v>0.958140799130198</v>
      </c>
      <c r="U1128" s="173">
        <v>-0.00404082591917931</v>
      </c>
      <c r="V1128" s="158">
        <v>30085</v>
      </c>
      <c r="W1128" s="158">
        <v>29005</v>
      </c>
      <c r="X1128" s="158">
        <v>31016</v>
      </c>
      <c r="Y1128" s="158">
        <v>29842</v>
      </c>
      <c r="Z1128" s="155">
        <v>0.96410171181652</v>
      </c>
      <c r="AA1128" s="155">
        <v>0.962148568480784</v>
      </c>
      <c r="AB1128" s="173">
        <v>0.00195314333573571</v>
      </c>
    </row>
    <row r="1129" spans="1:28">
      <c r="A1129" s="175" t="s">
        <v>1085</v>
      </c>
      <c r="B1129" s="181" t="s">
        <v>1833</v>
      </c>
      <c r="C1129" s="181" t="s">
        <v>1130</v>
      </c>
      <c r="D1129" s="150">
        <v>3594</v>
      </c>
      <c r="E1129" s="153">
        <v>3467</v>
      </c>
      <c r="F1129" s="153">
        <v>127</v>
      </c>
      <c r="G1129" s="151">
        <v>2286</v>
      </c>
      <c r="H1129" s="151">
        <v>2206</v>
      </c>
      <c r="I1129" s="151">
        <v>80</v>
      </c>
      <c r="J1129" s="151">
        <v>2639</v>
      </c>
      <c r="K1129" s="151">
        <v>2568</v>
      </c>
      <c r="L1129" s="151">
        <v>71</v>
      </c>
      <c r="M1129" s="172">
        <v>0.93</v>
      </c>
      <c r="N1129" s="153">
        <v>74924</v>
      </c>
      <c r="O1129" s="153">
        <v>71650</v>
      </c>
      <c r="P1129" s="153">
        <v>3274</v>
      </c>
      <c r="Q1129" s="154">
        <v>0.956302386418237</v>
      </c>
      <c r="R1129" s="154">
        <v>0.964663327768503</v>
      </c>
      <c r="S1129" s="154">
        <v>0.965004374453193</v>
      </c>
      <c r="T1129" s="154">
        <v>0.973095869647594</v>
      </c>
      <c r="U1129" s="173">
        <v>-0.00034104668469026</v>
      </c>
      <c r="V1129" s="158">
        <v>21822</v>
      </c>
      <c r="W1129" s="158">
        <v>21032</v>
      </c>
      <c r="X1129" s="158">
        <v>23949</v>
      </c>
      <c r="Y1129" s="158">
        <v>23150</v>
      </c>
      <c r="Z1129" s="155">
        <v>0.963798002016314</v>
      </c>
      <c r="AA1129" s="155">
        <v>0.966637437888847</v>
      </c>
      <c r="AB1129" s="173">
        <v>-0.00283943587253332</v>
      </c>
    </row>
    <row r="1130" spans="1:28">
      <c r="A1130" s="175" t="s">
        <v>1085</v>
      </c>
      <c r="B1130" s="181" t="s">
        <v>1833</v>
      </c>
      <c r="C1130" s="181" t="s">
        <v>1131</v>
      </c>
      <c r="D1130" s="150">
        <v>3703</v>
      </c>
      <c r="E1130" s="153">
        <v>3575</v>
      </c>
      <c r="F1130" s="153">
        <v>128</v>
      </c>
      <c r="G1130" s="151">
        <v>2345</v>
      </c>
      <c r="H1130" s="151">
        <v>2241</v>
      </c>
      <c r="I1130" s="151">
        <v>104</v>
      </c>
      <c r="J1130" s="151">
        <v>2536</v>
      </c>
      <c r="K1130" s="151">
        <v>2446</v>
      </c>
      <c r="L1130" s="151">
        <v>90</v>
      </c>
      <c r="M1130" s="172">
        <v>0.93</v>
      </c>
      <c r="N1130" s="153">
        <v>74609</v>
      </c>
      <c r="O1130" s="153">
        <v>72287</v>
      </c>
      <c r="P1130" s="153">
        <v>2322</v>
      </c>
      <c r="Q1130" s="154">
        <v>0.96887774933319</v>
      </c>
      <c r="R1130" s="154">
        <v>0.965433432352147</v>
      </c>
      <c r="S1130" s="154">
        <v>0.955650319829424</v>
      </c>
      <c r="T1130" s="154">
        <v>0.964511041009464</v>
      </c>
      <c r="U1130" s="173">
        <v>0.00978311252272268</v>
      </c>
      <c r="V1130" s="158">
        <v>21726</v>
      </c>
      <c r="W1130" s="158">
        <v>21035</v>
      </c>
      <c r="X1130" s="158">
        <v>24521</v>
      </c>
      <c r="Y1130" s="158">
        <v>23883</v>
      </c>
      <c r="Z1130" s="155">
        <v>0.96819478965295</v>
      </c>
      <c r="AA1130" s="155">
        <v>0.973981485257534</v>
      </c>
      <c r="AB1130" s="173">
        <v>-0.005786695604584</v>
      </c>
    </row>
    <row r="1131" spans="1:28">
      <c r="A1131" s="175" t="s">
        <v>1085</v>
      </c>
      <c r="B1131" s="181" t="s">
        <v>1833</v>
      </c>
      <c r="C1131" s="181" t="s">
        <v>1132</v>
      </c>
      <c r="D1131" s="150">
        <v>2415</v>
      </c>
      <c r="E1131" s="153">
        <v>2337</v>
      </c>
      <c r="F1131" s="153">
        <v>78</v>
      </c>
      <c r="G1131" s="151">
        <v>1518</v>
      </c>
      <c r="H1131" s="151">
        <v>1464</v>
      </c>
      <c r="I1131" s="151">
        <v>54</v>
      </c>
      <c r="J1131" s="151">
        <v>1691</v>
      </c>
      <c r="K1131" s="151">
        <v>1642</v>
      </c>
      <c r="L1131" s="151">
        <v>49</v>
      </c>
      <c r="M1131" s="172">
        <v>0.93</v>
      </c>
      <c r="N1131" s="153">
        <v>50635</v>
      </c>
      <c r="O1131" s="153">
        <v>49192</v>
      </c>
      <c r="P1131" s="153">
        <v>1443</v>
      </c>
      <c r="Q1131" s="154">
        <v>0.971501925545571</v>
      </c>
      <c r="R1131" s="154">
        <v>0.967701863354037</v>
      </c>
      <c r="S1131" s="154">
        <v>0.964426877470356</v>
      </c>
      <c r="T1131" s="154">
        <v>0.971023063276168</v>
      </c>
      <c r="U1131" s="173">
        <v>0.00327498588368158</v>
      </c>
      <c r="V1131" s="158">
        <v>14648</v>
      </c>
      <c r="W1131" s="158">
        <v>14235</v>
      </c>
      <c r="X1131" s="158">
        <v>16334</v>
      </c>
      <c r="Y1131" s="158">
        <v>15696</v>
      </c>
      <c r="Z1131" s="155">
        <v>0.971805024576734</v>
      </c>
      <c r="AA1131" s="155">
        <v>0.960940369780825</v>
      </c>
      <c r="AB1131" s="173">
        <v>0.0108646547959087</v>
      </c>
    </row>
    <row r="1132" spans="1:28">
      <c r="A1132" s="175" t="s">
        <v>1085</v>
      </c>
      <c r="B1132" s="181" t="s">
        <v>1834</v>
      </c>
      <c r="C1132" s="181" t="s">
        <v>1133</v>
      </c>
      <c r="D1132" s="150">
        <v>2176</v>
      </c>
      <c r="E1132" s="153">
        <v>2089</v>
      </c>
      <c r="F1132" s="153">
        <v>87</v>
      </c>
      <c r="G1132" s="151">
        <v>1443</v>
      </c>
      <c r="H1132" s="151">
        <v>1408</v>
      </c>
      <c r="I1132" s="151">
        <v>35</v>
      </c>
      <c r="J1132" s="151">
        <v>2154</v>
      </c>
      <c r="K1132" s="151">
        <v>2110</v>
      </c>
      <c r="L1132" s="151">
        <v>44</v>
      </c>
      <c r="M1132" s="172">
        <v>0.93</v>
      </c>
      <c r="N1132" s="153">
        <v>52789</v>
      </c>
      <c r="O1132" s="153">
        <v>51520</v>
      </c>
      <c r="P1132" s="153">
        <v>1269</v>
      </c>
      <c r="Q1132" s="154">
        <v>0.975960900945273</v>
      </c>
      <c r="R1132" s="154">
        <v>0.960018382352941</v>
      </c>
      <c r="S1132" s="154">
        <v>0.975744975744976</v>
      </c>
      <c r="T1132" s="154">
        <v>0.979572887650882</v>
      </c>
      <c r="U1132" s="173">
        <v>-0.0157265933920346</v>
      </c>
      <c r="V1132" s="158">
        <v>15341</v>
      </c>
      <c r="W1132" s="158">
        <v>14986</v>
      </c>
      <c r="X1132" s="158">
        <v>17050</v>
      </c>
      <c r="Y1132" s="158">
        <v>16710</v>
      </c>
      <c r="Z1132" s="155">
        <v>0.976859396388762</v>
      </c>
      <c r="AA1132" s="155">
        <v>0.980058651026393</v>
      </c>
      <c r="AB1132" s="173">
        <v>-0.00319925463763082</v>
      </c>
    </row>
    <row r="1133" spans="1:28">
      <c r="A1133" s="175" t="s">
        <v>1085</v>
      </c>
      <c r="B1133" s="181" t="s">
        <v>1834</v>
      </c>
      <c r="C1133" s="181" t="s">
        <v>1134</v>
      </c>
      <c r="D1133" s="150">
        <v>3594</v>
      </c>
      <c r="E1133" s="153">
        <v>3407</v>
      </c>
      <c r="F1133" s="153">
        <v>187</v>
      </c>
      <c r="G1133" s="151">
        <v>2461</v>
      </c>
      <c r="H1133" s="151">
        <v>2311</v>
      </c>
      <c r="I1133" s="151">
        <v>150</v>
      </c>
      <c r="J1133" s="151">
        <v>3522</v>
      </c>
      <c r="K1133" s="151">
        <v>3398</v>
      </c>
      <c r="L1133" s="151">
        <v>124</v>
      </c>
      <c r="M1133" s="172">
        <v>0.93</v>
      </c>
      <c r="N1133" s="153">
        <v>86841</v>
      </c>
      <c r="O1133" s="153">
        <v>83593</v>
      </c>
      <c r="P1133" s="153">
        <v>3248</v>
      </c>
      <c r="Q1133" s="154">
        <v>0.962598311857302</v>
      </c>
      <c r="R1133" s="154">
        <v>0.947968836950473</v>
      </c>
      <c r="S1133" s="154">
        <v>0.939049167005282</v>
      </c>
      <c r="T1133" s="154">
        <v>0.964792731402612</v>
      </c>
      <c r="U1133" s="173">
        <v>0.00891966994519056</v>
      </c>
      <c r="V1133" s="158">
        <v>25254</v>
      </c>
      <c r="W1133" s="158">
        <v>24236</v>
      </c>
      <c r="X1133" s="158">
        <v>27826</v>
      </c>
      <c r="Y1133" s="158">
        <v>26919</v>
      </c>
      <c r="Z1133" s="155">
        <v>0.959689554130039</v>
      </c>
      <c r="AA1133" s="155">
        <v>0.96740458563933</v>
      </c>
      <c r="AB1133" s="173">
        <v>-0.00771503150929131</v>
      </c>
    </row>
    <row r="1134" spans="1:28">
      <c r="A1134" s="175" t="s">
        <v>1085</v>
      </c>
      <c r="B1134" s="181" t="s">
        <v>1834</v>
      </c>
      <c r="C1134" s="181" t="s">
        <v>1135</v>
      </c>
      <c r="D1134" s="150">
        <v>5117</v>
      </c>
      <c r="E1134" s="153">
        <v>4974</v>
      </c>
      <c r="F1134" s="153">
        <v>143</v>
      </c>
      <c r="G1134" s="151">
        <v>3674</v>
      </c>
      <c r="H1134" s="151">
        <v>3607</v>
      </c>
      <c r="I1134" s="151">
        <v>67</v>
      </c>
      <c r="J1134" s="151">
        <v>4908</v>
      </c>
      <c r="K1134" s="151">
        <v>4824</v>
      </c>
      <c r="L1134" s="151">
        <v>84</v>
      </c>
      <c r="M1134" s="172">
        <v>0.93</v>
      </c>
      <c r="N1134" s="153">
        <v>119512</v>
      </c>
      <c r="O1134" s="153">
        <v>117588</v>
      </c>
      <c r="P1134" s="153">
        <v>1924</v>
      </c>
      <c r="Q1134" s="154">
        <v>0.983901198206038</v>
      </c>
      <c r="R1134" s="154">
        <v>0.972053937854211</v>
      </c>
      <c r="S1134" s="154">
        <v>0.981763745236799</v>
      </c>
      <c r="T1134" s="154">
        <v>0.982885085574572</v>
      </c>
      <c r="U1134" s="173">
        <v>-0.00970980738258764</v>
      </c>
      <c r="V1134" s="158">
        <v>35677</v>
      </c>
      <c r="W1134" s="158">
        <v>34992</v>
      </c>
      <c r="X1134" s="158">
        <v>38395</v>
      </c>
      <c r="Y1134" s="158">
        <v>37833</v>
      </c>
      <c r="Z1134" s="155">
        <v>0.98079995515318</v>
      </c>
      <c r="AA1134" s="155">
        <v>0.985362677431957</v>
      </c>
      <c r="AB1134" s="173">
        <v>-0.0045627222787773</v>
      </c>
    </row>
    <row r="1135" spans="1:28">
      <c r="A1135" s="175" t="s">
        <v>1085</v>
      </c>
      <c r="B1135" s="181" t="s">
        <v>1834</v>
      </c>
      <c r="C1135" s="181" t="s">
        <v>1136</v>
      </c>
      <c r="D1135" s="150">
        <v>5590</v>
      </c>
      <c r="E1135" s="153">
        <v>5208</v>
      </c>
      <c r="F1135" s="153">
        <v>382</v>
      </c>
      <c r="G1135" s="151">
        <v>3442</v>
      </c>
      <c r="H1135" s="151">
        <v>3308</v>
      </c>
      <c r="I1135" s="151">
        <v>134</v>
      </c>
      <c r="J1135" s="151">
        <v>4922</v>
      </c>
      <c r="K1135" s="151">
        <v>4742</v>
      </c>
      <c r="L1135" s="151">
        <v>180</v>
      </c>
      <c r="M1135" s="172">
        <v>0.93</v>
      </c>
      <c r="N1135" s="153">
        <v>120363</v>
      </c>
      <c r="O1135" s="153">
        <v>114207</v>
      </c>
      <c r="P1135" s="153">
        <v>6156</v>
      </c>
      <c r="Q1135" s="154">
        <v>0.948854714488672</v>
      </c>
      <c r="R1135" s="154">
        <v>0.931663685152057</v>
      </c>
      <c r="S1135" s="154">
        <v>0.961069145845439</v>
      </c>
      <c r="T1135" s="154">
        <v>0.963429500203169</v>
      </c>
      <c r="U1135" s="173">
        <v>-0.0294054606933815</v>
      </c>
      <c r="V1135" s="158">
        <v>36089</v>
      </c>
      <c r="W1135" s="158">
        <v>34499</v>
      </c>
      <c r="X1135" s="158">
        <v>38176</v>
      </c>
      <c r="Y1135" s="158">
        <v>36619</v>
      </c>
      <c r="Z1135" s="155">
        <v>0.955942253872371</v>
      </c>
      <c r="AA1135" s="155">
        <v>0.959215213746857</v>
      </c>
      <c r="AB1135" s="173">
        <v>-0.00327295987448561</v>
      </c>
    </row>
    <row r="1136" spans="1:28">
      <c r="A1136" s="175" t="s">
        <v>1085</v>
      </c>
      <c r="B1136" s="181" t="s">
        <v>1834</v>
      </c>
      <c r="C1136" s="181" t="s">
        <v>1137</v>
      </c>
      <c r="D1136" s="150">
        <v>3247</v>
      </c>
      <c r="E1136" s="153">
        <v>3093</v>
      </c>
      <c r="F1136" s="153">
        <v>154</v>
      </c>
      <c r="G1136" s="151">
        <v>2127</v>
      </c>
      <c r="H1136" s="151">
        <v>2023</v>
      </c>
      <c r="I1136" s="151">
        <v>104</v>
      </c>
      <c r="J1136" s="151">
        <v>3249</v>
      </c>
      <c r="K1136" s="151">
        <v>3127</v>
      </c>
      <c r="L1136" s="151">
        <v>122</v>
      </c>
      <c r="M1136" s="172">
        <v>0.93</v>
      </c>
      <c r="N1136" s="153">
        <v>80277</v>
      </c>
      <c r="O1136" s="153">
        <v>76970</v>
      </c>
      <c r="P1136" s="153">
        <v>3307</v>
      </c>
      <c r="Q1136" s="154">
        <v>0.958805137212402</v>
      </c>
      <c r="R1136" s="154">
        <v>0.952571604558054</v>
      </c>
      <c r="S1136" s="154">
        <v>0.951104842501175</v>
      </c>
      <c r="T1136" s="154">
        <v>0.962449984610649</v>
      </c>
      <c r="U1136" s="173">
        <v>0.00146676205687823</v>
      </c>
      <c r="V1136" s="158">
        <v>22802</v>
      </c>
      <c r="W1136" s="158">
        <v>21677</v>
      </c>
      <c r="X1136" s="158">
        <v>25783</v>
      </c>
      <c r="Y1136" s="158">
        <v>24816</v>
      </c>
      <c r="Z1136" s="155">
        <v>0.950662222612052</v>
      </c>
      <c r="AA1136" s="155">
        <v>0.962494667028662</v>
      </c>
      <c r="AB1136" s="173">
        <v>-0.0118324444166107</v>
      </c>
    </row>
    <row r="1137" spans="1:28">
      <c r="A1137" s="175" t="s">
        <v>1085</v>
      </c>
      <c r="B1137" s="181" t="s">
        <v>1834</v>
      </c>
      <c r="C1137" s="181" t="s">
        <v>1138</v>
      </c>
      <c r="D1137" s="150">
        <v>3798</v>
      </c>
      <c r="E1137" s="153">
        <v>3561</v>
      </c>
      <c r="F1137" s="153">
        <v>237</v>
      </c>
      <c r="G1137" s="151">
        <v>2486</v>
      </c>
      <c r="H1137" s="151">
        <v>2384</v>
      </c>
      <c r="I1137" s="151">
        <v>102</v>
      </c>
      <c r="J1137" s="151">
        <v>3654</v>
      </c>
      <c r="K1137" s="151">
        <v>3527</v>
      </c>
      <c r="L1137" s="151">
        <v>127</v>
      </c>
      <c r="M1137" s="172">
        <v>0.93</v>
      </c>
      <c r="N1137" s="153">
        <v>89324</v>
      </c>
      <c r="O1137" s="153">
        <v>85609</v>
      </c>
      <c r="P1137" s="153">
        <v>3715</v>
      </c>
      <c r="Q1137" s="154">
        <v>0.958409833863239</v>
      </c>
      <c r="R1137" s="154">
        <v>0.937598736176935</v>
      </c>
      <c r="S1137" s="154">
        <v>0.958970233306517</v>
      </c>
      <c r="T1137" s="154">
        <v>0.965243568691845</v>
      </c>
      <c r="U1137" s="173">
        <v>-0.0213714971295813</v>
      </c>
      <c r="V1137" s="158">
        <v>25935</v>
      </c>
      <c r="W1137" s="158">
        <v>24895</v>
      </c>
      <c r="X1137" s="158">
        <v>28417</v>
      </c>
      <c r="Y1137" s="158">
        <v>27122</v>
      </c>
      <c r="Z1137" s="155">
        <v>0.959899749373434</v>
      </c>
      <c r="AA1137" s="155">
        <v>0.954428687053524</v>
      </c>
      <c r="AB1137" s="173">
        <v>0.00547106231990924</v>
      </c>
    </row>
    <row r="1138" spans="1:28">
      <c r="A1138" s="175" t="s">
        <v>1085</v>
      </c>
      <c r="B1138" s="181" t="s">
        <v>1834</v>
      </c>
      <c r="C1138" s="181" t="s">
        <v>1139</v>
      </c>
      <c r="D1138" s="150">
        <v>3769</v>
      </c>
      <c r="E1138" s="153">
        <v>3287</v>
      </c>
      <c r="F1138" s="153">
        <v>482</v>
      </c>
      <c r="G1138" s="151">
        <v>2432</v>
      </c>
      <c r="H1138" s="151">
        <v>2165</v>
      </c>
      <c r="I1138" s="151">
        <v>267</v>
      </c>
      <c r="J1138" s="151">
        <v>3518</v>
      </c>
      <c r="K1138" s="151">
        <v>3196</v>
      </c>
      <c r="L1138" s="151">
        <v>322</v>
      </c>
      <c r="M1138" s="172">
        <v>0.93</v>
      </c>
      <c r="N1138" s="153">
        <v>84791</v>
      </c>
      <c r="O1138" s="153">
        <v>77973</v>
      </c>
      <c r="P1138" s="153">
        <v>6818</v>
      </c>
      <c r="Q1138" s="154">
        <v>0.919590522579047</v>
      </c>
      <c r="R1138" s="154">
        <v>0.872114619262404</v>
      </c>
      <c r="S1138" s="154">
        <v>0.890213815789474</v>
      </c>
      <c r="T1138" s="154">
        <v>0.908470722001137</v>
      </c>
      <c r="U1138" s="173">
        <v>-0.0180991965270698</v>
      </c>
      <c r="V1138" s="158">
        <v>25051</v>
      </c>
      <c r="W1138" s="158">
        <v>22883</v>
      </c>
      <c r="X1138" s="158">
        <v>26883</v>
      </c>
      <c r="Y1138" s="158">
        <v>24574</v>
      </c>
      <c r="Z1138" s="155">
        <v>0.913456548640773</v>
      </c>
      <c r="AA1138" s="155">
        <v>0.914109288397872</v>
      </c>
      <c r="AB1138" s="173">
        <v>-0.000652739757099452</v>
      </c>
    </row>
    <row r="1139" spans="1:28">
      <c r="A1139" s="175" t="s">
        <v>1085</v>
      </c>
      <c r="B1139" s="181" t="s">
        <v>1834</v>
      </c>
      <c r="C1139" s="181" t="s">
        <v>1140</v>
      </c>
      <c r="D1139" s="150">
        <v>3803</v>
      </c>
      <c r="E1139" s="153">
        <v>3690</v>
      </c>
      <c r="F1139" s="153">
        <v>113</v>
      </c>
      <c r="G1139" s="151">
        <v>2489</v>
      </c>
      <c r="H1139" s="151">
        <v>2422</v>
      </c>
      <c r="I1139" s="151">
        <v>67</v>
      </c>
      <c r="J1139" s="151">
        <v>3618</v>
      </c>
      <c r="K1139" s="151">
        <v>3539</v>
      </c>
      <c r="L1139" s="151">
        <v>79</v>
      </c>
      <c r="M1139" s="172">
        <v>0.93</v>
      </c>
      <c r="N1139" s="153">
        <v>91772</v>
      </c>
      <c r="O1139" s="153">
        <v>89385</v>
      </c>
      <c r="P1139" s="153">
        <v>2387</v>
      </c>
      <c r="Q1139" s="154">
        <v>0.973989887983263</v>
      </c>
      <c r="R1139" s="154">
        <v>0.970286615829608</v>
      </c>
      <c r="S1139" s="154">
        <v>0.97308155885898</v>
      </c>
      <c r="T1139" s="154">
        <v>0.978164731896075</v>
      </c>
      <c r="U1139" s="173">
        <v>-0.00279494302937133</v>
      </c>
      <c r="V1139" s="158">
        <v>26412</v>
      </c>
      <c r="W1139" s="158">
        <v>25693</v>
      </c>
      <c r="X1139" s="158">
        <v>30595</v>
      </c>
      <c r="Y1139" s="158">
        <v>29601</v>
      </c>
      <c r="Z1139" s="155">
        <v>0.972777525367257</v>
      </c>
      <c r="AA1139" s="155">
        <v>0.967511031214251</v>
      </c>
      <c r="AB1139" s="173">
        <v>0.00526649415300651</v>
      </c>
    </row>
    <row r="1140" spans="1:28">
      <c r="A1140" s="175" t="s">
        <v>1085</v>
      </c>
      <c r="B1140" s="181" t="s">
        <v>1834</v>
      </c>
      <c r="C1140" s="181" t="s">
        <v>1141</v>
      </c>
      <c r="D1140" s="150">
        <v>1940</v>
      </c>
      <c r="E1140" s="153">
        <v>1842</v>
      </c>
      <c r="F1140" s="153">
        <v>98</v>
      </c>
      <c r="G1140" s="151">
        <v>1323</v>
      </c>
      <c r="H1140" s="151">
        <v>1183</v>
      </c>
      <c r="I1140" s="151">
        <v>140</v>
      </c>
      <c r="J1140" s="151">
        <v>1933</v>
      </c>
      <c r="K1140" s="151">
        <v>1833</v>
      </c>
      <c r="L1140" s="151">
        <v>100</v>
      </c>
      <c r="M1140" s="172">
        <v>0.93</v>
      </c>
      <c r="N1140" s="153">
        <v>46079</v>
      </c>
      <c r="O1140" s="153">
        <v>43980</v>
      </c>
      <c r="P1140" s="153">
        <v>2099</v>
      </c>
      <c r="Q1140" s="154">
        <v>0.954447796176132</v>
      </c>
      <c r="R1140" s="154">
        <v>0.949484536082474</v>
      </c>
      <c r="S1140" s="154">
        <v>0.894179894179894</v>
      </c>
      <c r="T1140" s="154">
        <v>0.948266942576306</v>
      </c>
      <c r="U1140" s="173">
        <v>0.05530464190258</v>
      </c>
      <c r="V1140" s="158">
        <v>13401</v>
      </c>
      <c r="W1140" s="158">
        <v>12707</v>
      </c>
      <c r="X1140" s="158">
        <v>15012</v>
      </c>
      <c r="Y1140" s="158">
        <v>14200</v>
      </c>
      <c r="Z1140" s="155">
        <v>0.948212819938811</v>
      </c>
      <c r="AA1140" s="155">
        <v>0.945909938715694</v>
      </c>
      <c r="AB1140" s="173">
        <v>0.0023028812231165</v>
      </c>
    </row>
    <row r="1141" spans="1:28">
      <c r="A1141" s="175" t="s">
        <v>1085</v>
      </c>
      <c r="B1141" s="181" t="s">
        <v>1834</v>
      </c>
      <c r="C1141" s="181" t="s">
        <v>1142</v>
      </c>
      <c r="D1141" s="150">
        <v>2182</v>
      </c>
      <c r="E1141" s="153">
        <v>2080</v>
      </c>
      <c r="F1141" s="153">
        <v>102</v>
      </c>
      <c r="G1141" s="151">
        <v>1454</v>
      </c>
      <c r="H1141" s="151">
        <v>1356</v>
      </c>
      <c r="I1141" s="151">
        <v>98</v>
      </c>
      <c r="J1141" s="151">
        <v>2173</v>
      </c>
      <c r="K1141" s="151">
        <v>2090</v>
      </c>
      <c r="L1141" s="151">
        <v>83</v>
      </c>
      <c r="M1141" s="172">
        <v>0.93</v>
      </c>
      <c r="N1141" s="153">
        <v>53787</v>
      </c>
      <c r="O1141" s="153">
        <v>51718</v>
      </c>
      <c r="P1141" s="153">
        <v>2069</v>
      </c>
      <c r="Q1141" s="154">
        <v>0.961533456039563</v>
      </c>
      <c r="R1141" s="154">
        <v>0.953253895508708</v>
      </c>
      <c r="S1141" s="154">
        <v>0.932599724896836</v>
      </c>
      <c r="T1141" s="154">
        <v>0.961803957662218</v>
      </c>
      <c r="U1141" s="173">
        <v>0.0206541706118714</v>
      </c>
      <c r="V1141" s="158">
        <v>15411</v>
      </c>
      <c r="W1141" s="158">
        <v>14801</v>
      </c>
      <c r="X1141" s="158">
        <v>17303</v>
      </c>
      <c r="Y1141" s="158">
        <v>16523</v>
      </c>
      <c r="Z1141" s="155">
        <v>0.960417883330089</v>
      </c>
      <c r="AA1141" s="155">
        <v>0.954921111945905</v>
      </c>
      <c r="AB1141" s="173">
        <v>0.00549677138418359</v>
      </c>
    </row>
    <row r="1142" spans="1:28">
      <c r="A1142" s="175" t="s">
        <v>1085</v>
      </c>
      <c r="B1142" s="181" t="s">
        <v>1835</v>
      </c>
      <c r="C1142" s="181" t="s">
        <v>1143</v>
      </c>
      <c r="D1142" s="150">
        <v>11864</v>
      </c>
      <c r="E1142" s="153">
        <v>10917</v>
      </c>
      <c r="F1142" s="153">
        <v>947</v>
      </c>
      <c r="G1142" s="151">
        <v>7753</v>
      </c>
      <c r="H1142" s="151">
        <v>7252</v>
      </c>
      <c r="I1142" s="151">
        <v>501</v>
      </c>
      <c r="J1142" s="151">
        <v>11159</v>
      </c>
      <c r="K1142" s="151">
        <v>10460</v>
      </c>
      <c r="L1142" s="151">
        <v>699</v>
      </c>
      <c r="M1142" s="172">
        <v>0.93</v>
      </c>
      <c r="N1142" s="153">
        <v>264062</v>
      </c>
      <c r="O1142" s="153">
        <v>247783</v>
      </c>
      <c r="P1142" s="153">
        <v>16279</v>
      </c>
      <c r="Q1142" s="154">
        <v>0.938351599245632</v>
      </c>
      <c r="R1142" s="154">
        <v>0.920178691840863</v>
      </c>
      <c r="S1142" s="154">
        <v>0.935379852960144</v>
      </c>
      <c r="T1142" s="154">
        <v>0.937359978492696</v>
      </c>
      <c r="U1142" s="173">
        <v>-0.0152011611192814</v>
      </c>
      <c r="V1142" s="158">
        <v>79412</v>
      </c>
      <c r="W1142" s="158">
        <v>74617</v>
      </c>
      <c r="X1142" s="158">
        <v>84755</v>
      </c>
      <c r="Y1142" s="158">
        <v>79996</v>
      </c>
      <c r="Z1142" s="155">
        <v>0.939618697426082</v>
      </c>
      <c r="AA1142" s="155">
        <v>0.943849920358681</v>
      </c>
      <c r="AB1142" s="173">
        <v>-0.00423122293259914</v>
      </c>
    </row>
    <row r="1143" spans="1:28">
      <c r="A1143" s="175" t="s">
        <v>1085</v>
      </c>
      <c r="B1143" s="181" t="s">
        <v>1835</v>
      </c>
      <c r="C1143" s="181" t="s">
        <v>1144</v>
      </c>
      <c r="D1143" s="150">
        <v>3618</v>
      </c>
      <c r="E1143" s="153">
        <v>3134</v>
      </c>
      <c r="F1143" s="153">
        <v>484</v>
      </c>
      <c r="G1143" s="151">
        <v>2312</v>
      </c>
      <c r="H1143" s="151">
        <v>1831</v>
      </c>
      <c r="I1143" s="151">
        <v>481</v>
      </c>
      <c r="J1143" s="151">
        <v>3473</v>
      </c>
      <c r="K1143" s="151">
        <v>3158</v>
      </c>
      <c r="L1143" s="151">
        <v>315</v>
      </c>
      <c r="M1143" s="172">
        <v>0.93</v>
      </c>
      <c r="N1143" s="153">
        <v>79509</v>
      </c>
      <c r="O1143" s="153">
        <v>69763</v>
      </c>
      <c r="P1143" s="153">
        <v>9746</v>
      </c>
      <c r="Q1143" s="154">
        <v>0.877422681708989</v>
      </c>
      <c r="R1143" s="154">
        <v>0.866224433388613</v>
      </c>
      <c r="S1143" s="154">
        <v>0.791955017301038</v>
      </c>
      <c r="T1143" s="154">
        <v>0.909300316729053</v>
      </c>
      <c r="U1143" s="173">
        <v>0.0742694160875745</v>
      </c>
      <c r="V1143" s="158">
        <v>23994</v>
      </c>
      <c r="W1143" s="158">
        <v>21184</v>
      </c>
      <c r="X1143" s="158">
        <v>25714</v>
      </c>
      <c r="Y1143" s="158">
        <v>22156</v>
      </c>
      <c r="Z1143" s="155">
        <v>0.882887388513795</v>
      </c>
      <c r="AA1143" s="155">
        <v>0.861631795908843</v>
      </c>
      <c r="AB1143" s="173">
        <v>0.0212555926049517</v>
      </c>
    </row>
    <row r="1144" spans="1:28">
      <c r="A1144" s="175" t="s">
        <v>1085</v>
      </c>
      <c r="B1144" s="181" t="s">
        <v>1835</v>
      </c>
      <c r="C1144" s="181" t="s">
        <v>1145</v>
      </c>
      <c r="D1144" s="150">
        <v>4566</v>
      </c>
      <c r="E1144" s="153">
        <v>4427</v>
      </c>
      <c r="F1144" s="153">
        <v>139</v>
      </c>
      <c r="G1144" s="151">
        <v>2913</v>
      </c>
      <c r="H1144" s="151">
        <v>2814</v>
      </c>
      <c r="I1144" s="151">
        <v>99</v>
      </c>
      <c r="J1144" s="151">
        <v>4314</v>
      </c>
      <c r="K1144" s="151">
        <v>4224</v>
      </c>
      <c r="L1144" s="151">
        <v>90</v>
      </c>
      <c r="M1144" s="172">
        <v>0.93</v>
      </c>
      <c r="N1144" s="153">
        <v>99216</v>
      </c>
      <c r="O1144" s="153">
        <v>97200</v>
      </c>
      <c r="P1144" s="153">
        <v>2016</v>
      </c>
      <c r="Q1144" s="154">
        <v>0.979680696661829</v>
      </c>
      <c r="R1144" s="154">
        <v>0.969557599649584</v>
      </c>
      <c r="S1144" s="154">
        <v>0.966014418125644</v>
      </c>
      <c r="T1144" s="154">
        <v>0.97913769123783</v>
      </c>
      <c r="U1144" s="173">
        <v>0.00354318152394018</v>
      </c>
      <c r="V1144" s="158">
        <v>30259</v>
      </c>
      <c r="W1144" s="158">
        <v>29589</v>
      </c>
      <c r="X1144" s="158">
        <v>31727</v>
      </c>
      <c r="Y1144" s="158">
        <v>31054</v>
      </c>
      <c r="Z1144" s="155">
        <v>0.977857827423246</v>
      </c>
      <c r="AA1144" s="155">
        <v>0.978787783276074</v>
      </c>
      <c r="AB1144" s="173">
        <v>-0.000929955852827957</v>
      </c>
    </row>
    <row r="1145" spans="1:28">
      <c r="A1145" s="175" t="s">
        <v>1085</v>
      </c>
      <c r="B1145" s="181" t="s">
        <v>1835</v>
      </c>
      <c r="C1145" s="181" t="s">
        <v>1146</v>
      </c>
      <c r="D1145" s="150">
        <v>5912</v>
      </c>
      <c r="E1145" s="153">
        <v>5527</v>
      </c>
      <c r="F1145" s="153">
        <v>385</v>
      </c>
      <c r="G1145" s="151">
        <v>3842</v>
      </c>
      <c r="H1145" s="151">
        <v>3621</v>
      </c>
      <c r="I1145" s="151">
        <v>221</v>
      </c>
      <c r="J1145" s="151">
        <v>5477</v>
      </c>
      <c r="K1145" s="151">
        <v>4980</v>
      </c>
      <c r="L1145" s="151">
        <v>497</v>
      </c>
      <c r="M1145" s="172">
        <v>0.93</v>
      </c>
      <c r="N1145" s="153">
        <v>128996</v>
      </c>
      <c r="O1145" s="153">
        <v>120755</v>
      </c>
      <c r="P1145" s="153">
        <v>8241</v>
      </c>
      <c r="Q1145" s="154">
        <v>0.936114298117771</v>
      </c>
      <c r="R1145" s="154">
        <v>0.934878213802436</v>
      </c>
      <c r="S1145" s="154">
        <v>0.942477876106195</v>
      </c>
      <c r="T1145" s="154">
        <v>0.909256892459376</v>
      </c>
      <c r="U1145" s="173">
        <v>-0.00759966230375897</v>
      </c>
      <c r="V1145" s="158">
        <v>39361</v>
      </c>
      <c r="W1145" s="158">
        <v>36721</v>
      </c>
      <c r="X1145" s="158">
        <v>41303</v>
      </c>
      <c r="Y1145" s="158">
        <v>38989</v>
      </c>
      <c r="Z1145" s="155">
        <v>0.932928533319784</v>
      </c>
      <c r="AA1145" s="155">
        <v>0.943975013921507</v>
      </c>
      <c r="AB1145" s="173">
        <v>-0.0110464806017234</v>
      </c>
    </row>
    <row r="1146" spans="1:28">
      <c r="A1146" s="175" t="s">
        <v>1085</v>
      </c>
      <c r="B1146" s="181" t="s">
        <v>1835</v>
      </c>
      <c r="C1146" s="181" t="s">
        <v>1147</v>
      </c>
      <c r="D1146" s="150">
        <v>4061</v>
      </c>
      <c r="E1146" s="153">
        <v>3472</v>
      </c>
      <c r="F1146" s="153">
        <v>589</v>
      </c>
      <c r="G1146" s="151">
        <v>2541</v>
      </c>
      <c r="H1146" s="151">
        <v>2101</v>
      </c>
      <c r="I1146" s="151">
        <v>440</v>
      </c>
      <c r="J1146" s="151">
        <v>3810</v>
      </c>
      <c r="K1146" s="151">
        <v>3099</v>
      </c>
      <c r="L1146" s="151">
        <v>711</v>
      </c>
      <c r="M1146" s="172">
        <v>0.93</v>
      </c>
      <c r="N1146" s="153">
        <v>88331</v>
      </c>
      <c r="O1146" s="153">
        <v>77777</v>
      </c>
      <c r="P1146" s="153">
        <v>10554</v>
      </c>
      <c r="Q1146" s="154">
        <v>0.880517598578076</v>
      </c>
      <c r="R1146" s="154">
        <v>0.854961832061069</v>
      </c>
      <c r="S1146" s="154">
        <v>0.826839826839827</v>
      </c>
      <c r="T1146" s="154">
        <v>0.813385826771653</v>
      </c>
      <c r="U1146" s="173">
        <v>0.0281220052212419</v>
      </c>
      <c r="V1146" s="158">
        <v>26888</v>
      </c>
      <c r="W1146" s="158">
        <v>23199</v>
      </c>
      <c r="X1146" s="158">
        <v>27959</v>
      </c>
      <c r="Y1146" s="158">
        <v>24786</v>
      </c>
      <c r="Z1146" s="155">
        <v>0.862801249628087</v>
      </c>
      <c r="AA1146" s="155">
        <v>0.886512393147108</v>
      </c>
      <c r="AB1146" s="173">
        <v>-0.0237111435190214</v>
      </c>
    </row>
    <row r="1147" spans="1:28">
      <c r="A1147" s="175" t="s">
        <v>1085</v>
      </c>
      <c r="B1147" s="181" t="s">
        <v>1835</v>
      </c>
      <c r="C1147" s="181" t="s">
        <v>1148</v>
      </c>
      <c r="D1147" s="150">
        <v>3341</v>
      </c>
      <c r="E1147" s="153">
        <v>2691</v>
      </c>
      <c r="F1147" s="153">
        <v>650</v>
      </c>
      <c r="G1147" s="151">
        <v>2031</v>
      </c>
      <c r="H1147" s="151">
        <v>1505</v>
      </c>
      <c r="I1147" s="151">
        <v>526</v>
      </c>
      <c r="J1147" s="151">
        <v>3106</v>
      </c>
      <c r="K1147" s="151">
        <v>2478</v>
      </c>
      <c r="L1147" s="151">
        <v>628</v>
      </c>
      <c r="M1147" s="172">
        <v>0.93</v>
      </c>
      <c r="N1147" s="153">
        <v>68146</v>
      </c>
      <c r="O1147" s="153">
        <v>57501</v>
      </c>
      <c r="P1147" s="153">
        <v>10645</v>
      </c>
      <c r="Q1147" s="154">
        <v>0.84379127168139</v>
      </c>
      <c r="R1147" s="154">
        <v>0.805447470817121</v>
      </c>
      <c r="S1147" s="154">
        <v>0.741014278680453</v>
      </c>
      <c r="T1147" s="154">
        <v>0.797810688989053</v>
      </c>
      <c r="U1147" s="173">
        <v>0.0644331921366676</v>
      </c>
      <c r="V1147" s="158">
        <v>20621</v>
      </c>
      <c r="W1147" s="158">
        <v>17011</v>
      </c>
      <c r="X1147" s="158">
        <v>21157</v>
      </c>
      <c r="Y1147" s="158">
        <v>18206</v>
      </c>
      <c r="Z1147" s="155">
        <v>0.824935745114204</v>
      </c>
      <c r="AA1147" s="155">
        <v>0.860518977170676</v>
      </c>
      <c r="AB1147" s="173">
        <v>-0.0355832320564724</v>
      </c>
    </row>
    <row r="1148" spans="1:28">
      <c r="A1148" s="175" t="s">
        <v>1085</v>
      </c>
      <c r="B1148" s="181" t="s">
        <v>1835</v>
      </c>
      <c r="C1148" s="181" t="s">
        <v>1149</v>
      </c>
      <c r="D1148" s="150">
        <v>6397</v>
      </c>
      <c r="E1148" s="153">
        <v>5866</v>
      </c>
      <c r="F1148" s="153">
        <v>531</v>
      </c>
      <c r="G1148" s="151">
        <v>4183</v>
      </c>
      <c r="H1148" s="151">
        <v>3825</v>
      </c>
      <c r="I1148" s="151">
        <v>358</v>
      </c>
      <c r="J1148" s="151">
        <v>6073</v>
      </c>
      <c r="K1148" s="151">
        <v>5857</v>
      </c>
      <c r="L1148" s="151">
        <v>216</v>
      </c>
      <c r="M1148" s="172">
        <v>0.93</v>
      </c>
      <c r="N1148" s="153">
        <v>140324</v>
      </c>
      <c r="O1148" s="153">
        <v>133375</v>
      </c>
      <c r="P1148" s="153">
        <v>6949</v>
      </c>
      <c r="Q1148" s="154">
        <v>0.950478891707762</v>
      </c>
      <c r="R1148" s="154">
        <v>0.91699234015945</v>
      </c>
      <c r="S1148" s="154">
        <v>0.914415491274205</v>
      </c>
      <c r="T1148" s="154">
        <v>0.964432735056809</v>
      </c>
      <c r="U1148" s="173">
        <v>0.00257684888524468</v>
      </c>
      <c r="V1148" s="158">
        <v>42425</v>
      </c>
      <c r="W1148" s="158">
        <v>40250</v>
      </c>
      <c r="X1148" s="158">
        <v>45015</v>
      </c>
      <c r="Y1148" s="158">
        <v>42927</v>
      </c>
      <c r="Z1148" s="155">
        <v>0.948733058338244</v>
      </c>
      <c r="AA1148" s="155">
        <v>0.953615461512829</v>
      </c>
      <c r="AB1148" s="173">
        <v>-0.0048824031745851</v>
      </c>
    </row>
    <row r="1149" spans="1:28">
      <c r="A1149" s="175" t="s">
        <v>1085</v>
      </c>
      <c r="B1149" s="181" t="s">
        <v>1835</v>
      </c>
      <c r="C1149" s="181" t="s">
        <v>1150</v>
      </c>
      <c r="D1149" s="150">
        <v>7361</v>
      </c>
      <c r="E1149" s="153">
        <v>6585</v>
      </c>
      <c r="F1149" s="153">
        <v>776</v>
      </c>
      <c r="G1149" s="151">
        <v>4597</v>
      </c>
      <c r="H1149" s="151">
        <v>4166</v>
      </c>
      <c r="I1149" s="151">
        <v>431</v>
      </c>
      <c r="J1149" s="151">
        <v>6460</v>
      </c>
      <c r="K1149" s="151">
        <v>6024</v>
      </c>
      <c r="L1149" s="151">
        <v>436</v>
      </c>
      <c r="M1149" s="172">
        <v>0.93</v>
      </c>
      <c r="N1149" s="153">
        <v>157014</v>
      </c>
      <c r="O1149" s="153">
        <v>145460</v>
      </c>
      <c r="P1149" s="153">
        <v>11554</v>
      </c>
      <c r="Q1149" s="154">
        <v>0.92641420510273</v>
      </c>
      <c r="R1149" s="154">
        <v>0.894579540823258</v>
      </c>
      <c r="S1149" s="154">
        <v>0.906243202088318</v>
      </c>
      <c r="T1149" s="154">
        <v>0.93250773993808</v>
      </c>
      <c r="U1149" s="173">
        <v>-0.0116636612650607</v>
      </c>
      <c r="V1149" s="158">
        <v>47399</v>
      </c>
      <c r="W1149" s="158">
        <v>43473</v>
      </c>
      <c r="X1149" s="158">
        <v>51024</v>
      </c>
      <c r="Y1149" s="158">
        <v>47257</v>
      </c>
      <c r="Z1149" s="155">
        <v>0.917171248338573</v>
      </c>
      <c r="AA1149" s="155">
        <v>0.926171997491377</v>
      </c>
      <c r="AB1149" s="173">
        <v>-0.00900074915280402</v>
      </c>
    </row>
    <row r="1150" spans="1:28">
      <c r="A1150" s="175" t="s">
        <v>1085</v>
      </c>
      <c r="B1150" s="181" t="s">
        <v>1835</v>
      </c>
      <c r="C1150" s="181" t="s">
        <v>1151</v>
      </c>
      <c r="D1150" s="150">
        <v>1359</v>
      </c>
      <c r="E1150" s="153">
        <v>129</v>
      </c>
      <c r="F1150" s="153">
        <v>1230</v>
      </c>
      <c r="G1150" s="151">
        <v>960</v>
      </c>
      <c r="H1150" s="151">
        <v>98</v>
      </c>
      <c r="I1150" s="151">
        <v>862</v>
      </c>
      <c r="J1150" s="151">
        <v>1403</v>
      </c>
      <c r="K1150" s="151">
        <v>100</v>
      </c>
      <c r="L1150" s="151">
        <v>1303</v>
      </c>
      <c r="M1150" s="172">
        <v>0.93</v>
      </c>
      <c r="N1150" s="153">
        <v>27547</v>
      </c>
      <c r="O1150" s="153">
        <v>1204</v>
      </c>
      <c r="P1150" s="153">
        <v>26343</v>
      </c>
      <c r="Q1150" s="154">
        <v>0.0437071187425128</v>
      </c>
      <c r="R1150" s="154">
        <v>0.0949227373068433</v>
      </c>
      <c r="S1150" s="154">
        <v>0.102083333333333</v>
      </c>
      <c r="T1150" s="154">
        <v>0.0712758374910905</v>
      </c>
      <c r="U1150" s="173">
        <v>-0.00716059602649007</v>
      </c>
      <c r="V1150" s="158">
        <v>9685</v>
      </c>
      <c r="W1150" s="158">
        <v>545</v>
      </c>
      <c r="X1150" s="158">
        <v>8296</v>
      </c>
      <c r="Y1150" s="158">
        <v>236</v>
      </c>
      <c r="Z1150" s="155">
        <v>0.0562725864739288</v>
      </c>
      <c r="AA1150" s="155">
        <v>0.0284474445515911</v>
      </c>
      <c r="AB1150" s="173">
        <v>0.0278251419223376</v>
      </c>
    </row>
    <row r="1151" spans="1:28">
      <c r="A1151" s="175" t="s">
        <v>1085</v>
      </c>
      <c r="B1151" s="181" t="s">
        <v>1835</v>
      </c>
      <c r="C1151" s="181" t="s">
        <v>1152</v>
      </c>
      <c r="D1151" s="150">
        <v>6197</v>
      </c>
      <c r="E1151" s="153">
        <v>5639</v>
      </c>
      <c r="F1151" s="153">
        <v>558</v>
      </c>
      <c r="G1151" s="151">
        <v>3854</v>
      </c>
      <c r="H1151" s="151">
        <v>3338</v>
      </c>
      <c r="I1151" s="151">
        <v>516</v>
      </c>
      <c r="J1151" s="151">
        <v>5807</v>
      </c>
      <c r="K1151" s="151">
        <v>4871</v>
      </c>
      <c r="L1151" s="151">
        <v>936</v>
      </c>
      <c r="M1151" s="172">
        <v>0.93</v>
      </c>
      <c r="N1151" s="153">
        <v>128980</v>
      </c>
      <c r="O1151" s="153">
        <v>115036</v>
      </c>
      <c r="P1151" s="153">
        <v>13944</v>
      </c>
      <c r="Q1151" s="154">
        <v>0.891890215537293</v>
      </c>
      <c r="R1151" s="154">
        <v>0.909956430530902</v>
      </c>
      <c r="S1151" s="154">
        <v>0.866113129216398</v>
      </c>
      <c r="T1151" s="154">
        <v>0.838815223006716</v>
      </c>
      <c r="U1151" s="173">
        <v>0.0438433013145035</v>
      </c>
      <c r="V1151" s="158">
        <v>40019</v>
      </c>
      <c r="W1151" s="158">
        <v>35476</v>
      </c>
      <c r="X1151" s="158">
        <v>41597</v>
      </c>
      <c r="Y1151" s="158">
        <v>37657</v>
      </c>
      <c r="Z1151" s="155">
        <v>0.886478922511807</v>
      </c>
      <c r="AA1151" s="155">
        <v>0.905281630886843</v>
      </c>
      <c r="AB1151" s="173">
        <v>-0.0188027083750358</v>
      </c>
    </row>
    <row r="1152" spans="1:28">
      <c r="A1152" s="175" t="s">
        <v>1085</v>
      </c>
      <c r="B1152" s="181" t="s">
        <v>1835</v>
      </c>
      <c r="C1152" s="181" t="s">
        <v>1153</v>
      </c>
      <c r="D1152" s="150">
        <v>4980</v>
      </c>
      <c r="E1152" s="153">
        <v>4527</v>
      </c>
      <c r="F1152" s="153">
        <v>453</v>
      </c>
      <c r="G1152" s="151">
        <v>3205</v>
      </c>
      <c r="H1152" s="151">
        <v>3007</v>
      </c>
      <c r="I1152" s="151">
        <v>198</v>
      </c>
      <c r="J1152" s="151">
        <v>4836</v>
      </c>
      <c r="K1152" s="151">
        <v>4246</v>
      </c>
      <c r="L1152" s="151">
        <v>590</v>
      </c>
      <c r="M1152" s="172">
        <v>0.93</v>
      </c>
      <c r="N1152" s="153">
        <v>107853</v>
      </c>
      <c r="O1152" s="153">
        <v>99787</v>
      </c>
      <c r="P1152" s="153">
        <v>8066</v>
      </c>
      <c r="Q1152" s="154">
        <v>0.925213021427313</v>
      </c>
      <c r="R1152" s="154">
        <v>0.909036144578313</v>
      </c>
      <c r="S1152" s="154">
        <v>0.938221528861154</v>
      </c>
      <c r="T1152" s="154">
        <v>0.877998345740281</v>
      </c>
      <c r="U1152" s="173">
        <v>-0.0291853842828411</v>
      </c>
      <c r="V1152" s="158">
        <v>33163</v>
      </c>
      <c r="W1152" s="158">
        <v>30636</v>
      </c>
      <c r="X1152" s="158">
        <v>34685</v>
      </c>
      <c r="Y1152" s="158">
        <v>31942</v>
      </c>
      <c r="Z1152" s="155">
        <v>0.9238006211742</v>
      </c>
      <c r="AA1152" s="155">
        <v>0.920916822834078</v>
      </c>
      <c r="AB1152" s="173">
        <v>0.00288379834012198</v>
      </c>
    </row>
    <row r="1153" spans="1:28">
      <c r="A1153" s="175" t="s">
        <v>1085</v>
      </c>
      <c r="B1153" s="181" t="s">
        <v>1835</v>
      </c>
      <c r="C1153" s="181" t="s">
        <v>1154</v>
      </c>
      <c r="D1153" s="150">
        <v>3650</v>
      </c>
      <c r="E1153" s="153">
        <v>3488</v>
      </c>
      <c r="F1153" s="153">
        <v>162</v>
      </c>
      <c r="G1153" s="151">
        <v>2467</v>
      </c>
      <c r="H1153" s="151">
        <v>2295</v>
      </c>
      <c r="I1153" s="151">
        <v>172</v>
      </c>
      <c r="J1153" s="151">
        <v>3571</v>
      </c>
      <c r="K1153" s="151">
        <v>3414</v>
      </c>
      <c r="L1153" s="151">
        <v>157</v>
      </c>
      <c r="M1153" s="172">
        <v>0.93</v>
      </c>
      <c r="N1153" s="153">
        <v>82287</v>
      </c>
      <c r="O1153" s="153">
        <v>78470</v>
      </c>
      <c r="P1153" s="153">
        <v>3817</v>
      </c>
      <c r="Q1153" s="154">
        <v>0.95361357201016</v>
      </c>
      <c r="R1153" s="154">
        <v>0.955616438356164</v>
      </c>
      <c r="S1153" s="154">
        <v>0.930279691933522</v>
      </c>
      <c r="T1153" s="154">
        <v>0.9560347241669</v>
      </c>
      <c r="U1153" s="173">
        <v>0.0253367464226419</v>
      </c>
      <c r="V1153" s="158">
        <v>25024</v>
      </c>
      <c r="W1153" s="158">
        <v>23866</v>
      </c>
      <c r="X1153" s="158">
        <v>26387</v>
      </c>
      <c r="Y1153" s="158">
        <v>25115</v>
      </c>
      <c r="Z1153" s="155">
        <v>0.95372442455243</v>
      </c>
      <c r="AA1153" s="155">
        <v>0.951794444233903</v>
      </c>
      <c r="AB1153" s="173">
        <v>0.00192998031852665</v>
      </c>
    </row>
    <row r="1154" spans="1:28">
      <c r="A1154" s="175" t="s">
        <v>1085</v>
      </c>
      <c r="B1154" s="181" t="s">
        <v>1835</v>
      </c>
      <c r="C1154" s="181" t="s">
        <v>1155</v>
      </c>
      <c r="D1154" s="150">
        <v>4409</v>
      </c>
      <c r="E1154" s="153">
        <v>3862</v>
      </c>
      <c r="F1154" s="153">
        <v>547</v>
      </c>
      <c r="G1154" s="151">
        <v>2860</v>
      </c>
      <c r="H1154" s="151">
        <v>2480</v>
      </c>
      <c r="I1154" s="151">
        <v>380</v>
      </c>
      <c r="J1154" s="151">
        <v>4142</v>
      </c>
      <c r="K1154" s="151">
        <v>3533</v>
      </c>
      <c r="L1154" s="151">
        <v>609</v>
      </c>
      <c r="M1154" s="172">
        <v>0.93</v>
      </c>
      <c r="N1154" s="153">
        <v>92579</v>
      </c>
      <c r="O1154" s="153">
        <v>83674</v>
      </c>
      <c r="P1154" s="153">
        <v>8905</v>
      </c>
      <c r="Q1154" s="154">
        <v>0.903811879583923</v>
      </c>
      <c r="R1154" s="154">
        <v>0.875935586300748</v>
      </c>
      <c r="S1154" s="154">
        <v>0.867132867132867</v>
      </c>
      <c r="T1154" s="154">
        <v>0.852969579913085</v>
      </c>
      <c r="U1154" s="173">
        <v>0.00880271916788133</v>
      </c>
      <c r="V1154" s="158">
        <v>28311</v>
      </c>
      <c r="W1154" s="158">
        <v>25279</v>
      </c>
      <c r="X1154" s="158">
        <v>29587</v>
      </c>
      <c r="Y1154" s="158">
        <v>27080</v>
      </c>
      <c r="Z1154" s="155">
        <v>0.892903818303839</v>
      </c>
      <c r="AA1154" s="155">
        <v>0.915266840166289</v>
      </c>
      <c r="AB1154" s="173">
        <v>-0.0223630218624498</v>
      </c>
    </row>
    <row r="1155" spans="1:28">
      <c r="A1155" s="175" t="s">
        <v>1085</v>
      </c>
      <c r="B1155" s="181" t="s">
        <v>1835</v>
      </c>
      <c r="C1155" s="181" t="s">
        <v>1156</v>
      </c>
      <c r="D1155" s="150">
        <v>4757</v>
      </c>
      <c r="E1155" s="153">
        <v>4484</v>
      </c>
      <c r="F1155" s="153">
        <v>273</v>
      </c>
      <c r="G1155" s="151">
        <v>2967</v>
      </c>
      <c r="H1155" s="151">
        <v>2673</v>
      </c>
      <c r="I1155" s="151">
        <v>294</v>
      </c>
      <c r="J1155" s="151">
        <v>4294</v>
      </c>
      <c r="K1155" s="151">
        <v>4094</v>
      </c>
      <c r="L1155" s="151">
        <v>200</v>
      </c>
      <c r="M1155" s="172">
        <v>0.93</v>
      </c>
      <c r="N1155" s="153">
        <v>97720</v>
      </c>
      <c r="O1155" s="153">
        <v>92756</v>
      </c>
      <c r="P1155" s="153">
        <v>4964</v>
      </c>
      <c r="Q1155" s="154">
        <v>0.949201801064265</v>
      </c>
      <c r="R1155" s="154">
        <v>0.942610889215892</v>
      </c>
      <c r="S1155" s="154">
        <v>0.900910010111223</v>
      </c>
      <c r="T1155" s="154">
        <v>0.953423381462506</v>
      </c>
      <c r="U1155" s="173">
        <v>0.041700879104669</v>
      </c>
      <c r="V1155" s="158">
        <v>29680</v>
      </c>
      <c r="W1155" s="158">
        <v>28155</v>
      </c>
      <c r="X1155" s="158">
        <v>31431</v>
      </c>
      <c r="Y1155" s="158">
        <v>29841</v>
      </c>
      <c r="Z1155" s="155">
        <v>0.948618598382749</v>
      </c>
      <c r="AA1155" s="155">
        <v>0.949412999904553</v>
      </c>
      <c r="AB1155" s="173">
        <v>-0.000794401521803545</v>
      </c>
    </row>
    <row r="1156" spans="1:28">
      <c r="A1156" s="175" t="s">
        <v>1085</v>
      </c>
      <c r="B1156" s="181" t="s">
        <v>1835</v>
      </c>
      <c r="C1156" s="181" t="s">
        <v>1157</v>
      </c>
      <c r="D1156" s="150">
        <v>4081</v>
      </c>
      <c r="E1156" s="153">
        <v>3836</v>
      </c>
      <c r="F1156" s="153">
        <v>245</v>
      </c>
      <c r="G1156" s="151">
        <v>2672</v>
      </c>
      <c r="H1156" s="151">
        <v>2551</v>
      </c>
      <c r="I1156" s="151">
        <v>121</v>
      </c>
      <c r="J1156" s="151">
        <v>3888</v>
      </c>
      <c r="K1156" s="151">
        <v>3528</v>
      </c>
      <c r="L1156" s="151">
        <v>360</v>
      </c>
      <c r="M1156" s="172">
        <v>0.93</v>
      </c>
      <c r="N1156" s="153">
        <v>86832</v>
      </c>
      <c r="O1156" s="153">
        <v>83568</v>
      </c>
      <c r="P1156" s="153">
        <v>3264</v>
      </c>
      <c r="Q1156" s="154">
        <v>0.962410171365395</v>
      </c>
      <c r="R1156" s="154">
        <v>0.939965694682676</v>
      </c>
      <c r="S1156" s="154">
        <v>0.954715568862275</v>
      </c>
      <c r="T1156" s="154">
        <v>0.907407407407407</v>
      </c>
      <c r="U1156" s="173">
        <v>-0.0147498741795997</v>
      </c>
      <c r="V1156" s="158">
        <v>26946</v>
      </c>
      <c r="W1156" s="158">
        <v>25745</v>
      </c>
      <c r="X1156" s="158">
        <v>27530</v>
      </c>
      <c r="Y1156" s="158">
        <v>26635</v>
      </c>
      <c r="Z1156" s="155">
        <v>0.955429377273065</v>
      </c>
      <c r="AA1156" s="155">
        <v>0.967490010897203</v>
      </c>
      <c r="AB1156" s="173">
        <v>-0.0120606336241385</v>
      </c>
    </row>
    <row r="1157" spans="1:28">
      <c r="A1157" s="175" t="s">
        <v>1085</v>
      </c>
      <c r="B1157" s="181" t="s">
        <v>1835</v>
      </c>
      <c r="C1157" s="181" t="s">
        <v>1158</v>
      </c>
      <c r="D1157" s="150">
        <v>3043</v>
      </c>
      <c r="E1157" s="153">
        <v>2513</v>
      </c>
      <c r="F1157" s="153">
        <v>530</v>
      </c>
      <c r="G1157" s="151">
        <v>1954</v>
      </c>
      <c r="H1157" s="151">
        <v>1621</v>
      </c>
      <c r="I1157" s="151">
        <v>333</v>
      </c>
      <c r="J1157" s="151">
        <v>2996</v>
      </c>
      <c r="K1157" s="151">
        <v>2586</v>
      </c>
      <c r="L1157" s="151">
        <v>410</v>
      </c>
      <c r="M1157" s="172">
        <v>0.93</v>
      </c>
      <c r="N1157" s="153">
        <v>64548</v>
      </c>
      <c r="O1157" s="153">
        <v>57172</v>
      </c>
      <c r="P1157" s="153">
        <v>7376</v>
      </c>
      <c r="Q1157" s="154">
        <v>0.885728450145628</v>
      </c>
      <c r="R1157" s="154">
        <v>0.825829773250082</v>
      </c>
      <c r="S1157" s="154">
        <v>0.829580348004094</v>
      </c>
      <c r="T1157" s="154">
        <v>0.863150867823765</v>
      </c>
      <c r="U1157" s="173">
        <v>-0.00375057475401208</v>
      </c>
      <c r="V1157" s="158">
        <v>20228</v>
      </c>
      <c r="W1157" s="158">
        <v>17869</v>
      </c>
      <c r="X1157" s="158">
        <v>20727</v>
      </c>
      <c r="Y1157" s="158">
        <v>18747</v>
      </c>
      <c r="Z1157" s="155">
        <v>0.883379473996441</v>
      </c>
      <c r="AA1157" s="155">
        <v>0.90447242726878</v>
      </c>
      <c r="AB1157" s="173">
        <v>-0.0210929532723393</v>
      </c>
    </row>
    <row r="1158" spans="1:28">
      <c r="A1158" s="175" t="s">
        <v>1085</v>
      </c>
      <c r="B1158" s="181" t="s">
        <v>1834</v>
      </c>
      <c r="C1158" s="181" t="s">
        <v>1159</v>
      </c>
      <c r="D1158" s="150">
        <v>7149</v>
      </c>
      <c r="E1158" s="153">
        <v>6531</v>
      </c>
      <c r="F1158" s="153">
        <v>618</v>
      </c>
      <c r="G1158" s="151">
        <v>4641</v>
      </c>
      <c r="H1158" s="151">
        <v>4332</v>
      </c>
      <c r="I1158" s="151">
        <v>309</v>
      </c>
      <c r="J1158" s="151">
        <v>6561</v>
      </c>
      <c r="K1158" s="151">
        <v>6059</v>
      </c>
      <c r="L1158" s="151">
        <v>502</v>
      </c>
      <c r="M1158" s="172">
        <v>0.93</v>
      </c>
      <c r="N1158" s="153">
        <v>157700</v>
      </c>
      <c r="O1158" s="153">
        <v>148689</v>
      </c>
      <c r="P1158" s="153">
        <v>9011</v>
      </c>
      <c r="Q1158" s="154">
        <v>0.94285986049461</v>
      </c>
      <c r="R1158" s="154">
        <v>0.913554343264792</v>
      </c>
      <c r="S1158" s="154">
        <v>0.933419521654816</v>
      </c>
      <c r="T1158" s="154">
        <v>0.923487273281512</v>
      </c>
      <c r="U1158" s="173">
        <v>-0.0198651783900236</v>
      </c>
      <c r="V1158" s="158">
        <v>47166</v>
      </c>
      <c r="W1158" s="158">
        <v>43997</v>
      </c>
      <c r="X1158" s="158">
        <v>50299</v>
      </c>
      <c r="Y1158" s="158">
        <v>47848</v>
      </c>
      <c r="Z1158" s="155">
        <v>0.932811771191112</v>
      </c>
      <c r="AA1158" s="155">
        <v>0.951271397045667</v>
      </c>
      <c r="AB1158" s="173">
        <v>-0.0184596258545546</v>
      </c>
    </row>
    <row r="1159" spans="1:28">
      <c r="A1159" s="175" t="s">
        <v>1085</v>
      </c>
      <c r="B1159" s="181" t="s">
        <v>1834</v>
      </c>
      <c r="C1159" s="181" t="s">
        <v>1160</v>
      </c>
      <c r="D1159" s="150">
        <v>3307</v>
      </c>
      <c r="E1159" s="153">
        <v>2908</v>
      </c>
      <c r="F1159" s="153">
        <v>399</v>
      </c>
      <c r="G1159" s="151">
        <v>2021</v>
      </c>
      <c r="H1159" s="151">
        <v>1731</v>
      </c>
      <c r="I1159" s="151">
        <v>290</v>
      </c>
      <c r="J1159" s="151">
        <v>3005</v>
      </c>
      <c r="K1159" s="151">
        <v>2753</v>
      </c>
      <c r="L1159" s="151">
        <v>252</v>
      </c>
      <c r="M1159" s="172">
        <v>0.93</v>
      </c>
      <c r="N1159" s="153">
        <v>71607</v>
      </c>
      <c r="O1159" s="153">
        <v>62313</v>
      </c>
      <c r="P1159" s="153">
        <v>9294</v>
      </c>
      <c r="Q1159" s="154">
        <v>0.870208219866773</v>
      </c>
      <c r="R1159" s="154">
        <v>0.879346840036287</v>
      </c>
      <c r="S1159" s="154">
        <v>0.856506679861455</v>
      </c>
      <c r="T1159" s="154">
        <v>0.916139767054909</v>
      </c>
      <c r="U1159" s="173">
        <v>0.022840160174832</v>
      </c>
      <c r="V1159" s="158">
        <v>21687</v>
      </c>
      <c r="W1159" s="158">
        <v>19306</v>
      </c>
      <c r="X1159" s="158">
        <v>22536</v>
      </c>
      <c r="Y1159" s="158">
        <v>19071</v>
      </c>
      <c r="Z1159" s="155">
        <v>0.890210725319316</v>
      </c>
      <c r="AA1159" s="155">
        <v>0.846246006389776</v>
      </c>
      <c r="AB1159" s="173">
        <v>0.0439647189295393</v>
      </c>
    </row>
    <row r="1160" spans="1:28">
      <c r="A1160" s="175" t="s">
        <v>1085</v>
      </c>
      <c r="B1160" s="181" t="s">
        <v>1834</v>
      </c>
      <c r="C1160" s="181" t="s">
        <v>1161</v>
      </c>
      <c r="D1160" s="150">
        <v>2738</v>
      </c>
      <c r="E1160" s="153">
        <v>2450</v>
      </c>
      <c r="F1160" s="153">
        <v>288</v>
      </c>
      <c r="G1160" s="151">
        <v>1771</v>
      </c>
      <c r="H1160" s="151">
        <v>1571</v>
      </c>
      <c r="I1160" s="151">
        <v>200</v>
      </c>
      <c r="J1160" s="151">
        <v>2586</v>
      </c>
      <c r="K1160" s="151">
        <v>2378</v>
      </c>
      <c r="L1160" s="151">
        <v>208</v>
      </c>
      <c r="M1160" s="172">
        <v>0.93</v>
      </c>
      <c r="N1160" s="153">
        <v>62255</v>
      </c>
      <c r="O1160" s="153">
        <v>57081</v>
      </c>
      <c r="P1160" s="153">
        <v>5174</v>
      </c>
      <c r="Q1160" s="154">
        <v>0.916890209621717</v>
      </c>
      <c r="R1160" s="154">
        <v>0.89481373265157</v>
      </c>
      <c r="S1160" s="154">
        <v>0.887069452286844</v>
      </c>
      <c r="T1160" s="154">
        <v>0.919566898685228</v>
      </c>
      <c r="U1160" s="173">
        <v>0.00774428036472685</v>
      </c>
      <c r="V1160" s="158">
        <v>18403</v>
      </c>
      <c r="W1160" s="158">
        <v>16836</v>
      </c>
      <c r="X1160" s="158">
        <v>19951</v>
      </c>
      <c r="Y1160" s="158">
        <v>18652</v>
      </c>
      <c r="Z1160" s="155">
        <v>0.914850839537032</v>
      </c>
      <c r="AA1160" s="155">
        <v>0.934890481680116</v>
      </c>
      <c r="AB1160" s="173">
        <v>-0.0200396421430842</v>
      </c>
    </row>
    <row r="1161" spans="1:28">
      <c r="A1161" s="175" t="s">
        <v>1085</v>
      </c>
      <c r="B1161" s="181" t="s">
        <v>1834</v>
      </c>
      <c r="C1161" s="181" t="s">
        <v>1162</v>
      </c>
      <c r="D1161" s="150">
        <v>4943</v>
      </c>
      <c r="E1161" s="153">
        <v>4685</v>
      </c>
      <c r="F1161" s="153">
        <v>258</v>
      </c>
      <c r="G1161" s="151">
        <v>3163</v>
      </c>
      <c r="H1161" s="151">
        <v>3069</v>
      </c>
      <c r="I1161" s="151">
        <v>94</v>
      </c>
      <c r="J1161" s="151">
        <v>4740</v>
      </c>
      <c r="K1161" s="151">
        <v>4633</v>
      </c>
      <c r="L1161" s="151">
        <v>107</v>
      </c>
      <c r="M1161" s="172">
        <v>0.93</v>
      </c>
      <c r="N1161" s="153">
        <v>110326</v>
      </c>
      <c r="O1161" s="153">
        <v>106054</v>
      </c>
      <c r="P1161" s="153">
        <v>4272</v>
      </c>
      <c r="Q1161" s="154">
        <v>0.961278393125827</v>
      </c>
      <c r="R1161" s="154">
        <v>0.947804976734776</v>
      </c>
      <c r="S1161" s="154">
        <v>0.970281378438192</v>
      </c>
      <c r="T1161" s="154">
        <v>0.977426160337553</v>
      </c>
      <c r="U1161" s="173">
        <v>-0.0224764017034151</v>
      </c>
      <c r="V1161" s="158">
        <v>32793</v>
      </c>
      <c r="W1161" s="158">
        <v>31618</v>
      </c>
      <c r="X1161" s="158">
        <v>35467</v>
      </c>
      <c r="Y1161" s="158">
        <v>34176</v>
      </c>
      <c r="Z1161" s="155">
        <v>0.964169182447474</v>
      </c>
      <c r="AA1161" s="155">
        <v>0.963599966165732</v>
      </c>
      <c r="AB1161" s="173">
        <v>0.000569216281742002</v>
      </c>
    </row>
    <row r="1162" spans="1:28">
      <c r="A1162" s="175" t="s">
        <v>1085</v>
      </c>
      <c r="B1162" s="181" t="s">
        <v>1834</v>
      </c>
      <c r="C1162" s="181" t="s">
        <v>1163</v>
      </c>
      <c r="D1162" s="150">
        <v>4357</v>
      </c>
      <c r="E1162" s="153">
        <v>3986</v>
      </c>
      <c r="F1162" s="153">
        <v>371</v>
      </c>
      <c r="G1162" s="151">
        <v>2850</v>
      </c>
      <c r="H1162" s="151">
        <v>2618</v>
      </c>
      <c r="I1162" s="151">
        <v>232</v>
      </c>
      <c r="J1162" s="151">
        <v>3910</v>
      </c>
      <c r="K1162" s="151">
        <v>3733</v>
      </c>
      <c r="L1162" s="151">
        <v>177</v>
      </c>
      <c r="M1162" s="172">
        <v>0.93</v>
      </c>
      <c r="N1162" s="153">
        <v>94719</v>
      </c>
      <c r="O1162" s="153">
        <v>88967</v>
      </c>
      <c r="P1162" s="153">
        <v>5752</v>
      </c>
      <c r="Q1162" s="154">
        <v>0.939273007527529</v>
      </c>
      <c r="R1162" s="154">
        <v>0.914849667202203</v>
      </c>
      <c r="S1162" s="154">
        <v>0.91859649122807</v>
      </c>
      <c r="T1162" s="154">
        <v>0.954731457800511</v>
      </c>
      <c r="U1162" s="173">
        <v>-0.00374682402586679</v>
      </c>
      <c r="V1162" s="158">
        <v>28371</v>
      </c>
      <c r="W1162" s="158">
        <v>26542</v>
      </c>
      <c r="X1162" s="158">
        <v>29702</v>
      </c>
      <c r="Y1162" s="158">
        <v>27996</v>
      </c>
      <c r="Z1162" s="155">
        <v>0.935532762327729</v>
      </c>
      <c r="AA1162" s="155">
        <v>0.942562790384486</v>
      </c>
      <c r="AB1162" s="173">
        <v>-0.0070300280567569</v>
      </c>
    </row>
    <row r="1163" spans="1:28">
      <c r="A1163" s="175" t="s">
        <v>1085</v>
      </c>
      <c r="B1163" s="181" t="s">
        <v>1834</v>
      </c>
      <c r="C1163" s="181" t="s">
        <v>1164</v>
      </c>
      <c r="D1163" s="150">
        <v>3689</v>
      </c>
      <c r="E1163" s="153">
        <v>3467</v>
      </c>
      <c r="F1163" s="153">
        <v>222</v>
      </c>
      <c r="G1163" s="151">
        <v>2607</v>
      </c>
      <c r="H1163" s="151">
        <v>2436</v>
      </c>
      <c r="I1163" s="151">
        <v>171</v>
      </c>
      <c r="J1163" s="151">
        <v>3583</v>
      </c>
      <c r="K1163" s="151">
        <v>3426</v>
      </c>
      <c r="L1163" s="151">
        <v>157</v>
      </c>
      <c r="M1163" s="172">
        <v>0.93</v>
      </c>
      <c r="N1163" s="153">
        <v>84132</v>
      </c>
      <c r="O1163" s="153">
        <v>80768</v>
      </c>
      <c r="P1163" s="153">
        <v>3364</v>
      </c>
      <c r="Q1163" s="154">
        <v>0.96001521418723</v>
      </c>
      <c r="R1163" s="154">
        <v>0.939821089726213</v>
      </c>
      <c r="S1163" s="154">
        <v>0.934407364787112</v>
      </c>
      <c r="T1163" s="154">
        <v>0.956181970415853</v>
      </c>
      <c r="U1163" s="173">
        <v>0.00541372493910142</v>
      </c>
      <c r="V1163" s="158">
        <v>25597</v>
      </c>
      <c r="W1163" s="158">
        <v>24491</v>
      </c>
      <c r="X1163" s="158">
        <v>27083</v>
      </c>
      <c r="Y1163" s="158">
        <v>26208</v>
      </c>
      <c r="Z1163" s="155">
        <v>0.956791811540415</v>
      </c>
      <c r="AA1163" s="155">
        <v>0.967691910054278</v>
      </c>
      <c r="AB1163" s="173">
        <v>-0.0109000985138626</v>
      </c>
    </row>
    <row r="1164" spans="1:28">
      <c r="A1164" s="175" t="s">
        <v>1085</v>
      </c>
      <c r="B1164" s="181" t="s">
        <v>1834</v>
      </c>
      <c r="C1164" s="181" t="s">
        <v>1165</v>
      </c>
      <c r="D1164" s="150">
        <v>3079</v>
      </c>
      <c r="E1164" s="153">
        <v>2851</v>
      </c>
      <c r="F1164" s="153">
        <v>228</v>
      </c>
      <c r="G1164" s="151">
        <v>1890</v>
      </c>
      <c r="H1164" s="151">
        <v>1752</v>
      </c>
      <c r="I1164" s="151">
        <v>138</v>
      </c>
      <c r="J1164" s="151">
        <v>2907</v>
      </c>
      <c r="K1164" s="151">
        <v>2758</v>
      </c>
      <c r="L1164" s="151">
        <v>149</v>
      </c>
      <c r="M1164" s="172">
        <v>0.93</v>
      </c>
      <c r="N1164" s="153">
        <v>64862</v>
      </c>
      <c r="O1164" s="153">
        <v>60471</v>
      </c>
      <c r="P1164" s="153">
        <v>4391</v>
      </c>
      <c r="Q1164" s="154">
        <v>0.932302426690512</v>
      </c>
      <c r="R1164" s="154">
        <v>0.925949983760961</v>
      </c>
      <c r="S1164" s="154">
        <v>0.926984126984127</v>
      </c>
      <c r="T1164" s="154">
        <v>0.94874441004472</v>
      </c>
      <c r="U1164" s="173">
        <v>-0.00103414322316564</v>
      </c>
      <c r="V1164" s="158">
        <v>19591</v>
      </c>
      <c r="W1164" s="158">
        <v>18446</v>
      </c>
      <c r="X1164" s="158">
        <v>20336</v>
      </c>
      <c r="Y1164" s="158">
        <v>19088</v>
      </c>
      <c r="Z1164" s="155">
        <v>0.941554795569394</v>
      </c>
      <c r="AA1164" s="155">
        <v>0.938630999213218</v>
      </c>
      <c r="AB1164" s="173">
        <v>0.00292379635617623</v>
      </c>
    </row>
    <row r="1165" spans="1:28">
      <c r="A1165" s="175" t="s">
        <v>1085</v>
      </c>
      <c r="B1165" s="181" t="s">
        <v>1834</v>
      </c>
      <c r="C1165" s="181" t="s">
        <v>1166</v>
      </c>
      <c r="D1165" s="150">
        <v>1921</v>
      </c>
      <c r="E1165" s="153">
        <v>1769</v>
      </c>
      <c r="F1165" s="153">
        <v>152</v>
      </c>
      <c r="G1165" s="151">
        <v>1144</v>
      </c>
      <c r="H1165" s="151">
        <v>1077</v>
      </c>
      <c r="I1165" s="151">
        <v>67</v>
      </c>
      <c r="J1165" s="151">
        <v>1711</v>
      </c>
      <c r="K1165" s="151">
        <v>1651</v>
      </c>
      <c r="L1165" s="151">
        <v>60</v>
      </c>
      <c r="M1165" s="172">
        <v>0.93</v>
      </c>
      <c r="N1165" s="153">
        <v>40666</v>
      </c>
      <c r="O1165" s="153">
        <v>38603</v>
      </c>
      <c r="P1165" s="153">
        <v>2063</v>
      </c>
      <c r="Q1165" s="154">
        <v>0.949269660158363</v>
      </c>
      <c r="R1165" s="154">
        <v>0.920874544508069</v>
      </c>
      <c r="S1165" s="154">
        <v>0.941433566433566</v>
      </c>
      <c r="T1165" s="154">
        <v>0.964932787843366</v>
      </c>
      <c r="U1165" s="173">
        <v>-0.0205590219254977</v>
      </c>
      <c r="V1165" s="158">
        <v>12140</v>
      </c>
      <c r="W1165" s="158">
        <v>11485</v>
      </c>
      <c r="X1165" s="158">
        <v>12943</v>
      </c>
      <c r="Y1165" s="158">
        <v>12385</v>
      </c>
      <c r="Z1165" s="155">
        <v>0.946046128500824</v>
      </c>
      <c r="AA1165" s="155">
        <v>0.956887893069613</v>
      </c>
      <c r="AB1165" s="173">
        <v>-0.0108417645687893</v>
      </c>
    </row>
    <row r="1166" spans="1:28">
      <c r="A1166" s="175" t="s">
        <v>1085</v>
      </c>
      <c r="B1166" s="181" t="s">
        <v>1834</v>
      </c>
      <c r="C1166" s="181" t="s">
        <v>1167</v>
      </c>
      <c r="D1166" s="150">
        <v>2963</v>
      </c>
      <c r="E1166" s="153">
        <v>2754</v>
      </c>
      <c r="F1166" s="153">
        <v>209</v>
      </c>
      <c r="G1166" s="151">
        <v>1944</v>
      </c>
      <c r="H1166" s="151">
        <v>1833</v>
      </c>
      <c r="I1166" s="151">
        <v>111</v>
      </c>
      <c r="J1166" s="151">
        <v>2827</v>
      </c>
      <c r="K1166" s="151">
        <v>2711</v>
      </c>
      <c r="L1166" s="151">
        <v>116</v>
      </c>
      <c r="M1166" s="172">
        <v>0.93</v>
      </c>
      <c r="N1166" s="153">
        <v>68513</v>
      </c>
      <c r="O1166" s="153">
        <v>65267</v>
      </c>
      <c r="P1166" s="153">
        <v>3246</v>
      </c>
      <c r="Q1166" s="154">
        <v>0.952622130106695</v>
      </c>
      <c r="R1166" s="154">
        <v>0.929463381707729</v>
      </c>
      <c r="S1166" s="154">
        <v>0.942901234567901</v>
      </c>
      <c r="T1166" s="154">
        <v>0.958967102935975</v>
      </c>
      <c r="U1166" s="173">
        <v>-0.0134378528601725</v>
      </c>
      <c r="V1166" s="158">
        <v>19849</v>
      </c>
      <c r="W1166" s="158">
        <v>18915</v>
      </c>
      <c r="X1166" s="158">
        <v>22707</v>
      </c>
      <c r="Y1166" s="158">
        <v>21649</v>
      </c>
      <c r="Z1166" s="155">
        <v>0.952944732732128</v>
      </c>
      <c r="AA1166" s="155">
        <v>0.953406438543181</v>
      </c>
      <c r="AB1166" s="173">
        <v>-0.000461705811052981</v>
      </c>
    </row>
    <row r="1167" spans="1:28">
      <c r="A1167" s="175" t="s">
        <v>1085</v>
      </c>
      <c r="B1167" s="181" t="s">
        <v>1834</v>
      </c>
      <c r="C1167" s="181" t="s">
        <v>1168</v>
      </c>
      <c r="D1167" s="150">
        <v>2608</v>
      </c>
      <c r="E1167" s="153">
        <v>2330</v>
      </c>
      <c r="F1167" s="153">
        <v>278</v>
      </c>
      <c r="G1167" s="151">
        <v>1654</v>
      </c>
      <c r="H1167" s="151">
        <v>1536</v>
      </c>
      <c r="I1167" s="151">
        <v>118</v>
      </c>
      <c r="J1167" s="151">
        <v>2530</v>
      </c>
      <c r="K1167" s="151">
        <v>2402</v>
      </c>
      <c r="L1167" s="151">
        <v>128</v>
      </c>
      <c r="M1167" s="172">
        <v>0.93</v>
      </c>
      <c r="N1167" s="153">
        <v>59433</v>
      </c>
      <c r="O1167" s="153">
        <v>55563</v>
      </c>
      <c r="P1167" s="153">
        <v>3870</v>
      </c>
      <c r="Q1167" s="154">
        <v>0.934884660037353</v>
      </c>
      <c r="R1167" s="154">
        <v>0.89340490797546</v>
      </c>
      <c r="S1167" s="154">
        <v>0.928657799274486</v>
      </c>
      <c r="T1167" s="154">
        <v>0.949407114624506</v>
      </c>
      <c r="U1167" s="173">
        <v>-0.035252891299026</v>
      </c>
      <c r="V1167" s="158">
        <v>17539</v>
      </c>
      <c r="W1167" s="158">
        <v>16338</v>
      </c>
      <c r="X1167" s="158">
        <v>18939</v>
      </c>
      <c r="Y1167" s="158">
        <v>17884</v>
      </c>
      <c r="Z1167" s="155">
        <v>0.931524032156907</v>
      </c>
      <c r="AA1167" s="155">
        <v>0.9442948413327</v>
      </c>
      <c r="AB1167" s="173">
        <v>-0.0127708091757922</v>
      </c>
    </row>
    <row r="1168" spans="1:28">
      <c r="A1168" s="175" t="s">
        <v>1085</v>
      </c>
      <c r="B1168" s="181" t="s">
        <v>1834</v>
      </c>
      <c r="C1168" s="181" t="s">
        <v>1169</v>
      </c>
      <c r="D1168" s="150">
        <v>1635</v>
      </c>
      <c r="E1168" s="153">
        <v>1499</v>
      </c>
      <c r="F1168" s="153">
        <v>136</v>
      </c>
      <c r="G1168" s="151">
        <v>993</v>
      </c>
      <c r="H1168" s="151">
        <v>930</v>
      </c>
      <c r="I1168" s="151">
        <v>63</v>
      </c>
      <c r="J1168" s="151">
        <v>1431</v>
      </c>
      <c r="K1168" s="151">
        <v>1235</v>
      </c>
      <c r="L1168" s="151">
        <v>196</v>
      </c>
      <c r="M1168" s="172">
        <v>0.93</v>
      </c>
      <c r="N1168" s="153">
        <v>36191</v>
      </c>
      <c r="O1168" s="153">
        <v>33460</v>
      </c>
      <c r="P1168" s="153">
        <v>2731</v>
      </c>
      <c r="Q1168" s="154">
        <v>0.924539250089801</v>
      </c>
      <c r="R1168" s="154">
        <v>0.916819571865443</v>
      </c>
      <c r="S1168" s="154">
        <v>0.936555891238671</v>
      </c>
      <c r="T1168" s="154">
        <v>0.86303284416492</v>
      </c>
      <c r="U1168" s="173">
        <v>-0.0197363193732273</v>
      </c>
      <c r="V1168" s="158">
        <v>10495</v>
      </c>
      <c r="W1168" s="158">
        <v>9670</v>
      </c>
      <c r="X1168" s="158">
        <v>11745</v>
      </c>
      <c r="Y1168" s="158">
        <v>10971</v>
      </c>
      <c r="Z1168" s="155">
        <v>0.921391138637446</v>
      </c>
      <c r="AA1168" s="155">
        <v>0.934099616858238</v>
      </c>
      <c r="AB1168" s="173">
        <v>-0.0127084782207911</v>
      </c>
    </row>
    <row r="1169" spans="1:28">
      <c r="A1169" s="175" t="s">
        <v>1085</v>
      </c>
      <c r="B1169" s="181" t="s">
        <v>1836</v>
      </c>
      <c r="C1169" s="181" t="s">
        <v>1170</v>
      </c>
      <c r="D1169" s="150">
        <v>1924</v>
      </c>
      <c r="E1169" s="153">
        <v>1894</v>
      </c>
      <c r="F1169" s="153">
        <v>30</v>
      </c>
      <c r="G1169" s="151">
        <v>1007</v>
      </c>
      <c r="H1169" s="151">
        <v>987</v>
      </c>
      <c r="I1169" s="151">
        <v>20</v>
      </c>
      <c r="J1169" s="151">
        <v>1354</v>
      </c>
      <c r="K1169" s="151">
        <v>1334</v>
      </c>
      <c r="L1169" s="151">
        <v>20</v>
      </c>
      <c r="M1169" s="172">
        <v>0.93</v>
      </c>
      <c r="N1169" s="153">
        <v>35444</v>
      </c>
      <c r="O1169" s="153">
        <v>34855</v>
      </c>
      <c r="P1169" s="153">
        <v>589</v>
      </c>
      <c r="Q1169" s="154">
        <v>0.983382236767859</v>
      </c>
      <c r="R1169" s="154">
        <v>0.984407484407484</v>
      </c>
      <c r="S1169" s="154">
        <v>0.980139026812314</v>
      </c>
      <c r="T1169" s="154">
        <v>0.985228951255539</v>
      </c>
      <c r="U1169" s="173">
        <v>0.00426845759517058</v>
      </c>
      <c r="V1169" s="158">
        <v>10373</v>
      </c>
      <c r="W1169" s="158">
        <v>10205</v>
      </c>
      <c r="X1169" s="158">
        <v>10980</v>
      </c>
      <c r="Y1169" s="158">
        <v>10827</v>
      </c>
      <c r="Z1169" s="155">
        <v>0.983804106815772</v>
      </c>
      <c r="AA1169" s="155">
        <v>0.986065573770492</v>
      </c>
      <c r="AB1169" s="173">
        <v>-0.00226146695472007</v>
      </c>
    </row>
    <row r="1170" spans="1:28">
      <c r="A1170" s="175" t="s">
        <v>1085</v>
      </c>
      <c r="B1170" s="181" t="s">
        <v>1836</v>
      </c>
      <c r="C1170" s="181" t="s">
        <v>1171</v>
      </c>
      <c r="D1170" s="150">
        <v>7727</v>
      </c>
      <c r="E1170" s="153">
        <v>7522</v>
      </c>
      <c r="F1170" s="153">
        <v>205</v>
      </c>
      <c r="G1170" s="151">
        <v>4226</v>
      </c>
      <c r="H1170" s="151">
        <v>4108</v>
      </c>
      <c r="I1170" s="151">
        <v>118</v>
      </c>
      <c r="J1170" s="151">
        <v>4853</v>
      </c>
      <c r="K1170" s="151">
        <v>4731</v>
      </c>
      <c r="L1170" s="151">
        <v>122</v>
      </c>
      <c r="M1170" s="172">
        <v>0.93</v>
      </c>
      <c r="N1170" s="153">
        <v>137153</v>
      </c>
      <c r="O1170" s="153">
        <v>133783</v>
      </c>
      <c r="P1170" s="153">
        <v>3370</v>
      </c>
      <c r="Q1170" s="154">
        <v>0.975428900570895</v>
      </c>
      <c r="R1170" s="154">
        <v>0.973469651870066</v>
      </c>
      <c r="S1170" s="154">
        <v>0.972077614765736</v>
      </c>
      <c r="T1170" s="154">
        <v>0.974860910776839</v>
      </c>
      <c r="U1170" s="173">
        <v>0.00139203710433</v>
      </c>
      <c r="V1170" s="158">
        <v>40802</v>
      </c>
      <c r="W1170" s="158">
        <v>39795</v>
      </c>
      <c r="X1170" s="158">
        <v>42695</v>
      </c>
      <c r="Y1170" s="158">
        <v>41625</v>
      </c>
      <c r="Z1170" s="155">
        <v>0.975319837262879</v>
      </c>
      <c r="AA1170" s="155">
        <v>0.974938517390795</v>
      </c>
      <c r="AB1170" s="173">
        <v>0.000381319872084118</v>
      </c>
    </row>
    <row r="1171" spans="1:28">
      <c r="A1171" s="175" t="s">
        <v>1085</v>
      </c>
      <c r="B1171" s="181" t="s">
        <v>1836</v>
      </c>
      <c r="C1171" s="181" t="s">
        <v>1172</v>
      </c>
      <c r="D1171" s="150">
        <v>7746</v>
      </c>
      <c r="E1171" s="153">
        <v>7562</v>
      </c>
      <c r="F1171" s="153">
        <v>184</v>
      </c>
      <c r="G1171" s="151">
        <v>4230</v>
      </c>
      <c r="H1171" s="151">
        <v>4107</v>
      </c>
      <c r="I1171" s="151">
        <v>123</v>
      </c>
      <c r="J1171" s="151">
        <v>5015</v>
      </c>
      <c r="K1171" s="151">
        <v>4888</v>
      </c>
      <c r="L1171" s="151">
        <v>127</v>
      </c>
      <c r="M1171" s="172">
        <v>0.93</v>
      </c>
      <c r="N1171" s="153">
        <v>142190</v>
      </c>
      <c r="O1171" s="153">
        <v>139122</v>
      </c>
      <c r="P1171" s="153">
        <v>3068</v>
      </c>
      <c r="Q1171" s="154">
        <v>0.978423236514523</v>
      </c>
      <c r="R1171" s="154">
        <v>0.976245804286083</v>
      </c>
      <c r="S1171" s="154">
        <v>0.970921985815603</v>
      </c>
      <c r="T1171" s="154">
        <v>0.974675972083749</v>
      </c>
      <c r="U1171" s="173">
        <v>0.00532381847048025</v>
      </c>
      <c r="V1171" s="158">
        <v>41457</v>
      </c>
      <c r="W1171" s="158">
        <v>40233</v>
      </c>
      <c r="X1171" s="158">
        <v>44674</v>
      </c>
      <c r="Y1171" s="158">
        <v>43794</v>
      </c>
      <c r="Z1171" s="155">
        <v>0.970475432375715</v>
      </c>
      <c r="AA1171" s="155">
        <v>0.980301741505126</v>
      </c>
      <c r="AB1171" s="173">
        <v>-0.00982630912941151</v>
      </c>
    </row>
    <row r="1172" spans="1:28">
      <c r="A1172" s="175" t="s">
        <v>1085</v>
      </c>
      <c r="B1172" s="181" t="s">
        <v>1836</v>
      </c>
      <c r="C1172" s="181" t="s">
        <v>1173</v>
      </c>
      <c r="D1172" s="150">
        <v>5519</v>
      </c>
      <c r="E1172" s="153">
        <v>5407</v>
      </c>
      <c r="F1172" s="153">
        <v>112</v>
      </c>
      <c r="G1172" s="151">
        <v>3076</v>
      </c>
      <c r="H1172" s="151">
        <v>3012</v>
      </c>
      <c r="I1172" s="151">
        <v>64</v>
      </c>
      <c r="J1172" s="151">
        <v>3619</v>
      </c>
      <c r="K1172" s="151">
        <v>3565</v>
      </c>
      <c r="L1172" s="151">
        <v>54</v>
      </c>
      <c r="M1172" s="172">
        <v>0.93</v>
      </c>
      <c r="N1172" s="153">
        <v>105043</v>
      </c>
      <c r="O1172" s="153">
        <v>103433</v>
      </c>
      <c r="P1172" s="153">
        <v>1610</v>
      </c>
      <c r="Q1172" s="154">
        <v>0.984672943461249</v>
      </c>
      <c r="R1172" s="154">
        <v>0.979706468563145</v>
      </c>
      <c r="S1172" s="154">
        <v>0.979193758127438</v>
      </c>
      <c r="T1172" s="154">
        <v>0.985078751036198</v>
      </c>
      <c r="U1172" s="173">
        <v>0.00051271043570722</v>
      </c>
      <c r="V1172" s="158">
        <v>29766</v>
      </c>
      <c r="W1172" s="158">
        <v>29263</v>
      </c>
      <c r="X1172" s="158">
        <v>33254</v>
      </c>
      <c r="Y1172" s="158">
        <v>32764</v>
      </c>
      <c r="Z1172" s="155">
        <v>0.983101525230128</v>
      </c>
      <c r="AA1172" s="155">
        <v>0.985264930534673</v>
      </c>
      <c r="AB1172" s="173">
        <v>-0.00216340530454429</v>
      </c>
    </row>
    <row r="1173" spans="1:28">
      <c r="A1173" s="175" t="s">
        <v>1085</v>
      </c>
      <c r="B1173" s="181" t="s">
        <v>1836</v>
      </c>
      <c r="C1173" s="181" t="s">
        <v>1174</v>
      </c>
      <c r="D1173" s="150">
        <v>2630</v>
      </c>
      <c r="E1173" s="153">
        <v>2515</v>
      </c>
      <c r="F1173" s="153">
        <v>115</v>
      </c>
      <c r="G1173" s="151">
        <v>1335</v>
      </c>
      <c r="H1173" s="151">
        <v>1266</v>
      </c>
      <c r="I1173" s="151">
        <v>69</v>
      </c>
      <c r="J1173" s="151">
        <v>1671</v>
      </c>
      <c r="K1173" s="151">
        <v>1607</v>
      </c>
      <c r="L1173" s="151">
        <v>64</v>
      </c>
      <c r="M1173" s="172">
        <v>0.93</v>
      </c>
      <c r="N1173" s="153">
        <v>46645</v>
      </c>
      <c r="O1173" s="153">
        <v>45225</v>
      </c>
      <c r="P1173" s="153">
        <v>1420</v>
      </c>
      <c r="Q1173" s="154">
        <v>0.969557294458141</v>
      </c>
      <c r="R1173" s="154">
        <v>0.956273764258555</v>
      </c>
      <c r="S1173" s="154">
        <v>0.948314606741573</v>
      </c>
      <c r="T1173" s="154">
        <v>0.961699581089168</v>
      </c>
      <c r="U1173" s="173">
        <v>0.00795915751698206</v>
      </c>
      <c r="V1173" s="158">
        <v>13689</v>
      </c>
      <c r="W1173" s="158">
        <v>13200</v>
      </c>
      <c r="X1173" s="158">
        <v>14467</v>
      </c>
      <c r="Y1173" s="158">
        <v>14062</v>
      </c>
      <c r="Z1173" s="155">
        <v>0.96427788735481</v>
      </c>
      <c r="AA1173" s="155">
        <v>0.972005253335177</v>
      </c>
      <c r="AB1173" s="173">
        <v>-0.00772736598036616</v>
      </c>
    </row>
    <row r="1174" spans="1:28">
      <c r="A1174" s="175" t="s">
        <v>1085</v>
      </c>
      <c r="B1174" s="181" t="s">
        <v>1836</v>
      </c>
      <c r="C1174" s="181" t="s">
        <v>1175</v>
      </c>
      <c r="D1174" s="150">
        <v>3533</v>
      </c>
      <c r="E1174" s="153">
        <v>3444</v>
      </c>
      <c r="F1174" s="153">
        <v>89</v>
      </c>
      <c r="G1174" s="151">
        <v>1918</v>
      </c>
      <c r="H1174" s="151">
        <v>1876</v>
      </c>
      <c r="I1174" s="151">
        <v>42</v>
      </c>
      <c r="J1174" s="151">
        <v>2213</v>
      </c>
      <c r="K1174" s="151">
        <v>2177</v>
      </c>
      <c r="L1174" s="151">
        <v>36</v>
      </c>
      <c r="M1174" s="172">
        <v>0.93</v>
      </c>
      <c r="N1174" s="153">
        <v>61991</v>
      </c>
      <c r="O1174" s="153">
        <v>60886</v>
      </c>
      <c r="P1174" s="153">
        <v>1105</v>
      </c>
      <c r="Q1174" s="154">
        <v>0.982174831830427</v>
      </c>
      <c r="R1174" s="154">
        <v>0.974808944240023</v>
      </c>
      <c r="S1174" s="154">
        <v>0.978102189781022</v>
      </c>
      <c r="T1174" s="154">
        <v>0.983732489832806</v>
      </c>
      <c r="U1174" s="173">
        <v>-0.0032932455409993</v>
      </c>
      <c r="V1174" s="158">
        <v>18240</v>
      </c>
      <c r="W1174" s="158">
        <v>17885</v>
      </c>
      <c r="X1174" s="158">
        <v>19610</v>
      </c>
      <c r="Y1174" s="158">
        <v>19302</v>
      </c>
      <c r="Z1174" s="155">
        <v>0.980537280701754</v>
      </c>
      <c r="AA1174" s="155">
        <v>0.984293727689954</v>
      </c>
      <c r="AB1174" s="173">
        <v>-0.00375644698819977</v>
      </c>
    </row>
    <row r="1175" spans="1:28">
      <c r="A1175" s="175" t="s">
        <v>1085</v>
      </c>
      <c r="B1175" s="181" t="s">
        <v>1836</v>
      </c>
      <c r="C1175" s="181" t="s">
        <v>1176</v>
      </c>
      <c r="D1175" s="150">
        <v>8049</v>
      </c>
      <c r="E1175" s="153">
        <v>7695</v>
      </c>
      <c r="F1175" s="153">
        <v>354</v>
      </c>
      <c r="G1175" s="151">
        <v>4335</v>
      </c>
      <c r="H1175" s="151">
        <v>4166</v>
      </c>
      <c r="I1175" s="151">
        <v>169</v>
      </c>
      <c r="J1175" s="151">
        <v>5268</v>
      </c>
      <c r="K1175" s="151">
        <v>5120</v>
      </c>
      <c r="L1175" s="151">
        <v>148</v>
      </c>
      <c r="M1175" s="172">
        <v>0.93</v>
      </c>
      <c r="N1175" s="153">
        <v>148089</v>
      </c>
      <c r="O1175" s="153">
        <v>143168</v>
      </c>
      <c r="P1175" s="153">
        <v>4921</v>
      </c>
      <c r="Q1175" s="154">
        <v>0.966769982915679</v>
      </c>
      <c r="R1175" s="154">
        <v>0.956019381289601</v>
      </c>
      <c r="S1175" s="154">
        <v>0.961014994232987</v>
      </c>
      <c r="T1175" s="154">
        <v>0.971905846621109</v>
      </c>
      <c r="U1175" s="173">
        <v>-0.00499561294338613</v>
      </c>
      <c r="V1175" s="158">
        <v>42800</v>
      </c>
      <c r="W1175" s="158">
        <v>41175</v>
      </c>
      <c r="X1175" s="158">
        <v>45742</v>
      </c>
      <c r="Y1175" s="158">
        <v>44260</v>
      </c>
      <c r="Z1175" s="155">
        <v>0.962032710280374</v>
      </c>
      <c r="AA1175" s="155">
        <v>0.96760089195925</v>
      </c>
      <c r="AB1175" s="173">
        <v>-0.00556818167887585</v>
      </c>
    </row>
    <row r="1176" spans="1:28">
      <c r="A1176" s="175" t="s">
        <v>1085</v>
      </c>
      <c r="B1176" s="181" t="s">
        <v>1836</v>
      </c>
      <c r="C1176" s="181" t="s">
        <v>1177</v>
      </c>
      <c r="D1176" s="150">
        <v>6482</v>
      </c>
      <c r="E1176" s="153">
        <v>6362</v>
      </c>
      <c r="F1176" s="153">
        <v>120</v>
      </c>
      <c r="G1176" s="151">
        <v>3339</v>
      </c>
      <c r="H1176" s="151">
        <v>3277</v>
      </c>
      <c r="I1176" s="151">
        <v>62</v>
      </c>
      <c r="J1176" s="151">
        <v>4232</v>
      </c>
      <c r="K1176" s="151">
        <v>4190</v>
      </c>
      <c r="L1176" s="151">
        <v>42</v>
      </c>
      <c r="M1176" s="172">
        <v>0.93</v>
      </c>
      <c r="N1176" s="153">
        <v>116839</v>
      </c>
      <c r="O1176" s="153">
        <v>115471</v>
      </c>
      <c r="P1176" s="153">
        <v>1368</v>
      </c>
      <c r="Q1176" s="154">
        <v>0.98829158072219</v>
      </c>
      <c r="R1176" s="154">
        <v>0.981487195310089</v>
      </c>
      <c r="S1176" s="154">
        <v>0.981431566337227</v>
      </c>
      <c r="T1176" s="154">
        <v>0.99007561436673</v>
      </c>
      <c r="U1176" s="173">
        <v>5.56289728627091e-5</v>
      </c>
      <c r="V1176" s="158">
        <v>34095</v>
      </c>
      <c r="W1176" s="158">
        <v>33591</v>
      </c>
      <c r="X1176" s="158">
        <v>36460</v>
      </c>
      <c r="Y1176" s="158">
        <v>36038</v>
      </c>
      <c r="Z1176" s="155">
        <v>0.985217773867136</v>
      </c>
      <c r="AA1176" s="155">
        <v>0.988425671969281</v>
      </c>
      <c r="AB1176" s="173">
        <v>-0.0032078981021455</v>
      </c>
    </row>
    <row r="1177" spans="1:28">
      <c r="A1177" s="175" t="s">
        <v>1085</v>
      </c>
      <c r="B1177" s="181" t="s">
        <v>1836</v>
      </c>
      <c r="C1177" s="181" t="s">
        <v>1178</v>
      </c>
      <c r="D1177" s="150">
        <v>7177</v>
      </c>
      <c r="E1177" s="153">
        <v>7015</v>
      </c>
      <c r="F1177" s="153">
        <v>162</v>
      </c>
      <c r="G1177" s="151">
        <v>3648</v>
      </c>
      <c r="H1177" s="151">
        <v>3573</v>
      </c>
      <c r="I1177" s="151">
        <v>75</v>
      </c>
      <c r="J1177" s="151">
        <v>4621</v>
      </c>
      <c r="K1177" s="151">
        <v>4545</v>
      </c>
      <c r="L1177" s="151">
        <v>76</v>
      </c>
      <c r="M1177" s="172">
        <v>0.93</v>
      </c>
      <c r="N1177" s="153">
        <v>131878</v>
      </c>
      <c r="O1177" s="153">
        <v>129923</v>
      </c>
      <c r="P1177" s="153">
        <v>1955</v>
      </c>
      <c r="Q1177" s="154">
        <v>0.985175692685664</v>
      </c>
      <c r="R1177" s="154">
        <v>0.977427894663508</v>
      </c>
      <c r="S1177" s="154">
        <v>0.979440789473684</v>
      </c>
      <c r="T1177" s="154">
        <v>0.983553343432158</v>
      </c>
      <c r="U1177" s="173">
        <v>-0.00201289481017575</v>
      </c>
      <c r="V1177" s="158">
        <v>37787</v>
      </c>
      <c r="W1177" s="158">
        <v>37149</v>
      </c>
      <c r="X1177" s="158">
        <v>41823</v>
      </c>
      <c r="Y1177" s="158">
        <v>41184</v>
      </c>
      <c r="Z1177" s="155">
        <v>0.983115886415963</v>
      </c>
      <c r="AA1177" s="155">
        <v>0.9847213255864</v>
      </c>
      <c r="AB1177" s="173">
        <v>-0.00160543917043665</v>
      </c>
    </row>
    <row r="1178" spans="1:28">
      <c r="A1178" s="175" t="s">
        <v>1085</v>
      </c>
      <c r="B1178" s="181" t="s">
        <v>1836</v>
      </c>
      <c r="C1178" s="181" t="s">
        <v>1179</v>
      </c>
      <c r="D1178" s="150">
        <v>5961</v>
      </c>
      <c r="E1178" s="153">
        <v>5893</v>
      </c>
      <c r="F1178" s="153">
        <v>68</v>
      </c>
      <c r="G1178" s="151">
        <v>3117</v>
      </c>
      <c r="H1178" s="151">
        <v>3092</v>
      </c>
      <c r="I1178" s="151">
        <v>25</v>
      </c>
      <c r="J1178" s="151">
        <v>3732</v>
      </c>
      <c r="K1178" s="151">
        <v>3694</v>
      </c>
      <c r="L1178" s="151">
        <v>38</v>
      </c>
      <c r="M1178" s="172">
        <v>0.93</v>
      </c>
      <c r="N1178" s="153">
        <v>106659</v>
      </c>
      <c r="O1178" s="153">
        <v>105888</v>
      </c>
      <c r="P1178" s="153">
        <v>771</v>
      </c>
      <c r="Q1178" s="154">
        <v>0.992771355441172</v>
      </c>
      <c r="R1178" s="154">
        <v>0.988592518033887</v>
      </c>
      <c r="S1178" s="154">
        <v>0.991979467436638</v>
      </c>
      <c r="T1178" s="154">
        <v>0.989817792068596</v>
      </c>
      <c r="U1178" s="173">
        <v>-0.00338694940275086</v>
      </c>
      <c r="V1178" s="158">
        <v>30788</v>
      </c>
      <c r="W1178" s="158">
        <v>30556</v>
      </c>
      <c r="X1178" s="158">
        <v>33418</v>
      </c>
      <c r="Y1178" s="158">
        <v>33214</v>
      </c>
      <c r="Z1178" s="155">
        <v>0.992464596596076</v>
      </c>
      <c r="AA1178" s="155">
        <v>0.993895505416243</v>
      </c>
      <c r="AB1178" s="173">
        <v>-0.00143090882016628</v>
      </c>
    </row>
    <row r="1179" spans="1:28">
      <c r="A1179" s="175" t="s">
        <v>1085</v>
      </c>
      <c r="B1179" s="181" t="s">
        <v>1836</v>
      </c>
      <c r="C1179" s="181" t="s">
        <v>1180</v>
      </c>
      <c r="D1179" s="150">
        <v>3340</v>
      </c>
      <c r="E1179" s="153">
        <v>3275</v>
      </c>
      <c r="F1179" s="153">
        <v>65</v>
      </c>
      <c r="G1179" s="151">
        <v>1876</v>
      </c>
      <c r="H1179" s="151">
        <v>1833</v>
      </c>
      <c r="I1179" s="151">
        <v>43</v>
      </c>
      <c r="J1179" s="151">
        <v>2276</v>
      </c>
      <c r="K1179" s="151">
        <v>2228</v>
      </c>
      <c r="L1179" s="151">
        <v>48</v>
      </c>
      <c r="M1179" s="172">
        <v>0.93</v>
      </c>
      <c r="N1179" s="153">
        <v>61207</v>
      </c>
      <c r="O1179" s="153">
        <v>60218</v>
      </c>
      <c r="P1179" s="153">
        <v>989</v>
      </c>
      <c r="Q1179" s="154">
        <v>0.983841717450618</v>
      </c>
      <c r="R1179" s="154">
        <v>0.980538922155689</v>
      </c>
      <c r="S1179" s="154">
        <v>0.977078891257996</v>
      </c>
      <c r="T1179" s="154">
        <v>0.978910369068541</v>
      </c>
      <c r="U1179" s="173">
        <v>0.00346003089769287</v>
      </c>
      <c r="V1179" s="158">
        <v>18199</v>
      </c>
      <c r="W1179" s="158">
        <v>17923</v>
      </c>
      <c r="X1179" s="158">
        <v>19083</v>
      </c>
      <c r="Y1179" s="158">
        <v>18811</v>
      </c>
      <c r="Z1179" s="155">
        <v>0.984834331556679</v>
      </c>
      <c r="AA1179" s="155">
        <v>0.985746475920977</v>
      </c>
      <c r="AB1179" s="173">
        <v>-0.000912144364297762</v>
      </c>
    </row>
    <row r="1180" spans="1:28">
      <c r="A1180" s="175" t="s">
        <v>1085</v>
      </c>
      <c r="B1180" s="181" t="s">
        <v>1836</v>
      </c>
      <c r="C1180" s="181" t="s">
        <v>1181</v>
      </c>
      <c r="D1180" s="150">
        <v>9318</v>
      </c>
      <c r="E1180" s="153">
        <v>9057</v>
      </c>
      <c r="F1180" s="153">
        <v>261</v>
      </c>
      <c r="G1180" s="151">
        <v>5117</v>
      </c>
      <c r="H1180" s="151">
        <v>4985</v>
      </c>
      <c r="I1180" s="151">
        <v>132</v>
      </c>
      <c r="J1180" s="151">
        <v>5983</v>
      </c>
      <c r="K1180" s="151">
        <v>5879</v>
      </c>
      <c r="L1180" s="151">
        <v>104</v>
      </c>
      <c r="M1180" s="172">
        <v>0.93</v>
      </c>
      <c r="N1180" s="153">
        <v>172013</v>
      </c>
      <c r="O1180" s="153">
        <v>168041</v>
      </c>
      <c r="P1180" s="153">
        <v>3972</v>
      </c>
      <c r="Q1180" s="154">
        <v>0.976908722015197</v>
      </c>
      <c r="R1180" s="154">
        <v>0.971989697359948</v>
      </c>
      <c r="S1180" s="154">
        <v>0.974203634942349</v>
      </c>
      <c r="T1180" s="154">
        <v>0.982617416012034</v>
      </c>
      <c r="U1180" s="173">
        <v>-0.00221393758240063</v>
      </c>
      <c r="V1180" s="158">
        <v>49741</v>
      </c>
      <c r="W1180" s="158">
        <v>48437</v>
      </c>
      <c r="X1180" s="158">
        <v>54859</v>
      </c>
      <c r="Y1180" s="158">
        <v>53607</v>
      </c>
      <c r="Z1180" s="155">
        <v>0.973784202167226</v>
      </c>
      <c r="AA1180" s="155">
        <v>0.977177855958001</v>
      </c>
      <c r="AB1180" s="173">
        <v>-0.00339365379077516</v>
      </c>
    </row>
    <row r="1181" spans="1:28">
      <c r="A1181" s="175" t="s">
        <v>1085</v>
      </c>
      <c r="B1181" s="181" t="s">
        <v>1836</v>
      </c>
      <c r="C1181" s="181" t="s">
        <v>1182</v>
      </c>
      <c r="D1181" s="150">
        <v>6772</v>
      </c>
      <c r="E1181" s="153">
        <v>6456</v>
      </c>
      <c r="F1181" s="153">
        <v>316</v>
      </c>
      <c r="G1181" s="151">
        <v>3632</v>
      </c>
      <c r="H1181" s="151">
        <v>3503</v>
      </c>
      <c r="I1181" s="151">
        <v>129</v>
      </c>
      <c r="J1181" s="151">
        <v>4490</v>
      </c>
      <c r="K1181" s="151">
        <v>4336</v>
      </c>
      <c r="L1181" s="151">
        <v>154</v>
      </c>
      <c r="M1181" s="172">
        <v>0.93</v>
      </c>
      <c r="N1181" s="153">
        <v>126501</v>
      </c>
      <c r="O1181" s="153">
        <v>121513</v>
      </c>
      <c r="P1181" s="153">
        <v>4988</v>
      </c>
      <c r="Q1181" s="154">
        <v>0.960569481664177</v>
      </c>
      <c r="R1181" s="154">
        <v>0.953337271116361</v>
      </c>
      <c r="S1181" s="154">
        <v>0.964482378854626</v>
      </c>
      <c r="T1181" s="154">
        <v>0.965701559020045</v>
      </c>
      <c r="U1181" s="173">
        <v>-0.011145107738264</v>
      </c>
      <c r="V1181" s="158">
        <v>36586</v>
      </c>
      <c r="W1181" s="158">
        <v>35062</v>
      </c>
      <c r="X1181" s="158">
        <v>39612</v>
      </c>
      <c r="Y1181" s="158">
        <v>38311</v>
      </c>
      <c r="Z1181" s="155">
        <v>0.958344722024818</v>
      </c>
      <c r="AA1181" s="155">
        <v>0.967156417247299</v>
      </c>
      <c r="AB1181" s="173">
        <v>-0.0088116952224806</v>
      </c>
    </row>
    <row r="1182" spans="1:28">
      <c r="A1182" s="175" t="s">
        <v>1085</v>
      </c>
      <c r="B1182" s="181" t="s">
        <v>1836</v>
      </c>
      <c r="C1182" s="181" t="s">
        <v>1183</v>
      </c>
      <c r="D1182" s="150">
        <v>5589</v>
      </c>
      <c r="E1182" s="153">
        <v>5324</v>
      </c>
      <c r="F1182" s="153">
        <v>265</v>
      </c>
      <c r="G1182" s="151">
        <v>2864</v>
      </c>
      <c r="H1182" s="151">
        <v>2762</v>
      </c>
      <c r="I1182" s="151">
        <v>102</v>
      </c>
      <c r="J1182" s="151">
        <v>3425</v>
      </c>
      <c r="K1182" s="151">
        <v>3325</v>
      </c>
      <c r="L1182" s="151">
        <v>100</v>
      </c>
      <c r="M1182" s="172">
        <v>0.93</v>
      </c>
      <c r="N1182" s="153">
        <v>96529</v>
      </c>
      <c r="O1182" s="153">
        <v>94036</v>
      </c>
      <c r="P1182" s="153">
        <v>2493</v>
      </c>
      <c r="Q1182" s="154">
        <v>0.974173564421055</v>
      </c>
      <c r="R1182" s="154">
        <v>0.952585435677223</v>
      </c>
      <c r="S1182" s="154">
        <v>0.964385474860335</v>
      </c>
      <c r="T1182" s="154">
        <v>0.970802919708029</v>
      </c>
      <c r="U1182" s="173">
        <v>-0.0118000391831121</v>
      </c>
      <c r="V1182" s="158">
        <v>28224</v>
      </c>
      <c r="W1182" s="158">
        <v>27321</v>
      </c>
      <c r="X1182" s="158">
        <v>30438</v>
      </c>
      <c r="Y1182" s="158">
        <v>29627</v>
      </c>
      <c r="Z1182" s="155">
        <v>0.968005952380952</v>
      </c>
      <c r="AA1182" s="155">
        <v>0.973355673828767</v>
      </c>
      <c r="AB1182" s="173">
        <v>-0.00534972144781432</v>
      </c>
    </row>
    <row r="1183" spans="1:28">
      <c r="A1183" s="175" t="s">
        <v>1085</v>
      </c>
      <c r="B1183" s="181" t="s">
        <v>1836</v>
      </c>
      <c r="C1183" s="181" t="s">
        <v>1184</v>
      </c>
      <c r="D1183" s="150">
        <v>7756</v>
      </c>
      <c r="E1183" s="153">
        <v>7472</v>
      </c>
      <c r="F1183" s="153">
        <v>284</v>
      </c>
      <c r="G1183" s="151">
        <v>4236</v>
      </c>
      <c r="H1183" s="151">
        <v>4051</v>
      </c>
      <c r="I1183" s="151">
        <v>185</v>
      </c>
      <c r="J1183" s="151">
        <v>4915</v>
      </c>
      <c r="K1183" s="151">
        <v>4757</v>
      </c>
      <c r="L1183" s="151">
        <v>158</v>
      </c>
      <c r="M1183" s="172">
        <v>0.93</v>
      </c>
      <c r="N1183" s="153">
        <v>143104</v>
      </c>
      <c r="O1183" s="153">
        <v>138877</v>
      </c>
      <c r="P1183" s="153">
        <v>4227</v>
      </c>
      <c r="Q1183" s="154">
        <v>0.970462041592129</v>
      </c>
      <c r="R1183" s="154">
        <v>0.963383187209902</v>
      </c>
      <c r="S1183" s="154">
        <v>0.95632672332389</v>
      </c>
      <c r="T1183" s="154">
        <v>0.967853509664293</v>
      </c>
      <c r="U1183" s="173">
        <v>0.00705646388601155</v>
      </c>
      <c r="V1183" s="158">
        <v>41040</v>
      </c>
      <c r="W1183" s="158">
        <v>39738</v>
      </c>
      <c r="X1183" s="158">
        <v>45678</v>
      </c>
      <c r="Y1183" s="158">
        <v>44352</v>
      </c>
      <c r="Z1183" s="155">
        <v>0.96827485380117</v>
      </c>
      <c r="AA1183" s="155">
        <v>0.970970707999475</v>
      </c>
      <c r="AB1183" s="173">
        <v>-0.00269585419830498</v>
      </c>
    </row>
    <row r="1184" spans="1:28">
      <c r="A1184" s="175" t="s">
        <v>1085</v>
      </c>
      <c r="B1184" s="181" t="s">
        <v>1836</v>
      </c>
      <c r="C1184" s="181" t="s">
        <v>1185</v>
      </c>
      <c r="D1184" s="150">
        <v>4964</v>
      </c>
      <c r="E1184" s="153">
        <v>4850</v>
      </c>
      <c r="F1184" s="153">
        <v>114</v>
      </c>
      <c r="G1184" s="151">
        <v>2574</v>
      </c>
      <c r="H1184" s="151">
        <v>2503</v>
      </c>
      <c r="I1184" s="151">
        <v>71</v>
      </c>
      <c r="J1184" s="151">
        <v>3849</v>
      </c>
      <c r="K1184" s="151">
        <v>3770</v>
      </c>
      <c r="L1184" s="151">
        <v>79</v>
      </c>
      <c r="M1184" s="172">
        <v>0.93</v>
      </c>
      <c r="N1184" s="153">
        <v>96702</v>
      </c>
      <c r="O1184" s="153">
        <v>95159</v>
      </c>
      <c r="P1184" s="153">
        <v>1543</v>
      </c>
      <c r="Q1184" s="154">
        <v>0.984043763314099</v>
      </c>
      <c r="R1184" s="154">
        <v>0.977034649476229</v>
      </c>
      <c r="S1184" s="154">
        <v>0.972416472416472</v>
      </c>
      <c r="T1184" s="154">
        <v>0.979475188360613</v>
      </c>
      <c r="U1184" s="173">
        <v>0.00461817705975642</v>
      </c>
      <c r="V1184" s="158">
        <v>28503</v>
      </c>
      <c r="W1184" s="158">
        <v>27986</v>
      </c>
      <c r="X1184" s="158">
        <v>30037</v>
      </c>
      <c r="Y1184" s="158">
        <v>29599</v>
      </c>
      <c r="Z1184" s="155">
        <v>0.981861558432446</v>
      </c>
      <c r="AA1184" s="155">
        <v>0.985417984485801</v>
      </c>
      <c r="AB1184" s="173">
        <v>-0.00355642605335516</v>
      </c>
    </row>
    <row r="1185" spans="1:28">
      <c r="A1185" s="175" t="s">
        <v>1085</v>
      </c>
      <c r="B1185" s="181" t="s">
        <v>1836</v>
      </c>
      <c r="C1185" s="181" t="s">
        <v>1186</v>
      </c>
      <c r="D1185" s="150">
        <v>2455</v>
      </c>
      <c r="E1185" s="153">
        <v>2282</v>
      </c>
      <c r="F1185" s="153">
        <v>173</v>
      </c>
      <c r="G1185" s="151">
        <v>1292</v>
      </c>
      <c r="H1185" s="151">
        <v>1206</v>
      </c>
      <c r="I1185" s="151">
        <v>86</v>
      </c>
      <c r="J1185" s="151">
        <v>1951</v>
      </c>
      <c r="K1185" s="151">
        <v>1886</v>
      </c>
      <c r="L1185" s="151">
        <v>65</v>
      </c>
      <c r="M1185" s="172">
        <v>0.93</v>
      </c>
      <c r="N1185" s="153">
        <v>48523</v>
      </c>
      <c r="O1185" s="153">
        <v>47047</v>
      </c>
      <c r="P1185" s="153">
        <v>1476</v>
      </c>
      <c r="Q1185" s="154">
        <v>0.969581435607856</v>
      </c>
      <c r="R1185" s="154">
        <v>0.929531568228106</v>
      </c>
      <c r="S1185" s="154">
        <v>0.93343653250774</v>
      </c>
      <c r="T1185" s="154">
        <v>0.966683751922091</v>
      </c>
      <c r="U1185" s="173">
        <v>-0.00390496427963405</v>
      </c>
      <c r="V1185" s="158">
        <v>14369</v>
      </c>
      <c r="W1185" s="158">
        <v>13825</v>
      </c>
      <c r="X1185" s="158">
        <v>15227</v>
      </c>
      <c r="Y1185" s="158">
        <v>14769</v>
      </c>
      <c r="Z1185" s="155">
        <v>0.962140719604705</v>
      </c>
      <c r="AA1185" s="155">
        <v>0.969921849346555</v>
      </c>
      <c r="AB1185" s="173">
        <v>-0.00778112974185086</v>
      </c>
    </row>
    <row r="1186" spans="1:28">
      <c r="A1186" s="175" t="s">
        <v>1085</v>
      </c>
      <c r="B1186" s="181" t="s">
        <v>1836</v>
      </c>
      <c r="C1186" s="181" t="s">
        <v>1187</v>
      </c>
      <c r="D1186" s="150">
        <v>3947</v>
      </c>
      <c r="E1186" s="153">
        <v>3791</v>
      </c>
      <c r="F1186" s="153">
        <v>156</v>
      </c>
      <c r="G1186" s="151">
        <v>1940</v>
      </c>
      <c r="H1186" s="151">
        <v>1846</v>
      </c>
      <c r="I1186" s="151">
        <v>94</v>
      </c>
      <c r="J1186" s="151">
        <v>3243</v>
      </c>
      <c r="K1186" s="151">
        <v>3178</v>
      </c>
      <c r="L1186" s="151">
        <v>65</v>
      </c>
      <c r="M1186" s="172">
        <v>0.93</v>
      </c>
      <c r="N1186" s="153">
        <v>76739</v>
      </c>
      <c r="O1186" s="153">
        <v>74797</v>
      </c>
      <c r="P1186" s="153">
        <v>1942</v>
      </c>
      <c r="Q1186" s="154">
        <v>0.974693441405283</v>
      </c>
      <c r="R1186" s="154">
        <v>0.960476311122371</v>
      </c>
      <c r="S1186" s="154">
        <v>0.951546391752577</v>
      </c>
      <c r="T1186" s="154">
        <v>0.979956830095591</v>
      </c>
      <c r="U1186" s="173">
        <v>0.00892991936979415</v>
      </c>
      <c r="V1186" s="158">
        <v>22493</v>
      </c>
      <c r="W1186" s="158">
        <v>21849</v>
      </c>
      <c r="X1186" s="158">
        <v>24244</v>
      </c>
      <c r="Y1186" s="158">
        <v>23722</v>
      </c>
      <c r="Z1186" s="155">
        <v>0.971368870315209</v>
      </c>
      <c r="AA1186" s="155">
        <v>0.978468899521531</v>
      </c>
      <c r="AB1186" s="173">
        <v>-0.00710002920632202</v>
      </c>
    </row>
    <row r="1187" spans="1:28">
      <c r="A1187" s="175" t="s">
        <v>1085</v>
      </c>
      <c r="B1187" s="181" t="s">
        <v>1836</v>
      </c>
      <c r="C1187" s="181" t="s">
        <v>1188</v>
      </c>
      <c r="D1187" s="150">
        <v>4031</v>
      </c>
      <c r="E1187" s="153">
        <v>3855</v>
      </c>
      <c r="F1187" s="153">
        <v>176</v>
      </c>
      <c r="G1187" s="151">
        <v>2109</v>
      </c>
      <c r="H1187" s="151">
        <v>2000</v>
      </c>
      <c r="I1187" s="151">
        <v>109</v>
      </c>
      <c r="J1187" s="151">
        <v>3297</v>
      </c>
      <c r="K1187" s="151">
        <v>3146</v>
      </c>
      <c r="L1187" s="151">
        <v>151</v>
      </c>
      <c r="M1187" s="172">
        <v>0.93</v>
      </c>
      <c r="N1187" s="153">
        <v>76547</v>
      </c>
      <c r="O1187" s="153">
        <v>73550</v>
      </c>
      <c r="P1187" s="153">
        <v>2997</v>
      </c>
      <c r="Q1187" s="154">
        <v>0.960847583837381</v>
      </c>
      <c r="R1187" s="154">
        <v>0.956338377573803</v>
      </c>
      <c r="S1187" s="154">
        <v>0.948316737790422</v>
      </c>
      <c r="T1187" s="154">
        <v>0.954200788595693</v>
      </c>
      <c r="U1187" s="173">
        <v>0.008021639783381</v>
      </c>
      <c r="V1187" s="158">
        <v>23085</v>
      </c>
      <c r="W1187" s="158">
        <v>22200</v>
      </c>
      <c r="X1187" s="158">
        <v>24075</v>
      </c>
      <c r="Y1187" s="158">
        <v>23072</v>
      </c>
      <c r="Z1187" s="155">
        <v>0.961663417803769</v>
      </c>
      <c r="AA1187" s="155">
        <v>0.958338525441329</v>
      </c>
      <c r="AB1187" s="173">
        <v>0.00332489236243949</v>
      </c>
    </row>
    <row r="1188" spans="1:28">
      <c r="A1188" s="175" t="s">
        <v>1085</v>
      </c>
      <c r="B1188" s="181" t="s">
        <v>1836</v>
      </c>
      <c r="C1188" s="181" t="s">
        <v>1189</v>
      </c>
      <c r="D1188" s="150">
        <v>8379</v>
      </c>
      <c r="E1188" s="153">
        <v>8103</v>
      </c>
      <c r="F1188" s="153">
        <v>276</v>
      </c>
      <c r="G1188" s="151">
        <v>4532</v>
      </c>
      <c r="H1188" s="151">
        <v>4379</v>
      </c>
      <c r="I1188" s="151">
        <v>153</v>
      </c>
      <c r="J1188" s="151">
        <v>5328</v>
      </c>
      <c r="K1188" s="151">
        <v>5149</v>
      </c>
      <c r="L1188" s="151">
        <v>179</v>
      </c>
      <c r="M1188" s="172">
        <v>0.93</v>
      </c>
      <c r="N1188" s="153">
        <v>154505</v>
      </c>
      <c r="O1188" s="153">
        <v>150281</v>
      </c>
      <c r="P1188" s="153">
        <v>4224</v>
      </c>
      <c r="Q1188" s="154">
        <v>0.972661078929485</v>
      </c>
      <c r="R1188" s="154">
        <v>0.967060508413892</v>
      </c>
      <c r="S1188" s="154">
        <v>0.966240070609003</v>
      </c>
      <c r="T1188" s="154">
        <v>0.966403903903904</v>
      </c>
      <c r="U1188" s="173">
        <v>0.000820437804889274</v>
      </c>
      <c r="V1188" s="158">
        <v>45129</v>
      </c>
      <c r="W1188" s="158">
        <v>43723</v>
      </c>
      <c r="X1188" s="158">
        <v>48584</v>
      </c>
      <c r="Y1188" s="158">
        <v>47210</v>
      </c>
      <c r="Z1188" s="155">
        <v>0.968844866937003</v>
      </c>
      <c r="AA1188" s="155">
        <v>0.971719084472254</v>
      </c>
      <c r="AB1188" s="173">
        <v>-0.00287421753525141</v>
      </c>
    </row>
    <row r="1189" spans="1:28">
      <c r="A1189" s="175" t="s">
        <v>1085</v>
      </c>
      <c r="B1189" s="181" t="s">
        <v>1836</v>
      </c>
      <c r="C1189" s="181" t="s">
        <v>1190</v>
      </c>
      <c r="D1189" s="150">
        <v>6169</v>
      </c>
      <c r="E1189" s="153">
        <v>6023</v>
      </c>
      <c r="F1189" s="153">
        <v>146</v>
      </c>
      <c r="G1189" s="151">
        <v>2997</v>
      </c>
      <c r="H1189" s="151">
        <v>2922</v>
      </c>
      <c r="I1189" s="151">
        <v>75</v>
      </c>
      <c r="J1189" s="151">
        <v>4750</v>
      </c>
      <c r="K1189" s="151">
        <v>4641</v>
      </c>
      <c r="L1189" s="151">
        <v>109</v>
      </c>
      <c r="M1189" s="172">
        <v>0.93</v>
      </c>
      <c r="N1189" s="153">
        <v>116437</v>
      </c>
      <c r="O1189" s="153">
        <v>114097</v>
      </c>
      <c r="P1189" s="153">
        <v>2340</v>
      </c>
      <c r="Q1189" s="154">
        <v>0.979903295344263</v>
      </c>
      <c r="R1189" s="154">
        <v>0.976333279299724</v>
      </c>
      <c r="S1189" s="154">
        <v>0.974974974974975</v>
      </c>
      <c r="T1189" s="154">
        <v>0.977052631578947</v>
      </c>
      <c r="U1189" s="173">
        <v>0.00135830432474948</v>
      </c>
      <c r="V1189" s="158">
        <v>34638</v>
      </c>
      <c r="W1189" s="158">
        <v>33902</v>
      </c>
      <c r="X1189" s="158">
        <v>36986</v>
      </c>
      <c r="Y1189" s="158">
        <v>36266</v>
      </c>
      <c r="Z1189" s="155">
        <v>0.97875166002656</v>
      </c>
      <c r="AA1189" s="155">
        <v>0.980533174714757</v>
      </c>
      <c r="AB1189" s="173">
        <v>-0.00178151468819654</v>
      </c>
    </row>
    <row r="1190" spans="1:28">
      <c r="A1190" s="175" t="s">
        <v>1085</v>
      </c>
      <c r="B1190" s="181" t="s">
        <v>1836</v>
      </c>
      <c r="C1190" s="181" t="s">
        <v>1191</v>
      </c>
      <c r="D1190" s="150">
        <v>6273</v>
      </c>
      <c r="E1190" s="153">
        <v>5902</v>
      </c>
      <c r="F1190" s="153">
        <v>371</v>
      </c>
      <c r="G1190" s="151">
        <v>3444</v>
      </c>
      <c r="H1190" s="151">
        <v>3140</v>
      </c>
      <c r="I1190" s="151">
        <v>304</v>
      </c>
      <c r="J1190" s="151">
        <v>4103</v>
      </c>
      <c r="K1190" s="151">
        <v>3900</v>
      </c>
      <c r="L1190" s="151">
        <v>203</v>
      </c>
      <c r="M1190" s="172">
        <v>0.93</v>
      </c>
      <c r="N1190" s="153">
        <v>113876</v>
      </c>
      <c r="O1190" s="153">
        <v>107958</v>
      </c>
      <c r="P1190" s="153">
        <v>5918</v>
      </c>
      <c r="Q1190" s="154">
        <v>0.948031191822684</v>
      </c>
      <c r="R1190" s="154">
        <v>0.940857643870556</v>
      </c>
      <c r="S1190" s="154">
        <v>0.911730545876887</v>
      </c>
      <c r="T1190" s="154">
        <v>0.950524006824275</v>
      </c>
      <c r="U1190" s="173">
        <v>0.0291270979936691</v>
      </c>
      <c r="V1190" s="158">
        <v>33877</v>
      </c>
      <c r="W1190" s="158">
        <v>31875</v>
      </c>
      <c r="X1190" s="158">
        <v>35390</v>
      </c>
      <c r="Y1190" s="158">
        <v>33727</v>
      </c>
      <c r="Z1190" s="155">
        <v>0.9409038580748</v>
      </c>
      <c r="AA1190" s="155">
        <v>0.953009324667985</v>
      </c>
      <c r="AB1190" s="173">
        <v>-0.0121054665931852</v>
      </c>
    </row>
    <row r="1191" spans="1:28">
      <c r="A1191" s="175" t="s">
        <v>1085</v>
      </c>
      <c r="B1191" s="181" t="s">
        <v>1836</v>
      </c>
      <c r="C1191" s="181" t="s">
        <v>1192</v>
      </c>
      <c r="D1191" s="150">
        <v>5040</v>
      </c>
      <c r="E1191" s="153">
        <v>4862</v>
      </c>
      <c r="F1191" s="153">
        <v>178</v>
      </c>
      <c r="G1191" s="151">
        <v>2738</v>
      </c>
      <c r="H1191" s="151">
        <v>2640</v>
      </c>
      <c r="I1191" s="151">
        <v>98</v>
      </c>
      <c r="J1191" s="151">
        <v>3370</v>
      </c>
      <c r="K1191" s="151">
        <v>3263</v>
      </c>
      <c r="L1191" s="151">
        <v>107</v>
      </c>
      <c r="M1191" s="172">
        <v>0.93</v>
      </c>
      <c r="N1191" s="153">
        <v>93291</v>
      </c>
      <c r="O1191" s="153">
        <v>90498</v>
      </c>
      <c r="P1191" s="153">
        <v>2793</v>
      </c>
      <c r="Q1191" s="154">
        <v>0.970061420715825</v>
      </c>
      <c r="R1191" s="154">
        <v>0.96468253968254</v>
      </c>
      <c r="S1191" s="154">
        <v>0.964207450693937</v>
      </c>
      <c r="T1191" s="154">
        <v>0.968249258160237</v>
      </c>
      <c r="U1191" s="173">
        <v>0.00047508898860249</v>
      </c>
      <c r="V1191" s="158">
        <v>27545</v>
      </c>
      <c r="W1191" s="158">
        <v>26727</v>
      </c>
      <c r="X1191" s="158">
        <v>28924</v>
      </c>
      <c r="Y1191" s="158">
        <v>28016</v>
      </c>
      <c r="Z1191" s="155">
        <v>0.970303140315847</v>
      </c>
      <c r="AA1191" s="155">
        <v>0.968607384870696</v>
      </c>
      <c r="AB1191" s="173">
        <v>0.0016957554451511</v>
      </c>
    </row>
    <row r="1192" spans="1:28">
      <c r="A1192" s="175" t="s">
        <v>1085</v>
      </c>
      <c r="B1192" s="181" t="s">
        <v>1836</v>
      </c>
      <c r="C1192" s="181" t="s">
        <v>1193</v>
      </c>
      <c r="D1192" s="150">
        <v>4296</v>
      </c>
      <c r="E1192" s="153">
        <v>4199</v>
      </c>
      <c r="F1192" s="153">
        <v>97</v>
      </c>
      <c r="G1192" s="151">
        <v>2216</v>
      </c>
      <c r="H1192" s="151">
        <v>2179</v>
      </c>
      <c r="I1192" s="151">
        <v>37</v>
      </c>
      <c r="J1192" s="151">
        <v>2535</v>
      </c>
      <c r="K1192" s="151">
        <v>2508</v>
      </c>
      <c r="L1192" s="151">
        <v>27</v>
      </c>
      <c r="M1192" s="172">
        <v>0.93</v>
      </c>
      <c r="N1192" s="153">
        <v>75209</v>
      </c>
      <c r="O1192" s="153">
        <v>74397</v>
      </c>
      <c r="P1192" s="153">
        <v>812</v>
      </c>
      <c r="Q1192" s="154">
        <v>0.989203419803481</v>
      </c>
      <c r="R1192" s="154">
        <v>0.977420856610801</v>
      </c>
      <c r="S1192" s="154">
        <v>0.983303249097473</v>
      </c>
      <c r="T1192" s="154">
        <v>0.989349112426036</v>
      </c>
      <c r="U1192" s="173">
        <v>-0.00588239248667222</v>
      </c>
      <c r="V1192" s="158">
        <v>22297</v>
      </c>
      <c r="W1192" s="158">
        <v>22000</v>
      </c>
      <c r="X1192" s="158">
        <v>23403</v>
      </c>
      <c r="Y1192" s="158">
        <v>23168</v>
      </c>
      <c r="Z1192" s="155">
        <v>0.986679822397632</v>
      </c>
      <c r="AA1192" s="155">
        <v>0.989958552322352</v>
      </c>
      <c r="AB1192" s="173">
        <v>-0.00327872992471989</v>
      </c>
    </row>
    <row r="1193" spans="1:28">
      <c r="A1193" s="175" t="s">
        <v>1085</v>
      </c>
      <c r="B1193" s="181" t="s">
        <v>1837</v>
      </c>
      <c r="C1193" s="181" t="s">
        <v>1194</v>
      </c>
      <c r="D1193" s="150">
        <v>4894</v>
      </c>
      <c r="E1193" s="153">
        <v>4719</v>
      </c>
      <c r="F1193" s="153">
        <v>175</v>
      </c>
      <c r="G1193" s="151">
        <v>2836</v>
      </c>
      <c r="H1193" s="151">
        <v>2715</v>
      </c>
      <c r="I1193" s="151">
        <v>121</v>
      </c>
      <c r="J1193" s="151">
        <v>3089</v>
      </c>
      <c r="K1193" s="151">
        <v>2994</v>
      </c>
      <c r="L1193" s="151">
        <v>95</v>
      </c>
      <c r="M1193" s="172">
        <v>0.93</v>
      </c>
      <c r="N1193" s="153">
        <v>89804</v>
      </c>
      <c r="O1193" s="153">
        <v>86969</v>
      </c>
      <c r="P1193" s="153">
        <v>2835</v>
      </c>
      <c r="Q1193" s="154">
        <v>0.968431250278384</v>
      </c>
      <c r="R1193" s="154">
        <v>0.964241928892521</v>
      </c>
      <c r="S1193" s="154">
        <v>0.957334273624824</v>
      </c>
      <c r="T1193" s="154">
        <v>0.96924571058595</v>
      </c>
      <c r="U1193" s="173">
        <v>0.00690765526769777</v>
      </c>
      <c r="V1193" s="158">
        <v>26487</v>
      </c>
      <c r="W1193" s="158">
        <v>25578</v>
      </c>
      <c r="X1193" s="158">
        <v>28439</v>
      </c>
      <c r="Y1193" s="158">
        <v>27626</v>
      </c>
      <c r="Z1193" s="155">
        <v>0.965681277607883</v>
      </c>
      <c r="AA1193" s="155">
        <v>0.971412496923239</v>
      </c>
      <c r="AB1193" s="173">
        <v>-0.00573121931535603</v>
      </c>
    </row>
    <row r="1194" spans="1:28">
      <c r="A1194" s="175" t="s">
        <v>1085</v>
      </c>
      <c r="B1194" s="181" t="s">
        <v>1837</v>
      </c>
      <c r="C1194" s="181" t="s">
        <v>1195</v>
      </c>
      <c r="D1194" s="150">
        <v>6045</v>
      </c>
      <c r="E1194" s="153">
        <v>5846</v>
      </c>
      <c r="F1194" s="153">
        <v>199</v>
      </c>
      <c r="G1194" s="151">
        <v>3411</v>
      </c>
      <c r="H1194" s="151">
        <v>3217</v>
      </c>
      <c r="I1194" s="151">
        <v>194</v>
      </c>
      <c r="J1194" s="151">
        <v>3926</v>
      </c>
      <c r="K1194" s="151">
        <v>3824</v>
      </c>
      <c r="L1194" s="151">
        <v>102</v>
      </c>
      <c r="M1194" s="172">
        <v>0.93</v>
      </c>
      <c r="N1194" s="153">
        <v>114687</v>
      </c>
      <c r="O1194" s="153">
        <v>111175</v>
      </c>
      <c r="P1194" s="153">
        <v>3512</v>
      </c>
      <c r="Q1194" s="154">
        <v>0.969377523171763</v>
      </c>
      <c r="R1194" s="154">
        <v>0.967080231596361</v>
      </c>
      <c r="S1194" s="154">
        <v>0.943125183230724</v>
      </c>
      <c r="T1194" s="154">
        <v>0.974019358125318</v>
      </c>
      <c r="U1194" s="173">
        <v>0.0239550483656364</v>
      </c>
      <c r="V1194" s="158">
        <v>33698</v>
      </c>
      <c r="W1194" s="158">
        <v>32683</v>
      </c>
      <c r="X1194" s="158">
        <v>36095</v>
      </c>
      <c r="Y1194" s="158">
        <v>35124</v>
      </c>
      <c r="Z1194" s="155">
        <v>0.969879518072289</v>
      </c>
      <c r="AA1194" s="155">
        <v>0.973098767142264</v>
      </c>
      <c r="AB1194" s="173">
        <v>-0.00321924906997439</v>
      </c>
    </row>
    <row r="1195" spans="1:28">
      <c r="A1195" s="175" t="s">
        <v>1085</v>
      </c>
      <c r="B1195" s="181" t="s">
        <v>1837</v>
      </c>
      <c r="C1195" s="181" t="s">
        <v>1196</v>
      </c>
      <c r="D1195" s="150">
        <v>3353</v>
      </c>
      <c r="E1195" s="153">
        <v>3240</v>
      </c>
      <c r="F1195" s="153">
        <v>113</v>
      </c>
      <c r="G1195" s="151">
        <v>1821</v>
      </c>
      <c r="H1195" s="151">
        <v>1762</v>
      </c>
      <c r="I1195" s="151">
        <v>59</v>
      </c>
      <c r="J1195" s="151">
        <v>2260</v>
      </c>
      <c r="K1195" s="151">
        <v>2201</v>
      </c>
      <c r="L1195" s="151">
        <v>59</v>
      </c>
      <c r="M1195" s="172">
        <v>0.93</v>
      </c>
      <c r="N1195" s="153">
        <v>62918</v>
      </c>
      <c r="O1195" s="153">
        <v>60762</v>
      </c>
      <c r="P1195" s="153">
        <v>2156</v>
      </c>
      <c r="Q1195" s="154">
        <v>0.965733176515465</v>
      </c>
      <c r="R1195" s="154">
        <v>0.966298836862511</v>
      </c>
      <c r="S1195" s="154">
        <v>0.967600219659528</v>
      </c>
      <c r="T1195" s="154">
        <v>0.973893805309734</v>
      </c>
      <c r="U1195" s="173">
        <v>-0.00130138279701653</v>
      </c>
      <c r="V1195" s="158">
        <v>18184</v>
      </c>
      <c r="W1195" s="158">
        <v>17532</v>
      </c>
      <c r="X1195" s="158">
        <v>19931</v>
      </c>
      <c r="Y1195" s="158">
        <v>19320</v>
      </c>
      <c r="Z1195" s="155">
        <v>0.964144302683678</v>
      </c>
      <c r="AA1195" s="155">
        <v>0.969344237619788</v>
      </c>
      <c r="AB1195" s="173">
        <v>-0.00519993493611026</v>
      </c>
    </row>
    <row r="1196" spans="1:28">
      <c r="A1196" s="175" t="s">
        <v>1085</v>
      </c>
      <c r="B1196" s="181" t="s">
        <v>1837</v>
      </c>
      <c r="C1196" s="181" t="s">
        <v>1197</v>
      </c>
      <c r="D1196" s="150">
        <v>4438</v>
      </c>
      <c r="E1196" s="153">
        <v>4222</v>
      </c>
      <c r="F1196" s="153">
        <v>216</v>
      </c>
      <c r="G1196" s="151">
        <v>2688</v>
      </c>
      <c r="H1196" s="151">
        <v>2617</v>
      </c>
      <c r="I1196" s="151">
        <v>71</v>
      </c>
      <c r="J1196" s="151">
        <v>2952</v>
      </c>
      <c r="K1196" s="151">
        <v>2899</v>
      </c>
      <c r="L1196" s="151">
        <v>53</v>
      </c>
      <c r="M1196" s="172">
        <v>0.93</v>
      </c>
      <c r="N1196" s="153">
        <v>83973</v>
      </c>
      <c r="O1196" s="153">
        <v>81897</v>
      </c>
      <c r="P1196" s="153">
        <v>2076</v>
      </c>
      <c r="Q1196" s="154">
        <v>0.975277767853953</v>
      </c>
      <c r="R1196" s="154">
        <v>0.951329427670122</v>
      </c>
      <c r="S1196" s="154">
        <v>0.97358630952381</v>
      </c>
      <c r="T1196" s="154">
        <v>0.982046070460705</v>
      </c>
      <c r="U1196" s="173">
        <v>-0.0222568818536879</v>
      </c>
      <c r="V1196" s="158">
        <v>25188</v>
      </c>
      <c r="W1196" s="158">
        <v>24505</v>
      </c>
      <c r="X1196" s="158">
        <v>26200</v>
      </c>
      <c r="Y1196" s="158">
        <v>25645</v>
      </c>
      <c r="Z1196" s="155">
        <v>0.972883912974432</v>
      </c>
      <c r="AA1196" s="155">
        <v>0.97881679389313</v>
      </c>
      <c r="AB1196" s="173">
        <v>-0.00593288091869759</v>
      </c>
    </row>
    <row r="1197" spans="1:28">
      <c r="A1197" s="175" t="s">
        <v>1085</v>
      </c>
      <c r="B1197" s="181" t="s">
        <v>1837</v>
      </c>
      <c r="C1197" s="181" t="s">
        <v>1198</v>
      </c>
      <c r="D1197" s="150">
        <v>3682</v>
      </c>
      <c r="E1197" s="153">
        <v>3486</v>
      </c>
      <c r="F1197" s="153">
        <v>196</v>
      </c>
      <c r="G1197" s="151">
        <v>2026</v>
      </c>
      <c r="H1197" s="151">
        <v>1957</v>
      </c>
      <c r="I1197" s="151">
        <v>69</v>
      </c>
      <c r="J1197" s="151">
        <v>2240</v>
      </c>
      <c r="K1197" s="151">
        <v>2188</v>
      </c>
      <c r="L1197" s="151">
        <v>52</v>
      </c>
      <c r="M1197" s="172">
        <v>0.93</v>
      </c>
      <c r="N1197" s="153">
        <v>68124</v>
      </c>
      <c r="O1197" s="153">
        <v>66004</v>
      </c>
      <c r="P1197" s="153">
        <v>2120</v>
      </c>
      <c r="Q1197" s="154">
        <v>0.968880277141683</v>
      </c>
      <c r="R1197" s="154">
        <v>0.946768060836502</v>
      </c>
      <c r="S1197" s="154">
        <v>0.965942744323791</v>
      </c>
      <c r="T1197" s="154">
        <v>0.976785714285714</v>
      </c>
      <c r="U1197" s="173">
        <v>-0.0191746834872888</v>
      </c>
      <c r="V1197" s="158">
        <v>19632</v>
      </c>
      <c r="W1197" s="158">
        <v>18908</v>
      </c>
      <c r="X1197" s="158">
        <v>20901</v>
      </c>
      <c r="Y1197" s="158">
        <v>20296</v>
      </c>
      <c r="Z1197" s="155">
        <v>0.963121434392828</v>
      </c>
      <c r="AA1197" s="155">
        <v>0.971054016554232</v>
      </c>
      <c r="AB1197" s="173">
        <v>-0.0079325821614038</v>
      </c>
    </row>
    <row r="1198" spans="1:28">
      <c r="A1198" s="175" t="s">
        <v>1085</v>
      </c>
      <c r="B1198" s="181" t="s">
        <v>1837</v>
      </c>
      <c r="C1198" s="181" t="s">
        <v>1199</v>
      </c>
      <c r="D1198" s="150">
        <v>6270</v>
      </c>
      <c r="E1198" s="153">
        <v>6065</v>
      </c>
      <c r="F1198" s="153">
        <v>205</v>
      </c>
      <c r="G1198" s="151">
        <v>3524</v>
      </c>
      <c r="H1198" s="151">
        <v>3402</v>
      </c>
      <c r="I1198" s="151">
        <v>122</v>
      </c>
      <c r="J1198" s="151">
        <v>3895</v>
      </c>
      <c r="K1198" s="151">
        <v>3791</v>
      </c>
      <c r="L1198" s="151">
        <v>104</v>
      </c>
      <c r="M1198" s="172">
        <v>0.93</v>
      </c>
      <c r="N1198" s="153">
        <v>118163</v>
      </c>
      <c r="O1198" s="153">
        <v>115178</v>
      </c>
      <c r="P1198" s="153">
        <v>2985</v>
      </c>
      <c r="Q1198" s="154">
        <v>0.974738285250036</v>
      </c>
      <c r="R1198" s="154">
        <v>0.967304625199362</v>
      </c>
      <c r="S1198" s="154">
        <v>0.965380249716232</v>
      </c>
      <c r="T1198" s="154">
        <v>0.973299101412067</v>
      </c>
      <c r="U1198" s="173">
        <v>0.0019243754831304</v>
      </c>
      <c r="V1198" s="158">
        <v>34506</v>
      </c>
      <c r="W1198" s="158">
        <v>33450</v>
      </c>
      <c r="X1198" s="158">
        <v>36891</v>
      </c>
      <c r="Y1198" s="158">
        <v>36162</v>
      </c>
      <c r="Z1198" s="155">
        <v>0.969396626673622</v>
      </c>
      <c r="AA1198" s="155">
        <v>0.980239082703098</v>
      </c>
      <c r="AB1198" s="173">
        <v>-0.0108424560294763</v>
      </c>
    </row>
    <row r="1199" spans="1:28">
      <c r="A1199" s="175" t="s">
        <v>1085</v>
      </c>
      <c r="B1199" s="181" t="s">
        <v>1837</v>
      </c>
      <c r="C1199" s="181" t="s">
        <v>1200</v>
      </c>
      <c r="D1199" s="150">
        <v>4027</v>
      </c>
      <c r="E1199" s="153">
        <v>3854</v>
      </c>
      <c r="F1199" s="153">
        <v>173</v>
      </c>
      <c r="G1199" s="151">
        <v>2314</v>
      </c>
      <c r="H1199" s="151">
        <v>2208</v>
      </c>
      <c r="I1199" s="151">
        <v>106</v>
      </c>
      <c r="J1199" s="151">
        <v>2649</v>
      </c>
      <c r="K1199" s="151">
        <v>2574</v>
      </c>
      <c r="L1199" s="151">
        <v>75</v>
      </c>
      <c r="M1199" s="172">
        <v>0.93</v>
      </c>
      <c r="N1199" s="153">
        <v>73290</v>
      </c>
      <c r="O1199" s="153">
        <v>70846</v>
      </c>
      <c r="P1199" s="153">
        <v>2444</v>
      </c>
      <c r="Q1199" s="154">
        <v>0.966653022240415</v>
      </c>
      <c r="R1199" s="154">
        <v>0.957039980134095</v>
      </c>
      <c r="S1199" s="154">
        <v>0.95419187554019</v>
      </c>
      <c r="T1199" s="154">
        <v>0.971687429218573</v>
      </c>
      <c r="U1199" s="173">
        <v>0.00284810459390472</v>
      </c>
      <c r="V1199" s="158">
        <v>21917</v>
      </c>
      <c r="W1199" s="158">
        <v>21151</v>
      </c>
      <c r="X1199" s="158">
        <v>23266</v>
      </c>
      <c r="Y1199" s="158">
        <v>22546</v>
      </c>
      <c r="Z1199" s="155">
        <v>0.96504996121732</v>
      </c>
      <c r="AA1199" s="155">
        <v>0.96905355454311</v>
      </c>
      <c r="AB1199" s="173">
        <v>-0.00400359332579026</v>
      </c>
    </row>
    <row r="1200" spans="1:28">
      <c r="A1200" s="175" t="s">
        <v>1085</v>
      </c>
      <c r="B1200" s="181" t="s">
        <v>1837</v>
      </c>
      <c r="C1200" s="181" t="s">
        <v>1201</v>
      </c>
      <c r="D1200" s="150">
        <v>5409</v>
      </c>
      <c r="E1200" s="153">
        <v>5222</v>
      </c>
      <c r="F1200" s="153">
        <v>187</v>
      </c>
      <c r="G1200" s="151">
        <v>3329</v>
      </c>
      <c r="H1200" s="151">
        <v>3222</v>
      </c>
      <c r="I1200" s="151">
        <v>107</v>
      </c>
      <c r="J1200" s="151">
        <v>3494</v>
      </c>
      <c r="K1200" s="151">
        <v>3429</v>
      </c>
      <c r="L1200" s="151">
        <v>65</v>
      </c>
      <c r="M1200" s="172">
        <v>0.93</v>
      </c>
      <c r="N1200" s="153">
        <v>104158</v>
      </c>
      <c r="O1200" s="153">
        <v>101726</v>
      </c>
      <c r="P1200" s="153">
        <v>2432</v>
      </c>
      <c r="Q1200" s="154">
        <v>0.976650857351332</v>
      </c>
      <c r="R1200" s="154">
        <v>0.965427990386393</v>
      </c>
      <c r="S1200" s="154">
        <v>0.967858215680385</v>
      </c>
      <c r="T1200" s="154">
        <v>0.981396680022896</v>
      </c>
      <c r="U1200" s="173">
        <v>-0.00243022529399151</v>
      </c>
      <c r="V1200" s="158">
        <v>30367</v>
      </c>
      <c r="W1200" s="158">
        <v>29613</v>
      </c>
      <c r="X1200" s="158">
        <v>32212</v>
      </c>
      <c r="Y1200" s="158">
        <v>31547</v>
      </c>
      <c r="Z1200" s="155">
        <v>0.9751704152534</v>
      </c>
      <c r="AA1200" s="155">
        <v>0.979355519682106</v>
      </c>
      <c r="AB1200" s="173">
        <v>-0.00418510442870601</v>
      </c>
    </row>
    <row r="1201" spans="1:28">
      <c r="A1201" s="175" t="s">
        <v>1085</v>
      </c>
      <c r="B1201" s="181" t="s">
        <v>1837</v>
      </c>
      <c r="C1201" s="181" t="s">
        <v>1202</v>
      </c>
      <c r="D1201" s="150">
        <v>5</v>
      </c>
      <c r="E1201" s="153">
        <v>4</v>
      </c>
      <c r="F1201" s="153">
        <v>1</v>
      </c>
      <c r="G1201" s="151">
        <v>6</v>
      </c>
      <c r="H1201" s="151">
        <v>5</v>
      </c>
      <c r="I1201" s="151">
        <v>1</v>
      </c>
      <c r="J1201" s="151">
        <v>5</v>
      </c>
      <c r="K1201" s="151">
        <v>4</v>
      </c>
      <c r="L1201" s="151">
        <v>1</v>
      </c>
      <c r="M1201" s="172">
        <v>0.93</v>
      </c>
      <c r="N1201" s="153">
        <v>139</v>
      </c>
      <c r="O1201" s="153">
        <v>133</v>
      </c>
      <c r="P1201" s="153">
        <v>6</v>
      </c>
      <c r="Q1201" s="154">
        <v>0.956834532374101</v>
      </c>
      <c r="R1201" s="154">
        <v>0.8</v>
      </c>
      <c r="S1201" s="154">
        <v>0.833333333333333</v>
      </c>
      <c r="T1201" s="154">
        <v>0.8</v>
      </c>
      <c r="U1201" s="173">
        <v>-0.0333333333333333</v>
      </c>
      <c r="V1201" s="158">
        <v>28</v>
      </c>
      <c r="W1201" s="158">
        <v>25</v>
      </c>
      <c r="X1201" s="158">
        <v>51</v>
      </c>
      <c r="Y1201" s="158">
        <v>49</v>
      </c>
      <c r="Z1201" s="155">
        <v>0.892857142857143</v>
      </c>
      <c r="AA1201" s="155">
        <v>0.96078431372549</v>
      </c>
      <c r="AB1201" s="173">
        <v>-0.0679271708683473</v>
      </c>
    </row>
    <row r="1202" spans="1:28">
      <c r="A1202" s="175" t="s">
        <v>1085</v>
      </c>
      <c r="B1202" s="181" t="s">
        <v>1837</v>
      </c>
      <c r="C1202" s="181" t="s">
        <v>1203</v>
      </c>
      <c r="D1202" s="150">
        <v>5422</v>
      </c>
      <c r="E1202" s="153">
        <v>5246</v>
      </c>
      <c r="F1202" s="153">
        <v>176</v>
      </c>
      <c r="G1202" s="151">
        <v>2907</v>
      </c>
      <c r="H1202" s="151">
        <v>2797</v>
      </c>
      <c r="I1202" s="151">
        <v>110</v>
      </c>
      <c r="J1202" s="151">
        <v>3455</v>
      </c>
      <c r="K1202" s="151">
        <v>3359</v>
      </c>
      <c r="L1202" s="151">
        <v>96</v>
      </c>
      <c r="M1202" s="172">
        <v>0.93</v>
      </c>
      <c r="N1202" s="153">
        <v>97754</v>
      </c>
      <c r="O1202" s="153">
        <v>95067</v>
      </c>
      <c r="P1202" s="153">
        <v>2687</v>
      </c>
      <c r="Q1202" s="154">
        <v>0.972512633754117</v>
      </c>
      <c r="R1202" s="154">
        <v>0.967539653264478</v>
      </c>
      <c r="S1202" s="154">
        <v>0.962160302717578</v>
      </c>
      <c r="T1202" s="154">
        <v>0.972214182344428</v>
      </c>
      <c r="U1202" s="173">
        <v>0.00537935054689986</v>
      </c>
      <c r="V1202" s="158">
        <v>29204</v>
      </c>
      <c r="W1202" s="158">
        <v>28344</v>
      </c>
      <c r="X1202" s="158">
        <v>30185</v>
      </c>
      <c r="Y1202" s="158">
        <v>29507</v>
      </c>
      <c r="Z1202" s="155">
        <v>0.970551979180934</v>
      </c>
      <c r="AA1202" s="155">
        <v>0.977538512506212</v>
      </c>
      <c r="AB1202" s="173">
        <v>-0.00698653332527754</v>
      </c>
    </row>
    <row r="1203" spans="1:28">
      <c r="A1203" s="175" t="s">
        <v>1085</v>
      </c>
      <c r="B1203" s="181" t="s">
        <v>1837</v>
      </c>
      <c r="C1203" s="181" t="s">
        <v>1204</v>
      </c>
      <c r="D1203" s="150">
        <v>5833</v>
      </c>
      <c r="E1203" s="153">
        <v>5659</v>
      </c>
      <c r="F1203" s="153">
        <v>174</v>
      </c>
      <c r="G1203" s="151">
        <v>3329</v>
      </c>
      <c r="H1203" s="151">
        <v>3105</v>
      </c>
      <c r="I1203" s="151">
        <v>224</v>
      </c>
      <c r="J1203" s="151">
        <v>3498</v>
      </c>
      <c r="K1203" s="151">
        <v>3410</v>
      </c>
      <c r="L1203" s="151">
        <v>88</v>
      </c>
      <c r="M1203" s="172">
        <v>0.93</v>
      </c>
      <c r="N1203" s="153">
        <v>106117</v>
      </c>
      <c r="O1203" s="153">
        <v>103527</v>
      </c>
      <c r="P1203" s="153">
        <v>2590</v>
      </c>
      <c r="Q1203" s="154">
        <v>0.975592977562502</v>
      </c>
      <c r="R1203" s="154">
        <v>0.970169723984228</v>
      </c>
      <c r="S1203" s="154">
        <v>0.932712526284169</v>
      </c>
      <c r="T1203" s="154">
        <v>0.974842767295597</v>
      </c>
      <c r="U1203" s="173">
        <v>0.0374571977000582</v>
      </c>
      <c r="V1203" s="158">
        <v>31276</v>
      </c>
      <c r="W1203" s="158">
        <v>30386</v>
      </c>
      <c r="X1203" s="158">
        <v>33042</v>
      </c>
      <c r="Y1203" s="158">
        <v>32349</v>
      </c>
      <c r="Z1203" s="155">
        <v>0.971543675661849</v>
      </c>
      <c r="AA1203" s="155">
        <v>0.979026693299437</v>
      </c>
      <c r="AB1203" s="173">
        <v>-0.00748301763758774</v>
      </c>
    </row>
    <row r="1204" spans="1:28">
      <c r="A1204" s="175" t="s">
        <v>1085</v>
      </c>
      <c r="B1204" s="181" t="s">
        <v>1837</v>
      </c>
      <c r="C1204" s="181" t="s">
        <v>1205</v>
      </c>
      <c r="D1204" s="150">
        <v>3823</v>
      </c>
      <c r="E1204" s="153">
        <v>3692</v>
      </c>
      <c r="F1204" s="153">
        <v>131</v>
      </c>
      <c r="G1204" s="151">
        <v>2241</v>
      </c>
      <c r="H1204" s="151">
        <v>2161</v>
      </c>
      <c r="I1204" s="151">
        <v>80</v>
      </c>
      <c r="J1204" s="151">
        <v>2629</v>
      </c>
      <c r="K1204" s="151">
        <v>2595</v>
      </c>
      <c r="L1204" s="151">
        <v>34</v>
      </c>
      <c r="M1204" s="172">
        <v>0.93</v>
      </c>
      <c r="N1204" s="153">
        <v>70548</v>
      </c>
      <c r="O1204" s="153">
        <v>68857</v>
      </c>
      <c r="P1204" s="153">
        <v>1691</v>
      </c>
      <c r="Q1204" s="154">
        <v>0.976030504053977</v>
      </c>
      <c r="R1204" s="154">
        <v>0.965733716976197</v>
      </c>
      <c r="S1204" s="154">
        <v>0.964301651048639</v>
      </c>
      <c r="T1204" s="154">
        <v>0.98706732597946</v>
      </c>
      <c r="U1204" s="173">
        <v>0.00143206592755774</v>
      </c>
      <c r="V1204" s="158">
        <v>21409</v>
      </c>
      <c r="W1204" s="158">
        <v>20870</v>
      </c>
      <c r="X1204" s="158">
        <v>22210</v>
      </c>
      <c r="Y1204" s="158">
        <v>21820</v>
      </c>
      <c r="Z1204" s="155">
        <v>0.974823672287356</v>
      </c>
      <c r="AA1204" s="155">
        <v>0.982440342188204</v>
      </c>
      <c r="AB1204" s="173">
        <v>-0.00761666990084775</v>
      </c>
    </row>
    <row r="1205" spans="1:28">
      <c r="A1205" s="175" t="s">
        <v>1085</v>
      </c>
      <c r="B1205" s="181" t="s">
        <v>1837</v>
      </c>
      <c r="C1205" s="181" t="s">
        <v>1206</v>
      </c>
      <c r="D1205" s="150">
        <v>6631</v>
      </c>
      <c r="E1205" s="153">
        <v>6259</v>
      </c>
      <c r="F1205" s="153">
        <v>372</v>
      </c>
      <c r="G1205" s="151">
        <v>3902</v>
      </c>
      <c r="H1205" s="151">
        <v>3716</v>
      </c>
      <c r="I1205" s="151">
        <v>186</v>
      </c>
      <c r="J1205" s="151">
        <v>4258</v>
      </c>
      <c r="K1205" s="151">
        <v>4127</v>
      </c>
      <c r="L1205" s="151">
        <v>131</v>
      </c>
      <c r="M1205" s="172">
        <v>0.93</v>
      </c>
      <c r="N1205" s="153">
        <v>122285</v>
      </c>
      <c r="O1205" s="153">
        <v>118055</v>
      </c>
      <c r="P1205" s="153">
        <v>4230</v>
      </c>
      <c r="Q1205" s="154">
        <v>0.965408676452549</v>
      </c>
      <c r="R1205" s="154">
        <v>0.943899864273865</v>
      </c>
      <c r="S1205" s="154">
        <v>0.952332137365454</v>
      </c>
      <c r="T1205" s="154">
        <v>0.969234382339126</v>
      </c>
      <c r="U1205" s="173">
        <v>-0.00843227309158845</v>
      </c>
      <c r="V1205" s="158">
        <v>35548</v>
      </c>
      <c r="W1205" s="158">
        <v>34135</v>
      </c>
      <c r="X1205" s="158">
        <v>38453</v>
      </c>
      <c r="Y1205" s="158">
        <v>37190</v>
      </c>
      <c r="Z1205" s="155">
        <v>0.960250928322268</v>
      </c>
      <c r="AA1205" s="155">
        <v>0.967154708345253</v>
      </c>
      <c r="AB1205" s="173">
        <v>-0.0069037800229842</v>
      </c>
    </row>
    <row r="1206" spans="1:28">
      <c r="A1206" s="175" t="s">
        <v>1085</v>
      </c>
      <c r="B1206" s="181" t="s">
        <v>1837</v>
      </c>
      <c r="C1206" s="181" t="s">
        <v>1207</v>
      </c>
      <c r="D1206" s="150">
        <v>6287</v>
      </c>
      <c r="E1206" s="153">
        <v>6019</v>
      </c>
      <c r="F1206" s="153">
        <v>268</v>
      </c>
      <c r="G1206" s="151">
        <v>3516</v>
      </c>
      <c r="H1206" s="151">
        <v>3264</v>
      </c>
      <c r="I1206" s="151">
        <v>252</v>
      </c>
      <c r="J1206" s="151">
        <v>4028</v>
      </c>
      <c r="K1206" s="151">
        <v>3888</v>
      </c>
      <c r="L1206" s="151">
        <v>140</v>
      </c>
      <c r="M1206" s="172">
        <v>0.93</v>
      </c>
      <c r="N1206" s="153">
        <v>118835</v>
      </c>
      <c r="O1206" s="153">
        <v>114834</v>
      </c>
      <c r="P1206" s="153">
        <v>4001</v>
      </c>
      <c r="Q1206" s="154">
        <v>0.966331468001851</v>
      </c>
      <c r="R1206" s="154">
        <v>0.957372355654525</v>
      </c>
      <c r="S1206" s="154">
        <v>0.928327645051195</v>
      </c>
      <c r="T1206" s="154">
        <v>0.965243296921549</v>
      </c>
      <c r="U1206" s="173">
        <v>0.0290447106033306</v>
      </c>
      <c r="V1206" s="158">
        <v>34554</v>
      </c>
      <c r="W1206" s="158">
        <v>33264</v>
      </c>
      <c r="X1206" s="158">
        <v>37472</v>
      </c>
      <c r="Y1206" s="158">
        <v>36173</v>
      </c>
      <c r="Z1206" s="155">
        <v>0.962667129710019</v>
      </c>
      <c r="AA1206" s="155">
        <v>0.965334116140051</v>
      </c>
      <c r="AB1206" s="173">
        <v>-0.00266698643003216</v>
      </c>
    </row>
    <row r="1207" spans="1:28">
      <c r="A1207" s="175" t="s">
        <v>1085</v>
      </c>
      <c r="B1207" s="181" t="s">
        <v>1838</v>
      </c>
      <c r="C1207" s="181" t="s">
        <v>1208</v>
      </c>
      <c r="D1207" s="150">
        <v>8388</v>
      </c>
      <c r="E1207" s="153">
        <v>8034</v>
      </c>
      <c r="F1207" s="153">
        <v>354</v>
      </c>
      <c r="G1207" s="151">
        <v>4230</v>
      </c>
      <c r="H1207" s="151">
        <v>4107</v>
      </c>
      <c r="I1207" s="151">
        <v>123</v>
      </c>
      <c r="J1207" s="151">
        <v>5523</v>
      </c>
      <c r="K1207" s="151">
        <v>5313</v>
      </c>
      <c r="L1207" s="151">
        <v>210</v>
      </c>
      <c r="M1207" s="172">
        <v>0.93</v>
      </c>
      <c r="N1207" s="153">
        <v>150206</v>
      </c>
      <c r="O1207" s="153">
        <v>145272</v>
      </c>
      <c r="P1207" s="153">
        <v>4934</v>
      </c>
      <c r="Q1207" s="154">
        <v>0.967151778224572</v>
      </c>
      <c r="R1207" s="154">
        <v>0.957796852646638</v>
      </c>
      <c r="S1207" s="154">
        <v>0.970921985815603</v>
      </c>
      <c r="T1207" s="154">
        <v>0.961977186311787</v>
      </c>
      <c r="U1207" s="173">
        <v>-0.0131251331689648</v>
      </c>
      <c r="V1207" s="158">
        <v>44617</v>
      </c>
      <c r="W1207" s="158">
        <v>43142</v>
      </c>
      <c r="X1207" s="158">
        <v>47509</v>
      </c>
      <c r="Y1207" s="158">
        <v>46036</v>
      </c>
      <c r="Z1207" s="155">
        <v>0.96694085214156</v>
      </c>
      <c r="AA1207" s="155">
        <v>0.968995348249805</v>
      </c>
      <c r="AB1207" s="173">
        <v>-0.00205449610824493</v>
      </c>
    </row>
    <row r="1208" spans="1:28">
      <c r="A1208" s="175" t="s">
        <v>1085</v>
      </c>
      <c r="B1208" s="181" t="s">
        <v>1838</v>
      </c>
      <c r="C1208" s="181" t="s">
        <v>1209</v>
      </c>
      <c r="D1208" s="150">
        <v>5375</v>
      </c>
      <c r="E1208" s="153">
        <v>5210</v>
      </c>
      <c r="F1208" s="153">
        <v>165</v>
      </c>
      <c r="G1208" s="151">
        <v>2791</v>
      </c>
      <c r="H1208" s="151">
        <v>2690</v>
      </c>
      <c r="I1208" s="151">
        <v>101</v>
      </c>
      <c r="J1208" s="151">
        <v>3852</v>
      </c>
      <c r="K1208" s="151">
        <v>3721</v>
      </c>
      <c r="L1208" s="151">
        <v>131</v>
      </c>
      <c r="M1208" s="172">
        <v>0.93</v>
      </c>
      <c r="N1208" s="153">
        <v>97909</v>
      </c>
      <c r="O1208" s="153">
        <v>95462</v>
      </c>
      <c r="P1208" s="153">
        <v>2447</v>
      </c>
      <c r="Q1208" s="154">
        <v>0.975007404835102</v>
      </c>
      <c r="R1208" s="154">
        <v>0.969302325581395</v>
      </c>
      <c r="S1208" s="154">
        <v>0.963812253672519</v>
      </c>
      <c r="T1208" s="154">
        <v>0.965991692627207</v>
      </c>
      <c r="U1208" s="173">
        <v>0.00549007190887663</v>
      </c>
      <c r="V1208" s="158">
        <v>29432</v>
      </c>
      <c r="W1208" s="158">
        <v>28614</v>
      </c>
      <c r="X1208" s="158">
        <v>31348</v>
      </c>
      <c r="Y1208" s="158">
        <v>30627</v>
      </c>
      <c r="Z1208" s="155">
        <v>0.972207121500408</v>
      </c>
      <c r="AA1208" s="155">
        <v>0.977000127599847</v>
      </c>
      <c r="AB1208" s="173">
        <v>-0.00479300609943922</v>
      </c>
    </row>
    <row r="1209" spans="1:28">
      <c r="A1209" s="175" t="s">
        <v>1085</v>
      </c>
      <c r="B1209" s="181" t="s">
        <v>1838</v>
      </c>
      <c r="C1209" s="181" t="s">
        <v>1210</v>
      </c>
      <c r="D1209" s="150">
        <v>9946</v>
      </c>
      <c r="E1209" s="153">
        <v>9354</v>
      </c>
      <c r="F1209" s="153">
        <v>592</v>
      </c>
      <c r="G1209" s="151">
        <v>5315</v>
      </c>
      <c r="H1209" s="151">
        <v>5097</v>
      </c>
      <c r="I1209" s="151">
        <v>218</v>
      </c>
      <c r="J1209" s="151">
        <v>6988</v>
      </c>
      <c r="K1209" s="151">
        <v>6748</v>
      </c>
      <c r="L1209" s="151">
        <v>240</v>
      </c>
      <c r="M1209" s="172">
        <v>0.93</v>
      </c>
      <c r="N1209" s="153">
        <v>179814</v>
      </c>
      <c r="O1209" s="153">
        <v>173239</v>
      </c>
      <c r="P1209" s="153">
        <v>6575</v>
      </c>
      <c r="Q1209" s="154">
        <v>0.963434437807957</v>
      </c>
      <c r="R1209" s="154">
        <v>0.94047858435552</v>
      </c>
      <c r="S1209" s="154">
        <v>0.95898400752587</v>
      </c>
      <c r="T1209" s="154">
        <v>0.965655409273039</v>
      </c>
      <c r="U1209" s="173">
        <v>-0.0185054231703504</v>
      </c>
      <c r="V1209" s="158">
        <v>54980</v>
      </c>
      <c r="W1209" s="158">
        <v>52896</v>
      </c>
      <c r="X1209" s="158">
        <v>56753</v>
      </c>
      <c r="Y1209" s="158">
        <v>55053</v>
      </c>
      <c r="Z1209" s="155">
        <v>0.962095307384503</v>
      </c>
      <c r="AA1209" s="155">
        <v>0.970045636354025</v>
      </c>
      <c r="AB1209" s="173">
        <v>-0.00795032896952186</v>
      </c>
    </row>
    <row r="1210" spans="1:28">
      <c r="A1210" s="175" t="s">
        <v>1085</v>
      </c>
      <c r="B1210" s="181" t="s">
        <v>1838</v>
      </c>
      <c r="C1210" s="181" t="s">
        <v>1211</v>
      </c>
      <c r="D1210" s="150">
        <v>3005</v>
      </c>
      <c r="E1210" s="153">
        <v>2894</v>
      </c>
      <c r="F1210" s="153">
        <v>111</v>
      </c>
      <c r="G1210" s="151">
        <v>1465</v>
      </c>
      <c r="H1210" s="151">
        <v>1394</v>
      </c>
      <c r="I1210" s="151">
        <v>71</v>
      </c>
      <c r="J1210" s="151">
        <v>1925</v>
      </c>
      <c r="K1210" s="151">
        <v>1890</v>
      </c>
      <c r="L1210" s="151">
        <v>35</v>
      </c>
      <c r="M1210" s="172">
        <v>0.93</v>
      </c>
      <c r="N1210" s="153">
        <v>54812</v>
      </c>
      <c r="O1210" s="153">
        <v>53432</v>
      </c>
      <c r="P1210" s="153">
        <v>1380</v>
      </c>
      <c r="Q1210" s="154">
        <v>0.974823031452966</v>
      </c>
      <c r="R1210" s="154">
        <v>0.9630615640599</v>
      </c>
      <c r="S1210" s="154">
        <v>0.951535836177474</v>
      </c>
      <c r="T1210" s="154">
        <v>0.981818181818182</v>
      </c>
      <c r="U1210" s="173">
        <v>0.0115257278824258</v>
      </c>
      <c r="V1210" s="158">
        <v>16289</v>
      </c>
      <c r="W1210" s="158">
        <v>15866</v>
      </c>
      <c r="X1210" s="158">
        <v>17643</v>
      </c>
      <c r="Y1210" s="158">
        <v>17254</v>
      </c>
      <c r="Z1210" s="155">
        <v>0.974031555037142</v>
      </c>
      <c r="AA1210" s="155">
        <v>0.977951595533639</v>
      </c>
      <c r="AB1210" s="173">
        <v>-0.00392004049649775</v>
      </c>
    </row>
    <row r="1211" spans="1:28">
      <c r="A1211" s="175" t="s">
        <v>1085</v>
      </c>
      <c r="B1211" s="181" t="s">
        <v>1838</v>
      </c>
      <c r="C1211" s="181" t="s">
        <v>1212</v>
      </c>
      <c r="D1211" s="150">
        <v>5664</v>
      </c>
      <c r="E1211" s="153">
        <v>5457</v>
      </c>
      <c r="F1211" s="153">
        <v>207</v>
      </c>
      <c r="G1211" s="151">
        <v>3035</v>
      </c>
      <c r="H1211" s="151">
        <v>2908</v>
      </c>
      <c r="I1211" s="151">
        <v>127</v>
      </c>
      <c r="J1211" s="151">
        <v>3662</v>
      </c>
      <c r="K1211" s="151">
        <v>3544</v>
      </c>
      <c r="L1211" s="151">
        <v>118</v>
      </c>
      <c r="M1211" s="172">
        <v>0.93</v>
      </c>
      <c r="N1211" s="153">
        <v>102018</v>
      </c>
      <c r="O1211" s="153">
        <v>99260</v>
      </c>
      <c r="P1211" s="153">
        <v>2758</v>
      </c>
      <c r="Q1211" s="154">
        <v>0.97296555509812</v>
      </c>
      <c r="R1211" s="154">
        <v>0.963453389830508</v>
      </c>
      <c r="S1211" s="154">
        <v>0.958154859967051</v>
      </c>
      <c r="T1211" s="154">
        <v>0.967777170944839</v>
      </c>
      <c r="U1211" s="173">
        <v>0.00529852986345736</v>
      </c>
      <c r="V1211" s="158">
        <v>30706</v>
      </c>
      <c r="W1211" s="158">
        <v>29821</v>
      </c>
      <c r="X1211" s="158">
        <v>32322</v>
      </c>
      <c r="Y1211" s="158">
        <v>31482</v>
      </c>
      <c r="Z1211" s="155">
        <v>0.971178271347619</v>
      </c>
      <c r="AA1211" s="155">
        <v>0.974011509188788</v>
      </c>
      <c r="AB1211" s="173">
        <v>-0.00283323784116851</v>
      </c>
    </row>
    <row r="1212" spans="1:28">
      <c r="A1212" s="175" t="s">
        <v>1085</v>
      </c>
      <c r="B1212" s="181" t="s">
        <v>1838</v>
      </c>
      <c r="C1212" s="181" t="s">
        <v>1213</v>
      </c>
      <c r="D1212" s="150">
        <v>4012</v>
      </c>
      <c r="E1212" s="153">
        <v>3760</v>
      </c>
      <c r="F1212" s="153">
        <v>252</v>
      </c>
      <c r="G1212" s="151">
        <v>2144</v>
      </c>
      <c r="H1212" s="151">
        <v>2083</v>
      </c>
      <c r="I1212" s="151">
        <v>61</v>
      </c>
      <c r="J1212" s="151">
        <v>2659</v>
      </c>
      <c r="K1212" s="151">
        <v>2614</v>
      </c>
      <c r="L1212" s="151">
        <v>45</v>
      </c>
      <c r="M1212" s="172">
        <v>0.93</v>
      </c>
      <c r="N1212" s="153">
        <v>73008</v>
      </c>
      <c r="O1212" s="153">
        <v>71175</v>
      </c>
      <c r="P1212" s="153">
        <v>1833</v>
      </c>
      <c r="Q1212" s="154">
        <v>0.974893162393162</v>
      </c>
      <c r="R1212" s="154">
        <v>0.937188434695912</v>
      </c>
      <c r="S1212" s="154">
        <v>0.971548507462687</v>
      </c>
      <c r="T1212" s="154">
        <v>0.98307634449041</v>
      </c>
      <c r="U1212" s="173">
        <v>-0.0343600727667743</v>
      </c>
      <c r="V1212" s="158">
        <v>21630</v>
      </c>
      <c r="W1212" s="158">
        <v>21049</v>
      </c>
      <c r="X1212" s="158">
        <v>23369</v>
      </c>
      <c r="Y1212" s="158">
        <v>22902</v>
      </c>
      <c r="Z1212" s="155">
        <v>0.973139158576052</v>
      </c>
      <c r="AA1212" s="155">
        <v>0.980016260858402</v>
      </c>
      <c r="AB1212" s="173">
        <v>-0.00687710228235039</v>
      </c>
    </row>
    <row r="1213" spans="1:28">
      <c r="A1213" s="175" t="s">
        <v>1085</v>
      </c>
      <c r="B1213" s="181" t="s">
        <v>1838</v>
      </c>
      <c r="C1213" s="181" t="s">
        <v>1214</v>
      </c>
      <c r="D1213" s="150">
        <v>2087</v>
      </c>
      <c r="E1213" s="153">
        <v>2034</v>
      </c>
      <c r="F1213" s="153">
        <v>53</v>
      </c>
      <c r="G1213" s="151">
        <v>1148</v>
      </c>
      <c r="H1213" s="151">
        <v>1114</v>
      </c>
      <c r="I1213" s="151">
        <v>34</v>
      </c>
      <c r="J1213" s="151">
        <v>1562</v>
      </c>
      <c r="K1213" s="151">
        <v>1546</v>
      </c>
      <c r="L1213" s="151">
        <v>16</v>
      </c>
      <c r="M1213" s="172">
        <v>0.93</v>
      </c>
      <c r="N1213" s="153">
        <v>38516</v>
      </c>
      <c r="O1213" s="153">
        <v>37762</v>
      </c>
      <c r="P1213" s="153">
        <v>754</v>
      </c>
      <c r="Q1213" s="154">
        <v>0.980423720012462</v>
      </c>
      <c r="R1213" s="154">
        <v>0.974604695735505</v>
      </c>
      <c r="S1213" s="154">
        <v>0.970383275261324</v>
      </c>
      <c r="T1213" s="154">
        <v>0.989756722151088</v>
      </c>
      <c r="U1213" s="173">
        <v>0.00422142047418139</v>
      </c>
      <c r="V1213" s="158">
        <v>11815</v>
      </c>
      <c r="W1213" s="158">
        <v>11612</v>
      </c>
      <c r="X1213" s="158">
        <v>12126</v>
      </c>
      <c r="Y1213" s="158">
        <v>11932</v>
      </c>
      <c r="Z1213" s="155">
        <v>0.982818451121456</v>
      </c>
      <c r="AA1213" s="155">
        <v>0.984001319478806</v>
      </c>
      <c r="AB1213" s="173">
        <v>-0.00118286835735004</v>
      </c>
    </row>
    <row r="1214" spans="1:28">
      <c r="A1214" s="175" t="s">
        <v>1085</v>
      </c>
      <c r="B1214" s="181" t="s">
        <v>1838</v>
      </c>
      <c r="C1214" s="181" t="s">
        <v>1215</v>
      </c>
      <c r="D1214" s="150">
        <v>4990</v>
      </c>
      <c r="E1214" s="153">
        <v>4880</v>
      </c>
      <c r="F1214" s="153">
        <v>110</v>
      </c>
      <c r="G1214" s="151">
        <v>2648</v>
      </c>
      <c r="H1214" s="151">
        <v>2583</v>
      </c>
      <c r="I1214" s="151">
        <v>65</v>
      </c>
      <c r="J1214" s="151">
        <v>3897</v>
      </c>
      <c r="K1214" s="151">
        <v>3839</v>
      </c>
      <c r="L1214" s="151">
        <v>58</v>
      </c>
      <c r="M1214" s="172">
        <v>0.93</v>
      </c>
      <c r="N1214" s="153">
        <v>96541</v>
      </c>
      <c r="O1214" s="153">
        <v>95144</v>
      </c>
      <c r="P1214" s="153">
        <v>1397</v>
      </c>
      <c r="Q1214" s="154">
        <v>0.985529464165484</v>
      </c>
      <c r="R1214" s="154">
        <v>0.977955911823647</v>
      </c>
      <c r="S1214" s="154">
        <v>0.975453172205438</v>
      </c>
      <c r="T1214" s="154">
        <v>0.985116756479343</v>
      </c>
      <c r="U1214" s="173">
        <v>0.00250273961820924</v>
      </c>
      <c r="V1214" s="158">
        <v>28798</v>
      </c>
      <c r="W1214" s="158">
        <v>28341</v>
      </c>
      <c r="X1214" s="158">
        <v>30647</v>
      </c>
      <c r="Y1214" s="158">
        <v>30270</v>
      </c>
      <c r="Z1214" s="155">
        <v>0.984130842419612</v>
      </c>
      <c r="AA1214" s="155">
        <v>0.987698632818873</v>
      </c>
      <c r="AB1214" s="173">
        <v>-0.00356779039926047</v>
      </c>
    </row>
    <row r="1215" spans="1:28">
      <c r="A1215" s="175" t="s">
        <v>1085</v>
      </c>
      <c r="B1215" s="181" t="s">
        <v>1838</v>
      </c>
      <c r="C1215" s="181" t="s">
        <v>1216</v>
      </c>
      <c r="D1215" s="150">
        <v>7463</v>
      </c>
      <c r="E1215" s="153">
        <v>7105</v>
      </c>
      <c r="F1215" s="153">
        <v>358</v>
      </c>
      <c r="G1215" s="151">
        <v>4266</v>
      </c>
      <c r="H1215" s="151">
        <v>4047</v>
      </c>
      <c r="I1215" s="151">
        <v>219</v>
      </c>
      <c r="J1215" s="151">
        <v>6203</v>
      </c>
      <c r="K1215" s="151">
        <v>6016</v>
      </c>
      <c r="L1215" s="151">
        <v>187</v>
      </c>
      <c r="M1215" s="172">
        <v>0.93</v>
      </c>
      <c r="N1215" s="153">
        <v>151558</v>
      </c>
      <c r="O1215" s="153">
        <v>146583</v>
      </c>
      <c r="P1215" s="153">
        <v>4975</v>
      </c>
      <c r="Q1215" s="154">
        <v>0.967174283112736</v>
      </c>
      <c r="R1215" s="154">
        <v>0.952030014739381</v>
      </c>
      <c r="S1215" s="154">
        <v>0.948663853727145</v>
      </c>
      <c r="T1215" s="154">
        <v>0.969853296791875</v>
      </c>
      <c r="U1215" s="173">
        <v>0.00336616101223608</v>
      </c>
      <c r="V1215" s="158">
        <v>45631</v>
      </c>
      <c r="W1215" s="158">
        <v>43935</v>
      </c>
      <c r="X1215" s="158">
        <v>48639</v>
      </c>
      <c r="Y1215" s="158">
        <v>47130</v>
      </c>
      <c r="Z1215" s="155">
        <v>0.962832285069361</v>
      </c>
      <c r="AA1215" s="155">
        <v>0.96897551347684</v>
      </c>
      <c r="AB1215" s="173">
        <v>-0.00614322840747883</v>
      </c>
    </row>
    <row r="1216" spans="1:28">
      <c r="A1216" s="175" t="s">
        <v>1085</v>
      </c>
      <c r="B1216" s="181" t="s">
        <v>1838</v>
      </c>
      <c r="C1216" s="181" t="s">
        <v>1217</v>
      </c>
      <c r="D1216" s="150">
        <v>2798</v>
      </c>
      <c r="E1216" s="153">
        <v>2747</v>
      </c>
      <c r="F1216" s="153">
        <v>51</v>
      </c>
      <c r="G1216" s="151">
        <v>1711</v>
      </c>
      <c r="H1216" s="151">
        <v>1688</v>
      </c>
      <c r="I1216" s="151">
        <v>23</v>
      </c>
      <c r="J1216" s="151">
        <v>2795</v>
      </c>
      <c r="K1216" s="151">
        <v>2757</v>
      </c>
      <c r="L1216" s="151">
        <v>38</v>
      </c>
      <c r="M1216" s="172">
        <v>0.93</v>
      </c>
      <c r="N1216" s="153">
        <v>60590</v>
      </c>
      <c r="O1216" s="153">
        <v>60022</v>
      </c>
      <c r="P1216" s="153">
        <v>568</v>
      </c>
      <c r="Q1216" s="154">
        <v>0.990625515761677</v>
      </c>
      <c r="R1216" s="154">
        <v>0.981772694781987</v>
      </c>
      <c r="S1216" s="154">
        <v>0.98655756867329</v>
      </c>
      <c r="T1216" s="154">
        <v>0.986404293381038</v>
      </c>
      <c r="U1216" s="173">
        <v>-0.00478487389130333</v>
      </c>
      <c r="V1216" s="158">
        <v>18168</v>
      </c>
      <c r="W1216" s="158">
        <v>17968</v>
      </c>
      <c r="X1216" s="158">
        <v>19519</v>
      </c>
      <c r="Y1216" s="158">
        <v>19368</v>
      </c>
      <c r="Z1216" s="155">
        <v>0.988991633641568</v>
      </c>
      <c r="AA1216" s="155">
        <v>0.992263947948153</v>
      </c>
      <c r="AB1216" s="173">
        <v>-0.00327231430658548</v>
      </c>
    </row>
    <row r="1217" spans="1:28">
      <c r="A1217" s="175" t="s">
        <v>1085</v>
      </c>
      <c r="B1217" s="181" t="s">
        <v>1838</v>
      </c>
      <c r="C1217" s="181" t="s">
        <v>1218</v>
      </c>
      <c r="D1217" s="150">
        <v>7812</v>
      </c>
      <c r="E1217" s="153">
        <v>7469</v>
      </c>
      <c r="F1217" s="153">
        <v>343</v>
      </c>
      <c r="G1217" s="151">
        <v>4053</v>
      </c>
      <c r="H1217" s="151">
        <v>3879</v>
      </c>
      <c r="I1217" s="151">
        <v>174</v>
      </c>
      <c r="J1217" s="151">
        <v>6176</v>
      </c>
      <c r="K1217" s="151">
        <v>6021</v>
      </c>
      <c r="L1217" s="151">
        <v>155</v>
      </c>
      <c r="M1217" s="172">
        <v>0.93</v>
      </c>
      <c r="N1217" s="153">
        <v>149390</v>
      </c>
      <c r="O1217" s="153">
        <v>145465</v>
      </c>
      <c r="P1217" s="153">
        <v>3925</v>
      </c>
      <c r="Q1217" s="154">
        <v>0.973726487716715</v>
      </c>
      <c r="R1217" s="154">
        <v>0.956093189964158</v>
      </c>
      <c r="S1217" s="154">
        <v>0.957068837897853</v>
      </c>
      <c r="T1217" s="154">
        <v>0.974902849740933</v>
      </c>
      <c r="U1217" s="173">
        <v>-0.000975647933695756</v>
      </c>
      <c r="V1217" s="158">
        <v>44727</v>
      </c>
      <c r="W1217" s="158">
        <v>43431</v>
      </c>
      <c r="X1217" s="158">
        <v>47264</v>
      </c>
      <c r="Y1217" s="158">
        <v>45986</v>
      </c>
      <c r="Z1217" s="155">
        <v>0.971024213562278</v>
      </c>
      <c r="AA1217" s="155">
        <v>0.972960392687881</v>
      </c>
      <c r="AB1217" s="173">
        <v>-0.00193617912560295</v>
      </c>
    </row>
    <row r="1218" spans="1:28">
      <c r="A1218" s="175" t="s">
        <v>1085</v>
      </c>
      <c r="B1218" s="181" t="s">
        <v>1839</v>
      </c>
      <c r="C1218" s="181" t="s">
        <v>1219</v>
      </c>
      <c r="D1218" s="150">
        <v>3163</v>
      </c>
      <c r="E1218" s="153">
        <v>3073</v>
      </c>
      <c r="F1218" s="153">
        <v>90</v>
      </c>
      <c r="G1218" s="151">
        <v>1841</v>
      </c>
      <c r="H1218" s="151">
        <v>1802</v>
      </c>
      <c r="I1218" s="151">
        <v>39</v>
      </c>
      <c r="J1218" s="151">
        <v>2003</v>
      </c>
      <c r="K1218" s="151">
        <v>1980</v>
      </c>
      <c r="L1218" s="151">
        <v>23</v>
      </c>
      <c r="M1218" s="172">
        <v>0.93</v>
      </c>
      <c r="N1218" s="153">
        <v>59934</v>
      </c>
      <c r="O1218" s="153">
        <v>59266</v>
      </c>
      <c r="P1218" s="153">
        <v>668</v>
      </c>
      <c r="Q1218" s="154">
        <v>0.988854406513832</v>
      </c>
      <c r="R1218" s="154">
        <v>0.971546000632311</v>
      </c>
      <c r="S1218" s="154">
        <v>0.978815860945139</v>
      </c>
      <c r="T1218" s="154">
        <v>0.988517224163754</v>
      </c>
      <c r="U1218" s="173">
        <v>-0.00726986031282739</v>
      </c>
      <c r="V1218" s="158">
        <v>17302</v>
      </c>
      <c r="W1218" s="158">
        <v>17058</v>
      </c>
      <c r="X1218" s="158">
        <v>19295</v>
      </c>
      <c r="Y1218" s="158">
        <v>19105</v>
      </c>
      <c r="Z1218" s="155">
        <v>0.985897584094324</v>
      </c>
      <c r="AA1218" s="155">
        <v>0.990152889349572</v>
      </c>
      <c r="AB1218" s="173">
        <v>-0.00425530525524809</v>
      </c>
    </row>
    <row r="1219" spans="1:28">
      <c r="A1219" s="175" t="s">
        <v>1085</v>
      </c>
      <c r="B1219" s="181" t="s">
        <v>1839</v>
      </c>
      <c r="C1219" s="181" t="s">
        <v>1220</v>
      </c>
      <c r="D1219" s="150">
        <v>8552</v>
      </c>
      <c r="E1219" s="153">
        <v>8179</v>
      </c>
      <c r="F1219" s="153">
        <v>373</v>
      </c>
      <c r="G1219" s="151">
        <v>4851</v>
      </c>
      <c r="H1219" s="151">
        <v>4650</v>
      </c>
      <c r="I1219" s="151">
        <v>201</v>
      </c>
      <c r="J1219" s="151">
        <v>5555</v>
      </c>
      <c r="K1219" s="151">
        <v>5285</v>
      </c>
      <c r="L1219" s="151">
        <v>270</v>
      </c>
      <c r="M1219" s="172">
        <v>0.93</v>
      </c>
      <c r="N1219" s="153">
        <v>159449</v>
      </c>
      <c r="O1219" s="153">
        <v>154355</v>
      </c>
      <c r="P1219" s="153">
        <v>5094</v>
      </c>
      <c r="Q1219" s="154">
        <v>0.968052480730516</v>
      </c>
      <c r="R1219" s="154">
        <v>0.956384471468662</v>
      </c>
      <c r="S1219" s="154">
        <v>0.95856524427953</v>
      </c>
      <c r="T1219" s="154">
        <v>0.951395139513951</v>
      </c>
      <c r="U1219" s="173">
        <v>-0.0021807728108677</v>
      </c>
      <c r="V1219" s="158">
        <v>46640</v>
      </c>
      <c r="W1219" s="158">
        <v>45079</v>
      </c>
      <c r="X1219" s="158">
        <v>51483</v>
      </c>
      <c r="Y1219" s="158">
        <v>49916</v>
      </c>
      <c r="Z1219" s="155">
        <v>0.966530874785592</v>
      </c>
      <c r="AA1219" s="155">
        <v>0.969562768292446</v>
      </c>
      <c r="AB1219" s="173">
        <v>-0.00303189350685429</v>
      </c>
    </row>
    <row r="1220" spans="1:28">
      <c r="A1220" s="175" t="s">
        <v>1085</v>
      </c>
      <c r="B1220" s="181" t="s">
        <v>1839</v>
      </c>
      <c r="C1220" s="181" t="s">
        <v>1221</v>
      </c>
      <c r="D1220" s="150">
        <v>3970</v>
      </c>
      <c r="E1220" s="153">
        <v>3856</v>
      </c>
      <c r="F1220" s="153">
        <v>114</v>
      </c>
      <c r="G1220" s="151">
        <v>2252</v>
      </c>
      <c r="H1220" s="151">
        <v>2186</v>
      </c>
      <c r="I1220" s="151">
        <v>66</v>
      </c>
      <c r="J1220" s="151">
        <v>2599</v>
      </c>
      <c r="K1220" s="151">
        <v>2540</v>
      </c>
      <c r="L1220" s="151">
        <v>59</v>
      </c>
      <c r="M1220" s="172">
        <v>0.93</v>
      </c>
      <c r="N1220" s="153">
        <v>77019</v>
      </c>
      <c r="O1220" s="153">
        <v>75474</v>
      </c>
      <c r="P1220" s="153">
        <v>1545</v>
      </c>
      <c r="Q1220" s="154">
        <v>0.979940014801542</v>
      </c>
      <c r="R1220" s="154">
        <v>0.971284634760705</v>
      </c>
      <c r="S1220" s="154">
        <v>0.970692717584369</v>
      </c>
      <c r="T1220" s="154">
        <v>0.9772989611389</v>
      </c>
      <c r="U1220" s="173">
        <v>0.000591917176335777</v>
      </c>
      <c r="V1220" s="158">
        <v>22026</v>
      </c>
      <c r="W1220" s="158">
        <v>21506</v>
      </c>
      <c r="X1220" s="158">
        <v>24855</v>
      </c>
      <c r="Y1220" s="158">
        <v>24310</v>
      </c>
      <c r="Z1220" s="155">
        <v>0.976391537274131</v>
      </c>
      <c r="AA1220" s="155">
        <v>0.978072822369744</v>
      </c>
      <c r="AB1220" s="173">
        <v>-0.00168128509561394</v>
      </c>
    </row>
    <row r="1221" spans="1:28">
      <c r="A1221" s="175" t="s">
        <v>1085</v>
      </c>
      <c r="B1221" s="181" t="s">
        <v>1839</v>
      </c>
      <c r="C1221" s="181" t="s">
        <v>1222</v>
      </c>
      <c r="D1221" s="150">
        <v>6900</v>
      </c>
      <c r="E1221" s="153">
        <v>6678</v>
      </c>
      <c r="F1221" s="153">
        <v>222</v>
      </c>
      <c r="G1221" s="151">
        <v>3992</v>
      </c>
      <c r="H1221" s="151">
        <v>3856</v>
      </c>
      <c r="I1221" s="151">
        <v>136</v>
      </c>
      <c r="J1221" s="151">
        <v>4701</v>
      </c>
      <c r="K1221" s="151">
        <v>4568</v>
      </c>
      <c r="L1221" s="151">
        <v>133</v>
      </c>
      <c r="M1221" s="172">
        <v>0.93</v>
      </c>
      <c r="N1221" s="153">
        <v>135837</v>
      </c>
      <c r="O1221" s="153">
        <v>132316</v>
      </c>
      <c r="P1221" s="153">
        <v>3521</v>
      </c>
      <c r="Q1221" s="154">
        <v>0.974079227309201</v>
      </c>
      <c r="R1221" s="154">
        <v>0.967826086956522</v>
      </c>
      <c r="S1221" s="154">
        <v>0.965931863727455</v>
      </c>
      <c r="T1221" s="154">
        <v>0.971708147202723</v>
      </c>
      <c r="U1221" s="173">
        <v>0.00189422322906685</v>
      </c>
      <c r="V1221" s="158">
        <v>39173</v>
      </c>
      <c r="W1221" s="158">
        <v>38049</v>
      </c>
      <c r="X1221" s="158">
        <v>44274</v>
      </c>
      <c r="Y1221" s="158">
        <v>43216</v>
      </c>
      <c r="Z1221" s="155">
        <v>0.971306767416333</v>
      </c>
      <c r="AA1221" s="155">
        <v>0.976103356371685</v>
      </c>
      <c r="AB1221" s="173">
        <v>-0.00479658895535273</v>
      </c>
    </row>
    <row r="1222" spans="1:28">
      <c r="A1222" s="175" t="s">
        <v>1085</v>
      </c>
      <c r="B1222" s="181" t="s">
        <v>1839</v>
      </c>
      <c r="C1222" s="181" t="s">
        <v>1223</v>
      </c>
      <c r="D1222" s="150">
        <v>2306</v>
      </c>
      <c r="E1222" s="153">
        <v>2225</v>
      </c>
      <c r="F1222" s="153">
        <v>81</v>
      </c>
      <c r="G1222" s="151">
        <v>1360</v>
      </c>
      <c r="H1222" s="151">
        <v>1330</v>
      </c>
      <c r="I1222" s="151">
        <v>30</v>
      </c>
      <c r="J1222" s="151">
        <v>1475</v>
      </c>
      <c r="K1222" s="151">
        <v>1427</v>
      </c>
      <c r="L1222" s="151">
        <v>48</v>
      </c>
      <c r="M1222" s="172">
        <v>0.93</v>
      </c>
      <c r="N1222" s="153">
        <v>47086</v>
      </c>
      <c r="O1222" s="153">
        <v>45796</v>
      </c>
      <c r="P1222" s="153">
        <v>1290</v>
      </c>
      <c r="Q1222" s="154">
        <v>0.972603321581787</v>
      </c>
      <c r="R1222" s="154">
        <v>0.964874241110147</v>
      </c>
      <c r="S1222" s="154">
        <v>0.977941176470588</v>
      </c>
      <c r="T1222" s="154">
        <v>0.967457627118644</v>
      </c>
      <c r="U1222" s="173">
        <v>-0.0130669353604408</v>
      </c>
      <c r="V1222" s="158">
        <v>13198</v>
      </c>
      <c r="W1222" s="158">
        <v>12815</v>
      </c>
      <c r="X1222" s="158">
        <v>14897</v>
      </c>
      <c r="Y1222" s="158">
        <v>14440</v>
      </c>
      <c r="Z1222" s="155">
        <v>0.970980451583573</v>
      </c>
      <c r="AA1222" s="155">
        <v>0.969322682419279</v>
      </c>
      <c r="AB1222" s="173">
        <v>0.00165776916429416</v>
      </c>
    </row>
    <row r="1223" spans="1:28">
      <c r="A1223" s="175" t="s">
        <v>1085</v>
      </c>
      <c r="B1223" s="181" t="s">
        <v>1839</v>
      </c>
      <c r="C1223" s="181" t="s">
        <v>1224</v>
      </c>
      <c r="D1223" s="150">
        <v>4831</v>
      </c>
      <c r="E1223" s="153">
        <v>4509</v>
      </c>
      <c r="F1223" s="153">
        <v>322</v>
      </c>
      <c r="G1223" s="151">
        <v>2840</v>
      </c>
      <c r="H1223" s="151">
        <v>2673</v>
      </c>
      <c r="I1223" s="151">
        <v>167</v>
      </c>
      <c r="J1223" s="151">
        <v>4074</v>
      </c>
      <c r="K1223" s="151">
        <v>3761</v>
      </c>
      <c r="L1223" s="151">
        <v>313</v>
      </c>
      <c r="M1223" s="172">
        <v>0.93</v>
      </c>
      <c r="N1223" s="153">
        <v>98996</v>
      </c>
      <c r="O1223" s="153">
        <v>94079</v>
      </c>
      <c r="P1223" s="153">
        <v>4917</v>
      </c>
      <c r="Q1223" s="154">
        <v>0.950331326518243</v>
      </c>
      <c r="R1223" s="154">
        <v>0.933347133098737</v>
      </c>
      <c r="S1223" s="154">
        <v>0.941197183098592</v>
      </c>
      <c r="T1223" s="154">
        <v>0.923171330387825</v>
      </c>
      <c r="U1223" s="173">
        <v>-0.00785004999985428</v>
      </c>
      <c r="V1223" s="158">
        <v>29367</v>
      </c>
      <c r="W1223" s="158">
        <v>27844</v>
      </c>
      <c r="X1223" s="158">
        <v>31676</v>
      </c>
      <c r="Y1223" s="158">
        <v>29883</v>
      </c>
      <c r="Z1223" s="155">
        <v>0.94813906766098</v>
      </c>
      <c r="AA1223" s="155">
        <v>0.94339563076146</v>
      </c>
      <c r="AB1223" s="173">
        <v>0.00474343689952017</v>
      </c>
    </row>
    <row r="1224" spans="1:28">
      <c r="A1224" s="175" t="s">
        <v>1085</v>
      </c>
      <c r="B1224" s="181" t="s">
        <v>1839</v>
      </c>
      <c r="C1224" s="181" t="s">
        <v>1225</v>
      </c>
      <c r="D1224" s="150">
        <v>7065</v>
      </c>
      <c r="E1224" s="153">
        <v>6760</v>
      </c>
      <c r="F1224" s="153">
        <v>305</v>
      </c>
      <c r="G1224" s="151">
        <v>3990</v>
      </c>
      <c r="H1224" s="151">
        <v>3821</v>
      </c>
      <c r="I1224" s="151">
        <v>169</v>
      </c>
      <c r="J1224" s="151">
        <v>4750</v>
      </c>
      <c r="K1224" s="151">
        <v>4474</v>
      </c>
      <c r="L1224" s="151">
        <v>276</v>
      </c>
      <c r="M1224" s="172">
        <v>0.93</v>
      </c>
      <c r="N1224" s="153">
        <v>135498</v>
      </c>
      <c r="O1224" s="153">
        <v>130847</v>
      </c>
      <c r="P1224" s="153">
        <v>4651</v>
      </c>
      <c r="Q1224" s="154">
        <v>0.965674770107308</v>
      </c>
      <c r="R1224" s="154">
        <v>0.956829440905874</v>
      </c>
      <c r="S1224" s="154">
        <v>0.957644110275689</v>
      </c>
      <c r="T1224" s="154">
        <v>0.941894736842105</v>
      </c>
      <c r="U1224" s="173">
        <v>-0.000814669369815113</v>
      </c>
      <c r="V1224" s="158">
        <v>39203</v>
      </c>
      <c r="W1224" s="158">
        <v>37689</v>
      </c>
      <c r="X1224" s="158">
        <v>43463</v>
      </c>
      <c r="Y1224" s="158">
        <v>41833</v>
      </c>
      <c r="Z1224" s="155">
        <v>0.961380506593883</v>
      </c>
      <c r="AA1224" s="155">
        <v>0.962496836389573</v>
      </c>
      <c r="AB1224" s="173">
        <v>-0.00111632979568965</v>
      </c>
    </row>
    <row r="1225" spans="1:28">
      <c r="A1225" s="175" t="s">
        <v>1085</v>
      </c>
      <c r="B1225" s="181" t="s">
        <v>1837</v>
      </c>
      <c r="C1225" s="181" t="s">
        <v>1226</v>
      </c>
      <c r="D1225" s="150">
        <v>5661</v>
      </c>
      <c r="E1225" s="153">
        <v>5491</v>
      </c>
      <c r="F1225" s="153">
        <v>170</v>
      </c>
      <c r="G1225" s="151">
        <v>3084</v>
      </c>
      <c r="H1225" s="151">
        <v>2959</v>
      </c>
      <c r="I1225" s="151">
        <v>125</v>
      </c>
      <c r="J1225" s="151">
        <v>3449</v>
      </c>
      <c r="K1225" s="151">
        <v>3347</v>
      </c>
      <c r="L1225" s="151">
        <v>102</v>
      </c>
      <c r="M1225" s="172">
        <v>0.93</v>
      </c>
      <c r="N1225" s="153">
        <v>99784</v>
      </c>
      <c r="O1225" s="153">
        <v>96530</v>
      </c>
      <c r="P1225" s="153">
        <v>3254</v>
      </c>
      <c r="Q1225" s="154">
        <v>0.967389561452738</v>
      </c>
      <c r="R1225" s="154">
        <v>0.96996996996997</v>
      </c>
      <c r="S1225" s="154">
        <v>0.9594682230869</v>
      </c>
      <c r="T1225" s="154">
        <v>0.970426210495796</v>
      </c>
      <c r="U1225" s="173">
        <v>0.0105017468830698</v>
      </c>
      <c r="V1225" s="158">
        <v>29876</v>
      </c>
      <c r="W1225" s="158">
        <v>28820</v>
      </c>
      <c r="X1225" s="158">
        <v>31102</v>
      </c>
      <c r="Y1225" s="158">
        <v>30101</v>
      </c>
      <c r="Z1225" s="155">
        <v>0.964653902798233</v>
      </c>
      <c r="AA1225" s="155">
        <v>0.967815574561121</v>
      </c>
      <c r="AB1225" s="173">
        <v>-0.00316167176288873</v>
      </c>
    </row>
    <row r="1226" spans="1:28">
      <c r="A1226" s="175" t="s">
        <v>1085</v>
      </c>
      <c r="B1226" s="181" t="s">
        <v>1837</v>
      </c>
      <c r="C1226" s="181" t="s">
        <v>1227</v>
      </c>
      <c r="D1226" s="150">
        <v>7295</v>
      </c>
      <c r="E1226" s="153">
        <v>7142</v>
      </c>
      <c r="F1226" s="153">
        <v>153</v>
      </c>
      <c r="G1226" s="151">
        <v>4102</v>
      </c>
      <c r="H1226" s="151">
        <v>3963</v>
      </c>
      <c r="I1226" s="151">
        <v>139</v>
      </c>
      <c r="J1226" s="151">
        <v>4522</v>
      </c>
      <c r="K1226" s="151">
        <v>4424</v>
      </c>
      <c r="L1226" s="151">
        <v>98</v>
      </c>
      <c r="M1226" s="172">
        <v>0.93</v>
      </c>
      <c r="N1226" s="153">
        <v>134932</v>
      </c>
      <c r="O1226" s="153">
        <v>131810</v>
      </c>
      <c r="P1226" s="153">
        <v>3122</v>
      </c>
      <c r="Q1226" s="154">
        <v>0.976862419589126</v>
      </c>
      <c r="R1226" s="154">
        <v>0.979026730637423</v>
      </c>
      <c r="S1226" s="154">
        <v>0.96611409068747</v>
      </c>
      <c r="T1226" s="154">
        <v>0.978328173374613</v>
      </c>
      <c r="U1226" s="173">
        <v>0.0129126399499533</v>
      </c>
      <c r="V1226" s="158">
        <v>39465</v>
      </c>
      <c r="W1226" s="158">
        <v>38557</v>
      </c>
      <c r="X1226" s="158">
        <v>42434</v>
      </c>
      <c r="Y1226" s="158">
        <v>41465</v>
      </c>
      <c r="Z1226" s="155">
        <v>0.976992271633093</v>
      </c>
      <c r="AA1226" s="155">
        <v>0.977164537870575</v>
      </c>
      <c r="AB1226" s="173">
        <v>-0.000172266237482788</v>
      </c>
    </row>
    <row r="1227" spans="1:28">
      <c r="A1227" s="175" t="s">
        <v>1085</v>
      </c>
      <c r="B1227" s="181" t="s">
        <v>1837</v>
      </c>
      <c r="C1227" s="181" t="s">
        <v>1228</v>
      </c>
      <c r="D1227" s="150">
        <v>8731</v>
      </c>
      <c r="E1227" s="153">
        <v>8415</v>
      </c>
      <c r="F1227" s="153">
        <v>316</v>
      </c>
      <c r="G1227" s="151">
        <v>4781</v>
      </c>
      <c r="H1227" s="151">
        <v>4649</v>
      </c>
      <c r="I1227" s="151">
        <v>132</v>
      </c>
      <c r="J1227" s="151">
        <v>5409</v>
      </c>
      <c r="K1227" s="151">
        <v>5287</v>
      </c>
      <c r="L1227" s="151">
        <v>122</v>
      </c>
      <c r="M1227" s="172">
        <v>0.93</v>
      </c>
      <c r="N1227" s="153">
        <v>158839</v>
      </c>
      <c r="O1227" s="153">
        <v>155808</v>
      </c>
      <c r="P1227" s="153">
        <v>3031</v>
      </c>
      <c r="Q1227" s="154">
        <v>0.980917784675048</v>
      </c>
      <c r="R1227" s="154">
        <v>0.963807124040774</v>
      </c>
      <c r="S1227" s="154">
        <v>0.972390713239908</v>
      </c>
      <c r="T1227" s="154">
        <v>0.977444999075615</v>
      </c>
      <c r="U1227" s="173">
        <v>-0.00858358919913371</v>
      </c>
      <c r="V1227" s="158">
        <v>47029</v>
      </c>
      <c r="W1227" s="158">
        <v>45950</v>
      </c>
      <c r="X1227" s="158">
        <v>49463</v>
      </c>
      <c r="Y1227" s="158">
        <v>48663</v>
      </c>
      <c r="Z1227" s="155">
        <v>0.977056709689766</v>
      </c>
      <c r="AA1227" s="155">
        <v>0.983826294401876</v>
      </c>
      <c r="AB1227" s="173">
        <v>-0.00676958471211031</v>
      </c>
    </row>
    <row r="1228" spans="1:28">
      <c r="A1228" s="175" t="s">
        <v>1085</v>
      </c>
      <c r="B1228" s="181" t="s">
        <v>1837</v>
      </c>
      <c r="C1228" s="181" t="s">
        <v>1229</v>
      </c>
      <c r="D1228" s="150">
        <v>4102</v>
      </c>
      <c r="E1228" s="153">
        <v>3951</v>
      </c>
      <c r="F1228" s="153">
        <v>151</v>
      </c>
      <c r="G1228" s="151">
        <v>2357</v>
      </c>
      <c r="H1228" s="151">
        <v>2279</v>
      </c>
      <c r="I1228" s="151">
        <v>78</v>
      </c>
      <c r="J1228" s="151">
        <v>2678</v>
      </c>
      <c r="K1228" s="151">
        <v>2620</v>
      </c>
      <c r="L1228" s="151">
        <v>58</v>
      </c>
      <c r="M1228" s="172">
        <v>0.93</v>
      </c>
      <c r="N1228" s="153">
        <v>76793</v>
      </c>
      <c r="O1228" s="153">
        <v>74516</v>
      </c>
      <c r="P1228" s="153">
        <v>2277</v>
      </c>
      <c r="Q1228" s="154">
        <v>0.970348859922128</v>
      </c>
      <c r="R1228" s="154">
        <v>0.963188688444661</v>
      </c>
      <c r="S1228" s="154">
        <v>0.966907085277896</v>
      </c>
      <c r="T1228" s="154">
        <v>0.978342046303211</v>
      </c>
      <c r="U1228" s="173">
        <v>-0.00371839683323449</v>
      </c>
      <c r="V1228" s="158">
        <v>22559</v>
      </c>
      <c r="W1228" s="158">
        <v>21907</v>
      </c>
      <c r="X1228" s="158">
        <v>23731</v>
      </c>
      <c r="Y1228" s="158">
        <v>23005</v>
      </c>
      <c r="Z1228" s="155">
        <v>0.971098009663549</v>
      </c>
      <c r="AA1228" s="155">
        <v>0.969407104631073</v>
      </c>
      <c r="AB1228" s="173">
        <v>0.0016909050324756</v>
      </c>
    </row>
    <row r="1229" spans="1:28">
      <c r="A1229" s="175" t="s">
        <v>1085</v>
      </c>
      <c r="B1229" s="181" t="s">
        <v>1837</v>
      </c>
      <c r="C1229" s="181" t="s">
        <v>1230</v>
      </c>
      <c r="D1229" s="150">
        <v>5305</v>
      </c>
      <c r="E1229" s="153">
        <v>5177</v>
      </c>
      <c r="F1229" s="153">
        <v>128</v>
      </c>
      <c r="G1229" s="151">
        <v>2975</v>
      </c>
      <c r="H1229" s="151">
        <v>2851</v>
      </c>
      <c r="I1229" s="151">
        <v>124</v>
      </c>
      <c r="J1229" s="151">
        <v>3386</v>
      </c>
      <c r="K1229" s="151">
        <v>3313</v>
      </c>
      <c r="L1229" s="151">
        <v>73</v>
      </c>
      <c r="M1229" s="172">
        <v>0.93</v>
      </c>
      <c r="N1229" s="153">
        <v>94915</v>
      </c>
      <c r="O1229" s="153">
        <v>92186</v>
      </c>
      <c r="P1229" s="153">
        <v>2729</v>
      </c>
      <c r="Q1229" s="154">
        <v>0.971247958699889</v>
      </c>
      <c r="R1229" s="154">
        <v>0.975871819038643</v>
      </c>
      <c r="S1229" s="154">
        <v>0.958319327731092</v>
      </c>
      <c r="T1229" s="154">
        <v>0.978440637920851</v>
      </c>
      <c r="U1229" s="173">
        <v>0.0175524913075504</v>
      </c>
      <c r="V1229" s="158">
        <v>27931</v>
      </c>
      <c r="W1229" s="158">
        <v>27228</v>
      </c>
      <c r="X1229" s="158">
        <v>29881</v>
      </c>
      <c r="Y1229" s="158">
        <v>28905</v>
      </c>
      <c r="Z1229" s="155">
        <v>0.974830833124485</v>
      </c>
      <c r="AA1229" s="155">
        <v>0.967337103845253</v>
      </c>
      <c r="AB1229" s="173">
        <v>0.00749372927923253</v>
      </c>
    </row>
    <row r="1230" spans="1:28">
      <c r="A1230" s="175" t="s">
        <v>1085</v>
      </c>
      <c r="B1230" s="181" t="s">
        <v>1837</v>
      </c>
      <c r="C1230" s="181" t="s">
        <v>1231</v>
      </c>
      <c r="D1230" s="150">
        <v>9910</v>
      </c>
      <c r="E1230" s="153">
        <v>9611</v>
      </c>
      <c r="F1230" s="153">
        <v>299</v>
      </c>
      <c r="G1230" s="151">
        <v>5425</v>
      </c>
      <c r="H1230" s="151">
        <v>5258</v>
      </c>
      <c r="I1230" s="151">
        <v>167</v>
      </c>
      <c r="J1230" s="151">
        <v>6255</v>
      </c>
      <c r="K1230" s="151">
        <v>6124</v>
      </c>
      <c r="L1230" s="151">
        <v>131</v>
      </c>
      <c r="M1230" s="172">
        <v>0.93</v>
      </c>
      <c r="N1230" s="153">
        <v>174779</v>
      </c>
      <c r="O1230" s="153">
        <v>170555</v>
      </c>
      <c r="P1230" s="153">
        <v>4224</v>
      </c>
      <c r="Q1230" s="154">
        <v>0.975832336836805</v>
      </c>
      <c r="R1230" s="154">
        <v>0.969828456104945</v>
      </c>
      <c r="S1230" s="154">
        <v>0.969216589861751</v>
      </c>
      <c r="T1230" s="154">
        <v>0.979056754596323</v>
      </c>
      <c r="U1230" s="173">
        <v>0.000611866243193315</v>
      </c>
      <c r="V1230" s="158">
        <v>52461</v>
      </c>
      <c r="W1230" s="158">
        <v>51094</v>
      </c>
      <c r="X1230" s="158">
        <v>54823</v>
      </c>
      <c r="Y1230" s="158">
        <v>53642</v>
      </c>
      <c r="Z1230" s="155">
        <v>0.973942547797411</v>
      </c>
      <c r="AA1230" s="155">
        <v>0.978457946482316</v>
      </c>
      <c r="AB1230" s="173">
        <v>-0.00451539868490436</v>
      </c>
    </row>
    <row r="1231" spans="1:28">
      <c r="A1231" s="175" t="s">
        <v>1085</v>
      </c>
      <c r="B1231" s="181" t="s">
        <v>1839</v>
      </c>
      <c r="C1231" s="181" t="s">
        <v>1232</v>
      </c>
      <c r="D1231" s="150">
        <v>6650</v>
      </c>
      <c r="E1231" s="153">
        <v>6490</v>
      </c>
      <c r="F1231" s="153">
        <v>160</v>
      </c>
      <c r="G1231" s="151">
        <v>3835</v>
      </c>
      <c r="H1231" s="151">
        <v>3747</v>
      </c>
      <c r="I1231" s="151">
        <v>88</v>
      </c>
      <c r="J1231" s="151">
        <v>4128</v>
      </c>
      <c r="K1231" s="151">
        <v>4059</v>
      </c>
      <c r="L1231" s="151">
        <v>69</v>
      </c>
      <c r="M1231" s="172">
        <v>0.93</v>
      </c>
      <c r="N1231" s="153">
        <v>125722</v>
      </c>
      <c r="O1231" s="153">
        <v>123605</v>
      </c>
      <c r="P1231" s="153">
        <v>2117</v>
      </c>
      <c r="Q1231" s="154">
        <v>0.983161260559011</v>
      </c>
      <c r="R1231" s="154">
        <v>0.97593984962406</v>
      </c>
      <c r="S1231" s="154">
        <v>0.977053455019557</v>
      </c>
      <c r="T1231" s="154">
        <v>0.98328488372093</v>
      </c>
      <c r="U1231" s="173">
        <v>-0.00111360539549665</v>
      </c>
      <c r="V1231" s="158">
        <v>35880</v>
      </c>
      <c r="W1231" s="158">
        <v>35163</v>
      </c>
      <c r="X1231" s="158">
        <v>40121</v>
      </c>
      <c r="Y1231" s="158">
        <v>39431</v>
      </c>
      <c r="Z1231" s="155">
        <v>0.980016722408027</v>
      </c>
      <c r="AA1231" s="155">
        <v>0.98280202387777</v>
      </c>
      <c r="AB1231" s="173">
        <v>-0.00278530146974298</v>
      </c>
    </row>
    <row r="1232" spans="1:28">
      <c r="A1232" s="175" t="s">
        <v>1085</v>
      </c>
      <c r="B1232" s="181" t="s">
        <v>1839</v>
      </c>
      <c r="C1232" s="181" t="s">
        <v>1233</v>
      </c>
      <c r="D1232" s="150">
        <v>8250</v>
      </c>
      <c r="E1232" s="153">
        <v>8059</v>
      </c>
      <c r="F1232" s="153">
        <v>191</v>
      </c>
      <c r="G1232" s="151">
        <v>5200</v>
      </c>
      <c r="H1232" s="151">
        <v>5035</v>
      </c>
      <c r="I1232" s="151">
        <v>165</v>
      </c>
      <c r="J1232" s="151">
        <v>5275</v>
      </c>
      <c r="K1232" s="151">
        <v>5165</v>
      </c>
      <c r="L1232" s="151">
        <v>110</v>
      </c>
      <c r="M1232" s="172">
        <v>0.93</v>
      </c>
      <c r="N1232" s="153">
        <v>155393</v>
      </c>
      <c r="O1232" s="153">
        <v>151526</v>
      </c>
      <c r="P1232" s="153">
        <v>3867</v>
      </c>
      <c r="Q1232" s="154">
        <v>0.975114709156783</v>
      </c>
      <c r="R1232" s="154">
        <v>0.976848484848485</v>
      </c>
      <c r="S1232" s="154">
        <v>0.968269230769231</v>
      </c>
      <c r="T1232" s="154">
        <v>0.97914691943128</v>
      </c>
      <c r="U1232" s="173">
        <v>0.00857925407925408</v>
      </c>
      <c r="V1232" s="158">
        <v>45698</v>
      </c>
      <c r="W1232" s="158">
        <v>44633</v>
      </c>
      <c r="X1232" s="158">
        <v>48922</v>
      </c>
      <c r="Y1232" s="158">
        <v>47794</v>
      </c>
      <c r="Z1232" s="155">
        <v>0.976694822530527</v>
      </c>
      <c r="AA1232" s="155">
        <v>0.97694288867994</v>
      </c>
      <c r="AB1232" s="173">
        <v>-0.000248066149412973</v>
      </c>
    </row>
    <row r="1233" spans="1:28">
      <c r="A1233" s="175" t="s">
        <v>1085</v>
      </c>
      <c r="B1233" s="181" t="s">
        <v>1839</v>
      </c>
      <c r="C1233" s="181" t="s">
        <v>1234</v>
      </c>
      <c r="D1233" s="150">
        <v>3406</v>
      </c>
      <c r="E1233" s="153">
        <v>3342</v>
      </c>
      <c r="F1233" s="153">
        <v>64</v>
      </c>
      <c r="G1233" s="151">
        <v>2194</v>
      </c>
      <c r="H1233" s="151">
        <v>2154</v>
      </c>
      <c r="I1233" s="151">
        <v>40</v>
      </c>
      <c r="J1233" s="151">
        <v>2376</v>
      </c>
      <c r="K1233" s="151">
        <v>2351</v>
      </c>
      <c r="L1233" s="151">
        <v>25</v>
      </c>
      <c r="M1233" s="172">
        <v>0.93</v>
      </c>
      <c r="N1233" s="153">
        <v>62409</v>
      </c>
      <c r="O1233" s="153">
        <v>61512</v>
      </c>
      <c r="P1233" s="153">
        <v>897</v>
      </c>
      <c r="Q1233" s="154">
        <v>0.985627073018315</v>
      </c>
      <c r="R1233" s="154">
        <v>0.981209630064592</v>
      </c>
      <c r="S1233" s="154">
        <v>0.981768459434822</v>
      </c>
      <c r="T1233" s="154">
        <v>0.989478114478115</v>
      </c>
      <c r="U1233" s="173">
        <v>-0.000558829370230329</v>
      </c>
      <c r="V1233" s="158">
        <v>19714</v>
      </c>
      <c r="W1233" s="158">
        <v>19414</v>
      </c>
      <c r="X1233" s="158">
        <v>20033</v>
      </c>
      <c r="Y1233" s="158">
        <v>19763</v>
      </c>
      <c r="Z1233" s="155">
        <v>0.984782388150553</v>
      </c>
      <c r="AA1233" s="155">
        <v>0.986522238306794</v>
      </c>
      <c r="AB1233" s="173">
        <v>-0.0017398501562409</v>
      </c>
    </row>
    <row r="1234" spans="1:28">
      <c r="A1234" s="175" t="s">
        <v>1085</v>
      </c>
      <c r="B1234" s="181" t="s">
        <v>1839</v>
      </c>
      <c r="C1234" s="181" t="s">
        <v>1235</v>
      </c>
      <c r="D1234" s="150">
        <v>3867</v>
      </c>
      <c r="E1234" s="153">
        <v>3773</v>
      </c>
      <c r="F1234" s="153">
        <v>94</v>
      </c>
      <c r="G1234" s="151">
        <v>2283</v>
      </c>
      <c r="H1234" s="151">
        <v>2220</v>
      </c>
      <c r="I1234" s="151">
        <v>63</v>
      </c>
      <c r="J1234" s="151">
        <v>2361</v>
      </c>
      <c r="K1234" s="151">
        <v>2314</v>
      </c>
      <c r="L1234" s="151">
        <v>47</v>
      </c>
      <c r="M1234" s="172">
        <v>0.93</v>
      </c>
      <c r="N1234" s="153">
        <v>73420</v>
      </c>
      <c r="O1234" s="153">
        <v>71936</v>
      </c>
      <c r="P1234" s="153">
        <v>1484</v>
      </c>
      <c r="Q1234" s="154">
        <v>0.979787523835467</v>
      </c>
      <c r="R1234" s="154">
        <v>0.975691750711146</v>
      </c>
      <c r="S1234" s="154">
        <v>0.972404730617608</v>
      </c>
      <c r="T1234" s="154">
        <v>0.98009318085557</v>
      </c>
      <c r="U1234" s="173">
        <v>0.0032870200935371</v>
      </c>
      <c r="V1234" s="158">
        <v>21469</v>
      </c>
      <c r="W1234" s="158">
        <v>20977</v>
      </c>
      <c r="X1234" s="158">
        <v>23124</v>
      </c>
      <c r="Y1234" s="158">
        <v>22711</v>
      </c>
      <c r="Z1234" s="155">
        <v>0.977083236294192</v>
      </c>
      <c r="AA1234" s="155">
        <v>0.982139768206193</v>
      </c>
      <c r="AB1234" s="173">
        <v>-0.00505653191200117</v>
      </c>
    </row>
    <row r="1235" spans="1:28">
      <c r="A1235" s="175" t="s">
        <v>1085</v>
      </c>
      <c r="B1235" s="181" t="s">
        <v>1839</v>
      </c>
      <c r="C1235" s="181" t="s">
        <v>1236</v>
      </c>
      <c r="D1235" s="150">
        <v>4698</v>
      </c>
      <c r="E1235" s="153">
        <v>4580</v>
      </c>
      <c r="F1235" s="153">
        <v>118</v>
      </c>
      <c r="G1235" s="151">
        <v>2635</v>
      </c>
      <c r="H1235" s="151">
        <v>2581</v>
      </c>
      <c r="I1235" s="151">
        <v>54</v>
      </c>
      <c r="J1235" s="151">
        <v>3087</v>
      </c>
      <c r="K1235" s="151">
        <v>3036</v>
      </c>
      <c r="L1235" s="151">
        <v>51</v>
      </c>
      <c r="M1235" s="172">
        <v>0.93</v>
      </c>
      <c r="N1235" s="153">
        <v>85601</v>
      </c>
      <c r="O1235" s="153">
        <v>84170</v>
      </c>
      <c r="P1235" s="153">
        <v>1431</v>
      </c>
      <c r="Q1235" s="154">
        <v>0.983282905573533</v>
      </c>
      <c r="R1235" s="154">
        <v>0.974882928905917</v>
      </c>
      <c r="S1235" s="154">
        <v>0.979506641366224</v>
      </c>
      <c r="T1235" s="154">
        <v>0.983479105928086</v>
      </c>
      <c r="U1235" s="173">
        <v>-0.00462371246030646</v>
      </c>
      <c r="V1235" s="158">
        <v>25471</v>
      </c>
      <c r="W1235" s="158">
        <v>25017</v>
      </c>
      <c r="X1235" s="158">
        <v>27154</v>
      </c>
      <c r="Y1235" s="158">
        <v>26706</v>
      </c>
      <c r="Z1235" s="155">
        <v>0.982175807781398</v>
      </c>
      <c r="AA1235" s="155">
        <v>0.983501509906459</v>
      </c>
      <c r="AB1235" s="173">
        <v>-0.001325702125061</v>
      </c>
    </row>
    <row r="1236" spans="1:28">
      <c r="A1236" s="175" t="s">
        <v>1085</v>
      </c>
      <c r="B1236" s="181" t="s">
        <v>1839</v>
      </c>
      <c r="C1236" s="181" t="s">
        <v>1237</v>
      </c>
      <c r="D1236" s="150">
        <v>3084</v>
      </c>
      <c r="E1236" s="153">
        <v>2960</v>
      </c>
      <c r="F1236" s="153">
        <v>124</v>
      </c>
      <c r="G1236" s="151">
        <v>1902</v>
      </c>
      <c r="H1236" s="151">
        <v>1812</v>
      </c>
      <c r="I1236" s="151">
        <v>90</v>
      </c>
      <c r="J1236" s="151">
        <v>2069</v>
      </c>
      <c r="K1236" s="151">
        <v>2008</v>
      </c>
      <c r="L1236" s="151">
        <v>61</v>
      </c>
      <c r="M1236" s="172">
        <v>0.93</v>
      </c>
      <c r="N1236" s="153">
        <v>58906</v>
      </c>
      <c r="O1236" s="153">
        <v>57162</v>
      </c>
      <c r="P1236" s="153">
        <v>1744</v>
      </c>
      <c r="Q1236" s="154">
        <v>0.970393508301362</v>
      </c>
      <c r="R1236" s="154">
        <v>0.959792477302205</v>
      </c>
      <c r="S1236" s="154">
        <v>0.952681388012618</v>
      </c>
      <c r="T1236" s="154">
        <v>0.970517158047366</v>
      </c>
      <c r="U1236" s="173">
        <v>0.0071110892895867</v>
      </c>
      <c r="V1236" s="158">
        <v>17063</v>
      </c>
      <c r="W1236" s="158">
        <v>16509</v>
      </c>
      <c r="X1236" s="158">
        <v>18390</v>
      </c>
      <c r="Y1236" s="158">
        <v>17875</v>
      </c>
      <c r="Z1236" s="155">
        <v>0.96753208697181</v>
      </c>
      <c r="AA1236" s="155">
        <v>0.971995649809679</v>
      </c>
      <c r="AB1236" s="173">
        <v>-0.00446356283786875</v>
      </c>
    </row>
    <row r="1237" spans="1:28">
      <c r="A1237" s="175" t="s">
        <v>1085</v>
      </c>
      <c r="B1237" s="181" t="s">
        <v>1839</v>
      </c>
      <c r="C1237" s="181" t="s">
        <v>1238</v>
      </c>
      <c r="D1237" s="150">
        <v>5528</v>
      </c>
      <c r="E1237" s="153">
        <v>5373</v>
      </c>
      <c r="F1237" s="153">
        <v>155</v>
      </c>
      <c r="G1237" s="151">
        <v>3253</v>
      </c>
      <c r="H1237" s="151">
        <v>3155</v>
      </c>
      <c r="I1237" s="151">
        <v>98</v>
      </c>
      <c r="J1237" s="151">
        <v>3505</v>
      </c>
      <c r="K1237" s="151">
        <v>3354</v>
      </c>
      <c r="L1237" s="151">
        <v>151</v>
      </c>
      <c r="M1237" s="172">
        <v>0.93</v>
      </c>
      <c r="N1237" s="153">
        <v>106903</v>
      </c>
      <c r="O1237" s="153">
        <v>104152</v>
      </c>
      <c r="P1237" s="153">
        <v>2751</v>
      </c>
      <c r="Q1237" s="154">
        <v>0.97426639102738</v>
      </c>
      <c r="R1237" s="154">
        <v>0.971960926193922</v>
      </c>
      <c r="S1237" s="154">
        <v>0.969873962496157</v>
      </c>
      <c r="T1237" s="154">
        <v>0.956918687589158</v>
      </c>
      <c r="U1237" s="173">
        <v>0.0020869636977644</v>
      </c>
      <c r="V1237" s="158">
        <v>30674</v>
      </c>
      <c r="W1237" s="158">
        <v>29832</v>
      </c>
      <c r="X1237" s="158">
        <v>33802</v>
      </c>
      <c r="Y1237" s="158">
        <v>32954</v>
      </c>
      <c r="Z1237" s="155">
        <v>0.97255004238117</v>
      </c>
      <c r="AA1237" s="155">
        <v>0.974912727057571</v>
      </c>
      <c r="AB1237" s="173">
        <v>-0.00236268467640088</v>
      </c>
    </row>
    <row r="1238" spans="1:28">
      <c r="A1238" s="175" t="s">
        <v>1085</v>
      </c>
      <c r="B1238" s="181" t="s">
        <v>1839</v>
      </c>
      <c r="C1238" s="181" t="s">
        <v>1239</v>
      </c>
      <c r="D1238" s="150">
        <v>4169</v>
      </c>
      <c r="E1238" s="153">
        <v>4075</v>
      </c>
      <c r="F1238" s="153">
        <v>94</v>
      </c>
      <c r="G1238" s="151">
        <v>2524</v>
      </c>
      <c r="H1238" s="151">
        <v>2467</v>
      </c>
      <c r="I1238" s="151">
        <v>57</v>
      </c>
      <c r="J1238" s="151">
        <v>2635</v>
      </c>
      <c r="K1238" s="151">
        <v>2586</v>
      </c>
      <c r="L1238" s="151">
        <v>49</v>
      </c>
      <c r="M1238" s="172">
        <v>0.93</v>
      </c>
      <c r="N1238" s="153">
        <v>78873</v>
      </c>
      <c r="O1238" s="153">
        <v>77662</v>
      </c>
      <c r="P1238" s="153">
        <v>1211</v>
      </c>
      <c r="Q1238" s="154">
        <v>0.98464620339026</v>
      </c>
      <c r="R1238" s="154">
        <v>0.977452626529144</v>
      </c>
      <c r="S1238" s="154">
        <v>0.977416798732171</v>
      </c>
      <c r="T1238" s="154">
        <v>0.981404174573055</v>
      </c>
      <c r="U1238" s="173">
        <v>3.58277969725318e-5</v>
      </c>
      <c r="V1238" s="158">
        <v>22633</v>
      </c>
      <c r="W1238" s="158">
        <v>22252</v>
      </c>
      <c r="X1238" s="158">
        <v>24561</v>
      </c>
      <c r="Y1238" s="158">
        <v>24234</v>
      </c>
      <c r="Z1238" s="155">
        <v>0.983166173286794</v>
      </c>
      <c r="AA1238" s="155">
        <v>0.986686209844876</v>
      </c>
      <c r="AB1238" s="173">
        <v>-0.00352003655808242</v>
      </c>
    </row>
    <row r="1239" spans="1:28">
      <c r="A1239" s="175" t="s">
        <v>1085</v>
      </c>
      <c r="B1239" s="181" t="s">
        <v>1839</v>
      </c>
      <c r="C1239" s="181" t="s">
        <v>1240</v>
      </c>
      <c r="D1239" s="150">
        <v>3585</v>
      </c>
      <c r="E1239" s="153">
        <v>3465</v>
      </c>
      <c r="F1239" s="153">
        <v>120</v>
      </c>
      <c r="G1239" s="151">
        <v>2240</v>
      </c>
      <c r="H1239" s="151">
        <v>2189</v>
      </c>
      <c r="I1239" s="151">
        <v>51</v>
      </c>
      <c r="J1239" s="151">
        <v>2257</v>
      </c>
      <c r="K1239" s="151">
        <v>2210</v>
      </c>
      <c r="L1239" s="151">
        <v>47</v>
      </c>
      <c r="M1239" s="172">
        <v>0.93</v>
      </c>
      <c r="N1239" s="153">
        <v>69525</v>
      </c>
      <c r="O1239" s="153">
        <v>68240</v>
      </c>
      <c r="P1239" s="153">
        <v>1285</v>
      </c>
      <c r="Q1239" s="154">
        <v>0.981517439769867</v>
      </c>
      <c r="R1239" s="154">
        <v>0.96652719665272</v>
      </c>
      <c r="S1239" s="154">
        <v>0.977232142857143</v>
      </c>
      <c r="T1239" s="154">
        <v>0.979175897208684</v>
      </c>
      <c r="U1239" s="173">
        <v>-0.0107049462044232</v>
      </c>
      <c r="V1239" s="158">
        <v>19952</v>
      </c>
      <c r="W1239" s="158">
        <v>19494</v>
      </c>
      <c r="X1239" s="158">
        <v>21847</v>
      </c>
      <c r="Y1239" s="158">
        <v>21481</v>
      </c>
      <c r="Z1239" s="155">
        <v>0.977044907778669</v>
      </c>
      <c r="AA1239" s="155">
        <v>0.983247127752094</v>
      </c>
      <c r="AB1239" s="173">
        <v>-0.00620221997342529</v>
      </c>
    </row>
    <row r="1240" spans="1:28">
      <c r="A1240" s="175" t="s">
        <v>1085</v>
      </c>
      <c r="B1240" s="181" t="s">
        <v>1839</v>
      </c>
      <c r="C1240" s="181" t="s">
        <v>1241</v>
      </c>
      <c r="D1240" s="150">
        <v>6552</v>
      </c>
      <c r="E1240" s="153">
        <v>6341</v>
      </c>
      <c r="F1240" s="153">
        <v>211</v>
      </c>
      <c r="G1240" s="151">
        <v>3775</v>
      </c>
      <c r="H1240" s="151">
        <v>3656</v>
      </c>
      <c r="I1240" s="151">
        <v>119</v>
      </c>
      <c r="J1240" s="151">
        <v>4075</v>
      </c>
      <c r="K1240" s="151">
        <v>3960</v>
      </c>
      <c r="L1240" s="151">
        <v>115</v>
      </c>
      <c r="M1240" s="172">
        <v>0.93</v>
      </c>
      <c r="N1240" s="153">
        <v>121181</v>
      </c>
      <c r="O1240" s="153">
        <v>118052</v>
      </c>
      <c r="P1240" s="153">
        <v>3129</v>
      </c>
      <c r="Q1240" s="154">
        <v>0.974179120489186</v>
      </c>
      <c r="R1240" s="154">
        <v>0.967796092796093</v>
      </c>
      <c r="S1240" s="154">
        <v>0.968476821192053</v>
      </c>
      <c r="T1240" s="154">
        <v>0.971779141104295</v>
      </c>
      <c r="U1240" s="173">
        <v>-0.000680728395960228</v>
      </c>
      <c r="V1240" s="158">
        <v>35111</v>
      </c>
      <c r="W1240" s="158">
        <v>34105</v>
      </c>
      <c r="X1240" s="158">
        <v>38172</v>
      </c>
      <c r="Y1240" s="158">
        <v>37288</v>
      </c>
      <c r="Z1240" s="155">
        <v>0.97134801059497</v>
      </c>
      <c r="AA1240" s="155">
        <v>0.976841664046945</v>
      </c>
      <c r="AB1240" s="173">
        <v>-0.00549365345197517</v>
      </c>
    </row>
    <row r="1241" spans="1:28">
      <c r="A1241" s="175" t="s">
        <v>1085</v>
      </c>
      <c r="B1241" s="181" t="s">
        <v>1840</v>
      </c>
      <c r="C1241" s="181" t="s">
        <v>1242</v>
      </c>
      <c r="D1241" s="150">
        <v>4341</v>
      </c>
      <c r="E1241" s="153">
        <v>4184</v>
      </c>
      <c r="F1241" s="153">
        <v>157</v>
      </c>
      <c r="G1241" s="151">
        <v>2682</v>
      </c>
      <c r="H1241" s="151">
        <v>2570</v>
      </c>
      <c r="I1241" s="151">
        <v>112</v>
      </c>
      <c r="J1241" s="151">
        <v>2644</v>
      </c>
      <c r="K1241" s="151">
        <v>2561</v>
      </c>
      <c r="L1241" s="151">
        <v>83</v>
      </c>
      <c r="M1241" s="172">
        <v>0.93</v>
      </c>
      <c r="N1241" s="153">
        <v>84749</v>
      </c>
      <c r="O1241" s="153">
        <v>81802</v>
      </c>
      <c r="P1241" s="153">
        <v>2947</v>
      </c>
      <c r="Q1241" s="154">
        <v>0.965226728338977</v>
      </c>
      <c r="R1241" s="154">
        <v>0.963833218152499</v>
      </c>
      <c r="S1241" s="154">
        <v>0.958240119313945</v>
      </c>
      <c r="T1241" s="154">
        <v>0.968608169440242</v>
      </c>
      <c r="U1241" s="173">
        <v>0.00559309883855463</v>
      </c>
      <c r="V1241" s="158">
        <v>23846</v>
      </c>
      <c r="W1241" s="158">
        <v>22910</v>
      </c>
      <c r="X1241" s="158">
        <v>26594</v>
      </c>
      <c r="Y1241" s="158">
        <v>25640</v>
      </c>
      <c r="Z1241" s="155">
        <v>0.960748133858928</v>
      </c>
      <c r="AA1241" s="155">
        <v>0.964127246747387</v>
      </c>
      <c r="AB1241" s="173">
        <v>-0.00337911288845849</v>
      </c>
    </row>
    <row r="1242" spans="1:28">
      <c r="A1242" s="175" t="s">
        <v>1085</v>
      </c>
      <c r="B1242" s="181" t="s">
        <v>1840</v>
      </c>
      <c r="C1242" s="181" t="s">
        <v>1243</v>
      </c>
      <c r="D1242" s="150">
        <v>5286</v>
      </c>
      <c r="E1242" s="153">
        <v>4938</v>
      </c>
      <c r="F1242" s="153">
        <v>348</v>
      </c>
      <c r="G1242" s="151">
        <v>3368</v>
      </c>
      <c r="H1242" s="151">
        <v>2893</v>
      </c>
      <c r="I1242" s="151">
        <v>475</v>
      </c>
      <c r="J1242" s="151">
        <v>3468</v>
      </c>
      <c r="K1242" s="151">
        <v>3132</v>
      </c>
      <c r="L1242" s="151">
        <v>336</v>
      </c>
      <c r="M1242" s="172">
        <v>0.93</v>
      </c>
      <c r="N1242" s="153">
        <v>105884</v>
      </c>
      <c r="O1242" s="153">
        <v>97008</v>
      </c>
      <c r="P1242" s="153">
        <v>8876</v>
      </c>
      <c r="Q1242" s="154">
        <v>0.916172415095765</v>
      </c>
      <c r="R1242" s="154">
        <v>0.93416572077185</v>
      </c>
      <c r="S1242" s="154">
        <v>0.85896674584323</v>
      </c>
      <c r="T1242" s="154">
        <v>0.903114186851211</v>
      </c>
      <c r="U1242" s="173">
        <v>0.0751989749286197</v>
      </c>
      <c r="V1242" s="158">
        <v>29949</v>
      </c>
      <c r="W1242" s="158">
        <v>27258</v>
      </c>
      <c r="X1242" s="158">
        <v>33826</v>
      </c>
      <c r="Y1242" s="158">
        <v>30879</v>
      </c>
      <c r="Z1242" s="155">
        <v>0.910147250325553</v>
      </c>
      <c r="AA1242" s="155">
        <v>0.912877668065985</v>
      </c>
      <c r="AB1242" s="173">
        <v>-0.00273041774043126</v>
      </c>
    </row>
    <row r="1243" spans="1:28">
      <c r="A1243" s="175" t="s">
        <v>1085</v>
      </c>
      <c r="B1243" s="181" t="s">
        <v>1840</v>
      </c>
      <c r="C1243" s="181" t="s">
        <v>1244</v>
      </c>
      <c r="D1243" s="150">
        <v>4843</v>
      </c>
      <c r="E1243" s="153">
        <v>4689</v>
      </c>
      <c r="F1243" s="153">
        <v>154</v>
      </c>
      <c r="G1243" s="151">
        <v>3117</v>
      </c>
      <c r="H1243" s="151">
        <v>3031</v>
      </c>
      <c r="I1243" s="151">
        <v>86</v>
      </c>
      <c r="J1243" s="151">
        <v>3189</v>
      </c>
      <c r="K1243" s="151">
        <v>3125</v>
      </c>
      <c r="L1243" s="151">
        <v>64</v>
      </c>
      <c r="M1243" s="172">
        <v>0.93</v>
      </c>
      <c r="N1243" s="153">
        <v>99202</v>
      </c>
      <c r="O1243" s="153">
        <v>96467</v>
      </c>
      <c r="P1243" s="153">
        <v>2735</v>
      </c>
      <c r="Q1243" s="154">
        <v>0.97242999133082</v>
      </c>
      <c r="R1243" s="154">
        <v>0.968201527978526</v>
      </c>
      <c r="S1243" s="154">
        <v>0.972409367982034</v>
      </c>
      <c r="T1243" s="154">
        <v>0.979931012856695</v>
      </c>
      <c r="U1243" s="173">
        <v>-0.00420784000350838</v>
      </c>
      <c r="V1243" s="158">
        <v>27900</v>
      </c>
      <c r="W1243" s="158">
        <v>27023</v>
      </c>
      <c r="X1243" s="158">
        <v>31788</v>
      </c>
      <c r="Y1243" s="158">
        <v>31001</v>
      </c>
      <c r="Z1243" s="155">
        <v>0.968566308243728</v>
      </c>
      <c r="AA1243" s="155">
        <v>0.975242229772241</v>
      </c>
      <c r="AB1243" s="173">
        <v>-0.00667592152851348</v>
      </c>
    </row>
    <row r="1244" spans="1:28">
      <c r="A1244" s="175" t="s">
        <v>1085</v>
      </c>
      <c r="B1244" s="181" t="s">
        <v>1840</v>
      </c>
      <c r="C1244" s="181" t="s">
        <v>1245</v>
      </c>
      <c r="D1244" s="150">
        <v>1</v>
      </c>
      <c r="E1244" s="153">
        <v>1</v>
      </c>
      <c r="F1244" s="153">
        <v>0</v>
      </c>
      <c r="G1244" s="151">
        <v>0</v>
      </c>
      <c r="H1244" s="151">
        <v>0</v>
      </c>
      <c r="I1244" s="151">
        <v>0</v>
      </c>
      <c r="J1244" s="151">
        <v>2</v>
      </c>
      <c r="K1244" s="151">
        <v>2</v>
      </c>
      <c r="L1244" s="151">
        <v>0</v>
      </c>
      <c r="M1244" s="172">
        <v>0.93</v>
      </c>
      <c r="N1244" s="153">
        <v>18</v>
      </c>
      <c r="O1244" s="153">
        <v>18</v>
      </c>
      <c r="P1244" s="153">
        <v>0</v>
      </c>
      <c r="Q1244" s="154">
        <v>1</v>
      </c>
      <c r="R1244" s="154">
        <v>1</v>
      </c>
      <c r="S1244" s="154">
        <v>0</v>
      </c>
      <c r="T1244" s="154">
        <v>1</v>
      </c>
      <c r="U1244" s="173">
        <v>1</v>
      </c>
      <c r="V1244" s="158">
        <v>6</v>
      </c>
      <c r="W1244" s="158">
        <v>6</v>
      </c>
      <c r="X1244" s="158">
        <v>8</v>
      </c>
      <c r="Y1244" s="158">
        <v>8</v>
      </c>
      <c r="Z1244" s="155">
        <v>1</v>
      </c>
      <c r="AA1244" s="155">
        <v>1</v>
      </c>
      <c r="AB1244" s="173">
        <v>0</v>
      </c>
    </row>
    <row r="1245" spans="1:28">
      <c r="A1245" s="175" t="s">
        <v>1085</v>
      </c>
      <c r="B1245" s="181" t="s">
        <v>1840</v>
      </c>
      <c r="C1245" s="181" t="s">
        <v>1246</v>
      </c>
      <c r="D1245" s="150">
        <v>6011</v>
      </c>
      <c r="E1245" s="153">
        <v>5752</v>
      </c>
      <c r="F1245" s="153">
        <v>259</v>
      </c>
      <c r="G1245" s="151">
        <v>3920</v>
      </c>
      <c r="H1245" s="151">
        <v>3760</v>
      </c>
      <c r="I1245" s="151">
        <v>160</v>
      </c>
      <c r="J1245" s="151">
        <v>3939</v>
      </c>
      <c r="K1245" s="151">
        <v>3768</v>
      </c>
      <c r="L1245" s="151">
        <v>171</v>
      </c>
      <c r="M1245" s="172">
        <v>0.93</v>
      </c>
      <c r="N1245" s="153">
        <v>122432</v>
      </c>
      <c r="O1245" s="153">
        <v>116999</v>
      </c>
      <c r="P1245" s="153">
        <v>5433</v>
      </c>
      <c r="Q1245" s="154">
        <v>0.955624346576059</v>
      </c>
      <c r="R1245" s="154">
        <v>0.956912327399767</v>
      </c>
      <c r="S1245" s="154">
        <v>0.959183673469388</v>
      </c>
      <c r="T1245" s="154">
        <v>0.956587966488957</v>
      </c>
      <c r="U1245" s="173">
        <v>-0.00227134606962065</v>
      </c>
      <c r="V1245" s="158">
        <v>34610</v>
      </c>
      <c r="W1245" s="158">
        <v>33021</v>
      </c>
      <c r="X1245" s="158">
        <v>39680</v>
      </c>
      <c r="Y1245" s="158">
        <v>38174</v>
      </c>
      <c r="Z1245" s="155">
        <v>0.95408841375325</v>
      </c>
      <c r="AA1245" s="155">
        <v>0.962046370967742</v>
      </c>
      <c r="AB1245" s="173">
        <v>-0.00795795721449144</v>
      </c>
    </row>
    <row r="1246" spans="1:28">
      <c r="A1246" s="175" t="s">
        <v>1085</v>
      </c>
      <c r="B1246" s="177" t="s">
        <v>1840</v>
      </c>
      <c r="C1246" s="177" t="s">
        <v>1247</v>
      </c>
      <c r="D1246" s="150">
        <v>3165</v>
      </c>
      <c r="E1246" s="153">
        <v>2964</v>
      </c>
      <c r="F1246" s="153">
        <v>201</v>
      </c>
      <c r="G1246" s="151">
        <v>2042</v>
      </c>
      <c r="H1246" s="151">
        <v>1904</v>
      </c>
      <c r="I1246" s="151">
        <v>138</v>
      </c>
      <c r="J1246" s="151">
        <v>2049</v>
      </c>
      <c r="K1246" s="151">
        <v>1959</v>
      </c>
      <c r="L1246" s="151">
        <v>90</v>
      </c>
      <c r="M1246" s="172">
        <v>0.93</v>
      </c>
      <c r="N1246" s="153">
        <v>64226</v>
      </c>
      <c r="O1246" s="153">
        <v>60415</v>
      </c>
      <c r="P1246" s="153">
        <v>3811</v>
      </c>
      <c r="Q1246" s="154">
        <v>0.940662659981939</v>
      </c>
      <c r="R1246" s="154">
        <v>0.936492890995261</v>
      </c>
      <c r="S1246" s="154">
        <v>0.932419196865818</v>
      </c>
      <c r="T1246" s="154">
        <v>0.956076134699854</v>
      </c>
      <c r="U1246" s="173">
        <v>0.00407369412944281</v>
      </c>
      <c r="V1246" s="158">
        <v>17883</v>
      </c>
      <c r="W1246" s="158">
        <v>16764</v>
      </c>
      <c r="X1246" s="158">
        <v>20333</v>
      </c>
      <c r="Y1246" s="158">
        <v>19135</v>
      </c>
      <c r="Z1246" s="155">
        <v>0.937426606274115</v>
      </c>
      <c r="AA1246" s="155">
        <v>0.941081001327891</v>
      </c>
      <c r="AB1246" s="173">
        <v>-0.00365439505377552</v>
      </c>
    </row>
    <row r="1247" spans="1:28">
      <c r="A1247" s="175" t="s">
        <v>1085</v>
      </c>
      <c r="B1247" s="181" t="s">
        <v>1840</v>
      </c>
      <c r="C1247" s="181" t="s">
        <v>1248</v>
      </c>
      <c r="D1247" s="150">
        <v>3</v>
      </c>
      <c r="E1247" s="153">
        <v>3</v>
      </c>
      <c r="F1247" s="153">
        <v>0</v>
      </c>
      <c r="G1247" s="151">
        <v>6</v>
      </c>
      <c r="H1247" s="151">
        <v>6</v>
      </c>
      <c r="I1247" s="151">
        <v>0</v>
      </c>
      <c r="J1247" s="151">
        <v>3</v>
      </c>
      <c r="K1247" s="151">
        <v>3</v>
      </c>
      <c r="L1247" s="151">
        <v>0</v>
      </c>
      <c r="M1247" s="172">
        <v>0.93</v>
      </c>
      <c r="N1247" s="153">
        <v>65</v>
      </c>
      <c r="O1247" s="153">
        <v>65</v>
      </c>
      <c r="P1247" s="153">
        <v>0</v>
      </c>
      <c r="Q1247" s="154">
        <v>1</v>
      </c>
      <c r="R1247" s="154">
        <v>1</v>
      </c>
      <c r="S1247" s="154">
        <v>1</v>
      </c>
      <c r="T1247" s="154">
        <v>1</v>
      </c>
      <c r="U1247" s="173">
        <v>0</v>
      </c>
      <c r="V1247" s="158">
        <v>21</v>
      </c>
      <c r="W1247" s="158">
        <v>21</v>
      </c>
      <c r="X1247" s="158">
        <v>23</v>
      </c>
      <c r="Y1247" s="158">
        <v>23</v>
      </c>
      <c r="Z1247" s="155">
        <v>1</v>
      </c>
      <c r="AA1247" s="155">
        <v>1</v>
      </c>
      <c r="AB1247" s="173">
        <v>0</v>
      </c>
    </row>
    <row r="1248" spans="1:28">
      <c r="A1248" s="175" t="s">
        <v>1085</v>
      </c>
      <c r="B1248" s="181" t="s">
        <v>1840</v>
      </c>
      <c r="C1248" s="181" t="s">
        <v>1249</v>
      </c>
      <c r="D1248" s="150">
        <v>559</v>
      </c>
      <c r="E1248" s="153">
        <v>558</v>
      </c>
      <c r="F1248" s="153">
        <v>1</v>
      </c>
      <c r="G1248" s="151">
        <v>476</v>
      </c>
      <c r="H1248" s="151">
        <v>473</v>
      </c>
      <c r="I1248" s="151">
        <v>3</v>
      </c>
      <c r="J1248" s="151">
        <v>496</v>
      </c>
      <c r="K1248" s="151">
        <v>493</v>
      </c>
      <c r="L1248" s="151">
        <v>3</v>
      </c>
      <c r="M1248" s="172">
        <v>0.93</v>
      </c>
      <c r="N1248" s="153">
        <v>8061</v>
      </c>
      <c r="O1248" s="153">
        <v>8031</v>
      </c>
      <c r="P1248" s="153">
        <v>30</v>
      </c>
      <c r="Q1248" s="154">
        <v>0.996278377372534</v>
      </c>
      <c r="R1248" s="154">
        <v>0.998211091234347</v>
      </c>
      <c r="S1248" s="154">
        <v>0.993697478991597</v>
      </c>
      <c r="T1248" s="154">
        <v>0.993951612903226</v>
      </c>
      <c r="U1248" s="173">
        <v>0.00451361224275038</v>
      </c>
      <c r="V1248" s="158">
        <v>3902</v>
      </c>
      <c r="W1248" s="158">
        <v>3885</v>
      </c>
      <c r="X1248" s="158">
        <v>2929</v>
      </c>
      <c r="Y1248" s="158">
        <v>2923</v>
      </c>
      <c r="Z1248" s="155">
        <v>0.995643259866735</v>
      </c>
      <c r="AA1248" s="155">
        <v>0.99795151928986</v>
      </c>
      <c r="AB1248" s="173">
        <v>-0.00230825942312507</v>
      </c>
    </row>
    <row r="1249" spans="1:28">
      <c r="A1249" s="175" t="s">
        <v>1085</v>
      </c>
      <c r="B1249" s="182" t="s">
        <v>1841</v>
      </c>
      <c r="C1249" s="182" t="s">
        <v>1250</v>
      </c>
      <c r="D1249" s="150">
        <v>2051</v>
      </c>
      <c r="E1249" s="153">
        <v>1914</v>
      </c>
      <c r="F1249" s="153">
        <v>137</v>
      </c>
      <c r="G1249" s="151">
        <v>1452</v>
      </c>
      <c r="H1249" s="151">
        <v>1355</v>
      </c>
      <c r="I1249" s="151">
        <v>97</v>
      </c>
      <c r="J1249" s="151">
        <v>1442</v>
      </c>
      <c r="K1249" s="151">
        <v>1375</v>
      </c>
      <c r="L1249" s="151">
        <v>67</v>
      </c>
      <c r="M1249" s="172">
        <v>0.93</v>
      </c>
      <c r="N1249" s="153">
        <v>37756</v>
      </c>
      <c r="O1249" s="153">
        <v>35746</v>
      </c>
      <c r="P1249" s="153">
        <v>2010</v>
      </c>
      <c r="Q1249" s="154">
        <v>0.946763428329272</v>
      </c>
      <c r="R1249" s="154">
        <v>0.933203315455875</v>
      </c>
      <c r="S1249" s="154">
        <v>0.933195592286501</v>
      </c>
      <c r="T1249" s="154">
        <v>0.953536754507628</v>
      </c>
      <c r="U1249" s="173">
        <v>7.72316937380779e-6</v>
      </c>
      <c r="V1249" s="158">
        <v>12317</v>
      </c>
      <c r="W1249" s="158">
        <v>11726</v>
      </c>
      <c r="X1249" s="158">
        <v>12237</v>
      </c>
      <c r="Y1249" s="158">
        <v>11554</v>
      </c>
      <c r="Z1249" s="155">
        <v>0.952017536737842</v>
      </c>
      <c r="AA1249" s="155">
        <v>0.944185666421509</v>
      </c>
      <c r="AB1249" s="173">
        <v>0.00783187031633337</v>
      </c>
    </row>
    <row r="1250" spans="1:28">
      <c r="A1250" s="175" t="s">
        <v>1085</v>
      </c>
      <c r="B1250" s="181" t="s">
        <v>1841</v>
      </c>
      <c r="C1250" s="181" t="s">
        <v>1251</v>
      </c>
      <c r="D1250" s="150">
        <v>0</v>
      </c>
      <c r="E1250" s="153">
        <v>0</v>
      </c>
      <c r="F1250" s="153">
        <v>0</v>
      </c>
      <c r="G1250" s="151">
        <v>0</v>
      </c>
      <c r="H1250" s="151">
        <v>0</v>
      </c>
      <c r="I1250" s="151">
        <v>0</v>
      </c>
      <c r="J1250" s="151">
        <v>0</v>
      </c>
      <c r="K1250" s="151">
        <v>0</v>
      </c>
      <c r="L1250" s="151">
        <v>0</v>
      </c>
      <c r="M1250" s="172">
        <v>0.93</v>
      </c>
      <c r="N1250" s="153">
        <v>16</v>
      </c>
      <c r="O1250" s="153">
        <v>15</v>
      </c>
      <c r="P1250" s="153">
        <v>1</v>
      </c>
      <c r="Q1250" s="154">
        <v>0.9375</v>
      </c>
      <c r="R1250" s="154">
        <v>0</v>
      </c>
      <c r="S1250" s="154">
        <v>0</v>
      </c>
      <c r="T1250" s="154">
        <v>0</v>
      </c>
      <c r="U1250" s="173">
        <v>0</v>
      </c>
      <c r="V1250" s="158">
        <v>4</v>
      </c>
      <c r="W1250" s="158">
        <v>3</v>
      </c>
      <c r="X1250" s="158">
        <v>7</v>
      </c>
      <c r="Y1250" s="158">
        <v>7</v>
      </c>
      <c r="Z1250" s="155">
        <v>0.75</v>
      </c>
      <c r="AA1250" s="155">
        <v>1</v>
      </c>
      <c r="AB1250" s="173">
        <v>-0.25</v>
      </c>
    </row>
    <row r="1251" spans="1:28">
      <c r="A1251" s="175" t="s">
        <v>1085</v>
      </c>
      <c r="B1251" s="181" t="s">
        <v>1841</v>
      </c>
      <c r="C1251" s="181" t="s">
        <v>1252</v>
      </c>
      <c r="D1251" s="150">
        <v>10393</v>
      </c>
      <c r="E1251" s="153">
        <v>10013</v>
      </c>
      <c r="F1251" s="153">
        <v>380</v>
      </c>
      <c r="G1251" s="151">
        <v>7044</v>
      </c>
      <c r="H1251" s="151">
        <v>6781</v>
      </c>
      <c r="I1251" s="151">
        <v>263</v>
      </c>
      <c r="J1251" s="151">
        <v>7238</v>
      </c>
      <c r="K1251" s="151">
        <v>7027</v>
      </c>
      <c r="L1251" s="151">
        <v>211</v>
      </c>
      <c r="M1251" s="172">
        <v>0.93</v>
      </c>
      <c r="N1251" s="153">
        <v>188377</v>
      </c>
      <c r="O1251" s="153">
        <v>181528</v>
      </c>
      <c r="P1251" s="153">
        <v>6849</v>
      </c>
      <c r="Q1251" s="154">
        <v>0.963642058213051</v>
      </c>
      <c r="R1251" s="154">
        <v>0.963436928702011</v>
      </c>
      <c r="S1251" s="154">
        <v>0.962663259511641</v>
      </c>
      <c r="T1251" s="154">
        <v>0.970848300635535</v>
      </c>
      <c r="U1251" s="173">
        <v>0.000773669190369808</v>
      </c>
      <c r="V1251" s="158">
        <v>60656</v>
      </c>
      <c r="W1251" s="158">
        <v>58609</v>
      </c>
      <c r="X1251" s="158">
        <v>61326</v>
      </c>
      <c r="Y1251" s="158">
        <v>59073</v>
      </c>
      <c r="Z1251" s="155">
        <v>0.966252308098127</v>
      </c>
      <c r="AA1251" s="155">
        <v>0.963261911750318</v>
      </c>
      <c r="AB1251" s="173">
        <v>0.00299039634780918</v>
      </c>
    </row>
    <row r="1252" spans="1:28">
      <c r="A1252" s="175" t="s">
        <v>1085</v>
      </c>
      <c r="B1252" s="181" t="s">
        <v>1841</v>
      </c>
      <c r="C1252" s="181" t="s">
        <v>1253</v>
      </c>
      <c r="D1252" s="150">
        <v>8127</v>
      </c>
      <c r="E1252" s="153">
        <v>7662</v>
      </c>
      <c r="F1252" s="153">
        <v>465</v>
      </c>
      <c r="G1252" s="151">
        <v>4968</v>
      </c>
      <c r="H1252" s="151">
        <v>4712</v>
      </c>
      <c r="I1252" s="151">
        <v>256</v>
      </c>
      <c r="J1252" s="151">
        <v>5192</v>
      </c>
      <c r="K1252" s="151">
        <v>4964</v>
      </c>
      <c r="L1252" s="151">
        <v>228</v>
      </c>
      <c r="M1252" s="172">
        <v>0.93</v>
      </c>
      <c r="N1252" s="153">
        <v>156135</v>
      </c>
      <c r="O1252" s="153">
        <v>149903</v>
      </c>
      <c r="P1252" s="153">
        <v>6232</v>
      </c>
      <c r="Q1252" s="154">
        <v>0.96008582316585</v>
      </c>
      <c r="R1252" s="154">
        <v>0.942783314876338</v>
      </c>
      <c r="S1252" s="154">
        <v>0.948470209339775</v>
      </c>
      <c r="T1252" s="154">
        <v>0.956086286594761</v>
      </c>
      <c r="U1252" s="173">
        <v>-0.0056868944634364</v>
      </c>
      <c r="V1252" s="158">
        <v>45288</v>
      </c>
      <c r="W1252" s="158">
        <v>43200</v>
      </c>
      <c r="X1252" s="158">
        <v>49777</v>
      </c>
      <c r="Y1252" s="158">
        <v>47902</v>
      </c>
      <c r="Z1252" s="155">
        <v>0.95389507154213</v>
      </c>
      <c r="AA1252" s="155">
        <v>0.962332000723226</v>
      </c>
      <c r="AB1252" s="173">
        <v>-0.00843692918109518</v>
      </c>
    </row>
    <row r="1253" spans="1:28">
      <c r="A1253" s="175" t="s">
        <v>1085</v>
      </c>
      <c r="B1253" s="181" t="s">
        <v>1841</v>
      </c>
      <c r="C1253" s="181" t="s">
        <v>1254</v>
      </c>
      <c r="D1253" s="150">
        <v>0</v>
      </c>
      <c r="E1253" s="153">
        <v>0</v>
      </c>
      <c r="F1253" s="153">
        <v>0</v>
      </c>
      <c r="G1253" s="151">
        <v>0</v>
      </c>
      <c r="H1253" s="151">
        <v>0</v>
      </c>
      <c r="I1253" s="151">
        <v>0</v>
      </c>
      <c r="J1253" s="151">
        <v>0</v>
      </c>
      <c r="K1253" s="151">
        <v>0</v>
      </c>
      <c r="L1253" s="151">
        <v>0</v>
      </c>
      <c r="M1253" s="172">
        <v>0.93</v>
      </c>
      <c r="N1253" s="153">
        <v>14</v>
      </c>
      <c r="O1253" s="153">
        <v>14</v>
      </c>
      <c r="P1253" s="153">
        <v>0</v>
      </c>
      <c r="Q1253" s="154">
        <v>1</v>
      </c>
      <c r="R1253" s="154">
        <v>0</v>
      </c>
      <c r="S1253" s="154">
        <v>0</v>
      </c>
      <c r="T1253" s="154">
        <v>0</v>
      </c>
      <c r="U1253" s="173">
        <v>0</v>
      </c>
      <c r="V1253" s="158">
        <v>4</v>
      </c>
      <c r="W1253" s="158">
        <v>4</v>
      </c>
      <c r="X1253" s="158">
        <v>8</v>
      </c>
      <c r="Y1253" s="158">
        <v>8</v>
      </c>
      <c r="Z1253" s="155">
        <v>1</v>
      </c>
      <c r="AA1253" s="155">
        <v>1</v>
      </c>
      <c r="AB1253" s="173">
        <v>0</v>
      </c>
    </row>
    <row r="1254" spans="1:28">
      <c r="A1254" s="175" t="s">
        <v>1085</v>
      </c>
      <c r="B1254" s="181" t="s">
        <v>1841</v>
      </c>
      <c r="C1254" s="181" t="s">
        <v>1255</v>
      </c>
      <c r="D1254" s="150">
        <v>6395</v>
      </c>
      <c r="E1254" s="153">
        <v>6223</v>
      </c>
      <c r="F1254" s="153">
        <v>172</v>
      </c>
      <c r="G1254" s="151">
        <v>4041</v>
      </c>
      <c r="H1254" s="151">
        <v>3933</v>
      </c>
      <c r="I1254" s="151">
        <v>108</v>
      </c>
      <c r="J1254" s="151">
        <v>4136</v>
      </c>
      <c r="K1254" s="151">
        <v>4051</v>
      </c>
      <c r="L1254" s="151">
        <v>85</v>
      </c>
      <c r="M1254" s="172">
        <v>0.93</v>
      </c>
      <c r="N1254" s="153">
        <v>132451</v>
      </c>
      <c r="O1254" s="153">
        <v>129244</v>
      </c>
      <c r="P1254" s="153">
        <v>3207</v>
      </c>
      <c r="Q1254" s="154">
        <v>0.975787272274275</v>
      </c>
      <c r="R1254" s="154">
        <v>0.973103987490227</v>
      </c>
      <c r="S1254" s="154">
        <v>0.973273942093541</v>
      </c>
      <c r="T1254" s="154">
        <v>0.979448742746615</v>
      </c>
      <c r="U1254" s="173">
        <v>-0.000169954603314482</v>
      </c>
      <c r="V1254" s="158">
        <v>36526</v>
      </c>
      <c r="W1254" s="158">
        <v>35491</v>
      </c>
      <c r="X1254" s="158">
        <v>42722</v>
      </c>
      <c r="Y1254" s="158">
        <v>41769</v>
      </c>
      <c r="Z1254" s="155">
        <v>0.97166402015003</v>
      </c>
      <c r="AA1254" s="155">
        <v>0.977692991901128</v>
      </c>
      <c r="AB1254" s="173">
        <v>-0.00602897175109818</v>
      </c>
    </row>
    <row r="1255" spans="1:28">
      <c r="A1255" s="175" t="s">
        <v>1085</v>
      </c>
      <c r="B1255" s="181" t="s">
        <v>1841</v>
      </c>
      <c r="C1255" s="181" t="s">
        <v>1256</v>
      </c>
      <c r="D1255" s="150">
        <v>1</v>
      </c>
      <c r="E1255" s="153">
        <v>0</v>
      </c>
      <c r="F1255" s="153">
        <v>1</v>
      </c>
      <c r="G1255" s="151">
        <v>0</v>
      </c>
      <c r="H1255" s="151">
        <v>0</v>
      </c>
      <c r="I1255" s="151">
        <v>0</v>
      </c>
      <c r="J1255" s="151">
        <v>0</v>
      </c>
      <c r="K1255" s="151">
        <v>0</v>
      </c>
      <c r="L1255" s="151">
        <v>0</v>
      </c>
      <c r="M1255" s="172">
        <v>0.93</v>
      </c>
      <c r="N1255" s="153">
        <v>116</v>
      </c>
      <c r="O1255" s="153">
        <v>111</v>
      </c>
      <c r="P1255" s="153">
        <v>5</v>
      </c>
      <c r="Q1255" s="154">
        <v>0.956896551724138</v>
      </c>
      <c r="R1255" s="154">
        <v>0</v>
      </c>
      <c r="S1255" s="154">
        <v>0</v>
      </c>
      <c r="T1255" s="154">
        <v>0</v>
      </c>
      <c r="U1255" s="173">
        <v>0</v>
      </c>
      <c r="V1255" s="158">
        <v>10</v>
      </c>
      <c r="W1255" s="158">
        <v>9</v>
      </c>
      <c r="X1255" s="158">
        <v>55</v>
      </c>
      <c r="Y1255" s="158">
        <v>53</v>
      </c>
      <c r="Z1255" s="155">
        <v>0.9</v>
      </c>
      <c r="AA1255" s="155">
        <v>0.963636363636364</v>
      </c>
      <c r="AB1255" s="173">
        <v>-0.0636363636363636</v>
      </c>
    </row>
    <row r="1256" spans="1:28">
      <c r="A1256" s="175" t="s">
        <v>1085</v>
      </c>
      <c r="B1256" s="181" t="s">
        <v>1840</v>
      </c>
      <c r="C1256" s="181" t="s">
        <v>1257</v>
      </c>
      <c r="D1256" s="150">
        <v>2</v>
      </c>
      <c r="E1256" s="153">
        <v>2</v>
      </c>
      <c r="F1256" s="153">
        <v>0</v>
      </c>
      <c r="G1256" s="151">
        <v>1</v>
      </c>
      <c r="H1256" s="151">
        <v>0</v>
      </c>
      <c r="I1256" s="151">
        <v>1</v>
      </c>
      <c r="J1256" s="151">
        <v>1</v>
      </c>
      <c r="K1256" s="151">
        <v>1</v>
      </c>
      <c r="L1256" s="151">
        <v>0</v>
      </c>
      <c r="M1256" s="172">
        <v>0.93</v>
      </c>
      <c r="N1256" s="153">
        <v>18</v>
      </c>
      <c r="O1256" s="153">
        <v>17</v>
      </c>
      <c r="P1256" s="153">
        <v>1</v>
      </c>
      <c r="Q1256" s="154">
        <v>0.944444444444444</v>
      </c>
      <c r="R1256" s="154">
        <v>1</v>
      </c>
      <c r="S1256" s="154">
        <v>0</v>
      </c>
      <c r="T1256" s="154">
        <v>1</v>
      </c>
      <c r="U1256" s="173">
        <v>1</v>
      </c>
      <c r="V1256" s="158">
        <v>9</v>
      </c>
      <c r="W1256" s="158">
        <v>8</v>
      </c>
      <c r="X1256" s="158">
        <v>3</v>
      </c>
      <c r="Y1256" s="158">
        <v>3</v>
      </c>
      <c r="Z1256" s="155">
        <v>0.888888888888889</v>
      </c>
      <c r="AA1256" s="155">
        <v>1</v>
      </c>
      <c r="AB1256" s="173">
        <v>-0.111111111111111</v>
      </c>
    </row>
    <row r="1257" spans="1:28">
      <c r="A1257" s="175" t="s">
        <v>1085</v>
      </c>
      <c r="B1257" s="181" t="s">
        <v>1840</v>
      </c>
      <c r="C1257" s="181" t="s">
        <v>1258</v>
      </c>
      <c r="D1257" s="150">
        <v>2968</v>
      </c>
      <c r="E1257" s="153">
        <v>2855</v>
      </c>
      <c r="F1257" s="153">
        <v>113</v>
      </c>
      <c r="G1257" s="151">
        <v>1878</v>
      </c>
      <c r="H1257" s="151">
        <v>1780</v>
      </c>
      <c r="I1257" s="151">
        <v>98</v>
      </c>
      <c r="J1257" s="151">
        <v>1848</v>
      </c>
      <c r="K1257" s="151">
        <v>1776</v>
      </c>
      <c r="L1257" s="151">
        <v>72</v>
      </c>
      <c r="M1257" s="172">
        <v>0.93</v>
      </c>
      <c r="N1257" s="153">
        <v>60426</v>
      </c>
      <c r="O1257" s="153">
        <v>58317</v>
      </c>
      <c r="P1257" s="153">
        <v>2109</v>
      </c>
      <c r="Q1257" s="154">
        <v>0.965097805580379</v>
      </c>
      <c r="R1257" s="154">
        <v>0.961927223719677</v>
      </c>
      <c r="S1257" s="154">
        <v>0.947816826411076</v>
      </c>
      <c r="T1257" s="154">
        <v>0.961038961038961</v>
      </c>
      <c r="U1257" s="173">
        <v>0.014110397308601</v>
      </c>
      <c r="V1257" s="158">
        <v>16791</v>
      </c>
      <c r="W1257" s="158">
        <v>16205</v>
      </c>
      <c r="X1257" s="158">
        <v>19358</v>
      </c>
      <c r="Y1257" s="158">
        <v>18634</v>
      </c>
      <c r="Z1257" s="155">
        <v>0.965100351378715</v>
      </c>
      <c r="AA1257" s="155">
        <v>0.962599442091125</v>
      </c>
      <c r="AB1257" s="173">
        <v>0.00250090928758961</v>
      </c>
    </row>
    <row r="1258" spans="1:28">
      <c r="A1258" s="175" t="s">
        <v>1085</v>
      </c>
      <c r="B1258" s="181" t="s">
        <v>1840</v>
      </c>
      <c r="C1258" s="181" t="s">
        <v>1259</v>
      </c>
      <c r="D1258" s="150">
        <v>3760</v>
      </c>
      <c r="E1258" s="153">
        <v>3661</v>
      </c>
      <c r="F1258" s="153">
        <v>99</v>
      </c>
      <c r="G1258" s="151">
        <v>2498</v>
      </c>
      <c r="H1258" s="151">
        <v>2435</v>
      </c>
      <c r="I1258" s="151">
        <v>63</v>
      </c>
      <c r="J1258" s="151">
        <v>2558</v>
      </c>
      <c r="K1258" s="151">
        <v>2514</v>
      </c>
      <c r="L1258" s="151">
        <v>44</v>
      </c>
      <c r="M1258" s="172">
        <v>0.93</v>
      </c>
      <c r="N1258" s="153">
        <v>73360</v>
      </c>
      <c r="O1258" s="153">
        <v>72094</v>
      </c>
      <c r="P1258" s="153">
        <v>1266</v>
      </c>
      <c r="Q1258" s="154">
        <v>0.982742639040349</v>
      </c>
      <c r="R1258" s="154">
        <v>0.973670212765957</v>
      </c>
      <c r="S1258" s="154">
        <v>0.974779823859087</v>
      </c>
      <c r="T1258" s="154">
        <v>0.982799061767005</v>
      </c>
      <c r="U1258" s="173">
        <v>-0.00110961109312979</v>
      </c>
      <c r="V1258" s="158">
        <v>21656</v>
      </c>
      <c r="W1258" s="158">
        <v>21184</v>
      </c>
      <c r="X1258" s="158">
        <v>23789</v>
      </c>
      <c r="Y1258" s="158">
        <v>23417</v>
      </c>
      <c r="Z1258" s="155">
        <v>0.978204654599187</v>
      </c>
      <c r="AA1258" s="155">
        <v>0.984362520492665</v>
      </c>
      <c r="AB1258" s="173">
        <v>-0.00615786589347744</v>
      </c>
    </row>
    <row r="1259" spans="1:28">
      <c r="A1259" s="175" t="s">
        <v>1085</v>
      </c>
      <c r="B1259" s="181" t="s">
        <v>1840</v>
      </c>
      <c r="C1259" s="181" t="s">
        <v>1260</v>
      </c>
      <c r="D1259" s="150">
        <v>9835</v>
      </c>
      <c r="E1259" s="153">
        <v>9468</v>
      </c>
      <c r="F1259" s="153">
        <v>367</v>
      </c>
      <c r="G1259" s="151">
        <v>5884</v>
      </c>
      <c r="H1259" s="151">
        <v>5652</v>
      </c>
      <c r="I1259" s="151">
        <v>232</v>
      </c>
      <c r="J1259" s="151">
        <v>5747</v>
      </c>
      <c r="K1259" s="151">
        <v>5439</v>
      </c>
      <c r="L1259" s="151">
        <v>308</v>
      </c>
      <c r="M1259" s="172">
        <v>0.93</v>
      </c>
      <c r="N1259" s="153">
        <v>189437</v>
      </c>
      <c r="O1259" s="153">
        <v>181267</v>
      </c>
      <c r="P1259" s="153">
        <v>8170</v>
      </c>
      <c r="Q1259" s="154">
        <v>0.956872205535349</v>
      </c>
      <c r="R1259" s="154">
        <v>0.96268429079817</v>
      </c>
      <c r="S1259" s="154">
        <v>0.96057104010877</v>
      </c>
      <c r="T1259" s="154">
        <v>0.946406820950061</v>
      </c>
      <c r="U1259" s="173">
        <v>0.00211325068940016</v>
      </c>
      <c r="V1259" s="158">
        <v>52723</v>
      </c>
      <c r="W1259" s="158">
        <v>50286</v>
      </c>
      <c r="X1259" s="158">
        <v>60063</v>
      </c>
      <c r="Y1259" s="158">
        <v>57640</v>
      </c>
      <c r="Z1259" s="155">
        <v>0.953777288849269</v>
      </c>
      <c r="AA1259" s="155">
        <v>0.959659024690741</v>
      </c>
      <c r="AB1259" s="173">
        <v>-0.00588173584147256</v>
      </c>
    </row>
    <row r="1260" spans="1:28">
      <c r="A1260" s="175" t="s">
        <v>1085</v>
      </c>
      <c r="B1260" s="181" t="s">
        <v>1840</v>
      </c>
      <c r="C1260" s="181" t="s">
        <v>1261</v>
      </c>
      <c r="D1260" s="150">
        <v>0</v>
      </c>
      <c r="E1260" s="153">
        <v>0</v>
      </c>
      <c r="F1260" s="153">
        <v>0</v>
      </c>
      <c r="G1260" s="151">
        <v>0</v>
      </c>
      <c r="H1260" s="151">
        <v>0</v>
      </c>
      <c r="I1260" s="151">
        <v>0</v>
      </c>
      <c r="J1260" s="151">
        <v>0</v>
      </c>
      <c r="K1260" s="151">
        <v>0</v>
      </c>
      <c r="L1260" s="151">
        <v>0</v>
      </c>
      <c r="M1260" s="172">
        <v>0.93</v>
      </c>
      <c r="N1260" s="153">
        <v>0</v>
      </c>
      <c r="O1260" s="153">
        <v>0</v>
      </c>
      <c r="P1260" s="153">
        <v>0</v>
      </c>
      <c r="Q1260" s="154">
        <v>0</v>
      </c>
      <c r="R1260" s="154">
        <v>0</v>
      </c>
      <c r="S1260" s="154">
        <v>0</v>
      </c>
      <c r="T1260" s="154">
        <v>0</v>
      </c>
      <c r="U1260" s="173">
        <v>0</v>
      </c>
      <c r="V1260" s="158">
        <v>0</v>
      </c>
      <c r="W1260" s="158">
        <v>0</v>
      </c>
      <c r="X1260" s="158">
        <v>0</v>
      </c>
      <c r="Y1260" s="158">
        <v>0</v>
      </c>
      <c r="Z1260" s="155">
        <v>0</v>
      </c>
      <c r="AA1260" s="155">
        <v>0</v>
      </c>
      <c r="AB1260" s="173">
        <v>0</v>
      </c>
    </row>
    <row r="1261" spans="1:28">
      <c r="A1261" s="175" t="s">
        <v>1085</v>
      </c>
      <c r="B1261" s="181" t="s">
        <v>1840</v>
      </c>
      <c r="C1261" s="181" t="s">
        <v>1262</v>
      </c>
      <c r="D1261" s="150">
        <v>4539</v>
      </c>
      <c r="E1261" s="153">
        <v>4399</v>
      </c>
      <c r="F1261" s="153">
        <v>140</v>
      </c>
      <c r="G1261" s="151">
        <v>2792</v>
      </c>
      <c r="H1261" s="151">
        <v>2697</v>
      </c>
      <c r="I1261" s="151">
        <v>95</v>
      </c>
      <c r="J1261" s="151">
        <v>2816</v>
      </c>
      <c r="K1261" s="151">
        <v>2745</v>
      </c>
      <c r="L1261" s="151">
        <v>71</v>
      </c>
      <c r="M1261" s="172">
        <v>0.93</v>
      </c>
      <c r="N1261" s="153">
        <v>90378</v>
      </c>
      <c r="O1261" s="153">
        <v>87483</v>
      </c>
      <c r="P1261" s="153">
        <v>2895</v>
      </c>
      <c r="Q1261" s="154">
        <v>0.96796786828653</v>
      </c>
      <c r="R1261" s="154">
        <v>0.969156201806565</v>
      </c>
      <c r="S1261" s="154">
        <v>0.965974212034384</v>
      </c>
      <c r="T1261" s="154">
        <v>0.974786931818182</v>
      </c>
      <c r="U1261" s="173">
        <v>0.00318198977218143</v>
      </c>
      <c r="V1261" s="158">
        <v>25648</v>
      </c>
      <c r="W1261" s="158">
        <v>24741</v>
      </c>
      <c r="X1261" s="158">
        <v>28647</v>
      </c>
      <c r="Y1261" s="158">
        <v>27747</v>
      </c>
      <c r="Z1261" s="155">
        <v>0.964636618839676</v>
      </c>
      <c r="AA1261" s="155">
        <v>0.968583097706566</v>
      </c>
      <c r="AB1261" s="173">
        <v>-0.00394647886689048</v>
      </c>
    </row>
    <row r="1262" spans="1:28">
      <c r="A1262" s="175" t="s">
        <v>1085</v>
      </c>
      <c r="B1262" s="181" t="s">
        <v>1840</v>
      </c>
      <c r="C1262" s="181" t="s">
        <v>1263</v>
      </c>
      <c r="D1262" s="150">
        <v>0</v>
      </c>
      <c r="E1262" s="153">
        <v>0</v>
      </c>
      <c r="F1262" s="153">
        <v>0</v>
      </c>
      <c r="G1262" s="151">
        <v>0</v>
      </c>
      <c r="H1262" s="151">
        <v>0</v>
      </c>
      <c r="I1262" s="151">
        <v>0</v>
      </c>
      <c r="J1262" s="151">
        <v>0</v>
      </c>
      <c r="K1262" s="151">
        <v>0</v>
      </c>
      <c r="L1262" s="151">
        <v>0</v>
      </c>
      <c r="M1262" s="172">
        <v>0.93</v>
      </c>
      <c r="N1262" s="153">
        <v>10</v>
      </c>
      <c r="O1262" s="153">
        <v>9</v>
      </c>
      <c r="P1262" s="153">
        <v>1</v>
      </c>
      <c r="Q1262" s="154">
        <v>0.9</v>
      </c>
      <c r="R1262" s="154">
        <v>0</v>
      </c>
      <c r="S1262" s="154">
        <v>0</v>
      </c>
      <c r="T1262" s="154">
        <v>0</v>
      </c>
      <c r="U1262" s="173">
        <v>0</v>
      </c>
      <c r="V1262" s="158">
        <v>1</v>
      </c>
      <c r="W1262" s="158">
        <v>1</v>
      </c>
      <c r="X1262" s="158">
        <v>9</v>
      </c>
      <c r="Y1262" s="158">
        <v>8</v>
      </c>
      <c r="Z1262" s="155">
        <v>1</v>
      </c>
      <c r="AA1262" s="155">
        <v>0.888888888888889</v>
      </c>
      <c r="AB1262" s="173">
        <v>0.111111111111111</v>
      </c>
    </row>
    <row r="1263" spans="1:28">
      <c r="A1263" s="175" t="s">
        <v>1085</v>
      </c>
      <c r="B1263" s="181" t="s">
        <v>1840</v>
      </c>
      <c r="C1263" s="181" t="s">
        <v>1264</v>
      </c>
      <c r="D1263" s="150">
        <v>8113</v>
      </c>
      <c r="E1263" s="153">
        <v>7879</v>
      </c>
      <c r="F1263" s="153">
        <v>234</v>
      </c>
      <c r="G1263" s="151">
        <v>5202</v>
      </c>
      <c r="H1263" s="151">
        <v>5044</v>
      </c>
      <c r="I1263" s="151">
        <v>158</v>
      </c>
      <c r="J1263" s="151">
        <v>5327</v>
      </c>
      <c r="K1263" s="151">
        <v>5195</v>
      </c>
      <c r="L1263" s="151">
        <v>132</v>
      </c>
      <c r="M1263" s="172">
        <v>0.93</v>
      </c>
      <c r="N1263" s="153">
        <v>163260</v>
      </c>
      <c r="O1263" s="153">
        <v>159276</v>
      </c>
      <c r="P1263" s="153">
        <v>3984</v>
      </c>
      <c r="Q1263" s="154">
        <v>0.975597206909225</v>
      </c>
      <c r="R1263" s="154">
        <v>0.971157401700974</v>
      </c>
      <c r="S1263" s="154">
        <v>0.96962706651288</v>
      </c>
      <c r="T1263" s="154">
        <v>0.975220574432138</v>
      </c>
      <c r="U1263" s="173">
        <v>0.00153033518809409</v>
      </c>
      <c r="V1263" s="158">
        <v>46272</v>
      </c>
      <c r="W1263" s="158">
        <v>44990</v>
      </c>
      <c r="X1263" s="158">
        <v>52255</v>
      </c>
      <c r="Y1263" s="158">
        <v>51122</v>
      </c>
      <c r="Z1263" s="155">
        <v>0.972294260027663</v>
      </c>
      <c r="AA1263" s="155">
        <v>0.978317864319204</v>
      </c>
      <c r="AB1263" s="173">
        <v>-0.00602360429154136</v>
      </c>
    </row>
    <row r="1264" spans="1:28">
      <c r="A1264" s="175" t="s">
        <v>1085</v>
      </c>
      <c r="B1264" s="181" t="s">
        <v>1840</v>
      </c>
      <c r="C1264" s="181" t="s">
        <v>1265</v>
      </c>
      <c r="D1264" s="150">
        <v>4906</v>
      </c>
      <c r="E1264" s="153">
        <v>4720</v>
      </c>
      <c r="F1264" s="153">
        <v>186</v>
      </c>
      <c r="G1264" s="151">
        <v>3226</v>
      </c>
      <c r="H1264" s="151">
        <v>3119</v>
      </c>
      <c r="I1264" s="151">
        <v>107</v>
      </c>
      <c r="J1264" s="151">
        <v>3073</v>
      </c>
      <c r="K1264" s="151">
        <v>2992</v>
      </c>
      <c r="L1264" s="151">
        <v>81</v>
      </c>
      <c r="M1264" s="172">
        <v>0.93</v>
      </c>
      <c r="N1264" s="153">
        <v>96988</v>
      </c>
      <c r="O1264" s="153">
        <v>94114</v>
      </c>
      <c r="P1264" s="153">
        <v>2874</v>
      </c>
      <c r="Q1264" s="154">
        <v>0.970367468140389</v>
      </c>
      <c r="R1264" s="154">
        <v>0.962087240114146</v>
      </c>
      <c r="S1264" s="154">
        <v>0.966831990080595</v>
      </c>
      <c r="T1264" s="154">
        <v>0.973641392775789</v>
      </c>
      <c r="U1264" s="173">
        <v>-0.00474474996644925</v>
      </c>
      <c r="V1264" s="158">
        <v>28073</v>
      </c>
      <c r="W1264" s="158">
        <v>27152</v>
      </c>
      <c r="X1264" s="158">
        <v>31030</v>
      </c>
      <c r="Y1264" s="158">
        <v>30096</v>
      </c>
      <c r="Z1264" s="155">
        <v>0.967192676236954</v>
      </c>
      <c r="AA1264" s="155">
        <v>0.969900096680632</v>
      </c>
      <c r="AB1264" s="173">
        <v>-0.00270742044367789</v>
      </c>
    </row>
    <row r="1265" spans="1:28">
      <c r="A1265" s="175" t="s">
        <v>1085</v>
      </c>
      <c r="B1265" s="181" t="s">
        <v>1840</v>
      </c>
      <c r="C1265" s="181" t="s">
        <v>1266</v>
      </c>
      <c r="D1265" s="150">
        <v>6</v>
      </c>
      <c r="E1265" s="153">
        <v>6</v>
      </c>
      <c r="F1265" s="153">
        <v>0</v>
      </c>
      <c r="G1265" s="151">
        <v>2</v>
      </c>
      <c r="H1265" s="151">
        <v>2</v>
      </c>
      <c r="I1265" s="151">
        <v>0</v>
      </c>
      <c r="J1265" s="151">
        <v>4</v>
      </c>
      <c r="K1265" s="151">
        <v>4</v>
      </c>
      <c r="L1265" s="151">
        <v>0</v>
      </c>
      <c r="M1265" s="172">
        <v>0.93</v>
      </c>
      <c r="N1265" s="153">
        <v>107</v>
      </c>
      <c r="O1265" s="153">
        <v>102</v>
      </c>
      <c r="P1265" s="153">
        <v>5</v>
      </c>
      <c r="Q1265" s="154">
        <v>0.953271028037383</v>
      </c>
      <c r="R1265" s="154">
        <v>1</v>
      </c>
      <c r="S1265" s="154">
        <v>1</v>
      </c>
      <c r="T1265" s="154">
        <v>1</v>
      </c>
      <c r="U1265" s="173">
        <v>0</v>
      </c>
      <c r="V1265" s="158">
        <v>25</v>
      </c>
      <c r="W1265" s="158">
        <v>25</v>
      </c>
      <c r="X1265" s="158">
        <v>54</v>
      </c>
      <c r="Y1265" s="158">
        <v>54</v>
      </c>
      <c r="Z1265" s="155">
        <v>1</v>
      </c>
      <c r="AA1265" s="155">
        <v>1</v>
      </c>
      <c r="AB1265" s="173">
        <v>0</v>
      </c>
    </row>
    <row r="1266" spans="1:28">
      <c r="A1266" s="175" t="s">
        <v>1085</v>
      </c>
      <c r="B1266" s="181" t="s">
        <v>1842</v>
      </c>
      <c r="C1266" s="181" t="s">
        <v>1267</v>
      </c>
      <c r="D1266" s="150">
        <v>7390</v>
      </c>
      <c r="E1266" s="153">
        <v>7019</v>
      </c>
      <c r="F1266" s="153">
        <v>371</v>
      </c>
      <c r="G1266" s="151">
        <v>4660</v>
      </c>
      <c r="H1266" s="151">
        <v>4406</v>
      </c>
      <c r="I1266" s="151">
        <v>254</v>
      </c>
      <c r="J1266" s="151">
        <v>4893</v>
      </c>
      <c r="K1266" s="151">
        <v>4725</v>
      </c>
      <c r="L1266" s="151">
        <v>168</v>
      </c>
      <c r="M1266" s="172">
        <v>0.93</v>
      </c>
      <c r="N1266" s="153">
        <v>141438</v>
      </c>
      <c r="O1266" s="153">
        <v>135865</v>
      </c>
      <c r="P1266" s="153">
        <v>5573</v>
      </c>
      <c r="Q1266" s="154">
        <v>0.960597576323195</v>
      </c>
      <c r="R1266" s="154">
        <v>0.94979702300406</v>
      </c>
      <c r="S1266" s="154">
        <v>0.94549356223176</v>
      </c>
      <c r="T1266" s="154">
        <v>0.965665236051502</v>
      </c>
      <c r="U1266" s="173">
        <v>0.00430346077229993</v>
      </c>
      <c r="V1266" s="158">
        <v>42043</v>
      </c>
      <c r="W1266" s="158">
        <v>40049</v>
      </c>
      <c r="X1266" s="158">
        <v>45164</v>
      </c>
      <c r="Y1266" s="158">
        <v>43625</v>
      </c>
      <c r="Z1266" s="155">
        <v>0.952572366386794</v>
      </c>
      <c r="AA1266" s="155">
        <v>0.965924187405898</v>
      </c>
      <c r="AB1266" s="173">
        <v>-0.013351821019104</v>
      </c>
    </row>
    <row r="1267" spans="1:28">
      <c r="A1267" s="175" t="s">
        <v>1085</v>
      </c>
      <c r="B1267" s="181" t="s">
        <v>1841</v>
      </c>
      <c r="C1267" s="181" t="s">
        <v>1268</v>
      </c>
      <c r="D1267" s="150">
        <v>0</v>
      </c>
      <c r="E1267" s="153">
        <v>0</v>
      </c>
      <c r="F1267" s="153">
        <v>0</v>
      </c>
      <c r="G1267" s="151">
        <v>0</v>
      </c>
      <c r="H1267" s="151">
        <v>0</v>
      </c>
      <c r="I1267" s="151">
        <v>0</v>
      </c>
      <c r="J1267" s="151">
        <v>0</v>
      </c>
      <c r="K1267" s="151">
        <v>0</v>
      </c>
      <c r="L1267" s="151">
        <v>0</v>
      </c>
      <c r="M1267" s="172">
        <v>0.93</v>
      </c>
      <c r="N1267" s="153">
        <v>2</v>
      </c>
      <c r="O1267" s="153">
        <v>2</v>
      </c>
      <c r="P1267" s="153">
        <v>0</v>
      </c>
      <c r="Q1267" s="154">
        <v>1</v>
      </c>
      <c r="R1267" s="154">
        <v>0</v>
      </c>
      <c r="S1267" s="154">
        <v>0</v>
      </c>
      <c r="T1267" s="154">
        <v>0</v>
      </c>
      <c r="U1267" s="173">
        <v>0</v>
      </c>
      <c r="V1267" s="158">
        <v>0</v>
      </c>
      <c r="W1267" s="158">
        <v>0</v>
      </c>
      <c r="X1267" s="158">
        <v>0</v>
      </c>
      <c r="Y1267" s="158">
        <v>0</v>
      </c>
      <c r="Z1267" s="155">
        <v>0</v>
      </c>
      <c r="AA1267" s="155">
        <v>0</v>
      </c>
      <c r="AB1267" s="173">
        <v>0</v>
      </c>
    </row>
    <row r="1268" spans="1:28">
      <c r="A1268" s="175" t="s">
        <v>1085</v>
      </c>
      <c r="B1268" s="181" t="s">
        <v>1841</v>
      </c>
      <c r="C1268" s="181" t="s">
        <v>1269</v>
      </c>
      <c r="D1268" s="150">
        <v>6</v>
      </c>
      <c r="E1268" s="153">
        <v>5</v>
      </c>
      <c r="F1268" s="153">
        <v>1</v>
      </c>
      <c r="G1268" s="151">
        <v>6</v>
      </c>
      <c r="H1268" s="151">
        <v>6</v>
      </c>
      <c r="I1268" s="151">
        <v>0</v>
      </c>
      <c r="J1268" s="151">
        <v>2</v>
      </c>
      <c r="K1268" s="151">
        <v>2</v>
      </c>
      <c r="L1268" s="151">
        <v>0</v>
      </c>
      <c r="M1268" s="172">
        <v>0.93</v>
      </c>
      <c r="N1268" s="153">
        <v>105</v>
      </c>
      <c r="O1268" s="153">
        <v>104</v>
      </c>
      <c r="P1268" s="153">
        <v>1</v>
      </c>
      <c r="Q1268" s="154">
        <v>0.990476190476191</v>
      </c>
      <c r="R1268" s="154">
        <v>0.833333333333333</v>
      </c>
      <c r="S1268" s="154">
        <v>1</v>
      </c>
      <c r="T1268" s="154">
        <v>1</v>
      </c>
      <c r="U1268" s="173">
        <v>-0.166666666666667</v>
      </c>
      <c r="V1268" s="158">
        <v>27</v>
      </c>
      <c r="W1268" s="158">
        <v>26</v>
      </c>
      <c r="X1268" s="158">
        <v>29</v>
      </c>
      <c r="Y1268" s="158">
        <v>29</v>
      </c>
      <c r="Z1268" s="155">
        <v>0.962962962962963</v>
      </c>
      <c r="AA1268" s="155">
        <v>1</v>
      </c>
      <c r="AB1268" s="173">
        <v>-0.0370370370370371</v>
      </c>
    </row>
    <row r="1269" spans="1:28">
      <c r="A1269" s="175" t="s">
        <v>1085</v>
      </c>
      <c r="B1269" s="181" t="s">
        <v>1841</v>
      </c>
      <c r="C1269" s="181" t="s">
        <v>1270</v>
      </c>
      <c r="D1269" s="150">
        <v>1</v>
      </c>
      <c r="E1269" s="153">
        <v>1</v>
      </c>
      <c r="F1269" s="153">
        <v>0</v>
      </c>
      <c r="G1269" s="151">
        <v>3</v>
      </c>
      <c r="H1269" s="151">
        <v>3</v>
      </c>
      <c r="I1269" s="151">
        <v>0</v>
      </c>
      <c r="J1269" s="151">
        <v>0</v>
      </c>
      <c r="K1269" s="151">
        <v>0</v>
      </c>
      <c r="L1269" s="151">
        <v>0</v>
      </c>
      <c r="M1269" s="172">
        <v>0.93</v>
      </c>
      <c r="N1269" s="153">
        <v>38</v>
      </c>
      <c r="O1269" s="153">
        <v>38</v>
      </c>
      <c r="P1269" s="153">
        <v>0</v>
      </c>
      <c r="Q1269" s="154">
        <v>1</v>
      </c>
      <c r="R1269" s="154">
        <v>1</v>
      </c>
      <c r="S1269" s="154">
        <v>1</v>
      </c>
      <c r="T1269" s="154">
        <v>0</v>
      </c>
      <c r="U1269" s="173">
        <v>0</v>
      </c>
      <c r="V1269" s="158">
        <v>10</v>
      </c>
      <c r="W1269" s="158">
        <v>10</v>
      </c>
      <c r="X1269" s="158">
        <v>22</v>
      </c>
      <c r="Y1269" s="158">
        <v>22</v>
      </c>
      <c r="Z1269" s="155">
        <v>1</v>
      </c>
      <c r="AA1269" s="155">
        <v>1</v>
      </c>
      <c r="AB1269" s="173">
        <v>0</v>
      </c>
    </row>
    <row r="1270" spans="1:28">
      <c r="A1270" s="175" t="s">
        <v>1085</v>
      </c>
      <c r="B1270" s="181" t="s">
        <v>1841</v>
      </c>
      <c r="C1270" s="181" t="s">
        <v>1271</v>
      </c>
      <c r="D1270" s="150">
        <v>10667</v>
      </c>
      <c r="E1270" s="153">
        <v>10132</v>
      </c>
      <c r="F1270" s="153">
        <v>535</v>
      </c>
      <c r="G1270" s="151">
        <v>6401</v>
      </c>
      <c r="H1270" s="151">
        <v>6050</v>
      </c>
      <c r="I1270" s="151">
        <v>351</v>
      </c>
      <c r="J1270" s="151">
        <v>6275</v>
      </c>
      <c r="K1270" s="151">
        <v>5990</v>
      </c>
      <c r="L1270" s="151">
        <v>285</v>
      </c>
      <c r="M1270" s="172">
        <v>0.93</v>
      </c>
      <c r="N1270" s="153">
        <v>205224</v>
      </c>
      <c r="O1270" s="153">
        <v>196021</v>
      </c>
      <c r="P1270" s="153">
        <v>9203</v>
      </c>
      <c r="Q1270" s="154">
        <v>0.955156316999961</v>
      </c>
      <c r="R1270" s="154">
        <v>0.949845317333833</v>
      </c>
      <c r="S1270" s="154">
        <v>0.945164817997188</v>
      </c>
      <c r="T1270" s="154">
        <v>0.954581673306773</v>
      </c>
      <c r="U1270" s="173">
        <v>0.00468049933664538</v>
      </c>
      <c r="V1270" s="158">
        <v>57336</v>
      </c>
      <c r="W1270" s="158">
        <v>54320</v>
      </c>
      <c r="X1270" s="158">
        <v>65279</v>
      </c>
      <c r="Y1270" s="158">
        <v>62636</v>
      </c>
      <c r="Z1270" s="155">
        <v>0.947397795451374</v>
      </c>
      <c r="AA1270" s="155">
        <v>0.959512247430261</v>
      </c>
      <c r="AB1270" s="173">
        <v>-0.0121144519788865</v>
      </c>
    </row>
    <row r="1271" spans="1:28">
      <c r="A1271" s="175" t="s">
        <v>1085</v>
      </c>
      <c r="B1271" s="177" t="s">
        <v>1841</v>
      </c>
      <c r="C1271" s="177" t="s">
        <v>1272</v>
      </c>
      <c r="D1271" s="150">
        <v>65</v>
      </c>
      <c r="E1271" s="153">
        <v>65</v>
      </c>
      <c r="F1271" s="153">
        <v>0</v>
      </c>
      <c r="G1271" s="151">
        <v>80</v>
      </c>
      <c r="H1271" s="151">
        <v>80</v>
      </c>
      <c r="I1271" s="151">
        <v>0</v>
      </c>
      <c r="J1271" s="151">
        <v>68</v>
      </c>
      <c r="K1271" s="151">
        <v>66</v>
      </c>
      <c r="L1271" s="151">
        <v>2</v>
      </c>
      <c r="M1271" s="172">
        <v>0.93</v>
      </c>
      <c r="N1271" s="153">
        <v>1170</v>
      </c>
      <c r="O1271" s="153">
        <v>1167</v>
      </c>
      <c r="P1271" s="153">
        <v>3</v>
      </c>
      <c r="Q1271" s="154">
        <v>0.997435897435897</v>
      </c>
      <c r="R1271" s="154">
        <v>1</v>
      </c>
      <c r="S1271" s="154">
        <v>1</v>
      </c>
      <c r="T1271" s="154">
        <v>0.970588235294118</v>
      </c>
      <c r="U1271" s="173">
        <v>0</v>
      </c>
      <c r="V1271" s="158">
        <v>506</v>
      </c>
      <c r="W1271" s="158">
        <v>504</v>
      </c>
      <c r="X1271" s="158">
        <v>473</v>
      </c>
      <c r="Y1271" s="158">
        <v>473</v>
      </c>
      <c r="Z1271" s="155">
        <v>0.99604743083004</v>
      </c>
      <c r="AA1271" s="155">
        <v>1</v>
      </c>
      <c r="AB1271" s="173">
        <v>-0.00395256916996045</v>
      </c>
    </row>
    <row r="1272" spans="1:28">
      <c r="A1272" s="175" t="s">
        <v>1085</v>
      </c>
      <c r="B1272" s="181" t="s">
        <v>1842</v>
      </c>
      <c r="C1272" s="181" t="s">
        <v>1273</v>
      </c>
      <c r="D1272" s="150">
        <v>5233</v>
      </c>
      <c r="E1272" s="153">
        <v>4963</v>
      </c>
      <c r="F1272" s="153">
        <v>270</v>
      </c>
      <c r="G1272" s="151">
        <v>3331</v>
      </c>
      <c r="H1272" s="151">
        <v>3225</v>
      </c>
      <c r="I1272" s="151">
        <v>106</v>
      </c>
      <c r="J1272" s="151">
        <v>3386</v>
      </c>
      <c r="K1272" s="151">
        <v>3263</v>
      </c>
      <c r="L1272" s="151">
        <v>123</v>
      </c>
      <c r="M1272" s="172">
        <v>0.93</v>
      </c>
      <c r="N1272" s="153">
        <v>97995</v>
      </c>
      <c r="O1272" s="153">
        <v>92983</v>
      </c>
      <c r="P1272" s="153">
        <v>5012</v>
      </c>
      <c r="Q1272" s="154">
        <v>0.948854533394561</v>
      </c>
      <c r="R1272" s="154">
        <v>0.948404356965412</v>
      </c>
      <c r="S1272" s="154">
        <v>0.968177724407085</v>
      </c>
      <c r="T1272" s="154">
        <v>0.963673951565269</v>
      </c>
      <c r="U1272" s="173">
        <v>-0.0197733674416731</v>
      </c>
      <c r="V1272" s="158">
        <v>29320</v>
      </c>
      <c r="W1272" s="158">
        <v>27752</v>
      </c>
      <c r="X1272" s="158">
        <v>31813</v>
      </c>
      <c r="Y1272" s="158">
        <v>30189</v>
      </c>
      <c r="Z1272" s="155">
        <v>0.946521145975443</v>
      </c>
      <c r="AA1272" s="155">
        <v>0.948951686417502</v>
      </c>
      <c r="AB1272" s="173">
        <v>-0.00243054044205893</v>
      </c>
    </row>
    <row r="1273" spans="1:28">
      <c r="A1273" s="175" t="s">
        <v>1085</v>
      </c>
      <c r="B1273" s="181" t="s">
        <v>1842</v>
      </c>
      <c r="C1273" s="181" t="s">
        <v>1274</v>
      </c>
      <c r="D1273" s="150">
        <v>6683</v>
      </c>
      <c r="E1273" s="153">
        <v>6431</v>
      </c>
      <c r="F1273" s="153">
        <v>252</v>
      </c>
      <c r="G1273" s="151">
        <v>4167</v>
      </c>
      <c r="H1273" s="151">
        <v>3951</v>
      </c>
      <c r="I1273" s="151">
        <v>216</v>
      </c>
      <c r="J1273" s="151">
        <v>4321</v>
      </c>
      <c r="K1273" s="151">
        <v>4151</v>
      </c>
      <c r="L1273" s="151">
        <v>170</v>
      </c>
      <c r="M1273" s="172">
        <v>0.93</v>
      </c>
      <c r="N1273" s="153">
        <v>129751</v>
      </c>
      <c r="O1273" s="153">
        <v>124259</v>
      </c>
      <c r="P1273" s="153">
        <v>5492</v>
      </c>
      <c r="Q1273" s="154">
        <v>0.957672773234888</v>
      </c>
      <c r="R1273" s="154">
        <v>0.962292383660033</v>
      </c>
      <c r="S1273" s="154">
        <v>0.948164146868251</v>
      </c>
      <c r="T1273" s="154">
        <v>0.960657255264985</v>
      </c>
      <c r="U1273" s="173">
        <v>0.0141282367917823</v>
      </c>
      <c r="V1273" s="158">
        <v>36861</v>
      </c>
      <c r="W1273" s="158">
        <v>35176</v>
      </c>
      <c r="X1273" s="158">
        <v>41235</v>
      </c>
      <c r="Y1273" s="158">
        <v>39584</v>
      </c>
      <c r="Z1273" s="155">
        <v>0.954287729578687</v>
      </c>
      <c r="AA1273" s="155">
        <v>0.959961198011398</v>
      </c>
      <c r="AB1273" s="173">
        <v>-0.00567346843271066</v>
      </c>
    </row>
    <row r="1274" spans="1:28">
      <c r="A1274" s="175" t="s">
        <v>1085</v>
      </c>
      <c r="B1274" s="181" t="s">
        <v>1842</v>
      </c>
      <c r="C1274" s="181" t="s">
        <v>1275</v>
      </c>
      <c r="D1274" s="150">
        <v>3784</v>
      </c>
      <c r="E1274" s="153">
        <v>3663</v>
      </c>
      <c r="F1274" s="153">
        <v>121</v>
      </c>
      <c r="G1274" s="151">
        <v>2475</v>
      </c>
      <c r="H1274" s="151">
        <v>2401</v>
      </c>
      <c r="I1274" s="151">
        <v>74</v>
      </c>
      <c r="J1274" s="151">
        <v>2491</v>
      </c>
      <c r="K1274" s="151">
        <v>2396</v>
      </c>
      <c r="L1274" s="151">
        <v>95</v>
      </c>
      <c r="M1274" s="172">
        <v>0.93</v>
      </c>
      <c r="N1274" s="153">
        <v>73581</v>
      </c>
      <c r="O1274" s="153">
        <v>71011</v>
      </c>
      <c r="P1274" s="153">
        <v>2570</v>
      </c>
      <c r="Q1274" s="154">
        <v>0.965072505130401</v>
      </c>
      <c r="R1274" s="154">
        <v>0.968023255813954</v>
      </c>
      <c r="S1274" s="154">
        <v>0.97010101010101</v>
      </c>
      <c r="T1274" s="154">
        <v>0.961862705740666</v>
      </c>
      <c r="U1274" s="173">
        <v>-0.00207775428705659</v>
      </c>
      <c r="V1274" s="158">
        <v>21256</v>
      </c>
      <c r="W1274" s="158">
        <v>20600</v>
      </c>
      <c r="X1274" s="158">
        <v>23497</v>
      </c>
      <c r="Y1274" s="158">
        <v>22782</v>
      </c>
      <c r="Z1274" s="155">
        <v>0.969138125705683</v>
      </c>
      <c r="AA1274" s="155">
        <v>0.969570583478742</v>
      </c>
      <c r="AB1274" s="173">
        <v>-0.000432457773058781</v>
      </c>
    </row>
    <row r="1275" spans="1:28">
      <c r="A1275" s="175" t="s">
        <v>1085</v>
      </c>
      <c r="B1275" s="181" t="s">
        <v>1842</v>
      </c>
      <c r="C1275" s="181" t="s">
        <v>1276</v>
      </c>
      <c r="D1275" s="150">
        <v>263</v>
      </c>
      <c r="E1275" s="153">
        <v>263</v>
      </c>
      <c r="F1275" s="153">
        <v>0</v>
      </c>
      <c r="G1275" s="151">
        <v>262</v>
      </c>
      <c r="H1275" s="151">
        <v>261</v>
      </c>
      <c r="I1275" s="151">
        <v>1</v>
      </c>
      <c r="J1275" s="151">
        <v>253</v>
      </c>
      <c r="K1275" s="151">
        <v>253</v>
      </c>
      <c r="L1275" s="151">
        <v>0</v>
      </c>
      <c r="M1275" s="172">
        <v>0.93</v>
      </c>
      <c r="N1275" s="153">
        <v>4332</v>
      </c>
      <c r="O1275" s="153">
        <v>4316</v>
      </c>
      <c r="P1275" s="153">
        <v>16</v>
      </c>
      <c r="Q1275" s="154">
        <v>0.996306555863343</v>
      </c>
      <c r="R1275" s="154">
        <v>1</v>
      </c>
      <c r="S1275" s="154">
        <v>0.99618320610687</v>
      </c>
      <c r="T1275" s="154">
        <v>1</v>
      </c>
      <c r="U1275" s="173">
        <v>0.00381679389312972</v>
      </c>
      <c r="V1275" s="158">
        <v>1981</v>
      </c>
      <c r="W1275" s="158">
        <v>1977</v>
      </c>
      <c r="X1275" s="158">
        <v>1625</v>
      </c>
      <c r="Y1275" s="158">
        <v>1616</v>
      </c>
      <c r="Z1275" s="155">
        <v>0.997980817768804</v>
      </c>
      <c r="AA1275" s="155">
        <v>0.994461538461539</v>
      </c>
      <c r="AB1275" s="173">
        <v>0.00351927930726514</v>
      </c>
    </row>
    <row r="1276" spans="1:28">
      <c r="A1276" s="175" t="s">
        <v>1085</v>
      </c>
      <c r="B1276" s="181" t="s">
        <v>1842</v>
      </c>
      <c r="C1276" s="181" t="s">
        <v>1277</v>
      </c>
      <c r="D1276" s="150">
        <v>1</v>
      </c>
      <c r="E1276" s="153">
        <v>1</v>
      </c>
      <c r="F1276" s="153">
        <v>0</v>
      </c>
      <c r="G1276" s="151">
        <v>4</v>
      </c>
      <c r="H1276" s="151">
        <v>4</v>
      </c>
      <c r="I1276" s="151">
        <v>0</v>
      </c>
      <c r="J1276" s="151">
        <v>0</v>
      </c>
      <c r="K1276" s="151">
        <v>0</v>
      </c>
      <c r="L1276" s="151">
        <v>0</v>
      </c>
      <c r="M1276" s="172">
        <v>0.93</v>
      </c>
      <c r="N1276" s="153">
        <v>32</v>
      </c>
      <c r="O1276" s="153">
        <v>31</v>
      </c>
      <c r="P1276" s="153">
        <v>1</v>
      </c>
      <c r="Q1276" s="154">
        <v>0.96875</v>
      </c>
      <c r="R1276" s="154">
        <v>1</v>
      </c>
      <c r="S1276" s="154">
        <v>1</v>
      </c>
      <c r="T1276" s="154">
        <v>0</v>
      </c>
      <c r="U1276" s="173">
        <v>0</v>
      </c>
      <c r="V1276" s="158">
        <v>15</v>
      </c>
      <c r="W1276" s="158">
        <v>15</v>
      </c>
      <c r="X1276" s="158">
        <v>6</v>
      </c>
      <c r="Y1276" s="158">
        <v>5</v>
      </c>
      <c r="Z1276" s="155">
        <v>1</v>
      </c>
      <c r="AA1276" s="155">
        <v>0.833333333333333</v>
      </c>
      <c r="AB1276" s="173">
        <v>0.166666666666667</v>
      </c>
    </row>
    <row r="1277" spans="1:28">
      <c r="A1277" s="175" t="s">
        <v>1085</v>
      </c>
      <c r="B1277" s="181" t="s">
        <v>1842</v>
      </c>
      <c r="C1277" s="181" t="s">
        <v>1278</v>
      </c>
      <c r="D1277" s="150">
        <v>6358</v>
      </c>
      <c r="E1277" s="153">
        <v>6028</v>
      </c>
      <c r="F1277" s="153">
        <v>330</v>
      </c>
      <c r="G1277" s="151">
        <v>4328</v>
      </c>
      <c r="H1277" s="151">
        <v>4140</v>
      </c>
      <c r="I1277" s="151">
        <v>188</v>
      </c>
      <c r="J1277" s="151">
        <v>4077</v>
      </c>
      <c r="K1277" s="151">
        <v>3935</v>
      </c>
      <c r="L1277" s="151">
        <v>142</v>
      </c>
      <c r="M1277" s="172">
        <v>0.93</v>
      </c>
      <c r="N1277" s="153">
        <v>119302</v>
      </c>
      <c r="O1277" s="153">
        <v>113214</v>
      </c>
      <c r="P1277" s="153">
        <v>6088</v>
      </c>
      <c r="Q1277" s="154">
        <v>0.948969841243231</v>
      </c>
      <c r="R1277" s="154">
        <v>0.948096885813149</v>
      </c>
      <c r="S1277" s="154">
        <v>0.956561922365989</v>
      </c>
      <c r="T1277" s="154">
        <v>0.965170468481727</v>
      </c>
      <c r="U1277" s="173">
        <v>-0.00846503655284014</v>
      </c>
      <c r="V1277" s="158">
        <v>37593</v>
      </c>
      <c r="W1277" s="158">
        <v>35793</v>
      </c>
      <c r="X1277" s="158">
        <v>38591</v>
      </c>
      <c r="Y1277" s="158">
        <v>36640</v>
      </c>
      <c r="Z1277" s="155">
        <v>0.952118745511132</v>
      </c>
      <c r="AA1277" s="155">
        <v>0.949444170920681</v>
      </c>
      <c r="AB1277" s="173">
        <v>0.0026745745904514</v>
      </c>
    </row>
    <row r="1278" spans="1:28">
      <c r="A1278" s="175" t="s">
        <v>1085</v>
      </c>
      <c r="B1278" s="181" t="s">
        <v>1842</v>
      </c>
      <c r="C1278" s="181" t="s">
        <v>1279</v>
      </c>
      <c r="D1278" s="150">
        <v>9</v>
      </c>
      <c r="E1278" s="153">
        <v>9</v>
      </c>
      <c r="F1278" s="153">
        <v>0</v>
      </c>
      <c r="G1278" s="151">
        <v>8</v>
      </c>
      <c r="H1278" s="151">
        <v>8</v>
      </c>
      <c r="I1278" s="151">
        <v>0</v>
      </c>
      <c r="J1278" s="151">
        <v>5</v>
      </c>
      <c r="K1278" s="151">
        <v>5</v>
      </c>
      <c r="L1278" s="151">
        <v>0</v>
      </c>
      <c r="M1278" s="172">
        <v>0.93</v>
      </c>
      <c r="N1278" s="153">
        <v>232</v>
      </c>
      <c r="O1278" s="153">
        <v>231</v>
      </c>
      <c r="P1278" s="153">
        <v>1</v>
      </c>
      <c r="Q1278" s="154">
        <v>0.995689655172414</v>
      </c>
      <c r="R1278" s="154">
        <v>1</v>
      </c>
      <c r="S1278" s="154">
        <v>1</v>
      </c>
      <c r="T1278" s="154">
        <v>1</v>
      </c>
      <c r="U1278" s="173">
        <v>0</v>
      </c>
      <c r="V1278" s="158">
        <v>59</v>
      </c>
      <c r="W1278" s="158">
        <v>58</v>
      </c>
      <c r="X1278" s="158">
        <v>87</v>
      </c>
      <c r="Y1278" s="158">
        <v>87</v>
      </c>
      <c r="Z1278" s="155">
        <v>0.983050847457627</v>
      </c>
      <c r="AA1278" s="155">
        <v>1</v>
      </c>
      <c r="AB1278" s="173">
        <v>-0.0169491525423728</v>
      </c>
    </row>
    <row r="1279" spans="1:28">
      <c r="A1279" s="175" t="s">
        <v>1085</v>
      </c>
      <c r="B1279" s="181" t="s">
        <v>1842</v>
      </c>
      <c r="C1279" s="181" t="s">
        <v>1280</v>
      </c>
      <c r="D1279" s="150">
        <v>9218</v>
      </c>
      <c r="E1279" s="153">
        <v>8666</v>
      </c>
      <c r="F1279" s="153">
        <v>552</v>
      </c>
      <c r="G1279" s="151">
        <v>6005</v>
      </c>
      <c r="H1279" s="151">
        <v>5665</v>
      </c>
      <c r="I1279" s="151">
        <v>340</v>
      </c>
      <c r="J1279" s="151">
        <v>5967</v>
      </c>
      <c r="K1279" s="151">
        <v>5741</v>
      </c>
      <c r="L1279" s="151">
        <v>226</v>
      </c>
      <c r="M1279" s="172">
        <v>0.93</v>
      </c>
      <c r="N1279" s="153">
        <v>180431</v>
      </c>
      <c r="O1279" s="153">
        <v>170160</v>
      </c>
      <c r="P1279" s="153">
        <v>10271</v>
      </c>
      <c r="Q1279" s="154">
        <v>0.943075192178728</v>
      </c>
      <c r="R1279" s="154">
        <v>0.940117162074203</v>
      </c>
      <c r="S1279" s="154">
        <v>0.94338051623647</v>
      </c>
      <c r="T1279" s="154">
        <v>0.96212502094855</v>
      </c>
      <c r="U1279" s="173">
        <v>-0.00326335416226697</v>
      </c>
      <c r="V1279" s="158">
        <v>53240</v>
      </c>
      <c r="W1279" s="158">
        <v>49746</v>
      </c>
      <c r="X1279" s="158">
        <v>57428</v>
      </c>
      <c r="Y1279" s="158">
        <v>54379</v>
      </c>
      <c r="Z1279" s="155">
        <v>0.934372652141247</v>
      </c>
      <c r="AA1279" s="155">
        <v>0.946907431914745</v>
      </c>
      <c r="AB1279" s="173">
        <v>-0.0125347797734983</v>
      </c>
    </row>
    <row r="1280" spans="1:28">
      <c r="A1280" s="175" t="s">
        <v>1085</v>
      </c>
      <c r="B1280" s="181" t="s">
        <v>1842</v>
      </c>
      <c r="C1280" s="181" t="s">
        <v>1281</v>
      </c>
      <c r="D1280" s="150">
        <v>7070</v>
      </c>
      <c r="E1280" s="153">
        <v>6480</v>
      </c>
      <c r="F1280" s="153">
        <v>590</v>
      </c>
      <c r="G1280" s="151">
        <v>4617</v>
      </c>
      <c r="H1280" s="151">
        <v>4127</v>
      </c>
      <c r="I1280" s="151">
        <v>490</v>
      </c>
      <c r="J1280" s="151">
        <v>4631</v>
      </c>
      <c r="K1280" s="151">
        <v>4079</v>
      </c>
      <c r="L1280" s="151">
        <v>552</v>
      </c>
      <c r="M1280" s="172">
        <v>0.93</v>
      </c>
      <c r="N1280" s="153">
        <v>138391</v>
      </c>
      <c r="O1280" s="153">
        <v>123933</v>
      </c>
      <c r="P1280" s="153">
        <v>14458</v>
      </c>
      <c r="Q1280" s="154">
        <v>0.895527888374244</v>
      </c>
      <c r="R1280" s="154">
        <v>0.916548797736917</v>
      </c>
      <c r="S1280" s="154">
        <v>0.8938704786658</v>
      </c>
      <c r="T1280" s="154">
        <v>0.88080328222846</v>
      </c>
      <c r="U1280" s="173">
        <v>0.0226783190711163</v>
      </c>
      <c r="V1280" s="158">
        <v>40616</v>
      </c>
      <c r="W1280" s="158">
        <v>36473</v>
      </c>
      <c r="X1280" s="158">
        <v>44478</v>
      </c>
      <c r="Y1280" s="158">
        <v>39910</v>
      </c>
      <c r="Z1280" s="155">
        <v>0.897995863699035</v>
      </c>
      <c r="AA1280" s="155">
        <v>0.89729754035703</v>
      </c>
      <c r="AB1280" s="173">
        <v>0.00069832334200437</v>
      </c>
    </row>
    <row r="1281" spans="1:28">
      <c r="A1281" s="175" t="s">
        <v>1085</v>
      </c>
      <c r="B1281" s="181" t="s">
        <v>1841</v>
      </c>
      <c r="C1281" s="181" t="s">
        <v>1282</v>
      </c>
      <c r="D1281" s="150">
        <v>3187</v>
      </c>
      <c r="E1281" s="153">
        <v>3069</v>
      </c>
      <c r="F1281" s="153">
        <v>118</v>
      </c>
      <c r="G1281" s="151">
        <v>2020</v>
      </c>
      <c r="H1281" s="151">
        <v>1894</v>
      </c>
      <c r="I1281" s="151">
        <v>126</v>
      </c>
      <c r="J1281" s="151">
        <v>2090</v>
      </c>
      <c r="K1281" s="151">
        <v>2022</v>
      </c>
      <c r="L1281" s="151">
        <v>68</v>
      </c>
      <c r="M1281" s="172">
        <v>0.93</v>
      </c>
      <c r="N1281" s="153">
        <v>65045</v>
      </c>
      <c r="O1281" s="153">
        <v>61717</v>
      </c>
      <c r="P1281" s="153">
        <v>3328</v>
      </c>
      <c r="Q1281" s="154">
        <v>0.948835421631178</v>
      </c>
      <c r="R1281" s="154">
        <v>0.96297458424851</v>
      </c>
      <c r="S1281" s="154">
        <v>0.937623762376238</v>
      </c>
      <c r="T1281" s="154">
        <v>0.967464114832536</v>
      </c>
      <c r="U1281" s="173">
        <v>0.025350821872272</v>
      </c>
      <c r="V1281" s="158">
        <v>18734</v>
      </c>
      <c r="W1281" s="158">
        <v>17674</v>
      </c>
      <c r="X1281" s="158">
        <v>21249</v>
      </c>
      <c r="Y1281" s="158">
        <v>20225</v>
      </c>
      <c r="Z1281" s="155">
        <v>0.943418383687413</v>
      </c>
      <c r="AA1281" s="155">
        <v>0.951809496917502</v>
      </c>
      <c r="AB1281" s="173">
        <v>-0.00839111323008879</v>
      </c>
    </row>
    <row r="1282" spans="1:28">
      <c r="A1282" s="175" t="s">
        <v>1085</v>
      </c>
      <c r="B1282" s="181" t="s">
        <v>1841</v>
      </c>
      <c r="C1282" s="181" t="s">
        <v>1283</v>
      </c>
      <c r="D1282" s="150">
        <v>7067</v>
      </c>
      <c r="E1282" s="153">
        <v>6605</v>
      </c>
      <c r="F1282" s="153">
        <v>462</v>
      </c>
      <c r="G1282" s="151">
        <v>4218</v>
      </c>
      <c r="H1282" s="151">
        <v>3972</v>
      </c>
      <c r="I1282" s="151">
        <v>246</v>
      </c>
      <c r="J1282" s="151">
        <v>4187</v>
      </c>
      <c r="K1282" s="151">
        <v>4003</v>
      </c>
      <c r="L1282" s="151">
        <v>184</v>
      </c>
      <c r="M1282" s="172">
        <v>0.93</v>
      </c>
      <c r="N1282" s="153">
        <v>134283</v>
      </c>
      <c r="O1282" s="153">
        <v>127894</v>
      </c>
      <c r="P1282" s="153">
        <v>6389</v>
      </c>
      <c r="Q1282" s="154">
        <v>0.952421378729996</v>
      </c>
      <c r="R1282" s="154">
        <v>0.934625725201641</v>
      </c>
      <c r="S1282" s="154">
        <v>0.941678520625889</v>
      </c>
      <c r="T1282" s="154">
        <v>0.956054454263196</v>
      </c>
      <c r="U1282" s="173">
        <v>-0.00705279542424764</v>
      </c>
      <c r="V1282" s="158">
        <v>38379</v>
      </c>
      <c r="W1282" s="158">
        <v>36124</v>
      </c>
      <c r="X1282" s="158">
        <v>43284</v>
      </c>
      <c r="Y1282" s="158">
        <v>41279</v>
      </c>
      <c r="Z1282" s="155">
        <v>0.941243909429636</v>
      </c>
      <c r="AA1282" s="155">
        <v>0.95367803345347</v>
      </c>
      <c r="AB1282" s="173">
        <v>-0.0124341240238341</v>
      </c>
    </row>
    <row r="1283" spans="1:28">
      <c r="A1283" s="175" t="s">
        <v>1085</v>
      </c>
      <c r="B1283" s="181" t="s">
        <v>1841</v>
      </c>
      <c r="C1283" s="181" t="s">
        <v>1284</v>
      </c>
      <c r="D1283" s="150">
        <v>3145</v>
      </c>
      <c r="E1283" s="153">
        <v>3042</v>
      </c>
      <c r="F1283" s="153">
        <v>103</v>
      </c>
      <c r="G1283" s="151">
        <v>2081</v>
      </c>
      <c r="H1283" s="151">
        <v>2024</v>
      </c>
      <c r="I1283" s="151">
        <v>57</v>
      </c>
      <c r="J1283" s="151">
        <v>2304</v>
      </c>
      <c r="K1283" s="151">
        <v>2225</v>
      </c>
      <c r="L1283" s="151">
        <v>79</v>
      </c>
      <c r="M1283" s="172">
        <v>0.93</v>
      </c>
      <c r="N1283" s="153">
        <v>65620</v>
      </c>
      <c r="O1283" s="153">
        <v>63217</v>
      </c>
      <c r="P1283" s="153">
        <v>2403</v>
      </c>
      <c r="Q1283" s="154">
        <v>0.963380067052728</v>
      </c>
      <c r="R1283" s="154">
        <v>0.96724960254372</v>
      </c>
      <c r="S1283" s="154">
        <v>0.972609322441134</v>
      </c>
      <c r="T1283" s="154">
        <v>0.965711805555556</v>
      </c>
      <c r="U1283" s="173">
        <v>-0.00535971989741391</v>
      </c>
      <c r="V1283" s="158">
        <v>19028</v>
      </c>
      <c r="W1283" s="158">
        <v>18301</v>
      </c>
      <c r="X1283" s="158">
        <v>21278</v>
      </c>
      <c r="Y1283" s="158">
        <v>20498</v>
      </c>
      <c r="Z1283" s="155">
        <v>0.96179314694135</v>
      </c>
      <c r="AA1283" s="155">
        <v>0.96334241940032</v>
      </c>
      <c r="AB1283" s="173">
        <v>-0.00154927245897007</v>
      </c>
    </row>
    <row r="1284" spans="1:28">
      <c r="A1284" s="175" t="s">
        <v>1085</v>
      </c>
      <c r="B1284" s="181" t="s">
        <v>1841</v>
      </c>
      <c r="C1284" s="181" t="s">
        <v>1285</v>
      </c>
      <c r="D1284" s="150">
        <v>6579</v>
      </c>
      <c r="E1284" s="153">
        <v>6234</v>
      </c>
      <c r="F1284" s="153">
        <v>345</v>
      </c>
      <c r="G1284" s="151">
        <v>4104</v>
      </c>
      <c r="H1284" s="151">
        <v>3871</v>
      </c>
      <c r="I1284" s="151">
        <v>233</v>
      </c>
      <c r="J1284" s="151">
        <v>4220</v>
      </c>
      <c r="K1284" s="151">
        <v>4021</v>
      </c>
      <c r="L1284" s="151">
        <v>199</v>
      </c>
      <c r="M1284" s="172">
        <v>0.93</v>
      </c>
      <c r="N1284" s="153">
        <v>130000</v>
      </c>
      <c r="O1284" s="153">
        <v>125360</v>
      </c>
      <c r="P1284" s="153">
        <v>4640</v>
      </c>
      <c r="Q1284" s="154">
        <v>0.964307692307692</v>
      </c>
      <c r="R1284" s="154">
        <v>0.947560419516644</v>
      </c>
      <c r="S1284" s="154">
        <v>0.9432261208577</v>
      </c>
      <c r="T1284" s="154">
        <v>0.952843601895735</v>
      </c>
      <c r="U1284" s="173">
        <v>0.00433429865894397</v>
      </c>
      <c r="V1284" s="158">
        <v>36965</v>
      </c>
      <c r="W1284" s="158">
        <v>35412</v>
      </c>
      <c r="X1284" s="158">
        <v>41924</v>
      </c>
      <c r="Y1284" s="158">
        <v>40393</v>
      </c>
      <c r="Z1284" s="155">
        <v>0.95798728526985</v>
      </c>
      <c r="AA1284" s="155">
        <v>0.963481538021181</v>
      </c>
      <c r="AB1284" s="173">
        <v>-0.00549425275133131</v>
      </c>
    </row>
    <row r="1285" spans="1:28">
      <c r="A1285" s="175" t="s">
        <v>1085</v>
      </c>
      <c r="B1285" s="181" t="s">
        <v>1841</v>
      </c>
      <c r="C1285" s="181" t="s">
        <v>1286</v>
      </c>
      <c r="D1285" s="150">
        <v>2</v>
      </c>
      <c r="E1285" s="153">
        <v>2</v>
      </c>
      <c r="F1285" s="153">
        <v>0</v>
      </c>
      <c r="G1285" s="151">
        <v>3</v>
      </c>
      <c r="H1285" s="151">
        <v>3</v>
      </c>
      <c r="I1285" s="151">
        <v>0</v>
      </c>
      <c r="J1285" s="151">
        <v>2</v>
      </c>
      <c r="K1285" s="151">
        <v>1</v>
      </c>
      <c r="L1285" s="151">
        <v>1</v>
      </c>
      <c r="M1285" s="172">
        <v>0.93</v>
      </c>
      <c r="N1285" s="153">
        <v>66</v>
      </c>
      <c r="O1285" s="153">
        <v>64</v>
      </c>
      <c r="P1285" s="153">
        <v>2</v>
      </c>
      <c r="Q1285" s="154">
        <v>0.96969696969697</v>
      </c>
      <c r="R1285" s="154">
        <v>1</v>
      </c>
      <c r="S1285" s="154">
        <v>1</v>
      </c>
      <c r="T1285" s="154">
        <v>0.5</v>
      </c>
      <c r="U1285" s="173">
        <v>0</v>
      </c>
      <c r="V1285" s="158">
        <v>13</v>
      </c>
      <c r="W1285" s="158">
        <v>12</v>
      </c>
      <c r="X1285" s="158">
        <v>29</v>
      </c>
      <c r="Y1285" s="158">
        <v>28</v>
      </c>
      <c r="Z1285" s="155">
        <v>0.923076923076923</v>
      </c>
      <c r="AA1285" s="155">
        <v>0.96551724137931</v>
      </c>
      <c r="AB1285" s="173">
        <v>-0.0424403183023873</v>
      </c>
    </row>
    <row r="1286" spans="1:28">
      <c r="A1286" s="175" t="s">
        <v>1085</v>
      </c>
      <c r="B1286" s="181" t="s">
        <v>1843</v>
      </c>
      <c r="C1286" s="181" t="s">
        <v>1287</v>
      </c>
      <c r="D1286" s="150">
        <v>4197</v>
      </c>
      <c r="E1286" s="153">
        <v>4106</v>
      </c>
      <c r="F1286" s="153">
        <v>91</v>
      </c>
      <c r="G1286" s="151">
        <v>2243</v>
      </c>
      <c r="H1286" s="151">
        <v>2203</v>
      </c>
      <c r="I1286" s="151">
        <v>40</v>
      </c>
      <c r="J1286" s="151">
        <v>4055</v>
      </c>
      <c r="K1286" s="151">
        <v>3985</v>
      </c>
      <c r="L1286" s="151">
        <v>70</v>
      </c>
      <c r="M1286" s="172">
        <v>0.93</v>
      </c>
      <c r="N1286" s="153">
        <v>86565</v>
      </c>
      <c r="O1286" s="153">
        <v>85345</v>
      </c>
      <c r="P1286" s="153">
        <v>1220</v>
      </c>
      <c r="Q1286" s="154">
        <v>0.98590654421533</v>
      </c>
      <c r="R1286" s="154">
        <v>0.978317846080534</v>
      </c>
      <c r="S1286" s="154">
        <v>0.982166740971913</v>
      </c>
      <c r="T1286" s="154">
        <v>0.982737361282367</v>
      </c>
      <c r="U1286" s="173">
        <v>-0.00384889489137885</v>
      </c>
      <c r="V1286" s="158">
        <v>26167</v>
      </c>
      <c r="W1286" s="158">
        <v>25720</v>
      </c>
      <c r="X1286" s="158">
        <v>27108</v>
      </c>
      <c r="Y1286" s="158">
        <v>26753</v>
      </c>
      <c r="Z1286" s="155">
        <v>0.982917415064776</v>
      </c>
      <c r="AA1286" s="155">
        <v>0.986904234912203</v>
      </c>
      <c r="AB1286" s="173">
        <v>-0.00398681984742677</v>
      </c>
    </row>
    <row r="1287" spans="1:28">
      <c r="A1287" s="175" t="s">
        <v>1085</v>
      </c>
      <c r="B1287" s="181" t="s">
        <v>1843</v>
      </c>
      <c r="C1287" s="181" t="s">
        <v>1288</v>
      </c>
      <c r="D1287" s="150">
        <v>4335</v>
      </c>
      <c r="E1287" s="153">
        <v>4171</v>
      </c>
      <c r="F1287" s="153">
        <v>164</v>
      </c>
      <c r="G1287" s="151">
        <v>2384</v>
      </c>
      <c r="H1287" s="151">
        <v>2296</v>
      </c>
      <c r="I1287" s="151">
        <v>88</v>
      </c>
      <c r="J1287" s="151">
        <v>4200</v>
      </c>
      <c r="K1287" s="151">
        <v>4092</v>
      </c>
      <c r="L1287" s="151">
        <v>108</v>
      </c>
      <c r="M1287" s="172">
        <v>0.93</v>
      </c>
      <c r="N1287" s="153">
        <v>92437</v>
      </c>
      <c r="O1287" s="153">
        <v>89996</v>
      </c>
      <c r="P1287" s="153">
        <v>2441</v>
      </c>
      <c r="Q1287" s="154">
        <v>0.973592825383775</v>
      </c>
      <c r="R1287" s="154">
        <v>0.962168396770473</v>
      </c>
      <c r="S1287" s="154">
        <v>0.963087248322148</v>
      </c>
      <c r="T1287" s="154">
        <v>0.974285714285714</v>
      </c>
      <c r="U1287" s="173">
        <v>-0.000918851551674704</v>
      </c>
      <c r="V1287" s="158">
        <v>27219</v>
      </c>
      <c r="W1287" s="158">
        <v>26392</v>
      </c>
      <c r="X1287" s="158">
        <v>29459</v>
      </c>
      <c r="Y1287" s="158">
        <v>28746</v>
      </c>
      <c r="Z1287" s="155">
        <v>0.969616811785885</v>
      </c>
      <c r="AA1287" s="155">
        <v>0.975796870226416</v>
      </c>
      <c r="AB1287" s="173">
        <v>-0.00618005844053149</v>
      </c>
    </row>
    <row r="1288" spans="1:28">
      <c r="A1288" s="175" t="s">
        <v>1085</v>
      </c>
      <c r="B1288" s="181" t="s">
        <v>1843</v>
      </c>
      <c r="C1288" s="181" t="s">
        <v>1289</v>
      </c>
      <c r="D1288" s="150">
        <v>4436</v>
      </c>
      <c r="E1288" s="153">
        <v>4289</v>
      </c>
      <c r="F1288" s="153">
        <v>147</v>
      </c>
      <c r="G1288" s="151">
        <v>2511</v>
      </c>
      <c r="H1288" s="151">
        <v>2378</v>
      </c>
      <c r="I1288" s="151">
        <v>133</v>
      </c>
      <c r="J1288" s="151">
        <v>4447</v>
      </c>
      <c r="K1288" s="151">
        <v>4346</v>
      </c>
      <c r="L1288" s="151">
        <v>101</v>
      </c>
      <c r="M1288" s="172">
        <v>0.93</v>
      </c>
      <c r="N1288" s="153">
        <v>98684</v>
      </c>
      <c r="O1288" s="153">
        <v>95705</v>
      </c>
      <c r="P1288" s="153">
        <v>2979</v>
      </c>
      <c r="Q1288" s="154">
        <v>0.969812735600503</v>
      </c>
      <c r="R1288" s="154">
        <v>0.966862037871957</v>
      </c>
      <c r="S1288" s="154">
        <v>0.947033054559936</v>
      </c>
      <c r="T1288" s="154">
        <v>0.977288059365865</v>
      </c>
      <c r="U1288" s="173">
        <v>0.0198289833120204</v>
      </c>
      <c r="V1288" s="158">
        <v>29120</v>
      </c>
      <c r="W1288" s="158">
        <v>28249</v>
      </c>
      <c r="X1288" s="158">
        <v>31447</v>
      </c>
      <c r="Y1288" s="158">
        <v>30475</v>
      </c>
      <c r="Z1288" s="155">
        <v>0.970089285714286</v>
      </c>
      <c r="AA1288" s="155">
        <v>0.969090851273571</v>
      </c>
      <c r="AB1288" s="173">
        <v>0.000998434440714346</v>
      </c>
    </row>
    <row r="1289" spans="1:28">
      <c r="A1289" s="175" t="s">
        <v>1085</v>
      </c>
      <c r="B1289" s="181" t="s">
        <v>1843</v>
      </c>
      <c r="C1289" s="181" t="s">
        <v>1290</v>
      </c>
      <c r="D1289" s="150">
        <v>4524</v>
      </c>
      <c r="E1289" s="153">
        <v>4411</v>
      </c>
      <c r="F1289" s="153">
        <v>113</v>
      </c>
      <c r="G1289" s="151">
        <v>2507</v>
      </c>
      <c r="H1289" s="151">
        <v>2453</v>
      </c>
      <c r="I1289" s="151">
        <v>54</v>
      </c>
      <c r="J1289" s="151">
        <v>4525</v>
      </c>
      <c r="K1289" s="151">
        <v>4476</v>
      </c>
      <c r="L1289" s="151">
        <v>49</v>
      </c>
      <c r="M1289" s="172">
        <v>0.93</v>
      </c>
      <c r="N1289" s="153">
        <v>94598</v>
      </c>
      <c r="O1289" s="153">
        <v>92906</v>
      </c>
      <c r="P1289" s="153">
        <v>1692</v>
      </c>
      <c r="Q1289" s="154">
        <v>0.98211378676082</v>
      </c>
      <c r="R1289" s="154">
        <v>0.975022104332449</v>
      </c>
      <c r="S1289" s="154">
        <v>0.978460311128839</v>
      </c>
      <c r="T1289" s="154">
        <v>0.989171270718232</v>
      </c>
      <c r="U1289" s="173">
        <v>-0.00343820679639006</v>
      </c>
      <c r="V1289" s="158">
        <v>28454</v>
      </c>
      <c r="W1289" s="158">
        <v>27964</v>
      </c>
      <c r="X1289" s="158">
        <v>29847</v>
      </c>
      <c r="Y1289" s="158">
        <v>29237</v>
      </c>
      <c r="Z1289" s="155">
        <v>0.982779222604906</v>
      </c>
      <c r="AA1289" s="155">
        <v>0.979562435085603</v>
      </c>
      <c r="AB1289" s="173">
        <v>0.00321678751930288</v>
      </c>
    </row>
    <row r="1290" spans="1:28">
      <c r="A1290" s="175" t="s">
        <v>1085</v>
      </c>
      <c r="B1290" s="181" t="s">
        <v>1843</v>
      </c>
      <c r="C1290" s="181" t="s">
        <v>1291</v>
      </c>
      <c r="D1290" s="150">
        <v>2808</v>
      </c>
      <c r="E1290" s="153">
        <v>2715</v>
      </c>
      <c r="F1290" s="153">
        <v>93</v>
      </c>
      <c r="G1290" s="151">
        <v>1621</v>
      </c>
      <c r="H1290" s="151">
        <v>1587</v>
      </c>
      <c r="I1290" s="151">
        <v>34</v>
      </c>
      <c r="J1290" s="151">
        <v>2623</v>
      </c>
      <c r="K1290" s="151">
        <v>2584</v>
      </c>
      <c r="L1290" s="151">
        <v>39</v>
      </c>
      <c r="M1290" s="172">
        <v>0.93</v>
      </c>
      <c r="N1290" s="153">
        <v>59462</v>
      </c>
      <c r="O1290" s="153">
        <v>58200</v>
      </c>
      <c r="P1290" s="153">
        <v>1262</v>
      </c>
      <c r="Q1290" s="154">
        <v>0.97877636137365</v>
      </c>
      <c r="R1290" s="154">
        <v>0.966880341880342</v>
      </c>
      <c r="S1290" s="154">
        <v>0.979025293028994</v>
      </c>
      <c r="T1290" s="154">
        <v>0.985131528783835</v>
      </c>
      <c r="U1290" s="173">
        <v>-0.0121449511486525</v>
      </c>
      <c r="V1290" s="158">
        <v>17810</v>
      </c>
      <c r="W1290" s="158">
        <v>17451</v>
      </c>
      <c r="X1290" s="158">
        <v>19015</v>
      </c>
      <c r="Y1290" s="158">
        <v>18614</v>
      </c>
      <c r="Z1290" s="155">
        <v>0.979842784952274</v>
      </c>
      <c r="AA1290" s="155">
        <v>0.978911385748094</v>
      </c>
      <c r="AB1290" s="173">
        <v>0.000931399204180283</v>
      </c>
    </row>
    <row r="1291" spans="1:28">
      <c r="A1291" s="175" t="s">
        <v>1085</v>
      </c>
      <c r="B1291" s="181" t="s">
        <v>1843</v>
      </c>
      <c r="C1291" s="181" t="s">
        <v>1292</v>
      </c>
      <c r="D1291" s="150">
        <v>3971</v>
      </c>
      <c r="E1291" s="153">
        <v>3873</v>
      </c>
      <c r="F1291" s="153">
        <v>98</v>
      </c>
      <c r="G1291" s="151">
        <v>2247</v>
      </c>
      <c r="H1291" s="151">
        <v>2189</v>
      </c>
      <c r="I1291" s="151">
        <v>58</v>
      </c>
      <c r="J1291" s="151">
        <v>3842</v>
      </c>
      <c r="K1291" s="151">
        <v>3769</v>
      </c>
      <c r="L1291" s="151">
        <v>73</v>
      </c>
      <c r="M1291" s="172">
        <v>0.93</v>
      </c>
      <c r="N1291" s="153">
        <v>80759</v>
      </c>
      <c r="O1291" s="153">
        <v>78169</v>
      </c>
      <c r="P1291" s="153">
        <v>2590</v>
      </c>
      <c r="Q1291" s="154">
        <v>0.967929271040999</v>
      </c>
      <c r="R1291" s="154">
        <v>0.975321077814153</v>
      </c>
      <c r="S1291" s="154">
        <v>0.974187805963507</v>
      </c>
      <c r="T1291" s="154">
        <v>0.980999479437793</v>
      </c>
      <c r="U1291" s="173">
        <v>0.00113327185064571</v>
      </c>
      <c r="V1291" s="158">
        <v>24100</v>
      </c>
      <c r="W1291" s="158">
        <v>23615</v>
      </c>
      <c r="X1291" s="158">
        <v>24964</v>
      </c>
      <c r="Y1291" s="158">
        <v>23380</v>
      </c>
      <c r="Z1291" s="155">
        <v>0.979875518672199</v>
      </c>
      <c r="AA1291" s="155">
        <v>0.936548630027239</v>
      </c>
      <c r="AB1291" s="173">
        <v>0.0433268886449599</v>
      </c>
    </row>
    <row r="1292" spans="1:28">
      <c r="A1292" s="175" t="s">
        <v>1085</v>
      </c>
      <c r="B1292" s="181" t="s">
        <v>1843</v>
      </c>
      <c r="C1292" s="181" t="s">
        <v>1293</v>
      </c>
      <c r="D1292" s="150">
        <v>4204</v>
      </c>
      <c r="E1292" s="153">
        <v>4101</v>
      </c>
      <c r="F1292" s="153">
        <v>103</v>
      </c>
      <c r="G1292" s="151">
        <v>2253</v>
      </c>
      <c r="H1292" s="151">
        <v>2198</v>
      </c>
      <c r="I1292" s="151">
        <v>55</v>
      </c>
      <c r="J1292" s="151">
        <v>4010</v>
      </c>
      <c r="K1292" s="151">
        <v>3928</v>
      </c>
      <c r="L1292" s="151">
        <v>82</v>
      </c>
      <c r="M1292" s="172">
        <v>0.93</v>
      </c>
      <c r="N1292" s="153">
        <v>84662</v>
      </c>
      <c r="O1292" s="153">
        <v>83223</v>
      </c>
      <c r="P1292" s="153">
        <v>1439</v>
      </c>
      <c r="Q1292" s="154">
        <v>0.983003000165363</v>
      </c>
      <c r="R1292" s="154">
        <v>0.975499524262607</v>
      </c>
      <c r="S1292" s="154">
        <v>0.975588104749223</v>
      </c>
      <c r="T1292" s="154">
        <v>0.979551122194514</v>
      </c>
      <c r="U1292" s="173">
        <v>-8.85804866163076e-5</v>
      </c>
      <c r="V1292" s="158">
        <v>25426</v>
      </c>
      <c r="W1292" s="158">
        <v>24971</v>
      </c>
      <c r="X1292" s="158">
        <v>26374</v>
      </c>
      <c r="Y1292" s="158">
        <v>25951</v>
      </c>
      <c r="Z1292" s="155">
        <v>0.982104931959412</v>
      </c>
      <c r="AA1292" s="155">
        <v>0.983961477212406</v>
      </c>
      <c r="AB1292" s="173">
        <v>-0.0018565452529945</v>
      </c>
    </row>
    <row r="1293" spans="1:28">
      <c r="A1293" s="175" t="s">
        <v>1085</v>
      </c>
      <c r="B1293" s="181" t="s">
        <v>1843</v>
      </c>
      <c r="C1293" s="181" t="s">
        <v>1294</v>
      </c>
      <c r="D1293" s="150">
        <v>2336</v>
      </c>
      <c r="E1293" s="153">
        <v>2279</v>
      </c>
      <c r="F1293" s="153">
        <v>57</v>
      </c>
      <c r="G1293" s="151">
        <v>1165</v>
      </c>
      <c r="H1293" s="151">
        <v>1127</v>
      </c>
      <c r="I1293" s="151">
        <v>38</v>
      </c>
      <c r="J1293" s="151">
        <v>2032</v>
      </c>
      <c r="K1293" s="151">
        <v>2004</v>
      </c>
      <c r="L1293" s="151">
        <v>28</v>
      </c>
      <c r="M1293" s="172">
        <v>0.93</v>
      </c>
      <c r="N1293" s="153">
        <v>48499</v>
      </c>
      <c r="O1293" s="153">
        <v>47779</v>
      </c>
      <c r="P1293" s="153">
        <v>720</v>
      </c>
      <c r="Q1293" s="154">
        <v>0.985154333079033</v>
      </c>
      <c r="R1293" s="154">
        <v>0.975599315068493</v>
      </c>
      <c r="S1293" s="154">
        <v>0.967381974248927</v>
      </c>
      <c r="T1293" s="154">
        <v>0.986220472440945</v>
      </c>
      <c r="U1293" s="173">
        <v>0.00821734081956615</v>
      </c>
      <c r="V1293" s="158">
        <v>13959</v>
      </c>
      <c r="W1293" s="158">
        <v>13701</v>
      </c>
      <c r="X1293" s="158">
        <v>15826</v>
      </c>
      <c r="Y1293" s="158">
        <v>15631</v>
      </c>
      <c r="Z1293" s="155">
        <v>0.981517300666237</v>
      </c>
      <c r="AA1293" s="155">
        <v>0.987678503728042</v>
      </c>
      <c r="AB1293" s="173">
        <v>-0.00616120306180556</v>
      </c>
    </row>
    <row r="1294" spans="1:28">
      <c r="A1294" s="175" t="s">
        <v>1085</v>
      </c>
      <c r="B1294" s="181" t="s">
        <v>1843</v>
      </c>
      <c r="C1294" s="181" t="s">
        <v>1295</v>
      </c>
      <c r="D1294" s="150">
        <v>3664</v>
      </c>
      <c r="E1294" s="153">
        <v>3502</v>
      </c>
      <c r="F1294" s="153">
        <v>162</v>
      </c>
      <c r="G1294" s="151">
        <v>2043</v>
      </c>
      <c r="H1294" s="151">
        <v>1941</v>
      </c>
      <c r="I1294" s="151">
        <v>102</v>
      </c>
      <c r="J1294" s="151">
        <v>3568</v>
      </c>
      <c r="K1294" s="151">
        <v>3451</v>
      </c>
      <c r="L1294" s="151">
        <v>117</v>
      </c>
      <c r="M1294" s="172">
        <v>0.93</v>
      </c>
      <c r="N1294" s="153">
        <v>77622</v>
      </c>
      <c r="O1294" s="153">
        <v>74853</v>
      </c>
      <c r="P1294" s="153">
        <v>2769</v>
      </c>
      <c r="Q1294" s="154">
        <v>0.964327123753575</v>
      </c>
      <c r="R1294" s="154">
        <v>0.955786026200873</v>
      </c>
      <c r="S1294" s="154">
        <v>0.95007342143906</v>
      </c>
      <c r="T1294" s="154">
        <v>0.967208520179372</v>
      </c>
      <c r="U1294" s="173">
        <v>0.00571260476181323</v>
      </c>
      <c r="V1294" s="158">
        <v>22533</v>
      </c>
      <c r="W1294" s="158">
        <v>21713</v>
      </c>
      <c r="X1294" s="158">
        <v>24950</v>
      </c>
      <c r="Y1294" s="158">
        <v>24132</v>
      </c>
      <c r="Z1294" s="155">
        <v>0.96360892912617</v>
      </c>
      <c r="AA1294" s="155">
        <v>0.967214428857715</v>
      </c>
      <c r="AB1294" s="173">
        <v>-0.003605499731545</v>
      </c>
    </row>
    <row r="1295" spans="1:28">
      <c r="A1295" s="175" t="s">
        <v>1085</v>
      </c>
      <c r="B1295" s="181" t="s">
        <v>1843</v>
      </c>
      <c r="C1295" s="181" t="s">
        <v>1296</v>
      </c>
      <c r="D1295" s="150">
        <v>2838</v>
      </c>
      <c r="E1295" s="153">
        <v>2790</v>
      </c>
      <c r="F1295" s="153">
        <v>48</v>
      </c>
      <c r="G1295" s="151">
        <v>1667</v>
      </c>
      <c r="H1295" s="151">
        <v>1644</v>
      </c>
      <c r="I1295" s="151">
        <v>23</v>
      </c>
      <c r="J1295" s="151">
        <v>2751</v>
      </c>
      <c r="K1295" s="151">
        <v>2716</v>
      </c>
      <c r="L1295" s="151">
        <v>35</v>
      </c>
      <c r="M1295" s="172">
        <v>0.93</v>
      </c>
      <c r="N1295" s="153">
        <v>59413</v>
      </c>
      <c r="O1295" s="153">
        <v>57667</v>
      </c>
      <c r="P1295" s="153">
        <v>1746</v>
      </c>
      <c r="Q1295" s="154">
        <v>0.970612492215508</v>
      </c>
      <c r="R1295" s="154">
        <v>0.983086680761099</v>
      </c>
      <c r="S1295" s="154">
        <v>0.98620275944811</v>
      </c>
      <c r="T1295" s="154">
        <v>0.987277353689567</v>
      </c>
      <c r="U1295" s="173">
        <v>-0.00311607868701103</v>
      </c>
      <c r="V1295" s="158">
        <v>16858</v>
      </c>
      <c r="W1295" s="158">
        <v>16647</v>
      </c>
      <c r="X1295" s="158">
        <v>19173</v>
      </c>
      <c r="Y1295" s="158">
        <v>17820</v>
      </c>
      <c r="Z1295" s="155">
        <v>0.987483687270139</v>
      </c>
      <c r="AA1295" s="155">
        <v>0.929432013769363</v>
      </c>
      <c r="AB1295" s="173">
        <v>0.0580516735007757</v>
      </c>
    </row>
    <row r="1296" spans="1:28">
      <c r="A1296" s="175" t="s">
        <v>1085</v>
      </c>
      <c r="B1296" s="181" t="s">
        <v>1843</v>
      </c>
      <c r="C1296" s="181" t="s">
        <v>1297</v>
      </c>
      <c r="D1296" s="150">
        <v>3664</v>
      </c>
      <c r="E1296" s="153">
        <v>3307</v>
      </c>
      <c r="F1296" s="153">
        <v>357</v>
      </c>
      <c r="G1296" s="151">
        <v>1885</v>
      </c>
      <c r="H1296" s="151">
        <v>1721</v>
      </c>
      <c r="I1296" s="151">
        <v>164</v>
      </c>
      <c r="J1296" s="151">
        <v>3520</v>
      </c>
      <c r="K1296" s="151">
        <v>3244</v>
      </c>
      <c r="L1296" s="151">
        <v>276</v>
      </c>
      <c r="M1296" s="172">
        <v>0.93</v>
      </c>
      <c r="N1296" s="153">
        <v>76836</v>
      </c>
      <c r="O1296" s="153">
        <v>71503</v>
      </c>
      <c r="P1296" s="153">
        <v>5333</v>
      </c>
      <c r="Q1296" s="154">
        <v>0.930592430631475</v>
      </c>
      <c r="R1296" s="154">
        <v>0.902565502183406</v>
      </c>
      <c r="S1296" s="154">
        <v>0.912997347480106</v>
      </c>
      <c r="T1296" s="154">
        <v>0.921590909090909</v>
      </c>
      <c r="U1296" s="173">
        <v>-0.0104318452966999</v>
      </c>
      <c r="V1296" s="158">
        <v>22376</v>
      </c>
      <c r="W1296" s="158">
        <v>20687</v>
      </c>
      <c r="X1296" s="158">
        <v>24072</v>
      </c>
      <c r="Y1296" s="158">
        <v>22307</v>
      </c>
      <c r="Z1296" s="155">
        <v>0.92451734000715</v>
      </c>
      <c r="AA1296" s="155">
        <v>0.926678298438019</v>
      </c>
      <c r="AB1296" s="173">
        <v>-0.00216095843086883</v>
      </c>
    </row>
    <row r="1297" spans="1:28">
      <c r="A1297" s="175" t="s">
        <v>1085</v>
      </c>
      <c r="B1297" s="181" t="s">
        <v>1844</v>
      </c>
      <c r="C1297" s="181" t="s">
        <v>1298</v>
      </c>
      <c r="D1297" s="150">
        <v>2292</v>
      </c>
      <c r="E1297" s="153">
        <v>2209</v>
      </c>
      <c r="F1297" s="153">
        <v>83</v>
      </c>
      <c r="G1297" s="151">
        <v>1221</v>
      </c>
      <c r="H1297" s="151">
        <v>1173</v>
      </c>
      <c r="I1297" s="151">
        <v>48</v>
      </c>
      <c r="J1297" s="151">
        <v>2130</v>
      </c>
      <c r="K1297" s="151">
        <v>2061</v>
      </c>
      <c r="L1297" s="151">
        <v>69</v>
      </c>
      <c r="M1297" s="172">
        <v>0.93</v>
      </c>
      <c r="N1297" s="153">
        <v>48541</v>
      </c>
      <c r="O1297" s="153">
        <v>47433</v>
      </c>
      <c r="P1297" s="153">
        <v>1108</v>
      </c>
      <c r="Q1297" s="154">
        <v>0.977173935436023</v>
      </c>
      <c r="R1297" s="154">
        <v>0.963787085514834</v>
      </c>
      <c r="S1297" s="154">
        <v>0.960687960687961</v>
      </c>
      <c r="T1297" s="154">
        <v>0.967605633802817</v>
      </c>
      <c r="U1297" s="173">
        <v>0.00309912482687347</v>
      </c>
      <c r="V1297" s="158">
        <v>14411</v>
      </c>
      <c r="W1297" s="158">
        <v>14000</v>
      </c>
      <c r="X1297" s="158">
        <v>15256</v>
      </c>
      <c r="Y1297" s="158">
        <v>14912</v>
      </c>
      <c r="Z1297" s="155">
        <v>0.971480119353272</v>
      </c>
      <c r="AA1297" s="155">
        <v>0.97745149449397</v>
      </c>
      <c r="AB1297" s="173">
        <v>-0.00597137514069779</v>
      </c>
    </row>
    <row r="1298" spans="1:28">
      <c r="A1298" s="175" t="s">
        <v>1085</v>
      </c>
      <c r="B1298" s="181" t="s">
        <v>1844</v>
      </c>
      <c r="C1298" s="181" t="s">
        <v>1299</v>
      </c>
      <c r="D1298" s="150">
        <v>1434</v>
      </c>
      <c r="E1298" s="153">
        <v>1397</v>
      </c>
      <c r="F1298" s="153">
        <v>37</v>
      </c>
      <c r="G1298" s="151">
        <v>855</v>
      </c>
      <c r="H1298" s="151">
        <v>837</v>
      </c>
      <c r="I1298" s="151">
        <v>18</v>
      </c>
      <c r="J1298" s="151">
        <v>1484</v>
      </c>
      <c r="K1298" s="151">
        <v>1459</v>
      </c>
      <c r="L1298" s="151">
        <v>25</v>
      </c>
      <c r="M1298" s="172">
        <v>0.93</v>
      </c>
      <c r="N1298" s="153">
        <v>35785</v>
      </c>
      <c r="O1298" s="153">
        <v>35158</v>
      </c>
      <c r="P1298" s="153">
        <v>627</v>
      </c>
      <c r="Q1298" s="154">
        <v>0.982478692189465</v>
      </c>
      <c r="R1298" s="154">
        <v>0.974198047419805</v>
      </c>
      <c r="S1298" s="154">
        <v>0.978947368421053</v>
      </c>
      <c r="T1298" s="154">
        <v>0.983153638814016</v>
      </c>
      <c r="U1298" s="173">
        <v>-0.00474932100124792</v>
      </c>
      <c r="V1298" s="158">
        <v>10741</v>
      </c>
      <c r="W1298" s="158">
        <v>10551</v>
      </c>
      <c r="X1298" s="158">
        <v>11969</v>
      </c>
      <c r="Y1298" s="158">
        <v>11716</v>
      </c>
      <c r="Z1298" s="155">
        <v>0.982310771808956</v>
      </c>
      <c r="AA1298" s="155">
        <v>0.9788620603225</v>
      </c>
      <c r="AB1298" s="173">
        <v>0.00344871148645653</v>
      </c>
    </row>
    <row r="1299" spans="1:28">
      <c r="A1299" s="175" t="s">
        <v>1085</v>
      </c>
      <c r="B1299" s="181" t="s">
        <v>1844</v>
      </c>
      <c r="C1299" s="181" t="s">
        <v>1300</v>
      </c>
      <c r="D1299" s="150">
        <v>921</v>
      </c>
      <c r="E1299" s="153">
        <v>852</v>
      </c>
      <c r="F1299" s="153">
        <v>69</v>
      </c>
      <c r="G1299" s="151">
        <v>511</v>
      </c>
      <c r="H1299" s="151">
        <v>488</v>
      </c>
      <c r="I1299" s="151">
        <v>23</v>
      </c>
      <c r="J1299" s="151">
        <v>899</v>
      </c>
      <c r="K1299" s="151">
        <v>848</v>
      </c>
      <c r="L1299" s="151">
        <v>51</v>
      </c>
      <c r="M1299" s="172">
        <v>0.93</v>
      </c>
      <c r="N1299" s="153">
        <v>19594</v>
      </c>
      <c r="O1299" s="153">
        <v>18574</v>
      </c>
      <c r="P1299" s="153">
        <v>1020</v>
      </c>
      <c r="Q1299" s="154">
        <v>0.947943247933041</v>
      </c>
      <c r="R1299" s="154">
        <v>0.925081433224756</v>
      </c>
      <c r="S1299" s="154">
        <v>0.954990215264188</v>
      </c>
      <c r="T1299" s="154">
        <v>0.943270300333704</v>
      </c>
      <c r="U1299" s="173">
        <v>-0.0299087820394321</v>
      </c>
      <c r="V1299" s="158">
        <v>5923</v>
      </c>
      <c r="W1299" s="158">
        <v>5566</v>
      </c>
      <c r="X1299" s="158">
        <v>6402</v>
      </c>
      <c r="Y1299" s="158">
        <v>6077</v>
      </c>
      <c r="Z1299" s="155">
        <v>0.939726489954415</v>
      </c>
      <c r="AA1299" s="155">
        <v>0.949234614183068</v>
      </c>
      <c r="AB1299" s="173">
        <v>-0.00950812422865277</v>
      </c>
    </row>
    <row r="1300" spans="1:28">
      <c r="A1300" s="175" t="s">
        <v>1085</v>
      </c>
      <c r="B1300" s="181" t="s">
        <v>1844</v>
      </c>
      <c r="C1300" s="181" t="s">
        <v>1301</v>
      </c>
      <c r="D1300" s="150">
        <v>5983</v>
      </c>
      <c r="E1300" s="153">
        <v>5732</v>
      </c>
      <c r="F1300" s="153">
        <v>251</v>
      </c>
      <c r="G1300" s="151">
        <v>3461</v>
      </c>
      <c r="H1300" s="151">
        <v>3330</v>
      </c>
      <c r="I1300" s="151">
        <v>131</v>
      </c>
      <c r="J1300" s="151">
        <v>3821</v>
      </c>
      <c r="K1300" s="151">
        <v>3698</v>
      </c>
      <c r="L1300" s="151">
        <v>123</v>
      </c>
      <c r="M1300" s="172">
        <v>0.93</v>
      </c>
      <c r="N1300" s="153">
        <v>108754</v>
      </c>
      <c r="O1300" s="153">
        <v>105977</v>
      </c>
      <c r="P1300" s="153">
        <v>2777</v>
      </c>
      <c r="Q1300" s="154">
        <v>0.97446530702319</v>
      </c>
      <c r="R1300" s="154">
        <v>0.958047802105967</v>
      </c>
      <c r="S1300" s="154">
        <v>0.962149667726091</v>
      </c>
      <c r="T1300" s="154">
        <v>0.967809473959696</v>
      </c>
      <c r="U1300" s="173">
        <v>-0.00410186562012371</v>
      </c>
      <c r="V1300" s="158">
        <v>32517</v>
      </c>
      <c r="W1300" s="158">
        <v>31528</v>
      </c>
      <c r="X1300" s="158">
        <v>33775</v>
      </c>
      <c r="Y1300" s="158">
        <v>33006</v>
      </c>
      <c r="Z1300" s="155">
        <v>0.969585140080573</v>
      </c>
      <c r="AA1300" s="155">
        <v>0.977231680236862</v>
      </c>
      <c r="AB1300" s="173">
        <v>-0.0076465401562883</v>
      </c>
    </row>
    <row r="1301" spans="1:28">
      <c r="A1301" s="175" t="s">
        <v>1085</v>
      </c>
      <c r="B1301" s="181" t="s">
        <v>1844</v>
      </c>
      <c r="C1301" s="181" t="s">
        <v>1302</v>
      </c>
      <c r="D1301" s="150">
        <v>5739</v>
      </c>
      <c r="E1301" s="153">
        <v>5578</v>
      </c>
      <c r="F1301" s="153">
        <v>161</v>
      </c>
      <c r="G1301" s="151">
        <v>3144</v>
      </c>
      <c r="H1301" s="151">
        <v>3073</v>
      </c>
      <c r="I1301" s="151">
        <v>71</v>
      </c>
      <c r="J1301" s="151">
        <v>3839</v>
      </c>
      <c r="K1301" s="151">
        <v>3772</v>
      </c>
      <c r="L1301" s="151">
        <v>67</v>
      </c>
      <c r="M1301" s="172">
        <v>0.93</v>
      </c>
      <c r="N1301" s="153">
        <v>104043</v>
      </c>
      <c r="O1301" s="153">
        <v>101892</v>
      </c>
      <c r="P1301" s="153">
        <v>2151</v>
      </c>
      <c r="Q1301" s="154">
        <v>0.979325855655835</v>
      </c>
      <c r="R1301" s="154">
        <v>0.971946332113609</v>
      </c>
      <c r="S1301" s="154">
        <v>0.977417302798982</v>
      </c>
      <c r="T1301" s="154">
        <v>0.982547538421464</v>
      </c>
      <c r="U1301" s="173">
        <v>-0.00547097068537361</v>
      </c>
      <c r="V1301" s="158">
        <v>31076</v>
      </c>
      <c r="W1301" s="158">
        <v>30355</v>
      </c>
      <c r="X1301" s="158">
        <v>32506</v>
      </c>
      <c r="Y1301" s="158">
        <v>31839</v>
      </c>
      <c r="Z1301" s="155">
        <v>0.97679881580641</v>
      </c>
      <c r="AA1301" s="155">
        <v>0.979480711253307</v>
      </c>
      <c r="AB1301" s="173">
        <v>-0.00268189544689701</v>
      </c>
    </row>
    <row r="1302" spans="1:28">
      <c r="A1302" s="175" t="s">
        <v>1085</v>
      </c>
      <c r="B1302" s="181" t="s">
        <v>1844</v>
      </c>
      <c r="C1302" s="181" t="s">
        <v>1303</v>
      </c>
      <c r="D1302" s="150">
        <v>2523</v>
      </c>
      <c r="E1302" s="153">
        <v>2451</v>
      </c>
      <c r="F1302" s="153">
        <v>72</v>
      </c>
      <c r="G1302" s="151">
        <v>1378</v>
      </c>
      <c r="H1302" s="151">
        <v>1341</v>
      </c>
      <c r="I1302" s="151">
        <v>37</v>
      </c>
      <c r="J1302" s="151">
        <v>2316</v>
      </c>
      <c r="K1302" s="151">
        <v>2269</v>
      </c>
      <c r="L1302" s="151">
        <v>47</v>
      </c>
      <c r="M1302" s="172">
        <v>0.93</v>
      </c>
      <c r="N1302" s="153">
        <v>52780</v>
      </c>
      <c r="O1302" s="153">
        <v>51742</v>
      </c>
      <c r="P1302" s="153">
        <v>1038</v>
      </c>
      <c r="Q1302" s="154">
        <v>0.980333459643804</v>
      </c>
      <c r="R1302" s="154">
        <v>0.971462544589774</v>
      </c>
      <c r="S1302" s="154">
        <v>0.973149492017417</v>
      </c>
      <c r="T1302" s="154">
        <v>0.979706390328152</v>
      </c>
      <c r="U1302" s="173">
        <v>-0.00168694742764242</v>
      </c>
      <c r="V1302" s="158">
        <v>16018</v>
      </c>
      <c r="W1302" s="158">
        <v>15691</v>
      </c>
      <c r="X1302" s="158">
        <v>16869</v>
      </c>
      <c r="Y1302" s="158">
        <v>16572</v>
      </c>
      <c r="Z1302" s="155">
        <v>0.979585466350356</v>
      </c>
      <c r="AA1302" s="155">
        <v>0.982393739996443</v>
      </c>
      <c r="AB1302" s="173">
        <v>-0.00280827364608738</v>
      </c>
    </row>
    <row r="1303" spans="1:28">
      <c r="A1303" s="175" t="s">
        <v>1085</v>
      </c>
      <c r="B1303" s="181" t="s">
        <v>1844</v>
      </c>
      <c r="C1303" s="181" t="s">
        <v>1304</v>
      </c>
      <c r="D1303" s="150">
        <v>3922</v>
      </c>
      <c r="E1303" s="153">
        <v>3837</v>
      </c>
      <c r="F1303" s="153">
        <v>85</v>
      </c>
      <c r="G1303" s="151">
        <v>1879</v>
      </c>
      <c r="H1303" s="151">
        <v>1843</v>
      </c>
      <c r="I1303" s="151">
        <v>36</v>
      </c>
      <c r="J1303" s="151">
        <v>3281</v>
      </c>
      <c r="K1303" s="151">
        <v>3235</v>
      </c>
      <c r="L1303" s="151">
        <v>46</v>
      </c>
      <c r="M1303" s="172">
        <v>0.93</v>
      </c>
      <c r="N1303" s="153">
        <v>78445</v>
      </c>
      <c r="O1303" s="153">
        <v>77430</v>
      </c>
      <c r="P1303" s="153">
        <v>1015</v>
      </c>
      <c r="Q1303" s="154">
        <v>0.987060998151571</v>
      </c>
      <c r="R1303" s="154">
        <v>0.978327383987761</v>
      </c>
      <c r="S1303" s="154">
        <v>0.980840872804683</v>
      </c>
      <c r="T1303" s="154">
        <v>0.985979884181652</v>
      </c>
      <c r="U1303" s="173">
        <v>-0.00251348881692204</v>
      </c>
      <c r="V1303" s="158">
        <v>23428</v>
      </c>
      <c r="W1303" s="158">
        <v>23106</v>
      </c>
      <c r="X1303" s="158">
        <v>25260</v>
      </c>
      <c r="Y1303" s="158">
        <v>24944</v>
      </c>
      <c r="Z1303" s="155">
        <v>0.986255762335667</v>
      </c>
      <c r="AA1303" s="155">
        <v>0.987490102929533</v>
      </c>
      <c r="AB1303" s="173">
        <v>-0.00123434059386618</v>
      </c>
    </row>
    <row r="1304" spans="1:28">
      <c r="A1304" s="175" t="s">
        <v>1085</v>
      </c>
      <c r="B1304" s="181" t="s">
        <v>1844</v>
      </c>
      <c r="C1304" s="181" t="s">
        <v>1305</v>
      </c>
      <c r="D1304" s="150">
        <v>2442</v>
      </c>
      <c r="E1304" s="153">
        <v>2347</v>
      </c>
      <c r="F1304" s="153">
        <v>95</v>
      </c>
      <c r="G1304" s="151">
        <v>1338</v>
      </c>
      <c r="H1304" s="151">
        <v>1243</v>
      </c>
      <c r="I1304" s="151">
        <v>95</v>
      </c>
      <c r="J1304" s="151">
        <v>2164</v>
      </c>
      <c r="K1304" s="151">
        <v>2067</v>
      </c>
      <c r="L1304" s="151">
        <v>97</v>
      </c>
      <c r="M1304" s="172">
        <v>0.93</v>
      </c>
      <c r="N1304" s="153">
        <v>51107</v>
      </c>
      <c r="O1304" s="153">
        <v>48981</v>
      </c>
      <c r="P1304" s="153">
        <v>2126</v>
      </c>
      <c r="Q1304" s="154">
        <v>0.958401001819712</v>
      </c>
      <c r="R1304" s="154">
        <v>0.961097461097461</v>
      </c>
      <c r="S1304" s="154">
        <v>0.928998505231689</v>
      </c>
      <c r="T1304" s="154">
        <v>0.955175600739372</v>
      </c>
      <c r="U1304" s="173">
        <v>0.0320989558657719</v>
      </c>
      <c r="V1304" s="158">
        <v>15360</v>
      </c>
      <c r="W1304" s="158">
        <v>14651</v>
      </c>
      <c r="X1304" s="158">
        <v>16776</v>
      </c>
      <c r="Y1304" s="158">
        <v>16100</v>
      </c>
      <c r="Z1304" s="155">
        <v>0.953841145833333</v>
      </c>
      <c r="AA1304" s="155">
        <v>0.959704339532666</v>
      </c>
      <c r="AB1304" s="173">
        <v>-0.00586319369933241</v>
      </c>
    </row>
    <row r="1305" spans="1:28">
      <c r="A1305" s="175" t="s">
        <v>1085</v>
      </c>
      <c r="B1305" s="181" t="s">
        <v>1844</v>
      </c>
      <c r="C1305" s="181" t="s">
        <v>1306</v>
      </c>
      <c r="D1305" s="150">
        <v>2422</v>
      </c>
      <c r="E1305" s="153">
        <v>2197</v>
      </c>
      <c r="F1305" s="153">
        <v>225</v>
      </c>
      <c r="G1305" s="151">
        <v>1352</v>
      </c>
      <c r="H1305" s="151">
        <v>1208</v>
      </c>
      <c r="I1305" s="151">
        <v>144</v>
      </c>
      <c r="J1305" s="151">
        <v>2216</v>
      </c>
      <c r="K1305" s="151">
        <v>1993</v>
      </c>
      <c r="L1305" s="151">
        <v>223</v>
      </c>
      <c r="M1305" s="172">
        <v>0.93</v>
      </c>
      <c r="N1305" s="153">
        <v>52556</v>
      </c>
      <c r="O1305" s="153">
        <v>47164</v>
      </c>
      <c r="P1305" s="153">
        <v>5392</v>
      </c>
      <c r="Q1305" s="154">
        <v>0.897404673110587</v>
      </c>
      <c r="R1305" s="154">
        <v>0.90710156895128</v>
      </c>
      <c r="S1305" s="154">
        <v>0.893491124260355</v>
      </c>
      <c r="T1305" s="154">
        <v>0.899368231046931</v>
      </c>
      <c r="U1305" s="173">
        <v>0.0136104446909249</v>
      </c>
      <c r="V1305" s="158">
        <v>15729</v>
      </c>
      <c r="W1305" s="158">
        <v>14280</v>
      </c>
      <c r="X1305" s="158">
        <v>17057</v>
      </c>
      <c r="Y1305" s="158">
        <v>15402</v>
      </c>
      <c r="Z1305" s="155">
        <v>0.907877169559413</v>
      </c>
      <c r="AA1305" s="155">
        <v>0.902972386703406</v>
      </c>
      <c r="AB1305" s="173">
        <v>0.00490478285600637</v>
      </c>
    </row>
    <row r="1306" spans="1:28">
      <c r="A1306" s="175" t="s">
        <v>1085</v>
      </c>
      <c r="B1306" s="181" t="s">
        <v>1844</v>
      </c>
      <c r="C1306" s="181" t="s">
        <v>1307</v>
      </c>
      <c r="D1306" s="150">
        <v>1819</v>
      </c>
      <c r="E1306" s="153">
        <v>1755</v>
      </c>
      <c r="F1306" s="153">
        <v>64</v>
      </c>
      <c r="G1306" s="151">
        <v>978</v>
      </c>
      <c r="H1306" s="151">
        <v>940</v>
      </c>
      <c r="I1306" s="151">
        <v>38</v>
      </c>
      <c r="J1306" s="151">
        <v>1663</v>
      </c>
      <c r="K1306" s="151">
        <v>1618</v>
      </c>
      <c r="L1306" s="151">
        <v>45</v>
      </c>
      <c r="M1306" s="172">
        <v>0.93</v>
      </c>
      <c r="N1306" s="153">
        <v>39105</v>
      </c>
      <c r="O1306" s="153">
        <v>38126</v>
      </c>
      <c r="P1306" s="153">
        <v>979</v>
      </c>
      <c r="Q1306" s="154">
        <v>0.974964838255977</v>
      </c>
      <c r="R1306" s="154">
        <v>0.964815832875206</v>
      </c>
      <c r="S1306" s="154">
        <v>0.961145194274029</v>
      </c>
      <c r="T1306" s="154">
        <v>0.97294046903187</v>
      </c>
      <c r="U1306" s="173">
        <v>0.00367063860117745</v>
      </c>
      <c r="V1306" s="158">
        <v>11655</v>
      </c>
      <c r="W1306" s="158">
        <v>11336</v>
      </c>
      <c r="X1306" s="158">
        <v>12724</v>
      </c>
      <c r="Y1306" s="158">
        <v>12458</v>
      </c>
      <c r="Z1306" s="155">
        <v>0.972629772629773</v>
      </c>
      <c r="AA1306" s="155">
        <v>0.979094624331971</v>
      </c>
      <c r="AB1306" s="173">
        <v>-0.00646485170219835</v>
      </c>
    </row>
    <row r="1307" spans="1:28">
      <c r="A1307" s="175" t="s">
        <v>1085</v>
      </c>
      <c r="B1307" s="181" t="s">
        <v>1844</v>
      </c>
      <c r="C1307" s="181" t="s">
        <v>1308</v>
      </c>
      <c r="D1307" s="150">
        <v>1752</v>
      </c>
      <c r="E1307" s="153">
        <v>1643</v>
      </c>
      <c r="F1307" s="153">
        <v>109</v>
      </c>
      <c r="G1307" s="151">
        <v>989</v>
      </c>
      <c r="H1307" s="151">
        <v>922</v>
      </c>
      <c r="I1307" s="151">
        <v>67</v>
      </c>
      <c r="J1307" s="151">
        <v>1631</v>
      </c>
      <c r="K1307" s="151">
        <v>1569</v>
      </c>
      <c r="L1307" s="151">
        <v>62</v>
      </c>
      <c r="M1307" s="172">
        <v>0.93</v>
      </c>
      <c r="N1307" s="153">
        <v>38399</v>
      </c>
      <c r="O1307" s="153">
        <v>37019</v>
      </c>
      <c r="P1307" s="153">
        <v>1380</v>
      </c>
      <c r="Q1307" s="154">
        <v>0.964061564103232</v>
      </c>
      <c r="R1307" s="154">
        <v>0.937785388127854</v>
      </c>
      <c r="S1307" s="154">
        <v>0.932254802831143</v>
      </c>
      <c r="T1307" s="154">
        <v>0.961986511342734</v>
      </c>
      <c r="U1307" s="173">
        <v>0.00553058529671124</v>
      </c>
      <c r="V1307" s="158">
        <v>11139</v>
      </c>
      <c r="W1307" s="158">
        <v>10696</v>
      </c>
      <c r="X1307" s="158">
        <v>12680</v>
      </c>
      <c r="Y1307" s="158">
        <v>12257</v>
      </c>
      <c r="Z1307" s="155">
        <v>0.960229823143909</v>
      </c>
      <c r="AA1307" s="155">
        <v>0.966640378548896</v>
      </c>
      <c r="AB1307" s="173">
        <v>-0.00641055540498714</v>
      </c>
    </row>
    <row r="1308" spans="1:28">
      <c r="A1308" s="175" t="s">
        <v>1085</v>
      </c>
      <c r="B1308" s="181" t="s">
        <v>1844</v>
      </c>
      <c r="C1308" s="181" t="s">
        <v>1309</v>
      </c>
      <c r="D1308" s="150">
        <v>1918</v>
      </c>
      <c r="E1308" s="153">
        <v>1866</v>
      </c>
      <c r="F1308" s="153">
        <v>52</v>
      </c>
      <c r="G1308" s="151">
        <v>1020</v>
      </c>
      <c r="H1308" s="151">
        <v>987</v>
      </c>
      <c r="I1308" s="151">
        <v>33</v>
      </c>
      <c r="J1308" s="151">
        <v>1849</v>
      </c>
      <c r="K1308" s="151">
        <v>1804</v>
      </c>
      <c r="L1308" s="151">
        <v>45</v>
      </c>
      <c r="M1308" s="172">
        <v>0.93</v>
      </c>
      <c r="N1308" s="153">
        <v>41597</v>
      </c>
      <c r="O1308" s="153">
        <v>40810</v>
      </c>
      <c r="P1308" s="153">
        <v>787</v>
      </c>
      <c r="Q1308" s="154">
        <v>0.981080366372575</v>
      </c>
      <c r="R1308" s="154">
        <v>0.97288842544317</v>
      </c>
      <c r="S1308" s="154">
        <v>0.967647058823529</v>
      </c>
      <c r="T1308" s="154">
        <v>0.975662520281233</v>
      </c>
      <c r="U1308" s="173">
        <v>0.00524136661964059</v>
      </c>
      <c r="V1308" s="158">
        <v>12315</v>
      </c>
      <c r="W1308" s="158">
        <v>12037</v>
      </c>
      <c r="X1308" s="158">
        <v>13398</v>
      </c>
      <c r="Y1308" s="158">
        <v>13151</v>
      </c>
      <c r="Z1308" s="155">
        <v>0.977425903369874</v>
      </c>
      <c r="AA1308" s="155">
        <v>0.981564412598895</v>
      </c>
      <c r="AB1308" s="173">
        <v>-0.00413850922902126</v>
      </c>
    </row>
    <row r="1309" spans="1:28">
      <c r="A1309" s="175" t="s">
        <v>1085</v>
      </c>
      <c r="B1309" s="181" t="s">
        <v>1844</v>
      </c>
      <c r="C1309" s="181" t="s">
        <v>1310</v>
      </c>
      <c r="D1309" s="150">
        <v>5639</v>
      </c>
      <c r="E1309" s="153">
        <v>5381</v>
      </c>
      <c r="F1309" s="153">
        <v>258</v>
      </c>
      <c r="G1309" s="151">
        <v>3030</v>
      </c>
      <c r="H1309" s="151">
        <v>2856</v>
      </c>
      <c r="I1309" s="151">
        <v>174</v>
      </c>
      <c r="J1309" s="151">
        <v>3663</v>
      </c>
      <c r="K1309" s="151">
        <v>3496</v>
      </c>
      <c r="L1309" s="151">
        <v>167</v>
      </c>
      <c r="M1309" s="172">
        <v>0.93</v>
      </c>
      <c r="N1309" s="153">
        <v>103921</v>
      </c>
      <c r="O1309" s="153">
        <v>99899</v>
      </c>
      <c r="P1309" s="153">
        <v>4022</v>
      </c>
      <c r="Q1309" s="154">
        <v>0.961297524080792</v>
      </c>
      <c r="R1309" s="154">
        <v>0.954247206951587</v>
      </c>
      <c r="S1309" s="154">
        <v>0.942574257425743</v>
      </c>
      <c r="T1309" s="154">
        <v>0.954408954408954</v>
      </c>
      <c r="U1309" s="173">
        <v>0.0116729495258446</v>
      </c>
      <c r="V1309" s="158">
        <v>30376</v>
      </c>
      <c r="W1309" s="158">
        <v>29071</v>
      </c>
      <c r="X1309" s="158">
        <v>32605</v>
      </c>
      <c r="Y1309" s="158">
        <v>31373</v>
      </c>
      <c r="Z1309" s="155">
        <v>0.957038451409007</v>
      </c>
      <c r="AA1309" s="155">
        <v>0.962214384296887</v>
      </c>
      <c r="AB1309" s="173">
        <v>-0.00517593288787987</v>
      </c>
    </row>
    <row r="1310" spans="1:28">
      <c r="A1310" s="175" t="s">
        <v>1085</v>
      </c>
      <c r="B1310" s="181" t="s">
        <v>1844</v>
      </c>
      <c r="C1310" s="181" t="s">
        <v>1311</v>
      </c>
      <c r="D1310" s="150">
        <v>8759</v>
      </c>
      <c r="E1310" s="153">
        <v>8435</v>
      </c>
      <c r="F1310" s="153">
        <v>324</v>
      </c>
      <c r="G1310" s="151">
        <v>4761</v>
      </c>
      <c r="H1310" s="151">
        <v>4579</v>
      </c>
      <c r="I1310" s="151">
        <v>182</v>
      </c>
      <c r="J1310" s="151">
        <v>5619</v>
      </c>
      <c r="K1310" s="151">
        <v>5495</v>
      </c>
      <c r="L1310" s="151">
        <v>124</v>
      </c>
      <c r="M1310" s="172">
        <v>0.93</v>
      </c>
      <c r="N1310" s="153">
        <v>165188</v>
      </c>
      <c r="O1310" s="153">
        <v>160642</v>
      </c>
      <c r="P1310" s="153">
        <v>4546</v>
      </c>
      <c r="Q1310" s="154">
        <v>0.972479841150689</v>
      </c>
      <c r="R1310" s="154">
        <v>0.963009475967576</v>
      </c>
      <c r="S1310" s="154">
        <v>0.961772736819996</v>
      </c>
      <c r="T1310" s="154">
        <v>0.97793201637302</v>
      </c>
      <c r="U1310" s="173">
        <v>0.00123673914758049</v>
      </c>
      <c r="V1310" s="158">
        <v>47822</v>
      </c>
      <c r="W1310" s="158">
        <v>46386</v>
      </c>
      <c r="X1310" s="158">
        <v>52047</v>
      </c>
      <c r="Y1310" s="158">
        <v>50563</v>
      </c>
      <c r="Z1310" s="155">
        <v>0.969971979423696</v>
      </c>
      <c r="AA1310" s="155">
        <v>0.97148730954714</v>
      </c>
      <c r="AB1310" s="173">
        <v>-0.00151533012344396</v>
      </c>
    </row>
    <row r="1311" spans="1:28">
      <c r="A1311" s="175" t="s">
        <v>1085</v>
      </c>
      <c r="B1311" s="181" t="s">
        <v>1844</v>
      </c>
      <c r="C1311" s="181" t="s">
        <v>1312</v>
      </c>
      <c r="D1311" s="150">
        <v>2611</v>
      </c>
      <c r="E1311" s="153">
        <v>2448</v>
      </c>
      <c r="F1311" s="153">
        <v>163</v>
      </c>
      <c r="G1311" s="151">
        <v>1467</v>
      </c>
      <c r="H1311" s="151">
        <v>1317</v>
      </c>
      <c r="I1311" s="151">
        <v>150</v>
      </c>
      <c r="J1311" s="151">
        <v>2460</v>
      </c>
      <c r="K1311" s="151">
        <v>2154</v>
      </c>
      <c r="L1311" s="151">
        <v>306</v>
      </c>
      <c r="M1311" s="172">
        <v>0.93</v>
      </c>
      <c r="N1311" s="153">
        <v>55874</v>
      </c>
      <c r="O1311" s="153">
        <v>52850</v>
      </c>
      <c r="P1311" s="153">
        <v>3024</v>
      </c>
      <c r="Q1311" s="154">
        <v>0.945878226008519</v>
      </c>
      <c r="R1311" s="154">
        <v>0.93757181156645</v>
      </c>
      <c r="S1311" s="154">
        <v>0.897750511247444</v>
      </c>
      <c r="T1311" s="154">
        <v>0.875609756097561</v>
      </c>
      <c r="U1311" s="173">
        <v>0.0398213003190059</v>
      </c>
      <c r="V1311" s="158">
        <v>16722</v>
      </c>
      <c r="W1311" s="158">
        <v>15530</v>
      </c>
      <c r="X1311" s="158">
        <v>17866</v>
      </c>
      <c r="Y1311" s="158">
        <v>17044</v>
      </c>
      <c r="Z1311" s="155">
        <v>0.928716660686521</v>
      </c>
      <c r="AA1311" s="155">
        <v>0.953990820553006</v>
      </c>
      <c r="AB1311" s="173">
        <v>-0.025274159866485</v>
      </c>
    </row>
    <row r="1312" spans="1:28">
      <c r="A1312" s="175" t="s">
        <v>1085</v>
      </c>
      <c r="B1312" s="181" t="s">
        <v>1844</v>
      </c>
      <c r="C1312" s="181" t="s">
        <v>1313</v>
      </c>
      <c r="D1312" s="150">
        <v>6348</v>
      </c>
      <c r="E1312" s="153">
        <v>5881</v>
      </c>
      <c r="F1312" s="153">
        <v>467</v>
      </c>
      <c r="G1312" s="151">
        <v>3673</v>
      </c>
      <c r="H1312" s="151">
        <v>3415</v>
      </c>
      <c r="I1312" s="151">
        <v>258</v>
      </c>
      <c r="J1312" s="151">
        <v>4257</v>
      </c>
      <c r="K1312" s="151">
        <v>4044</v>
      </c>
      <c r="L1312" s="151">
        <v>213</v>
      </c>
      <c r="M1312" s="172">
        <v>0.93</v>
      </c>
      <c r="N1312" s="153">
        <v>114839</v>
      </c>
      <c r="O1312" s="153">
        <v>108736</v>
      </c>
      <c r="P1312" s="153">
        <v>6103</v>
      </c>
      <c r="Q1312" s="154">
        <v>0.946856033229129</v>
      </c>
      <c r="R1312" s="154">
        <v>0.92643352236925</v>
      </c>
      <c r="S1312" s="154">
        <v>0.92975769126055</v>
      </c>
      <c r="T1312" s="154">
        <v>0.949964763918252</v>
      </c>
      <c r="U1312" s="173">
        <v>-0.00332416889129983</v>
      </c>
      <c r="V1312" s="158">
        <v>34513</v>
      </c>
      <c r="W1312" s="158">
        <v>32545</v>
      </c>
      <c r="X1312" s="158">
        <v>35241</v>
      </c>
      <c r="Y1312" s="158">
        <v>33511</v>
      </c>
      <c r="Z1312" s="155">
        <v>0.942978008286733</v>
      </c>
      <c r="AA1312" s="155">
        <v>0.950909452058682</v>
      </c>
      <c r="AB1312" s="173">
        <v>-0.0079314437719491</v>
      </c>
    </row>
    <row r="1313" spans="1:28">
      <c r="A1313" s="175" t="s">
        <v>1085</v>
      </c>
      <c r="B1313" s="181" t="s">
        <v>1844</v>
      </c>
      <c r="C1313" s="181" t="s">
        <v>1314</v>
      </c>
      <c r="D1313" s="150">
        <v>3425</v>
      </c>
      <c r="E1313" s="153">
        <v>3367</v>
      </c>
      <c r="F1313" s="153">
        <v>58</v>
      </c>
      <c r="G1313" s="151">
        <v>1919</v>
      </c>
      <c r="H1313" s="151">
        <v>1892</v>
      </c>
      <c r="I1313" s="151">
        <v>27</v>
      </c>
      <c r="J1313" s="151">
        <v>2187</v>
      </c>
      <c r="K1313" s="151">
        <v>2160</v>
      </c>
      <c r="L1313" s="151">
        <v>27</v>
      </c>
      <c r="M1313" s="172">
        <v>0.93</v>
      </c>
      <c r="N1313" s="153">
        <v>62289</v>
      </c>
      <c r="O1313" s="153">
        <v>61612</v>
      </c>
      <c r="P1313" s="153">
        <v>677</v>
      </c>
      <c r="Q1313" s="154">
        <v>0.989131307293423</v>
      </c>
      <c r="R1313" s="154">
        <v>0.983065693430657</v>
      </c>
      <c r="S1313" s="154">
        <v>0.985930171964565</v>
      </c>
      <c r="T1313" s="154">
        <v>0.987654320987654</v>
      </c>
      <c r="U1313" s="173">
        <v>-0.00286447853390792</v>
      </c>
      <c r="V1313" s="158">
        <v>18693</v>
      </c>
      <c r="W1313" s="158">
        <v>18472</v>
      </c>
      <c r="X1313" s="158">
        <v>19425</v>
      </c>
      <c r="Y1313" s="158">
        <v>19240</v>
      </c>
      <c r="Z1313" s="155">
        <v>0.988177392606858</v>
      </c>
      <c r="AA1313" s="155">
        <v>0.990476190476191</v>
      </c>
      <c r="AB1313" s="173">
        <v>-0.00229879786933229</v>
      </c>
    </row>
    <row r="1314" spans="1:28">
      <c r="A1314" s="175" t="s">
        <v>1085</v>
      </c>
      <c r="B1314" s="181" t="s">
        <v>1844</v>
      </c>
      <c r="C1314" s="181" t="s">
        <v>1315</v>
      </c>
      <c r="D1314" s="150">
        <v>7233</v>
      </c>
      <c r="E1314" s="153">
        <v>7046</v>
      </c>
      <c r="F1314" s="153">
        <v>187</v>
      </c>
      <c r="G1314" s="151">
        <v>4105</v>
      </c>
      <c r="H1314" s="151">
        <v>4005</v>
      </c>
      <c r="I1314" s="151">
        <v>100</v>
      </c>
      <c r="J1314" s="151">
        <v>4808</v>
      </c>
      <c r="K1314" s="151">
        <v>4696</v>
      </c>
      <c r="L1314" s="151">
        <v>112</v>
      </c>
      <c r="M1314" s="172">
        <v>0.93</v>
      </c>
      <c r="N1314" s="153">
        <v>127739</v>
      </c>
      <c r="O1314" s="153">
        <v>124646</v>
      </c>
      <c r="P1314" s="153">
        <v>3093</v>
      </c>
      <c r="Q1314" s="154">
        <v>0.975786564792272</v>
      </c>
      <c r="R1314" s="154">
        <v>0.974146274021844</v>
      </c>
      <c r="S1314" s="154">
        <v>0.975639464068209</v>
      </c>
      <c r="T1314" s="154">
        <v>0.976705490848586</v>
      </c>
      <c r="U1314" s="173">
        <v>-0.00149319004636517</v>
      </c>
      <c r="V1314" s="158">
        <v>38957</v>
      </c>
      <c r="W1314" s="158">
        <v>38007</v>
      </c>
      <c r="X1314" s="158">
        <v>39854</v>
      </c>
      <c r="Y1314" s="158">
        <v>38984</v>
      </c>
      <c r="Z1314" s="155">
        <v>0.975614138665708</v>
      </c>
      <c r="AA1314" s="155">
        <v>0.978170321674111</v>
      </c>
      <c r="AB1314" s="173">
        <v>-0.00255618300840221</v>
      </c>
    </row>
    <row r="1315" spans="1:28">
      <c r="A1315" s="175" t="s">
        <v>1085</v>
      </c>
      <c r="B1315" s="181" t="s">
        <v>1844</v>
      </c>
      <c r="C1315" s="181" t="s">
        <v>1316</v>
      </c>
      <c r="D1315" s="150">
        <v>3848</v>
      </c>
      <c r="E1315" s="153">
        <v>3756</v>
      </c>
      <c r="F1315" s="153">
        <v>92</v>
      </c>
      <c r="G1315" s="151">
        <v>2235</v>
      </c>
      <c r="H1315" s="151">
        <v>2187</v>
      </c>
      <c r="I1315" s="151">
        <v>48</v>
      </c>
      <c r="J1315" s="151">
        <v>2597</v>
      </c>
      <c r="K1315" s="151">
        <v>2543</v>
      </c>
      <c r="L1315" s="151">
        <v>54</v>
      </c>
      <c r="M1315" s="172">
        <v>0.93</v>
      </c>
      <c r="N1315" s="153">
        <v>68221</v>
      </c>
      <c r="O1315" s="153">
        <v>66871</v>
      </c>
      <c r="P1315" s="153">
        <v>1350</v>
      </c>
      <c r="Q1315" s="154">
        <v>0.980211371864968</v>
      </c>
      <c r="R1315" s="154">
        <v>0.976091476091476</v>
      </c>
      <c r="S1315" s="154">
        <v>0.978523489932886</v>
      </c>
      <c r="T1315" s="154">
        <v>0.979206777050443</v>
      </c>
      <c r="U1315" s="173">
        <v>-0.0024320138414099</v>
      </c>
      <c r="V1315" s="158">
        <v>21081</v>
      </c>
      <c r="W1315" s="158">
        <v>20691</v>
      </c>
      <c r="X1315" s="158">
        <v>21534</v>
      </c>
      <c r="Y1315" s="158">
        <v>21157</v>
      </c>
      <c r="Z1315" s="155">
        <v>0.98149992884588</v>
      </c>
      <c r="AA1315" s="155">
        <v>0.982492802080431</v>
      </c>
      <c r="AB1315" s="173">
        <v>-0.000992873234550773</v>
      </c>
    </row>
    <row r="1316" spans="1:28">
      <c r="A1316" s="175" t="s">
        <v>1085</v>
      </c>
      <c r="B1316" s="181" t="s">
        <v>1844</v>
      </c>
      <c r="C1316" s="181" t="s">
        <v>1317</v>
      </c>
      <c r="D1316" s="150">
        <v>2725</v>
      </c>
      <c r="E1316" s="153">
        <v>2635</v>
      </c>
      <c r="F1316" s="153">
        <v>90</v>
      </c>
      <c r="G1316" s="151">
        <v>1455</v>
      </c>
      <c r="H1316" s="151">
        <v>1409</v>
      </c>
      <c r="I1316" s="151">
        <v>46</v>
      </c>
      <c r="J1316" s="151">
        <v>2431</v>
      </c>
      <c r="K1316" s="151">
        <v>2377</v>
      </c>
      <c r="L1316" s="151">
        <v>54</v>
      </c>
      <c r="M1316" s="172">
        <v>0.93</v>
      </c>
      <c r="N1316" s="153">
        <v>60679</v>
      </c>
      <c r="O1316" s="153">
        <v>59418</v>
      </c>
      <c r="P1316" s="153">
        <v>1261</v>
      </c>
      <c r="Q1316" s="154">
        <v>0.979218510522586</v>
      </c>
      <c r="R1316" s="154">
        <v>0.96697247706422</v>
      </c>
      <c r="S1316" s="154">
        <v>0.968384879725086</v>
      </c>
      <c r="T1316" s="154">
        <v>0.97778691896339</v>
      </c>
      <c r="U1316" s="173">
        <v>-0.00141240266086573</v>
      </c>
      <c r="V1316" s="158">
        <v>17310</v>
      </c>
      <c r="W1316" s="158">
        <v>16919</v>
      </c>
      <c r="X1316" s="158">
        <v>19671</v>
      </c>
      <c r="Y1316" s="158">
        <v>19208</v>
      </c>
      <c r="Z1316" s="155">
        <v>0.977411900635471</v>
      </c>
      <c r="AA1316" s="155">
        <v>0.97646281327843</v>
      </c>
      <c r="AB1316" s="173">
        <v>0.000949087357040579</v>
      </c>
    </row>
    <row r="1317" spans="1:28">
      <c r="A1317" s="175" t="s">
        <v>1085</v>
      </c>
      <c r="B1317" s="181" t="s">
        <v>1844</v>
      </c>
      <c r="C1317" s="181" t="s">
        <v>1318</v>
      </c>
      <c r="D1317" s="150">
        <v>5418</v>
      </c>
      <c r="E1317" s="153">
        <v>5197</v>
      </c>
      <c r="F1317" s="153">
        <v>221</v>
      </c>
      <c r="G1317" s="151">
        <v>3113</v>
      </c>
      <c r="H1317" s="151">
        <v>3012</v>
      </c>
      <c r="I1317" s="151">
        <v>101</v>
      </c>
      <c r="J1317" s="151">
        <v>3560</v>
      </c>
      <c r="K1317" s="151">
        <v>3462</v>
      </c>
      <c r="L1317" s="151">
        <v>98</v>
      </c>
      <c r="M1317" s="172">
        <v>0.93</v>
      </c>
      <c r="N1317" s="153">
        <v>97231</v>
      </c>
      <c r="O1317" s="153">
        <v>94326</v>
      </c>
      <c r="P1317" s="153">
        <v>2905</v>
      </c>
      <c r="Q1317" s="154">
        <v>0.970122697493598</v>
      </c>
      <c r="R1317" s="154">
        <v>0.959210040605389</v>
      </c>
      <c r="S1317" s="154">
        <v>0.967555412785095</v>
      </c>
      <c r="T1317" s="154">
        <v>0.97247191011236</v>
      </c>
      <c r="U1317" s="173">
        <v>-0.00834537217970532</v>
      </c>
      <c r="V1317" s="158">
        <v>29451</v>
      </c>
      <c r="W1317" s="158">
        <v>28480</v>
      </c>
      <c r="X1317" s="158">
        <v>30326</v>
      </c>
      <c r="Y1317" s="158">
        <v>29549</v>
      </c>
      <c r="Z1317" s="155">
        <v>0.967029982004007</v>
      </c>
      <c r="AA1317" s="155">
        <v>0.974378421156763</v>
      </c>
      <c r="AB1317" s="173">
        <v>-0.00734843915275651</v>
      </c>
    </row>
    <row r="1318" spans="1:28">
      <c r="A1318" s="175" t="s">
        <v>1085</v>
      </c>
      <c r="B1318" s="181" t="s">
        <v>1844</v>
      </c>
      <c r="C1318" s="181" t="s">
        <v>1319</v>
      </c>
      <c r="D1318" s="150">
        <v>2919</v>
      </c>
      <c r="E1318" s="153">
        <v>2811</v>
      </c>
      <c r="F1318" s="153">
        <v>108</v>
      </c>
      <c r="G1318" s="151">
        <v>1722</v>
      </c>
      <c r="H1318" s="151">
        <v>1630</v>
      </c>
      <c r="I1318" s="151">
        <v>92</v>
      </c>
      <c r="J1318" s="151">
        <v>1953</v>
      </c>
      <c r="K1318" s="151">
        <v>1823</v>
      </c>
      <c r="L1318" s="151">
        <v>130</v>
      </c>
      <c r="M1318" s="172">
        <v>0.93</v>
      </c>
      <c r="N1318" s="153">
        <v>54492</v>
      </c>
      <c r="O1318" s="153">
        <v>52505</v>
      </c>
      <c r="P1318" s="153">
        <v>1987</v>
      </c>
      <c r="Q1318" s="154">
        <v>0.963535931879909</v>
      </c>
      <c r="R1318" s="154">
        <v>0.963001027749229</v>
      </c>
      <c r="S1318" s="154">
        <v>0.9465737514518</v>
      </c>
      <c r="T1318" s="154">
        <v>0.933435739887353</v>
      </c>
      <c r="U1318" s="173">
        <v>0.0164272762974289</v>
      </c>
      <c r="V1318" s="158">
        <v>16108</v>
      </c>
      <c r="W1318" s="158">
        <v>15424</v>
      </c>
      <c r="X1318" s="158">
        <v>17297</v>
      </c>
      <c r="Y1318" s="158">
        <v>16673</v>
      </c>
      <c r="Z1318" s="155">
        <v>0.957536627762602</v>
      </c>
      <c r="AA1318" s="155">
        <v>0.96392437995028</v>
      </c>
      <c r="AB1318" s="173">
        <v>-0.00638775218767795</v>
      </c>
    </row>
    <row r="1319" spans="1:28">
      <c r="A1319" s="175" t="s">
        <v>1085</v>
      </c>
      <c r="B1319" s="181" t="s">
        <v>1844</v>
      </c>
      <c r="C1319" s="181" t="s">
        <v>1320</v>
      </c>
      <c r="D1319" s="150">
        <v>3737</v>
      </c>
      <c r="E1319" s="153">
        <v>3575</v>
      </c>
      <c r="F1319" s="153">
        <v>162</v>
      </c>
      <c r="G1319" s="151">
        <v>1993</v>
      </c>
      <c r="H1319" s="151">
        <v>1919</v>
      </c>
      <c r="I1319" s="151">
        <v>74</v>
      </c>
      <c r="J1319" s="151">
        <v>3453</v>
      </c>
      <c r="K1319" s="151">
        <v>3353</v>
      </c>
      <c r="L1319" s="151">
        <v>100</v>
      </c>
      <c r="M1319" s="172">
        <v>0.93</v>
      </c>
      <c r="N1319" s="153">
        <v>81304</v>
      </c>
      <c r="O1319" s="153">
        <v>78927</v>
      </c>
      <c r="P1319" s="153">
        <v>2377</v>
      </c>
      <c r="Q1319" s="154">
        <v>0.970764046049395</v>
      </c>
      <c r="R1319" s="154">
        <v>0.956649719025957</v>
      </c>
      <c r="S1319" s="154">
        <v>0.962870045158053</v>
      </c>
      <c r="T1319" s="154">
        <v>0.971039675644367</v>
      </c>
      <c r="U1319" s="173">
        <v>-0.00622032613209655</v>
      </c>
      <c r="V1319" s="158">
        <v>23782</v>
      </c>
      <c r="W1319" s="158">
        <v>22915</v>
      </c>
      <c r="X1319" s="158">
        <v>26283</v>
      </c>
      <c r="Y1319" s="158">
        <v>25588</v>
      </c>
      <c r="Z1319" s="155">
        <v>0.963543856698343</v>
      </c>
      <c r="AA1319" s="155">
        <v>0.9735570520869</v>
      </c>
      <c r="AB1319" s="173">
        <v>-0.0100131953885569</v>
      </c>
    </row>
    <row r="1320" spans="1:28">
      <c r="A1320" s="175" t="s">
        <v>1085</v>
      </c>
      <c r="B1320" s="181" t="s">
        <v>1844</v>
      </c>
      <c r="C1320" s="181" t="s">
        <v>1321</v>
      </c>
      <c r="D1320" s="150">
        <v>2181</v>
      </c>
      <c r="E1320" s="153">
        <v>2114</v>
      </c>
      <c r="F1320" s="153">
        <v>67</v>
      </c>
      <c r="G1320" s="151">
        <v>1345</v>
      </c>
      <c r="H1320" s="151">
        <v>1300</v>
      </c>
      <c r="I1320" s="151">
        <v>45</v>
      </c>
      <c r="J1320" s="151">
        <v>1504</v>
      </c>
      <c r="K1320" s="151">
        <v>1471</v>
      </c>
      <c r="L1320" s="151">
        <v>33</v>
      </c>
      <c r="M1320" s="172">
        <v>0.93</v>
      </c>
      <c r="N1320" s="153">
        <v>39980</v>
      </c>
      <c r="O1320" s="153">
        <v>39182</v>
      </c>
      <c r="P1320" s="153">
        <v>798</v>
      </c>
      <c r="Q1320" s="154">
        <v>0.980040020010005</v>
      </c>
      <c r="R1320" s="154">
        <v>0.969280146721687</v>
      </c>
      <c r="S1320" s="154">
        <v>0.966542750929368</v>
      </c>
      <c r="T1320" s="154">
        <v>0.978058510638298</v>
      </c>
      <c r="U1320" s="173">
        <v>0.00273739579231924</v>
      </c>
      <c r="V1320" s="158">
        <v>12322</v>
      </c>
      <c r="W1320" s="158">
        <v>12068</v>
      </c>
      <c r="X1320" s="158">
        <v>12254</v>
      </c>
      <c r="Y1320" s="158">
        <v>12022</v>
      </c>
      <c r="Z1320" s="155">
        <v>0.979386463236488</v>
      </c>
      <c r="AA1320" s="155">
        <v>0.981067406561123</v>
      </c>
      <c r="AB1320" s="173">
        <v>-0.00168094332463531</v>
      </c>
    </row>
    <row r="1321" spans="1:28">
      <c r="A1321" s="175" t="s">
        <v>1085</v>
      </c>
      <c r="B1321" s="181" t="s">
        <v>1843</v>
      </c>
      <c r="C1321" s="181" t="s">
        <v>1322</v>
      </c>
      <c r="D1321" s="150">
        <v>0</v>
      </c>
      <c r="E1321" s="153">
        <v>0</v>
      </c>
      <c r="F1321" s="153">
        <v>0</v>
      </c>
      <c r="G1321" s="151">
        <v>0</v>
      </c>
      <c r="H1321" s="151">
        <v>0</v>
      </c>
      <c r="I1321" s="151">
        <v>0</v>
      </c>
      <c r="J1321" s="151">
        <v>0</v>
      </c>
      <c r="K1321" s="151">
        <v>0</v>
      </c>
      <c r="L1321" s="151">
        <v>0</v>
      </c>
      <c r="M1321" s="172">
        <v>0.93</v>
      </c>
      <c r="N1321" s="153">
        <v>9</v>
      </c>
      <c r="O1321" s="153">
        <v>8</v>
      </c>
      <c r="P1321" s="153">
        <v>1</v>
      </c>
      <c r="Q1321" s="154">
        <v>0.888888888888889</v>
      </c>
      <c r="R1321" s="154">
        <v>0</v>
      </c>
      <c r="S1321" s="154">
        <v>0</v>
      </c>
      <c r="T1321" s="154">
        <v>0</v>
      </c>
      <c r="U1321" s="173">
        <v>0</v>
      </c>
      <c r="V1321" s="158">
        <v>3</v>
      </c>
      <c r="W1321" s="158">
        <v>3</v>
      </c>
      <c r="X1321" s="158">
        <v>3</v>
      </c>
      <c r="Y1321" s="158">
        <v>2</v>
      </c>
      <c r="Z1321" s="155">
        <v>1</v>
      </c>
      <c r="AA1321" s="155">
        <v>0.666666666666667</v>
      </c>
      <c r="AB1321" s="173">
        <v>0.333333333333333</v>
      </c>
    </row>
    <row r="1322" spans="1:28">
      <c r="A1322" s="175" t="s">
        <v>1085</v>
      </c>
      <c r="B1322" s="181" t="s">
        <v>1843</v>
      </c>
      <c r="C1322" s="181" t="s">
        <v>1323</v>
      </c>
      <c r="D1322" s="150">
        <v>4606</v>
      </c>
      <c r="E1322" s="153">
        <v>4458</v>
      </c>
      <c r="F1322" s="153">
        <v>148</v>
      </c>
      <c r="G1322" s="151">
        <v>2451</v>
      </c>
      <c r="H1322" s="151">
        <v>2360</v>
      </c>
      <c r="I1322" s="151">
        <v>91</v>
      </c>
      <c r="J1322" s="151">
        <v>4383</v>
      </c>
      <c r="K1322" s="151">
        <v>4167</v>
      </c>
      <c r="L1322" s="151">
        <v>216</v>
      </c>
      <c r="M1322" s="172">
        <v>0.93</v>
      </c>
      <c r="N1322" s="153">
        <v>98591</v>
      </c>
      <c r="O1322" s="153">
        <v>96194</v>
      </c>
      <c r="P1322" s="153">
        <v>2397</v>
      </c>
      <c r="Q1322" s="154">
        <v>0.975687435972858</v>
      </c>
      <c r="R1322" s="154">
        <v>0.967867998263135</v>
      </c>
      <c r="S1322" s="154">
        <v>0.962872297021624</v>
      </c>
      <c r="T1322" s="154">
        <v>0.950718685831622</v>
      </c>
      <c r="U1322" s="173">
        <v>0.00499570124151127</v>
      </c>
      <c r="V1322" s="158">
        <v>29308</v>
      </c>
      <c r="W1322" s="158">
        <v>28481</v>
      </c>
      <c r="X1322" s="158">
        <v>31965</v>
      </c>
      <c r="Y1322" s="158">
        <v>31251</v>
      </c>
      <c r="Z1322" s="155">
        <v>0.971782448478231</v>
      </c>
      <c r="AA1322" s="155">
        <v>0.977663068981699</v>
      </c>
      <c r="AB1322" s="173">
        <v>-0.00588062050346749</v>
      </c>
    </row>
    <row r="1323" spans="1:28">
      <c r="A1323" s="175" t="s">
        <v>1085</v>
      </c>
      <c r="B1323" s="181" t="s">
        <v>1843</v>
      </c>
      <c r="C1323" s="181" t="s">
        <v>1324</v>
      </c>
      <c r="D1323" s="150">
        <v>5240</v>
      </c>
      <c r="E1323" s="153">
        <v>5081</v>
      </c>
      <c r="F1323" s="153">
        <v>159</v>
      </c>
      <c r="G1323" s="151">
        <v>2966</v>
      </c>
      <c r="H1323" s="151">
        <v>2846</v>
      </c>
      <c r="I1323" s="151">
        <v>120</v>
      </c>
      <c r="J1323" s="151">
        <v>4780</v>
      </c>
      <c r="K1323" s="151">
        <v>4658</v>
      </c>
      <c r="L1323" s="151">
        <v>122</v>
      </c>
      <c r="M1323" s="172">
        <v>0.93</v>
      </c>
      <c r="N1323" s="153">
        <v>113687</v>
      </c>
      <c r="O1323" s="153">
        <v>111036</v>
      </c>
      <c r="P1323" s="153">
        <v>2651</v>
      </c>
      <c r="Q1323" s="154">
        <v>0.976681590683192</v>
      </c>
      <c r="R1323" s="154">
        <v>0.969656488549618</v>
      </c>
      <c r="S1323" s="154">
        <v>0.959541469993257</v>
      </c>
      <c r="T1323" s="154">
        <v>0.974476987447699</v>
      </c>
      <c r="U1323" s="173">
        <v>0.0101150185563613</v>
      </c>
      <c r="V1323" s="158">
        <v>33078</v>
      </c>
      <c r="W1323" s="158">
        <v>32218</v>
      </c>
      <c r="X1323" s="158">
        <v>36627</v>
      </c>
      <c r="Y1323" s="158">
        <v>35829</v>
      </c>
      <c r="Z1323" s="155">
        <v>0.974000846484068</v>
      </c>
      <c r="AA1323" s="155">
        <v>0.978212793840609</v>
      </c>
      <c r="AB1323" s="173">
        <v>-0.00421194735654151</v>
      </c>
    </row>
    <row r="1324" spans="1:28">
      <c r="A1324" s="175" t="s">
        <v>1085</v>
      </c>
      <c r="B1324" s="181" t="s">
        <v>1843</v>
      </c>
      <c r="C1324" s="181" t="s">
        <v>1325</v>
      </c>
      <c r="D1324" s="150">
        <v>9381</v>
      </c>
      <c r="E1324" s="153">
        <v>9187</v>
      </c>
      <c r="F1324" s="153">
        <v>194</v>
      </c>
      <c r="G1324" s="151">
        <v>4399</v>
      </c>
      <c r="H1324" s="151">
        <v>4289</v>
      </c>
      <c r="I1324" s="151">
        <v>110</v>
      </c>
      <c r="J1324" s="151">
        <v>7971</v>
      </c>
      <c r="K1324" s="151">
        <v>7833</v>
      </c>
      <c r="L1324" s="151">
        <v>138</v>
      </c>
      <c r="M1324" s="172">
        <v>0.93</v>
      </c>
      <c r="N1324" s="153">
        <v>195901</v>
      </c>
      <c r="O1324" s="153">
        <v>192535</v>
      </c>
      <c r="P1324" s="153">
        <v>3366</v>
      </c>
      <c r="Q1324" s="154">
        <v>0.982817851874161</v>
      </c>
      <c r="R1324" s="154">
        <v>0.979319901929432</v>
      </c>
      <c r="S1324" s="154">
        <v>0.974994316890202</v>
      </c>
      <c r="T1324" s="154">
        <v>0.98268724124953</v>
      </c>
      <c r="U1324" s="173">
        <v>0.00432558503922953</v>
      </c>
      <c r="V1324" s="158">
        <v>56675</v>
      </c>
      <c r="W1324" s="158">
        <v>55508</v>
      </c>
      <c r="X1324" s="158">
        <v>62940</v>
      </c>
      <c r="Y1324" s="158">
        <v>61760</v>
      </c>
      <c r="Z1324" s="155">
        <v>0.979408910454345</v>
      </c>
      <c r="AA1324" s="155">
        <v>0.98125198601843</v>
      </c>
      <c r="AB1324" s="173">
        <v>-0.00184307556408525</v>
      </c>
    </row>
    <row r="1325" spans="1:28">
      <c r="A1325" s="175" t="s">
        <v>1085</v>
      </c>
      <c r="B1325" s="181" t="s">
        <v>1843</v>
      </c>
      <c r="C1325" s="181" t="s">
        <v>1326</v>
      </c>
      <c r="D1325" s="150">
        <v>7213</v>
      </c>
      <c r="E1325" s="153">
        <v>6979</v>
      </c>
      <c r="F1325" s="153">
        <v>234</v>
      </c>
      <c r="G1325" s="151">
        <v>3898</v>
      </c>
      <c r="H1325" s="151">
        <v>3802</v>
      </c>
      <c r="I1325" s="151">
        <v>96</v>
      </c>
      <c r="J1325" s="151">
        <v>6465</v>
      </c>
      <c r="K1325" s="151">
        <v>6316</v>
      </c>
      <c r="L1325" s="151">
        <v>149</v>
      </c>
      <c r="M1325" s="172">
        <v>0.93</v>
      </c>
      <c r="N1325" s="153">
        <v>157101</v>
      </c>
      <c r="O1325" s="153">
        <v>152999</v>
      </c>
      <c r="P1325" s="153">
        <v>4102</v>
      </c>
      <c r="Q1325" s="154">
        <v>0.973889408724324</v>
      </c>
      <c r="R1325" s="154">
        <v>0.967558574795508</v>
      </c>
      <c r="S1325" s="154">
        <v>0.975371985633658</v>
      </c>
      <c r="T1325" s="154">
        <v>0.976952822892498</v>
      </c>
      <c r="U1325" s="173">
        <v>-0.00781341083815013</v>
      </c>
      <c r="V1325" s="158">
        <v>44330</v>
      </c>
      <c r="W1325" s="158">
        <v>43222</v>
      </c>
      <c r="X1325" s="158">
        <v>51055</v>
      </c>
      <c r="Y1325" s="158">
        <v>49722</v>
      </c>
      <c r="Z1325" s="155">
        <v>0.975005639521769</v>
      </c>
      <c r="AA1325" s="155">
        <v>0.973890901968465</v>
      </c>
      <c r="AB1325" s="173">
        <v>0.00111473755330316</v>
      </c>
    </row>
    <row r="1326" spans="1:28">
      <c r="A1326" s="175" t="s">
        <v>1085</v>
      </c>
      <c r="B1326" s="181" t="s">
        <v>1843</v>
      </c>
      <c r="C1326" s="181" t="s">
        <v>1327</v>
      </c>
      <c r="D1326" s="150">
        <v>1718</v>
      </c>
      <c r="E1326" s="153">
        <v>1674</v>
      </c>
      <c r="F1326" s="153">
        <v>44</v>
      </c>
      <c r="G1326" s="151">
        <v>1491</v>
      </c>
      <c r="H1326" s="151">
        <v>1462</v>
      </c>
      <c r="I1326" s="151">
        <v>29</v>
      </c>
      <c r="J1326" s="151">
        <v>2149</v>
      </c>
      <c r="K1326" s="151">
        <v>2117</v>
      </c>
      <c r="L1326" s="151">
        <v>32</v>
      </c>
      <c r="M1326" s="172">
        <v>0.93</v>
      </c>
      <c r="N1326" s="153">
        <v>45053</v>
      </c>
      <c r="O1326" s="153">
        <v>44200</v>
      </c>
      <c r="P1326" s="153">
        <v>853</v>
      </c>
      <c r="Q1326" s="154">
        <v>0.981066743613078</v>
      </c>
      <c r="R1326" s="154">
        <v>0.974388824214203</v>
      </c>
      <c r="S1326" s="154">
        <v>0.980549966465459</v>
      </c>
      <c r="T1326" s="154">
        <v>0.985109353187529</v>
      </c>
      <c r="U1326" s="173">
        <v>-0.00616114225125686</v>
      </c>
      <c r="V1326" s="158">
        <v>13361</v>
      </c>
      <c r="W1326" s="158">
        <v>13082</v>
      </c>
      <c r="X1326" s="158">
        <v>14131</v>
      </c>
      <c r="Y1326" s="158">
        <v>13869</v>
      </c>
      <c r="Z1326" s="155">
        <v>0.979118329466357</v>
      </c>
      <c r="AA1326" s="155">
        <v>0.981459203170335</v>
      </c>
      <c r="AB1326" s="173">
        <v>-0.0023408737039774</v>
      </c>
    </row>
    <row r="1327" spans="1:28">
      <c r="A1327" s="175" t="s">
        <v>1085</v>
      </c>
      <c r="B1327" s="181" t="s">
        <v>1843</v>
      </c>
      <c r="C1327" s="181" t="s">
        <v>1328</v>
      </c>
      <c r="D1327" s="150">
        <v>1583</v>
      </c>
      <c r="E1327" s="153">
        <v>1535</v>
      </c>
      <c r="F1327" s="153">
        <v>48</v>
      </c>
      <c r="G1327" s="151">
        <v>908</v>
      </c>
      <c r="H1327" s="151">
        <v>874</v>
      </c>
      <c r="I1327" s="151">
        <v>34</v>
      </c>
      <c r="J1327" s="151">
        <v>1509</v>
      </c>
      <c r="K1327" s="151">
        <v>1463</v>
      </c>
      <c r="L1327" s="151">
        <v>46</v>
      </c>
      <c r="M1327" s="172">
        <v>0.93</v>
      </c>
      <c r="N1327" s="153">
        <v>34311</v>
      </c>
      <c r="O1327" s="153">
        <v>33111</v>
      </c>
      <c r="P1327" s="153">
        <v>1200</v>
      </c>
      <c r="Q1327" s="154">
        <v>0.96502579347731</v>
      </c>
      <c r="R1327" s="154">
        <v>0.969677826910929</v>
      </c>
      <c r="S1327" s="154">
        <v>0.962555066079295</v>
      </c>
      <c r="T1327" s="154">
        <v>0.969516235917826</v>
      </c>
      <c r="U1327" s="173">
        <v>0.00712276083163343</v>
      </c>
      <c r="V1327" s="158">
        <v>10207</v>
      </c>
      <c r="W1327" s="158">
        <v>9899</v>
      </c>
      <c r="X1327" s="158">
        <v>10946</v>
      </c>
      <c r="Y1327" s="158">
        <v>10597</v>
      </c>
      <c r="Z1327" s="155">
        <v>0.969824630155775</v>
      </c>
      <c r="AA1327" s="155">
        <v>0.968116206833546</v>
      </c>
      <c r="AB1327" s="173">
        <v>0.00170842332222898</v>
      </c>
    </row>
    <row r="1328" spans="1:28">
      <c r="A1328" s="175" t="s">
        <v>1085</v>
      </c>
      <c r="B1328" s="181" t="s">
        <v>1843</v>
      </c>
      <c r="C1328" s="181" t="s">
        <v>1329</v>
      </c>
      <c r="D1328" s="150">
        <v>1380</v>
      </c>
      <c r="E1328" s="153">
        <v>1340</v>
      </c>
      <c r="F1328" s="153">
        <v>40</v>
      </c>
      <c r="G1328" s="151">
        <v>740</v>
      </c>
      <c r="H1328" s="151">
        <v>711</v>
      </c>
      <c r="I1328" s="151">
        <v>29</v>
      </c>
      <c r="J1328" s="151">
        <v>1384</v>
      </c>
      <c r="K1328" s="151">
        <v>1349</v>
      </c>
      <c r="L1328" s="151">
        <v>35</v>
      </c>
      <c r="M1328" s="172">
        <v>0.93</v>
      </c>
      <c r="N1328" s="153">
        <v>28587</v>
      </c>
      <c r="O1328" s="153">
        <v>27482</v>
      </c>
      <c r="P1328" s="153">
        <v>1105</v>
      </c>
      <c r="Q1328" s="154">
        <v>0.961346066393815</v>
      </c>
      <c r="R1328" s="154">
        <v>0.971014492753623</v>
      </c>
      <c r="S1328" s="154">
        <v>0.960810810810811</v>
      </c>
      <c r="T1328" s="154">
        <v>0.97471098265896</v>
      </c>
      <c r="U1328" s="173">
        <v>0.0102036819428124</v>
      </c>
      <c r="V1328" s="158">
        <v>8665</v>
      </c>
      <c r="W1328" s="158">
        <v>8327</v>
      </c>
      <c r="X1328" s="158">
        <v>9104</v>
      </c>
      <c r="Y1328" s="158">
        <v>8802</v>
      </c>
      <c r="Z1328" s="155">
        <v>0.960992498557415</v>
      </c>
      <c r="AA1328" s="155">
        <v>0.96682776801406</v>
      </c>
      <c r="AB1328" s="173">
        <v>-0.00583526945664492</v>
      </c>
    </row>
    <row r="1329" spans="1:28">
      <c r="A1329" s="175" t="s">
        <v>1085</v>
      </c>
      <c r="B1329" s="181" t="s">
        <v>1843</v>
      </c>
      <c r="C1329" s="181" t="s">
        <v>1330</v>
      </c>
      <c r="D1329" s="150">
        <v>5280</v>
      </c>
      <c r="E1329" s="153">
        <v>5100</v>
      </c>
      <c r="F1329" s="153">
        <v>180</v>
      </c>
      <c r="G1329" s="151">
        <v>2689</v>
      </c>
      <c r="H1329" s="151">
        <v>2601</v>
      </c>
      <c r="I1329" s="151">
        <v>88</v>
      </c>
      <c r="J1329" s="151">
        <v>4866</v>
      </c>
      <c r="K1329" s="151">
        <v>4749</v>
      </c>
      <c r="L1329" s="151">
        <v>117</v>
      </c>
      <c r="M1329" s="172">
        <v>0.93</v>
      </c>
      <c r="N1329" s="153">
        <v>109021</v>
      </c>
      <c r="O1329" s="153">
        <v>106596</v>
      </c>
      <c r="P1329" s="153">
        <v>2425</v>
      </c>
      <c r="Q1329" s="154">
        <v>0.977756579007714</v>
      </c>
      <c r="R1329" s="154">
        <v>0.965909090909091</v>
      </c>
      <c r="S1329" s="154">
        <v>0.967274079583488</v>
      </c>
      <c r="T1329" s="154">
        <v>0.975955610357583</v>
      </c>
      <c r="U1329" s="173">
        <v>-0.00136498867439738</v>
      </c>
      <c r="V1329" s="158">
        <v>32053</v>
      </c>
      <c r="W1329" s="158">
        <v>31310</v>
      </c>
      <c r="X1329" s="158">
        <v>34808</v>
      </c>
      <c r="Y1329" s="158">
        <v>33994</v>
      </c>
      <c r="Z1329" s="155">
        <v>0.976819642467164</v>
      </c>
      <c r="AA1329" s="155">
        <v>0.976614571362905</v>
      </c>
      <c r="AB1329" s="173">
        <v>0.000205071104258714</v>
      </c>
    </row>
    <row r="1330" spans="1:28">
      <c r="A1330" s="175" t="s">
        <v>1085</v>
      </c>
      <c r="B1330" s="181" t="s">
        <v>1843</v>
      </c>
      <c r="C1330" s="181" t="s">
        <v>1331</v>
      </c>
      <c r="D1330" s="150">
        <v>3416</v>
      </c>
      <c r="E1330" s="153">
        <v>3339</v>
      </c>
      <c r="F1330" s="153">
        <v>77</v>
      </c>
      <c r="G1330" s="151">
        <v>1848</v>
      </c>
      <c r="H1330" s="151">
        <v>1787</v>
      </c>
      <c r="I1330" s="151">
        <v>61</v>
      </c>
      <c r="J1330" s="151">
        <v>3160</v>
      </c>
      <c r="K1330" s="151">
        <v>3116</v>
      </c>
      <c r="L1330" s="151">
        <v>44</v>
      </c>
      <c r="M1330" s="172">
        <v>0.93</v>
      </c>
      <c r="N1330" s="153">
        <v>70195</v>
      </c>
      <c r="O1330" s="153">
        <v>68713</v>
      </c>
      <c r="P1330" s="153">
        <v>1482</v>
      </c>
      <c r="Q1330" s="154">
        <v>0.978887385141392</v>
      </c>
      <c r="R1330" s="154">
        <v>0.977459016393443</v>
      </c>
      <c r="S1330" s="154">
        <v>0.966991341991342</v>
      </c>
      <c r="T1330" s="154">
        <v>0.986075949367089</v>
      </c>
      <c r="U1330" s="173">
        <v>0.0104676744021006</v>
      </c>
      <c r="V1330" s="158">
        <v>21182</v>
      </c>
      <c r="W1330" s="158">
        <v>20782</v>
      </c>
      <c r="X1330" s="158">
        <v>22487</v>
      </c>
      <c r="Y1330" s="158">
        <v>22116</v>
      </c>
      <c r="Z1330" s="155">
        <v>0.981116041922387</v>
      </c>
      <c r="AA1330" s="155">
        <v>0.98350157868991</v>
      </c>
      <c r="AB1330" s="173">
        <v>-0.00238553676752284</v>
      </c>
    </row>
    <row r="1331" spans="1:28">
      <c r="A1331" s="175" t="s">
        <v>1085</v>
      </c>
      <c r="B1331" s="181" t="s">
        <v>1843</v>
      </c>
      <c r="C1331" s="181" t="s">
        <v>1332</v>
      </c>
      <c r="D1331" s="150">
        <v>3120</v>
      </c>
      <c r="E1331" s="153">
        <v>2967</v>
      </c>
      <c r="F1331" s="153">
        <v>153</v>
      </c>
      <c r="G1331" s="151">
        <v>2834</v>
      </c>
      <c r="H1331" s="151">
        <v>2712</v>
      </c>
      <c r="I1331" s="151">
        <v>122</v>
      </c>
      <c r="J1331" s="151">
        <v>4011</v>
      </c>
      <c r="K1331" s="151">
        <v>3912</v>
      </c>
      <c r="L1331" s="151">
        <v>99</v>
      </c>
      <c r="M1331" s="172">
        <v>0.93</v>
      </c>
      <c r="N1331" s="153">
        <v>86283</v>
      </c>
      <c r="O1331" s="153">
        <v>84053</v>
      </c>
      <c r="P1331" s="153">
        <v>2230</v>
      </c>
      <c r="Q1331" s="154">
        <v>0.974154816128322</v>
      </c>
      <c r="R1331" s="154">
        <v>0.950961538461538</v>
      </c>
      <c r="S1331" s="154">
        <v>0.956951305575159</v>
      </c>
      <c r="T1331" s="154">
        <v>0.975317875841436</v>
      </c>
      <c r="U1331" s="173">
        <v>-0.00598976711362043</v>
      </c>
      <c r="V1331" s="158">
        <v>25609</v>
      </c>
      <c r="W1331" s="158">
        <v>24884</v>
      </c>
      <c r="X1331" s="158">
        <v>27278</v>
      </c>
      <c r="Y1331" s="158">
        <v>26529</v>
      </c>
      <c r="Z1331" s="155">
        <v>0.971689640360811</v>
      </c>
      <c r="AA1331" s="155">
        <v>0.972541975218124</v>
      </c>
      <c r="AB1331" s="173">
        <v>-0.000852334857313841</v>
      </c>
    </row>
    <row r="1332" spans="1:28">
      <c r="A1332" s="175" t="s">
        <v>1085</v>
      </c>
      <c r="B1332" s="181" t="s">
        <v>1843</v>
      </c>
      <c r="C1332" s="181" t="s">
        <v>1333</v>
      </c>
      <c r="D1332" s="150">
        <v>0</v>
      </c>
      <c r="E1332" s="153">
        <v>0</v>
      </c>
      <c r="F1332" s="153">
        <v>0</v>
      </c>
      <c r="G1332" s="151">
        <v>0</v>
      </c>
      <c r="H1332" s="151">
        <v>0</v>
      </c>
      <c r="I1332" s="151">
        <v>0</v>
      </c>
      <c r="J1332" s="151">
        <v>0</v>
      </c>
      <c r="K1332" s="151">
        <v>0</v>
      </c>
      <c r="L1332" s="151">
        <v>0</v>
      </c>
      <c r="M1332" s="172">
        <v>0.93</v>
      </c>
      <c r="N1332" s="153">
        <v>4</v>
      </c>
      <c r="O1332" s="153">
        <v>4</v>
      </c>
      <c r="P1332" s="153">
        <v>0</v>
      </c>
      <c r="Q1332" s="154">
        <v>1</v>
      </c>
      <c r="R1332" s="154">
        <v>0</v>
      </c>
      <c r="S1332" s="154">
        <v>0</v>
      </c>
      <c r="T1332" s="154">
        <v>0</v>
      </c>
      <c r="U1332" s="173">
        <v>0</v>
      </c>
      <c r="V1332" s="158">
        <v>0</v>
      </c>
      <c r="W1332" s="158">
        <v>0</v>
      </c>
      <c r="X1332" s="158">
        <v>4</v>
      </c>
      <c r="Y1332" s="158">
        <v>4</v>
      </c>
      <c r="Z1332" s="155">
        <v>0</v>
      </c>
      <c r="AA1332" s="155">
        <v>1</v>
      </c>
      <c r="AB1332" s="173">
        <v>-1</v>
      </c>
    </row>
    <row r="1333" spans="1:28">
      <c r="A1333" s="175" t="s">
        <v>1085</v>
      </c>
      <c r="B1333" s="181" t="s">
        <v>1843</v>
      </c>
      <c r="C1333" s="181" t="s">
        <v>1334</v>
      </c>
      <c r="D1333" s="150">
        <v>2141</v>
      </c>
      <c r="E1333" s="153">
        <v>2092</v>
      </c>
      <c r="F1333" s="153">
        <v>49</v>
      </c>
      <c r="G1333" s="151">
        <v>1107</v>
      </c>
      <c r="H1333" s="151">
        <v>1080</v>
      </c>
      <c r="I1333" s="151">
        <v>27</v>
      </c>
      <c r="J1333" s="151">
        <v>2065</v>
      </c>
      <c r="K1333" s="151">
        <v>2023</v>
      </c>
      <c r="L1333" s="151">
        <v>42</v>
      </c>
      <c r="M1333" s="172">
        <v>0.93</v>
      </c>
      <c r="N1333" s="153">
        <v>45575</v>
      </c>
      <c r="O1333" s="153">
        <v>44802</v>
      </c>
      <c r="P1333" s="153">
        <v>773</v>
      </c>
      <c r="Q1333" s="154">
        <v>0.983038946791004</v>
      </c>
      <c r="R1333" s="154">
        <v>0.97711349836525</v>
      </c>
      <c r="S1333" s="154">
        <v>0.975609756097561</v>
      </c>
      <c r="T1333" s="154">
        <v>0.979661016949153</v>
      </c>
      <c r="U1333" s="173">
        <v>0.0015037422676889</v>
      </c>
      <c r="V1333" s="158">
        <v>13462</v>
      </c>
      <c r="W1333" s="158">
        <v>13211</v>
      </c>
      <c r="X1333" s="158">
        <v>14290</v>
      </c>
      <c r="Y1333" s="158">
        <v>14049</v>
      </c>
      <c r="Z1333" s="155">
        <v>0.981354924974001</v>
      </c>
      <c r="AA1333" s="155">
        <v>0.983135059482155</v>
      </c>
      <c r="AB1333" s="173">
        <v>-0.00178013450815451</v>
      </c>
    </row>
    <row r="1334" spans="1:28">
      <c r="A1334" s="175" t="s">
        <v>1085</v>
      </c>
      <c r="B1334" s="181" t="s">
        <v>1844</v>
      </c>
      <c r="C1334" s="181" t="s">
        <v>1335</v>
      </c>
      <c r="D1334" s="150">
        <v>4353</v>
      </c>
      <c r="E1334" s="153">
        <v>4236</v>
      </c>
      <c r="F1334" s="153">
        <v>117</v>
      </c>
      <c r="G1334" s="151">
        <v>3635</v>
      </c>
      <c r="H1334" s="151">
        <v>3556</v>
      </c>
      <c r="I1334" s="151">
        <v>79</v>
      </c>
      <c r="J1334" s="151">
        <v>5333</v>
      </c>
      <c r="K1334" s="151">
        <v>5267</v>
      </c>
      <c r="L1334" s="151">
        <v>66</v>
      </c>
      <c r="M1334" s="172">
        <v>0.93</v>
      </c>
      <c r="N1334" s="153">
        <v>114300</v>
      </c>
      <c r="O1334" s="153">
        <v>112193</v>
      </c>
      <c r="P1334" s="153">
        <v>2107</v>
      </c>
      <c r="Q1334" s="154">
        <v>0.98156605424322</v>
      </c>
      <c r="R1334" s="154">
        <v>0.973121984838043</v>
      </c>
      <c r="S1334" s="154">
        <v>0.978266850068776</v>
      </c>
      <c r="T1334" s="154">
        <v>0.987624226514157</v>
      </c>
      <c r="U1334" s="173">
        <v>-0.0051448652307331</v>
      </c>
      <c r="V1334" s="158">
        <v>33976</v>
      </c>
      <c r="W1334" s="158">
        <v>33233</v>
      </c>
      <c r="X1334" s="158">
        <v>36615</v>
      </c>
      <c r="Y1334" s="158">
        <v>36095</v>
      </c>
      <c r="Z1334" s="155">
        <v>0.978131622321639</v>
      </c>
      <c r="AA1334" s="155">
        <v>0.985798170148846</v>
      </c>
      <c r="AB1334" s="173">
        <v>-0.00766654782720733</v>
      </c>
    </row>
    <row r="1335" spans="1:28">
      <c r="A1335" s="175" t="s">
        <v>1085</v>
      </c>
      <c r="B1335" s="181" t="s">
        <v>1844</v>
      </c>
      <c r="C1335" s="181" t="s">
        <v>1336</v>
      </c>
      <c r="D1335" s="150">
        <v>3170</v>
      </c>
      <c r="E1335" s="153">
        <v>3047</v>
      </c>
      <c r="F1335" s="153">
        <v>123</v>
      </c>
      <c r="G1335" s="151">
        <v>2552</v>
      </c>
      <c r="H1335" s="151">
        <v>2458</v>
      </c>
      <c r="I1335" s="151">
        <v>94</v>
      </c>
      <c r="J1335" s="151">
        <v>3879</v>
      </c>
      <c r="K1335" s="151">
        <v>3792</v>
      </c>
      <c r="L1335" s="151">
        <v>87</v>
      </c>
      <c r="M1335" s="172">
        <v>0.93</v>
      </c>
      <c r="N1335" s="153">
        <v>79167</v>
      </c>
      <c r="O1335" s="153">
        <v>77619</v>
      </c>
      <c r="P1335" s="153">
        <v>1548</v>
      </c>
      <c r="Q1335" s="154">
        <v>0.980446398120429</v>
      </c>
      <c r="R1335" s="154">
        <v>0.961198738170347</v>
      </c>
      <c r="S1335" s="154">
        <v>0.963166144200627</v>
      </c>
      <c r="T1335" s="154">
        <v>0.977571539056458</v>
      </c>
      <c r="U1335" s="173">
        <v>-0.00196740603028001</v>
      </c>
      <c r="V1335" s="158">
        <v>24103</v>
      </c>
      <c r="W1335" s="158">
        <v>23534</v>
      </c>
      <c r="X1335" s="158">
        <v>25034</v>
      </c>
      <c r="Y1335" s="158">
        <v>24550</v>
      </c>
      <c r="Z1335" s="155">
        <v>0.976392980126955</v>
      </c>
      <c r="AA1335" s="155">
        <v>0.980666293840377</v>
      </c>
      <c r="AB1335" s="173">
        <v>-0.00427331371342188</v>
      </c>
    </row>
    <row r="1336" spans="1:28">
      <c r="A1336" s="175" t="s">
        <v>1085</v>
      </c>
      <c r="B1336" s="181" t="s">
        <v>1844</v>
      </c>
      <c r="C1336" s="181" t="s">
        <v>1337</v>
      </c>
      <c r="D1336" s="150">
        <v>3236</v>
      </c>
      <c r="E1336" s="153">
        <v>3138</v>
      </c>
      <c r="F1336" s="153">
        <v>98</v>
      </c>
      <c r="G1336" s="151">
        <v>2677</v>
      </c>
      <c r="H1336" s="151">
        <v>2613</v>
      </c>
      <c r="I1336" s="151">
        <v>64</v>
      </c>
      <c r="J1336" s="151">
        <v>3828</v>
      </c>
      <c r="K1336" s="151">
        <v>3768</v>
      </c>
      <c r="L1336" s="151">
        <v>60</v>
      </c>
      <c r="M1336" s="172">
        <v>0.93</v>
      </c>
      <c r="N1336" s="153">
        <v>78680</v>
      </c>
      <c r="O1336" s="153">
        <v>77378</v>
      </c>
      <c r="P1336" s="153">
        <v>1302</v>
      </c>
      <c r="Q1336" s="154">
        <v>0.983451957295374</v>
      </c>
      <c r="R1336" s="154">
        <v>0.969715698393078</v>
      </c>
      <c r="S1336" s="154">
        <v>0.976092641016063</v>
      </c>
      <c r="T1336" s="154">
        <v>0.984326018808777</v>
      </c>
      <c r="U1336" s="173">
        <v>-0.00637694262298483</v>
      </c>
      <c r="V1336" s="158">
        <v>24384</v>
      </c>
      <c r="W1336" s="158">
        <v>23939</v>
      </c>
      <c r="X1336" s="158">
        <v>25089</v>
      </c>
      <c r="Y1336" s="158">
        <v>24721</v>
      </c>
      <c r="Z1336" s="155">
        <v>0.98175032808399</v>
      </c>
      <c r="AA1336" s="155">
        <v>0.985332217306389</v>
      </c>
      <c r="AB1336" s="173">
        <v>-0.00358188922239966</v>
      </c>
    </row>
    <row r="1337" spans="1:28">
      <c r="A1337" s="175" t="s">
        <v>1085</v>
      </c>
      <c r="B1337" s="181" t="s">
        <v>1844</v>
      </c>
      <c r="C1337" s="181" t="s">
        <v>1338</v>
      </c>
      <c r="D1337" s="150">
        <v>2041</v>
      </c>
      <c r="E1337" s="153">
        <v>1909</v>
      </c>
      <c r="F1337" s="153">
        <v>132</v>
      </c>
      <c r="G1337" s="151">
        <v>1745</v>
      </c>
      <c r="H1337" s="151">
        <v>1666</v>
      </c>
      <c r="I1337" s="151">
        <v>79</v>
      </c>
      <c r="J1337" s="151">
        <v>2549</v>
      </c>
      <c r="K1337" s="151">
        <v>2455</v>
      </c>
      <c r="L1337" s="151">
        <v>94</v>
      </c>
      <c r="M1337" s="172">
        <v>0.93</v>
      </c>
      <c r="N1337" s="153">
        <v>52894</v>
      </c>
      <c r="O1337" s="153">
        <v>51218</v>
      </c>
      <c r="P1337" s="153">
        <v>1676</v>
      </c>
      <c r="Q1337" s="154">
        <v>0.968313986463493</v>
      </c>
      <c r="R1337" s="154">
        <v>0.935325820676139</v>
      </c>
      <c r="S1337" s="154">
        <v>0.954727793696275</v>
      </c>
      <c r="T1337" s="154">
        <v>0.963122793252256</v>
      </c>
      <c r="U1337" s="173">
        <v>-0.0194019730201359</v>
      </c>
      <c r="V1337" s="158">
        <v>16134</v>
      </c>
      <c r="W1337" s="158">
        <v>15506</v>
      </c>
      <c r="X1337" s="158">
        <v>16843</v>
      </c>
      <c r="Y1337" s="158">
        <v>16355</v>
      </c>
      <c r="Z1337" s="155">
        <v>0.961075988595513</v>
      </c>
      <c r="AA1337" s="155">
        <v>0.971026539215104</v>
      </c>
      <c r="AB1337" s="173">
        <v>-0.0099505506195916</v>
      </c>
    </row>
    <row r="1338" spans="1:28">
      <c r="A1338" s="175" t="s">
        <v>1085</v>
      </c>
      <c r="B1338" s="181" t="s">
        <v>1844</v>
      </c>
      <c r="C1338" s="181" t="s">
        <v>1339</v>
      </c>
      <c r="D1338" s="150">
        <v>2953</v>
      </c>
      <c r="E1338" s="153">
        <v>2846</v>
      </c>
      <c r="F1338" s="153">
        <v>107</v>
      </c>
      <c r="G1338" s="151">
        <v>2452</v>
      </c>
      <c r="H1338" s="151">
        <v>2361</v>
      </c>
      <c r="I1338" s="151">
        <v>91</v>
      </c>
      <c r="J1338" s="151">
        <v>3634</v>
      </c>
      <c r="K1338" s="151">
        <v>3533</v>
      </c>
      <c r="L1338" s="151">
        <v>101</v>
      </c>
      <c r="M1338" s="172">
        <v>0.93</v>
      </c>
      <c r="N1338" s="153">
        <v>73069</v>
      </c>
      <c r="O1338" s="153">
        <v>70911</v>
      </c>
      <c r="P1338" s="153">
        <v>2158</v>
      </c>
      <c r="Q1338" s="154">
        <v>0.97046627160629</v>
      </c>
      <c r="R1338" s="154">
        <v>0.963765662038605</v>
      </c>
      <c r="S1338" s="154">
        <v>0.962887438825449</v>
      </c>
      <c r="T1338" s="154">
        <v>0.97220693450743</v>
      </c>
      <c r="U1338" s="173">
        <v>0.000878223213156226</v>
      </c>
      <c r="V1338" s="158">
        <v>22482</v>
      </c>
      <c r="W1338" s="158">
        <v>21847</v>
      </c>
      <c r="X1338" s="158">
        <v>22999</v>
      </c>
      <c r="Y1338" s="158">
        <v>22288</v>
      </c>
      <c r="Z1338" s="155">
        <v>0.971755181923316</v>
      </c>
      <c r="AA1338" s="155">
        <v>0.969085612417931</v>
      </c>
      <c r="AB1338" s="173">
        <v>0.00266956950538522</v>
      </c>
    </row>
    <row r="1339" spans="1:28">
      <c r="A1339" s="175" t="s">
        <v>1085</v>
      </c>
      <c r="B1339" s="181" t="s">
        <v>1844</v>
      </c>
      <c r="C1339" s="181" t="s">
        <v>1340</v>
      </c>
      <c r="D1339" s="150">
        <v>1545</v>
      </c>
      <c r="E1339" s="153">
        <v>1484</v>
      </c>
      <c r="F1339" s="153">
        <v>61</v>
      </c>
      <c r="G1339" s="151">
        <v>1296</v>
      </c>
      <c r="H1339" s="151">
        <v>1265</v>
      </c>
      <c r="I1339" s="151">
        <v>31</v>
      </c>
      <c r="J1339" s="151">
        <v>1935</v>
      </c>
      <c r="K1339" s="151">
        <v>1905</v>
      </c>
      <c r="L1339" s="151">
        <v>30</v>
      </c>
      <c r="M1339" s="172">
        <v>0.93</v>
      </c>
      <c r="N1339" s="153">
        <v>40157</v>
      </c>
      <c r="O1339" s="153">
        <v>39451</v>
      </c>
      <c r="P1339" s="153">
        <v>706</v>
      </c>
      <c r="Q1339" s="154">
        <v>0.98241900540379</v>
      </c>
      <c r="R1339" s="154">
        <v>0.960517799352751</v>
      </c>
      <c r="S1339" s="154">
        <v>0.97608024691358</v>
      </c>
      <c r="T1339" s="154">
        <v>0.984496124031008</v>
      </c>
      <c r="U1339" s="173">
        <v>-0.0155624475608294</v>
      </c>
      <c r="V1339" s="158">
        <v>12185</v>
      </c>
      <c r="W1339" s="158">
        <v>11949</v>
      </c>
      <c r="X1339" s="158">
        <v>12663</v>
      </c>
      <c r="Y1339" s="158">
        <v>12431</v>
      </c>
      <c r="Z1339" s="155">
        <v>0.980631924497333</v>
      </c>
      <c r="AA1339" s="155">
        <v>0.981678907052041</v>
      </c>
      <c r="AB1339" s="173">
        <v>-0.00104698255470859</v>
      </c>
    </row>
    <row r="1340" spans="1:28">
      <c r="A1340" s="175" t="s">
        <v>1085</v>
      </c>
      <c r="B1340" s="181" t="s">
        <v>1844</v>
      </c>
      <c r="C1340" s="181" t="s">
        <v>1341</v>
      </c>
      <c r="D1340" s="150">
        <v>1437</v>
      </c>
      <c r="E1340" s="153">
        <v>1399</v>
      </c>
      <c r="F1340" s="153">
        <v>38</v>
      </c>
      <c r="G1340" s="151">
        <v>1161</v>
      </c>
      <c r="H1340" s="151">
        <v>1137</v>
      </c>
      <c r="I1340" s="151">
        <v>24</v>
      </c>
      <c r="J1340" s="151">
        <v>1698</v>
      </c>
      <c r="K1340" s="151">
        <v>1678</v>
      </c>
      <c r="L1340" s="151">
        <v>20</v>
      </c>
      <c r="M1340" s="172">
        <v>0.93</v>
      </c>
      <c r="N1340" s="153">
        <v>34890</v>
      </c>
      <c r="O1340" s="153">
        <v>34328</v>
      </c>
      <c r="P1340" s="153">
        <v>562</v>
      </c>
      <c r="Q1340" s="154">
        <v>0.983892232731442</v>
      </c>
      <c r="R1340" s="154">
        <v>0.973556019485038</v>
      </c>
      <c r="S1340" s="154">
        <v>0.979328165374677</v>
      </c>
      <c r="T1340" s="154">
        <v>0.988221436984688</v>
      </c>
      <c r="U1340" s="173">
        <v>-0.00577214588963881</v>
      </c>
      <c r="V1340" s="158">
        <v>10790</v>
      </c>
      <c r="W1340" s="158">
        <v>10601</v>
      </c>
      <c r="X1340" s="158">
        <v>11223</v>
      </c>
      <c r="Y1340" s="158">
        <v>11066</v>
      </c>
      <c r="Z1340" s="155">
        <v>0.982483781278962</v>
      </c>
      <c r="AA1340" s="155">
        <v>0.986010870533725</v>
      </c>
      <c r="AB1340" s="173">
        <v>-0.00352708925476342</v>
      </c>
    </row>
    <row r="1341" spans="1:28">
      <c r="A1341" s="175" t="s">
        <v>1085</v>
      </c>
      <c r="B1341" s="181" t="s">
        <v>1844</v>
      </c>
      <c r="C1341" s="181" t="s">
        <v>1342</v>
      </c>
      <c r="D1341" s="150">
        <v>1968</v>
      </c>
      <c r="E1341" s="153">
        <v>1877</v>
      </c>
      <c r="F1341" s="153">
        <v>91</v>
      </c>
      <c r="G1341" s="151">
        <v>1716</v>
      </c>
      <c r="H1341" s="151">
        <v>1647</v>
      </c>
      <c r="I1341" s="151">
        <v>69</v>
      </c>
      <c r="J1341" s="151">
        <v>2442</v>
      </c>
      <c r="K1341" s="151">
        <v>2379</v>
      </c>
      <c r="L1341" s="151">
        <v>63</v>
      </c>
      <c r="M1341" s="172">
        <v>0.93</v>
      </c>
      <c r="N1341" s="153">
        <v>50111</v>
      </c>
      <c r="O1341" s="153">
        <v>48892</v>
      </c>
      <c r="P1341" s="153">
        <v>1219</v>
      </c>
      <c r="Q1341" s="154">
        <v>0.97567400371176</v>
      </c>
      <c r="R1341" s="154">
        <v>0.953760162601626</v>
      </c>
      <c r="S1341" s="154">
        <v>0.95979020979021</v>
      </c>
      <c r="T1341" s="154">
        <v>0.974201474201474</v>
      </c>
      <c r="U1341" s="173">
        <v>-0.0060300471885838</v>
      </c>
      <c r="V1341" s="158">
        <v>15310</v>
      </c>
      <c r="W1341" s="158">
        <v>14886</v>
      </c>
      <c r="X1341" s="158">
        <v>15835</v>
      </c>
      <c r="Y1341" s="158">
        <v>15476</v>
      </c>
      <c r="Z1341" s="155">
        <v>0.972305682560418</v>
      </c>
      <c r="AA1341" s="155">
        <v>0.977328702241869</v>
      </c>
      <c r="AB1341" s="173">
        <v>-0.00502301968145125</v>
      </c>
    </row>
    <row r="1342" spans="1:28">
      <c r="A1342" s="175" t="s">
        <v>1085</v>
      </c>
      <c r="B1342" s="181" t="s">
        <v>1845</v>
      </c>
      <c r="C1342" s="181" t="s">
        <v>1343</v>
      </c>
      <c r="D1342" s="150">
        <v>2741</v>
      </c>
      <c r="E1342" s="153">
        <v>2633</v>
      </c>
      <c r="F1342" s="153">
        <v>108</v>
      </c>
      <c r="G1342" s="151">
        <v>1535</v>
      </c>
      <c r="H1342" s="151">
        <v>1486</v>
      </c>
      <c r="I1342" s="151">
        <v>49</v>
      </c>
      <c r="J1342" s="151">
        <v>2130</v>
      </c>
      <c r="K1342" s="151">
        <v>2087</v>
      </c>
      <c r="L1342" s="151">
        <v>43</v>
      </c>
      <c r="M1342" s="172">
        <v>0.93</v>
      </c>
      <c r="N1342" s="153">
        <v>53160</v>
      </c>
      <c r="O1342" s="153">
        <v>51861</v>
      </c>
      <c r="P1342" s="153">
        <v>1299</v>
      </c>
      <c r="Q1342" s="154">
        <v>0.975564334085779</v>
      </c>
      <c r="R1342" s="154">
        <v>0.960598321780372</v>
      </c>
      <c r="S1342" s="154">
        <v>0.968078175895766</v>
      </c>
      <c r="T1342" s="154">
        <v>0.97981220657277</v>
      </c>
      <c r="U1342" s="173">
        <v>-0.00747985411539343</v>
      </c>
      <c r="V1342" s="158">
        <v>15651</v>
      </c>
      <c r="W1342" s="158">
        <v>15237</v>
      </c>
      <c r="X1342" s="158">
        <v>16600</v>
      </c>
      <c r="Y1342" s="158">
        <v>16169</v>
      </c>
      <c r="Z1342" s="155">
        <v>0.973548016101208</v>
      </c>
      <c r="AA1342" s="155">
        <v>0.974036144578313</v>
      </c>
      <c r="AB1342" s="173">
        <v>-0.000488128477105665</v>
      </c>
    </row>
    <row r="1343" spans="1:28">
      <c r="A1343" s="175" t="s">
        <v>1085</v>
      </c>
      <c r="B1343" s="181" t="s">
        <v>1845</v>
      </c>
      <c r="C1343" s="181" t="s">
        <v>1344</v>
      </c>
      <c r="D1343" s="150">
        <v>3615</v>
      </c>
      <c r="E1343" s="153">
        <v>3546</v>
      </c>
      <c r="F1343" s="153">
        <v>69</v>
      </c>
      <c r="G1343" s="151">
        <v>2119</v>
      </c>
      <c r="H1343" s="151">
        <v>2091</v>
      </c>
      <c r="I1343" s="151">
        <v>28</v>
      </c>
      <c r="J1343" s="151">
        <v>2750</v>
      </c>
      <c r="K1343" s="151">
        <v>2718</v>
      </c>
      <c r="L1343" s="151">
        <v>32</v>
      </c>
      <c r="M1343" s="172">
        <v>0.93</v>
      </c>
      <c r="N1343" s="153">
        <v>72236</v>
      </c>
      <c r="O1343" s="153">
        <v>71210</v>
      </c>
      <c r="P1343" s="153">
        <v>1026</v>
      </c>
      <c r="Q1343" s="154">
        <v>0.985796555733983</v>
      </c>
      <c r="R1343" s="154">
        <v>0.980912863070539</v>
      </c>
      <c r="S1343" s="154">
        <v>0.986786219915054</v>
      </c>
      <c r="T1343" s="154">
        <v>0.988363636363636</v>
      </c>
      <c r="U1343" s="173">
        <v>-0.00587335684451484</v>
      </c>
      <c r="V1343" s="158">
        <v>21302</v>
      </c>
      <c r="W1343" s="158">
        <v>20992</v>
      </c>
      <c r="X1343" s="158">
        <v>22892</v>
      </c>
      <c r="Y1343" s="158">
        <v>22548</v>
      </c>
      <c r="Z1343" s="155">
        <v>0.985447375833255</v>
      </c>
      <c r="AA1343" s="155">
        <v>0.984972916302639</v>
      </c>
      <c r="AB1343" s="173">
        <v>0.000474459530616644</v>
      </c>
    </row>
    <row r="1344" spans="1:28">
      <c r="A1344" s="175" t="s">
        <v>1085</v>
      </c>
      <c r="B1344" s="181" t="s">
        <v>1845</v>
      </c>
      <c r="C1344" s="181" t="s">
        <v>1345</v>
      </c>
      <c r="D1344" s="150">
        <v>5610</v>
      </c>
      <c r="E1344" s="153">
        <v>5362</v>
      </c>
      <c r="F1344" s="153">
        <v>248</v>
      </c>
      <c r="G1344" s="151">
        <v>3237</v>
      </c>
      <c r="H1344" s="151">
        <v>3139</v>
      </c>
      <c r="I1344" s="151">
        <v>98</v>
      </c>
      <c r="J1344" s="151">
        <v>3675</v>
      </c>
      <c r="K1344" s="151">
        <v>3590</v>
      </c>
      <c r="L1344" s="151">
        <v>85</v>
      </c>
      <c r="M1344" s="172">
        <v>0.93</v>
      </c>
      <c r="N1344" s="153">
        <v>104063</v>
      </c>
      <c r="O1344" s="153">
        <v>101094</v>
      </c>
      <c r="P1344" s="153">
        <v>2969</v>
      </c>
      <c r="Q1344" s="154">
        <v>0.971469206153964</v>
      </c>
      <c r="R1344" s="154">
        <v>0.955793226381462</v>
      </c>
      <c r="S1344" s="154">
        <v>0.969725054062404</v>
      </c>
      <c r="T1344" s="154">
        <v>0.97687074829932</v>
      </c>
      <c r="U1344" s="173">
        <v>-0.0139318276809418</v>
      </c>
      <c r="V1344" s="158">
        <v>30460</v>
      </c>
      <c r="W1344" s="158">
        <v>29506</v>
      </c>
      <c r="X1344" s="158">
        <v>32698</v>
      </c>
      <c r="Y1344" s="158">
        <v>31765</v>
      </c>
      <c r="Z1344" s="155">
        <v>0.968680236375575</v>
      </c>
      <c r="AA1344" s="155">
        <v>0.971466144718331</v>
      </c>
      <c r="AB1344" s="173">
        <v>-0.00278590834275683</v>
      </c>
    </row>
    <row r="1345" spans="1:28">
      <c r="A1345" s="175" t="s">
        <v>1085</v>
      </c>
      <c r="B1345" s="181" t="s">
        <v>1845</v>
      </c>
      <c r="C1345" s="181" t="s">
        <v>1346</v>
      </c>
      <c r="D1345" s="150">
        <v>4140</v>
      </c>
      <c r="E1345" s="153">
        <v>3941</v>
      </c>
      <c r="F1345" s="153">
        <v>199</v>
      </c>
      <c r="G1345" s="151">
        <v>2111</v>
      </c>
      <c r="H1345" s="151">
        <v>2018</v>
      </c>
      <c r="I1345" s="151">
        <v>93</v>
      </c>
      <c r="J1345" s="151">
        <v>3076</v>
      </c>
      <c r="K1345" s="151">
        <v>2961</v>
      </c>
      <c r="L1345" s="151">
        <v>115</v>
      </c>
      <c r="M1345" s="172">
        <v>0.93</v>
      </c>
      <c r="N1345" s="153">
        <v>77780</v>
      </c>
      <c r="O1345" s="153">
        <v>74988</v>
      </c>
      <c r="P1345" s="153">
        <v>2792</v>
      </c>
      <c r="Q1345" s="154">
        <v>0.964103882746207</v>
      </c>
      <c r="R1345" s="154">
        <v>0.951932367149758</v>
      </c>
      <c r="S1345" s="154">
        <v>0.95594504973946</v>
      </c>
      <c r="T1345" s="154">
        <v>0.962613784135241</v>
      </c>
      <c r="U1345" s="173">
        <v>-0.00401268258970144</v>
      </c>
      <c r="V1345" s="158">
        <v>22947</v>
      </c>
      <c r="W1345" s="158">
        <v>22054</v>
      </c>
      <c r="X1345" s="158">
        <v>24201</v>
      </c>
      <c r="Y1345" s="158">
        <v>23413</v>
      </c>
      <c r="Z1345" s="155">
        <v>0.961084237590971</v>
      </c>
      <c r="AA1345" s="155">
        <v>0.967439362009834</v>
      </c>
      <c r="AB1345" s="173">
        <v>-0.00635512441886377</v>
      </c>
    </row>
    <row r="1346" spans="1:28">
      <c r="A1346" s="175" t="s">
        <v>1085</v>
      </c>
      <c r="B1346" s="181" t="s">
        <v>1845</v>
      </c>
      <c r="C1346" s="181" t="s">
        <v>1347</v>
      </c>
      <c r="D1346" s="150">
        <v>1375</v>
      </c>
      <c r="E1346" s="153">
        <v>1313</v>
      </c>
      <c r="F1346" s="153">
        <v>62</v>
      </c>
      <c r="G1346" s="151">
        <v>1083</v>
      </c>
      <c r="H1346" s="151">
        <v>1058</v>
      </c>
      <c r="I1346" s="151">
        <v>25</v>
      </c>
      <c r="J1346" s="151">
        <v>1328</v>
      </c>
      <c r="K1346" s="151">
        <v>1313</v>
      </c>
      <c r="L1346" s="151">
        <v>15</v>
      </c>
      <c r="M1346" s="172">
        <v>0.93</v>
      </c>
      <c r="N1346" s="153">
        <v>30905</v>
      </c>
      <c r="O1346" s="153">
        <v>30451</v>
      </c>
      <c r="P1346" s="153">
        <v>454</v>
      </c>
      <c r="Q1346" s="154">
        <v>0.985309820417408</v>
      </c>
      <c r="R1346" s="154">
        <v>0.954909090909091</v>
      </c>
      <c r="S1346" s="154">
        <v>0.976915974145891</v>
      </c>
      <c r="T1346" s="154">
        <v>0.988704819277108</v>
      </c>
      <c r="U1346" s="173">
        <v>-0.0220068832368001</v>
      </c>
      <c r="V1346" s="158">
        <v>9582</v>
      </c>
      <c r="W1346" s="158">
        <v>9398</v>
      </c>
      <c r="X1346" s="158">
        <v>9741</v>
      </c>
      <c r="Y1346" s="158">
        <v>9612</v>
      </c>
      <c r="Z1346" s="155">
        <v>0.980797328323941</v>
      </c>
      <c r="AA1346" s="155">
        <v>0.986757006467509</v>
      </c>
      <c r="AB1346" s="173">
        <v>-0.00595967814356779</v>
      </c>
    </row>
    <row r="1347" spans="1:28">
      <c r="A1347" s="175" t="s">
        <v>1085</v>
      </c>
      <c r="B1347" s="181" t="s">
        <v>1845</v>
      </c>
      <c r="C1347" s="181" t="s">
        <v>1348</v>
      </c>
      <c r="D1347" s="150">
        <v>6130</v>
      </c>
      <c r="E1347" s="153">
        <v>5951</v>
      </c>
      <c r="F1347" s="153">
        <v>179</v>
      </c>
      <c r="G1347" s="151">
        <v>3406</v>
      </c>
      <c r="H1347" s="151">
        <v>3314</v>
      </c>
      <c r="I1347" s="151">
        <v>92</v>
      </c>
      <c r="J1347" s="151">
        <v>4581</v>
      </c>
      <c r="K1347" s="151">
        <v>4488</v>
      </c>
      <c r="L1347" s="151">
        <v>93</v>
      </c>
      <c r="M1347" s="172">
        <v>0.93</v>
      </c>
      <c r="N1347" s="153">
        <v>119894</v>
      </c>
      <c r="O1347" s="153">
        <v>117476</v>
      </c>
      <c r="P1347" s="153">
        <v>2418</v>
      </c>
      <c r="Q1347" s="154">
        <v>0.979832185096836</v>
      </c>
      <c r="R1347" s="154">
        <v>0.970799347471452</v>
      </c>
      <c r="S1347" s="154">
        <v>0.972988843217851</v>
      </c>
      <c r="T1347" s="154">
        <v>0.97969875573019</v>
      </c>
      <c r="U1347" s="173">
        <v>-0.00218949574639893</v>
      </c>
      <c r="V1347" s="158">
        <v>34845</v>
      </c>
      <c r="W1347" s="158">
        <v>34043</v>
      </c>
      <c r="X1347" s="158">
        <v>37555</v>
      </c>
      <c r="Y1347" s="158">
        <v>36815</v>
      </c>
      <c r="Z1347" s="155">
        <v>0.976983785335055</v>
      </c>
      <c r="AA1347" s="155">
        <v>0.980295566502463</v>
      </c>
      <c r="AB1347" s="173">
        <v>-0.00331178116740782</v>
      </c>
    </row>
    <row r="1348" spans="1:28">
      <c r="A1348" s="175" t="s">
        <v>1085</v>
      </c>
      <c r="B1348" s="181" t="s">
        <v>1845</v>
      </c>
      <c r="C1348" s="181" t="s">
        <v>1349</v>
      </c>
      <c r="D1348" s="150">
        <v>2040</v>
      </c>
      <c r="E1348" s="153">
        <v>1974</v>
      </c>
      <c r="F1348" s="153">
        <v>66</v>
      </c>
      <c r="G1348" s="151">
        <v>1460</v>
      </c>
      <c r="H1348" s="151">
        <v>1424</v>
      </c>
      <c r="I1348" s="151">
        <v>36</v>
      </c>
      <c r="J1348" s="151">
        <v>2285</v>
      </c>
      <c r="K1348" s="151">
        <v>2241</v>
      </c>
      <c r="L1348" s="151">
        <v>44</v>
      </c>
      <c r="M1348" s="172">
        <v>0.93</v>
      </c>
      <c r="N1348" s="153">
        <v>49528</v>
      </c>
      <c r="O1348" s="153">
        <v>48581</v>
      </c>
      <c r="P1348" s="153">
        <v>947</v>
      </c>
      <c r="Q1348" s="154">
        <v>0.980879502503634</v>
      </c>
      <c r="R1348" s="154">
        <v>0.967647058823529</v>
      </c>
      <c r="S1348" s="154">
        <v>0.975342465753425</v>
      </c>
      <c r="T1348" s="154">
        <v>0.98074398249453</v>
      </c>
      <c r="U1348" s="173">
        <v>-0.00769540692989523</v>
      </c>
      <c r="V1348" s="158">
        <v>15085</v>
      </c>
      <c r="W1348" s="158">
        <v>14804</v>
      </c>
      <c r="X1348" s="158">
        <v>15534</v>
      </c>
      <c r="Y1348" s="158">
        <v>15200</v>
      </c>
      <c r="Z1348" s="155">
        <v>0.981372224063639</v>
      </c>
      <c r="AA1348" s="155">
        <v>0.978498776876529</v>
      </c>
      <c r="AB1348" s="173">
        <v>0.00287344718711047</v>
      </c>
    </row>
    <row r="1349" spans="1:28">
      <c r="A1349" s="175" t="s">
        <v>1085</v>
      </c>
      <c r="B1349" s="181" t="s">
        <v>1845</v>
      </c>
      <c r="C1349" s="181" t="s">
        <v>1350</v>
      </c>
      <c r="D1349" s="150">
        <v>1806</v>
      </c>
      <c r="E1349" s="153">
        <v>1743</v>
      </c>
      <c r="F1349" s="153">
        <v>63</v>
      </c>
      <c r="G1349" s="151">
        <v>1295</v>
      </c>
      <c r="H1349" s="151">
        <v>1254</v>
      </c>
      <c r="I1349" s="151">
        <v>41</v>
      </c>
      <c r="J1349" s="151">
        <v>2064</v>
      </c>
      <c r="K1349" s="151">
        <v>2009</v>
      </c>
      <c r="L1349" s="151">
        <v>55</v>
      </c>
      <c r="M1349" s="172">
        <v>0.93</v>
      </c>
      <c r="N1349" s="153">
        <v>45364</v>
      </c>
      <c r="O1349" s="153">
        <v>44262</v>
      </c>
      <c r="P1349" s="153">
        <v>1102</v>
      </c>
      <c r="Q1349" s="154">
        <v>0.97570760955824</v>
      </c>
      <c r="R1349" s="154">
        <v>0.965116279069767</v>
      </c>
      <c r="S1349" s="154">
        <v>0.968339768339768</v>
      </c>
      <c r="T1349" s="154">
        <v>0.973352713178295</v>
      </c>
      <c r="U1349" s="173">
        <v>-0.00322348927000082</v>
      </c>
      <c r="V1349" s="158">
        <v>13468</v>
      </c>
      <c r="W1349" s="158">
        <v>13053</v>
      </c>
      <c r="X1349" s="158">
        <v>14600</v>
      </c>
      <c r="Y1349" s="158">
        <v>14263</v>
      </c>
      <c r="Z1349" s="155">
        <v>0.969186219186219</v>
      </c>
      <c r="AA1349" s="155">
        <v>0.976917808219178</v>
      </c>
      <c r="AB1349" s="173">
        <v>-0.0077315890329589</v>
      </c>
    </row>
    <row r="1350" spans="1:28">
      <c r="A1350" s="175" t="s">
        <v>1085</v>
      </c>
      <c r="B1350" s="181" t="s">
        <v>1845</v>
      </c>
      <c r="C1350" s="181" t="s">
        <v>1351</v>
      </c>
      <c r="D1350" s="150">
        <v>1950</v>
      </c>
      <c r="E1350" s="153">
        <v>1911</v>
      </c>
      <c r="F1350" s="153">
        <v>39</v>
      </c>
      <c r="G1350" s="151">
        <v>1585</v>
      </c>
      <c r="H1350" s="151">
        <v>1551</v>
      </c>
      <c r="I1350" s="151">
        <v>34</v>
      </c>
      <c r="J1350" s="151">
        <v>2537</v>
      </c>
      <c r="K1350" s="151">
        <v>2496</v>
      </c>
      <c r="L1350" s="151">
        <v>41</v>
      </c>
      <c r="M1350" s="172">
        <v>0.93</v>
      </c>
      <c r="N1350" s="153">
        <v>50519</v>
      </c>
      <c r="O1350" s="153">
        <v>49772</v>
      </c>
      <c r="P1350" s="153">
        <v>747</v>
      </c>
      <c r="Q1350" s="154">
        <v>0.985213484035709</v>
      </c>
      <c r="R1350" s="154">
        <v>0.98</v>
      </c>
      <c r="S1350" s="154">
        <v>0.978548895899054</v>
      </c>
      <c r="T1350" s="154">
        <v>0.983839180134016</v>
      </c>
      <c r="U1350" s="173">
        <v>0.0014511041009464</v>
      </c>
      <c r="V1350" s="158">
        <v>15356</v>
      </c>
      <c r="W1350" s="158">
        <v>15102</v>
      </c>
      <c r="X1350" s="158">
        <v>16071</v>
      </c>
      <c r="Y1350" s="158">
        <v>15820</v>
      </c>
      <c r="Z1350" s="155">
        <v>0.983459234175567</v>
      </c>
      <c r="AA1350" s="155">
        <v>0.984381805737042</v>
      </c>
      <c r="AB1350" s="173">
        <v>-0.000922571561475349</v>
      </c>
    </row>
    <row r="1351" spans="1:28">
      <c r="A1351" s="175" t="s">
        <v>1085</v>
      </c>
      <c r="B1351" s="181" t="s">
        <v>1845</v>
      </c>
      <c r="C1351" s="181" t="s">
        <v>1352</v>
      </c>
      <c r="D1351" s="150">
        <v>1868</v>
      </c>
      <c r="E1351" s="153">
        <v>1753</v>
      </c>
      <c r="F1351" s="153">
        <v>115</v>
      </c>
      <c r="G1351" s="151">
        <v>1578</v>
      </c>
      <c r="H1351" s="151">
        <v>1487</v>
      </c>
      <c r="I1351" s="151">
        <v>91</v>
      </c>
      <c r="J1351" s="151">
        <v>2408</v>
      </c>
      <c r="K1351" s="151">
        <v>2311</v>
      </c>
      <c r="L1351" s="151">
        <v>97</v>
      </c>
      <c r="M1351" s="172">
        <v>0.93</v>
      </c>
      <c r="N1351" s="153">
        <v>51598</v>
      </c>
      <c r="O1351" s="153">
        <v>49017</v>
      </c>
      <c r="P1351" s="153">
        <v>2581</v>
      </c>
      <c r="Q1351" s="154">
        <v>0.949978681344238</v>
      </c>
      <c r="R1351" s="154">
        <v>0.938436830835118</v>
      </c>
      <c r="S1351" s="154">
        <v>0.94233206590621</v>
      </c>
      <c r="T1351" s="154">
        <v>0.959717607973422</v>
      </c>
      <c r="U1351" s="173">
        <v>-0.00389523507109268</v>
      </c>
      <c r="V1351" s="158">
        <v>15189</v>
      </c>
      <c r="W1351" s="158">
        <v>14412</v>
      </c>
      <c r="X1351" s="158">
        <v>16762</v>
      </c>
      <c r="Y1351" s="158">
        <v>15973</v>
      </c>
      <c r="Z1351" s="155">
        <v>0.948844558562117</v>
      </c>
      <c r="AA1351" s="155">
        <v>0.9529292447202</v>
      </c>
      <c r="AB1351" s="173">
        <v>-0.00408468615808311</v>
      </c>
    </row>
    <row r="1352" spans="1:28">
      <c r="A1352" s="175" t="s">
        <v>1085</v>
      </c>
      <c r="B1352" s="181" t="s">
        <v>1845</v>
      </c>
      <c r="C1352" s="181" t="s">
        <v>1353</v>
      </c>
      <c r="D1352" s="150">
        <v>6124</v>
      </c>
      <c r="E1352" s="153">
        <v>5801</v>
      </c>
      <c r="F1352" s="153">
        <v>323</v>
      </c>
      <c r="G1352" s="151">
        <v>3352</v>
      </c>
      <c r="H1352" s="151">
        <v>3132</v>
      </c>
      <c r="I1352" s="151">
        <v>220</v>
      </c>
      <c r="J1352" s="151">
        <v>5811</v>
      </c>
      <c r="K1352" s="151">
        <v>5600</v>
      </c>
      <c r="L1352" s="151">
        <v>211</v>
      </c>
      <c r="M1352" s="172">
        <v>0.93</v>
      </c>
      <c r="N1352" s="153">
        <v>129527</v>
      </c>
      <c r="O1352" s="153">
        <v>124768</v>
      </c>
      <c r="P1352" s="153">
        <v>4759</v>
      </c>
      <c r="Q1352" s="154">
        <v>0.963258625614737</v>
      </c>
      <c r="R1352" s="154">
        <v>0.947256694970607</v>
      </c>
      <c r="S1352" s="154">
        <v>0.93436754176611</v>
      </c>
      <c r="T1352" s="154">
        <v>0.963689554293581</v>
      </c>
      <c r="U1352" s="173">
        <v>0.0128891532044977</v>
      </c>
      <c r="V1352" s="158">
        <v>37796</v>
      </c>
      <c r="W1352" s="158">
        <v>36064</v>
      </c>
      <c r="X1352" s="158">
        <v>41571</v>
      </c>
      <c r="Y1352" s="158">
        <v>40174</v>
      </c>
      <c r="Z1352" s="155">
        <v>0.954175044978305</v>
      </c>
      <c r="AA1352" s="155">
        <v>0.966394842558514</v>
      </c>
      <c r="AB1352" s="173">
        <v>-0.0122197975802097</v>
      </c>
    </row>
    <row r="1353" spans="1:28">
      <c r="A1353" s="175" t="s">
        <v>1085</v>
      </c>
      <c r="B1353" s="181" t="s">
        <v>1845</v>
      </c>
      <c r="C1353" s="181" t="s">
        <v>1354</v>
      </c>
      <c r="D1353" s="150">
        <v>2612</v>
      </c>
      <c r="E1353" s="153">
        <v>2483</v>
      </c>
      <c r="F1353" s="153">
        <v>129</v>
      </c>
      <c r="G1353" s="151">
        <v>2173</v>
      </c>
      <c r="H1353" s="151">
        <v>2069</v>
      </c>
      <c r="I1353" s="151">
        <v>104</v>
      </c>
      <c r="J1353" s="151">
        <v>3141</v>
      </c>
      <c r="K1353" s="151">
        <v>3060</v>
      </c>
      <c r="L1353" s="151">
        <v>81</v>
      </c>
      <c r="M1353" s="172">
        <v>0.93</v>
      </c>
      <c r="N1353" s="153">
        <v>68259</v>
      </c>
      <c r="O1353" s="153">
        <v>66168</v>
      </c>
      <c r="P1353" s="153">
        <v>2091</v>
      </c>
      <c r="Q1353" s="154">
        <v>0.969366676921725</v>
      </c>
      <c r="R1353" s="154">
        <v>0.950612557427259</v>
      </c>
      <c r="S1353" s="154">
        <v>0.952139898757478</v>
      </c>
      <c r="T1353" s="154">
        <v>0.974212034383954</v>
      </c>
      <c r="U1353" s="173">
        <v>-0.00152734133021937</v>
      </c>
      <c r="V1353" s="158">
        <v>20166</v>
      </c>
      <c r="W1353" s="158">
        <v>19458</v>
      </c>
      <c r="X1353" s="158">
        <v>22171</v>
      </c>
      <c r="Y1353" s="158">
        <v>21537</v>
      </c>
      <c r="Z1353" s="155">
        <v>0.96489140136864</v>
      </c>
      <c r="AA1353" s="155">
        <v>0.971404086419196</v>
      </c>
      <c r="AB1353" s="173">
        <v>-0.00651268505055602</v>
      </c>
    </row>
    <row r="1354" spans="1:28">
      <c r="A1354" s="175" t="s">
        <v>1085</v>
      </c>
      <c r="B1354" s="181" t="s">
        <v>1845</v>
      </c>
      <c r="C1354" s="181" t="s">
        <v>1355</v>
      </c>
      <c r="D1354" s="150">
        <v>1895</v>
      </c>
      <c r="E1354" s="153">
        <v>1816</v>
      </c>
      <c r="F1354" s="153">
        <v>79</v>
      </c>
      <c r="G1354" s="151">
        <v>1417</v>
      </c>
      <c r="H1354" s="151">
        <v>1364</v>
      </c>
      <c r="I1354" s="151">
        <v>53</v>
      </c>
      <c r="J1354" s="151">
        <v>2352</v>
      </c>
      <c r="K1354" s="151">
        <v>2302</v>
      </c>
      <c r="L1354" s="151">
        <v>50</v>
      </c>
      <c r="M1354" s="172">
        <v>0.93</v>
      </c>
      <c r="N1354" s="153">
        <v>50198</v>
      </c>
      <c r="O1354" s="153">
        <v>49221</v>
      </c>
      <c r="P1354" s="153">
        <v>977</v>
      </c>
      <c r="Q1354" s="154">
        <v>0.980537073190167</v>
      </c>
      <c r="R1354" s="154">
        <v>0.958311345646438</v>
      </c>
      <c r="S1354" s="154">
        <v>0.962597035991531</v>
      </c>
      <c r="T1354" s="154">
        <v>0.978741496598639</v>
      </c>
      <c r="U1354" s="173">
        <v>-0.00428569034509352</v>
      </c>
      <c r="V1354" s="158">
        <v>14819</v>
      </c>
      <c r="W1354" s="158">
        <v>14462</v>
      </c>
      <c r="X1354" s="158">
        <v>16654</v>
      </c>
      <c r="Y1354" s="158">
        <v>16378</v>
      </c>
      <c r="Z1354" s="155">
        <v>0.975909305621162</v>
      </c>
      <c r="AA1354" s="155">
        <v>0.983427404827669</v>
      </c>
      <c r="AB1354" s="173">
        <v>-0.00751809920650692</v>
      </c>
    </row>
    <row r="1355" spans="1:28">
      <c r="A1355" s="175" t="s">
        <v>1085</v>
      </c>
      <c r="B1355" s="181" t="s">
        <v>1845</v>
      </c>
      <c r="C1355" s="181" t="s">
        <v>1356</v>
      </c>
      <c r="D1355" s="150">
        <v>1780</v>
      </c>
      <c r="E1355" s="153">
        <v>1709</v>
      </c>
      <c r="F1355" s="153">
        <v>71</v>
      </c>
      <c r="G1355" s="151">
        <v>1510</v>
      </c>
      <c r="H1355" s="151">
        <v>1457</v>
      </c>
      <c r="I1355" s="151">
        <v>53</v>
      </c>
      <c r="J1355" s="151">
        <v>2416</v>
      </c>
      <c r="K1355" s="151">
        <v>2351</v>
      </c>
      <c r="L1355" s="151">
        <v>65</v>
      </c>
      <c r="M1355" s="172">
        <v>0.93</v>
      </c>
      <c r="N1355" s="153">
        <v>48418</v>
      </c>
      <c r="O1355" s="153">
        <v>47377</v>
      </c>
      <c r="P1355" s="153">
        <v>1041</v>
      </c>
      <c r="Q1355" s="154">
        <v>0.978499731504812</v>
      </c>
      <c r="R1355" s="154">
        <v>0.960112359550562</v>
      </c>
      <c r="S1355" s="154">
        <v>0.964900662251656</v>
      </c>
      <c r="T1355" s="154">
        <v>0.973096026490066</v>
      </c>
      <c r="U1355" s="173">
        <v>-0.00478830270109376</v>
      </c>
      <c r="V1355" s="158">
        <v>14309</v>
      </c>
      <c r="W1355" s="158">
        <v>13932</v>
      </c>
      <c r="X1355" s="158">
        <v>15446</v>
      </c>
      <c r="Y1355" s="158">
        <v>15143</v>
      </c>
      <c r="Z1355" s="155">
        <v>0.973652945698511</v>
      </c>
      <c r="AA1355" s="155">
        <v>0.980383270749709</v>
      </c>
      <c r="AB1355" s="173">
        <v>-0.00673032505119719</v>
      </c>
    </row>
    <row r="1356" spans="1:28">
      <c r="A1356" s="175" t="s">
        <v>1085</v>
      </c>
      <c r="B1356" s="181" t="s">
        <v>1845</v>
      </c>
      <c r="C1356" s="181" t="s">
        <v>1357</v>
      </c>
      <c r="D1356" s="150">
        <v>3466</v>
      </c>
      <c r="E1356" s="153">
        <v>3275</v>
      </c>
      <c r="F1356" s="153">
        <v>191</v>
      </c>
      <c r="G1356" s="151">
        <v>2867</v>
      </c>
      <c r="H1356" s="151">
        <v>2714</v>
      </c>
      <c r="I1356" s="151">
        <v>153</v>
      </c>
      <c r="J1356" s="151">
        <v>4438</v>
      </c>
      <c r="K1356" s="151">
        <v>4282</v>
      </c>
      <c r="L1356" s="151">
        <v>156</v>
      </c>
      <c r="M1356" s="172">
        <v>0.93</v>
      </c>
      <c r="N1356" s="153">
        <v>92850</v>
      </c>
      <c r="O1356" s="153">
        <v>89393</v>
      </c>
      <c r="P1356" s="153">
        <v>3457</v>
      </c>
      <c r="Q1356" s="154">
        <v>0.962767905223479</v>
      </c>
      <c r="R1356" s="154">
        <v>0.944893248701673</v>
      </c>
      <c r="S1356" s="154">
        <v>0.946634112312522</v>
      </c>
      <c r="T1356" s="154">
        <v>0.964849031095088</v>
      </c>
      <c r="U1356" s="173">
        <v>-0.00174086361084846</v>
      </c>
      <c r="V1356" s="158">
        <v>27361</v>
      </c>
      <c r="W1356" s="158">
        <v>26240</v>
      </c>
      <c r="X1356" s="158">
        <v>29598</v>
      </c>
      <c r="Y1356" s="158">
        <v>28569</v>
      </c>
      <c r="Z1356" s="155">
        <v>0.959029275245788</v>
      </c>
      <c r="AA1356" s="155">
        <v>0.965234137441719</v>
      </c>
      <c r="AB1356" s="173">
        <v>-0.00620486219593119</v>
      </c>
    </row>
    <row r="1357" spans="1:28">
      <c r="A1357" s="175" t="s">
        <v>1085</v>
      </c>
      <c r="B1357" s="181" t="s">
        <v>1845</v>
      </c>
      <c r="C1357" s="181" t="s">
        <v>1358</v>
      </c>
      <c r="D1357" s="150">
        <v>7439</v>
      </c>
      <c r="E1357" s="153">
        <v>7182</v>
      </c>
      <c r="F1357" s="153">
        <v>257</v>
      </c>
      <c r="G1357" s="151">
        <v>4114</v>
      </c>
      <c r="H1357" s="151">
        <v>3946</v>
      </c>
      <c r="I1357" s="151">
        <v>168</v>
      </c>
      <c r="J1357" s="151">
        <v>7162</v>
      </c>
      <c r="K1357" s="151">
        <v>6973</v>
      </c>
      <c r="L1357" s="151">
        <v>189</v>
      </c>
      <c r="M1357" s="172">
        <v>0.93</v>
      </c>
      <c r="N1357" s="153">
        <v>158632</v>
      </c>
      <c r="O1357" s="153">
        <v>152916</v>
      </c>
      <c r="P1357" s="153">
        <v>5716</v>
      </c>
      <c r="Q1357" s="154">
        <v>0.96396691714156</v>
      </c>
      <c r="R1357" s="154">
        <v>0.965452345745396</v>
      </c>
      <c r="S1357" s="154">
        <v>0.959163830821585</v>
      </c>
      <c r="T1357" s="154">
        <v>0.973610723261659</v>
      </c>
      <c r="U1357" s="173">
        <v>0.00628851492381099</v>
      </c>
      <c r="V1357" s="158">
        <v>46663</v>
      </c>
      <c r="W1357" s="158">
        <v>45164</v>
      </c>
      <c r="X1357" s="158">
        <v>51741</v>
      </c>
      <c r="Y1357" s="158">
        <v>50235</v>
      </c>
      <c r="Z1357" s="155">
        <v>0.967876047403725</v>
      </c>
      <c r="AA1357" s="155">
        <v>0.970893488722676</v>
      </c>
      <c r="AB1357" s="173">
        <v>-0.00301744131895187</v>
      </c>
    </row>
    <row r="1358" spans="1:28">
      <c r="A1358" s="175" t="s">
        <v>1085</v>
      </c>
      <c r="B1358" s="181" t="s">
        <v>1845</v>
      </c>
      <c r="C1358" s="181" t="s">
        <v>1359</v>
      </c>
      <c r="D1358" s="150">
        <v>1389</v>
      </c>
      <c r="E1358" s="153">
        <v>1373</v>
      </c>
      <c r="F1358" s="153">
        <v>16</v>
      </c>
      <c r="G1358" s="151">
        <v>1100</v>
      </c>
      <c r="H1358" s="151">
        <v>1087</v>
      </c>
      <c r="I1358" s="151">
        <v>13</v>
      </c>
      <c r="J1358" s="151">
        <v>1814</v>
      </c>
      <c r="K1358" s="151">
        <v>1804</v>
      </c>
      <c r="L1358" s="151">
        <v>10</v>
      </c>
      <c r="M1358" s="172">
        <v>0.93</v>
      </c>
      <c r="N1358" s="153">
        <v>36011</v>
      </c>
      <c r="O1358" s="153">
        <v>35727</v>
      </c>
      <c r="P1358" s="153">
        <v>284</v>
      </c>
      <c r="Q1358" s="154">
        <v>0.992113520868623</v>
      </c>
      <c r="R1358" s="154">
        <v>0.988480921526278</v>
      </c>
      <c r="S1358" s="154">
        <v>0.988181818181818</v>
      </c>
      <c r="T1358" s="154">
        <v>0.994487320837927</v>
      </c>
      <c r="U1358" s="173">
        <v>0.000299103344459706</v>
      </c>
      <c r="V1358" s="158">
        <v>10359</v>
      </c>
      <c r="W1358" s="158">
        <v>10273</v>
      </c>
      <c r="X1358" s="158">
        <v>11668</v>
      </c>
      <c r="Y1358" s="158">
        <v>11573</v>
      </c>
      <c r="Z1358" s="155">
        <v>0.991698040351385</v>
      </c>
      <c r="AA1358" s="155">
        <v>0.991858073363044</v>
      </c>
      <c r="AB1358" s="173">
        <v>-0.0001600330116589</v>
      </c>
    </row>
    <row r="1359" spans="1:28">
      <c r="A1359" s="175" t="s">
        <v>1085</v>
      </c>
      <c r="B1359" s="181" t="s">
        <v>1845</v>
      </c>
      <c r="C1359" s="181" t="s">
        <v>1360</v>
      </c>
      <c r="D1359" s="150">
        <v>2030</v>
      </c>
      <c r="E1359" s="153">
        <v>2000</v>
      </c>
      <c r="F1359" s="153">
        <v>30</v>
      </c>
      <c r="G1359" s="151">
        <v>1643</v>
      </c>
      <c r="H1359" s="151">
        <v>1619</v>
      </c>
      <c r="I1359" s="151">
        <v>24</v>
      </c>
      <c r="J1359" s="151">
        <v>2574</v>
      </c>
      <c r="K1359" s="151">
        <v>2547</v>
      </c>
      <c r="L1359" s="151">
        <v>27</v>
      </c>
      <c r="M1359" s="172">
        <v>0.93</v>
      </c>
      <c r="N1359" s="153">
        <v>53675</v>
      </c>
      <c r="O1359" s="153">
        <v>53215</v>
      </c>
      <c r="P1359" s="153">
        <v>460</v>
      </c>
      <c r="Q1359" s="154">
        <v>0.991429902189101</v>
      </c>
      <c r="R1359" s="154">
        <v>0.985221674876847</v>
      </c>
      <c r="S1359" s="154">
        <v>0.985392574558734</v>
      </c>
      <c r="T1359" s="154">
        <v>0.989510489510489</v>
      </c>
      <c r="U1359" s="173">
        <v>-0.00017089968188666</v>
      </c>
      <c r="V1359" s="158">
        <v>15805</v>
      </c>
      <c r="W1359" s="158">
        <v>15654</v>
      </c>
      <c r="X1359" s="158">
        <v>17126</v>
      </c>
      <c r="Y1359" s="158">
        <v>16976</v>
      </c>
      <c r="Z1359" s="155">
        <v>0.990446061372983</v>
      </c>
      <c r="AA1359" s="155">
        <v>0.991241387364241</v>
      </c>
      <c r="AB1359" s="173">
        <v>-0.000795325991258311</v>
      </c>
    </row>
    <row r="1360" spans="1:28">
      <c r="A1360" s="175" t="s">
        <v>1085</v>
      </c>
      <c r="B1360" s="181" t="s">
        <v>1845</v>
      </c>
      <c r="C1360" s="181" t="s">
        <v>1361</v>
      </c>
      <c r="D1360" s="150">
        <v>2700</v>
      </c>
      <c r="E1360" s="153">
        <v>2631</v>
      </c>
      <c r="F1360" s="153">
        <v>69</v>
      </c>
      <c r="G1360" s="151">
        <v>2301</v>
      </c>
      <c r="H1360" s="151">
        <v>2245</v>
      </c>
      <c r="I1360" s="151">
        <v>56</v>
      </c>
      <c r="J1360" s="151">
        <v>3438</v>
      </c>
      <c r="K1360" s="151">
        <v>3380</v>
      </c>
      <c r="L1360" s="151">
        <v>58</v>
      </c>
      <c r="M1360" s="172">
        <v>0.93</v>
      </c>
      <c r="N1360" s="153">
        <v>71269</v>
      </c>
      <c r="O1360" s="153">
        <v>70090</v>
      </c>
      <c r="P1360" s="153">
        <v>1179</v>
      </c>
      <c r="Q1360" s="154">
        <v>0.983457043034138</v>
      </c>
      <c r="R1360" s="154">
        <v>0.974444444444444</v>
      </c>
      <c r="S1360" s="154">
        <v>0.975662755323772</v>
      </c>
      <c r="T1360" s="154">
        <v>0.983129726585224</v>
      </c>
      <c r="U1360" s="173">
        <v>-0.00121831087932778</v>
      </c>
      <c r="V1360" s="158">
        <v>21644</v>
      </c>
      <c r="W1360" s="158">
        <v>21260</v>
      </c>
      <c r="X1360" s="158">
        <v>22951</v>
      </c>
      <c r="Y1360" s="158">
        <v>22610</v>
      </c>
      <c r="Z1360" s="155">
        <v>0.982258362594714</v>
      </c>
      <c r="AA1360" s="155">
        <v>0.985142259596532</v>
      </c>
      <c r="AB1360" s="173">
        <v>-0.00288389700181735</v>
      </c>
    </row>
    <row r="1361" spans="1:28">
      <c r="A1361" s="175" t="s">
        <v>1085</v>
      </c>
      <c r="B1361" s="181" t="s">
        <v>1845</v>
      </c>
      <c r="C1361" s="181" t="s">
        <v>1362</v>
      </c>
      <c r="D1361" s="150">
        <v>3067</v>
      </c>
      <c r="E1361" s="153">
        <v>3031</v>
      </c>
      <c r="F1361" s="153">
        <v>36</v>
      </c>
      <c r="G1361" s="151">
        <v>2341</v>
      </c>
      <c r="H1361" s="151">
        <v>2312</v>
      </c>
      <c r="I1361" s="151">
        <v>29</v>
      </c>
      <c r="J1361" s="151">
        <v>3796</v>
      </c>
      <c r="K1361" s="151">
        <v>3775</v>
      </c>
      <c r="L1361" s="151">
        <v>21</v>
      </c>
      <c r="M1361" s="172">
        <v>0.93</v>
      </c>
      <c r="N1361" s="153">
        <v>81386</v>
      </c>
      <c r="O1361" s="153">
        <v>80841</v>
      </c>
      <c r="P1361" s="153">
        <v>545</v>
      </c>
      <c r="Q1361" s="154">
        <v>0.993303516575332</v>
      </c>
      <c r="R1361" s="154">
        <v>0.988262145418976</v>
      </c>
      <c r="S1361" s="154">
        <v>0.987612131567706</v>
      </c>
      <c r="T1361" s="154">
        <v>0.994467860906217</v>
      </c>
      <c r="U1361" s="173">
        <v>0.000650013851270059</v>
      </c>
      <c r="V1361" s="158">
        <v>23748</v>
      </c>
      <c r="W1361" s="158">
        <v>23569</v>
      </c>
      <c r="X1361" s="158">
        <v>26080</v>
      </c>
      <c r="Y1361" s="158">
        <v>25918</v>
      </c>
      <c r="Z1361" s="155">
        <v>0.992462523159845</v>
      </c>
      <c r="AA1361" s="155">
        <v>0.993788343558282</v>
      </c>
      <c r="AB1361" s="173">
        <v>-0.00132582039843709</v>
      </c>
    </row>
    <row r="1362" spans="1:28">
      <c r="A1362" s="175" t="s">
        <v>1085</v>
      </c>
      <c r="B1362" s="181" t="s">
        <v>1845</v>
      </c>
      <c r="C1362" s="181" t="s">
        <v>1363</v>
      </c>
      <c r="D1362" s="150">
        <v>6618</v>
      </c>
      <c r="E1362" s="153">
        <v>6288</v>
      </c>
      <c r="F1362" s="153">
        <v>330</v>
      </c>
      <c r="G1362" s="151">
        <v>3632</v>
      </c>
      <c r="H1362" s="151">
        <v>3475</v>
      </c>
      <c r="I1362" s="151">
        <v>157</v>
      </c>
      <c r="J1362" s="151">
        <v>6346</v>
      </c>
      <c r="K1362" s="151">
        <v>6181</v>
      </c>
      <c r="L1362" s="151">
        <v>165</v>
      </c>
      <c r="M1362" s="172">
        <v>0.93</v>
      </c>
      <c r="N1362" s="153">
        <v>140907</v>
      </c>
      <c r="O1362" s="153">
        <v>135510</v>
      </c>
      <c r="P1362" s="153">
        <v>5397</v>
      </c>
      <c r="Q1362" s="154">
        <v>0.961698141327258</v>
      </c>
      <c r="R1362" s="154">
        <v>0.950135992747054</v>
      </c>
      <c r="S1362" s="154">
        <v>0.956773127753304</v>
      </c>
      <c r="T1362" s="154">
        <v>0.973999369681689</v>
      </c>
      <c r="U1362" s="173">
        <v>-0.00663713500625041</v>
      </c>
      <c r="V1362" s="158">
        <v>41317</v>
      </c>
      <c r="W1362" s="158">
        <v>39900</v>
      </c>
      <c r="X1362" s="158">
        <v>44963</v>
      </c>
      <c r="Y1362" s="158">
        <v>43173</v>
      </c>
      <c r="Z1362" s="155">
        <v>0.965704189558777</v>
      </c>
      <c r="AA1362" s="155">
        <v>0.960189489135511</v>
      </c>
      <c r="AB1362" s="173">
        <v>0.00551470042326585</v>
      </c>
    </row>
    <row r="1363" spans="1:28">
      <c r="A1363" s="175" t="s">
        <v>1085</v>
      </c>
      <c r="B1363" s="181" t="s">
        <v>1845</v>
      </c>
      <c r="C1363" s="181" t="s">
        <v>1364</v>
      </c>
      <c r="D1363" s="150">
        <v>2855</v>
      </c>
      <c r="E1363" s="153">
        <v>2750</v>
      </c>
      <c r="F1363" s="153">
        <v>105</v>
      </c>
      <c r="G1363" s="151">
        <v>2133</v>
      </c>
      <c r="H1363" s="151">
        <v>2076</v>
      </c>
      <c r="I1363" s="151">
        <v>57</v>
      </c>
      <c r="J1363" s="151">
        <v>3458</v>
      </c>
      <c r="K1363" s="151">
        <v>3384</v>
      </c>
      <c r="L1363" s="151">
        <v>74</v>
      </c>
      <c r="M1363" s="172">
        <v>0.93</v>
      </c>
      <c r="N1363" s="153">
        <v>70367</v>
      </c>
      <c r="O1363" s="153">
        <v>68447</v>
      </c>
      <c r="P1363" s="153">
        <v>1920</v>
      </c>
      <c r="Q1363" s="154">
        <v>0.972714482641011</v>
      </c>
      <c r="R1363" s="154">
        <v>0.963222416812609</v>
      </c>
      <c r="S1363" s="154">
        <v>0.973277074542897</v>
      </c>
      <c r="T1363" s="154">
        <v>0.9786003470214</v>
      </c>
      <c r="U1363" s="173">
        <v>-0.0100546577302879</v>
      </c>
      <c r="V1363" s="158">
        <v>20934</v>
      </c>
      <c r="W1363" s="158">
        <v>20329</v>
      </c>
      <c r="X1363" s="158">
        <v>22235</v>
      </c>
      <c r="Y1363" s="158">
        <v>21561</v>
      </c>
      <c r="Z1363" s="155">
        <v>0.971099646508073</v>
      </c>
      <c r="AA1363" s="155">
        <v>0.969687429727906</v>
      </c>
      <c r="AB1363" s="173">
        <v>0.00141221678016656</v>
      </c>
    </row>
    <row r="1364" spans="1:28">
      <c r="A1364" s="175" t="s">
        <v>1085</v>
      </c>
      <c r="B1364" s="181" t="s">
        <v>1845</v>
      </c>
      <c r="C1364" s="181" t="s">
        <v>1365</v>
      </c>
      <c r="D1364" s="150">
        <v>2112</v>
      </c>
      <c r="E1364" s="153">
        <v>2052</v>
      </c>
      <c r="F1364" s="153">
        <v>60</v>
      </c>
      <c r="G1364" s="151">
        <v>1692</v>
      </c>
      <c r="H1364" s="151">
        <v>1655</v>
      </c>
      <c r="I1364" s="151">
        <v>37</v>
      </c>
      <c r="J1364" s="151">
        <v>2589</v>
      </c>
      <c r="K1364" s="151">
        <v>2546</v>
      </c>
      <c r="L1364" s="151">
        <v>43</v>
      </c>
      <c r="M1364" s="172">
        <v>0.93</v>
      </c>
      <c r="N1364" s="153">
        <v>53588</v>
      </c>
      <c r="O1364" s="153">
        <v>52627</v>
      </c>
      <c r="P1364" s="153">
        <v>961</v>
      </c>
      <c r="Q1364" s="154">
        <v>0.982066880644921</v>
      </c>
      <c r="R1364" s="154">
        <v>0.971590909090909</v>
      </c>
      <c r="S1364" s="154">
        <v>0.978132387706856</v>
      </c>
      <c r="T1364" s="154">
        <v>0.983391270760912</v>
      </c>
      <c r="U1364" s="173">
        <v>-0.00654147861594678</v>
      </c>
      <c r="V1364" s="158">
        <v>16311</v>
      </c>
      <c r="W1364" s="158">
        <v>16013</v>
      </c>
      <c r="X1364" s="158">
        <v>17662</v>
      </c>
      <c r="Y1364" s="158">
        <v>17341</v>
      </c>
      <c r="Z1364" s="155">
        <v>0.98173012077739</v>
      </c>
      <c r="AA1364" s="155">
        <v>0.981825387838297</v>
      </c>
      <c r="AB1364" s="173">
        <v>-9.52670609073447e-5</v>
      </c>
    </row>
    <row r="1365" spans="1:28">
      <c r="A1365" s="175" t="s">
        <v>1085</v>
      </c>
      <c r="B1365" s="181" t="s">
        <v>1845</v>
      </c>
      <c r="C1365" s="181" t="s">
        <v>1366</v>
      </c>
      <c r="D1365" s="150">
        <v>1890</v>
      </c>
      <c r="E1365" s="153">
        <v>1852</v>
      </c>
      <c r="F1365" s="153">
        <v>38</v>
      </c>
      <c r="G1365" s="151">
        <v>1317</v>
      </c>
      <c r="H1365" s="151">
        <v>1285</v>
      </c>
      <c r="I1365" s="151">
        <v>32</v>
      </c>
      <c r="J1365" s="151">
        <v>2250</v>
      </c>
      <c r="K1365" s="151">
        <v>2100</v>
      </c>
      <c r="L1365" s="151">
        <v>150</v>
      </c>
      <c r="M1365" s="172">
        <v>0.93</v>
      </c>
      <c r="N1365" s="153">
        <v>45422</v>
      </c>
      <c r="O1365" s="153">
        <v>44219</v>
      </c>
      <c r="P1365" s="153">
        <v>1203</v>
      </c>
      <c r="Q1365" s="154">
        <v>0.973515036766325</v>
      </c>
      <c r="R1365" s="154">
        <v>0.97989417989418</v>
      </c>
      <c r="S1365" s="154">
        <v>0.975702353834472</v>
      </c>
      <c r="T1365" s="154">
        <v>0.933333333333333</v>
      </c>
      <c r="U1365" s="173">
        <v>0.00419182605970769</v>
      </c>
      <c r="V1365" s="158">
        <v>13742</v>
      </c>
      <c r="W1365" s="158">
        <v>13320</v>
      </c>
      <c r="X1365" s="158">
        <v>14583</v>
      </c>
      <c r="Y1365" s="158">
        <v>14175</v>
      </c>
      <c r="Z1365" s="155">
        <v>0.969291223984864</v>
      </c>
      <c r="AA1365" s="155">
        <v>0.972022217650689</v>
      </c>
      <c r="AB1365" s="173">
        <v>-0.0027309936658253</v>
      </c>
    </row>
    <row r="1366" spans="1:28">
      <c r="A1366" s="175" t="s">
        <v>1085</v>
      </c>
      <c r="B1366" s="181" t="s">
        <v>1845</v>
      </c>
      <c r="C1366" s="181" t="s">
        <v>1367</v>
      </c>
      <c r="D1366" s="150">
        <v>3022</v>
      </c>
      <c r="E1366" s="153">
        <v>2932</v>
      </c>
      <c r="F1366" s="153">
        <v>90</v>
      </c>
      <c r="G1366" s="151">
        <v>2321</v>
      </c>
      <c r="H1366" s="151">
        <v>2252</v>
      </c>
      <c r="I1366" s="151">
        <v>69</v>
      </c>
      <c r="J1366" s="151">
        <v>3713</v>
      </c>
      <c r="K1366" s="151">
        <v>3610</v>
      </c>
      <c r="L1366" s="151">
        <v>103</v>
      </c>
      <c r="M1366" s="172">
        <v>0.93</v>
      </c>
      <c r="N1366" s="153">
        <v>76427</v>
      </c>
      <c r="O1366" s="153">
        <v>74000</v>
      </c>
      <c r="P1366" s="153">
        <v>2427</v>
      </c>
      <c r="Q1366" s="154">
        <v>0.968244206890235</v>
      </c>
      <c r="R1366" s="154">
        <v>0.970218398411648</v>
      </c>
      <c r="S1366" s="154">
        <v>0.970271434726411</v>
      </c>
      <c r="T1366" s="154">
        <v>0.972259628332884</v>
      </c>
      <c r="U1366" s="173">
        <v>-5.30363147630553e-5</v>
      </c>
      <c r="V1366" s="158">
        <v>22441</v>
      </c>
      <c r="W1366" s="158">
        <v>21794</v>
      </c>
      <c r="X1366" s="158">
        <v>24862</v>
      </c>
      <c r="Y1366" s="158">
        <v>24030</v>
      </c>
      <c r="Z1366" s="155">
        <v>0.971168842743193</v>
      </c>
      <c r="AA1366" s="155">
        <v>0.966535274716435</v>
      </c>
      <c r="AB1366" s="173">
        <v>0.00463356802675852</v>
      </c>
    </row>
    <row r="1367" spans="1:28">
      <c r="A1367" s="175" t="s">
        <v>1085</v>
      </c>
      <c r="B1367" s="181" t="s">
        <v>1845</v>
      </c>
      <c r="C1367" s="181" t="s">
        <v>1368</v>
      </c>
      <c r="D1367" s="150">
        <v>6</v>
      </c>
      <c r="E1367" s="153">
        <v>6</v>
      </c>
      <c r="F1367" s="153">
        <v>0</v>
      </c>
      <c r="G1367" s="151">
        <v>3</v>
      </c>
      <c r="H1367" s="151">
        <v>3</v>
      </c>
      <c r="I1367" s="151">
        <v>0</v>
      </c>
      <c r="J1367" s="151">
        <v>7</v>
      </c>
      <c r="K1367" s="151">
        <v>7</v>
      </c>
      <c r="L1367" s="151">
        <v>0</v>
      </c>
      <c r="M1367" s="172">
        <v>0.93</v>
      </c>
      <c r="N1367" s="153">
        <v>54</v>
      </c>
      <c r="O1367" s="153">
        <v>54</v>
      </c>
      <c r="P1367" s="153">
        <v>0</v>
      </c>
      <c r="Q1367" s="154">
        <v>1</v>
      </c>
      <c r="R1367" s="154">
        <v>1</v>
      </c>
      <c r="S1367" s="154">
        <v>1</v>
      </c>
      <c r="T1367" s="154">
        <v>1</v>
      </c>
      <c r="U1367" s="173">
        <v>0</v>
      </c>
      <c r="V1367" s="158">
        <v>27</v>
      </c>
      <c r="W1367" s="158">
        <v>27</v>
      </c>
      <c r="X1367" s="158">
        <v>19</v>
      </c>
      <c r="Y1367" s="158">
        <v>19</v>
      </c>
      <c r="Z1367" s="155">
        <v>1</v>
      </c>
      <c r="AA1367" s="155">
        <v>1</v>
      </c>
      <c r="AB1367" s="173">
        <v>0</v>
      </c>
    </row>
    <row r="1368" spans="1:28">
      <c r="A1368" s="175" t="s">
        <v>1085</v>
      </c>
      <c r="B1368" s="181" t="s">
        <v>1845</v>
      </c>
      <c r="C1368" s="181" t="s">
        <v>1369</v>
      </c>
      <c r="D1368" s="150">
        <v>3689</v>
      </c>
      <c r="E1368" s="153">
        <v>3598</v>
      </c>
      <c r="F1368" s="153">
        <v>91</v>
      </c>
      <c r="G1368" s="151">
        <v>2056</v>
      </c>
      <c r="H1368" s="151">
        <v>2003</v>
      </c>
      <c r="I1368" s="151">
        <v>53</v>
      </c>
      <c r="J1368" s="151">
        <v>3416</v>
      </c>
      <c r="K1368" s="151">
        <v>3343</v>
      </c>
      <c r="L1368" s="151">
        <v>73</v>
      </c>
      <c r="M1368" s="172">
        <v>0.93</v>
      </c>
      <c r="N1368" s="153">
        <v>75244</v>
      </c>
      <c r="O1368" s="153">
        <v>73447</v>
      </c>
      <c r="P1368" s="153">
        <v>1797</v>
      </c>
      <c r="Q1368" s="154">
        <v>0.976117697092127</v>
      </c>
      <c r="R1368" s="154">
        <v>0.975332068311195</v>
      </c>
      <c r="S1368" s="154">
        <v>0.974221789883268</v>
      </c>
      <c r="T1368" s="154">
        <v>0.978629976580796</v>
      </c>
      <c r="U1368" s="173">
        <v>0.00111027842792699</v>
      </c>
      <c r="V1368" s="158">
        <v>22528</v>
      </c>
      <c r="W1368" s="158">
        <v>21974</v>
      </c>
      <c r="X1368" s="158">
        <v>24535</v>
      </c>
      <c r="Y1368" s="158">
        <v>23923</v>
      </c>
      <c r="Z1368" s="155">
        <v>0.975408380681818</v>
      </c>
      <c r="AA1368" s="155">
        <v>0.975056042388425</v>
      </c>
      <c r="AB1368" s="173">
        <v>0.000352338293393539</v>
      </c>
    </row>
    <row r="1369" spans="1:28">
      <c r="A1369" s="175" t="s">
        <v>1085</v>
      </c>
      <c r="B1369" s="181" t="s">
        <v>1846</v>
      </c>
      <c r="C1369" s="181" t="s">
        <v>1370</v>
      </c>
      <c r="D1369" s="150">
        <v>4872</v>
      </c>
      <c r="E1369" s="153">
        <v>4700</v>
      </c>
      <c r="F1369" s="153">
        <v>172</v>
      </c>
      <c r="G1369" s="151">
        <v>3022</v>
      </c>
      <c r="H1369" s="151">
        <v>2925</v>
      </c>
      <c r="I1369" s="151">
        <v>97</v>
      </c>
      <c r="J1369" s="151">
        <v>3223</v>
      </c>
      <c r="K1369" s="151">
        <v>3116</v>
      </c>
      <c r="L1369" s="151">
        <v>107</v>
      </c>
      <c r="M1369" s="172">
        <v>0.93</v>
      </c>
      <c r="N1369" s="153">
        <v>95652</v>
      </c>
      <c r="O1369" s="153">
        <v>92753</v>
      </c>
      <c r="P1369" s="153">
        <v>2899</v>
      </c>
      <c r="Q1369" s="154">
        <v>0.969692217622214</v>
      </c>
      <c r="R1369" s="154">
        <v>0.964696223316913</v>
      </c>
      <c r="S1369" s="154">
        <v>0.967902051621443</v>
      </c>
      <c r="T1369" s="154">
        <v>0.966801116971765</v>
      </c>
      <c r="U1369" s="173">
        <v>-0.00320582830452976</v>
      </c>
      <c r="V1369" s="158">
        <v>27763</v>
      </c>
      <c r="W1369" s="158">
        <v>26940</v>
      </c>
      <c r="X1369" s="158">
        <v>30811</v>
      </c>
      <c r="Y1369" s="158">
        <v>29724</v>
      </c>
      <c r="Z1369" s="155">
        <v>0.970356229514101</v>
      </c>
      <c r="AA1369" s="155">
        <v>0.964720392067768</v>
      </c>
      <c r="AB1369" s="173">
        <v>0.00563583744633345</v>
      </c>
    </row>
    <row r="1370" spans="1:28">
      <c r="A1370" s="175" t="s">
        <v>1085</v>
      </c>
      <c r="B1370" s="181" t="s">
        <v>1846</v>
      </c>
      <c r="C1370" s="181" t="s">
        <v>1371</v>
      </c>
      <c r="D1370" s="150">
        <v>4061</v>
      </c>
      <c r="E1370" s="153">
        <v>3888</v>
      </c>
      <c r="F1370" s="153">
        <v>173</v>
      </c>
      <c r="G1370" s="151">
        <v>2590</v>
      </c>
      <c r="H1370" s="151">
        <v>2512</v>
      </c>
      <c r="I1370" s="151">
        <v>78</v>
      </c>
      <c r="J1370" s="151">
        <v>2697</v>
      </c>
      <c r="K1370" s="151">
        <v>2617</v>
      </c>
      <c r="L1370" s="151">
        <v>80</v>
      </c>
      <c r="M1370" s="172">
        <v>0.93</v>
      </c>
      <c r="N1370" s="153">
        <v>83789</v>
      </c>
      <c r="O1370" s="153">
        <v>81342</v>
      </c>
      <c r="P1370" s="153">
        <v>2447</v>
      </c>
      <c r="Q1370" s="154">
        <v>0.97079568917161</v>
      </c>
      <c r="R1370" s="154">
        <v>0.957399655257326</v>
      </c>
      <c r="S1370" s="154">
        <v>0.96988416988417</v>
      </c>
      <c r="T1370" s="154">
        <v>0.970337411939192</v>
      </c>
      <c r="U1370" s="173">
        <v>-0.0124845146268442</v>
      </c>
      <c r="V1370" s="158">
        <v>23451</v>
      </c>
      <c r="W1370" s="158">
        <v>22610</v>
      </c>
      <c r="X1370" s="158">
        <v>26367</v>
      </c>
      <c r="Y1370" s="158">
        <v>25635</v>
      </c>
      <c r="Z1370" s="155">
        <v>0.964137989851179</v>
      </c>
      <c r="AA1370" s="155">
        <v>0.972238024803732</v>
      </c>
      <c r="AB1370" s="173">
        <v>-0.00810003495255285</v>
      </c>
    </row>
    <row r="1371" spans="1:28">
      <c r="A1371" s="175" t="s">
        <v>1085</v>
      </c>
      <c r="B1371" s="181" t="s">
        <v>1846</v>
      </c>
      <c r="C1371" s="181" t="s">
        <v>1372</v>
      </c>
      <c r="D1371" s="150">
        <v>5</v>
      </c>
      <c r="E1371" s="153">
        <v>5</v>
      </c>
      <c r="F1371" s="153">
        <v>0</v>
      </c>
      <c r="G1371" s="151">
        <v>6</v>
      </c>
      <c r="H1371" s="151">
        <v>6</v>
      </c>
      <c r="I1371" s="151">
        <v>0</v>
      </c>
      <c r="J1371" s="151">
        <v>7</v>
      </c>
      <c r="K1371" s="151">
        <v>7</v>
      </c>
      <c r="L1371" s="151">
        <v>0</v>
      </c>
      <c r="M1371" s="172">
        <v>0.93</v>
      </c>
      <c r="N1371" s="153">
        <v>83</v>
      </c>
      <c r="O1371" s="153">
        <v>83</v>
      </c>
      <c r="P1371" s="153">
        <v>0</v>
      </c>
      <c r="Q1371" s="154">
        <v>1</v>
      </c>
      <c r="R1371" s="154">
        <v>1</v>
      </c>
      <c r="S1371" s="154">
        <v>1</v>
      </c>
      <c r="T1371" s="154">
        <v>1</v>
      </c>
      <c r="U1371" s="173">
        <v>0</v>
      </c>
      <c r="V1371" s="158">
        <v>36</v>
      </c>
      <c r="W1371" s="158">
        <v>36</v>
      </c>
      <c r="X1371" s="158">
        <v>25</v>
      </c>
      <c r="Y1371" s="158">
        <v>25</v>
      </c>
      <c r="Z1371" s="155">
        <v>1</v>
      </c>
      <c r="AA1371" s="155">
        <v>1</v>
      </c>
      <c r="AB1371" s="173">
        <v>0</v>
      </c>
    </row>
    <row r="1372" spans="1:28">
      <c r="A1372" s="175" t="s">
        <v>1085</v>
      </c>
      <c r="B1372" s="181" t="s">
        <v>1846</v>
      </c>
      <c r="C1372" s="181" t="s">
        <v>1373</v>
      </c>
      <c r="D1372" s="150">
        <v>2269</v>
      </c>
      <c r="E1372" s="153">
        <v>2166</v>
      </c>
      <c r="F1372" s="153">
        <v>103</v>
      </c>
      <c r="G1372" s="151">
        <v>1396</v>
      </c>
      <c r="H1372" s="151">
        <v>1319</v>
      </c>
      <c r="I1372" s="151">
        <v>77</v>
      </c>
      <c r="J1372" s="151">
        <v>1553</v>
      </c>
      <c r="K1372" s="151">
        <v>1525</v>
      </c>
      <c r="L1372" s="151">
        <v>28</v>
      </c>
      <c r="M1372" s="172">
        <v>0.93</v>
      </c>
      <c r="N1372" s="153">
        <v>42451</v>
      </c>
      <c r="O1372" s="153">
        <v>40867</v>
      </c>
      <c r="P1372" s="153">
        <v>1584</v>
      </c>
      <c r="Q1372" s="154">
        <v>0.962686391368872</v>
      </c>
      <c r="R1372" s="154">
        <v>0.954605553107096</v>
      </c>
      <c r="S1372" s="154">
        <v>0.944842406876791</v>
      </c>
      <c r="T1372" s="154">
        <v>0.981970379909852</v>
      </c>
      <c r="U1372" s="173">
        <v>0.00976314623030472</v>
      </c>
      <c r="V1372" s="158">
        <v>12580</v>
      </c>
      <c r="W1372" s="158">
        <v>12117</v>
      </c>
      <c r="X1372" s="158">
        <v>13733</v>
      </c>
      <c r="Y1372" s="158">
        <v>13318</v>
      </c>
      <c r="Z1372" s="155">
        <v>0.963195548489666</v>
      </c>
      <c r="AA1372" s="155">
        <v>0.969780819922814</v>
      </c>
      <c r="AB1372" s="173">
        <v>-0.00658527143314747</v>
      </c>
    </row>
    <row r="1373" spans="1:28">
      <c r="A1373" s="175" t="s">
        <v>1085</v>
      </c>
      <c r="B1373" s="181" t="s">
        <v>1846</v>
      </c>
      <c r="C1373" s="181" t="s">
        <v>1374</v>
      </c>
      <c r="D1373" s="150">
        <v>3919</v>
      </c>
      <c r="E1373" s="153">
        <v>3782</v>
      </c>
      <c r="F1373" s="153">
        <v>137</v>
      </c>
      <c r="G1373" s="151">
        <v>2223</v>
      </c>
      <c r="H1373" s="151">
        <v>2099</v>
      </c>
      <c r="I1373" s="151">
        <v>124</v>
      </c>
      <c r="J1373" s="151">
        <v>2583</v>
      </c>
      <c r="K1373" s="151">
        <v>2506</v>
      </c>
      <c r="L1373" s="151">
        <v>77</v>
      </c>
      <c r="M1373" s="172">
        <v>0.93</v>
      </c>
      <c r="N1373" s="153">
        <v>75363</v>
      </c>
      <c r="O1373" s="153">
        <v>73311</v>
      </c>
      <c r="P1373" s="153">
        <v>2052</v>
      </c>
      <c r="Q1373" s="154">
        <v>0.972771784562716</v>
      </c>
      <c r="R1373" s="154">
        <v>0.965042102577188</v>
      </c>
      <c r="S1373" s="154">
        <v>0.944219523166892</v>
      </c>
      <c r="T1373" s="154">
        <v>0.970189701897019</v>
      </c>
      <c r="U1373" s="173">
        <v>0.0208225794102964</v>
      </c>
      <c r="V1373" s="158">
        <v>21203</v>
      </c>
      <c r="W1373" s="158">
        <v>20512</v>
      </c>
      <c r="X1373" s="158">
        <v>23998</v>
      </c>
      <c r="Y1373" s="158">
        <v>23370</v>
      </c>
      <c r="Z1373" s="155">
        <v>0.967410272131302</v>
      </c>
      <c r="AA1373" s="155">
        <v>0.97383115259605</v>
      </c>
      <c r="AB1373" s="173">
        <v>-0.00642088046474754</v>
      </c>
    </row>
    <row r="1374" spans="1:28">
      <c r="A1374" s="175" t="s">
        <v>1085</v>
      </c>
      <c r="B1374" s="181" t="s">
        <v>1846</v>
      </c>
      <c r="C1374" s="181" t="s">
        <v>1375</v>
      </c>
      <c r="D1374" s="150">
        <v>476</v>
      </c>
      <c r="E1374" s="153">
        <v>476</v>
      </c>
      <c r="F1374" s="153">
        <v>0</v>
      </c>
      <c r="G1374" s="151">
        <v>294</v>
      </c>
      <c r="H1374" s="151">
        <v>294</v>
      </c>
      <c r="I1374" s="151">
        <v>0</v>
      </c>
      <c r="J1374" s="151">
        <v>336</v>
      </c>
      <c r="K1374" s="151">
        <v>336</v>
      </c>
      <c r="L1374" s="151">
        <v>0</v>
      </c>
      <c r="M1374" s="172">
        <v>0.93</v>
      </c>
      <c r="N1374" s="153">
        <v>5290</v>
      </c>
      <c r="O1374" s="153">
        <v>5290</v>
      </c>
      <c r="P1374" s="153">
        <v>0</v>
      </c>
      <c r="Q1374" s="154">
        <v>1</v>
      </c>
      <c r="R1374" s="154">
        <v>1</v>
      </c>
      <c r="S1374" s="154">
        <v>1</v>
      </c>
      <c r="T1374" s="154">
        <v>1</v>
      </c>
      <c r="U1374" s="173">
        <v>0</v>
      </c>
      <c r="V1374" s="158">
        <v>2593</v>
      </c>
      <c r="W1374" s="158">
        <v>2593</v>
      </c>
      <c r="X1374" s="158">
        <v>1992</v>
      </c>
      <c r="Y1374" s="158">
        <v>1992</v>
      </c>
      <c r="Z1374" s="155">
        <v>1</v>
      </c>
      <c r="AA1374" s="155">
        <v>1</v>
      </c>
      <c r="AB1374" s="173">
        <v>0</v>
      </c>
    </row>
    <row r="1375" spans="1:28">
      <c r="A1375" s="175" t="s">
        <v>1085</v>
      </c>
      <c r="B1375" s="181" t="s">
        <v>1846</v>
      </c>
      <c r="C1375" s="181" t="s">
        <v>1376</v>
      </c>
      <c r="D1375" s="150">
        <v>3113</v>
      </c>
      <c r="E1375" s="153">
        <v>2992</v>
      </c>
      <c r="F1375" s="153">
        <v>121</v>
      </c>
      <c r="G1375" s="151">
        <v>1788</v>
      </c>
      <c r="H1375" s="151">
        <v>1654</v>
      </c>
      <c r="I1375" s="151">
        <v>134</v>
      </c>
      <c r="J1375" s="151">
        <v>2031</v>
      </c>
      <c r="K1375" s="151">
        <v>1955</v>
      </c>
      <c r="L1375" s="151">
        <v>76</v>
      </c>
      <c r="M1375" s="172">
        <v>0.93</v>
      </c>
      <c r="N1375" s="153">
        <v>62679</v>
      </c>
      <c r="O1375" s="153">
        <v>60985</v>
      </c>
      <c r="P1375" s="153">
        <v>1694</v>
      </c>
      <c r="Q1375" s="154">
        <v>0.972973404170456</v>
      </c>
      <c r="R1375" s="154">
        <v>0.96113074204947</v>
      </c>
      <c r="S1375" s="154">
        <v>0.925055928411633</v>
      </c>
      <c r="T1375" s="154">
        <v>0.962580009847366</v>
      </c>
      <c r="U1375" s="173">
        <v>0.0360748136378368</v>
      </c>
      <c r="V1375" s="158">
        <v>17652</v>
      </c>
      <c r="W1375" s="158">
        <v>16948</v>
      </c>
      <c r="X1375" s="158">
        <v>20022</v>
      </c>
      <c r="Y1375" s="158">
        <v>19601</v>
      </c>
      <c r="Z1375" s="155">
        <v>0.960117833673238</v>
      </c>
      <c r="AA1375" s="155">
        <v>0.978973129557487</v>
      </c>
      <c r="AB1375" s="173">
        <v>-0.0188552958842486</v>
      </c>
    </row>
    <row r="1376" spans="1:28">
      <c r="A1376" s="175" t="s">
        <v>1085</v>
      </c>
      <c r="B1376" s="181" t="s">
        <v>1846</v>
      </c>
      <c r="C1376" s="181" t="s">
        <v>1377</v>
      </c>
      <c r="D1376" s="150">
        <v>6881</v>
      </c>
      <c r="E1376" s="153">
        <v>6624</v>
      </c>
      <c r="F1376" s="153">
        <v>257</v>
      </c>
      <c r="G1376" s="151">
        <v>3966</v>
      </c>
      <c r="H1376" s="151">
        <v>3831</v>
      </c>
      <c r="I1376" s="151">
        <v>135</v>
      </c>
      <c r="J1376" s="151">
        <v>4368</v>
      </c>
      <c r="K1376" s="151">
        <v>4256</v>
      </c>
      <c r="L1376" s="151">
        <v>112</v>
      </c>
      <c r="M1376" s="172">
        <v>0.93</v>
      </c>
      <c r="N1376" s="153">
        <v>137613</v>
      </c>
      <c r="O1376" s="153">
        <v>133907</v>
      </c>
      <c r="P1376" s="153">
        <v>3706</v>
      </c>
      <c r="Q1376" s="154">
        <v>0.973069404780072</v>
      </c>
      <c r="R1376" s="154">
        <v>0.96265077750327</v>
      </c>
      <c r="S1376" s="154">
        <v>0.965960665658094</v>
      </c>
      <c r="T1376" s="154">
        <v>0.974358974358974</v>
      </c>
      <c r="U1376" s="173">
        <v>-0.00330988815482391</v>
      </c>
      <c r="V1376" s="158">
        <v>37699</v>
      </c>
      <c r="W1376" s="158">
        <v>36653</v>
      </c>
      <c r="X1376" s="158">
        <v>43822</v>
      </c>
      <c r="Y1376" s="158">
        <v>42716</v>
      </c>
      <c r="Z1376" s="155">
        <v>0.97225390593915</v>
      </c>
      <c r="AA1376" s="155">
        <v>0.974761535301903</v>
      </c>
      <c r="AB1376" s="173">
        <v>-0.00250762936275351</v>
      </c>
    </row>
    <row r="1377" spans="1:28">
      <c r="A1377" s="175" t="s">
        <v>1085</v>
      </c>
      <c r="B1377" s="181" t="s">
        <v>1846</v>
      </c>
      <c r="C1377" s="181" t="s">
        <v>1378</v>
      </c>
      <c r="D1377" s="150">
        <v>2858</v>
      </c>
      <c r="E1377" s="153">
        <v>2698</v>
      </c>
      <c r="F1377" s="153">
        <v>160</v>
      </c>
      <c r="G1377" s="151">
        <v>1716</v>
      </c>
      <c r="H1377" s="151">
        <v>1669</v>
      </c>
      <c r="I1377" s="151">
        <v>47</v>
      </c>
      <c r="J1377" s="151">
        <v>1912</v>
      </c>
      <c r="K1377" s="151">
        <v>1857</v>
      </c>
      <c r="L1377" s="151">
        <v>55</v>
      </c>
      <c r="M1377" s="172">
        <v>0.93</v>
      </c>
      <c r="N1377" s="153">
        <v>58103</v>
      </c>
      <c r="O1377" s="153">
        <v>56028</v>
      </c>
      <c r="P1377" s="153">
        <v>2075</v>
      </c>
      <c r="Q1377" s="154">
        <v>0.964287558301637</v>
      </c>
      <c r="R1377" s="154">
        <v>0.944016794961512</v>
      </c>
      <c r="S1377" s="154">
        <v>0.972610722610723</v>
      </c>
      <c r="T1377" s="154">
        <v>0.971234309623431</v>
      </c>
      <c r="U1377" s="173">
        <v>-0.028593927649211</v>
      </c>
      <c r="V1377" s="158">
        <v>16260</v>
      </c>
      <c r="W1377" s="158">
        <v>15577</v>
      </c>
      <c r="X1377" s="158">
        <v>18255</v>
      </c>
      <c r="Y1377" s="158">
        <v>17621</v>
      </c>
      <c r="Z1377" s="155">
        <v>0.957995079950799</v>
      </c>
      <c r="AA1377" s="155">
        <v>0.965269789098877</v>
      </c>
      <c r="AB1377" s="173">
        <v>-0.0072747091480776</v>
      </c>
    </row>
    <row r="1378" spans="1:28">
      <c r="A1378" s="175" t="s">
        <v>1085</v>
      </c>
      <c r="B1378" s="181" t="s">
        <v>1846</v>
      </c>
      <c r="C1378" s="181" t="s">
        <v>1379</v>
      </c>
      <c r="D1378" s="150">
        <v>2550</v>
      </c>
      <c r="E1378" s="153">
        <v>2482</v>
      </c>
      <c r="F1378" s="153">
        <v>68</v>
      </c>
      <c r="G1378" s="151">
        <v>1709</v>
      </c>
      <c r="H1378" s="151">
        <v>1665</v>
      </c>
      <c r="I1378" s="151">
        <v>44</v>
      </c>
      <c r="J1378" s="151">
        <v>2353</v>
      </c>
      <c r="K1378" s="151">
        <v>2307</v>
      </c>
      <c r="L1378" s="151">
        <v>46</v>
      </c>
      <c r="M1378" s="172">
        <v>0.93</v>
      </c>
      <c r="N1378" s="153">
        <v>57304</v>
      </c>
      <c r="O1378" s="153">
        <v>56428</v>
      </c>
      <c r="P1378" s="153">
        <v>876</v>
      </c>
      <c r="Q1378" s="154">
        <v>0.984713109032528</v>
      </c>
      <c r="R1378" s="154">
        <v>0.973333333333333</v>
      </c>
      <c r="S1378" s="154">
        <v>0.974253949678174</v>
      </c>
      <c r="T1378" s="154">
        <v>0.980450488737782</v>
      </c>
      <c r="U1378" s="173">
        <v>-0.000920616344840974</v>
      </c>
      <c r="V1378" s="158">
        <v>16844</v>
      </c>
      <c r="W1378" s="158">
        <v>16547</v>
      </c>
      <c r="X1378" s="158">
        <v>18134</v>
      </c>
      <c r="Y1378" s="158">
        <v>17879</v>
      </c>
      <c r="Z1378" s="155">
        <v>0.982367608644028</v>
      </c>
      <c r="AA1378" s="155">
        <v>0.98593801698467</v>
      </c>
      <c r="AB1378" s="173">
        <v>-0.00357040834064215</v>
      </c>
    </row>
    <row r="1379" spans="1:28">
      <c r="A1379" s="175" t="s">
        <v>1085</v>
      </c>
      <c r="B1379" s="181" t="s">
        <v>1846</v>
      </c>
      <c r="C1379" s="181" t="s">
        <v>1380</v>
      </c>
      <c r="D1379" s="150">
        <v>1773</v>
      </c>
      <c r="E1379" s="153">
        <v>1704</v>
      </c>
      <c r="F1379" s="153">
        <v>69</v>
      </c>
      <c r="G1379" s="151">
        <v>1223</v>
      </c>
      <c r="H1379" s="151">
        <v>1169</v>
      </c>
      <c r="I1379" s="151">
        <v>54</v>
      </c>
      <c r="J1379" s="151">
        <v>1169</v>
      </c>
      <c r="K1379" s="151">
        <v>1153</v>
      </c>
      <c r="L1379" s="151">
        <v>16</v>
      </c>
      <c r="M1379" s="172">
        <v>0.93</v>
      </c>
      <c r="N1379" s="153">
        <v>34769</v>
      </c>
      <c r="O1379" s="153">
        <v>33579</v>
      </c>
      <c r="P1379" s="153">
        <v>1190</v>
      </c>
      <c r="Q1379" s="154">
        <v>0.965774109120193</v>
      </c>
      <c r="R1379" s="154">
        <v>0.961082910321489</v>
      </c>
      <c r="S1379" s="154">
        <v>0.955846279640229</v>
      </c>
      <c r="T1379" s="154">
        <v>0.986313088109495</v>
      </c>
      <c r="U1379" s="173">
        <v>0.00523663068126001</v>
      </c>
      <c r="V1379" s="158">
        <v>10282</v>
      </c>
      <c r="W1379" s="158">
        <v>9948</v>
      </c>
      <c r="X1379" s="158">
        <v>11032</v>
      </c>
      <c r="Y1379" s="158">
        <v>10600</v>
      </c>
      <c r="Z1379" s="155">
        <v>0.967516047461583</v>
      </c>
      <c r="AA1379" s="155">
        <v>0.960841189267585</v>
      </c>
      <c r="AB1379" s="173">
        <v>0.00667485819399816</v>
      </c>
    </row>
    <row r="1380" spans="1:28">
      <c r="A1380" s="175" t="s">
        <v>1085</v>
      </c>
      <c r="B1380" s="181" t="s">
        <v>1846</v>
      </c>
      <c r="C1380" s="181" t="s">
        <v>1381</v>
      </c>
      <c r="D1380" s="150">
        <v>4042</v>
      </c>
      <c r="E1380" s="153">
        <v>3896</v>
      </c>
      <c r="F1380" s="153">
        <v>146</v>
      </c>
      <c r="G1380" s="151">
        <v>2444</v>
      </c>
      <c r="H1380" s="151">
        <v>2330</v>
      </c>
      <c r="I1380" s="151">
        <v>114</v>
      </c>
      <c r="J1380" s="151">
        <v>2637</v>
      </c>
      <c r="K1380" s="151">
        <v>2564</v>
      </c>
      <c r="L1380" s="151">
        <v>73</v>
      </c>
      <c r="M1380" s="172">
        <v>0.93</v>
      </c>
      <c r="N1380" s="153">
        <v>83651</v>
      </c>
      <c r="O1380" s="153">
        <v>81317</v>
      </c>
      <c r="P1380" s="153">
        <v>2334</v>
      </c>
      <c r="Q1380" s="154">
        <v>0.972098361047686</v>
      </c>
      <c r="R1380" s="154">
        <v>0.963879267689263</v>
      </c>
      <c r="S1380" s="154">
        <v>0.953355155482815</v>
      </c>
      <c r="T1380" s="154">
        <v>0.972317026924535</v>
      </c>
      <c r="U1380" s="173">
        <v>0.0105241122064477</v>
      </c>
      <c r="V1380" s="158">
        <v>23848</v>
      </c>
      <c r="W1380" s="158">
        <v>23041</v>
      </c>
      <c r="X1380" s="158">
        <v>26052</v>
      </c>
      <c r="Y1380" s="158">
        <v>25331</v>
      </c>
      <c r="Z1380" s="155">
        <v>0.966160684334116</v>
      </c>
      <c r="AA1380" s="155">
        <v>0.972324581606019</v>
      </c>
      <c r="AB1380" s="173">
        <v>-0.0061638972719027</v>
      </c>
    </row>
    <row r="1381" spans="1:28">
      <c r="A1381" s="175" t="s">
        <v>1085</v>
      </c>
      <c r="B1381" s="181" t="s">
        <v>1846</v>
      </c>
      <c r="C1381" s="181" t="s">
        <v>1382</v>
      </c>
      <c r="D1381" s="150">
        <v>5875</v>
      </c>
      <c r="E1381" s="153">
        <v>5624</v>
      </c>
      <c r="F1381" s="153">
        <v>251</v>
      </c>
      <c r="G1381" s="151">
        <v>3694</v>
      </c>
      <c r="H1381" s="151">
        <v>3552</v>
      </c>
      <c r="I1381" s="151">
        <v>142</v>
      </c>
      <c r="J1381" s="151">
        <v>3789</v>
      </c>
      <c r="K1381" s="151">
        <v>3659</v>
      </c>
      <c r="L1381" s="151">
        <v>130</v>
      </c>
      <c r="M1381" s="172">
        <v>0.93</v>
      </c>
      <c r="N1381" s="153">
        <v>118327</v>
      </c>
      <c r="O1381" s="153">
        <v>114736</v>
      </c>
      <c r="P1381" s="153">
        <v>3591</v>
      </c>
      <c r="Q1381" s="154">
        <v>0.969651896862086</v>
      </c>
      <c r="R1381" s="154">
        <v>0.957276595744681</v>
      </c>
      <c r="S1381" s="154">
        <v>0.961559285327558</v>
      </c>
      <c r="T1381" s="154">
        <v>0.965690155713909</v>
      </c>
      <c r="U1381" s="173">
        <v>-0.00428268958287736</v>
      </c>
      <c r="V1381" s="158">
        <v>33927</v>
      </c>
      <c r="W1381" s="158">
        <v>32767</v>
      </c>
      <c r="X1381" s="158">
        <v>37156</v>
      </c>
      <c r="Y1381" s="158">
        <v>36076</v>
      </c>
      <c r="Z1381" s="155">
        <v>0.965808942729979</v>
      </c>
      <c r="AA1381" s="155">
        <v>0.970933362041124</v>
      </c>
      <c r="AB1381" s="173">
        <v>-0.00512441931114482</v>
      </c>
    </row>
    <row r="1382" spans="1:28">
      <c r="A1382" s="175" t="s">
        <v>1085</v>
      </c>
      <c r="B1382" s="181" t="s">
        <v>1846</v>
      </c>
      <c r="C1382" s="181" t="s">
        <v>1383</v>
      </c>
      <c r="D1382" s="150">
        <v>2703</v>
      </c>
      <c r="E1382" s="153">
        <v>2638</v>
      </c>
      <c r="F1382" s="153">
        <v>65</v>
      </c>
      <c r="G1382" s="151">
        <v>1608</v>
      </c>
      <c r="H1382" s="151">
        <v>1580</v>
      </c>
      <c r="I1382" s="151">
        <v>28</v>
      </c>
      <c r="J1382" s="151">
        <v>1811</v>
      </c>
      <c r="K1382" s="151">
        <v>1787</v>
      </c>
      <c r="L1382" s="151">
        <v>24</v>
      </c>
      <c r="M1382" s="172">
        <v>0.93</v>
      </c>
      <c r="N1382" s="153">
        <v>53832</v>
      </c>
      <c r="O1382" s="153">
        <v>53103</v>
      </c>
      <c r="P1382" s="153">
        <v>729</v>
      </c>
      <c r="Q1382" s="154">
        <v>0.986457868925546</v>
      </c>
      <c r="R1382" s="154">
        <v>0.975952645209027</v>
      </c>
      <c r="S1382" s="154">
        <v>0.982587064676617</v>
      </c>
      <c r="T1382" s="154">
        <v>0.986747653230259</v>
      </c>
      <c r="U1382" s="173">
        <v>-0.00663441946758991</v>
      </c>
      <c r="V1382" s="158">
        <v>15411</v>
      </c>
      <c r="W1382" s="158">
        <v>15128</v>
      </c>
      <c r="X1382" s="158">
        <v>16825</v>
      </c>
      <c r="Y1382" s="158">
        <v>16608</v>
      </c>
      <c r="Z1382" s="155">
        <v>0.981636493413795</v>
      </c>
      <c r="AA1382" s="155">
        <v>0.987102526002972</v>
      </c>
      <c r="AB1382" s="173">
        <v>-0.00546603258917644</v>
      </c>
    </row>
    <row r="1383" spans="1:28">
      <c r="A1383" s="175" t="s">
        <v>1085</v>
      </c>
      <c r="B1383" s="181" t="s">
        <v>1846</v>
      </c>
      <c r="C1383" s="181" t="s">
        <v>1384</v>
      </c>
      <c r="D1383" s="150">
        <v>4078</v>
      </c>
      <c r="E1383" s="153">
        <v>3905</v>
      </c>
      <c r="F1383" s="153">
        <v>173</v>
      </c>
      <c r="G1383" s="151">
        <v>2516</v>
      </c>
      <c r="H1383" s="151">
        <v>2404</v>
      </c>
      <c r="I1383" s="151">
        <v>112</v>
      </c>
      <c r="J1383" s="151">
        <v>2501</v>
      </c>
      <c r="K1383" s="151">
        <v>2434</v>
      </c>
      <c r="L1383" s="151">
        <v>67</v>
      </c>
      <c r="M1383" s="172">
        <v>0.93</v>
      </c>
      <c r="N1383" s="153">
        <v>75657</v>
      </c>
      <c r="O1383" s="153">
        <v>73649</v>
      </c>
      <c r="P1383" s="153">
        <v>2008</v>
      </c>
      <c r="Q1383" s="154">
        <v>0.97345916438664</v>
      </c>
      <c r="R1383" s="154">
        <v>0.957577243746935</v>
      </c>
      <c r="S1383" s="154">
        <v>0.955484896661367</v>
      </c>
      <c r="T1383" s="154">
        <v>0.973210715713715</v>
      </c>
      <c r="U1383" s="173">
        <v>0.00209234708556749</v>
      </c>
      <c r="V1383" s="158">
        <v>22528</v>
      </c>
      <c r="W1383" s="158">
        <v>21851</v>
      </c>
      <c r="X1383" s="158">
        <v>23061</v>
      </c>
      <c r="Y1383" s="158">
        <v>22375</v>
      </c>
      <c r="Z1383" s="155">
        <v>0.969948508522727</v>
      </c>
      <c r="AA1383" s="155">
        <v>0.970252807770695</v>
      </c>
      <c r="AB1383" s="173">
        <v>-0.000304299247967821</v>
      </c>
    </row>
    <row r="1384" spans="1:28">
      <c r="A1384" s="175" t="s">
        <v>1085</v>
      </c>
      <c r="B1384" s="181" t="s">
        <v>1846</v>
      </c>
      <c r="C1384" s="181" t="s">
        <v>1385</v>
      </c>
      <c r="D1384" s="150">
        <v>3155</v>
      </c>
      <c r="E1384" s="153">
        <v>3013</v>
      </c>
      <c r="F1384" s="153">
        <v>142</v>
      </c>
      <c r="G1384" s="151">
        <v>2002</v>
      </c>
      <c r="H1384" s="151">
        <v>1938</v>
      </c>
      <c r="I1384" s="151">
        <v>64</v>
      </c>
      <c r="J1384" s="151">
        <v>2079</v>
      </c>
      <c r="K1384" s="151">
        <v>2024</v>
      </c>
      <c r="L1384" s="151">
        <v>55</v>
      </c>
      <c r="M1384" s="172">
        <v>0.93</v>
      </c>
      <c r="N1384" s="153">
        <v>62037</v>
      </c>
      <c r="O1384" s="153">
        <v>60024</v>
      </c>
      <c r="P1384" s="153">
        <v>2013</v>
      </c>
      <c r="Q1384" s="154">
        <v>0.967551622418879</v>
      </c>
      <c r="R1384" s="154">
        <v>0.954992076069731</v>
      </c>
      <c r="S1384" s="154">
        <v>0.968031968031968</v>
      </c>
      <c r="T1384" s="154">
        <v>0.973544973544973</v>
      </c>
      <c r="U1384" s="173">
        <v>-0.0130398919622374</v>
      </c>
      <c r="V1384" s="158">
        <v>17614</v>
      </c>
      <c r="W1384" s="158">
        <v>17032</v>
      </c>
      <c r="X1384" s="158">
        <v>19551</v>
      </c>
      <c r="Y1384" s="158">
        <v>18981</v>
      </c>
      <c r="Z1384" s="155">
        <v>0.966958101510162</v>
      </c>
      <c r="AA1384" s="155">
        <v>0.970845481049563</v>
      </c>
      <c r="AB1384" s="173">
        <v>-0.00388737953940033</v>
      </c>
    </row>
    <row r="1385" spans="1:28">
      <c r="A1385" s="175" t="s">
        <v>1085</v>
      </c>
      <c r="B1385" s="181" t="s">
        <v>1846</v>
      </c>
      <c r="C1385" s="181" t="s">
        <v>1386</v>
      </c>
      <c r="D1385" s="150">
        <v>2235</v>
      </c>
      <c r="E1385" s="153">
        <v>2136</v>
      </c>
      <c r="F1385" s="153">
        <v>99</v>
      </c>
      <c r="G1385" s="151">
        <v>1381</v>
      </c>
      <c r="H1385" s="151">
        <v>1335</v>
      </c>
      <c r="I1385" s="151">
        <v>46</v>
      </c>
      <c r="J1385" s="151">
        <v>1431</v>
      </c>
      <c r="K1385" s="151">
        <v>1378</v>
      </c>
      <c r="L1385" s="151">
        <v>53</v>
      </c>
      <c r="M1385" s="172">
        <v>0.93</v>
      </c>
      <c r="N1385" s="153">
        <v>42197</v>
      </c>
      <c r="O1385" s="153">
        <v>40659</v>
      </c>
      <c r="P1385" s="153">
        <v>1538</v>
      </c>
      <c r="Q1385" s="154">
        <v>0.963551911273313</v>
      </c>
      <c r="R1385" s="154">
        <v>0.955704697986577</v>
      </c>
      <c r="S1385" s="154">
        <v>0.966690803765387</v>
      </c>
      <c r="T1385" s="154">
        <v>0.962962962962963</v>
      </c>
      <c r="U1385" s="173">
        <v>-0.0109861057788102</v>
      </c>
      <c r="V1385" s="158">
        <v>12630</v>
      </c>
      <c r="W1385" s="158">
        <v>12176</v>
      </c>
      <c r="X1385" s="158">
        <v>13204</v>
      </c>
      <c r="Y1385" s="158">
        <v>12773</v>
      </c>
      <c r="Z1385" s="155">
        <v>0.964053840063341</v>
      </c>
      <c r="AA1385" s="155">
        <v>0.967358376249621</v>
      </c>
      <c r="AB1385" s="173">
        <v>-0.00330453618628002</v>
      </c>
    </row>
    <row r="1386" spans="1:28">
      <c r="A1386" s="175" t="s">
        <v>1085</v>
      </c>
      <c r="B1386" s="181" t="s">
        <v>1846</v>
      </c>
      <c r="C1386" s="181" t="s">
        <v>1387</v>
      </c>
      <c r="D1386" s="150">
        <v>2083</v>
      </c>
      <c r="E1386" s="153">
        <v>2048</v>
      </c>
      <c r="F1386" s="153">
        <v>35</v>
      </c>
      <c r="G1386" s="151">
        <v>1264</v>
      </c>
      <c r="H1386" s="151">
        <v>1246</v>
      </c>
      <c r="I1386" s="151">
        <v>18</v>
      </c>
      <c r="J1386" s="151">
        <v>1323</v>
      </c>
      <c r="K1386" s="151">
        <v>1301</v>
      </c>
      <c r="L1386" s="151">
        <v>22</v>
      </c>
      <c r="M1386" s="172">
        <v>0.93</v>
      </c>
      <c r="N1386" s="153">
        <v>41218</v>
      </c>
      <c r="O1386" s="153">
        <v>40655</v>
      </c>
      <c r="P1386" s="153">
        <v>563</v>
      </c>
      <c r="Q1386" s="154">
        <v>0.986340919015964</v>
      </c>
      <c r="R1386" s="154">
        <v>0.983197311569851</v>
      </c>
      <c r="S1386" s="154">
        <v>0.985759493670886</v>
      </c>
      <c r="T1386" s="154">
        <v>0.983371126228269</v>
      </c>
      <c r="U1386" s="173">
        <v>-0.00256218210103498</v>
      </c>
      <c r="V1386" s="158">
        <v>12025</v>
      </c>
      <c r="W1386" s="158">
        <v>11861</v>
      </c>
      <c r="X1386" s="158">
        <v>13525</v>
      </c>
      <c r="Y1386" s="158">
        <v>13358</v>
      </c>
      <c r="Z1386" s="155">
        <v>0.986361746361746</v>
      </c>
      <c r="AA1386" s="155">
        <v>0.987652495378928</v>
      </c>
      <c r="AB1386" s="173">
        <v>-0.00129074901718162</v>
      </c>
    </row>
    <row r="1387" spans="1:28">
      <c r="A1387" s="175" t="s">
        <v>1085</v>
      </c>
      <c r="B1387" s="181" t="s">
        <v>1846</v>
      </c>
      <c r="C1387" s="181" t="s">
        <v>1388</v>
      </c>
      <c r="D1387" s="150">
        <v>2924</v>
      </c>
      <c r="E1387" s="153">
        <v>2798</v>
      </c>
      <c r="F1387" s="153">
        <v>126</v>
      </c>
      <c r="G1387" s="151">
        <v>1896</v>
      </c>
      <c r="H1387" s="151">
        <v>1825</v>
      </c>
      <c r="I1387" s="151">
        <v>71</v>
      </c>
      <c r="J1387" s="151">
        <v>2003</v>
      </c>
      <c r="K1387" s="151">
        <v>1942</v>
      </c>
      <c r="L1387" s="151">
        <v>61</v>
      </c>
      <c r="M1387" s="172">
        <v>0.93</v>
      </c>
      <c r="N1387" s="153">
        <v>56881</v>
      </c>
      <c r="O1387" s="153">
        <v>55407</v>
      </c>
      <c r="P1387" s="153">
        <v>1474</v>
      </c>
      <c r="Q1387" s="154">
        <v>0.974086250241733</v>
      </c>
      <c r="R1387" s="154">
        <v>0.956908344733242</v>
      </c>
      <c r="S1387" s="154">
        <v>0.962552742616034</v>
      </c>
      <c r="T1387" s="154">
        <v>0.969545681477783</v>
      </c>
      <c r="U1387" s="173">
        <v>-0.00564439788279159</v>
      </c>
      <c r="V1387" s="158">
        <v>16718</v>
      </c>
      <c r="W1387" s="158">
        <v>16229</v>
      </c>
      <c r="X1387" s="158">
        <v>17760</v>
      </c>
      <c r="Y1387" s="158">
        <v>17361</v>
      </c>
      <c r="Z1387" s="155">
        <v>0.970750089723651</v>
      </c>
      <c r="AA1387" s="155">
        <v>0.977533783783784</v>
      </c>
      <c r="AB1387" s="173">
        <v>-0.00678369406013257</v>
      </c>
    </row>
    <row r="1388" spans="1:28">
      <c r="A1388" s="175" t="s">
        <v>1085</v>
      </c>
      <c r="B1388" s="181" t="s">
        <v>1846</v>
      </c>
      <c r="C1388" s="181" t="s">
        <v>1389</v>
      </c>
      <c r="D1388" s="150">
        <v>2115</v>
      </c>
      <c r="E1388" s="153">
        <v>2027</v>
      </c>
      <c r="F1388" s="153">
        <v>88</v>
      </c>
      <c r="G1388" s="151">
        <v>1372</v>
      </c>
      <c r="H1388" s="151">
        <v>1287</v>
      </c>
      <c r="I1388" s="151">
        <v>85</v>
      </c>
      <c r="J1388" s="151">
        <v>1437</v>
      </c>
      <c r="K1388" s="151">
        <v>1370</v>
      </c>
      <c r="L1388" s="151">
        <v>67</v>
      </c>
      <c r="M1388" s="172">
        <v>0.93</v>
      </c>
      <c r="N1388" s="153">
        <v>42600</v>
      </c>
      <c r="O1388" s="153">
        <v>40539</v>
      </c>
      <c r="P1388" s="153">
        <v>2061</v>
      </c>
      <c r="Q1388" s="154">
        <v>0.951619718309859</v>
      </c>
      <c r="R1388" s="154">
        <v>0.95839243498818</v>
      </c>
      <c r="S1388" s="154">
        <v>0.938046647230321</v>
      </c>
      <c r="T1388" s="154">
        <v>0.953375086986778</v>
      </c>
      <c r="U1388" s="173">
        <v>0.020345787757859</v>
      </c>
      <c r="V1388" s="158">
        <v>12338</v>
      </c>
      <c r="W1388" s="158">
        <v>11773</v>
      </c>
      <c r="X1388" s="158">
        <v>13703</v>
      </c>
      <c r="Y1388" s="158">
        <v>13146</v>
      </c>
      <c r="Z1388" s="155">
        <v>0.954206516453234</v>
      </c>
      <c r="AA1388" s="155">
        <v>0.959351966722615</v>
      </c>
      <c r="AB1388" s="173">
        <v>-0.00514545026938151</v>
      </c>
    </row>
    <row r="1389" spans="1:28">
      <c r="A1389" s="175" t="s">
        <v>1085</v>
      </c>
      <c r="B1389" s="181" t="s">
        <v>1846</v>
      </c>
      <c r="C1389" s="181" t="s">
        <v>1390</v>
      </c>
      <c r="D1389" s="150">
        <v>961</v>
      </c>
      <c r="E1389" s="153">
        <v>934</v>
      </c>
      <c r="F1389" s="153">
        <v>27</v>
      </c>
      <c r="G1389" s="151">
        <v>582</v>
      </c>
      <c r="H1389" s="151">
        <v>572</v>
      </c>
      <c r="I1389" s="151">
        <v>10</v>
      </c>
      <c r="J1389" s="151">
        <v>628</v>
      </c>
      <c r="K1389" s="151">
        <v>606</v>
      </c>
      <c r="L1389" s="151">
        <v>22</v>
      </c>
      <c r="M1389" s="172">
        <v>0.93</v>
      </c>
      <c r="N1389" s="153">
        <v>18800</v>
      </c>
      <c r="O1389" s="153">
        <v>18341</v>
      </c>
      <c r="P1389" s="153">
        <v>459</v>
      </c>
      <c r="Q1389" s="154">
        <v>0.975585106382979</v>
      </c>
      <c r="R1389" s="154">
        <v>0.971904266389178</v>
      </c>
      <c r="S1389" s="154">
        <v>0.982817869415808</v>
      </c>
      <c r="T1389" s="154">
        <v>0.964968152866242</v>
      </c>
      <c r="U1389" s="173">
        <v>-0.0109136030266296</v>
      </c>
      <c r="V1389" s="158">
        <v>5487</v>
      </c>
      <c r="W1389" s="158">
        <v>5348</v>
      </c>
      <c r="X1389" s="158">
        <v>5952</v>
      </c>
      <c r="Y1389" s="158">
        <v>5811</v>
      </c>
      <c r="Z1389" s="155">
        <v>0.974667395662475</v>
      </c>
      <c r="AA1389" s="155">
        <v>0.976310483870968</v>
      </c>
      <c r="AB1389" s="173">
        <v>-0.00164308820849279</v>
      </c>
    </row>
    <row r="1390" spans="1:28">
      <c r="A1390" s="175" t="s">
        <v>1085</v>
      </c>
      <c r="B1390" s="181" t="s">
        <v>1846</v>
      </c>
      <c r="C1390" s="181" t="s">
        <v>1391</v>
      </c>
      <c r="D1390" s="150">
        <v>3951</v>
      </c>
      <c r="E1390" s="153">
        <v>3794</v>
      </c>
      <c r="F1390" s="153">
        <v>157</v>
      </c>
      <c r="G1390" s="151">
        <v>2399</v>
      </c>
      <c r="H1390" s="151">
        <v>2313</v>
      </c>
      <c r="I1390" s="151">
        <v>86</v>
      </c>
      <c r="J1390" s="151">
        <v>2449</v>
      </c>
      <c r="K1390" s="151">
        <v>2360</v>
      </c>
      <c r="L1390" s="151">
        <v>89</v>
      </c>
      <c r="M1390" s="172">
        <v>0.93</v>
      </c>
      <c r="N1390" s="153">
        <v>77331</v>
      </c>
      <c r="O1390" s="153">
        <v>75255</v>
      </c>
      <c r="P1390" s="153">
        <v>2076</v>
      </c>
      <c r="Q1390" s="154">
        <v>0.973154362416107</v>
      </c>
      <c r="R1390" s="154">
        <v>0.960263224500127</v>
      </c>
      <c r="S1390" s="154">
        <v>0.964151729887453</v>
      </c>
      <c r="T1390" s="154">
        <v>0.963658636178032</v>
      </c>
      <c r="U1390" s="173">
        <v>-0.00388850538732655</v>
      </c>
      <c r="V1390" s="158">
        <v>21791</v>
      </c>
      <c r="W1390" s="158">
        <v>21047</v>
      </c>
      <c r="X1390" s="158">
        <v>24654</v>
      </c>
      <c r="Y1390" s="158">
        <v>24038</v>
      </c>
      <c r="Z1390" s="155">
        <v>0.96585746409068</v>
      </c>
      <c r="AA1390" s="155">
        <v>0.975014196479273</v>
      </c>
      <c r="AB1390" s="173">
        <v>-0.00915673238859349</v>
      </c>
    </row>
    <row r="1391" spans="1:28">
      <c r="A1391" s="175" t="s">
        <v>1085</v>
      </c>
      <c r="B1391" s="181" t="s">
        <v>1847</v>
      </c>
      <c r="C1391" s="181" t="s">
        <v>1392</v>
      </c>
      <c r="D1391" s="150">
        <v>5985</v>
      </c>
      <c r="E1391" s="153">
        <v>5745</v>
      </c>
      <c r="F1391" s="153">
        <v>240</v>
      </c>
      <c r="G1391" s="151">
        <v>3642</v>
      </c>
      <c r="H1391" s="151">
        <v>3534</v>
      </c>
      <c r="I1391" s="151">
        <v>108</v>
      </c>
      <c r="J1391" s="151">
        <v>3845</v>
      </c>
      <c r="K1391" s="151">
        <v>3753</v>
      </c>
      <c r="L1391" s="151">
        <v>92</v>
      </c>
      <c r="M1391" s="172">
        <v>0.93</v>
      </c>
      <c r="N1391" s="153">
        <v>116259</v>
      </c>
      <c r="O1391" s="153">
        <v>113560</v>
      </c>
      <c r="P1391" s="153">
        <v>2699</v>
      </c>
      <c r="Q1391" s="154">
        <v>0.976784593020755</v>
      </c>
      <c r="R1391" s="154">
        <v>0.959899749373434</v>
      </c>
      <c r="S1391" s="154">
        <v>0.970345963756178</v>
      </c>
      <c r="T1391" s="154">
        <v>0.976072821846554</v>
      </c>
      <c r="U1391" s="173">
        <v>-0.0104462143827443</v>
      </c>
      <c r="V1391" s="158">
        <v>33548</v>
      </c>
      <c r="W1391" s="158">
        <v>32630</v>
      </c>
      <c r="X1391" s="158">
        <v>36601</v>
      </c>
      <c r="Y1391" s="158">
        <v>35810</v>
      </c>
      <c r="Z1391" s="155">
        <v>0.972636222725647</v>
      </c>
      <c r="AA1391" s="155">
        <v>0.978388568618344</v>
      </c>
      <c r="AB1391" s="173">
        <v>-0.00575234589269691</v>
      </c>
    </row>
    <row r="1392" spans="1:28">
      <c r="A1392" s="175" t="s">
        <v>1085</v>
      </c>
      <c r="B1392" s="181" t="s">
        <v>1847</v>
      </c>
      <c r="C1392" s="181" t="s">
        <v>1393</v>
      </c>
      <c r="D1392" s="150">
        <v>8775</v>
      </c>
      <c r="E1392" s="153">
        <v>8506</v>
      </c>
      <c r="F1392" s="153">
        <v>269</v>
      </c>
      <c r="G1392" s="151">
        <v>5010</v>
      </c>
      <c r="H1392" s="151">
        <v>4876</v>
      </c>
      <c r="I1392" s="151">
        <v>134</v>
      </c>
      <c r="J1392" s="151">
        <v>5927</v>
      </c>
      <c r="K1392" s="151">
        <v>5786</v>
      </c>
      <c r="L1392" s="151">
        <v>141</v>
      </c>
      <c r="M1392" s="172">
        <v>0.93</v>
      </c>
      <c r="N1392" s="153">
        <v>168077</v>
      </c>
      <c r="O1392" s="153">
        <v>163932</v>
      </c>
      <c r="P1392" s="153">
        <v>4145</v>
      </c>
      <c r="Q1392" s="154">
        <v>0.975338684055522</v>
      </c>
      <c r="R1392" s="154">
        <v>0.969344729344729</v>
      </c>
      <c r="S1392" s="154">
        <v>0.973253493013972</v>
      </c>
      <c r="T1392" s="154">
        <v>0.976210561835667</v>
      </c>
      <c r="U1392" s="173">
        <v>-0.00390876366924264</v>
      </c>
      <c r="V1392" s="158">
        <v>49286</v>
      </c>
      <c r="W1392" s="158">
        <v>47978</v>
      </c>
      <c r="X1392" s="158">
        <v>52587</v>
      </c>
      <c r="Y1392" s="158">
        <v>51391</v>
      </c>
      <c r="Z1392" s="155">
        <v>0.973461023414357</v>
      </c>
      <c r="AA1392" s="155">
        <v>0.977256736455778</v>
      </c>
      <c r="AB1392" s="173">
        <v>-0.00379571304142101</v>
      </c>
    </row>
    <row r="1393" spans="1:28">
      <c r="A1393" s="175" t="s">
        <v>1085</v>
      </c>
      <c r="B1393" s="181" t="s">
        <v>1847</v>
      </c>
      <c r="C1393" s="181" t="s">
        <v>1394</v>
      </c>
      <c r="D1393" s="150">
        <v>2851</v>
      </c>
      <c r="E1393" s="153">
        <v>2785</v>
      </c>
      <c r="F1393" s="153">
        <v>66</v>
      </c>
      <c r="G1393" s="151">
        <v>1565</v>
      </c>
      <c r="H1393" s="151">
        <v>1520</v>
      </c>
      <c r="I1393" s="151">
        <v>45</v>
      </c>
      <c r="J1393" s="151">
        <v>1880</v>
      </c>
      <c r="K1393" s="151">
        <v>1844</v>
      </c>
      <c r="L1393" s="151">
        <v>36</v>
      </c>
      <c r="M1393" s="172">
        <v>0.93</v>
      </c>
      <c r="N1393" s="153">
        <v>52225</v>
      </c>
      <c r="O1393" s="153">
        <v>51124</v>
      </c>
      <c r="P1393" s="153">
        <v>1101</v>
      </c>
      <c r="Q1393" s="154">
        <v>0.978918142651987</v>
      </c>
      <c r="R1393" s="154">
        <v>0.976850227990179</v>
      </c>
      <c r="S1393" s="154">
        <v>0.971246006389776</v>
      </c>
      <c r="T1393" s="154">
        <v>0.980851063829787</v>
      </c>
      <c r="U1393" s="173">
        <v>0.00560422160040253</v>
      </c>
      <c r="V1393" s="158">
        <v>15583</v>
      </c>
      <c r="W1393" s="158">
        <v>15257</v>
      </c>
      <c r="X1393" s="158">
        <v>16435</v>
      </c>
      <c r="Y1393" s="158">
        <v>16100</v>
      </c>
      <c r="Z1393" s="155">
        <v>0.979079766412116</v>
      </c>
      <c r="AA1393" s="155">
        <v>0.979616671737146</v>
      </c>
      <c r="AB1393" s="173">
        <v>-0.000536905325030479</v>
      </c>
    </row>
    <row r="1394" spans="1:28">
      <c r="A1394" s="175" t="s">
        <v>1085</v>
      </c>
      <c r="B1394" s="181" t="s">
        <v>1847</v>
      </c>
      <c r="C1394" s="181" t="s">
        <v>1395</v>
      </c>
      <c r="D1394" s="150">
        <v>7167</v>
      </c>
      <c r="E1394" s="153">
        <v>6823</v>
      </c>
      <c r="F1394" s="153">
        <v>344</v>
      </c>
      <c r="G1394" s="151">
        <v>4308</v>
      </c>
      <c r="H1394" s="151">
        <v>4073</v>
      </c>
      <c r="I1394" s="151">
        <v>235</v>
      </c>
      <c r="J1394" s="151">
        <v>4495</v>
      </c>
      <c r="K1394" s="151">
        <v>4308</v>
      </c>
      <c r="L1394" s="151">
        <v>187</v>
      </c>
      <c r="M1394" s="172">
        <v>0.93</v>
      </c>
      <c r="N1394" s="153">
        <v>135847</v>
      </c>
      <c r="O1394" s="153">
        <v>130399</v>
      </c>
      <c r="P1394" s="153">
        <v>5448</v>
      </c>
      <c r="Q1394" s="154">
        <v>0.959896059537568</v>
      </c>
      <c r="R1394" s="154">
        <v>0.952002232454304</v>
      </c>
      <c r="S1394" s="154">
        <v>0.945450324976787</v>
      </c>
      <c r="T1394" s="154">
        <v>0.958398220244716</v>
      </c>
      <c r="U1394" s="173">
        <v>0.0065519074775171</v>
      </c>
      <c r="V1394" s="158">
        <v>39504</v>
      </c>
      <c r="W1394" s="158">
        <v>37608</v>
      </c>
      <c r="X1394" s="158">
        <v>42704</v>
      </c>
      <c r="Y1394" s="158">
        <v>40876</v>
      </c>
      <c r="Z1394" s="155">
        <v>0.952004860267315</v>
      </c>
      <c r="AA1394" s="155">
        <v>0.957193705507681</v>
      </c>
      <c r="AB1394" s="173">
        <v>-0.00518884524036611</v>
      </c>
    </row>
    <row r="1395" spans="1:28">
      <c r="A1395" s="175" t="s">
        <v>1085</v>
      </c>
      <c r="B1395" s="181" t="s">
        <v>1847</v>
      </c>
      <c r="C1395" s="181" t="s">
        <v>1396</v>
      </c>
      <c r="D1395" s="150">
        <v>8030</v>
      </c>
      <c r="E1395" s="153">
        <v>7282</v>
      </c>
      <c r="F1395" s="153">
        <v>748</v>
      </c>
      <c r="G1395" s="151">
        <v>4817</v>
      </c>
      <c r="H1395" s="151">
        <v>4411</v>
      </c>
      <c r="I1395" s="151">
        <v>406</v>
      </c>
      <c r="J1395" s="151">
        <v>5280</v>
      </c>
      <c r="K1395" s="151">
        <v>4660</v>
      </c>
      <c r="L1395" s="151">
        <v>620</v>
      </c>
      <c r="M1395" s="172">
        <v>0.93</v>
      </c>
      <c r="N1395" s="153">
        <v>151734</v>
      </c>
      <c r="O1395" s="153">
        <v>140134</v>
      </c>
      <c r="P1395" s="153">
        <v>11600</v>
      </c>
      <c r="Q1395" s="154">
        <v>0.92355042376791</v>
      </c>
      <c r="R1395" s="154">
        <v>0.906849315068493</v>
      </c>
      <c r="S1395" s="154">
        <v>0.915715175420386</v>
      </c>
      <c r="T1395" s="154">
        <v>0.882575757575758</v>
      </c>
      <c r="U1395" s="173">
        <v>-0.00886586035189296</v>
      </c>
      <c r="V1395" s="158">
        <v>44790</v>
      </c>
      <c r="W1395" s="158">
        <v>40997</v>
      </c>
      <c r="X1395" s="158">
        <v>46925</v>
      </c>
      <c r="Y1395" s="158">
        <v>43060</v>
      </c>
      <c r="Z1395" s="155">
        <v>0.91531591873186</v>
      </c>
      <c r="AA1395" s="155">
        <v>0.91763452317528</v>
      </c>
      <c r="AB1395" s="173">
        <v>-0.00231860444341991</v>
      </c>
    </row>
    <row r="1396" spans="1:28">
      <c r="A1396" s="175" t="s">
        <v>1085</v>
      </c>
      <c r="B1396" s="181" t="s">
        <v>1847</v>
      </c>
      <c r="C1396" s="181" t="s">
        <v>1397</v>
      </c>
      <c r="D1396" s="150">
        <v>4879</v>
      </c>
      <c r="E1396" s="153">
        <v>4723</v>
      </c>
      <c r="F1396" s="153">
        <v>156</v>
      </c>
      <c r="G1396" s="151">
        <v>3054</v>
      </c>
      <c r="H1396" s="151">
        <v>2972</v>
      </c>
      <c r="I1396" s="151">
        <v>82</v>
      </c>
      <c r="J1396" s="151">
        <v>3163</v>
      </c>
      <c r="K1396" s="151">
        <v>3064</v>
      </c>
      <c r="L1396" s="151">
        <v>99</v>
      </c>
      <c r="M1396" s="172">
        <v>0.93</v>
      </c>
      <c r="N1396" s="153">
        <v>92319</v>
      </c>
      <c r="O1396" s="153">
        <v>90123</v>
      </c>
      <c r="P1396" s="153">
        <v>2196</v>
      </c>
      <c r="Q1396" s="154">
        <v>0.976212913918045</v>
      </c>
      <c r="R1396" s="154">
        <v>0.968026234884198</v>
      </c>
      <c r="S1396" s="154">
        <v>0.973149967256058</v>
      </c>
      <c r="T1396" s="154">
        <v>0.968700600695542</v>
      </c>
      <c r="U1396" s="173">
        <v>-0.00512373237186003</v>
      </c>
      <c r="V1396" s="158">
        <v>27164</v>
      </c>
      <c r="W1396" s="158">
        <v>26471</v>
      </c>
      <c r="X1396" s="158">
        <v>29373</v>
      </c>
      <c r="Y1396" s="158">
        <v>28668</v>
      </c>
      <c r="Z1396" s="155">
        <v>0.974488293329407</v>
      </c>
      <c r="AA1396" s="155">
        <v>0.975998365846185</v>
      </c>
      <c r="AB1396" s="173">
        <v>-0.0015100725167787</v>
      </c>
    </row>
    <row r="1397" spans="1:28">
      <c r="A1397" s="175" t="s">
        <v>1085</v>
      </c>
      <c r="B1397" s="181" t="s">
        <v>1847</v>
      </c>
      <c r="C1397" s="181" t="s">
        <v>1398</v>
      </c>
      <c r="D1397" s="150">
        <v>5326</v>
      </c>
      <c r="E1397" s="153">
        <v>5217</v>
      </c>
      <c r="F1397" s="153">
        <v>109</v>
      </c>
      <c r="G1397" s="151">
        <v>3041</v>
      </c>
      <c r="H1397" s="151">
        <v>2987</v>
      </c>
      <c r="I1397" s="151">
        <v>54</v>
      </c>
      <c r="J1397" s="151">
        <v>3508</v>
      </c>
      <c r="K1397" s="151">
        <v>3466</v>
      </c>
      <c r="L1397" s="151">
        <v>42</v>
      </c>
      <c r="M1397" s="172">
        <v>0.93</v>
      </c>
      <c r="N1397" s="153">
        <v>99915</v>
      </c>
      <c r="O1397" s="153">
        <v>98601</v>
      </c>
      <c r="P1397" s="153">
        <v>1314</v>
      </c>
      <c r="Q1397" s="154">
        <v>0.986848821498274</v>
      </c>
      <c r="R1397" s="154">
        <v>0.979534359744649</v>
      </c>
      <c r="S1397" s="154">
        <v>0.982242683327853</v>
      </c>
      <c r="T1397" s="154">
        <v>0.988027366020525</v>
      </c>
      <c r="U1397" s="173">
        <v>-0.00270832358320383</v>
      </c>
      <c r="V1397" s="158">
        <v>29615</v>
      </c>
      <c r="W1397" s="158">
        <v>29163</v>
      </c>
      <c r="X1397" s="158">
        <v>31414</v>
      </c>
      <c r="Y1397" s="158">
        <v>31051</v>
      </c>
      <c r="Z1397" s="155">
        <v>0.984737464122911</v>
      </c>
      <c r="AA1397" s="155">
        <v>0.988444642516076</v>
      </c>
      <c r="AB1397" s="173">
        <v>-0.00370717839316503</v>
      </c>
    </row>
    <row r="1398" spans="1:28">
      <c r="A1398" s="175" t="s">
        <v>1085</v>
      </c>
      <c r="B1398" s="181" t="s">
        <v>1847</v>
      </c>
      <c r="C1398" s="181" t="s">
        <v>1399</v>
      </c>
      <c r="D1398" s="150">
        <v>4607</v>
      </c>
      <c r="E1398" s="153">
        <v>4512</v>
      </c>
      <c r="F1398" s="153">
        <v>95</v>
      </c>
      <c r="G1398" s="151">
        <v>2831</v>
      </c>
      <c r="H1398" s="151">
        <v>2791</v>
      </c>
      <c r="I1398" s="151">
        <v>40</v>
      </c>
      <c r="J1398" s="151">
        <v>3106</v>
      </c>
      <c r="K1398" s="151">
        <v>3081</v>
      </c>
      <c r="L1398" s="151">
        <v>25</v>
      </c>
      <c r="M1398" s="172">
        <v>0.93</v>
      </c>
      <c r="N1398" s="153">
        <v>90076</v>
      </c>
      <c r="O1398" s="153">
        <v>88735</v>
      </c>
      <c r="P1398" s="153">
        <v>1341</v>
      </c>
      <c r="Q1398" s="154">
        <v>0.985112571606199</v>
      </c>
      <c r="R1398" s="154">
        <v>0.979379205556762</v>
      </c>
      <c r="S1398" s="154">
        <v>0.985870717061109</v>
      </c>
      <c r="T1398" s="154">
        <v>0.991951062459755</v>
      </c>
      <c r="U1398" s="173">
        <v>-0.00649151150434768</v>
      </c>
      <c r="V1398" s="158">
        <v>26560</v>
      </c>
      <c r="W1398" s="158">
        <v>26110</v>
      </c>
      <c r="X1398" s="158">
        <v>28300</v>
      </c>
      <c r="Y1398" s="158">
        <v>27900</v>
      </c>
      <c r="Z1398" s="155">
        <v>0.983057228915663</v>
      </c>
      <c r="AA1398" s="155">
        <v>0.985865724381625</v>
      </c>
      <c r="AB1398" s="173">
        <v>-0.00280849546596285</v>
      </c>
    </row>
    <row r="1399" spans="1:28">
      <c r="A1399" s="175" t="s">
        <v>1085</v>
      </c>
      <c r="B1399" s="181" t="s">
        <v>1847</v>
      </c>
      <c r="C1399" s="181" t="s">
        <v>1400</v>
      </c>
      <c r="D1399" s="150">
        <v>3280</v>
      </c>
      <c r="E1399" s="153">
        <v>3213</v>
      </c>
      <c r="F1399" s="153">
        <v>67</v>
      </c>
      <c r="G1399" s="151">
        <v>2271</v>
      </c>
      <c r="H1399" s="151">
        <v>2227</v>
      </c>
      <c r="I1399" s="151">
        <v>44</v>
      </c>
      <c r="J1399" s="151">
        <v>3260</v>
      </c>
      <c r="K1399" s="151">
        <v>3215</v>
      </c>
      <c r="L1399" s="151">
        <v>45</v>
      </c>
      <c r="M1399" s="172">
        <v>0.93</v>
      </c>
      <c r="N1399" s="153">
        <v>79521</v>
      </c>
      <c r="O1399" s="153">
        <v>78405</v>
      </c>
      <c r="P1399" s="153">
        <v>1116</v>
      </c>
      <c r="Q1399" s="154">
        <v>0.985965971252877</v>
      </c>
      <c r="R1399" s="154">
        <v>0.979573170731707</v>
      </c>
      <c r="S1399" s="154">
        <v>0.980625275209159</v>
      </c>
      <c r="T1399" s="154">
        <v>0.986196319018405</v>
      </c>
      <c r="U1399" s="173">
        <v>-0.00105210447745163</v>
      </c>
      <c r="V1399" s="158">
        <v>23492</v>
      </c>
      <c r="W1399" s="158">
        <v>23100</v>
      </c>
      <c r="X1399" s="158">
        <v>24873</v>
      </c>
      <c r="Y1399" s="158">
        <v>24544</v>
      </c>
      <c r="Z1399" s="155">
        <v>0.98331346841478</v>
      </c>
      <c r="AA1399" s="155">
        <v>0.986772805853737</v>
      </c>
      <c r="AB1399" s="173">
        <v>-0.00345933743895743</v>
      </c>
    </row>
    <row r="1400" spans="1:28">
      <c r="A1400" s="175" t="s">
        <v>1085</v>
      </c>
      <c r="B1400" s="181" t="s">
        <v>1847</v>
      </c>
      <c r="C1400" s="181" t="s">
        <v>1401</v>
      </c>
      <c r="D1400" s="150">
        <v>3023</v>
      </c>
      <c r="E1400" s="153">
        <v>2965</v>
      </c>
      <c r="F1400" s="153">
        <v>58</v>
      </c>
      <c r="G1400" s="151">
        <v>2104</v>
      </c>
      <c r="H1400" s="151">
        <v>2065</v>
      </c>
      <c r="I1400" s="151">
        <v>39</v>
      </c>
      <c r="J1400" s="151">
        <v>3009</v>
      </c>
      <c r="K1400" s="151">
        <v>2969</v>
      </c>
      <c r="L1400" s="151">
        <v>40</v>
      </c>
      <c r="M1400" s="172">
        <v>0.93</v>
      </c>
      <c r="N1400" s="153">
        <v>72342</v>
      </c>
      <c r="O1400" s="153">
        <v>71552</v>
      </c>
      <c r="P1400" s="153">
        <v>790</v>
      </c>
      <c r="Q1400" s="154">
        <v>0.989079649442924</v>
      </c>
      <c r="R1400" s="154">
        <v>0.980813761164406</v>
      </c>
      <c r="S1400" s="154">
        <v>0.981463878326996</v>
      </c>
      <c r="T1400" s="154">
        <v>0.98670654702559</v>
      </c>
      <c r="U1400" s="173">
        <v>-0.000650117162590003</v>
      </c>
      <c r="V1400" s="158">
        <v>21386</v>
      </c>
      <c r="W1400" s="158">
        <v>21133</v>
      </c>
      <c r="X1400" s="158">
        <v>22599</v>
      </c>
      <c r="Y1400" s="158">
        <v>22389</v>
      </c>
      <c r="Z1400" s="155">
        <v>0.988169830730384</v>
      </c>
      <c r="AA1400" s="155">
        <v>0.990707553431568</v>
      </c>
      <c r="AB1400" s="173">
        <v>-0.00253772270118346</v>
      </c>
    </row>
    <row r="1401" spans="1:28">
      <c r="A1401" s="175" t="s">
        <v>1085</v>
      </c>
      <c r="B1401" s="181" t="s">
        <v>1847</v>
      </c>
      <c r="C1401" s="181" t="s">
        <v>1402</v>
      </c>
      <c r="D1401" s="150">
        <v>3106</v>
      </c>
      <c r="E1401" s="153">
        <v>2981</v>
      </c>
      <c r="F1401" s="153">
        <v>125</v>
      </c>
      <c r="G1401" s="151">
        <v>2091</v>
      </c>
      <c r="H1401" s="151">
        <v>1951</v>
      </c>
      <c r="I1401" s="151">
        <v>140</v>
      </c>
      <c r="J1401" s="151">
        <v>2931</v>
      </c>
      <c r="K1401" s="151">
        <v>2828</v>
      </c>
      <c r="L1401" s="151">
        <v>103</v>
      </c>
      <c r="M1401" s="172">
        <v>0.93</v>
      </c>
      <c r="N1401" s="153">
        <v>69710</v>
      </c>
      <c r="O1401" s="153">
        <v>67432</v>
      </c>
      <c r="P1401" s="153">
        <v>2278</v>
      </c>
      <c r="Q1401" s="154">
        <v>0.967321761583704</v>
      </c>
      <c r="R1401" s="154">
        <v>0.959755312298777</v>
      </c>
      <c r="S1401" s="154">
        <v>0.933046389287422</v>
      </c>
      <c r="T1401" s="154">
        <v>0.964858410098942</v>
      </c>
      <c r="U1401" s="173">
        <v>0.0267089230113542</v>
      </c>
      <c r="V1401" s="158">
        <v>20639</v>
      </c>
      <c r="W1401" s="158">
        <v>19915</v>
      </c>
      <c r="X1401" s="158">
        <v>21443</v>
      </c>
      <c r="Y1401" s="158">
        <v>20788</v>
      </c>
      <c r="Z1401" s="155">
        <v>0.964920781045593</v>
      </c>
      <c r="AA1401" s="155">
        <v>0.969453901039966</v>
      </c>
      <c r="AB1401" s="173">
        <v>-0.00453311999437311</v>
      </c>
    </row>
    <row r="1402" spans="1:28">
      <c r="A1402" s="175" t="s">
        <v>1085</v>
      </c>
      <c r="B1402" s="181" t="s">
        <v>1847</v>
      </c>
      <c r="C1402" s="181" t="s">
        <v>1403</v>
      </c>
      <c r="D1402" s="150">
        <v>2699</v>
      </c>
      <c r="E1402" s="153">
        <v>2657</v>
      </c>
      <c r="F1402" s="153">
        <v>42</v>
      </c>
      <c r="G1402" s="151">
        <v>1825</v>
      </c>
      <c r="H1402" s="151">
        <v>1797</v>
      </c>
      <c r="I1402" s="151">
        <v>28</v>
      </c>
      <c r="J1402" s="151">
        <v>1810</v>
      </c>
      <c r="K1402" s="151">
        <v>1793</v>
      </c>
      <c r="L1402" s="151">
        <v>17</v>
      </c>
      <c r="M1402" s="172">
        <v>0.93</v>
      </c>
      <c r="N1402" s="153">
        <v>56206</v>
      </c>
      <c r="O1402" s="153">
        <v>55588</v>
      </c>
      <c r="P1402" s="153">
        <v>618</v>
      </c>
      <c r="Q1402" s="154">
        <v>0.989004732590827</v>
      </c>
      <c r="R1402" s="154">
        <v>0.98443868099296</v>
      </c>
      <c r="S1402" s="154">
        <v>0.984657534246575</v>
      </c>
      <c r="T1402" s="154">
        <v>0.99060773480663</v>
      </c>
      <c r="U1402" s="173">
        <v>-0.000218853253614926</v>
      </c>
      <c r="V1402" s="158">
        <v>15879</v>
      </c>
      <c r="W1402" s="158">
        <v>15702</v>
      </c>
      <c r="X1402" s="158">
        <v>17895</v>
      </c>
      <c r="Y1402" s="158">
        <v>17685</v>
      </c>
      <c r="Z1402" s="155">
        <v>0.988853202342717</v>
      </c>
      <c r="AA1402" s="155">
        <v>0.98826487845767</v>
      </c>
      <c r="AB1402" s="173">
        <v>0.000588323885047037</v>
      </c>
    </row>
    <row r="1403" spans="1:28">
      <c r="A1403" s="175" t="s">
        <v>1085</v>
      </c>
      <c r="B1403" s="181" t="s">
        <v>1847</v>
      </c>
      <c r="C1403" s="181" t="s">
        <v>1404</v>
      </c>
      <c r="D1403" s="150">
        <v>5174</v>
      </c>
      <c r="E1403" s="153">
        <v>4986</v>
      </c>
      <c r="F1403" s="153">
        <v>188</v>
      </c>
      <c r="G1403" s="151">
        <v>3062</v>
      </c>
      <c r="H1403" s="151">
        <v>2981</v>
      </c>
      <c r="I1403" s="151">
        <v>81</v>
      </c>
      <c r="J1403" s="151">
        <v>3368</v>
      </c>
      <c r="K1403" s="151">
        <v>3280</v>
      </c>
      <c r="L1403" s="151">
        <v>88</v>
      </c>
      <c r="M1403" s="172">
        <v>0.93</v>
      </c>
      <c r="N1403" s="153">
        <v>98144</v>
      </c>
      <c r="O1403" s="153">
        <v>95740</v>
      </c>
      <c r="P1403" s="153">
        <v>2404</v>
      </c>
      <c r="Q1403" s="154">
        <v>0.975505379850016</v>
      </c>
      <c r="R1403" s="154">
        <v>0.96366447622729</v>
      </c>
      <c r="S1403" s="154">
        <v>0.973546701502286</v>
      </c>
      <c r="T1403" s="154">
        <v>0.973871733966746</v>
      </c>
      <c r="U1403" s="173">
        <v>-0.00988222527499572</v>
      </c>
      <c r="V1403" s="158">
        <v>28991</v>
      </c>
      <c r="W1403" s="158">
        <v>28203</v>
      </c>
      <c r="X1403" s="158">
        <v>30361</v>
      </c>
      <c r="Y1403" s="158">
        <v>29583</v>
      </c>
      <c r="Z1403" s="155">
        <v>0.972819150770929</v>
      </c>
      <c r="AA1403" s="155">
        <v>0.97437502058562</v>
      </c>
      <c r="AB1403" s="173">
        <v>-0.0015558698146908</v>
      </c>
    </row>
    <row r="1404" spans="1:28">
      <c r="A1404" s="175" t="s">
        <v>1085</v>
      </c>
      <c r="B1404" s="181" t="s">
        <v>1847</v>
      </c>
      <c r="C1404" s="181" t="s">
        <v>1405</v>
      </c>
      <c r="D1404" s="150">
        <v>1948</v>
      </c>
      <c r="E1404" s="153">
        <v>1849</v>
      </c>
      <c r="F1404" s="153">
        <v>99</v>
      </c>
      <c r="G1404" s="151">
        <v>1321</v>
      </c>
      <c r="H1404" s="151">
        <v>1225</v>
      </c>
      <c r="I1404" s="151">
        <v>96</v>
      </c>
      <c r="J1404" s="151">
        <v>1337</v>
      </c>
      <c r="K1404" s="151">
        <v>1274</v>
      </c>
      <c r="L1404" s="151">
        <v>63</v>
      </c>
      <c r="M1404" s="172">
        <v>0.93</v>
      </c>
      <c r="N1404" s="153">
        <v>39213</v>
      </c>
      <c r="O1404" s="153">
        <v>37763</v>
      </c>
      <c r="P1404" s="153">
        <v>1450</v>
      </c>
      <c r="Q1404" s="154">
        <v>0.963022467038992</v>
      </c>
      <c r="R1404" s="154">
        <v>0.94917864476386</v>
      </c>
      <c r="S1404" s="154">
        <v>0.927327781983346</v>
      </c>
      <c r="T1404" s="154">
        <v>0.952879581151832</v>
      </c>
      <c r="U1404" s="173">
        <v>0.0218508627805144</v>
      </c>
      <c r="V1404" s="158">
        <v>11315</v>
      </c>
      <c r="W1404" s="158">
        <v>10809</v>
      </c>
      <c r="X1404" s="158">
        <v>12380</v>
      </c>
      <c r="Y1404" s="158">
        <v>11936</v>
      </c>
      <c r="Z1404" s="155">
        <v>0.955280600972161</v>
      </c>
      <c r="AA1404" s="155">
        <v>0.964135702746365</v>
      </c>
      <c r="AB1404" s="173">
        <v>-0.00885510177420423</v>
      </c>
    </row>
    <row r="1405" spans="1:28">
      <c r="A1405" s="175" t="s">
        <v>1085</v>
      </c>
      <c r="B1405" s="181" t="s">
        <v>1847</v>
      </c>
      <c r="C1405" s="181" t="s">
        <v>1406</v>
      </c>
      <c r="D1405" s="150">
        <v>3221</v>
      </c>
      <c r="E1405" s="153">
        <v>3103</v>
      </c>
      <c r="F1405" s="153">
        <v>118</v>
      </c>
      <c r="G1405" s="151">
        <v>2139</v>
      </c>
      <c r="H1405" s="151">
        <v>2039</v>
      </c>
      <c r="I1405" s="151">
        <v>100</v>
      </c>
      <c r="J1405" s="151">
        <v>3145</v>
      </c>
      <c r="K1405" s="151">
        <v>3057</v>
      </c>
      <c r="L1405" s="151">
        <v>88</v>
      </c>
      <c r="M1405" s="172">
        <v>0.93</v>
      </c>
      <c r="N1405" s="153">
        <v>74617</v>
      </c>
      <c r="O1405" s="153">
        <v>72767</v>
      </c>
      <c r="P1405" s="153">
        <v>1850</v>
      </c>
      <c r="Q1405" s="154">
        <v>0.975206722328692</v>
      </c>
      <c r="R1405" s="154">
        <v>0.963365414467557</v>
      </c>
      <c r="S1405" s="154">
        <v>0.953249181860683</v>
      </c>
      <c r="T1405" s="154">
        <v>0.972019077901431</v>
      </c>
      <c r="U1405" s="173">
        <v>0.0101162326068741</v>
      </c>
      <c r="V1405" s="158">
        <v>21900</v>
      </c>
      <c r="W1405" s="158">
        <v>21267</v>
      </c>
      <c r="X1405" s="158">
        <v>23786</v>
      </c>
      <c r="Y1405" s="158">
        <v>23218</v>
      </c>
      <c r="Z1405" s="155">
        <v>0.971095890410959</v>
      </c>
      <c r="AA1405" s="155">
        <v>0.976120406962079</v>
      </c>
      <c r="AB1405" s="173">
        <v>-0.00502451655111968</v>
      </c>
    </row>
    <row r="1406" spans="1:28">
      <c r="A1406" s="175" t="s">
        <v>1085</v>
      </c>
      <c r="B1406" s="181" t="s">
        <v>1847</v>
      </c>
      <c r="C1406" s="181" t="s">
        <v>1407</v>
      </c>
      <c r="D1406" s="150">
        <v>3677</v>
      </c>
      <c r="E1406" s="153">
        <v>3564</v>
      </c>
      <c r="F1406" s="153">
        <v>113</v>
      </c>
      <c r="G1406" s="151">
        <v>2294</v>
      </c>
      <c r="H1406" s="151">
        <v>2225</v>
      </c>
      <c r="I1406" s="151">
        <v>69</v>
      </c>
      <c r="J1406" s="151">
        <v>2375</v>
      </c>
      <c r="K1406" s="151">
        <v>2299</v>
      </c>
      <c r="L1406" s="151">
        <v>76</v>
      </c>
      <c r="M1406" s="172">
        <v>0.93</v>
      </c>
      <c r="N1406" s="153">
        <v>69339</v>
      </c>
      <c r="O1406" s="153">
        <v>67169</v>
      </c>
      <c r="P1406" s="153">
        <v>2170</v>
      </c>
      <c r="Q1406" s="154">
        <v>0.968704480883774</v>
      </c>
      <c r="R1406" s="154">
        <v>0.96926842534675</v>
      </c>
      <c r="S1406" s="154">
        <v>0.969921534437663</v>
      </c>
      <c r="T1406" s="154">
        <v>0.968</v>
      </c>
      <c r="U1406" s="173">
        <v>-0.000653109090913429</v>
      </c>
      <c r="V1406" s="158">
        <v>20709</v>
      </c>
      <c r="W1406" s="158">
        <v>20098</v>
      </c>
      <c r="X1406" s="158">
        <v>21433</v>
      </c>
      <c r="Y1406" s="158">
        <v>20721</v>
      </c>
      <c r="Z1406" s="155">
        <v>0.970495919648462</v>
      </c>
      <c r="AA1406" s="155">
        <v>0.966780198758923</v>
      </c>
      <c r="AB1406" s="173">
        <v>0.00371572088953886</v>
      </c>
    </row>
    <row r="1407" spans="1:28">
      <c r="A1407" s="175" t="s">
        <v>1085</v>
      </c>
      <c r="B1407" s="181" t="s">
        <v>1847</v>
      </c>
      <c r="C1407" s="181" t="s">
        <v>1408</v>
      </c>
      <c r="D1407" s="150">
        <v>2862</v>
      </c>
      <c r="E1407" s="153">
        <v>2713</v>
      </c>
      <c r="F1407" s="153">
        <v>149</v>
      </c>
      <c r="G1407" s="151">
        <v>1957</v>
      </c>
      <c r="H1407" s="151">
        <v>1870</v>
      </c>
      <c r="I1407" s="151">
        <v>87</v>
      </c>
      <c r="J1407" s="151">
        <v>2674</v>
      </c>
      <c r="K1407" s="151">
        <v>2553</v>
      </c>
      <c r="L1407" s="151">
        <v>121</v>
      </c>
      <c r="M1407" s="172">
        <v>0.93</v>
      </c>
      <c r="N1407" s="153">
        <v>66470</v>
      </c>
      <c r="O1407" s="153">
        <v>63796</v>
      </c>
      <c r="P1407" s="153">
        <v>2674</v>
      </c>
      <c r="Q1407" s="154">
        <v>0.959771325409959</v>
      </c>
      <c r="R1407" s="154">
        <v>0.947938504542278</v>
      </c>
      <c r="S1407" s="154">
        <v>0.955544200306592</v>
      </c>
      <c r="T1407" s="154">
        <v>0.954749439042633</v>
      </c>
      <c r="U1407" s="173">
        <v>-0.00760569576431358</v>
      </c>
      <c r="V1407" s="158">
        <v>19544</v>
      </c>
      <c r="W1407" s="158">
        <v>18765</v>
      </c>
      <c r="X1407" s="158">
        <v>21230</v>
      </c>
      <c r="Y1407" s="158">
        <v>20430</v>
      </c>
      <c r="Z1407" s="155">
        <v>0.960141219811707</v>
      </c>
      <c r="AA1407" s="155">
        <v>0.962317475270843</v>
      </c>
      <c r="AB1407" s="173">
        <v>-0.00217625545913613</v>
      </c>
    </row>
    <row r="1408" spans="1:28">
      <c r="A1408" s="175" t="s">
        <v>1085</v>
      </c>
      <c r="B1408" s="181" t="s">
        <v>1847</v>
      </c>
      <c r="C1408" s="181" t="s">
        <v>1409</v>
      </c>
      <c r="D1408" s="150">
        <v>2895</v>
      </c>
      <c r="E1408" s="153">
        <v>2758</v>
      </c>
      <c r="F1408" s="153">
        <v>137</v>
      </c>
      <c r="G1408" s="151">
        <v>1959</v>
      </c>
      <c r="H1408" s="151">
        <v>1883</v>
      </c>
      <c r="I1408" s="151">
        <v>76</v>
      </c>
      <c r="J1408" s="151">
        <v>2730</v>
      </c>
      <c r="K1408" s="151">
        <v>2634</v>
      </c>
      <c r="L1408" s="151">
        <v>96</v>
      </c>
      <c r="M1408" s="172">
        <v>0.93</v>
      </c>
      <c r="N1408" s="153">
        <v>63109</v>
      </c>
      <c r="O1408" s="153">
        <v>60742</v>
      </c>
      <c r="P1408" s="153">
        <v>2367</v>
      </c>
      <c r="Q1408" s="154">
        <v>0.962493463689806</v>
      </c>
      <c r="R1408" s="154">
        <v>0.952677029360967</v>
      </c>
      <c r="S1408" s="154">
        <v>0.961204696273609</v>
      </c>
      <c r="T1408" s="154">
        <v>0.964835164835165</v>
      </c>
      <c r="U1408" s="173">
        <v>-0.00852766691264173</v>
      </c>
      <c r="V1408" s="158">
        <v>19148</v>
      </c>
      <c r="W1408" s="158">
        <v>18499</v>
      </c>
      <c r="X1408" s="158">
        <v>19151</v>
      </c>
      <c r="Y1408" s="158">
        <v>18282</v>
      </c>
      <c r="Z1408" s="155">
        <v>0.966106120743681</v>
      </c>
      <c r="AA1408" s="155">
        <v>0.954623779437105</v>
      </c>
      <c r="AB1408" s="173">
        <v>0.0114823413065758</v>
      </c>
    </row>
    <row r="1409" spans="1:28">
      <c r="A1409" s="175" t="s">
        <v>1085</v>
      </c>
      <c r="B1409" s="181" t="s">
        <v>1847</v>
      </c>
      <c r="C1409" s="181" t="s">
        <v>1410</v>
      </c>
      <c r="D1409" s="150">
        <v>2561</v>
      </c>
      <c r="E1409" s="153">
        <v>2478</v>
      </c>
      <c r="F1409" s="153">
        <v>83</v>
      </c>
      <c r="G1409" s="151">
        <v>1715</v>
      </c>
      <c r="H1409" s="151">
        <v>1658</v>
      </c>
      <c r="I1409" s="151">
        <v>57</v>
      </c>
      <c r="J1409" s="151">
        <v>2426</v>
      </c>
      <c r="K1409" s="151">
        <v>2361</v>
      </c>
      <c r="L1409" s="151">
        <v>65</v>
      </c>
      <c r="M1409" s="172">
        <v>0.93</v>
      </c>
      <c r="N1409" s="153">
        <v>58320</v>
      </c>
      <c r="O1409" s="153">
        <v>56639</v>
      </c>
      <c r="P1409" s="153">
        <v>1681</v>
      </c>
      <c r="Q1409" s="154">
        <v>0.971176268861454</v>
      </c>
      <c r="R1409" s="154">
        <v>0.967590784849668</v>
      </c>
      <c r="S1409" s="154">
        <v>0.966763848396501</v>
      </c>
      <c r="T1409" s="154">
        <v>0.97320692497939</v>
      </c>
      <c r="U1409" s="173">
        <v>0.000826936453166671</v>
      </c>
      <c r="V1409" s="158">
        <v>17375</v>
      </c>
      <c r="W1409" s="158">
        <v>16867</v>
      </c>
      <c r="X1409" s="158">
        <v>18341</v>
      </c>
      <c r="Y1409" s="158">
        <v>17838</v>
      </c>
      <c r="Z1409" s="155">
        <v>0.970762589928058</v>
      </c>
      <c r="AA1409" s="155">
        <v>0.972575104956109</v>
      </c>
      <c r="AB1409" s="173">
        <v>-0.00181251502805169</v>
      </c>
    </row>
    <row r="1410" spans="1:28">
      <c r="A1410" s="175" t="s">
        <v>1085</v>
      </c>
      <c r="B1410" s="181" t="s">
        <v>1847</v>
      </c>
      <c r="C1410" s="181" t="s">
        <v>1411</v>
      </c>
      <c r="D1410" s="150">
        <v>2518</v>
      </c>
      <c r="E1410" s="153">
        <v>2436</v>
      </c>
      <c r="F1410" s="153">
        <v>82</v>
      </c>
      <c r="G1410" s="151">
        <v>1432</v>
      </c>
      <c r="H1410" s="151">
        <v>1392</v>
      </c>
      <c r="I1410" s="151">
        <v>40</v>
      </c>
      <c r="J1410" s="151">
        <v>1682</v>
      </c>
      <c r="K1410" s="151">
        <v>1645</v>
      </c>
      <c r="L1410" s="151">
        <v>37</v>
      </c>
      <c r="M1410" s="172">
        <v>0.93</v>
      </c>
      <c r="N1410" s="153">
        <v>47173</v>
      </c>
      <c r="O1410" s="153">
        <v>46171</v>
      </c>
      <c r="P1410" s="153">
        <v>1002</v>
      </c>
      <c r="Q1410" s="154">
        <v>0.978759035889174</v>
      </c>
      <c r="R1410" s="154">
        <v>0.967434471803018</v>
      </c>
      <c r="S1410" s="154">
        <v>0.972067039106145</v>
      </c>
      <c r="T1410" s="154">
        <v>0.978002378121284</v>
      </c>
      <c r="U1410" s="173">
        <v>-0.004632567303127</v>
      </c>
      <c r="V1410" s="158">
        <v>14053</v>
      </c>
      <c r="W1410" s="158">
        <v>13752</v>
      </c>
      <c r="X1410" s="158">
        <v>14542</v>
      </c>
      <c r="Y1410" s="158">
        <v>14243</v>
      </c>
      <c r="Z1410" s="155">
        <v>0.978581085889134</v>
      </c>
      <c r="AA1410" s="155">
        <v>0.979438866730849</v>
      </c>
      <c r="AB1410" s="173">
        <v>-0.000857780841714617</v>
      </c>
    </row>
    <row r="1411" spans="1:28">
      <c r="A1411" s="175" t="s">
        <v>1085</v>
      </c>
      <c r="B1411" s="181" t="s">
        <v>1847</v>
      </c>
      <c r="C1411" s="181" t="s">
        <v>1412</v>
      </c>
      <c r="D1411" s="150">
        <v>1441</v>
      </c>
      <c r="E1411" s="153">
        <v>1381</v>
      </c>
      <c r="F1411" s="153">
        <v>60</v>
      </c>
      <c r="G1411" s="151">
        <v>990</v>
      </c>
      <c r="H1411" s="151">
        <v>946</v>
      </c>
      <c r="I1411" s="151">
        <v>44</v>
      </c>
      <c r="J1411" s="151">
        <v>1171</v>
      </c>
      <c r="K1411" s="151">
        <v>1141</v>
      </c>
      <c r="L1411" s="151">
        <v>30</v>
      </c>
      <c r="M1411" s="172">
        <v>0.93</v>
      </c>
      <c r="N1411" s="153">
        <v>30910</v>
      </c>
      <c r="O1411" s="153">
        <v>30125</v>
      </c>
      <c r="P1411" s="153">
        <v>785</v>
      </c>
      <c r="Q1411" s="154">
        <v>0.97460368812682</v>
      </c>
      <c r="R1411" s="154">
        <v>0.958362248438584</v>
      </c>
      <c r="S1411" s="154">
        <v>0.955555555555556</v>
      </c>
      <c r="T1411" s="154">
        <v>0.974380871050384</v>
      </c>
      <c r="U1411" s="173">
        <v>0.00280669288302871</v>
      </c>
      <c r="V1411" s="158">
        <v>8959</v>
      </c>
      <c r="W1411" s="158">
        <v>8675</v>
      </c>
      <c r="X1411" s="158">
        <v>9766</v>
      </c>
      <c r="Y1411" s="158">
        <v>9532</v>
      </c>
      <c r="Z1411" s="155">
        <v>0.96830003348588</v>
      </c>
      <c r="AA1411" s="155">
        <v>0.976039320090109</v>
      </c>
      <c r="AB1411" s="173">
        <v>-0.0077392866042284</v>
      </c>
    </row>
    <row r="1412" spans="1:28">
      <c r="A1412" s="175" t="s">
        <v>1085</v>
      </c>
      <c r="B1412" s="181" t="s">
        <v>1847</v>
      </c>
      <c r="C1412" s="181" t="s">
        <v>1413</v>
      </c>
      <c r="D1412" s="150">
        <v>4619</v>
      </c>
      <c r="E1412" s="153">
        <v>4504</v>
      </c>
      <c r="F1412" s="153">
        <v>115</v>
      </c>
      <c r="G1412" s="151">
        <v>3116</v>
      </c>
      <c r="H1412" s="151">
        <v>3022</v>
      </c>
      <c r="I1412" s="151">
        <v>94</v>
      </c>
      <c r="J1412" s="151">
        <v>4456</v>
      </c>
      <c r="K1412" s="151">
        <v>4346</v>
      </c>
      <c r="L1412" s="151">
        <v>110</v>
      </c>
      <c r="M1412" s="172">
        <v>0.93</v>
      </c>
      <c r="N1412" s="153">
        <v>109602</v>
      </c>
      <c r="O1412" s="153">
        <v>107326</v>
      </c>
      <c r="P1412" s="153">
        <v>2276</v>
      </c>
      <c r="Q1412" s="154">
        <v>0.979233955584752</v>
      </c>
      <c r="R1412" s="154">
        <v>0.975102836111712</v>
      </c>
      <c r="S1412" s="154">
        <v>0.969833119383825</v>
      </c>
      <c r="T1412" s="154">
        <v>0.975314183123878</v>
      </c>
      <c r="U1412" s="173">
        <v>0.00526971672788701</v>
      </c>
      <c r="V1412" s="158">
        <v>32887</v>
      </c>
      <c r="W1412" s="158">
        <v>32258</v>
      </c>
      <c r="X1412" s="158">
        <v>34796</v>
      </c>
      <c r="Y1412" s="158">
        <v>34081</v>
      </c>
      <c r="Z1412" s="155">
        <v>0.980873901541643</v>
      </c>
      <c r="AA1412" s="155">
        <v>0.979451661110472</v>
      </c>
      <c r="AB1412" s="173">
        <v>0.00142224043117012</v>
      </c>
    </row>
    <row r="1413" spans="1:28">
      <c r="A1413" s="175" t="s">
        <v>1085</v>
      </c>
      <c r="B1413" s="181" t="s">
        <v>1847</v>
      </c>
      <c r="C1413" s="181" t="s">
        <v>1414</v>
      </c>
      <c r="D1413" s="150">
        <v>7886</v>
      </c>
      <c r="E1413" s="153">
        <v>7443</v>
      </c>
      <c r="F1413" s="153">
        <v>443</v>
      </c>
      <c r="G1413" s="151">
        <v>4697</v>
      </c>
      <c r="H1413" s="151">
        <v>4445</v>
      </c>
      <c r="I1413" s="151">
        <v>252</v>
      </c>
      <c r="J1413" s="151">
        <v>5192</v>
      </c>
      <c r="K1413" s="151">
        <v>4956</v>
      </c>
      <c r="L1413" s="151">
        <v>236</v>
      </c>
      <c r="M1413" s="172">
        <v>0.93</v>
      </c>
      <c r="N1413" s="153">
        <v>157385</v>
      </c>
      <c r="O1413" s="153">
        <v>151095</v>
      </c>
      <c r="P1413" s="153">
        <v>6290</v>
      </c>
      <c r="Q1413" s="154">
        <v>0.960034310766592</v>
      </c>
      <c r="R1413" s="154">
        <v>0.943824499112351</v>
      </c>
      <c r="S1413" s="154">
        <v>0.946348733233979</v>
      </c>
      <c r="T1413" s="154">
        <v>0.954545454545455</v>
      </c>
      <c r="U1413" s="173">
        <v>-0.00252423412162817</v>
      </c>
      <c r="V1413" s="158">
        <v>44928</v>
      </c>
      <c r="W1413" s="158">
        <v>42924</v>
      </c>
      <c r="X1413" s="158">
        <v>49194</v>
      </c>
      <c r="Y1413" s="158">
        <v>47225</v>
      </c>
      <c r="Z1413" s="155">
        <v>0.955395299145299</v>
      </c>
      <c r="AA1413" s="155">
        <v>0.959974793674025</v>
      </c>
      <c r="AB1413" s="173">
        <v>-0.00457949452872608</v>
      </c>
    </row>
    <row r="1414" spans="1:28">
      <c r="A1414" s="175" t="s">
        <v>1085</v>
      </c>
      <c r="B1414" s="181" t="s">
        <v>1847</v>
      </c>
      <c r="C1414" s="181" t="s">
        <v>1415</v>
      </c>
      <c r="D1414" s="150">
        <v>7665</v>
      </c>
      <c r="E1414" s="153">
        <v>7206</v>
      </c>
      <c r="F1414" s="153">
        <v>459</v>
      </c>
      <c r="G1414" s="151">
        <v>4753</v>
      </c>
      <c r="H1414" s="151">
        <v>4478</v>
      </c>
      <c r="I1414" s="151">
        <v>275</v>
      </c>
      <c r="J1414" s="151">
        <v>4845</v>
      </c>
      <c r="K1414" s="151">
        <v>4492</v>
      </c>
      <c r="L1414" s="151">
        <v>353</v>
      </c>
      <c r="M1414" s="172">
        <v>0.93</v>
      </c>
      <c r="N1414" s="153">
        <v>151089</v>
      </c>
      <c r="O1414" s="153">
        <v>141644</v>
      </c>
      <c r="P1414" s="153">
        <v>9445</v>
      </c>
      <c r="Q1414" s="154">
        <v>0.937487176432434</v>
      </c>
      <c r="R1414" s="154">
        <v>0.940117416829746</v>
      </c>
      <c r="S1414" s="154">
        <v>0.942141805175678</v>
      </c>
      <c r="T1414" s="154">
        <v>0.927141382868937</v>
      </c>
      <c r="U1414" s="173">
        <v>-0.00202438834593288</v>
      </c>
      <c r="V1414" s="158">
        <v>43267</v>
      </c>
      <c r="W1414" s="158">
        <v>40813</v>
      </c>
      <c r="X1414" s="158">
        <v>46794</v>
      </c>
      <c r="Y1414" s="158">
        <v>44002</v>
      </c>
      <c r="Z1414" s="155">
        <v>0.943282409226431</v>
      </c>
      <c r="AA1414" s="155">
        <v>0.940334230884301</v>
      </c>
      <c r="AB1414" s="173">
        <v>0.00294817834212979</v>
      </c>
    </row>
    <row r="1415" spans="1:28">
      <c r="A1415" s="175" t="s">
        <v>1085</v>
      </c>
      <c r="B1415" s="181" t="s">
        <v>1848</v>
      </c>
      <c r="C1415" s="181" t="s">
        <v>1416</v>
      </c>
      <c r="D1415" s="150">
        <v>5948</v>
      </c>
      <c r="E1415" s="153">
        <v>5738</v>
      </c>
      <c r="F1415" s="153">
        <v>210</v>
      </c>
      <c r="G1415" s="151">
        <v>3317</v>
      </c>
      <c r="H1415" s="151">
        <v>3180</v>
      </c>
      <c r="I1415" s="151">
        <v>137</v>
      </c>
      <c r="J1415" s="151">
        <v>3874</v>
      </c>
      <c r="K1415" s="151">
        <v>3778</v>
      </c>
      <c r="L1415" s="151">
        <v>96</v>
      </c>
      <c r="M1415" s="172">
        <v>0.93</v>
      </c>
      <c r="N1415" s="153">
        <v>117984</v>
      </c>
      <c r="O1415" s="153">
        <v>115329</v>
      </c>
      <c r="P1415" s="153">
        <v>2655</v>
      </c>
      <c r="Q1415" s="154">
        <v>0.977496948738812</v>
      </c>
      <c r="R1415" s="154">
        <v>0.964694014794889</v>
      </c>
      <c r="S1415" s="154">
        <v>0.958697618329816</v>
      </c>
      <c r="T1415" s="154">
        <v>0.975219411461022</v>
      </c>
      <c r="U1415" s="173">
        <v>0.00599639646507288</v>
      </c>
      <c r="V1415" s="158">
        <v>33656</v>
      </c>
      <c r="W1415" s="158">
        <v>32804</v>
      </c>
      <c r="X1415" s="158">
        <v>36766</v>
      </c>
      <c r="Y1415" s="158">
        <v>35948</v>
      </c>
      <c r="Z1415" s="155">
        <v>0.97468504872831</v>
      </c>
      <c r="AA1415" s="155">
        <v>0.977751183158353</v>
      </c>
      <c r="AB1415" s="173">
        <v>-0.00306613443004289</v>
      </c>
    </row>
    <row r="1416" spans="1:28">
      <c r="A1416" s="175" t="s">
        <v>1085</v>
      </c>
      <c r="B1416" s="181" t="s">
        <v>1848</v>
      </c>
      <c r="C1416" s="181" t="s">
        <v>1417</v>
      </c>
      <c r="D1416" s="150">
        <v>3677</v>
      </c>
      <c r="E1416" s="153">
        <v>3622</v>
      </c>
      <c r="F1416" s="153">
        <v>55</v>
      </c>
      <c r="G1416" s="151">
        <v>2097</v>
      </c>
      <c r="H1416" s="151">
        <v>2046</v>
      </c>
      <c r="I1416" s="151">
        <v>51</v>
      </c>
      <c r="J1416" s="151">
        <v>2482</v>
      </c>
      <c r="K1416" s="151">
        <v>2461</v>
      </c>
      <c r="L1416" s="151">
        <v>21</v>
      </c>
      <c r="M1416" s="172">
        <v>0.93</v>
      </c>
      <c r="N1416" s="153">
        <v>76152</v>
      </c>
      <c r="O1416" s="153">
        <v>75106</v>
      </c>
      <c r="P1416" s="153">
        <v>1046</v>
      </c>
      <c r="Q1416" s="154">
        <v>0.986264313478307</v>
      </c>
      <c r="R1416" s="154">
        <v>0.985042153929834</v>
      </c>
      <c r="S1416" s="154">
        <v>0.975679542203147</v>
      </c>
      <c r="T1416" s="154">
        <v>0.991539081385979</v>
      </c>
      <c r="U1416" s="173">
        <v>0.00936261172668673</v>
      </c>
      <c r="V1416" s="158">
        <v>21268</v>
      </c>
      <c r="W1416" s="158">
        <v>20976</v>
      </c>
      <c r="X1416" s="158">
        <v>24306</v>
      </c>
      <c r="Y1416" s="158">
        <v>23929</v>
      </c>
      <c r="Z1416" s="155">
        <v>0.986270453263118</v>
      </c>
      <c r="AA1416" s="155">
        <v>0.984489426479059</v>
      </c>
      <c r="AB1416" s="173">
        <v>0.00178102678405967</v>
      </c>
    </row>
    <row r="1417" spans="1:28">
      <c r="A1417" s="175" t="s">
        <v>1085</v>
      </c>
      <c r="B1417" s="181" t="s">
        <v>1848</v>
      </c>
      <c r="C1417" s="181" t="s">
        <v>1418</v>
      </c>
      <c r="D1417" s="150">
        <v>3803</v>
      </c>
      <c r="E1417" s="153">
        <v>3725</v>
      </c>
      <c r="F1417" s="153">
        <v>78</v>
      </c>
      <c r="G1417" s="151">
        <v>2053</v>
      </c>
      <c r="H1417" s="151">
        <v>2009</v>
      </c>
      <c r="I1417" s="151">
        <v>44</v>
      </c>
      <c r="J1417" s="151">
        <v>2437</v>
      </c>
      <c r="K1417" s="151">
        <v>2413</v>
      </c>
      <c r="L1417" s="151">
        <v>24</v>
      </c>
      <c r="M1417" s="172">
        <v>0.93</v>
      </c>
      <c r="N1417" s="153">
        <v>76318</v>
      </c>
      <c r="O1417" s="153">
        <v>75085</v>
      </c>
      <c r="P1417" s="153">
        <v>1233</v>
      </c>
      <c r="Q1417" s="154">
        <v>0.983843916245185</v>
      </c>
      <c r="R1417" s="154">
        <v>0.979489876413358</v>
      </c>
      <c r="S1417" s="154">
        <v>0.978567949342426</v>
      </c>
      <c r="T1417" s="154">
        <v>0.990151826015593</v>
      </c>
      <c r="U1417" s="173">
        <v>0.000921927070932083</v>
      </c>
      <c r="V1417" s="158">
        <v>21528</v>
      </c>
      <c r="W1417" s="158">
        <v>21167</v>
      </c>
      <c r="X1417" s="158">
        <v>23248</v>
      </c>
      <c r="Y1417" s="158">
        <v>22878</v>
      </c>
      <c r="Z1417" s="155">
        <v>0.983231140839837</v>
      </c>
      <c r="AA1417" s="155">
        <v>0.984084652443221</v>
      </c>
      <c r="AB1417" s="173">
        <v>-0.000853511603384427</v>
      </c>
    </row>
    <row r="1418" spans="1:28">
      <c r="A1418" s="175" t="s">
        <v>1085</v>
      </c>
      <c r="B1418" s="181" t="s">
        <v>1848</v>
      </c>
      <c r="C1418" s="181" t="s">
        <v>1419</v>
      </c>
      <c r="D1418" s="150">
        <v>2960</v>
      </c>
      <c r="E1418" s="153">
        <v>2862</v>
      </c>
      <c r="F1418" s="153">
        <v>98</v>
      </c>
      <c r="G1418" s="151">
        <v>1606</v>
      </c>
      <c r="H1418" s="151">
        <v>1528</v>
      </c>
      <c r="I1418" s="151">
        <v>78</v>
      </c>
      <c r="J1418" s="151">
        <v>1904</v>
      </c>
      <c r="K1418" s="151">
        <v>1870</v>
      </c>
      <c r="L1418" s="151">
        <v>34</v>
      </c>
      <c r="M1418" s="172">
        <v>0.93</v>
      </c>
      <c r="N1418" s="153">
        <v>58541</v>
      </c>
      <c r="O1418" s="153">
        <v>56870</v>
      </c>
      <c r="P1418" s="153">
        <v>1671</v>
      </c>
      <c r="Q1418" s="154">
        <v>0.971455902700671</v>
      </c>
      <c r="R1418" s="154">
        <v>0.966891891891892</v>
      </c>
      <c r="S1418" s="154">
        <v>0.951432129514321</v>
      </c>
      <c r="T1418" s="154">
        <v>0.982142857142857</v>
      </c>
      <c r="U1418" s="173">
        <v>0.0154597623775705</v>
      </c>
      <c r="V1418" s="158">
        <v>16575</v>
      </c>
      <c r="W1418" s="158">
        <v>16071</v>
      </c>
      <c r="X1418" s="158">
        <v>17919</v>
      </c>
      <c r="Y1418" s="158">
        <v>17377</v>
      </c>
      <c r="Z1418" s="155">
        <v>0.969592760180995</v>
      </c>
      <c r="AA1418" s="155">
        <v>0.969752776382611</v>
      </c>
      <c r="AB1418" s="173">
        <v>-0.000160016201615099</v>
      </c>
    </row>
    <row r="1419" spans="1:28">
      <c r="A1419" s="175" t="s">
        <v>1085</v>
      </c>
      <c r="B1419" s="181" t="s">
        <v>1848</v>
      </c>
      <c r="C1419" s="181" t="s">
        <v>1420</v>
      </c>
      <c r="D1419" s="150">
        <v>1659</v>
      </c>
      <c r="E1419" s="153">
        <v>1557</v>
      </c>
      <c r="F1419" s="153">
        <v>102</v>
      </c>
      <c r="G1419" s="151">
        <v>960</v>
      </c>
      <c r="H1419" s="151">
        <v>923</v>
      </c>
      <c r="I1419" s="151">
        <v>37</v>
      </c>
      <c r="J1419" s="151">
        <v>1574</v>
      </c>
      <c r="K1419" s="151">
        <v>1508</v>
      </c>
      <c r="L1419" s="151">
        <v>66</v>
      </c>
      <c r="M1419" s="172">
        <v>0.93</v>
      </c>
      <c r="N1419" s="153">
        <v>37366</v>
      </c>
      <c r="O1419" s="153">
        <v>36039</v>
      </c>
      <c r="P1419" s="153">
        <v>1327</v>
      </c>
      <c r="Q1419" s="154">
        <v>0.964486431515281</v>
      </c>
      <c r="R1419" s="154">
        <v>0.938517179023508</v>
      </c>
      <c r="S1419" s="154">
        <v>0.961458333333333</v>
      </c>
      <c r="T1419" s="154">
        <v>0.958068614993647</v>
      </c>
      <c r="U1419" s="173">
        <v>-0.0229411543098251</v>
      </c>
      <c r="V1419" s="158">
        <v>11029</v>
      </c>
      <c r="W1419" s="158">
        <v>10604</v>
      </c>
      <c r="X1419" s="158">
        <v>12092</v>
      </c>
      <c r="Y1419" s="158">
        <v>11691</v>
      </c>
      <c r="Z1419" s="155">
        <v>0.96146522803518</v>
      </c>
      <c r="AA1419" s="155">
        <v>0.96683757856434</v>
      </c>
      <c r="AB1419" s="173">
        <v>-0.00537235052916007</v>
      </c>
    </row>
    <row r="1420" spans="1:28">
      <c r="A1420" s="175" t="s">
        <v>1085</v>
      </c>
      <c r="B1420" s="181" t="s">
        <v>1848</v>
      </c>
      <c r="C1420" s="181" t="s">
        <v>1421</v>
      </c>
      <c r="D1420" s="150">
        <v>4103</v>
      </c>
      <c r="E1420" s="153">
        <v>3857</v>
      </c>
      <c r="F1420" s="153">
        <v>246</v>
      </c>
      <c r="G1420" s="151">
        <v>2455</v>
      </c>
      <c r="H1420" s="151">
        <v>2277</v>
      </c>
      <c r="I1420" s="151">
        <v>178</v>
      </c>
      <c r="J1420" s="151">
        <v>2930</v>
      </c>
      <c r="K1420" s="151">
        <v>2769</v>
      </c>
      <c r="L1420" s="151">
        <v>161</v>
      </c>
      <c r="M1420" s="172">
        <v>0.93</v>
      </c>
      <c r="N1420" s="153">
        <v>82321</v>
      </c>
      <c r="O1420" s="153">
        <v>78334</v>
      </c>
      <c r="P1420" s="153">
        <v>3987</v>
      </c>
      <c r="Q1420" s="154">
        <v>0.951567643736106</v>
      </c>
      <c r="R1420" s="154">
        <v>0.940043870338776</v>
      </c>
      <c r="S1420" s="154">
        <v>0.927494908350305</v>
      </c>
      <c r="T1420" s="154">
        <v>0.945051194539249</v>
      </c>
      <c r="U1420" s="173">
        <v>0.012548961988471</v>
      </c>
      <c r="V1420" s="158">
        <v>23909</v>
      </c>
      <c r="W1420" s="158">
        <v>22543</v>
      </c>
      <c r="X1420" s="158">
        <v>25710</v>
      </c>
      <c r="Y1420" s="158">
        <v>24379</v>
      </c>
      <c r="Z1420" s="155">
        <v>0.94286670291522</v>
      </c>
      <c r="AA1420" s="155">
        <v>0.948230260598989</v>
      </c>
      <c r="AB1420" s="173">
        <v>-0.00536355768376851</v>
      </c>
    </row>
    <row r="1421" spans="1:28">
      <c r="A1421" s="175" t="s">
        <v>1085</v>
      </c>
      <c r="B1421" s="181" t="s">
        <v>1848</v>
      </c>
      <c r="C1421" s="181" t="s">
        <v>1422</v>
      </c>
      <c r="D1421" s="150">
        <v>5120</v>
      </c>
      <c r="E1421" s="153">
        <v>4897</v>
      </c>
      <c r="F1421" s="153">
        <v>223</v>
      </c>
      <c r="G1421" s="151">
        <v>2896</v>
      </c>
      <c r="H1421" s="151">
        <v>2786</v>
      </c>
      <c r="I1421" s="151">
        <v>110</v>
      </c>
      <c r="J1421" s="151">
        <v>3415</v>
      </c>
      <c r="K1421" s="151">
        <v>3356</v>
      </c>
      <c r="L1421" s="151">
        <v>59</v>
      </c>
      <c r="M1421" s="172">
        <v>0.93</v>
      </c>
      <c r="N1421" s="153">
        <v>96946</v>
      </c>
      <c r="O1421" s="153">
        <v>94815</v>
      </c>
      <c r="P1421" s="153">
        <v>2131</v>
      </c>
      <c r="Q1421" s="154">
        <v>0.978018690817569</v>
      </c>
      <c r="R1421" s="154">
        <v>0.9564453125</v>
      </c>
      <c r="S1421" s="154">
        <v>0.962016574585635</v>
      </c>
      <c r="T1421" s="154">
        <v>0.982723279648609</v>
      </c>
      <c r="U1421" s="173">
        <v>-0.00557126208563541</v>
      </c>
      <c r="V1421" s="158">
        <v>28076</v>
      </c>
      <c r="W1421" s="158">
        <v>27337</v>
      </c>
      <c r="X1421" s="158">
        <v>30565</v>
      </c>
      <c r="Y1421" s="158">
        <v>29947</v>
      </c>
      <c r="Z1421" s="155">
        <v>0.973678586693261</v>
      </c>
      <c r="AA1421" s="155">
        <v>0.979780795026992</v>
      </c>
      <c r="AB1421" s="173">
        <v>-0.00610220833373054</v>
      </c>
    </row>
    <row r="1422" spans="1:28">
      <c r="A1422" s="175" t="s">
        <v>1085</v>
      </c>
      <c r="B1422" s="181" t="s">
        <v>1848</v>
      </c>
      <c r="C1422" s="181" t="s">
        <v>1423</v>
      </c>
      <c r="D1422" s="150">
        <v>2906</v>
      </c>
      <c r="E1422" s="153">
        <v>2844</v>
      </c>
      <c r="F1422" s="153">
        <v>62</v>
      </c>
      <c r="G1422" s="151">
        <v>1691</v>
      </c>
      <c r="H1422" s="151">
        <v>1649</v>
      </c>
      <c r="I1422" s="151">
        <v>42</v>
      </c>
      <c r="J1422" s="151">
        <v>1915</v>
      </c>
      <c r="K1422" s="151">
        <v>1885</v>
      </c>
      <c r="L1422" s="151">
        <v>30</v>
      </c>
      <c r="M1422" s="172">
        <v>0.93</v>
      </c>
      <c r="N1422" s="153">
        <v>56904</v>
      </c>
      <c r="O1422" s="153">
        <v>55978</v>
      </c>
      <c r="P1422" s="153">
        <v>926</v>
      </c>
      <c r="Q1422" s="154">
        <v>0.983726978771264</v>
      </c>
      <c r="R1422" s="154">
        <v>0.978664831383345</v>
      </c>
      <c r="S1422" s="154">
        <v>0.975162625665287</v>
      </c>
      <c r="T1422" s="154">
        <v>0.984334203655353</v>
      </c>
      <c r="U1422" s="173">
        <v>0.00350220571805804</v>
      </c>
      <c r="V1422" s="158">
        <v>16420</v>
      </c>
      <c r="W1422" s="158">
        <v>16122</v>
      </c>
      <c r="X1422" s="158">
        <v>18225</v>
      </c>
      <c r="Y1422" s="158">
        <v>17971</v>
      </c>
      <c r="Z1422" s="155">
        <v>0.981851400730816</v>
      </c>
      <c r="AA1422" s="155">
        <v>0.986063100137174</v>
      </c>
      <c r="AB1422" s="173">
        <v>-0.00421169940635813</v>
      </c>
    </row>
    <row r="1423" spans="1:28">
      <c r="A1423" s="175" t="s">
        <v>1085</v>
      </c>
      <c r="B1423" s="181" t="s">
        <v>1848</v>
      </c>
      <c r="C1423" s="181" t="s">
        <v>1424</v>
      </c>
      <c r="D1423" s="150">
        <v>6983</v>
      </c>
      <c r="E1423" s="153">
        <v>6797</v>
      </c>
      <c r="F1423" s="153">
        <v>186</v>
      </c>
      <c r="G1423" s="151">
        <v>3858</v>
      </c>
      <c r="H1423" s="151">
        <v>3765</v>
      </c>
      <c r="I1423" s="151">
        <v>93</v>
      </c>
      <c r="J1423" s="151">
        <v>4494</v>
      </c>
      <c r="K1423" s="151">
        <v>4409</v>
      </c>
      <c r="L1423" s="151">
        <v>85</v>
      </c>
      <c r="M1423" s="172">
        <v>0.93</v>
      </c>
      <c r="N1423" s="153">
        <v>137975</v>
      </c>
      <c r="O1423" s="153">
        <v>135349</v>
      </c>
      <c r="P1423" s="153">
        <v>2626</v>
      </c>
      <c r="Q1423" s="154">
        <v>0.98096756658815</v>
      </c>
      <c r="R1423" s="154">
        <v>0.9733638837176</v>
      </c>
      <c r="S1423" s="154">
        <v>0.975894245723173</v>
      </c>
      <c r="T1423" s="154">
        <v>0.981085892300846</v>
      </c>
      <c r="U1423" s="173">
        <v>-0.00253036200557277</v>
      </c>
      <c r="V1423" s="158">
        <v>38831</v>
      </c>
      <c r="W1423" s="158">
        <v>38062</v>
      </c>
      <c r="X1423" s="158">
        <v>42736</v>
      </c>
      <c r="Y1423" s="158">
        <v>41989</v>
      </c>
      <c r="Z1423" s="155">
        <v>0.980196234966908</v>
      </c>
      <c r="AA1423" s="155">
        <v>0.982520591538749</v>
      </c>
      <c r="AB1423" s="173">
        <v>-0.0023243565718416</v>
      </c>
    </row>
    <row r="1424" spans="1:28">
      <c r="A1424" s="175" t="s">
        <v>1085</v>
      </c>
      <c r="B1424" s="181" t="s">
        <v>1848</v>
      </c>
      <c r="C1424" s="181" t="s">
        <v>1425</v>
      </c>
      <c r="D1424" s="150">
        <v>4198</v>
      </c>
      <c r="E1424" s="153">
        <v>4102</v>
      </c>
      <c r="F1424" s="153">
        <v>96</v>
      </c>
      <c r="G1424" s="151">
        <v>2528</v>
      </c>
      <c r="H1424" s="151">
        <v>2473</v>
      </c>
      <c r="I1424" s="151">
        <v>55</v>
      </c>
      <c r="J1424" s="151">
        <v>2788</v>
      </c>
      <c r="K1424" s="151">
        <v>2749</v>
      </c>
      <c r="L1424" s="151">
        <v>39</v>
      </c>
      <c r="M1424" s="172">
        <v>0.93</v>
      </c>
      <c r="N1424" s="153">
        <v>81234</v>
      </c>
      <c r="O1424" s="153">
        <v>80063</v>
      </c>
      <c r="P1424" s="153">
        <v>1171</v>
      </c>
      <c r="Q1424" s="154">
        <v>0.985584853632715</v>
      </c>
      <c r="R1424" s="154">
        <v>0.977131967603621</v>
      </c>
      <c r="S1424" s="154">
        <v>0.978243670886076</v>
      </c>
      <c r="T1424" s="154">
        <v>0.986011477761836</v>
      </c>
      <c r="U1424" s="173">
        <v>-0.00111170328245525</v>
      </c>
      <c r="V1424" s="158">
        <v>23219</v>
      </c>
      <c r="W1424" s="158">
        <v>22814</v>
      </c>
      <c r="X1424" s="158">
        <v>25745</v>
      </c>
      <c r="Y1424" s="158">
        <v>25407</v>
      </c>
      <c r="Z1424" s="155">
        <v>0.982557388345751</v>
      </c>
      <c r="AA1424" s="155">
        <v>0.986871237133424</v>
      </c>
      <c r="AB1424" s="173">
        <v>-0.0043138487876726</v>
      </c>
    </row>
    <row r="1425" spans="1:28">
      <c r="A1425" s="175" t="s">
        <v>1085</v>
      </c>
      <c r="B1425" s="181" t="s">
        <v>1848</v>
      </c>
      <c r="C1425" s="181" t="s">
        <v>1426</v>
      </c>
      <c r="D1425" s="150">
        <v>4437</v>
      </c>
      <c r="E1425" s="153">
        <v>4203</v>
      </c>
      <c r="F1425" s="153">
        <v>234</v>
      </c>
      <c r="G1425" s="151">
        <v>2260</v>
      </c>
      <c r="H1425" s="151">
        <v>2149</v>
      </c>
      <c r="I1425" s="151">
        <v>111</v>
      </c>
      <c r="J1425" s="151">
        <v>2786</v>
      </c>
      <c r="K1425" s="151">
        <v>2715</v>
      </c>
      <c r="L1425" s="151">
        <v>71</v>
      </c>
      <c r="M1425" s="172">
        <v>0.93</v>
      </c>
      <c r="N1425" s="153">
        <v>82365</v>
      </c>
      <c r="O1425" s="153">
        <v>79640</v>
      </c>
      <c r="P1425" s="153">
        <v>2725</v>
      </c>
      <c r="Q1425" s="154">
        <v>0.966915558793177</v>
      </c>
      <c r="R1425" s="154">
        <v>0.947261663286004</v>
      </c>
      <c r="S1425" s="154">
        <v>0.950884955752212</v>
      </c>
      <c r="T1425" s="154">
        <v>0.974515434314429</v>
      </c>
      <c r="U1425" s="173">
        <v>-0.00362329246620841</v>
      </c>
      <c r="V1425" s="158">
        <v>23640</v>
      </c>
      <c r="W1425" s="158">
        <v>22842</v>
      </c>
      <c r="X1425" s="158">
        <v>25303</v>
      </c>
      <c r="Y1425" s="158">
        <v>24511</v>
      </c>
      <c r="Z1425" s="155">
        <v>0.966243654822335</v>
      </c>
      <c r="AA1425" s="155">
        <v>0.968699363711813</v>
      </c>
      <c r="AB1425" s="173">
        <v>-0.00245570888947788</v>
      </c>
    </row>
    <row r="1426" spans="1:28">
      <c r="A1426" s="175" t="s">
        <v>1085</v>
      </c>
      <c r="B1426" s="181" t="s">
        <v>1848</v>
      </c>
      <c r="C1426" s="181" t="s">
        <v>1427</v>
      </c>
      <c r="D1426" s="150">
        <v>5032</v>
      </c>
      <c r="E1426" s="153">
        <v>4803</v>
      </c>
      <c r="F1426" s="153">
        <v>229</v>
      </c>
      <c r="G1426" s="151">
        <v>2600</v>
      </c>
      <c r="H1426" s="151">
        <v>2447</v>
      </c>
      <c r="I1426" s="151">
        <v>153</v>
      </c>
      <c r="J1426" s="151">
        <v>4384</v>
      </c>
      <c r="K1426" s="151">
        <v>4262</v>
      </c>
      <c r="L1426" s="151">
        <v>122</v>
      </c>
      <c r="M1426" s="172">
        <v>0.93</v>
      </c>
      <c r="N1426" s="153">
        <v>110226</v>
      </c>
      <c r="O1426" s="153">
        <v>105862</v>
      </c>
      <c r="P1426" s="153">
        <v>4364</v>
      </c>
      <c r="Q1426" s="154">
        <v>0.960408615027308</v>
      </c>
      <c r="R1426" s="154">
        <v>0.954491255961844</v>
      </c>
      <c r="S1426" s="154">
        <v>0.941153846153846</v>
      </c>
      <c r="T1426" s="154">
        <v>0.972171532846715</v>
      </c>
      <c r="U1426" s="173">
        <v>0.013337409807998</v>
      </c>
      <c r="V1426" s="158">
        <v>32019</v>
      </c>
      <c r="W1426" s="158">
        <v>30545</v>
      </c>
      <c r="X1426" s="158">
        <v>35742</v>
      </c>
      <c r="Y1426" s="158">
        <v>34299</v>
      </c>
      <c r="Z1426" s="155">
        <v>0.953964833380181</v>
      </c>
      <c r="AA1426" s="155">
        <v>0.959627329192547</v>
      </c>
      <c r="AB1426" s="173">
        <v>-0.005662495812366</v>
      </c>
    </row>
    <row r="1427" spans="1:28">
      <c r="A1427" s="175" t="s">
        <v>1085</v>
      </c>
      <c r="B1427" s="181" t="s">
        <v>1848</v>
      </c>
      <c r="C1427" s="181" t="s">
        <v>1428</v>
      </c>
      <c r="D1427" s="150">
        <v>4416</v>
      </c>
      <c r="E1427" s="153">
        <v>4274</v>
      </c>
      <c r="F1427" s="153">
        <v>142</v>
      </c>
      <c r="G1427" s="151">
        <v>2416</v>
      </c>
      <c r="H1427" s="151">
        <v>2345</v>
      </c>
      <c r="I1427" s="151">
        <v>71</v>
      </c>
      <c r="J1427" s="151">
        <v>2830</v>
      </c>
      <c r="K1427" s="151">
        <v>2743</v>
      </c>
      <c r="L1427" s="151">
        <v>87</v>
      </c>
      <c r="M1427" s="172">
        <v>0.93</v>
      </c>
      <c r="N1427" s="153">
        <v>88361</v>
      </c>
      <c r="O1427" s="153">
        <v>85839</v>
      </c>
      <c r="P1427" s="153">
        <v>2522</v>
      </c>
      <c r="Q1427" s="154">
        <v>0.971457996174783</v>
      </c>
      <c r="R1427" s="154">
        <v>0.967844202898551</v>
      </c>
      <c r="S1427" s="154">
        <v>0.970612582781457</v>
      </c>
      <c r="T1427" s="154">
        <v>0.969257950530035</v>
      </c>
      <c r="U1427" s="173">
        <v>-0.00276837988290612</v>
      </c>
      <c r="V1427" s="158">
        <v>24831</v>
      </c>
      <c r="W1427" s="158">
        <v>24115</v>
      </c>
      <c r="X1427" s="158">
        <v>27833</v>
      </c>
      <c r="Y1427" s="158">
        <v>27166</v>
      </c>
      <c r="Z1427" s="155">
        <v>0.971165075913173</v>
      </c>
      <c r="AA1427" s="155">
        <v>0.976035641145403</v>
      </c>
      <c r="AB1427" s="173">
        <v>-0.00487056523222995</v>
      </c>
    </row>
    <row r="1428" spans="1:28">
      <c r="A1428" s="175" t="s">
        <v>1085</v>
      </c>
      <c r="B1428" s="181" t="s">
        <v>1848</v>
      </c>
      <c r="C1428" s="181" t="s">
        <v>1429</v>
      </c>
      <c r="D1428" s="150">
        <v>8611</v>
      </c>
      <c r="E1428" s="153">
        <v>8324</v>
      </c>
      <c r="F1428" s="153">
        <v>287</v>
      </c>
      <c r="G1428" s="151">
        <v>4680</v>
      </c>
      <c r="H1428" s="151">
        <v>4448</v>
      </c>
      <c r="I1428" s="151">
        <v>232</v>
      </c>
      <c r="J1428" s="151">
        <v>5457</v>
      </c>
      <c r="K1428" s="151">
        <v>5327</v>
      </c>
      <c r="L1428" s="151">
        <v>130</v>
      </c>
      <c r="M1428" s="172">
        <v>0.93</v>
      </c>
      <c r="N1428" s="153">
        <v>163617</v>
      </c>
      <c r="O1428" s="153">
        <v>159482</v>
      </c>
      <c r="P1428" s="153">
        <v>4135</v>
      </c>
      <c r="Q1428" s="154">
        <v>0.974727564984079</v>
      </c>
      <c r="R1428" s="154">
        <v>0.966670537684357</v>
      </c>
      <c r="S1428" s="154">
        <v>0.95042735042735</v>
      </c>
      <c r="T1428" s="154">
        <v>0.976177386842587</v>
      </c>
      <c r="U1428" s="173">
        <v>0.0162431872570068</v>
      </c>
      <c r="V1428" s="158">
        <v>46673</v>
      </c>
      <c r="W1428" s="158">
        <v>45394</v>
      </c>
      <c r="X1428" s="158">
        <v>51216</v>
      </c>
      <c r="Y1428" s="158">
        <v>49971</v>
      </c>
      <c r="Z1428" s="155">
        <v>0.972596576178947</v>
      </c>
      <c r="AA1428" s="155">
        <v>0.975691190253046</v>
      </c>
      <c r="AB1428" s="173">
        <v>-0.00309461407409883</v>
      </c>
    </row>
    <row r="1429" spans="1:28">
      <c r="A1429" s="175" t="s">
        <v>1085</v>
      </c>
      <c r="B1429" s="181" t="s">
        <v>1848</v>
      </c>
      <c r="C1429" s="181" t="s">
        <v>1430</v>
      </c>
      <c r="D1429" s="150">
        <v>1258</v>
      </c>
      <c r="E1429" s="153">
        <v>1084</v>
      </c>
      <c r="F1429" s="153">
        <v>174</v>
      </c>
      <c r="G1429" s="151">
        <v>642</v>
      </c>
      <c r="H1429" s="151">
        <v>545</v>
      </c>
      <c r="I1429" s="151">
        <v>97</v>
      </c>
      <c r="J1429" s="151">
        <v>1142</v>
      </c>
      <c r="K1429" s="151">
        <v>958</v>
      </c>
      <c r="L1429" s="151">
        <v>184</v>
      </c>
      <c r="M1429" s="172">
        <v>0.93</v>
      </c>
      <c r="N1429" s="153">
        <v>26341</v>
      </c>
      <c r="O1429" s="153">
        <v>22974</v>
      </c>
      <c r="P1429" s="153">
        <v>3367</v>
      </c>
      <c r="Q1429" s="154">
        <v>0.872176454956152</v>
      </c>
      <c r="R1429" s="154">
        <v>0.861685214626391</v>
      </c>
      <c r="S1429" s="154">
        <v>0.848909657320872</v>
      </c>
      <c r="T1429" s="154">
        <v>0.838879159369527</v>
      </c>
      <c r="U1429" s="173">
        <v>0.0127755573055188</v>
      </c>
      <c r="V1429" s="158">
        <v>7763</v>
      </c>
      <c r="W1429" s="158">
        <v>6787</v>
      </c>
      <c r="X1429" s="158">
        <v>8531</v>
      </c>
      <c r="Y1429" s="158">
        <v>7469</v>
      </c>
      <c r="Z1429" s="155">
        <v>0.874275408991369</v>
      </c>
      <c r="AA1429" s="155">
        <v>0.875512835540968</v>
      </c>
      <c r="AB1429" s="173">
        <v>-0.00123742654959891</v>
      </c>
    </row>
    <row r="1430" spans="1:28">
      <c r="A1430" s="175" t="s">
        <v>1085</v>
      </c>
      <c r="B1430" s="181" t="s">
        <v>1848</v>
      </c>
      <c r="C1430" s="181" t="s">
        <v>1431</v>
      </c>
      <c r="D1430" s="150">
        <v>4308</v>
      </c>
      <c r="E1430" s="153">
        <v>4186</v>
      </c>
      <c r="F1430" s="153">
        <v>122</v>
      </c>
      <c r="G1430" s="151">
        <v>2384</v>
      </c>
      <c r="H1430" s="151">
        <v>2331</v>
      </c>
      <c r="I1430" s="151">
        <v>53</v>
      </c>
      <c r="J1430" s="151">
        <v>2804</v>
      </c>
      <c r="K1430" s="151">
        <v>2763</v>
      </c>
      <c r="L1430" s="151">
        <v>41</v>
      </c>
      <c r="M1430" s="172">
        <v>0.93</v>
      </c>
      <c r="N1430" s="153">
        <v>82423</v>
      </c>
      <c r="O1430" s="153">
        <v>80597</v>
      </c>
      <c r="P1430" s="153">
        <v>1826</v>
      </c>
      <c r="Q1430" s="154">
        <v>0.977845989590284</v>
      </c>
      <c r="R1430" s="154">
        <v>0.971680594243268</v>
      </c>
      <c r="S1430" s="154">
        <v>0.977768456375839</v>
      </c>
      <c r="T1430" s="154">
        <v>0.985378031383737</v>
      </c>
      <c r="U1430" s="173">
        <v>-0.00608786213257062</v>
      </c>
      <c r="V1430" s="158">
        <v>23824</v>
      </c>
      <c r="W1430" s="158">
        <v>23269</v>
      </c>
      <c r="X1430" s="158">
        <v>25825</v>
      </c>
      <c r="Y1430" s="158">
        <v>25316</v>
      </c>
      <c r="Z1430" s="155">
        <v>0.976704163868368</v>
      </c>
      <c r="AA1430" s="155">
        <v>0.980290416263311</v>
      </c>
      <c r="AB1430" s="173">
        <v>-0.0035862523949427</v>
      </c>
    </row>
    <row r="1431" spans="1:28">
      <c r="A1431" s="175" t="s">
        <v>1085</v>
      </c>
      <c r="B1431" s="181" t="s">
        <v>1848</v>
      </c>
      <c r="C1431" s="181" t="s">
        <v>1432</v>
      </c>
      <c r="D1431" s="150">
        <v>4566</v>
      </c>
      <c r="E1431" s="153">
        <v>4332</v>
      </c>
      <c r="F1431" s="153">
        <v>234</v>
      </c>
      <c r="G1431" s="151">
        <v>2489</v>
      </c>
      <c r="H1431" s="151">
        <v>2355</v>
      </c>
      <c r="I1431" s="151">
        <v>134</v>
      </c>
      <c r="J1431" s="151">
        <v>2849</v>
      </c>
      <c r="K1431" s="151">
        <v>2781</v>
      </c>
      <c r="L1431" s="151">
        <v>68</v>
      </c>
      <c r="M1431" s="172">
        <v>0.93</v>
      </c>
      <c r="N1431" s="153">
        <v>85725</v>
      </c>
      <c r="O1431" s="153">
        <v>83326</v>
      </c>
      <c r="P1431" s="153">
        <v>2399</v>
      </c>
      <c r="Q1431" s="154">
        <v>0.97201516477107</v>
      </c>
      <c r="R1431" s="154">
        <v>0.948751642575558</v>
      </c>
      <c r="S1431" s="154">
        <v>0.946163117717959</v>
      </c>
      <c r="T1431" s="154">
        <v>0.976131976131976</v>
      </c>
      <c r="U1431" s="173">
        <v>0.00258852485759942</v>
      </c>
      <c r="V1431" s="158">
        <v>24728</v>
      </c>
      <c r="W1431" s="158">
        <v>23884</v>
      </c>
      <c r="X1431" s="158">
        <v>26562</v>
      </c>
      <c r="Y1431" s="158">
        <v>25877</v>
      </c>
      <c r="Z1431" s="155">
        <v>0.965868650922032</v>
      </c>
      <c r="AA1431" s="155">
        <v>0.974211279271139</v>
      </c>
      <c r="AB1431" s="173">
        <v>-0.00834262834910759</v>
      </c>
    </row>
    <row r="1432" spans="1:28">
      <c r="A1432" s="175" t="s">
        <v>1085</v>
      </c>
      <c r="B1432" s="181" t="s">
        <v>1849</v>
      </c>
      <c r="C1432" s="181" t="s">
        <v>1433</v>
      </c>
      <c r="D1432" s="150">
        <v>5143</v>
      </c>
      <c r="E1432" s="153">
        <v>5043</v>
      </c>
      <c r="F1432" s="153">
        <v>100</v>
      </c>
      <c r="G1432" s="151">
        <v>3208</v>
      </c>
      <c r="H1432" s="151">
        <v>3135</v>
      </c>
      <c r="I1432" s="151">
        <v>73</v>
      </c>
      <c r="J1432" s="151">
        <v>3335</v>
      </c>
      <c r="K1432" s="151">
        <v>3268</v>
      </c>
      <c r="L1432" s="151">
        <v>67</v>
      </c>
      <c r="M1432" s="172">
        <v>0.93</v>
      </c>
      <c r="N1432" s="153">
        <v>101190</v>
      </c>
      <c r="O1432" s="153">
        <v>99491</v>
      </c>
      <c r="P1432" s="153">
        <v>1699</v>
      </c>
      <c r="Q1432" s="154">
        <v>0.983209803340251</v>
      </c>
      <c r="R1432" s="154">
        <v>0.980556095664009</v>
      </c>
      <c r="S1432" s="154">
        <v>0.977244389027431</v>
      </c>
      <c r="T1432" s="154">
        <v>0.979910044977511</v>
      </c>
      <c r="U1432" s="173">
        <v>0.00331170663657798</v>
      </c>
      <c r="V1432" s="158">
        <v>29141</v>
      </c>
      <c r="W1432" s="158">
        <v>28543</v>
      </c>
      <c r="X1432" s="158">
        <v>32310</v>
      </c>
      <c r="Y1432" s="158">
        <v>31809</v>
      </c>
      <c r="Z1432" s="155">
        <v>0.97947908445146</v>
      </c>
      <c r="AA1432" s="155">
        <v>0.984493964716806</v>
      </c>
      <c r="AB1432" s="173">
        <v>-0.0050148802653458</v>
      </c>
    </row>
    <row r="1433" spans="1:28">
      <c r="A1433" s="175" t="s">
        <v>1085</v>
      </c>
      <c r="B1433" s="181" t="s">
        <v>1849</v>
      </c>
      <c r="C1433" s="181" t="s">
        <v>1434</v>
      </c>
      <c r="D1433" s="150">
        <v>3646</v>
      </c>
      <c r="E1433" s="153">
        <v>3580</v>
      </c>
      <c r="F1433" s="153">
        <v>66</v>
      </c>
      <c r="G1433" s="151">
        <v>2276</v>
      </c>
      <c r="H1433" s="151">
        <v>2252</v>
      </c>
      <c r="I1433" s="151">
        <v>24</v>
      </c>
      <c r="J1433" s="151">
        <v>2357</v>
      </c>
      <c r="K1433" s="151">
        <v>2322</v>
      </c>
      <c r="L1433" s="151">
        <v>35</v>
      </c>
      <c r="M1433" s="172">
        <v>0.93</v>
      </c>
      <c r="N1433" s="153">
        <v>70223</v>
      </c>
      <c r="O1433" s="153">
        <v>69272</v>
      </c>
      <c r="P1433" s="153">
        <v>951</v>
      </c>
      <c r="Q1433" s="154">
        <v>0.986457428477849</v>
      </c>
      <c r="R1433" s="154">
        <v>0.981897970378497</v>
      </c>
      <c r="S1433" s="154">
        <v>0.989455184534271</v>
      </c>
      <c r="T1433" s="154">
        <v>0.985150615188799</v>
      </c>
      <c r="U1433" s="173">
        <v>-0.0075572141557736</v>
      </c>
      <c r="V1433" s="158">
        <v>20449</v>
      </c>
      <c r="W1433" s="158">
        <v>20175</v>
      </c>
      <c r="X1433" s="158">
        <v>22890</v>
      </c>
      <c r="Y1433" s="158">
        <v>22604</v>
      </c>
      <c r="Z1433" s="155">
        <v>0.986600811775637</v>
      </c>
      <c r="AA1433" s="155">
        <v>0.987505460899956</v>
      </c>
      <c r="AB1433" s="173">
        <v>-0.000904649124319312</v>
      </c>
    </row>
    <row r="1434" spans="1:28">
      <c r="A1434" s="175" t="s">
        <v>1085</v>
      </c>
      <c r="B1434" s="181" t="s">
        <v>1849</v>
      </c>
      <c r="C1434" s="181" t="s">
        <v>1435</v>
      </c>
      <c r="D1434" s="150">
        <v>26</v>
      </c>
      <c r="E1434" s="153">
        <v>26</v>
      </c>
      <c r="F1434" s="153">
        <v>0</v>
      </c>
      <c r="G1434" s="151">
        <v>15</v>
      </c>
      <c r="H1434" s="151">
        <v>15</v>
      </c>
      <c r="I1434" s="151">
        <v>0</v>
      </c>
      <c r="J1434" s="151">
        <v>26</v>
      </c>
      <c r="K1434" s="151">
        <v>26</v>
      </c>
      <c r="L1434" s="151">
        <v>0</v>
      </c>
      <c r="M1434" s="172">
        <v>0.93</v>
      </c>
      <c r="N1434" s="153">
        <v>2809</v>
      </c>
      <c r="O1434" s="153">
        <v>2807</v>
      </c>
      <c r="P1434" s="153">
        <v>2</v>
      </c>
      <c r="Q1434" s="154">
        <v>0.999288002847989</v>
      </c>
      <c r="R1434" s="154">
        <v>1</v>
      </c>
      <c r="S1434" s="154">
        <v>1</v>
      </c>
      <c r="T1434" s="154">
        <v>1</v>
      </c>
      <c r="U1434" s="173">
        <v>0</v>
      </c>
      <c r="V1434" s="158">
        <v>131</v>
      </c>
      <c r="W1434" s="158">
        <v>131</v>
      </c>
      <c r="X1434" s="158">
        <v>297</v>
      </c>
      <c r="Y1434" s="158">
        <v>297</v>
      </c>
      <c r="Z1434" s="155">
        <v>1</v>
      </c>
      <c r="AA1434" s="155">
        <v>1</v>
      </c>
      <c r="AB1434" s="173">
        <v>0</v>
      </c>
    </row>
    <row r="1435" spans="1:28">
      <c r="A1435" s="175" t="s">
        <v>1085</v>
      </c>
      <c r="B1435" s="181" t="s">
        <v>1849</v>
      </c>
      <c r="C1435" s="181" t="s">
        <v>1436</v>
      </c>
      <c r="D1435" s="150">
        <v>3030</v>
      </c>
      <c r="E1435" s="153">
        <v>2959</v>
      </c>
      <c r="F1435" s="153">
        <v>71</v>
      </c>
      <c r="G1435" s="151">
        <v>1939</v>
      </c>
      <c r="H1435" s="151">
        <v>1895</v>
      </c>
      <c r="I1435" s="151">
        <v>44</v>
      </c>
      <c r="J1435" s="151">
        <v>2014</v>
      </c>
      <c r="K1435" s="151">
        <v>1990</v>
      </c>
      <c r="L1435" s="151">
        <v>24</v>
      </c>
      <c r="M1435" s="172">
        <v>0.93</v>
      </c>
      <c r="N1435" s="153">
        <v>60192</v>
      </c>
      <c r="O1435" s="153">
        <v>59214</v>
      </c>
      <c r="P1435" s="153">
        <v>978</v>
      </c>
      <c r="Q1435" s="154">
        <v>0.983751993620415</v>
      </c>
      <c r="R1435" s="154">
        <v>0.976567656765677</v>
      </c>
      <c r="S1435" s="154">
        <v>0.977307890665291</v>
      </c>
      <c r="T1435" s="154">
        <v>0.988083416087388</v>
      </c>
      <c r="U1435" s="173">
        <v>-0.000740233899614751</v>
      </c>
      <c r="V1435" s="158">
        <v>17243</v>
      </c>
      <c r="W1435" s="158">
        <v>16926</v>
      </c>
      <c r="X1435" s="158">
        <v>19300</v>
      </c>
      <c r="Y1435" s="158">
        <v>19013</v>
      </c>
      <c r="Z1435" s="155">
        <v>0.981615728121557</v>
      </c>
      <c r="AA1435" s="155">
        <v>0.985129533678756</v>
      </c>
      <c r="AB1435" s="173">
        <v>-0.00351380555719982</v>
      </c>
    </row>
    <row r="1436" spans="1:28">
      <c r="A1436" s="175" t="s">
        <v>1085</v>
      </c>
      <c r="B1436" s="181" t="s">
        <v>1849</v>
      </c>
      <c r="C1436" s="181" t="s">
        <v>1437</v>
      </c>
      <c r="D1436" s="150">
        <v>9338</v>
      </c>
      <c r="E1436" s="153">
        <v>8983</v>
      </c>
      <c r="F1436" s="153">
        <v>355</v>
      </c>
      <c r="G1436" s="151">
        <v>5660</v>
      </c>
      <c r="H1436" s="151">
        <v>5328</v>
      </c>
      <c r="I1436" s="151">
        <v>332</v>
      </c>
      <c r="J1436" s="151">
        <v>5437</v>
      </c>
      <c r="K1436" s="151">
        <v>5110</v>
      </c>
      <c r="L1436" s="151">
        <v>327</v>
      </c>
      <c r="M1436" s="172">
        <v>0.93</v>
      </c>
      <c r="N1436" s="153">
        <v>180628</v>
      </c>
      <c r="O1436" s="153">
        <v>173490</v>
      </c>
      <c r="P1436" s="153">
        <v>7138</v>
      </c>
      <c r="Q1436" s="154">
        <v>0.96048231724871</v>
      </c>
      <c r="R1436" s="154">
        <v>0.961983294067252</v>
      </c>
      <c r="S1436" s="154">
        <v>0.941342756183746</v>
      </c>
      <c r="T1436" s="154">
        <v>0.939856538532279</v>
      </c>
      <c r="U1436" s="173">
        <v>0.0206405378835065</v>
      </c>
      <c r="V1436" s="158">
        <v>50928</v>
      </c>
      <c r="W1436" s="158">
        <v>48494</v>
      </c>
      <c r="X1436" s="158">
        <v>57441</v>
      </c>
      <c r="Y1436" s="158">
        <v>55201</v>
      </c>
      <c r="Z1436" s="155">
        <v>0.952207037386114</v>
      </c>
      <c r="AA1436" s="155">
        <v>0.961003464424366</v>
      </c>
      <c r="AB1436" s="173">
        <v>-0.00879642703825223</v>
      </c>
    </row>
    <row r="1437" spans="1:28">
      <c r="A1437" s="175" t="s">
        <v>1085</v>
      </c>
      <c r="B1437" s="181" t="s">
        <v>1849</v>
      </c>
      <c r="C1437" s="181" t="s">
        <v>1438</v>
      </c>
      <c r="D1437" s="150">
        <v>2347</v>
      </c>
      <c r="E1437" s="153">
        <v>2274</v>
      </c>
      <c r="F1437" s="153">
        <v>73</v>
      </c>
      <c r="G1437" s="151">
        <v>1486</v>
      </c>
      <c r="H1437" s="151">
        <v>1430</v>
      </c>
      <c r="I1437" s="151">
        <v>56</v>
      </c>
      <c r="J1437" s="151">
        <v>1566</v>
      </c>
      <c r="K1437" s="151">
        <v>1533</v>
      </c>
      <c r="L1437" s="151">
        <v>33</v>
      </c>
      <c r="M1437" s="172">
        <v>0.93</v>
      </c>
      <c r="N1437" s="153">
        <v>46176</v>
      </c>
      <c r="O1437" s="153">
        <v>45199</v>
      </c>
      <c r="P1437" s="153">
        <v>977</v>
      </c>
      <c r="Q1437" s="154">
        <v>0.978841822591823</v>
      </c>
      <c r="R1437" s="154">
        <v>0.968896463570516</v>
      </c>
      <c r="S1437" s="154">
        <v>0.962314939434724</v>
      </c>
      <c r="T1437" s="154">
        <v>0.978927203065134</v>
      </c>
      <c r="U1437" s="173">
        <v>0.00658152413579138</v>
      </c>
      <c r="V1437" s="158">
        <v>13448</v>
      </c>
      <c r="W1437" s="158">
        <v>13121</v>
      </c>
      <c r="X1437" s="158">
        <v>14775</v>
      </c>
      <c r="Y1437" s="158">
        <v>14459</v>
      </c>
      <c r="Z1437" s="155">
        <v>0.975684116597264</v>
      </c>
      <c r="AA1437" s="155">
        <v>0.978612521150592</v>
      </c>
      <c r="AB1437" s="173">
        <v>-0.00292840455332866</v>
      </c>
    </row>
    <row r="1438" spans="1:28">
      <c r="A1438" s="175" t="s">
        <v>1085</v>
      </c>
      <c r="B1438" s="181" t="s">
        <v>1849</v>
      </c>
      <c r="C1438" s="181" t="s">
        <v>1439</v>
      </c>
      <c r="D1438" s="150">
        <v>6701</v>
      </c>
      <c r="E1438" s="153">
        <v>6518</v>
      </c>
      <c r="F1438" s="153">
        <v>183</v>
      </c>
      <c r="G1438" s="151">
        <v>4050</v>
      </c>
      <c r="H1438" s="151">
        <v>3915</v>
      </c>
      <c r="I1438" s="151">
        <v>135</v>
      </c>
      <c r="J1438" s="151">
        <v>4120</v>
      </c>
      <c r="K1438" s="151">
        <v>4016</v>
      </c>
      <c r="L1438" s="151">
        <v>104</v>
      </c>
      <c r="M1438" s="172">
        <v>0.93</v>
      </c>
      <c r="N1438" s="153">
        <v>128673</v>
      </c>
      <c r="O1438" s="153">
        <v>125599</v>
      </c>
      <c r="P1438" s="153">
        <v>3074</v>
      </c>
      <c r="Q1438" s="154">
        <v>0.976109984223575</v>
      </c>
      <c r="R1438" s="154">
        <v>0.972690643187584</v>
      </c>
      <c r="S1438" s="154">
        <v>0.966666666666667</v>
      </c>
      <c r="T1438" s="154">
        <v>0.974757281553398</v>
      </c>
      <c r="U1438" s="173">
        <v>0.00602397652091724</v>
      </c>
      <c r="V1438" s="158">
        <v>37011</v>
      </c>
      <c r="W1438" s="158">
        <v>36146</v>
      </c>
      <c r="X1438" s="158">
        <v>41280</v>
      </c>
      <c r="Y1438" s="158">
        <v>40339</v>
      </c>
      <c r="Z1438" s="155">
        <v>0.976628569884629</v>
      </c>
      <c r="AA1438" s="155">
        <v>0.977204457364341</v>
      </c>
      <c r="AB1438" s="173">
        <v>-0.000575887479712267</v>
      </c>
    </row>
    <row r="1439" spans="1:28">
      <c r="A1439" s="175" t="s">
        <v>1085</v>
      </c>
      <c r="B1439" s="181" t="s">
        <v>1849</v>
      </c>
      <c r="C1439" s="181" t="s">
        <v>1440</v>
      </c>
      <c r="D1439" s="150">
        <v>12466</v>
      </c>
      <c r="E1439" s="153">
        <v>11894</v>
      </c>
      <c r="F1439" s="153">
        <v>572</v>
      </c>
      <c r="G1439" s="151">
        <v>7737</v>
      </c>
      <c r="H1439" s="151">
        <v>7257</v>
      </c>
      <c r="I1439" s="151">
        <v>480</v>
      </c>
      <c r="J1439" s="151">
        <v>7711</v>
      </c>
      <c r="K1439" s="151">
        <v>7292</v>
      </c>
      <c r="L1439" s="151">
        <v>419</v>
      </c>
      <c r="M1439" s="172">
        <v>0.93</v>
      </c>
      <c r="N1439" s="153">
        <v>237651</v>
      </c>
      <c r="O1439" s="153">
        <v>227340</v>
      </c>
      <c r="P1439" s="153">
        <v>10311</v>
      </c>
      <c r="Q1439" s="154">
        <v>0.956612848252269</v>
      </c>
      <c r="R1439" s="154">
        <v>0.954115193325846</v>
      </c>
      <c r="S1439" s="154">
        <v>0.937960449786739</v>
      </c>
      <c r="T1439" s="154">
        <v>0.945662041239787</v>
      </c>
      <c r="U1439" s="173">
        <v>0.0161547435391072</v>
      </c>
      <c r="V1439" s="158">
        <v>68714</v>
      </c>
      <c r="W1439" s="158">
        <v>65169</v>
      </c>
      <c r="X1439" s="158">
        <v>75599</v>
      </c>
      <c r="Y1439" s="158">
        <v>72267</v>
      </c>
      <c r="Z1439" s="155">
        <v>0.948409348895422</v>
      </c>
      <c r="AA1439" s="155">
        <v>0.955925342927817</v>
      </c>
      <c r="AB1439" s="173">
        <v>-0.00751599403239489</v>
      </c>
    </row>
    <row r="1440" spans="1:28">
      <c r="A1440" s="175" t="s">
        <v>1085</v>
      </c>
      <c r="B1440" s="181" t="s">
        <v>1850</v>
      </c>
      <c r="C1440" s="181" t="s">
        <v>1441</v>
      </c>
      <c r="D1440" s="150">
        <v>8232</v>
      </c>
      <c r="E1440" s="153">
        <v>7897</v>
      </c>
      <c r="F1440" s="153">
        <v>335</v>
      </c>
      <c r="G1440" s="151">
        <v>5058</v>
      </c>
      <c r="H1440" s="151">
        <v>4818</v>
      </c>
      <c r="I1440" s="151">
        <v>240</v>
      </c>
      <c r="J1440" s="151">
        <v>5027</v>
      </c>
      <c r="K1440" s="151">
        <v>4668</v>
      </c>
      <c r="L1440" s="151">
        <v>359</v>
      </c>
      <c r="M1440" s="172">
        <v>0.93</v>
      </c>
      <c r="N1440" s="153">
        <v>159349</v>
      </c>
      <c r="O1440" s="153">
        <v>152430</v>
      </c>
      <c r="P1440" s="153">
        <v>6919</v>
      </c>
      <c r="Q1440" s="154">
        <v>0.95657958317906</v>
      </c>
      <c r="R1440" s="154">
        <v>0.959305150631681</v>
      </c>
      <c r="S1440" s="154">
        <v>0.952550415183867</v>
      </c>
      <c r="T1440" s="154">
        <v>0.928585637557191</v>
      </c>
      <c r="U1440" s="173">
        <v>0.00675473544781402</v>
      </c>
      <c r="V1440" s="158">
        <v>45227</v>
      </c>
      <c r="W1440" s="158">
        <v>43070</v>
      </c>
      <c r="X1440" s="158">
        <v>50505</v>
      </c>
      <c r="Y1440" s="158">
        <v>48474</v>
      </c>
      <c r="Z1440" s="155">
        <v>0.95230725009397</v>
      </c>
      <c r="AA1440" s="155">
        <v>0.95978615978616</v>
      </c>
      <c r="AB1440" s="173">
        <v>-0.00747890969218934</v>
      </c>
    </row>
    <row r="1441" spans="1:28">
      <c r="A1441" s="175" t="s">
        <v>1085</v>
      </c>
      <c r="B1441" s="181" t="s">
        <v>1850</v>
      </c>
      <c r="C1441" s="181" t="s">
        <v>1442</v>
      </c>
      <c r="D1441" s="150">
        <v>7561</v>
      </c>
      <c r="E1441" s="153">
        <v>7313</v>
      </c>
      <c r="F1441" s="153">
        <v>248</v>
      </c>
      <c r="G1441" s="151">
        <v>4505</v>
      </c>
      <c r="H1441" s="151">
        <v>4290</v>
      </c>
      <c r="I1441" s="151">
        <v>215</v>
      </c>
      <c r="J1441" s="151">
        <v>4665</v>
      </c>
      <c r="K1441" s="151">
        <v>4477</v>
      </c>
      <c r="L1441" s="151">
        <v>188</v>
      </c>
      <c r="M1441" s="172">
        <v>0.93</v>
      </c>
      <c r="N1441" s="153">
        <v>146813</v>
      </c>
      <c r="O1441" s="153">
        <v>142210</v>
      </c>
      <c r="P1441" s="153">
        <v>4603</v>
      </c>
      <c r="Q1441" s="154">
        <v>0.96864719064388</v>
      </c>
      <c r="R1441" s="154">
        <v>0.96720010580611</v>
      </c>
      <c r="S1441" s="154">
        <v>0.952275249722531</v>
      </c>
      <c r="T1441" s="154">
        <v>0.959699892818864</v>
      </c>
      <c r="U1441" s="173">
        <v>0.0149248560835797</v>
      </c>
      <c r="V1441" s="158">
        <v>41742</v>
      </c>
      <c r="W1441" s="158">
        <v>40242</v>
      </c>
      <c r="X1441" s="158">
        <v>46599</v>
      </c>
      <c r="Y1441" s="158">
        <v>45160</v>
      </c>
      <c r="Z1441" s="155">
        <v>0.964064970533276</v>
      </c>
      <c r="AA1441" s="155">
        <v>0.969119509002339</v>
      </c>
      <c r="AB1441" s="173">
        <v>-0.00505453846906323</v>
      </c>
    </row>
    <row r="1442" spans="1:28">
      <c r="A1442" s="175" t="s">
        <v>1085</v>
      </c>
      <c r="B1442" s="181" t="s">
        <v>1850</v>
      </c>
      <c r="C1442" s="181" t="s">
        <v>1443</v>
      </c>
      <c r="D1442" s="150">
        <v>2314</v>
      </c>
      <c r="E1442" s="153">
        <v>2225</v>
      </c>
      <c r="F1442" s="153">
        <v>89</v>
      </c>
      <c r="G1442" s="151">
        <v>1476</v>
      </c>
      <c r="H1442" s="151">
        <v>1419</v>
      </c>
      <c r="I1442" s="151">
        <v>57</v>
      </c>
      <c r="J1442" s="151">
        <v>1598</v>
      </c>
      <c r="K1442" s="151">
        <v>1569</v>
      </c>
      <c r="L1442" s="151">
        <v>29</v>
      </c>
      <c r="M1442" s="172">
        <v>0.93</v>
      </c>
      <c r="N1442" s="153">
        <v>45624</v>
      </c>
      <c r="O1442" s="153">
        <v>44571</v>
      </c>
      <c r="P1442" s="153">
        <v>1053</v>
      </c>
      <c r="Q1442" s="154">
        <v>0.976920042083114</v>
      </c>
      <c r="R1442" s="154">
        <v>0.961538461538462</v>
      </c>
      <c r="S1442" s="154">
        <v>0.961382113821138</v>
      </c>
      <c r="T1442" s="154">
        <v>0.981852315394243</v>
      </c>
      <c r="U1442" s="173">
        <v>0.000156347717323313</v>
      </c>
      <c r="V1442" s="158">
        <v>13082</v>
      </c>
      <c r="W1442" s="158">
        <v>12723</v>
      </c>
      <c r="X1442" s="158">
        <v>14550</v>
      </c>
      <c r="Y1442" s="158">
        <v>14226</v>
      </c>
      <c r="Z1442" s="155">
        <v>0.972557712887938</v>
      </c>
      <c r="AA1442" s="155">
        <v>0.977731958762887</v>
      </c>
      <c r="AB1442" s="173">
        <v>-0.00517424587494897</v>
      </c>
    </row>
    <row r="1443" spans="1:28">
      <c r="A1443" s="175" t="s">
        <v>1085</v>
      </c>
      <c r="B1443" s="181" t="s">
        <v>1850</v>
      </c>
      <c r="C1443" s="181" t="s">
        <v>1444</v>
      </c>
      <c r="D1443" s="150">
        <v>2677</v>
      </c>
      <c r="E1443" s="153">
        <v>2618</v>
      </c>
      <c r="F1443" s="153">
        <v>59</v>
      </c>
      <c r="G1443" s="151">
        <v>1670</v>
      </c>
      <c r="H1443" s="151">
        <v>1627</v>
      </c>
      <c r="I1443" s="151">
        <v>43</v>
      </c>
      <c r="J1443" s="151">
        <v>1778</v>
      </c>
      <c r="K1443" s="151">
        <v>1747</v>
      </c>
      <c r="L1443" s="151">
        <v>31</v>
      </c>
      <c r="M1443" s="172">
        <v>0.93</v>
      </c>
      <c r="N1443" s="153">
        <v>55011</v>
      </c>
      <c r="O1443" s="153">
        <v>54006</v>
      </c>
      <c r="P1443" s="153">
        <v>1005</v>
      </c>
      <c r="Q1443" s="154">
        <v>0.981730926541964</v>
      </c>
      <c r="R1443" s="154">
        <v>0.977960403436683</v>
      </c>
      <c r="S1443" s="154">
        <v>0.974251497005988</v>
      </c>
      <c r="T1443" s="154">
        <v>0.982564679415073</v>
      </c>
      <c r="U1443" s="173">
        <v>0.00370890643069488</v>
      </c>
      <c r="V1443" s="158">
        <v>15413</v>
      </c>
      <c r="W1443" s="158">
        <v>15129</v>
      </c>
      <c r="X1443" s="158">
        <v>17165</v>
      </c>
      <c r="Y1443" s="158">
        <v>16893</v>
      </c>
      <c r="Z1443" s="155">
        <v>0.981573995977422</v>
      </c>
      <c r="AA1443" s="155">
        <v>0.984153801339936</v>
      </c>
      <c r="AB1443" s="173">
        <v>-0.00257980536251423</v>
      </c>
    </row>
    <row r="1444" spans="1:28">
      <c r="A1444" s="175" t="s">
        <v>1085</v>
      </c>
      <c r="B1444" s="181" t="s">
        <v>1850</v>
      </c>
      <c r="C1444" s="181" t="s">
        <v>1445</v>
      </c>
      <c r="D1444" s="150">
        <v>4954</v>
      </c>
      <c r="E1444" s="153">
        <v>4808</v>
      </c>
      <c r="F1444" s="153">
        <v>146</v>
      </c>
      <c r="G1444" s="151">
        <v>3332</v>
      </c>
      <c r="H1444" s="151">
        <v>3202</v>
      </c>
      <c r="I1444" s="151">
        <v>130</v>
      </c>
      <c r="J1444" s="151">
        <v>3376</v>
      </c>
      <c r="K1444" s="151">
        <v>3225</v>
      </c>
      <c r="L1444" s="151">
        <v>151</v>
      </c>
      <c r="M1444" s="172">
        <v>0.93</v>
      </c>
      <c r="N1444" s="153">
        <v>99321</v>
      </c>
      <c r="O1444" s="153">
        <v>96104</v>
      </c>
      <c r="P1444" s="153">
        <v>3217</v>
      </c>
      <c r="Q1444" s="154">
        <v>0.967610072391539</v>
      </c>
      <c r="R1444" s="154">
        <v>0.970528865563181</v>
      </c>
      <c r="S1444" s="154">
        <v>0.960984393757503</v>
      </c>
      <c r="T1444" s="154">
        <v>0.955272511848341</v>
      </c>
      <c r="U1444" s="173">
        <v>0.0095444718056783</v>
      </c>
      <c r="V1444" s="158">
        <v>28638</v>
      </c>
      <c r="W1444" s="158">
        <v>27650</v>
      </c>
      <c r="X1444" s="158">
        <v>31572</v>
      </c>
      <c r="Y1444" s="158">
        <v>30484</v>
      </c>
      <c r="Z1444" s="155">
        <v>0.965500384105035</v>
      </c>
      <c r="AA1444" s="155">
        <v>0.965539085265425</v>
      </c>
      <c r="AB1444" s="173">
        <v>-3.87011603898424e-5</v>
      </c>
    </row>
    <row r="1445" spans="1:28">
      <c r="A1445" s="175" t="s">
        <v>1085</v>
      </c>
      <c r="B1445" s="181" t="s">
        <v>1850</v>
      </c>
      <c r="C1445" s="181" t="s">
        <v>1446</v>
      </c>
      <c r="D1445" s="150">
        <v>0</v>
      </c>
      <c r="E1445" s="153">
        <v>0</v>
      </c>
      <c r="F1445" s="153">
        <v>0</v>
      </c>
      <c r="G1445" s="151">
        <v>0</v>
      </c>
      <c r="H1445" s="151">
        <v>0</v>
      </c>
      <c r="I1445" s="151">
        <v>0</v>
      </c>
      <c r="J1445" s="151">
        <v>0</v>
      </c>
      <c r="K1445" s="151">
        <v>0</v>
      </c>
      <c r="L1445" s="151">
        <v>0</v>
      </c>
      <c r="M1445" s="172">
        <v>0.93</v>
      </c>
      <c r="N1445" s="153">
        <v>0</v>
      </c>
      <c r="O1445" s="153">
        <v>0</v>
      </c>
      <c r="P1445" s="153">
        <v>0</v>
      </c>
      <c r="Q1445" s="154">
        <v>0</v>
      </c>
      <c r="R1445" s="154">
        <v>0</v>
      </c>
      <c r="S1445" s="154">
        <v>0</v>
      </c>
      <c r="T1445" s="154">
        <v>0</v>
      </c>
      <c r="U1445" s="173">
        <v>0</v>
      </c>
      <c r="V1445" s="158">
        <v>0</v>
      </c>
      <c r="W1445" s="158">
        <v>0</v>
      </c>
      <c r="X1445" s="158">
        <v>0</v>
      </c>
      <c r="Y1445" s="158">
        <v>0</v>
      </c>
      <c r="Z1445" s="155">
        <v>0</v>
      </c>
      <c r="AA1445" s="155">
        <v>0</v>
      </c>
      <c r="AB1445" s="173">
        <v>0</v>
      </c>
    </row>
    <row r="1446" spans="1:28">
      <c r="A1446" s="175" t="s">
        <v>1085</v>
      </c>
      <c r="B1446" s="181" t="s">
        <v>1850</v>
      </c>
      <c r="C1446" s="181" t="s">
        <v>1447</v>
      </c>
      <c r="D1446" s="150">
        <v>7967</v>
      </c>
      <c r="E1446" s="153">
        <v>7651</v>
      </c>
      <c r="F1446" s="153">
        <v>316</v>
      </c>
      <c r="G1446" s="151">
        <v>5309</v>
      </c>
      <c r="H1446" s="151">
        <v>5121</v>
      </c>
      <c r="I1446" s="151">
        <v>188</v>
      </c>
      <c r="J1446" s="151">
        <v>5121</v>
      </c>
      <c r="K1446" s="151">
        <v>4902</v>
      </c>
      <c r="L1446" s="151">
        <v>219</v>
      </c>
      <c r="M1446" s="172">
        <v>0.93</v>
      </c>
      <c r="N1446" s="153">
        <v>149976</v>
      </c>
      <c r="O1446" s="153">
        <v>144697</v>
      </c>
      <c r="P1446" s="153">
        <v>5279</v>
      </c>
      <c r="Q1446" s="154">
        <v>0.96480103483224</v>
      </c>
      <c r="R1446" s="154">
        <v>0.960336387598845</v>
      </c>
      <c r="S1446" s="154">
        <v>0.964588434733471</v>
      </c>
      <c r="T1446" s="154">
        <v>0.957234915055653</v>
      </c>
      <c r="U1446" s="173">
        <v>-0.00425204713462624</v>
      </c>
      <c r="V1446" s="158">
        <v>45293</v>
      </c>
      <c r="W1446" s="158">
        <v>43665</v>
      </c>
      <c r="X1446" s="158">
        <v>47641</v>
      </c>
      <c r="Y1446" s="158">
        <v>45869</v>
      </c>
      <c r="Z1446" s="155">
        <v>0.964056255933588</v>
      </c>
      <c r="AA1446" s="155">
        <v>0.962805146827313</v>
      </c>
      <c r="AB1446" s="173">
        <v>0.00125110910627535</v>
      </c>
    </row>
    <row r="1447" spans="1:28">
      <c r="A1447" s="175" t="s">
        <v>1085</v>
      </c>
      <c r="B1447" s="181" t="s">
        <v>1850</v>
      </c>
      <c r="C1447" s="181" t="s">
        <v>1448</v>
      </c>
      <c r="D1447" s="150">
        <v>6248</v>
      </c>
      <c r="E1447" s="153">
        <v>5943</v>
      </c>
      <c r="F1447" s="153">
        <v>305</v>
      </c>
      <c r="G1447" s="151">
        <v>4052</v>
      </c>
      <c r="H1447" s="151">
        <v>3824</v>
      </c>
      <c r="I1447" s="151">
        <v>228</v>
      </c>
      <c r="J1447" s="151">
        <v>4137</v>
      </c>
      <c r="K1447" s="151">
        <v>3958</v>
      </c>
      <c r="L1447" s="151">
        <v>179</v>
      </c>
      <c r="M1447" s="172">
        <v>0.93</v>
      </c>
      <c r="N1447" s="153">
        <v>118511</v>
      </c>
      <c r="O1447" s="153">
        <v>114007</v>
      </c>
      <c r="P1447" s="153">
        <v>4504</v>
      </c>
      <c r="Q1447" s="154">
        <v>0.961995089063462</v>
      </c>
      <c r="R1447" s="154">
        <v>0.95118437900128</v>
      </c>
      <c r="S1447" s="154">
        <v>0.943731490621915</v>
      </c>
      <c r="T1447" s="154">
        <v>0.956731931351221</v>
      </c>
      <c r="U1447" s="173">
        <v>0.00745288837936531</v>
      </c>
      <c r="V1447" s="158">
        <v>35251</v>
      </c>
      <c r="W1447" s="158">
        <v>33814</v>
      </c>
      <c r="X1447" s="158">
        <v>37635</v>
      </c>
      <c r="Y1447" s="158">
        <v>36391</v>
      </c>
      <c r="Z1447" s="155">
        <v>0.959235199001447</v>
      </c>
      <c r="AA1447" s="155">
        <v>0.96694566228245</v>
      </c>
      <c r="AB1447" s="173">
        <v>-0.00771046328100311</v>
      </c>
    </row>
    <row r="1448" spans="1:28">
      <c r="A1448" s="175" t="s">
        <v>1085</v>
      </c>
      <c r="B1448" s="181" t="s">
        <v>1850</v>
      </c>
      <c r="C1448" s="181" t="s">
        <v>1449</v>
      </c>
      <c r="D1448" s="150">
        <v>6526</v>
      </c>
      <c r="E1448" s="153">
        <v>6299</v>
      </c>
      <c r="F1448" s="153">
        <v>227</v>
      </c>
      <c r="G1448" s="151">
        <v>4190</v>
      </c>
      <c r="H1448" s="151">
        <v>4040</v>
      </c>
      <c r="I1448" s="151">
        <v>150</v>
      </c>
      <c r="J1448" s="151">
        <v>4047</v>
      </c>
      <c r="K1448" s="151">
        <v>3934</v>
      </c>
      <c r="L1448" s="151">
        <v>113</v>
      </c>
      <c r="M1448" s="172">
        <v>0.93</v>
      </c>
      <c r="N1448" s="153">
        <v>128638</v>
      </c>
      <c r="O1448" s="153">
        <v>124140</v>
      </c>
      <c r="P1448" s="153">
        <v>4498</v>
      </c>
      <c r="Q1448" s="154">
        <v>0.965033660349197</v>
      </c>
      <c r="R1448" s="154">
        <v>0.965216058841557</v>
      </c>
      <c r="S1448" s="154">
        <v>0.964200477326969</v>
      </c>
      <c r="T1448" s="154">
        <v>0.972078082530269</v>
      </c>
      <c r="U1448" s="173">
        <v>0.0010155815145878</v>
      </c>
      <c r="V1448" s="158">
        <v>36897</v>
      </c>
      <c r="W1448" s="158">
        <v>35640</v>
      </c>
      <c r="X1448" s="158">
        <v>40837</v>
      </c>
      <c r="Y1448" s="158">
        <v>39632</v>
      </c>
      <c r="Z1448" s="155">
        <v>0.965932189608911</v>
      </c>
      <c r="AA1448" s="155">
        <v>0.970492445576316</v>
      </c>
      <c r="AB1448" s="173">
        <v>-0.00456025596740439</v>
      </c>
    </row>
    <row r="1449" spans="1:28">
      <c r="A1449" s="175" t="s">
        <v>1085</v>
      </c>
      <c r="B1449" s="181" t="s">
        <v>1850</v>
      </c>
      <c r="C1449" s="181" t="s">
        <v>1450</v>
      </c>
      <c r="D1449" s="150">
        <v>6365</v>
      </c>
      <c r="E1449" s="153">
        <v>6096</v>
      </c>
      <c r="F1449" s="153">
        <v>269</v>
      </c>
      <c r="G1449" s="151">
        <v>4008</v>
      </c>
      <c r="H1449" s="151">
        <v>3824</v>
      </c>
      <c r="I1449" s="151">
        <v>184</v>
      </c>
      <c r="J1449" s="151">
        <v>3983</v>
      </c>
      <c r="K1449" s="151">
        <v>3839</v>
      </c>
      <c r="L1449" s="151">
        <v>144</v>
      </c>
      <c r="M1449" s="172">
        <v>0.93</v>
      </c>
      <c r="N1449" s="153">
        <v>122678</v>
      </c>
      <c r="O1449" s="153">
        <v>118542</v>
      </c>
      <c r="P1449" s="153">
        <v>4136</v>
      </c>
      <c r="Q1449" s="154">
        <v>0.966285723601624</v>
      </c>
      <c r="R1449" s="154">
        <v>0.957737627651218</v>
      </c>
      <c r="S1449" s="154">
        <v>0.954091816367265</v>
      </c>
      <c r="T1449" s="154">
        <v>0.963846346974642</v>
      </c>
      <c r="U1449" s="173">
        <v>0.00364581128395214</v>
      </c>
      <c r="V1449" s="158">
        <v>35763</v>
      </c>
      <c r="W1449" s="158">
        <v>34517</v>
      </c>
      <c r="X1449" s="158">
        <v>39116</v>
      </c>
      <c r="Y1449" s="158">
        <v>37959</v>
      </c>
      <c r="Z1449" s="155">
        <v>0.965159522411431</v>
      </c>
      <c r="AA1449" s="155">
        <v>0.970421310972492</v>
      </c>
      <c r="AB1449" s="173">
        <v>-0.0052617885610613</v>
      </c>
    </row>
    <row r="1450" spans="1:28">
      <c r="A1450" s="175" t="s">
        <v>1085</v>
      </c>
      <c r="B1450" s="181" t="s">
        <v>1850</v>
      </c>
      <c r="C1450" s="181" t="s">
        <v>1451</v>
      </c>
      <c r="D1450" s="150">
        <v>5867</v>
      </c>
      <c r="E1450" s="153">
        <v>5687</v>
      </c>
      <c r="F1450" s="153">
        <v>180</v>
      </c>
      <c r="G1450" s="151">
        <v>3633</v>
      </c>
      <c r="H1450" s="151">
        <v>3498</v>
      </c>
      <c r="I1450" s="151">
        <v>135</v>
      </c>
      <c r="J1450" s="151">
        <v>3708</v>
      </c>
      <c r="K1450" s="151">
        <v>3602</v>
      </c>
      <c r="L1450" s="151">
        <v>106</v>
      </c>
      <c r="M1450" s="172">
        <v>0.93</v>
      </c>
      <c r="N1450" s="153">
        <v>111082</v>
      </c>
      <c r="O1450" s="153">
        <v>107922</v>
      </c>
      <c r="P1450" s="153">
        <v>3160</v>
      </c>
      <c r="Q1450" s="154">
        <v>0.971552546767253</v>
      </c>
      <c r="R1450" s="154">
        <v>0.969319925004261</v>
      </c>
      <c r="S1450" s="154">
        <v>0.962840627580512</v>
      </c>
      <c r="T1450" s="154">
        <v>0.971413160733549</v>
      </c>
      <c r="U1450" s="173">
        <v>0.0064792974237492</v>
      </c>
      <c r="V1450" s="158">
        <v>32307</v>
      </c>
      <c r="W1450" s="158">
        <v>31344</v>
      </c>
      <c r="X1450" s="158">
        <v>34977</v>
      </c>
      <c r="Y1450" s="158">
        <v>33978</v>
      </c>
      <c r="Z1450" s="155">
        <v>0.97019221840468</v>
      </c>
      <c r="AA1450" s="155">
        <v>0.97143837378849</v>
      </c>
      <c r="AB1450" s="173">
        <v>-0.00124615538380957</v>
      </c>
    </row>
    <row r="1451" spans="1:28">
      <c r="A1451" s="175" t="s">
        <v>1085</v>
      </c>
      <c r="B1451" s="181" t="s">
        <v>33</v>
      </c>
      <c r="C1451" s="181" t="s">
        <v>1453</v>
      </c>
      <c r="D1451" s="150">
        <v>0</v>
      </c>
      <c r="E1451" s="153">
        <v>0</v>
      </c>
      <c r="F1451" s="153">
        <v>0</v>
      </c>
      <c r="G1451" s="151">
        <v>0</v>
      </c>
      <c r="H1451" s="151">
        <v>0</v>
      </c>
      <c r="I1451" s="151">
        <v>0</v>
      </c>
      <c r="J1451" s="151">
        <v>0</v>
      </c>
      <c r="K1451" s="151">
        <v>0</v>
      </c>
      <c r="L1451" s="151">
        <v>0</v>
      </c>
      <c r="M1451" s="172">
        <v>0.93</v>
      </c>
      <c r="N1451" s="153">
        <v>0</v>
      </c>
      <c r="O1451" s="153">
        <v>0</v>
      </c>
      <c r="P1451" s="153">
        <v>0</v>
      </c>
      <c r="Q1451" s="154">
        <v>0</v>
      </c>
      <c r="R1451" s="154">
        <v>0</v>
      </c>
      <c r="S1451" s="154">
        <v>0</v>
      </c>
      <c r="T1451" s="154">
        <v>0</v>
      </c>
      <c r="U1451" s="173">
        <v>0</v>
      </c>
      <c r="V1451" s="158">
        <v>0</v>
      </c>
      <c r="W1451" s="158">
        <v>0</v>
      </c>
      <c r="X1451" s="158">
        <v>0</v>
      </c>
      <c r="Y1451" s="158">
        <v>0</v>
      </c>
      <c r="Z1451" s="155">
        <v>0</v>
      </c>
      <c r="AA1451" s="155">
        <v>0</v>
      </c>
      <c r="AB1451" s="173">
        <v>0</v>
      </c>
    </row>
    <row r="1452" spans="1:28">
      <c r="A1452" s="175" t="s">
        <v>1085</v>
      </c>
      <c r="B1452" s="181" t="s">
        <v>33</v>
      </c>
      <c r="C1452" s="181" t="s">
        <v>1454</v>
      </c>
      <c r="D1452" s="150">
        <v>0</v>
      </c>
      <c r="E1452" s="153">
        <v>0</v>
      </c>
      <c r="F1452" s="153">
        <v>0</v>
      </c>
      <c r="G1452" s="151">
        <v>0</v>
      </c>
      <c r="H1452" s="151">
        <v>0</v>
      </c>
      <c r="I1452" s="151">
        <v>0</v>
      </c>
      <c r="J1452" s="151">
        <v>0</v>
      </c>
      <c r="K1452" s="151">
        <v>0</v>
      </c>
      <c r="L1452" s="151">
        <v>0</v>
      </c>
      <c r="M1452" s="172">
        <v>0.93</v>
      </c>
      <c r="N1452" s="153">
        <v>0</v>
      </c>
      <c r="O1452" s="153">
        <v>0</v>
      </c>
      <c r="P1452" s="153">
        <v>0</v>
      </c>
      <c r="Q1452" s="154">
        <v>0</v>
      </c>
      <c r="R1452" s="154">
        <v>0</v>
      </c>
      <c r="S1452" s="154">
        <v>0</v>
      </c>
      <c r="T1452" s="154">
        <v>0</v>
      </c>
      <c r="U1452" s="173">
        <v>0</v>
      </c>
      <c r="V1452" s="158">
        <v>0</v>
      </c>
      <c r="W1452" s="158">
        <v>0</v>
      </c>
      <c r="X1452" s="158">
        <v>0</v>
      </c>
      <c r="Y1452" s="158">
        <v>0</v>
      </c>
      <c r="Z1452" s="155">
        <v>0</v>
      </c>
      <c r="AA1452" s="155">
        <v>0</v>
      </c>
      <c r="AB1452" s="173">
        <v>0</v>
      </c>
    </row>
    <row r="1453" spans="1:28">
      <c r="A1453" s="175" t="s">
        <v>1455</v>
      </c>
      <c r="B1453" s="183" t="s">
        <v>1851</v>
      </c>
      <c r="C1453" s="183" t="s">
        <v>1457</v>
      </c>
      <c r="D1453" s="150">
        <v>1</v>
      </c>
      <c r="E1453" s="153">
        <v>0</v>
      </c>
      <c r="F1453" s="153">
        <v>1</v>
      </c>
      <c r="G1453" s="151">
        <v>1</v>
      </c>
      <c r="H1453" s="151">
        <v>1</v>
      </c>
      <c r="I1453" s="151">
        <v>0</v>
      </c>
      <c r="J1453" s="151">
        <v>2</v>
      </c>
      <c r="K1453" s="151">
        <v>1</v>
      </c>
      <c r="L1453" s="151">
        <v>1</v>
      </c>
      <c r="M1453" s="172">
        <v>0.93</v>
      </c>
      <c r="N1453" s="153">
        <v>19</v>
      </c>
      <c r="O1453" s="153">
        <v>14</v>
      </c>
      <c r="P1453" s="153">
        <v>5</v>
      </c>
      <c r="Q1453" s="154">
        <v>0.736842105263158</v>
      </c>
      <c r="R1453" s="154">
        <v>0</v>
      </c>
      <c r="S1453" s="154">
        <v>1</v>
      </c>
      <c r="T1453" s="154">
        <v>0.5</v>
      </c>
      <c r="U1453" s="173">
        <v>-1</v>
      </c>
      <c r="V1453" s="158">
        <v>6</v>
      </c>
      <c r="W1453" s="158">
        <v>4</v>
      </c>
      <c r="X1453" s="158">
        <v>9</v>
      </c>
      <c r="Y1453" s="158">
        <v>7</v>
      </c>
      <c r="Z1453" s="155">
        <v>0.666666666666667</v>
      </c>
      <c r="AA1453" s="155">
        <v>0.777777777777778</v>
      </c>
      <c r="AB1453" s="173">
        <v>-0.111111111111111</v>
      </c>
    </row>
    <row r="1454" spans="1:28">
      <c r="A1454" s="175" t="s">
        <v>1455</v>
      </c>
      <c r="B1454" s="184" t="s">
        <v>1851</v>
      </c>
      <c r="C1454" s="184" t="s">
        <v>1458</v>
      </c>
      <c r="D1454" s="150">
        <v>0</v>
      </c>
      <c r="E1454" s="153">
        <v>0</v>
      </c>
      <c r="F1454" s="153">
        <v>0</v>
      </c>
      <c r="G1454" s="151">
        <v>0</v>
      </c>
      <c r="H1454" s="151">
        <v>0</v>
      </c>
      <c r="I1454" s="151">
        <v>0</v>
      </c>
      <c r="J1454" s="151">
        <v>0</v>
      </c>
      <c r="K1454" s="151">
        <v>0</v>
      </c>
      <c r="L1454" s="151">
        <v>0</v>
      </c>
      <c r="M1454" s="172">
        <v>0.93</v>
      </c>
      <c r="N1454" s="153">
        <v>1</v>
      </c>
      <c r="O1454" s="153">
        <v>1</v>
      </c>
      <c r="P1454" s="153">
        <v>0</v>
      </c>
      <c r="Q1454" s="154">
        <v>1</v>
      </c>
      <c r="R1454" s="154">
        <v>0</v>
      </c>
      <c r="S1454" s="154">
        <v>0</v>
      </c>
      <c r="T1454" s="154">
        <v>0</v>
      </c>
      <c r="U1454" s="173">
        <v>0</v>
      </c>
      <c r="V1454" s="158">
        <v>0</v>
      </c>
      <c r="W1454" s="158">
        <v>0</v>
      </c>
      <c r="X1454" s="158">
        <v>1</v>
      </c>
      <c r="Y1454" s="158">
        <v>1</v>
      </c>
      <c r="Z1454" s="155">
        <v>0</v>
      </c>
      <c r="AA1454" s="155">
        <v>1</v>
      </c>
      <c r="AB1454" s="173">
        <v>-1</v>
      </c>
    </row>
    <row r="1455" spans="1:28">
      <c r="A1455" s="175" t="s">
        <v>1455</v>
      </c>
      <c r="B1455" s="183" t="s">
        <v>1852</v>
      </c>
      <c r="C1455" s="183" t="s">
        <v>1459</v>
      </c>
      <c r="D1455" s="150">
        <v>0</v>
      </c>
      <c r="E1455" s="153">
        <v>0</v>
      </c>
      <c r="F1455" s="153">
        <v>0</v>
      </c>
      <c r="G1455" s="151">
        <v>0</v>
      </c>
      <c r="H1455" s="151">
        <v>0</v>
      </c>
      <c r="I1455" s="151">
        <v>0</v>
      </c>
      <c r="J1455" s="151">
        <v>0</v>
      </c>
      <c r="K1455" s="151">
        <v>0</v>
      </c>
      <c r="L1455" s="151">
        <v>0</v>
      </c>
      <c r="M1455" s="172">
        <v>0.93</v>
      </c>
      <c r="N1455" s="153">
        <v>0</v>
      </c>
      <c r="O1455" s="153">
        <v>0</v>
      </c>
      <c r="P1455" s="153">
        <v>0</v>
      </c>
      <c r="Q1455" s="154">
        <v>0</v>
      </c>
      <c r="R1455" s="154">
        <v>0</v>
      </c>
      <c r="S1455" s="154">
        <v>0</v>
      </c>
      <c r="T1455" s="154">
        <v>0</v>
      </c>
      <c r="U1455" s="173">
        <v>0</v>
      </c>
      <c r="V1455" s="158">
        <v>0</v>
      </c>
      <c r="W1455" s="158">
        <v>0</v>
      </c>
      <c r="X1455" s="158">
        <v>0</v>
      </c>
      <c r="Y1455" s="158">
        <v>0</v>
      </c>
      <c r="Z1455" s="155">
        <v>0</v>
      </c>
      <c r="AA1455" s="155">
        <v>0</v>
      </c>
      <c r="AB1455" s="173">
        <v>0</v>
      </c>
    </row>
    <row r="1456" spans="1:28">
      <c r="A1456" s="175" t="s">
        <v>1455</v>
      </c>
      <c r="B1456" s="184" t="s">
        <v>1851</v>
      </c>
      <c r="C1456" s="184" t="s">
        <v>1460</v>
      </c>
      <c r="D1456" s="150">
        <v>6</v>
      </c>
      <c r="E1456" s="153">
        <v>5</v>
      </c>
      <c r="F1456" s="153">
        <v>1</v>
      </c>
      <c r="G1456" s="151">
        <v>7</v>
      </c>
      <c r="H1456" s="151">
        <v>7</v>
      </c>
      <c r="I1456" s="151">
        <v>0</v>
      </c>
      <c r="J1456" s="151">
        <v>4</v>
      </c>
      <c r="K1456" s="151">
        <v>4</v>
      </c>
      <c r="L1456" s="151">
        <v>0</v>
      </c>
      <c r="M1456" s="172">
        <v>0.93</v>
      </c>
      <c r="N1456" s="153">
        <v>193</v>
      </c>
      <c r="O1456" s="153">
        <v>192</v>
      </c>
      <c r="P1456" s="153">
        <v>1</v>
      </c>
      <c r="Q1456" s="154">
        <v>0.994818652849741</v>
      </c>
      <c r="R1456" s="154">
        <v>0.833333333333333</v>
      </c>
      <c r="S1456" s="154">
        <v>1</v>
      </c>
      <c r="T1456" s="154">
        <v>1</v>
      </c>
      <c r="U1456" s="173">
        <v>-0.166666666666667</v>
      </c>
      <c r="V1456" s="158">
        <v>44</v>
      </c>
      <c r="W1456" s="158">
        <v>43</v>
      </c>
      <c r="X1456" s="158">
        <v>49</v>
      </c>
      <c r="Y1456" s="158">
        <v>49</v>
      </c>
      <c r="Z1456" s="155">
        <v>0.977272727272727</v>
      </c>
      <c r="AA1456" s="155">
        <v>1</v>
      </c>
      <c r="AB1456" s="173">
        <v>-0.0227272727272727</v>
      </c>
    </row>
    <row r="1457" spans="1:28">
      <c r="A1457" s="175" t="s">
        <v>1455</v>
      </c>
      <c r="B1457" s="184" t="s">
        <v>1851</v>
      </c>
      <c r="C1457" s="184" t="s">
        <v>1461</v>
      </c>
      <c r="D1457" s="150">
        <v>0</v>
      </c>
      <c r="E1457" s="153">
        <v>0</v>
      </c>
      <c r="F1457" s="153">
        <v>0</v>
      </c>
      <c r="G1457" s="151">
        <v>0</v>
      </c>
      <c r="H1457" s="151">
        <v>0</v>
      </c>
      <c r="I1457" s="151">
        <v>0</v>
      </c>
      <c r="J1457" s="151">
        <v>2</v>
      </c>
      <c r="K1457" s="151">
        <v>2</v>
      </c>
      <c r="L1457" s="151">
        <v>0</v>
      </c>
      <c r="M1457" s="172">
        <v>0.93</v>
      </c>
      <c r="N1457" s="153">
        <v>5</v>
      </c>
      <c r="O1457" s="153">
        <v>5</v>
      </c>
      <c r="P1457" s="153">
        <v>0</v>
      </c>
      <c r="Q1457" s="154">
        <v>1</v>
      </c>
      <c r="R1457" s="154">
        <v>0</v>
      </c>
      <c r="S1457" s="154">
        <v>0</v>
      </c>
      <c r="T1457" s="154">
        <v>1</v>
      </c>
      <c r="U1457" s="173">
        <v>0</v>
      </c>
      <c r="V1457" s="158">
        <v>3</v>
      </c>
      <c r="W1457" s="158">
        <v>3</v>
      </c>
      <c r="X1457" s="158">
        <v>2</v>
      </c>
      <c r="Y1457" s="158">
        <v>2</v>
      </c>
      <c r="Z1457" s="155">
        <v>1</v>
      </c>
      <c r="AA1457" s="155">
        <v>1</v>
      </c>
      <c r="AB1457" s="173">
        <v>0</v>
      </c>
    </row>
    <row r="1458" spans="1:28">
      <c r="A1458" s="175" t="s">
        <v>1455</v>
      </c>
      <c r="B1458" s="184" t="s">
        <v>1851</v>
      </c>
      <c r="C1458" s="184" t="s">
        <v>1462</v>
      </c>
      <c r="D1458" s="150">
        <v>1</v>
      </c>
      <c r="E1458" s="153">
        <v>1</v>
      </c>
      <c r="F1458" s="153">
        <v>0</v>
      </c>
      <c r="G1458" s="151">
        <v>0</v>
      </c>
      <c r="H1458" s="151">
        <v>0</v>
      </c>
      <c r="I1458" s="151">
        <v>0</v>
      </c>
      <c r="J1458" s="151">
        <v>0</v>
      </c>
      <c r="K1458" s="151">
        <v>0</v>
      </c>
      <c r="L1458" s="151">
        <v>0</v>
      </c>
      <c r="M1458" s="172">
        <v>0.93</v>
      </c>
      <c r="N1458" s="153">
        <v>14</v>
      </c>
      <c r="O1458" s="153">
        <v>14</v>
      </c>
      <c r="P1458" s="153">
        <v>0</v>
      </c>
      <c r="Q1458" s="154">
        <v>1</v>
      </c>
      <c r="R1458" s="154">
        <v>1</v>
      </c>
      <c r="S1458" s="154">
        <v>0</v>
      </c>
      <c r="T1458" s="154">
        <v>0</v>
      </c>
      <c r="U1458" s="173">
        <v>1</v>
      </c>
      <c r="V1458" s="158">
        <v>6</v>
      </c>
      <c r="W1458" s="158">
        <v>6</v>
      </c>
      <c r="X1458" s="158">
        <v>2</v>
      </c>
      <c r="Y1458" s="158">
        <v>2</v>
      </c>
      <c r="Z1458" s="155">
        <v>1</v>
      </c>
      <c r="AA1458" s="155">
        <v>1</v>
      </c>
      <c r="AB1458" s="173">
        <v>0</v>
      </c>
    </row>
    <row r="1459" spans="1:28">
      <c r="A1459" s="175" t="s">
        <v>1455</v>
      </c>
      <c r="B1459" s="184" t="s">
        <v>1851</v>
      </c>
      <c r="C1459" s="184" t="s">
        <v>1463</v>
      </c>
      <c r="D1459" s="150">
        <v>0</v>
      </c>
      <c r="E1459" s="153">
        <v>0</v>
      </c>
      <c r="F1459" s="153">
        <v>0</v>
      </c>
      <c r="G1459" s="151">
        <v>0</v>
      </c>
      <c r="H1459" s="151">
        <v>0</v>
      </c>
      <c r="I1459" s="151">
        <v>0</v>
      </c>
      <c r="J1459" s="151">
        <v>1</v>
      </c>
      <c r="K1459" s="151">
        <v>1</v>
      </c>
      <c r="L1459" s="151">
        <v>0</v>
      </c>
      <c r="M1459" s="172">
        <v>0.93</v>
      </c>
      <c r="N1459" s="153">
        <v>4</v>
      </c>
      <c r="O1459" s="153">
        <v>4</v>
      </c>
      <c r="P1459" s="153">
        <v>0</v>
      </c>
      <c r="Q1459" s="154">
        <v>1</v>
      </c>
      <c r="R1459" s="154">
        <v>0</v>
      </c>
      <c r="S1459" s="154">
        <v>0</v>
      </c>
      <c r="T1459" s="154">
        <v>1</v>
      </c>
      <c r="U1459" s="173">
        <v>0</v>
      </c>
      <c r="V1459" s="158">
        <v>2</v>
      </c>
      <c r="W1459" s="158">
        <v>2</v>
      </c>
      <c r="X1459" s="158">
        <v>2</v>
      </c>
      <c r="Y1459" s="158">
        <v>2</v>
      </c>
      <c r="Z1459" s="155">
        <v>1</v>
      </c>
      <c r="AA1459" s="155">
        <v>1</v>
      </c>
      <c r="AB1459" s="173">
        <v>0</v>
      </c>
    </row>
    <row r="1460" spans="1:28">
      <c r="A1460" s="175" t="s">
        <v>1455</v>
      </c>
      <c r="B1460" s="184" t="s">
        <v>1853</v>
      </c>
      <c r="C1460" s="184" t="s">
        <v>1464</v>
      </c>
      <c r="D1460" s="150">
        <v>0</v>
      </c>
      <c r="E1460" s="153">
        <v>0</v>
      </c>
      <c r="F1460" s="153">
        <v>0</v>
      </c>
      <c r="G1460" s="151">
        <v>0</v>
      </c>
      <c r="H1460" s="151">
        <v>0</v>
      </c>
      <c r="I1460" s="151">
        <v>0</v>
      </c>
      <c r="J1460" s="151">
        <v>0</v>
      </c>
      <c r="K1460" s="151">
        <v>0</v>
      </c>
      <c r="L1460" s="151">
        <v>0</v>
      </c>
      <c r="M1460" s="172">
        <v>0.93</v>
      </c>
      <c r="N1460" s="153">
        <v>1</v>
      </c>
      <c r="O1460" s="153">
        <v>1</v>
      </c>
      <c r="P1460" s="153">
        <v>0</v>
      </c>
      <c r="Q1460" s="154">
        <v>1</v>
      </c>
      <c r="R1460" s="154">
        <v>0</v>
      </c>
      <c r="S1460" s="154">
        <v>0</v>
      </c>
      <c r="T1460" s="154">
        <v>0</v>
      </c>
      <c r="U1460" s="173">
        <v>0</v>
      </c>
      <c r="V1460" s="158">
        <v>1</v>
      </c>
      <c r="W1460" s="158">
        <v>1</v>
      </c>
      <c r="X1460" s="158">
        <v>0</v>
      </c>
      <c r="Y1460" s="158">
        <v>0</v>
      </c>
      <c r="Z1460" s="155">
        <v>1</v>
      </c>
      <c r="AA1460" s="155">
        <v>0</v>
      </c>
      <c r="AB1460" s="173">
        <v>1</v>
      </c>
    </row>
    <row r="1461" spans="1:28">
      <c r="A1461" s="175" t="s">
        <v>1455</v>
      </c>
      <c r="B1461" s="183" t="s">
        <v>1851</v>
      </c>
      <c r="C1461" s="183" t="s">
        <v>1465</v>
      </c>
      <c r="D1461" s="150">
        <v>3</v>
      </c>
      <c r="E1461" s="153">
        <v>3</v>
      </c>
      <c r="F1461" s="153">
        <v>0</v>
      </c>
      <c r="G1461" s="151">
        <v>0</v>
      </c>
      <c r="H1461" s="151">
        <v>0</v>
      </c>
      <c r="I1461" s="151">
        <v>0</v>
      </c>
      <c r="J1461" s="151">
        <v>2</v>
      </c>
      <c r="K1461" s="151">
        <v>2</v>
      </c>
      <c r="L1461" s="151">
        <v>0</v>
      </c>
      <c r="M1461" s="172">
        <v>0.93</v>
      </c>
      <c r="N1461" s="153">
        <v>16</v>
      </c>
      <c r="O1461" s="153">
        <v>16</v>
      </c>
      <c r="P1461" s="153">
        <v>0</v>
      </c>
      <c r="Q1461" s="154">
        <v>1</v>
      </c>
      <c r="R1461" s="154">
        <v>1</v>
      </c>
      <c r="S1461" s="154">
        <v>0</v>
      </c>
      <c r="T1461" s="154">
        <v>1</v>
      </c>
      <c r="U1461" s="173">
        <v>1</v>
      </c>
      <c r="V1461" s="158">
        <v>10</v>
      </c>
      <c r="W1461" s="158">
        <v>10</v>
      </c>
      <c r="X1461" s="158">
        <v>5</v>
      </c>
      <c r="Y1461" s="158">
        <v>5</v>
      </c>
      <c r="Z1461" s="155">
        <v>1</v>
      </c>
      <c r="AA1461" s="155">
        <v>1</v>
      </c>
      <c r="AB1461" s="173">
        <v>0</v>
      </c>
    </row>
    <row r="1462" spans="1:28">
      <c r="A1462" s="175" t="s">
        <v>1455</v>
      </c>
      <c r="B1462" s="184" t="s">
        <v>1854</v>
      </c>
      <c r="C1462" s="184" t="s">
        <v>1466</v>
      </c>
      <c r="D1462" s="150">
        <v>0</v>
      </c>
      <c r="E1462" s="153">
        <v>0</v>
      </c>
      <c r="F1462" s="153">
        <v>0</v>
      </c>
      <c r="G1462" s="151">
        <v>0</v>
      </c>
      <c r="H1462" s="151">
        <v>0</v>
      </c>
      <c r="I1462" s="151">
        <v>0</v>
      </c>
      <c r="J1462" s="151">
        <v>0</v>
      </c>
      <c r="K1462" s="151">
        <v>0</v>
      </c>
      <c r="L1462" s="151">
        <v>0</v>
      </c>
      <c r="M1462" s="172">
        <v>0.93</v>
      </c>
      <c r="N1462" s="153">
        <v>1</v>
      </c>
      <c r="O1462" s="153">
        <v>1</v>
      </c>
      <c r="P1462" s="153">
        <v>0</v>
      </c>
      <c r="Q1462" s="154">
        <v>1</v>
      </c>
      <c r="R1462" s="154">
        <v>0</v>
      </c>
      <c r="S1462" s="154">
        <v>0</v>
      </c>
      <c r="T1462" s="154">
        <v>0</v>
      </c>
      <c r="U1462" s="173">
        <v>0</v>
      </c>
      <c r="V1462" s="158">
        <v>0</v>
      </c>
      <c r="W1462" s="158">
        <v>0</v>
      </c>
      <c r="X1462" s="158">
        <v>0</v>
      </c>
      <c r="Y1462" s="158">
        <v>0</v>
      </c>
      <c r="Z1462" s="155">
        <v>0</v>
      </c>
      <c r="AA1462" s="155">
        <v>0</v>
      </c>
      <c r="AB1462" s="173">
        <v>0</v>
      </c>
    </row>
    <row r="1463" spans="1:28">
      <c r="A1463" s="175" t="s">
        <v>1455</v>
      </c>
      <c r="B1463" s="183" t="s">
        <v>1851</v>
      </c>
      <c r="C1463" s="183" t="s">
        <v>1467</v>
      </c>
      <c r="D1463" s="150">
        <v>3</v>
      </c>
      <c r="E1463" s="153">
        <v>3</v>
      </c>
      <c r="F1463" s="153">
        <v>0</v>
      </c>
      <c r="G1463" s="151">
        <v>0</v>
      </c>
      <c r="H1463" s="151">
        <v>0</v>
      </c>
      <c r="I1463" s="151">
        <v>0</v>
      </c>
      <c r="J1463" s="151">
        <v>3</v>
      </c>
      <c r="K1463" s="151">
        <v>3</v>
      </c>
      <c r="L1463" s="151">
        <v>0</v>
      </c>
      <c r="M1463" s="172">
        <v>0.93</v>
      </c>
      <c r="N1463" s="153">
        <v>72</v>
      </c>
      <c r="O1463" s="153">
        <v>68</v>
      </c>
      <c r="P1463" s="153">
        <v>4</v>
      </c>
      <c r="Q1463" s="154">
        <v>0.944444444444444</v>
      </c>
      <c r="R1463" s="154">
        <v>1</v>
      </c>
      <c r="S1463" s="154">
        <v>0</v>
      </c>
      <c r="T1463" s="154">
        <v>1</v>
      </c>
      <c r="U1463" s="173">
        <v>1</v>
      </c>
      <c r="V1463" s="158">
        <v>13</v>
      </c>
      <c r="W1463" s="158">
        <v>13</v>
      </c>
      <c r="X1463" s="158">
        <v>31</v>
      </c>
      <c r="Y1463" s="158">
        <v>30</v>
      </c>
      <c r="Z1463" s="155">
        <v>1</v>
      </c>
      <c r="AA1463" s="155">
        <v>0.967741935483871</v>
      </c>
      <c r="AB1463" s="173">
        <v>0.032258064516129</v>
      </c>
    </row>
    <row r="1464" spans="1:28">
      <c r="A1464" s="175" t="s">
        <v>1455</v>
      </c>
      <c r="B1464" s="183" t="s">
        <v>1853</v>
      </c>
      <c r="C1464" s="183" t="s">
        <v>1468</v>
      </c>
      <c r="D1464" s="150">
        <v>0</v>
      </c>
      <c r="E1464" s="153">
        <v>0</v>
      </c>
      <c r="F1464" s="153">
        <v>0</v>
      </c>
      <c r="G1464" s="151">
        <v>0</v>
      </c>
      <c r="H1464" s="151">
        <v>0</v>
      </c>
      <c r="I1464" s="151">
        <v>0</v>
      </c>
      <c r="J1464" s="151">
        <v>0</v>
      </c>
      <c r="K1464" s="151">
        <v>0</v>
      </c>
      <c r="L1464" s="151">
        <v>0</v>
      </c>
      <c r="M1464" s="172">
        <v>0.93</v>
      </c>
      <c r="N1464" s="153">
        <v>0</v>
      </c>
      <c r="O1464" s="153">
        <v>0</v>
      </c>
      <c r="P1464" s="153">
        <v>0</v>
      </c>
      <c r="Q1464" s="154">
        <v>0</v>
      </c>
      <c r="R1464" s="154">
        <v>0</v>
      </c>
      <c r="S1464" s="154">
        <v>0</v>
      </c>
      <c r="T1464" s="154">
        <v>0</v>
      </c>
      <c r="U1464" s="173">
        <v>0</v>
      </c>
      <c r="V1464" s="158">
        <v>0</v>
      </c>
      <c r="W1464" s="158">
        <v>0</v>
      </c>
      <c r="X1464" s="158">
        <v>0</v>
      </c>
      <c r="Y1464" s="158">
        <v>0</v>
      </c>
      <c r="Z1464" s="155">
        <v>0</v>
      </c>
      <c r="AA1464" s="155">
        <v>0</v>
      </c>
      <c r="AB1464" s="173">
        <v>0</v>
      </c>
    </row>
    <row r="1465" spans="1:28">
      <c r="A1465" s="175" t="s">
        <v>1455</v>
      </c>
      <c r="B1465" s="184" t="s">
        <v>1851</v>
      </c>
      <c r="C1465" s="184" t="s">
        <v>1469</v>
      </c>
      <c r="D1465" s="150">
        <v>0</v>
      </c>
      <c r="E1465" s="153">
        <v>0</v>
      </c>
      <c r="F1465" s="153">
        <v>0</v>
      </c>
      <c r="G1465" s="151">
        <v>2</v>
      </c>
      <c r="H1465" s="151">
        <v>2</v>
      </c>
      <c r="I1465" s="151">
        <v>0</v>
      </c>
      <c r="J1465" s="151">
        <v>1</v>
      </c>
      <c r="K1465" s="151">
        <v>1</v>
      </c>
      <c r="L1465" s="151">
        <v>0</v>
      </c>
      <c r="M1465" s="172">
        <v>0.93</v>
      </c>
      <c r="N1465" s="153">
        <v>11</v>
      </c>
      <c r="O1465" s="153">
        <v>10</v>
      </c>
      <c r="P1465" s="153">
        <v>1</v>
      </c>
      <c r="Q1465" s="154">
        <v>0.909090909090909</v>
      </c>
      <c r="R1465" s="154">
        <v>0</v>
      </c>
      <c r="S1465" s="154">
        <v>1</v>
      </c>
      <c r="T1465" s="154">
        <v>1</v>
      </c>
      <c r="U1465" s="173">
        <v>-1</v>
      </c>
      <c r="V1465" s="158">
        <v>6</v>
      </c>
      <c r="W1465" s="158">
        <v>5</v>
      </c>
      <c r="X1465" s="158">
        <v>0</v>
      </c>
      <c r="Y1465" s="158">
        <v>0</v>
      </c>
      <c r="Z1465" s="155">
        <v>0.833333333333333</v>
      </c>
      <c r="AA1465" s="155">
        <v>0</v>
      </c>
      <c r="AB1465" s="173">
        <v>0.833333333333333</v>
      </c>
    </row>
    <row r="1466" spans="1:28">
      <c r="A1466" s="175" t="s">
        <v>1455</v>
      </c>
      <c r="B1466" s="184" t="s">
        <v>1851</v>
      </c>
      <c r="C1466" s="184" t="s">
        <v>1470</v>
      </c>
      <c r="D1466" s="150">
        <v>1</v>
      </c>
      <c r="E1466" s="153">
        <v>1</v>
      </c>
      <c r="F1466" s="153">
        <v>0</v>
      </c>
      <c r="G1466" s="151">
        <v>0</v>
      </c>
      <c r="H1466" s="151">
        <v>0</v>
      </c>
      <c r="I1466" s="151">
        <v>0</v>
      </c>
      <c r="J1466" s="151">
        <v>0</v>
      </c>
      <c r="K1466" s="151">
        <v>0</v>
      </c>
      <c r="L1466" s="151">
        <v>0</v>
      </c>
      <c r="M1466" s="172">
        <v>0.93</v>
      </c>
      <c r="N1466" s="153">
        <v>13</v>
      </c>
      <c r="O1466" s="153">
        <v>13</v>
      </c>
      <c r="P1466" s="153">
        <v>0</v>
      </c>
      <c r="Q1466" s="154">
        <v>1</v>
      </c>
      <c r="R1466" s="154">
        <v>1</v>
      </c>
      <c r="S1466" s="154">
        <v>0</v>
      </c>
      <c r="T1466" s="154">
        <v>0</v>
      </c>
      <c r="U1466" s="173">
        <v>1</v>
      </c>
      <c r="V1466" s="158">
        <v>2</v>
      </c>
      <c r="W1466" s="158">
        <v>2</v>
      </c>
      <c r="X1466" s="158">
        <v>7</v>
      </c>
      <c r="Y1466" s="158">
        <v>7</v>
      </c>
      <c r="Z1466" s="155">
        <v>1</v>
      </c>
      <c r="AA1466" s="155">
        <v>1</v>
      </c>
      <c r="AB1466" s="173">
        <v>0</v>
      </c>
    </row>
    <row r="1467" spans="1:28">
      <c r="A1467" s="175" t="s">
        <v>1455</v>
      </c>
      <c r="B1467" s="184" t="s">
        <v>1853</v>
      </c>
      <c r="C1467" s="184" t="s">
        <v>1471</v>
      </c>
      <c r="D1467" s="150">
        <v>0</v>
      </c>
      <c r="E1467" s="153">
        <v>0</v>
      </c>
      <c r="F1467" s="153">
        <v>0</v>
      </c>
      <c r="G1467" s="151">
        <v>0</v>
      </c>
      <c r="H1467" s="151">
        <v>0</v>
      </c>
      <c r="I1467" s="151">
        <v>0</v>
      </c>
      <c r="J1467" s="151">
        <v>0</v>
      </c>
      <c r="K1467" s="151">
        <v>0</v>
      </c>
      <c r="L1467" s="151">
        <v>0</v>
      </c>
      <c r="M1467" s="172">
        <v>0.93</v>
      </c>
      <c r="N1467" s="153">
        <v>0</v>
      </c>
      <c r="O1467" s="153">
        <v>0</v>
      </c>
      <c r="P1467" s="153">
        <v>0</v>
      </c>
      <c r="Q1467" s="154">
        <v>0</v>
      </c>
      <c r="R1467" s="154">
        <v>0</v>
      </c>
      <c r="S1467" s="154">
        <v>0</v>
      </c>
      <c r="T1467" s="154">
        <v>0</v>
      </c>
      <c r="U1467" s="173">
        <v>0</v>
      </c>
      <c r="V1467" s="158">
        <v>0</v>
      </c>
      <c r="W1467" s="158">
        <v>0</v>
      </c>
      <c r="X1467" s="158">
        <v>0</v>
      </c>
      <c r="Y1467" s="158">
        <v>0</v>
      </c>
      <c r="Z1467" s="155">
        <v>0</v>
      </c>
      <c r="AA1467" s="155">
        <v>0</v>
      </c>
      <c r="AB1467" s="173">
        <v>0</v>
      </c>
    </row>
    <row r="1468" spans="1:28">
      <c r="A1468" s="175" t="s">
        <v>1455</v>
      </c>
      <c r="B1468" s="184" t="s">
        <v>1852</v>
      </c>
      <c r="C1468" s="184" t="s">
        <v>1472</v>
      </c>
      <c r="D1468" s="150">
        <v>0</v>
      </c>
      <c r="E1468" s="153">
        <v>0</v>
      </c>
      <c r="F1468" s="153">
        <v>0</v>
      </c>
      <c r="G1468" s="151">
        <v>0</v>
      </c>
      <c r="H1468" s="151">
        <v>0</v>
      </c>
      <c r="I1468" s="151">
        <v>0</v>
      </c>
      <c r="J1468" s="151">
        <v>0</v>
      </c>
      <c r="K1468" s="151">
        <v>0</v>
      </c>
      <c r="L1468" s="151">
        <v>0</v>
      </c>
      <c r="M1468" s="172">
        <v>0.93</v>
      </c>
      <c r="N1468" s="153">
        <v>0</v>
      </c>
      <c r="O1468" s="153">
        <v>0</v>
      </c>
      <c r="P1468" s="153">
        <v>0</v>
      </c>
      <c r="Q1468" s="154">
        <v>0</v>
      </c>
      <c r="R1468" s="154">
        <v>0</v>
      </c>
      <c r="S1468" s="154">
        <v>0</v>
      </c>
      <c r="T1468" s="154">
        <v>0</v>
      </c>
      <c r="U1468" s="173">
        <v>0</v>
      </c>
      <c r="V1468" s="158">
        <v>0</v>
      </c>
      <c r="W1468" s="158">
        <v>0</v>
      </c>
      <c r="X1468" s="158">
        <v>0</v>
      </c>
      <c r="Y1468" s="158">
        <v>0</v>
      </c>
      <c r="Z1468" s="155">
        <v>0</v>
      </c>
      <c r="AA1468" s="155">
        <v>0</v>
      </c>
      <c r="AB1468" s="173">
        <v>0</v>
      </c>
    </row>
    <row r="1469" spans="1:28">
      <c r="A1469" s="175" t="s">
        <v>1455</v>
      </c>
      <c r="B1469" s="184" t="s">
        <v>1851</v>
      </c>
      <c r="C1469" s="184" t="s">
        <v>1473</v>
      </c>
      <c r="D1469" s="150">
        <v>3</v>
      </c>
      <c r="E1469" s="153">
        <v>2</v>
      </c>
      <c r="F1469" s="153">
        <v>1</v>
      </c>
      <c r="G1469" s="151">
        <v>2</v>
      </c>
      <c r="H1469" s="151">
        <v>2</v>
      </c>
      <c r="I1469" s="151">
        <v>0</v>
      </c>
      <c r="J1469" s="151">
        <v>2</v>
      </c>
      <c r="K1469" s="151">
        <v>2</v>
      </c>
      <c r="L1469" s="151">
        <v>0</v>
      </c>
      <c r="M1469" s="172">
        <v>0.93</v>
      </c>
      <c r="N1469" s="153">
        <v>58</v>
      </c>
      <c r="O1469" s="153">
        <v>57</v>
      </c>
      <c r="P1469" s="153">
        <v>1</v>
      </c>
      <c r="Q1469" s="154">
        <v>0.982758620689655</v>
      </c>
      <c r="R1469" s="154">
        <v>0.666666666666667</v>
      </c>
      <c r="S1469" s="154">
        <v>1</v>
      </c>
      <c r="T1469" s="154">
        <v>1</v>
      </c>
      <c r="U1469" s="173">
        <v>-0.333333333333333</v>
      </c>
      <c r="V1469" s="158">
        <v>13</v>
      </c>
      <c r="W1469" s="158">
        <v>12</v>
      </c>
      <c r="X1469" s="158">
        <v>15</v>
      </c>
      <c r="Y1469" s="158">
        <v>15</v>
      </c>
      <c r="Z1469" s="155">
        <v>0.923076923076923</v>
      </c>
      <c r="AA1469" s="155">
        <v>1</v>
      </c>
      <c r="AB1469" s="173">
        <v>-0.0769230769230769</v>
      </c>
    </row>
    <row r="1470" spans="1:28">
      <c r="A1470" s="175" t="s">
        <v>1455</v>
      </c>
      <c r="B1470" s="184" t="s">
        <v>1853</v>
      </c>
      <c r="C1470" s="184" t="s">
        <v>1474</v>
      </c>
      <c r="D1470" s="150">
        <v>0</v>
      </c>
      <c r="E1470" s="153">
        <v>0</v>
      </c>
      <c r="F1470" s="153">
        <v>0</v>
      </c>
      <c r="G1470" s="151">
        <v>0</v>
      </c>
      <c r="H1470" s="151">
        <v>0</v>
      </c>
      <c r="I1470" s="151">
        <v>0</v>
      </c>
      <c r="J1470" s="151">
        <v>0</v>
      </c>
      <c r="K1470" s="151">
        <v>0</v>
      </c>
      <c r="L1470" s="151">
        <v>0</v>
      </c>
      <c r="M1470" s="172">
        <v>0.93</v>
      </c>
      <c r="N1470" s="153">
        <v>0</v>
      </c>
      <c r="O1470" s="153">
        <v>0</v>
      </c>
      <c r="P1470" s="153">
        <v>0</v>
      </c>
      <c r="Q1470" s="154">
        <v>0</v>
      </c>
      <c r="R1470" s="154">
        <v>0</v>
      </c>
      <c r="S1470" s="154">
        <v>0</v>
      </c>
      <c r="T1470" s="154">
        <v>0</v>
      </c>
      <c r="U1470" s="173">
        <v>0</v>
      </c>
      <c r="V1470" s="158">
        <v>0</v>
      </c>
      <c r="W1470" s="158">
        <v>0</v>
      </c>
      <c r="X1470" s="158">
        <v>0</v>
      </c>
      <c r="Y1470" s="158">
        <v>0</v>
      </c>
      <c r="Z1470" s="155">
        <v>0</v>
      </c>
      <c r="AA1470" s="155">
        <v>0</v>
      </c>
      <c r="AB1470" s="173">
        <v>0</v>
      </c>
    </row>
    <row r="1471" spans="1:28">
      <c r="A1471" s="175" t="s">
        <v>1455</v>
      </c>
      <c r="B1471" s="183" t="s">
        <v>1851</v>
      </c>
      <c r="C1471" s="183" t="s">
        <v>1475</v>
      </c>
      <c r="D1471" s="150">
        <v>0</v>
      </c>
      <c r="E1471" s="153">
        <v>0</v>
      </c>
      <c r="F1471" s="153">
        <v>0</v>
      </c>
      <c r="G1471" s="151">
        <v>0</v>
      </c>
      <c r="H1471" s="151">
        <v>0</v>
      </c>
      <c r="I1471" s="151">
        <v>0</v>
      </c>
      <c r="J1471" s="151">
        <v>0</v>
      </c>
      <c r="K1471" s="151">
        <v>0</v>
      </c>
      <c r="L1471" s="151">
        <v>0</v>
      </c>
      <c r="M1471" s="172">
        <v>0.93</v>
      </c>
      <c r="N1471" s="153">
        <v>4</v>
      </c>
      <c r="O1471" s="153">
        <v>4</v>
      </c>
      <c r="P1471" s="153">
        <v>0</v>
      </c>
      <c r="Q1471" s="154">
        <v>1</v>
      </c>
      <c r="R1471" s="154">
        <v>0</v>
      </c>
      <c r="S1471" s="154">
        <v>0</v>
      </c>
      <c r="T1471" s="154">
        <v>0</v>
      </c>
      <c r="U1471" s="173">
        <v>0</v>
      </c>
      <c r="V1471" s="158">
        <v>2</v>
      </c>
      <c r="W1471" s="158">
        <v>2</v>
      </c>
      <c r="X1471" s="158">
        <v>1</v>
      </c>
      <c r="Y1471" s="158">
        <v>1</v>
      </c>
      <c r="Z1471" s="155">
        <v>1</v>
      </c>
      <c r="AA1471" s="155">
        <v>1</v>
      </c>
      <c r="AB1471" s="173">
        <v>0</v>
      </c>
    </row>
    <row r="1472" spans="1:28">
      <c r="A1472" s="175" t="s">
        <v>1455</v>
      </c>
      <c r="B1472" s="183" t="s">
        <v>1855</v>
      </c>
      <c r="C1472" s="183" t="s">
        <v>1476</v>
      </c>
      <c r="D1472" s="150">
        <v>0</v>
      </c>
      <c r="E1472" s="153">
        <v>0</v>
      </c>
      <c r="F1472" s="153">
        <v>0</v>
      </c>
      <c r="G1472" s="151">
        <v>0</v>
      </c>
      <c r="H1472" s="151">
        <v>0</v>
      </c>
      <c r="I1472" s="151">
        <v>0</v>
      </c>
      <c r="J1472" s="151">
        <v>0</v>
      </c>
      <c r="K1472" s="151">
        <v>0</v>
      </c>
      <c r="L1472" s="151">
        <v>0</v>
      </c>
      <c r="M1472" s="172">
        <v>0.93</v>
      </c>
      <c r="N1472" s="153">
        <v>0</v>
      </c>
      <c r="O1472" s="153">
        <v>0</v>
      </c>
      <c r="P1472" s="153">
        <v>0</v>
      </c>
      <c r="Q1472" s="154">
        <v>0</v>
      </c>
      <c r="R1472" s="154">
        <v>0</v>
      </c>
      <c r="S1472" s="154">
        <v>0</v>
      </c>
      <c r="T1472" s="154">
        <v>0</v>
      </c>
      <c r="U1472" s="173">
        <v>0</v>
      </c>
      <c r="V1472" s="158">
        <v>0</v>
      </c>
      <c r="W1472" s="158">
        <v>0</v>
      </c>
      <c r="X1472" s="158">
        <v>0</v>
      </c>
      <c r="Y1472" s="158">
        <v>0</v>
      </c>
      <c r="Z1472" s="155">
        <v>0</v>
      </c>
      <c r="AA1472" s="155">
        <v>0</v>
      </c>
      <c r="AB1472" s="173">
        <v>0</v>
      </c>
    </row>
    <row r="1473" spans="1:28">
      <c r="A1473" s="175" t="s">
        <v>1455</v>
      </c>
      <c r="B1473" s="183" t="s">
        <v>1852</v>
      </c>
      <c r="C1473" s="183" t="s">
        <v>1477</v>
      </c>
      <c r="D1473" s="150">
        <v>0</v>
      </c>
      <c r="E1473" s="153">
        <v>0</v>
      </c>
      <c r="F1473" s="153">
        <v>0</v>
      </c>
      <c r="G1473" s="151">
        <v>0</v>
      </c>
      <c r="H1473" s="151">
        <v>0</v>
      </c>
      <c r="I1473" s="151">
        <v>0</v>
      </c>
      <c r="J1473" s="151">
        <v>0</v>
      </c>
      <c r="K1473" s="151">
        <v>0</v>
      </c>
      <c r="L1473" s="151">
        <v>0</v>
      </c>
      <c r="M1473" s="172">
        <v>0.93</v>
      </c>
      <c r="N1473" s="153">
        <v>0</v>
      </c>
      <c r="O1473" s="153">
        <v>0</v>
      </c>
      <c r="P1473" s="153">
        <v>0</v>
      </c>
      <c r="Q1473" s="154">
        <v>0</v>
      </c>
      <c r="R1473" s="154">
        <v>0</v>
      </c>
      <c r="S1473" s="154">
        <v>0</v>
      </c>
      <c r="T1473" s="154">
        <v>0</v>
      </c>
      <c r="U1473" s="173">
        <v>0</v>
      </c>
      <c r="V1473" s="158">
        <v>0</v>
      </c>
      <c r="W1473" s="158">
        <v>0</v>
      </c>
      <c r="X1473" s="158">
        <v>0</v>
      </c>
      <c r="Y1473" s="158">
        <v>0</v>
      </c>
      <c r="Z1473" s="155">
        <v>0</v>
      </c>
      <c r="AA1473" s="155">
        <v>0</v>
      </c>
      <c r="AB1473" s="173">
        <v>0</v>
      </c>
    </row>
    <row r="1474" spans="1:28">
      <c r="A1474" s="175" t="s">
        <v>1455</v>
      </c>
      <c r="B1474" s="184" t="s">
        <v>1851</v>
      </c>
      <c r="C1474" s="184" t="s">
        <v>1478</v>
      </c>
      <c r="D1474" s="150">
        <v>4</v>
      </c>
      <c r="E1474" s="153">
        <v>2</v>
      </c>
      <c r="F1474" s="153">
        <v>2</v>
      </c>
      <c r="G1474" s="151">
        <v>3</v>
      </c>
      <c r="H1474" s="151">
        <v>2</v>
      </c>
      <c r="I1474" s="151">
        <v>1</v>
      </c>
      <c r="J1474" s="151">
        <v>8</v>
      </c>
      <c r="K1474" s="151">
        <v>8</v>
      </c>
      <c r="L1474" s="151">
        <v>0</v>
      </c>
      <c r="M1474" s="172">
        <v>0.93</v>
      </c>
      <c r="N1474" s="153">
        <v>164</v>
      </c>
      <c r="O1474" s="153">
        <v>122</v>
      </c>
      <c r="P1474" s="153">
        <v>42</v>
      </c>
      <c r="Q1474" s="154">
        <v>0.74390243902439</v>
      </c>
      <c r="R1474" s="154">
        <v>0.5</v>
      </c>
      <c r="S1474" s="154">
        <v>0.666666666666667</v>
      </c>
      <c r="T1474" s="154">
        <v>1</v>
      </c>
      <c r="U1474" s="173">
        <v>-0.166666666666667</v>
      </c>
      <c r="V1474" s="158">
        <v>40</v>
      </c>
      <c r="W1474" s="158">
        <v>37</v>
      </c>
      <c r="X1474" s="158">
        <v>37</v>
      </c>
      <c r="Y1474" s="158">
        <v>36</v>
      </c>
      <c r="Z1474" s="155">
        <v>0.925</v>
      </c>
      <c r="AA1474" s="155">
        <v>0.972972972972973</v>
      </c>
      <c r="AB1474" s="173">
        <v>-0.047972972972973</v>
      </c>
    </row>
    <row r="1475" spans="1:28">
      <c r="A1475" s="175" t="s">
        <v>1455</v>
      </c>
      <c r="B1475" s="184" t="s">
        <v>1853</v>
      </c>
      <c r="C1475" s="184" t="s">
        <v>1479</v>
      </c>
      <c r="D1475" s="150">
        <v>0</v>
      </c>
      <c r="E1475" s="153">
        <v>0</v>
      </c>
      <c r="F1475" s="153">
        <v>0</v>
      </c>
      <c r="G1475" s="151">
        <v>0</v>
      </c>
      <c r="H1475" s="151">
        <v>0</v>
      </c>
      <c r="I1475" s="151">
        <v>0</v>
      </c>
      <c r="J1475" s="151">
        <v>0</v>
      </c>
      <c r="K1475" s="151">
        <v>0</v>
      </c>
      <c r="L1475" s="151">
        <v>0</v>
      </c>
      <c r="M1475" s="172">
        <v>0.93</v>
      </c>
      <c r="N1475" s="153">
        <v>0</v>
      </c>
      <c r="O1475" s="153">
        <v>0</v>
      </c>
      <c r="P1475" s="153">
        <v>0</v>
      </c>
      <c r="Q1475" s="154">
        <v>0</v>
      </c>
      <c r="R1475" s="154">
        <v>0</v>
      </c>
      <c r="S1475" s="154">
        <v>0</v>
      </c>
      <c r="T1475" s="154">
        <v>0</v>
      </c>
      <c r="U1475" s="173">
        <v>0</v>
      </c>
      <c r="V1475" s="158">
        <v>0</v>
      </c>
      <c r="W1475" s="158">
        <v>0</v>
      </c>
      <c r="X1475" s="158">
        <v>0</v>
      </c>
      <c r="Y1475" s="158">
        <v>0</v>
      </c>
      <c r="Z1475" s="155">
        <v>0</v>
      </c>
      <c r="AA1475" s="155">
        <v>0</v>
      </c>
      <c r="AB1475" s="173">
        <v>0</v>
      </c>
    </row>
    <row r="1476" spans="1:28">
      <c r="A1476" s="175" t="s">
        <v>1455</v>
      </c>
      <c r="B1476" s="184" t="s">
        <v>1853</v>
      </c>
      <c r="C1476" s="184" t="s">
        <v>1480</v>
      </c>
      <c r="D1476" s="150">
        <v>0</v>
      </c>
      <c r="E1476" s="153">
        <v>0</v>
      </c>
      <c r="F1476" s="153">
        <v>0</v>
      </c>
      <c r="G1476" s="151">
        <v>0</v>
      </c>
      <c r="H1476" s="151">
        <v>0</v>
      </c>
      <c r="I1476" s="151">
        <v>0</v>
      </c>
      <c r="J1476" s="151">
        <v>0</v>
      </c>
      <c r="K1476" s="151">
        <v>0</v>
      </c>
      <c r="L1476" s="151">
        <v>0</v>
      </c>
      <c r="M1476" s="172">
        <v>0.93</v>
      </c>
      <c r="N1476" s="153">
        <v>1</v>
      </c>
      <c r="O1476" s="153">
        <v>1</v>
      </c>
      <c r="P1476" s="153">
        <v>0</v>
      </c>
      <c r="Q1476" s="154">
        <v>1</v>
      </c>
      <c r="R1476" s="154">
        <v>0</v>
      </c>
      <c r="S1476" s="154">
        <v>0</v>
      </c>
      <c r="T1476" s="154">
        <v>0</v>
      </c>
      <c r="U1476" s="173">
        <v>0</v>
      </c>
      <c r="V1476" s="158">
        <v>0</v>
      </c>
      <c r="W1476" s="158">
        <v>0</v>
      </c>
      <c r="X1476" s="158">
        <v>1</v>
      </c>
      <c r="Y1476" s="158">
        <v>1</v>
      </c>
      <c r="Z1476" s="155">
        <v>0</v>
      </c>
      <c r="AA1476" s="155">
        <v>1</v>
      </c>
      <c r="AB1476" s="173">
        <v>-1</v>
      </c>
    </row>
    <row r="1477" spans="1:28">
      <c r="A1477" s="175" t="s">
        <v>1455</v>
      </c>
      <c r="B1477" s="183" t="s">
        <v>1855</v>
      </c>
      <c r="C1477" s="183" t="s">
        <v>1481</v>
      </c>
      <c r="D1477" s="150">
        <v>0</v>
      </c>
      <c r="E1477" s="153">
        <v>0</v>
      </c>
      <c r="F1477" s="153">
        <v>0</v>
      </c>
      <c r="G1477" s="151">
        <v>0</v>
      </c>
      <c r="H1477" s="151">
        <v>0</v>
      </c>
      <c r="I1477" s="151">
        <v>0</v>
      </c>
      <c r="J1477" s="151">
        <v>0</v>
      </c>
      <c r="K1477" s="151">
        <v>0</v>
      </c>
      <c r="L1477" s="151">
        <v>0</v>
      </c>
      <c r="M1477" s="172">
        <v>0.93</v>
      </c>
      <c r="N1477" s="153">
        <v>3</v>
      </c>
      <c r="O1477" s="153">
        <v>3</v>
      </c>
      <c r="P1477" s="153">
        <v>0</v>
      </c>
      <c r="Q1477" s="154">
        <v>1</v>
      </c>
      <c r="R1477" s="154">
        <v>0</v>
      </c>
      <c r="S1477" s="154">
        <v>0</v>
      </c>
      <c r="T1477" s="154">
        <v>0</v>
      </c>
      <c r="U1477" s="173">
        <v>0</v>
      </c>
      <c r="V1477" s="158">
        <v>0</v>
      </c>
      <c r="W1477" s="158">
        <v>0</v>
      </c>
      <c r="X1477" s="158">
        <v>1</v>
      </c>
      <c r="Y1477" s="158">
        <v>1</v>
      </c>
      <c r="Z1477" s="155">
        <v>0</v>
      </c>
      <c r="AA1477" s="155">
        <v>1</v>
      </c>
      <c r="AB1477" s="173">
        <v>-1</v>
      </c>
    </row>
    <row r="1478" spans="1:28">
      <c r="A1478" s="175" t="s">
        <v>1455</v>
      </c>
      <c r="B1478" s="183" t="s">
        <v>1854</v>
      </c>
      <c r="C1478" s="183" t="s">
        <v>1482</v>
      </c>
      <c r="D1478" s="150">
        <v>0</v>
      </c>
      <c r="E1478" s="153">
        <v>0</v>
      </c>
      <c r="F1478" s="153">
        <v>0</v>
      </c>
      <c r="G1478" s="151">
        <v>1</v>
      </c>
      <c r="H1478" s="151">
        <v>1</v>
      </c>
      <c r="I1478" s="151">
        <v>0</v>
      </c>
      <c r="J1478" s="151">
        <v>0</v>
      </c>
      <c r="K1478" s="151">
        <v>0</v>
      </c>
      <c r="L1478" s="151">
        <v>0</v>
      </c>
      <c r="M1478" s="172">
        <v>0.93</v>
      </c>
      <c r="N1478" s="153">
        <v>40</v>
      </c>
      <c r="O1478" s="153">
        <v>36</v>
      </c>
      <c r="P1478" s="153">
        <v>4</v>
      </c>
      <c r="Q1478" s="154">
        <v>0.9</v>
      </c>
      <c r="R1478" s="154">
        <v>0</v>
      </c>
      <c r="S1478" s="154">
        <v>1</v>
      </c>
      <c r="T1478" s="154">
        <v>0</v>
      </c>
      <c r="U1478" s="173">
        <v>-1</v>
      </c>
      <c r="V1478" s="158">
        <v>15</v>
      </c>
      <c r="W1478" s="158">
        <v>15</v>
      </c>
      <c r="X1478" s="158">
        <v>13</v>
      </c>
      <c r="Y1478" s="158">
        <v>9</v>
      </c>
      <c r="Z1478" s="155">
        <v>1</v>
      </c>
      <c r="AA1478" s="155">
        <v>0.692307692307692</v>
      </c>
      <c r="AB1478" s="173">
        <v>0.307692307692308</v>
      </c>
    </row>
    <row r="1479" spans="1:28">
      <c r="A1479" s="175" t="s">
        <v>1455</v>
      </c>
      <c r="B1479" s="183" t="s">
        <v>1855</v>
      </c>
      <c r="C1479" s="183" t="s">
        <v>1483</v>
      </c>
      <c r="D1479" s="150">
        <v>0</v>
      </c>
      <c r="E1479" s="153">
        <v>0</v>
      </c>
      <c r="F1479" s="153">
        <v>0</v>
      </c>
      <c r="G1479" s="151">
        <v>0</v>
      </c>
      <c r="H1479" s="151">
        <v>0</v>
      </c>
      <c r="I1479" s="151">
        <v>0</v>
      </c>
      <c r="J1479" s="151">
        <v>0</v>
      </c>
      <c r="K1479" s="151">
        <v>0</v>
      </c>
      <c r="L1479" s="151">
        <v>0</v>
      </c>
      <c r="M1479" s="172">
        <v>0.93</v>
      </c>
      <c r="N1479" s="153">
        <v>1</v>
      </c>
      <c r="O1479" s="153">
        <v>1</v>
      </c>
      <c r="P1479" s="153">
        <v>0</v>
      </c>
      <c r="Q1479" s="154">
        <v>1</v>
      </c>
      <c r="R1479" s="154">
        <v>0</v>
      </c>
      <c r="S1479" s="154">
        <v>0</v>
      </c>
      <c r="T1479" s="154">
        <v>0</v>
      </c>
      <c r="U1479" s="173">
        <v>0</v>
      </c>
      <c r="V1479" s="158">
        <v>1</v>
      </c>
      <c r="W1479" s="158">
        <v>1</v>
      </c>
      <c r="X1479" s="158">
        <v>0</v>
      </c>
      <c r="Y1479" s="158">
        <v>0</v>
      </c>
      <c r="Z1479" s="155">
        <v>1</v>
      </c>
      <c r="AA1479" s="155">
        <v>0</v>
      </c>
      <c r="AB1479" s="173">
        <v>1</v>
      </c>
    </row>
    <row r="1480" spans="1:28">
      <c r="A1480" s="175" t="s">
        <v>1455</v>
      </c>
      <c r="B1480" s="183" t="s">
        <v>1851</v>
      </c>
      <c r="C1480" s="183" t="s">
        <v>1484</v>
      </c>
      <c r="D1480" s="150">
        <v>1</v>
      </c>
      <c r="E1480" s="153">
        <v>0</v>
      </c>
      <c r="F1480" s="153">
        <v>1</v>
      </c>
      <c r="G1480" s="151">
        <v>1</v>
      </c>
      <c r="H1480" s="151">
        <v>0</v>
      </c>
      <c r="I1480" s="151">
        <v>1</v>
      </c>
      <c r="J1480" s="151">
        <v>0</v>
      </c>
      <c r="K1480" s="151">
        <v>0</v>
      </c>
      <c r="L1480" s="151">
        <v>0</v>
      </c>
      <c r="M1480" s="172">
        <v>0.93</v>
      </c>
      <c r="N1480" s="153">
        <v>5</v>
      </c>
      <c r="O1480" s="153">
        <v>3</v>
      </c>
      <c r="P1480" s="153">
        <v>2</v>
      </c>
      <c r="Q1480" s="154">
        <v>0.6</v>
      </c>
      <c r="R1480" s="154">
        <v>0</v>
      </c>
      <c r="S1480" s="154">
        <v>0</v>
      </c>
      <c r="T1480" s="154">
        <v>0</v>
      </c>
      <c r="U1480" s="173">
        <v>0</v>
      </c>
      <c r="V1480" s="158">
        <v>3</v>
      </c>
      <c r="W1480" s="158">
        <v>1</v>
      </c>
      <c r="X1480" s="158">
        <v>1</v>
      </c>
      <c r="Y1480" s="158">
        <v>1</v>
      </c>
      <c r="Z1480" s="155">
        <v>0.333333333333333</v>
      </c>
      <c r="AA1480" s="155">
        <v>1</v>
      </c>
      <c r="AB1480" s="173">
        <v>-0.666666666666667</v>
      </c>
    </row>
    <row r="1481" spans="1:28">
      <c r="A1481" s="175" t="s">
        <v>1455</v>
      </c>
      <c r="B1481" s="183" t="s">
        <v>1853</v>
      </c>
      <c r="C1481" s="183" t="s">
        <v>1485</v>
      </c>
      <c r="D1481" s="150">
        <v>0</v>
      </c>
      <c r="E1481" s="153">
        <v>0</v>
      </c>
      <c r="F1481" s="153">
        <v>0</v>
      </c>
      <c r="G1481" s="151">
        <v>0</v>
      </c>
      <c r="H1481" s="151">
        <v>0</v>
      </c>
      <c r="I1481" s="151">
        <v>0</v>
      </c>
      <c r="J1481" s="151">
        <v>0</v>
      </c>
      <c r="K1481" s="151">
        <v>0</v>
      </c>
      <c r="L1481" s="151">
        <v>0</v>
      </c>
      <c r="M1481" s="172">
        <v>0.93</v>
      </c>
      <c r="N1481" s="153">
        <v>0</v>
      </c>
      <c r="O1481" s="153">
        <v>0</v>
      </c>
      <c r="P1481" s="153">
        <v>0</v>
      </c>
      <c r="Q1481" s="154">
        <v>0</v>
      </c>
      <c r="R1481" s="154">
        <v>0</v>
      </c>
      <c r="S1481" s="154">
        <v>0</v>
      </c>
      <c r="T1481" s="154">
        <v>0</v>
      </c>
      <c r="U1481" s="173">
        <v>0</v>
      </c>
      <c r="V1481" s="158">
        <v>0</v>
      </c>
      <c r="W1481" s="158">
        <v>0</v>
      </c>
      <c r="X1481" s="158">
        <v>0</v>
      </c>
      <c r="Y1481" s="158">
        <v>0</v>
      </c>
      <c r="Z1481" s="155">
        <v>0</v>
      </c>
      <c r="AA1481" s="155">
        <v>0</v>
      </c>
      <c r="AB1481" s="173">
        <v>0</v>
      </c>
    </row>
    <row r="1482" spans="1:28">
      <c r="A1482" s="175" t="s">
        <v>1455</v>
      </c>
      <c r="B1482" s="183" t="s">
        <v>1851</v>
      </c>
      <c r="C1482" s="183" t="s">
        <v>1486</v>
      </c>
      <c r="D1482" s="150">
        <v>14</v>
      </c>
      <c r="E1482" s="153">
        <v>13</v>
      </c>
      <c r="F1482" s="153">
        <v>1</v>
      </c>
      <c r="G1482" s="151">
        <v>9</v>
      </c>
      <c r="H1482" s="151">
        <v>9</v>
      </c>
      <c r="I1482" s="151">
        <v>0</v>
      </c>
      <c r="J1482" s="151">
        <v>15</v>
      </c>
      <c r="K1482" s="151">
        <v>15</v>
      </c>
      <c r="L1482" s="151">
        <v>0</v>
      </c>
      <c r="M1482" s="172">
        <v>0.93</v>
      </c>
      <c r="N1482" s="153">
        <v>320</v>
      </c>
      <c r="O1482" s="153">
        <v>318</v>
      </c>
      <c r="P1482" s="153">
        <v>2</v>
      </c>
      <c r="Q1482" s="154">
        <v>0.99375</v>
      </c>
      <c r="R1482" s="154">
        <v>0.928571428571429</v>
      </c>
      <c r="S1482" s="154">
        <v>1</v>
      </c>
      <c r="T1482" s="154">
        <v>1</v>
      </c>
      <c r="U1482" s="173">
        <v>-0.0714285714285714</v>
      </c>
      <c r="V1482" s="158">
        <v>82</v>
      </c>
      <c r="W1482" s="158">
        <v>81</v>
      </c>
      <c r="X1482" s="158">
        <v>124</v>
      </c>
      <c r="Y1482" s="158">
        <v>123</v>
      </c>
      <c r="Z1482" s="155">
        <v>0.98780487804878</v>
      </c>
      <c r="AA1482" s="155">
        <v>0.991935483870968</v>
      </c>
      <c r="AB1482" s="173">
        <v>-0.00413060582218727</v>
      </c>
    </row>
    <row r="1483" spans="1:28">
      <c r="A1483" s="175" t="s">
        <v>1455</v>
      </c>
      <c r="B1483" s="183" t="s">
        <v>1851</v>
      </c>
      <c r="C1483" s="183" t="s">
        <v>1487</v>
      </c>
      <c r="D1483" s="150">
        <v>0</v>
      </c>
      <c r="E1483" s="153">
        <v>0</v>
      </c>
      <c r="F1483" s="153">
        <v>0</v>
      </c>
      <c r="G1483" s="151">
        <v>1</v>
      </c>
      <c r="H1483" s="151">
        <v>1</v>
      </c>
      <c r="I1483" s="151">
        <v>0</v>
      </c>
      <c r="J1483" s="151">
        <v>0</v>
      </c>
      <c r="K1483" s="151">
        <v>0</v>
      </c>
      <c r="L1483" s="151">
        <v>0</v>
      </c>
      <c r="M1483" s="172">
        <v>0.93</v>
      </c>
      <c r="N1483" s="153">
        <v>4</v>
      </c>
      <c r="O1483" s="153">
        <v>4</v>
      </c>
      <c r="P1483" s="153">
        <v>0</v>
      </c>
      <c r="Q1483" s="154">
        <v>1</v>
      </c>
      <c r="R1483" s="154">
        <v>0</v>
      </c>
      <c r="S1483" s="154">
        <v>1</v>
      </c>
      <c r="T1483" s="154">
        <v>0</v>
      </c>
      <c r="U1483" s="173">
        <v>-1</v>
      </c>
      <c r="V1483" s="158">
        <v>2</v>
      </c>
      <c r="W1483" s="158">
        <v>2</v>
      </c>
      <c r="X1483" s="158">
        <v>1</v>
      </c>
      <c r="Y1483" s="158">
        <v>1</v>
      </c>
      <c r="Z1483" s="155">
        <v>1</v>
      </c>
      <c r="AA1483" s="155">
        <v>1</v>
      </c>
      <c r="AB1483" s="173">
        <v>0</v>
      </c>
    </row>
    <row r="1484" spans="1:28">
      <c r="A1484" s="175" t="s">
        <v>1455</v>
      </c>
      <c r="B1484" s="183" t="s">
        <v>1853</v>
      </c>
      <c r="C1484" s="183" t="s">
        <v>1488</v>
      </c>
      <c r="D1484" s="150">
        <v>0</v>
      </c>
      <c r="E1484" s="153">
        <v>0</v>
      </c>
      <c r="F1484" s="153">
        <v>0</v>
      </c>
      <c r="G1484" s="151">
        <v>0</v>
      </c>
      <c r="H1484" s="151">
        <v>0</v>
      </c>
      <c r="I1484" s="151">
        <v>0</v>
      </c>
      <c r="J1484" s="151">
        <v>0</v>
      </c>
      <c r="K1484" s="151">
        <v>0</v>
      </c>
      <c r="L1484" s="151">
        <v>0</v>
      </c>
      <c r="M1484" s="172">
        <v>0.93</v>
      </c>
      <c r="N1484" s="153">
        <v>0</v>
      </c>
      <c r="O1484" s="153">
        <v>0</v>
      </c>
      <c r="P1484" s="153">
        <v>0</v>
      </c>
      <c r="Q1484" s="154">
        <v>0</v>
      </c>
      <c r="R1484" s="154">
        <v>0</v>
      </c>
      <c r="S1484" s="154">
        <v>0</v>
      </c>
      <c r="T1484" s="154">
        <v>0</v>
      </c>
      <c r="U1484" s="173">
        <v>0</v>
      </c>
      <c r="V1484" s="158">
        <v>0</v>
      </c>
      <c r="W1484" s="158">
        <v>0</v>
      </c>
      <c r="X1484" s="158">
        <v>0</v>
      </c>
      <c r="Y1484" s="158">
        <v>0</v>
      </c>
      <c r="Z1484" s="155">
        <v>0</v>
      </c>
      <c r="AA1484" s="155">
        <v>0</v>
      </c>
      <c r="AB1484" s="173">
        <v>0</v>
      </c>
    </row>
    <row r="1485" spans="1:28">
      <c r="A1485" s="175" t="s">
        <v>1455</v>
      </c>
      <c r="B1485" s="171" t="s">
        <v>1853</v>
      </c>
      <c r="C1485" s="171" t="s">
        <v>1489</v>
      </c>
      <c r="D1485" s="150">
        <v>0</v>
      </c>
      <c r="E1485" s="153">
        <v>0</v>
      </c>
      <c r="F1485" s="153">
        <v>0</v>
      </c>
      <c r="G1485" s="151">
        <v>0</v>
      </c>
      <c r="H1485" s="151">
        <v>0</v>
      </c>
      <c r="I1485" s="151">
        <v>0</v>
      </c>
      <c r="J1485" s="151">
        <v>0</v>
      </c>
      <c r="K1485" s="151">
        <v>0</v>
      </c>
      <c r="L1485" s="151">
        <v>0</v>
      </c>
      <c r="M1485" s="172">
        <v>0.93</v>
      </c>
      <c r="N1485" s="153">
        <v>0</v>
      </c>
      <c r="O1485" s="153">
        <v>0</v>
      </c>
      <c r="P1485" s="153">
        <v>0</v>
      </c>
      <c r="Q1485" s="154">
        <v>0</v>
      </c>
      <c r="R1485" s="154">
        <v>0</v>
      </c>
      <c r="S1485" s="154">
        <v>0</v>
      </c>
      <c r="T1485" s="154">
        <v>0</v>
      </c>
      <c r="U1485" s="173">
        <v>0</v>
      </c>
      <c r="V1485" s="158">
        <v>0</v>
      </c>
      <c r="W1485" s="158">
        <v>0</v>
      </c>
      <c r="X1485" s="158">
        <v>0</v>
      </c>
      <c r="Y1485" s="158">
        <v>0</v>
      </c>
      <c r="Z1485" s="155">
        <v>0</v>
      </c>
      <c r="AA1485" s="155">
        <v>0</v>
      </c>
      <c r="AB1485" s="173">
        <v>0</v>
      </c>
    </row>
    <row r="1486" spans="1:28">
      <c r="A1486" s="175" t="s">
        <v>1455</v>
      </c>
      <c r="B1486" s="171" t="s">
        <v>1851</v>
      </c>
      <c r="C1486" s="171" t="s">
        <v>1490</v>
      </c>
      <c r="D1486" s="150">
        <v>0</v>
      </c>
      <c r="E1486" s="153">
        <v>0</v>
      </c>
      <c r="F1486" s="153">
        <v>0</v>
      </c>
      <c r="G1486" s="151">
        <v>0</v>
      </c>
      <c r="H1486" s="151">
        <v>0</v>
      </c>
      <c r="I1486" s="151">
        <v>0</v>
      </c>
      <c r="J1486" s="151">
        <v>0</v>
      </c>
      <c r="K1486" s="151">
        <v>0</v>
      </c>
      <c r="L1486" s="151">
        <v>0</v>
      </c>
      <c r="M1486" s="172">
        <v>0.93</v>
      </c>
      <c r="N1486" s="153">
        <v>0</v>
      </c>
      <c r="O1486" s="153">
        <v>0</v>
      </c>
      <c r="P1486" s="153">
        <v>0</v>
      </c>
      <c r="Q1486" s="154">
        <v>0</v>
      </c>
      <c r="R1486" s="154">
        <v>0</v>
      </c>
      <c r="S1486" s="154">
        <v>0</v>
      </c>
      <c r="T1486" s="154">
        <v>0</v>
      </c>
      <c r="U1486" s="173">
        <v>0</v>
      </c>
      <c r="V1486" s="158">
        <v>0</v>
      </c>
      <c r="W1486" s="158">
        <v>0</v>
      </c>
      <c r="X1486" s="158">
        <v>0</v>
      </c>
      <c r="Y1486" s="158">
        <v>0</v>
      </c>
      <c r="Z1486" s="155">
        <v>0</v>
      </c>
      <c r="AA1486" s="155">
        <v>0</v>
      </c>
      <c r="AB1486" s="173">
        <v>0</v>
      </c>
    </row>
    <row r="1487" spans="1:28">
      <c r="A1487" s="175" t="s">
        <v>1455</v>
      </c>
      <c r="B1487" s="183" t="s">
        <v>1851</v>
      </c>
      <c r="C1487" s="183" t="s">
        <v>1491</v>
      </c>
      <c r="D1487" s="150">
        <v>3</v>
      </c>
      <c r="E1487" s="153">
        <v>2</v>
      </c>
      <c r="F1487" s="153">
        <v>1</v>
      </c>
      <c r="G1487" s="151">
        <v>1</v>
      </c>
      <c r="H1487" s="151">
        <v>1</v>
      </c>
      <c r="I1487" s="151">
        <v>0</v>
      </c>
      <c r="J1487" s="151">
        <v>0</v>
      </c>
      <c r="K1487" s="151">
        <v>0</v>
      </c>
      <c r="L1487" s="151">
        <v>0</v>
      </c>
      <c r="M1487" s="172">
        <v>0.93</v>
      </c>
      <c r="N1487" s="153">
        <v>43</v>
      </c>
      <c r="O1487" s="153">
        <v>42</v>
      </c>
      <c r="P1487" s="153">
        <v>1</v>
      </c>
      <c r="Q1487" s="154">
        <v>0.976744186046512</v>
      </c>
      <c r="R1487" s="154">
        <v>0.666666666666667</v>
      </c>
      <c r="S1487" s="154">
        <v>1</v>
      </c>
      <c r="T1487" s="154">
        <v>0</v>
      </c>
      <c r="U1487" s="173">
        <v>-0.333333333333333</v>
      </c>
      <c r="V1487" s="158">
        <v>15</v>
      </c>
      <c r="W1487" s="158">
        <v>14</v>
      </c>
      <c r="X1487" s="158">
        <v>19</v>
      </c>
      <c r="Y1487" s="158">
        <v>19</v>
      </c>
      <c r="Z1487" s="155">
        <v>0.933333333333333</v>
      </c>
      <c r="AA1487" s="155">
        <v>1</v>
      </c>
      <c r="AB1487" s="173">
        <v>-0.0666666666666667</v>
      </c>
    </row>
    <row r="1488" spans="1:28">
      <c r="A1488" s="175" t="s">
        <v>1455</v>
      </c>
      <c r="B1488" s="178" t="s">
        <v>1855</v>
      </c>
      <c r="C1488" s="178" t="s">
        <v>1492</v>
      </c>
      <c r="D1488" s="150">
        <v>1266</v>
      </c>
      <c r="E1488" s="153">
        <v>1218</v>
      </c>
      <c r="F1488" s="153">
        <v>48</v>
      </c>
      <c r="G1488" s="151">
        <v>1430</v>
      </c>
      <c r="H1488" s="151">
        <v>1417</v>
      </c>
      <c r="I1488" s="151">
        <v>13</v>
      </c>
      <c r="J1488" s="151">
        <v>1451</v>
      </c>
      <c r="K1488" s="151">
        <v>1433</v>
      </c>
      <c r="L1488" s="151">
        <v>18</v>
      </c>
      <c r="M1488" s="172">
        <v>0.93</v>
      </c>
      <c r="N1488" s="153">
        <v>26776</v>
      </c>
      <c r="O1488" s="153">
        <v>26431</v>
      </c>
      <c r="P1488" s="153">
        <v>345</v>
      </c>
      <c r="Q1488" s="154">
        <v>0.98711532715865</v>
      </c>
      <c r="R1488" s="154">
        <v>0.962085308056872</v>
      </c>
      <c r="S1488" s="154">
        <v>0.990909090909091</v>
      </c>
      <c r="T1488" s="154">
        <v>0.987594762232943</v>
      </c>
      <c r="U1488" s="173">
        <v>-0.0288237828522189</v>
      </c>
      <c r="V1488" s="158">
        <v>8146</v>
      </c>
      <c r="W1488" s="158">
        <v>8015</v>
      </c>
      <c r="X1488" s="158">
        <v>8606</v>
      </c>
      <c r="Y1488" s="158">
        <v>8537</v>
      </c>
      <c r="Z1488" s="155">
        <v>0.983918487601277</v>
      </c>
      <c r="AA1488" s="155">
        <v>0.991982337903788</v>
      </c>
      <c r="AB1488" s="173">
        <v>-0.00806385030251144</v>
      </c>
    </row>
    <row r="1489" spans="1:28">
      <c r="A1489" s="175" t="s">
        <v>1455</v>
      </c>
      <c r="B1489" s="178" t="s">
        <v>1855</v>
      </c>
      <c r="C1489" s="178" t="s">
        <v>1493</v>
      </c>
      <c r="D1489" s="150">
        <v>3054</v>
      </c>
      <c r="E1489" s="153">
        <v>2974</v>
      </c>
      <c r="F1489" s="153">
        <v>80</v>
      </c>
      <c r="G1489" s="151">
        <v>3334</v>
      </c>
      <c r="H1489" s="151">
        <v>3282</v>
      </c>
      <c r="I1489" s="151">
        <v>52</v>
      </c>
      <c r="J1489" s="151">
        <v>4199</v>
      </c>
      <c r="K1489" s="151">
        <v>4121</v>
      </c>
      <c r="L1489" s="151">
        <v>78</v>
      </c>
      <c r="M1489" s="172">
        <v>0.93</v>
      </c>
      <c r="N1489" s="153">
        <v>68108</v>
      </c>
      <c r="O1489" s="153">
        <v>67206</v>
      </c>
      <c r="P1489" s="153">
        <v>902</v>
      </c>
      <c r="Q1489" s="154">
        <v>0.986756328184648</v>
      </c>
      <c r="R1489" s="154">
        <v>0.973804846103471</v>
      </c>
      <c r="S1489" s="154">
        <v>0.984403119376125</v>
      </c>
      <c r="T1489" s="154">
        <v>0.981424148606811</v>
      </c>
      <c r="U1489" s="173">
        <v>-0.0105982732726539</v>
      </c>
      <c r="V1489" s="158">
        <v>21334</v>
      </c>
      <c r="W1489" s="158">
        <v>21022</v>
      </c>
      <c r="X1489" s="158">
        <v>22890</v>
      </c>
      <c r="Y1489" s="158">
        <v>22612</v>
      </c>
      <c r="Z1489" s="155">
        <v>0.985375457016968</v>
      </c>
      <c r="AA1489" s="155">
        <v>0.98785495849716</v>
      </c>
      <c r="AB1489" s="173">
        <v>-0.00247950148019205</v>
      </c>
    </row>
    <row r="1490" spans="1:28">
      <c r="A1490" s="175" t="s">
        <v>1455</v>
      </c>
      <c r="B1490" s="178" t="s">
        <v>1856</v>
      </c>
      <c r="C1490" s="178" t="s">
        <v>1494</v>
      </c>
      <c r="D1490" s="150">
        <v>0</v>
      </c>
      <c r="E1490" s="153">
        <v>0</v>
      </c>
      <c r="F1490" s="153">
        <v>0</v>
      </c>
      <c r="G1490" s="151">
        <v>0</v>
      </c>
      <c r="H1490" s="151">
        <v>0</v>
      </c>
      <c r="I1490" s="151">
        <v>0</v>
      </c>
      <c r="J1490" s="151">
        <v>0</v>
      </c>
      <c r="K1490" s="151">
        <v>0</v>
      </c>
      <c r="L1490" s="151">
        <v>0</v>
      </c>
      <c r="M1490" s="172">
        <v>0.93</v>
      </c>
      <c r="N1490" s="153">
        <v>0</v>
      </c>
      <c r="O1490" s="153">
        <v>0</v>
      </c>
      <c r="P1490" s="153">
        <v>0</v>
      </c>
      <c r="Q1490" s="154">
        <v>0</v>
      </c>
      <c r="R1490" s="154">
        <v>0</v>
      </c>
      <c r="S1490" s="154">
        <v>0</v>
      </c>
      <c r="T1490" s="154">
        <v>0</v>
      </c>
      <c r="U1490" s="173">
        <v>0</v>
      </c>
      <c r="V1490" s="158">
        <v>0</v>
      </c>
      <c r="W1490" s="158">
        <v>0</v>
      </c>
      <c r="X1490" s="158">
        <v>0</v>
      </c>
      <c r="Y1490" s="158">
        <v>0</v>
      </c>
      <c r="Z1490" s="155">
        <v>0</v>
      </c>
      <c r="AA1490" s="155">
        <v>0</v>
      </c>
      <c r="AB1490" s="173">
        <v>0</v>
      </c>
    </row>
    <row r="1491" spans="1:28">
      <c r="A1491" s="175" t="s">
        <v>1455</v>
      </c>
      <c r="B1491" s="178" t="s">
        <v>1856</v>
      </c>
      <c r="C1491" s="178" t="s">
        <v>1495</v>
      </c>
      <c r="D1491" s="150">
        <v>94</v>
      </c>
      <c r="E1491" s="153">
        <v>85</v>
      </c>
      <c r="F1491" s="153">
        <v>9</v>
      </c>
      <c r="G1491" s="151">
        <v>61</v>
      </c>
      <c r="H1491" s="151">
        <v>30</v>
      </c>
      <c r="I1491" s="151">
        <v>31</v>
      </c>
      <c r="J1491" s="151">
        <v>862</v>
      </c>
      <c r="K1491" s="151">
        <v>837</v>
      </c>
      <c r="L1491" s="151">
        <v>25</v>
      </c>
      <c r="M1491" s="172">
        <v>0.93</v>
      </c>
      <c r="N1491" s="153">
        <v>7710</v>
      </c>
      <c r="O1491" s="153">
        <v>6329</v>
      </c>
      <c r="P1491" s="153">
        <v>1381</v>
      </c>
      <c r="Q1491" s="154">
        <v>0.820881971465629</v>
      </c>
      <c r="R1491" s="154">
        <v>0.904255319148936</v>
      </c>
      <c r="S1491" s="154">
        <v>0.491803278688525</v>
      </c>
      <c r="T1491" s="154">
        <v>0.970997679814385</v>
      </c>
      <c r="U1491" s="173">
        <v>0.412452040460412</v>
      </c>
      <c r="V1491" s="158">
        <v>1872</v>
      </c>
      <c r="W1491" s="158">
        <v>1585</v>
      </c>
      <c r="X1491" s="158">
        <v>2969</v>
      </c>
      <c r="Y1491" s="158">
        <v>2609</v>
      </c>
      <c r="Z1491" s="155">
        <v>0.846688034188034</v>
      </c>
      <c r="AA1491" s="155">
        <v>0.878747052879758</v>
      </c>
      <c r="AB1491" s="173">
        <v>-0.0320590186917233</v>
      </c>
    </row>
    <row r="1492" spans="1:28">
      <c r="A1492" s="175" t="s">
        <v>1455</v>
      </c>
      <c r="B1492" s="178" t="s">
        <v>1857</v>
      </c>
      <c r="C1492" s="178" t="s">
        <v>1496</v>
      </c>
      <c r="D1492" s="150">
        <v>653</v>
      </c>
      <c r="E1492" s="153">
        <v>517</v>
      </c>
      <c r="F1492" s="153">
        <v>136</v>
      </c>
      <c r="G1492" s="151">
        <v>476</v>
      </c>
      <c r="H1492" s="151">
        <v>384</v>
      </c>
      <c r="I1492" s="151">
        <v>92</v>
      </c>
      <c r="J1492" s="151">
        <v>562</v>
      </c>
      <c r="K1492" s="151">
        <v>516</v>
      </c>
      <c r="L1492" s="151">
        <v>46</v>
      </c>
      <c r="M1492" s="172">
        <v>0.93</v>
      </c>
      <c r="N1492" s="153">
        <v>10875</v>
      </c>
      <c r="O1492" s="153">
        <v>9731</v>
      </c>
      <c r="P1492" s="153">
        <v>1144</v>
      </c>
      <c r="Q1492" s="154">
        <v>0.894804597701149</v>
      </c>
      <c r="R1492" s="154">
        <v>0.791730474732006</v>
      </c>
      <c r="S1492" s="154">
        <v>0.80672268907563</v>
      </c>
      <c r="T1492" s="154">
        <v>0.918149466192171</v>
      </c>
      <c r="U1492" s="173">
        <v>-0.0149922143436242</v>
      </c>
      <c r="V1492" s="158">
        <v>3480</v>
      </c>
      <c r="W1492" s="158">
        <v>3024</v>
      </c>
      <c r="X1492" s="158">
        <v>3534</v>
      </c>
      <c r="Y1492" s="158">
        <v>3196</v>
      </c>
      <c r="Z1492" s="155">
        <v>0.868965517241379</v>
      </c>
      <c r="AA1492" s="155">
        <v>0.90435766836446</v>
      </c>
      <c r="AB1492" s="173">
        <v>-0.0353921511230803</v>
      </c>
    </row>
    <row r="1493" spans="1:28">
      <c r="A1493" s="175" t="s">
        <v>1455</v>
      </c>
      <c r="B1493" s="178" t="s">
        <v>1855</v>
      </c>
      <c r="C1493" s="178" t="s">
        <v>1497</v>
      </c>
      <c r="D1493" s="150">
        <v>1992</v>
      </c>
      <c r="E1493" s="153">
        <v>1675</v>
      </c>
      <c r="F1493" s="153">
        <v>317</v>
      </c>
      <c r="G1493" s="151">
        <v>2414</v>
      </c>
      <c r="H1493" s="151">
        <v>1915</v>
      </c>
      <c r="I1493" s="151">
        <v>499</v>
      </c>
      <c r="J1493" s="151">
        <v>2453</v>
      </c>
      <c r="K1493" s="151">
        <v>1891</v>
      </c>
      <c r="L1493" s="151">
        <v>562</v>
      </c>
      <c r="M1493" s="172">
        <v>0.93</v>
      </c>
      <c r="N1493" s="153">
        <v>45081</v>
      </c>
      <c r="O1493" s="153">
        <v>36998</v>
      </c>
      <c r="P1493" s="153">
        <v>8083</v>
      </c>
      <c r="Q1493" s="154">
        <v>0.820700516847452</v>
      </c>
      <c r="R1493" s="154">
        <v>0.840863453815261</v>
      </c>
      <c r="S1493" s="154">
        <v>0.793289146644573</v>
      </c>
      <c r="T1493" s="154">
        <v>0.770892784345699</v>
      </c>
      <c r="U1493" s="173">
        <v>0.0475743071706878</v>
      </c>
      <c r="V1493" s="158">
        <v>14350</v>
      </c>
      <c r="W1493" s="158">
        <v>11540</v>
      </c>
      <c r="X1493" s="158">
        <v>14037</v>
      </c>
      <c r="Y1493" s="158">
        <v>11438</v>
      </c>
      <c r="Z1493" s="155">
        <v>0.80418118466899</v>
      </c>
      <c r="AA1493" s="155">
        <v>0.814846477167486</v>
      </c>
      <c r="AB1493" s="173">
        <v>-0.0106652924984963</v>
      </c>
    </row>
    <row r="1494" spans="1:28">
      <c r="A1494" s="175" t="s">
        <v>1455</v>
      </c>
      <c r="B1494" s="178" t="s">
        <v>1857</v>
      </c>
      <c r="C1494" s="178" t="s">
        <v>1498</v>
      </c>
      <c r="D1494" s="150">
        <v>720</v>
      </c>
      <c r="E1494" s="153">
        <v>640</v>
      </c>
      <c r="F1494" s="153">
        <v>80</v>
      </c>
      <c r="G1494" s="151">
        <v>1039</v>
      </c>
      <c r="H1494" s="151">
        <v>793</v>
      </c>
      <c r="I1494" s="151">
        <v>246</v>
      </c>
      <c r="J1494" s="151">
        <v>974</v>
      </c>
      <c r="K1494" s="151">
        <v>858</v>
      </c>
      <c r="L1494" s="151">
        <v>116</v>
      </c>
      <c r="M1494" s="172">
        <v>0.93</v>
      </c>
      <c r="N1494" s="153">
        <v>19819</v>
      </c>
      <c r="O1494" s="153">
        <v>18501</v>
      </c>
      <c r="P1494" s="153">
        <v>1318</v>
      </c>
      <c r="Q1494" s="154">
        <v>0.933498158332913</v>
      </c>
      <c r="R1494" s="154">
        <v>0.888888888888889</v>
      </c>
      <c r="S1494" s="154">
        <v>0.763233878729548</v>
      </c>
      <c r="T1494" s="154">
        <v>0.880903490759754</v>
      </c>
      <c r="U1494" s="173">
        <v>0.125655010159341</v>
      </c>
      <c r="V1494" s="158">
        <v>6506</v>
      </c>
      <c r="W1494" s="158">
        <v>5683</v>
      </c>
      <c r="X1494" s="158">
        <v>6017</v>
      </c>
      <c r="Y1494" s="158">
        <v>5656</v>
      </c>
      <c r="Z1494" s="155">
        <v>0.873501383338457</v>
      </c>
      <c r="AA1494" s="155">
        <v>0.940003323915573</v>
      </c>
      <c r="AB1494" s="173">
        <v>-0.0665019405771157</v>
      </c>
    </row>
    <row r="1495" spans="1:28">
      <c r="A1495" s="175" t="s">
        <v>1455</v>
      </c>
      <c r="B1495" s="178" t="s">
        <v>1855</v>
      </c>
      <c r="C1495" s="178" t="s">
        <v>1499</v>
      </c>
      <c r="D1495" s="150">
        <v>1024</v>
      </c>
      <c r="E1495" s="153">
        <v>917</v>
      </c>
      <c r="F1495" s="153">
        <v>107</v>
      </c>
      <c r="G1495" s="151">
        <v>1640</v>
      </c>
      <c r="H1495" s="151">
        <v>1507</v>
      </c>
      <c r="I1495" s="151">
        <v>133</v>
      </c>
      <c r="J1495" s="151">
        <v>1754</v>
      </c>
      <c r="K1495" s="151">
        <v>1644</v>
      </c>
      <c r="L1495" s="151">
        <v>110</v>
      </c>
      <c r="M1495" s="172">
        <v>0.93</v>
      </c>
      <c r="N1495" s="153">
        <v>35425</v>
      </c>
      <c r="O1495" s="153">
        <v>32921</v>
      </c>
      <c r="P1495" s="153">
        <v>2504</v>
      </c>
      <c r="Q1495" s="154">
        <v>0.929315455187015</v>
      </c>
      <c r="R1495" s="154">
        <v>0.8955078125</v>
      </c>
      <c r="S1495" s="154">
        <v>0.91890243902439</v>
      </c>
      <c r="T1495" s="154">
        <v>0.937286202964652</v>
      </c>
      <c r="U1495" s="173">
        <v>-0.0233946265243903</v>
      </c>
      <c r="V1495" s="158">
        <v>10345</v>
      </c>
      <c r="W1495" s="158">
        <v>9677</v>
      </c>
      <c r="X1495" s="158">
        <v>11647</v>
      </c>
      <c r="Y1495" s="158">
        <v>10853</v>
      </c>
      <c r="Z1495" s="155">
        <v>0.935427742870952</v>
      </c>
      <c r="AA1495" s="155">
        <v>0.931827938524942</v>
      </c>
      <c r="AB1495" s="173">
        <v>0.00359980434601015</v>
      </c>
    </row>
    <row r="1496" spans="1:28">
      <c r="A1496" s="175" t="s">
        <v>1455</v>
      </c>
      <c r="B1496" s="178" t="s">
        <v>1857</v>
      </c>
      <c r="C1496" s="178" t="s">
        <v>1500</v>
      </c>
      <c r="D1496" s="150">
        <v>502</v>
      </c>
      <c r="E1496" s="153">
        <v>443</v>
      </c>
      <c r="F1496" s="153">
        <v>59</v>
      </c>
      <c r="G1496" s="151">
        <v>351</v>
      </c>
      <c r="H1496" s="151">
        <v>350</v>
      </c>
      <c r="I1496" s="151">
        <v>1</v>
      </c>
      <c r="J1496" s="151">
        <v>395</v>
      </c>
      <c r="K1496" s="151">
        <v>389</v>
      </c>
      <c r="L1496" s="151">
        <v>6</v>
      </c>
      <c r="M1496" s="172">
        <v>0.93</v>
      </c>
      <c r="N1496" s="153">
        <v>9490</v>
      </c>
      <c r="O1496" s="153">
        <v>9326</v>
      </c>
      <c r="P1496" s="153">
        <v>164</v>
      </c>
      <c r="Q1496" s="154">
        <v>0.982718651211802</v>
      </c>
      <c r="R1496" s="154">
        <v>0.882470119521912</v>
      </c>
      <c r="S1496" s="154">
        <v>0.997150997150997</v>
      </c>
      <c r="T1496" s="154">
        <v>0.984810126582279</v>
      </c>
      <c r="U1496" s="173">
        <v>-0.114680877629085</v>
      </c>
      <c r="V1496" s="158">
        <v>2739</v>
      </c>
      <c r="W1496" s="158">
        <v>2640</v>
      </c>
      <c r="X1496" s="158">
        <v>3132</v>
      </c>
      <c r="Y1496" s="158">
        <v>3107</v>
      </c>
      <c r="Z1496" s="155">
        <v>0.963855421686747</v>
      </c>
      <c r="AA1496" s="155">
        <v>0.992017879948914</v>
      </c>
      <c r="AB1496" s="173">
        <v>-0.0281624582621675</v>
      </c>
    </row>
    <row r="1497" spans="1:28">
      <c r="A1497" s="175" t="s">
        <v>1455</v>
      </c>
      <c r="B1497" s="178" t="s">
        <v>1857</v>
      </c>
      <c r="C1497" s="178" t="s">
        <v>1501</v>
      </c>
      <c r="D1497" s="150">
        <v>969</v>
      </c>
      <c r="E1497" s="153">
        <v>882</v>
      </c>
      <c r="F1497" s="153">
        <v>87</v>
      </c>
      <c r="G1497" s="151">
        <v>1136</v>
      </c>
      <c r="H1497" s="151">
        <v>1068</v>
      </c>
      <c r="I1497" s="151">
        <v>68</v>
      </c>
      <c r="J1497" s="151">
        <v>878</v>
      </c>
      <c r="K1497" s="151">
        <v>850</v>
      </c>
      <c r="L1497" s="151">
        <v>28</v>
      </c>
      <c r="M1497" s="172">
        <v>0.93</v>
      </c>
      <c r="N1497" s="153">
        <v>21222</v>
      </c>
      <c r="O1497" s="153">
        <v>20477</v>
      </c>
      <c r="P1497" s="153">
        <v>745</v>
      </c>
      <c r="Q1497" s="154">
        <v>0.964894920365658</v>
      </c>
      <c r="R1497" s="154">
        <v>0.910216718266254</v>
      </c>
      <c r="S1497" s="154">
        <v>0.940140845070423</v>
      </c>
      <c r="T1497" s="154">
        <v>0.968109339407745</v>
      </c>
      <c r="U1497" s="173">
        <v>-0.0299241268041687</v>
      </c>
      <c r="V1497" s="158">
        <v>6582</v>
      </c>
      <c r="W1497" s="158">
        <v>6309</v>
      </c>
      <c r="X1497" s="158">
        <v>7126</v>
      </c>
      <c r="Y1497" s="158">
        <v>6809</v>
      </c>
      <c r="Z1497" s="155">
        <v>0.958523245214221</v>
      </c>
      <c r="AA1497" s="155">
        <v>0.95551501543643</v>
      </c>
      <c r="AB1497" s="173">
        <v>0.00300822977779058</v>
      </c>
    </row>
    <row r="1498" spans="1:28">
      <c r="A1498" s="175" t="s">
        <v>1455</v>
      </c>
      <c r="B1498" s="178" t="s">
        <v>1855</v>
      </c>
      <c r="C1498" s="178" t="s">
        <v>1502</v>
      </c>
      <c r="D1498" s="150">
        <v>2298</v>
      </c>
      <c r="E1498" s="153">
        <v>1985</v>
      </c>
      <c r="F1498" s="153">
        <v>313</v>
      </c>
      <c r="G1498" s="151">
        <v>2395</v>
      </c>
      <c r="H1498" s="151">
        <v>2229</v>
      </c>
      <c r="I1498" s="151">
        <v>166</v>
      </c>
      <c r="J1498" s="151">
        <v>3077</v>
      </c>
      <c r="K1498" s="151">
        <v>2844</v>
      </c>
      <c r="L1498" s="151">
        <v>233</v>
      </c>
      <c r="M1498" s="172">
        <v>0.93</v>
      </c>
      <c r="N1498" s="153">
        <v>46775</v>
      </c>
      <c r="O1498" s="153">
        <v>42571</v>
      </c>
      <c r="P1498" s="153">
        <v>4204</v>
      </c>
      <c r="Q1498" s="154">
        <v>0.910122928915019</v>
      </c>
      <c r="R1498" s="154">
        <v>0.863794604003481</v>
      </c>
      <c r="S1498" s="154">
        <v>0.930688935281837</v>
      </c>
      <c r="T1498" s="154">
        <v>0.924276893077673</v>
      </c>
      <c r="U1498" s="173">
        <v>-0.0668943312783559</v>
      </c>
      <c r="V1498" s="158">
        <v>15430</v>
      </c>
      <c r="W1498" s="158">
        <v>14101</v>
      </c>
      <c r="X1498" s="158">
        <v>14767</v>
      </c>
      <c r="Y1498" s="158">
        <v>13528</v>
      </c>
      <c r="Z1498" s="155">
        <v>0.913869086195723</v>
      </c>
      <c r="AA1498" s="155">
        <v>0.916096702106047</v>
      </c>
      <c r="AB1498" s="173">
        <v>-0.00222761591032472</v>
      </c>
    </row>
    <row r="1499" spans="1:28">
      <c r="A1499" s="175" t="s">
        <v>1455</v>
      </c>
      <c r="B1499" s="178" t="s">
        <v>1855</v>
      </c>
      <c r="C1499" s="178" t="s">
        <v>1503</v>
      </c>
      <c r="D1499" s="150">
        <v>2062</v>
      </c>
      <c r="E1499" s="153">
        <v>1881</v>
      </c>
      <c r="F1499" s="153">
        <v>181</v>
      </c>
      <c r="G1499" s="151">
        <v>2001</v>
      </c>
      <c r="H1499" s="151">
        <v>1850</v>
      </c>
      <c r="I1499" s="151">
        <v>151</v>
      </c>
      <c r="J1499" s="151">
        <v>2398</v>
      </c>
      <c r="K1499" s="151">
        <v>2269</v>
      </c>
      <c r="L1499" s="151">
        <v>129</v>
      </c>
      <c r="M1499" s="172">
        <v>0.93</v>
      </c>
      <c r="N1499" s="153">
        <v>51730</v>
      </c>
      <c r="O1499" s="153">
        <v>48313</v>
      </c>
      <c r="P1499" s="153">
        <v>3417</v>
      </c>
      <c r="Q1499" s="154">
        <v>0.933945486178233</v>
      </c>
      <c r="R1499" s="154">
        <v>0.912221144519884</v>
      </c>
      <c r="S1499" s="154">
        <v>0.924537731134433</v>
      </c>
      <c r="T1499" s="154">
        <v>0.946205170975813</v>
      </c>
      <c r="U1499" s="173">
        <v>-0.0123165866145493</v>
      </c>
      <c r="V1499" s="158">
        <v>15144</v>
      </c>
      <c r="W1499" s="158">
        <v>14083</v>
      </c>
      <c r="X1499" s="158">
        <v>17589</v>
      </c>
      <c r="Y1499" s="158">
        <v>16484</v>
      </c>
      <c r="Z1499" s="155">
        <v>0.929939249867935</v>
      </c>
      <c r="AA1499" s="155">
        <v>0.937176644493718</v>
      </c>
      <c r="AB1499" s="173">
        <v>-0.0072373946257831</v>
      </c>
    </row>
    <row r="1500" spans="1:28">
      <c r="A1500" s="175" t="s">
        <v>1455</v>
      </c>
      <c r="B1500" s="178" t="s">
        <v>1856</v>
      </c>
      <c r="C1500" s="178" t="s">
        <v>1504</v>
      </c>
      <c r="D1500" s="150">
        <v>519</v>
      </c>
      <c r="E1500" s="153">
        <v>438</v>
      </c>
      <c r="F1500" s="153">
        <v>81</v>
      </c>
      <c r="G1500" s="151">
        <v>230</v>
      </c>
      <c r="H1500" s="151">
        <v>221</v>
      </c>
      <c r="I1500" s="151">
        <v>9</v>
      </c>
      <c r="J1500" s="151">
        <v>1097</v>
      </c>
      <c r="K1500" s="151">
        <v>1030</v>
      </c>
      <c r="L1500" s="151">
        <v>67</v>
      </c>
      <c r="M1500" s="172">
        <v>0.93</v>
      </c>
      <c r="N1500" s="153">
        <v>29045</v>
      </c>
      <c r="O1500" s="153">
        <v>26960</v>
      </c>
      <c r="P1500" s="153">
        <v>2085</v>
      </c>
      <c r="Q1500" s="154">
        <v>0.928214839042865</v>
      </c>
      <c r="R1500" s="154">
        <v>0.84393063583815</v>
      </c>
      <c r="S1500" s="154">
        <v>0.960869565217391</v>
      </c>
      <c r="T1500" s="154">
        <v>0.938924339106655</v>
      </c>
      <c r="U1500" s="173">
        <v>-0.116938929379241</v>
      </c>
      <c r="V1500" s="158">
        <v>10806</v>
      </c>
      <c r="W1500" s="158">
        <v>10020</v>
      </c>
      <c r="X1500" s="158">
        <v>5773</v>
      </c>
      <c r="Y1500" s="158">
        <v>5374</v>
      </c>
      <c r="Z1500" s="155">
        <v>0.927262631871183</v>
      </c>
      <c r="AA1500" s="155">
        <v>0.930885155032046</v>
      </c>
      <c r="AB1500" s="173">
        <v>-0.00362252316086309</v>
      </c>
    </row>
    <row r="1501" spans="1:28">
      <c r="A1501" s="175" t="s">
        <v>1455</v>
      </c>
      <c r="B1501" s="178" t="s">
        <v>1856</v>
      </c>
      <c r="C1501" s="178" t="s">
        <v>1505</v>
      </c>
      <c r="D1501" s="150">
        <v>321</v>
      </c>
      <c r="E1501" s="153">
        <v>286</v>
      </c>
      <c r="F1501" s="153">
        <v>35</v>
      </c>
      <c r="G1501" s="151">
        <v>477</v>
      </c>
      <c r="H1501" s="151">
        <v>412</v>
      </c>
      <c r="I1501" s="151">
        <v>65</v>
      </c>
      <c r="J1501" s="151">
        <v>993</v>
      </c>
      <c r="K1501" s="151">
        <v>822</v>
      </c>
      <c r="L1501" s="151">
        <v>171</v>
      </c>
      <c r="M1501" s="172">
        <v>0.93</v>
      </c>
      <c r="N1501" s="153">
        <v>19307</v>
      </c>
      <c r="O1501" s="153">
        <v>7654</v>
      </c>
      <c r="P1501" s="153">
        <v>11653</v>
      </c>
      <c r="Q1501" s="154">
        <v>0.396436525612472</v>
      </c>
      <c r="R1501" s="154">
        <v>0.890965732087227</v>
      </c>
      <c r="S1501" s="154">
        <v>0.863731656184486</v>
      </c>
      <c r="T1501" s="154">
        <v>0.827794561933535</v>
      </c>
      <c r="U1501" s="173">
        <v>0.0272340759027411</v>
      </c>
      <c r="V1501" s="158">
        <v>5953</v>
      </c>
      <c r="W1501" s="158">
        <v>5018</v>
      </c>
      <c r="X1501" s="158">
        <v>4664</v>
      </c>
      <c r="Y1501" s="158">
        <v>2116</v>
      </c>
      <c r="Z1501" s="155">
        <v>0.842936334621199</v>
      </c>
      <c r="AA1501" s="155">
        <v>0.45368782161235</v>
      </c>
      <c r="AB1501" s="173">
        <v>0.389248513008849</v>
      </c>
    </row>
    <row r="1502" spans="1:28">
      <c r="A1502" s="175" t="s">
        <v>1455</v>
      </c>
      <c r="B1502" s="178" t="s">
        <v>1856</v>
      </c>
      <c r="C1502" s="178" t="s">
        <v>1506</v>
      </c>
      <c r="D1502" s="150">
        <v>645</v>
      </c>
      <c r="E1502" s="153">
        <v>236</v>
      </c>
      <c r="F1502" s="153">
        <v>409</v>
      </c>
      <c r="G1502" s="151">
        <v>103</v>
      </c>
      <c r="H1502" s="151">
        <v>53</v>
      </c>
      <c r="I1502" s="151">
        <v>50</v>
      </c>
      <c r="J1502" s="151">
        <v>113</v>
      </c>
      <c r="K1502" s="151">
        <v>37</v>
      </c>
      <c r="L1502" s="151">
        <v>76</v>
      </c>
      <c r="M1502" s="172">
        <v>0.93</v>
      </c>
      <c r="N1502" s="153">
        <v>4475</v>
      </c>
      <c r="O1502" s="153">
        <v>2638</v>
      </c>
      <c r="P1502" s="153">
        <v>1837</v>
      </c>
      <c r="Q1502" s="154">
        <v>0.589497206703911</v>
      </c>
      <c r="R1502" s="154">
        <v>0.365891472868217</v>
      </c>
      <c r="S1502" s="154">
        <v>0.514563106796116</v>
      </c>
      <c r="T1502" s="154">
        <v>0.327433628318584</v>
      </c>
      <c r="U1502" s="173">
        <v>-0.148671633927899</v>
      </c>
      <c r="V1502" s="158">
        <v>1393</v>
      </c>
      <c r="W1502" s="158">
        <v>580</v>
      </c>
      <c r="X1502" s="158">
        <v>1269</v>
      </c>
      <c r="Y1502" s="158">
        <v>819</v>
      </c>
      <c r="Z1502" s="155">
        <v>0.416367552045944</v>
      </c>
      <c r="AA1502" s="155">
        <v>0.645390070921986</v>
      </c>
      <c r="AB1502" s="173">
        <v>-0.229022518876042</v>
      </c>
    </row>
    <row r="1503" spans="1:28">
      <c r="A1503" s="175" t="s">
        <v>1455</v>
      </c>
      <c r="B1503" s="178" t="s">
        <v>1857</v>
      </c>
      <c r="C1503" s="178" t="s">
        <v>1507</v>
      </c>
      <c r="D1503" s="150">
        <v>2137</v>
      </c>
      <c r="E1503" s="153">
        <v>1824</v>
      </c>
      <c r="F1503" s="153">
        <v>313</v>
      </c>
      <c r="G1503" s="151">
        <v>2079</v>
      </c>
      <c r="H1503" s="151">
        <v>1836</v>
      </c>
      <c r="I1503" s="151">
        <v>243</v>
      </c>
      <c r="J1503" s="151">
        <v>1182</v>
      </c>
      <c r="K1503" s="151">
        <v>1083</v>
      </c>
      <c r="L1503" s="151">
        <v>99</v>
      </c>
      <c r="M1503" s="172">
        <v>0.93</v>
      </c>
      <c r="N1503" s="153">
        <v>41450</v>
      </c>
      <c r="O1503" s="153">
        <v>38544</v>
      </c>
      <c r="P1503" s="153">
        <v>2906</v>
      </c>
      <c r="Q1503" s="154">
        <v>0.929891435464415</v>
      </c>
      <c r="R1503" s="154">
        <v>0.85353299017314</v>
      </c>
      <c r="S1503" s="154">
        <v>0.883116883116883</v>
      </c>
      <c r="T1503" s="154">
        <v>0.916243654822335</v>
      </c>
      <c r="U1503" s="173">
        <v>-0.0295838929437432</v>
      </c>
      <c r="V1503" s="158">
        <v>13231</v>
      </c>
      <c r="W1503" s="158">
        <v>11871</v>
      </c>
      <c r="X1503" s="158">
        <v>13121</v>
      </c>
      <c r="Y1503" s="158">
        <v>12330</v>
      </c>
      <c r="Z1503" s="155">
        <v>0.897211095155317</v>
      </c>
      <c r="AA1503" s="155">
        <v>0.939714960749943</v>
      </c>
      <c r="AB1503" s="173">
        <v>-0.0425038655946258</v>
      </c>
    </row>
    <row r="1504" spans="1:28">
      <c r="A1504" s="175" t="s">
        <v>1455</v>
      </c>
      <c r="B1504" s="178" t="s">
        <v>1856</v>
      </c>
      <c r="C1504" s="178" t="s">
        <v>1508</v>
      </c>
      <c r="D1504" s="150">
        <v>245</v>
      </c>
      <c r="E1504" s="153">
        <v>224</v>
      </c>
      <c r="F1504" s="153">
        <v>21</v>
      </c>
      <c r="G1504" s="151">
        <v>811</v>
      </c>
      <c r="H1504" s="151">
        <v>777</v>
      </c>
      <c r="I1504" s="151">
        <v>34</v>
      </c>
      <c r="J1504" s="151">
        <v>886</v>
      </c>
      <c r="K1504" s="151">
        <v>802</v>
      </c>
      <c r="L1504" s="151">
        <v>84</v>
      </c>
      <c r="M1504" s="172">
        <v>0.93</v>
      </c>
      <c r="N1504" s="153">
        <v>16484</v>
      </c>
      <c r="O1504" s="153">
        <v>12488</v>
      </c>
      <c r="P1504" s="153">
        <v>3996</v>
      </c>
      <c r="Q1504" s="154">
        <v>0.757583110895414</v>
      </c>
      <c r="R1504" s="154">
        <v>0.914285714285714</v>
      </c>
      <c r="S1504" s="154">
        <v>0.958076448828607</v>
      </c>
      <c r="T1504" s="154">
        <v>0.905191873589165</v>
      </c>
      <c r="U1504" s="173">
        <v>-0.0437907345428924</v>
      </c>
      <c r="V1504" s="158">
        <v>5360</v>
      </c>
      <c r="W1504" s="158">
        <v>5020</v>
      </c>
      <c r="X1504" s="158">
        <v>3045</v>
      </c>
      <c r="Y1504" s="158">
        <v>2890</v>
      </c>
      <c r="Z1504" s="155">
        <v>0.936567164179104</v>
      </c>
      <c r="AA1504" s="155">
        <v>0.949096880131363</v>
      </c>
      <c r="AB1504" s="173">
        <v>-0.0125297159522584</v>
      </c>
    </row>
    <row r="1505" spans="1:28">
      <c r="A1505" s="175" t="s">
        <v>1455</v>
      </c>
      <c r="B1505" s="178" t="s">
        <v>1856</v>
      </c>
      <c r="C1505" s="178" t="s">
        <v>1509</v>
      </c>
      <c r="D1505" s="150">
        <v>187</v>
      </c>
      <c r="E1505" s="153">
        <v>147</v>
      </c>
      <c r="F1505" s="153">
        <v>40</v>
      </c>
      <c r="G1505" s="151">
        <v>204</v>
      </c>
      <c r="H1505" s="151">
        <v>154</v>
      </c>
      <c r="I1505" s="151">
        <v>50</v>
      </c>
      <c r="J1505" s="151">
        <v>576</v>
      </c>
      <c r="K1505" s="151">
        <v>369</v>
      </c>
      <c r="L1505" s="151">
        <v>207</v>
      </c>
      <c r="M1505" s="172">
        <v>0.93</v>
      </c>
      <c r="N1505" s="153">
        <v>10203</v>
      </c>
      <c r="O1505" s="153">
        <v>7644</v>
      </c>
      <c r="P1505" s="153">
        <v>2559</v>
      </c>
      <c r="Q1505" s="154">
        <v>0.749191414289915</v>
      </c>
      <c r="R1505" s="154">
        <v>0.786096256684492</v>
      </c>
      <c r="S1505" s="154">
        <v>0.754901960784314</v>
      </c>
      <c r="T1505" s="154">
        <v>0.640625</v>
      </c>
      <c r="U1505" s="173">
        <v>0.0311942959001783</v>
      </c>
      <c r="V1505" s="158">
        <v>3390</v>
      </c>
      <c r="W1505" s="158">
        <v>2488</v>
      </c>
      <c r="X1505" s="158">
        <v>2103</v>
      </c>
      <c r="Y1505" s="158">
        <v>1783</v>
      </c>
      <c r="Z1505" s="155">
        <v>0.733923303834808</v>
      </c>
      <c r="AA1505" s="155">
        <v>0.847836424155968</v>
      </c>
      <c r="AB1505" s="173">
        <v>-0.113913120321159</v>
      </c>
    </row>
    <row r="1506" spans="1:28">
      <c r="A1506" s="175" t="s">
        <v>1455</v>
      </c>
      <c r="B1506" s="178" t="s">
        <v>1856</v>
      </c>
      <c r="C1506" s="178" t="s">
        <v>1510</v>
      </c>
      <c r="D1506" s="150">
        <v>539</v>
      </c>
      <c r="E1506" s="153">
        <v>379</v>
      </c>
      <c r="F1506" s="153">
        <v>160</v>
      </c>
      <c r="G1506" s="151">
        <v>205</v>
      </c>
      <c r="H1506" s="151">
        <v>173</v>
      </c>
      <c r="I1506" s="151">
        <v>32</v>
      </c>
      <c r="J1506" s="151">
        <v>146</v>
      </c>
      <c r="K1506" s="151">
        <v>140</v>
      </c>
      <c r="L1506" s="151">
        <v>6</v>
      </c>
      <c r="M1506" s="172">
        <v>0.93</v>
      </c>
      <c r="N1506" s="153">
        <v>11105</v>
      </c>
      <c r="O1506" s="153">
        <v>10714</v>
      </c>
      <c r="P1506" s="153">
        <v>391</v>
      </c>
      <c r="Q1506" s="154">
        <v>0.964790634849167</v>
      </c>
      <c r="R1506" s="154">
        <v>0.703153988868275</v>
      </c>
      <c r="S1506" s="154">
        <v>0.84390243902439</v>
      </c>
      <c r="T1506" s="154">
        <v>0.958904109589041</v>
      </c>
      <c r="U1506" s="173">
        <v>-0.140748450156116</v>
      </c>
      <c r="V1506" s="158">
        <v>1924</v>
      </c>
      <c r="W1506" s="158">
        <v>1680</v>
      </c>
      <c r="X1506" s="158">
        <v>3295</v>
      </c>
      <c r="Y1506" s="158">
        <v>3226</v>
      </c>
      <c r="Z1506" s="155">
        <v>0.873180873180873</v>
      </c>
      <c r="AA1506" s="155">
        <v>0.979059180576631</v>
      </c>
      <c r="AB1506" s="173">
        <v>-0.105878307395758</v>
      </c>
    </row>
    <row r="1507" spans="1:28">
      <c r="A1507" s="175" t="s">
        <v>1455</v>
      </c>
      <c r="B1507" s="178" t="s">
        <v>1855</v>
      </c>
      <c r="C1507" s="178" t="s">
        <v>1511</v>
      </c>
      <c r="D1507" s="150">
        <v>3468</v>
      </c>
      <c r="E1507" s="153">
        <v>3387</v>
      </c>
      <c r="F1507" s="153">
        <v>81</v>
      </c>
      <c r="G1507" s="151">
        <v>3509</v>
      </c>
      <c r="H1507" s="151">
        <v>3456</v>
      </c>
      <c r="I1507" s="151">
        <v>53</v>
      </c>
      <c r="J1507" s="151">
        <v>4411</v>
      </c>
      <c r="K1507" s="151">
        <v>4344</v>
      </c>
      <c r="L1507" s="151">
        <v>67</v>
      </c>
      <c r="M1507" s="172">
        <v>0.93</v>
      </c>
      <c r="N1507" s="153">
        <v>71759</v>
      </c>
      <c r="O1507" s="153">
        <v>70595</v>
      </c>
      <c r="P1507" s="153">
        <v>1164</v>
      </c>
      <c r="Q1507" s="154">
        <v>0.983779038169428</v>
      </c>
      <c r="R1507" s="154">
        <v>0.976643598615917</v>
      </c>
      <c r="S1507" s="154">
        <v>0.984895981761186</v>
      </c>
      <c r="T1507" s="154">
        <v>0.984810700521424</v>
      </c>
      <c r="U1507" s="173">
        <v>-0.00825238314526855</v>
      </c>
      <c r="V1507" s="158">
        <v>22119</v>
      </c>
      <c r="W1507" s="158">
        <v>21761</v>
      </c>
      <c r="X1507" s="158">
        <v>24430</v>
      </c>
      <c r="Y1507" s="158">
        <v>23999</v>
      </c>
      <c r="Z1507" s="155">
        <v>0.983814819838148</v>
      </c>
      <c r="AA1507" s="155">
        <v>0.982357756856324</v>
      </c>
      <c r="AB1507" s="173">
        <v>0.00145706298182402</v>
      </c>
    </row>
    <row r="1508" spans="1:28">
      <c r="A1508" s="175" t="s">
        <v>1455</v>
      </c>
      <c r="B1508" s="178" t="s">
        <v>1856</v>
      </c>
      <c r="C1508" s="178" t="s">
        <v>1512</v>
      </c>
      <c r="D1508" s="150">
        <v>290</v>
      </c>
      <c r="E1508" s="153">
        <v>259</v>
      </c>
      <c r="F1508" s="153">
        <v>31</v>
      </c>
      <c r="G1508" s="151">
        <v>1012</v>
      </c>
      <c r="H1508" s="151">
        <v>983</v>
      </c>
      <c r="I1508" s="151">
        <v>29</v>
      </c>
      <c r="J1508" s="151">
        <v>644</v>
      </c>
      <c r="K1508" s="151">
        <v>622</v>
      </c>
      <c r="L1508" s="151">
        <v>22</v>
      </c>
      <c r="M1508" s="172">
        <v>0.93</v>
      </c>
      <c r="N1508" s="153">
        <v>15610</v>
      </c>
      <c r="O1508" s="153">
        <v>15144</v>
      </c>
      <c r="P1508" s="153">
        <v>466</v>
      </c>
      <c r="Q1508" s="154">
        <v>0.97014734144779</v>
      </c>
      <c r="R1508" s="154">
        <v>0.893103448275862</v>
      </c>
      <c r="S1508" s="154">
        <v>0.971343873517787</v>
      </c>
      <c r="T1508" s="154">
        <v>0.96583850931677</v>
      </c>
      <c r="U1508" s="173">
        <v>-0.0782404252419245</v>
      </c>
      <c r="V1508" s="158">
        <v>4830</v>
      </c>
      <c r="W1508" s="158">
        <v>4650</v>
      </c>
      <c r="X1508" s="158">
        <v>3067</v>
      </c>
      <c r="Y1508" s="158">
        <v>3031</v>
      </c>
      <c r="Z1508" s="155">
        <v>0.962732919254658</v>
      </c>
      <c r="AA1508" s="155">
        <v>0.988262145418976</v>
      </c>
      <c r="AB1508" s="173">
        <v>-0.0255292261643177</v>
      </c>
    </row>
    <row r="1509" spans="1:28">
      <c r="A1509" s="175" t="s">
        <v>1455</v>
      </c>
      <c r="B1509" s="178" t="s">
        <v>1856</v>
      </c>
      <c r="C1509" s="178" t="s">
        <v>1513</v>
      </c>
      <c r="D1509" s="150">
        <v>433</v>
      </c>
      <c r="E1509" s="153">
        <v>355</v>
      </c>
      <c r="F1509" s="153">
        <v>78</v>
      </c>
      <c r="G1509" s="151">
        <v>184</v>
      </c>
      <c r="H1509" s="151">
        <v>172</v>
      </c>
      <c r="I1509" s="151">
        <v>12</v>
      </c>
      <c r="J1509" s="151">
        <v>802</v>
      </c>
      <c r="K1509" s="151">
        <v>681</v>
      </c>
      <c r="L1509" s="151">
        <v>121</v>
      </c>
      <c r="M1509" s="172">
        <v>0.93</v>
      </c>
      <c r="N1509" s="153">
        <v>24419</v>
      </c>
      <c r="O1509" s="153">
        <v>21197</v>
      </c>
      <c r="P1509" s="153">
        <v>3222</v>
      </c>
      <c r="Q1509" s="154">
        <v>0.868053564847045</v>
      </c>
      <c r="R1509" s="154">
        <v>0.81986143187067</v>
      </c>
      <c r="S1509" s="154">
        <v>0.934782608695652</v>
      </c>
      <c r="T1509" s="154">
        <v>0.849127182044888</v>
      </c>
      <c r="U1509" s="173">
        <v>-0.114921176824982</v>
      </c>
      <c r="V1509" s="158">
        <v>9180</v>
      </c>
      <c r="W1509" s="158">
        <v>8116</v>
      </c>
      <c r="X1509" s="158">
        <v>4684</v>
      </c>
      <c r="Y1509" s="158">
        <v>4218</v>
      </c>
      <c r="Z1509" s="155">
        <v>0.884095860566449</v>
      </c>
      <c r="AA1509" s="155">
        <v>0.900512382578992</v>
      </c>
      <c r="AB1509" s="173">
        <v>-0.0164165220125435</v>
      </c>
    </row>
    <row r="1510" spans="1:28">
      <c r="A1510" s="175" t="s">
        <v>1455</v>
      </c>
      <c r="B1510" s="178" t="s">
        <v>1856</v>
      </c>
      <c r="C1510" s="178" t="s">
        <v>1514</v>
      </c>
      <c r="D1510" s="150">
        <v>635</v>
      </c>
      <c r="E1510" s="153">
        <v>494</v>
      </c>
      <c r="F1510" s="153">
        <v>141</v>
      </c>
      <c r="G1510" s="151">
        <v>270</v>
      </c>
      <c r="H1510" s="151">
        <v>248</v>
      </c>
      <c r="I1510" s="151">
        <v>22</v>
      </c>
      <c r="J1510" s="151">
        <v>1037</v>
      </c>
      <c r="K1510" s="151">
        <v>974</v>
      </c>
      <c r="L1510" s="151">
        <v>63</v>
      </c>
      <c r="M1510" s="172">
        <v>0.93</v>
      </c>
      <c r="N1510" s="153">
        <v>29283</v>
      </c>
      <c r="O1510" s="153">
        <v>27022</v>
      </c>
      <c r="P1510" s="153">
        <v>2261</v>
      </c>
      <c r="Q1510" s="154">
        <v>0.922787965713895</v>
      </c>
      <c r="R1510" s="154">
        <v>0.777952755905512</v>
      </c>
      <c r="S1510" s="154">
        <v>0.918518518518519</v>
      </c>
      <c r="T1510" s="154">
        <v>0.939247830279653</v>
      </c>
      <c r="U1510" s="173">
        <v>-0.140565762613007</v>
      </c>
      <c r="V1510" s="158">
        <v>10611</v>
      </c>
      <c r="W1510" s="158">
        <v>9883</v>
      </c>
      <c r="X1510" s="158">
        <v>6059</v>
      </c>
      <c r="Y1510" s="158">
        <v>5616</v>
      </c>
      <c r="Z1510" s="155">
        <v>0.931391951748186</v>
      </c>
      <c r="AA1510" s="155">
        <v>0.926885624690543</v>
      </c>
      <c r="AB1510" s="173">
        <v>0.00450632705764287</v>
      </c>
    </row>
    <row r="1511" spans="1:28">
      <c r="A1511" s="175" t="s">
        <v>1455</v>
      </c>
      <c r="B1511" s="178" t="s">
        <v>1855</v>
      </c>
      <c r="C1511" s="178" t="s">
        <v>1515</v>
      </c>
      <c r="D1511" s="150">
        <v>0</v>
      </c>
      <c r="E1511" s="153">
        <v>0</v>
      </c>
      <c r="F1511" s="153">
        <v>0</v>
      </c>
      <c r="G1511" s="151">
        <v>0</v>
      </c>
      <c r="H1511" s="151">
        <v>0</v>
      </c>
      <c r="I1511" s="151">
        <v>0</v>
      </c>
      <c r="J1511" s="151">
        <v>0</v>
      </c>
      <c r="K1511" s="151">
        <v>0</v>
      </c>
      <c r="L1511" s="151">
        <v>0</v>
      </c>
      <c r="M1511" s="172">
        <v>0.93</v>
      </c>
      <c r="N1511" s="153">
        <v>0</v>
      </c>
      <c r="O1511" s="153">
        <v>0</v>
      </c>
      <c r="P1511" s="153">
        <v>0</v>
      </c>
      <c r="Q1511" s="154">
        <v>0</v>
      </c>
      <c r="R1511" s="154">
        <v>0</v>
      </c>
      <c r="S1511" s="154">
        <v>0</v>
      </c>
      <c r="T1511" s="154">
        <v>0</v>
      </c>
      <c r="U1511" s="173">
        <v>0</v>
      </c>
      <c r="V1511" s="158">
        <v>0</v>
      </c>
      <c r="W1511" s="158">
        <v>0</v>
      </c>
      <c r="X1511" s="158">
        <v>0</v>
      </c>
      <c r="Y1511" s="158">
        <v>0</v>
      </c>
      <c r="Z1511" s="155">
        <v>0</v>
      </c>
      <c r="AA1511" s="155">
        <v>0</v>
      </c>
      <c r="AB1511" s="173">
        <v>0</v>
      </c>
    </row>
    <row r="1512" spans="1:28">
      <c r="A1512" s="175" t="s">
        <v>1455</v>
      </c>
      <c r="B1512" s="178" t="s">
        <v>1855</v>
      </c>
      <c r="C1512" s="178" t="s">
        <v>1516</v>
      </c>
      <c r="D1512" s="150">
        <v>2047</v>
      </c>
      <c r="E1512" s="153">
        <v>1787</v>
      </c>
      <c r="F1512" s="153">
        <v>260</v>
      </c>
      <c r="G1512" s="151">
        <v>1958</v>
      </c>
      <c r="H1512" s="151">
        <v>1745</v>
      </c>
      <c r="I1512" s="151">
        <v>213</v>
      </c>
      <c r="J1512" s="151">
        <v>2387</v>
      </c>
      <c r="K1512" s="151">
        <v>2188</v>
      </c>
      <c r="L1512" s="151">
        <v>199</v>
      </c>
      <c r="M1512" s="172">
        <v>0.93</v>
      </c>
      <c r="N1512" s="153">
        <v>49927</v>
      </c>
      <c r="O1512" s="153">
        <v>44648</v>
      </c>
      <c r="P1512" s="153">
        <v>5279</v>
      </c>
      <c r="Q1512" s="154">
        <v>0.894265627816612</v>
      </c>
      <c r="R1512" s="154">
        <v>0.872984855886663</v>
      </c>
      <c r="S1512" s="154">
        <v>0.891215526046987</v>
      </c>
      <c r="T1512" s="154">
        <v>0.916631755341433</v>
      </c>
      <c r="U1512" s="173">
        <v>-0.0182306701603233</v>
      </c>
      <c r="V1512" s="158">
        <v>14879</v>
      </c>
      <c r="W1512" s="158">
        <v>13291</v>
      </c>
      <c r="X1512" s="158">
        <v>16231</v>
      </c>
      <c r="Y1512" s="158">
        <v>14529</v>
      </c>
      <c r="Z1512" s="155">
        <v>0.893272397338531</v>
      </c>
      <c r="AA1512" s="155">
        <v>0.895138931673957</v>
      </c>
      <c r="AB1512" s="173">
        <v>-0.00186653433542638</v>
      </c>
    </row>
    <row r="1513" spans="1:28">
      <c r="A1513" s="175" t="s">
        <v>1455</v>
      </c>
      <c r="B1513" s="178" t="s">
        <v>1855</v>
      </c>
      <c r="C1513" s="178" t="s">
        <v>1517</v>
      </c>
      <c r="D1513" s="150">
        <v>2189</v>
      </c>
      <c r="E1513" s="153">
        <v>2041</v>
      </c>
      <c r="F1513" s="153">
        <v>148</v>
      </c>
      <c r="G1513" s="151">
        <v>1972</v>
      </c>
      <c r="H1513" s="151">
        <v>1882</v>
      </c>
      <c r="I1513" s="151">
        <v>90</v>
      </c>
      <c r="J1513" s="151">
        <v>2493</v>
      </c>
      <c r="K1513" s="151">
        <v>2408</v>
      </c>
      <c r="L1513" s="151">
        <v>85</v>
      </c>
      <c r="M1513" s="172">
        <v>0.93</v>
      </c>
      <c r="N1513" s="153">
        <v>51259</v>
      </c>
      <c r="O1513" s="153">
        <v>48944</v>
      </c>
      <c r="P1513" s="153">
        <v>2315</v>
      </c>
      <c r="Q1513" s="154">
        <v>0.954837199321095</v>
      </c>
      <c r="R1513" s="154">
        <v>0.93238921882138</v>
      </c>
      <c r="S1513" s="154">
        <v>0.954361054766734</v>
      </c>
      <c r="T1513" s="154">
        <v>0.965904532691536</v>
      </c>
      <c r="U1513" s="173">
        <v>-0.0219718359453547</v>
      </c>
      <c r="V1513" s="158">
        <v>15287</v>
      </c>
      <c r="W1513" s="158">
        <v>14537</v>
      </c>
      <c r="X1513" s="158">
        <v>16666</v>
      </c>
      <c r="Y1513" s="158">
        <v>15954</v>
      </c>
      <c r="Z1513" s="155">
        <v>0.950938706090142</v>
      </c>
      <c r="AA1513" s="155">
        <v>0.957278291131645</v>
      </c>
      <c r="AB1513" s="173">
        <v>-0.00633958504150334</v>
      </c>
    </row>
    <row r="1514" spans="1:28">
      <c r="A1514" s="175" t="s">
        <v>1455</v>
      </c>
      <c r="B1514" s="178" t="s">
        <v>1856</v>
      </c>
      <c r="C1514" s="178" t="s">
        <v>1518</v>
      </c>
      <c r="D1514" s="150">
        <v>42</v>
      </c>
      <c r="E1514" s="153">
        <v>41</v>
      </c>
      <c r="F1514" s="153">
        <v>1</v>
      </c>
      <c r="G1514" s="151">
        <v>66</v>
      </c>
      <c r="H1514" s="151">
        <v>57</v>
      </c>
      <c r="I1514" s="151">
        <v>9</v>
      </c>
      <c r="J1514" s="151">
        <v>39</v>
      </c>
      <c r="K1514" s="151">
        <v>7</v>
      </c>
      <c r="L1514" s="151">
        <v>32</v>
      </c>
      <c r="M1514" s="172">
        <v>0.93</v>
      </c>
      <c r="N1514" s="153">
        <v>5982</v>
      </c>
      <c r="O1514" s="153">
        <v>541</v>
      </c>
      <c r="P1514" s="153">
        <v>5441</v>
      </c>
      <c r="Q1514" s="154">
        <v>0.0904379806084921</v>
      </c>
      <c r="R1514" s="154">
        <v>0.976190476190476</v>
      </c>
      <c r="S1514" s="154">
        <v>0.863636363636364</v>
      </c>
      <c r="T1514" s="154">
        <v>0.179487179487179</v>
      </c>
      <c r="U1514" s="173">
        <v>0.112554112554113</v>
      </c>
      <c r="V1514" s="158">
        <v>803</v>
      </c>
      <c r="W1514" s="158">
        <v>174</v>
      </c>
      <c r="X1514" s="158">
        <v>2996</v>
      </c>
      <c r="Y1514" s="158">
        <v>72</v>
      </c>
      <c r="Z1514" s="155">
        <v>0.216687422166874</v>
      </c>
      <c r="AA1514" s="155">
        <v>0.0240320427236315</v>
      </c>
      <c r="AB1514" s="173">
        <v>0.192655379443243</v>
      </c>
    </row>
    <row r="1515" spans="1:28">
      <c r="A1515" s="175" t="s">
        <v>1455</v>
      </c>
      <c r="B1515" s="178" t="s">
        <v>1856</v>
      </c>
      <c r="C1515" s="178" t="s">
        <v>1519</v>
      </c>
      <c r="D1515" s="150">
        <v>0</v>
      </c>
      <c r="E1515" s="153">
        <v>0</v>
      </c>
      <c r="F1515" s="153">
        <v>0</v>
      </c>
      <c r="G1515" s="151">
        <v>0</v>
      </c>
      <c r="H1515" s="151">
        <v>0</v>
      </c>
      <c r="I1515" s="151">
        <v>0</v>
      </c>
      <c r="J1515" s="151">
        <v>0</v>
      </c>
      <c r="K1515" s="151">
        <v>0</v>
      </c>
      <c r="L1515" s="151">
        <v>0</v>
      </c>
      <c r="M1515" s="172">
        <v>0.93</v>
      </c>
      <c r="N1515" s="153">
        <v>0</v>
      </c>
      <c r="O1515" s="153">
        <v>0</v>
      </c>
      <c r="P1515" s="153">
        <v>0</v>
      </c>
      <c r="Q1515" s="154">
        <v>0</v>
      </c>
      <c r="R1515" s="154">
        <v>0</v>
      </c>
      <c r="S1515" s="154">
        <v>0</v>
      </c>
      <c r="T1515" s="154">
        <v>0</v>
      </c>
      <c r="U1515" s="173">
        <v>0</v>
      </c>
      <c r="V1515" s="158">
        <v>0</v>
      </c>
      <c r="W1515" s="158">
        <v>0</v>
      </c>
      <c r="X1515" s="158">
        <v>0</v>
      </c>
      <c r="Y1515" s="158">
        <v>0</v>
      </c>
      <c r="Z1515" s="155">
        <v>0</v>
      </c>
      <c r="AA1515" s="155">
        <v>0</v>
      </c>
      <c r="AB1515" s="173">
        <v>0</v>
      </c>
    </row>
    <row r="1516" spans="1:28">
      <c r="A1516" s="175" t="s">
        <v>1455</v>
      </c>
      <c r="B1516" s="178" t="s">
        <v>1856</v>
      </c>
      <c r="C1516" s="178" t="s">
        <v>1520</v>
      </c>
      <c r="D1516" s="150">
        <v>550</v>
      </c>
      <c r="E1516" s="153">
        <v>468</v>
      </c>
      <c r="F1516" s="153">
        <v>82</v>
      </c>
      <c r="G1516" s="151">
        <v>235</v>
      </c>
      <c r="H1516" s="151">
        <v>230</v>
      </c>
      <c r="I1516" s="151">
        <v>5</v>
      </c>
      <c r="J1516" s="151">
        <v>1022</v>
      </c>
      <c r="K1516" s="151">
        <v>992</v>
      </c>
      <c r="L1516" s="151">
        <v>30</v>
      </c>
      <c r="M1516" s="172">
        <v>0.93</v>
      </c>
      <c r="N1516" s="153">
        <v>27703</v>
      </c>
      <c r="O1516" s="153">
        <v>25570</v>
      </c>
      <c r="P1516" s="153">
        <v>2133</v>
      </c>
      <c r="Q1516" s="154">
        <v>0.92300472872974</v>
      </c>
      <c r="R1516" s="154">
        <v>0.850909090909091</v>
      </c>
      <c r="S1516" s="154">
        <v>0.978723404255319</v>
      </c>
      <c r="T1516" s="154">
        <v>0.970645792563601</v>
      </c>
      <c r="U1516" s="173">
        <v>-0.127814313346228</v>
      </c>
      <c r="V1516" s="158">
        <v>10315</v>
      </c>
      <c r="W1516" s="158">
        <v>9767</v>
      </c>
      <c r="X1516" s="158">
        <v>5679</v>
      </c>
      <c r="Y1516" s="158">
        <v>5367</v>
      </c>
      <c r="Z1516" s="155">
        <v>0.946873485215705</v>
      </c>
      <c r="AA1516" s="155">
        <v>0.945060750132065</v>
      </c>
      <c r="AB1516" s="173">
        <v>0.00181273508363977</v>
      </c>
    </row>
    <row r="1517" spans="1:28">
      <c r="A1517" s="175" t="s">
        <v>1455</v>
      </c>
      <c r="B1517" s="178" t="s">
        <v>1855</v>
      </c>
      <c r="C1517" s="178" t="s">
        <v>1521</v>
      </c>
      <c r="D1517" s="150">
        <v>2247</v>
      </c>
      <c r="E1517" s="153">
        <v>1973</v>
      </c>
      <c r="F1517" s="153">
        <v>274</v>
      </c>
      <c r="G1517" s="151">
        <v>1964</v>
      </c>
      <c r="H1517" s="151">
        <v>1817</v>
      </c>
      <c r="I1517" s="151">
        <v>147</v>
      </c>
      <c r="J1517" s="151">
        <v>2285</v>
      </c>
      <c r="K1517" s="151">
        <v>2111</v>
      </c>
      <c r="L1517" s="151">
        <v>174</v>
      </c>
      <c r="M1517" s="172">
        <v>0.93</v>
      </c>
      <c r="N1517" s="153">
        <v>52349</v>
      </c>
      <c r="O1517" s="153">
        <v>47931</v>
      </c>
      <c r="P1517" s="153">
        <v>4418</v>
      </c>
      <c r="Q1517" s="154">
        <v>0.915604882614759</v>
      </c>
      <c r="R1517" s="154">
        <v>0.878059635068981</v>
      </c>
      <c r="S1517" s="154">
        <v>0.925152749490835</v>
      </c>
      <c r="T1517" s="154">
        <v>0.923851203501094</v>
      </c>
      <c r="U1517" s="173">
        <v>-0.0470931144218542</v>
      </c>
      <c r="V1517" s="158">
        <v>15283</v>
      </c>
      <c r="W1517" s="158">
        <v>13800</v>
      </c>
      <c r="X1517" s="158">
        <v>17656</v>
      </c>
      <c r="Y1517" s="158">
        <v>16179</v>
      </c>
      <c r="Z1517" s="155">
        <v>0.902964077733429</v>
      </c>
      <c r="AA1517" s="155">
        <v>0.916345718169461</v>
      </c>
      <c r="AB1517" s="173">
        <v>-0.0133816404360314</v>
      </c>
    </row>
    <row r="1518" spans="1:28">
      <c r="A1518" s="175" t="s">
        <v>1455</v>
      </c>
      <c r="B1518" s="178" t="s">
        <v>1856</v>
      </c>
      <c r="C1518" s="178" t="s">
        <v>1522</v>
      </c>
      <c r="D1518" s="150">
        <v>7</v>
      </c>
      <c r="E1518" s="153">
        <v>6</v>
      </c>
      <c r="F1518" s="153">
        <v>1</v>
      </c>
      <c r="G1518" s="151">
        <v>948</v>
      </c>
      <c r="H1518" s="151">
        <v>948</v>
      </c>
      <c r="I1518" s="151">
        <v>0</v>
      </c>
      <c r="J1518" s="151">
        <v>637</v>
      </c>
      <c r="K1518" s="151">
        <v>491</v>
      </c>
      <c r="L1518" s="151">
        <v>146</v>
      </c>
      <c r="M1518" s="172">
        <v>0.93</v>
      </c>
      <c r="N1518" s="153">
        <v>13551</v>
      </c>
      <c r="O1518" s="153">
        <v>12050</v>
      </c>
      <c r="P1518" s="153">
        <v>1501</v>
      </c>
      <c r="Q1518" s="154">
        <v>0.889233266917571</v>
      </c>
      <c r="R1518" s="154">
        <v>0.857142857142857</v>
      </c>
      <c r="S1518" s="154">
        <v>1</v>
      </c>
      <c r="T1518" s="154">
        <v>0.770800627943485</v>
      </c>
      <c r="U1518" s="173">
        <v>-0.142857142857143</v>
      </c>
      <c r="V1518" s="158">
        <v>3510</v>
      </c>
      <c r="W1518" s="158">
        <v>3308</v>
      </c>
      <c r="X1518" s="158">
        <v>4544</v>
      </c>
      <c r="Y1518" s="158">
        <v>4226</v>
      </c>
      <c r="Z1518" s="155">
        <v>0.942450142450142</v>
      </c>
      <c r="AA1518" s="155">
        <v>0.930017605633803</v>
      </c>
      <c r="AB1518" s="173">
        <v>0.0124325368163396</v>
      </c>
    </row>
    <row r="1519" spans="1:28">
      <c r="A1519" s="175" t="s">
        <v>1455</v>
      </c>
      <c r="B1519" s="178" t="s">
        <v>1856</v>
      </c>
      <c r="C1519" s="178" t="s">
        <v>1523</v>
      </c>
      <c r="D1519" s="150">
        <v>185</v>
      </c>
      <c r="E1519" s="153">
        <v>181</v>
      </c>
      <c r="F1519" s="153">
        <v>4</v>
      </c>
      <c r="G1519" s="151">
        <v>569</v>
      </c>
      <c r="H1519" s="151">
        <v>569</v>
      </c>
      <c r="I1519" s="151">
        <v>0</v>
      </c>
      <c r="J1519" s="151">
        <v>1758</v>
      </c>
      <c r="K1519" s="151">
        <v>1747</v>
      </c>
      <c r="L1519" s="151">
        <v>11</v>
      </c>
      <c r="M1519" s="172">
        <v>0.93</v>
      </c>
      <c r="N1519" s="153">
        <v>25595</v>
      </c>
      <c r="O1519" s="153">
        <v>22470</v>
      </c>
      <c r="P1519" s="153">
        <v>3125</v>
      </c>
      <c r="Q1519" s="154">
        <v>0.877905840984567</v>
      </c>
      <c r="R1519" s="154">
        <v>0.978378378378378</v>
      </c>
      <c r="S1519" s="154">
        <v>1</v>
      </c>
      <c r="T1519" s="154">
        <v>0.993742889647326</v>
      </c>
      <c r="U1519" s="173">
        <v>-0.0216216216216216</v>
      </c>
      <c r="V1519" s="158">
        <v>6011</v>
      </c>
      <c r="W1519" s="158">
        <v>5924</v>
      </c>
      <c r="X1519" s="158">
        <v>9547</v>
      </c>
      <c r="Y1519" s="158">
        <v>8500</v>
      </c>
      <c r="Z1519" s="155">
        <v>0.985526534686408</v>
      </c>
      <c r="AA1519" s="155">
        <v>0.890332041478999</v>
      </c>
      <c r="AB1519" s="173">
        <v>0.0951944932074096</v>
      </c>
    </row>
    <row r="1520" spans="1:28">
      <c r="A1520" s="175" t="s">
        <v>1455</v>
      </c>
      <c r="B1520" s="178" t="s">
        <v>1856</v>
      </c>
      <c r="C1520" s="178" t="s">
        <v>1524</v>
      </c>
      <c r="D1520" s="150">
        <v>242</v>
      </c>
      <c r="E1520" s="153">
        <v>202</v>
      </c>
      <c r="F1520" s="153">
        <v>40</v>
      </c>
      <c r="G1520" s="151">
        <v>519</v>
      </c>
      <c r="H1520" s="151">
        <v>399</v>
      </c>
      <c r="I1520" s="151">
        <v>120</v>
      </c>
      <c r="J1520" s="151">
        <v>950</v>
      </c>
      <c r="K1520" s="151">
        <v>776</v>
      </c>
      <c r="L1520" s="151">
        <v>174</v>
      </c>
      <c r="M1520" s="172">
        <v>0.93</v>
      </c>
      <c r="N1520" s="153">
        <v>13063</v>
      </c>
      <c r="O1520" s="153">
        <v>11897</v>
      </c>
      <c r="P1520" s="153">
        <v>1166</v>
      </c>
      <c r="Q1520" s="154">
        <v>0.910740258746077</v>
      </c>
      <c r="R1520" s="154">
        <v>0.834710743801653</v>
      </c>
      <c r="S1520" s="154">
        <v>0.76878612716763</v>
      </c>
      <c r="T1520" s="154">
        <v>0.816842105263158</v>
      </c>
      <c r="U1520" s="173">
        <v>0.0659246166340228</v>
      </c>
      <c r="V1520" s="158">
        <v>4427</v>
      </c>
      <c r="W1520" s="158">
        <v>3896</v>
      </c>
      <c r="X1520" s="158">
        <v>2553</v>
      </c>
      <c r="Y1520" s="158">
        <v>2485</v>
      </c>
      <c r="Z1520" s="155">
        <v>0.880054212785182</v>
      </c>
      <c r="AA1520" s="155">
        <v>0.973364669016843</v>
      </c>
      <c r="AB1520" s="173">
        <v>-0.0933104562316611</v>
      </c>
    </row>
    <row r="1521" spans="1:28">
      <c r="A1521" s="175" t="s">
        <v>1455</v>
      </c>
      <c r="B1521" s="178" t="s">
        <v>1855</v>
      </c>
      <c r="C1521" s="178" t="s">
        <v>1525</v>
      </c>
      <c r="D1521" s="150">
        <v>0</v>
      </c>
      <c r="E1521" s="153">
        <v>0</v>
      </c>
      <c r="F1521" s="153">
        <v>0</v>
      </c>
      <c r="G1521" s="151">
        <v>0</v>
      </c>
      <c r="H1521" s="151">
        <v>0</v>
      </c>
      <c r="I1521" s="151">
        <v>0</v>
      </c>
      <c r="J1521" s="151">
        <v>0</v>
      </c>
      <c r="K1521" s="151">
        <v>0</v>
      </c>
      <c r="L1521" s="151">
        <v>0</v>
      </c>
      <c r="M1521" s="172">
        <v>0.93</v>
      </c>
      <c r="N1521" s="153">
        <v>66</v>
      </c>
      <c r="O1521" s="153">
        <v>1</v>
      </c>
      <c r="P1521" s="153">
        <v>65</v>
      </c>
      <c r="Q1521" s="154">
        <v>0.0151515151515152</v>
      </c>
      <c r="R1521" s="154">
        <v>0</v>
      </c>
      <c r="S1521" s="154">
        <v>0</v>
      </c>
      <c r="T1521" s="154">
        <v>0</v>
      </c>
      <c r="U1521" s="173">
        <v>0</v>
      </c>
      <c r="V1521" s="158">
        <v>19</v>
      </c>
      <c r="W1521" s="158">
        <v>0</v>
      </c>
      <c r="X1521" s="158">
        <v>28</v>
      </c>
      <c r="Y1521" s="158">
        <v>0</v>
      </c>
      <c r="Z1521" s="155">
        <v>0</v>
      </c>
      <c r="AA1521" s="155">
        <v>0</v>
      </c>
      <c r="AB1521" s="173">
        <v>0</v>
      </c>
    </row>
    <row r="1522" spans="1:28">
      <c r="A1522" s="175" t="s">
        <v>1455</v>
      </c>
      <c r="B1522" s="178" t="s">
        <v>1856</v>
      </c>
      <c r="C1522" s="178" t="s">
        <v>1526</v>
      </c>
      <c r="D1522" s="150">
        <v>602</v>
      </c>
      <c r="E1522" s="153">
        <v>498</v>
      </c>
      <c r="F1522" s="153">
        <v>104</v>
      </c>
      <c r="G1522" s="151">
        <v>203</v>
      </c>
      <c r="H1522" s="151">
        <v>193</v>
      </c>
      <c r="I1522" s="151">
        <v>10</v>
      </c>
      <c r="J1522" s="151">
        <v>834</v>
      </c>
      <c r="K1522" s="151">
        <v>781</v>
      </c>
      <c r="L1522" s="151">
        <v>53</v>
      </c>
      <c r="M1522" s="172">
        <v>0.93</v>
      </c>
      <c r="N1522" s="153">
        <v>24673</v>
      </c>
      <c r="O1522" s="153">
        <v>22891</v>
      </c>
      <c r="P1522" s="153">
        <v>1782</v>
      </c>
      <c r="Q1522" s="154">
        <v>0.927775300936246</v>
      </c>
      <c r="R1522" s="154">
        <v>0.827242524916943</v>
      </c>
      <c r="S1522" s="154">
        <v>0.950738916256158</v>
      </c>
      <c r="T1522" s="154">
        <v>0.936450839328537</v>
      </c>
      <c r="U1522" s="173">
        <v>-0.123496391339214</v>
      </c>
      <c r="V1522" s="158">
        <v>9239</v>
      </c>
      <c r="W1522" s="158">
        <v>8655</v>
      </c>
      <c r="X1522" s="158">
        <v>4948</v>
      </c>
      <c r="Y1522" s="158">
        <v>4560</v>
      </c>
      <c r="Z1522" s="155">
        <v>0.93678969585453</v>
      </c>
      <c r="AA1522" s="155">
        <v>0.921584478577203</v>
      </c>
      <c r="AB1522" s="173">
        <v>0.0152052172773268</v>
      </c>
    </row>
    <row r="1523" spans="1:28">
      <c r="A1523" s="175" t="s">
        <v>1455</v>
      </c>
      <c r="B1523" s="178" t="s">
        <v>1857</v>
      </c>
      <c r="C1523" s="178" t="s">
        <v>1527</v>
      </c>
      <c r="D1523" s="150">
        <v>2516</v>
      </c>
      <c r="E1523" s="153">
        <v>1791</v>
      </c>
      <c r="F1523" s="153">
        <v>725</v>
      </c>
      <c r="G1523" s="151">
        <v>2314</v>
      </c>
      <c r="H1523" s="151">
        <v>1819</v>
      </c>
      <c r="I1523" s="151">
        <v>495</v>
      </c>
      <c r="J1523" s="151">
        <v>1263</v>
      </c>
      <c r="K1523" s="151">
        <v>995</v>
      </c>
      <c r="L1523" s="151">
        <v>268</v>
      </c>
      <c r="M1523" s="172">
        <v>0.93</v>
      </c>
      <c r="N1523" s="153">
        <v>41767</v>
      </c>
      <c r="O1523" s="153">
        <v>33805</v>
      </c>
      <c r="P1523" s="153">
        <v>7962</v>
      </c>
      <c r="Q1523" s="154">
        <v>0.809371034548806</v>
      </c>
      <c r="R1523" s="154">
        <v>0.711844197138315</v>
      </c>
      <c r="S1523" s="154">
        <v>0.786084701815039</v>
      </c>
      <c r="T1523" s="154">
        <v>0.787806809184481</v>
      </c>
      <c r="U1523" s="173">
        <v>-0.0742405046767241</v>
      </c>
      <c r="V1523" s="158">
        <v>13642</v>
      </c>
      <c r="W1523" s="158">
        <v>10495</v>
      </c>
      <c r="X1523" s="158">
        <v>12961</v>
      </c>
      <c r="Y1523" s="158">
        <v>10765</v>
      </c>
      <c r="Z1523" s="155">
        <v>0.769315349655476</v>
      </c>
      <c r="AA1523" s="155">
        <v>0.830568628963815</v>
      </c>
      <c r="AB1523" s="173">
        <v>-0.0612532793083388</v>
      </c>
    </row>
    <row r="1524" spans="1:28">
      <c r="A1524" s="175" t="s">
        <v>1455</v>
      </c>
      <c r="B1524" s="178" t="s">
        <v>1856</v>
      </c>
      <c r="C1524" s="178" t="s">
        <v>1528</v>
      </c>
      <c r="D1524" s="150">
        <v>1434</v>
      </c>
      <c r="E1524" s="153">
        <v>1422</v>
      </c>
      <c r="F1524" s="153">
        <v>12</v>
      </c>
      <c r="G1524" s="151">
        <v>453</v>
      </c>
      <c r="H1524" s="151">
        <v>431</v>
      </c>
      <c r="I1524" s="151">
        <v>22</v>
      </c>
      <c r="J1524" s="151">
        <v>26</v>
      </c>
      <c r="K1524" s="151">
        <v>26</v>
      </c>
      <c r="L1524" s="151">
        <v>0</v>
      </c>
      <c r="M1524" s="172">
        <v>0.93</v>
      </c>
      <c r="N1524" s="153">
        <v>18001</v>
      </c>
      <c r="O1524" s="153">
        <v>17247</v>
      </c>
      <c r="P1524" s="153">
        <v>754</v>
      </c>
      <c r="Q1524" s="154">
        <v>0.958113438142325</v>
      </c>
      <c r="R1524" s="154">
        <v>0.99163179916318</v>
      </c>
      <c r="S1524" s="154">
        <v>0.951434878587196</v>
      </c>
      <c r="T1524" s="154">
        <v>1</v>
      </c>
      <c r="U1524" s="173">
        <v>0.0401969205759835</v>
      </c>
      <c r="V1524" s="158">
        <v>3686</v>
      </c>
      <c r="W1524" s="158">
        <v>3574</v>
      </c>
      <c r="X1524" s="158">
        <v>6724</v>
      </c>
      <c r="Y1524" s="158">
        <v>6547</v>
      </c>
      <c r="Z1524" s="155">
        <v>0.969614758545849</v>
      </c>
      <c r="AA1524" s="155">
        <v>0.973676383105294</v>
      </c>
      <c r="AB1524" s="173">
        <v>-0.00406162455944536</v>
      </c>
    </row>
    <row r="1525" spans="1:28">
      <c r="A1525" s="175" t="s">
        <v>1455</v>
      </c>
      <c r="B1525" s="178" t="s">
        <v>1856</v>
      </c>
      <c r="C1525" s="178" t="s">
        <v>1529</v>
      </c>
      <c r="D1525" s="150">
        <v>552</v>
      </c>
      <c r="E1525" s="153">
        <v>492</v>
      </c>
      <c r="F1525" s="153">
        <v>60</v>
      </c>
      <c r="G1525" s="151">
        <v>212</v>
      </c>
      <c r="H1525" s="151">
        <v>199</v>
      </c>
      <c r="I1525" s="151">
        <v>13</v>
      </c>
      <c r="J1525" s="151">
        <v>959</v>
      </c>
      <c r="K1525" s="151">
        <v>885</v>
      </c>
      <c r="L1525" s="151">
        <v>74</v>
      </c>
      <c r="M1525" s="172">
        <v>0.93</v>
      </c>
      <c r="N1525" s="153">
        <v>26925</v>
      </c>
      <c r="O1525" s="153">
        <v>24862</v>
      </c>
      <c r="P1525" s="153">
        <v>2063</v>
      </c>
      <c r="Q1525" s="154">
        <v>0.923379758588672</v>
      </c>
      <c r="R1525" s="154">
        <v>0.891304347826087</v>
      </c>
      <c r="S1525" s="154">
        <v>0.938679245283019</v>
      </c>
      <c r="T1525" s="154">
        <v>0.922836287799791</v>
      </c>
      <c r="U1525" s="173">
        <v>-0.0473748974569319</v>
      </c>
      <c r="V1525" s="158">
        <v>9914</v>
      </c>
      <c r="W1525" s="158">
        <v>9267</v>
      </c>
      <c r="X1525" s="158">
        <v>5232</v>
      </c>
      <c r="Y1525" s="158">
        <v>4853</v>
      </c>
      <c r="Z1525" s="155">
        <v>0.934738753278192</v>
      </c>
      <c r="AA1525" s="155">
        <v>0.927561162079511</v>
      </c>
      <c r="AB1525" s="173">
        <v>0.00717759119868178</v>
      </c>
    </row>
    <row r="1526" spans="1:28">
      <c r="A1526" s="175" t="s">
        <v>1455</v>
      </c>
      <c r="B1526" s="178" t="s">
        <v>1856</v>
      </c>
      <c r="C1526" s="178" t="s">
        <v>1530</v>
      </c>
      <c r="D1526" s="150">
        <v>1028</v>
      </c>
      <c r="E1526" s="153">
        <v>748</v>
      </c>
      <c r="F1526" s="153">
        <v>280</v>
      </c>
      <c r="G1526" s="151">
        <v>381</v>
      </c>
      <c r="H1526" s="151">
        <v>265</v>
      </c>
      <c r="I1526" s="151">
        <v>116</v>
      </c>
      <c r="J1526" s="151">
        <v>602</v>
      </c>
      <c r="K1526" s="151">
        <v>427</v>
      </c>
      <c r="L1526" s="151">
        <v>175</v>
      </c>
      <c r="M1526" s="172">
        <v>0.93</v>
      </c>
      <c r="N1526" s="153">
        <v>14385</v>
      </c>
      <c r="O1526" s="153">
        <v>8459</v>
      </c>
      <c r="P1526" s="153">
        <v>5926</v>
      </c>
      <c r="Q1526" s="154">
        <v>0.58804310045186</v>
      </c>
      <c r="R1526" s="154">
        <v>0.727626459143969</v>
      </c>
      <c r="S1526" s="154">
        <v>0.695538057742782</v>
      </c>
      <c r="T1526" s="154">
        <v>0.709302325581395</v>
      </c>
      <c r="U1526" s="173">
        <v>0.0320884014011867</v>
      </c>
      <c r="V1526" s="158">
        <v>4066</v>
      </c>
      <c r="W1526" s="158">
        <v>2661</v>
      </c>
      <c r="X1526" s="158">
        <v>4117</v>
      </c>
      <c r="Y1526" s="158">
        <v>2315</v>
      </c>
      <c r="Z1526" s="155">
        <v>0.654451549434333</v>
      </c>
      <c r="AA1526" s="155">
        <v>0.562302647558902</v>
      </c>
      <c r="AB1526" s="173">
        <v>0.0921489018754313</v>
      </c>
    </row>
    <row r="1527" spans="1:28">
      <c r="A1527" s="175" t="s">
        <v>1455</v>
      </c>
      <c r="B1527" s="178" t="s">
        <v>1856</v>
      </c>
      <c r="C1527" s="178" t="s">
        <v>1531</v>
      </c>
      <c r="D1527" s="150">
        <v>131</v>
      </c>
      <c r="E1527" s="153">
        <v>84</v>
      </c>
      <c r="F1527" s="153">
        <v>47</v>
      </c>
      <c r="G1527" s="151">
        <v>108</v>
      </c>
      <c r="H1527" s="151">
        <v>93</v>
      </c>
      <c r="I1527" s="151">
        <v>15</v>
      </c>
      <c r="J1527" s="151">
        <v>255</v>
      </c>
      <c r="K1527" s="151">
        <v>252</v>
      </c>
      <c r="L1527" s="151">
        <v>3</v>
      </c>
      <c r="M1527" s="172">
        <v>0.93</v>
      </c>
      <c r="N1527" s="153">
        <v>3993</v>
      </c>
      <c r="O1527" s="153">
        <v>3792</v>
      </c>
      <c r="P1527" s="153">
        <v>201</v>
      </c>
      <c r="Q1527" s="154">
        <v>0.949661908339594</v>
      </c>
      <c r="R1527" s="154">
        <v>0.641221374045801</v>
      </c>
      <c r="S1527" s="154">
        <v>0.861111111111111</v>
      </c>
      <c r="T1527" s="154">
        <v>0.988235294117647</v>
      </c>
      <c r="U1527" s="173">
        <v>-0.21988973706531</v>
      </c>
      <c r="V1527" s="158">
        <v>834</v>
      </c>
      <c r="W1527" s="158">
        <v>755</v>
      </c>
      <c r="X1527" s="158">
        <v>1123</v>
      </c>
      <c r="Y1527" s="158">
        <v>1085</v>
      </c>
      <c r="Z1527" s="155">
        <v>0.905275779376499</v>
      </c>
      <c r="AA1527" s="155">
        <v>0.966162065894924</v>
      </c>
      <c r="AB1527" s="173">
        <v>-0.0608862865184254</v>
      </c>
    </row>
    <row r="1528" spans="1:28">
      <c r="A1528" s="175" t="s">
        <v>1455</v>
      </c>
      <c r="B1528" s="178" t="s">
        <v>1856</v>
      </c>
      <c r="C1528" s="178" t="s">
        <v>1532</v>
      </c>
      <c r="D1528" s="150">
        <v>114</v>
      </c>
      <c r="E1528" s="153">
        <v>96</v>
      </c>
      <c r="F1528" s="153">
        <v>18</v>
      </c>
      <c r="G1528" s="151">
        <v>32</v>
      </c>
      <c r="H1528" s="151">
        <v>28</v>
      </c>
      <c r="I1528" s="151">
        <v>4</v>
      </c>
      <c r="J1528" s="151">
        <v>858</v>
      </c>
      <c r="K1528" s="151">
        <v>841</v>
      </c>
      <c r="L1528" s="151">
        <v>17</v>
      </c>
      <c r="M1528" s="172">
        <v>0.93</v>
      </c>
      <c r="N1528" s="153">
        <v>7956</v>
      </c>
      <c r="O1528" s="153">
        <v>5685</v>
      </c>
      <c r="P1528" s="153">
        <v>2271</v>
      </c>
      <c r="Q1528" s="154">
        <v>0.714555052790347</v>
      </c>
      <c r="R1528" s="154">
        <v>0.842105263157895</v>
      </c>
      <c r="S1528" s="154">
        <v>0.875</v>
      </c>
      <c r="T1528" s="154">
        <v>0.98018648018648</v>
      </c>
      <c r="U1528" s="173">
        <v>-0.0328947368421053</v>
      </c>
      <c r="V1528" s="158">
        <v>1953</v>
      </c>
      <c r="W1528" s="158">
        <v>1604</v>
      </c>
      <c r="X1528" s="158">
        <v>2623</v>
      </c>
      <c r="Y1528" s="158">
        <v>1984</v>
      </c>
      <c r="Z1528" s="155">
        <v>0.821300563236047</v>
      </c>
      <c r="AA1528" s="155">
        <v>0.756385817765917</v>
      </c>
      <c r="AB1528" s="173">
        <v>0.0649147454701302</v>
      </c>
    </row>
    <row r="1529" spans="1:28">
      <c r="A1529" s="175" t="s">
        <v>1455</v>
      </c>
      <c r="B1529" s="178" t="s">
        <v>1856</v>
      </c>
      <c r="C1529" s="178" t="s">
        <v>1533</v>
      </c>
      <c r="D1529" s="150">
        <v>860</v>
      </c>
      <c r="E1529" s="153">
        <v>853</v>
      </c>
      <c r="F1529" s="153">
        <v>7</v>
      </c>
      <c r="G1529" s="151">
        <v>8</v>
      </c>
      <c r="H1529" s="151">
        <v>2</v>
      </c>
      <c r="I1529" s="151">
        <v>6</v>
      </c>
      <c r="J1529" s="151">
        <v>135</v>
      </c>
      <c r="K1529" s="151">
        <v>72</v>
      </c>
      <c r="L1529" s="151">
        <v>63</v>
      </c>
      <c r="M1529" s="172">
        <v>0.93</v>
      </c>
      <c r="N1529" s="153">
        <v>6248</v>
      </c>
      <c r="O1529" s="153">
        <v>2200</v>
      </c>
      <c r="P1529" s="153">
        <v>4048</v>
      </c>
      <c r="Q1529" s="154">
        <v>0.352112676056338</v>
      </c>
      <c r="R1529" s="154">
        <v>0.991860465116279</v>
      </c>
      <c r="S1529" s="154">
        <v>0.25</v>
      </c>
      <c r="T1529" s="154">
        <v>0.533333333333333</v>
      </c>
      <c r="U1529" s="173">
        <v>0.741860465116279</v>
      </c>
      <c r="V1529" s="158">
        <v>2246</v>
      </c>
      <c r="W1529" s="158">
        <v>1313</v>
      </c>
      <c r="X1529" s="158">
        <v>2040</v>
      </c>
      <c r="Y1529" s="158">
        <v>592</v>
      </c>
      <c r="Z1529" s="155">
        <v>0.584594835262689</v>
      </c>
      <c r="AA1529" s="155">
        <v>0.290196078431373</v>
      </c>
      <c r="AB1529" s="173">
        <v>0.294398756831317</v>
      </c>
    </row>
    <row r="1530" spans="1:28">
      <c r="A1530" s="175" t="s">
        <v>1455</v>
      </c>
      <c r="B1530" s="178" t="s">
        <v>1856</v>
      </c>
      <c r="C1530" s="178" t="s">
        <v>1534</v>
      </c>
      <c r="D1530" s="150">
        <v>179</v>
      </c>
      <c r="E1530" s="153">
        <v>164</v>
      </c>
      <c r="F1530" s="153">
        <v>15</v>
      </c>
      <c r="G1530" s="151">
        <v>182</v>
      </c>
      <c r="H1530" s="151">
        <v>165</v>
      </c>
      <c r="I1530" s="151">
        <v>17</v>
      </c>
      <c r="J1530" s="151">
        <v>591</v>
      </c>
      <c r="K1530" s="151">
        <v>536</v>
      </c>
      <c r="L1530" s="151">
        <v>55</v>
      </c>
      <c r="M1530" s="172">
        <v>0.93</v>
      </c>
      <c r="N1530" s="153">
        <v>6436</v>
      </c>
      <c r="O1530" s="153">
        <v>5691</v>
      </c>
      <c r="P1530" s="153">
        <v>745</v>
      </c>
      <c r="Q1530" s="154">
        <v>0.884244872591672</v>
      </c>
      <c r="R1530" s="154">
        <v>0.916201117318436</v>
      </c>
      <c r="S1530" s="154">
        <v>0.906593406593407</v>
      </c>
      <c r="T1530" s="154">
        <v>0.906937394247039</v>
      </c>
      <c r="U1530" s="173">
        <v>0.00960771072502919</v>
      </c>
      <c r="V1530" s="158">
        <v>1578</v>
      </c>
      <c r="W1530" s="158">
        <v>1401</v>
      </c>
      <c r="X1530" s="158">
        <v>1757</v>
      </c>
      <c r="Y1530" s="158">
        <v>1601</v>
      </c>
      <c r="Z1530" s="155">
        <v>0.887832699619772</v>
      </c>
      <c r="AA1530" s="155">
        <v>0.911212293682413</v>
      </c>
      <c r="AB1530" s="173">
        <v>-0.0233795940626413</v>
      </c>
    </row>
    <row r="1531" spans="1:28">
      <c r="A1531" s="175" t="s">
        <v>1455</v>
      </c>
      <c r="B1531" s="178" t="s">
        <v>1856</v>
      </c>
      <c r="C1531" s="178" t="s">
        <v>1535</v>
      </c>
      <c r="D1531" s="150">
        <v>347</v>
      </c>
      <c r="E1531" s="153">
        <v>297</v>
      </c>
      <c r="F1531" s="153">
        <v>50</v>
      </c>
      <c r="G1531" s="151">
        <v>293</v>
      </c>
      <c r="H1531" s="151">
        <v>243</v>
      </c>
      <c r="I1531" s="151">
        <v>50</v>
      </c>
      <c r="J1531" s="151">
        <v>55</v>
      </c>
      <c r="K1531" s="151">
        <v>55</v>
      </c>
      <c r="L1531" s="151">
        <v>0</v>
      </c>
      <c r="M1531" s="172">
        <v>0.93</v>
      </c>
      <c r="N1531" s="153">
        <v>10989</v>
      </c>
      <c r="O1531" s="153">
        <v>10371</v>
      </c>
      <c r="P1531" s="153">
        <v>618</v>
      </c>
      <c r="Q1531" s="154">
        <v>0.943761943761944</v>
      </c>
      <c r="R1531" s="154">
        <v>0.855907780979827</v>
      </c>
      <c r="S1531" s="154">
        <v>0.829351535836177</v>
      </c>
      <c r="T1531" s="154">
        <v>1</v>
      </c>
      <c r="U1531" s="173">
        <v>0.0265562451436496</v>
      </c>
      <c r="V1531" s="158">
        <v>1832</v>
      </c>
      <c r="W1531" s="158">
        <v>1674</v>
      </c>
      <c r="X1531" s="158">
        <v>3051</v>
      </c>
      <c r="Y1531" s="158">
        <v>2870</v>
      </c>
      <c r="Z1531" s="155">
        <v>0.913755458515284</v>
      </c>
      <c r="AA1531" s="155">
        <v>0.940675188462799</v>
      </c>
      <c r="AB1531" s="173">
        <v>-0.0269197299475152</v>
      </c>
    </row>
    <row r="1532" spans="1:28">
      <c r="A1532" s="175" t="s">
        <v>1455</v>
      </c>
      <c r="B1532" s="178" t="s">
        <v>1856</v>
      </c>
      <c r="C1532" s="178" t="s">
        <v>1536</v>
      </c>
      <c r="D1532" s="150">
        <v>425</v>
      </c>
      <c r="E1532" s="153">
        <v>422</v>
      </c>
      <c r="F1532" s="153">
        <v>3</v>
      </c>
      <c r="G1532" s="151">
        <v>86</v>
      </c>
      <c r="H1532" s="151">
        <v>86</v>
      </c>
      <c r="I1532" s="151">
        <v>0</v>
      </c>
      <c r="J1532" s="151">
        <v>34</v>
      </c>
      <c r="K1532" s="151">
        <v>30</v>
      </c>
      <c r="L1532" s="151">
        <v>4</v>
      </c>
      <c r="M1532" s="172">
        <v>0.93</v>
      </c>
      <c r="N1532" s="153">
        <v>4861</v>
      </c>
      <c r="O1532" s="153">
        <v>4071</v>
      </c>
      <c r="P1532" s="153">
        <v>790</v>
      </c>
      <c r="Q1532" s="154">
        <v>0.837481999588562</v>
      </c>
      <c r="R1532" s="154">
        <v>0.992941176470588</v>
      </c>
      <c r="S1532" s="154">
        <v>1</v>
      </c>
      <c r="T1532" s="154">
        <v>0.882352941176471</v>
      </c>
      <c r="U1532" s="173">
        <v>-0.00705882352941178</v>
      </c>
      <c r="V1532" s="158">
        <v>1008</v>
      </c>
      <c r="W1532" s="158">
        <v>979</v>
      </c>
      <c r="X1532" s="158">
        <v>1591</v>
      </c>
      <c r="Y1532" s="158">
        <v>1562</v>
      </c>
      <c r="Z1532" s="155">
        <v>0.971230158730159</v>
      </c>
      <c r="AA1532" s="155">
        <v>0.981772470144563</v>
      </c>
      <c r="AB1532" s="173">
        <v>-0.0105423114144044</v>
      </c>
    </row>
    <row r="1533" spans="1:28">
      <c r="A1533" s="175" t="s">
        <v>1455</v>
      </c>
      <c r="B1533" s="178" t="s">
        <v>1857</v>
      </c>
      <c r="C1533" s="178" t="s">
        <v>1537</v>
      </c>
      <c r="D1533" s="150">
        <v>1783</v>
      </c>
      <c r="E1533" s="153">
        <v>1223</v>
      </c>
      <c r="F1533" s="153">
        <v>560</v>
      </c>
      <c r="G1533" s="151">
        <v>1562</v>
      </c>
      <c r="H1533" s="151">
        <v>1011</v>
      </c>
      <c r="I1533" s="151">
        <v>551</v>
      </c>
      <c r="J1533" s="151">
        <v>1282</v>
      </c>
      <c r="K1533" s="151">
        <v>853</v>
      </c>
      <c r="L1533" s="151">
        <v>429</v>
      </c>
      <c r="M1533" s="172">
        <v>0.93</v>
      </c>
      <c r="N1533" s="153">
        <v>27194</v>
      </c>
      <c r="O1533" s="153">
        <v>19274</v>
      </c>
      <c r="P1533" s="153">
        <v>7920</v>
      </c>
      <c r="Q1533" s="154">
        <v>0.708759285136427</v>
      </c>
      <c r="R1533" s="154">
        <v>0.68592260235558</v>
      </c>
      <c r="S1533" s="154">
        <v>0.647247119078105</v>
      </c>
      <c r="T1533" s="154">
        <v>0.665366614664587</v>
      </c>
      <c r="U1533" s="173">
        <v>0.0386754832774755</v>
      </c>
      <c r="V1533" s="158">
        <v>9216</v>
      </c>
      <c r="W1533" s="158">
        <v>6092</v>
      </c>
      <c r="X1533" s="158">
        <v>8528</v>
      </c>
      <c r="Y1533" s="158">
        <v>6025</v>
      </c>
      <c r="Z1533" s="155">
        <v>0.661024305555556</v>
      </c>
      <c r="AA1533" s="155">
        <v>0.706496247654784</v>
      </c>
      <c r="AB1533" s="173">
        <v>-0.0454719420992287</v>
      </c>
    </row>
    <row r="1534" spans="1:28">
      <c r="A1534" s="175" t="s">
        <v>1455</v>
      </c>
      <c r="B1534" s="178" t="s">
        <v>1856</v>
      </c>
      <c r="C1534" s="178" t="s">
        <v>1538</v>
      </c>
      <c r="D1534" s="150">
        <v>250</v>
      </c>
      <c r="E1534" s="153">
        <v>250</v>
      </c>
      <c r="F1534" s="153">
        <v>0</v>
      </c>
      <c r="G1534" s="151">
        <v>508</v>
      </c>
      <c r="H1534" s="151">
        <v>458</v>
      </c>
      <c r="I1534" s="151">
        <v>50</v>
      </c>
      <c r="J1534" s="151">
        <v>148</v>
      </c>
      <c r="K1534" s="151">
        <v>126</v>
      </c>
      <c r="L1534" s="151">
        <v>22</v>
      </c>
      <c r="M1534" s="172">
        <v>0.93</v>
      </c>
      <c r="N1534" s="153">
        <v>15702</v>
      </c>
      <c r="O1534" s="153">
        <v>12793</v>
      </c>
      <c r="P1534" s="153">
        <v>2909</v>
      </c>
      <c r="Q1534" s="154">
        <v>0.814736976181378</v>
      </c>
      <c r="R1534" s="154">
        <v>1</v>
      </c>
      <c r="S1534" s="154">
        <v>0.901574803149606</v>
      </c>
      <c r="T1534" s="154">
        <v>0.851351351351351</v>
      </c>
      <c r="U1534" s="173">
        <v>0.0984251968503937</v>
      </c>
      <c r="V1534" s="158">
        <v>3089</v>
      </c>
      <c r="W1534" s="158">
        <v>2946</v>
      </c>
      <c r="X1534" s="158">
        <v>5131</v>
      </c>
      <c r="Y1534" s="158">
        <v>4596</v>
      </c>
      <c r="Z1534" s="155">
        <v>0.953706701197799</v>
      </c>
      <c r="AA1534" s="155">
        <v>0.895731826154746</v>
      </c>
      <c r="AB1534" s="173">
        <v>0.057974875043053</v>
      </c>
    </row>
    <row r="1535" spans="1:28">
      <c r="A1535" s="175" t="s">
        <v>1455</v>
      </c>
      <c r="B1535" s="178" t="s">
        <v>1856</v>
      </c>
      <c r="C1535" s="178" t="s">
        <v>1539</v>
      </c>
      <c r="D1535" s="150">
        <v>382</v>
      </c>
      <c r="E1535" s="153">
        <v>158</v>
      </c>
      <c r="F1535" s="153">
        <v>224</v>
      </c>
      <c r="G1535" s="151">
        <v>411</v>
      </c>
      <c r="H1535" s="151">
        <v>189</v>
      </c>
      <c r="I1535" s="151">
        <v>222</v>
      </c>
      <c r="J1535" s="151">
        <v>484</v>
      </c>
      <c r="K1535" s="151">
        <v>176</v>
      </c>
      <c r="L1535" s="151">
        <v>308</v>
      </c>
      <c r="M1535" s="172">
        <v>0.93</v>
      </c>
      <c r="N1535" s="153">
        <v>11525</v>
      </c>
      <c r="O1535" s="153">
        <v>3494</v>
      </c>
      <c r="P1535" s="153">
        <v>8031</v>
      </c>
      <c r="Q1535" s="154">
        <v>0.303167028199566</v>
      </c>
      <c r="R1535" s="154">
        <v>0.413612565445026</v>
      </c>
      <c r="S1535" s="154">
        <v>0.45985401459854</v>
      </c>
      <c r="T1535" s="154">
        <v>0.363636363636364</v>
      </c>
      <c r="U1535" s="173">
        <v>-0.046241449153514</v>
      </c>
      <c r="V1535" s="158">
        <v>2467</v>
      </c>
      <c r="W1535" s="158">
        <v>956</v>
      </c>
      <c r="X1535" s="158">
        <v>4027</v>
      </c>
      <c r="Y1535" s="158">
        <v>967</v>
      </c>
      <c r="Z1535" s="155">
        <v>0.387515200648561</v>
      </c>
      <c r="AA1535" s="155">
        <v>0.240129128383412</v>
      </c>
      <c r="AB1535" s="173">
        <v>0.147386072265149</v>
      </c>
    </row>
    <row r="1536" spans="1:28">
      <c r="A1536" s="175" t="s">
        <v>1455</v>
      </c>
      <c r="B1536" s="178" t="s">
        <v>1855</v>
      </c>
      <c r="C1536" s="178" t="s">
        <v>1540</v>
      </c>
      <c r="D1536" s="150">
        <v>2002</v>
      </c>
      <c r="E1536" s="153">
        <v>1698</v>
      </c>
      <c r="F1536" s="153">
        <v>304</v>
      </c>
      <c r="G1536" s="151">
        <v>2199</v>
      </c>
      <c r="H1536" s="151">
        <v>1806</v>
      </c>
      <c r="I1536" s="151">
        <v>393</v>
      </c>
      <c r="J1536" s="151">
        <v>2383</v>
      </c>
      <c r="K1536" s="151">
        <v>2234</v>
      </c>
      <c r="L1536" s="151">
        <v>149</v>
      </c>
      <c r="M1536" s="172">
        <v>0.93</v>
      </c>
      <c r="N1536" s="153">
        <v>50879</v>
      </c>
      <c r="O1536" s="153">
        <v>44494</v>
      </c>
      <c r="P1536" s="153">
        <v>6385</v>
      </c>
      <c r="Q1536" s="154">
        <v>0.87450618133218</v>
      </c>
      <c r="R1536" s="154">
        <v>0.848151848151848</v>
      </c>
      <c r="S1536" s="154">
        <v>0.821282401091405</v>
      </c>
      <c r="T1536" s="154">
        <v>0.937473772555602</v>
      </c>
      <c r="U1536" s="173">
        <v>0.026869447060443</v>
      </c>
      <c r="V1536" s="158">
        <v>15300</v>
      </c>
      <c r="W1536" s="158">
        <v>13109</v>
      </c>
      <c r="X1536" s="158">
        <v>16412</v>
      </c>
      <c r="Y1536" s="158">
        <v>14611</v>
      </c>
      <c r="Z1536" s="155">
        <v>0.856797385620915</v>
      </c>
      <c r="AA1536" s="155">
        <v>0.890263222032659</v>
      </c>
      <c r="AB1536" s="173">
        <v>-0.0334658364117441</v>
      </c>
    </row>
    <row r="1537" spans="1:28">
      <c r="A1537" s="175" t="s">
        <v>1455</v>
      </c>
      <c r="B1537" s="178" t="s">
        <v>1853</v>
      </c>
      <c r="C1537" s="178" t="s">
        <v>1541</v>
      </c>
      <c r="D1537" s="150">
        <v>2479</v>
      </c>
      <c r="E1537" s="153">
        <v>2325</v>
      </c>
      <c r="F1537" s="153">
        <v>154</v>
      </c>
      <c r="G1537" s="151">
        <v>2699</v>
      </c>
      <c r="H1537" s="151">
        <v>2613</v>
      </c>
      <c r="I1537" s="151">
        <v>86</v>
      </c>
      <c r="J1537" s="151">
        <v>2718</v>
      </c>
      <c r="K1537" s="151">
        <v>2604</v>
      </c>
      <c r="L1537" s="151">
        <v>114</v>
      </c>
      <c r="M1537" s="172">
        <v>0.93</v>
      </c>
      <c r="N1537" s="153">
        <v>60831</v>
      </c>
      <c r="O1537" s="153">
        <v>57021</v>
      </c>
      <c r="P1537" s="153">
        <v>3810</v>
      </c>
      <c r="Q1537" s="154">
        <v>0.937367460669724</v>
      </c>
      <c r="R1537" s="154">
        <v>0.937878176684147</v>
      </c>
      <c r="S1537" s="154">
        <v>0.968136346795109</v>
      </c>
      <c r="T1537" s="154">
        <v>0.958057395143488</v>
      </c>
      <c r="U1537" s="173">
        <v>-0.0302581701109624</v>
      </c>
      <c r="V1537" s="158">
        <v>17556</v>
      </c>
      <c r="W1537" s="158">
        <v>16780</v>
      </c>
      <c r="X1537" s="158">
        <v>19390</v>
      </c>
      <c r="Y1537" s="158">
        <v>18317</v>
      </c>
      <c r="Z1537" s="155">
        <v>0.955798587377535</v>
      </c>
      <c r="AA1537" s="155">
        <v>0.944662197008767</v>
      </c>
      <c r="AB1537" s="173">
        <v>0.0111363903687673</v>
      </c>
    </row>
    <row r="1538" spans="1:28">
      <c r="A1538" s="175" t="s">
        <v>1455</v>
      </c>
      <c r="B1538" s="178" t="s">
        <v>1855</v>
      </c>
      <c r="C1538" s="178" t="s">
        <v>1542</v>
      </c>
      <c r="D1538" s="150">
        <v>2070</v>
      </c>
      <c r="E1538" s="153">
        <v>1799</v>
      </c>
      <c r="F1538" s="153">
        <v>271</v>
      </c>
      <c r="G1538" s="151">
        <v>1903</v>
      </c>
      <c r="H1538" s="151">
        <v>1755</v>
      </c>
      <c r="I1538" s="151">
        <v>148</v>
      </c>
      <c r="J1538" s="151">
        <v>2243</v>
      </c>
      <c r="K1538" s="151">
        <v>2020</v>
      </c>
      <c r="L1538" s="151">
        <v>223</v>
      </c>
      <c r="M1538" s="172">
        <v>0.93</v>
      </c>
      <c r="N1538" s="153">
        <v>50166</v>
      </c>
      <c r="O1538" s="153">
        <v>44134</v>
      </c>
      <c r="P1538" s="153">
        <v>6032</v>
      </c>
      <c r="Q1538" s="154">
        <v>0.8797591994578</v>
      </c>
      <c r="R1538" s="154">
        <v>0.869082125603865</v>
      </c>
      <c r="S1538" s="154">
        <v>0.922228060956385</v>
      </c>
      <c r="T1538" s="154">
        <v>0.900579580918413</v>
      </c>
      <c r="U1538" s="173">
        <v>-0.0531459353525199</v>
      </c>
      <c r="V1538" s="158">
        <v>14605</v>
      </c>
      <c r="W1538" s="158">
        <v>12752</v>
      </c>
      <c r="X1538" s="158">
        <v>16776</v>
      </c>
      <c r="Y1538" s="158">
        <v>14663</v>
      </c>
      <c r="Z1538" s="155">
        <v>0.873125641903458</v>
      </c>
      <c r="AA1538" s="155">
        <v>0.874046256556986</v>
      </c>
      <c r="AB1538" s="173">
        <v>-0.00092061465352844</v>
      </c>
    </row>
    <row r="1539" spans="1:28">
      <c r="A1539" s="175" t="s">
        <v>1455</v>
      </c>
      <c r="B1539" s="178" t="s">
        <v>1853</v>
      </c>
      <c r="C1539" s="178" t="s">
        <v>1543</v>
      </c>
      <c r="D1539" s="150">
        <v>1569</v>
      </c>
      <c r="E1539" s="153">
        <v>1431</v>
      </c>
      <c r="F1539" s="153">
        <v>138</v>
      </c>
      <c r="G1539" s="151">
        <v>1816</v>
      </c>
      <c r="H1539" s="151">
        <v>1705</v>
      </c>
      <c r="I1539" s="151">
        <v>111</v>
      </c>
      <c r="J1539" s="151">
        <v>3042</v>
      </c>
      <c r="K1539" s="151">
        <v>2894</v>
      </c>
      <c r="L1539" s="151">
        <v>148</v>
      </c>
      <c r="M1539" s="172">
        <v>0.93</v>
      </c>
      <c r="N1539" s="153">
        <v>40116</v>
      </c>
      <c r="O1539" s="153">
        <v>37426</v>
      </c>
      <c r="P1539" s="153">
        <v>2690</v>
      </c>
      <c r="Q1539" s="154">
        <v>0.932944461062918</v>
      </c>
      <c r="R1539" s="154">
        <v>0.912045889101338</v>
      </c>
      <c r="S1539" s="154">
        <v>0.938876651982379</v>
      </c>
      <c r="T1539" s="154">
        <v>0.951347797501644</v>
      </c>
      <c r="U1539" s="173">
        <v>-0.0268307628810405</v>
      </c>
      <c r="V1539" s="158">
        <v>11293</v>
      </c>
      <c r="W1539" s="158">
        <v>10596</v>
      </c>
      <c r="X1539" s="158">
        <v>12817</v>
      </c>
      <c r="Y1539" s="158">
        <v>12000</v>
      </c>
      <c r="Z1539" s="155">
        <v>0.938280350659701</v>
      </c>
      <c r="AA1539" s="155">
        <v>0.936256534290396</v>
      </c>
      <c r="AB1539" s="173">
        <v>0.00202381636930515</v>
      </c>
    </row>
    <row r="1540" spans="1:28">
      <c r="A1540" s="175" t="s">
        <v>1455</v>
      </c>
      <c r="B1540" s="178" t="s">
        <v>1855</v>
      </c>
      <c r="C1540" s="178" t="s">
        <v>1544</v>
      </c>
      <c r="D1540" s="150">
        <v>878</v>
      </c>
      <c r="E1540" s="153">
        <v>863</v>
      </c>
      <c r="F1540" s="153">
        <v>15</v>
      </c>
      <c r="G1540" s="151">
        <v>1359</v>
      </c>
      <c r="H1540" s="151">
        <v>1336</v>
      </c>
      <c r="I1540" s="151">
        <v>23</v>
      </c>
      <c r="J1540" s="151">
        <v>1565</v>
      </c>
      <c r="K1540" s="151">
        <v>1546</v>
      </c>
      <c r="L1540" s="151">
        <v>19</v>
      </c>
      <c r="M1540" s="172">
        <v>0.93</v>
      </c>
      <c r="N1540" s="153">
        <v>31147</v>
      </c>
      <c r="O1540" s="153">
        <v>30579</v>
      </c>
      <c r="P1540" s="153">
        <v>568</v>
      </c>
      <c r="Q1540" s="154">
        <v>0.981763893793945</v>
      </c>
      <c r="R1540" s="154">
        <v>0.982915717539863</v>
      </c>
      <c r="S1540" s="154">
        <v>0.983075791022811</v>
      </c>
      <c r="T1540" s="154">
        <v>0.987859424920128</v>
      </c>
      <c r="U1540" s="173">
        <v>-0.000160073482947554</v>
      </c>
      <c r="V1540" s="158">
        <v>9108</v>
      </c>
      <c r="W1540" s="158">
        <v>9002</v>
      </c>
      <c r="X1540" s="158">
        <v>9760</v>
      </c>
      <c r="Y1540" s="158">
        <v>9638</v>
      </c>
      <c r="Z1540" s="155">
        <v>0.988361879666227</v>
      </c>
      <c r="AA1540" s="155">
        <v>0.9875</v>
      </c>
      <c r="AB1540" s="173">
        <v>0.000861879666227416</v>
      </c>
    </row>
    <row r="1541" spans="1:28">
      <c r="A1541" s="175" t="s">
        <v>1455</v>
      </c>
      <c r="B1541" s="178" t="s">
        <v>1855</v>
      </c>
      <c r="C1541" s="178" t="s">
        <v>1545</v>
      </c>
      <c r="D1541" s="150">
        <v>933</v>
      </c>
      <c r="E1541" s="153">
        <v>853</v>
      </c>
      <c r="F1541" s="153">
        <v>80</v>
      </c>
      <c r="G1541" s="151">
        <v>1480</v>
      </c>
      <c r="H1541" s="151">
        <v>1427</v>
      </c>
      <c r="I1541" s="151">
        <v>53</v>
      </c>
      <c r="J1541" s="151">
        <v>1624</v>
      </c>
      <c r="K1541" s="151">
        <v>1567</v>
      </c>
      <c r="L1541" s="151">
        <v>57</v>
      </c>
      <c r="M1541" s="172">
        <v>0.93</v>
      </c>
      <c r="N1541" s="153">
        <v>31592</v>
      </c>
      <c r="O1541" s="153">
        <v>30414</v>
      </c>
      <c r="P1541" s="153">
        <v>1178</v>
      </c>
      <c r="Q1541" s="154">
        <v>0.962712079007344</v>
      </c>
      <c r="R1541" s="154">
        <v>0.914255091103966</v>
      </c>
      <c r="S1541" s="154">
        <v>0.964189189189189</v>
      </c>
      <c r="T1541" s="154">
        <v>0.964901477832512</v>
      </c>
      <c r="U1541" s="173">
        <v>-0.0499340980852234</v>
      </c>
      <c r="V1541" s="158">
        <v>9388</v>
      </c>
      <c r="W1541" s="158">
        <v>9029</v>
      </c>
      <c r="X1541" s="158">
        <v>9985</v>
      </c>
      <c r="Y1541" s="158">
        <v>9592</v>
      </c>
      <c r="Z1541" s="155">
        <v>0.961759693225394</v>
      </c>
      <c r="AA1541" s="155">
        <v>0.960640961442163</v>
      </c>
      <c r="AB1541" s="173">
        <v>0.00111873178323085</v>
      </c>
    </row>
    <row r="1542" spans="1:28">
      <c r="A1542" s="175" t="s">
        <v>1455</v>
      </c>
      <c r="B1542" s="178" t="s">
        <v>1853</v>
      </c>
      <c r="C1542" s="178" t="s">
        <v>1546</v>
      </c>
      <c r="D1542" s="150">
        <v>3724</v>
      </c>
      <c r="E1542" s="153">
        <v>3079</v>
      </c>
      <c r="F1542" s="153">
        <v>645</v>
      </c>
      <c r="G1542" s="151">
        <v>3808</v>
      </c>
      <c r="H1542" s="151">
        <v>3430</v>
      </c>
      <c r="I1542" s="151">
        <v>378</v>
      </c>
      <c r="J1542" s="151">
        <v>4091</v>
      </c>
      <c r="K1542" s="151">
        <v>3754</v>
      </c>
      <c r="L1542" s="151">
        <v>337</v>
      </c>
      <c r="M1542" s="172">
        <v>0.93</v>
      </c>
      <c r="N1542" s="153">
        <v>91326</v>
      </c>
      <c r="O1542" s="153">
        <v>84451</v>
      </c>
      <c r="P1542" s="153">
        <v>6875</v>
      </c>
      <c r="Q1542" s="154">
        <v>0.92472023301141</v>
      </c>
      <c r="R1542" s="154">
        <v>0.826799140708915</v>
      </c>
      <c r="S1542" s="154">
        <v>0.900735294117647</v>
      </c>
      <c r="T1542" s="154">
        <v>0.917624052798827</v>
      </c>
      <c r="U1542" s="173">
        <v>-0.0739361534087319</v>
      </c>
      <c r="V1542" s="158">
        <v>26785</v>
      </c>
      <c r="W1542" s="158">
        <v>24687</v>
      </c>
      <c r="X1542" s="158">
        <v>28873</v>
      </c>
      <c r="Y1542" s="158">
        <v>26267</v>
      </c>
      <c r="Z1542" s="155">
        <v>0.921672577935412</v>
      </c>
      <c r="AA1542" s="155">
        <v>0.909742666158695</v>
      </c>
      <c r="AB1542" s="173">
        <v>0.0119299117767167</v>
      </c>
    </row>
    <row r="1543" spans="1:28">
      <c r="A1543" s="175" t="s">
        <v>1455</v>
      </c>
      <c r="B1543" s="178" t="s">
        <v>1852</v>
      </c>
      <c r="C1543" s="178" t="s">
        <v>1547</v>
      </c>
      <c r="D1543" s="150">
        <v>1644</v>
      </c>
      <c r="E1543" s="153">
        <v>1387</v>
      </c>
      <c r="F1543" s="153">
        <v>257</v>
      </c>
      <c r="G1543" s="151">
        <v>1673</v>
      </c>
      <c r="H1543" s="151">
        <v>1369</v>
      </c>
      <c r="I1543" s="151">
        <v>304</v>
      </c>
      <c r="J1543" s="151">
        <v>1606</v>
      </c>
      <c r="K1543" s="151">
        <v>1413</v>
      </c>
      <c r="L1543" s="151">
        <v>193</v>
      </c>
      <c r="M1543" s="172">
        <v>0.93</v>
      </c>
      <c r="N1543" s="153">
        <v>37970</v>
      </c>
      <c r="O1543" s="153">
        <v>32754</v>
      </c>
      <c r="P1543" s="153">
        <v>5216</v>
      </c>
      <c r="Q1543" s="154">
        <v>0.86262839083487</v>
      </c>
      <c r="R1543" s="154">
        <v>0.84367396593674</v>
      </c>
      <c r="S1543" s="154">
        <v>0.818290496114764</v>
      </c>
      <c r="T1543" s="154">
        <v>0.879825653798257</v>
      </c>
      <c r="U1543" s="173">
        <v>0.0253834698219758</v>
      </c>
      <c r="V1543" s="158">
        <v>10575</v>
      </c>
      <c r="W1543" s="158">
        <v>9112</v>
      </c>
      <c r="X1543" s="158">
        <v>12102</v>
      </c>
      <c r="Y1543" s="158">
        <v>10539</v>
      </c>
      <c r="Z1543" s="155">
        <v>0.861654846335697</v>
      </c>
      <c r="AA1543" s="155">
        <v>0.870847793753099</v>
      </c>
      <c r="AB1543" s="173">
        <v>-0.00919294741740118</v>
      </c>
    </row>
    <row r="1544" spans="1:28">
      <c r="A1544" s="175" t="s">
        <v>1455</v>
      </c>
      <c r="B1544" s="178" t="s">
        <v>1854</v>
      </c>
      <c r="C1544" s="178" t="s">
        <v>1548</v>
      </c>
      <c r="D1544" s="150">
        <v>1461</v>
      </c>
      <c r="E1544" s="153">
        <v>1435</v>
      </c>
      <c r="F1544" s="153">
        <v>26</v>
      </c>
      <c r="G1544" s="151">
        <v>1609</v>
      </c>
      <c r="H1544" s="151">
        <v>1584</v>
      </c>
      <c r="I1544" s="151">
        <v>25</v>
      </c>
      <c r="J1544" s="151">
        <v>1601</v>
      </c>
      <c r="K1544" s="151">
        <v>1566</v>
      </c>
      <c r="L1544" s="151">
        <v>35</v>
      </c>
      <c r="M1544" s="172">
        <v>0.93</v>
      </c>
      <c r="N1544" s="153">
        <v>34468</v>
      </c>
      <c r="O1544" s="153">
        <v>34051</v>
      </c>
      <c r="P1544" s="153">
        <v>417</v>
      </c>
      <c r="Q1544" s="154">
        <v>0.987901821979807</v>
      </c>
      <c r="R1544" s="154">
        <v>0.982203969883641</v>
      </c>
      <c r="S1544" s="154">
        <v>0.984462399005594</v>
      </c>
      <c r="T1544" s="154">
        <v>0.978138663335415</v>
      </c>
      <c r="U1544" s="173">
        <v>-0.00225842912195218</v>
      </c>
      <c r="V1544" s="158">
        <v>10242</v>
      </c>
      <c r="W1544" s="158">
        <v>10112</v>
      </c>
      <c r="X1544" s="158">
        <v>10718</v>
      </c>
      <c r="Y1544" s="158">
        <v>10567</v>
      </c>
      <c r="Z1544" s="155">
        <v>0.98730716656903</v>
      </c>
      <c r="AA1544" s="155">
        <v>0.985911550662437</v>
      </c>
      <c r="AB1544" s="173">
        <v>0.00139561590659243</v>
      </c>
    </row>
    <row r="1545" spans="1:28">
      <c r="A1545" s="175" t="s">
        <v>1455</v>
      </c>
      <c r="B1545" s="178" t="s">
        <v>1852</v>
      </c>
      <c r="C1545" s="178" t="s">
        <v>1549</v>
      </c>
      <c r="D1545" s="150">
        <v>1386</v>
      </c>
      <c r="E1545" s="153">
        <v>1305</v>
      </c>
      <c r="F1545" s="153">
        <v>81</v>
      </c>
      <c r="G1545" s="151">
        <v>1843</v>
      </c>
      <c r="H1545" s="151">
        <v>1786</v>
      </c>
      <c r="I1545" s="151">
        <v>57</v>
      </c>
      <c r="J1545" s="151">
        <v>2293</v>
      </c>
      <c r="K1545" s="151">
        <v>2237</v>
      </c>
      <c r="L1545" s="151">
        <v>56</v>
      </c>
      <c r="M1545" s="172">
        <v>0.93</v>
      </c>
      <c r="N1545" s="153">
        <v>32988</v>
      </c>
      <c r="O1545" s="153">
        <v>32022</v>
      </c>
      <c r="P1545" s="153">
        <v>966</v>
      </c>
      <c r="Q1545" s="154">
        <v>0.970716624226992</v>
      </c>
      <c r="R1545" s="154">
        <v>0.941558441558442</v>
      </c>
      <c r="S1545" s="154">
        <v>0.969072164948454</v>
      </c>
      <c r="T1545" s="154">
        <v>0.975577845617095</v>
      </c>
      <c r="U1545" s="173">
        <v>-0.027513723390012</v>
      </c>
      <c r="V1545" s="158">
        <v>9837</v>
      </c>
      <c r="W1545" s="158">
        <v>9530</v>
      </c>
      <c r="X1545" s="158">
        <v>10346</v>
      </c>
      <c r="Y1545" s="158">
        <v>10037</v>
      </c>
      <c r="Z1545" s="155">
        <v>0.968791298160008</v>
      </c>
      <c r="AA1545" s="155">
        <v>0.970133384883047</v>
      </c>
      <c r="AB1545" s="173">
        <v>-0.00134208672303848</v>
      </c>
    </row>
    <row r="1546" spans="1:28">
      <c r="A1546" s="175" t="s">
        <v>1455</v>
      </c>
      <c r="B1546" s="178" t="s">
        <v>1852</v>
      </c>
      <c r="C1546" s="178" t="s">
        <v>1550</v>
      </c>
      <c r="D1546" s="150">
        <v>2220</v>
      </c>
      <c r="E1546" s="153">
        <v>2204</v>
      </c>
      <c r="F1546" s="153">
        <v>16</v>
      </c>
      <c r="G1546" s="151">
        <v>2412</v>
      </c>
      <c r="H1546" s="151">
        <v>2397</v>
      </c>
      <c r="I1546" s="151">
        <v>15</v>
      </c>
      <c r="J1546" s="151">
        <v>2312</v>
      </c>
      <c r="K1546" s="151">
        <v>2301</v>
      </c>
      <c r="L1546" s="151">
        <v>11</v>
      </c>
      <c r="M1546" s="172">
        <v>0.93</v>
      </c>
      <c r="N1546" s="153">
        <v>51403</v>
      </c>
      <c r="O1546" s="153">
        <v>51139</v>
      </c>
      <c r="P1546" s="153">
        <v>264</v>
      </c>
      <c r="Q1546" s="154">
        <v>0.994864112989514</v>
      </c>
      <c r="R1546" s="154">
        <v>0.992792792792793</v>
      </c>
      <c r="S1546" s="154">
        <v>0.993781094527363</v>
      </c>
      <c r="T1546" s="154">
        <v>0.995242214532872</v>
      </c>
      <c r="U1546" s="173">
        <v>-0.000988301734570429</v>
      </c>
      <c r="V1546" s="158">
        <v>15461</v>
      </c>
      <c r="W1546" s="158">
        <v>15391</v>
      </c>
      <c r="X1546" s="158">
        <v>16202</v>
      </c>
      <c r="Y1546" s="158">
        <v>16131</v>
      </c>
      <c r="Z1546" s="155">
        <v>0.995472479141065</v>
      </c>
      <c r="AA1546" s="155">
        <v>0.995617824959881</v>
      </c>
      <c r="AB1546" s="173">
        <v>-0.000145345818816867</v>
      </c>
    </row>
    <row r="1547" spans="1:28">
      <c r="A1547" s="175" t="s">
        <v>1455</v>
      </c>
      <c r="B1547" s="178" t="s">
        <v>1853</v>
      </c>
      <c r="C1547" s="178" t="s">
        <v>1551</v>
      </c>
      <c r="D1547" s="150">
        <v>3737</v>
      </c>
      <c r="E1547" s="153">
        <v>3645</v>
      </c>
      <c r="F1547" s="153">
        <v>92</v>
      </c>
      <c r="G1547" s="151">
        <v>3907</v>
      </c>
      <c r="H1547" s="151">
        <v>3812</v>
      </c>
      <c r="I1547" s="151">
        <v>95</v>
      </c>
      <c r="J1547" s="151">
        <v>4212</v>
      </c>
      <c r="K1547" s="151">
        <v>4114</v>
      </c>
      <c r="L1547" s="151">
        <v>98</v>
      </c>
      <c r="M1547" s="172">
        <v>0.93</v>
      </c>
      <c r="N1547" s="153">
        <v>91761</v>
      </c>
      <c r="O1547" s="153">
        <v>90243</v>
      </c>
      <c r="P1547" s="153">
        <v>1518</v>
      </c>
      <c r="Q1547" s="154">
        <v>0.983457024225978</v>
      </c>
      <c r="R1547" s="154">
        <v>0.975381321915975</v>
      </c>
      <c r="S1547" s="154">
        <v>0.97568466854364</v>
      </c>
      <c r="T1547" s="154">
        <v>0.97673314339981</v>
      </c>
      <c r="U1547" s="173">
        <v>-0.000303346627664292</v>
      </c>
      <c r="V1547" s="158">
        <v>26397</v>
      </c>
      <c r="W1547" s="158">
        <v>25792</v>
      </c>
      <c r="X1547" s="158">
        <v>28816</v>
      </c>
      <c r="Y1547" s="158">
        <v>28415</v>
      </c>
      <c r="Z1547" s="155">
        <v>0.977080728870705</v>
      </c>
      <c r="AA1547" s="155">
        <v>0.98608411993337</v>
      </c>
      <c r="AB1547" s="173">
        <v>-0.00900339106266534</v>
      </c>
    </row>
    <row r="1548" spans="1:28">
      <c r="A1548" s="175" t="s">
        <v>1455</v>
      </c>
      <c r="B1548" s="178" t="s">
        <v>1853</v>
      </c>
      <c r="C1548" s="178" t="s">
        <v>1552</v>
      </c>
      <c r="D1548" s="150">
        <v>1933</v>
      </c>
      <c r="E1548" s="153">
        <v>1864</v>
      </c>
      <c r="F1548" s="153">
        <v>69</v>
      </c>
      <c r="G1548" s="151">
        <v>1993</v>
      </c>
      <c r="H1548" s="151">
        <v>1927</v>
      </c>
      <c r="I1548" s="151">
        <v>66</v>
      </c>
      <c r="J1548" s="151">
        <v>2146</v>
      </c>
      <c r="K1548" s="151">
        <v>2097</v>
      </c>
      <c r="L1548" s="151">
        <v>49</v>
      </c>
      <c r="M1548" s="172">
        <v>0.93</v>
      </c>
      <c r="N1548" s="153">
        <v>45804</v>
      </c>
      <c r="O1548" s="153">
        <v>44680</v>
      </c>
      <c r="P1548" s="153">
        <v>1124</v>
      </c>
      <c r="Q1548" s="154">
        <v>0.975460658457777</v>
      </c>
      <c r="R1548" s="154">
        <v>0.964304190377651</v>
      </c>
      <c r="S1548" s="154">
        <v>0.966884094330156</v>
      </c>
      <c r="T1548" s="154">
        <v>0.977166821994408</v>
      </c>
      <c r="U1548" s="173">
        <v>-0.00257990395250418</v>
      </c>
      <c r="V1548" s="158">
        <v>13262</v>
      </c>
      <c r="W1548" s="158">
        <v>12880</v>
      </c>
      <c r="X1548" s="158">
        <v>14554</v>
      </c>
      <c r="Y1548" s="158">
        <v>14178</v>
      </c>
      <c r="Z1548" s="155">
        <v>0.971195898054592</v>
      </c>
      <c r="AA1548" s="155">
        <v>0.97416517795795</v>
      </c>
      <c r="AB1548" s="173">
        <v>-0.0029692799033576</v>
      </c>
    </row>
    <row r="1549" spans="1:28">
      <c r="A1549" s="175" t="s">
        <v>1455</v>
      </c>
      <c r="B1549" s="178" t="s">
        <v>1852</v>
      </c>
      <c r="C1549" s="178" t="s">
        <v>1553</v>
      </c>
      <c r="D1549" s="150">
        <v>1718</v>
      </c>
      <c r="E1549" s="153">
        <v>1652</v>
      </c>
      <c r="F1549" s="153">
        <v>66</v>
      </c>
      <c r="G1549" s="151">
        <v>1849</v>
      </c>
      <c r="H1549" s="151">
        <v>1810</v>
      </c>
      <c r="I1549" s="151">
        <v>39</v>
      </c>
      <c r="J1549" s="151">
        <v>3813</v>
      </c>
      <c r="K1549" s="151">
        <v>3778</v>
      </c>
      <c r="L1549" s="151">
        <v>35</v>
      </c>
      <c r="M1549" s="172">
        <v>0.93</v>
      </c>
      <c r="N1549" s="153">
        <v>41719</v>
      </c>
      <c r="O1549" s="153">
        <v>40466</v>
      </c>
      <c r="P1549" s="153">
        <v>1253</v>
      </c>
      <c r="Q1549" s="154">
        <v>0.969965723051847</v>
      </c>
      <c r="R1549" s="154">
        <v>0.961583236321304</v>
      </c>
      <c r="S1549" s="154">
        <v>0.978907517577069</v>
      </c>
      <c r="T1549" s="154">
        <v>0.990820875950695</v>
      </c>
      <c r="U1549" s="173">
        <v>-0.0173242812557649</v>
      </c>
      <c r="V1549" s="158">
        <v>12552</v>
      </c>
      <c r="W1549" s="158">
        <v>12239</v>
      </c>
      <c r="X1549" s="158">
        <v>13540</v>
      </c>
      <c r="Y1549" s="158">
        <v>13045</v>
      </c>
      <c r="Z1549" s="155">
        <v>0.97506373486297</v>
      </c>
      <c r="AA1549" s="155">
        <v>0.963441654357459</v>
      </c>
      <c r="AB1549" s="173">
        <v>0.0116220805055106</v>
      </c>
    </row>
    <row r="1550" spans="1:28">
      <c r="A1550" s="175" t="s">
        <v>1455</v>
      </c>
      <c r="B1550" s="178" t="s">
        <v>1852</v>
      </c>
      <c r="C1550" s="178" t="s">
        <v>1554</v>
      </c>
      <c r="D1550" s="150">
        <v>1499</v>
      </c>
      <c r="E1550" s="153">
        <v>1464</v>
      </c>
      <c r="F1550" s="153">
        <v>35</v>
      </c>
      <c r="G1550" s="151">
        <v>1654</v>
      </c>
      <c r="H1550" s="151">
        <v>1616</v>
      </c>
      <c r="I1550" s="151">
        <v>38</v>
      </c>
      <c r="J1550" s="151">
        <v>1623</v>
      </c>
      <c r="K1550" s="151">
        <v>1522</v>
      </c>
      <c r="L1550" s="151">
        <v>101</v>
      </c>
      <c r="M1550" s="172">
        <v>0.93</v>
      </c>
      <c r="N1550" s="153">
        <v>35443</v>
      </c>
      <c r="O1550" s="153">
        <v>34500</v>
      </c>
      <c r="P1550" s="153">
        <v>943</v>
      </c>
      <c r="Q1550" s="154">
        <v>0.973393900064893</v>
      </c>
      <c r="R1550" s="154">
        <v>0.976651100733823</v>
      </c>
      <c r="S1550" s="154">
        <v>0.977025392986699</v>
      </c>
      <c r="T1550" s="154">
        <v>0.937769562538509</v>
      </c>
      <c r="U1550" s="173">
        <v>-0.000374292252876329</v>
      </c>
      <c r="V1550" s="158">
        <v>10617</v>
      </c>
      <c r="W1550" s="158">
        <v>10273</v>
      </c>
      <c r="X1550" s="158">
        <v>11225</v>
      </c>
      <c r="Y1550" s="158">
        <v>10872</v>
      </c>
      <c r="Z1550" s="155">
        <v>0.967599133465197</v>
      </c>
      <c r="AA1550" s="155">
        <v>0.968552338530067</v>
      </c>
      <c r="AB1550" s="173">
        <v>-0.000953205064869511</v>
      </c>
    </row>
    <row r="1551" spans="1:28">
      <c r="A1551" s="175" t="s">
        <v>1455</v>
      </c>
      <c r="B1551" s="178" t="s">
        <v>1852</v>
      </c>
      <c r="C1551" s="178" t="s">
        <v>1555</v>
      </c>
      <c r="D1551" s="150">
        <v>0</v>
      </c>
      <c r="E1551" s="153">
        <v>0</v>
      </c>
      <c r="F1551" s="153">
        <v>0</v>
      </c>
      <c r="G1551" s="151">
        <v>0</v>
      </c>
      <c r="H1551" s="151">
        <v>0</v>
      </c>
      <c r="I1551" s="151">
        <v>0</v>
      </c>
      <c r="J1551" s="151">
        <v>1</v>
      </c>
      <c r="K1551" s="151">
        <v>0</v>
      </c>
      <c r="L1551" s="151">
        <v>1</v>
      </c>
      <c r="M1551" s="172">
        <v>0.93</v>
      </c>
      <c r="N1551" s="153">
        <v>2</v>
      </c>
      <c r="O1551" s="153">
        <v>0</v>
      </c>
      <c r="P1551" s="153">
        <v>2</v>
      </c>
      <c r="Q1551" s="154">
        <v>0</v>
      </c>
      <c r="R1551" s="154">
        <v>0</v>
      </c>
      <c r="S1551" s="154">
        <v>0</v>
      </c>
      <c r="T1551" s="154">
        <v>0</v>
      </c>
      <c r="U1551" s="173">
        <v>0</v>
      </c>
      <c r="V1551" s="158">
        <v>2</v>
      </c>
      <c r="W1551" s="158">
        <v>0</v>
      </c>
      <c r="X1551" s="158">
        <v>0</v>
      </c>
      <c r="Y1551" s="158">
        <v>0</v>
      </c>
      <c r="Z1551" s="155">
        <v>0</v>
      </c>
      <c r="AA1551" s="155">
        <v>0</v>
      </c>
      <c r="AB1551" s="173">
        <v>0</v>
      </c>
    </row>
    <row r="1552" spans="1:28">
      <c r="A1552" s="175" t="s">
        <v>1455</v>
      </c>
      <c r="B1552" s="178" t="s">
        <v>1852</v>
      </c>
      <c r="C1552" s="178" t="s">
        <v>1556</v>
      </c>
      <c r="D1552" s="150">
        <v>4694</v>
      </c>
      <c r="E1552" s="153">
        <v>4543</v>
      </c>
      <c r="F1552" s="153">
        <v>151</v>
      </c>
      <c r="G1552" s="151">
        <v>5070</v>
      </c>
      <c r="H1552" s="151">
        <v>4989</v>
      </c>
      <c r="I1552" s="151">
        <v>81</v>
      </c>
      <c r="J1552" s="151">
        <v>5331</v>
      </c>
      <c r="K1552" s="151">
        <v>5240</v>
      </c>
      <c r="L1552" s="151">
        <v>91</v>
      </c>
      <c r="M1552" s="172">
        <v>0.93</v>
      </c>
      <c r="N1552" s="153">
        <v>111147</v>
      </c>
      <c r="O1552" s="153">
        <v>109281</v>
      </c>
      <c r="P1552" s="153">
        <v>1866</v>
      </c>
      <c r="Q1552" s="154">
        <v>0.983211422710464</v>
      </c>
      <c r="R1552" s="154">
        <v>0.967831273966766</v>
      </c>
      <c r="S1552" s="154">
        <v>0.984023668639053</v>
      </c>
      <c r="T1552" s="154">
        <v>0.982930031888951</v>
      </c>
      <c r="U1552" s="173">
        <v>-0.0161923946722872</v>
      </c>
      <c r="V1552" s="158">
        <v>34148</v>
      </c>
      <c r="W1552" s="158">
        <v>33527</v>
      </c>
      <c r="X1552" s="158">
        <v>35575</v>
      </c>
      <c r="Y1552" s="158">
        <v>35021</v>
      </c>
      <c r="Z1552" s="155">
        <v>0.981814454726485</v>
      </c>
      <c r="AA1552" s="155">
        <v>0.984427266338721</v>
      </c>
      <c r="AB1552" s="173">
        <v>-0.00261281161223625</v>
      </c>
    </row>
    <row r="1553" spans="1:28">
      <c r="A1553" s="175" t="s">
        <v>1455</v>
      </c>
      <c r="B1553" s="178" t="s">
        <v>1853</v>
      </c>
      <c r="C1553" s="178" t="s">
        <v>1557</v>
      </c>
      <c r="D1553" s="150">
        <v>2046</v>
      </c>
      <c r="E1553" s="153">
        <v>1935</v>
      </c>
      <c r="F1553" s="153">
        <v>111</v>
      </c>
      <c r="G1553" s="151">
        <v>2113</v>
      </c>
      <c r="H1553" s="151">
        <v>1980</v>
      </c>
      <c r="I1553" s="151">
        <v>133</v>
      </c>
      <c r="J1553" s="151">
        <v>2089</v>
      </c>
      <c r="K1553" s="151">
        <v>1963</v>
      </c>
      <c r="L1553" s="151">
        <v>126</v>
      </c>
      <c r="M1553" s="172">
        <v>0.93</v>
      </c>
      <c r="N1553" s="153">
        <v>48151</v>
      </c>
      <c r="O1553" s="153">
        <v>44791</v>
      </c>
      <c r="P1553" s="153">
        <v>3360</v>
      </c>
      <c r="Q1553" s="154">
        <v>0.930219517767025</v>
      </c>
      <c r="R1553" s="154">
        <v>0.94574780058651</v>
      </c>
      <c r="S1553" s="154">
        <v>0.937056318031235</v>
      </c>
      <c r="T1553" s="154">
        <v>0.939684059358545</v>
      </c>
      <c r="U1553" s="173">
        <v>0.00869148255527508</v>
      </c>
      <c r="V1553" s="158">
        <v>13848</v>
      </c>
      <c r="W1553" s="158">
        <v>12983</v>
      </c>
      <c r="X1553" s="158">
        <v>15192</v>
      </c>
      <c r="Y1553" s="158">
        <v>14249</v>
      </c>
      <c r="Z1553" s="155">
        <v>0.937536106296938</v>
      </c>
      <c r="AA1553" s="155">
        <v>0.937927856766719</v>
      </c>
      <c r="AB1553" s="173">
        <v>-0.000391750469781127</v>
      </c>
    </row>
    <row r="1554" spans="1:28">
      <c r="A1554" s="175" t="s">
        <v>1455</v>
      </c>
      <c r="B1554" s="178" t="s">
        <v>1852</v>
      </c>
      <c r="C1554" s="178" t="s">
        <v>1558</v>
      </c>
      <c r="D1554" s="150">
        <v>3602</v>
      </c>
      <c r="E1554" s="153">
        <v>3519</v>
      </c>
      <c r="F1554" s="153">
        <v>83</v>
      </c>
      <c r="G1554" s="151">
        <v>4007</v>
      </c>
      <c r="H1554" s="151">
        <v>3948</v>
      </c>
      <c r="I1554" s="151">
        <v>59</v>
      </c>
      <c r="J1554" s="151">
        <v>3883</v>
      </c>
      <c r="K1554" s="151">
        <v>3835</v>
      </c>
      <c r="L1554" s="151">
        <v>48</v>
      </c>
      <c r="M1554" s="172">
        <v>0.93</v>
      </c>
      <c r="N1554" s="153">
        <v>81565</v>
      </c>
      <c r="O1554" s="153">
        <v>80611</v>
      </c>
      <c r="P1554" s="153">
        <v>954</v>
      </c>
      <c r="Q1554" s="154">
        <v>0.988303806779869</v>
      </c>
      <c r="R1554" s="154">
        <v>0.976957245974459</v>
      </c>
      <c r="S1554" s="154">
        <v>0.985275767407038</v>
      </c>
      <c r="T1554" s="154">
        <v>0.987638423899047</v>
      </c>
      <c r="U1554" s="173">
        <v>-0.00831852143257905</v>
      </c>
      <c r="V1554" s="158">
        <v>25101</v>
      </c>
      <c r="W1554" s="158">
        <v>24763</v>
      </c>
      <c r="X1554" s="158">
        <v>25917</v>
      </c>
      <c r="Y1554" s="158">
        <v>25682</v>
      </c>
      <c r="Z1554" s="155">
        <v>0.98653440101988</v>
      </c>
      <c r="AA1554" s="155">
        <v>0.990932592506849</v>
      </c>
      <c r="AB1554" s="173">
        <v>-0.00439819148696918</v>
      </c>
    </row>
    <row r="1555" spans="1:28">
      <c r="A1555" s="175" t="s">
        <v>1455</v>
      </c>
      <c r="B1555" s="178" t="s">
        <v>1853</v>
      </c>
      <c r="C1555" s="178" t="s">
        <v>1559</v>
      </c>
      <c r="D1555" s="150">
        <v>3965</v>
      </c>
      <c r="E1555" s="153">
        <v>3800</v>
      </c>
      <c r="F1555" s="153">
        <v>165</v>
      </c>
      <c r="G1555" s="151">
        <v>4173</v>
      </c>
      <c r="H1555" s="151">
        <v>4011</v>
      </c>
      <c r="I1555" s="151">
        <v>162</v>
      </c>
      <c r="J1555" s="151">
        <v>4532</v>
      </c>
      <c r="K1555" s="151">
        <v>4369</v>
      </c>
      <c r="L1555" s="151">
        <v>163</v>
      </c>
      <c r="M1555" s="172">
        <v>0.93</v>
      </c>
      <c r="N1555" s="153">
        <v>96888</v>
      </c>
      <c r="O1555" s="153">
        <v>93976</v>
      </c>
      <c r="P1555" s="153">
        <v>2912</v>
      </c>
      <c r="Q1555" s="154">
        <v>0.969944678391545</v>
      </c>
      <c r="R1555" s="154">
        <v>0.958385876418663</v>
      </c>
      <c r="S1555" s="154">
        <v>0.96117900790798</v>
      </c>
      <c r="T1555" s="154">
        <v>0.964033539276258</v>
      </c>
      <c r="U1555" s="173">
        <v>-0.00279313148931648</v>
      </c>
      <c r="V1555" s="158">
        <v>28273</v>
      </c>
      <c r="W1555" s="158">
        <v>27460</v>
      </c>
      <c r="X1555" s="158">
        <v>31739</v>
      </c>
      <c r="Y1555" s="158">
        <v>30696</v>
      </c>
      <c r="Z1555" s="155">
        <v>0.971244650373148</v>
      </c>
      <c r="AA1555" s="155">
        <v>0.967138221115977</v>
      </c>
      <c r="AB1555" s="173">
        <v>0.00410642925717042</v>
      </c>
    </row>
    <row r="1556" spans="1:28">
      <c r="A1556" s="175" t="s">
        <v>1455</v>
      </c>
      <c r="B1556" s="178" t="s">
        <v>1852</v>
      </c>
      <c r="C1556" s="178" t="s">
        <v>1560</v>
      </c>
      <c r="D1556" s="150">
        <v>2072</v>
      </c>
      <c r="E1556" s="153">
        <v>1993</v>
      </c>
      <c r="F1556" s="153">
        <v>79</v>
      </c>
      <c r="G1556" s="151">
        <v>2333</v>
      </c>
      <c r="H1556" s="151">
        <v>2299</v>
      </c>
      <c r="I1556" s="151">
        <v>34</v>
      </c>
      <c r="J1556" s="151">
        <v>2503</v>
      </c>
      <c r="K1556" s="151">
        <v>2465</v>
      </c>
      <c r="L1556" s="151">
        <v>38</v>
      </c>
      <c r="M1556" s="172">
        <v>0.93</v>
      </c>
      <c r="N1556" s="153">
        <v>51113</v>
      </c>
      <c r="O1556" s="153">
        <v>50195</v>
      </c>
      <c r="P1556" s="153">
        <v>918</v>
      </c>
      <c r="Q1556" s="154">
        <v>0.982039794181519</v>
      </c>
      <c r="R1556" s="154">
        <v>0.961872586872587</v>
      </c>
      <c r="S1556" s="154">
        <v>0.9854264894985</v>
      </c>
      <c r="T1556" s="154">
        <v>0.984818218138234</v>
      </c>
      <c r="U1556" s="173">
        <v>-0.0235539026259128</v>
      </c>
      <c r="V1556" s="158">
        <v>15380</v>
      </c>
      <c r="W1556" s="158">
        <v>15109</v>
      </c>
      <c r="X1556" s="158">
        <v>16032</v>
      </c>
      <c r="Y1556" s="158">
        <v>15771</v>
      </c>
      <c r="Z1556" s="155">
        <v>0.982379713914174</v>
      </c>
      <c r="AA1556" s="155">
        <v>0.983720059880239</v>
      </c>
      <c r="AB1556" s="173">
        <v>-0.00134034596606525</v>
      </c>
    </row>
    <row r="1557" spans="1:28">
      <c r="A1557" s="175" t="s">
        <v>1455</v>
      </c>
      <c r="B1557" s="178" t="s">
        <v>1853</v>
      </c>
      <c r="C1557" s="178" t="s">
        <v>1561</v>
      </c>
      <c r="D1557" s="150">
        <v>1677</v>
      </c>
      <c r="E1557" s="153">
        <v>1555</v>
      </c>
      <c r="F1557" s="153">
        <v>122</v>
      </c>
      <c r="G1557" s="151">
        <v>1989</v>
      </c>
      <c r="H1557" s="151">
        <v>1812</v>
      </c>
      <c r="I1557" s="151">
        <v>177</v>
      </c>
      <c r="J1557" s="151">
        <v>1793</v>
      </c>
      <c r="K1557" s="151">
        <v>1691</v>
      </c>
      <c r="L1557" s="151">
        <v>102</v>
      </c>
      <c r="M1557" s="172">
        <v>0.93</v>
      </c>
      <c r="N1557" s="153">
        <v>40934</v>
      </c>
      <c r="O1557" s="153">
        <v>38862</v>
      </c>
      <c r="P1557" s="153">
        <v>2072</v>
      </c>
      <c r="Q1557" s="154">
        <v>0.94938193189036</v>
      </c>
      <c r="R1557" s="154">
        <v>0.927251043530113</v>
      </c>
      <c r="S1557" s="154">
        <v>0.911010558069382</v>
      </c>
      <c r="T1557" s="154">
        <v>0.943112102621305</v>
      </c>
      <c r="U1557" s="173">
        <v>0.0162404854607318</v>
      </c>
      <c r="V1557" s="158">
        <v>12066</v>
      </c>
      <c r="W1557" s="158">
        <v>11399</v>
      </c>
      <c r="X1557" s="158">
        <v>13312</v>
      </c>
      <c r="Y1557" s="158">
        <v>12797</v>
      </c>
      <c r="Z1557" s="155">
        <v>0.94472070280126</v>
      </c>
      <c r="AA1557" s="155">
        <v>0.961313100961538</v>
      </c>
      <c r="AB1557" s="173">
        <v>-0.0165923981602787</v>
      </c>
    </row>
    <row r="1558" spans="1:28">
      <c r="A1558" s="175" t="s">
        <v>1455</v>
      </c>
      <c r="B1558" s="178" t="s">
        <v>1852</v>
      </c>
      <c r="C1558" s="178" t="s">
        <v>1562</v>
      </c>
      <c r="D1558" s="150">
        <v>1920</v>
      </c>
      <c r="E1558" s="153">
        <v>1854</v>
      </c>
      <c r="F1558" s="153">
        <v>66</v>
      </c>
      <c r="G1558" s="151">
        <v>1964</v>
      </c>
      <c r="H1558" s="151">
        <v>1899</v>
      </c>
      <c r="I1558" s="151">
        <v>65</v>
      </c>
      <c r="J1558" s="151">
        <v>2129</v>
      </c>
      <c r="K1558" s="151">
        <v>2029</v>
      </c>
      <c r="L1558" s="151">
        <v>100</v>
      </c>
      <c r="M1558" s="172">
        <v>0.93</v>
      </c>
      <c r="N1558" s="153">
        <v>44981</v>
      </c>
      <c r="O1558" s="153">
        <v>43991</v>
      </c>
      <c r="P1558" s="153">
        <v>990</v>
      </c>
      <c r="Q1558" s="154">
        <v>0.977990707187479</v>
      </c>
      <c r="R1558" s="154">
        <v>0.965625</v>
      </c>
      <c r="S1558" s="154">
        <v>0.966904276985743</v>
      </c>
      <c r="T1558" s="154">
        <v>0.953029591357445</v>
      </c>
      <c r="U1558" s="173">
        <v>-0.00127927698574337</v>
      </c>
      <c r="V1558" s="158">
        <v>13899</v>
      </c>
      <c r="W1558" s="158">
        <v>13520</v>
      </c>
      <c r="X1558" s="158">
        <v>14082</v>
      </c>
      <c r="Y1558" s="158">
        <v>13822</v>
      </c>
      <c r="Z1558" s="155">
        <v>0.972731851212317</v>
      </c>
      <c r="AA1558" s="155">
        <v>0.981536713535009</v>
      </c>
      <c r="AB1558" s="173">
        <v>-0.00880486232269184</v>
      </c>
    </row>
    <row r="1559" spans="1:28">
      <c r="A1559" s="175" t="s">
        <v>1455</v>
      </c>
      <c r="B1559" s="178" t="s">
        <v>1852</v>
      </c>
      <c r="C1559" s="178" t="s">
        <v>1563</v>
      </c>
      <c r="D1559" s="150">
        <v>2012</v>
      </c>
      <c r="E1559" s="153">
        <v>1903</v>
      </c>
      <c r="F1559" s="153">
        <v>109</v>
      </c>
      <c r="G1559" s="151">
        <v>2116</v>
      </c>
      <c r="H1559" s="151">
        <v>2009</v>
      </c>
      <c r="I1559" s="151">
        <v>107</v>
      </c>
      <c r="J1559" s="151">
        <v>2326</v>
      </c>
      <c r="K1559" s="151">
        <v>2206</v>
      </c>
      <c r="L1559" s="151">
        <v>120</v>
      </c>
      <c r="M1559" s="172">
        <v>0.93</v>
      </c>
      <c r="N1559" s="153">
        <v>47366</v>
      </c>
      <c r="O1559" s="153">
        <v>44891</v>
      </c>
      <c r="P1559" s="153">
        <v>2475</v>
      </c>
      <c r="Q1559" s="154">
        <v>0.947747329307942</v>
      </c>
      <c r="R1559" s="154">
        <v>0.945825049701789</v>
      </c>
      <c r="S1559" s="154">
        <v>0.949432892249527</v>
      </c>
      <c r="T1559" s="154">
        <v>0.948409286328461</v>
      </c>
      <c r="U1559" s="173">
        <v>-0.00360784254773816</v>
      </c>
      <c r="V1559" s="158">
        <v>14348</v>
      </c>
      <c r="W1559" s="158">
        <v>13592</v>
      </c>
      <c r="X1559" s="158">
        <v>15055</v>
      </c>
      <c r="Y1559" s="158">
        <v>14359</v>
      </c>
      <c r="Z1559" s="155">
        <v>0.947309729579035</v>
      </c>
      <c r="AA1559" s="155">
        <v>0.953769511790103</v>
      </c>
      <c r="AB1559" s="173">
        <v>-0.00645978221106758</v>
      </c>
    </row>
    <row r="1560" spans="1:28">
      <c r="A1560" s="175" t="s">
        <v>1455</v>
      </c>
      <c r="B1560" s="178" t="s">
        <v>1852</v>
      </c>
      <c r="C1560" s="178" t="s">
        <v>1564</v>
      </c>
      <c r="D1560" s="150">
        <v>0</v>
      </c>
      <c r="E1560" s="153">
        <v>0</v>
      </c>
      <c r="F1560" s="153">
        <v>0</v>
      </c>
      <c r="G1560" s="151">
        <v>0</v>
      </c>
      <c r="H1560" s="151">
        <v>0</v>
      </c>
      <c r="I1560" s="151">
        <v>0</v>
      </c>
      <c r="J1560" s="151">
        <v>0</v>
      </c>
      <c r="K1560" s="151">
        <v>0</v>
      </c>
      <c r="L1560" s="151">
        <v>0</v>
      </c>
      <c r="M1560" s="172">
        <v>0.93</v>
      </c>
      <c r="N1560" s="153">
        <v>1</v>
      </c>
      <c r="O1560" s="153">
        <v>1</v>
      </c>
      <c r="P1560" s="153">
        <v>0</v>
      </c>
      <c r="Q1560" s="154">
        <v>1</v>
      </c>
      <c r="R1560" s="154">
        <v>0</v>
      </c>
      <c r="S1560" s="154">
        <v>0</v>
      </c>
      <c r="T1560" s="154">
        <v>0</v>
      </c>
      <c r="U1560" s="173">
        <v>0</v>
      </c>
      <c r="V1560" s="158">
        <v>0</v>
      </c>
      <c r="W1560" s="158">
        <v>0</v>
      </c>
      <c r="X1560" s="158">
        <v>1</v>
      </c>
      <c r="Y1560" s="158">
        <v>1</v>
      </c>
      <c r="Z1560" s="155">
        <v>0</v>
      </c>
      <c r="AA1560" s="155">
        <v>1</v>
      </c>
      <c r="AB1560" s="173">
        <v>-1</v>
      </c>
    </row>
    <row r="1561" spans="1:28">
      <c r="A1561" s="175" t="s">
        <v>1455</v>
      </c>
      <c r="B1561" s="178" t="s">
        <v>1852</v>
      </c>
      <c r="C1561" s="178" t="s">
        <v>1565</v>
      </c>
      <c r="D1561" s="150">
        <v>6268</v>
      </c>
      <c r="E1561" s="153">
        <v>6035</v>
      </c>
      <c r="F1561" s="153">
        <v>233</v>
      </c>
      <c r="G1561" s="151">
        <v>6878</v>
      </c>
      <c r="H1561" s="151">
        <v>6669</v>
      </c>
      <c r="I1561" s="151">
        <v>209</v>
      </c>
      <c r="J1561" s="151">
        <v>7224</v>
      </c>
      <c r="K1561" s="151">
        <v>7024</v>
      </c>
      <c r="L1561" s="151">
        <v>200</v>
      </c>
      <c r="M1561" s="172">
        <v>0.93</v>
      </c>
      <c r="N1561" s="153">
        <v>154535</v>
      </c>
      <c r="O1561" s="153">
        <v>150187</v>
      </c>
      <c r="P1561" s="153">
        <v>4348</v>
      </c>
      <c r="Q1561" s="154">
        <v>0.971863979033876</v>
      </c>
      <c r="R1561" s="154">
        <v>0.96282705807275</v>
      </c>
      <c r="S1561" s="154">
        <v>0.969613259668508</v>
      </c>
      <c r="T1561" s="154">
        <v>0.972314507198228</v>
      </c>
      <c r="U1561" s="173">
        <v>-0.00678620159575782</v>
      </c>
      <c r="V1561" s="158">
        <v>45525</v>
      </c>
      <c r="W1561" s="158">
        <v>44086</v>
      </c>
      <c r="X1561" s="158">
        <v>50599</v>
      </c>
      <c r="Y1561" s="158">
        <v>49192</v>
      </c>
      <c r="Z1561" s="155">
        <v>0.968390993959363</v>
      </c>
      <c r="AA1561" s="155">
        <v>0.97219312634637</v>
      </c>
      <c r="AB1561" s="173">
        <v>-0.00380213238700744</v>
      </c>
    </row>
    <row r="1562" spans="1:28">
      <c r="A1562" s="175" t="s">
        <v>1455</v>
      </c>
      <c r="B1562" s="178" t="s">
        <v>1854</v>
      </c>
      <c r="C1562" s="178" t="s">
        <v>1566</v>
      </c>
      <c r="D1562" s="150">
        <v>1194</v>
      </c>
      <c r="E1562" s="153">
        <v>1158</v>
      </c>
      <c r="F1562" s="153">
        <v>36</v>
      </c>
      <c r="G1562" s="151">
        <v>1125</v>
      </c>
      <c r="H1562" s="151">
        <v>1109</v>
      </c>
      <c r="I1562" s="151">
        <v>16</v>
      </c>
      <c r="J1562" s="151">
        <v>1276</v>
      </c>
      <c r="K1562" s="151">
        <v>1261</v>
      </c>
      <c r="L1562" s="151">
        <v>15</v>
      </c>
      <c r="M1562" s="172">
        <v>0.93</v>
      </c>
      <c r="N1562" s="153">
        <v>27286</v>
      </c>
      <c r="O1562" s="153">
        <v>26930</v>
      </c>
      <c r="P1562" s="153">
        <v>356</v>
      </c>
      <c r="Q1562" s="154">
        <v>0.986953016198783</v>
      </c>
      <c r="R1562" s="154">
        <v>0.969849246231156</v>
      </c>
      <c r="S1562" s="154">
        <v>0.985777777777778</v>
      </c>
      <c r="T1562" s="154">
        <v>0.988244514106583</v>
      </c>
      <c r="U1562" s="173">
        <v>-0.015928531546622</v>
      </c>
      <c r="V1562" s="158">
        <v>8121</v>
      </c>
      <c r="W1562" s="158">
        <v>8009</v>
      </c>
      <c r="X1562" s="158">
        <v>8720</v>
      </c>
      <c r="Y1562" s="158">
        <v>8625</v>
      </c>
      <c r="Z1562" s="155">
        <v>0.986208595000616</v>
      </c>
      <c r="AA1562" s="155">
        <v>0.989105504587156</v>
      </c>
      <c r="AB1562" s="173">
        <v>-0.00289690958654032</v>
      </c>
    </row>
    <row r="1563" spans="1:28">
      <c r="A1563" s="175" t="s">
        <v>1455</v>
      </c>
      <c r="B1563" s="178" t="s">
        <v>1852</v>
      </c>
      <c r="C1563" s="178" t="s">
        <v>1567</v>
      </c>
      <c r="D1563" s="150">
        <v>1342</v>
      </c>
      <c r="E1563" s="153">
        <v>1166</v>
      </c>
      <c r="F1563" s="153">
        <v>176</v>
      </c>
      <c r="G1563" s="151">
        <v>1369</v>
      </c>
      <c r="H1563" s="151">
        <v>1152</v>
      </c>
      <c r="I1563" s="151">
        <v>217</v>
      </c>
      <c r="J1563" s="151">
        <v>1353</v>
      </c>
      <c r="K1563" s="151">
        <v>1016</v>
      </c>
      <c r="L1563" s="151">
        <v>337</v>
      </c>
      <c r="M1563" s="172">
        <v>0.93</v>
      </c>
      <c r="N1563" s="153">
        <v>33555</v>
      </c>
      <c r="O1563" s="153">
        <v>28194</v>
      </c>
      <c r="P1563" s="153">
        <v>5361</v>
      </c>
      <c r="Q1563" s="154">
        <v>0.840232454179705</v>
      </c>
      <c r="R1563" s="154">
        <v>0.868852459016393</v>
      </c>
      <c r="S1563" s="154">
        <v>0.841490138787436</v>
      </c>
      <c r="T1563" s="154">
        <v>0.750923872875092</v>
      </c>
      <c r="U1563" s="173">
        <v>0.0273623202289573</v>
      </c>
      <c r="V1563" s="158">
        <v>9200</v>
      </c>
      <c r="W1563" s="158">
        <v>7676</v>
      </c>
      <c r="X1563" s="158">
        <v>11572</v>
      </c>
      <c r="Y1563" s="158">
        <v>9702</v>
      </c>
      <c r="Z1563" s="155">
        <v>0.834347826086957</v>
      </c>
      <c r="AA1563" s="155">
        <v>0.838403041825095</v>
      </c>
      <c r="AB1563" s="173">
        <v>-0.0040552157381385</v>
      </c>
    </row>
    <row r="1564" spans="1:28">
      <c r="A1564" s="175" t="s">
        <v>1455</v>
      </c>
      <c r="B1564" s="178" t="s">
        <v>1854</v>
      </c>
      <c r="C1564" s="178" t="s">
        <v>1568</v>
      </c>
      <c r="D1564" s="150">
        <v>2237</v>
      </c>
      <c r="E1564" s="153">
        <v>2123</v>
      </c>
      <c r="F1564" s="153">
        <v>114</v>
      </c>
      <c r="G1564" s="151">
        <v>2279</v>
      </c>
      <c r="H1564" s="151">
        <v>2135</v>
      </c>
      <c r="I1564" s="151">
        <v>144</v>
      </c>
      <c r="J1564" s="151">
        <v>2376</v>
      </c>
      <c r="K1564" s="151">
        <v>2196</v>
      </c>
      <c r="L1564" s="151">
        <v>180</v>
      </c>
      <c r="M1564" s="172">
        <v>0.93</v>
      </c>
      <c r="N1564" s="153">
        <v>50463</v>
      </c>
      <c r="O1564" s="153">
        <v>48314</v>
      </c>
      <c r="P1564" s="153">
        <v>2149</v>
      </c>
      <c r="Q1564" s="154">
        <v>0.957414343182133</v>
      </c>
      <c r="R1564" s="154">
        <v>0.949038891372374</v>
      </c>
      <c r="S1564" s="154">
        <v>0.936814392277315</v>
      </c>
      <c r="T1564" s="154">
        <v>0.924242424242424</v>
      </c>
      <c r="U1564" s="173">
        <v>0.0122244990950591</v>
      </c>
      <c r="V1564" s="158">
        <v>15135</v>
      </c>
      <c r="W1564" s="158">
        <v>14309</v>
      </c>
      <c r="X1564" s="158">
        <v>16028</v>
      </c>
      <c r="Y1564" s="158">
        <v>15123</v>
      </c>
      <c r="Z1564" s="155">
        <v>0.945424512718864</v>
      </c>
      <c r="AA1564" s="155">
        <v>0.943536311454954</v>
      </c>
      <c r="AB1564" s="173">
        <v>0.00188820126390965</v>
      </c>
    </row>
    <row r="1565" spans="1:28">
      <c r="A1565" s="175" t="s">
        <v>1455</v>
      </c>
      <c r="B1565" s="178" t="s">
        <v>1852</v>
      </c>
      <c r="C1565" s="178" t="s">
        <v>1569</v>
      </c>
      <c r="D1565" s="150">
        <v>3573</v>
      </c>
      <c r="E1565" s="153">
        <v>3487</v>
      </c>
      <c r="F1565" s="153">
        <v>86</v>
      </c>
      <c r="G1565" s="151">
        <v>3890</v>
      </c>
      <c r="H1565" s="151">
        <v>3842</v>
      </c>
      <c r="I1565" s="151">
        <v>48</v>
      </c>
      <c r="J1565" s="151">
        <v>3944</v>
      </c>
      <c r="K1565" s="151">
        <v>3903</v>
      </c>
      <c r="L1565" s="151">
        <v>41</v>
      </c>
      <c r="M1565" s="172">
        <v>0.93</v>
      </c>
      <c r="N1565" s="153">
        <v>84737</v>
      </c>
      <c r="O1565" s="153">
        <v>83453</v>
      </c>
      <c r="P1565" s="153">
        <v>1284</v>
      </c>
      <c r="Q1565" s="154">
        <v>0.984847233203913</v>
      </c>
      <c r="R1565" s="154">
        <v>0.975930590540162</v>
      </c>
      <c r="S1565" s="154">
        <v>0.987660668380463</v>
      </c>
      <c r="T1565" s="154">
        <v>0.989604462474645</v>
      </c>
      <c r="U1565" s="173">
        <v>-0.0117300778403004</v>
      </c>
      <c r="V1565" s="158">
        <v>25271</v>
      </c>
      <c r="W1565" s="158">
        <v>24966</v>
      </c>
      <c r="X1565" s="158">
        <v>27087</v>
      </c>
      <c r="Y1565" s="158">
        <v>26622</v>
      </c>
      <c r="Z1565" s="155">
        <v>0.987930829804915</v>
      </c>
      <c r="AA1565" s="155">
        <v>0.982833093365821</v>
      </c>
      <c r="AB1565" s="173">
        <v>0.0050977364390935</v>
      </c>
    </row>
    <row r="1566" spans="1:28">
      <c r="A1566" s="175" t="s">
        <v>1455</v>
      </c>
      <c r="B1566" s="178" t="s">
        <v>1852</v>
      </c>
      <c r="C1566" s="178" t="s">
        <v>1570</v>
      </c>
      <c r="D1566" s="150">
        <v>3513</v>
      </c>
      <c r="E1566" s="153">
        <v>3206</v>
      </c>
      <c r="F1566" s="153">
        <v>307</v>
      </c>
      <c r="G1566" s="151">
        <v>3390</v>
      </c>
      <c r="H1566" s="151">
        <v>3098</v>
      </c>
      <c r="I1566" s="151">
        <v>292</v>
      </c>
      <c r="J1566" s="151">
        <v>3563</v>
      </c>
      <c r="K1566" s="151">
        <v>3277</v>
      </c>
      <c r="L1566" s="151">
        <v>286</v>
      </c>
      <c r="M1566" s="172">
        <v>0.93</v>
      </c>
      <c r="N1566" s="153">
        <v>76606</v>
      </c>
      <c r="O1566" s="153">
        <v>70538</v>
      </c>
      <c r="P1566" s="153">
        <v>6068</v>
      </c>
      <c r="Q1566" s="154">
        <v>0.920789494295486</v>
      </c>
      <c r="R1566" s="154">
        <v>0.912610304582978</v>
      </c>
      <c r="S1566" s="154">
        <v>0.913864306784661</v>
      </c>
      <c r="T1566" s="154">
        <v>0.91973056413135</v>
      </c>
      <c r="U1566" s="173">
        <v>-0.00125400220168326</v>
      </c>
      <c r="V1566" s="158">
        <v>23298</v>
      </c>
      <c r="W1566" s="158">
        <v>21457</v>
      </c>
      <c r="X1566" s="158">
        <v>24559</v>
      </c>
      <c r="Y1566" s="158">
        <v>22505</v>
      </c>
      <c r="Z1566" s="155">
        <v>0.920980341660228</v>
      </c>
      <c r="AA1566" s="155">
        <v>0.916364672828698</v>
      </c>
      <c r="AB1566" s="173">
        <v>0.00461566883153008</v>
      </c>
    </row>
    <row r="1567" spans="1:28">
      <c r="A1567" s="175" t="s">
        <v>1455</v>
      </c>
      <c r="B1567" s="178" t="s">
        <v>1852</v>
      </c>
      <c r="C1567" s="178" t="s">
        <v>1571</v>
      </c>
      <c r="D1567" s="150">
        <v>1335</v>
      </c>
      <c r="E1567" s="153">
        <v>1248</v>
      </c>
      <c r="F1567" s="153">
        <v>87</v>
      </c>
      <c r="G1567" s="151">
        <v>1358</v>
      </c>
      <c r="H1567" s="151">
        <v>1275</v>
      </c>
      <c r="I1567" s="151">
        <v>83</v>
      </c>
      <c r="J1567" s="151">
        <v>1517</v>
      </c>
      <c r="K1567" s="151">
        <v>1422</v>
      </c>
      <c r="L1567" s="151">
        <v>95</v>
      </c>
      <c r="M1567" s="172">
        <v>0.93</v>
      </c>
      <c r="N1567" s="153">
        <v>31912</v>
      </c>
      <c r="O1567" s="153">
        <v>30365</v>
      </c>
      <c r="P1567" s="153">
        <v>1547</v>
      </c>
      <c r="Q1567" s="154">
        <v>0.951522938079719</v>
      </c>
      <c r="R1567" s="154">
        <v>0.934831460674157</v>
      </c>
      <c r="S1567" s="154">
        <v>0.938880706921944</v>
      </c>
      <c r="T1567" s="154">
        <v>0.937376400791035</v>
      </c>
      <c r="U1567" s="173">
        <v>-0.00404924624778669</v>
      </c>
      <c r="V1567" s="158">
        <v>9632</v>
      </c>
      <c r="W1567" s="158">
        <v>9138</v>
      </c>
      <c r="X1567" s="158">
        <v>9806</v>
      </c>
      <c r="Y1567" s="158">
        <v>9390</v>
      </c>
      <c r="Z1567" s="155">
        <v>0.948712624584718</v>
      </c>
      <c r="AA1567" s="155">
        <v>0.95757699367734</v>
      </c>
      <c r="AB1567" s="173">
        <v>-0.00886436909262278</v>
      </c>
    </row>
    <row r="1568" spans="1:28">
      <c r="A1568" s="175" t="s">
        <v>1455</v>
      </c>
      <c r="B1568" s="178" t="s">
        <v>1854</v>
      </c>
      <c r="C1568" s="178" t="s">
        <v>1572</v>
      </c>
      <c r="D1568" s="150">
        <v>3668</v>
      </c>
      <c r="E1568" s="153">
        <v>3360</v>
      </c>
      <c r="F1568" s="153">
        <v>308</v>
      </c>
      <c r="G1568" s="151">
        <v>3739</v>
      </c>
      <c r="H1568" s="151">
        <v>3396</v>
      </c>
      <c r="I1568" s="151">
        <v>343</v>
      </c>
      <c r="J1568" s="151">
        <v>4037</v>
      </c>
      <c r="K1568" s="151">
        <v>3692</v>
      </c>
      <c r="L1568" s="151">
        <v>345</v>
      </c>
      <c r="M1568" s="172">
        <v>0.93</v>
      </c>
      <c r="N1568" s="153">
        <v>87567</v>
      </c>
      <c r="O1568" s="153">
        <v>81747</v>
      </c>
      <c r="P1568" s="153">
        <v>5820</v>
      </c>
      <c r="Q1568" s="154">
        <v>0.933536606255781</v>
      </c>
      <c r="R1568" s="154">
        <v>0.916030534351145</v>
      </c>
      <c r="S1568" s="154">
        <v>0.908264241775876</v>
      </c>
      <c r="T1568" s="154">
        <v>0.914540500371563</v>
      </c>
      <c r="U1568" s="173">
        <v>0.00776629257526906</v>
      </c>
      <c r="V1568" s="158">
        <v>25380</v>
      </c>
      <c r="W1568" s="158">
        <v>23414</v>
      </c>
      <c r="X1568" s="158">
        <v>26906</v>
      </c>
      <c r="Y1568" s="158">
        <v>25176</v>
      </c>
      <c r="Z1568" s="155">
        <v>0.922537431048069</v>
      </c>
      <c r="AA1568" s="155">
        <v>0.935702073886865</v>
      </c>
      <c r="AB1568" s="173">
        <v>-0.013164642838796</v>
      </c>
    </row>
    <row r="1569" spans="1:28">
      <c r="A1569" s="175" t="s">
        <v>1455</v>
      </c>
      <c r="B1569" s="178" t="s">
        <v>1853</v>
      </c>
      <c r="C1569" s="178" t="s">
        <v>1573</v>
      </c>
      <c r="D1569" s="150">
        <v>2</v>
      </c>
      <c r="E1569" s="153">
        <v>2</v>
      </c>
      <c r="F1569" s="153">
        <v>0</v>
      </c>
      <c r="G1569" s="151">
        <v>3</v>
      </c>
      <c r="H1569" s="151">
        <v>2</v>
      </c>
      <c r="I1569" s="151">
        <v>1</v>
      </c>
      <c r="J1569" s="151">
        <v>0</v>
      </c>
      <c r="K1569" s="151">
        <v>0</v>
      </c>
      <c r="L1569" s="151">
        <v>0</v>
      </c>
      <c r="M1569" s="172">
        <v>0.93</v>
      </c>
      <c r="N1569" s="153">
        <v>24</v>
      </c>
      <c r="O1569" s="153">
        <v>22</v>
      </c>
      <c r="P1569" s="153">
        <v>2</v>
      </c>
      <c r="Q1569" s="154">
        <v>0.916666666666667</v>
      </c>
      <c r="R1569" s="154">
        <v>1</v>
      </c>
      <c r="S1569" s="154">
        <v>0.666666666666667</v>
      </c>
      <c r="T1569" s="154">
        <v>0</v>
      </c>
      <c r="U1569" s="173">
        <v>0.333333333333333</v>
      </c>
      <c r="V1569" s="158">
        <v>13</v>
      </c>
      <c r="W1569" s="158">
        <v>12</v>
      </c>
      <c r="X1569" s="158">
        <v>4</v>
      </c>
      <c r="Y1569" s="158">
        <v>3</v>
      </c>
      <c r="Z1569" s="155">
        <v>0.923076923076923</v>
      </c>
      <c r="AA1569" s="155">
        <v>0.75</v>
      </c>
      <c r="AB1569" s="173">
        <v>0.173076923076923</v>
      </c>
    </row>
    <row r="1570" spans="1:28">
      <c r="A1570" s="175" t="s">
        <v>1455</v>
      </c>
      <c r="B1570" s="178" t="s">
        <v>1854</v>
      </c>
      <c r="C1570" s="178" t="s">
        <v>1574</v>
      </c>
      <c r="D1570" s="150">
        <v>8</v>
      </c>
      <c r="E1570" s="153">
        <v>6</v>
      </c>
      <c r="F1570" s="153">
        <v>2</v>
      </c>
      <c r="G1570" s="151">
        <v>7</v>
      </c>
      <c r="H1570" s="151">
        <v>3</v>
      </c>
      <c r="I1570" s="151">
        <v>4</v>
      </c>
      <c r="J1570" s="151">
        <v>1</v>
      </c>
      <c r="K1570" s="151">
        <v>0</v>
      </c>
      <c r="L1570" s="151">
        <v>1</v>
      </c>
      <c r="M1570" s="172">
        <v>0.93</v>
      </c>
      <c r="N1570" s="153">
        <v>33</v>
      </c>
      <c r="O1570" s="153">
        <v>23</v>
      </c>
      <c r="P1570" s="153">
        <v>10</v>
      </c>
      <c r="Q1570" s="154">
        <v>0.696969696969697</v>
      </c>
      <c r="R1570" s="154">
        <v>0.75</v>
      </c>
      <c r="S1570" s="154">
        <v>0.428571428571429</v>
      </c>
      <c r="T1570" s="154">
        <v>0</v>
      </c>
      <c r="U1570" s="173">
        <v>0.321428571428571</v>
      </c>
      <c r="V1570" s="158">
        <v>22</v>
      </c>
      <c r="W1570" s="158">
        <v>14</v>
      </c>
      <c r="X1570" s="158">
        <v>3</v>
      </c>
      <c r="Y1570" s="158">
        <v>3</v>
      </c>
      <c r="Z1570" s="155">
        <v>0.636363636363636</v>
      </c>
      <c r="AA1570" s="155">
        <v>1</v>
      </c>
      <c r="AB1570" s="173">
        <v>-0.363636363636364</v>
      </c>
    </row>
    <row r="1571" spans="1:28">
      <c r="A1571" s="175" t="s">
        <v>1455</v>
      </c>
      <c r="B1571" s="178" t="s">
        <v>1854</v>
      </c>
      <c r="C1571" s="178" t="s">
        <v>1575</v>
      </c>
      <c r="D1571" s="150">
        <v>1</v>
      </c>
      <c r="E1571" s="153">
        <v>0</v>
      </c>
      <c r="F1571" s="153">
        <v>1</v>
      </c>
      <c r="G1571" s="151">
        <v>0</v>
      </c>
      <c r="H1571" s="151">
        <v>0</v>
      </c>
      <c r="I1571" s="151">
        <v>0</v>
      </c>
      <c r="J1571" s="151">
        <v>0</v>
      </c>
      <c r="K1571" s="151">
        <v>0</v>
      </c>
      <c r="L1571" s="151">
        <v>0</v>
      </c>
      <c r="M1571" s="172">
        <v>0.93</v>
      </c>
      <c r="N1571" s="153">
        <v>3</v>
      </c>
      <c r="O1571" s="153">
        <v>1</v>
      </c>
      <c r="P1571" s="153">
        <v>2</v>
      </c>
      <c r="Q1571" s="154">
        <v>0.333333333333333</v>
      </c>
      <c r="R1571" s="154">
        <v>0</v>
      </c>
      <c r="S1571" s="154">
        <v>0</v>
      </c>
      <c r="T1571" s="154">
        <v>0</v>
      </c>
      <c r="U1571" s="173">
        <v>0</v>
      </c>
      <c r="V1571" s="158">
        <v>1</v>
      </c>
      <c r="W1571" s="158">
        <v>0</v>
      </c>
      <c r="X1571" s="158">
        <v>1</v>
      </c>
      <c r="Y1571" s="158">
        <v>0</v>
      </c>
      <c r="Z1571" s="155">
        <v>0</v>
      </c>
      <c r="AA1571" s="155">
        <v>0</v>
      </c>
      <c r="AB1571" s="173">
        <v>0</v>
      </c>
    </row>
    <row r="1572" spans="1:28">
      <c r="A1572" s="175" t="s">
        <v>1455</v>
      </c>
      <c r="B1572" s="178" t="s">
        <v>1854</v>
      </c>
      <c r="C1572" s="178" t="s">
        <v>1576</v>
      </c>
      <c r="D1572" s="150">
        <v>3792</v>
      </c>
      <c r="E1572" s="153">
        <v>3632</v>
      </c>
      <c r="F1572" s="153">
        <v>160</v>
      </c>
      <c r="G1572" s="151">
        <v>4132</v>
      </c>
      <c r="H1572" s="151">
        <v>3975</v>
      </c>
      <c r="I1572" s="151">
        <v>157</v>
      </c>
      <c r="J1572" s="151">
        <v>4672</v>
      </c>
      <c r="K1572" s="151">
        <v>4561</v>
      </c>
      <c r="L1572" s="151">
        <v>111</v>
      </c>
      <c r="M1572" s="172">
        <v>0.93</v>
      </c>
      <c r="N1572" s="153">
        <v>95985</v>
      </c>
      <c r="O1572" s="153">
        <v>93394</v>
      </c>
      <c r="P1572" s="153">
        <v>2591</v>
      </c>
      <c r="Q1572" s="154">
        <v>0.973006198885243</v>
      </c>
      <c r="R1572" s="154">
        <v>0.957805907172996</v>
      </c>
      <c r="S1572" s="154">
        <v>0.962003872216844</v>
      </c>
      <c r="T1572" s="154">
        <v>0.976241438356164</v>
      </c>
      <c r="U1572" s="173">
        <v>-0.0041979650438484</v>
      </c>
      <c r="V1572" s="158">
        <v>28166</v>
      </c>
      <c r="W1572" s="158">
        <v>27465</v>
      </c>
      <c r="X1572" s="158">
        <v>29476</v>
      </c>
      <c r="Y1572" s="158">
        <v>28631</v>
      </c>
      <c r="Z1572" s="155">
        <v>0.975111836966555</v>
      </c>
      <c r="AA1572" s="155">
        <v>0.971332609580676</v>
      </c>
      <c r="AB1572" s="173">
        <v>0.00377922738587966</v>
      </c>
    </row>
    <row r="1573" spans="1:28">
      <c r="A1573" s="175" t="s">
        <v>1455</v>
      </c>
      <c r="B1573" s="178" t="s">
        <v>1854</v>
      </c>
      <c r="C1573" s="178" t="s">
        <v>1577</v>
      </c>
      <c r="D1573" s="150">
        <v>3676</v>
      </c>
      <c r="E1573" s="153">
        <v>3415</v>
      </c>
      <c r="F1573" s="153">
        <v>261</v>
      </c>
      <c r="G1573" s="151">
        <v>3164</v>
      </c>
      <c r="H1573" s="151">
        <v>2971</v>
      </c>
      <c r="I1573" s="151">
        <v>193</v>
      </c>
      <c r="J1573" s="151">
        <v>4268</v>
      </c>
      <c r="K1573" s="151">
        <v>4032</v>
      </c>
      <c r="L1573" s="151">
        <v>236</v>
      </c>
      <c r="M1573" s="172">
        <v>0.93</v>
      </c>
      <c r="N1573" s="153">
        <v>84076</v>
      </c>
      <c r="O1573" s="153">
        <v>79731</v>
      </c>
      <c r="P1573" s="153">
        <v>4345</v>
      </c>
      <c r="Q1573" s="154">
        <v>0.948320567105952</v>
      </c>
      <c r="R1573" s="154">
        <v>0.928998911860718</v>
      </c>
      <c r="S1573" s="154">
        <v>0.939001264222503</v>
      </c>
      <c r="T1573" s="154">
        <v>0.944704779756326</v>
      </c>
      <c r="U1573" s="173">
        <v>-0.010002352361785</v>
      </c>
      <c r="V1573" s="158">
        <v>24395</v>
      </c>
      <c r="W1573" s="158">
        <v>23032</v>
      </c>
      <c r="X1573" s="158">
        <v>26547</v>
      </c>
      <c r="Y1573" s="158">
        <v>25328</v>
      </c>
      <c r="Z1573" s="155">
        <v>0.944127895060463</v>
      </c>
      <c r="AA1573" s="155">
        <v>0.954081440464083</v>
      </c>
      <c r="AB1573" s="173">
        <v>-0.00995354540361937</v>
      </c>
    </row>
    <row r="1574" spans="1:28">
      <c r="A1574" s="175" t="s">
        <v>1455</v>
      </c>
      <c r="B1574" s="178" t="s">
        <v>1852</v>
      </c>
      <c r="C1574" s="178" t="s">
        <v>1578</v>
      </c>
      <c r="D1574" s="150">
        <v>1436</v>
      </c>
      <c r="E1574" s="153">
        <v>1420</v>
      </c>
      <c r="F1574" s="153">
        <v>16</v>
      </c>
      <c r="G1574" s="151">
        <v>1594</v>
      </c>
      <c r="H1574" s="151">
        <v>1571</v>
      </c>
      <c r="I1574" s="151">
        <v>23</v>
      </c>
      <c r="J1574" s="151">
        <v>1410</v>
      </c>
      <c r="K1574" s="151">
        <v>1397</v>
      </c>
      <c r="L1574" s="151">
        <v>13</v>
      </c>
      <c r="M1574" s="172">
        <v>0.93</v>
      </c>
      <c r="N1574" s="153">
        <v>33836</v>
      </c>
      <c r="O1574" s="153">
        <v>33431</v>
      </c>
      <c r="P1574" s="153">
        <v>405</v>
      </c>
      <c r="Q1574" s="154">
        <v>0.988030500059109</v>
      </c>
      <c r="R1574" s="154">
        <v>0.988857938718663</v>
      </c>
      <c r="S1574" s="154">
        <v>0.985570890840652</v>
      </c>
      <c r="T1574" s="154">
        <v>0.990780141843972</v>
      </c>
      <c r="U1574" s="173">
        <v>0.00328704787801049</v>
      </c>
      <c r="V1574" s="158">
        <v>9931</v>
      </c>
      <c r="W1574" s="158">
        <v>9819</v>
      </c>
      <c r="X1574" s="158">
        <v>10968</v>
      </c>
      <c r="Y1574" s="158">
        <v>10895</v>
      </c>
      <c r="Z1574" s="155">
        <v>0.988722183063136</v>
      </c>
      <c r="AA1574" s="155">
        <v>0.99334427425237</v>
      </c>
      <c r="AB1574" s="173">
        <v>-0.00462209118923484</v>
      </c>
    </row>
    <row r="1575" spans="1:28">
      <c r="A1575" s="175" t="s">
        <v>1455</v>
      </c>
      <c r="B1575" s="178" t="s">
        <v>1855</v>
      </c>
      <c r="C1575" s="178" t="s">
        <v>1579</v>
      </c>
      <c r="D1575" s="150">
        <v>2400</v>
      </c>
      <c r="E1575" s="153">
        <v>2104</v>
      </c>
      <c r="F1575" s="153">
        <v>296</v>
      </c>
      <c r="G1575" s="151">
        <v>2708</v>
      </c>
      <c r="H1575" s="151">
        <v>2425</v>
      </c>
      <c r="I1575" s="151">
        <v>283</v>
      </c>
      <c r="J1575" s="151">
        <v>3368</v>
      </c>
      <c r="K1575" s="151">
        <v>3012</v>
      </c>
      <c r="L1575" s="151">
        <v>356</v>
      </c>
      <c r="M1575" s="172">
        <v>0.93</v>
      </c>
      <c r="N1575" s="153">
        <v>51973</v>
      </c>
      <c r="O1575" s="153">
        <v>48915</v>
      </c>
      <c r="P1575" s="153">
        <v>3058</v>
      </c>
      <c r="Q1575" s="154">
        <v>0.941161757066169</v>
      </c>
      <c r="R1575" s="154">
        <v>0.876666666666667</v>
      </c>
      <c r="S1575" s="154">
        <v>0.895494830132939</v>
      </c>
      <c r="T1575" s="154">
        <v>0.894299287410926</v>
      </c>
      <c r="U1575" s="173">
        <v>-0.0188281634662727</v>
      </c>
      <c r="V1575" s="158">
        <v>16663</v>
      </c>
      <c r="W1575" s="158">
        <v>15262</v>
      </c>
      <c r="X1575" s="158">
        <v>17146</v>
      </c>
      <c r="Y1575" s="158">
        <v>16223</v>
      </c>
      <c r="Z1575" s="155">
        <v>0.915921502730601</v>
      </c>
      <c r="AA1575" s="155">
        <v>0.946168202496209</v>
      </c>
      <c r="AB1575" s="173">
        <v>-0.0302466997656083</v>
      </c>
    </row>
    <row r="1576" spans="1:28">
      <c r="A1576" s="175" t="s">
        <v>1455</v>
      </c>
      <c r="B1576" s="178" t="s">
        <v>1853</v>
      </c>
      <c r="C1576" s="178" t="s">
        <v>1580</v>
      </c>
      <c r="D1576" s="150">
        <v>1982</v>
      </c>
      <c r="E1576" s="153">
        <v>1916</v>
      </c>
      <c r="F1576" s="153">
        <v>66</v>
      </c>
      <c r="G1576" s="151">
        <v>2156</v>
      </c>
      <c r="H1576" s="151">
        <v>2080</v>
      </c>
      <c r="I1576" s="151">
        <v>76</v>
      </c>
      <c r="J1576" s="151">
        <v>2311</v>
      </c>
      <c r="K1576" s="151">
        <v>2261</v>
      </c>
      <c r="L1576" s="151">
        <v>50</v>
      </c>
      <c r="M1576" s="172">
        <v>0.93</v>
      </c>
      <c r="N1576" s="153">
        <v>49476</v>
      </c>
      <c r="O1576" s="153">
        <v>48128</v>
      </c>
      <c r="P1576" s="153">
        <v>1348</v>
      </c>
      <c r="Q1576" s="154">
        <v>0.972754466812192</v>
      </c>
      <c r="R1576" s="154">
        <v>0.966700302724521</v>
      </c>
      <c r="S1576" s="154">
        <v>0.964749536178108</v>
      </c>
      <c r="T1576" s="154">
        <v>0.978364344439636</v>
      </c>
      <c r="U1576" s="173">
        <v>0.00195076654641302</v>
      </c>
      <c r="V1576" s="158">
        <v>14390</v>
      </c>
      <c r="W1576" s="158">
        <v>14024</v>
      </c>
      <c r="X1576" s="158">
        <v>15516</v>
      </c>
      <c r="Y1576" s="158">
        <v>15004</v>
      </c>
      <c r="Z1576" s="155">
        <v>0.974565670604587</v>
      </c>
      <c r="AA1576" s="155">
        <v>0.967001804588812</v>
      </c>
      <c r="AB1576" s="173">
        <v>0.00756386601577497</v>
      </c>
    </row>
    <row r="1577" spans="1:28">
      <c r="A1577" s="175" t="s">
        <v>1455</v>
      </c>
      <c r="B1577" s="178" t="s">
        <v>1852</v>
      </c>
      <c r="C1577" s="178" t="s">
        <v>1581</v>
      </c>
      <c r="D1577" s="150">
        <v>1252</v>
      </c>
      <c r="E1577" s="153">
        <v>1152</v>
      </c>
      <c r="F1577" s="153">
        <v>100</v>
      </c>
      <c r="G1577" s="151">
        <v>1274</v>
      </c>
      <c r="H1577" s="151">
        <v>1218</v>
      </c>
      <c r="I1577" s="151">
        <v>56</v>
      </c>
      <c r="J1577" s="151">
        <v>1337</v>
      </c>
      <c r="K1577" s="151">
        <v>1266</v>
      </c>
      <c r="L1577" s="151">
        <v>71</v>
      </c>
      <c r="M1577" s="172">
        <v>0.93</v>
      </c>
      <c r="N1577" s="153">
        <v>29971</v>
      </c>
      <c r="O1577" s="153">
        <v>28536</v>
      </c>
      <c r="P1577" s="153">
        <v>1435</v>
      </c>
      <c r="Q1577" s="154">
        <v>0.952120383036936</v>
      </c>
      <c r="R1577" s="154">
        <v>0.920127795527157</v>
      </c>
      <c r="S1577" s="154">
        <v>0.956043956043956</v>
      </c>
      <c r="T1577" s="154">
        <v>0.946896035901271</v>
      </c>
      <c r="U1577" s="173">
        <v>-0.0359161605167996</v>
      </c>
      <c r="V1577" s="158">
        <v>9107</v>
      </c>
      <c r="W1577" s="158">
        <v>8665</v>
      </c>
      <c r="X1577" s="158">
        <v>9424</v>
      </c>
      <c r="Y1577" s="158">
        <v>8907</v>
      </c>
      <c r="Z1577" s="155">
        <v>0.951465905347535</v>
      </c>
      <c r="AA1577" s="155">
        <v>0.945140067911715</v>
      </c>
      <c r="AB1577" s="173">
        <v>0.00632583743582005</v>
      </c>
    </row>
    <row r="1578" spans="1:28">
      <c r="A1578" s="175" t="s">
        <v>1455</v>
      </c>
      <c r="B1578" s="178" t="s">
        <v>1852</v>
      </c>
      <c r="C1578" s="178" t="s">
        <v>1582</v>
      </c>
      <c r="D1578" s="150">
        <v>2369</v>
      </c>
      <c r="E1578" s="153">
        <v>2072</v>
      </c>
      <c r="F1578" s="153">
        <v>297</v>
      </c>
      <c r="G1578" s="151">
        <v>2337</v>
      </c>
      <c r="H1578" s="151">
        <v>1944</v>
      </c>
      <c r="I1578" s="151">
        <v>393</v>
      </c>
      <c r="J1578" s="151">
        <v>2372</v>
      </c>
      <c r="K1578" s="151">
        <v>2134</v>
      </c>
      <c r="L1578" s="151">
        <v>238</v>
      </c>
      <c r="M1578" s="172">
        <v>0.93</v>
      </c>
      <c r="N1578" s="153">
        <v>55180</v>
      </c>
      <c r="O1578" s="153">
        <v>49677</v>
      </c>
      <c r="P1578" s="153">
        <v>5503</v>
      </c>
      <c r="Q1578" s="154">
        <v>0.900271837622327</v>
      </c>
      <c r="R1578" s="154">
        <v>0.874630645842127</v>
      </c>
      <c r="S1578" s="154">
        <v>0.83183568677792</v>
      </c>
      <c r="T1578" s="154">
        <v>0.899662731871838</v>
      </c>
      <c r="U1578" s="173">
        <v>0.042794959064207</v>
      </c>
      <c r="V1578" s="158">
        <v>16185</v>
      </c>
      <c r="W1578" s="158">
        <v>14358</v>
      </c>
      <c r="X1578" s="158">
        <v>17415</v>
      </c>
      <c r="Y1578" s="158">
        <v>15708</v>
      </c>
      <c r="Z1578" s="155">
        <v>0.887117701575533</v>
      </c>
      <c r="AA1578" s="155">
        <v>0.90198105081826</v>
      </c>
      <c r="AB1578" s="173">
        <v>-0.0148633492427271</v>
      </c>
    </row>
    <row r="1579" spans="1:28">
      <c r="A1579" s="175" t="s">
        <v>1455</v>
      </c>
      <c r="B1579" s="178" t="s">
        <v>1852</v>
      </c>
      <c r="C1579" s="178" t="s">
        <v>1583</v>
      </c>
      <c r="D1579" s="150">
        <v>2252</v>
      </c>
      <c r="E1579" s="153">
        <v>2165</v>
      </c>
      <c r="F1579" s="153">
        <v>87</v>
      </c>
      <c r="G1579" s="151">
        <v>1884</v>
      </c>
      <c r="H1579" s="151">
        <v>1851</v>
      </c>
      <c r="I1579" s="151">
        <v>33</v>
      </c>
      <c r="J1579" s="151">
        <v>1906</v>
      </c>
      <c r="K1579" s="151">
        <v>1886</v>
      </c>
      <c r="L1579" s="151">
        <v>20</v>
      </c>
      <c r="M1579" s="172">
        <v>0.93</v>
      </c>
      <c r="N1579" s="153">
        <v>46294</v>
      </c>
      <c r="O1579" s="153">
        <v>45258</v>
      </c>
      <c r="P1579" s="153">
        <v>1036</v>
      </c>
      <c r="Q1579" s="154">
        <v>0.977621290015985</v>
      </c>
      <c r="R1579" s="154">
        <v>0.961367673179396</v>
      </c>
      <c r="S1579" s="154">
        <v>0.982484076433121</v>
      </c>
      <c r="T1579" s="154">
        <v>0.989506820566632</v>
      </c>
      <c r="U1579" s="173">
        <v>-0.0211164032537249</v>
      </c>
      <c r="V1579" s="158">
        <v>13160</v>
      </c>
      <c r="W1579" s="158">
        <v>12905</v>
      </c>
      <c r="X1579" s="158">
        <v>14620</v>
      </c>
      <c r="Y1579" s="158">
        <v>14257</v>
      </c>
      <c r="Z1579" s="155">
        <v>0.980623100303951</v>
      </c>
      <c r="AA1579" s="155">
        <v>0.975170998632011</v>
      </c>
      <c r="AB1579" s="173">
        <v>0.00545210167194043</v>
      </c>
    </row>
    <row r="1580" spans="1:28">
      <c r="A1580" s="175" t="s">
        <v>1455</v>
      </c>
      <c r="B1580" s="178" t="s">
        <v>1852</v>
      </c>
      <c r="C1580" s="178" t="s">
        <v>1584</v>
      </c>
      <c r="D1580" s="150">
        <v>3405</v>
      </c>
      <c r="E1580" s="153">
        <v>3207</v>
      </c>
      <c r="F1580" s="153">
        <v>198</v>
      </c>
      <c r="G1580" s="151">
        <v>3514</v>
      </c>
      <c r="H1580" s="151">
        <v>3322</v>
      </c>
      <c r="I1580" s="151">
        <v>192</v>
      </c>
      <c r="J1580" s="151">
        <v>3773</v>
      </c>
      <c r="K1580" s="151">
        <v>3599</v>
      </c>
      <c r="L1580" s="151">
        <v>174</v>
      </c>
      <c r="M1580" s="172">
        <v>0.93</v>
      </c>
      <c r="N1580" s="153">
        <v>77623</v>
      </c>
      <c r="O1580" s="153">
        <v>75061</v>
      </c>
      <c r="P1580" s="153">
        <v>2562</v>
      </c>
      <c r="Q1580" s="154">
        <v>0.966994318694201</v>
      </c>
      <c r="R1580" s="154">
        <v>0.941850220264317</v>
      </c>
      <c r="S1580" s="154">
        <v>0.94536141149687</v>
      </c>
      <c r="T1580" s="154">
        <v>0.953882851842035</v>
      </c>
      <c r="U1580" s="173">
        <v>-0.0035111912325525</v>
      </c>
      <c r="V1580" s="158">
        <v>23523</v>
      </c>
      <c r="W1580" s="158">
        <v>22567</v>
      </c>
      <c r="X1580" s="158">
        <v>24393</v>
      </c>
      <c r="Y1580" s="158">
        <v>23624</v>
      </c>
      <c r="Z1580" s="155">
        <v>0.959358925307146</v>
      </c>
      <c r="AA1580" s="155">
        <v>0.968474562374452</v>
      </c>
      <c r="AB1580" s="173">
        <v>-0.00911563706730556</v>
      </c>
    </row>
    <row r="1581" spans="1:28">
      <c r="A1581" s="175" t="s">
        <v>1455</v>
      </c>
      <c r="B1581" s="178" t="s">
        <v>1852</v>
      </c>
      <c r="C1581" s="178" t="s">
        <v>1585</v>
      </c>
      <c r="D1581" s="150">
        <v>0</v>
      </c>
      <c r="E1581" s="153">
        <v>0</v>
      </c>
      <c r="F1581" s="153">
        <v>0</v>
      </c>
      <c r="G1581" s="151">
        <v>0</v>
      </c>
      <c r="H1581" s="151">
        <v>0</v>
      </c>
      <c r="I1581" s="151">
        <v>0</v>
      </c>
      <c r="J1581" s="151">
        <v>0</v>
      </c>
      <c r="K1581" s="151">
        <v>0</v>
      </c>
      <c r="L1581" s="151">
        <v>0</v>
      </c>
      <c r="M1581" s="172">
        <v>0.93</v>
      </c>
      <c r="N1581" s="153">
        <v>0</v>
      </c>
      <c r="O1581" s="153">
        <v>0</v>
      </c>
      <c r="P1581" s="153">
        <v>0</v>
      </c>
      <c r="Q1581" s="154">
        <v>0</v>
      </c>
      <c r="R1581" s="154">
        <v>0</v>
      </c>
      <c r="S1581" s="154">
        <v>0</v>
      </c>
      <c r="T1581" s="154">
        <v>0</v>
      </c>
      <c r="U1581" s="173">
        <v>0</v>
      </c>
      <c r="V1581" s="158">
        <v>0</v>
      </c>
      <c r="W1581" s="158">
        <v>0</v>
      </c>
      <c r="X1581" s="158">
        <v>0</v>
      </c>
      <c r="Y1581" s="158">
        <v>0</v>
      </c>
      <c r="Z1581" s="155">
        <v>0</v>
      </c>
      <c r="AA1581" s="155">
        <v>0</v>
      </c>
      <c r="AB1581" s="173">
        <v>0</v>
      </c>
    </row>
    <row r="1582" spans="1:28">
      <c r="A1582" s="175" t="s">
        <v>1455</v>
      </c>
      <c r="B1582" s="178" t="s">
        <v>1855</v>
      </c>
      <c r="C1582" s="178" t="s">
        <v>1586</v>
      </c>
      <c r="D1582" s="150">
        <v>1071</v>
      </c>
      <c r="E1582" s="153">
        <v>953</v>
      </c>
      <c r="F1582" s="153">
        <v>118</v>
      </c>
      <c r="G1582" s="151">
        <v>1709</v>
      </c>
      <c r="H1582" s="151">
        <v>1531</v>
      </c>
      <c r="I1582" s="151">
        <v>178</v>
      </c>
      <c r="J1582" s="151">
        <v>1811</v>
      </c>
      <c r="K1582" s="151">
        <v>1647</v>
      </c>
      <c r="L1582" s="151">
        <v>164</v>
      </c>
      <c r="M1582" s="172">
        <v>0.93</v>
      </c>
      <c r="N1582" s="153">
        <v>37400</v>
      </c>
      <c r="O1582" s="153">
        <v>33911</v>
      </c>
      <c r="P1582" s="153">
        <v>3489</v>
      </c>
      <c r="Q1582" s="154">
        <v>0.906711229946524</v>
      </c>
      <c r="R1582" s="154">
        <v>0.889822595704949</v>
      </c>
      <c r="S1582" s="154">
        <v>0.895845523698069</v>
      </c>
      <c r="T1582" s="154">
        <v>0.90944229707344</v>
      </c>
      <c r="U1582" s="173">
        <v>-0.00602292799312043</v>
      </c>
      <c r="V1582" s="158">
        <v>11091</v>
      </c>
      <c r="W1582" s="158">
        <v>10091</v>
      </c>
      <c r="X1582" s="158">
        <v>12180</v>
      </c>
      <c r="Y1582" s="158">
        <v>10985</v>
      </c>
      <c r="Z1582" s="155">
        <v>0.909836804616356</v>
      </c>
      <c r="AA1582" s="155">
        <v>0.901888341543514</v>
      </c>
      <c r="AB1582" s="173">
        <v>0.00794846307284169</v>
      </c>
    </row>
    <row r="1583" spans="1:28">
      <c r="A1583" s="175" t="s">
        <v>1455</v>
      </c>
      <c r="B1583" s="178" t="s">
        <v>1857</v>
      </c>
      <c r="C1583" s="178" t="s">
        <v>1587</v>
      </c>
      <c r="D1583" s="150">
        <v>1757</v>
      </c>
      <c r="E1583" s="153">
        <v>1392</v>
      </c>
      <c r="F1583" s="153">
        <v>365</v>
      </c>
      <c r="G1583" s="151">
        <v>1380</v>
      </c>
      <c r="H1583" s="151">
        <v>1160</v>
      </c>
      <c r="I1583" s="151">
        <v>220</v>
      </c>
      <c r="J1583" s="151">
        <v>1330</v>
      </c>
      <c r="K1583" s="151">
        <v>1137</v>
      </c>
      <c r="L1583" s="151">
        <v>193</v>
      </c>
      <c r="M1583" s="172">
        <v>0.93</v>
      </c>
      <c r="N1583" s="153">
        <v>27705</v>
      </c>
      <c r="O1583" s="153">
        <v>24932</v>
      </c>
      <c r="P1583" s="153">
        <v>2773</v>
      </c>
      <c r="Q1583" s="154">
        <v>0.899909763580581</v>
      </c>
      <c r="R1583" s="154">
        <v>0.79225953329539</v>
      </c>
      <c r="S1583" s="154">
        <v>0.840579710144927</v>
      </c>
      <c r="T1583" s="154">
        <v>0.854887218045113</v>
      </c>
      <c r="U1583" s="173">
        <v>-0.0483201768495376</v>
      </c>
      <c r="V1583" s="158">
        <v>9009</v>
      </c>
      <c r="W1583" s="158">
        <v>7668</v>
      </c>
      <c r="X1583" s="158">
        <v>8765</v>
      </c>
      <c r="Y1583" s="158">
        <v>8015</v>
      </c>
      <c r="Z1583" s="155">
        <v>0.851148851148851</v>
      </c>
      <c r="AA1583" s="155">
        <v>0.914432401597262</v>
      </c>
      <c r="AB1583" s="173">
        <v>-0.0632835504484106</v>
      </c>
    </row>
    <row r="1584" spans="1:28">
      <c r="A1584" s="175" t="s">
        <v>1455</v>
      </c>
      <c r="B1584" s="178" t="s">
        <v>1855</v>
      </c>
      <c r="C1584" s="178" t="s">
        <v>1588</v>
      </c>
      <c r="D1584" s="150">
        <v>3696</v>
      </c>
      <c r="E1584" s="153">
        <v>3494</v>
      </c>
      <c r="F1584" s="153">
        <v>202</v>
      </c>
      <c r="G1584" s="151">
        <v>3983</v>
      </c>
      <c r="H1584" s="151">
        <v>3787</v>
      </c>
      <c r="I1584" s="151">
        <v>196</v>
      </c>
      <c r="J1584" s="151">
        <v>4740</v>
      </c>
      <c r="K1584" s="151">
        <v>4468</v>
      </c>
      <c r="L1584" s="151">
        <v>272</v>
      </c>
      <c r="M1584" s="172">
        <v>0.93</v>
      </c>
      <c r="N1584" s="153">
        <v>80458</v>
      </c>
      <c r="O1584" s="153">
        <v>77206</v>
      </c>
      <c r="P1584" s="153">
        <v>3252</v>
      </c>
      <c r="Q1584" s="154">
        <v>0.959581396505009</v>
      </c>
      <c r="R1584" s="154">
        <v>0.94534632034632</v>
      </c>
      <c r="S1584" s="154">
        <v>0.95079086115993</v>
      </c>
      <c r="T1584" s="154">
        <v>0.942616033755274</v>
      </c>
      <c r="U1584" s="173">
        <v>-0.00544454081360934</v>
      </c>
      <c r="V1584" s="158">
        <v>24945</v>
      </c>
      <c r="W1584" s="158">
        <v>23865</v>
      </c>
      <c r="X1584" s="158">
        <v>26671</v>
      </c>
      <c r="Y1584" s="158">
        <v>25357</v>
      </c>
      <c r="Z1584" s="155">
        <v>0.956704750450992</v>
      </c>
      <c r="AA1584" s="155">
        <v>0.950733005886543</v>
      </c>
      <c r="AB1584" s="173">
        <v>0.00597174456444882</v>
      </c>
    </row>
    <row r="1585" spans="1:28">
      <c r="A1585" s="175" t="s">
        <v>1455</v>
      </c>
      <c r="B1585" s="178" t="s">
        <v>1855</v>
      </c>
      <c r="C1585" s="178" t="s">
        <v>1589</v>
      </c>
      <c r="D1585" s="150">
        <v>2448</v>
      </c>
      <c r="E1585" s="153">
        <v>2305</v>
      </c>
      <c r="F1585" s="153">
        <v>143</v>
      </c>
      <c r="G1585" s="151">
        <v>2547</v>
      </c>
      <c r="H1585" s="151">
        <v>2300</v>
      </c>
      <c r="I1585" s="151">
        <v>247</v>
      </c>
      <c r="J1585" s="151">
        <v>2955</v>
      </c>
      <c r="K1585" s="151">
        <v>2799</v>
      </c>
      <c r="L1585" s="151">
        <v>156</v>
      </c>
      <c r="M1585" s="172">
        <v>0.93</v>
      </c>
      <c r="N1585" s="153">
        <v>49975</v>
      </c>
      <c r="O1585" s="153">
        <v>48218</v>
      </c>
      <c r="P1585" s="153">
        <v>1757</v>
      </c>
      <c r="Q1585" s="154">
        <v>0.964842421210605</v>
      </c>
      <c r="R1585" s="154">
        <v>0.941584967320261</v>
      </c>
      <c r="S1585" s="154">
        <v>0.903023164507263</v>
      </c>
      <c r="T1585" s="154">
        <v>0.947208121827411</v>
      </c>
      <c r="U1585" s="173">
        <v>0.0385618028129979</v>
      </c>
      <c r="V1585" s="158">
        <v>16095</v>
      </c>
      <c r="W1585" s="158">
        <v>15361</v>
      </c>
      <c r="X1585" s="158">
        <v>17042</v>
      </c>
      <c r="Y1585" s="158">
        <v>16447</v>
      </c>
      <c r="Z1585" s="155">
        <v>0.95439577508543</v>
      </c>
      <c r="AA1585" s="155">
        <v>0.965086257481516</v>
      </c>
      <c r="AB1585" s="173">
        <v>-0.0106904823960859</v>
      </c>
    </row>
    <row r="1586" spans="1:28">
      <c r="A1586" s="175" t="s">
        <v>1455</v>
      </c>
      <c r="B1586" s="178" t="s">
        <v>1852</v>
      </c>
      <c r="C1586" s="178" t="s">
        <v>1590</v>
      </c>
      <c r="D1586" s="150">
        <v>1473</v>
      </c>
      <c r="E1586" s="153">
        <v>1320</v>
      </c>
      <c r="F1586" s="153">
        <v>153</v>
      </c>
      <c r="G1586" s="151">
        <v>1415</v>
      </c>
      <c r="H1586" s="151">
        <v>1270</v>
      </c>
      <c r="I1586" s="151">
        <v>145</v>
      </c>
      <c r="J1586" s="151">
        <v>1488</v>
      </c>
      <c r="K1586" s="151">
        <v>1338</v>
      </c>
      <c r="L1586" s="151">
        <v>150</v>
      </c>
      <c r="M1586" s="172">
        <v>0.93</v>
      </c>
      <c r="N1586" s="153">
        <v>33699</v>
      </c>
      <c r="O1586" s="153">
        <v>30054</v>
      </c>
      <c r="P1586" s="153">
        <v>3645</v>
      </c>
      <c r="Q1586" s="154">
        <v>0.891836553013443</v>
      </c>
      <c r="R1586" s="154">
        <v>0.896130346232179</v>
      </c>
      <c r="S1586" s="154">
        <v>0.897526501766785</v>
      </c>
      <c r="T1586" s="154">
        <v>0.899193548387097</v>
      </c>
      <c r="U1586" s="173">
        <v>-0.00139615553460526</v>
      </c>
      <c r="V1586" s="158">
        <v>10016</v>
      </c>
      <c r="W1586" s="158">
        <v>8949</v>
      </c>
      <c r="X1586" s="158">
        <v>10422</v>
      </c>
      <c r="Y1586" s="158">
        <v>9274</v>
      </c>
      <c r="Z1586" s="155">
        <v>0.893470447284345</v>
      </c>
      <c r="AA1586" s="155">
        <v>0.889848397620418</v>
      </c>
      <c r="AB1586" s="173">
        <v>0.00362204966392665</v>
      </c>
    </row>
    <row r="1587" spans="1:28">
      <c r="A1587" s="175" t="s">
        <v>1455</v>
      </c>
      <c r="B1587" s="178" t="s">
        <v>1857</v>
      </c>
      <c r="C1587" s="178" t="s">
        <v>1591</v>
      </c>
      <c r="D1587" s="150">
        <v>1086</v>
      </c>
      <c r="E1587" s="153">
        <v>725</v>
      </c>
      <c r="F1587" s="153">
        <v>361</v>
      </c>
      <c r="G1587" s="151">
        <v>1094</v>
      </c>
      <c r="H1587" s="151">
        <v>808</v>
      </c>
      <c r="I1587" s="151">
        <v>286</v>
      </c>
      <c r="J1587" s="151">
        <v>903</v>
      </c>
      <c r="K1587" s="151">
        <v>605</v>
      </c>
      <c r="L1587" s="151">
        <v>298</v>
      </c>
      <c r="M1587" s="172">
        <v>0.93</v>
      </c>
      <c r="N1587" s="153">
        <v>20720</v>
      </c>
      <c r="O1587" s="153">
        <v>12052</v>
      </c>
      <c r="P1587" s="153">
        <v>8668</v>
      </c>
      <c r="Q1587" s="154">
        <v>0.581660231660232</v>
      </c>
      <c r="R1587" s="154">
        <v>0.667587476979742</v>
      </c>
      <c r="S1587" s="154">
        <v>0.738574040219378</v>
      </c>
      <c r="T1587" s="154">
        <v>0.669988925802879</v>
      </c>
      <c r="U1587" s="173">
        <v>-0.0709865632396363</v>
      </c>
      <c r="V1587" s="158">
        <v>6437</v>
      </c>
      <c r="W1587" s="158">
        <v>4383</v>
      </c>
      <c r="X1587" s="158">
        <v>6938</v>
      </c>
      <c r="Y1587" s="158">
        <v>3819</v>
      </c>
      <c r="Z1587" s="155">
        <v>0.680907254932422</v>
      </c>
      <c r="AA1587" s="155">
        <v>0.55044681464399</v>
      </c>
      <c r="AB1587" s="173">
        <v>0.130460440288432</v>
      </c>
    </row>
    <row r="1588" spans="1:28">
      <c r="A1588" s="175" t="s">
        <v>1455</v>
      </c>
      <c r="B1588" s="178" t="s">
        <v>1857</v>
      </c>
      <c r="C1588" s="178" t="s">
        <v>1592</v>
      </c>
      <c r="D1588" s="150">
        <v>2249</v>
      </c>
      <c r="E1588" s="153">
        <v>1689</v>
      </c>
      <c r="F1588" s="153">
        <v>560</v>
      </c>
      <c r="G1588" s="151">
        <v>1868</v>
      </c>
      <c r="H1588" s="151">
        <v>1377</v>
      </c>
      <c r="I1588" s="151">
        <v>491</v>
      </c>
      <c r="J1588" s="151">
        <v>1702</v>
      </c>
      <c r="K1588" s="151">
        <v>1335</v>
      </c>
      <c r="L1588" s="151">
        <v>367</v>
      </c>
      <c r="M1588" s="172">
        <v>0.93</v>
      </c>
      <c r="N1588" s="153">
        <v>34898</v>
      </c>
      <c r="O1588" s="153">
        <v>28128</v>
      </c>
      <c r="P1588" s="153">
        <v>6770</v>
      </c>
      <c r="Q1588" s="154">
        <v>0.806006074846696</v>
      </c>
      <c r="R1588" s="154">
        <v>0.751000444642063</v>
      </c>
      <c r="S1588" s="154">
        <v>0.737152034261242</v>
      </c>
      <c r="T1588" s="154">
        <v>0.784371327849589</v>
      </c>
      <c r="U1588" s="173">
        <v>0.0138484103808212</v>
      </c>
      <c r="V1588" s="158">
        <v>11723</v>
      </c>
      <c r="W1588" s="158">
        <v>9169</v>
      </c>
      <c r="X1588" s="158">
        <v>11318</v>
      </c>
      <c r="Y1588" s="158">
        <v>9350</v>
      </c>
      <c r="Z1588" s="155">
        <v>0.782137678068754</v>
      </c>
      <c r="AA1588" s="155">
        <v>0.826117688637569</v>
      </c>
      <c r="AB1588" s="173">
        <v>-0.0439800105688147</v>
      </c>
    </row>
    <row r="1589" spans="1:28">
      <c r="A1589" s="175" t="s">
        <v>1455</v>
      </c>
      <c r="B1589" s="178" t="s">
        <v>1857</v>
      </c>
      <c r="C1589" s="178" t="s">
        <v>1593</v>
      </c>
      <c r="D1589" s="150">
        <v>436</v>
      </c>
      <c r="E1589" s="153">
        <v>311</v>
      </c>
      <c r="F1589" s="153">
        <v>125</v>
      </c>
      <c r="G1589" s="151">
        <v>1376</v>
      </c>
      <c r="H1589" s="151">
        <v>1026</v>
      </c>
      <c r="I1589" s="151">
        <v>350</v>
      </c>
      <c r="J1589" s="151">
        <v>2</v>
      </c>
      <c r="K1589" s="151">
        <v>2</v>
      </c>
      <c r="L1589" s="151">
        <v>0</v>
      </c>
      <c r="M1589" s="172">
        <v>0.93</v>
      </c>
      <c r="N1589" s="153">
        <v>18628</v>
      </c>
      <c r="O1589" s="153">
        <v>15491</v>
      </c>
      <c r="P1589" s="153">
        <v>3137</v>
      </c>
      <c r="Q1589" s="154">
        <v>0.831597595018252</v>
      </c>
      <c r="R1589" s="154">
        <v>0.713302752293578</v>
      </c>
      <c r="S1589" s="154">
        <v>0.745639534883721</v>
      </c>
      <c r="T1589" s="154">
        <v>1</v>
      </c>
      <c r="U1589" s="173">
        <v>-0.0323367825901429</v>
      </c>
      <c r="V1589" s="158">
        <v>5251</v>
      </c>
      <c r="W1589" s="158">
        <v>3731</v>
      </c>
      <c r="X1589" s="158">
        <v>6003</v>
      </c>
      <c r="Y1589" s="158">
        <v>4820</v>
      </c>
      <c r="Z1589" s="155">
        <v>0.710531327366216</v>
      </c>
      <c r="AA1589" s="155">
        <v>0.802931867399634</v>
      </c>
      <c r="AB1589" s="173">
        <v>-0.0924005400334176</v>
      </c>
    </row>
    <row r="1590" spans="1:28">
      <c r="A1590" s="175" t="s">
        <v>1455</v>
      </c>
      <c r="B1590" s="178" t="s">
        <v>1857</v>
      </c>
      <c r="C1590" s="178" t="s">
        <v>1594</v>
      </c>
      <c r="D1590" s="150">
        <v>729</v>
      </c>
      <c r="E1590" s="153">
        <v>700</v>
      </c>
      <c r="F1590" s="153">
        <v>29</v>
      </c>
      <c r="G1590" s="151">
        <v>1361</v>
      </c>
      <c r="H1590" s="151">
        <v>1333</v>
      </c>
      <c r="I1590" s="151">
        <v>28</v>
      </c>
      <c r="J1590" s="151">
        <v>0</v>
      </c>
      <c r="K1590" s="151">
        <v>0</v>
      </c>
      <c r="L1590" s="151">
        <v>0</v>
      </c>
      <c r="M1590" s="172">
        <v>0.93</v>
      </c>
      <c r="N1590" s="153">
        <v>18731</v>
      </c>
      <c r="O1590" s="153">
        <v>18585</v>
      </c>
      <c r="P1590" s="153">
        <v>146</v>
      </c>
      <c r="Q1590" s="154">
        <v>0.992205434840639</v>
      </c>
      <c r="R1590" s="154">
        <v>0.960219478737997</v>
      </c>
      <c r="S1590" s="154">
        <v>0.979426891991183</v>
      </c>
      <c r="T1590" s="154">
        <v>0</v>
      </c>
      <c r="U1590" s="173">
        <v>-0.0192074132531856</v>
      </c>
      <c r="V1590" s="158">
        <v>5525</v>
      </c>
      <c r="W1590" s="158">
        <v>5450</v>
      </c>
      <c r="X1590" s="158">
        <v>6159</v>
      </c>
      <c r="Y1590" s="158">
        <v>6107</v>
      </c>
      <c r="Z1590" s="155">
        <v>0.986425339366516</v>
      </c>
      <c r="AA1590" s="155">
        <v>0.991557070953077</v>
      </c>
      <c r="AB1590" s="173">
        <v>-0.00513173158656088</v>
      </c>
    </row>
    <row r="1591" spans="1:28">
      <c r="A1591" s="175" t="s">
        <v>1455</v>
      </c>
      <c r="B1591" s="178" t="s">
        <v>1857</v>
      </c>
      <c r="C1591" s="178" t="s">
        <v>1595</v>
      </c>
      <c r="D1591" s="150">
        <v>1482</v>
      </c>
      <c r="E1591" s="153">
        <v>977</v>
      </c>
      <c r="F1591" s="153">
        <v>505</v>
      </c>
      <c r="G1591" s="151">
        <v>1616</v>
      </c>
      <c r="H1591" s="151">
        <v>1115</v>
      </c>
      <c r="I1591" s="151">
        <v>501</v>
      </c>
      <c r="J1591" s="151">
        <v>1303</v>
      </c>
      <c r="K1591" s="151">
        <v>910</v>
      </c>
      <c r="L1591" s="151">
        <v>393</v>
      </c>
      <c r="M1591" s="172">
        <v>0.93</v>
      </c>
      <c r="N1591" s="153">
        <v>28210</v>
      </c>
      <c r="O1591" s="153">
        <v>20157</v>
      </c>
      <c r="P1591" s="153">
        <v>8053</v>
      </c>
      <c r="Q1591" s="154">
        <v>0.714533853243531</v>
      </c>
      <c r="R1591" s="154">
        <v>0.659244264507422</v>
      </c>
      <c r="S1591" s="154">
        <v>0.689975247524752</v>
      </c>
      <c r="T1591" s="154">
        <v>0.698388334612433</v>
      </c>
      <c r="U1591" s="173">
        <v>-0.0307309830173301</v>
      </c>
      <c r="V1591" s="158">
        <v>9049</v>
      </c>
      <c r="W1591" s="158">
        <v>5898</v>
      </c>
      <c r="X1591" s="158">
        <v>9259</v>
      </c>
      <c r="Y1591" s="158">
        <v>6778</v>
      </c>
      <c r="Z1591" s="155">
        <v>0.651784727594209</v>
      </c>
      <c r="AA1591" s="155">
        <v>0.732044497245923</v>
      </c>
      <c r="AB1591" s="173">
        <v>-0.0802597696517136</v>
      </c>
    </row>
    <row r="1592" spans="1:28">
      <c r="A1592" s="175" t="s">
        <v>1455</v>
      </c>
      <c r="B1592" s="178" t="s">
        <v>1855</v>
      </c>
      <c r="C1592" s="178" t="s">
        <v>1596</v>
      </c>
      <c r="D1592" s="150">
        <v>2142</v>
      </c>
      <c r="E1592" s="153">
        <v>2090</v>
      </c>
      <c r="F1592" s="153">
        <v>52</v>
      </c>
      <c r="G1592" s="151">
        <v>2308</v>
      </c>
      <c r="H1592" s="151">
        <v>2273</v>
      </c>
      <c r="I1592" s="151">
        <v>35</v>
      </c>
      <c r="J1592" s="151">
        <v>2638</v>
      </c>
      <c r="K1592" s="151">
        <v>2594</v>
      </c>
      <c r="L1592" s="151">
        <v>44</v>
      </c>
      <c r="M1592" s="172">
        <v>0.93</v>
      </c>
      <c r="N1592" s="153">
        <v>47551</v>
      </c>
      <c r="O1592" s="153">
        <v>46865</v>
      </c>
      <c r="P1592" s="153">
        <v>686</v>
      </c>
      <c r="Q1592" s="154">
        <v>0.985573384366259</v>
      </c>
      <c r="R1592" s="154">
        <v>0.975723622782446</v>
      </c>
      <c r="S1592" s="154">
        <v>0.984835355285962</v>
      </c>
      <c r="T1592" s="154">
        <v>0.983320697498105</v>
      </c>
      <c r="U1592" s="173">
        <v>-0.0091117325035156</v>
      </c>
      <c r="V1592" s="158">
        <v>14635</v>
      </c>
      <c r="W1592" s="158">
        <v>14435</v>
      </c>
      <c r="X1592" s="158">
        <v>16446</v>
      </c>
      <c r="Y1592" s="158">
        <v>16238</v>
      </c>
      <c r="Z1592" s="155">
        <v>0.986334130509054</v>
      </c>
      <c r="AA1592" s="155">
        <v>0.987352547731971</v>
      </c>
      <c r="AB1592" s="173">
        <v>-0.00101841722291773</v>
      </c>
    </row>
    <row r="1593" spans="1:28">
      <c r="A1593" s="175" t="s">
        <v>1455</v>
      </c>
      <c r="B1593" s="178" t="s">
        <v>1852</v>
      </c>
      <c r="C1593" s="178" t="s">
        <v>1597</v>
      </c>
      <c r="D1593" s="150">
        <v>1425</v>
      </c>
      <c r="E1593" s="153">
        <v>1390</v>
      </c>
      <c r="F1593" s="153">
        <v>35</v>
      </c>
      <c r="G1593" s="151">
        <v>1531</v>
      </c>
      <c r="H1593" s="151">
        <v>1510</v>
      </c>
      <c r="I1593" s="151">
        <v>21</v>
      </c>
      <c r="J1593" s="151">
        <v>1264</v>
      </c>
      <c r="K1593" s="151">
        <v>1218</v>
      </c>
      <c r="L1593" s="151">
        <v>46</v>
      </c>
      <c r="M1593" s="172">
        <v>0.93</v>
      </c>
      <c r="N1593" s="153">
        <v>32363</v>
      </c>
      <c r="O1593" s="153">
        <v>31783</v>
      </c>
      <c r="P1593" s="153">
        <v>580</v>
      </c>
      <c r="Q1593" s="154">
        <v>0.982078299292402</v>
      </c>
      <c r="R1593" s="154">
        <v>0.975438596491228</v>
      </c>
      <c r="S1593" s="154">
        <v>0.986283474853037</v>
      </c>
      <c r="T1593" s="154">
        <v>0.963607594936709</v>
      </c>
      <c r="U1593" s="173">
        <v>-0.0108448783618091</v>
      </c>
      <c r="V1593" s="158">
        <v>9436</v>
      </c>
      <c r="W1593" s="158">
        <v>9187</v>
      </c>
      <c r="X1593" s="158">
        <v>10147</v>
      </c>
      <c r="Y1593" s="158">
        <v>9942</v>
      </c>
      <c r="Z1593" s="155">
        <v>0.973611699872827</v>
      </c>
      <c r="AA1593" s="155">
        <v>0.979796984330344</v>
      </c>
      <c r="AB1593" s="173">
        <v>-0.00618528445751643</v>
      </c>
    </row>
    <row r="1594" spans="1:28">
      <c r="A1594" s="175" t="s">
        <v>1455</v>
      </c>
      <c r="B1594" s="178" t="s">
        <v>1857</v>
      </c>
      <c r="C1594" s="178" t="s">
        <v>1598</v>
      </c>
      <c r="D1594" s="150">
        <v>934</v>
      </c>
      <c r="E1594" s="153">
        <v>808</v>
      </c>
      <c r="F1594" s="153">
        <v>126</v>
      </c>
      <c r="G1594" s="151">
        <v>675</v>
      </c>
      <c r="H1594" s="151">
        <v>625</v>
      </c>
      <c r="I1594" s="151">
        <v>50</v>
      </c>
      <c r="J1594" s="151">
        <v>1209</v>
      </c>
      <c r="K1594" s="151">
        <v>1153</v>
      </c>
      <c r="L1594" s="151">
        <v>56</v>
      </c>
      <c r="M1594" s="172">
        <v>0.93</v>
      </c>
      <c r="N1594" s="153">
        <v>18745</v>
      </c>
      <c r="O1594" s="153">
        <v>17586</v>
      </c>
      <c r="P1594" s="153">
        <v>1159</v>
      </c>
      <c r="Q1594" s="154">
        <v>0.938170178714324</v>
      </c>
      <c r="R1594" s="154">
        <v>0.865096359743041</v>
      </c>
      <c r="S1594" s="154">
        <v>0.925925925925926</v>
      </c>
      <c r="T1594" s="154">
        <v>0.953680727874276</v>
      </c>
      <c r="U1594" s="173">
        <v>-0.0608295661828853</v>
      </c>
      <c r="V1594" s="158">
        <v>5290</v>
      </c>
      <c r="W1594" s="158">
        <v>4901</v>
      </c>
      <c r="X1594" s="158">
        <v>6153</v>
      </c>
      <c r="Y1594" s="158">
        <v>5697</v>
      </c>
      <c r="Z1594" s="155">
        <v>0.926465028355388</v>
      </c>
      <c r="AA1594" s="155">
        <v>0.925889809848854</v>
      </c>
      <c r="AB1594" s="173">
        <v>0.000575218506533304</v>
      </c>
    </row>
    <row r="1595" spans="1:28">
      <c r="A1595" s="175" t="s">
        <v>1455</v>
      </c>
      <c r="B1595" s="178" t="s">
        <v>1857</v>
      </c>
      <c r="C1595" s="178" t="s">
        <v>1599</v>
      </c>
      <c r="D1595" s="150">
        <v>1194</v>
      </c>
      <c r="E1595" s="153">
        <v>1090</v>
      </c>
      <c r="F1595" s="153">
        <v>104</v>
      </c>
      <c r="G1595" s="151">
        <v>1244</v>
      </c>
      <c r="H1595" s="151">
        <v>1161</v>
      </c>
      <c r="I1595" s="151">
        <v>83</v>
      </c>
      <c r="J1595" s="151">
        <v>784</v>
      </c>
      <c r="K1595" s="151">
        <v>713</v>
      </c>
      <c r="L1595" s="151">
        <v>71</v>
      </c>
      <c r="M1595" s="172">
        <v>0.93</v>
      </c>
      <c r="N1595" s="153">
        <v>27117</v>
      </c>
      <c r="O1595" s="153">
        <v>25828</v>
      </c>
      <c r="P1595" s="153">
        <v>1289</v>
      </c>
      <c r="Q1595" s="154">
        <v>0.952465243205369</v>
      </c>
      <c r="R1595" s="154">
        <v>0.912897822445561</v>
      </c>
      <c r="S1595" s="154">
        <v>0.933279742765273</v>
      </c>
      <c r="T1595" s="154">
        <v>0.909438775510204</v>
      </c>
      <c r="U1595" s="173">
        <v>-0.0203819203197121</v>
      </c>
      <c r="V1595" s="158">
        <v>8250</v>
      </c>
      <c r="W1595" s="158">
        <v>7790</v>
      </c>
      <c r="X1595" s="158">
        <v>9060</v>
      </c>
      <c r="Y1595" s="158">
        <v>8713</v>
      </c>
      <c r="Z1595" s="155">
        <v>0.944242424242424</v>
      </c>
      <c r="AA1595" s="155">
        <v>0.961699779249448</v>
      </c>
      <c r="AB1595" s="173">
        <v>-0.0174573550070239</v>
      </c>
    </row>
    <row r="1596" spans="1:28">
      <c r="A1596" s="175" t="s">
        <v>1455</v>
      </c>
      <c r="B1596" s="178" t="s">
        <v>1852</v>
      </c>
      <c r="C1596" s="178" t="s">
        <v>1600</v>
      </c>
      <c r="D1596" s="150">
        <v>2162</v>
      </c>
      <c r="E1596" s="153">
        <v>2102</v>
      </c>
      <c r="F1596" s="153">
        <v>60</v>
      </c>
      <c r="G1596" s="151">
        <v>1917</v>
      </c>
      <c r="H1596" s="151">
        <v>1880</v>
      </c>
      <c r="I1596" s="151">
        <v>37</v>
      </c>
      <c r="J1596" s="151">
        <v>1857</v>
      </c>
      <c r="K1596" s="151">
        <v>1803</v>
      </c>
      <c r="L1596" s="151">
        <v>54</v>
      </c>
      <c r="M1596" s="172">
        <v>0.93</v>
      </c>
      <c r="N1596" s="153">
        <v>45455</v>
      </c>
      <c r="O1596" s="153">
        <v>44115</v>
      </c>
      <c r="P1596" s="153">
        <v>1340</v>
      </c>
      <c r="Q1596" s="154">
        <v>0.970520294797052</v>
      </c>
      <c r="R1596" s="154">
        <v>0.972247918593895</v>
      </c>
      <c r="S1596" s="154">
        <v>0.980699008868023</v>
      </c>
      <c r="T1596" s="154">
        <v>0.97092084006462</v>
      </c>
      <c r="U1596" s="173">
        <v>-0.00845109027412838</v>
      </c>
      <c r="V1596" s="158">
        <v>13356</v>
      </c>
      <c r="W1596" s="158">
        <v>12992</v>
      </c>
      <c r="X1596" s="158">
        <v>14953</v>
      </c>
      <c r="Y1596" s="158">
        <v>14509</v>
      </c>
      <c r="Z1596" s="155">
        <v>0.972746331236897</v>
      </c>
      <c r="AA1596" s="155">
        <v>0.970306961813683</v>
      </c>
      <c r="AB1596" s="173">
        <v>0.00243936942321432</v>
      </c>
    </row>
    <row r="1597" spans="1:28">
      <c r="A1597" s="175" t="s">
        <v>1455</v>
      </c>
      <c r="B1597" s="178" t="s">
        <v>1855</v>
      </c>
      <c r="C1597" s="178" t="s">
        <v>1601</v>
      </c>
      <c r="D1597" s="150">
        <v>3356</v>
      </c>
      <c r="E1597" s="153">
        <v>3184</v>
      </c>
      <c r="F1597" s="153">
        <v>172</v>
      </c>
      <c r="G1597" s="151">
        <v>3568</v>
      </c>
      <c r="H1597" s="151">
        <v>3472</v>
      </c>
      <c r="I1597" s="151">
        <v>96</v>
      </c>
      <c r="J1597" s="151">
        <v>4230</v>
      </c>
      <c r="K1597" s="151">
        <v>4138</v>
      </c>
      <c r="L1597" s="151">
        <v>92</v>
      </c>
      <c r="M1597" s="172">
        <v>0.93</v>
      </c>
      <c r="N1597" s="153">
        <v>69051</v>
      </c>
      <c r="O1597" s="153">
        <v>67332</v>
      </c>
      <c r="P1597" s="153">
        <v>1719</v>
      </c>
      <c r="Q1597" s="154">
        <v>0.97510535691011</v>
      </c>
      <c r="R1597" s="154">
        <v>0.948748510131109</v>
      </c>
      <c r="S1597" s="154">
        <v>0.973094170403587</v>
      </c>
      <c r="T1597" s="154">
        <v>0.978250591016548</v>
      </c>
      <c r="U1597" s="173">
        <v>-0.024345660272479</v>
      </c>
      <c r="V1597" s="158">
        <v>22366</v>
      </c>
      <c r="W1597" s="158">
        <v>21769</v>
      </c>
      <c r="X1597" s="158">
        <v>23294</v>
      </c>
      <c r="Y1597" s="158">
        <v>22822</v>
      </c>
      <c r="Z1597" s="155">
        <v>0.973307699186265</v>
      </c>
      <c r="AA1597" s="155">
        <v>0.979737271400361</v>
      </c>
      <c r="AB1597" s="173">
        <v>-0.00642957221409568</v>
      </c>
    </row>
    <row r="1598" spans="1:28">
      <c r="A1598" s="175" t="s">
        <v>1455</v>
      </c>
      <c r="B1598" s="178" t="s">
        <v>1852</v>
      </c>
      <c r="C1598" s="178" t="s">
        <v>1602</v>
      </c>
      <c r="D1598" s="150">
        <v>2112</v>
      </c>
      <c r="E1598" s="153">
        <v>1799</v>
      </c>
      <c r="F1598" s="153">
        <v>313</v>
      </c>
      <c r="G1598" s="151">
        <v>2286</v>
      </c>
      <c r="H1598" s="151">
        <v>1987</v>
      </c>
      <c r="I1598" s="151">
        <v>299</v>
      </c>
      <c r="J1598" s="151">
        <v>2287</v>
      </c>
      <c r="K1598" s="151">
        <v>2088</v>
      </c>
      <c r="L1598" s="151">
        <v>199</v>
      </c>
      <c r="M1598" s="172">
        <v>0.93</v>
      </c>
      <c r="N1598" s="153">
        <v>45231</v>
      </c>
      <c r="O1598" s="153">
        <v>39513</v>
      </c>
      <c r="P1598" s="153">
        <v>5718</v>
      </c>
      <c r="Q1598" s="154">
        <v>0.873582277641441</v>
      </c>
      <c r="R1598" s="154">
        <v>0.851799242424242</v>
      </c>
      <c r="S1598" s="154">
        <v>0.86920384951881</v>
      </c>
      <c r="T1598" s="154">
        <v>0.912986445124617</v>
      </c>
      <c r="U1598" s="173">
        <v>-0.0174046070945677</v>
      </c>
      <c r="V1598" s="158">
        <v>14343</v>
      </c>
      <c r="W1598" s="158">
        <v>12729</v>
      </c>
      <c r="X1598" s="158">
        <v>13914</v>
      </c>
      <c r="Y1598" s="158">
        <v>12072</v>
      </c>
      <c r="Z1598" s="155">
        <v>0.887471240326292</v>
      </c>
      <c r="AA1598" s="155">
        <v>0.867615351444588</v>
      </c>
      <c r="AB1598" s="173">
        <v>0.0198558888817033</v>
      </c>
    </row>
    <row r="1599" spans="1:28">
      <c r="A1599" s="175" t="s">
        <v>1455</v>
      </c>
      <c r="B1599" s="178" t="s">
        <v>1857</v>
      </c>
      <c r="C1599" s="178" t="s">
        <v>1603</v>
      </c>
      <c r="D1599" s="150">
        <v>3164</v>
      </c>
      <c r="E1599" s="153">
        <v>2758</v>
      </c>
      <c r="F1599" s="153">
        <v>406</v>
      </c>
      <c r="G1599" s="151">
        <v>2853</v>
      </c>
      <c r="H1599" s="151">
        <v>2511</v>
      </c>
      <c r="I1599" s="151">
        <v>342</v>
      </c>
      <c r="J1599" s="151">
        <v>2702</v>
      </c>
      <c r="K1599" s="151">
        <v>2422</v>
      </c>
      <c r="L1599" s="151">
        <v>280</v>
      </c>
      <c r="M1599" s="172">
        <v>0.93</v>
      </c>
      <c r="N1599" s="153">
        <v>56186</v>
      </c>
      <c r="O1599" s="153">
        <v>51100</v>
      </c>
      <c r="P1599" s="153">
        <v>5086</v>
      </c>
      <c r="Q1599" s="154">
        <v>0.909479229701349</v>
      </c>
      <c r="R1599" s="154">
        <v>0.871681415929204</v>
      </c>
      <c r="S1599" s="154">
        <v>0.8801261829653</v>
      </c>
      <c r="T1599" s="154">
        <v>0.896373056994819</v>
      </c>
      <c r="U1599" s="173">
        <v>-0.00844476703609609</v>
      </c>
      <c r="V1599" s="158">
        <v>18338</v>
      </c>
      <c r="W1599" s="158">
        <v>16370</v>
      </c>
      <c r="X1599" s="158">
        <v>18359</v>
      </c>
      <c r="Y1599" s="158">
        <v>16849</v>
      </c>
      <c r="Z1599" s="155">
        <v>0.89268186279856</v>
      </c>
      <c r="AA1599" s="155">
        <v>0.917751511520235</v>
      </c>
      <c r="AB1599" s="173">
        <v>-0.0250696487216749</v>
      </c>
    </row>
    <row r="1600" spans="1:28">
      <c r="A1600" s="175" t="s">
        <v>1455</v>
      </c>
      <c r="B1600" s="178" t="s">
        <v>1857</v>
      </c>
      <c r="C1600" s="178" t="s">
        <v>1604</v>
      </c>
      <c r="D1600" s="150">
        <v>890</v>
      </c>
      <c r="E1600" s="153">
        <v>880</v>
      </c>
      <c r="F1600" s="153">
        <v>10</v>
      </c>
      <c r="G1600" s="151">
        <v>1471</v>
      </c>
      <c r="H1600" s="151">
        <v>1448</v>
      </c>
      <c r="I1600" s="151">
        <v>23</v>
      </c>
      <c r="J1600" s="151">
        <v>422</v>
      </c>
      <c r="K1600" s="151">
        <v>417</v>
      </c>
      <c r="L1600" s="151">
        <v>5</v>
      </c>
      <c r="M1600" s="172">
        <v>0.93</v>
      </c>
      <c r="N1600" s="153">
        <v>21553</v>
      </c>
      <c r="O1600" s="153">
        <v>21306</v>
      </c>
      <c r="P1600" s="153">
        <v>247</v>
      </c>
      <c r="Q1600" s="154">
        <v>0.988539878439196</v>
      </c>
      <c r="R1600" s="154">
        <v>0.98876404494382</v>
      </c>
      <c r="S1600" s="154">
        <v>0.984364377974167</v>
      </c>
      <c r="T1600" s="154">
        <v>0.988151658767773</v>
      </c>
      <c r="U1600" s="173">
        <v>0.00439966696965299</v>
      </c>
      <c r="V1600" s="158">
        <v>6371</v>
      </c>
      <c r="W1600" s="158">
        <v>6292</v>
      </c>
      <c r="X1600" s="158">
        <v>6980</v>
      </c>
      <c r="Y1600" s="158">
        <v>6907</v>
      </c>
      <c r="Z1600" s="155">
        <v>0.987600062784492</v>
      </c>
      <c r="AA1600" s="155">
        <v>0.989541547277937</v>
      </c>
      <c r="AB1600" s="173">
        <v>-0.00194148449344478</v>
      </c>
    </row>
    <row r="1601" spans="1:28">
      <c r="A1601" s="175" t="s">
        <v>1455</v>
      </c>
      <c r="B1601" s="178" t="s">
        <v>1855</v>
      </c>
      <c r="C1601" s="178" t="s">
        <v>1605</v>
      </c>
      <c r="D1601" s="150">
        <v>3232</v>
      </c>
      <c r="E1601" s="153">
        <v>3129</v>
      </c>
      <c r="F1601" s="153">
        <v>103</v>
      </c>
      <c r="G1601" s="151">
        <v>3485</v>
      </c>
      <c r="H1601" s="151">
        <v>3425</v>
      </c>
      <c r="I1601" s="151">
        <v>60</v>
      </c>
      <c r="J1601" s="151">
        <v>4087</v>
      </c>
      <c r="K1601" s="151">
        <v>4023</v>
      </c>
      <c r="L1601" s="151">
        <v>64</v>
      </c>
      <c r="M1601" s="172">
        <v>0.93</v>
      </c>
      <c r="N1601" s="153">
        <v>69472</v>
      </c>
      <c r="O1601" s="153">
        <v>68247</v>
      </c>
      <c r="P1601" s="153">
        <v>1225</v>
      </c>
      <c r="Q1601" s="154">
        <v>0.982366996775679</v>
      </c>
      <c r="R1601" s="154">
        <v>0.968131188118812</v>
      </c>
      <c r="S1601" s="154">
        <v>0.982783357245337</v>
      </c>
      <c r="T1601" s="154">
        <v>0.98434059212136</v>
      </c>
      <c r="U1601" s="173">
        <v>-0.0146521691265252</v>
      </c>
      <c r="V1601" s="158">
        <v>21843</v>
      </c>
      <c r="W1601" s="158">
        <v>21421</v>
      </c>
      <c r="X1601" s="158">
        <v>23152</v>
      </c>
      <c r="Y1601" s="158">
        <v>22759</v>
      </c>
      <c r="Z1601" s="155">
        <v>0.980680309481298</v>
      </c>
      <c r="AA1601" s="155">
        <v>0.983025224602626</v>
      </c>
      <c r="AB1601" s="173">
        <v>-0.00234491512132773</v>
      </c>
    </row>
    <row r="1602" spans="1:28">
      <c r="A1602" s="175" t="s">
        <v>1455</v>
      </c>
      <c r="B1602" s="178" t="s">
        <v>1857</v>
      </c>
      <c r="C1602" s="178" t="s">
        <v>1606</v>
      </c>
      <c r="D1602" s="150">
        <v>1576</v>
      </c>
      <c r="E1602" s="153">
        <v>1148</v>
      </c>
      <c r="F1602" s="153">
        <v>428</v>
      </c>
      <c r="G1602" s="151">
        <v>1472</v>
      </c>
      <c r="H1602" s="151">
        <v>838</v>
      </c>
      <c r="I1602" s="151">
        <v>634</v>
      </c>
      <c r="J1602" s="151">
        <v>1195</v>
      </c>
      <c r="K1602" s="151">
        <v>892</v>
      </c>
      <c r="L1602" s="151">
        <v>303</v>
      </c>
      <c r="M1602" s="172">
        <v>0.93</v>
      </c>
      <c r="N1602" s="153">
        <v>27596</v>
      </c>
      <c r="O1602" s="153">
        <v>19864</v>
      </c>
      <c r="P1602" s="153">
        <v>7732</v>
      </c>
      <c r="Q1602" s="154">
        <v>0.719814465864618</v>
      </c>
      <c r="R1602" s="154">
        <v>0.728426395939086</v>
      </c>
      <c r="S1602" s="154">
        <v>0.56929347826087</v>
      </c>
      <c r="T1602" s="154">
        <v>0.746443514644351</v>
      </c>
      <c r="U1602" s="173">
        <v>0.159132917678217</v>
      </c>
      <c r="V1602" s="158">
        <v>8901</v>
      </c>
      <c r="W1602" s="158">
        <v>6208</v>
      </c>
      <c r="X1602" s="158">
        <v>8882</v>
      </c>
      <c r="Y1602" s="158">
        <v>6296</v>
      </c>
      <c r="Z1602" s="155">
        <v>0.697449724750028</v>
      </c>
      <c r="AA1602" s="155">
        <v>0.708849358252646</v>
      </c>
      <c r="AB1602" s="173">
        <v>-0.0113996335026177</v>
      </c>
    </row>
    <row r="1603" spans="1:28">
      <c r="A1603" s="175" t="s">
        <v>1455</v>
      </c>
      <c r="B1603" s="178" t="s">
        <v>1857</v>
      </c>
      <c r="C1603" s="178" t="s">
        <v>1607</v>
      </c>
      <c r="D1603" s="150">
        <v>1801</v>
      </c>
      <c r="E1603" s="153">
        <v>1665</v>
      </c>
      <c r="F1603" s="153">
        <v>136</v>
      </c>
      <c r="G1603" s="151">
        <v>1383</v>
      </c>
      <c r="H1603" s="151">
        <v>1326</v>
      </c>
      <c r="I1603" s="151">
        <v>57</v>
      </c>
      <c r="J1603" s="151">
        <v>1380</v>
      </c>
      <c r="K1603" s="151">
        <v>1341</v>
      </c>
      <c r="L1603" s="151">
        <v>39</v>
      </c>
      <c r="M1603" s="172">
        <v>0.93</v>
      </c>
      <c r="N1603" s="153">
        <v>30720</v>
      </c>
      <c r="O1603" s="153">
        <v>28848</v>
      </c>
      <c r="P1603" s="153">
        <v>1872</v>
      </c>
      <c r="Q1603" s="154">
        <v>0.9390625</v>
      </c>
      <c r="R1603" s="154">
        <v>0.924486396446419</v>
      </c>
      <c r="S1603" s="154">
        <v>0.958785249457701</v>
      </c>
      <c r="T1603" s="154">
        <v>0.971739130434783</v>
      </c>
      <c r="U1603" s="173">
        <v>-0.034298853011282</v>
      </c>
      <c r="V1603" s="158">
        <v>9591</v>
      </c>
      <c r="W1603" s="158">
        <v>9088</v>
      </c>
      <c r="X1603" s="158">
        <v>10009</v>
      </c>
      <c r="Y1603" s="158">
        <v>9249</v>
      </c>
      <c r="Z1603" s="155">
        <v>0.947554999478678</v>
      </c>
      <c r="AA1603" s="155">
        <v>0.924068338495354</v>
      </c>
      <c r="AB1603" s="173">
        <v>0.0234866609833237</v>
      </c>
    </row>
    <row r="1604" spans="1:28">
      <c r="A1604" s="175" t="s">
        <v>1455</v>
      </c>
      <c r="B1604" s="178" t="s">
        <v>1857</v>
      </c>
      <c r="C1604" s="178" t="s">
        <v>1608</v>
      </c>
      <c r="D1604" s="150">
        <v>403</v>
      </c>
      <c r="E1604" s="153">
        <v>384</v>
      </c>
      <c r="F1604" s="153">
        <v>19</v>
      </c>
      <c r="G1604" s="151">
        <v>641</v>
      </c>
      <c r="H1604" s="151">
        <v>596</v>
      </c>
      <c r="I1604" s="151">
        <v>45</v>
      </c>
      <c r="J1604" s="151">
        <v>660</v>
      </c>
      <c r="K1604" s="151">
        <v>614</v>
      </c>
      <c r="L1604" s="151">
        <v>46</v>
      </c>
      <c r="M1604" s="172">
        <v>0.93</v>
      </c>
      <c r="N1604" s="153">
        <v>13586</v>
      </c>
      <c r="O1604" s="153">
        <v>12531</v>
      </c>
      <c r="P1604" s="153">
        <v>1055</v>
      </c>
      <c r="Q1604" s="154">
        <v>0.922346533195937</v>
      </c>
      <c r="R1604" s="154">
        <v>0.952853598014888</v>
      </c>
      <c r="S1604" s="154">
        <v>0.929797191887676</v>
      </c>
      <c r="T1604" s="154">
        <v>0.93030303030303</v>
      </c>
      <c r="U1604" s="173">
        <v>0.0230564061272128</v>
      </c>
      <c r="V1604" s="158">
        <v>4181</v>
      </c>
      <c r="W1604" s="158">
        <v>3874</v>
      </c>
      <c r="X1604" s="158">
        <v>4723</v>
      </c>
      <c r="Y1604" s="158">
        <v>4296</v>
      </c>
      <c r="Z1604" s="155">
        <v>0.926572590289404</v>
      </c>
      <c r="AA1604" s="155">
        <v>0.909591361422824</v>
      </c>
      <c r="AB1604" s="173">
        <v>0.0169812288665799</v>
      </c>
    </row>
    <row r="1605" spans="1:28">
      <c r="A1605" s="175" t="s">
        <v>1455</v>
      </c>
      <c r="B1605" s="178" t="s">
        <v>1857</v>
      </c>
      <c r="C1605" s="178" t="s">
        <v>1609</v>
      </c>
      <c r="D1605" s="150">
        <v>957</v>
      </c>
      <c r="E1605" s="153">
        <v>840</v>
      </c>
      <c r="F1605" s="153">
        <v>117</v>
      </c>
      <c r="G1605" s="151">
        <v>1139</v>
      </c>
      <c r="H1605" s="151">
        <v>1045</v>
      </c>
      <c r="I1605" s="151">
        <v>94</v>
      </c>
      <c r="J1605" s="151">
        <v>852</v>
      </c>
      <c r="K1605" s="151">
        <v>794</v>
      </c>
      <c r="L1605" s="151">
        <v>58</v>
      </c>
      <c r="M1605" s="172">
        <v>0.93</v>
      </c>
      <c r="N1605" s="153">
        <v>21001</v>
      </c>
      <c r="O1605" s="153">
        <v>19730</v>
      </c>
      <c r="P1605" s="153">
        <v>1271</v>
      </c>
      <c r="Q1605" s="154">
        <v>0.939479072425123</v>
      </c>
      <c r="R1605" s="154">
        <v>0.877742946708464</v>
      </c>
      <c r="S1605" s="154">
        <v>0.91747146619842</v>
      </c>
      <c r="T1605" s="154">
        <v>0.931924882629108</v>
      </c>
      <c r="U1605" s="173">
        <v>-0.0397285194899557</v>
      </c>
      <c r="V1605" s="158">
        <v>6408</v>
      </c>
      <c r="W1605" s="158">
        <v>5984</v>
      </c>
      <c r="X1605" s="158">
        <v>6999</v>
      </c>
      <c r="Y1605" s="158">
        <v>6553</v>
      </c>
      <c r="Z1605" s="155">
        <v>0.933832709113608</v>
      </c>
      <c r="AA1605" s="155">
        <v>0.936276610944421</v>
      </c>
      <c r="AB1605" s="173">
        <v>-0.00244390183081267</v>
      </c>
    </row>
    <row r="1606" spans="1:28">
      <c r="A1606" s="175" t="s">
        <v>1455</v>
      </c>
      <c r="B1606" s="178" t="s">
        <v>1857</v>
      </c>
      <c r="C1606" s="178" t="s">
        <v>1610</v>
      </c>
      <c r="D1606" s="150">
        <v>1361</v>
      </c>
      <c r="E1606" s="153">
        <v>1311</v>
      </c>
      <c r="F1606" s="153">
        <v>50</v>
      </c>
      <c r="G1606" s="151">
        <v>1405</v>
      </c>
      <c r="H1606" s="151">
        <v>1382</v>
      </c>
      <c r="I1606" s="151">
        <v>23</v>
      </c>
      <c r="J1606" s="151">
        <v>883</v>
      </c>
      <c r="K1606" s="151">
        <v>864</v>
      </c>
      <c r="L1606" s="151">
        <v>19</v>
      </c>
      <c r="M1606" s="172">
        <v>0.93</v>
      </c>
      <c r="N1606" s="153">
        <v>30563</v>
      </c>
      <c r="O1606" s="153">
        <v>30048</v>
      </c>
      <c r="P1606" s="153">
        <v>515</v>
      </c>
      <c r="Q1606" s="154">
        <v>0.9831495599254</v>
      </c>
      <c r="R1606" s="154">
        <v>0.963262307127112</v>
      </c>
      <c r="S1606" s="154">
        <v>0.983629893238434</v>
      </c>
      <c r="T1606" s="154">
        <v>0.978482446206115</v>
      </c>
      <c r="U1606" s="173">
        <v>-0.0203675861113217</v>
      </c>
      <c r="V1606" s="158">
        <v>9710</v>
      </c>
      <c r="W1606" s="158">
        <v>9490</v>
      </c>
      <c r="X1606" s="158">
        <v>10616</v>
      </c>
      <c r="Y1606" s="158">
        <v>10482</v>
      </c>
      <c r="Z1606" s="155">
        <v>0.977342945417096</v>
      </c>
      <c r="AA1606" s="155">
        <v>0.987377543330821</v>
      </c>
      <c r="AB1606" s="173">
        <v>-0.0100345979137256</v>
      </c>
    </row>
    <row r="1607" spans="1:28">
      <c r="A1607" s="175" t="s">
        <v>1455</v>
      </c>
      <c r="B1607" s="178" t="s">
        <v>1855</v>
      </c>
      <c r="C1607" s="178" t="s">
        <v>1611</v>
      </c>
      <c r="D1607" s="150">
        <v>1713</v>
      </c>
      <c r="E1607" s="153">
        <v>1518</v>
      </c>
      <c r="F1607" s="153">
        <v>195</v>
      </c>
      <c r="G1607" s="151">
        <v>2528</v>
      </c>
      <c r="H1607" s="151">
        <v>2232</v>
      </c>
      <c r="I1607" s="151">
        <v>296</v>
      </c>
      <c r="J1607" s="151">
        <v>2807</v>
      </c>
      <c r="K1607" s="151">
        <v>2601</v>
      </c>
      <c r="L1607" s="151">
        <v>206</v>
      </c>
      <c r="M1607" s="172">
        <v>0.93</v>
      </c>
      <c r="N1607" s="153">
        <v>53180</v>
      </c>
      <c r="O1607" s="153">
        <v>48256</v>
      </c>
      <c r="P1607" s="153">
        <v>4924</v>
      </c>
      <c r="Q1607" s="154">
        <v>0.907408800300865</v>
      </c>
      <c r="R1607" s="154">
        <v>0.886164623467601</v>
      </c>
      <c r="S1607" s="154">
        <v>0.882911392405063</v>
      </c>
      <c r="T1607" s="154">
        <v>0.926612041325258</v>
      </c>
      <c r="U1607" s="173">
        <v>0.00325323106253739</v>
      </c>
      <c r="V1607" s="158">
        <v>16103</v>
      </c>
      <c r="W1607" s="158">
        <v>14612</v>
      </c>
      <c r="X1607" s="158">
        <v>17452</v>
      </c>
      <c r="Y1607" s="158">
        <v>15862</v>
      </c>
      <c r="Z1607" s="155">
        <v>0.907408557411662</v>
      </c>
      <c r="AA1607" s="155">
        <v>0.908892963557185</v>
      </c>
      <c r="AB1607" s="173">
        <v>-0.00148440614552303</v>
      </c>
    </row>
    <row r="1608" spans="1:28">
      <c r="A1608" s="175" t="s">
        <v>1455</v>
      </c>
      <c r="B1608" s="178" t="s">
        <v>1855</v>
      </c>
      <c r="C1608" s="178" t="s">
        <v>1612</v>
      </c>
      <c r="D1608" s="150">
        <v>1764</v>
      </c>
      <c r="E1608" s="153">
        <v>1554</v>
      </c>
      <c r="F1608" s="153">
        <v>210</v>
      </c>
      <c r="G1608" s="151">
        <v>3444</v>
      </c>
      <c r="H1608" s="151">
        <v>3018</v>
      </c>
      <c r="I1608" s="151">
        <v>426</v>
      </c>
      <c r="J1608" s="151">
        <v>3320</v>
      </c>
      <c r="K1608" s="151">
        <v>3066</v>
      </c>
      <c r="L1608" s="151">
        <v>254</v>
      </c>
      <c r="M1608" s="172">
        <v>0.93</v>
      </c>
      <c r="N1608" s="153">
        <v>69307</v>
      </c>
      <c r="O1608" s="153">
        <v>62782</v>
      </c>
      <c r="P1608" s="153">
        <v>6525</v>
      </c>
      <c r="Q1608" s="154">
        <v>0.905853665574906</v>
      </c>
      <c r="R1608" s="154">
        <v>0.880952380952381</v>
      </c>
      <c r="S1608" s="154">
        <v>0.876306620209059</v>
      </c>
      <c r="T1608" s="154">
        <v>0.923493975903614</v>
      </c>
      <c r="U1608" s="173">
        <v>0.00464576074332168</v>
      </c>
      <c r="V1608" s="158">
        <v>20532</v>
      </c>
      <c r="W1608" s="158">
        <v>18110</v>
      </c>
      <c r="X1608" s="158">
        <v>22295</v>
      </c>
      <c r="Y1608" s="158">
        <v>20424</v>
      </c>
      <c r="Z1608" s="155">
        <v>0.882037794661991</v>
      </c>
      <c r="AA1608" s="155">
        <v>0.916079838528818</v>
      </c>
      <c r="AB1608" s="173">
        <v>-0.0340420438668271</v>
      </c>
    </row>
    <row r="1609" spans="1:28">
      <c r="A1609" s="175" t="s">
        <v>1455</v>
      </c>
      <c r="B1609" s="178" t="s">
        <v>1855</v>
      </c>
      <c r="C1609" s="178" t="s">
        <v>1613</v>
      </c>
      <c r="D1609" s="150">
        <v>2169</v>
      </c>
      <c r="E1609" s="153">
        <v>1999</v>
      </c>
      <c r="F1609" s="153">
        <v>170</v>
      </c>
      <c r="G1609" s="151">
        <v>3711</v>
      </c>
      <c r="H1609" s="151">
        <v>3486</v>
      </c>
      <c r="I1609" s="151">
        <v>225</v>
      </c>
      <c r="J1609" s="151">
        <v>3876</v>
      </c>
      <c r="K1609" s="151">
        <v>3705</v>
      </c>
      <c r="L1609" s="151">
        <v>171</v>
      </c>
      <c r="M1609" s="172">
        <v>0.93</v>
      </c>
      <c r="N1609" s="153">
        <v>83125</v>
      </c>
      <c r="O1609" s="153">
        <v>78892</v>
      </c>
      <c r="P1609" s="153">
        <v>4233</v>
      </c>
      <c r="Q1609" s="154">
        <v>0.949076691729323</v>
      </c>
      <c r="R1609" s="154">
        <v>0.921622867680959</v>
      </c>
      <c r="S1609" s="154">
        <v>0.939369442198868</v>
      </c>
      <c r="T1609" s="154">
        <v>0.955882352941177</v>
      </c>
      <c r="U1609" s="173">
        <v>-0.0177465745179093</v>
      </c>
      <c r="V1609" s="158">
        <v>23819</v>
      </c>
      <c r="W1609" s="158">
        <v>22534</v>
      </c>
      <c r="X1609" s="158">
        <v>26124</v>
      </c>
      <c r="Y1609" s="158">
        <v>24796</v>
      </c>
      <c r="Z1609" s="155">
        <v>0.946051471514337</v>
      </c>
      <c r="AA1609" s="155">
        <v>0.949165518297351</v>
      </c>
      <c r="AB1609" s="173">
        <v>-0.00311404678301375</v>
      </c>
    </row>
    <row r="1610" spans="1:28">
      <c r="A1610" s="175" t="s">
        <v>1455</v>
      </c>
      <c r="B1610" s="178" t="s">
        <v>1855</v>
      </c>
      <c r="C1610" s="178" t="s">
        <v>1614</v>
      </c>
      <c r="D1610" s="150">
        <v>3617</v>
      </c>
      <c r="E1610" s="153">
        <v>3520</v>
      </c>
      <c r="F1610" s="153">
        <v>97</v>
      </c>
      <c r="G1610" s="151">
        <v>3989</v>
      </c>
      <c r="H1610" s="151">
        <v>3926</v>
      </c>
      <c r="I1610" s="151">
        <v>63</v>
      </c>
      <c r="J1610" s="151">
        <v>4777</v>
      </c>
      <c r="K1610" s="151">
        <v>4698</v>
      </c>
      <c r="L1610" s="151">
        <v>79</v>
      </c>
      <c r="M1610" s="172">
        <v>0.93</v>
      </c>
      <c r="N1610" s="153">
        <v>80154</v>
      </c>
      <c r="O1610" s="153">
        <v>79177</v>
      </c>
      <c r="P1610" s="153">
        <v>977</v>
      </c>
      <c r="Q1610" s="154">
        <v>0.987810963894503</v>
      </c>
      <c r="R1610" s="154">
        <v>0.973182195189383</v>
      </c>
      <c r="S1610" s="154">
        <v>0.984206568062171</v>
      </c>
      <c r="T1610" s="154">
        <v>0.983462424115554</v>
      </c>
      <c r="U1610" s="173">
        <v>-0.0110243728727876</v>
      </c>
      <c r="V1610" s="158">
        <v>25265</v>
      </c>
      <c r="W1610" s="158">
        <v>24869</v>
      </c>
      <c r="X1610" s="158">
        <v>27006</v>
      </c>
      <c r="Y1610" s="158">
        <v>26730</v>
      </c>
      <c r="Z1610" s="155">
        <v>0.984326142885415</v>
      </c>
      <c r="AA1610" s="155">
        <v>0.989780048878027</v>
      </c>
      <c r="AB1610" s="173">
        <v>-0.00545390599261242</v>
      </c>
    </row>
    <row r="1611" spans="1:28">
      <c r="A1611" s="175" t="s">
        <v>1455</v>
      </c>
      <c r="B1611" s="178" t="s">
        <v>1855</v>
      </c>
      <c r="C1611" s="178" t="s">
        <v>1615</v>
      </c>
      <c r="D1611" s="150">
        <v>1857</v>
      </c>
      <c r="E1611" s="153">
        <v>1521</v>
      </c>
      <c r="F1611" s="153">
        <v>336</v>
      </c>
      <c r="G1611" s="151">
        <v>2062</v>
      </c>
      <c r="H1611" s="151">
        <v>1711</v>
      </c>
      <c r="I1611" s="151">
        <v>351</v>
      </c>
      <c r="J1611" s="151">
        <v>2190</v>
      </c>
      <c r="K1611" s="151">
        <v>1727</v>
      </c>
      <c r="L1611" s="151">
        <v>463</v>
      </c>
      <c r="M1611" s="172">
        <v>0.93</v>
      </c>
      <c r="N1611" s="153">
        <v>39211</v>
      </c>
      <c r="O1611" s="153">
        <v>31991</v>
      </c>
      <c r="P1611" s="153">
        <v>7220</v>
      </c>
      <c r="Q1611" s="154">
        <v>0.815867996225549</v>
      </c>
      <c r="R1611" s="154">
        <v>0.819063004846527</v>
      </c>
      <c r="S1611" s="154">
        <v>0.829776915615907</v>
      </c>
      <c r="T1611" s="154">
        <v>0.788584474885845</v>
      </c>
      <c r="U1611" s="173">
        <v>-0.0107139107693803</v>
      </c>
      <c r="V1611" s="158">
        <v>12108</v>
      </c>
      <c r="W1611" s="158">
        <v>9987</v>
      </c>
      <c r="X1611" s="158">
        <v>13001</v>
      </c>
      <c r="Y1611" s="158">
        <v>10677</v>
      </c>
      <c r="Z1611" s="155">
        <v>0.824826560951437</v>
      </c>
      <c r="AA1611" s="155">
        <v>0.821244519652334</v>
      </c>
      <c r="AB1611" s="173">
        <v>0.00358204129910256</v>
      </c>
    </row>
    <row r="1612" spans="1:28">
      <c r="A1612" s="175" t="s">
        <v>1455</v>
      </c>
      <c r="B1612" s="178" t="s">
        <v>1855</v>
      </c>
      <c r="C1612" s="178" t="s">
        <v>1616</v>
      </c>
      <c r="D1612" s="150">
        <v>2041</v>
      </c>
      <c r="E1612" s="153">
        <v>1806</v>
      </c>
      <c r="F1612" s="153">
        <v>235</v>
      </c>
      <c r="G1612" s="151">
        <v>2037</v>
      </c>
      <c r="H1612" s="151">
        <v>1886</v>
      </c>
      <c r="I1612" s="151">
        <v>151</v>
      </c>
      <c r="J1612" s="151">
        <v>2504</v>
      </c>
      <c r="K1612" s="151">
        <v>2428</v>
      </c>
      <c r="L1612" s="151">
        <v>76</v>
      </c>
      <c r="M1612" s="172">
        <v>0.93</v>
      </c>
      <c r="N1612" s="153">
        <v>51193</v>
      </c>
      <c r="O1612" s="153">
        <v>47353</v>
      </c>
      <c r="P1612" s="153">
        <v>3840</v>
      </c>
      <c r="Q1612" s="154">
        <v>0.924989744691657</v>
      </c>
      <c r="R1612" s="154">
        <v>0.884860362567369</v>
      </c>
      <c r="S1612" s="154">
        <v>0.925871379479627</v>
      </c>
      <c r="T1612" s="154">
        <v>0.969648562300319</v>
      </c>
      <c r="U1612" s="173">
        <v>-0.0410110169122581</v>
      </c>
      <c r="V1612" s="158">
        <v>15257</v>
      </c>
      <c r="W1612" s="158">
        <v>14001</v>
      </c>
      <c r="X1612" s="158">
        <v>16744</v>
      </c>
      <c r="Y1612" s="158">
        <v>15696</v>
      </c>
      <c r="Z1612" s="155">
        <v>0.91767713180835</v>
      </c>
      <c r="AA1612" s="155">
        <v>0.937410415671285</v>
      </c>
      <c r="AB1612" s="173">
        <v>-0.0197332838629349</v>
      </c>
    </row>
    <row r="1613" spans="1:28">
      <c r="A1613" s="175" t="s">
        <v>1455</v>
      </c>
      <c r="B1613" s="178" t="s">
        <v>1857</v>
      </c>
      <c r="C1613" s="178" t="s">
        <v>1617</v>
      </c>
      <c r="D1613" s="150">
        <v>2623</v>
      </c>
      <c r="E1613" s="153">
        <v>2350</v>
      </c>
      <c r="F1613" s="153">
        <v>273</v>
      </c>
      <c r="G1613" s="151">
        <v>2054</v>
      </c>
      <c r="H1613" s="151">
        <v>1852</v>
      </c>
      <c r="I1613" s="151">
        <v>202</v>
      </c>
      <c r="J1613" s="151">
        <v>2171</v>
      </c>
      <c r="K1613" s="151">
        <v>2018</v>
      </c>
      <c r="L1613" s="151">
        <v>153</v>
      </c>
      <c r="M1613" s="172">
        <v>0.93</v>
      </c>
      <c r="N1613" s="153">
        <v>44884</v>
      </c>
      <c r="O1613" s="153">
        <v>41102</v>
      </c>
      <c r="P1613" s="153">
        <v>3782</v>
      </c>
      <c r="Q1613" s="154">
        <v>0.915738347740843</v>
      </c>
      <c r="R1613" s="154">
        <v>0.895920701486847</v>
      </c>
      <c r="S1613" s="154">
        <v>0.901655306718598</v>
      </c>
      <c r="T1613" s="154">
        <v>0.929525564256103</v>
      </c>
      <c r="U1613" s="173">
        <v>-0.00573460523175073</v>
      </c>
      <c r="V1613" s="158">
        <v>14226</v>
      </c>
      <c r="W1613" s="158">
        <v>13025</v>
      </c>
      <c r="X1613" s="158">
        <v>14561</v>
      </c>
      <c r="Y1613" s="158">
        <v>13328</v>
      </c>
      <c r="Z1613" s="155">
        <v>0.915577112329537</v>
      </c>
      <c r="AA1613" s="155">
        <v>0.915321749879816</v>
      </c>
      <c r="AB1613" s="173">
        <v>0.000255362449721463</v>
      </c>
    </row>
    <row r="1614" spans="1:28">
      <c r="A1614" s="175" t="s">
        <v>1455</v>
      </c>
      <c r="B1614" s="178" t="s">
        <v>1852</v>
      </c>
      <c r="C1614" s="178" t="s">
        <v>1618</v>
      </c>
      <c r="D1614" s="150">
        <v>1666</v>
      </c>
      <c r="E1614" s="153">
        <v>1617</v>
      </c>
      <c r="F1614" s="153">
        <v>49</v>
      </c>
      <c r="G1614" s="151">
        <v>1675</v>
      </c>
      <c r="H1614" s="151">
        <v>1648</v>
      </c>
      <c r="I1614" s="151">
        <v>27</v>
      </c>
      <c r="J1614" s="151">
        <v>1791</v>
      </c>
      <c r="K1614" s="151">
        <v>1755</v>
      </c>
      <c r="L1614" s="151">
        <v>36</v>
      </c>
      <c r="M1614" s="172">
        <v>0.93</v>
      </c>
      <c r="N1614" s="153">
        <v>38277</v>
      </c>
      <c r="O1614" s="153">
        <v>37397</v>
      </c>
      <c r="P1614" s="153">
        <v>880</v>
      </c>
      <c r="Q1614" s="154">
        <v>0.977009692504637</v>
      </c>
      <c r="R1614" s="154">
        <v>0.970588235294118</v>
      </c>
      <c r="S1614" s="154">
        <v>0.983880597014925</v>
      </c>
      <c r="T1614" s="154">
        <v>0.979899497487437</v>
      </c>
      <c r="U1614" s="173">
        <v>-0.0132923617208077</v>
      </c>
      <c r="V1614" s="158">
        <v>11443</v>
      </c>
      <c r="W1614" s="158">
        <v>11184</v>
      </c>
      <c r="X1614" s="158">
        <v>12317</v>
      </c>
      <c r="Y1614" s="158">
        <v>12113</v>
      </c>
      <c r="Z1614" s="155">
        <v>0.977366075329896</v>
      </c>
      <c r="AA1614" s="155">
        <v>0.983437525371438</v>
      </c>
      <c r="AB1614" s="173">
        <v>-0.00607145004154175</v>
      </c>
    </row>
    <row r="1615" spans="1:28">
      <c r="A1615" s="175" t="s">
        <v>1455</v>
      </c>
      <c r="B1615" s="178" t="s">
        <v>1855</v>
      </c>
      <c r="C1615" s="178" t="s">
        <v>1619</v>
      </c>
      <c r="D1615" s="150">
        <v>4030</v>
      </c>
      <c r="E1615" s="153">
        <v>3904</v>
      </c>
      <c r="F1615" s="153">
        <v>126</v>
      </c>
      <c r="G1615" s="151">
        <v>4235</v>
      </c>
      <c r="H1615" s="151">
        <v>4165</v>
      </c>
      <c r="I1615" s="151">
        <v>70</v>
      </c>
      <c r="J1615" s="151">
        <v>5326</v>
      </c>
      <c r="K1615" s="151">
        <v>5206</v>
      </c>
      <c r="L1615" s="151">
        <v>120</v>
      </c>
      <c r="M1615" s="172">
        <v>0.93</v>
      </c>
      <c r="N1615" s="153">
        <v>86680</v>
      </c>
      <c r="O1615" s="153">
        <v>85246</v>
      </c>
      <c r="P1615" s="153">
        <v>1434</v>
      </c>
      <c r="Q1615" s="154">
        <v>0.983456391324412</v>
      </c>
      <c r="R1615" s="154">
        <v>0.968734491315136</v>
      </c>
      <c r="S1615" s="154">
        <v>0.983471074380165</v>
      </c>
      <c r="T1615" s="154">
        <v>0.977469019902366</v>
      </c>
      <c r="U1615" s="173">
        <v>-0.0147365830650289</v>
      </c>
      <c r="V1615" s="158">
        <v>27372</v>
      </c>
      <c r="W1615" s="158">
        <v>26902</v>
      </c>
      <c r="X1615" s="158">
        <v>28798</v>
      </c>
      <c r="Y1615" s="158">
        <v>28411</v>
      </c>
      <c r="Z1615" s="155">
        <v>0.982829168493351</v>
      </c>
      <c r="AA1615" s="155">
        <v>0.98656156677547</v>
      </c>
      <c r="AB1615" s="173">
        <v>-0.00373239828211958</v>
      </c>
    </row>
    <row r="1616" spans="1:28">
      <c r="A1616" s="175" t="s">
        <v>1455</v>
      </c>
      <c r="B1616" s="178" t="s">
        <v>1857</v>
      </c>
      <c r="C1616" s="178" t="s">
        <v>1620</v>
      </c>
      <c r="D1616" s="150">
        <v>1524</v>
      </c>
      <c r="E1616" s="153">
        <v>1455</v>
      </c>
      <c r="F1616" s="153">
        <v>69</v>
      </c>
      <c r="G1616" s="151">
        <v>2513</v>
      </c>
      <c r="H1616" s="151">
        <v>2473</v>
      </c>
      <c r="I1616" s="151">
        <v>40</v>
      </c>
      <c r="J1616" s="151">
        <v>108</v>
      </c>
      <c r="K1616" s="151">
        <v>55</v>
      </c>
      <c r="L1616" s="151">
        <v>53</v>
      </c>
      <c r="M1616" s="172">
        <v>0.93</v>
      </c>
      <c r="N1616" s="153">
        <v>34676</v>
      </c>
      <c r="O1616" s="153">
        <v>34084</v>
      </c>
      <c r="P1616" s="153">
        <v>592</v>
      </c>
      <c r="Q1616" s="154">
        <v>0.982927673318722</v>
      </c>
      <c r="R1616" s="154">
        <v>0.954724409448819</v>
      </c>
      <c r="S1616" s="154">
        <v>0.98408276959809</v>
      </c>
      <c r="T1616" s="154">
        <v>0.509259259259259</v>
      </c>
      <c r="U1616" s="173">
        <v>-0.0293583601492711</v>
      </c>
      <c r="V1616" s="158">
        <v>10657</v>
      </c>
      <c r="W1616" s="158">
        <v>10414</v>
      </c>
      <c r="X1616" s="158">
        <v>10927</v>
      </c>
      <c r="Y1616" s="158">
        <v>10778</v>
      </c>
      <c r="Z1616" s="155">
        <v>0.977198085765225</v>
      </c>
      <c r="AA1616" s="155">
        <v>0.986364052347396</v>
      </c>
      <c r="AB1616" s="173">
        <v>-0.00916596658217161</v>
      </c>
    </row>
    <row r="1617" spans="1:28">
      <c r="A1617" s="175" t="s">
        <v>1455</v>
      </c>
      <c r="B1617" s="178" t="s">
        <v>1857</v>
      </c>
      <c r="C1617" s="178" t="s">
        <v>1621</v>
      </c>
      <c r="D1617" s="150">
        <v>2304</v>
      </c>
      <c r="E1617" s="153">
        <v>1839</v>
      </c>
      <c r="F1617" s="153">
        <v>465</v>
      </c>
      <c r="G1617" s="151">
        <v>2732</v>
      </c>
      <c r="H1617" s="151">
        <v>2253</v>
      </c>
      <c r="I1617" s="151">
        <v>479</v>
      </c>
      <c r="J1617" s="151">
        <v>2262</v>
      </c>
      <c r="K1617" s="151">
        <v>1877</v>
      </c>
      <c r="L1617" s="151">
        <v>385</v>
      </c>
      <c r="M1617" s="172">
        <v>0.93</v>
      </c>
      <c r="N1617" s="153">
        <v>51989</v>
      </c>
      <c r="O1617" s="153">
        <v>45027</v>
      </c>
      <c r="P1617" s="153">
        <v>6962</v>
      </c>
      <c r="Q1617" s="154">
        <v>0.866087056877416</v>
      </c>
      <c r="R1617" s="154">
        <v>0.798177083333333</v>
      </c>
      <c r="S1617" s="154">
        <v>0.824670571010249</v>
      </c>
      <c r="T1617" s="154">
        <v>0.829796640141468</v>
      </c>
      <c r="U1617" s="173">
        <v>-0.0264934876769155</v>
      </c>
      <c r="V1617" s="158">
        <v>15739</v>
      </c>
      <c r="W1617" s="158">
        <v>13409</v>
      </c>
      <c r="X1617" s="158">
        <v>17372</v>
      </c>
      <c r="Y1617" s="158">
        <v>15153</v>
      </c>
      <c r="Z1617" s="155">
        <v>0.851960099116844</v>
      </c>
      <c r="AA1617" s="155">
        <v>0.872265714943587</v>
      </c>
      <c r="AB1617" s="173">
        <v>-0.0203056158267438</v>
      </c>
    </row>
    <row r="1618" spans="1:28">
      <c r="A1618" s="175" t="s">
        <v>1455</v>
      </c>
      <c r="B1618" s="178" t="s">
        <v>1852</v>
      </c>
      <c r="C1618" s="178" t="s">
        <v>1622</v>
      </c>
      <c r="D1618" s="150">
        <v>2813</v>
      </c>
      <c r="E1618" s="153">
        <v>2747</v>
      </c>
      <c r="F1618" s="153">
        <v>66</v>
      </c>
      <c r="G1618" s="151">
        <v>2993</v>
      </c>
      <c r="H1618" s="151">
        <v>2937</v>
      </c>
      <c r="I1618" s="151">
        <v>56</v>
      </c>
      <c r="J1618" s="151">
        <v>6008</v>
      </c>
      <c r="K1618" s="151">
        <v>5913</v>
      </c>
      <c r="L1618" s="151">
        <v>95</v>
      </c>
      <c r="M1618" s="172">
        <v>0.93</v>
      </c>
      <c r="N1618" s="153">
        <v>68205</v>
      </c>
      <c r="O1618" s="153">
        <v>66673</v>
      </c>
      <c r="P1618" s="153">
        <v>1532</v>
      </c>
      <c r="Q1618" s="154">
        <v>0.977538303643428</v>
      </c>
      <c r="R1618" s="154">
        <v>0.976537504443655</v>
      </c>
      <c r="S1618" s="154">
        <v>0.981289675910458</v>
      </c>
      <c r="T1618" s="154">
        <v>0.984187749667111</v>
      </c>
      <c r="U1618" s="173">
        <v>-0.00475217146680318</v>
      </c>
      <c r="V1618" s="158">
        <v>20342</v>
      </c>
      <c r="W1618" s="158">
        <v>19846</v>
      </c>
      <c r="X1618" s="158">
        <v>21872</v>
      </c>
      <c r="Y1618" s="158">
        <v>21383</v>
      </c>
      <c r="Z1618" s="155">
        <v>0.975616950152394</v>
      </c>
      <c r="AA1618" s="155">
        <v>0.977642648134601</v>
      </c>
      <c r="AB1618" s="173">
        <v>-0.00202569798220731</v>
      </c>
    </row>
    <row r="1619" spans="1:28">
      <c r="A1619" s="175" t="s">
        <v>1455</v>
      </c>
      <c r="B1619" s="178" t="s">
        <v>1852</v>
      </c>
      <c r="C1619" s="178" t="s">
        <v>1623</v>
      </c>
      <c r="D1619" s="150">
        <v>2239</v>
      </c>
      <c r="E1619" s="153">
        <v>2099</v>
      </c>
      <c r="F1619" s="153">
        <v>140</v>
      </c>
      <c r="G1619" s="151">
        <v>2382</v>
      </c>
      <c r="H1619" s="151">
        <v>2295</v>
      </c>
      <c r="I1619" s="151">
        <v>87</v>
      </c>
      <c r="J1619" s="151">
        <v>2534</v>
      </c>
      <c r="K1619" s="151">
        <v>2408</v>
      </c>
      <c r="L1619" s="151">
        <v>126</v>
      </c>
      <c r="M1619" s="172">
        <v>0.93</v>
      </c>
      <c r="N1619" s="153">
        <v>54197</v>
      </c>
      <c r="O1619" s="153">
        <v>51167</v>
      </c>
      <c r="P1619" s="153">
        <v>3030</v>
      </c>
      <c r="Q1619" s="154">
        <v>0.944092846467517</v>
      </c>
      <c r="R1619" s="154">
        <v>0.937472085752568</v>
      </c>
      <c r="S1619" s="154">
        <v>0.963476070528967</v>
      </c>
      <c r="T1619" s="154">
        <v>0.950276243093923</v>
      </c>
      <c r="U1619" s="173">
        <v>-0.0260039847763991</v>
      </c>
      <c r="V1619" s="158">
        <v>16147</v>
      </c>
      <c r="W1619" s="158">
        <v>15293</v>
      </c>
      <c r="X1619" s="158">
        <v>17241</v>
      </c>
      <c r="Y1619" s="158">
        <v>16370</v>
      </c>
      <c r="Z1619" s="155">
        <v>0.947110918436861</v>
      </c>
      <c r="AA1619" s="155">
        <v>0.949480888579549</v>
      </c>
      <c r="AB1619" s="173">
        <v>-0.00236997014268736</v>
      </c>
    </row>
    <row r="1620" spans="1:28">
      <c r="A1620" s="175" t="s">
        <v>1455</v>
      </c>
      <c r="B1620" s="178" t="s">
        <v>1855</v>
      </c>
      <c r="C1620" s="178" t="s">
        <v>1624</v>
      </c>
      <c r="D1620" s="150">
        <v>4549</v>
      </c>
      <c r="E1620" s="153">
        <v>4100</v>
      </c>
      <c r="F1620" s="153">
        <v>449</v>
      </c>
      <c r="G1620" s="151">
        <v>4293</v>
      </c>
      <c r="H1620" s="151">
        <v>4080</v>
      </c>
      <c r="I1620" s="151">
        <v>213</v>
      </c>
      <c r="J1620" s="151">
        <v>5006</v>
      </c>
      <c r="K1620" s="151">
        <v>4700</v>
      </c>
      <c r="L1620" s="151">
        <v>306</v>
      </c>
      <c r="M1620" s="172">
        <v>0.93</v>
      </c>
      <c r="N1620" s="153">
        <v>107753</v>
      </c>
      <c r="O1620" s="153">
        <v>100628</v>
      </c>
      <c r="P1620" s="153">
        <v>7125</v>
      </c>
      <c r="Q1620" s="154">
        <v>0.9338765510009</v>
      </c>
      <c r="R1620" s="154">
        <v>0.901296988349088</v>
      </c>
      <c r="S1620" s="154">
        <v>0.950384346610762</v>
      </c>
      <c r="T1620" s="154">
        <v>0.938873351977627</v>
      </c>
      <c r="U1620" s="173">
        <v>-0.049087358261674</v>
      </c>
      <c r="V1620" s="158">
        <v>32511</v>
      </c>
      <c r="W1620" s="158">
        <v>30156</v>
      </c>
      <c r="X1620" s="158">
        <v>35297</v>
      </c>
      <c r="Y1620" s="158">
        <v>32948</v>
      </c>
      <c r="Z1620" s="155">
        <v>0.927562978684138</v>
      </c>
      <c r="AA1620" s="155">
        <v>0.933450434881151</v>
      </c>
      <c r="AB1620" s="173">
        <v>-0.0058874561970137</v>
      </c>
    </row>
    <row r="1621" spans="1:28">
      <c r="A1621" s="175" t="s">
        <v>1455</v>
      </c>
      <c r="B1621" s="178" t="s">
        <v>1855</v>
      </c>
      <c r="C1621" s="178" t="s">
        <v>1625</v>
      </c>
      <c r="D1621" s="150">
        <v>1969</v>
      </c>
      <c r="E1621" s="153">
        <v>1721</v>
      </c>
      <c r="F1621" s="153">
        <v>248</v>
      </c>
      <c r="G1621" s="151">
        <v>1868</v>
      </c>
      <c r="H1621" s="151">
        <v>1741</v>
      </c>
      <c r="I1621" s="151">
        <v>127</v>
      </c>
      <c r="J1621" s="151">
        <v>2294</v>
      </c>
      <c r="K1621" s="151">
        <v>2160</v>
      </c>
      <c r="L1621" s="151">
        <v>134</v>
      </c>
      <c r="M1621" s="172">
        <v>0.93</v>
      </c>
      <c r="N1621" s="153">
        <v>48526</v>
      </c>
      <c r="O1621" s="153">
        <v>44687</v>
      </c>
      <c r="P1621" s="153">
        <v>3839</v>
      </c>
      <c r="Q1621" s="154">
        <v>0.920887771503936</v>
      </c>
      <c r="R1621" s="154">
        <v>0.874047739969528</v>
      </c>
      <c r="S1621" s="154">
        <v>0.932012847965739</v>
      </c>
      <c r="T1621" s="154">
        <v>0.941586748038361</v>
      </c>
      <c r="U1621" s="173">
        <v>-0.0579651079962111</v>
      </c>
      <c r="V1621" s="158">
        <v>14254</v>
      </c>
      <c r="W1621" s="158">
        <v>12947</v>
      </c>
      <c r="X1621" s="158">
        <v>16083</v>
      </c>
      <c r="Y1621" s="158">
        <v>14798</v>
      </c>
      <c r="Z1621" s="155">
        <v>0.90830644029746</v>
      </c>
      <c r="AA1621" s="155">
        <v>0.920101971025306</v>
      </c>
      <c r="AB1621" s="173">
        <v>-0.0117955307278459</v>
      </c>
    </row>
    <row r="1622" spans="1:28">
      <c r="A1622" s="175" t="s">
        <v>1455</v>
      </c>
      <c r="B1622" s="178" t="s">
        <v>1855</v>
      </c>
      <c r="C1622" s="178" t="s">
        <v>1626</v>
      </c>
      <c r="D1622" s="150">
        <v>2706</v>
      </c>
      <c r="E1622" s="153">
        <v>2568</v>
      </c>
      <c r="F1622" s="153">
        <v>138</v>
      </c>
      <c r="G1622" s="151">
        <v>2991</v>
      </c>
      <c r="H1622" s="151">
        <v>2904</v>
      </c>
      <c r="I1622" s="151">
        <v>87</v>
      </c>
      <c r="J1622" s="151">
        <v>3630</v>
      </c>
      <c r="K1622" s="151">
        <v>3506</v>
      </c>
      <c r="L1622" s="151">
        <v>124</v>
      </c>
      <c r="M1622" s="172">
        <v>0.93</v>
      </c>
      <c r="N1622" s="153">
        <v>64617</v>
      </c>
      <c r="O1622" s="153">
        <v>61872</v>
      </c>
      <c r="P1622" s="153">
        <v>2745</v>
      </c>
      <c r="Q1622" s="154">
        <v>0.957518919169878</v>
      </c>
      <c r="R1622" s="154">
        <v>0.9490022172949</v>
      </c>
      <c r="S1622" s="154">
        <v>0.970912738214644</v>
      </c>
      <c r="T1622" s="154">
        <v>0.965840220385675</v>
      </c>
      <c r="U1622" s="173">
        <v>-0.0219105209197438</v>
      </c>
      <c r="V1622" s="158">
        <v>19531</v>
      </c>
      <c r="W1622" s="158">
        <v>18863</v>
      </c>
      <c r="X1622" s="158">
        <v>21467</v>
      </c>
      <c r="Y1622" s="158">
        <v>20383</v>
      </c>
      <c r="Z1622" s="155">
        <v>0.965797962213916</v>
      </c>
      <c r="AA1622" s="155">
        <v>0.949503889691154</v>
      </c>
      <c r="AB1622" s="173">
        <v>0.0162940725227625</v>
      </c>
    </row>
    <row r="1623" spans="1:28">
      <c r="A1623" s="175" t="s">
        <v>1455</v>
      </c>
      <c r="B1623" s="178" t="s">
        <v>1854</v>
      </c>
      <c r="C1623" s="178" t="s">
        <v>1627</v>
      </c>
      <c r="D1623" s="150">
        <v>1339</v>
      </c>
      <c r="E1623" s="153">
        <v>1300</v>
      </c>
      <c r="F1623" s="153">
        <v>39</v>
      </c>
      <c r="G1623" s="151">
        <v>1428</v>
      </c>
      <c r="H1623" s="151">
        <v>1397</v>
      </c>
      <c r="I1623" s="151">
        <v>31</v>
      </c>
      <c r="J1623" s="151">
        <v>1245</v>
      </c>
      <c r="K1623" s="151">
        <v>1226</v>
      </c>
      <c r="L1623" s="151">
        <v>19</v>
      </c>
      <c r="M1623" s="172">
        <v>0.93</v>
      </c>
      <c r="N1623" s="153">
        <v>28479</v>
      </c>
      <c r="O1623" s="153">
        <v>27640</v>
      </c>
      <c r="P1623" s="153">
        <v>839</v>
      </c>
      <c r="Q1623" s="154">
        <v>0.970539695916289</v>
      </c>
      <c r="R1623" s="154">
        <v>0.970873786407767</v>
      </c>
      <c r="S1623" s="154">
        <v>0.978291316526611</v>
      </c>
      <c r="T1623" s="154">
        <v>0.984738955823293</v>
      </c>
      <c r="U1623" s="173">
        <v>-0.00741753011884361</v>
      </c>
      <c r="V1623" s="158">
        <v>8751</v>
      </c>
      <c r="W1623" s="158">
        <v>8539</v>
      </c>
      <c r="X1623" s="158">
        <v>8880</v>
      </c>
      <c r="Y1623" s="158">
        <v>8497</v>
      </c>
      <c r="Z1623" s="155">
        <v>0.975774197234602</v>
      </c>
      <c r="AA1623" s="155">
        <v>0.956869369369369</v>
      </c>
      <c r="AB1623" s="173">
        <v>0.0189048278652324</v>
      </c>
    </row>
    <row r="1624" spans="1:28">
      <c r="A1624" s="175" t="s">
        <v>1455</v>
      </c>
      <c r="B1624" s="178" t="s">
        <v>1854</v>
      </c>
      <c r="C1624" s="178" t="s">
        <v>1628</v>
      </c>
      <c r="D1624" s="150">
        <v>2835</v>
      </c>
      <c r="E1624" s="153">
        <v>2519</v>
      </c>
      <c r="F1624" s="153">
        <v>316</v>
      </c>
      <c r="G1624" s="151">
        <v>2287</v>
      </c>
      <c r="H1624" s="151">
        <v>2060</v>
      </c>
      <c r="I1624" s="151">
        <v>227</v>
      </c>
      <c r="J1624" s="151">
        <v>3123</v>
      </c>
      <c r="K1624" s="151">
        <v>2911</v>
      </c>
      <c r="L1624" s="151">
        <v>212</v>
      </c>
      <c r="M1624" s="172">
        <v>0.93</v>
      </c>
      <c r="N1624" s="153">
        <v>60233</v>
      </c>
      <c r="O1624" s="153">
        <v>56720</v>
      </c>
      <c r="P1624" s="153">
        <v>3513</v>
      </c>
      <c r="Q1624" s="154">
        <v>0.941676489631929</v>
      </c>
      <c r="R1624" s="154">
        <v>0.888536155202822</v>
      </c>
      <c r="S1624" s="154">
        <v>0.90074333187582</v>
      </c>
      <c r="T1624" s="154">
        <v>0.932116554594941</v>
      </c>
      <c r="U1624" s="173">
        <v>-0.012207176672998</v>
      </c>
      <c r="V1624" s="158">
        <v>18054</v>
      </c>
      <c r="W1624" s="158">
        <v>16702</v>
      </c>
      <c r="X1624" s="158">
        <v>19093</v>
      </c>
      <c r="Y1624" s="158">
        <v>18164</v>
      </c>
      <c r="Z1624" s="155">
        <v>0.925113548244156</v>
      </c>
      <c r="AA1624" s="155">
        <v>0.951343424291625</v>
      </c>
      <c r="AB1624" s="173">
        <v>-0.0262298760474688</v>
      </c>
    </row>
    <row r="1625" spans="1:28">
      <c r="A1625" s="175" t="s">
        <v>1455</v>
      </c>
      <c r="B1625" s="178" t="s">
        <v>1853</v>
      </c>
      <c r="C1625" s="178" t="s">
        <v>1629</v>
      </c>
      <c r="D1625" s="150">
        <v>4269</v>
      </c>
      <c r="E1625" s="153">
        <v>4080</v>
      </c>
      <c r="F1625" s="153">
        <v>189</v>
      </c>
      <c r="G1625" s="151">
        <v>4941</v>
      </c>
      <c r="H1625" s="151">
        <v>4784</v>
      </c>
      <c r="I1625" s="151">
        <v>157</v>
      </c>
      <c r="J1625" s="151">
        <v>4521</v>
      </c>
      <c r="K1625" s="151">
        <v>4409</v>
      </c>
      <c r="L1625" s="151">
        <v>112</v>
      </c>
      <c r="M1625" s="172">
        <v>0.93</v>
      </c>
      <c r="N1625" s="153">
        <v>105722</v>
      </c>
      <c r="O1625" s="153">
        <v>102127</v>
      </c>
      <c r="P1625" s="153">
        <v>3595</v>
      </c>
      <c r="Q1625" s="154">
        <v>0.96599572463631</v>
      </c>
      <c r="R1625" s="154">
        <v>0.95572733661279</v>
      </c>
      <c r="S1625" s="154">
        <v>0.96822505565675</v>
      </c>
      <c r="T1625" s="154">
        <v>0.975226719752267</v>
      </c>
      <c r="U1625" s="173">
        <v>-0.0124977190439598</v>
      </c>
      <c r="V1625" s="158">
        <v>30076</v>
      </c>
      <c r="W1625" s="158">
        <v>29181</v>
      </c>
      <c r="X1625" s="158">
        <v>33704</v>
      </c>
      <c r="Y1625" s="158">
        <v>32461</v>
      </c>
      <c r="Z1625" s="155">
        <v>0.970242053464556</v>
      </c>
      <c r="AA1625" s="155">
        <v>0.963120104438642</v>
      </c>
      <c r="AB1625" s="173">
        <v>0.00712194902591423</v>
      </c>
    </row>
    <row r="1626" spans="1:28">
      <c r="A1626" s="175" t="s">
        <v>1455</v>
      </c>
      <c r="B1626" s="178" t="s">
        <v>1854</v>
      </c>
      <c r="C1626" s="178" t="s">
        <v>1630</v>
      </c>
      <c r="D1626" s="150">
        <v>3245</v>
      </c>
      <c r="E1626" s="153">
        <v>2887</v>
      </c>
      <c r="F1626" s="153">
        <v>358</v>
      </c>
      <c r="G1626" s="151">
        <v>3431</v>
      </c>
      <c r="H1626" s="151">
        <v>2859</v>
      </c>
      <c r="I1626" s="151">
        <v>572</v>
      </c>
      <c r="J1626" s="151">
        <v>3884</v>
      </c>
      <c r="K1626" s="151">
        <v>3393</v>
      </c>
      <c r="L1626" s="151">
        <v>491</v>
      </c>
      <c r="M1626" s="172">
        <v>0.93</v>
      </c>
      <c r="N1626" s="153">
        <v>82725</v>
      </c>
      <c r="O1626" s="153">
        <v>74598</v>
      </c>
      <c r="P1626" s="153">
        <v>8127</v>
      </c>
      <c r="Q1626" s="154">
        <v>0.901758839528559</v>
      </c>
      <c r="R1626" s="154">
        <v>0.889676425269646</v>
      </c>
      <c r="S1626" s="154">
        <v>0.83328475663072</v>
      </c>
      <c r="T1626" s="154">
        <v>0.873583934088568</v>
      </c>
      <c r="U1626" s="173">
        <v>0.0563916686389258</v>
      </c>
      <c r="V1626" s="158">
        <v>24956</v>
      </c>
      <c r="W1626" s="158">
        <v>22095</v>
      </c>
      <c r="X1626" s="158">
        <v>25311</v>
      </c>
      <c r="Y1626" s="158">
        <v>22603</v>
      </c>
      <c r="Z1626" s="155">
        <v>0.885358230485655</v>
      </c>
      <c r="AA1626" s="155">
        <v>0.893010943858402</v>
      </c>
      <c r="AB1626" s="173">
        <v>-0.00765271337274676</v>
      </c>
    </row>
    <row r="1627" spans="1:28">
      <c r="A1627" s="175" t="s">
        <v>1455</v>
      </c>
      <c r="B1627" s="178" t="s">
        <v>1854</v>
      </c>
      <c r="C1627" s="178" t="s">
        <v>1631</v>
      </c>
      <c r="D1627" s="150">
        <v>0</v>
      </c>
      <c r="E1627" s="153">
        <v>0</v>
      </c>
      <c r="F1627" s="153">
        <v>0</v>
      </c>
      <c r="G1627" s="151">
        <v>0</v>
      </c>
      <c r="H1627" s="151">
        <v>0</v>
      </c>
      <c r="I1627" s="151">
        <v>0</v>
      </c>
      <c r="J1627" s="151">
        <v>1</v>
      </c>
      <c r="K1627" s="151">
        <v>1</v>
      </c>
      <c r="L1627" s="151">
        <v>0</v>
      </c>
      <c r="M1627" s="172">
        <v>0.93</v>
      </c>
      <c r="N1627" s="153">
        <v>7</v>
      </c>
      <c r="O1627" s="153">
        <v>7</v>
      </c>
      <c r="P1627" s="153">
        <v>0</v>
      </c>
      <c r="Q1627" s="154">
        <v>1</v>
      </c>
      <c r="R1627" s="154">
        <v>0</v>
      </c>
      <c r="S1627" s="154">
        <v>0</v>
      </c>
      <c r="T1627" s="154">
        <v>1</v>
      </c>
      <c r="U1627" s="173">
        <v>0</v>
      </c>
      <c r="V1627" s="158">
        <v>4</v>
      </c>
      <c r="W1627" s="158">
        <v>4</v>
      </c>
      <c r="X1627" s="158">
        <v>3</v>
      </c>
      <c r="Y1627" s="158">
        <v>3</v>
      </c>
      <c r="Z1627" s="155">
        <v>1</v>
      </c>
      <c r="AA1627" s="155">
        <v>1</v>
      </c>
      <c r="AB1627" s="173">
        <v>0</v>
      </c>
    </row>
    <row r="1628" spans="1:28">
      <c r="A1628" s="175" t="s">
        <v>1455</v>
      </c>
      <c r="B1628" s="178" t="s">
        <v>1854</v>
      </c>
      <c r="C1628" s="178" t="s">
        <v>1632</v>
      </c>
      <c r="D1628" s="150">
        <v>2</v>
      </c>
      <c r="E1628" s="153">
        <v>2</v>
      </c>
      <c r="F1628" s="153">
        <v>0</v>
      </c>
      <c r="G1628" s="151">
        <v>0</v>
      </c>
      <c r="H1628" s="151">
        <v>0</v>
      </c>
      <c r="I1628" s="151">
        <v>0</v>
      </c>
      <c r="J1628" s="151">
        <v>0</v>
      </c>
      <c r="K1628" s="151">
        <v>0</v>
      </c>
      <c r="L1628" s="151">
        <v>0</v>
      </c>
      <c r="M1628" s="172">
        <v>0.93</v>
      </c>
      <c r="N1628" s="153">
        <v>11</v>
      </c>
      <c r="O1628" s="153">
        <v>8</v>
      </c>
      <c r="P1628" s="153">
        <v>3</v>
      </c>
      <c r="Q1628" s="154">
        <v>0.727272727272727</v>
      </c>
      <c r="R1628" s="154">
        <v>1</v>
      </c>
      <c r="S1628" s="154">
        <v>0</v>
      </c>
      <c r="T1628" s="154">
        <v>0</v>
      </c>
      <c r="U1628" s="173">
        <v>1</v>
      </c>
      <c r="V1628" s="158">
        <v>7</v>
      </c>
      <c r="W1628" s="158">
        <v>6</v>
      </c>
      <c r="X1628" s="158">
        <v>4</v>
      </c>
      <c r="Y1628" s="158">
        <v>2</v>
      </c>
      <c r="Z1628" s="155">
        <v>0.857142857142857</v>
      </c>
      <c r="AA1628" s="155">
        <v>0.5</v>
      </c>
      <c r="AB1628" s="173">
        <v>0.357142857142857</v>
      </c>
    </row>
    <row r="1629" spans="1:28">
      <c r="A1629" s="175" t="s">
        <v>1455</v>
      </c>
      <c r="B1629" s="178" t="s">
        <v>1853</v>
      </c>
      <c r="C1629" s="178" t="s">
        <v>1633</v>
      </c>
      <c r="D1629" s="150">
        <v>0</v>
      </c>
      <c r="E1629" s="153">
        <v>0</v>
      </c>
      <c r="F1629" s="153">
        <v>0</v>
      </c>
      <c r="G1629" s="151">
        <v>1</v>
      </c>
      <c r="H1629" s="151">
        <v>1</v>
      </c>
      <c r="I1629" s="151">
        <v>0</v>
      </c>
      <c r="J1629" s="151">
        <v>1</v>
      </c>
      <c r="K1629" s="151">
        <v>1</v>
      </c>
      <c r="L1629" s="151">
        <v>0</v>
      </c>
      <c r="M1629" s="172">
        <v>0.93</v>
      </c>
      <c r="N1629" s="153">
        <v>4</v>
      </c>
      <c r="O1629" s="153">
        <v>4</v>
      </c>
      <c r="P1629" s="153">
        <v>0</v>
      </c>
      <c r="Q1629" s="154">
        <v>1</v>
      </c>
      <c r="R1629" s="154">
        <v>0</v>
      </c>
      <c r="S1629" s="154">
        <v>1</v>
      </c>
      <c r="T1629" s="154">
        <v>1</v>
      </c>
      <c r="U1629" s="173">
        <v>-1</v>
      </c>
      <c r="V1629" s="158">
        <v>2</v>
      </c>
      <c r="W1629" s="158">
        <v>2</v>
      </c>
      <c r="X1629" s="158">
        <v>1</v>
      </c>
      <c r="Y1629" s="158">
        <v>1</v>
      </c>
      <c r="Z1629" s="155">
        <v>1</v>
      </c>
      <c r="AA1629" s="155">
        <v>1</v>
      </c>
      <c r="AB1629" s="173">
        <v>0</v>
      </c>
    </row>
    <row r="1630" spans="1:28">
      <c r="A1630" s="175" t="s">
        <v>1455</v>
      </c>
      <c r="B1630" s="178" t="s">
        <v>1853</v>
      </c>
      <c r="C1630" s="178" t="s">
        <v>1634</v>
      </c>
      <c r="D1630" s="150">
        <v>0</v>
      </c>
      <c r="E1630" s="153">
        <v>0</v>
      </c>
      <c r="F1630" s="153">
        <v>0</v>
      </c>
      <c r="G1630" s="151">
        <v>0</v>
      </c>
      <c r="H1630" s="151">
        <v>0</v>
      </c>
      <c r="I1630" s="151">
        <v>0</v>
      </c>
      <c r="J1630" s="151">
        <v>0</v>
      </c>
      <c r="K1630" s="151">
        <v>0</v>
      </c>
      <c r="L1630" s="151">
        <v>0</v>
      </c>
      <c r="M1630" s="172">
        <v>0.93</v>
      </c>
      <c r="N1630" s="153">
        <v>0</v>
      </c>
      <c r="O1630" s="153">
        <v>0</v>
      </c>
      <c r="P1630" s="153">
        <v>0</v>
      </c>
      <c r="Q1630" s="154">
        <v>0</v>
      </c>
      <c r="R1630" s="154">
        <v>0</v>
      </c>
      <c r="S1630" s="154">
        <v>0</v>
      </c>
      <c r="T1630" s="154">
        <v>0</v>
      </c>
      <c r="U1630" s="173">
        <v>0</v>
      </c>
      <c r="V1630" s="158">
        <v>0</v>
      </c>
      <c r="W1630" s="158">
        <v>0</v>
      </c>
      <c r="X1630" s="158">
        <v>0</v>
      </c>
      <c r="Y1630" s="158">
        <v>0</v>
      </c>
      <c r="Z1630" s="155">
        <v>0</v>
      </c>
      <c r="AA1630" s="155">
        <v>0</v>
      </c>
      <c r="AB1630" s="173">
        <v>0</v>
      </c>
    </row>
    <row r="1631" spans="1:28">
      <c r="A1631" s="175" t="s">
        <v>1455</v>
      </c>
      <c r="B1631" s="178" t="s">
        <v>1853</v>
      </c>
      <c r="C1631" s="178" t="s">
        <v>1635</v>
      </c>
      <c r="D1631" s="150">
        <v>3782</v>
      </c>
      <c r="E1631" s="153">
        <v>3690</v>
      </c>
      <c r="F1631" s="153">
        <v>92</v>
      </c>
      <c r="G1631" s="151">
        <v>4039</v>
      </c>
      <c r="H1631" s="151">
        <v>3971</v>
      </c>
      <c r="I1631" s="151">
        <v>68</v>
      </c>
      <c r="J1631" s="151">
        <v>4681</v>
      </c>
      <c r="K1631" s="151">
        <v>4605</v>
      </c>
      <c r="L1631" s="151">
        <v>76</v>
      </c>
      <c r="M1631" s="172">
        <v>0.93</v>
      </c>
      <c r="N1631" s="153">
        <v>91597</v>
      </c>
      <c r="O1631" s="153">
        <v>90218</v>
      </c>
      <c r="P1631" s="153">
        <v>1379</v>
      </c>
      <c r="Q1631" s="154">
        <v>0.984944921776914</v>
      </c>
      <c r="R1631" s="154">
        <v>0.97567424643046</v>
      </c>
      <c r="S1631" s="154">
        <v>0.983164149541966</v>
      </c>
      <c r="T1631" s="154">
        <v>0.98376415295877</v>
      </c>
      <c r="U1631" s="173">
        <v>-0.00748990311150577</v>
      </c>
      <c r="V1631" s="158">
        <v>27788</v>
      </c>
      <c r="W1631" s="158">
        <v>27335</v>
      </c>
      <c r="X1631" s="158">
        <v>28985</v>
      </c>
      <c r="Y1631" s="158">
        <v>28552</v>
      </c>
      <c r="Z1631" s="155">
        <v>0.983697999136318</v>
      </c>
      <c r="AA1631" s="155">
        <v>0.985061238571675</v>
      </c>
      <c r="AB1631" s="173">
        <v>-0.00136323943535721</v>
      </c>
    </row>
    <row r="1632" spans="1:28">
      <c r="A1632" s="175" t="s">
        <v>1455</v>
      </c>
      <c r="B1632" s="178" t="s">
        <v>1853</v>
      </c>
      <c r="C1632" s="178" t="s">
        <v>1636</v>
      </c>
      <c r="D1632" s="150">
        <v>0</v>
      </c>
      <c r="E1632" s="153">
        <v>0</v>
      </c>
      <c r="F1632" s="153">
        <v>0</v>
      </c>
      <c r="G1632" s="151">
        <v>0</v>
      </c>
      <c r="H1632" s="151">
        <v>0</v>
      </c>
      <c r="I1632" s="151">
        <v>0</v>
      </c>
      <c r="J1632" s="151">
        <v>0</v>
      </c>
      <c r="K1632" s="151">
        <v>0</v>
      </c>
      <c r="L1632" s="151">
        <v>0</v>
      </c>
      <c r="M1632" s="172">
        <v>0.93</v>
      </c>
      <c r="N1632" s="153">
        <v>1</v>
      </c>
      <c r="O1632" s="153">
        <v>0</v>
      </c>
      <c r="P1632" s="153">
        <v>1</v>
      </c>
      <c r="Q1632" s="154">
        <v>0</v>
      </c>
      <c r="R1632" s="154">
        <v>0</v>
      </c>
      <c r="S1632" s="154">
        <v>0</v>
      </c>
      <c r="T1632" s="154">
        <v>0</v>
      </c>
      <c r="U1632" s="173">
        <v>0</v>
      </c>
      <c r="V1632" s="158">
        <v>0</v>
      </c>
      <c r="W1632" s="158">
        <v>0</v>
      </c>
      <c r="X1632" s="158">
        <v>1</v>
      </c>
      <c r="Y1632" s="158">
        <v>0</v>
      </c>
      <c r="Z1632" s="155">
        <v>0</v>
      </c>
      <c r="AA1632" s="155">
        <v>0</v>
      </c>
      <c r="AB1632" s="173">
        <v>0</v>
      </c>
    </row>
    <row r="1633" spans="1:28">
      <c r="A1633" s="175" t="s">
        <v>1455</v>
      </c>
      <c r="B1633" s="178" t="s">
        <v>1853</v>
      </c>
      <c r="C1633" s="178" t="s">
        <v>1637</v>
      </c>
      <c r="D1633" s="150">
        <v>5005</v>
      </c>
      <c r="E1633" s="153">
        <v>4647</v>
      </c>
      <c r="F1633" s="153">
        <v>358</v>
      </c>
      <c r="G1633" s="151">
        <v>5405</v>
      </c>
      <c r="H1633" s="151">
        <v>4864</v>
      </c>
      <c r="I1633" s="151">
        <v>541</v>
      </c>
      <c r="J1633" s="151">
        <v>6208</v>
      </c>
      <c r="K1633" s="151">
        <v>5681</v>
      </c>
      <c r="L1633" s="151">
        <v>527</v>
      </c>
      <c r="M1633" s="172">
        <v>0.93</v>
      </c>
      <c r="N1633" s="153">
        <v>123177</v>
      </c>
      <c r="O1633" s="153">
        <v>113705</v>
      </c>
      <c r="P1633" s="153">
        <v>9472</v>
      </c>
      <c r="Q1633" s="154">
        <v>0.923102527257524</v>
      </c>
      <c r="R1633" s="154">
        <v>0.928471528471528</v>
      </c>
      <c r="S1633" s="154">
        <v>0.89990749306198</v>
      </c>
      <c r="T1633" s="154">
        <v>0.915109536082474</v>
      </c>
      <c r="U1633" s="173">
        <v>0.0285640354095488</v>
      </c>
      <c r="V1633" s="158">
        <v>36214</v>
      </c>
      <c r="W1633" s="158">
        <v>33100</v>
      </c>
      <c r="X1633" s="158">
        <v>39236</v>
      </c>
      <c r="Y1633" s="158">
        <v>36303</v>
      </c>
      <c r="Z1633" s="155">
        <v>0.914011155906555</v>
      </c>
      <c r="AA1633" s="155">
        <v>0.925247221939036</v>
      </c>
      <c r="AB1633" s="173">
        <v>-0.0112360660324801</v>
      </c>
    </row>
    <row r="1634" spans="1:28">
      <c r="A1634" s="175" t="s">
        <v>1455</v>
      </c>
      <c r="B1634" s="178" t="s">
        <v>1851</v>
      </c>
      <c r="C1634" s="178" t="s">
        <v>1638</v>
      </c>
      <c r="D1634" s="150">
        <v>3204</v>
      </c>
      <c r="E1634" s="153">
        <v>2928</v>
      </c>
      <c r="F1634" s="153">
        <v>276</v>
      </c>
      <c r="G1634" s="151">
        <v>4196</v>
      </c>
      <c r="H1634" s="151">
        <v>3882</v>
      </c>
      <c r="I1634" s="151">
        <v>314</v>
      </c>
      <c r="J1634" s="151">
        <v>4193</v>
      </c>
      <c r="K1634" s="151">
        <v>3865</v>
      </c>
      <c r="L1634" s="151">
        <v>328</v>
      </c>
      <c r="M1634" s="172">
        <v>0.93</v>
      </c>
      <c r="N1634" s="153">
        <v>102468</v>
      </c>
      <c r="O1634" s="153">
        <v>93313</v>
      </c>
      <c r="P1634" s="153">
        <v>9155</v>
      </c>
      <c r="Q1634" s="154">
        <v>0.910655033766639</v>
      </c>
      <c r="R1634" s="154">
        <v>0.913857677902622</v>
      </c>
      <c r="S1634" s="154">
        <v>0.925166825548141</v>
      </c>
      <c r="T1634" s="154">
        <v>0.921774385881231</v>
      </c>
      <c r="U1634" s="173">
        <v>-0.0113091476455194</v>
      </c>
      <c r="V1634" s="158">
        <v>29093</v>
      </c>
      <c r="W1634" s="158">
        <v>26708</v>
      </c>
      <c r="X1634" s="158">
        <v>31889</v>
      </c>
      <c r="Y1634" s="158">
        <v>29167</v>
      </c>
      <c r="Z1634" s="155">
        <v>0.918021517203451</v>
      </c>
      <c r="AA1634" s="155">
        <v>0.91464141239926</v>
      </c>
      <c r="AB1634" s="173">
        <v>0.00338010480419115</v>
      </c>
    </row>
    <row r="1635" spans="1:28">
      <c r="A1635" s="175" t="s">
        <v>1455</v>
      </c>
      <c r="B1635" s="178" t="s">
        <v>1851</v>
      </c>
      <c r="C1635" s="178" t="s">
        <v>1639</v>
      </c>
      <c r="D1635" s="150">
        <v>0</v>
      </c>
      <c r="E1635" s="153">
        <v>0</v>
      </c>
      <c r="F1635" s="153">
        <v>0</v>
      </c>
      <c r="G1635" s="151">
        <v>0</v>
      </c>
      <c r="H1635" s="151">
        <v>0</v>
      </c>
      <c r="I1635" s="151">
        <v>0</v>
      </c>
      <c r="J1635" s="151">
        <v>0</v>
      </c>
      <c r="K1635" s="151">
        <v>0</v>
      </c>
      <c r="L1635" s="151">
        <v>0</v>
      </c>
      <c r="M1635" s="172">
        <v>0.93</v>
      </c>
      <c r="N1635" s="153">
        <v>2</v>
      </c>
      <c r="O1635" s="153">
        <v>0</v>
      </c>
      <c r="P1635" s="153">
        <v>2</v>
      </c>
      <c r="Q1635" s="154">
        <v>0</v>
      </c>
      <c r="R1635" s="154">
        <v>0</v>
      </c>
      <c r="S1635" s="154">
        <v>0</v>
      </c>
      <c r="T1635" s="154">
        <v>0</v>
      </c>
      <c r="U1635" s="173">
        <v>0</v>
      </c>
      <c r="V1635" s="158">
        <v>0</v>
      </c>
      <c r="W1635" s="158">
        <v>0</v>
      </c>
      <c r="X1635" s="158">
        <v>1</v>
      </c>
      <c r="Y1635" s="158">
        <v>0</v>
      </c>
      <c r="Z1635" s="155">
        <v>0</v>
      </c>
      <c r="AA1635" s="155">
        <v>0</v>
      </c>
      <c r="AB1635" s="173">
        <v>0</v>
      </c>
    </row>
    <row r="1636" spans="1:28">
      <c r="A1636" s="175" t="s">
        <v>1455</v>
      </c>
      <c r="B1636" s="178" t="s">
        <v>1851</v>
      </c>
      <c r="C1636" s="178" t="s">
        <v>1640</v>
      </c>
      <c r="D1636" s="150">
        <v>1</v>
      </c>
      <c r="E1636" s="153">
        <v>1</v>
      </c>
      <c r="F1636" s="153">
        <v>0</v>
      </c>
      <c r="G1636" s="151">
        <v>0</v>
      </c>
      <c r="H1636" s="151">
        <v>0</v>
      </c>
      <c r="I1636" s="151">
        <v>0</v>
      </c>
      <c r="J1636" s="151">
        <v>0</v>
      </c>
      <c r="K1636" s="151">
        <v>0</v>
      </c>
      <c r="L1636" s="151">
        <v>0</v>
      </c>
      <c r="M1636" s="172">
        <v>0.93</v>
      </c>
      <c r="N1636" s="153">
        <v>13</v>
      </c>
      <c r="O1636" s="153">
        <v>13</v>
      </c>
      <c r="P1636" s="153">
        <v>0</v>
      </c>
      <c r="Q1636" s="154">
        <v>1</v>
      </c>
      <c r="R1636" s="154">
        <v>1</v>
      </c>
      <c r="S1636" s="154">
        <v>0</v>
      </c>
      <c r="T1636" s="154">
        <v>0</v>
      </c>
      <c r="U1636" s="173">
        <v>1</v>
      </c>
      <c r="V1636" s="158">
        <v>2</v>
      </c>
      <c r="W1636" s="158">
        <v>2</v>
      </c>
      <c r="X1636" s="158">
        <v>1</v>
      </c>
      <c r="Y1636" s="158">
        <v>1</v>
      </c>
      <c r="Z1636" s="155">
        <v>1</v>
      </c>
      <c r="AA1636" s="155">
        <v>1</v>
      </c>
      <c r="AB1636" s="173">
        <v>0</v>
      </c>
    </row>
    <row r="1637" spans="1:28">
      <c r="A1637" s="175" t="s">
        <v>1455</v>
      </c>
      <c r="B1637" s="178" t="s">
        <v>1851</v>
      </c>
      <c r="C1637" s="178" t="s">
        <v>1641</v>
      </c>
      <c r="D1637" s="150">
        <v>2277</v>
      </c>
      <c r="E1637" s="153">
        <v>2165</v>
      </c>
      <c r="F1637" s="153">
        <v>112</v>
      </c>
      <c r="G1637" s="151">
        <v>2476</v>
      </c>
      <c r="H1637" s="151">
        <v>2356</v>
      </c>
      <c r="I1637" s="151">
        <v>120</v>
      </c>
      <c r="J1637" s="151">
        <v>2477</v>
      </c>
      <c r="K1637" s="151">
        <v>2377</v>
      </c>
      <c r="L1637" s="151">
        <v>100</v>
      </c>
      <c r="M1637" s="172">
        <v>0.93</v>
      </c>
      <c r="N1637" s="153">
        <v>61085</v>
      </c>
      <c r="O1637" s="153">
        <v>58103</v>
      </c>
      <c r="P1637" s="153">
        <v>2982</v>
      </c>
      <c r="Q1637" s="154">
        <v>0.951182778096096</v>
      </c>
      <c r="R1637" s="154">
        <v>0.950812472551603</v>
      </c>
      <c r="S1637" s="154">
        <v>0.951534733441034</v>
      </c>
      <c r="T1637" s="154">
        <v>0.959628582963262</v>
      </c>
      <c r="U1637" s="173">
        <v>-0.000722260889430948</v>
      </c>
      <c r="V1637" s="158">
        <v>18169</v>
      </c>
      <c r="W1637" s="158">
        <v>17321</v>
      </c>
      <c r="X1637" s="158">
        <v>19367</v>
      </c>
      <c r="Y1637" s="158">
        <v>18319</v>
      </c>
      <c r="Z1637" s="155">
        <v>0.9533270956024</v>
      </c>
      <c r="AA1637" s="155">
        <v>0.945887334125058</v>
      </c>
      <c r="AB1637" s="173">
        <v>0.0074397614773416</v>
      </c>
    </row>
    <row r="1638" spans="1:28">
      <c r="A1638" s="175" t="s">
        <v>1455</v>
      </c>
      <c r="B1638" s="178" t="s">
        <v>1851</v>
      </c>
      <c r="C1638" s="178" t="s">
        <v>1642</v>
      </c>
      <c r="D1638" s="150">
        <v>2</v>
      </c>
      <c r="E1638" s="153">
        <v>1</v>
      </c>
      <c r="F1638" s="153">
        <v>1</v>
      </c>
      <c r="G1638" s="151">
        <v>2</v>
      </c>
      <c r="H1638" s="151">
        <v>0</v>
      </c>
      <c r="I1638" s="151">
        <v>2</v>
      </c>
      <c r="J1638" s="151">
        <v>2</v>
      </c>
      <c r="K1638" s="151">
        <v>0</v>
      </c>
      <c r="L1638" s="151">
        <v>2</v>
      </c>
      <c r="M1638" s="172">
        <v>0.93</v>
      </c>
      <c r="N1638" s="153">
        <v>23</v>
      </c>
      <c r="O1638" s="153">
        <v>18</v>
      </c>
      <c r="P1638" s="153">
        <v>5</v>
      </c>
      <c r="Q1638" s="154">
        <v>0.782608695652174</v>
      </c>
      <c r="R1638" s="154">
        <v>0.5</v>
      </c>
      <c r="S1638" s="154">
        <v>0</v>
      </c>
      <c r="T1638" s="154">
        <v>0</v>
      </c>
      <c r="U1638" s="173">
        <v>0.5</v>
      </c>
      <c r="V1638" s="158">
        <v>6</v>
      </c>
      <c r="W1638" s="158">
        <v>1</v>
      </c>
      <c r="X1638" s="158">
        <v>10</v>
      </c>
      <c r="Y1638" s="158">
        <v>10</v>
      </c>
      <c r="Z1638" s="155">
        <v>0.166666666666667</v>
      </c>
      <c r="AA1638" s="155">
        <v>1</v>
      </c>
      <c r="AB1638" s="173">
        <v>-0.833333333333333</v>
      </c>
    </row>
    <row r="1639" spans="1:28">
      <c r="A1639" s="175" t="s">
        <v>1455</v>
      </c>
      <c r="B1639" s="178" t="s">
        <v>1851</v>
      </c>
      <c r="C1639" s="178" t="s">
        <v>1643</v>
      </c>
      <c r="D1639" s="150">
        <v>2</v>
      </c>
      <c r="E1639" s="153">
        <v>2</v>
      </c>
      <c r="F1639" s="153">
        <v>0</v>
      </c>
      <c r="G1639" s="151">
        <v>0</v>
      </c>
      <c r="H1639" s="151">
        <v>0</v>
      </c>
      <c r="I1639" s="151">
        <v>0</v>
      </c>
      <c r="J1639" s="151">
        <v>0</v>
      </c>
      <c r="K1639" s="151">
        <v>0</v>
      </c>
      <c r="L1639" s="151">
        <v>0</v>
      </c>
      <c r="M1639" s="172">
        <v>0.93</v>
      </c>
      <c r="N1639" s="153">
        <v>3</v>
      </c>
      <c r="O1639" s="153">
        <v>3</v>
      </c>
      <c r="P1639" s="153">
        <v>0</v>
      </c>
      <c r="Q1639" s="154">
        <v>1</v>
      </c>
      <c r="R1639" s="154">
        <v>1</v>
      </c>
      <c r="S1639" s="154">
        <v>0</v>
      </c>
      <c r="T1639" s="154">
        <v>0</v>
      </c>
      <c r="U1639" s="173">
        <v>1</v>
      </c>
      <c r="V1639" s="158">
        <v>2</v>
      </c>
      <c r="W1639" s="158">
        <v>2</v>
      </c>
      <c r="X1639" s="158">
        <v>0</v>
      </c>
      <c r="Y1639" s="158">
        <v>0</v>
      </c>
      <c r="Z1639" s="155">
        <v>1</v>
      </c>
      <c r="AA1639" s="155">
        <v>0</v>
      </c>
      <c r="AB1639" s="173">
        <v>1</v>
      </c>
    </row>
    <row r="1640" spans="1:28">
      <c r="A1640" s="175" t="s">
        <v>1455</v>
      </c>
      <c r="B1640" s="178" t="s">
        <v>1851</v>
      </c>
      <c r="C1640" s="178" t="s">
        <v>1644</v>
      </c>
      <c r="D1640" s="150">
        <v>0</v>
      </c>
      <c r="E1640" s="153">
        <v>0</v>
      </c>
      <c r="F1640" s="153">
        <v>0</v>
      </c>
      <c r="G1640" s="151">
        <v>0</v>
      </c>
      <c r="H1640" s="151">
        <v>0</v>
      </c>
      <c r="I1640" s="151">
        <v>0</v>
      </c>
      <c r="J1640" s="151">
        <v>0</v>
      </c>
      <c r="K1640" s="151">
        <v>0</v>
      </c>
      <c r="L1640" s="151">
        <v>0</v>
      </c>
      <c r="M1640" s="172">
        <v>0.93</v>
      </c>
      <c r="N1640" s="153">
        <v>2</v>
      </c>
      <c r="O1640" s="153">
        <v>2</v>
      </c>
      <c r="P1640" s="153">
        <v>0</v>
      </c>
      <c r="Q1640" s="154">
        <v>1</v>
      </c>
      <c r="R1640" s="154">
        <v>0</v>
      </c>
      <c r="S1640" s="154">
        <v>0</v>
      </c>
      <c r="T1640" s="154">
        <v>0</v>
      </c>
      <c r="U1640" s="173">
        <v>0</v>
      </c>
      <c r="V1640" s="158">
        <v>0</v>
      </c>
      <c r="W1640" s="158">
        <v>0</v>
      </c>
      <c r="X1640" s="158">
        <v>1</v>
      </c>
      <c r="Y1640" s="158">
        <v>1</v>
      </c>
      <c r="Z1640" s="155">
        <v>0</v>
      </c>
      <c r="AA1640" s="155">
        <v>1</v>
      </c>
      <c r="AB1640" s="173">
        <v>-1</v>
      </c>
    </row>
    <row r="1641" spans="1:28">
      <c r="A1641" s="175" t="s">
        <v>1455</v>
      </c>
      <c r="B1641" s="178" t="s">
        <v>1851</v>
      </c>
      <c r="C1641" s="178" t="s">
        <v>1645</v>
      </c>
      <c r="D1641" s="150">
        <v>0</v>
      </c>
      <c r="E1641" s="153">
        <v>0</v>
      </c>
      <c r="F1641" s="153">
        <v>0</v>
      </c>
      <c r="G1641" s="151">
        <v>0</v>
      </c>
      <c r="H1641" s="151">
        <v>0</v>
      </c>
      <c r="I1641" s="151">
        <v>0</v>
      </c>
      <c r="J1641" s="151">
        <v>0</v>
      </c>
      <c r="K1641" s="151">
        <v>0</v>
      </c>
      <c r="L1641" s="151">
        <v>0</v>
      </c>
      <c r="M1641" s="172">
        <v>0.93</v>
      </c>
      <c r="N1641" s="153">
        <v>5</v>
      </c>
      <c r="O1641" s="153">
        <v>3</v>
      </c>
      <c r="P1641" s="153">
        <v>2</v>
      </c>
      <c r="Q1641" s="154">
        <v>0.6</v>
      </c>
      <c r="R1641" s="154">
        <v>0</v>
      </c>
      <c r="S1641" s="154">
        <v>0</v>
      </c>
      <c r="T1641" s="154">
        <v>0</v>
      </c>
      <c r="U1641" s="173">
        <v>0</v>
      </c>
      <c r="V1641" s="158">
        <v>0</v>
      </c>
      <c r="W1641" s="158">
        <v>0</v>
      </c>
      <c r="X1641" s="158">
        <v>3</v>
      </c>
      <c r="Y1641" s="158">
        <v>3</v>
      </c>
      <c r="Z1641" s="155">
        <v>0</v>
      </c>
      <c r="AA1641" s="155">
        <v>1</v>
      </c>
      <c r="AB1641" s="173">
        <v>-1</v>
      </c>
    </row>
    <row r="1642" spans="1:28">
      <c r="A1642" s="175" t="s">
        <v>1455</v>
      </c>
      <c r="B1642" s="178" t="s">
        <v>1851</v>
      </c>
      <c r="C1642" s="178" t="s">
        <v>1646</v>
      </c>
      <c r="D1642" s="150">
        <v>0</v>
      </c>
      <c r="E1642" s="153">
        <v>0</v>
      </c>
      <c r="F1642" s="153">
        <v>0</v>
      </c>
      <c r="G1642" s="151">
        <v>0</v>
      </c>
      <c r="H1642" s="151">
        <v>0</v>
      </c>
      <c r="I1642" s="151">
        <v>0</v>
      </c>
      <c r="J1642" s="151">
        <v>1</v>
      </c>
      <c r="K1642" s="151">
        <v>0</v>
      </c>
      <c r="L1642" s="151">
        <v>1</v>
      </c>
      <c r="M1642" s="172">
        <v>0.93</v>
      </c>
      <c r="N1642" s="153">
        <v>1</v>
      </c>
      <c r="O1642" s="153">
        <v>0</v>
      </c>
      <c r="P1642" s="153">
        <v>1</v>
      </c>
      <c r="Q1642" s="154">
        <v>0</v>
      </c>
      <c r="R1642" s="154">
        <v>0</v>
      </c>
      <c r="S1642" s="154">
        <v>0</v>
      </c>
      <c r="T1642" s="154">
        <v>0</v>
      </c>
      <c r="U1642" s="173">
        <v>0</v>
      </c>
      <c r="V1642" s="158">
        <v>1</v>
      </c>
      <c r="W1642" s="158">
        <v>0</v>
      </c>
      <c r="X1642" s="158">
        <v>0</v>
      </c>
      <c r="Y1642" s="158">
        <v>0</v>
      </c>
      <c r="Z1642" s="155">
        <v>0</v>
      </c>
      <c r="AA1642" s="155">
        <v>0</v>
      </c>
      <c r="AB1642" s="173">
        <v>0</v>
      </c>
    </row>
    <row r="1643" spans="1:28">
      <c r="A1643" s="175" t="s">
        <v>1455</v>
      </c>
      <c r="B1643" s="178" t="s">
        <v>1851</v>
      </c>
      <c r="C1643" s="178" t="s">
        <v>1647</v>
      </c>
      <c r="D1643" s="150">
        <v>0</v>
      </c>
      <c r="E1643" s="153">
        <v>0</v>
      </c>
      <c r="F1643" s="153">
        <v>0</v>
      </c>
      <c r="G1643" s="151">
        <v>3</v>
      </c>
      <c r="H1643" s="151">
        <v>3</v>
      </c>
      <c r="I1643" s="151">
        <v>0</v>
      </c>
      <c r="J1643" s="151">
        <v>1</v>
      </c>
      <c r="K1643" s="151">
        <v>1</v>
      </c>
      <c r="L1643" s="151">
        <v>0</v>
      </c>
      <c r="M1643" s="172">
        <v>0.93</v>
      </c>
      <c r="N1643" s="153">
        <v>6</v>
      </c>
      <c r="O1643" s="153">
        <v>6</v>
      </c>
      <c r="P1643" s="153">
        <v>0</v>
      </c>
      <c r="Q1643" s="154">
        <v>1</v>
      </c>
      <c r="R1643" s="154">
        <v>0</v>
      </c>
      <c r="S1643" s="154">
        <v>1</v>
      </c>
      <c r="T1643" s="154">
        <v>1</v>
      </c>
      <c r="U1643" s="173">
        <v>-1</v>
      </c>
      <c r="V1643" s="158">
        <v>6</v>
      </c>
      <c r="W1643" s="158">
        <v>6</v>
      </c>
      <c r="X1643" s="158">
        <v>0</v>
      </c>
      <c r="Y1643" s="158">
        <v>0</v>
      </c>
      <c r="Z1643" s="155">
        <v>1</v>
      </c>
      <c r="AA1643" s="155">
        <v>0</v>
      </c>
      <c r="AB1643" s="173">
        <v>1</v>
      </c>
    </row>
    <row r="1644" spans="1:28">
      <c r="A1644" s="175" t="s">
        <v>1455</v>
      </c>
      <c r="B1644" s="178" t="s">
        <v>1851</v>
      </c>
      <c r="C1644" s="178" t="s">
        <v>1648</v>
      </c>
      <c r="D1644" s="150">
        <v>0</v>
      </c>
      <c r="E1644" s="153">
        <v>0</v>
      </c>
      <c r="F1644" s="153">
        <v>0</v>
      </c>
      <c r="G1644" s="151">
        <v>1</v>
      </c>
      <c r="H1644" s="151">
        <v>0</v>
      </c>
      <c r="I1644" s="151">
        <v>1</v>
      </c>
      <c r="J1644" s="151">
        <v>0</v>
      </c>
      <c r="K1644" s="151">
        <v>0</v>
      </c>
      <c r="L1644" s="151">
        <v>0</v>
      </c>
      <c r="M1644" s="172">
        <v>0.93</v>
      </c>
      <c r="N1644" s="153">
        <v>8</v>
      </c>
      <c r="O1644" s="153">
        <v>4</v>
      </c>
      <c r="P1644" s="153">
        <v>4</v>
      </c>
      <c r="Q1644" s="154">
        <v>0.5</v>
      </c>
      <c r="R1644" s="154">
        <v>0</v>
      </c>
      <c r="S1644" s="154">
        <v>0</v>
      </c>
      <c r="T1644" s="154">
        <v>0</v>
      </c>
      <c r="U1644" s="173">
        <v>0</v>
      </c>
      <c r="V1644" s="158">
        <v>4</v>
      </c>
      <c r="W1644" s="158">
        <v>1</v>
      </c>
      <c r="X1644" s="158">
        <v>3</v>
      </c>
      <c r="Y1644" s="158">
        <v>2</v>
      </c>
      <c r="Z1644" s="155">
        <v>0.25</v>
      </c>
      <c r="AA1644" s="155">
        <v>0.666666666666667</v>
      </c>
      <c r="AB1644" s="173">
        <v>-0.416666666666667</v>
      </c>
    </row>
    <row r="1645" spans="1:28">
      <c r="A1645" s="175" t="s">
        <v>1455</v>
      </c>
      <c r="B1645" s="178" t="s">
        <v>1851</v>
      </c>
      <c r="C1645" s="178" t="s">
        <v>1649</v>
      </c>
      <c r="D1645" s="150">
        <v>0</v>
      </c>
      <c r="E1645" s="153">
        <v>0</v>
      </c>
      <c r="F1645" s="153">
        <v>0</v>
      </c>
      <c r="G1645" s="151">
        <v>0</v>
      </c>
      <c r="H1645" s="151">
        <v>0</v>
      </c>
      <c r="I1645" s="151">
        <v>0</v>
      </c>
      <c r="J1645" s="151">
        <v>0</v>
      </c>
      <c r="K1645" s="151">
        <v>0</v>
      </c>
      <c r="L1645" s="151">
        <v>0</v>
      </c>
      <c r="M1645" s="172">
        <v>0.93</v>
      </c>
      <c r="N1645" s="153">
        <v>0</v>
      </c>
      <c r="O1645" s="153">
        <v>0</v>
      </c>
      <c r="P1645" s="153">
        <v>0</v>
      </c>
      <c r="Q1645" s="154">
        <v>0</v>
      </c>
      <c r="R1645" s="154">
        <v>0</v>
      </c>
      <c r="S1645" s="154">
        <v>0</v>
      </c>
      <c r="T1645" s="154">
        <v>0</v>
      </c>
      <c r="U1645" s="173">
        <v>0</v>
      </c>
      <c r="V1645" s="158">
        <v>0</v>
      </c>
      <c r="W1645" s="158">
        <v>0</v>
      </c>
      <c r="X1645" s="158">
        <v>0</v>
      </c>
      <c r="Y1645" s="158">
        <v>0</v>
      </c>
      <c r="Z1645" s="155">
        <v>0</v>
      </c>
      <c r="AA1645" s="155">
        <v>0</v>
      </c>
      <c r="AB1645" s="173">
        <v>0</v>
      </c>
    </row>
    <row r="1646" spans="1:28">
      <c r="A1646" s="175" t="s">
        <v>1455</v>
      </c>
      <c r="B1646" s="178" t="s">
        <v>1851</v>
      </c>
      <c r="C1646" s="178" t="s">
        <v>1650</v>
      </c>
      <c r="D1646" s="150">
        <v>1</v>
      </c>
      <c r="E1646" s="153">
        <v>0</v>
      </c>
      <c r="F1646" s="153">
        <v>1</v>
      </c>
      <c r="G1646" s="151">
        <v>1</v>
      </c>
      <c r="H1646" s="151">
        <v>1</v>
      </c>
      <c r="I1646" s="151">
        <v>0</v>
      </c>
      <c r="J1646" s="151">
        <v>0</v>
      </c>
      <c r="K1646" s="151">
        <v>0</v>
      </c>
      <c r="L1646" s="151">
        <v>0</v>
      </c>
      <c r="M1646" s="172">
        <v>0.93</v>
      </c>
      <c r="N1646" s="153">
        <v>5</v>
      </c>
      <c r="O1646" s="153">
        <v>4</v>
      </c>
      <c r="P1646" s="153">
        <v>1</v>
      </c>
      <c r="Q1646" s="154">
        <v>0.8</v>
      </c>
      <c r="R1646" s="154">
        <v>0</v>
      </c>
      <c r="S1646" s="154">
        <v>1</v>
      </c>
      <c r="T1646" s="154">
        <v>0</v>
      </c>
      <c r="U1646" s="173">
        <v>-1</v>
      </c>
      <c r="V1646" s="158">
        <v>2</v>
      </c>
      <c r="W1646" s="158">
        <v>1</v>
      </c>
      <c r="X1646" s="158">
        <v>1</v>
      </c>
      <c r="Y1646" s="158">
        <v>1</v>
      </c>
      <c r="Z1646" s="155">
        <v>0.5</v>
      </c>
      <c r="AA1646" s="155">
        <v>1</v>
      </c>
      <c r="AB1646" s="173">
        <v>-0.5</v>
      </c>
    </row>
    <row r="1647" spans="1:28">
      <c r="A1647" s="175" t="s">
        <v>1455</v>
      </c>
      <c r="B1647" s="178" t="s">
        <v>1851</v>
      </c>
      <c r="C1647" s="178" t="s">
        <v>1651</v>
      </c>
      <c r="D1647" s="150">
        <v>3505</v>
      </c>
      <c r="E1647" s="153">
        <v>3183</v>
      </c>
      <c r="F1647" s="153">
        <v>322</v>
      </c>
      <c r="G1647" s="151">
        <v>4215</v>
      </c>
      <c r="H1647" s="151">
        <v>3948</v>
      </c>
      <c r="I1647" s="151">
        <v>267</v>
      </c>
      <c r="J1647" s="151">
        <v>4377</v>
      </c>
      <c r="K1647" s="151">
        <v>4083</v>
      </c>
      <c r="L1647" s="151">
        <v>294</v>
      </c>
      <c r="M1647" s="172">
        <v>0.93</v>
      </c>
      <c r="N1647" s="153">
        <v>106726</v>
      </c>
      <c r="O1647" s="153">
        <v>98517</v>
      </c>
      <c r="P1647" s="153">
        <v>8209</v>
      </c>
      <c r="Q1647" s="154">
        <v>0.923083409853269</v>
      </c>
      <c r="R1647" s="154">
        <v>0.908131241084165</v>
      </c>
      <c r="S1647" s="154">
        <v>0.936654804270463</v>
      </c>
      <c r="T1647" s="154">
        <v>0.932830705962988</v>
      </c>
      <c r="U1647" s="173">
        <v>-0.0285235631862972</v>
      </c>
      <c r="V1647" s="158">
        <v>30862</v>
      </c>
      <c r="W1647" s="158">
        <v>28619</v>
      </c>
      <c r="X1647" s="158">
        <v>32788</v>
      </c>
      <c r="Y1647" s="158">
        <v>29908</v>
      </c>
      <c r="Z1647" s="155">
        <v>0.927321625299721</v>
      </c>
      <c r="AA1647" s="155">
        <v>0.91216298645846</v>
      </c>
      <c r="AB1647" s="173">
        <v>0.0151586388412609</v>
      </c>
    </row>
    <row r="1648" spans="1:28">
      <c r="A1648" s="175" t="s">
        <v>1455</v>
      </c>
      <c r="B1648" s="178" t="s">
        <v>1851</v>
      </c>
      <c r="C1648" s="178" t="s">
        <v>1652</v>
      </c>
      <c r="D1648" s="150">
        <v>1</v>
      </c>
      <c r="E1648" s="153">
        <v>1</v>
      </c>
      <c r="F1648" s="153">
        <v>0</v>
      </c>
      <c r="G1648" s="151">
        <v>0</v>
      </c>
      <c r="H1648" s="151">
        <v>0</v>
      </c>
      <c r="I1648" s="151">
        <v>0</v>
      </c>
      <c r="J1648" s="151">
        <v>0</v>
      </c>
      <c r="K1648" s="151">
        <v>0</v>
      </c>
      <c r="L1648" s="151">
        <v>0</v>
      </c>
      <c r="M1648" s="172">
        <v>0.93</v>
      </c>
      <c r="N1648" s="153">
        <v>4</v>
      </c>
      <c r="O1648" s="153">
        <v>3</v>
      </c>
      <c r="P1648" s="153">
        <v>1</v>
      </c>
      <c r="Q1648" s="154">
        <v>0.75</v>
      </c>
      <c r="R1648" s="154">
        <v>1</v>
      </c>
      <c r="S1648" s="154">
        <v>0</v>
      </c>
      <c r="T1648" s="154">
        <v>0</v>
      </c>
      <c r="U1648" s="173">
        <v>1</v>
      </c>
      <c r="V1648" s="158">
        <v>2</v>
      </c>
      <c r="W1648" s="158">
        <v>2</v>
      </c>
      <c r="X1648" s="158">
        <v>1</v>
      </c>
      <c r="Y1648" s="158">
        <v>0</v>
      </c>
      <c r="Z1648" s="155">
        <v>1</v>
      </c>
      <c r="AA1648" s="155">
        <v>0</v>
      </c>
      <c r="AB1648" s="173">
        <v>1</v>
      </c>
    </row>
    <row r="1649" spans="1:28">
      <c r="A1649" s="175" t="s">
        <v>1455</v>
      </c>
      <c r="B1649" s="178" t="s">
        <v>1851</v>
      </c>
      <c r="C1649" s="178" t="s">
        <v>1653</v>
      </c>
      <c r="D1649" s="150">
        <v>0</v>
      </c>
      <c r="E1649" s="153">
        <v>0</v>
      </c>
      <c r="F1649" s="153">
        <v>0</v>
      </c>
      <c r="G1649" s="151">
        <v>0</v>
      </c>
      <c r="H1649" s="151">
        <v>0</v>
      </c>
      <c r="I1649" s="151">
        <v>0</v>
      </c>
      <c r="J1649" s="151">
        <v>0</v>
      </c>
      <c r="K1649" s="151">
        <v>0</v>
      </c>
      <c r="L1649" s="151">
        <v>0</v>
      </c>
      <c r="M1649" s="172">
        <v>0.93</v>
      </c>
      <c r="N1649" s="153">
        <v>0</v>
      </c>
      <c r="O1649" s="153">
        <v>0</v>
      </c>
      <c r="P1649" s="153">
        <v>0</v>
      </c>
      <c r="Q1649" s="154">
        <v>0</v>
      </c>
      <c r="R1649" s="154">
        <v>0</v>
      </c>
      <c r="S1649" s="154">
        <v>0</v>
      </c>
      <c r="T1649" s="154">
        <v>0</v>
      </c>
      <c r="U1649" s="173">
        <v>0</v>
      </c>
      <c r="V1649" s="158">
        <v>0</v>
      </c>
      <c r="W1649" s="158">
        <v>0</v>
      </c>
      <c r="X1649" s="158">
        <v>0</v>
      </c>
      <c r="Y1649" s="158">
        <v>0</v>
      </c>
      <c r="Z1649" s="155">
        <v>0</v>
      </c>
      <c r="AA1649" s="155">
        <v>0</v>
      </c>
      <c r="AB1649" s="173">
        <v>0</v>
      </c>
    </row>
    <row r="1650" spans="1:28">
      <c r="A1650" s="175" t="s">
        <v>1455</v>
      </c>
      <c r="B1650" s="178" t="s">
        <v>1851</v>
      </c>
      <c r="C1650" s="178" t="s">
        <v>1654</v>
      </c>
      <c r="D1650" s="150">
        <v>2</v>
      </c>
      <c r="E1650" s="153">
        <v>2</v>
      </c>
      <c r="F1650" s="153">
        <v>0</v>
      </c>
      <c r="G1650" s="151">
        <v>0</v>
      </c>
      <c r="H1650" s="151">
        <v>0</v>
      </c>
      <c r="I1650" s="151">
        <v>0</v>
      </c>
      <c r="J1650" s="151">
        <v>0</v>
      </c>
      <c r="K1650" s="151">
        <v>0</v>
      </c>
      <c r="L1650" s="151">
        <v>0</v>
      </c>
      <c r="M1650" s="172">
        <v>0.93</v>
      </c>
      <c r="N1650" s="153">
        <v>15</v>
      </c>
      <c r="O1650" s="153">
        <v>13</v>
      </c>
      <c r="P1650" s="153">
        <v>2</v>
      </c>
      <c r="Q1650" s="154">
        <v>0.866666666666667</v>
      </c>
      <c r="R1650" s="154">
        <v>1</v>
      </c>
      <c r="S1650" s="154">
        <v>0</v>
      </c>
      <c r="T1650" s="154">
        <v>0</v>
      </c>
      <c r="U1650" s="173">
        <v>1</v>
      </c>
      <c r="V1650" s="158">
        <v>7</v>
      </c>
      <c r="W1650" s="158">
        <v>5</v>
      </c>
      <c r="X1650" s="158">
        <v>1</v>
      </c>
      <c r="Y1650" s="158">
        <v>1</v>
      </c>
      <c r="Z1650" s="155">
        <v>0.714285714285714</v>
      </c>
      <c r="AA1650" s="155">
        <v>1</v>
      </c>
      <c r="AB1650" s="173">
        <v>-0.285714285714286</v>
      </c>
    </row>
    <row r="1651" spans="1:28">
      <c r="A1651" s="175" t="s">
        <v>1455</v>
      </c>
      <c r="B1651" s="178" t="s">
        <v>1851</v>
      </c>
      <c r="C1651" s="178" t="s">
        <v>1655</v>
      </c>
      <c r="D1651" s="150">
        <v>3965</v>
      </c>
      <c r="E1651" s="153">
        <v>3924</v>
      </c>
      <c r="F1651" s="153">
        <v>41</v>
      </c>
      <c r="G1651" s="151">
        <v>4292</v>
      </c>
      <c r="H1651" s="151">
        <v>4265</v>
      </c>
      <c r="I1651" s="151">
        <v>27</v>
      </c>
      <c r="J1651" s="151">
        <v>3465</v>
      </c>
      <c r="K1651" s="151">
        <v>3437</v>
      </c>
      <c r="L1651" s="151">
        <v>28</v>
      </c>
      <c r="M1651" s="172">
        <v>0.93</v>
      </c>
      <c r="N1651" s="153">
        <v>86080</v>
      </c>
      <c r="O1651" s="153">
        <v>85607</v>
      </c>
      <c r="P1651" s="153">
        <v>473</v>
      </c>
      <c r="Q1651" s="154">
        <v>0.994505111524164</v>
      </c>
      <c r="R1651" s="154">
        <v>0.989659520807062</v>
      </c>
      <c r="S1651" s="154">
        <v>0.993709226467847</v>
      </c>
      <c r="T1651" s="154">
        <v>0.991919191919192</v>
      </c>
      <c r="U1651" s="173">
        <v>-0.00404970566078544</v>
      </c>
      <c r="V1651" s="158">
        <v>26187</v>
      </c>
      <c r="W1651" s="158">
        <v>25988</v>
      </c>
      <c r="X1651" s="158">
        <v>26787</v>
      </c>
      <c r="Y1651" s="158">
        <v>26679</v>
      </c>
      <c r="Z1651" s="155">
        <v>0.992400809561996</v>
      </c>
      <c r="AA1651" s="155">
        <v>0.995968193526711</v>
      </c>
      <c r="AB1651" s="173">
        <v>-0.00356738396471434</v>
      </c>
    </row>
    <row r="1652" spans="1:28">
      <c r="A1652" s="175" t="s">
        <v>1455</v>
      </c>
      <c r="B1652" s="178" t="s">
        <v>1851</v>
      </c>
      <c r="C1652" s="178" t="s">
        <v>1656</v>
      </c>
      <c r="D1652" s="150">
        <v>0</v>
      </c>
      <c r="E1652" s="153">
        <v>0</v>
      </c>
      <c r="F1652" s="153">
        <v>0</v>
      </c>
      <c r="G1652" s="151">
        <v>0</v>
      </c>
      <c r="H1652" s="151">
        <v>0</v>
      </c>
      <c r="I1652" s="151">
        <v>0</v>
      </c>
      <c r="J1652" s="151">
        <v>0</v>
      </c>
      <c r="K1652" s="151">
        <v>0</v>
      </c>
      <c r="L1652" s="151">
        <v>0</v>
      </c>
      <c r="M1652" s="172">
        <v>0.93</v>
      </c>
      <c r="N1652" s="153">
        <v>4</v>
      </c>
      <c r="O1652" s="153">
        <v>4</v>
      </c>
      <c r="P1652" s="153">
        <v>0</v>
      </c>
      <c r="Q1652" s="154">
        <v>1</v>
      </c>
      <c r="R1652" s="154">
        <v>0</v>
      </c>
      <c r="S1652" s="154">
        <v>0</v>
      </c>
      <c r="T1652" s="154">
        <v>0</v>
      </c>
      <c r="U1652" s="173">
        <v>0</v>
      </c>
      <c r="V1652" s="158">
        <v>1</v>
      </c>
      <c r="W1652" s="158">
        <v>1</v>
      </c>
      <c r="X1652" s="158">
        <v>3</v>
      </c>
      <c r="Y1652" s="158">
        <v>3</v>
      </c>
      <c r="Z1652" s="155">
        <v>1</v>
      </c>
      <c r="AA1652" s="155">
        <v>1</v>
      </c>
      <c r="AB1652" s="173">
        <v>0</v>
      </c>
    </row>
    <row r="1653" spans="1:28">
      <c r="A1653" s="175" t="s">
        <v>1455</v>
      </c>
      <c r="B1653" s="178" t="s">
        <v>1851</v>
      </c>
      <c r="C1653" s="178" t="s">
        <v>1657</v>
      </c>
      <c r="D1653" s="150">
        <v>1</v>
      </c>
      <c r="E1653" s="153">
        <v>1</v>
      </c>
      <c r="F1653" s="153">
        <v>0</v>
      </c>
      <c r="G1653" s="151">
        <v>1</v>
      </c>
      <c r="H1653" s="151">
        <v>1</v>
      </c>
      <c r="I1653" s="151">
        <v>0</v>
      </c>
      <c r="J1653" s="151">
        <v>3</v>
      </c>
      <c r="K1653" s="151">
        <v>3</v>
      </c>
      <c r="L1653" s="151">
        <v>0</v>
      </c>
      <c r="M1653" s="172">
        <v>0.93</v>
      </c>
      <c r="N1653" s="153">
        <v>36</v>
      </c>
      <c r="O1653" s="153">
        <v>36</v>
      </c>
      <c r="P1653" s="153">
        <v>0</v>
      </c>
      <c r="Q1653" s="154">
        <v>1</v>
      </c>
      <c r="R1653" s="154">
        <v>1</v>
      </c>
      <c r="S1653" s="154">
        <v>1</v>
      </c>
      <c r="T1653" s="154">
        <v>1</v>
      </c>
      <c r="U1653" s="173">
        <v>0</v>
      </c>
      <c r="V1653" s="158">
        <v>17</v>
      </c>
      <c r="W1653" s="158">
        <v>17</v>
      </c>
      <c r="X1653" s="158">
        <v>12</v>
      </c>
      <c r="Y1653" s="158">
        <v>12</v>
      </c>
      <c r="Z1653" s="155">
        <v>1</v>
      </c>
      <c r="AA1653" s="155">
        <v>1</v>
      </c>
      <c r="AB1653" s="173">
        <v>0</v>
      </c>
    </row>
    <row r="1654" spans="1:28">
      <c r="A1654" s="175" t="s">
        <v>1455</v>
      </c>
      <c r="B1654" s="178" t="s">
        <v>1851</v>
      </c>
      <c r="C1654" s="178" t="s">
        <v>1658</v>
      </c>
      <c r="D1654" s="150">
        <v>0</v>
      </c>
      <c r="E1654" s="153">
        <v>0</v>
      </c>
      <c r="F1654" s="153">
        <v>0</v>
      </c>
      <c r="G1654" s="151">
        <v>1</v>
      </c>
      <c r="H1654" s="151">
        <v>1</v>
      </c>
      <c r="I1654" s="151">
        <v>0</v>
      </c>
      <c r="J1654" s="151">
        <v>1</v>
      </c>
      <c r="K1654" s="151">
        <v>1</v>
      </c>
      <c r="L1654" s="151">
        <v>0</v>
      </c>
      <c r="M1654" s="172">
        <v>0.93</v>
      </c>
      <c r="N1654" s="153">
        <v>9</v>
      </c>
      <c r="O1654" s="153">
        <v>9</v>
      </c>
      <c r="P1654" s="153">
        <v>0</v>
      </c>
      <c r="Q1654" s="154">
        <v>1</v>
      </c>
      <c r="R1654" s="154">
        <v>0</v>
      </c>
      <c r="S1654" s="154">
        <v>1</v>
      </c>
      <c r="T1654" s="154">
        <v>1</v>
      </c>
      <c r="U1654" s="173">
        <v>-1</v>
      </c>
      <c r="V1654" s="158">
        <v>2</v>
      </c>
      <c r="W1654" s="158">
        <v>2</v>
      </c>
      <c r="X1654" s="158">
        <v>4</v>
      </c>
      <c r="Y1654" s="158">
        <v>4</v>
      </c>
      <c r="Z1654" s="155">
        <v>1</v>
      </c>
      <c r="AA1654" s="155">
        <v>1</v>
      </c>
      <c r="AB1654" s="173">
        <v>0</v>
      </c>
    </row>
    <row r="1655" spans="1:28">
      <c r="A1655" s="175" t="s">
        <v>1455</v>
      </c>
      <c r="B1655" s="178" t="s">
        <v>1851</v>
      </c>
      <c r="C1655" s="178" t="s">
        <v>1659</v>
      </c>
      <c r="D1655" s="150">
        <v>0</v>
      </c>
      <c r="E1655" s="153">
        <v>0</v>
      </c>
      <c r="F1655" s="153">
        <v>0</v>
      </c>
      <c r="G1655" s="151">
        <v>1</v>
      </c>
      <c r="H1655" s="151">
        <v>1</v>
      </c>
      <c r="I1655" s="151">
        <v>0</v>
      </c>
      <c r="J1655" s="151">
        <v>0</v>
      </c>
      <c r="K1655" s="151">
        <v>0</v>
      </c>
      <c r="L1655" s="151">
        <v>0</v>
      </c>
      <c r="M1655" s="172">
        <v>0.93</v>
      </c>
      <c r="N1655" s="153">
        <v>7</v>
      </c>
      <c r="O1655" s="153">
        <v>7</v>
      </c>
      <c r="P1655" s="153">
        <v>0</v>
      </c>
      <c r="Q1655" s="154">
        <v>1</v>
      </c>
      <c r="R1655" s="154">
        <v>0</v>
      </c>
      <c r="S1655" s="154">
        <v>1</v>
      </c>
      <c r="T1655" s="154">
        <v>0</v>
      </c>
      <c r="U1655" s="173">
        <v>-1</v>
      </c>
      <c r="V1655" s="158">
        <v>4</v>
      </c>
      <c r="W1655" s="158">
        <v>4</v>
      </c>
      <c r="X1655" s="158">
        <v>0</v>
      </c>
      <c r="Y1655" s="158">
        <v>0</v>
      </c>
      <c r="Z1655" s="155">
        <v>1</v>
      </c>
      <c r="AA1655" s="155">
        <v>0</v>
      </c>
      <c r="AB1655" s="173">
        <v>1</v>
      </c>
    </row>
    <row r="1656" spans="1:28">
      <c r="A1656" s="175" t="s">
        <v>1455</v>
      </c>
      <c r="B1656" s="178" t="s">
        <v>1851</v>
      </c>
      <c r="C1656" s="178" t="s">
        <v>1660</v>
      </c>
      <c r="D1656" s="150">
        <v>1</v>
      </c>
      <c r="E1656" s="153">
        <v>0</v>
      </c>
      <c r="F1656" s="153">
        <v>1</v>
      </c>
      <c r="G1656" s="151">
        <v>2</v>
      </c>
      <c r="H1656" s="151">
        <v>2</v>
      </c>
      <c r="I1656" s="151">
        <v>0</v>
      </c>
      <c r="J1656" s="151">
        <v>1</v>
      </c>
      <c r="K1656" s="151">
        <v>1</v>
      </c>
      <c r="L1656" s="151">
        <v>0</v>
      </c>
      <c r="M1656" s="172">
        <v>0.93</v>
      </c>
      <c r="N1656" s="153">
        <v>13</v>
      </c>
      <c r="O1656" s="153">
        <v>9</v>
      </c>
      <c r="P1656" s="153">
        <v>4</v>
      </c>
      <c r="Q1656" s="154">
        <v>0.692307692307692</v>
      </c>
      <c r="R1656" s="154">
        <v>0</v>
      </c>
      <c r="S1656" s="154">
        <v>1</v>
      </c>
      <c r="T1656" s="154">
        <v>1</v>
      </c>
      <c r="U1656" s="173">
        <v>-1</v>
      </c>
      <c r="V1656" s="158">
        <v>5</v>
      </c>
      <c r="W1656" s="158">
        <v>4</v>
      </c>
      <c r="X1656" s="158">
        <v>3</v>
      </c>
      <c r="Y1656" s="158">
        <v>3</v>
      </c>
      <c r="Z1656" s="155">
        <v>0.8</v>
      </c>
      <c r="AA1656" s="155">
        <v>1</v>
      </c>
      <c r="AB1656" s="173">
        <v>-0.2</v>
      </c>
    </row>
    <row r="1657" spans="1:28">
      <c r="A1657" s="175" t="s">
        <v>1455</v>
      </c>
      <c r="B1657" s="178" t="s">
        <v>1851</v>
      </c>
      <c r="C1657" s="178" t="s">
        <v>1661</v>
      </c>
      <c r="D1657" s="150">
        <v>2637</v>
      </c>
      <c r="E1657" s="153">
        <v>2075</v>
      </c>
      <c r="F1657" s="153">
        <v>562</v>
      </c>
      <c r="G1657" s="151">
        <v>2864</v>
      </c>
      <c r="H1657" s="151">
        <v>2064</v>
      </c>
      <c r="I1657" s="151">
        <v>800</v>
      </c>
      <c r="J1657" s="151">
        <v>2198</v>
      </c>
      <c r="K1657" s="151">
        <v>1667</v>
      </c>
      <c r="L1657" s="151">
        <v>531</v>
      </c>
      <c r="M1657" s="172">
        <v>0.93</v>
      </c>
      <c r="N1657" s="153">
        <v>65248</v>
      </c>
      <c r="O1657" s="153">
        <v>49456</v>
      </c>
      <c r="P1657" s="153">
        <v>15792</v>
      </c>
      <c r="Q1657" s="154">
        <v>0.757969592937715</v>
      </c>
      <c r="R1657" s="154">
        <v>0.786879029199848</v>
      </c>
      <c r="S1657" s="154">
        <v>0.720670391061452</v>
      </c>
      <c r="T1657" s="154">
        <v>0.758416742493176</v>
      </c>
      <c r="U1657" s="173">
        <v>0.0662086381383958</v>
      </c>
      <c r="V1657" s="158">
        <v>19661</v>
      </c>
      <c r="W1657" s="158">
        <v>15429</v>
      </c>
      <c r="X1657" s="158">
        <v>19542</v>
      </c>
      <c r="Y1657" s="158">
        <v>14981</v>
      </c>
      <c r="Z1657" s="155">
        <v>0.784751538578913</v>
      </c>
      <c r="AA1657" s="155">
        <v>0.76660526046464</v>
      </c>
      <c r="AB1657" s="173">
        <v>0.0181462781142723</v>
      </c>
    </row>
    <row r="1658" spans="1:28">
      <c r="A1658" s="175" t="s">
        <v>1455</v>
      </c>
      <c r="B1658" s="178" t="s">
        <v>1851</v>
      </c>
      <c r="C1658" s="178" t="s">
        <v>1662</v>
      </c>
      <c r="D1658" s="150">
        <v>0</v>
      </c>
      <c r="E1658" s="153">
        <v>0</v>
      </c>
      <c r="F1658" s="153">
        <v>0</v>
      </c>
      <c r="G1658" s="151">
        <v>0</v>
      </c>
      <c r="H1658" s="151">
        <v>0</v>
      </c>
      <c r="I1658" s="151">
        <v>0</v>
      </c>
      <c r="J1658" s="151">
        <v>0</v>
      </c>
      <c r="K1658" s="151">
        <v>0</v>
      </c>
      <c r="L1658" s="151">
        <v>0</v>
      </c>
      <c r="M1658" s="172">
        <v>0.93</v>
      </c>
      <c r="N1658" s="153">
        <v>18</v>
      </c>
      <c r="O1658" s="153">
        <v>17</v>
      </c>
      <c r="P1658" s="153">
        <v>1</v>
      </c>
      <c r="Q1658" s="154">
        <v>0.944444444444444</v>
      </c>
      <c r="R1658" s="154">
        <v>0</v>
      </c>
      <c r="S1658" s="154">
        <v>0</v>
      </c>
      <c r="T1658" s="154">
        <v>0</v>
      </c>
      <c r="U1658" s="173">
        <v>0</v>
      </c>
      <c r="V1658" s="158">
        <v>2</v>
      </c>
      <c r="W1658" s="158">
        <v>2</v>
      </c>
      <c r="X1658" s="158">
        <v>3</v>
      </c>
      <c r="Y1658" s="158">
        <v>2</v>
      </c>
      <c r="Z1658" s="155">
        <v>1</v>
      </c>
      <c r="AA1658" s="155">
        <v>0.666666666666667</v>
      </c>
      <c r="AB1658" s="173">
        <v>0.333333333333333</v>
      </c>
    </row>
    <row r="1659" spans="1:28">
      <c r="A1659" s="175" t="s">
        <v>1455</v>
      </c>
      <c r="B1659" s="178" t="s">
        <v>1854</v>
      </c>
      <c r="C1659" s="178" t="s">
        <v>1663</v>
      </c>
      <c r="D1659" s="150">
        <v>1244</v>
      </c>
      <c r="E1659" s="153">
        <v>1183</v>
      </c>
      <c r="F1659" s="153">
        <v>61</v>
      </c>
      <c r="G1659" s="151">
        <v>1206</v>
      </c>
      <c r="H1659" s="151">
        <v>1177</v>
      </c>
      <c r="I1659" s="151">
        <v>29</v>
      </c>
      <c r="J1659" s="151">
        <v>1332</v>
      </c>
      <c r="K1659" s="151">
        <v>1277</v>
      </c>
      <c r="L1659" s="151">
        <v>55</v>
      </c>
      <c r="M1659" s="172">
        <v>0.93</v>
      </c>
      <c r="N1659" s="153">
        <v>28407</v>
      </c>
      <c r="O1659" s="153">
        <v>27828</v>
      </c>
      <c r="P1659" s="153">
        <v>579</v>
      </c>
      <c r="Q1659" s="154">
        <v>0.97961769986271</v>
      </c>
      <c r="R1659" s="154">
        <v>0.95096463022508</v>
      </c>
      <c r="S1659" s="154">
        <v>0.975953565505804</v>
      </c>
      <c r="T1659" s="154">
        <v>0.958708708708709</v>
      </c>
      <c r="U1659" s="173">
        <v>-0.024988935280724</v>
      </c>
      <c r="V1659" s="158">
        <v>8443</v>
      </c>
      <c r="W1659" s="158">
        <v>8198</v>
      </c>
      <c r="X1659" s="158">
        <v>8827</v>
      </c>
      <c r="Y1659" s="158">
        <v>8689</v>
      </c>
      <c r="Z1659" s="155">
        <v>0.970981878479214</v>
      </c>
      <c r="AA1659" s="155">
        <v>0.984366149314603</v>
      </c>
      <c r="AB1659" s="173">
        <v>-0.0133842708353893</v>
      </c>
    </row>
    <row r="1660" spans="1:28">
      <c r="A1660" s="175" t="s">
        <v>1455</v>
      </c>
      <c r="B1660" s="178" t="s">
        <v>1851</v>
      </c>
      <c r="C1660" s="178" t="s">
        <v>1664</v>
      </c>
      <c r="D1660" s="150">
        <v>1917</v>
      </c>
      <c r="E1660" s="153">
        <v>1819</v>
      </c>
      <c r="F1660" s="153">
        <v>98</v>
      </c>
      <c r="G1660" s="151">
        <v>2515</v>
      </c>
      <c r="H1660" s="151">
        <v>2418</v>
      </c>
      <c r="I1660" s="151">
        <v>97</v>
      </c>
      <c r="J1660" s="151">
        <v>2432</v>
      </c>
      <c r="K1660" s="151">
        <v>2319</v>
      </c>
      <c r="L1660" s="151">
        <v>113</v>
      </c>
      <c r="M1660" s="172">
        <v>0.93</v>
      </c>
      <c r="N1660" s="153">
        <v>60771</v>
      </c>
      <c r="O1660" s="153">
        <v>53454</v>
      </c>
      <c r="P1660" s="153">
        <v>7317</v>
      </c>
      <c r="Q1660" s="154">
        <v>0.879597176284741</v>
      </c>
      <c r="R1660" s="154">
        <v>0.948878455920709</v>
      </c>
      <c r="S1660" s="154">
        <v>0.961431411530815</v>
      </c>
      <c r="T1660" s="154">
        <v>0.953536184210526</v>
      </c>
      <c r="U1660" s="173">
        <v>-0.0125529556101057</v>
      </c>
      <c r="V1660" s="158">
        <v>17170</v>
      </c>
      <c r="W1660" s="158">
        <v>16367</v>
      </c>
      <c r="X1660" s="158">
        <v>18239</v>
      </c>
      <c r="Y1660" s="158">
        <v>17106</v>
      </c>
      <c r="Z1660" s="155">
        <v>0.953232382061736</v>
      </c>
      <c r="AA1660" s="155">
        <v>0.93788036624815</v>
      </c>
      <c r="AB1660" s="173">
        <v>0.015352015813586</v>
      </c>
    </row>
    <row r="1661" spans="1:28">
      <c r="A1661" s="175" t="s">
        <v>1455</v>
      </c>
      <c r="B1661" s="178" t="s">
        <v>1853</v>
      </c>
      <c r="C1661" s="178" t="s">
        <v>1665</v>
      </c>
      <c r="D1661" s="150">
        <v>2625</v>
      </c>
      <c r="E1661" s="153">
        <v>2530</v>
      </c>
      <c r="F1661" s="153">
        <v>95</v>
      </c>
      <c r="G1661" s="151">
        <v>2414</v>
      </c>
      <c r="H1661" s="151">
        <v>2121</v>
      </c>
      <c r="I1661" s="151">
        <v>293</v>
      </c>
      <c r="J1661" s="151">
        <v>3334</v>
      </c>
      <c r="K1661" s="151">
        <v>3112</v>
      </c>
      <c r="L1661" s="151">
        <v>222</v>
      </c>
      <c r="M1661" s="172">
        <v>0.93</v>
      </c>
      <c r="N1661" s="153">
        <v>65515</v>
      </c>
      <c r="O1661" s="153">
        <v>58477</v>
      </c>
      <c r="P1661" s="153">
        <v>7038</v>
      </c>
      <c r="Q1661" s="154">
        <v>0.892574219644356</v>
      </c>
      <c r="R1661" s="154">
        <v>0.963809523809524</v>
      </c>
      <c r="S1661" s="154">
        <v>0.878624689312345</v>
      </c>
      <c r="T1661" s="154">
        <v>0.933413317336533</v>
      </c>
      <c r="U1661" s="173">
        <v>0.0851848344971792</v>
      </c>
      <c r="V1661" s="158">
        <v>19442</v>
      </c>
      <c r="W1661" s="158">
        <v>17896</v>
      </c>
      <c r="X1661" s="158">
        <v>21047</v>
      </c>
      <c r="Y1661" s="158">
        <v>18544</v>
      </c>
      <c r="Z1661" s="155">
        <v>0.920481431951445</v>
      </c>
      <c r="AA1661" s="155">
        <v>0.881075687746472</v>
      </c>
      <c r="AB1661" s="173">
        <v>0.0394057442049731</v>
      </c>
    </row>
    <row r="1662" spans="1:28">
      <c r="A1662" s="175" t="s">
        <v>1455</v>
      </c>
      <c r="B1662" s="178" t="s">
        <v>1853</v>
      </c>
      <c r="C1662" s="178" t="s">
        <v>1666</v>
      </c>
      <c r="D1662" s="150">
        <v>2089</v>
      </c>
      <c r="E1662" s="153">
        <v>2009</v>
      </c>
      <c r="F1662" s="153">
        <v>80</v>
      </c>
      <c r="G1662" s="151">
        <v>2362</v>
      </c>
      <c r="H1662" s="151">
        <v>2299</v>
      </c>
      <c r="I1662" s="151">
        <v>63</v>
      </c>
      <c r="J1662" s="151">
        <v>2676</v>
      </c>
      <c r="K1662" s="151">
        <v>2578</v>
      </c>
      <c r="L1662" s="151">
        <v>98</v>
      </c>
      <c r="M1662" s="172">
        <v>0.93</v>
      </c>
      <c r="N1662" s="153">
        <v>54024</v>
      </c>
      <c r="O1662" s="153">
        <v>52607</v>
      </c>
      <c r="P1662" s="153">
        <v>1417</v>
      </c>
      <c r="Q1662" s="154">
        <v>0.973770916629646</v>
      </c>
      <c r="R1662" s="154">
        <v>0.961704164672092</v>
      </c>
      <c r="S1662" s="154">
        <v>0.973327688399661</v>
      </c>
      <c r="T1662" s="154">
        <v>0.963378176382661</v>
      </c>
      <c r="U1662" s="173">
        <v>-0.0116235237275695</v>
      </c>
      <c r="V1662" s="158">
        <v>15956</v>
      </c>
      <c r="W1662" s="158">
        <v>15510</v>
      </c>
      <c r="X1662" s="158">
        <v>17289</v>
      </c>
      <c r="Y1662" s="158">
        <v>16820</v>
      </c>
      <c r="Z1662" s="155">
        <v>0.972048132364001</v>
      </c>
      <c r="AA1662" s="155">
        <v>0.972872924981202</v>
      </c>
      <c r="AB1662" s="173">
        <v>-0.00082479261720092</v>
      </c>
    </row>
    <row r="1663" spans="1:28">
      <c r="A1663" s="175" t="s">
        <v>1455</v>
      </c>
      <c r="B1663" s="178" t="s">
        <v>1854</v>
      </c>
      <c r="C1663" s="178" t="s">
        <v>1667</v>
      </c>
      <c r="D1663" s="150">
        <v>3652</v>
      </c>
      <c r="E1663" s="153">
        <v>3556</v>
      </c>
      <c r="F1663" s="153">
        <v>96</v>
      </c>
      <c r="G1663" s="151">
        <v>3529</v>
      </c>
      <c r="H1663" s="151">
        <v>3449</v>
      </c>
      <c r="I1663" s="151">
        <v>80</v>
      </c>
      <c r="J1663" s="151">
        <v>4168</v>
      </c>
      <c r="K1663" s="151">
        <v>4043</v>
      </c>
      <c r="L1663" s="151">
        <v>125</v>
      </c>
      <c r="M1663" s="172">
        <v>0.93</v>
      </c>
      <c r="N1663" s="153">
        <v>85871</v>
      </c>
      <c r="O1663" s="153">
        <v>84595</v>
      </c>
      <c r="P1663" s="153">
        <v>1276</v>
      </c>
      <c r="Q1663" s="154">
        <v>0.985140501449849</v>
      </c>
      <c r="R1663" s="154">
        <v>0.973713033953998</v>
      </c>
      <c r="S1663" s="154">
        <v>0.977330688580334</v>
      </c>
      <c r="T1663" s="154">
        <v>0.970009596928983</v>
      </c>
      <c r="U1663" s="173">
        <v>-0.00361765462633656</v>
      </c>
      <c r="V1663" s="158">
        <v>24554</v>
      </c>
      <c r="W1663" s="158">
        <v>24051</v>
      </c>
      <c r="X1663" s="158">
        <v>27095</v>
      </c>
      <c r="Y1663" s="158">
        <v>26792</v>
      </c>
      <c r="Z1663" s="155">
        <v>0.979514539382585</v>
      </c>
      <c r="AA1663" s="155">
        <v>0.988817124930799</v>
      </c>
      <c r="AB1663" s="173">
        <v>-0.00930258554821362</v>
      </c>
    </row>
    <row r="1664" spans="1:28">
      <c r="A1664" s="175" t="s">
        <v>1455</v>
      </c>
      <c r="B1664" s="178" t="s">
        <v>1851</v>
      </c>
      <c r="C1664" s="178" t="s">
        <v>1668</v>
      </c>
      <c r="D1664" s="150">
        <v>2022</v>
      </c>
      <c r="E1664" s="153">
        <v>1932</v>
      </c>
      <c r="F1664" s="153">
        <v>90</v>
      </c>
      <c r="G1664" s="151">
        <v>2261</v>
      </c>
      <c r="H1664" s="151">
        <v>2177</v>
      </c>
      <c r="I1664" s="151">
        <v>84</v>
      </c>
      <c r="J1664" s="151">
        <v>2188</v>
      </c>
      <c r="K1664" s="151">
        <v>2114</v>
      </c>
      <c r="L1664" s="151">
        <v>74</v>
      </c>
      <c r="M1664" s="172">
        <v>0.93</v>
      </c>
      <c r="N1664" s="153">
        <v>57297</v>
      </c>
      <c r="O1664" s="153">
        <v>54242</v>
      </c>
      <c r="P1664" s="153">
        <v>3055</v>
      </c>
      <c r="Q1664" s="154">
        <v>0.946681327120094</v>
      </c>
      <c r="R1664" s="154">
        <v>0.955489614243323</v>
      </c>
      <c r="S1664" s="154">
        <v>0.962848297213622</v>
      </c>
      <c r="T1664" s="154">
        <v>0.96617915904936</v>
      </c>
      <c r="U1664" s="173">
        <v>-0.00735868297029885</v>
      </c>
      <c r="V1664" s="158">
        <v>16703</v>
      </c>
      <c r="W1664" s="158">
        <v>15942</v>
      </c>
      <c r="X1664" s="158">
        <v>17762</v>
      </c>
      <c r="Y1664" s="158">
        <v>16697</v>
      </c>
      <c r="Z1664" s="155">
        <v>0.954439322277435</v>
      </c>
      <c r="AA1664" s="155">
        <v>0.940040535975678</v>
      </c>
      <c r="AB1664" s="173">
        <v>0.0143987863017568</v>
      </c>
    </row>
    <row r="1665" spans="1:28">
      <c r="A1665" s="175" t="s">
        <v>1455</v>
      </c>
      <c r="B1665" s="178" t="s">
        <v>1851</v>
      </c>
      <c r="C1665" s="178" t="s">
        <v>1669</v>
      </c>
      <c r="D1665" s="150">
        <v>1816</v>
      </c>
      <c r="E1665" s="153">
        <v>1717</v>
      </c>
      <c r="F1665" s="153">
        <v>99</v>
      </c>
      <c r="G1665" s="151">
        <v>2097</v>
      </c>
      <c r="H1665" s="151">
        <v>1997</v>
      </c>
      <c r="I1665" s="151">
        <v>100</v>
      </c>
      <c r="J1665" s="151">
        <v>2443</v>
      </c>
      <c r="K1665" s="151">
        <v>2385</v>
      </c>
      <c r="L1665" s="151">
        <v>58</v>
      </c>
      <c r="M1665" s="172">
        <v>0.93</v>
      </c>
      <c r="N1665" s="153">
        <v>54023</v>
      </c>
      <c r="O1665" s="153">
        <v>52006</v>
      </c>
      <c r="P1665" s="153">
        <v>2017</v>
      </c>
      <c r="Q1665" s="154">
        <v>0.962664050497011</v>
      </c>
      <c r="R1665" s="154">
        <v>0.945484581497797</v>
      </c>
      <c r="S1665" s="154">
        <v>0.952312827849308</v>
      </c>
      <c r="T1665" s="154">
        <v>0.976258698321736</v>
      </c>
      <c r="U1665" s="173">
        <v>-0.00682824635151114</v>
      </c>
      <c r="V1665" s="158">
        <v>16182</v>
      </c>
      <c r="W1665" s="158">
        <v>15492</v>
      </c>
      <c r="X1665" s="158">
        <v>16779</v>
      </c>
      <c r="Y1665" s="158">
        <v>16281</v>
      </c>
      <c r="Z1665" s="155">
        <v>0.957360029662588</v>
      </c>
      <c r="AA1665" s="155">
        <v>0.970320042910781</v>
      </c>
      <c r="AB1665" s="173">
        <v>-0.0129600132481933</v>
      </c>
    </row>
    <row r="1666" spans="1:28">
      <c r="A1666" s="175" t="s">
        <v>1455</v>
      </c>
      <c r="B1666" s="178" t="s">
        <v>1854</v>
      </c>
      <c r="C1666" s="178" t="s">
        <v>1670</v>
      </c>
      <c r="D1666" s="150">
        <v>1650</v>
      </c>
      <c r="E1666" s="153">
        <v>1585</v>
      </c>
      <c r="F1666" s="153">
        <v>65</v>
      </c>
      <c r="G1666" s="151">
        <v>1703</v>
      </c>
      <c r="H1666" s="151">
        <v>1655</v>
      </c>
      <c r="I1666" s="151">
        <v>48</v>
      </c>
      <c r="J1666" s="151">
        <v>1643</v>
      </c>
      <c r="K1666" s="151">
        <v>1611</v>
      </c>
      <c r="L1666" s="151">
        <v>32</v>
      </c>
      <c r="M1666" s="172">
        <v>0.93</v>
      </c>
      <c r="N1666" s="153">
        <v>37434</v>
      </c>
      <c r="O1666" s="153">
        <v>36667</v>
      </c>
      <c r="P1666" s="153">
        <v>767</v>
      </c>
      <c r="Q1666" s="154">
        <v>0.979510605332051</v>
      </c>
      <c r="R1666" s="154">
        <v>0.960606060606061</v>
      </c>
      <c r="S1666" s="154">
        <v>0.971814445096888</v>
      </c>
      <c r="T1666" s="154">
        <v>0.980523432744979</v>
      </c>
      <c r="U1666" s="173">
        <v>-0.0112083844908273</v>
      </c>
      <c r="V1666" s="158">
        <v>11067</v>
      </c>
      <c r="W1666" s="158">
        <v>10814</v>
      </c>
      <c r="X1666" s="158">
        <v>12002</v>
      </c>
      <c r="Y1666" s="158">
        <v>11808</v>
      </c>
      <c r="Z1666" s="155">
        <v>0.977139242793892</v>
      </c>
      <c r="AA1666" s="155">
        <v>0.983836027328779</v>
      </c>
      <c r="AB1666" s="173">
        <v>-0.00669678453488676</v>
      </c>
    </row>
    <row r="1667" spans="1:28">
      <c r="A1667" s="175" t="s">
        <v>1455</v>
      </c>
      <c r="B1667" s="178" t="s">
        <v>1854</v>
      </c>
      <c r="C1667" s="178" t="s">
        <v>1671</v>
      </c>
      <c r="D1667" s="150">
        <v>3669</v>
      </c>
      <c r="E1667" s="153">
        <v>3496</v>
      </c>
      <c r="F1667" s="153">
        <v>173</v>
      </c>
      <c r="G1667" s="151">
        <v>3822</v>
      </c>
      <c r="H1667" s="151">
        <v>3645</v>
      </c>
      <c r="I1667" s="151">
        <v>177</v>
      </c>
      <c r="J1667" s="151">
        <v>4245</v>
      </c>
      <c r="K1667" s="151">
        <v>4047</v>
      </c>
      <c r="L1667" s="151">
        <v>198</v>
      </c>
      <c r="M1667" s="172">
        <v>0.93</v>
      </c>
      <c r="N1667" s="153">
        <v>86780</v>
      </c>
      <c r="O1667" s="153">
        <v>83445</v>
      </c>
      <c r="P1667" s="153">
        <v>3335</v>
      </c>
      <c r="Q1667" s="154">
        <v>0.961569486056695</v>
      </c>
      <c r="R1667" s="154">
        <v>0.952848187517035</v>
      </c>
      <c r="S1667" s="154">
        <v>0.953689167974882</v>
      </c>
      <c r="T1667" s="154">
        <v>0.953356890459364</v>
      </c>
      <c r="U1667" s="173">
        <v>-0.00084098045784764</v>
      </c>
      <c r="V1667" s="158">
        <v>25744</v>
      </c>
      <c r="W1667" s="158">
        <v>24571</v>
      </c>
      <c r="X1667" s="158">
        <v>27721</v>
      </c>
      <c r="Y1667" s="158">
        <v>26762</v>
      </c>
      <c r="Z1667" s="155">
        <v>0.954435985083903</v>
      </c>
      <c r="AA1667" s="155">
        <v>0.965405288409509</v>
      </c>
      <c r="AB1667" s="173">
        <v>-0.010969303325606</v>
      </c>
    </row>
    <row r="1668" spans="1:28">
      <c r="A1668" s="175" t="s">
        <v>1455</v>
      </c>
      <c r="B1668" s="178" t="s">
        <v>1854</v>
      </c>
      <c r="C1668" s="178" t="s">
        <v>1672</v>
      </c>
      <c r="D1668" s="150">
        <v>2384</v>
      </c>
      <c r="E1668" s="153">
        <v>2176</v>
      </c>
      <c r="F1668" s="153">
        <v>208</v>
      </c>
      <c r="G1668" s="151">
        <v>2514</v>
      </c>
      <c r="H1668" s="151">
        <v>2317</v>
      </c>
      <c r="I1668" s="151">
        <v>197</v>
      </c>
      <c r="J1668" s="151">
        <v>2616</v>
      </c>
      <c r="K1668" s="151">
        <v>2398</v>
      </c>
      <c r="L1668" s="151">
        <v>218</v>
      </c>
      <c r="M1668" s="172">
        <v>0.93</v>
      </c>
      <c r="N1668" s="153">
        <v>56128</v>
      </c>
      <c r="O1668" s="153">
        <v>52638</v>
      </c>
      <c r="P1668" s="153">
        <v>3490</v>
      </c>
      <c r="Q1668" s="154">
        <v>0.937820695553022</v>
      </c>
      <c r="R1668" s="154">
        <v>0.912751677852349</v>
      </c>
      <c r="S1668" s="154">
        <v>0.921638822593477</v>
      </c>
      <c r="T1668" s="154">
        <v>0.916666666666667</v>
      </c>
      <c r="U1668" s="173">
        <v>-0.00888714474112751</v>
      </c>
      <c r="V1668" s="158">
        <v>16608</v>
      </c>
      <c r="W1668" s="158">
        <v>15549</v>
      </c>
      <c r="X1668" s="158">
        <v>17929</v>
      </c>
      <c r="Y1668" s="158">
        <v>16746</v>
      </c>
      <c r="Z1668" s="155">
        <v>0.936235549132948</v>
      </c>
      <c r="AA1668" s="155">
        <v>0.934017513525573</v>
      </c>
      <c r="AB1668" s="173">
        <v>0.00221803560737488</v>
      </c>
    </row>
    <row r="1669" spans="1:28">
      <c r="A1669" s="175" t="s">
        <v>1455</v>
      </c>
      <c r="B1669" s="178" t="s">
        <v>1851</v>
      </c>
      <c r="C1669" s="178" t="s">
        <v>1673</v>
      </c>
      <c r="D1669" s="150">
        <v>1771</v>
      </c>
      <c r="E1669" s="153">
        <v>1583</v>
      </c>
      <c r="F1669" s="153">
        <v>188</v>
      </c>
      <c r="G1669" s="151">
        <v>2088</v>
      </c>
      <c r="H1669" s="151">
        <v>1847</v>
      </c>
      <c r="I1669" s="151">
        <v>241</v>
      </c>
      <c r="J1669" s="151">
        <v>2082</v>
      </c>
      <c r="K1669" s="151">
        <v>1839</v>
      </c>
      <c r="L1669" s="151">
        <v>243</v>
      </c>
      <c r="M1669" s="172">
        <v>0.93</v>
      </c>
      <c r="N1669" s="153">
        <v>49415</v>
      </c>
      <c r="O1669" s="153">
        <v>44697</v>
      </c>
      <c r="P1669" s="153">
        <v>4718</v>
      </c>
      <c r="Q1669" s="154">
        <v>0.904522918142264</v>
      </c>
      <c r="R1669" s="154">
        <v>0.893845285149633</v>
      </c>
      <c r="S1669" s="154">
        <v>0.884578544061303</v>
      </c>
      <c r="T1669" s="154">
        <v>0.88328530259366</v>
      </c>
      <c r="U1669" s="173">
        <v>0.00926674108833037</v>
      </c>
      <c r="V1669" s="158">
        <v>14937</v>
      </c>
      <c r="W1669" s="158">
        <v>13451</v>
      </c>
      <c r="X1669" s="158">
        <v>15350</v>
      </c>
      <c r="Y1669" s="158">
        <v>13986</v>
      </c>
      <c r="Z1669" s="155">
        <v>0.900515498426726</v>
      </c>
      <c r="AA1669" s="155">
        <v>0.91114006514658</v>
      </c>
      <c r="AB1669" s="173">
        <v>-0.0106245667198542</v>
      </c>
    </row>
    <row r="1670" spans="1:28">
      <c r="A1670" s="175" t="s">
        <v>1455</v>
      </c>
      <c r="B1670" s="178" t="s">
        <v>1851</v>
      </c>
      <c r="C1670" s="178" t="s">
        <v>1674</v>
      </c>
      <c r="D1670" s="150">
        <v>2995</v>
      </c>
      <c r="E1670" s="153">
        <v>2513</v>
      </c>
      <c r="F1670" s="153">
        <v>482</v>
      </c>
      <c r="G1670" s="151">
        <v>3671</v>
      </c>
      <c r="H1670" s="151">
        <v>3152</v>
      </c>
      <c r="I1670" s="151">
        <v>519</v>
      </c>
      <c r="J1670" s="151">
        <v>3757</v>
      </c>
      <c r="K1670" s="151">
        <v>3134</v>
      </c>
      <c r="L1670" s="151">
        <v>623</v>
      </c>
      <c r="M1670" s="172">
        <v>0.93</v>
      </c>
      <c r="N1670" s="153">
        <v>91105</v>
      </c>
      <c r="O1670" s="153">
        <v>76258</v>
      </c>
      <c r="P1670" s="153">
        <v>14847</v>
      </c>
      <c r="Q1670" s="154">
        <v>0.83703419131771</v>
      </c>
      <c r="R1670" s="154">
        <v>0.83906510851419</v>
      </c>
      <c r="S1670" s="154">
        <v>0.858621628983928</v>
      </c>
      <c r="T1670" s="154">
        <v>0.834176204418419</v>
      </c>
      <c r="U1670" s="173">
        <v>-0.0195565204697378</v>
      </c>
      <c r="V1670" s="158">
        <v>26607</v>
      </c>
      <c r="W1670" s="158">
        <v>22771</v>
      </c>
      <c r="X1670" s="158">
        <v>27598</v>
      </c>
      <c r="Y1670" s="158">
        <v>22671</v>
      </c>
      <c r="Z1670" s="155">
        <v>0.855827413838464</v>
      </c>
      <c r="AA1670" s="155">
        <v>0.821472570476121</v>
      </c>
      <c r="AB1670" s="173">
        <v>0.0343548433623422</v>
      </c>
    </row>
    <row r="1671" spans="1:28">
      <c r="A1671" s="175" t="s">
        <v>1455</v>
      </c>
      <c r="B1671" s="178" t="s">
        <v>1851</v>
      </c>
      <c r="C1671" s="178" t="s">
        <v>1675</v>
      </c>
      <c r="D1671" s="150">
        <v>2961</v>
      </c>
      <c r="E1671" s="153">
        <v>2897</v>
      </c>
      <c r="F1671" s="153">
        <v>64</v>
      </c>
      <c r="G1671" s="151">
        <v>3266</v>
      </c>
      <c r="H1671" s="151">
        <v>3196</v>
      </c>
      <c r="I1671" s="151">
        <v>70</v>
      </c>
      <c r="J1671" s="151">
        <v>3790</v>
      </c>
      <c r="K1671" s="151">
        <v>3672</v>
      </c>
      <c r="L1671" s="151">
        <v>118</v>
      </c>
      <c r="M1671" s="172">
        <v>0.93</v>
      </c>
      <c r="N1671" s="153">
        <v>87245</v>
      </c>
      <c r="O1671" s="153">
        <v>84522</v>
      </c>
      <c r="P1671" s="153">
        <v>2723</v>
      </c>
      <c r="Q1671" s="154">
        <v>0.968789042351997</v>
      </c>
      <c r="R1671" s="154">
        <v>0.97838568051334</v>
      </c>
      <c r="S1671" s="154">
        <v>0.978567054500919</v>
      </c>
      <c r="T1671" s="154">
        <v>0.968865435356201</v>
      </c>
      <c r="U1671" s="173">
        <v>-0.000181373987578448</v>
      </c>
      <c r="V1671" s="158">
        <v>24820</v>
      </c>
      <c r="W1671" s="158">
        <v>24045</v>
      </c>
      <c r="X1671" s="158">
        <v>27264</v>
      </c>
      <c r="Y1671" s="158">
        <v>26477</v>
      </c>
      <c r="Z1671" s="155">
        <v>0.968775181305399</v>
      </c>
      <c r="AA1671" s="155">
        <v>0.971134096244131</v>
      </c>
      <c r="AB1671" s="173">
        <v>-0.00235891493873264</v>
      </c>
    </row>
    <row r="1672" spans="1:28">
      <c r="A1672" s="175" t="s">
        <v>1455</v>
      </c>
      <c r="B1672" s="178" t="s">
        <v>1854</v>
      </c>
      <c r="C1672" s="178" t="s">
        <v>1676</v>
      </c>
      <c r="D1672" s="150">
        <v>4015</v>
      </c>
      <c r="E1672" s="153">
        <v>3808</v>
      </c>
      <c r="F1672" s="153">
        <v>207</v>
      </c>
      <c r="G1672" s="151">
        <v>4119</v>
      </c>
      <c r="H1672" s="151">
        <v>3850</v>
      </c>
      <c r="I1672" s="151">
        <v>269</v>
      </c>
      <c r="J1672" s="151">
        <v>4293</v>
      </c>
      <c r="K1672" s="151">
        <v>4010</v>
      </c>
      <c r="L1672" s="151">
        <v>283</v>
      </c>
      <c r="M1672" s="172">
        <v>0.93</v>
      </c>
      <c r="N1672" s="153">
        <v>89600</v>
      </c>
      <c r="O1672" s="153">
        <v>83133</v>
      </c>
      <c r="P1672" s="153">
        <v>6467</v>
      </c>
      <c r="Q1672" s="154">
        <v>0.927823660714286</v>
      </c>
      <c r="R1672" s="154">
        <v>0.948443337484433</v>
      </c>
      <c r="S1672" s="154">
        <v>0.934692886622967</v>
      </c>
      <c r="T1672" s="154">
        <v>0.934078732820871</v>
      </c>
      <c r="U1672" s="173">
        <v>0.0137504508614665</v>
      </c>
      <c r="V1672" s="158">
        <v>27267</v>
      </c>
      <c r="W1672" s="158">
        <v>25695</v>
      </c>
      <c r="X1672" s="158">
        <v>28011</v>
      </c>
      <c r="Y1672" s="158">
        <v>25121</v>
      </c>
      <c r="Z1672" s="155">
        <v>0.942347893057542</v>
      </c>
      <c r="AA1672" s="155">
        <v>0.896826246831602</v>
      </c>
      <c r="AB1672" s="173">
        <v>0.0455216462259402</v>
      </c>
    </row>
    <row r="1673" spans="1:28">
      <c r="A1673" s="175" t="s">
        <v>1455</v>
      </c>
      <c r="B1673" s="178" t="s">
        <v>1851</v>
      </c>
      <c r="C1673" s="178" t="s">
        <v>1677</v>
      </c>
      <c r="D1673" s="150">
        <v>2172</v>
      </c>
      <c r="E1673" s="153">
        <v>2096</v>
      </c>
      <c r="F1673" s="153">
        <v>76</v>
      </c>
      <c r="G1673" s="151">
        <v>2437</v>
      </c>
      <c r="H1673" s="151">
        <v>2338</v>
      </c>
      <c r="I1673" s="151">
        <v>99</v>
      </c>
      <c r="J1673" s="151">
        <v>2765</v>
      </c>
      <c r="K1673" s="151">
        <v>2673</v>
      </c>
      <c r="L1673" s="151">
        <v>92</v>
      </c>
      <c r="M1673" s="172">
        <v>0.93</v>
      </c>
      <c r="N1673" s="153">
        <v>64737</v>
      </c>
      <c r="O1673" s="153">
        <v>62453</v>
      </c>
      <c r="P1673" s="153">
        <v>2284</v>
      </c>
      <c r="Q1673" s="154">
        <v>0.964718785238735</v>
      </c>
      <c r="R1673" s="154">
        <v>0.965009208103131</v>
      </c>
      <c r="S1673" s="154">
        <v>0.959376282314321</v>
      </c>
      <c r="T1673" s="154">
        <v>0.966726943942134</v>
      </c>
      <c r="U1673" s="173">
        <v>0.00563292578880981</v>
      </c>
      <c r="V1673" s="158">
        <v>18682</v>
      </c>
      <c r="W1673" s="158">
        <v>17948</v>
      </c>
      <c r="X1673" s="158">
        <v>20865</v>
      </c>
      <c r="Y1673" s="158">
        <v>20290</v>
      </c>
      <c r="Z1673" s="155">
        <v>0.960710844663312</v>
      </c>
      <c r="AA1673" s="155">
        <v>0.972441888329739</v>
      </c>
      <c r="AB1673" s="173">
        <v>-0.0117310436664265</v>
      </c>
    </row>
    <row r="1674" spans="1:28">
      <c r="A1674" s="175" t="s">
        <v>1455</v>
      </c>
      <c r="B1674" s="178" t="s">
        <v>1851</v>
      </c>
      <c r="C1674" s="178" t="s">
        <v>1678</v>
      </c>
      <c r="D1674" s="150">
        <v>2049</v>
      </c>
      <c r="E1674" s="153">
        <v>1878</v>
      </c>
      <c r="F1674" s="153">
        <v>171</v>
      </c>
      <c r="G1674" s="151">
        <v>2256</v>
      </c>
      <c r="H1674" s="151">
        <v>1971</v>
      </c>
      <c r="I1674" s="151">
        <v>285</v>
      </c>
      <c r="J1674" s="151">
        <v>2278</v>
      </c>
      <c r="K1674" s="151">
        <v>2059</v>
      </c>
      <c r="L1674" s="151">
        <v>219</v>
      </c>
      <c r="M1674" s="172">
        <v>0.93</v>
      </c>
      <c r="N1674" s="153">
        <v>55811</v>
      </c>
      <c r="O1674" s="153">
        <v>50405</v>
      </c>
      <c r="P1674" s="153">
        <v>5406</v>
      </c>
      <c r="Q1674" s="154">
        <v>0.903137374352726</v>
      </c>
      <c r="R1674" s="154">
        <v>0.916544655929722</v>
      </c>
      <c r="S1674" s="154">
        <v>0.873670212765957</v>
      </c>
      <c r="T1674" s="154">
        <v>0.903863037752414</v>
      </c>
      <c r="U1674" s="173">
        <v>0.0428744431637643</v>
      </c>
      <c r="V1674" s="158">
        <v>16779</v>
      </c>
      <c r="W1674" s="158">
        <v>15055</v>
      </c>
      <c r="X1674" s="158">
        <v>17325</v>
      </c>
      <c r="Y1674" s="158">
        <v>15722</v>
      </c>
      <c r="Z1674" s="155">
        <v>0.897252518028488</v>
      </c>
      <c r="AA1674" s="155">
        <v>0.907474747474747</v>
      </c>
      <c r="AB1674" s="173">
        <v>-0.0102222294462594</v>
      </c>
    </row>
    <row r="1675" spans="1:28">
      <c r="A1675" s="175" t="s">
        <v>1455</v>
      </c>
      <c r="B1675" s="178" t="s">
        <v>1851</v>
      </c>
      <c r="C1675" s="178" t="s">
        <v>1679</v>
      </c>
      <c r="D1675" s="150">
        <v>2153</v>
      </c>
      <c r="E1675" s="153">
        <v>1758</v>
      </c>
      <c r="F1675" s="153">
        <v>395</v>
      </c>
      <c r="G1675" s="151">
        <v>2466</v>
      </c>
      <c r="H1675" s="151">
        <v>1990</v>
      </c>
      <c r="I1675" s="151">
        <v>476</v>
      </c>
      <c r="J1675" s="151">
        <v>2471</v>
      </c>
      <c r="K1675" s="151">
        <v>2089</v>
      </c>
      <c r="L1675" s="151">
        <v>382</v>
      </c>
      <c r="M1675" s="172">
        <v>0.93</v>
      </c>
      <c r="N1675" s="153">
        <v>61236</v>
      </c>
      <c r="O1675" s="153">
        <v>51228</v>
      </c>
      <c r="P1675" s="153">
        <v>10008</v>
      </c>
      <c r="Q1675" s="154">
        <v>0.836566725455614</v>
      </c>
      <c r="R1675" s="154">
        <v>0.816535067347887</v>
      </c>
      <c r="S1675" s="154">
        <v>0.806974858069749</v>
      </c>
      <c r="T1675" s="154">
        <v>0.845406717927964</v>
      </c>
      <c r="U1675" s="173">
        <v>0.00956020927813817</v>
      </c>
      <c r="V1675" s="158">
        <v>17985</v>
      </c>
      <c r="W1675" s="158">
        <v>14989</v>
      </c>
      <c r="X1675" s="158">
        <v>19196</v>
      </c>
      <c r="Y1675" s="158">
        <v>16100</v>
      </c>
      <c r="Z1675" s="155">
        <v>0.83341673616903</v>
      </c>
      <c r="AA1675" s="155">
        <v>0.838716399249844</v>
      </c>
      <c r="AB1675" s="173">
        <v>-0.00529966308081398</v>
      </c>
    </row>
    <row r="1676" spans="1:28">
      <c r="A1676" s="175" t="s">
        <v>1455</v>
      </c>
      <c r="B1676" s="178" t="s">
        <v>1851</v>
      </c>
      <c r="C1676" s="178" t="s">
        <v>1680</v>
      </c>
      <c r="D1676" s="150">
        <v>2603</v>
      </c>
      <c r="E1676" s="153">
        <v>2439</v>
      </c>
      <c r="F1676" s="153">
        <v>164</v>
      </c>
      <c r="G1676" s="151">
        <v>2783</v>
      </c>
      <c r="H1676" s="151">
        <v>2553</v>
      </c>
      <c r="I1676" s="151">
        <v>230</v>
      </c>
      <c r="J1676" s="151">
        <v>3187</v>
      </c>
      <c r="K1676" s="151">
        <v>2993</v>
      </c>
      <c r="L1676" s="151">
        <v>194</v>
      </c>
      <c r="M1676" s="172">
        <v>0.93</v>
      </c>
      <c r="N1676" s="153">
        <v>72716</v>
      </c>
      <c r="O1676" s="153">
        <v>66491</v>
      </c>
      <c r="P1676" s="153">
        <v>6225</v>
      </c>
      <c r="Q1676" s="154">
        <v>0.914392980912041</v>
      </c>
      <c r="R1676" s="154">
        <v>0.9369957741068</v>
      </c>
      <c r="S1676" s="154">
        <v>0.917355371900826</v>
      </c>
      <c r="T1676" s="154">
        <v>0.939127706306872</v>
      </c>
      <c r="U1676" s="173">
        <v>0.0196404022059733</v>
      </c>
      <c r="V1676" s="158">
        <v>20918</v>
      </c>
      <c r="W1676" s="158">
        <v>19349</v>
      </c>
      <c r="X1676" s="158">
        <v>22257</v>
      </c>
      <c r="Y1676" s="158">
        <v>20543</v>
      </c>
      <c r="Z1676" s="155">
        <v>0.924992829142365</v>
      </c>
      <c r="AA1676" s="155">
        <v>0.922990519836456</v>
      </c>
      <c r="AB1676" s="173">
        <v>0.0020023093059095</v>
      </c>
    </row>
    <row r="1677" spans="1:28">
      <c r="A1677" s="175" t="s">
        <v>1455</v>
      </c>
      <c r="B1677" s="178" t="s">
        <v>1851</v>
      </c>
      <c r="C1677" s="178" t="s">
        <v>1681</v>
      </c>
      <c r="D1677" s="150">
        <v>2556</v>
      </c>
      <c r="E1677" s="153">
        <v>2269</v>
      </c>
      <c r="F1677" s="153">
        <v>287</v>
      </c>
      <c r="G1677" s="151">
        <v>3212</v>
      </c>
      <c r="H1677" s="151">
        <v>2949</v>
      </c>
      <c r="I1677" s="151">
        <v>263</v>
      </c>
      <c r="J1677" s="151">
        <v>3116</v>
      </c>
      <c r="K1677" s="151">
        <v>2799</v>
      </c>
      <c r="L1677" s="151">
        <v>317</v>
      </c>
      <c r="M1677" s="172">
        <v>0.93</v>
      </c>
      <c r="N1677" s="153">
        <v>79005</v>
      </c>
      <c r="O1677" s="153">
        <v>66782</v>
      </c>
      <c r="P1677" s="153">
        <v>12223</v>
      </c>
      <c r="Q1677" s="154">
        <v>0.845288272894121</v>
      </c>
      <c r="R1677" s="154">
        <v>0.887715179968701</v>
      </c>
      <c r="S1677" s="154">
        <v>0.918119551681196</v>
      </c>
      <c r="T1677" s="154">
        <v>0.898267008985879</v>
      </c>
      <c r="U1677" s="173">
        <v>-0.0304043717124944</v>
      </c>
      <c r="V1677" s="158">
        <v>21955</v>
      </c>
      <c r="W1677" s="158">
        <v>19401</v>
      </c>
      <c r="X1677" s="158">
        <v>24649</v>
      </c>
      <c r="Y1677" s="158">
        <v>20527</v>
      </c>
      <c r="Z1677" s="155">
        <v>0.883671145524937</v>
      </c>
      <c r="AA1677" s="155">
        <v>0.832772120572843</v>
      </c>
      <c r="AB1677" s="173">
        <v>0.0508990249520948</v>
      </c>
    </row>
    <row r="1678" spans="1:28">
      <c r="A1678" s="175" t="s">
        <v>1455</v>
      </c>
      <c r="B1678" s="178" t="s">
        <v>1854</v>
      </c>
      <c r="C1678" s="178" t="s">
        <v>1682</v>
      </c>
      <c r="D1678" s="150">
        <v>4120</v>
      </c>
      <c r="E1678" s="153">
        <v>3810</v>
      </c>
      <c r="F1678" s="153">
        <v>310</v>
      </c>
      <c r="G1678" s="151">
        <v>4720</v>
      </c>
      <c r="H1678" s="151">
        <v>4455</v>
      </c>
      <c r="I1678" s="151">
        <v>265</v>
      </c>
      <c r="J1678" s="151">
        <v>5078</v>
      </c>
      <c r="K1678" s="151">
        <v>4823</v>
      </c>
      <c r="L1678" s="151">
        <v>255</v>
      </c>
      <c r="M1678" s="172">
        <v>0.93</v>
      </c>
      <c r="N1678" s="153">
        <v>116704</v>
      </c>
      <c r="O1678" s="153">
        <v>112050</v>
      </c>
      <c r="P1678" s="153">
        <v>4654</v>
      </c>
      <c r="Q1678" s="154">
        <v>0.960121332602139</v>
      </c>
      <c r="R1678" s="154">
        <v>0.924757281553398</v>
      </c>
      <c r="S1678" s="154">
        <v>0.94385593220339</v>
      </c>
      <c r="T1678" s="154">
        <v>0.949783379283182</v>
      </c>
      <c r="U1678" s="173">
        <v>-0.0190986506499917</v>
      </c>
      <c r="V1678" s="158">
        <v>34364</v>
      </c>
      <c r="W1678" s="158">
        <v>32492</v>
      </c>
      <c r="X1678" s="158">
        <v>35176</v>
      </c>
      <c r="Y1678" s="158">
        <v>34077</v>
      </c>
      <c r="Z1678" s="155">
        <v>0.945524385985334</v>
      </c>
      <c r="AA1678" s="155">
        <v>0.96875710711849</v>
      </c>
      <c r="AB1678" s="173">
        <v>-0.0232327211331563</v>
      </c>
    </row>
    <row r="1679" spans="1:28">
      <c r="A1679" s="175" t="s">
        <v>1455</v>
      </c>
      <c r="B1679" s="178" t="s">
        <v>1853</v>
      </c>
      <c r="C1679" s="178" t="s">
        <v>1683</v>
      </c>
      <c r="D1679" s="150">
        <v>4486</v>
      </c>
      <c r="E1679" s="153">
        <v>4266</v>
      </c>
      <c r="F1679" s="153">
        <v>220</v>
      </c>
      <c r="G1679" s="151">
        <v>5148</v>
      </c>
      <c r="H1679" s="151">
        <v>4866</v>
      </c>
      <c r="I1679" s="151">
        <v>282</v>
      </c>
      <c r="J1679" s="151">
        <v>6234</v>
      </c>
      <c r="K1679" s="151">
        <v>5849</v>
      </c>
      <c r="L1679" s="151">
        <v>385</v>
      </c>
      <c r="M1679" s="172">
        <v>0.93</v>
      </c>
      <c r="N1679" s="153">
        <v>119675</v>
      </c>
      <c r="O1679" s="153">
        <v>115764</v>
      </c>
      <c r="P1679" s="153">
        <v>3911</v>
      </c>
      <c r="Q1679" s="154">
        <v>0.967319824524755</v>
      </c>
      <c r="R1679" s="154">
        <v>0.95095853767276</v>
      </c>
      <c r="S1679" s="154">
        <v>0.945221445221445</v>
      </c>
      <c r="T1679" s="154">
        <v>0.938241899262111</v>
      </c>
      <c r="U1679" s="173">
        <v>0.00573709245131448</v>
      </c>
      <c r="V1679" s="158">
        <v>34929</v>
      </c>
      <c r="W1679" s="158">
        <v>33408</v>
      </c>
      <c r="X1679" s="158">
        <v>37528</v>
      </c>
      <c r="Y1679" s="158">
        <v>36392</v>
      </c>
      <c r="Z1679" s="155">
        <v>0.956454522030404</v>
      </c>
      <c r="AA1679" s="155">
        <v>0.96972926881262</v>
      </c>
      <c r="AB1679" s="173">
        <v>-0.0132747467822154</v>
      </c>
    </row>
    <row r="1680" spans="1:28">
      <c r="A1680" s="175" t="s">
        <v>1455</v>
      </c>
      <c r="B1680" s="178" t="s">
        <v>1851</v>
      </c>
      <c r="C1680" s="178" t="s">
        <v>1684</v>
      </c>
      <c r="D1680" s="150">
        <v>2708</v>
      </c>
      <c r="E1680" s="153">
        <v>2590</v>
      </c>
      <c r="F1680" s="153">
        <v>118</v>
      </c>
      <c r="G1680" s="151">
        <v>2982</v>
      </c>
      <c r="H1680" s="151">
        <v>2875</v>
      </c>
      <c r="I1680" s="151">
        <v>107</v>
      </c>
      <c r="J1680" s="151">
        <v>3197</v>
      </c>
      <c r="K1680" s="151">
        <v>3056</v>
      </c>
      <c r="L1680" s="151">
        <v>141</v>
      </c>
      <c r="M1680" s="172">
        <v>0.93</v>
      </c>
      <c r="N1680" s="153">
        <v>78721</v>
      </c>
      <c r="O1680" s="153">
        <v>74657</v>
      </c>
      <c r="P1680" s="153">
        <v>4064</v>
      </c>
      <c r="Q1680" s="154">
        <v>0.948374639549803</v>
      </c>
      <c r="R1680" s="154">
        <v>0.95642540620384</v>
      </c>
      <c r="S1680" s="154">
        <v>0.96411804158283</v>
      </c>
      <c r="T1680" s="154">
        <v>0.955896152643103</v>
      </c>
      <c r="U1680" s="173">
        <v>-0.0076926353789899</v>
      </c>
      <c r="V1680" s="158">
        <v>22661</v>
      </c>
      <c r="W1680" s="158">
        <v>21510</v>
      </c>
      <c r="X1680" s="158">
        <v>24496</v>
      </c>
      <c r="Y1680" s="158">
        <v>23180</v>
      </c>
      <c r="Z1680" s="155">
        <v>0.949207890207846</v>
      </c>
      <c r="AA1680" s="155">
        <v>0.946276943174396</v>
      </c>
      <c r="AB1680" s="173">
        <v>0.00293094703345032</v>
      </c>
    </row>
    <row r="1681" spans="1:28">
      <c r="A1681" s="175" t="s">
        <v>1455</v>
      </c>
      <c r="B1681" s="178" t="s">
        <v>1851</v>
      </c>
      <c r="C1681" s="178" t="s">
        <v>1685</v>
      </c>
      <c r="D1681" s="150">
        <v>2931</v>
      </c>
      <c r="E1681" s="153">
        <v>2806</v>
      </c>
      <c r="F1681" s="153">
        <v>125</v>
      </c>
      <c r="G1681" s="151">
        <v>3521</v>
      </c>
      <c r="H1681" s="151">
        <v>3424</v>
      </c>
      <c r="I1681" s="151">
        <v>97</v>
      </c>
      <c r="J1681" s="151">
        <v>3449</v>
      </c>
      <c r="K1681" s="151">
        <v>3331</v>
      </c>
      <c r="L1681" s="151">
        <v>118</v>
      </c>
      <c r="M1681" s="172">
        <v>0.93</v>
      </c>
      <c r="N1681" s="153">
        <v>73124</v>
      </c>
      <c r="O1681" s="153">
        <v>70432</v>
      </c>
      <c r="P1681" s="153">
        <v>2692</v>
      </c>
      <c r="Q1681" s="154">
        <v>0.963185821344565</v>
      </c>
      <c r="R1681" s="154">
        <v>0.957352439440464</v>
      </c>
      <c r="S1681" s="154">
        <v>0.972451008236296</v>
      </c>
      <c r="T1681" s="154">
        <v>0.965787184691215</v>
      </c>
      <c r="U1681" s="173">
        <v>-0.0150985687958325</v>
      </c>
      <c r="V1681" s="158">
        <v>21719</v>
      </c>
      <c r="W1681" s="158">
        <v>20998</v>
      </c>
      <c r="X1681" s="158">
        <v>23134</v>
      </c>
      <c r="Y1681" s="158">
        <v>22260</v>
      </c>
      <c r="Z1681" s="155">
        <v>0.966803259818592</v>
      </c>
      <c r="AA1681" s="155">
        <v>0.962220108930578</v>
      </c>
      <c r="AB1681" s="173">
        <v>0.00458315088801364</v>
      </c>
    </row>
    <row r="1682" spans="1:28">
      <c r="A1682" s="175" t="s">
        <v>1455</v>
      </c>
      <c r="B1682" s="178" t="s">
        <v>1851</v>
      </c>
      <c r="C1682" s="178" t="s">
        <v>1686</v>
      </c>
      <c r="D1682" s="150">
        <v>0</v>
      </c>
      <c r="E1682" s="153">
        <v>0</v>
      </c>
      <c r="F1682" s="153">
        <v>0</v>
      </c>
      <c r="G1682" s="151">
        <v>0</v>
      </c>
      <c r="H1682" s="151">
        <v>0</v>
      </c>
      <c r="I1682" s="151">
        <v>0</v>
      </c>
      <c r="J1682" s="151">
        <v>0</v>
      </c>
      <c r="K1682" s="151">
        <v>0</v>
      </c>
      <c r="L1682" s="151">
        <v>0</v>
      </c>
      <c r="M1682" s="172">
        <v>0.93</v>
      </c>
      <c r="N1682" s="153">
        <v>0</v>
      </c>
      <c r="O1682" s="153">
        <v>0</v>
      </c>
      <c r="P1682" s="153">
        <v>0</v>
      </c>
      <c r="Q1682" s="154">
        <v>0</v>
      </c>
      <c r="R1682" s="154">
        <v>0</v>
      </c>
      <c r="S1682" s="154">
        <v>0</v>
      </c>
      <c r="T1682" s="154">
        <v>0</v>
      </c>
      <c r="U1682" s="173">
        <v>0</v>
      </c>
      <c r="V1682" s="158">
        <v>0</v>
      </c>
      <c r="W1682" s="158">
        <v>0</v>
      </c>
      <c r="X1682" s="158">
        <v>0</v>
      </c>
      <c r="Y1682" s="158">
        <v>0</v>
      </c>
      <c r="Z1682" s="155">
        <v>0</v>
      </c>
      <c r="AA1682" s="155">
        <v>0</v>
      </c>
      <c r="AB1682" s="173">
        <v>0</v>
      </c>
    </row>
    <row r="1683" spans="1:28">
      <c r="A1683" s="175" t="s">
        <v>1455</v>
      </c>
      <c r="B1683" s="178" t="s">
        <v>1851</v>
      </c>
      <c r="C1683" s="178" t="s">
        <v>1687</v>
      </c>
      <c r="D1683" s="150">
        <v>0</v>
      </c>
      <c r="E1683" s="153">
        <v>0</v>
      </c>
      <c r="F1683" s="153">
        <v>0</v>
      </c>
      <c r="G1683" s="151">
        <v>0</v>
      </c>
      <c r="H1683" s="151">
        <v>0</v>
      </c>
      <c r="I1683" s="151">
        <v>0</v>
      </c>
      <c r="J1683" s="151">
        <v>0</v>
      </c>
      <c r="K1683" s="151">
        <v>0</v>
      </c>
      <c r="L1683" s="151">
        <v>0</v>
      </c>
      <c r="M1683" s="172">
        <v>0.93</v>
      </c>
      <c r="N1683" s="153">
        <v>0</v>
      </c>
      <c r="O1683" s="153">
        <v>0</v>
      </c>
      <c r="P1683" s="153">
        <v>0</v>
      </c>
      <c r="Q1683" s="154">
        <v>0</v>
      </c>
      <c r="R1683" s="154">
        <v>0</v>
      </c>
      <c r="S1683" s="154">
        <v>0</v>
      </c>
      <c r="T1683" s="154">
        <v>0</v>
      </c>
      <c r="U1683" s="173">
        <v>0</v>
      </c>
      <c r="V1683" s="158">
        <v>0</v>
      </c>
      <c r="W1683" s="158">
        <v>0</v>
      </c>
      <c r="X1683" s="158">
        <v>0</v>
      </c>
      <c r="Y1683" s="158">
        <v>0</v>
      </c>
      <c r="Z1683" s="155">
        <v>0</v>
      </c>
      <c r="AA1683" s="155">
        <v>0</v>
      </c>
      <c r="AB1683" s="173">
        <v>0</v>
      </c>
    </row>
    <row r="1684" spans="1:28">
      <c r="A1684" s="175" t="s">
        <v>1455</v>
      </c>
      <c r="B1684" s="178" t="s">
        <v>1853</v>
      </c>
      <c r="C1684" s="178" t="s">
        <v>1688</v>
      </c>
      <c r="D1684" s="150">
        <v>0</v>
      </c>
      <c r="E1684" s="153">
        <v>0</v>
      </c>
      <c r="F1684" s="153">
        <v>0</v>
      </c>
      <c r="G1684" s="151">
        <v>0</v>
      </c>
      <c r="H1684" s="151">
        <v>0</v>
      </c>
      <c r="I1684" s="151">
        <v>0</v>
      </c>
      <c r="J1684" s="151">
        <v>0</v>
      </c>
      <c r="K1684" s="151">
        <v>0</v>
      </c>
      <c r="L1684" s="151">
        <v>0</v>
      </c>
      <c r="M1684" s="172">
        <v>0.93</v>
      </c>
      <c r="N1684" s="153">
        <v>0</v>
      </c>
      <c r="O1684" s="153">
        <v>0</v>
      </c>
      <c r="P1684" s="153">
        <v>0</v>
      </c>
      <c r="Q1684" s="154">
        <v>0</v>
      </c>
      <c r="R1684" s="154">
        <v>0</v>
      </c>
      <c r="S1684" s="154">
        <v>0</v>
      </c>
      <c r="T1684" s="154">
        <v>0</v>
      </c>
      <c r="U1684" s="173">
        <v>0</v>
      </c>
      <c r="V1684" s="158">
        <v>0</v>
      </c>
      <c r="W1684" s="158">
        <v>0</v>
      </c>
      <c r="X1684" s="158">
        <v>0</v>
      </c>
      <c r="Y1684" s="158">
        <v>0</v>
      </c>
      <c r="Z1684" s="155">
        <v>0</v>
      </c>
      <c r="AA1684" s="155">
        <v>0</v>
      </c>
      <c r="AB1684" s="173">
        <v>0</v>
      </c>
    </row>
    <row r="1685" spans="1:28">
      <c r="A1685" s="175" t="s">
        <v>1455</v>
      </c>
      <c r="B1685" s="178" t="s">
        <v>1851</v>
      </c>
      <c r="C1685" s="178" t="s">
        <v>1689</v>
      </c>
      <c r="D1685" s="150">
        <v>2230</v>
      </c>
      <c r="E1685" s="153">
        <v>2090</v>
      </c>
      <c r="F1685" s="153">
        <v>140</v>
      </c>
      <c r="G1685" s="151">
        <v>2595</v>
      </c>
      <c r="H1685" s="151">
        <v>2457</v>
      </c>
      <c r="I1685" s="151">
        <v>138</v>
      </c>
      <c r="J1685" s="151">
        <v>2527</v>
      </c>
      <c r="K1685" s="151">
        <v>2357</v>
      </c>
      <c r="L1685" s="151">
        <v>170</v>
      </c>
      <c r="M1685" s="172">
        <v>0.93</v>
      </c>
      <c r="N1685" s="153">
        <v>66041</v>
      </c>
      <c r="O1685" s="153">
        <v>62197</v>
      </c>
      <c r="P1685" s="153">
        <v>3844</v>
      </c>
      <c r="Q1685" s="154">
        <v>0.941793734195424</v>
      </c>
      <c r="R1685" s="154">
        <v>0.937219730941704</v>
      </c>
      <c r="S1685" s="154">
        <v>0.946820809248555</v>
      </c>
      <c r="T1685" s="154">
        <v>0.932726553225168</v>
      </c>
      <c r="U1685" s="173">
        <v>-0.00960107830685086</v>
      </c>
      <c r="V1685" s="158">
        <v>18897</v>
      </c>
      <c r="W1685" s="158">
        <v>17753</v>
      </c>
      <c r="X1685" s="158">
        <v>21010</v>
      </c>
      <c r="Y1685" s="158">
        <v>19669</v>
      </c>
      <c r="Z1685" s="155">
        <v>0.939461290151876</v>
      </c>
      <c r="AA1685" s="155">
        <v>0.936173250832937</v>
      </c>
      <c r="AB1685" s="173">
        <v>0.00328803931893928</v>
      </c>
    </row>
    <row r="1686" spans="1:28">
      <c r="A1686" s="175" t="s">
        <v>1455</v>
      </c>
      <c r="B1686" s="178" t="s">
        <v>1851</v>
      </c>
      <c r="C1686" s="178" t="s">
        <v>1690</v>
      </c>
      <c r="D1686" s="150">
        <v>0</v>
      </c>
      <c r="E1686" s="153">
        <v>0</v>
      </c>
      <c r="F1686" s="153">
        <v>0</v>
      </c>
      <c r="G1686" s="151">
        <v>0</v>
      </c>
      <c r="H1686" s="151">
        <v>0</v>
      </c>
      <c r="I1686" s="151">
        <v>0</v>
      </c>
      <c r="J1686" s="151">
        <v>0</v>
      </c>
      <c r="K1686" s="151">
        <v>0</v>
      </c>
      <c r="L1686" s="151">
        <v>0</v>
      </c>
      <c r="M1686" s="172">
        <v>0.93</v>
      </c>
      <c r="N1686" s="153">
        <v>0</v>
      </c>
      <c r="O1686" s="153">
        <v>0</v>
      </c>
      <c r="P1686" s="153">
        <v>0</v>
      </c>
      <c r="Q1686" s="154">
        <v>0</v>
      </c>
      <c r="R1686" s="154">
        <v>0</v>
      </c>
      <c r="S1686" s="154">
        <v>0</v>
      </c>
      <c r="T1686" s="154">
        <v>0</v>
      </c>
      <c r="U1686" s="173">
        <v>0</v>
      </c>
      <c r="V1686" s="158">
        <v>0</v>
      </c>
      <c r="W1686" s="158">
        <v>0</v>
      </c>
      <c r="X1686" s="158">
        <v>0</v>
      </c>
      <c r="Y1686" s="158">
        <v>0</v>
      </c>
      <c r="Z1686" s="155">
        <v>0</v>
      </c>
      <c r="AA1686" s="155">
        <v>0</v>
      </c>
      <c r="AB1686" s="173">
        <v>0</v>
      </c>
    </row>
    <row r="1687" spans="1:28">
      <c r="A1687" s="175" t="s">
        <v>1455</v>
      </c>
      <c r="B1687" s="178" t="s">
        <v>1854</v>
      </c>
      <c r="C1687" s="178" t="s">
        <v>1691</v>
      </c>
      <c r="D1687" s="150">
        <v>3546</v>
      </c>
      <c r="E1687" s="153">
        <v>3205</v>
      </c>
      <c r="F1687" s="153">
        <v>341</v>
      </c>
      <c r="G1687" s="151">
        <v>4300</v>
      </c>
      <c r="H1687" s="151">
        <v>3792</v>
      </c>
      <c r="I1687" s="151">
        <v>508</v>
      </c>
      <c r="J1687" s="151">
        <v>4691</v>
      </c>
      <c r="K1687" s="151">
        <v>4229</v>
      </c>
      <c r="L1687" s="151">
        <v>462</v>
      </c>
      <c r="M1687" s="172">
        <v>0.93</v>
      </c>
      <c r="N1687" s="153">
        <v>95438</v>
      </c>
      <c r="O1687" s="153">
        <v>86088</v>
      </c>
      <c r="P1687" s="153">
        <v>9350</v>
      </c>
      <c r="Q1687" s="154">
        <v>0.902030637691486</v>
      </c>
      <c r="R1687" s="154">
        <v>0.903835307388607</v>
      </c>
      <c r="S1687" s="154">
        <v>0.881860465116279</v>
      </c>
      <c r="T1687" s="154">
        <v>0.901513536559369</v>
      </c>
      <c r="U1687" s="173">
        <v>0.0219748422723278</v>
      </c>
      <c r="V1687" s="158">
        <v>27989</v>
      </c>
      <c r="W1687" s="158">
        <v>25224</v>
      </c>
      <c r="X1687" s="158">
        <v>29917</v>
      </c>
      <c r="Y1687" s="158">
        <v>27270</v>
      </c>
      <c r="Z1687" s="155">
        <v>0.901211190110401</v>
      </c>
      <c r="AA1687" s="155">
        <v>0.911521877193569</v>
      </c>
      <c r="AB1687" s="173">
        <v>-0.0103106870831684</v>
      </c>
    </row>
    <row r="1688" spans="1:28">
      <c r="A1688" s="175" t="s">
        <v>1455</v>
      </c>
      <c r="B1688" s="178" t="s">
        <v>1851</v>
      </c>
      <c r="C1688" s="178" t="s">
        <v>1692</v>
      </c>
      <c r="D1688" s="150">
        <v>2379</v>
      </c>
      <c r="E1688" s="153">
        <v>2282</v>
      </c>
      <c r="F1688" s="153">
        <v>97</v>
      </c>
      <c r="G1688" s="151">
        <v>2869</v>
      </c>
      <c r="H1688" s="151">
        <v>2788</v>
      </c>
      <c r="I1688" s="151">
        <v>81</v>
      </c>
      <c r="J1688" s="151">
        <v>2751</v>
      </c>
      <c r="K1688" s="151">
        <v>2684</v>
      </c>
      <c r="L1688" s="151">
        <v>67</v>
      </c>
      <c r="M1688" s="172">
        <v>0.93</v>
      </c>
      <c r="N1688" s="153">
        <v>60316</v>
      </c>
      <c r="O1688" s="153">
        <v>58556</v>
      </c>
      <c r="P1688" s="153">
        <v>1760</v>
      </c>
      <c r="Q1688" s="154">
        <v>0.970820346176802</v>
      </c>
      <c r="R1688" s="154">
        <v>0.959226565783943</v>
      </c>
      <c r="S1688" s="154">
        <v>0.971767166260021</v>
      </c>
      <c r="T1688" s="154">
        <v>0.975645219920029</v>
      </c>
      <c r="U1688" s="173">
        <v>-0.0125406004760781</v>
      </c>
      <c r="V1688" s="158">
        <v>17691</v>
      </c>
      <c r="W1688" s="158">
        <v>17112</v>
      </c>
      <c r="X1688" s="158">
        <v>19089</v>
      </c>
      <c r="Y1688" s="158">
        <v>18538</v>
      </c>
      <c r="Z1688" s="155">
        <v>0.96727149397999</v>
      </c>
      <c r="AA1688" s="155">
        <v>0.971135208758971</v>
      </c>
      <c r="AB1688" s="173">
        <v>-0.00386371477898129</v>
      </c>
    </row>
    <row r="1689" spans="1:28">
      <c r="A1689" s="175" t="s">
        <v>1455</v>
      </c>
      <c r="B1689" s="178" t="s">
        <v>1851</v>
      </c>
      <c r="C1689" s="178" t="s">
        <v>1693</v>
      </c>
      <c r="D1689" s="150">
        <v>0</v>
      </c>
      <c r="E1689" s="153">
        <v>0</v>
      </c>
      <c r="F1689" s="153">
        <v>0</v>
      </c>
      <c r="G1689" s="151">
        <v>0</v>
      </c>
      <c r="H1689" s="151">
        <v>0</v>
      </c>
      <c r="I1689" s="151">
        <v>0</v>
      </c>
      <c r="J1689" s="151">
        <v>0</v>
      </c>
      <c r="K1689" s="151">
        <v>0</v>
      </c>
      <c r="L1689" s="151">
        <v>0</v>
      </c>
      <c r="M1689" s="172">
        <v>0.93</v>
      </c>
      <c r="N1689" s="153">
        <v>0</v>
      </c>
      <c r="O1689" s="153">
        <v>0</v>
      </c>
      <c r="P1689" s="153">
        <v>0</v>
      </c>
      <c r="Q1689" s="154">
        <v>0</v>
      </c>
      <c r="R1689" s="154">
        <v>0</v>
      </c>
      <c r="S1689" s="154">
        <v>0</v>
      </c>
      <c r="T1689" s="154">
        <v>0</v>
      </c>
      <c r="U1689" s="173">
        <v>0</v>
      </c>
      <c r="V1689" s="158">
        <v>0</v>
      </c>
      <c r="W1689" s="158">
        <v>0</v>
      </c>
      <c r="X1689" s="158">
        <v>0</v>
      </c>
      <c r="Y1689" s="158">
        <v>0</v>
      </c>
      <c r="Z1689" s="155">
        <v>0</v>
      </c>
      <c r="AA1689" s="155">
        <v>0</v>
      </c>
      <c r="AB1689" s="173">
        <v>0</v>
      </c>
    </row>
    <row r="1690" spans="1:28">
      <c r="A1690" s="175" t="s">
        <v>1455</v>
      </c>
      <c r="B1690" s="178" t="s">
        <v>1851</v>
      </c>
      <c r="C1690" s="178" t="s">
        <v>1694</v>
      </c>
      <c r="D1690" s="150">
        <v>0</v>
      </c>
      <c r="E1690" s="153">
        <v>0</v>
      </c>
      <c r="F1690" s="153">
        <v>0</v>
      </c>
      <c r="G1690" s="151">
        <v>0</v>
      </c>
      <c r="H1690" s="151">
        <v>0</v>
      </c>
      <c r="I1690" s="151">
        <v>0</v>
      </c>
      <c r="J1690" s="151">
        <v>0</v>
      </c>
      <c r="K1690" s="151">
        <v>0</v>
      </c>
      <c r="L1690" s="151">
        <v>0</v>
      </c>
      <c r="M1690" s="172">
        <v>0.93</v>
      </c>
      <c r="N1690" s="153">
        <v>0</v>
      </c>
      <c r="O1690" s="153">
        <v>0</v>
      </c>
      <c r="P1690" s="153">
        <v>0</v>
      </c>
      <c r="Q1690" s="154">
        <v>0</v>
      </c>
      <c r="R1690" s="154">
        <v>0</v>
      </c>
      <c r="S1690" s="154">
        <v>0</v>
      </c>
      <c r="T1690" s="154">
        <v>0</v>
      </c>
      <c r="U1690" s="173">
        <v>0</v>
      </c>
      <c r="V1690" s="158">
        <v>0</v>
      </c>
      <c r="W1690" s="158">
        <v>0</v>
      </c>
      <c r="X1690" s="158">
        <v>0</v>
      </c>
      <c r="Y1690" s="158">
        <v>0</v>
      </c>
      <c r="Z1690" s="155">
        <v>0</v>
      </c>
      <c r="AA1690" s="155">
        <v>0</v>
      </c>
      <c r="AB1690" s="173">
        <v>0</v>
      </c>
    </row>
    <row r="1691" spans="1:28">
      <c r="A1691" s="175" t="s">
        <v>1455</v>
      </c>
      <c r="B1691" s="178" t="s">
        <v>1854</v>
      </c>
      <c r="C1691" s="178" t="s">
        <v>1695</v>
      </c>
      <c r="D1691" s="150">
        <v>4251</v>
      </c>
      <c r="E1691" s="153">
        <v>3601</v>
      </c>
      <c r="F1691" s="153">
        <v>650</v>
      </c>
      <c r="G1691" s="151">
        <v>4434</v>
      </c>
      <c r="H1691" s="151">
        <v>3889</v>
      </c>
      <c r="I1691" s="151">
        <v>545</v>
      </c>
      <c r="J1691" s="151">
        <v>4837</v>
      </c>
      <c r="K1691" s="151">
        <v>4007</v>
      </c>
      <c r="L1691" s="151">
        <v>830</v>
      </c>
      <c r="M1691" s="172">
        <v>0.93</v>
      </c>
      <c r="N1691" s="153">
        <v>92817</v>
      </c>
      <c r="O1691" s="153">
        <v>82947</v>
      </c>
      <c r="P1691" s="153">
        <v>9870</v>
      </c>
      <c r="Q1691" s="154">
        <v>0.893661721451889</v>
      </c>
      <c r="R1691" s="154">
        <v>0.847094801223242</v>
      </c>
      <c r="S1691" s="154">
        <v>0.877086152458277</v>
      </c>
      <c r="T1691" s="154">
        <v>0.828406036799669</v>
      </c>
      <c r="U1691" s="173">
        <v>-0.0299913512350354</v>
      </c>
      <c r="V1691" s="158">
        <v>29077</v>
      </c>
      <c r="W1691" s="158">
        <v>25420</v>
      </c>
      <c r="X1691" s="158">
        <v>28056</v>
      </c>
      <c r="Y1691" s="158">
        <v>24890</v>
      </c>
      <c r="Z1691" s="155">
        <v>0.874230491453726</v>
      </c>
      <c r="AA1691" s="155">
        <v>0.887154262902766</v>
      </c>
      <c r="AB1691" s="173">
        <v>-0.0129237714490396</v>
      </c>
    </row>
    <row r="1692" spans="1:28">
      <c r="A1692" s="175" t="s">
        <v>1455</v>
      </c>
      <c r="B1692" s="178" t="s">
        <v>1851</v>
      </c>
      <c r="C1692" s="178" t="s">
        <v>1696</v>
      </c>
      <c r="D1692" s="150">
        <v>2</v>
      </c>
      <c r="E1692" s="153">
        <v>2</v>
      </c>
      <c r="F1692" s="153">
        <v>0</v>
      </c>
      <c r="G1692" s="151">
        <v>0</v>
      </c>
      <c r="H1692" s="151">
        <v>0</v>
      </c>
      <c r="I1692" s="151">
        <v>0</v>
      </c>
      <c r="J1692" s="151">
        <v>1</v>
      </c>
      <c r="K1692" s="151">
        <v>1</v>
      </c>
      <c r="L1692" s="151">
        <v>0</v>
      </c>
      <c r="M1692" s="172">
        <v>0.93</v>
      </c>
      <c r="N1692" s="153">
        <v>7</v>
      </c>
      <c r="O1692" s="153">
        <v>6</v>
      </c>
      <c r="P1692" s="153">
        <v>1</v>
      </c>
      <c r="Q1692" s="154">
        <v>0.857142857142857</v>
      </c>
      <c r="R1692" s="154">
        <v>1</v>
      </c>
      <c r="S1692" s="154">
        <v>0</v>
      </c>
      <c r="T1692" s="154">
        <v>1</v>
      </c>
      <c r="U1692" s="173">
        <v>1</v>
      </c>
      <c r="V1692" s="158">
        <v>6</v>
      </c>
      <c r="W1692" s="158">
        <v>5</v>
      </c>
      <c r="X1692" s="158">
        <v>1</v>
      </c>
      <c r="Y1692" s="158">
        <v>1</v>
      </c>
      <c r="Z1692" s="155">
        <v>0.833333333333333</v>
      </c>
      <c r="AA1692" s="155">
        <v>1</v>
      </c>
      <c r="AB1692" s="173">
        <v>-0.166666666666667</v>
      </c>
    </row>
    <row r="1693" spans="1:28">
      <c r="A1693" s="175" t="s">
        <v>1455</v>
      </c>
      <c r="B1693" s="178" t="s">
        <v>1851</v>
      </c>
      <c r="C1693" s="178" t="s">
        <v>1697</v>
      </c>
      <c r="D1693" s="150">
        <v>0</v>
      </c>
      <c r="E1693" s="153">
        <v>0</v>
      </c>
      <c r="F1693" s="153">
        <v>0</v>
      </c>
      <c r="G1693" s="151">
        <v>0</v>
      </c>
      <c r="H1693" s="151">
        <v>0</v>
      </c>
      <c r="I1693" s="151">
        <v>0</v>
      </c>
      <c r="J1693" s="151">
        <v>0</v>
      </c>
      <c r="K1693" s="151">
        <v>0</v>
      </c>
      <c r="L1693" s="151">
        <v>0</v>
      </c>
      <c r="M1693" s="172">
        <v>0.93</v>
      </c>
      <c r="N1693" s="153">
        <v>3</v>
      </c>
      <c r="O1693" s="153">
        <v>3</v>
      </c>
      <c r="P1693" s="153">
        <v>0</v>
      </c>
      <c r="Q1693" s="154">
        <v>1</v>
      </c>
      <c r="R1693" s="154">
        <v>0</v>
      </c>
      <c r="S1693" s="154">
        <v>0</v>
      </c>
      <c r="T1693" s="154">
        <v>0</v>
      </c>
      <c r="U1693" s="173">
        <v>0</v>
      </c>
      <c r="V1693" s="158">
        <v>3</v>
      </c>
      <c r="W1693" s="158">
        <v>3</v>
      </c>
      <c r="X1693" s="158">
        <v>0</v>
      </c>
      <c r="Y1693" s="158">
        <v>0</v>
      </c>
      <c r="Z1693" s="155">
        <v>1</v>
      </c>
      <c r="AA1693" s="155">
        <v>0</v>
      </c>
      <c r="AB1693" s="173">
        <v>1</v>
      </c>
    </row>
    <row r="1694" spans="1:28">
      <c r="A1694" s="175" t="s">
        <v>1455</v>
      </c>
      <c r="B1694" s="178" t="s">
        <v>1851</v>
      </c>
      <c r="C1694" s="178" t="s">
        <v>1698</v>
      </c>
      <c r="D1694" s="150">
        <v>1</v>
      </c>
      <c r="E1694" s="153">
        <v>1</v>
      </c>
      <c r="F1694" s="153">
        <v>0</v>
      </c>
      <c r="G1694" s="151">
        <v>2</v>
      </c>
      <c r="H1694" s="151">
        <v>2</v>
      </c>
      <c r="I1694" s="151">
        <v>0</v>
      </c>
      <c r="J1694" s="151">
        <v>1</v>
      </c>
      <c r="K1694" s="151">
        <v>1</v>
      </c>
      <c r="L1694" s="151">
        <v>0</v>
      </c>
      <c r="M1694" s="172">
        <v>0.93</v>
      </c>
      <c r="N1694" s="153">
        <v>9</v>
      </c>
      <c r="O1694" s="153">
        <v>7</v>
      </c>
      <c r="P1694" s="153">
        <v>2</v>
      </c>
      <c r="Q1694" s="154">
        <v>0.777777777777778</v>
      </c>
      <c r="R1694" s="154">
        <v>1</v>
      </c>
      <c r="S1694" s="154">
        <v>1</v>
      </c>
      <c r="T1694" s="154">
        <v>1</v>
      </c>
      <c r="U1694" s="173">
        <v>0</v>
      </c>
      <c r="V1694" s="158">
        <v>5</v>
      </c>
      <c r="W1694" s="158">
        <v>5</v>
      </c>
      <c r="X1694" s="158">
        <v>2</v>
      </c>
      <c r="Y1694" s="158">
        <v>0</v>
      </c>
      <c r="Z1694" s="155">
        <v>1</v>
      </c>
      <c r="AA1694" s="155">
        <v>0</v>
      </c>
      <c r="AB1694" s="173">
        <v>1</v>
      </c>
    </row>
    <row r="1695" spans="1:28">
      <c r="A1695" s="175" t="s">
        <v>1455</v>
      </c>
      <c r="B1695" s="178" t="s">
        <v>1857</v>
      </c>
      <c r="C1695" s="178" t="s">
        <v>1699</v>
      </c>
      <c r="D1695" s="150">
        <v>725</v>
      </c>
      <c r="E1695" s="153">
        <v>381</v>
      </c>
      <c r="F1695" s="153">
        <v>344</v>
      </c>
      <c r="G1695" s="151">
        <v>961</v>
      </c>
      <c r="H1695" s="151">
        <v>374</v>
      </c>
      <c r="I1695" s="151">
        <v>587</v>
      </c>
      <c r="J1695" s="151">
        <v>858</v>
      </c>
      <c r="K1695" s="151">
        <v>340</v>
      </c>
      <c r="L1695" s="151">
        <v>518</v>
      </c>
      <c r="M1695" s="172">
        <v>0.93</v>
      </c>
      <c r="N1695" s="153">
        <v>15136</v>
      </c>
      <c r="O1695" s="153">
        <v>4556</v>
      </c>
      <c r="P1695" s="153">
        <v>10580</v>
      </c>
      <c r="Q1695" s="154">
        <v>0.30100422832981</v>
      </c>
      <c r="R1695" s="154">
        <v>0.52551724137931</v>
      </c>
      <c r="S1695" s="154">
        <v>0.389177939646202</v>
      </c>
      <c r="T1695" s="154">
        <v>0.396270396270396</v>
      </c>
      <c r="U1695" s="173">
        <v>0.136339301733108</v>
      </c>
      <c r="V1695" s="158">
        <v>4962</v>
      </c>
      <c r="W1695" s="158">
        <v>1707</v>
      </c>
      <c r="X1695" s="158">
        <v>4864</v>
      </c>
      <c r="Y1695" s="158">
        <v>944</v>
      </c>
      <c r="Z1695" s="155">
        <v>0.344014510278114</v>
      </c>
      <c r="AA1695" s="155">
        <v>0.194078947368421</v>
      </c>
      <c r="AB1695" s="173">
        <v>0.149935562909693</v>
      </c>
    </row>
    <row r="1696" spans="1:28">
      <c r="A1696" s="175" t="s">
        <v>1455</v>
      </c>
      <c r="B1696" s="178" t="s">
        <v>1855</v>
      </c>
      <c r="C1696" s="178" t="s">
        <v>1700</v>
      </c>
      <c r="D1696" s="150">
        <v>1801</v>
      </c>
      <c r="E1696" s="153">
        <v>1583</v>
      </c>
      <c r="F1696" s="153">
        <v>218</v>
      </c>
      <c r="G1696" s="151">
        <v>2929</v>
      </c>
      <c r="H1696" s="151">
        <v>2600</v>
      </c>
      <c r="I1696" s="151">
        <v>329</v>
      </c>
      <c r="J1696" s="151">
        <v>3010</v>
      </c>
      <c r="K1696" s="151">
        <v>2813</v>
      </c>
      <c r="L1696" s="151">
        <v>197</v>
      </c>
      <c r="M1696" s="172">
        <v>0.93</v>
      </c>
      <c r="N1696" s="153">
        <v>61593</v>
      </c>
      <c r="O1696" s="153">
        <v>56774</v>
      </c>
      <c r="P1696" s="153">
        <v>4819</v>
      </c>
      <c r="Q1696" s="154">
        <v>0.921760589677398</v>
      </c>
      <c r="R1696" s="154">
        <v>0.878956135480289</v>
      </c>
      <c r="S1696" s="154">
        <v>0.887674974393991</v>
      </c>
      <c r="T1696" s="154">
        <v>0.934551495016611</v>
      </c>
      <c r="U1696" s="173">
        <v>-0.0087188389137024</v>
      </c>
      <c r="V1696" s="158">
        <v>18222</v>
      </c>
      <c r="W1696" s="158">
        <v>16571</v>
      </c>
      <c r="X1696" s="158">
        <v>19597</v>
      </c>
      <c r="Y1696" s="158">
        <v>18126</v>
      </c>
      <c r="Z1696" s="155">
        <v>0.909395236527275</v>
      </c>
      <c r="AA1696" s="155">
        <v>0.924937490432209</v>
      </c>
      <c r="AB1696" s="173">
        <v>-0.0155422539049342</v>
      </c>
    </row>
    <row r="1697" spans="1:28">
      <c r="A1697" s="175" t="s">
        <v>1455</v>
      </c>
      <c r="B1697" s="178" t="s">
        <v>1857</v>
      </c>
      <c r="C1697" s="178" t="s">
        <v>1701</v>
      </c>
      <c r="D1697" s="150">
        <v>0</v>
      </c>
      <c r="E1697" s="153">
        <v>0</v>
      </c>
      <c r="F1697" s="153">
        <v>0</v>
      </c>
      <c r="G1697" s="151">
        <v>0</v>
      </c>
      <c r="H1697" s="151">
        <v>0</v>
      </c>
      <c r="I1697" s="151">
        <v>0</v>
      </c>
      <c r="J1697" s="151">
        <v>0</v>
      </c>
      <c r="K1697" s="151">
        <v>0</v>
      </c>
      <c r="L1697" s="151">
        <v>0</v>
      </c>
      <c r="M1697" s="172">
        <v>0.93</v>
      </c>
      <c r="N1697" s="153">
        <v>0</v>
      </c>
      <c r="O1697" s="153">
        <v>0</v>
      </c>
      <c r="P1697" s="153">
        <v>0</v>
      </c>
      <c r="Q1697" s="154">
        <v>0</v>
      </c>
      <c r="R1697" s="154">
        <v>0</v>
      </c>
      <c r="S1697" s="154">
        <v>0</v>
      </c>
      <c r="T1697" s="154">
        <v>0</v>
      </c>
      <c r="U1697" s="173">
        <v>0</v>
      </c>
      <c r="V1697" s="158">
        <v>0</v>
      </c>
      <c r="W1697" s="158">
        <v>0</v>
      </c>
      <c r="X1697" s="158">
        <v>0</v>
      </c>
      <c r="Y1697" s="158">
        <v>0</v>
      </c>
      <c r="Z1697" s="155">
        <v>0</v>
      </c>
      <c r="AA1697" s="155">
        <v>0</v>
      </c>
      <c r="AB1697" s="173">
        <v>0</v>
      </c>
    </row>
    <row r="1698" spans="1:28">
      <c r="A1698" s="175" t="s">
        <v>1455</v>
      </c>
      <c r="B1698" s="178" t="s">
        <v>1857</v>
      </c>
      <c r="C1698" s="178" t="s">
        <v>1702</v>
      </c>
      <c r="D1698" s="150">
        <v>0</v>
      </c>
      <c r="E1698" s="153">
        <v>0</v>
      </c>
      <c r="F1698" s="153">
        <v>0</v>
      </c>
      <c r="G1698" s="151">
        <v>0</v>
      </c>
      <c r="H1698" s="151">
        <v>0</v>
      </c>
      <c r="I1698" s="151">
        <v>0</v>
      </c>
      <c r="J1698" s="151">
        <v>0</v>
      </c>
      <c r="K1698" s="151">
        <v>0</v>
      </c>
      <c r="L1698" s="151">
        <v>0</v>
      </c>
      <c r="M1698" s="172">
        <v>0.93</v>
      </c>
      <c r="N1698" s="153">
        <v>0</v>
      </c>
      <c r="O1698" s="153">
        <v>0</v>
      </c>
      <c r="P1698" s="153">
        <v>0</v>
      </c>
      <c r="Q1698" s="154">
        <v>0</v>
      </c>
      <c r="R1698" s="154">
        <v>0</v>
      </c>
      <c r="S1698" s="154">
        <v>0</v>
      </c>
      <c r="T1698" s="154">
        <v>0</v>
      </c>
      <c r="U1698" s="173">
        <v>0</v>
      </c>
      <c r="V1698" s="158">
        <v>0</v>
      </c>
      <c r="W1698" s="158">
        <v>0</v>
      </c>
      <c r="X1698" s="158">
        <v>0</v>
      </c>
      <c r="Y1698" s="158">
        <v>0</v>
      </c>
      <c r="Z1698" s="155">
        <v>0</v>
      </c>
      <c r="AA1698" s="155">
        <v>0</v>
      </c>
      <c r="AB1698" s="173">
        <v>0</v>
      </c>
    </row>
    <row r="1699" spans="1:28">
      <c r="A1699" s="175" t="s">
        <v>1455</v>
      </c>
      <c r="B1699" s="178" t="s">
        <v>33</v>
      </c>
      <c r="C1699" s="178" t="s">
        <v>1703</v>
      </c>
      <c r="D1699" s="150">
        <v>0</v>
      </c>
      <c r="E1699" s="153">
        <v>0</v>
      </c>
      <c r="F1699" s="153">
        <v>0</v>
      </c>
      <c r="G1699" s="151">
        <v>0</v>
      </c>
      <c r="H1699" s="151">
        <v>0</v>
      </c>
      <c r="I1699" s="151">
        <v>0</v>
      </c>
      <c r="J1699" s="151">
        <v>0</v>
      </c>
      <c r="K1699" s="151">
        <v>0</v>
      </c>
      <c r="L1699" s="151">
        <v>0</v>
      </c>
      <c r="M1699" s="172">
        <v>0.93</v>
      </c>
      <c r="N1699" s="153">
        <v>32</v>
      </c>
      <c r="O1699" s="153">
        <v>23</v>
      </c>
      <c r="P1699" s="153">
        <v>9</v>
      </c>
      <c r="Q1699" s="154">
        <v>0.71875</v>
      </c>
      <c r="R1699" s="154">
        <v>0</v>
      </c>
      <c r="S1699" s="154">
        <v>0</v>
      </c>
      <c r="T1699" s="154">
        <v>0</v>
      </c>
      <c r="U1699" s="173">
        <v>0</v>
      </c>
      <c r="V1699" s="158">
        <v>0</v>
      </c>
      <c r="W1699" s="158">
        <v>0</v>
      </c>
      <c r="X1699" s="158">
        <v>30</v>
      </c>
      <c r="Y1699" s="158">
        <v>23</v>
      </c>
      <c r="Z1699" s="155">
        <v>0</v>
      </c>
      <c r="AA1699" s="155">
        <v>0.766666666666667</v>
      </c>
      <c r="AB1699" s="173">
        <v>-0.766666666666667</v>
      </c>
    </row>
    <row r="1700" spans="1:28">
      <c r="A1700" s="175" t="s">
        <v>1455</v>
      </c>
      <c r="B1700" s="178" t="s">
        <v>33</v>
      </c>
      <c r="C1700" s="178" t="s">
        <v>1704</v>
      </c>
      <c r="D1700" s="150">
        <v>0</v>
      </c>
      <c r="E1700" s="153">
        <v>0</v>
      </c>
      <c r="F1700" s="153">
        <v>0</v>
      </c>
      <c r="G1700" s="151">
        <v>0</v>
      </c>
      <c r="H1700" s="151">
        <v>0</v>
      </c>
      <c r="I1700" s="151">
        <v>0</v>
      </c>
      <c r="J1700" s="151">
        <v>0</v>
      </c>
      <c r="K1700" s="151">
        <v>0</v>
      </c>
      <c r="L1700" s="151">
        <v>0</v>
      </c>
      <c r="M1700" s="172">
        <v>0.93</v>
      </c>
      <c r="N1700" s="153">
        <v>0</v>
      </c>
      <c r="O1700" s="153">
        <v>0</v>
      </c>
      <c r="P1700" s="153">
        <v>0</v>
      </c>
      <c r="Q1700" s="154">
        <v>0</v>
      </c>
      <c r="R1700" s="154">
        <v>0</v>
      </c>
      <c r="S1700" s="154">
        <v>0</v>
      </c>
      <c r="T1700" s="154">
        <v>0</v>
      </c>
      <c r="U1700" s="173">
        <v>0</v>
      </c>
      <c r="V1700" s="158">
        <v>0</v>
      </c>
      <c r="W1700" s="158">
        <v>0</v>
      </c>
      <c r="X1700" s="158">
        <v>0</v>
      </c>
      <c r="Y1700" s="158">
        <v>0</v>
      </c>
      <c r="Z1700" s="155">
        <v>0</v>
      </c>
      <c r="AA1700" s="155">
        <v>0</v>
      </c>
      <c r="AB1700" s="173">
        <v>0</v>
      </c>
    </row>
    <row r="1701" spans="1:28">
      <c r="A1701" s="175" t="s">
        <v>1455</v>
      </c>
      <c r="B1701" s="178" t="s">
        <v>33</v>
      </c>
      <c r="C1701" s="178" t="s">
        <v>1705</v>
      </c>
      <c r="D1701" s="150">
        <v>7</v>
      </c>
      <c r="E1701" s="153">
        <v>6</v>
      </c>
      <c r="F1701" s="153">
        <v>1</v>
      </c>
      <c r="G1701" s="151">
        <v>4</v>
      </c>
      <c r="H1701" s="151">
        <v>1</v>
      </c>
      <c r="I1701" s="151">
        <v>3</v>
      </c>
      <c r="J1701" s="151">
        <v>1</v>
      </c>
      <c r="K1701" s="151">
        <v>1</v>
      </c>
      <c r="L1701" s="151">
        <v>0</v>
      </c>
      <c r="M1701" s="172">
        <v>0.93</v>
      </c>
      <c r="N1701" s="153">
        <v>174</v>
      </c>
      <c r="O1701" s="153">
        <v>153</v>
      </c>
      <c r="P1701" s="153">
        <v>21</v>
      </c>
      <c r="Q1701" s="154">
        <v>0.879310344827586</v>
      </c>
      <c r="R1701" s="154">
        <v>0.857142857142857</v>
      </c>
      <c r="S1701" s="154">
        <v>0.25</v>
      </c>
      <c r="T1701" s="154">
        <v>1</v>
      </c>
      <c r="U1701" s="173">
        <v>0.607142857142857</v>
      </c>
      <c r="V1701" s="158">
        <v>38</v>
      </c>
      <c r="W1701" s="158">
        <v>30</v>
      </c>
      <c r="X1701" s="158">
        <v>95</v>
      </c>
      <c r="Y1701" s="158">
        <v>83</v>
      </c>
      <c r="Z1701" s="155">
        <v>0.789473684210526</v>
      </c>
      <c r="AA1701" s="155">
        <v>0.873684210526316</v>
      </c>
      <c r="AB1701" s="173">
        <v>-0.0842105263157895</v>
      </c>
    </row>
    <row r="1702" spans="1:28">
      <c r="A1702" s="175" t="s">
        <v>1455</v>
      </c>
      <c r="B1702" s="178" t="s">
        <v>1855</v>
      </c>
      <c r="C1702" s="178" t="s">
        <v>1706</v>
      </c>
      <c r="D1702" s="150">
        <v>956</v>
      </c>
      <c r="E1702" s="153">
        <v>807</v>
      </c>
      <c r="F1702" s="153">
        <v>149</v>
      </c>
      <c r="G1702" s="151">
        <v>1534</v>
      </c>
      <c r="H1702" s="151">
        <v>1330</v>
      </c>
      <c r="I1702" s="151">
        <v>204</v>
      </c>
      <c r="J1702" s="151">
        <v>1674</v>
      </c>
      <c r="K1702" s="151">
        <v>1550</v>
      </c>
      <c r="L1702" s="151">
        <v>124</v>
      </c>
      <c r="M1702" s="172">
        <v>0.93</v>
      </c>
      <c r="N1702" s="153">
        <v>32133</v>
      </c>
      <c r="O1702" s="153">
        <v>28939</v>
      </c>
      <c r="P1702" s="153">
        <v>3194</v>
      </c>
      <c r="Q1702" s="154">
        <v>0.900600628637227</v>
      </c>
      <c r="R1702" s="154">
        <v>0.844142259414226</v>
      </c>
      <c r="S1702" s="154">
        <v>0.867014341590613</v>
      </c>
      <c r="T1702" s="154">
        <v>0.925925925925926</v>
      </c>
      <c r="U1702" s="173">
        <v>-0.0228720821763868</v>
      </c>
      <c r="V1702" s="158">
        <v>9812</v>
      </c>
      <c r="W1702" s="158">
        <v>8822</v>
      </c>
      <c r="X1702" s="158">
        <v>10444</v>
      </c>
      <c r="Y1702" s="158">
        <v>9474</v>
      </c>
      <c r="Z1702" s="155">
        <v>0.899103139013453</v>
      </c>
      <c r="AA1702" s="155">
        <v>0.907123707391804</v>
      </c>
      <c r="AB1702" s="173">
        <v>-0.00802056837835097</v>
      </c>
    </row>
    <row r="1703" spans="1:28">
      <c r="A1703" s="175" t="s">
        <v>1455</v>
      </c>
      <c r="B1703" s="178" t="s">
        <v>1857</v>
      </c>
      <c r="C1703" s="178" t="s">
        <v>1707</v>
      </c>
      <c r="D1703" s="150">
        <v>386</v>
      </c>
      <c r="E1703" s="153">
        <v>314</v>
      </c>
      <c r="F1703" s="153">
        <v>72</v>
      </c>
      <c r="G1703" s="151">
        <v>434</v>
      </c>
      <c r="H1703" s="151">
        <v>335</v>
      </c>
      <c r="I1703" s="151">
        <v>99</v>
      </c>
      <c r="J1703" s="151">
        <v>293</v>
      </c>
      <c r="K1703" s="151">
        <v>212</v>
      </c>
      <c r="L1703" s="151">
        <v>81</v>
      </c>
      <c r="M1703" s="172">
        <v>0.93</v>
      </c>
      <c r="N1703" s="153">
        <v>6414</v>
      </c>
      <c r="O1703" s="153">
        <v>5005</v>
      </c>
      <c r="P1703" s="153">
        <v>1409</v>
      </c>
      <c r="Q1703" s="154">
        <v>0.780324290614281</v>
      </c>
      <c r="R1703" s="154">
        <v>0.813471502590674</v>
      </c>
      <c r="S1703" s="154">
        <v>0.771889400921659</v>
      </c>
      <c r="T1703" s="154">
        <v>0.723549488054608</v>
      </c>
      <c r="U1703" s="173">
        <v>0.0415821016690145</v>
      </c>
      <c r="V1703" s="158">
        <v>2590</v>
      </c>
      <c r="W1703" s="158">
        <v>2113</v>
      </c>
      <c r="X1703" s="158">
        <v>1701</v>
      </c>
      <c r="Y1703" s="158">
        <v>1326</v>
      </c>
      <c r="Z1703" s="155">
        <v>0.815830115830116</v>
      </c>
      <c r="AA1703" s="155">
        <v>0.779541446208113</v>
      </c>
      <c r="AB1703" s="173">
        <v>0.0362886696220029</v>
      </c>
    </row>
    <row r="1704" spans="1:28">
      <c r="A1704" s="175" t="s">
        <v>1455</v>
      </c>
      <c r="B1704" s="178" t="s">
        <v>1852</v>
      </c>
      <c r="C1704" s="178" t="s">
        <v>1708</v>
      </c>
      <c r="D1704" s="150">
        <v>1322</v>
      </c>
      <c r="E1704" s="153">
        <v>1271</v>
      </c>
      <c r="F1704" s="153">
        <v>51</v>
      </c>
      <c r="G1704" s="151">
        <v>1290</v>
      </c>
      <c r="H1704" s="151">
        <v>1284</v>
      </c>
      <c r="I1704" s="151">
        <v>6</v>
      </c>
      <c r="J1704" s="151">
        <v>2492</v>
      </c>
      <c r="K1704" s="151">
        <v>2476</v>
      </c>
      <c r="L1704" s="151">
        <v>16</v>
      </c>
      <c r="M1704" s="172">
        <v>0.93</v>
      </c>
      <c r="N1704" s="153">
        <v>29142</v>
      </c>
      <c r="O1704" s="153">
        <v>28808</v>
      </c>
      <c r="P1704" s="153">
        <v>334</v>
      </c>
      <c r="Q1704" s="154">
        <v>0.988538878594468</v>
      </c>
      <c r="R1704" s="154">
        <v>0.96142208774584</v>
      </c>
      <c r="S1704" s="154">
        <v>0.995348837209302</v>
      </c>
      <c r="T1704" s="154">
        <v>0.993579454253612</v>
      </c>
      <c r="U1704" s="173">
        <v>-0.0339267494634627</v>
      </c>
      <c r="V1704" s="158">
        <v>8823</v>
      </c>
      <c r="W1704" s="158">
        <v>8717</v>
      </c>
      <c r="X1704" s="158">
        <v>9117</v>
      </c>
      <c r="Y1704" s="158">
        <v>9037</v>
      </c>
      <c r="Z1704" s="155">
        <v>0.987985945823416</v>
      </c>
      <c r="AA1704" s="155">
        <v>0.991225183722716</v>
      </c>
      <c r="AB1704" s="173">
        <v>-0.00323923789929981</v>
      </c>
    </row>
    <row r="1705" spans="1:28">
      <c r="A1705" s="175" t="s">
        <v>1455</v>
      </c>
      <c r="B1705" s="178" t="s">
        <v>1854</v>
      </c>
      <c r="C1705" s="178" t="s">
        <v>1709</v>
      </c>
      <c r="D1705" s="150">
        <v>2226</v>
      </c>
      <c r="E1705" s="153">
        <v>2159</v>
      </c>
      <c r="F1705" s="153">
        <v>67</v>
      </c>
      <c r="G1705" s="151">
        <v>2265</v>
      </c>
      <c r="H1705" s="151">
        <v>2184</v>
      </c>
      <c r="I1705" s="151">
        <v>81</v>
      </c>
      <c r="J1705" s="151">
        <v>2426</v>
      </c>
      <c r="K1705" s="151">
        <v>2326</v>
      </c>
      <c r="L1705" s="151">
        <v>100</v>
      </c>
      <c r="M1705" s="172">
        <v>0.93</v>
      </c>
      <c r="N1705" s="153">
        <v>50404</v>
      </c>
      <c r="O1705" s="153">
        <v>48415</v>
      </c>
      <c r="P1705" s="153">
        <v>1989</v>
      </c>
      <c r="Q1705" s="154">
        <v>0.960538846123324</v>
      </c>
      <c r="R1705" s="154">
        <v>0.969901168014376</v>
      </c>
      <c r="S1705" s="154">
        <v>0.964238410596026</v>
      </c>
      <c r="T1705" s="154">
        <v>0.958779884583677</v>
      </c>
      <c r="U1705" s="173">
        <v>0.0056627574183491</v>
      </c>
      <c r="V1705" s="158">
        <v>15328</v>
      </c>
      <c r="W1705" s="158">
        <v>14715</v>
      </c>
      <c r="X1705" s="158">
        <v>15792</v>
      </c>
      <c r="Y1705" s="158">
        <v>15107</v>
      </c>
      <c r="Z1705" s="155">
        <v>0.960007828810021</v>
      </c>
      <c r="AA1705" s="155">
        <v>0.956623606889564</v>
      </c>
      <c r="AB1705" s="173">
        <v>0.00338422192045651</v>
      </c>
    </row>
    <row r="1706" spans="1:28">
      <c r="A1706" s="175" t="s">
        <v>1455</v>
      </c>
      <c r="B1706" s="178" t="s">
        <v>1852</v>
      </c>
      <c r="C1706" s="178" t="s">
        <v>1710</v>
      </c>
      <c r="D1706" s="150">
        <v>2104</v>
      </c>
      <c r="E1706" s="153">
        <v>1575</v>
      </c>
      <c r="F1706" s="153">
        <v>529</v>
      </c>
      <c r="G1706" s="151">
        <v>2280</v>
      </c>
      <c r="H1706" s="151">
        <v>1750</v>
      </c>
      <c r="I1706" s="151">
        <v>530</v>
      </c>
      <c r="J1706" s="151">
        <v>2060</v>
      </c>
      <c r="K1706" s="151">
        <v>1588</v>
      </c>
      <c r="L1706" s="151">
        <v>472</v>
      </c>
      <c r="M1706" s="172">
        <v>0.93</v>
      </c>
      <c r="N1706" s="153">
        <v>42377</v>
      </c>
      <c r="O1706" s="153">
        <v>31048</v>
      </c>
      <c r="P1706" s="153">
        <v>11329</v>
      </c>
      <c r="Q1706" s="154">
        <v>0.732661585293909</v>
      </c>
      <c r="R1706" s="154">
        <v>0.748574144486692</v>
      </c>
      <c r="S1706" s="154">
        <v>0.767543859649123</v>
      </c>
      <c r="T1706" s="154">
        <v>0.770873786407767</v>
      </c>
      <c r="U1706" s="173">
        <v>-0.0189697151624308</v>
      </c>
      <c r="V1706" s="158">
        <v>13300</v>
      </c>
      <c r="W1706" s="158">
        <v>10471</v>
      </c>
      <c r="X1706" s="158">
        <v>12773</v>
      </c>
      <c r="Y1706" s="158">
        <v>9489</v>
      </c>
      <c r="Z1706" s="155">
        <v>0.787293233082707</v>
      </c>
      <c r="AA1706" s="155">
        <v>0.74289516949816</v>
      </c>
      <c r="AB1706" s="173">
        <v>0.0443980635845466</v>
      </c>
    </row>
    <row r="1707" spans="1:28">
      <c r="A1707" s="175" t="s">
        <v>1455</v>
      </c>
      <c r="B1707" s="178" t="s">
        <v>1857</v>
      </c>
      <c r="C1707" s="178" t="s">
        <v>1711</v>
      </c>
      <c r="D1707" s="150">
        <v>538</v>
      </c>
      <c r="E1707" s="153">
        <v>516</v>
      </c>
      <c r="F1707" s="153">
        <v>22</v>
      </c>
      <c r="G1707" s="151">
        <v>417</v>
      </c>
      <c r="H1707" s="151">
        <v>412</v>
      </c>
      <c r="I1707" s="151">
        <v>5</v>
      </c>
      <c r="J1707" s="151">
        <v>618</v>
      </c>
      <c r="K1707" s="151">
        <v>617</v>
      </c>
      <c r="L1707" s="151">
        <v>1</v>
      </c>
      <c r="M1707" s="172">
        <v>0.93</v>
      </c>
      <c r="N1707" s="153">
        <v>9601</v>
      </c>
      <c r="O1707" s="153">
        <v>9489</v>
      </c>
      <c r="P1707" s="153">
        <v>112</v>
      </c>
      <c r="Q1707" s="154">
        <v>0.988334548484533</v>
      </c>
      <c r="R1707" s="154">
        <v>0.95910780669145</v>
      </c>
      <c r="S1707" s="154">
        <v>0.988009592326139</v>
      </c>
      <c r="T1707" s="154">
        <v>0.998381877022654</v>
      </c>
      <c r="U1707" s="173">
        <v>-0.0289017856346893</v>
      </c>
      <c r="V1707" s="158">
        <v>2900</v>
      </c>
      <c r="W1707" s="158">
        <v>2859</v>
      </c>
      <c r="X1707" s="158">
        <v>3105</v>
      </c>
      <c r="Y1707" s="158">
        <v>3067</v>
      </c>
      <c r="Z1707" s="155">
        <v>0.985862068965517</v>
      </c>
      <c r="AA1707" s="155">
        <v>0.987761674718196</v>
      </c>
      <c r="AB1707" s="173">
        <v>-0.00189960575267922</v>
      </c>
    </row>
    <row r="1708" spans="1:28">
      <c r="A1708" s="175" t="s">
        <v>1455</v>
      </c>
      <c r="B1708" s="178" t="s">
        <v>1857</v>
      </c>
      <c r="C1708" s="178" t="s">
        <v>1712</v>
      </c>
      <c r="D1708" s="150">
        <v>1444</v>
      </c>
      <c r="E1708" s="153">
        <v>1248</v>
      </c>
      <c r="F1708" s="153">
        <v>196</v>
      </c>
      <c r="G1708" s="151">
        <v>1155</v>
      </c>
      <c r="H1708" s="151">
        <v>996</v>
      </c>
      <c r="I1708" s="151">
        <v>159</v>
      </c>
      <c r="J1708" s="151">
        <v>1189</v>
      </c>
      <c r="K1708" s="151">
        <v>951</v>
      </c>
      <c r="L1708" s="151">
        <v>238</v>
      </c>
      <c r="M1708" s="172">
        <v>0.93</v>
      </c>
      <c r="N1708" s="153">
        <v>25149</v>
      </c>
      <c r="O1708" s="153">
        <v>22341</v>
      </c>
      <c r="P1708" s="153">
        <v>2808</v>
      </c>
      <c r="Q1708" s="154">
        <v>0.888345461052129</v>
      </c>
      <c r="R1708" s="154">
        <v>0.864265927977839</v>
      </c>
      <c r="S1708" s="154">
        <v>0.862337662337662</v>
      </c>
      <c r="T1708" s="154">
        <v>0.799831791421363</v>
      </c>
      <c r="U1708" s="173">
        <v>0.00192826564017701</v>
      </c>
      <c r="V1708" s="158">
        <v>8055</v>
      </c>
      <c r="W1708" s="158">
        <v>7017</v>
      </c>
      <c r="X1708" s="158">
        <v>8188</v>
      </c>
      <c r="Y1708" s="158">
        <v>7369</v>
      </c>
      <c r="Z1708" s="155">
        <v>0.871135940409683</v>
      </c>
      <c r="AA1708" s="155">
        <v>0.899975574010747</v>
      </c>
      <c r="AB1708" s="173">
        <v>-0.028839633601064</v>
      </c>
    </row>
    <row r="1709" spans="1:28">
      <c r="A1709" s="175" t="s">
        <v>1455</v>
      </c>
      <c r="B1709" s="178" t="s">
        <v>1853</v>
      </c>
      <c r="C1709" s="178" t="s">
        <v>1713</v>
      </c>
      <c r="D1709" s="150">
        <v>3225</v>
      </c>
      <c r="E1709" s="153">
        <v>2916</v>
      </c>
      <c r="F1709" s="153">
        <v>309</v>
      </c>
      <c r="G1709" s="151">
        <v>3441</v>
      </c>
      <c r="H1709" s="151">
        <v>3183</v>
      </c>
      <c r="I1709" s="151">
        <v>258</v>
      </c>
      <c r="J1709" s="151">
        <v>3650</v>
      </c>
      <c r="K1709" s="151">
        <v>3364</v>
      </c>
      <c r="L1709" s="151">
        <v>286</v>
      </c>
      <c r="M1709" s="172">
        <v>0.93</v>
      </c>
      <c r="N1709" s="153">
        <v>77836</v>
      </c>
      <c r="O1709" s="153">
        <v>70446</v>
      </c>
      <c r="P1709" s="153">
        <v>7390</v>
      </c>
      <c r="Q1709" s="154">
        <v>0.905056786063004</v>
      </c>
      <c r="R1709" s="154">
        <v>0.904186046511628</v>
      </c>
      <c r="S1709" s="154">
        <v>0.925021795989538</v>
      </c>
      <c r="T1709" s="154">
        <v>0.921643835616438</v>
      </c>
      <c r="U1709" s="173">
        <v>-0.02083574947791</v>
      </c>
      <c r="V1709" s="158">
        <v>22833</v>
      </c>
      <c r="W1709" s="158">
        <v>21059</v>
      </c>
      <c r="X1709" s="158">
        <v>24409</v>
      </c>
      <c r="Y1709" s="158">
        <v>21328</v>
      </c>
      <c r="Z1709" s="155">
        <v>0.922305435115841</v>
      </c>
      <c r="AA1709" s="155">
        <v>0.873776066205088</v>
      </c>
      <c r="AB1709" s="173">
        <v>0.0485293689107528</v>
      </c>
    </row>
    <row r="1710" spans="1:28">
      <c r="A1710" s="175" t="s">
        <v>1455</v>
      </c>
      <c r="B1710" s="178" t="s">
        <v>1852</v>
      </c>
      <c r="C1710" s="178" t="s">
        <v>1714</v>
      </c>
      <c r="D1710" s="150">
        <v>2282</v>
      </c>
      <c r="E1710" s="153">
        <v>2007</v>
      </c>
      <c r="F1710" s="153">
        <v>275</v>
      </c>
      <c r="G1710" s="151">
        <v>2109</v>
      </c>
      <c r="H1710" s="151">
        <v>1942</v>
      </c>
      <c r="I1710" s="151">
        <v>167</v>
      </c>
      <c r="J1710" s="151">
        <v>2232</v>
      </c>
      <c r="K1710" s="151">
        <v>2032</v>
      </c>
      <c r="L1710" s="151">
        <v>200</v>
      </c>
      <c r="M1710" s="172">
        <v>0.93</v>
      </c>
      <c r="N1710" s="153">
        <v>48374</v>
      </c>
      <c r="O1710" s="153">
        <v>44176</v>
      </c>
      <c r="P1710" s="153">
        <v>4198</v>
      </c>
      <c r="Q1710" s="154">
        <v>0.913217844296523</v>
      </c>
      <c r="R1710" s="154">
        <v>0.879491673970202</v>
      </c>
      <c r="S1710" s="154">
        <v>0.9208155523945</v>
      </c>
      <c r="T1710" s="154">
        <v>0.910394265232975</v>
      </c>
      <c r="U1710" s="173">
        <v>-0.0413238784242982</v>
      </c>
      <c r="V1710" s="158">
        <v>14941</v>
      </c>
      <c r="W1710" s="158">
        <v>13719</v>
      </c>
      <c r="X1710" s="158">
        <v>14820</v>
      </c>
      <c r="Y1710" s="158">
        <v>13487</v>
      </c>
      <c r="Z1710" s="155">
        <v>0.918211632420855</v>
      </c>
      <c r="AA1710" s="155">
        <v>0.910053981106613</v>
      </c>
      <c r="AB1710" s="173">
        <v>0.00815765131424262</v>
      </c>
    </row>
    <row r="1711" spans="1:28">
      <c r="A1711" s="175" t="s">
        <v>1455</v>
      </c>
      <c r="B1711" s="178" t="s">
        <v>1856</v>
      </c>
      <c r="C1711" s="178" t="s">
        <v>1715</v>
      </c>
      <c r="D1711" s="150">
        <v>82</v>
      </c>
      <c r="E1711" s="153">
        <v>59</v>
      </c>
      <c r="F1711" s="153">
        <v>23</v>
      </c>
      <c r="G1711" s="151">
        <v>364</v>
      </c>
      <c r="H1711" s="151">
        <v>284</v>
      </c>
      <c r="I1711" s="151">
        <v>80</v>
      </c>
      <c r="J1711" s="151">
        <v>593</v>
      </c>
      <c r="K1711" s="151">
        <v>394</v>
      </c>
      <c r="L1711" s="151">
        <v>199</v>
      </c>
      <c r="M1711" s="172">
        <v>0.93</v>
      </c>
      <c r="N1711" s="153">
        <v>9206</v>
      </c>
      <c r="O1711" s="153">
        <v>7869</v>
      </c>
      <c r="P1711" s="153">
        <v>1337</v>
      </c>
      <c r="Q1711" s="154">
        <v>0.854768629154899</v>
      </c>
      <c r="R1711" s="154">
        <v>0.719512195121951</v>
      </c>
      <c r="S1711" s="154">
        <v>0.78021978021978</v>
      </c>
      <c r="T1711" s="154">
        <v>0.664418212478921</v>
      </c>
      <c r="U1711" s="173">
        <v>-0.060707585097829</v>
      </c>
      <c r="V1711" s="158">
        <v>3014</v>
      </c>
      <c r="W1711" s="158">
        <v>2396</v>
      </c>
      <c r="X1711" s="158">
        <v>1768</v>
      </c>
      <c r="Y1711" s="158">
        <v>1647</v>
      </c>
      <c r="Z1711" s="155">
        <v>0.794956867949569</v>
      </c>
      <c r="AA1711" s="155">
        <v>0.931561085972851</v>
      </c>
      <c r="AB1711" s="173">
        <v>-0.136604218023282</v>
      </c>
    </row>
  </sheetData>
  <mergeCells count="26">
    <mergeCell ref="A1:AB1"/>
    <mergeCell ref="R2:T2"/>
    <mergeCell ref="Z2:AA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U2:U3"/>
    <mergeCell ref="V2:V3"/>
    <mergeCell ref="W2:W3"/>
    <mergeCell ref="X2:X3"/>
    <mergeCell ref="Y2:Y3"/>
    <mergeCell ref="AB2:AB3"/>
  </mergeCells>
  <conditionalFormatting sqref="C6">
    <cfRule type="expression" dxfId="4" priority="40">
      <formula>#REF!="TIDAK TERCAPAI"</formula>
    </cfRule>
  </conditionalFormatting>
  <conditionalFormatting sqref="C17">
    <cfRule type="expression" dxfId="4" priority="38">
      <formula>#REF!="TIDAK TERCAPAI"</formula>
    </cfRule>
  </conditionalFormatting>
  <conditionalFormatting sqref="C20">
    <cfRule type="duplicateValues" dxfId="3" priority="50"/>
    <cfRule type="expression" dxfId="4" priority="49">
      <formula>#REF!="TIDAK TERCAPAI"</formula>
    </cfRule>
  </conditionalFormatting>
  <conditionalFormatting sqref="C21">
    <cfRule type="duplicateValues" dxfId="3" priority="48"/>
    <cfRule type="expression" dxfId="4" priority="47">
      <formula>#REF!="TIDAK TERCAPAI"</formula>
    </cfRule>
  </conditionalFormatting>
  <conditionalFormatting sqref="C22">
    <cfRule type="duplicateValues" dxfId="3" priority="46"/>
    <cfRule type="expression" dxfId="4" priority="45">
      <formula>#REF!="TIDAK TERCAPAI"</formula>
    </cfRule>
  </conditionalFormatting>
  <conditionalFormatting sqref="C25">
    <cfRule type="duplicateValues" dxfId="3" priority="180"/>
    <cfRule type="expression" dxfId="4" priority="179">
      <formula>#REF!="TIDAK TERCAPAI"</formula>
    </cfRule>
  </conditionalFormatting>
  <conditionalFormatting sqref="C26">
    <cfRule type="duplicateValues" dxfId="3" priority="178"/>
    <cfRule type="expression" dxfId="4" priority="115">
      <formula>#REF!="TIDAK TERCAPAI"</formula>
    </cfRule>
  </conditionalFormatting>
  <conditionalFormatting sqref="C27">
    <cfRule type="duplicateValues" dxfId="3" priority="177"/>
    <cfRule type="expression" dxfId="4" priority="114">
      <formula>#REF!="TIDAK TERCAPAI"</formula>
    </cfRule>
  </conditionalFormatting>
  <conditionalFormatting sqref="C28">
    <cfRule type="duplicateValues" dxfId="3" priority="176"/>
    <cfRule type="expression" dxfId="4" priority="113">
      <formula>#REF!="TIDAK TERCAPAI"</formula>
    </cfRule>
  </conditionalFormatting>
  <conditionalFormatting sqref="C29">
    <cfRule type="duplicateValues" dxfId="3" priority="175"/>
    <cfRule type="expression" dxfId="4" priority="112">
      <formula>#REF!="TIDAK TERCAPAI"</formula>
    </cfRule>
  </conditionalFormatting>
  <conditionalFormatting sqref="C30">
    <cfRule type="duplicateValues" dxfId="3" priority="174"/>
    <cfRule type="expression" dxfId="4" priority="111">
      <formula>#REF!="TIDAK TERCAPAI"</formula>
    </cfRule>
  </conditionalFormatting>
  <conditionalFormatting sqref="C31">
    <cfRule type="duplicateValues" dxfId="3" priority="173"/>
    <cfRule type="expression" dxfId="4" priority="110">
      <formula>#REF!="TIDAK TERCAPAI"</formula>
    </cfRule>
  </conditionalFormatting>
  <conditionalFormatting sqref="C32">
    <cfRule type="duplicateValues" dxfId="3" priority="172"/>
    <cfRule type="expression" dxfId="4" priority="109">
      <formula>#REF!="TIDAK TERCAPAI"</formula>
    </cfRule>
  </conditionalFormatting>
  <conditionalFormatting sqref="C33">
    <cfRule type="duplicateValues" dxfId="3" priority="171"/>
    <cfRule type="expression" dxfId="4" priority="108">
      <formula>#REF!="TIDAK TERCAPAI"</formula>
    </cfRule>
  </conditionalFormatting>
  <conditionalFormatting sqref="C34">
    <cfRule type="duplicateValues" dxfId="3" priority="170"/>
    <cfRule type="expression" dxfId="4" priority="107">
      <formula>#REF!="TIDAK TERCAPAI"</formula>
    </cfRule>
  </conditionalFormatting>
  <conditionalFormatting sqref="C35">
    <cfRule type="duplicateValues" dxfId="3" priority="169"/>
    <cfRule type="expression" dxfId="4" priority="106">
      <formula>#REF!="TIDAK TERCAPAI"</formula>
    </cfRule>
  </conditionalFormatting>
  <conditionalFormatting sqref="C36">
    <cfRule type="duplicateValues" dxfId="3" priority="168"/>
    <cfRule type="expression" dxfId="4" priority="105">
      <formula>#REF!="TIDAK TERCAPAI"</formula>
    </cfRule>
  </conditionalFormatting>
  <conditionalFormatting sqref="C37">
    <cfRule type="duplicateValues" dxfId="3" priority="167"/>
    <cfRule type="expression" dxfId="4" priority="104">
      <formula>#REF!="TIDAK TERCAPAI"</formula>
    </cfRule>
  </conditionalFormatting>
  <conditionalFormatting sqref="C38">
    <cfRule type="duplicateValues" dxfId="3" priority="166"/>
    <cfRule type="expression" dxfId="4" priority="103">
      <formula>#REF!="TIDAK TERCAPAI"</formula>
    </cfRule>
  </conditionalFormatting>
  <conditionalFormatting sqref="C39">
    <cfRule type="duplicateValues" dxfId="3" priority="165"/>
    <cfRule type="expression" dxfId="4" priority="102">
      <formula>#REF!="TIDAK TERCAPAI"</formula>
    </cfRule>
  </conditionalFormatting>
  <conditionalFormatting sqref="C40">
    <cfRule type="duplicateValues" dxfId="3" priority="164"/>
    <cfRule type="expression" dxfId="4" priority="101">
      <formula>#REF!="TIDAK TERCAPAI"</formula>
    </cfRule>
  </conditionalFormatting>
  <conditionalFormatting sqref="C41">
    <cfRule type="duplicateValues" dxfId="3" priority="163"/>
    <cfRule type="expression" dxfId="4" priority="100">
      <formula>#REF!="TIDAK TERCAPAI"</formula>
    </cfRule>
  </conditionalFormatting>
  <conditionalFormatting sqref="C42">
    <cfRule type="duplicateValues" dxfId="3" priority="162"/>
    <cfRule type="expression" dxfId="4" priority="99">
      <formula>#REF!="TIDAK TERCAPAI"</formula>
    </cfRule>
  </conditionalFormatting>
  <conditionalFormatting sqref="C43">
    <cfRule type="duplicateValues" dxfId="3" priority="161"/>
    <cfRule type="expression" dxfId="4" priority="98">
      <formula>#REF!="TIDAK TERCAPAI"</formula>
    </cfRule>
  </conditionalFormatting>
  <conditionalFormatting sqref="C44">
    <cfRule type="duplicateValues" dxfId="3" priority="160"/>
    <cfRule type="expression" dxfId="4" priority="97">
      <formula>#REF!="TIDAK TERCAPAI"</formula>
    </cfRule>
  </conditionalFormatting>
  <conditionalFormatting sqref="C45">
    <cfRule type="duplicateValues" dxfId="3" priority="159"/>
    <cfRule type="expression" dxfId="4" priority="96">
      <formula>#REF!="TIDAK TERCAPAI"</formula>
    </cfRule>
  </conditionalFormatting>
  <conditionalFormatting sqref="C46">
    <cfRule type="duplicateValues" dxfId="3" priority="158"/>
    <cfRule type="expression" dxfId="4" priority="95">
      <formula>#REF!="TIDAK TERCAPAI"</formula>
    </cfRule>
  </conditionalFormatting>
  <conditionalFormatting sqref="C47">
    <cfRule type="duplicateValues" dxfId="3" priority="157"/>
    <cfRule type="expression" dxfId="4" priority="94">
      <formula>#REF!="TIDAK TERCAPAI"</formula>
    </cfRule>
  </conditionalFormatting>
  <conditionalFormatting sqref="C51">
    <cfRule type="duplicateValues" dxfId="3" priority="155"/>
    <cfRule type="expression" dxfId="4" priority="92">
      <formula>#REF!="TIDAK TERCAPAI"</formula>
    </cfRule>
  </conditionalFormatting>
  <conditionalFormatting sqref="C52">
    <cfRule type="duplicateValues" dxfId="3" priority="154"/>
    <cfRule type="expression" dxfId="4" priority="91">
      <formula>#REF!="TIDAK TERCAPAI"</formula>
    </cfRule>
  </conditionalFormatting>
  <conditionalFormatting sqref="C53">
    <cfRule type="duplicateValues" dxfId="3" priority="153"/>
    <cfRule type="expression" dxfId="4" priority="90">
      <formula>#REF!="TIDAK TERCAPAI"</formula>
    </cfRule>
  </conditionalFormatting>
  <conditionalFormatting sqref="C56">
    <cfRule type="duplicateValues" dxfId="3" priority="151"/>
    <cfRule type="expression" dxfId="4" priority="88">
      <formula>#REF!="TIDAK TERCAPAI"</formula>
    </cfRule>
  </conditionalFormatting>
  <conditionalFormatting sqref="C57">
    <cfRule type="duplicateValues" dxfId="3" priority="150"/>
    <cfRule type="expression" dxfId="4" priority="87">
      <formula>#REF!="TIDAK TERCAPAI"</formula>
    </cfRule>
  </conditionalFormatting>
  <conditionalFormatting sqref="C58">
    <cfRule type="duplicateValues" dxfId="3" priority="149"/>
    <cfRule type="expression" dxfId="4" priority="86">
      <formula>#REF!="TIDAK TERCAPAI"</formula>
    </cfRule>
  </conditionalFormatting>
  <conditionalFormatting sqref="C59">
    <cfRule type="duplicateValues" dxfId="3" priority="148"/>
    <cfRule type="expression" dxfId="4" priority="85">
      <formula>#REF!="TIDAK TERCAPAI"</formula>
    </cfRule>
  </conditionalFormatting>
  <conditionalFormatting sqref="C60">
    <cfRule type="duplicateValues" dxfId="3" priority="147"/>
    <cfRule type="expression" dxfId="4" priority="84">
      <formula>#REF!="TIDAK TERCAPAI"</formula>
    </cfRule>
  </conditionalFormatting>
  <conditionalFormatting sqref="C63">
    <cfRule type="duplicateValues" dxfId="3" priority="145"/>
    <cfRule type="expression" dxfId="4" priority="82">
      <formula>#REF!="TIDAK TERCAPAI"</formula>
    </cfRule>
  </conditionalFormatting>
  <conditionalFormatting sqref="C64">
    <cfRule type="duplicateValues" dxfId="3" priority="144"/>
    <cfRule type="expression" dxfId="4" priority="81">
      <formula>#REF!="TIDAK TERCAPAI"</formula>
    </cfRule>
  </conditionalFormatting>
  <conditionalFormatting sqref="C65">
    <cfRule type="duplicateValues" dxfId="3" priority="33"/>
    <cfRule type="expression" dxfId="4" priority="32">
      <formula>#REF!="TIDAK TERCAPAI"</formula>
    </cfRule>
  </conditionalFormatting>
  <conditionalFormatting sqref="C66">
    <cfRule type="duplicateValues" dxfId="3" priority="143"/>
    <cfRule type="expression" dxfId="4" priority="80">
      <formula>#REF!="TIDAK TERCAPAI"</formula>
    </cfRule>
  </conditionalFormatting>
  <conditionalFormatting sqref="C73">
    <cfRule type="duplicateValues" dxfId="3" priority="140"/>
    <cfRule type="expression" dxfId="4" priority="77">
      <formula>#REF!="TIDAK TERCAPAI"</formula>
    </cfRule>
  </conditionalFormatting>
  <conditionalFormatting sqref="C79">
    <cfRule type="duplicateValues" dxfId="3" priority="137"/>
    <cfRule type="expression" dxfId="4" priority="74">
      <formula>#REF!="TIDAK TERCAPAI"</formula>
    </cfRule>
  </conditionalFormatting>
  <conditionalFormatting sqref="C80">
    <cfRule type="duplicateValues" dxfId="3" priority="136"/>
    <cfRule type="expression" dxfId="4" priority="73">
      <formula>#REF!="TIDAK TERCAPAI"</formula>
    </cfRule>
  </conditionalFormatting>
  <conditionalFormatting sqref="C81">
    <cfRule type="duplicateValues" dxfId="3" priority="135"/>
    <cfRule type="expression" dxfId="4" priority="72">
      <formula>#REF!="TIDAK TERCAPAI"</formula>
    </cfRule>
  </conditionalFormatting>
  <conditionalFormatting sqref="C84">
    <cfRule type="duplicateValues" dxfId="3" priority="133"/>
    <cfRule type="expression" dxfId="4" priority="70">
      <formula>#REF!="TIDAK TERCAPAI"</formula>
    </cfRule>
  </conditionalFormatting>
  <conditionalFormatting sqref="C92">
    <cfRule type="duplicateValues" dxfId="3" priority="130"/>
    <cfRule type="expression" dxfId="4" priority="67">
      <formula>#REF!="TIDAK TERCAPAI"</formula>
    </cfRule>
  </conditionalFormatting>
  <conditionalFormatting sqref="C93">
    <cfRule type="duplicateValues" dxfId="3" priority="129"/>
    <cfRule type="expression" dxfId="4" priority="66">
      <formula>#REF!="TIDAK TERCAPAI"</formula>
    </cfRule>
  </conditionalFormatting>
  <conditionalFormatting sqref="C94">
    <cfRule type="duplicateValues" dxfId="3" priority="128"/>
    <cfRule type="expression" dxfId="4" priority="65">
      <formula>#REF!="TIDAK TERCAPAI"</formula>
    </cfRule>
  </conditionalFormatting>
  <conditionalFormatting sqref="C95">
    <cfRule type="duplicateValues" dxfId="3" priority="127"/>
    <cfRule type="expression" dxfId="4" priority="64">
      <formula>#REF!="TIDAK TERCAPAI"</formula>
    </cfRule>
  </conditionalFormatting>
  <conditionalFormatting sqref="C96">
    <cfRule type="duplicateValues" dxfId="3" priority="126"/>
    <cfRule type="expression" dxfId="4" priority="63">
      <formula>#REF!="TIDAK TERCAPAI"</formula>
    </cfRule>
  </conditionalFormatting>
  <conditionalFormatting sqref="C97">
    <cfRule type="duplicateValues" dxfId="3" priority="125"/>
    <cfRule type="expression" dxfId="4" priority="62">
      <formula>#REF!="TIDAK TERCAPAI"</formula>
    </cfRule>
  </conditionalFormatting>
  <conditionalFormatting sqref="C98">
    <cfRule type="duplicateValues" dxfId="3" priority="124"/>
    <cfRule type="expression" dxfId="4" priority="61">
      <formula>#REF!="TIDAK TERCAPAI"</formula>
    </cfRule>
  </conditionalFormatting>
  <conditionalFormatting sqref="C99">
    <cfRule type="duplicateValues" dxfId="3" priority="123"/>
    <cfRule type="expression" dxfId="4" priority="60">
      <formula>#REF!="TIDAK TERCAPAI"</formula>
    </cfRule>
  </conditionalFormatting>
  <conditionalFormatting sqref="C100">
    <cfRule type="duplicateValues" dxfId="3" priority="122"/>
    <cfRule type="expression" dxfId="4" priority="59">
      <formula>#REF!="TIDAK TERCAPAI"</formula>
    </cfRule>
  </conditionalFormatting>
  <conditionalFormatting sqref="C101">
    <cfRule type="duplicateValues" dxfId="3" priority="121"/>
    <cfRule type="expression" dxfId="4" priority="58">
      <formula>#REF!="TIDAK TERCAPAI"</formula>
    </cfRule>
  </conditionalFormatting>
  <conditionalFormatting sqref="C105">
    <cfRule type="duplicateValues" dxfId="3" priority="52"/>
    <cfRule type="expression" dxfId="4" priority="51">
      <formula>#REF!="TIDAK TERCAPAI"</formula>
    </cfRule>
  </conditionalFormatting>
  <conditionalFormatting sqref="C106">
    <cfRule type="duplicateValues" dxfId="3" priority="44"/>
    <cfRule type="expression" dxfId="4" priority="42">
      <formula>#REF!="TIDAK TERCAPAI"</formula>
    </cfRule>
  </conditionalFormatting>
  <conditionalFormatting sqref="C107">
    <cfRule type="duplicateValues" dxfId="3" priority="43"/>
    <cfRule type="expression" dxfId="4" priority="41">
      <formula>#REF!="TIDAK TERCAPAI"</formula>
    </cfRule>
  </conditionalFormatting>
  <conditionalFormatting sqref="C112">
    <cfRule type="duplicateValues" dxfId="3" priority="119"/>
    <cfRule type="expression" dxfId="4" priority="56">
      <formula>#REF!="TIDAK TERCAPAI"</formula>
    </cfRule>
  </conditionalFormatting>
  <conditionalFormatting sqref="C113">
    <cfRule type="duplicateValues" dxfId="3" priority="118"/>
    <cfRule type="expression" dxfId="4" priority="55">
      <formula>#REF!="TIDAK TERCAPAI"</formula>
    </cfRule>
  </conditionalFormatting>
  <conditionalFormatting sqref="C114">
    <cfRule type="duplicateValues" dxfId="3" priority="117"/>
    <cfRule type="expression" dxfId="4" priority="54">
      <formula>#REF!="TIDAK TERCAPAI"</formula>
    </cfRule>
  </conditionalFormatting>
  <conditionalFormatting sqref="C115">
    <cfRule type="duplicateValues" dxfId="3" priority="116"/>
    <cfRule type="expression" dxfId="4" priority="53">
      <formula>#REF!="TIDAK TERCAPAI"</formula>
    </cfRule>
  </conditionalFormatting>
  <conditionalFormatting sqref="C404">
    <cfRule type="duplicateValues" dxfId="0" priority="30"/>
  </conditionalFormatting>
  <conditionalFormatting sqref="C434">
    <cfRule type="duplicateValues" dxfId="0" priority="27"/>
  </conditionalFormatting>
  <conditionalFormatting sqref="C493">
    <cfRule type="duplicateValues" dxfId="0" priority="25"/>
  </conditionalFormatting>
  <conditionalFormatting sqref="C505">
    <cfRule type="duplicateValues" dxfId="0" priority="24"/>
  </conditionalFormatting>
  <conditionalFormatting sqref="C518">
    <cfRule type="duplicateValues" dxfId="0" priority="20"/>
  </conditionalFormatting>
  <conditionalFormatting sqref="C538">
    <cfRule type="duplicateValues" dxfId="0" priority="18"/>
  </conditionalFormatting>
  <conditionalFormatting sqref="C581">
    <cfRule type="duplicateValues" dxfId="0" priority="14"/>
  </conditionalFormatting>
  <conditionalFormatting sqref="C584">
    <cfRule type="duplicateValues" dxfId="0" priority="12"/>
  </conditionalFormatting>
  <conditionalFormatting sqref="C628">
    <cfRule type="duplicateValues" dxfId="0" priority="10"/>
  </conditionalFormatting>
  <conditionalFormatting sqref="C654">
    <cfRule type="duplicateValues" dxfId="0" priority="7"/>
  </conditionalFormatting>
  <conditionalFormatting sqref="C655">
    <cfRule type="duplicateValues" dxfId="0" priority="6"/>
  </conditionalFormatting>
  <conditionalFormatting sqref="C669">
    <cfRule type="duplicateValues" dxfId="0" priority="4"/>
  </conditionalFormatting>
  <conditionalFormatting sqref="C671">
    <cfRule type="duplicateValues" dxfId="0" priority="3"/>
  </conditionalFormatting>
  <conditionalFormatting sqref="C673">
    <cfRule type="duplicateValues" dxfId="0" priority="2"/>
  </conditionalFormatting>
  <conditionalFormatting sqref="C48:C50">
    <cfRule type="duplicateValues" dxfId="3" priority="156"/>
    <cfRule type="expression" dxfId="4" priority="93">
      <formula>#REF!="TIDAK TERCAPAI"</formula>
    </cfRule>
  </conditionalFormatting>
  <conditionalFormatting sqref="C54:C55">
    <cfRule type="duplicateValues" dxfId="3" priority="152"/>
    <cfRule type="expression" dxfId="4" priority="89">
      <formula>#REF!="TIDAK TERCAPAI"</formula>
    </cfRule>
  </conditionalFormatting>
  <conditionalFormatting sqref="C61:C62">
    <cfRule type="duplicateValues" dxfId="3" priority="146"/>
    <cfRule type="expression" dxfId="4" priority="83">
      <formula>#REF!="TIDAK TERCAPAI"</formula>
    </cfRule>
  </conditionalFormatting>
  <conditionalFormatting sqref="C67:C70">
    <cfRule type="duplicateValues" dxfId="3" priority="142"/>
    <cfRule type="expression" dxfId="4" priority="79">
      <formula>#REF!="TIDAK TERCAPAI"</formula>
    </cfRule>
  </conditionalFormatting>
  <conditionalFormatting sqref="C71:C72">
    <cfRule type="duplicateValues" dxfId="3" priority="141"/>
    <cfRule type="expression" dxfId="4" priority="78">
      <formula>#REF!="TIDAK TERCAPAI"</formula>
    </cfRule>
  </conditionalFormatting>
  <conditionalFormatting sqref="C74:C76">
    <cfRule type="duplicateValues" dxfId="3" priority="139"/>
    <cfRule type="expression" dxfId="4" priority="76">
      <formula>#REF!="TIDAK TERCAPAI"</formula>
    </cfRule>
  </conditionalFormatting>
  <conditionalFormatting sqref="C77:C78">
    <cfRule type="duplicateValues" dxfId="3" priority="138"/>
    <cfRule type="expression" dxfId="4" priority="75">
      <formula>#REF!="TIDAK TERCAPAI"</formula>
    </cfRule>
  </conditionalFormatting>
  <conditionalFormatting sqref="C82:C83">
    <cfRule type="duplicateValues" dxfId="3" priority="134"/>
    <cfRule type="expression" dxfId="4" priority="71">
      <formula>#REF!="TIDAK TERCAPAI"</formula>
    </cfRule>
  </conditionalFormatting>
  <conditionalFormatting sqref="C85:C88">
    <cfRule type="duplicateValues" dxfId="3" priority="132"/>
    <cfRule type="expression" dxfId="4" priority="69">
      <formula>#REF!="TIDAK TERCAPAI"</formula>
    </cfRule>
  </conditionalFormatting>
  <conditionalFormatting sqref="C89:C91">
    <cfRule type="duplicateValues" dxfId="3" priority="131"/>
    <cfRule type="expression" dxfId="4" priority="68">
      <formula>#REF!="TIDAK TERCAPAI"</formula>
    </cfRule>
  </conditionalFormatting>
  <conditionalFormatting sqref="C110:C111">
    <cfRule type="duplicateValues" dxfId="3" priority="120"/>
    <cfRule type="expression" dxfId="4" priority="57">
      <formula>#REF!="TIDAK TERCAPAI"</formula>
    </cfRule>
  </conditionalFormatting>
  <conditionalFormatting sqref="C400:C404">
    <cfRule type="duplicateValues" dxfId="0" priority="28"/>
  </conditionalFormatting>
  <conditionalFormatting sqref="C402:C404">
    <cfRule type="duplicateValues" dxfId="0" priority="29"/>
  </conditionalFormatting>
  <conditionalFormatting sqref="C412:C416">
    <cfRule type="duplicateValues" dxfId="0" priority="31"/>
  </conditionalFormatting>
  <conditionalFormatting sqref="C502:C504">
    <cfRule type="duplicateValues" dxfId="0" priority="26"/>
  </conditionalFormatting>
  <conditionalFormatting sqref="C512:C513">
    <cfRule type="duplicateValues" dxfId="0" priority="23"/>
  </conditionalFormatting>
  <conditionalFormatting sqref="C514:C515">
    <cfRule type="duplicateValues" dxfId="0" priority="22"/>
  </conditionalFormatting>
  <conditionalFormatting sqref="C516:C517">
    <cfRule type="duplicateValues" dxfId="0" priority="21"/>
  </conditionalFormatting>
  <conditionalFormatting sqref="C547:C551">
    <cfRule type="duplicateValues" dxfId="0" priority="16"/>
  </conditionalFormatting>
  <conditionalFormatting sqref="C550:C551">
    <cfRule type="duplicateValues" dxfId="0" priority="17"/>
  </conditionalFormatting>
  <conditionalFormatting sqref="C569:C570">
    <cfRule type="duplicateValues" dxfId="0" priority="15"/>
  </conditionalFormatting>
  <conditionalFormatting sqref="C582:C583">
    <cfRule type="duplicateValues" dxfId="0" priority="13"/>
  </conditionalFormatting>
  <conditionalFormatting sqref="C617:C619">
    <cfRule type="duplicateValues" dxfId="0" priority="11"/>
  </conditionalFormatting>
  <conditionalFormatting sqref="C630:C633">
    <cfRule type="duplicateValues" dxfId="0" priority="9"/>
  </conditionalFormatting>
  <conditionalFormatting sqref="C634:C641">
    <cfRule type="duplicateValues" dxfId="0" priority="19"/>
  </conditionalFormatting>
  <conditionalFormatting sqref="C634:C637">
    <cfRule type="duplicateValues" dxfId="0" priority="8"/>
  </conditionalFormatting>
  <conditionalFormatting sqref="C656:C657">
    <cfRule type="duplicateValues" dxfId="0" priority="5"/>
  </conditionalFormatting>
  <conditionalFormatting sqref="C674:C929">
    <cfRule type="duplicateValues" dxfId="0" priority="1"/>
  </conditionalFormatting>
  <conditionalFormatting sqref="D6:D1711">
    <cfRule type="cellIs" dxfId="5" priority="39" operator="lessThan">
      <formula>100</formula>
    </cfRule>
  </conditionalFormatting>
  <conditionalFormatting sqref="Q6:T1711">
    <cfRule type="cellIs" dxfId="1" priority="37" operator="greaterThan">
      <formula>0.9199</formula>
    </cfRule>
    <cfRule type="cellIs" dxfId="2" priority="36" operator="lessThan">
      <formula>0.9199</formula>
    </cfRule>
  </conditionalFormatting>
  <conditionalFormatting sqref="Z6:AA1711">
    <cfRule type="cellIs" dxfId="1" priority="35" operator="greaterThan">
      <formula>0.9199</formula>
    </cfRule>
    <cfRule type="cellIs" dxfId="2" priority="34" operator="lessThan">
      <formula>0.9199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Q1628"/>
  <sheetViews>
    <sheetView tabSelected="1" zoomScale="55" zoomScaleNormal="55" zoomScaleSheetLayoutView="50" workbookViewId="0">
      <pane ySplit="5" topLeftCell="A6" activePane="bottomLeft" state="frozen"/>
      <selection/>
      <selection pane="bottomLeft" activeCell="AO21" sqref="AO21"/>
    </sheetView>
  </sheetViews>
  <sheetFormatPr defaultColWidth="10.2857142857143" defaultRowHeight="16.5"/>
  <cols>
    <col min="1" max="1" width="19.4571428571429" style="109" customWidth="1"/>
    <col min="2" max="2" width="52.1809523809524" style="110" customWidth="1"/>
    <col min="3" max="3" width="31.4285714285714" style="110" customWidth="1"/>
    <col min="4" max="4" width="16.047619047619" style="111" customWidth="1"/>
    <col min="5" max="5" width="19.0095238095238" style="111" hidden="1" customWidth="1"/>
    <col min="6" max="6" width="23.2952380952381" style="111" hidden="1" customWidth="1"/>
    <col min="7" max="7" width="19.8285714285714" style="111" hidden="1" customWidth="1"/>
    <col min="8" max="8" width="16.5333333333333" style="111" hidden="1" customWidth="1"/>
    <col min="9" max="9" width="14.7047619047619" style="111" hidden="1" customWidth="1"/>
    <col min="10" max="10" width="14.3714285714286" style="111" hidden="1" customWidth="1"/>
    <col min="11" max="11" width="16.5238095238095" style="111" hidden="1" customWidth="1"/>
    <col min="12" max="12" width="16.6952380952381" style="111" hidden="1" customWidth="1"/>
    <col min="13" max="13" width="17.0190476190476" style="111" hidden="1" customWidth="1"/>
    <col min="14" max="14" width="16.0380952380952" style="111" hidden="1" customWidth="1"/>
    <col min="15" max="15" width="17.1904761904762" style="111" hidden="1" customWidth="1"/>
    <col min="16" max="16" width="16.5142857142857" style="111" hidden="1" customWidth="1"/>
    <col min="17" max="17" width="16.3619047619048" style="111" hidden="1" customWidth="1"/>
    <col min="18" max="18" width="17.3428571428571" style="111" hidden="1" customWidth="1"/>
    <col min="19" max="19" width="10.2857142857143" style="111" customWidth="1"/>
    <col min="20" max="20" width="17.5428571428571" style="111" hidden="1" customWidth="1"/>
    <col min="21" max="21" width="18.3619047619048" style="111" hidden="1" customWidth="1"/>
    <col min="22" max="22" width="21.8285714285714" style="111" hidden="1" customWidth="1"/>
    <col min="23" max="23" width="13.5238095238095" style="111" hidden="1" customWidth="1"/>
    <col min="24" max="24" width="18.1809523809524" style="111" hidden="1" customWidth="1"/>
    <col min="25" max="25" width="11.8380952380952" style="111" customWidth="1"/>
    <col min="26" max="26" width="10.952380952381" style="111" customWidth="1"/>
    <col min="27" max="27" width="12.552380952381" style="111" customWidth="1"/>
    <col min="28" max="28" width="10.3809523809524" style="111" customWidth="1"/>
    <col min="29" max="29" width="13.9238095238095" style="110" customWidth="1"/>
    <col min="30" max="30" width="20.3238095238095" style="110" hidden="1" customWidth="1"/>
    <col min="31" max="31" width="23.8" style="110" hidden="1" customWidth="1"/>
    <col min="32" max="35" width="21.3142857142857" style="110" hidden="1" customWidth="1"/>
    <col min="36" max="36" width="17.3428571428571" style="112" customWidth="1"/>
    <col min="37" max="37" width="16.6" style="112" customWidth="1"/>
    <col min="38" max="38" width="16.0666666666667" style="112" customWidth="1"/>
    <col min="39" max="39" width="10.2857142857143" style="112" customWidth="1"/>
    <col min="40" max="40" width="15.2761904761905" style="113" customWidth="1"/>
    <col min="41" max="41" width="29.2571428571429" style="112" customWidth="1"/>
    <col min="42" max="42" width="10.2857142857143" style="112"/>
    <col min="43" max="43" width="11.3619047619048" style="87"/>
    <col min="44" max="16384" width="10.2857142857143" style="87"/>
  </cols>
  <sheetData>
    <row r="1" ht="54" customHeight="1" spans="1:43">
      <c r="A1" s="114" t="str">
        <f>CONCATENATE("网管-爪哇巴厘岛退件率",TEXT($Z$4,"MM月DD日"),"
NM-Monitoring Retur Agent Jawa-Bali ",TEXT($Z$4,"DD MMM YYYY"))</f>
        <v>网管-爪哇巴厘岛退件率09月24日
NM-Monitoring Retur Agent Jawa-Bali 24 Sep 2026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</row>
    <row r="2" ht="331" hidden="1" customHeight="1" spans="1:43">
      <c r="A2" s="115" t="s">
        <v>1877</v>
      </c>
      <c r="B2" s="116"/>
      <c r="C2" s="116"/>
      <c r="D2" s="116"/>
      <c r="E2" s="116"/>
      <c r="F2" s="116"/>
      <c r="G2" s="117" t="s">
        <v>1878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ht="51" customHeight="1" spans="1:43">
      <c r="A3" s="118" t="s">
        <v>5</v>
      </c>
      <c r="B3" s="119" t="s">
        <v>1858</v>
      </c>
      <c r="C3" s="118" t="s">
        <v>1722</v>
      </c>
      <c r="D3" s="118" t="str">
        <f>"Total"&amp;CHAR(10)&amp;"Delivery"&amp;CHAR(10)&amp;TEXT($Z$4,"dd mmm yyyy")</f>
        <v>Total
Delivery
24 Sep 2026</v>
      </c>
      <c r="E3" s="120" t="str">
        <f>"退件量-退件"&amp;CHAR(10)&amp;"登记票数"&amp;CHAR(10)&amp;"Jumlah"&amp;CHAR(10)&amp;"Regist Retur"&amp;CHAR(10)&amp;TEXT($Z$4,"dd mmm yyyy")</f>
        <v>退件量-退件
登记票数
Jumlah
Regist Retur
24 Sep 2026</v>
      </c>
      <c r="F3" s="120" t="str">
        <f>"退件量-退件"&amp;CHAR(10)&amp;"确认票数"&amp;CHAR(10)&amp;"Jumlah"&amp;CHAR(10)&amp;"Konfirmasi"&amp;CHAR(10)&amp;"Retur"&amp;CHAR(10)&amp;TEXT($Z$4,"dd mmm yyyy")</f>
        <v>退件量-退件
确认票数
Jumlah
Konfirmasi
Retur
24 Sep 2026</v>
      </c>
      <c r="G3" s="120" t="str">
        <f>"退件量-退件签"&amp;CHAR(10)&amp;"收票数"&amp;CHAR(10)&amp;"Jumlah TTD"&amp;CHAR(10)&amp;"Retur"&amp;CHAR(10)&amp;TEXT($Z$4,"dd mmm yyyy")</f>
        <v>退件量-退件签
收票数
Jumlah TTD
Retur
24 Sep 2026</v>
      </c>
      <c r="H3" s="118" t="str">
        <f>"退件量-退件作"&amp;CHAR(10)&amp;"废票数"&amp;CHAR(10)&amp;"Jumlah Void"&amp;CHAR(10)&amp;"Retur"&amp;CHAR(10)&amp;TEXT($Z$4,"dd mmm yyyy")</f>
        <v>退件量-退件作
废票数
Jumlah Void
Retur
24 Sep 2026</v>
      </c>
      <c r="I3" s="118" t="str">
        <f>"Total"&amp;CHAR(10)&amp;"Delivery"&amp;CHAR(10)&amp;TEXT($AA$4,"dd mmm yyyy")</f>
        <v>Total
Delivery
23 Sep 2026</v>
      </c>
      <c r="J3" s="120" t="str">
        <f>"退件量-退件"&amp;CHAR(10)&amp;"登记票数"&amp;CHAR(10)&amp;"Jumlah"&amp;CHAR(10)&amp;"Regist Retur"&amp;CHAR(10)&amp;TEXT($AA$4,"dd mmm yyyy")</f>
        <v>退件量-退件
登记票数
Jumlah
Regist Retur
23 Sep 2026</v>
      </c>
      <c r="K3" s="120" t="str">
        <f>"退件量-退件"&amp;CHAR(10)&amp;"确认票数"&amp;CHAR(10)&amp;"Jumlah"&amp;CHAR(10)&amp;"Konfirmasi"&amp;CHAR(10)&amp;"Retur"&amp;CHAR(10)&amp;TEXT($AA$4,"dd mmm yyyy")</f>
        <v>退件量-退件
确认票数
Jumlah
Konfirmasi
Retur
23 Sep 2026</v>
      </c>
      <c r="L3" s="120" t="str">
        <f>"退件量-退件签"&amp;CHAR(10)&amp;"收票数"&amp;CHAR(10)&amp;"Jumlah TTD"&amp;CHAR(10)&amp;"Retur"&amp;CHAR(10)&amp;TEXT($AA$4,"dd mmm yyyy")</f>
        <v>退件量-退件签
收票数
Jumlah TTD
Retur
23 Sep 2026</v>
      </c>
      <c r="M3" s="118" t="str">
        <f>"退件量-退件作"&amp;CHAR(10)&amp;"废票数"&amp;CHAR(10)&amp;"Jumlah Void"&amp;CHAR(10)&amp;"Retur"&amp;CHAR(10)&amp;TEXT($AA$4,"dd mmm yyyy")</f>
        <v>退件量-退件作
废票数
Jumlah Void
Retur
23 Sep 2026</v>
      </c>
      <c r="N3" s="118" t="str">
        <f>"Total"&amp;CHAR(10)&amp;"Delivery"&amp;CHAR(10)&amp;TEXT($AB$4,"dd mmm yyyy")</f>
        <v>Total
Delivery
22 Sep 2026</v>
      </c>
      <c r="O3" s="120" t="str">
        <f>"退件量-退件"&amp;CHAR(10)&amp;"登记票数"&amp;CHAR(10)&amp;"Jumlah"&amp;CHAR(10)&amp;"Regist Retur"&amp;CHAR(10)&amp;TEXT($AB$4,"dd mmm yyyy")</f>
        <v>退件量-退件
登记票数
Jumlah
Regist Retur
22 Sep 2026</v>
      </c>
      <c r="P3" s="120" t="str">
        <f>"退件量-退件"&amp;CHAR(10)&amp;"确认票数"&amp;CHAR(10)&amp;"Jumlah"&amp;CHAR(10)&amp;"Konfirmasi"&amp;CHAR(10)&amp;"Retur"&amp;CHAR(10)&amp;TEXT($AB$4,"dd mmm yyyy")</f>
        <v>退件量-退件
确认票数
Jumlah
Konfirmasi
Retur
22 Sep 2026</v>
      </c>
      <c r="Q3" s="120" t="str">
        <f>"退件量-退件签"&amp;CHAR(10)&amp;"收票数"&amp;CHAR(10)&amp;"Jumlah TTD"&amp;CHAR(10)&amp;"Retur"&amp;CHAR(10)&amp;TEXT($AB$4,"dd mmm yyyy")</f>
        <v>退件量-退件签
收票数
Jumlah TTD
Retur
22 Sep 2026</v>
      </c>
      <c r="R3" s="118" t="str">
        <f>"退件量-退件作"&amp;CHAR(10)&amp;"废票数"&amp;CHAR(10)&amp;"Jumlah Void"&amp;CHAR(10)&amp;"Retur"&amp;CHAR(10)&amp;TEXT($AB$4,"dd mmm yyyy")</f>
        <v>退件量-退件作
废票数
Jumlah Void
Retur
22 Sep 2026</v>
      </c>
      <c r="S3" s="120" t="s">
        <v>1725</v>
      </c>
      <c r="T3" s="120" t="s">
        <v>1879</v>
      </c>
      <c r="U3" s="120" t="s">
        <v>1880</v>
      </c>
      <c r="V3" s="120" t="s">
        <v>1881</v>
      </c>
      <c r="W3" s="120" t="s">
        <v>1882</v>
      </c>
      <c r="X3" s="121" t="s">
        <v>1883</v>
      </c>
      <c r="Y3" s="118" t="s">
        <v>1884</v>
      </c>
      <c r="Z3" s="118" t="s">
        <v>1885</v>
      </c>
      <c r="AA3" s="118"/>
      <c r="AB3" s="118"/>
      <c r="AC3" s="118" t="s">
        <v>1731</v>
      </c>
      <c r="AD3" s="120" t="str">
        <f>"Total Delivery Mingguan"&amp;CHAR(10)&amp;TEXT(AQ12,"dd mmm")&amp;" - "&amp;TEXT(AQ11,"dd mmm")</f>
        <v>Total Delivery Mingguan
18 Sep - 24 Sep</v>
      </c>
      <c r="AE3" s="120" t="str">
        <f>"退件量-退件登记票数"&amp;CHAR(10)&amp;"Jumlah Regist Retur Mingguan"&amp;CHAR(10)&amp;TEXT(AQ12,"dd mmm")&amp;" - "&amp;TEXT(AQ11,"dd mmm")</f>
        <v>退件量-退件登记票数
Jumlah Regist Retur Mingguan
18 Sep - 24 Sep</v>
      </c>
      <c r="AF3" s="120" t="str">
        <f>"退件量-退件作废票数"&amp;CHAR(10)&amp;"Jumlah Void Retur Mingguan"&amp;CHAR(10)&amp;TEXT(AQ12,"dd mmm")&amp;" - "&amp;TEXT(AQ11,"dd mmm")</f>
        <v>退件量-退件作废票数
Jumlah Void Retur Mingguan
18 Sep - 24 Sep</v>
      </c>
      <c r="AG3" s="120" t="str">
        <f>"Total Delivery Mingguan"&amp;CHAR(10)&amp;TEXT(AQ14,"dd mmm")&amp;" - "&amp;TEXT(AQ13,"dd mmm")</f>
        <v>Total Delivery Mingguan
11 Sep - 17 Sep</v>
      </c>
      <c r="AH3" s="122" t="str">
        <f>"退件量-退件登记票数"&amp;CHAR(10)&amp;"Jumlah Regist Retur Mingguan"&amp;CHAR(10)&amp;TEXT(AQ14,"dd mmm")&amp;" - "&amp;TEXT(AQ13,"dd mmm")</f>
        <v>退件量-退件登记票数
Jumlah Regist Retur Mingguan
11 Sep - 17 Sep</v>
      </c>
      <c r="AI3" s="122" t="str">
        <f>"退件量-退件作废票数"&amp;CHAR(10)&amp;"Jumlah Void Retur Mingguan"&amp;CHAR(10)&amp;TEXT(AQ14,"dd mmm")&amp;" - "&amp;TEXT(AQ13,"dd mmm")</f>
        <v>退件量-退件作废票数
Jumlah Void Retur Mingguan
11 Sep - 17 Sep</v>
      </c>
      <c r="AJ3" s="118" t="s">
        <v>1886</v>
      </c>
      <c r="AK3" s="118"/>
      <c r="AL3" s="118" t="s">
        <v>1733</v>
      </c>
    </row>
    <row r="4" ht="57" customHeight="1" spans="1:43">
      <c r="A4" s="123"/>
      <c r="B4" s="123"/>
      <c r="C4" s="124"/>
      <c r="D4" s="124"/>
      <c r="E4" s="125"/>
      <c r="F4" s="125"/>
      <c r="G4" s="125"/>
      <c r="H4" s="124"/>
      <c r="I4" s="124"/>
      <c r="J4" s="125"/>
      <c r="K4" s="125"/>
      <c r="L4" s="125"/>
      <c r="M4" s="124"/>
      <c r="N4" s="124"/>
      <c r="O4" s="125"/>
      <c r="P4" s="125"/>
      <c r="Q4" s="125"/>
      <c r="R4" s="124"/>
      <c r="S4" s="125"/>
      <c r="T4" s="125"/>
      <c r="U4" s="125"/>
      <c r="V4" s="125"/>
      <c r="W4" s="125"/>
      <c r="X4" s="118"/>
      <c r="Y4" s="124"/>
      <c r="Z4" s="126">
        <v>46289</v>
      </c>
      <c r="AA4" s="126">
        <f>Z4-1</f>
        <v>46288</v>
      </c>
      <c r="AB4" s="126">
        <f>AA4-1</f>
        <v>46287</v>
      </c>
      <c r="AC4" s="124"/>
      <c r="AD4" s="125"/>
      <c r="AE4" s="125"/>
      <c r="AF4" s="125"/>
      <c r="AG4" s="125"/>
      <c r="AH4" s="120"/>
      <c r="AI4" s="120"/>
      <c r="AJ4" s="127" t="str">
        <f>TEXT(AQ12,"dd mmm")&amp;" - "&amp;TEXT(AQ11,"dd mmm")</f>
        <v>18 Sep - 24 Sep</v>
      </c>
      <c r="AK4" s="127" t="str">
        <f>TEXT(AQ14,"dd mmm")&amp;" - "&amp;TEXT(AQ13,"dd mmm")</f>
        <v>11 Sep - 17 Sep</v>
      </c>
      <c r="AL4" s="124"/>
    </row>
    <row r="5" ht="18" spans="1:43">
      <c r="A5" s="128"/>
      <c r="B5" s="128"/>
      <c r="C5" s="128" t="s">
        <v>26</v>
      </c>
      <c r="D5" s="129">
        <f t="shared" ref="D5:R5" si="0">SUM(D7:D1628)</f>
        <v>7232379</v>
      </c>
      <c r="E5" s="129">
        <f t="shared" si="0"/>
        <v>161893</v>
      </c>
      <c r="F5" s="129">
        <f t="shared" si="0"/>
        <v>106806</v>
      </c>
      <c r="G5" s="129">
        <f t="shared" si="0"/>
        <v>2863</v>
      </c>
      <c r="H5" s="129">
        <f t="shared" si="0"/>
        <v>10</v>
      </c>
      <c r="I5" s="130">
        <f t="shared" si="0"/>
        <v>8022640</v>
      </c>
      <c r="J5" s="130">
        <f t="shared" si="0"/>
        <v>155285</v>
      </c>
      <c r="K5" s="130">
        <f t="shared" si="0"/>
        <v>154608</v>
      </c>
      <c r="L5" s="131">
        <f t="shared" si="0"/>
        <v>15453</v>
      </c>
      <c r="M5" s="131">
        <f t="shared" si="0"/>
        <v>49</v>
      </c>
      <c r="N5" s="130">
        <f t="shared" si="0"/>
        <v>5851650</v>
      </c>
      <c r="O5" s="130">
        <f t="shared" si="0"/>
        <v>144351</v>
      </c>
      <c r="P5" s="130">
        <f t="shared" si="0"/>
        <v>143852</v>
      </c>
      <c r="Q5" s="131">
        <f t="shared" si="0"/>
        <v>56090</v>
      </c>
      <c r="R5" s="131">
        <f t="shared" si="0"/>
        <v>73</v>
      </c>
      <c r="S5" s="132">
        <v>0.015</v>
      </c>
      <c r="T5" s="129">
        <f t="shared" ref="T5:X5" si="1">SUM(T7:T1628)</f>
        <v>175666400</v>
      </c>
      <c r="U5" s="129">
        <f t="shared" si="1"/>
        <v>3899708</v>
      </c>
      <c r="V5" s="129">
        <f t="shared" si="1"/>
        <v>3840098</v>
      </c>
      <c r="W5" s="129">
        <f t="shared" si="1"/>
        <v>3835</v>
      </c>
      <c r="X5" s="133">
        <f t="shared" si="1"/>
        <v>3331257</v>
      </c>
      <c r="Y5" s="134">
        <f>IFERROR((U5-W5)/T5,0)</f>
        <v>0.0221776788275959</v>
      </c>
      <c r="Z5" s="134">
        <f>IFERROR((E5-H5)/D5,0)</f>
        <v>0.0223830913728387</v>
      </c>
      <c r="AA5" s="134">
        <f>IFERROR((J5-M5)/I5,0)</f>
        <v>0.0193497402351346</v>
      </c>
      <c r="AB5" s="134">
        <f>IFERROR((O5-R5)/N5,0)</f>
        <v>0.0246559517401075</v>
      </c>
      <c r="AC5" s="135">
        <f>IFERROR(Z5-AA5,0)</f>
        <v>0.00303335113770416</v>
      </c>
      <c r="AD5" s="130">
        <f t="shared" ref="AD5:AI5" si="2">SUM(AD7:AD1628)</f>
        <v>47674383</v>
      </c>
      <c r="AE5" s="130">
        <f t="shared" si="2"/>
        <v>1099936</v>
      </c>
      <c r="AF5" s="130">
        <f t="shared" si="2"/>
        <v>562</v>
      </c>
      <c r="AG5" s="130">
        <f t="shared" si="2"/>
        <v>52144055</v>
      </c>
      <c r="AH5" s="130">
        <f t="shared" si="2"/>
        <v>1154350</v>
      </c>
      <c r="AI5" s="130">
        <f t="shared" si="2"/>
        <v>1196</v>
      </c>
      <c r="AJ5" s="134">
        <f>IFERROR((AE5-AF5)/AD5,0)</f>
        <v>0.0230600572219257</v>
      </c>
      <c r="AK5" s="134">
        <f>IFERROR((AH5-AI5)/AG5,0)</f>
        <v>0.0221147741578594</v>
      </c>
      <c r="AL5" s="135">
        <f>IFERROR(AJ5-AK5,0)</f>
        <v>0.000945283064066247</v>
      </c>
      <c r="AM5" s="112">
        <v>5</v>
      </c>
      <c r="AN5" s="136"/>
    </row>
    <row r="6" s="108" customFormat="1" ht="19" customHeight="1" spans="1:43">
      <c r="A6" s="137"/>
      <c r="B6" s="138"/>
      <c r="C6" s="138"/>
      <c r="D6" s="139"/>
      <c r="E6" s="139"/>
      <c r="F6" s="139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1"/>
      <c r="T6" s="142"/>
      <c r="U6" s="142"/>
      <c r="V6" s="142"/>
      <c r="W6" s="142"/>
      <c r="X6" s="143"/>
      <c r="Y6" s="143"/>
      <c r="Z6" s="143"/>
      <c r="AA6" s="143"/>
      <c r="AB6" s="143"/>
      <c r="AC6" s="144"/>
      <c r="AD6" s="145"/>
      <c r="AE6" s="145"/>
      <c r="AF6" s="145"/>
      <c r="AG6" s="145"/>
      <c r="AH6" s="145"/>
      <c r="AI6" s="145"/>
      <c r="AJ6" s="143"/>
      <c r="AK6" s="143"/>
      <c r="AL6" s="144"/>
      <c r="AM6" s="146"/>
      <c r="AN6" s="147"/>
      <c r="AO6" s="146"/>
      <c r="AP6" s="146"/>
    </row>
    <row r="7" ht="20.25" spans="1:43">
      <c r="A7" s="148" t="s">
        <v>1455</v>
      </c>
      <c r="B7" s="149" t="s">
        <v>1855</v>
      </c>
      <c r="C7" s="149" t="s">
        <v>1626</v>
      </c>
      <c r="D7" s="150">
        <v>4040</v>
      </c>
      <c r="E7" s="150">
        <v>122</v>
      </c>
      <c r="F7" s="150">
        <v>76</v>
      </c>
      <c r="G7" s="150">
        <v>1</v>
      </c>
      <c r="H7" s="150">
        <v>0</v>
      </c>
      <c r="I7" s="151">
        <v>2176</v>
      </c>
      <c r="J7" s="151">
        <v>204</v>
      </c>
      <c r="K7" s="151">
        <v>204</v>
      </c>
      <c r="L7" s="151">
        <v>0</v>
      </c>
      <c r="M7" s="151">
        <v>0</v>
      </c>
      <c r="N7" s="151">
        <v>3606</v>
      </c>
      <c r="O7" s="151">
        <v>199</v>
      </c>
      <c r="P7" s="151">
        <v>199</v>
      </c>
      <c r="Q7" s="151">
        <v>1</v>
      </c>
      <c r="R7" s="151">
        <v>0</v>
      </c>
      <c r="S7" s="152">
        <v>0.015</v>
      </c>
      <c r="T7" s="153">
        <v>82922</v>
      </c>
      <c r="U7" s="153">
        <v>4614</v>
      </c>
      <c r="V7" s="153">
        <v>4565</v>
      </c>
      <c r="W7" s="153">
        <v>3</v>
      </c>
      <c r="X7" s="151">
        <v>3766</v>
      </c>
      <c r="Y7" s="154">
        <v>0.0556064735534599</v>
      </c>
      <c r="Z7" s="154">
        <v>0.0301980198019802</v>
      </c>
      <c r="AA7" s="154">
        <v>0.09375</v>
      </c>
      <c r="AB7" s="155">
        <v>0.055185801442041</v>
      </c>
      <c r="AC7" s="156">
        <v>-0.0635519801980198</v>
      </c>
      <c r="AD7" s="157">
        <v>24030</v>
      </c>
      <c r="AE7" s="158">
        <v>1264</v>
      </c>
      <c r="AF7" s="158">
        <v>1</v>
      </c>
      <c r="AG7" s="158">
        <v>25876</v>
      </c>
      <c r="AH7" s="158">
        <v>1570</v>
      </c>
      <c r="AI7" s="158">
        <v>2</v>
      </c>
      <c r="AJ7" s="155">
        <v>0.0525593008739076</v>
      </c>
      <c r="AK7" s="155">
        <v>0.0605966919152883</v>
      </c>
      <c r="AL7" s="156">
        <v>-0.00803739104138068</v>
      </c>
      <c r="AM7" s="159"/>
      <c r="AN7" s="160"/>
    </row>
    <row r="8" ht="20.25" spans="1:43">
      <c r="A8" s="148" t="s">
        <v>1455</v>
      </c>
      <c r="B8" s="149" t="s">
        <v>1855</v>
      </c>
      <c r="C8" s="149" t="s">
        <v>1589</v>
      </c>
      <c r="D8" s="150">
        <v>3687</v>
      </c>
      <c r="E8" s="150">
        <v>323</v>
      </c>
      <c r="F8" s="150">
        <v>209</v>
      </c>
      <c r="G8" s="150">
        <v>0</v>
      </c>
      <c r="H8" s="150">
        <v>0</v>
      </c>
      <c r="I8" s="151">
        <v>2642</v>
      </c>
      <c r="J8" s="151">
        <v>272</v>
      </c>
      <c r="K8" s="151">
        <v>272</v>
      </c>
      <c r="L8" s="151">
        <v>0</v>
      </c>
      <c r="M8" s="151">
        <v>0</v>
      </c>
      <c r="N8" s="151">
        <v>3022</v>
      </c>
      <c r="O8" s="151">
        <v>242</v>
      </c>
      <c r="P8" s="151">
        <v>239</v>
      </c>
      <c r="Q8" s="151">
        <v>0</v>
      </c>
      <c r="R8" s="151">
        <v>0</v>
      </c>
      <c r="S8" s="152">
        <v>0.015</v>
      </c>
      <c r="T8" s="153">
        <v>66686</v>
      </c>
      <c r="U8" s="153">
        <v>5974</v>
      </c>
      <c r="V8" s="153">
        <v>5855</v>
      </c>
      <c r="W8" s="153">
        <v>1</v>
      </c>
      <c r="X8" s="151">
        <v>4691</v>
      </c>
      <c r="Y8" s="154">
        <v>0.089569024982755</v>
      </c>
      <c r="Z8" s="154">
        <v>0.0876050989964741</v>
      </c>
      <c r="AA8" s="154">
        <v>0.102952308856927</v>
      </c>
      <c r="AB8" s="155">
        <v>0.0800794176042356</v>
      </c>
      <c r="AC8" s="156">
        <v>-0.0153472098604525</v>
      </c>
      <c r="AD8" s="157">
        <v>20699</v>
      </c>
      <c r="AE8" s="158">
        <v>1845</v>
      </c>
      <c r="AF8" s="158">
        <v>1</v>
      </c>
      <c r="AG8" s="158">
        <v>20115</v>
      </c>
      <c r="AH8" s="158">
        <v>1787</v>
      </c>
      <c r="AI8" s="158">
        <v>0</v>
      </c>
      <c r="AJ8" s="155">
        <v>0.0890864292961013</v>
      </c>
      <c r="AK8" s="155">
        <v>0.088839174745215</v>
      </c>
      <c r="AL8" s="156">
        <v>0.000247254550886256</v>
      </c>
      <c r="AM8" s="159"/>
      <c r="AN8" s="161"/>
    </row>
    <row r="9" ht="20.25" spans="1:43">
      <c r="A9" s="148" t="s">
        <v>1455</v>
      </c>
      <c r="B9" s="149" t="s">
        <v>1855</v>
      </c>
      <c r="C9" s="149" t="s">
        <v>1596</v>
      </c>
      <c r="D9" s="150">
        <v>3049</v>
      </c>
      <c r="E9" s="150">
        <v>69</v>
      </c>
      <c r="F9" s="150">
        <v>52</v>
      </c>
      <c r="G9" s="150">
        <v>0</v>
      </c>
      <c r="H9" s="150">
        <v>0</v>
      </c>
      <c r="I9" s="151">
        <v>1547</v>
      </c>
      <c r="J9" s="151">
        <v>70</v>
      </c>
      <c r="K9" s="151">
        <v>70</v>
      </c>
      <c r="L9" s="151">
        <v>0</v>
      </c>
      <c r="M9" s="151">
        <v>0</v>
      </c>
      <c r="N9" s="151">
        <v>2514</v>
      </c>
      <c r="O9" s="151">
        <v>103</v>
      </c>
      <c r="P9" s="151">
        <v>102</v>
      </c>
      <c r="Q9" s="151">
        <v>2</v>
      </c>
      <c r="R9" s="151">
        <v>0</v>
      </c>
      <c r="S9" s="152">
        <v>0.015</v>
      </c>
      <c r="T9" s="153">
        <v>58486</v>
      </c>
      <c r="U9" s="153">
        <v>2230</v>
      </c>
      <c r="V9" s="153">
        <v>2211</v>
      </c>
      <c r="W9" s="153">
        <v>0</v>
      </c>
      <c r="X9" s="151">
        <v>1844</v>
      </c>
      <c r="Y9" s="154">
        <v>0.038128782956605</v>
      </c>
      <c r="Z9" s="154">
        <v>0.0226303706133158</v>
      </c>
      <c r="AA9" s="154">
        <v>0.0452488687782805</v>
      </c>
      <c r="AB9" s="155">
        <v>0.0409705648369133</v>
      </c>
      <c r="AC9" s="156">
        <v>-0.0226184981649647</v>
      </c>
      <c r="AD9" s="157">
        <v>17092</v>
      </c>
      <c r="AE9" s="158">
        <v>601</v>
      </c>
      <c r="AF9" s="158">
        <v>0</v>
      </c>
      <c r="AG9" s="158">
        <v>18192</v>
      </c>
      <c r="AH9" s="158">
        <v>796</v>
      </c>
      <c r="AI9" s="158">
        <v>0</v>
      </c>
      <c r="AJ9" s="155">
        <v>0.0351626491926047</v>
      </c>
      <c r="AK9" s="155">
        <v>0.0437554969217238</v>
      </c>
      <c r="AL9" s="156">
        <v>-0.00859284772911911</v>
      </c>
      <c r="AM9" s="159"/>
      <c r="AN9" s="161"/>
    </row>
    <row r="10" ht="20.25" spans="1:43">
      <c r="A10" s="148" t="s">
        <v>1455</v>
      </c>
      <c r="B10" s="149" t="s">
        <v>1855</v>
      </c>
      <c r="C10" s="149" t="s">
        <v>1493</v>
      </c>
      <c r="D10" s="150">
        <v>4416</v>
      </c>
      <c r="E10" s="150">
        <v>74</v>
      </c>
      <c r="F10" s="150">
        <v>50</v>
      </c>
      <c r="G10" s="150">
        <v>0</v>
      </c>
      <c r="H10" s="150">
        <v>0</v>
      </c>
      <c r="I10" s="151">
        <v>2176</v>
      </c>
      <c r="J10" s="151">
        <v>119</v>
      </c>
      <c r="K10" s="151">
        <v>119</v>
      </c>
      <c r="L10" s="151">
        <v>0</v>
      </c>
      <c r="M10" s="151">
        <v>0</v>
      </c>
      <c r="N10" s="151">
        <v>3600</v>
      </c>
      <c r="O10" s="151">
        <v>113</v>
      </c>
      <c r="P10" s="151">
        <v>113</v>
      </c>
      <c r="Q10" s="151">
        <v>4</v>
      </c>
      <c r="R10" s="151">
        <v>0</v>
      </c>
      <c r="S10" s="152">
        <v>0.015</v>
      </c>
      <c r="T10" s="153">
        <v>81609</v>
      </c>
      <c r="U10" s="153">
        <v>2117</v>
      </c>
      <c r="V10" s="153">
        <v>2093</v>
      </c>
      <c r="W10" s="153">
        <v>1</v>
      </c>
      <c r="X10" s="151">
        <v>1706</v>
      </c>
      <c r="Y10" s="154">
        <v>0.0259285127865799</v>
      </c>
      <c r="Z10" s="154">
        <v>0.0167572463768116</v>
      </c>
      <c r="AA10" s="154">
        <v>0.0546875</v>
      </c>
      <c r="AB10" s="155">
        <v>0.0313888888888889</v>
      </c>
      <c r="AC10" s="156">
        <v>-0.0379302536231884</v>
      </c>
      <c r="AD10" s="157">
        <v>24893</v>
      </c>
      <c r="AE10" s="158">
        <v>579</v>
      </c>
      <c r="AF10" s="158">
        <v>1</v>
      </c>
      <c r="AG10" s="158">
        <v>24489</v>
      </c>
      <c r="AH10" s="158">
        <v>664</v>
      </c>
      <c r="AI10" s="158">
        <v>0</v>
      </c>
      <c r="AJ10" s="155">
        <v>0.0232193789418712</v>
      </c>
      <c r="AK10" s="155">
        <v>0.0271142145453061</v>
      </c>
      <c r="AL10" s="156">
        <v>-0.00389483560343485</v>
      </c>
      <c r="AM10" s="159"/>
      <c r="AN10" s="161"/>
    </row>
    <row r="11" ht="20.25" spans="1:43">
      <c r="A11" s="148" t="s">
        <v>1455</v>
      </c>
      <c r="B11" s="149" t="s">
        <v>1855</v>
      </c>
      <c r="C11" s="149" t="s">
        <v>1499</v>
      </c>
      <c r="D11" s="150">
        <v>2256</v>
      </c>
      <c r="E11" s="150">
        <v>34</v>
      </c>
      <c r="F11" s="150">
        <v>20</v>
      </c>
      <c r="G11" s="150">
        <v>0</v>
      </c>
      <c r="H11" s="150">
        <v>0</v>
      </c>
      <c r="I11" s="151">
        <v>1149</v>
      </c>
      <c r="J11" s="151">
        <v>54</v>
      </c>
      <c r="K11" s="151">
        <v>54</v>
      </c>
      <c r="L11" s="151">
        <v>0</v>
      </c>
      <c r="M11" s="151">
        <v>0</v>
      </c>
      <c r="N11" s="151">
        <v>1941</v>
      </c>
      <c r="O11" s="151">
        <v>70</v>
      </c>
      <c r="P11" s="151">
        <v>70</v>
      </c>
      <c r="Q11" s="151">
        <v>0</v>
      </c>
      <c r="R11" s="151">
        <v>0</v>
      </c>
      <c r="S11" s="152">
        <v>0.015</v>
      </c>
      <c r="T11" s="153">
        <v>43132</v>
      </c>
      <c r="U11" s="153">
        <v>1426</v>
      </c>
      <c r="V11" s="153">
        <v>1412</v>
      </c>
      <c r="W11" s="153">
        <v>0</v>
      </c>
      <c r="X11" s="151">
        <v>1166</v>
      </c>
      <c r="Y11" s="154">
        <v>0.033061300194751</v>
      </c>
      <c r="Z11" s="154">
        <v>0.0150709219858156</v>
      </c>
      <c r="AA11" s="154">
        <v>0.0469973890339426</v>
      </c>
      <c r="AB11" s="155">
        <v>0.0360638845955693</v>
      </c>
      <c r="AC11" s="156">
        <v>-0.031926467048127</v>
      </c>
      <c r="AD11" s="157">
        <v>12941</v>
      </c>
      <c r="AE11" s="158">
        <v>439</v>
      </c>
      <c r="AF11" s="158">
        <v>0</v>
      </c>
      <c r="AG11" s="158">
        <v>13030</v>
      </c>
      <c r="AH11" s="158">
        <v>490</v>
      </c>
      <c r="AI11" s="158">
        <v>0</v>
      </c>
      <c r="AJ11" s="155">
        <v>0.0339231898616799</v>
      </c>
      <c r="AK11" s="155">
        <v>0.0376055257099002</v>
      </c>
      <c r="AL11" s="156">
        <v>-0.00368233584822029</v>
      </c>
      <c r="AM11" s="159"/>
      <c r="AN11" s="161"/>
      <c r="AP11" s="162">
        <f>Z4</f>
        <v>46289</v>
      </c>
      <c r="AQ11" s="126">
        <f>AP11</f>
        <v>46289</v>
      </c>
    </row>
    <row r="12" ht="20.25" spans="1:43">
      <c r="A12" s="148" t="s">
        <v>1455</v>
      </c>
      <c r="B12" s="149" t="s">
        <v>1855</v>
      </c>
      <c r="C12" s="149" t="s">
        <v>1511</v>
      </c>
      <c r="D12" s="150">
        <v>4584</v>
      </c>
      <c r="E12" s="150">
        <v>186</v>
      </c>
      <c r="F12" s="150">
        <v>115</v>
      </c>
      <c r="G12" s="150">
        <v>0</v>
      </c>
      <c r="H12" s="150">
        <v>0</v>
      </c>
      <c r="I12" s="151">
        <v>2386</v>
      </c>
      <c r="J12" s="151">
        <v>117</v>
      </c>
      <c r="K12" s="151">
        <v>116</v>
      </c>
      <c r="L12" s="151">
        <v>0</v>
      </c>
      <c r="M12" s="151">
        <v>0</v>
      </c>
      <c r="N12" s="151">
        <v>4080</v>
      </c>
      <c r="O12" s="151">
        <v>220</v>
      </c>
      <c r="P12" s="151">
        <v>220</v>
      </c>
      <c r="Q12" s="151">
        <v>2</v>
      </c>
      <c r="R12" s="151">
        <v>0</v>
      </c>
      <c r="S12" s="152">
        <v>0.015</v>
      </c>
      <c r="T12" s="153">
        <v>91951</v>
      </c>
      <c r="U12" s="153">
        <v>3892</v>
      </c>
      <c r="V12" s="153">
        <v>3818</v>
      </c>
      <c r="W12" s="153">
        <v>3</v>
      </c>
      <c r="X12" s="151">
        <v>3071</v>
      </c>
      <c r="Y12" s="154">
        <v>0.0422942654239758</v>
      </c>
      <c r="Z12" s="154">
        <v>0.0405759162303665</v>
      </c>
      <c r="AA12" s="154">
        <v>0.0490360435875943</v>
      </c>
      <c r="AB12" s="155">
        <v>0.053921568627451</v>
      </c>
      <c r="AC12" s="156">
        <v>-0.00846012735722781</v>
      </c>
      <c r="AD12" s="157">
        <v>27437</v>
      </c>
      <c r="AE12" s="158">
        <v>1190</v>
      </c>
      <c r="AF12" s="158">
        <v>0</v>
      </c>
      <c r="AG12" s="158">
        <v>27849</v>
      </c>
      <c r="AH12" s="158">
        <v>1241</v>
      </c>
      <c r="AI12" s="158">
        <v>0</v>
      </c>
      <c r="AJ12" s="155">
        <v>0.043372088785217</v>
      </c>
      <c r="AK12" s="155">
        <v>0.0445617436891809</v>
      </c>
      <c r="AL12" s="156">
        <v>-0.0011896549039639</v>
      </c>
      <c r="AM12" s="159"/>
      <c r="AN12" s="161"/>
      <c r="AP12" s="163"/>
      <c r="AQ12" s="126">
        <f>AQ11-6</f>
        <v>46283</v>
      </c>
    </row>
    <row r="13" ht="20.25" spans="1:43">
      <c r="A13" s="148" t="s">
        <v>1455</v>
      </c>
      <c r="B13" s="149" t="s">
        <v>1855</v>
      </c>
      <c r="C13" s="149" t="s">
        <v>1614</v>
      </c>
      <c r="D13" s="150">
        <v>5334</v>
      </c>
      <c r="E13" s="150">
        <v>148</v>
      </c>
      <c r="F13" s="150">
        <v>109</v>
      </c>
      <c r="G13" s="150">
        <v>0</v>
      </c>
      <c r="H13" s="150">
        <v>0</v>
      </c>
      <c r="I13" s="151">
        <v>2593</v>
      </c>
      <c r="J13" s="151">
        <v>94</v>
      </c>
      <c r="K13" s="151">
        <v>94</v>
      </c>
      <c r="L13" s="151">
        <v>0</v>
      </c>
      <c r="M13" s="151">
        <v>0</v>
      </c>
      <c r="N13" s="151">
        <v>4228</v>
      </c>
      <c r="O13" s="151">
        <v>169</v>
      </c>
      <c r="P13" s="151">
        <v>168</v>
      </c>
      <c r="Q13" s="151">
        <v>1</v>
      </c>
      <c r="R13" s="151">
        <v>0</v>
      </c>
      <c r="S13" s="152">
        <v>0.015</v>
      </c>
      <c r="T13" s="153">
        <v>96506</v>
      </c>
      <c r="U13" s="153">
        <v>3243</v>
      </c>
      <c r="V13" s="153">
        <v>3201</v>
      </c>
      <c r="W13" s="153">
        <v>0</v>
      </c>
      <c r="X13" s="151">
        <v>2633</v>
      </c>
      <c r="Y13" s="154">
        <v>0.0336041282407311</v>
      </c>
      <c r="Z13" s="154">
        <v>0.0277465316835396</v>
      </c>
      <c r="AA13" s="154">
        <v>0.0362514462013112</v>
      </c>
      <c r="AB13" s="155">
        <v>0.0399716177861873</v>
      </c>
      <c r="AC13" s="156">
        <v>-0.00850491451777167</v>
      </c>
      <c r="AD13" s="157">
        <v>29583</v>
      </c>
      <c r="AE13" s="158">
        <v>923</v>
      </c>
      <c r="AF13" s="158">
        <v>0</v>
      </c>
      <c r="AG13" s="158">
        <v>28984</v>
      </c>
      <c r="AH13" s="158">
        <v>998</v>
      </c>
      <c r="AI13" s="158">
        <v>0</v>
      </c>
      <c r="AJ13" s="155">
        <v>0.0312003515532569</v>
      </c>
      <c r="AK13" s="155">
        <v>0.0344327905051063</v>
      </c>
      <c r="AL13" s="156">
        <v>-0.00323243895184933</v>
      </c>
      <c r="AM13" s="159"/>
      <c r="AN13" s="161"/>
      <c r="AP13" s="163"/>
      <c r="AQ13" s="126">
        <f>AQ12-1</f>
        <v>46282</v>
      </c>
    </row>
    <row r="14" ht="20.25" spans="1:43">
      <c r="A14" s="148" t="s">
        <v>1455</v>
      </c>
      <c r="B14" s="149" t="s">
        <v>1855</v>
      </c>
      <c r="C14" s="149" t="s">
        <v>1601</v>
      </c>
      <c r="D14" s="150">
        <v>4967</v>
      </c>
      <c r="E14" s="150">
        <v>122</v>
      </c>
      <c r="F14" s="150">
        <v>77</v>
      </c>
      <c r="G14" s="150">
        <v>0</v>
      </c>
      <c r="H14" s="150">
        <v>0</v>
      </c>
      <c r="I14" s="151">
        <v>2890</v>
      </c>
      <c r="J14" s="151">
        <v>165</v>
      </c>
      <c r="K14" s="151">
        <v>164</v>
      </c>
      <c r="L14" s="151">
        <v>0</v>
      </c>
      <c r="M14" s="151">
        <v>0</v>
      </c>
      <c r="N14" s="151">
        <v>3875</v>
      </c>
      <c r="O14" s="151">
        <v>109</v>
      </c>
      <c r="P14" s="151">
        <v>108</v>
      </c>
      <c r="Q14" s="151">
        <v>7</v>
      </c>
      <c r="R14" s="151">
        <v>1</v>
      </c>
      <c r="S14" s="152">
        <v>0.015</v>
      </c>
      <c r="T14" s="153">
        <v>89867</v>
      </c>
      <c r="U14" s="153">
        <v>3393</v>
      </c>
      <c r="V14" s="153">
        <v>3346</v>
      </c>
      <c r="W14" s="153">
        <v>1</v>
      </c>
      <c r="X14" s="151">
        <v>2761</v>
      </c>
      <c r="Y14" s="154">
        <v>0.0377446671191872</v>
      </c>
      <c r="Z14" s="154">
        <v>0.0245621099255084</v>
      </c>
      <c r="AA14" s="154">
        <v>0.0570934256055363</v>
      </c>
      <c r="AB14" s="155">
        <v>0.0278709677419355</v>
      </c>
      <c r="AC14" s="156">
        <v>-0.032531315680028</v>
      </c>
      <c r="AD14" s="157">
        <v>27886</v>
      </c>
      <c r="AE14" s="158">
        <v>975</v>
      </c>
      <c r="AF14" s="158">
        <v>1</v>
      </c>
      <c r="AG14" s="158">
        <v>27010</v>
      </c>
      <c r="AH14" s="158">
        <v>1088</v>
      </c>
      <c r="AI14" s="158">
        <v>0</v>
      </c>
      <c r="AJ14" s="155">
        <v>0.0349279208204834</v>
      </c>
      <c r="AK14" s="155">
        <v>0.0402813772676786</v>
      </c>
      <c r="AL14" s="156">
        <v>-0.00535345644719524</v>
      </c>
      <c r="AM14" s="159"/>
      <c r="AN14" s="161"/>
      <c r="AP14" s="163"/>
      <c r="AQ14" s="126">
        <f>AQ13-6</f>
        <v>46276</v>
      </c>
    </row>
    <row r="15" ht="20.25" spans="1:43">
      <c r="A15" s="148" t="s">
        <v>1455</v>
      </c>
      <c r="B15" s="149" t="s">
        <v>1855</v>
      </c>
      <c r="C15" s="149" t="s">
        <v>1588</v>
      </c>
      <c r="D15" s="150">
        <v>5331</v>
      </c>
      <c r="E15" s="150">
        <v>191</v>
      </c>
      <c r="F15" s="150">
        <v>133</v>
      </c>
      <c r="G15" s="150">
        <v>0</v>
      </c>
      <c r="H15" s="150">
        <v>0</v>
      </c>
      <c r="I15" s="151">
        <v>3128</v>
      </c>
      <c r="J15" s="151">
        <v>326</v>
      </c>
      <c r="K15" s="151">
        <v>323</v>
      </c>
      <c r="L15" s="151">
        <v>0</v>
      </c>
      <c r="M15" s="151">
        <v>0</v>
      </c>
      <c r="N15" s="151">
        <v>4692</v>
      </c>
      <c r="O15" s="151">
        <v>270</v>
      </c>
      <c r="P15" s="151">
        <v>268</v>
      </c>
      <c r="Q15" s="151">
        <v>0</v>
      </c>
      <c r="R15" s="151">
        <v>0</v>
      </c>
      <c r="S15" s="152">
        <v>0.015</v>
      </c>
      <c r="T15" s="153">
        <v>109529</v>
      </c>
      <c r="U15" s="153">
        <v>6364</v>
      </c>
      <c r="V15" s="153">
        <v>6301</v>
      </c>
      <c r="W15" s="153">
        <v>1</v>
      </c>
      <c r="X15" s="151">
        <v>5186</v>
      </c>
      <c r="Y15" s="154">
        <v>0.0580942033616668</v>
      </c>
      <c r="Z15" s="154">
        <v>0.0358281748264866</v>
      </c>
      <c r="AA15" s="154">
        <v>0.104219948849105</v>
      </c>
      <c r="AB15" s="155">
        <v>0.0575447570332481</v>
      </c>
      <c r="AC15" s="156">
        <v>-0.0683917740226183</v>
      </c>
      <c r="AD15" s="157">
        <v>32410</v>
      </c>
      <c r="AE15" s="158">
        <v>1739</v>
      </c>
      <c r="AF15" s="158">
        <v>0</v>
      </c>
      <c r="AG15" s="158">
        <v>33967</v>
      </c>
      <c r="AH15" s="158">
        <v>2180</v>
      </c>
      <c r="AI15" s="158">
        <v>0</v>
      </c>
      <c r="AJ15" s="155">
        <v>0.0536562789262573</v>
      </c>
      <c r="AK15" s="155">
        <v>0.0641799393529014</v>
      </c>
      <c r="AL15" s="156">
        <v>-0.010523660426644</v>
      </c>
      <c r="AM15" s="159"/>
      <c r="AN15" s="161"/>
      <c r="AQ15" s="164">
        <v>46266</v>
      </c>
    </row>
    <row r="16" ht="20.25" spans="1:43">
      <c r="A16" s="148" t="s">
        <v>1455</v>
      </c>
      <c r="B16" s="149" t="s">
        <v>1855</v>
      </c>
      <c r="C16" s="149" t="s">
        <v>1540</v>
      </c>
      <c r="D16" s="150">
        <v>2788</v>
      </c>
      <c r="E16" s="150">
        <v>222</v>
      </c>
      <c r="F16" s="150">
        <v>160</v>
      </c>
      <c r="G16" s="150">
        <v>0</v>
      </c>
      <c r="H16" s="150">
        <v>0</v>
      </c>
      <c r="I16" s="151">
        <v>2488</v>
      </c>
      <c r="J16" s="151">
        <v>173</v>
      </c>
      <c r="K16" s="151">
        <v>173</v>
      </c>
      <c r="L16" s="151">
        <v>0</v>
      </c>
      <c r="M16" s="151">
        <v>0</v>
      </c>
      <c r="N16" s="151">
        <v>2332</v>
      </c>
      <c r="O16" s="151">
        <v>285</v>
      </c>
      <c r="P16" s="151">
        <v>285</v>
      </c>
      <c r="Q16" s="151">
        <v>8</v>
      </c>
      <c r="R16" s="151">
        <v>0</v>
      </c>
      <c r="S16" s="152">
        <v>0.015</v>
      </c>
      <c r="T16" s="153">
        <v>63683</v>
      </c>
      <c r="U16" s="153">
        <v>4198</v>
      </c>
      <c r="V16" s="153">
        <v>4132</v>
      </c>
      <c r="W16" s="153">
        <v>3</v>
      </c>
      <c r="X16" s="151">
        <v>3333</v>
      </c>
      <c r="Y16" s="154">
        <v>0.0658731529607588</v>
      </c>
      <c r="Z16" s="154">
        <v>0.0796269727403156</v>
      </c>
      <c r="AA16" s="154">
        <v>0.0695337620578778</v>
      </c>
      <c r="AB16" s="155">
        <v>0.12221269296741</v>
      </c>
      <c r="AC16" s="156">
        <v>0.0100932106824378</v>
      </c>
      <c r="AD16" s="157">
        <v>18771</v>
      </c>
      <c r="AE16" s="158">
        <v>1293</v>
      </c>
      <c r="AF16" s="158">
        <v>0</v>
      </c>
      <c r="AG16" s="158">
        <v>19111</v>
      </c>
      <c r="AH16" s="158">
        <v>1279</v>
      </c>
      <c r="AI16" s="158">
        <v>0</v>
      </c>
      <c r="AJ16" s="155">
        <v>0.0688828512066486</v>
      </c>
      <c r="AK16" s="155">
        <v>0.0669248077023704</v>
      </c>
      <c r="AL16" s="156">
        <v>0.0019580435042782</v>
      </c>
      <c r="AM16" s="159"/>
      <c r="AN16" s="161"/>
    </row>
    <row r="17" ht="20.25" spans="1:40">
      <c r="A17" s="148" t="s">
        <v>1455</v>
      </c>
      <c r="B17" s="149" t="s">
        <v>1855</v>
      </c>
      <c r="C17" s="149" t="s">
        <v>1521</v>
      </c>
      <c r="D17" s="150">
        <v>2802</v>
      </c>
      <c r="E17" s="150">
        <v>111</v>
      </c>
      <c r="F17" s="150">
        <v>83</v>
      </c>
      <c r="G17" s="150">
        <v>0</v>
      </c>
      <c r="H17" s="150">
        <v>0</v>
      </c>
      <c r="I17" s="151">
        <v>2527</v>
      </c>
      <c r="J17" s="151">
        <v>120</v>
      </c>
      <c r="K17" s="151">
        <v>120</v>
      </c>
      <c r="L17" s="151">
        <v>1</v>
      </c>
      <c r="M17" s="151">
        <v>0</v>
      </c>
      <c r="N17" s="151">
        <v>2303</v>
      </c>
      <c r="O17" s="151">
        <v>134</v>
      </c>
      <c r="P17" s="151">
        <v>133</v>
      </c>
      <c r="Q17" s="151">
        <v>2</v>
      </c>
      <c r="R17" s="151">
        <v>0</v>
      </c>
      <c r="S17" s="152">
        <v>0.015</v>
      </c>
      <c r="T17" s="153">
        <v>63951</v>
      </c>
      <c r="U17" s="153">
        <v>2934</v>
      </c>
      <c r="V17" s="153">
        <v>2905</v>
      </c>
      <c r="W17" s="153">
        <v>1</v>
      </c>
      <c r="X17" s="151">
        <v>2370</v>
      </c>
      <c r="Y17" s="154">
        <v>0.0458632390423918</v>
      </c>
      <c r="Z17" s="154">
        <v>0.0396145610278373</v>
      </c>
      <c r="AA17" s="154">
        <v>0.0474871388998813</v>
      </c>
      <c r="AB17" s="155">
        <v>0.0581849761181068</v>
      </c>
      <c r="AC17" s="156">
        <v>-0.00787257787204402</v>
      </c>
      <c r="AD17" s="157">
        <v>18410</v>
      </c>
      <c r="AE17" s="158">
        <v>855</v>
      </c>
      <c r="AF17" s="158">
        <v>0</v>
      </c>
      <c r="AG17" s="158">
        <v>20076</v>
      </c>
      <c r="AH17" s="158">
        <v>911</v>
      </c>
      <c r="AI17" s="158">
        <v>1</v>
      </c>
      <c r="AJ17" s="155">
        <v>0.0464421510048886</v>
      </c>
      <c r="AK17" s="155">
        <v>0.0453277545327755</v>
      </c>
      <c r="AL17" s="156">
        <v>0.00111439647211319</v>
      </c>
      <c r="AM17" s="159"/>
      <c r="AN17" s="161"/>
    </row>
    <row r="18" ht="20.25" spans="1:40">
      <c r="A18" s="148" t="s">
        <v>1455</v>
      </c>
      <c r="B18" s="149" t="s">
        <v>1855</v>
      </c>
      <c r="C18" s="149" t="s">
        <v>1542</v>
      </c>
      <c r="D18" s="150">
        <v>2868</v>
      </c>
      <c r="E18" s="150">
        <v>148</v>
      </c>
      <c r="F18" s="150">
        <v>102</v>
      </c>
      <c r="G18" s="150">
        <v>0</v>
      </c>
      <c r="H18" s="150">
        <v>0</v>
      </c>
      <c r="I18" s="151">
        <v>2380</v>
      </c>
      <c r="J18" s="151">
        <v>101</v>
      </c>
      <c r="K18" s="151">
        <v>101</v>
      </c>
      <c r="L18" s="151">
        <v>0</v>
      </c>
      <c r="M18" s="151">
        <v>0</v>
      </c>
      <c r="N18" s="151">
        <v>2418</v>
      </c>
      <c r="O18" s="151">
        <v>179</v>
      </c>
      <c r="P18" s="151">
        <v>179</v>
      </c>
      <c r="Q18" s="151">
        <v>3</v>
      </c>
      <c r="R18" s="151">
        <v>0</v>
      </c>
      <c r="S18" s="152">
        <v>0.015</v>
      </c>
      <c r="T18" s="153">
        <v>64806</v>
      </c>
      <c r="U18" s="153">
        <v>3535</v>
      </c>
      <c r="V18" s="153">
        <v>3488</v>
      </c>
      <c r="W18" s="153">
        <v>1</v>
      </c>
      <c r="X18" s="151">
        <v>2859</v>
      </c>
      <c r="Y18" s="154">
        <v>0.0545319877789094</v>
      </c>
      <c r="Z18" s="154">
        <v>0.0516039051603905</v>
      </c>
      <c r="AA18" s="154">
        <v>0.042436974789916</v>
      </c>
      <c r="AB18" s="155">
        <v>0.0740281224152192</v>
      </c>
      <c r="AC18" s="156">
        <v>0.00916693037047455</v>
      </c>
      <c r="AD18" s="157">
        <v>18726</v>
      </c>
      <c r="AE18" s="158">
        <v>989</v>
      </c>
      <c r="AF18" s="158">
        <v>0</v>
      </c>
      <c r="AG18" s="158">
        <v>20194</v>
      </c>
      <c r="AH18" s="158">
        <v>1148</v>
      </c>
      <c r="AI18" s="158">
        <v>0</v>
      </c>
      <c r="AJ18" s="155">
        <v>0.0528142689308982</v>
      </c>
      <c r="AK18" s="155">
        <v>0.0568485688818461</v>
      </c>
      <c r="AL18" s="156">
        <v>-0.00403429995094787</v>
      </c>
    </row>
    <row r="19" ht="20.25" spans="1:40">
      <c r="A19" s="148" t="s">
        <v>1455</v>
      </c>
      <c r="B19" s="149" t="s">
        <v>1855</v>
      </c>
      <c r="C19" s="149" t="s">
        <v>1624</v>
      </c>
      <c r="D19" s="150">
        <v>5931</v>
      </c>
      <c r="E19" s="150">
        <v>306</v>
      </c>
      <c r="F19" s="150">
        <v>233</v>
      </c>
      <c r="G19" s="150">
        <v>0</v>
      </c>
      <c r="H19" s="150">
        <v>0</v>
      </c>
      <c r="I19" s="151">
        <v>5065</v>
      </c>
      <c r="J19" s="151">
        <v>307</v>
      </c>
      <c r="K19" s="151">
        <v>307</v>
      </c>
      <c r="L19" s="151">
        <v>0</v>
      </c>
      <c r="M19" s="151">
        <v>0</v>
      </c>
      <c r="N19" s="151">
        <v>5141</v>
      </c>
      <c r="O19" s="151">
        <v>381</v>
      </c>
      <c r="P19" s="151">
        <v>381</v>
      </c>
      <c r="Q19" s="151">
        <v>18</v>
      </c>
      <c r="R19" s="151">
        <v>0</v>
      </c>
      <c r="S19" s="152">
        <v>0.015</v>
      </c>
      <c r="T19" s="153">
        <v>133523</v>
      </c>
      <c r="U19" s="153">
        <v>7679</v>
      </c>
      <c r="V19" s="153">
        <v>7606</v>
      </c>
      <c r="W19" s="153">
        <v>0</v>
      </c>
      <c r="X19" s="151">
        <v>6300</v>
      </c>
      <c r="Y19" s="154">
        <v>0.0575106910419928</v>
      </c>
      <c r="Z19" s="154">
        <v>0.0515933232169954</v>
      </c>
      <c r="AA19" s="154">
        <v>0.0606120434353406</v>
      </c>
      <c r="AB19" s="155">
        <v>0.0741100953121961</v>
      </c>
      <c r="AC19" s="156">
        <v>-0.00901872021834513</v>
      </c>
      <c r="AD19" s="157">
        <v>39877</v>
      </c>
      <c r="AE19" s="158">
        <v>2391</v>
      </c>
      <c r="AF19" s="158">
        <v>0</v>
      </c>
      <c r="AG19" s="158">
        <v>40743</v>
      </c>
      <c r="AH19" s="158">
        <v>2427</v>
      </c>
      <c r="AI19" s="158">
        <v>0</v>
      </c>
      <c r="AJ19" s="155">
        <v>0.059959375078366</v>
      </c>
      <c r="AK19" s="155">
        <v>0.0595685148369045</v>
      </c>
      <c r="AL19" s="156">
        <v>0.000390860241461476</v>
      </c>
    </row>
    <row r="20" ht="20.25" spans="1:40">
      <c r="A20" s="148" t="s">
        <v>1455</v>
      </c>
      <c r="B20" s="149" t="s">
        <v>1855</v>
      </c>
      <c r="C20" s="149" t="s">
        <v>1625</v>
      </c>
      <c r="D20" s="150">
        <v>2631</v>
      </c>
      <c r="E20" s="150">
        <v>156</v>
      </c>
      <c r="F20" s="150">
        <v>111</v>
      </c>
      <c r="G20" s="150">
        <v>0</v>
      </c>
      <c r="H20" s="150">
        <v>0</v>
      </c>
      <c r="I20" s="151">
        <v>2157</v>
      </c>
      <c r="J20" s="151">
        <v>80</v>
      </c>
      <c r="K20" s="151">
        <v>80</v>
      </c>
      <c r="L20" s="151">
        <v>0</v>
      </c>
      <c r="M20" s="151">
        <v>0</v>
      </c>
      <c r="N20" s="151">
        <v>2157</v>
      </c>
      <c r="O20" s="151">
        <v>116</v>
      </c>
      <c r="P20" s="151">
        <v>116</v>
      </c>
      <c r="Q20" s="151">
        <v>2</v>
      </c>
      <c r="R20" s="151">
        <v>0</v>
      </c>
      <c r="S20" s="152">
        <v>0.015</v>
      </c>
      <c r="T20" s="153">
        <v>59713</v>
      </c>
      <c r="U20" s="153">
        <v>2859</v>
      </c>
      <c r="V20" s="153">
        <v>2814</v>
      </c>
      <c r="W20" s="153">
        <v>0</v>
      </c>
      <c r="X20" s="151">
        <v>2308</v>
      </c>
      <c r="Y20" s="154">
        <v>0.0478790213186408</v>
      </c>
      <c r="Z20" s="154">
        <v>0.0592930444697834</v>
      </c>
      <c r="AA20" s="154">
        <v>0.0370885489105239</v>
      </c>
      <c r="AB20" s="155">
        <v>0.0537783959202596</v>
      </c>
      <c r="AC20" s="156">
        <v>0.0222044955592595</v>
      </c>
      <c r="AD20" s="157">
        <v>17188</v>
      </c>
      <c r="AE20" s="158">
        <v>840</v>
      </c>
      <c r="AF20" s="158">
        <v>0</v>
      </c>
      <c r="AG20" s="158">
        <v>18555</v>
      </c>
      <c r="AH20" s="158">
        <v>910</v>
      </c>
      <c r="AI20" s="158">
        <v>0</v>
      </c>
      <c r="AJ20" s="155">
        <v>0.04887130556202</v>
      </c>
      <c r="AK20" s="155">
        <v>0.049043384532471</v>
      </c>
      <c r="AL20" s="156">
        <v>-0.000172078970451024</v>
      </c>
    </row>
    <row r="21" ht="20.25" spans="1:40">
      <c r="A21" s="148" t="s">
        <v>1455</v>
      </c>
      <c r="B21" s="149" t="s">
        <v>1855</v>
      </c>
      <c r="C21" s="149" t="s">
        <v>1503</v>
      </c>
      <c r="D21" s="150">
        <v>2718</v>
      </c>
      <c r="E21" s="150">
        <v>130</v>
      </c>
      <c r="F21" s="150">
        <v>108</v>
      </c>
      <c r="G21" s="150">
        <v>0</v>
      </c>
      <c r="H21" s="150">
        <v>0</v>
      </c>
      <c r="I21" s="151">
        <v>2343</v>
      </c>
      <c r="J21" s="151">
        <v>151</v>
      </c>
      <c r="K21" s="151">
        <v>150</v>
      </c>
      <c r="L21" s="151">
        <v>0</v>
      </c>
      <c r="M21" s="151">
        <v>0</v>
      </c>
      <c r="N21" s="151">
        <v>2332</v>
      </c>
      <c r="O21" s="151">
        <v>163</v>
      </c>
      <c r="P21" s="151">
        <v>162</v>
      </c>
      <c r="Q21" s="151">
        <v>3</v>
      </c>
      <c r="R21" s="151">
        <v>0</v>
      </c>
      <c r="S21" s="152">
        <v>0.015</v>
      </c>
      <c r="T21" s="153">
        <v>63386</v>
      </c>
      <c r="U21" s="153">
        <v>3961</v>
      </c>
      <c r="V21" s="153">
        <v>3937</v>
      </c>
      <c r="W21" s="153">
        <v>0</v>
      </c>
      <c r="X21" s="151">
        <v>3219</v>
      </c>
      <c r="Y21" s="154">
        <v>0.0624901397785</v>
      </c>
      <c r="Z21" s="154">
        <v>0.0478292862398823</v>
      </c>
      <c r="AA21" s="154">
        <v>0.0644472897994025</v>
      </c>
      <c r="AB21" s="155">
        <v>0.0698970840480274</v>
      </c>
      <c r="AC21" s="156">
        <v>-0.0166180035595202</v>
      </c>
      <c r="AD21" s="157">
        <v>18252</v>
      </c>
      <c r="AE21" s="158">
        <v>1138</v>
      </c>
      <c r="AF21" s="158">
        <v>0</v>
      </c>
      <c r="AG21" s="158">
        <v>19782</v>
      </c>
      <c r="AH21" s="158">
        <v>1187</v>
      </c>
      <c r="AI21" s="158">
        <v>0</v>
      </c>
      <c r="AJ21" s="155">
        <v>0.0623493315801008</v>
      </c>
      <c r="AK21" s="155">
        <v>0.0600040440804772</v>
      </c>
      <c r="AL21" s="156">
        <v>0.00234528749962361</v>
      </c>
    </row>
    <row r="22" ht="20.25" spans="1:40">
      <c r="A22" s="148" t="s">
        <v>1455</v>
      </c>
      <c r="B22" s="149" t="s">
        <v>1855</v>
      </c>
      <c r="C22" s="149" t="s">
        <v>1516</v>
      </c>
      <c r="D22" s="150">
        <v>2762</v>
      </c>
      <c r="E22" s="150">
        <v>24</v>
      </c>
      <c r="F22" s="150">
        <v>19</v>
      </c>
      <c r="G22" s="150">
        <v>0</v>
      </c>
      <c r="H22" s="150">
        <v>0</v>
      </c>
      <c r="I22" s="151">
        <v>2364</v>
      </c>
      <c r="J22" s="151">
        <v>234</v>
      </c>
      <c r="K22" s="151">
        <v>233</v>
      </c>
      <c r="L22" s="151">
        <v>0</v>
      </c>
      <c r="M22" s="151">
        <v>0</v>
      </c>
      <c r="N22" s="151">
        <v>2288</v>
      </c>
      <c r="O22" s="151">
        <v>42</v>
      </c>
      <c r="P22" s="151">
        <v>42</v>
      </c>
      <c r="Q22" s="151">
        <v>0</v>
      </c>
      <c r="R22" s="151">
        <v>0</v>
      </c>
      <c r="S22" s="152">
        <v>0.015</v>
      </c>
      <c r="T22" s="153">
        <v>61800</v>
      </c>
      <c r="U22" s="153">
        <v>3084</v>
      </c>
      <c r="V22" s="153">
        <v>3074</v>
      </c>
      <c r="W22" s="153">
        <v>6</v>
      </c>
      <c r="X22" s="151">
        <v>2503</v>
      </c>
      <c r="Y22" s="154">
        <v>0.0498058252427184</v>
      </c>
      <c r="Z22" s="154">
        <v>0.00868935553946416</v>
      </c>
      <c r="AA22" s="154">
        <v>0.0989847715736041</v>
      </c>
      <c r="AB22" s="155">
        <v>0.0183566433566434</v>
      </c>
      <c r="AC22" s="156">
        <v>-0.0902954160341399</v>
      </c>
      <c r="AD22" s="157">
        <v>18005</v>
      </c>
      <c r="AE22" s="158">
        <v>819</v>
      </c>
      <c r="AF22" s="158">
        <v>0</v>
      </c>
      <c r="AG22" s="158">
        <v>18812</v>
      </c>
      <c r="AH22" s="158">
        <v>994</v>
      </c>
      <c r="AI22" s="158">
        <v>3</v>
      </c>
      <c r="AJ22" s="155">
        <v>0.0454873646209386</v>
      </c>
      <c r="AK22" s="155">
        <v>0.0526791409738465</v>
      </c>
      <c r="AL22" s="156">
        <v>-0.00719177635290785</v>
      </c>
    </row>
    <row r="23" ht="20.25" spans="1:40">
      <c r="A23" s="148" t="s">
        <v>1455</v>
      </c>
      <c r="B23" s="149" t="s">
        <v>1855</v>
      </c>
      <c r="C23" s="149" t="s">
        <v>1616</v>
      </c>
      <c r="D23" s="150">
        <v>2670</v>
      </c>
      <c r="E23" s="150">
        <v>183</v>
      </c>
      <c r="F23" s="150">
        <v>120</v>
      </c>
      <c r="G23" s="150">
        <v>0</v>
      </c>
      <c r="H23" s="150">
        <v>0</v>
      </c>
      <c r="I23" s="151">
        <v>2290</v>
      </c>
      <c r="J23" s="151">
        <v>133</v>
      </c>
      <c r="K23" s="151">
        <v>133</v>
      </c>
      <c r="L23" s="151">
        <v>0</v>
      </c>
      <c r="M23" s="151">
        <v>0</v>
      </c>
      <c r="N23" s="151">
        <v>2195</v>
      </c>
      <c r="O23" s="151">
        <v>124</v>
      </c>
      <c r="P23" s="151">
        <v>124</v>
      </c>
      <c r="Q23" s="151">
        <v>7</v>
      </c>
      <c r="R23" s="151">
        <v>0</v>
      </c>
      <c r="S23" s="152">
        <v>0.015</v>
      </c>
      <c r="T23" s="153">
        <v>61368</v>
      </c>
      <c r="U23" s="153">
        <v>3744</v>
      </c>
      <c r="V23" s="153">
        <v>3681</v>
      </c>
      <c r="W23" s="153">
        <v>0</v>
      </c>
      <c r="X23" s="151">
        <v>3115</v>
      </c>
      <c r="Y23" s="154">
        <v>0.0610089949159171</v>
      </c>
      <c r="Z23" s="154">
        <v>0.0685393258426966</v>
      </c>
      <c r="AA23" s="154">
        <v>0.0580786026200873</v>
      </c>
      <c r="AB23" s="155">
        <v>0.0564920273348519</v>
      </c>
      <c r="AC23" s="156">
        <v>0.0104607232226093</v>
      </c>
      <c r="AD23" s="157">
        <v>17895</v>
      </c>
      <c r="AE23" s="158">
        <v>1082</v>
      </c>
      <c r="AF23" s="158">
        <v>0</v>
      </c>
      <c r="AG23" s="158">
        <v>18725</v>
      </c>
      <c r="AH23" s="158">
        <v>1121</v>
      </c>
      <c r="AI23" s="158">
        <v>0</v>
      </c>
      <c r="AJ23" s="155">
        <v>0.0604638167085778</v>
      </c>
      <c r="AK23" s="155">
        <v>0.0598664886515354</v>
      </c>
      <c r="AL23" s="156">
        <v>0.000597328057042434</v>
      </c>
    </row>
    <row r="24" ht="20.25" spans="1:40">
      <c r="A24" s="148" t="s">
        <v>1455</v>
      </c>
      <c r="B24" s="149" t="s">
        <v>1855</v>
      </c>
      <c r="C24" s="149" t="s">
        <v>1517</v>
      </c>
      <c r="D24" s="150">
        <v>2743</v>
      </c>
      <c r="E24" s="150">
        <v>128</v>
      </c>
      <c r="F24" s="150">
        <v>96</v>
      </c>
      <c r="G24" s="150">
        <v>0</v>
      </c>
      <c r="H24" s="150">
        <v>0</v>
      </c>
      <c r="I24" s="151">
        <v>2393</v>
      </c>
      <c r="J24" s="151">
        <v>134</v>
      </c>
      <c r="K24" s="151">
        <v>134</v>
      </c>
      <c r="L24" s="151">
        <v>0</v>
      </c>
      <c r="M24" s="151">
        <v>0</v>
      </c>
      <c r="N24" s="151">
        <v>2259</v>
      </c>
      <c r="O24" s="151">
        <v>128</v>
      </c>
      <c r="P24" s="151">
        <v>128</v>
      </c>
      <c r="Q24" s="151">
        <v>4</v>
      </c>
      <c r="R24" s="151">
        <v>0</v>
      </c>
      <c r="S24" s="152">
        <v>0.015</v>
      </c>
      <c r="T24" s="153">
        <v>60778</v>
      </c>
      <c r="U24" s="153">
        <v>3091</v>
      </c>
      <c r="V24" s="153">
        <v>3059</v>
      </c>
      <c r="W24" s="153">
        <v>2</v>
      </c>
      <c r="X24" s="151">
        <v>2569</v>
      </c>
      <c r="Y24" s="154">
        <v>0.0508243114284774</v>
      </c>
      <c r="Z24" s="154">
        <v>0.046664236237696</v>
      </c>
      <c r="AA24" s="154">
        <v>0.055996656916005</v>
      </c>
      <c r="AB24" s="155">
        <v>0.0566622399291722</v>
      </c>
      <c r="AC24" s="156">
        <v>-0.00933242067830906</v>
      </c>
      <c r="AD24" s="157">
        <v>17839</v>
      </c>
      <c r="AE24" s="158">
        <v>889</v>
      </c>
      <c r="AF24" s="158">
        <v>0</v>
      </c>
      <c r="AG24" s="158">
        <v>18396</v>
      </c>
      <c r="AH24" s="158">
        <v>927</v>
      </c>
      <c r="AI24" s="158">
        <v>1</v>
      </c>
      <c r="AJ24" s="155">
        <v>0.0498346319860979</v>
      </c>
      <c r="AK24" s="155">
        <v>0.0503370297890846</v>
      </c>
      <c r="AL24" s="156">
        <v>-0.000502397802986707</v>
      </c>
    </row>
    <row r="25" ht="20.25" spans="1:40">
      <c r="A25" s="148" t="s">
        <v>1455</v>
      </c>
      <c r="B25" s="149" t="s">
        <v>1855</v>
      </c>
      <c r="C25" s="149" t="s">
        <v>1544</v>
      </c>
      <c r="D25" s="150">
        <v>1707</v>
      </c>
      <c r="E25" s="150">
        <v>44</v>
      </c>
      <c r="F25" s="150">
        <v>31</v>
      </c>
      <c r="G25" s="150">
        <v>0</v>
      </c>
      <c r="H25" s="150">
        <v>0</v>
      </c>
      <c r="I25" s="151">
        <v>1184</v>
      </c>
      <c r="J25" s="151">
        <v>28</v>
      </c>
      <c r="K25" s="151">
        <v>28</v>
      </c>
      <c r="L25" s="151">
        <v>0</v>
      </c>
      <c r="M25" s="151">
        <v>0</v>
      </c>
      <c r="N25" s="151">
        <v>1550</v>
      </c>
      <c r="O25" s="151">
        <v>63</v>
      </c>
      <c r="P25" s="151">
        <v>63</v>
      </c>
      <c r="Q25" s="151">
        <v>2</v>
      </c>
      <c r="R25" s="151">
        <v>0</v>
      </c>
      <c r="S25" s="152">
        <v>0.015</v>
      </c>
      <c r="T25" s="153">
        <v>35737</v>
      </c>
      <c r="U25" s="153">
        <v>1285</v>
      </c>
      <c r="V25" s="153">
        <v>1272</v>
      </c>
      <c r="W25" s="153">
        <v>2</v>
      </c>
      <c r="X25" s="151">
        <v>1081</v>
      </c>
      <c r="Y25" s="154">
        <v>0.0359011668578784</v>
      </c>
      <c r="Z25" s="154">
        <v>0.025776215582894</v>
      </c>
      <c r="AA25" s="154">
        <v>0.0236486486486486</v>
      </c>
      <c r="AB25" s="155">
        <v>0.0406451612903226</v>
      </c>
      <c r="AC25" s="156">
        <v>0.00212756693424532</v>
      </c>
      <c r="AD25" s="157">
        <v>10586</v>
      </c>
      <c r="AE25" s="158">
        <v>332</v>
      </c>
      <c r="AF25" s="158">
        <v>0</v>
      </c>
      <c r="AG25" s="158">
        <v>10482</v>
      </c>
      <c r="AH25" s="158">
        <v>368</v>
      </c>
      <c r="AI25" s="158">
        <v>0</v>
      </c>
      <c r="AJ25" s="155">
        <v>0.0313621764594748</v>
      </c>
      <c r="AK25" s="155">
        <v>0.0351078038542263</v>
      </c>
      <c r="AL25" s="156">
        <v>-0.00374562739475152</v>
      </c>
    </row>
    <row r="26" ht="20.25" spans="1:40">
      <c r="A26" s="148" t="s">
        <v>1455</v>
      </c>
      <c r="B26" s="149" t="s">
        <v>1855</v>
      </c>
      <c r="C26" s="149" t="s">
        <v>1492</v>
      </c>
      <c r="D26" s="150">
        <v>1895</v>
      </c>
      <c r="E26" s="150">
        <v>105</v>
      </c>
      <c r="F26" s="150">
        <v>74</v>
      </c>
      <c r="G26" s="150">
        <v>0</v>
      </c>
      <c r="H26" s="150">
        <v>0</v>
      </c>
      <c r="I26" s="151">
        <v>988</v>
      </c>
      <c r="J26" s="151">
        <v>72</v>
      </c>
      <c r="K26" s="151">
        <v>71</v>
      </c>
      <c r="L26" s="151">
        <v>0</v>
      </c>
      <c r="M26" s="151">
        <v>0</v>
      </c>
      <c r="N26" s="151">
        <v>1519</v>
      </c>
      <c r="O26" s="151">
        <v>135</v>
      </c>
      <c r="P26" s="151">
        <v>135</v>
      </c>
      <c r="Q26" s="151">
        <v>2</v>
      </c>
      <c r="R26" s="151">
        <v>0</v>
      </c>
      <c r="S26" s="152">
        <v>0.015</v>
      </c>
      <c r="T26" s="153">
        <v>36845</v>
      </c>
      <c r="U26" s="153">
        <v>2470</v>
      </c>
      <c r="V26" s="153">
        <v>2434</v>
      </c>
      <c r="W26" s="153">
        <v>6</v>
      </c>
      <c r="X26" s="151">
        <v>2034</v>
      </c>
      <c r="Y26" s="154">
        <v>0.0668747455557063</v>
      </c>
      <c r="Z26" s="154">
        <v>0.0554089709762533</v>
      </c>
      <c r="AA26" s="154">
        <v>0.0728744939271255</v>
      </c>
      <c r="AB26" s="155">
        <v>0.0888742593811718</v>
      </c>
      <c r="AC26" s="156">
        <v>-0.0174655229508722</v>
      </c>
      <c r="AD26" s="157">
        <v>10884</v>
      </c>
      <c r="AE26" s="158">
        <v>660</v>
      </c>
      <c r="AF26" s="158">
        <v>4</v>
      </c>
      <c r="AG26" s="158">
        <v>10149</v>
      </c>
      <c r="AH26" s="158">
        <v>768</v>
      </c>
      <c r="AI26" s="158">
        <v>2</v>
      </c>
      <c r="AJ26" s="155">
        <v>0.0602719588386623</v>
      </c>
      <c r="AK26" s="155">
        <v>0.0754754162971721</v>
      </c>
      <c r="AL26" s="156">
        <v>-0.0152034574585099</v>
      </c>
    </row>
    <row r="27" ht="20.25" spans="1:40">
      <c r="A27" s="148" t="s">
        <v>1455</v>
      </c>
      <c r="B27" s="149" t="s">
        <v>1855</v>
      </c>
      <c r="C27" s="149" t="s">
        <v>1612</v>
      </c>
      <c r="D27" s="150">
        <v>4733</v>
      </c>
      <c r="E27" s="150">
        <v>149</v>
      </c>
      <c r="F27" s="150">
        <v>114</v>
      </c>
      <c r="G27" s="150">
        <v>0</v>
      </c>
      <c r="H27" s="150">
        <v>0</v>
      </c>
      <c r="I27" s="151">
        <v>2323</v>
      </c>
      <c r="J27" s="151">
        <v>120</v>
      </c>
      <c r="K27" s="151">
        <v>117</v>
      </c>
      <c r="L27" s="151">
        <v>0</v>
      </c>
      <c r="M27" s="151">
        <v>0</v>
      </c>
      <c r="N27" s="151">
        <v>3867</v>
      </c>
      <c r="O27" s="151">
        <v>215</v>
      </c>
      <c r="P27" s="151">
        <v>214</v>
      </c>
      <c r="Q27" s="151">
        <v>3</v>
      </c>
      <c r="R27" s="151">
        <v>0</v>
      </c>
      <c r="S27" s="152">
        <v>0.015</v>
      </c>
      <c r="T27" s="153">
        <v>88407</v>
      </c>
      <c r="U27" s="153">
        <v>4212</v>
      </c>
      <c r="V27" s="153">
        <v>4172</v>
      </c>
      <c r="W27" s="153">
        <v>3</v>
      </c>
      <c r="X27" s="151">
        <v>3540</v>
      </c>
      <c r="Y27" s="154">
        <v>0.0476093522006176</v>
      </c>
      <c r="Z27" s="154">
        <v>0.031481090217621</v>
      </c>
      <c r="AA27" s="154">
        <v>0.0516573396470082</v>
      </c>
      <c r="AB27" s="155">
        <v>0.0555986552883372</v>
      </c>
      <c r="AC27" s="156">
        <v>-0.0201762494293872</v>
      </c>
      <c r="AD27" s="157">
        <v>26908</v>
      </c>
      <c r="AE27" s="158">
        <v>1216</v>
      </c>
      <c r="AF27" s="158">
        <v>1</v>
      </c>
      <c r="AG27" s="158">
        <v>26364</v>
      </c>
      <c r="AH27" s="158">
        <v>1347</v>
      </c>
      <c r="AI27" s="158">
        <v>1</v>
      </c>
      <c r="AJ27" s="155">
        <v>0.0451538575888212</v>
      </c>
      <c r="AK27" s="155">
        <v>0.0510544682142315</v>
      </c>
      <c r="AL27" s="156">
        <v>-0.00590061062541036</v>
      </c>
    </row>
    <row r="28" ht="20.25" spans="1:40">
      <c r="A28" s="148" t="s">
        <v>1455</v>
      </c>
      <c r="B28" s="149" t="s">
        <v>1855</v>
      </c>
      <c r="C28" s="149" t="s">
        <v>1613</v>
      </c>
      <c r="D28" s="150">
        <v>5371</v>
      </c>
      <c r="E28" s="150">
        <v>175</v>
      </c>
      <c r="F28" s="150">
        <v>134</v>
      </c>
      <c r="G28" s="150">
        <v>0</v>
      </c>
      <c r="H28" s="150">
        <v>0</v>
      </c>
      <c r="I28" s="151">
        <v>2563</v>
      </c>
      <c r="J28" s="151">
        <v>123</v>
      </c>
      <c r="K28" s="151">
        <v>121</v>
      </c>
      <c r="L28" s="151">
        <v>0</v>
      </c>
      <c r="M28" s="151">
        <v>0</v>
      </c>
      <c r="N28" s="151">
        <v>4238</v>
      </c>
      <c r="O28" s="151">
        <v>225</v>
      </c>
      <c r="P28" s="151">
        <v>224</v>
      </c>
      <c r="Q28" s="151">
        <v>8</v>
      </c>
      <c r="R28" s="151">
        <v>0</v>
      </c>
      <c r="S28" s="152">
        <v>0.015</v>
      </c>
      <c r="T28" s="153">
        <v>101312</v>
      </c>
      <c r="U28" s="153">
        <v>4558</v>
      </c>
      <c r="V28" s="153">
        <v>4514</v>
      </c>
      <c r="W28" s="153">
        <v>0</v>
      </c>
      <c r="X28" s="151">
        <v>3814</v>
      </c>
      <c r="Y28" s="154">
        <v>0.0449897346809855</v>
      </c>
      <c r="Z28" s="154">
        <v>0.0325823868925712</v>
      </c>
      <c r="AA28" s="154">
        <v>0.0479906359734686</v>
      </c>
      <c r="AB28" s="155">
        <v>0.0530910806984427</v>
      </c>
      <c r="AC28" s="156">
        <v>-0.0154082490808974</v>
      </c>
      <c r="AD28" s="157">
        <v>30047</v>
      </c>
      <c r="AE28" s="158">
        <v>1253</v>
      </c>
      <c r="AF28" s="158">
        <v>0</v>
      </c>
      <c r="AG28" s="158">
        <v>29316</v>
      </c>
      <c r="AH28" s="158">
        <v>1416</v>
      </c>
      <c r="AI28" s="158">
        <v>0</v>
      </c>
      <c r="AJ28" s="155">
        <v>0.0417013345758312</v>
      </c>
      <c r="AK28" s="155">
        <v>0.0483012689316414</v>
      </c>
      <c r="AL28" s="156">
        <v>-0.00659993435581023</v>
      </c>
    </row>
    <row r="29" ht="20.25" spans="1:40">
      <c r="A29" s="148" t="s">
        <v>1455</v>
      </c>
      <c r="B29" s="149" t="s">
        <v>1855</v>
      </c>
      <c r="C29" s="149" t="s">
        <v>1619</v>
      </c>
      <c r="D29" s="150">
        <v>5442</v>
      </c>
      <c r="E29" s="150">
        <v>302</v>
      </c>
      <c r="F29" s="150">
        <v>163</v>
      </c>
      <c r="G29" s="150">
        <v>0</v>
      </c>
      <c r="H29" s="150">
        <v>0</v>
      </c>
      <c r="I29" s="151">
        <v>2636</v>
      </c>
      <c r="J29" s="151">
        <v>160</v>
      </c>
      <c r="K29" s="151">
        <v>157</v>
      </c>
      <c r="L29" s="151">
        <v>0</v>
      </c>
      <c r="M29" s="151">
        <v>0</v>
      </c>
      <c r="N29" s="151">
        <v>4495</v>
      </c>
      <c r="O29" s="151">
        <v>303</v>
      </c>
      <c r="P29" s="151">
        <v>298</v>
      </c>
      <c r="Q29" s="151">
        <v>3</v>
      </c>
      <c r="R29" s="151">
        <v>2</v>
      </c>
      <c r="S29" s="152">
        <v>0.015</v>
      </c>
      <c r="T29" s="153">
        <v>106480</v>
      </c>
      <c r="U29" s="153">
        <v>6647</v>
      </c>
      <c r="V29" s="153">
        <v>6499</v>
      </c>
      <c r="W29" s="153">
        <v>15</v>
      </c>
      <c r="X29" s="151">
        <v>5286</v>
      </c>
      <c r="Y29" s="154">
        <v>0.0622839969947408</v>
      </c>
      <c r="Z29" s="154">
        <v>0.0554943035648659</v>
      </c>
      <c r="AA29" s="154">
        <v>0.0606980273141123</v>
      </c>
      <c r="AB29" s="155">
        <v>0.0669632925472747</v>
      </c>
      <c r="AC29" s="156">
        <v>-0.00520372374924644</v>
      </c>
      <c r="AD29" s="157">
        <v>31690</v>
      </c>
      <c r="AE29" s="158">
        <v>1714</v>
      </c>
      <c r="AF29" s="158">
        <v>2</v>
      </c>
      <c r="AG29" s="158">
        <v>31378</v>
      </c>
      <c r="AH29" s="158">
        <v>2275</v>
      </c>
      <c r="AI29" s="158">
        <v>13</v>
      </c>
      <c r="AJ29" s="155">
        <v>0.0540233512148943</v>
      </c>
      <c r="AK29" s="155">
        <v>0.0720887245841035</v>
      </c>
      <c r="AL29" s="156">
        <v>-0.0180653733692092</v>
      </c>
    </row>
    <row r="30" ht="20.25" spans="1:40">
      <c r="A30" s="148" t="s">
        <v>1455</v>
      </c>
      <c r="B30" s="149" t="s">
        <v>1855</v>
      </c>
      <c r="C30" s="149" t="s">
        <v>1545</v>
      </c>
      <c r="D30" s="150">
        <v>2202</v>
      </c>
      <c r="E30" s="150">
        <v>42</v>
      </c>
      <c r="F30" s="150">
        <v>31</v>
      </c>
      <c r="G30" s="150">
        <v>0</v>
      </c>
      <c r="H30" s="150">
        <v>0</v>
      </c>
      <c r="I30" s="151">
        <v>977</v>
      </c>
      <c r="J30" s="151">
        <v>53</v>
      </c>
      <c r="K30" s="151">
        <v>53</v>
      </c>
      <c r="L30" s="151">
        <v>0</v>
      </c>
      <c r="M30" s="151">
        <v>0</v>
      </c>
      <c r="N30" s="151">
        <v>1595</v>
      </c>
      <c r="O30" s="151">
        <v>63</v>
      </c>
      <c r="P30" s="151">
        <v>63</v>
      </c>
      <c r="Q30" s="151">
        <v>1</v>
      </c>
      <c r="R30" s="151">
        <v>0</v>
      </c>
      <c r="S30" s="152">
        <v>0.015</v>
      </c>
      <c r="T30" s="153">
        <v>36666</v>
      </c>
      <c r="U30" s="153">
        <v>1385</v>
      </c>
      <c r="V30" s="153">
        <v>1374</v>
      </c>
      <c r="W30" s="153">
        <v>0</v>
      </c>
      <c r="X30" s="151">
        <v>1184</v>
      </c>
      <c r="Y30" s="154">
        <v>0.0377734140620739</v>
      </c>
      <c r="Z30" s="154">
        <v>0.0190735694822888</v>
      </c>
      <c r="AA30" s="154">
        <v>0.0542476970317298</v>
      </c>
      <c r="AB30" s="155">
        <v>0.0394984326018809</v>
      </c>
      <c r="AC30" s="156">
        <v>-0.035174127549441</v>
      </c>
      <c r="AD30" s="157">
        <v>11327</v>
      </c>
      <c r="AE30" s="158">
        <v>357</v>
      </c>
      <c r="AF30" s="158">
        <v>0</v>
      </c>
      <c r="AG30" s="158">
        <v>10731</v>
      </c>
      <c r="AH30" s="158">
        <v>459</v>
      </c>
      <c r="AI30" s="158">
        <v>0</v>
      </c>
      <c r="AJ30" s="155">
        <v>0.0315176127836144</v>
      </c>
      <c r="AK30" s="155">
        <v>0.0427732736930389</v>
      </c>
      <c r="AL30" s="156">
        <v>-0.0112556609094245</v>
      </c>
    </row>
    <row r="31" ht="20.25" spans="1:40">
      <c r="A31" s="148" t="s">
        <v>1455</v>
      </c>
      <c r="B31" s="149" t="s">
        <v>1855</v>
      </c>
      <c r="C31" s="149" t="s">
        <v>1502</v>
      </c>
      <c r="D31" s="150">
        <v>3804</v>
      </c>
      <c r="E31" s="150">
        <v>403</v>
      </c>
      <c r="F31" s="150">
        <v>277</v>
      </c>
      <c r="G31" s="150">
        <v>0</v>
      </c>
      <c r="H31" s="150">
        <v>1</v>
      </c>
      <c r="I31" s="151">
        <v>2297</v>
      </c>
      <c r="J31" s="151">
        <v>244</v>
      </c>
      <c r="K31" s="151">
        <v>233</v>
      </c>
      <c r="L31" s="151">
        <v>0</v>
      </c>
      <c r="M31" s="151">
        <v>0</v>
      </c>
      <c r="N31" s="151">
        <v>3201</v>
      </c>
      <c r="O31" s="151">
        <v>516</v>
      </c>
      <c r="P31" s="151">
        <v>455</v>
      </c>
      <c r="Q31" s="151">
        <v>14</v>
      </c>
      <c r="R31" s="151">
        <v>0</v>
      </c>
      <c r="S31" s="152">
        <v>0.015</v>
      </c>
      <c r="T31" s="153">
        <v>79876</v>
      </c>
      <c r="U31" s="153">
        <v>9821</v>
      </c>
      <c r="V31" s="153">
        <v>9596</v>
      </c>
      <c r="W31" s="153">
        <v>13</v>
      </c>
      <c r="X31" s="151">
        <v>7875</v>
      </c>
      <c r="Y31" s="154">
        <v>0.122790325003756</v>
      </c>
      <c r="Z31" s="154">
        <v>0.105678233438486</v>
      </c>
      <c r="AA31" s="154">
        <v>0.106225511536787</v>
      </c>
      <c r="AB31" s="155">
        <v>0.161199625117151</v>
      </c>
      <c r="AC31" s="156">
        <v>-0.00054727809830131</v>
      </c>
      <c r="AD31" s="157">
        <v>23332</v>
      </c>
      <c r="AE31" s="158">
        <v>2703</v>
      </c>
      <c r="AF31" s="158">
        <v>2</v>
      </c>
      <c r="AG31" s="158">
        <v>24135</v>
      </c>
      <c r="AH31" s="158">
        <v>3370</v>
      </c>
      <c r="AI31" s="158">
        <v>4</v>
      </c>
      <c r="AJ31" s="155">
        <v>0.115763757929025</v>
      </c>
      <c r="AK31" s="155">
        <v>0.139465506525792</v>
      </c>
      <c r="AL31" s="156">
        <v>-0.0237017485967679</v>
      </c>
    </row>
    <row r="32" ht="20.25" spans="1:40">
      <c r="A32" s="148" t="s">
        <v>1455</v>
      </c>
      <c r="B32" s="149" t="s">
        <v>1855</v>
      </c>
      <c r="C32" s="149" t="s">
        <v>1497</v>
      </c>
      <c r="D32" s="150">
        <v>3673</v>
      </c>
      <c r="E32" s="150">
        <v>472</v>
      </c>
      <c r="F32" s="150">
        <v>351</v>
      </c>
      <c r="G32" s="150">
        <v>0</v>
      </c>
      <c r="H32" s="150">
        <v>0</v>
      </c>
      <c r="I32" s="151">
        <v>2710</v>
      </c>
      <c r="J32" s="151">
        <v>301</v>
      </c>
      <c r="K32" s="151">
        <v>297</v>
      </c>
      <c r="L32" s="151">
        <v>0</v>
      </c>
      <c r="M32" s="151">
        <v>0</v>
      </c>
      <c r="N32" s="151">
        <v>4006</v>
      </c>
      <c r="O32" s="151">
        <v>672</v>
      </c>
      <c r="P32" s="151">
        <v>669</v>
      </c>
      <c r="Q32" s="151">
        <v>4</v>
      </c>
      <c r="R32" s="151">
        <v>1</v>
      </c>
      <c r="S32" s="152">
        <v>0.015</v>
      </c>
      <c r="T32" s="153">
        <v>83512</v>
      </c>
      <c r="U32" s="153">
        <v>9515</v>
      </c>
      <c r="V32" s="153">
        <v>9346</v>
      </c>
      <c r="W32" s="153">
        <v>8</v>
      </c>
      <c r="X32" s="151">
        <v>6928</v>
      </c>
      <c r="Y32" s="154">
        <v>0.113839927196092</v>
      </c>
      <c r="Z32" s="154">
        <v>0.128505309011707</v>
      </c>
      <c r="AA32" s="154">
        <v>0.111070110701107</v>
      </c>
      <c r="AB32" s="155">
        <v>0.167498751872192</v>
      </c>
      <c r="AC32" s="156">
        <v>0.0174351983106001</v>
      </c>
      <c r="AD32" s="157">
        <v>24551</v>
      </c>
      <c r="AE32" s="158">
        <v>2795</v>
      </c>
      <c r="AF32" s="158">
        <v>2</v>
      </c>
      <c r="AG32" s="158">
        <v>24680</v>
      </c>
      <c r="AH32" s="158">
        <v>3304</v>
      </c>
      <c r="AI32" s="158">
        <v>4</v>
      </c>
      <c r="AJ32" s="155">
        <v>0.113763186835567</v>
      </c>
      <c r="AK32" s="155">
        <v>0.133711507293355</v>
      </c>
      <c r="AL32" s="156">
        <v>-0.0199483204577881</v>
      </c>
    </row>
    <row r="33" ht="20.25" spans="1:38">
      <c r="A33" s="148" t="s">
        <v>1455</v>
      </c>
      <c r="B33" s="149" t="s">
        <v>1855</v>
      </c>
      <c r="C33" s="149" t="s">
        <v>1586</v>
      </c>
      <c r="D33" s="150">
        <v>2618</v>
      </c>
      <c r="E33" s="150">
        <v>102</v>
      </c>
      <c r="F33" s="150">
        <v>74</v>
      </c>
      <c r="G33" s="150">
        <v>0</v>
      </c>
      <c r="H33" s="150">
        <v>0</v>
      </c>
      <c r="I33" s="151">
        <v>1355</v>
      </c>
      <c r="J33" s="151">
        <v>60</v>
      </c>
      <c r="K33" s="151">
        <v>60</v>
      </c>
      <c r="L33" s="151">
        <v>0</v>
      </c>
      <c r="M33" s="151">
        <v>0</v>
      </c>
      <c r="N33" s="151">
        <v>2141</v>
      </c>
      <c r="O33" s="151">
        <v>131</v>
      </c>
      <c r="P33" s="151">
        <v>131</v>
      </c>
      <c r="Q33" s="151">
        <v>0</v>
      </c>
      <c r="R33" s="151">
        <v>0</v>
      </c>
      <c r="S33" s="152">
        <v>0.015</v>
      </c>
      <c r="T33" s="153">
        <v>49085</v>
      </c>
      <c r="U33" s="153">
        <v>2159</v>
      </c>
      <c r="V33" s="153">
        <v>2130</v>
      </c>
      <c r="W33" s="153">
        <v>0</v>
      </c>
      <c r="X33" s="151">
        <v>1753</v>
      </c>
      <c r="Y33" s="154">
        <v>0.0439849241112356</v>
      </c>
      <c r="Z33" s="154">
        <v>0.038961038961039</v>
      </c>
      <c r="AA33" s="154">
        <v>0.044280442804428</v>
      </c>
      <c r="AB33" s="155">
        <v>0.0611863615133115</v>
      </c>
      <c r="AC33" s="156">
        <v>-0.00531940384338908</v>
      </c>
      <c r="AD33" s="157">
        <v>14836</v>
      </c>
      <c r="AE33" s="158">
        <v>644</v>
      </c>
      <c r="AF33" s="158">
        <v>0</v>
      </c>
      <c r="AG33" s="158">
        <v>14865</v>
      </c>
      <c r="AH33" s="158">
        <v>701</v>
      </c>
      <c r="AI33" s="158">
        <v>0</v>
      </c>
      <c r="AJ33" s="155">
        <v>0.0434079266648692</v>
      </c>
      <c r="AK33" s="155">
        <v>0.0471577531113354</v>
      </c>
      <c r="AL33" s="156">
        <v>-0.00374982644646612</v>
      </c>
    </row>
    <row r="34" ht="20.25" spans="1:38">
      <c r="A34" s="148" t="s">
        <v>1455</v>
      </c>
      <c r="B34" s="149" t="s">
        <v>1855</v>
      </c>
      <c r="C34" s="149" t="s">
        <v>1611</v>
      </c>
      <c r="D34" s="150">
        <v>3747</v>
      </c>
      <c r="E34" s="150">
        <v>186</v>
      </c>
      <c r="F34" s="150">
        <v>118</v>
      </c>
      <c r="G34" s="150">
        <v>0</v>
      </c>
      <c r="H34" s="150">
        <v>0</v>
      </c>
      <c r="I34" s="151">
        <v>2094</v>
      </c>
      <c r="J34" s="151">
        <v>154</v>
      </c>
      <c r="K34" s="151">
        <v>154</v>
      </c>
      <c r="L34" s="151">
        <v>0</v>
      </c>
      <c r="M34" s="151">
        <v>0</v>
      </c>
      <c r="N34" s="151">
        <v>3074</v>
      </c>
      <c r="O34" s="151">
        <v>219</v>
      </c>
      <c r="P34" s="151">
        <v>219</v>
      </c>
      <c r="Q34" s="151">
        <v>7</v>
      </c>
      <c r="R34" s="151">
        <v>0</v>
      </c>
      <c r="S34" s="152">
        <v>0.015</v>
      </c>
      <c r="T34" s="153">
        <v>71717</v>
      </c>
      <c r="U34" s="153">
        <v>4569</v>
      </c>
      <c r="V34" s="153">
        <v>4501</v>
      </c>
      <c r="W34" s="153">
        <v>4</v>
      </c>
      <c r="X34" s="151">
        <v>3772</v>
      </c>
      <c r="Y34" s="154">
        <v>0.0636529693099265</v>
      </c>
      <c r="Z34" s="154">
        <v>0.0496397117694155</v>
      </c>
      <c r="AA34" s="154">
        <v>0.0735434574976122</v>
      </c>
      <c r="AB34" s="155">
        <v>0.0712426805465192</v>
      </c>
      <c r="AC34" s="156">
        <v>-0.0239037457281967</v>
      </c>
      <c r="AD34" s="157">
        <v>21808</v>
      </c>
      <c r="AE34" s="158">
        <v>1247</v>
      </c>
      <c r="AF34" s="158">
        <v>3</v>
      </c>
      <c r="AG34" s="158">
        <v>21709</v>
      </c>
      <c r="AH34" s="158">
        <v>1447</v>
      </c>
      <c r="AI34" s="158">
        <v>1</v>
      </c>
      <c r="AJ34" s="155">
        <v>0.0570432868672047</v>
      </c>
      <c r="AK34" s="155">
        <v>0.0666083191303146</v>
      </c>
      <c r="AL34" s="156">
        <v>-0.00956503226310992</v>
      </c>
    </row>
    <row r="35" ht="20.25" spans="1:38">
      <c r="A35" s="148" t="s">
        <v>1455</v>
      </c>
      <c r="B35" s="149" t="s">
        <v>1855</v>
      </c>
      <c r="C35" s="149" t="s">
        <v>1579</v>
      </c>
      <c r="D35" s="150">
        <v>4268</v>
      </c>
      <c r="E35" s="150">
        <v>232</v>
      </c>
      <c r="F35" s="150">
        <v>172</v>
      </c>
      <c r="G35" s="150">
        <v>0</v>
      </c>
      <c r="H35" s="150">
        <v>0</v>
      </c>
      <c r="I35" s="151">
        <v>2922</v>
      </c>
      <c r="J35" s="151">
        <v>257</v>
      </c>
      <c r="K35" s="151">
        <v>257</v>
      </c>
      <c r="L35" s="151">
        <v>0</v>
      </c>
      <c r="M35" s="151">
        <v>0</v>
      </c>
      <c r="N35" s="151">
        <v>3866</v>
      </c>
      <c r="O35" s="151">
        <v>197</v>
      </c>
      <c r="P35" s="151">
        <v>197</v>
      </c>
      <c r="Q35" s="151">
        <v>3</v>
      </c>
      <c r="R35" s="151">
        <v>0</v>
      </c>
      <c r="S35" s="152">
        <v>0.015</v>
      </c>
      <c r="T35" s="153">
        <v>80867</v>
      </c>
      <c r="U35" s="153">
        <v>5023</v>
      </c>
      <c r="V35" s="153">
        <v>4963</v>
      </c>
      <c r="W35" s="153">
        <v>4</v>
      </c>
      <c r="X35" s="151">
        <v>3933</v>
      </c>
      <c r="Y35" s="154">
        <v>0.0620648719502393</v>
      </c>
      <c r="Z35" s="154">
        <v>0.0543580131208997</v>
      </c>
      <c r="AA35" s="154">
        <v>0.0879534565366187</v>
      </c>
      <c r="AB35" s="155">
        <v>0.0509570615623383</v>
      </c>
      <c r="AC35" s="156">
        <v>-0.033595443415719</v>
      </c>
      <c r="AD35" s="157">
        <v>25983</v>
      </c>
      <c r="AE35" s="158">
        <v>1537</v>
      </c>
      <c r="AF35" s="158">
        <v>0</v>
      </c>
      <c r="AG35" s="158">
        <v>24311</v>
      </c>
      <c r="AH35" s="158">
        <v>1547</v>
      </c>
      <c r="AI35" s="158">
        <v>2</v>
      </c>
      <c r="AJ35" s="155">
        <v>0.0591540622714852</v>
      </c>
      <c r="AK35" s="155">
        <v>0.0635514787544733</v>
      </c>
      <c r="AL35" s="156">
        <v>-0.00439741648298808</v>
      </c>
    </row>
    <row r="36" ht="20.25" spans="1:38">
      <c r="A36" s="148" t="s">
        <v>1455</v>
      </c>
      <c r="B36" s="149" t="s">
        <v>1855</v>
      </c>
      <c r="C36" s="149" t="s">
        <v>1700</v>
      </c>
      <c r="D36" s="150">
        <v>4172</v>
      </c>
      <c r="E36" s="150">
        <v>212</v>
      </c>
      <c r="F36" s="150">
        <v>154</v>
      </c>
      <c r="G36" s="150">
        <v>0</v>
      </c>
      <c r="H36" s="150">
        <v>0</v>
      </c>
      <c r="I36" s="151">
        <v>2351</v>
      </c>
      <c r="J36" s="151">
        <v>194</v>
      </c>
      <c r="K36" s="151">
        <v>194</v>
      </c>
      <c r="L36" s="151">
        <v>0</v>
      </c>
      <c r="M36" s="151">
        <v>0</v>
      </c>
      <c r="N36" s="151">
        <v>3548</v>
      </c>
      <c r="O36" s="151">
        <v>215</v>
      </c>
      <c r="P36" s="151">
        <v>215</v>
      </c>
      <c r="Q36" s="151">
        <v>2</v>
      </c>
      <c r="R36" s="151">
        <v>0</v>
      </c>
      <c r="S36" s="152">
        <v>0.015</v>
      </c>
      <c r="T36" s="153">
        <v>80670</v>
      </c>
      <c r="U36" s="153">
        <v>4598</v>
      </c>
      <c r="V36" s="153">
        <v>4540</v>
      </c>
      <c r="W36" s="153">
        <v>0</v>
      </c>
      <c r="X36" s="151">
        <v>3688</v>
      </c>
      <c r="Y36" s="154">
        <v>0.0569976447254246</v>
      </c>
      <c r="Z36" s="154">
        <v>0.0508149568552253</v>
      </c>
      <c r="AA36" s="154">
        <v>0.0825180774138664</v>
      </c>
      <c r="AB36" s="155">
        <v>0.060597519729425</v>
      </c>
      <c r="AC36" s="156">
        <v>-0.0317031205586411</v>
      </c>
      <c r="AD36" s="157">
        <v>24862</v>
      </c>
      <c r="AE36" s="158">
        <v>1437</v>
      </c>
      <c r="AF36" s="158">
        <v>0</v>
      </c>
      <c r="AG36" s="158">
        <v>23761</v>
      </c>
      <c r="AH36" s="158">
        <v>1470</v>
      </c>
      <c r="AI36" s="158">
        <v>0</v>
      </c>
      <c r="AJ36" s="155">
        <v>0.0577990507601963</v>
      </c>
      <c r="AK36" s="155">
        <v>0.0618660830773116</v>
      </c>
      <c r="AL36" s="156">
        <v>-0.00406703231711528</v>
      </c>
    </row>
    <row r="37" ht="20.25" spans="1:38">
      <c r="A37" s="148" t="s">
        <v>1455</v>
      </c>
      <c r="B37" s="149" t="s">
        <v>1855</v>
      </c>
      <c r="C37" s="149" t="s">
        <v>1605</v>
      </c>
      <c r="D37" s="150">
        <v>4677</v>
      </c>
      <c r="E37" s="150">
        <v>198</v>
      </c>
      <c r="F37" s="150">
        <v>141</v>
      </c>
      <c r="G37" s="150">
        <v>0</v>
      </c>
      <c r="H37" s="150">
        <v>0</v>
      </c>
      <c r="I37" s="151">
        <v>2438</v>
      </c>
      <c r="J37" s="151">
        <v>132</v>
      </c>
      <c r="K37" s="151">
        <v>131</v>
      </c>
      <c r="L37" s="151">
        <v>0</v>
      </c>
      <c r="M37" s="151">
        <v>0</v>
      </c>
      <c r="N37" s="151">
        <v>3747</v>
      </c>
      <c r="O37" s="151">
        <v>162</v>
      </c>
      <c r="P37" s="151">
        <v>162</v>
      </c>
      <c r="Q37" s="151">
        <v>0</v>
      </c>
      <c r="R37" s="151">
        <v>0</v>
      </c>
      <c r="S37" s="152">
        <v>0.015</v>
      </c>
      <c r="T37" s="153">
        <v>87788</v>
      </c>
      <c r="U37" s="153">
        <v>3784</v>
      </c>
      <c r="V37" s="153">
        <v>3726</v>
      </c>
      <c r="W37" s="153">
        <v>1</v>
      </c>
      <c r="X37" s="151">
        <v>3040</v>
      </c>
      <c r="Y37" s="154">
        <v>0.0430924499931654</v>
      </c>
      <c r="Z37" s="154">
        <v>0.0423348300192431</v>
      </c>
      <c r="AA37" s="154">
        <v>0.0541427399507793</v>
      </c>
      <c r="AB37" s="155">
        <v>0.0432345876701361</v>
      </c>
      <c r="AC37" s="156">
        <v>-0.0118079099315362</v>
      </c>
      <c r="AD37" s="157">
        <v>26603</v>
      </c>
      <c r="AE37" s="158">
        <v>1088</v>
      </c>
      <c r="AF37" s="158">
        <v>0</v>
      </c>
      <c r="AG37" s="158">
        <v>26185</v>
      </c>
      <c r="AH37" s="158">
        <v>1252</v>
      </c>
      <c r="AI37" s="158">
        <v>0</v>
      </c>
      <c r="AJ37" s="155">
        <v>0.0408976431229561</v>
      </c>
      <c r="AK37" s="155">
        <v>0.0478136337597861</v>
      </c>
      <c r="AL37" s="156">
        <v>-0.00691599063683008</v>
      </c>
    </row>
    <row r="38" ht="20.25" spans="1:38">
      <c r="A38" s="148" t="s">
        <v>1455</v>
      </c>
      <c r="B38" s="149" t="s">
        <v>1855</v>
      </c>
      <c r="C38" s="149" t="s">
        <v>1706</v>
      </c>
      <c r="D38" s="150">
        <v>2392</v>
      </c>
      <c r="E38" s="150">
        <v>100</v>
      </c>
      <c r="F38" s="150">
        <v>71</v>
      </c>
      <c r="G38" s="150">
        <v>0</v>
      </c>
      <c r="H38" s="150">
        <v>0</v>
      </c>
      <c r="I38" s="151">
        <v>1281</v>
      </c>
      <c r="J38" s="151">
        <v>109</v>
      </c>
      <c r="K38" s="151">
        <v>109</v>
      </c>
      <c r="L38" s="151">
        <v>0</v>
      </c>
      <c r="M38" s="151">
        <v>0</v>
      </c>
      <c r="N38" s="151">
        <v>1825</v>
      </c>
      <c r="O38" s="151">
        <v>95</v>
      </c>
      <c r="P38" s="151">
        <v>95</v>
      </c>
      <c r="Q38" s="151">
        <v>0</v>
      </c>
      <c r="R38" s="151">
        <v>1</v>
      </c>
      <c r="S38" s="152">
        <v>0.015</v>
      </c>
      <c r="T38" s="153">
        <v>41721</v>
      </c>
      <c r="U38" s="153">
        <v>2261</v>
      </c>
      <c r="V38" s="153">
        <v>2232</v>
      </c>
      <c r="W38" s="153">
        <v>1</v>
      </c>
      <c r="X38" s="151">
        <v>1783</v>
      </c>
      <c r="Y38" s="154">
        <v>0.0541693631504518</v>
      </c>
      <c r="Z38" s="154">
        <v>0.0418060200668896</v>
      </c>
      <c r="AA38" s="154">
        <v>0.0850897736143638</v>
      </c>
      <c r="AB38" s="155">
        <v>0.0515068493150685</v>
      </c>
      <c r="AC38" s="156">
        <v>-0.0432837535474741</v>
      </c>
      <c r="AD38" s="157">
        <v>13261</v>
      </c>
      <c r="AE38" s="158">
        <v>689</v>
      </c>
      <c r="AF38" s="158">
        <v>1</v>
      </c>
      <c r="AG38" s="158">
        <v>12398</v>
      </c>
      <c r="AH38" s="158">
        <v>736</v>
      </c>
      <c r="AI38" s="158">
        <v>0</v>
      </c>
      <c r="AJ38" s="155">
        <v>0.0518814569037026</v>
      </c>
      <c r="AK38" s="155">
        <v>0.0593644136150992</v>
      </c>
      <c r="AL38" s="156">
        <v>-0.00748295671139663</v>
      </c>
    </row>
    <row r="39" ht="20.25" spans="1:38">
      <c r="A39" s="148" t="s">
        <v>1455</v>
      </c>
      <c r="B39" s="149" t="s">
        <v>1855</v>
      </c>
      <c r="C39" s="149" t="s">
        <v>1615</v>
      </c>
      <c r="D39" s="150">
        <v>3488</v>
      </c>
      <c r="E39" s="150">
        <v>274</v>
      </c>
      <c r="F39" s="150">
        <v>201</v>
      </c>
      <c r="G39" s="150">
        <v>0</v>
      </c>
      <c r="H39" s="150">
        <v>0</v>
      </c>
      <c r="I39" s="151">
        <v>2406</v>
      </c>
      <c r="J39" s="151">
        <v>445</v>
      </c>
      <c r="K39" s="151">
        <v>439</v>
      </c>
      <c r="L39" s="151">
        <v>0</v>
      </c>
      <c r="M39" s="151">
        <v>0</v>
      </c>
      <c r="N39" s="151">
        <v>3367</v>
      </c>
      <c r="O39" s="151">
        <v>456</v>
      </c>
      <c r="P39" s="151">
        <v>456</v>
      </c>
      <c r="Q39" s="151">
        <v>4</v>
      </c>
      <c r="R39" s="151">
        <v>0</v>
      </c>
      <c r="S39" s="152">
        <v>0.015</v>
      </c>
      <c r="T39" s="153">
        <v>78232</v>
      </c>
      <c r="U39" s="153">
        <v>8508</v>
      </c>
      <c r="V39" s="153">
        <v>8407</v>
      </c>
      <c r="W39" s="153">
        <v>24</v>
      </c>
      <c r="X39" s="151">
        <v>6653</v>
      </c>
      <c r="Y39" s="154">
        <v>0.108446671438797</v>
      </c>
      <c r="Z39" s="154">
        <v>0.0785550458715596</v>
      </c>
      <c r="AA39" s="154">
        <v>0.184954280964256</v>
      </c>
      <c r="AB39" s="155">
        <v>0.135432135432135</v>
      </c>
      <c r="AC39" s="156">
        <v>-0.106399235092696</v>
      </c>
      <c r="AD39" s="157">
        <v>22449</v>
      </c>
      <c r="AE39" s="158">
        <v>2387</v>
      </c>
      <c r="AF39" s="158">
        <v>5</v>
      </c>
      <c r="AG39" s="158">
        <v>23681</v>
      </c>
      <c r="AH39" s="158">
        <v>2958</v>
      </c>
      <c r="AI39" s="158">
        <v>5</v>
      </c>
      <c r="AJ39" s="155">
        <v>0.106107176266203</v>
      </c>
      <c r="AK39" s="155">
        <v>0.124699125881508</v>
      </c>
      <c r="AL39" s="156">
        <v>-0.018591949615305</v>
      </c>
    </row>
    <row r="40" ht="20.25" spans="1:38">
      <c r="A40" s="148" t="s">
        <v>1455</v>
      </c>
      <c r="B40" s="149" t="s">
        <v>1857</v>
      </c>
      <c r="C40" s="165" t="s">
        <v>1608</v>
      </c>
      <c r="D40" s="150">
        <v>810</v>
      </c>
      <c r="E40" s="150">
        <v>122</v>
      </c>
      <c r="F40" s="150">
        <v>91</v>
      </c>
      <c r="G40" s="150">
        <v>0</v>
      </c>
      <c r="H40" s="150">
        <v>0</v>
      </c>
      <c r="I40" s="151">
        <v>1182</v>
      </c>
      <c r="J40" s="151">
        <v>109</v>
      </c>
      <c r="K40" s="151">
        <v>109</v>
      </c>
      <c r="L40" s="151">
        <v>0</v>
      </c>
      <c r="M40" s="151">
        <v>0</v>
      </c>
      <c r="N40" s="151">
        <v>741</v>
      </c>
      <c r="O40" s="151">
        <v>117</v>
      </c>
      <c r="P40" s="151">
        <v>117</v>
      </c>
      <c r="Q40" s="151">
        <v>0</v>
      </c>
      <c r="R40" s="151">
        <v>0</v>
      </c>
      <c r="S40" s="152">
        <v>0.015</v>
      </c>
      <c r="T40" s="153">
        <v>23572</v>
      </c>
      <c r="U40" s="153">
        <v>3165</v>
      </c>
      <c r="V40" s="153">
        <v>3126</v>
      </c>
      <c r="W40" s="153">
        <v>5</v>
      </c>
      <c r="X40" s="151">
        <v>2538</v>
      </c>
      <c r="Y40" s="154">
        <v>0.134057356185305</v>
      </c>
      <c r="Z40" s="154">
        <v>0.150617283950617</v>
      </c>
      <c r="AA40" s="154">
        <v>0.0922165820642978</v>
      </c>
      <c r="AB40" s="155">
        <v>0.157894736842105</v>
      </c>
      <c r="AC40" s="156">
        <v>0.0584007018863195</v>
      </c>
      <c r="AD40" s="157">
        <v>6629</v>
      </c>
      <c r="AE40" s="158">
        <v>709</v>
      </c>
      <c r="AF40" s="158">
        <v>0</v>
      </c>
      <c r="AG40" s="158">
        <v>6606</v>
      </c>
      <c r="AH40" s="158">
        <v>735</v>
      </c>
      <c r="AI40" s="158">
        <v>0</v>
      </c>
      <c r="AJ40" s="155">
        <v>0.106954291748378</v>
      </c>
      <c r="AK40" s="155">
        <v>0.111262488646685</v>
      </c>
      <c r="AL40" s="156">
        <v>-0.0043081968983065</v>
      </c>
    </row>
    <row r="41" ht="20.25" spans="1:38">
      <c r="A41" s="148" t="s">
        <v>1455</v>
      </c>
      <c r="B41" s="149" t="s">
        <v>1857</v>
      </c>
      <c r="C41" s="165" t="s">
        <v>1604</v>
      </c>
      <c r="D41" s="150">
        <v>991</v>
      </c>
      <c r="E41" s="150">
        <v>127</v>
      </c>
      <c r="F41" s="150">
        <v>77</v>
      </c>
      <c r="G41" s="150">
        <v>0</v>
      </c>
      <c r="H41" s="150">
        <v>0</v>
      </c>
      <c r="I41" s="151">
        <v>1709</v>
      </c>
      <c r="J41" s="151">
        <v>188</v>
      </c>
      <c r="K41" s="151">
        <v>187</v>
      </c>
      <c r="L41" s="151">
        <v>0</v>
      </c>
      <c r="M41" s="151">
        <v>0</v>
      </c>
      <c r="N41" s="151">
        <v>1628</v>
      </c>
      <c r="O41" s="151">
        <v>296</v>
      </c>
      <c r="P41" s="151">
        <v>294</v>
      </c>
      <c r="Q41" s="151">
        <v>0</v>
      </c>
      <c r="R41" s="151">
        <v>0</v>
      </c>
      <c r="S41" s="152">
        <v>0.015</v>
      </c>
      <c r="T41" s="153">
        <v>36884</v>
      </c>
      <c r="U41" s="153">
        <v>3918</v>
      </c>
      <c r="V41" s="153">
        <v>3865</v>
      </c>
      <c r="W41" s="153">
        <v>1</v>
      </c>
      <c r="X41" s="151">
        <v>2788</v>
      </c>
      <c r="Y41" s="154">
        <v>0.106197809348227</v>
      </c>
      <c r="Z41" s="154">
        <v>0.128153380423814</v>
      </c>
      <c r="AA41" s="154">
        <v>0.110005851375073</v>
      </c>
      <c r="AB41" s="155">
        <v>0.181818181818182</v>
      </c>
      <c r="AC41" s="156">
        <v>0.0181475290487412</v>
      </c>
      <c r="AD41" s="157">
        <v>10289</v>
      </c>
      <c r="AE41" s="158">
        <v>1152</v>
      </c>
      <c r="AF41" s="158">
        <v>0</v>
      </c>
      <c r="AG41" s="158">
        <v>11934</v>
      </c>
      <c r="AH41" s="158">
        <v>1314</v>
      </c>
      <c r="AI41" s="158">
        <v>1</v>
      </c>
      <c r="AJ41" s="155">
        <v>0.111964233647585</v>
      </c>
      <c r="AK41" s="155">
        <v>0.110021786492375</v>
      </c>
      <c r="AL41" s="156">
        <v>0.00194244715521008</v>
      </c>
    </row>
    <row r="42" ht="20.25" spans="1:38">
      <c r="A42" s="148" t="s">
        <v>1455</v>
      </c>
      <c r="B42" s="149" t="s">
        <v>1857</v>
      </c>
      <c r="C42" s="165" t="s">
        <v>1609</v>
      </c>
      <c r="D42" s="150">
        <v>1390</v>
      </c>
      <c r="E42" s="150">
        <v>133</v>
      </c>
      <c r="F42" s="150">
        <v>99</v>
      </c>
      <c r="G42" s="150">
        <v>0</v>
      </c>
      <c r="H42" s="150">
        <v>0</v>
      </c>
      <c r="I42" s="151">
        <v>1615</v>
      </c>
      <c r="J42" s="151">
        <v>144</v>
      </c>
      <c r="K42" s="151">
        <v>144</v>
      </c>
      <c r="L42" s="151">
        <v>0</v>
      </c>
      <c r="M42" s="151">
        <v>0</v>
      </c>
      <c r="N42" s="151">
        <v>1700</v>
      </c>
      <c r="O42" s="151">
        <v>200</v>
      </c>
      <c r="P42" s="151">
        <v>200</v>
      </c>
      <c r="Q42" s="151">
        <v>0</v>
      </c>
      <c r="R42" s="151">
        <v>0</v>
      </c>
      <c r="S42" s="152">
        <v>0.015</v>
      </c>
      <c r="T42" s="153">
        <v>36457</v>
      </c>
      <c r="U42" s="153">
        <v>3220</v>
      </c>
      <c r="V42" s="153">
        <v>3186</v>
      </c>
      <c r="W42" s="153">
        <v>3</v>
      </c>
      <c r="X42" s="151">
        <v>2472</v>
      </c>
      <c r="Y42" s="154">
        <v>0.0882409413829991</v>
      </c>
      <c r="Z42" s="154">
        <v>0.0956834532374101</v>
      </c>
      <c r="AA42" s="154">
        <v>0.0891640866873065</v>
      </c>
      <c r="AB42" s="155">
        <v>0.117647058823529</v>
      </c>
      <c r="AC42" s="156">
        <v>0.00651936655010356</v>
      </c>
      <c r="AD42" s="157">
        <v>10449</v>
      </c>
      <c r="AE42" s="158">
        <v>957</v>
      </c>
      <c r="AF42" s="158">
        <v>1</v>
      </c>
      <c r="AG42" s="158">
        <v>11032</v>
      </c>
      <c r="AH42" s="158">
        <v>1009</v>
      </c>
      <c r="AI42" s="158">
        <v>2</v>
      </c>
      <c r="AJ42" s="155">
        <v>0.0914920088046703</v>
      </c>
      <c r="AK42" s="155">
        <v>0.0912799129804206</v>
      </c>
      <c r="AL42" s="156">
        <v>0.000212095824249706</v>
      </c>
    </row>
    <row r="43" ht="20.25" spans="1:38">
      <c r="A43" s="148" t="s">
        <v>1455</v>
      </c>
      <c r="B43" s="149" t="s">
        <v>1857</v>
      </c>
      <c r="C43" s="165" t="s">
        <v>1699</v>
      </c>
      <c r="D43" s="150">
        <v>1586</v>
      </c>
      <c r="E43" s="150">
        <v>159</v>
      </c>
      <c r="F43" s="150">
        <v>118</v>
      </c>
      <c r="G43" s="150">
        <v>0</v>
      </c>
      <c r="H43" s="150">
        <v>0</v>
      </c>
      <c r="I43" s="151">
        <v>1822</v>
      </c>
      <c r="J43" s="151">
        <v>185</v>
      </c>
      <c r="K43" s="151">
        <v>185</v>
      </c>
      <c r="L43" s="151">
        <v>0</v>
      </c>
      <c r="M43" s="151">
        <v>0</v>
      </c>
      <c r="N43" s="151">
        <v>1772</v>
      </c>
      <c r="O43" s="151">
        <v>110</v>
      </c>
      <c r="P43" s="151">
        <v>110</v>
      </c>
      <c r="Q43" s="151">
        <v>0</v>
      </c>
      <c r="R43" s="151">
        <v>0</v>
      </c>
      <c r="S43" s="152">
        <v>0.015</v>
      </c>
      <c r="T43" s="153">
        <v>41448</v>
      </c>
      <c r="U43" s="153">
        <v>3912</v>
      </c>
      <c r="V43" s="153">
        <v>3870</v>
      </c>
      <c r="W43" s="153">
        <v>0</v>
      </c>
      <c r="X43" s="151">
        <v>3016</v>
      </c>
      <c r="Y43" s="154">
        <v>0.0943833236826867</v>
      </c>
      <c r="Z43" s="154">
        <v>0.100252206809584</v>
      </c>
      <c r="AA43" s="154">
        <v>0.101536772777168</v>
      </c>
      <c r="AB43" s="155">
        <v>0.0620767494356659</v>
      </c>
      <c r="AC43" s="156">
        <v>-0.0012845659675841</v>
      </c>
      <c r="AD43" s="157">
        <v>12341</v>
      </c>
      <c r="AE43" s="158">
        <v>1130</v>
      </c>
      <c r="AF43" s="158">
        <v>0</v>
      </c>
      <c r="AG43" s="158">
        <v>13354</v>
      </c>
      <c r="AH43" s="158">
        <v>1176</v>
      </c>
      <c r="AI43" s="158">
        <v>0</v>
      </c>
      <c r="AJ43" s="155">
        <v>0.0915647030224455</v>
      </c>
      <c r="AK43" s="155">
        <v>0.0880635015725625</v>
      </c>
      <c r="AL43" s="156">
        <v>0.00350120144988297</v>
      </c>
    </row>
    <row r="44" ht="20.25" spans="1:38">
      <c r="A44" s="148" t="s">
        <v>1455</v>
      </c>
      <c r="B44" s="149" t="s">
        <v>1857</v>
      </c>
      <c r="C44" s="165" t="s">
        <v>1591</v>
      </c>
      <c r="D44" s="150">
        <v>1710</v>
      </c>
      <c r="E44" s="150">
        <v>167</v>
      </c>
      <c r="F44" s="150">
        <v>117</v>
      </c>
      <c r="G44" s="150">
        <v>0</v>
      </c>
      <c r="H44" s="150">
        <v>0</v>
      </c>
      <c r="I44" s="151">
        <v>1581</v>
      </c>
      <c r="J44" s="151">
        <v>155</v>
      </c>
      <c r="K44" s="151">
        <v>154</v>
      </c>
      <c r="L44" s="151">
        <v>0</v>
      </c>
      <c r="M44" s="151">
        <v>0</v>
      </c>
      <c r="N44" s="151">
        <v>1544</v>
      </c>
      <c r="O44" s="151">
        <v>176</v>
      </c>
      <c r="P44" s="151">
        <v>176</v>
      </c>
      <c r="Q44" s="151">
        <v>0</v>
      </c>
      <c r="R44" s="151">
        <v>0</v>
      </c>
      <c r="S44" s="152">
        <v>0.015</v>
      </c>
      <c r="T44" s="153">
        <v>40308</v>
      </c>
      <c r="U44" s="153">
        <v>4106</v>
      </c>
      <c r="V44" s="153">
        <v>4054</v>
      </c>
      <c r="W44" s="153">
        <v>3</v>
      </c>
      <c r="X44" s="151">
        <v>3252</v>
      </c>
      <c r="Y44" s="154">
        <v>0.101791207700705</v>
      </c>
      <c r="Z44" s="154">
        <v>0.0976608187134503</v>
      </c>
      <c r="AA44" s="154">
        <v>0.0980392156862745</v>
      </c>
      <c r="AB44" s="155">
        <v>0.113989637305699</v>
      </c>
      <c r="AC44" s="156">
        <v>-0.000378396972824213</v>
      </c>
      <c r="AD44" s="157">
        <v>11859</v>
      </c>
      <c r="AE44" s="158">
        <v>1152</v>
      </c>
      <c r="AF44" s="158">
        <v>0</v>
      </c>
      <c r="AG44" s="158">
        <v>12299</v>
      </c>
      <c r="AH44" s="158">
        <v>1278</v>
      </c>
      <c r="AI44" s="158">
        <v>0</v>
      </c>
      <c r="AJ44" s="155">
        <v>0.0971414115861371</v>
      </c>
      <c r="AK44" s="155">
        <v>0.103910887063989</v>
      </c>
      <c r="AL44" s="156">
        <v>-0.00676947547785184</v>
      </c>
    </row>
    <row r="45" ht="20.25" spans="1:38">
      <c r="A45" s="148" t="s">
        <v>1455</v>
      </c>
      <c r="B45" s="149" t="s">
        <v>1857</v>
      </c>
      <c r="C45" s="165" t="s">
        <v>1607</v>
      </c>
      <c r="D45" s="150">
        <v>2272</v>
      </c>
      <c r="E45" s="150">
        <v>194</v>
      </c>
      <c r="F45" s="150">
        <v>123</v>
      </c>
      <c r="G45" s="150">
        <v>0</v>
      </c>
      <c r="H45" s="150">
        <v>0</v>
      </c>
      <c r="I45" s="151">
        <v>2612</v>
      </c>
      <c r="J45" s="151">
        <v>274</v>
      </c>
      <c r="K45" s="151">
        <v>268</v>
      </c>
      <c r="L45" s="151">
        <v>0</v>
      </c>
      <c r="M45" s="151">
        <v>1</v>
      </c>
      <c r="N45" s="151">
        <v>2447</v>
      </c>
      <c r="O45" s="151">
        <v>314</v>
      </c>
      <c r="P45" s="151">
        <v>313</v>
      </c>
      <c r="Q45" s="151">
        <v>0</v>
      </c>
      <c r="R45" s="151">
        <v>0</v>
      </c>
      <c r="S45" s="152">
        <v>0.015</v>
      </c>
      <c r="T45" s="153">
        <v>62700</v>
      </c>
      <c r="U45" s="153">
        <v>7864</v>
      </c>
      <c r="V45" s="153">
        <v>7782</v>
      </c>
      <c r="W45" s="153">
        <v>8</v>
      </c>
      <c r="X45" s="151">
        <v>5730</v>
      </c>
      <c r="Y45" s="154">
        <v>0.125295055821372</v>
      </c>
      <c r="Z45" s="154">
        <v>0.085387323943662</v>
      </c>
      <c r="AA45" s="154">
        <v>0.104517611026034</v>
      </c>
      <c r="AB45" s="155">
        <v>0.128320392317123</v>
      </c>
      <c r="AC45" s="156">
        <v>-0.0191302870823717</v>
      </c>
      <c r="AD45" s="157">
        <v>17492</v>
      </c>
      <c r="AE45" s="158">
        <v>2020</v>
      </c>
      <c r="AF45" s="158">
        <v>2</v>
      </c>
      <c r="AG45" s="158">
        <v>19767</v>
      </c>
      <c r="AH45" s="158">
        <v>2573</v>
      </c>
      <c r="AI45" s="158">
        <v>1</v>
      </c>
      <c r="AJ45" s="155">
        <v>0.11536702492568</v>
      </c>
      <c r="AK45" s="155">
        <v>0.130115849648404</v>
      </c>
      <c r="AL45" s="156">
        <v>-0.0147488247227236</v>
      </c>
    </row>
    <row r="46" ht="20.25" spans="1:38">
      <c r="A46" s="148" t="s">
        <v>1455</v>
      </c>
      <c r="B46" s="149" t="s">
        <v>1857</v>
      </c>
      <c r="C46" s="165" t="s">
        <v>1501</v>
      </c>
      <c r="D46" s="150">
        <v>1083</v>
      </c>
      <c r="E46" s="150">
        <v>123</v>
      </c>
      <c r="F46" s="150">
        <v>94</v>
      </c>
      <c r="G46" s="150">
        <v>0</v>
      </c>
      <c r="H46" s="150">
        <v>0</v>
      </c>
      <c r="I46" s="151">
        <v>1440</v>
      </c>
      <c r="J46" s="151">
        <v>86</v>
      </c>
      <c r="K46" s="151">
        <v>86</v>
      </c>
      <c r="L46" s="151">
        <v>0</v>
      </c>
      <c r="M46" s="151">
        <v>0</v>
      </c>
      <c r="N46" s="151">
        <v>1324</v>
      </c>
      <c r="O46" s="151">
        <v>74</v>
      </c>
      <c r="P46" s="151">
        <v>74</v>
      </c>
      <c r="Q46" s="151">
        <v>0</v>
      </c>
      <c r="R46" s="151">
        <v>0</v>
      </c>
      <c r="S46" s="152">
        <v>0.015</v>
      </c>
      <c r="T46" s="153">
        <v>31444</v>
      </c>
      <c r="U46" s="153">
        <v>2012</v>
      </c>
      <c r="V46" s="153">
        <v>1983</v>
      </c>
      <c r="W46" s="153">
        <v>1</v>
      </c>
      <c r="X46" s="151">
        <v>1599</v>
      </c>
      <c r="Y46" s="154">
        <v>0.063954967561379</v>
      </c>
      <c r="Z46" s="154">
        <v>0.113573407202216</v>
      </c>
      <c r="AA46" s="154">
        <v>0.0597222222222222</v>
      </c>
      <c r="AB46" s="155">
        <v>0.0558912386706949</v>
      </c>
      <c r="AC46" s="156">
        <v>0.0538511849799938</v>
      </c>
      <c r="AD46" s="157">
        <v>8836</v>
      </c>
      <c r="AE46" s="158">
        <v>589</v>
      </c>
      <c r="AF46" s="158">
        <v>0</v>
      </c>
      <c r="AG46" s="158">
        <v>10050</v>
      </c>
      <c r="AH46" s="158">
        <v>663</v>
      </c>
      <c r="AI46" s="158">
        <v>1</v>
      </c>
      <c r="AJ46" s="155">
        <v>0.0666591217745586</v>
      </c>
      <c r="AK46" s="155">
        <v>0.0658706467661692</v>
      </c>
      <c r="AL46" s="156">
        <v>0.000788475008389466</v>
      </c>
    </row>
    <row r="47" ht="20.25" spans="1:38">
      <c r="A47" s="148" t="s">
        <v>1455</v>
      </c>
      <c r="B47" s="149" t="s">
        <v>1857</v>
      </c>
      <c r="C47" s="165" t="s">
        <v>1593</v>
      </c>
      <c r="D47" s="150">
        <v>1161</v>
      </c>
      <c r="E47" s="150">
        <v>86</v>
      </c>
      <c r="F47" s="150">
        <v>59</v>
      </c>
      <c r="G47" s="150">
        <v>0</v>
      </c>
      <c r="H47" s="150">
        <v>0</v>
      </c>
      <c r="I47" s="151">
        <v>1086</v>
      </c>
      <c r="J47" s="151">
        <v>84</v>
      </c>
      <c r="K47" s="151">
        <v>84</v>
      </c>
      <c r="L47" s="151">
        <v>0</v>
      </c>
      <c r="M47" s="151">
        <v>0</v>
      </c>
      <c r="N47" s="151">
        <v>1455</v>
      </c>
      <c r="O47" s="151">
        <v>97</v>
      </c>
      <c r="P47" s="151">
        <v>97</v>
      </c>
      <c r="Q47" s="151">
        <v>0</v>
      </c>
      <c r="R47" s="151">
        <v>0</v>
      </c>
      <c r="S47" s="152">
        <v>0.015</v>
      </c>
      <c r="T47" s="153">
        <v>30729</v>
      </c>
      <c r="U47" s="153">
        <v>1858</v>
      </c>
      <c r="V47" s="153">
        <v>1831</v>
      </c>
      <c r="W47" s="153">
        <v>0</v>
      </c>
      <c r="X47" s="151">
        <v>1369</v>
      </c>
      <c r="Y47" s="154">
        <v>0.0604640567542061</v>
      </c>
      <c r="Z47" s="154">
        <v>0.0740740740740741</v>
      </c>
      <c r="AA47" s="154">
        <v>0.0773480662983425</v>
      </c>
      <c r="AB47" s="155">
        <v>0.0666666666666667</v>
      </c>
      <c r="AC47" s="156">
        <v>-0.00327399222426847</v>
      </c>
      <c r="AD47" s="157">
        <v>9403</v>
      </c>
      <c r="AE47" s="158">
        <v>611</v>
      </c>
      <c r="AF47" s="158">
        <v>0</v>
      </c>
      <c r="AG47" s="158">
        <v>8244</v>
      </c>
      <c r="AH47" s="158">
        <v>488</v>
      </c>
      <c r="AI47" s="158">
        <v>0</v>
      </c>
      <c r="AJ47" s="155">
        <v>0.0649792619376795</v>
      </c>
      <c r="AK47" s="155">
        <v>0.0591945657447841</v>
      </c>
      <c r="AL47" s="156">
        <v>0.00578469619289537</v>
      </c>
    </row>
    <row r="48" ht="20.25" spans="1:38">
      <c r="A48" s="148" t="s">
        <v>1455</v>
      </c>
      <c r="B48" s="149" t="s">
        <v>1857</v>
      </c>
      <c r="C48" s="165" t="s">
        <v>1621</v>
      </c>
      <c r="D48" s="150">
        <v>3321</v>
      </c>
      <c r="E48" s="150">
        <v>501</v>
      </c>
      <c r="F48" s="150">
        <v>366</v>
      </c>
      <c r="G48" s="150">
        <v>0</v>
      </c>
      <c r="H48" s="150">
        <v>0</v>
      </c>
      <c r="I48" s="151">
        <v>4268</v>
      </c>
      <c r="J48" s="151">
        <v>283</v>
      </c>
      <c r="K48" s="151">
        <v>283</v>
      </c>
      <c r="L48" s="151">
        <v>0</v>
      </c>
      <c r="M48" s="151">
        <v>0</v>
      </c>
      <c r="N48" s="151">
        <v>3919</v>
      </c>
      <c r="O48" s="151">
        <v>317</v>
      </c>
      <c r="P48" s="151">
        <v>316</v>
      </c>
      <c r="Q48" s="151">
        <v>0</v>
      </c>
      <c r="R48" s="151">
        <v>0</v>
      </c>
      <c r="S48" s="152">
        <v>0.015</v>
      </c>
      <c r="T48" s="153">
        <v>98555</v>
      </c>
      <c r="U48" s="153">
        <v>8633</v>
      </c>
      <c r="V48" s="153">
        <v>8494</v>
      </c>
      <c r="W48" s="153">
        <v>6</v>
      </c>
      <c r="X48" s="151">
        <v>6609</v>
      </c>
      <c r="Y48" s="154">
        <v>0.0875348790015727</v>
      </c>
      <c r="Z48" s="154">
        <v>0.150858175248419</v>
      </c>
      <c r="AA48" s="154">
        <v>0.0663074039362699</v>
      </c>
      <c r="AB48" s="155">
        <v>0.0808879816279663</v>
      </c>
      <c r="AC48" s="156">
        <v>0.0845507713121492</v>
      </c>
      <c r="AD48" s="157">
        <v>26961</v>
      </c>
      <c r="AE48" s="158">
        <v>2661</v>
      </c>
      <c r="AF48" s="158">
        <v>1</v>
      </c>
      <c r="AG48" s="158">
        <v>30784</v>
      </c>
      <c r="AH48" s="158">
        <v>2668</v>
      </c>
      <c r="AI48" s="158">
        <v>0</v>
      </c>
      <c r="AJ48" s="155">
        <v>0.098661028893587</v>
      </c>
      <c r="AK48" s="155">
        <v>0.0866683991683992</v>
      </c>
      <c r="AL48" s="156">
        <v>0.0119926297251879</v>
      </c>
    </row>
    <row r="49" ht="20.25" spans="1:38">
      <c r="A49" s="148" t="s">
        <v>1455</v>
      </c>
      <c r="B49" s="149" t="s">
        <v>1857</v>
      </c>
      <c r="C49" s="165" t="s">
        <v>1610</v>
      </c>
      <c r="D49" s="150">
        <v>1855</v>
      </c>
      <c r="E49" s="150">
        <v>161</v>
      </c>
      <c r="F49" s="150">
        <v>117</v>
      </c>
      <c r="G49" s="150">
        <v>0</v>
      </c>
      <c r="H49" s="150">
        <v>0</v>
      </c>
      <c r="I49" s="151">
        <v>2380</v>
      </c>
      <c r="J49" s="151">
        <v>223</v>
      </c>
      <c r="K49" s="151">
        <v>223</v>
      </c>
      <c r="L49" s="151">
        <v>0</v>
      </c>
      <c r="M49" s="151">
        <v>0</v>
      </c>
      <c r="N49" s="151">
        <v>2338</v>
      </c>
      <c r="O49" s="151">
        <v>220</v>
      </c>
      <c r="P49" s="151">
        <v>219</v>
      </c>
      <c r="Q49" s="151">
        <v>0</v>
      </c>
      <c r="R49" s="151">
        <v>0</v>
      </c>
      <c r="S49" s="152">
        <v>0.015</v>
      </c>
      <c r="T49" s="153">
        <v>55828</v>
      </c>
      <c r="U49" s="153">
        <v>4582</v>
      </c>
      <c r="V49" s="153">
        <v>4537</v>
      </c>
      <c r="W49" s="153">
        <v>3</v>
      </c>
      <c r="X49" s="151">
        <v>3243</v>
      </c>
      <c r="Y49" s="154">
        <v>0.0820197750232858</v>
      </c>
      <c r="Z49" s="154">
        <v>0.0867924528301887</v>
      </c>
      <c r="AA49" s="154">
        <v>0.0936974789915966</v>
      </c>
      <c r="AB49" s="155">
        <v>0.0940975192472198</v>
      </c>
      <c r="AC49" s="156">
        <v>-0.00690502616140796</v>
      </c>
      <c r="AD49" s="157">
        <v>15303</v>
      </c>
      <c r="AE49" s="158">
        <v>1358</v>
      </c>
      <c r="AF49" s="158">
        <v>0</v>
      </c>
      <c r="AG49" s="158">
        <v>17756</v>
      </c>
      <c r="AH49" s="158">
        <v>1554</v>
      </c>
      <c r="AI49" s="158">
        <v>1</v>
      </c>
      <c r="AJ49" s="155">
        <v>0.0887407697837025</v>
      </c>
      <c r="AK49" s="155">
        <v>0.0874633926560036</v>
      </c>
      <c r="AL49" s="156">
        <v>0.00127737712769894</v>
      </c>
    </row>
    <row r="50" ht="20.25" spans="1:38">
      <c r="A50" s="148" t="s">
        <v>1455</v>
      </c>
      <c r="B50" s="149" t="s">
        <v>1857</v>
      </c>
      <c r="C50" s="165" t="s">
        <v>1617</v>
      </c>
      <c r="D50" s="150">
        <v>2609</v>
      </c>
      <c r="E50" s="150">
        <v>417</v>
      </c>
      <c r="F50" s="150">
        <v>324</v>
      </c>
      <c r="G50" s="150">
        <v>0</v>
      </c>
      <c r="H50" s="150">
        <v>0</v>
      </c>
      <c r="I50" s="151">
        <v>2851</v>
      </c>
      <c r="J50" s="151">
        <v>340</v>
      </c>
      <c r="K50" s="151">
        <v>338</v>
      </c>
      <c r="L50" s="151">
        <v>0</v>
      </c>
      <c r="M50" s="151">
        <v>0</v>
      </c>
      <c r="N50" s="151">
        <v>3293</v>
      </c>
      <c r="O50" s="151">
        <v>483</v>
      </c>
      <c r="P50" s="151">
        <v>479</v>
      </c>
      <c r="Q50" s="151">
        <v>0</v>
      </c>
      <c r="R50" s="151">
        <v>0</v>
      </c>
      <c r="S50" s="152">
        <v>0.015</v>
      </c>
      <c r="T50" s="153">
        <v>72409</v>
      </c>
      <c r="U50" s="153">
        <v>8366</v>
      </c>
      <c r="V50" s="153">
        <v>8264</v>
      </c>
      <c r="W50" s="153">
        <v>6</v>
      </c>
      <c r="X50" s="151">
        <v>6161</v>
      </c>
      <c r="Y50" s="154">
        <v>0.115455261086329</v>
      </c>
      <c r="Z50" s="154">
        <v>0.159831353008816</v>
      </c>
      <c r="AA50" s="154">
        <v>0.119256401262715</v>
      </c>
      <c r="AB50" s="155">
        <v>0.146674764652293</v>
      </c>
      <c r="AC50" s="156">
        <v>0.0405749517461008</v>
      </c>
      <c r="AD50" s="157">
        <v>20732</v>
      </c>
      <c r="AE50" s="158">
        <v>2657</v>
      </c>
      <c r="AF50" s="158">
        <v>3</v>
      </c>
      <c r="AG50" s="158">
        <v>22075</v>
      </c>
      <c r="AH50" s="158">
        <v>2499</v>
      </c>
      <c r="AI50" s="158">
        <v>1</v>
      </c>
      <c r="AJ50" s="155">
        <v>0.1280146633224</v>
      </c>
      <c r="AK50" s="155">
        <v>0.113159682899207</v>
      </c>
      <c r="AL50" s="156">
        <v>0.0148549804231929</v>
      </c>
    </row>
    <row r="51" ht="20.25" spans="1:38">
      <c r="A51" s="148" t="s">
        <v>1455</v>
      </c>
      <c r="B51" s="149" t="s">
        <v>1857</v>
      </c>
      <c r="C51" s="165" t="s">
        <v>1606</v>
      </c>
      <c r="D51" s="150">
        <v>2181</v>
      </c>
      <c r="E51" s="150">
        <v>230</v>
      </c>
      <c r="F51" s="150">
        <v>174</v>
      </c>
      <c r="G51" s="150">
        <v>1</v>
      </c>
      <c r="H51" s="150">
        <v>0</v>
      </c>
      <c r="I51" s="151">
        <v>2302</v>
      </c>
      <c r="J51" s="151">
        <v>164</v>
      </c>
      <c r="K51" s="151">
        <v>163</v>
      </c>
      <c r="L51" s="151">
        <v>0</v>
      </c>
      <c r="M51" s="151">
        <v>0</v>
      </c>
      <c r="N51" s="151">
        <v>1882</v>
      </c>
      <c r="O51" s="151">
        <v>182</v>
      </c>
      <c r="P51" s="151">
        <v>182</v>
      </c>
      <c r="Q51" s="151">
        <v>0</v>
      </c>
      <c r="R51" s="151">
        <v>0</v>
      </c>
      <c r="S51" s="152">
        <v>0.015</v>
      </c>
      <c r="T51" s="153">
        <v>47378</v>
      </c>
      <c r="U51" s="153">
        <v>5035</v>
      </c>
      <c r="V51" s="153">
        <v>4976</v>
      </c>
      <c r="W51" s="153">
        <v>103</v>
      </c>
      <c r="X51" s="151">
        <v>3522</v>
      </c>
      <c r="Y51" s="154">
        <v>0.104098948879227</v>
      </c>
      <c r="Z51" s="154">
        <v>0.105456212746447</v>
      </c>
      <c r="AA51" s="154">
        <v>0.0712423979148566</v>
      </c>
      <c r="AB51" s="155">
        <v>0.0967056323060574</v>
      </c>
      <c r="AC51" s="156">
        <v>0.0342138148315899</v>
      </c>
      <c r="AD51" s="157">
        <v>13797</v>
      </c>
      <c r="AE51" s="158">
        <v>1591</v>
      </c>
      <c r="AF51" s="158">
        <v>2</v>
      </c>
      <c r="AG51" s="158">
        <v>15117</v>
      </c>
      <c r="AH51" s="158">
        <v>1416</v>
      </c>
      <c r="AI51" s="158">
        <v>0</v>
      </c>
      <c r="AJ51" s="155">
        <v>0.115169964485033</v>
      </c>
      <c r="AK51" s="155">
        <v>0.0936693788450089</v>
      </c>
      <c r="AL51" s="156">
        <v>0.021500585640024</v>
      </c>
    </row>
    <row r="52" ht="20.25" spans="1:38">
      <c r="A52" s="148" t="s">
        <v>1455</v>
      </c>
      <c r="B52" s="149" t="s">
        <v>1857</v>
      </c>
      <c r="C52" s="165" t="s">
        <v>1595</v>
      </c>
      <c r="D52" s="150">
        <v>2156</v>
      </c>
      <c r="E52" s="150">
        <v>191</v>
      </c>
      <c r="F52" s="150">
        <v>158</v>
      </c>
      <c r="G52" s="150">
        <v>0</v>
      </c>
      <c r="H52" s="150">
        <v>0</v>
      </c>
      <c r="I52" s="151">
        <v>1813</v>
      </c>
      <c r="J52" s="151">
        <v>277</v>
      </c>
      <c r="K52" s="151">
        <v>277</v>
      </c>
      <c r="L52" s="151">
        <v>2</v>
      </c>
      <c r="M52" s="151">
        <v>0</v>
      </c>
      <c r="N52" s="151">
        <v>2301</v>
      </c>
      <c r="O52" s="151">
        <v>196</v>
      </c>
      <c r="P52" s="151">
        <v>194</v>
      </c>
      <c r="Q52" s="151">
        <v>0</v>
      </c>
      <c r="R52" s="151">
        <v>2</v>
      </c>
      <c r="S52" s="152">
        <v>0.015</v>
      </c>
      <c r="T52" s="153">
        <v>49268</v>
      </c>
      <c r="U52" s="153">
        <v>4791</v>
      </c>
      <c r="V52" s="153">
        <v>4755</v>
      </c>
      <c r="W52" s="153">
        <v>9</v>
      </c>
      <c r="X52" s="151">
        <v>3493</v>
      </c>
      <c r="Y52" s="154">
        <v>0.0970609726394414</v>
      </c>
      <c r="Z52" s="154">
        <v>0.0885899814471243</v>
      </c>
      <c r="AA52" s="154">
        <v>0.152785438499724</v>
      </c>
      <c r="AB52" s="155">
        <v>0.0843111690569318</v>
      </c>
      <c r="AC52" s="156">
        <v>-0.0641954570525999</v>
      </c>
      <c r="AD52" s="157">
        <v>14391</v>
      </c>
      <c r="AE52" s="158">
        <v>1472</v>
      </c>
      <c r="AF52" s="158">
        <v>6</v>
      </c>
      <c r="AG52" s="158">
        <v>14999</v>
      </c>
      <c r="AH52" s="158">
        <v>1505</v>
      </c>
      <c r="AI52" s="158">
        <v>2</v>
      </c>
      <c r="AJ52" s="155">
        <v>0.101869223820443</v>
      </c>
      <c r="AK52" s="155">
        <v>0.100206680445363</v>
      </c>
      <c r="AL52" s="156">
        <v>0.0016625433750803</v>
      </c>
    </row>
    <row r="53" ht="20.25" spans="1:38">
      <c r="A53" s="148" t="s">
        <v>1455</v>
      </c>
      <c r="B53" s="149" t="s">
        <v>1857</v>
      </c>
      <c r="C53" s="165" t="s">
        <v>1537</v>
      </c>
      <c r="D53" s="150">
        <v>2440</v>
      </c>
      <c r="E53" s="150">
        <v>512</v>
      </c>
      <c r="F53" s="150">
        <v>292</v>
      </c>
      <c r="G53" s="150">
        <v>0</v>
      </c>
      <c r="H53" s="150">
        <v>0</v>
      </c>
      <c r="I53" s="151">
        <v>1777</v>
      </c>
      <c r="J53" s="151">
        <v>358</v>
      </c>
      <c r="K53" s="151">
        <v>350</v>
      </c>
      <c r="L53" s="151">
        <v>0</v>
      </c>
      <c r="M53" s="151">
        <v>0</v>
      </c>
      <c r="N53" s="151">
        <v>1753</v>
      </c>
      <c r="O53" s="151">
        <v>155</v>
      </c>
      <c r="P53" s="151">
        <v>155</v>
      </c>
      <c r="Q53" s="151">
        <v>0</v>
      </c>
      <c r="R53" s="151">
        <v>0</v>
      </c>
      <c r="S53" s="152">
        <v>0.015</v>
      </c>
      <c r="T53" s="153">
        <v>42585</v>
      </c>
      <c r="U53" s="153">
        <v>6407</v>
      </c>
      <c r="V53" s="153">
        <v>6173</v>
      </c>
      <c r="W53" s="153">
        <v>10</v>
      </c>
      <c r="X53" s="151">
        <v>3788</v>
      </c>
      <c r="Y53" s="154">
        <v>0.150217212633556</v>
      </c>
      <c r="Z53" s="154">
        <v>0.20983606557377</v>
      </c>
      <c r="AA53" s="154">
        <v>0.201463140123804</v>
      </c>
      <c r="AB53" s="155">
        <v>0.0884198516828294</v>
      </c>
      <c r="AC53" s="156">
        <v>0.00837292544996632</v>
      </c>
      <c r="AD53" s="157">
        <v>12890</v>
      </c>
      <c r="AE53" s="158">
        <v>2377</v>
      </c>
      <c r="AF53" s="158">
        <v>1</v>
      </c>
      <c r="AG53" s="158">
        <v>12516</v>
      </c>
      <c r="AH53" s="158">
        <v>1843</v>
      </c>
      <c r="AI53" s="158">
        <v>2</v>
      </c>
      <c r="AJ53" s="155">
        <v>0.18432893716059</v>
      </c>
      <c r="AK53" s="155">
        <v>0.147091722595078</v>
      </c>
      <c r="AL53" s="156">
        <v>0.0372372145655113</v>
      </c>
    </row>
    <row r="54" ht="20.25" spans="1:38">
      <c r="A54" s="148" t="s">
        <v>1455</v>
      </c>
      <c r="B54" s="149" t="s">
        <v>1857</v>
      </c>
      <c r="C54" s="165" t="s">
        <v>1712</v>
      </c>
      <c r="D54" s="150">
        <v>1906</v>
      </c>
      <c r="E54" s="150">
        <v>182</v>
      </c>
      <c r="F54" s="150">
        <v>138</v>
      </c>
      <c r="G54" s="150">
        <v>0</v>
      </c>
      <c r="H54" s="150">
        <v>0</v>
      </c>
      <c r="I54" s="151">
        <v>1781</v>
      </c>
      <c r="J54" s="151">
        <v>232</v>
      </c>
      <c r="K54" s="151">
        <v>232</v>
      </c>
      <c r="L54" s="151">
        <v>0</v>
      </c>
      <c r="M54" s="151">
        <v>1</v>
      </c>
      <c r="N54" s="151">
        <v>2224</v>
      </c>
      <c r="O54" s="151">
        <v>168</v>
      </c>
      <c r="P54" s="151">
        <v>168</v>
      </c>
      <c r="Q54" s="151">
        <v>0</v>
      </c>
      <c r="R54" s="151">
        <v>0</v>
      </c>
      <c r="S54" s="152">
        <v>0.015</v>
      </c>
      <c r="T54" s="153">
        <v>44135</v>
      </c>
      <c r="U54" s="153">
        <v>4277</v>
      </c>
      <c r="V54" s="153">
        <v>4233</v>
      </c>
      <c r="W54" s="153">
        <v>1</v>
      </c>
      <c r="X54" s="151">
        <v>3137</v>
      </c>
      <c r="Y54" s="154">
        <v>0.0968845587402288</v>
      </c>
      <c r="Z54" s="154">
        <v>0.0954879328436516</v>
      </c>
      <c r="AA54" s="154">
        <v>0.129702414373947</v>
      </c>
      <c r="AB54" s="155">
        <v>0.0755395683453237</v>
      </c>
      <c r="AC54" s="156">
        <v>-0.0342144815302956</v>
      </c>
      <c r="AD54" s="157">
        <v>12671</v>
      </c>
      <c r="AE54" s="158">
        <v>1186</v>
      </c>
      <c r="AF54" s="158">
        <v>1</v>
      </c>
      <c r="AG54" s="158">
        <v>13231</v>
      </c>
      <c r="AH54" s="158">
        <v>1371</v>
      </c>
      <c r="AI54" s="158">
        <v>0</v>
      </c>
      <c r="AJ54" s="155">
        <v>0.0935206376765843</v>
      </c>
      <c r="AK54" s="155">
        <v>0.103620285692691</v>
      </c>
      <c r="AL54" s="156">
        <v>-0.0100996480161071</v>
      </c>
    </row>
    <row r="55" ht="20.25" spans="1:38">
      <c r="A55" s="148" t="s">
        <v>1455</v>
      </c>
      <c r="B55" s="149" t="s">
        <v>1857</v>
      </c>
      <c r="C55" s="165" t="s">
        <v>1707</v>
      </c>
      <c r="D55" s="150">
        <v>840</v>
      </c>
      <c r="E55" s="150">
        <v>230</v>
      </c>
      <c r="F55" s="150">
        <v>174</v>
      </c>
      <c r="G55" s="150">
        <v>0</v>
      </c>
      <c r="H55" s="150">
        <v>0</v>
      </c>
      <c r="I55" s="151">
        <v>554</v>
      </c>
      <c r="J55" s="151">
        <v>229</v>
      </c>
      <c r="K55" s="151">
        <v>227</v>
      </c>
      <c r="L55" s="151">
        <v>0</v>
      </c>
      <c r="M55" s="151">
        <v>0</v>
      </c>
      <c r="N55" s="151">
        <v>500</v>
      </c>
      <c r="O55" s="151">
        <v>326</v>
      </c>
      <c r="P55" s="151">
        <v>321</v>
      </c>
      <c r="Q55" s="151">
        <v>0</v>
      </c>
      <c r="R55" s="151">
        <v>0</v>
      </c>
      <c r="S55" s="152">
        <v>0.015</v>
      </c>
      <c r="T55" s="153">
        <v>15492</v>
      </c>
      <c r="U55" s="153">
        <v>3435</v>
      </c>
      <c r="V55" s="153">
        <v>3364</v>
      </c>
      <c r="W55" s="153">
        <v>4</v>
      </c>
      <c r="X55" s="151">
        <v>1640</v>
      </c>
      <c r="Y55" s="154">
        <v>0.22146914536535</v>
      </c>
      <c r="Z55" s="154">
        <v>0.273809523809524</v>
      </c>
      <c r="AA55" s="154">
        <v>0.413357400722022</v>
      </c>
      <c r="AB55" s="155">
        <v>0.652</v>
      </c>
      <c r="AC55" s="156">
        <v>-0.139547876912498</v>
      </c>
      <c r="AD55" s="157">
        <v>4404</v>
      </c>
      <c r="AE55" s="158">
        <v>1193</v>
      </c>
      <c r="AF55" s="158">
        <v>0</v>
      </c>
      <c r="AG55" s="158">
        <v>4215</v>
      </c>
      <c r="AH55" s="158">
        <v>959</v>
      </c>
      <c r="AI55" s="158">
        <v>0</v>
      </c>
      <c r="AJ55" s="155">
        <v>0.270890099909173</v>
      </c>
      <c r="AK55" s="155">
        <v>0.227520759193357</v>
      </c>
      <c r="AL55" s="156">
        <v>0.0433693407158164</v>
      </c>
    </row>
    <row r="56" ht="20.25" spans="1:38">
      <c r="A56" s="148" t="s">
        <v>1455</v>
      </c>
      <c r="B56" s="149" t="s">
        <v>1857</v>
      </c>
      <c r="C56" s="165" t="s">
        <v>1603</v>
      </c>
      <c r="D56" s="150">
        <v>3571</v>
      </c>
      <c r="E56" s="150">
        <v>347</v>
      </c>
      <c r="F56" s="150">
        <v>256</v>
      </c>
      <c r="G56" s="150">
        <v>1</v>
      </c>
      <c r="H56" s="150">
        <v>0</v>
      </c>
      <c r="I56" s="151">
        <v>3525</v>
      </c>
      <c r="J56" s="151">
        <v>413</v>
      </c>
      <c r="K56" s="151">
        <v>412</v>
      </c>
      <c r="L56" s="151">
        <v>0</v>
      </c>
      <c r="M56" s="151">
        <v>0</v>
      </c>
      <c r="N56" s="151">
        <v>4124</v>
      </c>
      <c r="O56" s="151">
        <v>317</v>
      </c>
      <c r="P56" s="151">
        <v>314</v>
      </c>
      <c r="Q56" s="151">
        <v>0</v>
      </c>
      <c r="R56" s="151">
        <v>0</v>
      </c>
      <c r="S56" s="152">
        <v>0.015</v>
      </c>
      <c r="T56" s="153">
        <v>86013</v>
      </c>
      <c r="U56" s="153">
        <v>7976</v>
      </c>
      <c r="V56" s="153">
        <v>7878</v>
      </c>
      <c r="W56" s="153">
        <v>7</v>
      </c>
      <c r="X56" s="151">
        <v>4801</v>
      </c>
      <c r="Y56" s="154">
        <v>0.092648785648681</v>
      </c>
      <c r="Z56" s="154">
        <v>0.0971716605992719</v>
      </c>
      <c r="AA56" s="154">
        <v>0.117163120567376</v>
      </c>
      <c r="AB56" s="155">
        <v>0.0768671193016489</v>
      </c>
      <c r="AC56" s="156">
        <v>-0.019991459968104</v>
      </c>
      <c r="AD56" s="157">
        <v>24712</v>
      </c>
      <c r="AE56" s="158">
        <v>2431</v>
      </c>
      <c r="AF56" s="158">
        <v>2</v>
      </c>
      <c r="AG56" s="158">
        <v>27256</v>
      </c>
      <c r="AH56" s="158">
        <v>2274</v>
      </c>
      <c r="AI56" s="158">
        <v>2</v>
      </c>
      <c r="AJ56" s="155">
        <v>0.0982923276141146</v>
      </c>
      <c r="AK56" s="155">
        <v>0.0833577927795715</v>
      </c>
      <c r="AL56" s="156">
        <v>0.0149345348345431</v>
      </c>
    </row>
    <row r="57" ht="20.25" spans="1:38">
      <c r="A57" s="148" t="s">
        <v>1455</v>
      </c>
      <c r="B57" s="149" t="s">
        <v>1857</v>
      </c>
      <c r="C57" s="165" t="s">
        <v>1498</v>
      </c>
      <c r="D57" s="150">
        <v>1813</v>
      </c>
      <c r="E57" s="150">
        <v>231</v>
      </c>
      <c r="F57" s="150">
        <v>183</v>
      </c>
      <c r="G57" s="150">
        <v>0</v>
      </c>
      <c r="H57" s="150">
        <v>0</v>
      </c>
      <c r="I57" s="151">
        <v>1833</v>
      </c>
      <c r="J57" s="151">
        <v>180</v>
      </c>
      <c r="K57" s="151">
        <v>180</v>
      </c>
      <c r="L57" s="151">
        <v>0</v>
      </c>
      <c r="M57" s="151">
        <v>0</v>
      </c>
      <c r="N57" s="151">
        <v>1759</v>
      </c>
      <c r="O57" s="151">
        <v>174</v>
      </c>
      <c r="P57" s="151">
        <v>174</v>
      </c>
      <c r="Q57" s="151">
        <v>0</v>
      </c>
      <c r="R57" s="151">
        <v>0</v>
      </c>
      <c r="S57" s="152">
        <v>0.015</v>
      </c>
      <c r="T57" s="153">
        <v>41875</v>
      </c>
      <c r="U57" s="153">
        <v>4805</v>
      </c>
      <c r="V57" s="153">
        <v>4757</v>
      </c>
      <c r="W57" s="153">
        <v>0</v>
      </c>
      <c r="X57" s="151">
        <v>3411</v>
      </c>
      <c r="Y57" s="154">
        <v>0.114746268656716</v>
      </c>
      <c r="Z57" s="154">
        <v>0.127413127413127</v>
      </c>
      <c r="AA57" s="154">
        <v>0.0981996726677578</v>
      </c>
      <c r="AB57" s="155">
        <v>0.098919840818647</v>
      </c>
      <c r="AC57" s="156">
        <v>0.0292134547453696</v>
      </c>
      <c r="AD57" s="157">
        <v>11828</v>
      </c>
      <c r="AE57" s="158">
        <v>1392</v>
      </c>
      <c r="AF57" s="158">
        <v>0</v>
      </c>
      <c r="AG57" s="158">
        <v>12551</v>
      </c>
      <c r="AH57" s="158">
        <v>1341</v>
      </c>
      <c r="AI57" s="158">
        <v>0</v>
      </c>
      <c r="AJ57" s="155">
        <v>0.11768684477511</v>
      </c>
      <c r="AK57" s="155">
        <v>0.10684407616923</v>
      </c>
      <c r="AL57" s="156">
        <v>0.0108427686058804</v>
      </c>
    </row>
    <row r="58" ht="20.25" spans="1:38">
      <c r="A58" s="148" t="s">
        <v>1455</v>
      </c>
      <c r="B58" s="149" t="s">
        <v>1857</v>
      </c>
      <c r="C58" s="165" t="s">
        <v>1587</v>
      </c>
      <c r="D58" s="150">
        <v>2275</v>
      </c>
      <c r="E58" s="150">
        <v>264</v>
      </c>
      <c r="F58" s="150">
        <v>203</v>
      </c>
      <c r="G58" s="150">
        <v>0</v>
      </c>
      <c r="H58" s="150">
        <v>0</v>
      </c>
      <c r="I58" s="151">
        <v>2846</v>
      </c>
      <c r="J58" s="151">
        <v>941</v>
      </c>
      <c r="K58" s="151">
        <v>931</v>
      </c>
      <c r="L58" s="151">
        <v>0</v>
      </c>
      <c r="M58" s="151">
        <v>0</v>
      </c>
      <c r="N58" s="151">
        <v>2424</v>
      </c>
      <c r="O58" s="151">
        <v>37</v>
      </c>
      <c r="P58" s="151">
        <v>37</v>
      </c>
      <c r="Q58" s="151">
        <v>0</v>
      </c>
      <c r="R58" s="151">
        <v>0</v>
      </c>
      <c r="S58" s="152">
        <v>0.015</v>
      </c>
      <c r="T58" s="153">
        <v>57264</v>
      </c>
      <c r="U58" s="153">
        <v>7994</v>
      </c>
      <c r="V58" s="153">
        <v>7915</v>
      </c>
      <c r="W58" s="153">
        <v>1</v>
      </c>
      <c r="X58" s="151">
        <v>5375</v>
      </c>
      <c r="Y58" s="154">
        <v>0.139581587035485</v>
      </c>
      <c r="Z58" s="154">
        <v>0.116043956043956</v>
      </c>
      <c r="AA58" s="154">
        <v>0.330639494026704</v>
      </c>
      <c r="AB58" s="155">
        <v>0.0152640264026403</v>
      </c>
      <c r="AC58" s="156">
        <v>-0.214595537982748</v>
      </c>
      <c r="AD58" s="157">
        <v>17566</v>
      </c>
      <c r="AE58" s="158">
        <v>2440</v>
      </c>
      <c r="AF58" s="158">
        <v>0</v>
      </c>
      <c r="AG58" s="158">
        <v>17050</v>
      </c>
      <c r="AH58" s="158">
        <v>2446</v>
      </c>
      <c r="AI58" s="158">
        <v>1</v>
      </c>
      <c r="AJ58" s="155">
        <v>0.138904702265741</v>
      </c>
      <c r="AK58" s="155">
        <v>0.143401759530792</v>
      </c>
      <c r="AL58" s="156">
        <v>-0.00449705726505115</v>
      </c>
    </row>
    <row r="59" ht="20.25" spans="1:38">
      <c r="A59" s="148" t="s">
        <v>1455</v>
      </c>
      <c r="B59" s="149" t="s">
        <v>1857</v>
      </c>
      <c r="C59" s="165" t="s">
        <v>1527</v>
      </c>
      <c r="D59" s="150">
        <v>3078</v>
      </c>
      <c r="E59" s="150">
        <v>595</v>
      </c>
      <c r="F59" s="150">
        <v>438</v>
      </c>
      <c r="G59" s="150">
        <v>0</v>
      </c>
      <c r="H59" s="150">
        <v>0</v>
      </c>
      <c r="I59" s="151">
        <v>4760</v>
      </c>
      <c r="J59" s="151">
        <v>728</v>
      </c>
      <c r="K59" s="151">
        <v>721</v>
      </c>
      <c r="L59" s="151">
        <v>0</v>
      </c>
      <c r="M59" s="151">
        <v>0</v>
      </c>
      <c r="N59" s="151">
        <v>4560</v>
      </c>
      <c r="O59" s="151">
        <v>988</v>
      </c>
      <c r="P59" s="151">
        <v>984</v>
      </c>
      <c r="Q59" s="151">
        <v>1</v>
      </c>
      <c r="R59" s="151">
        <v>1</v>
      </c>
      <c r="S59" s="152">
        <v>0.015</v>
      </c>
      <c r="T59" s="153">
        <v>80963</v>
      </c>
      <c r="U59" s="153">
        <v>16447</v>
      </c>
      <c r="V59" s="153">
        <v>16239</v>
      </c>
      <c r="W59" s="153">
        <v>8</v>
      </c>
      <c r="X59" s="151">
        <v>11426</v>
      </c>
      <c r="Y59" s="154">
        <v>0.203043365487939</v>
      </c>
      <c r="Z59" s="154">
        <v>0.193307342430149</v>
      </c>
      <c r="AA59" s="154">
        <v>0.152941176470588</v>
      </c>
      <c r="AB59" s="155">
        <v>0.216447368421053</v>
      </c>
      <c r="AC59" s="156">
        <v>0.0403661659595612</v>
      </c>
      <c r="AD59" s="157">
        <v>24432</v>
      </c>
      <c r="AE59" s="158">
        <v>4440</v>
      </c>
      <c r="AF59" s="158">
        <v>1</v>
      </c>
      <c r="AG59" s="158">
        <v>24142</v>
      </c>
      <c r="AH59" s="158">
        <v>5217</v>
      </c>
      <c r="AI59" s="158">
        <v>1</v>
      </c>
      <c r="AJ59" s="155">
        <v>0.181687950229208</v>
      </c>
      <c r="AK59" s="155">
        <v>0.216055007870102</v>
      </c>
      <c r="AL59" s="156">
        <v>-0.0343670576408943</v>
      </c>
    </row>
    <row r="60" ht="20.25" spans="1:38">
      <c r="A60" s="148" t="s">
        <v>1455</v>
      </c>
      <c r="B60" s="149" t="s">
        <v>1857</v>
      </c>
      <c r="C60" s="165" t="s">
        <v>1598</v>
      </c>
      <c r="D60" s="150">
        <v>1310</v>
      </c>
      <c r="E60" s="150">
        <v>117</v>
      </c>
      <c r="F60" s="150">
        <v>77</v>
      </c>
      <c r="G60" s="150">
        <v>2</v>
      </c>
      <c r="H60" s="150">
        <v>0</v>
      </c>
      <c r="I60" s="151">
        <v>1631</v>
      </c>
      <c r="J60" s="151">
        <v>102</v>
      </c>
      <c r="K60" s="151">
        <v>102</v>
      </c>
      <c r="L60" s="151">
        <v>0</v>
      </c>
      <c r="M60" s="151">
        <v>0</v>
      </c>
      <c r="N60" s="151">
        <v>1201</v>
      </c>
      <c r="O60" s="151">
        <v>121</v>
      </c>
      <c r="P60" s="151">
        <v>120</v>
      </c>
      <c r="Q60" s="151">
        <v>0</v>
      </c>
      <c r="R60" s="151">
        <v>0</v>
      </c>
      <c r="S60" s="152">
        <v>0.015</v>
      </c>
      <c r="T60" s="153">
        <v>37444</v>
      </c>
      <c r="U60" s="153">
        <v>2728</v>
      </c>
      <c r="V60" s="153">
        <v>2687</v>
      </c>
      <c r="W60" s="153">
        <v>8</v>
      </c>
      <c r="X60" s="151">
        <v>2036</v>
      </c>
      <c r="Y60" s="154">
        <v>0.0726418117722466</v>
      </c>
      <c r="Z60" s="154">
        <v>0.0893129770992366</v>
      </c>
      <c r="AA60" s="154">
        <v>0.0625383200490497</v>
      </c>
      <c r="AB60" s="155">
        <v>0.1007493755204</v>
      </c>
      <c r="AC60" s="156">
        <v>0.026774657050187</v>
      </c>
      <c r="AD60" s="157">
        <v>9758</v>
      </c>
      <c r="AE60" s="158">
        <v>752</v>
      </c>
      <c r="AF60" s="158">
        <v>2</v>
      </c>
      <c r="AG60" s="158">
        <v>11440</v>
      </c>
      <c r="AH60" s="158">
        <v>905</v>
      </c>
      <c r="AI60" s="158">
        <v>6</v>
      </c>
      <c r="AJ60" s="155">
        <v>0.076860012297602</v>
      </c>
      <c r="AK60" s="155">
        <v>0.0785839160839161</v>
      </c>
      <c r="AL60" s="156">
        <v>-0.00172390378631412</v>
      </c>
    </row>
    <row r="61" ht="20.25" spans="1:38">
      <c r="A61" s="148" t="s">
        <v>1455</v>
      </c>
      <c r="B61" s="149" t="s">
        <v>1857</v>
      </c>
      <c r="C61" s="165" t="s">
        <v>1620</v>
      </c>
      <c r="D61" s="150">
        <v>2014</v>
      </c>
      <c r="E61" s="150">
        <v>225</v>
      </c>
      <c r="F61" s="150">
        <v>157</v>
      </c>
      <c r="G61" s="150">
        <v>0</v>
      </c>
      <c r="H61" s="150">
        <v>0</v>
      </c>
      <c r="I61" s="151">
        <v>2567</v>
      </c>
      <c r="J61" s="151">
        <v>175</v>
      </c>
      <c r="K61" s="151">
        <v>174</v>
      </c>
      <c r="L61" s="151">
        <v>0</v>
      </c>
      <c r="M61" s="151">
        <v>0</v>
      </c>
      <c r="N61" s="151">
        <v>3040</v>
      </c>
      <c r="O61" s="151">
        <v>114</v>
      </c>
      <c r="P61" s="151">
        <v>114</v>
      </c>
      <c r="Q61" s="151">
        <v>0</v>
      </c>
      <c r="R61" s="151">
        <v>0</v>
      </c>
      <c r="S61" s="152">
        <v>0.015</v>
      </c>
      <c r="T61" s="153">
        <v>58509</v>
      </c>
      <c r="U61" s="153">
        <v>4117</v>
      </c>
      <c r="V61" s="153">
        <v>4048</v>
      </c>
      <c r="W61" s="153">
        <v>1</v>
      </c>
      <c r="X61" s="151">
        <v>3113</v>
      </c>
      <c r="Y61" s="154">
        <v>0.0703481515664257</v>
      </c>
      <c r="Z61" s="154">
        <v>0.111717974180735</v>
      </c>
      <c r="AA61" s="154">
        <v>0.0681729645500584</v>
      </c>
      <c r="AB61" s="155">
        <v>0.0375</v>
      </c>
      <c r="AC61" s="156">
        <v>0.0435450096306764</v>
      </c>
      <c r="AD61" s="157">
        <v>16058</v>
      </c>
      <c r="AE61" s="158">
        <v>1150</v>
      </c>
      <c r="AF61" s="158">
        <v>0</v>
      </c>
      <c r="AG61" s="158">
        <v>18229</v>
      </c>
      <c r="AH61" s="158">
        <v>1316</v>
      </c>
      <c r="AI61" s="158">
        <v>0</v>
      </c>
      <c r="AJ61" s="155">
        <v>0.0716153941960394</v>
      </c>
      <c r="AK61" s="155">
        <v>0.0721926600471776</v>
      </c>
      <c r="AL61" s="156">
        <v>-0.000577265851138209</v>
      </c>
    </row>
    <row r="62" ht="20.25" spans="1:38">
      <c r="A62" s="148" t="s">
        <v>1455</v>
      </c>
      <c r="B62" s="149" t="s">
        <v>1857</v>
      </c>
      <c r="C62" s="165" t="s">
        <v>1711</v>
      </c>
      <c r="D62" s="150">
        <v>554</v>
      </c>
      <c r="E62" s="150">
        <v>36</v>
      </c>
      <c r="F62" s="150">
        <v>26</v>
      </c>
      <c r="G62" s="150">
        <v>0</v>
      </c>
      <c r="H62" s="150">
        <v>0</v>
      </c>
      <c r="I62" s="151">
        <v>722</v>
      </c>
      <c r="J62" s="151">
        <v>54</v>
      </c>
      <c r="K62" s="151">
        <v>54</v>
      </c>
      <c r="L62" s="151">
        <v>0</v>
      </c>
      <c r="M62" s="151">
        <v>0</v>
      </c>
      <c r="N62" s="151">
        <v>502</v>
      </c>
      <c r="O62" s="151">
        <v>73</v>
      </c>
      <c r="P62" s="151">
        <v>72</v>
      </c>
      <c r="Q62" s="151">
        <v>0</v>
      </c>
      <c r="R62" s="151">
        <v>0</v>
      </c>
      <c r="S62" s="152">
        <v>0.015</v>
      </c>
      <c r="T62" s="153">
        <v>14944</v>
      </c>
      <c r="U62" s="153">
        <v>1201</v>
      </c>
      <c r="V62" s="153">
        <v>1190</v>
      </c>
      <c r="W62" s="153">
        <v>0</v>
      </c>
      <c r="X62" s="151">
        <v>932</v>
      </c>
      <c r="Y62" s="154">
        <v>0.0803667023554604</v>
      </c>
      <c r="Z62" s="154">
        <v>0.0649819494584837</v>
      </c>
      <c r="AA62" s="154">
        <v>0.074792243767313</v>
      </c>
      <c r="AB62" s="155">
        <v>0.145418326693227</v>
      </c>
      <c r="AC62" s="156">
        <v>-0.00981029430882926</v>
      </c>
      <c r="AD62" s="157">
        <v>4059</v>
      </c>
      <c r="AE62" s="158">
        <v>319</v>
      </c>
      <c r="AF62" s="158">
        <v>0</v>
      </c>
      <c r="AG62" s="158">
        <v>4846</v>
      </c>
      <c r="AH62" s="158">
        <v>472</v>
      </c>
      <c r="AI62" s="158">
        <v>0</v>
      </c>
      <c r="AJ62" s="155">
        <v>0.0785907859078591</v>
      </c>
      <c r="AK62" s="155">
        <v>0.0973999174576971</v>
      </c>
      <c r="AL62" s="156">
        <v>-0.018809131549838</v>
      </c>
    </row>
    <row r="63" ht="20.25" spans="1:38">
      <c r="A63" s="148" t="s">
        <v>1455</v>
      </c>
      <c r="B63" s="149" t="s">
        <v>1857</v>
      </c>
      <c r="C63" s="165" t="s">
        <v>1500</v>
      </c>
      <c r="D63" s="150">
        <v>648</v>
      </c>
      <c r="E63" s="150">
        <v>81</v>
      </c>
      <c r="F63" s="150">
        <v>56</v>
      </c>
      <c r="G63" s="150">
        <v>0</v>
      </c>
      <c r="H63" s="150">
        <v>0</v>
      </c>
      <c r="I63" s="151">
        <v>671</v>
      </c>
      <c r="J63" s="151">
        <v>67</v>
      </c>
      <c r="K63" s="151">
        <v>67</v>
      </c>
      <c r="L63" s="151">
        <v>0</v>
      </c>
      <c r="M63" s="151">
        <v>0</v>
      </c>
      <c r="N63" s="151">
        <v>670</v>
      </c>
      <c r="O63" s="151">
        <v>93</v>
      </c>
      <c r="P63" s="151">
        <v>93</v>
      </c>
      <c r="Q63" s="151">
        <v>0</v>
      </c>
      <c r="R63" s="151">
        <v>0</v>
      </c>
      <c r="S63" s="152">
        <v>0.015</v>
      </c>
      <c r="T63" s="153">
        <v>18166</v>
      </c>
      <c r="U63" s="153">
        <v>1977</v>
      </c>
      <c r="V63" s="153">
        <v>1950</v>
      </c>
      <c r="W63" s="153">
        <v>4</v>
      </c>
      <c r="X63" s="151">
        <v>1522</v>
      </c>
      <c r="Y63" s="154">
        <v>0.108609490256523</v>
      </c>
      <c r="Z63" s="154">
        <v>0.125</v>
      </c>
      <c r="AA63" s="154">
        <v>0.0998509687034277</v>
      </c>
      <c r="AB63" s="155">
        <v>0.138805970149254</v>
      </c>
      <c r="AC63" s="156">
        <v>0.0251490312965723</v>
      </c>
      <c r="AD63" s="157">
        <v>4901</v>
      </c>
      <c r="AE63" s="158">
        <v>565</v>
      </c>
      <c r="AF63" s="158">
        <v>1</v>
      </c>
      <c r="AG63" s="158">
        <v>5558</v>
      </c>
      <c r="AH63" s="158">
        <v>624</v>
      </c>
      <c r="AI63" s="158">
        <v>1</v>
      </c>
      <c r="AJ63" s="155">
        <v>0.115078555396858</v>
      </c>
      <c r="AK63" s="155">
        <v>0.112090680100756</v>
      </c>
      <c r="AL63" s="156">
        <v>0.00298787529610212</v>
      </c>
    </row>
    <row r="64" ht="20.25" spans="1:38">
      <c r="A64" s="148" t="s">
        <v>1455</v>
      </c>
      <c r="B64" s="149" t="s">
        <v>1857</v>
      </c>
      <c r="C64" s="165" t="s">
        <v>1594</v>
      </c>
      <c r="D64" s="150">
        <v>1089</v>
      </c>
      <c r="E64" s="150">
        <v>133</v>
      </c>
      <c r="F64" s="150">
        <v>93</v>
      </c>
      <c r="G64" s="150">
        <v>0</v>
      </c>
      <c r="H64" s="150">
        <v>1</v>
      </c>
      <c r="I64" s="151">
        <v>1655</v>
      </c>
      <c r="J64" s="151">
        <v>69</v>
      </c>
      <c r="K64" s="151">
        <v>69</v>
      </c>
      <c r="L64" s="151">
        <v>0</v>
      </c>
      <c r="M64" s="151">
        <v>0</v>
      </c>
      <c r="N64" s="151">
        <v>1018</v>
      </c>
      <c r="O64" s="151">
        <v>96</v>
      </c>
      <c r="P64" s="151">
        <v>96</v>
      </c>
      <c r="Q64" s="151">
        <v>0</v>
      </c>
      <c r="R64" s="151">
        <v>0</v>
      </c>
      <c r="S64" s="152">
        <v>0.015</v>
      </c>
      <c r="T64" s="153">
        <v>28473</v>
      </c>
      <c r="U64" s="153">
        <v>2409</v>
      </c>
      <c r="V64" s="153">
        <v>2367</v>
      </c>
      <c r="W64" s="153">
        <v>1</v>
      </c>
      <c r="X64" s="151">
        <v>1848</v>
      </c>
      <c r="Y64" s="154">
        <v>0.0845713482948759</v>
      </c>
      <c r="Z64" s="154">
        <v>0.121212121212121</v>
      </c>
      <c r="AA64" s="154">
        <v>0.0416918429003021</v>
      </c>
      <c r="AB64" s="155">
        <v>0.0943025540275049</v>
      </c>
      <c r="AC64" s="156">
        <v>0.0795202783118191</v>
      </c>
      <c r="AD64" s="157">
        <v>7829</v>
      </c>
      <c r="AE64" s="158">
        <v>691</v>
      </c>
      <c r="AF64" s="158">
        <v>1</v>
      </c>
      <c r="AG64" s="158">
        <v>9542</v>
      </c>
      <c r="AH64" s="158">
        <v>713</v>
      </c>
      <c r="AI64" s="158">
        <v>0</v>
      </c>
      <c r="AJ64" s="155">
        <v>0.0881338612849662</v>
      </c>
      <c r="AK64" s="155">
        <v>0.0747222804443513</v>
      </c>
      <c r="AL64" s="156">
        <v>0.0134115808406149</v>
      </c>
    </row>
    <row r="65" ht="20.25" spans="1:38">
      <c r="A65" s="148" t="s">
        <v>1455</v>
      </c>
      <c r="B65" s="149" t="s">
        <v>1857</v>
      </c>
      <c r="C65" s="165" t="s">
        <v>1599</v>
      </c>
      <c r="D65" s="150">
        <v>2624</v>
      </c>
      <c r="E65" s="150">
        <v>248</v>
      </c>
      <c r="F65" s="150">
        <v>206</v>
      </c>
      <c r="G65" s="150">
        <v>0</v>
      </c>
      <c r="H65" s="150">
        <v>0</v>
      </c>
      <c r="I65" s="151">
        <v>1761</v>
      </c>
      <c r="J65" s="151">
        <v>250</v>
      </c>
      <c r="K65" s="151">
        <v>250</v>
      </c>
      <c r="L65" s="151">
        <v>0</v>
      </c>
      <c r="M65" s="151">
        <v>0</v>
      </c>
      <c r="N65" s="151">
        <v>2862</v>
      </c>
      <c r="O65" s="151">
        <v>193</v>
      </c>
      <c r="P65" s="151">
        <v>192</v>
      </c>
      <c r="Q65" s="151">
        <v>0</v>
      </c>
      <c r="R65" s="151">
        <v>0</v>
      </c>
      <c r="S65" s="152">
        <v>0.015</v>
      </c>
      <c r="T65" s="153">
        <v>55860</v>
      </c>
      <c r="U65" s="153">
        <v>6247</v>
      </c>
      <c r="V65" s="153">
        <v>6204</v>
      </c>
      <c r="W65" s="153">
        <v>0</v>
      </c>
      <c r="X65" s="151">
        <v>4820</v>
      </c>
      <c r="Y65" s="154">
        <v>0.111833154314357</v>
      </c>
      <c r="Z65" s="154">
        <v>0.0945121951219512</v>
      </c>
      <c r="AA65" s="154">
        <v>0.141964792731403</v>
      </c>
      <c r="AB65" s="155">
        <v>0.0674353598881901</v>
      </c>
      <c r="AC65" s="156">
        <v>-0.0474525976094514</v>
      </c>
      <c r="AD65" s="157">
        <v>15005</v>
      </c>
      <c r="AE65" s="158">
        <v>1707</v>
      </c>
      <c r="AF65" s="158">
        <v>0</v>
      </c>
      <c r="AG65" s="158">
        <v>17605</v>
      </c>
      <c r="AH65" s="158">
        <v>1867</v>
      </c>
      <c r="AI65" s="158">
        <v>0</v>
      </c>
      <c r="AJ65" s="155">
        <v>0.113762079306898</v>
      </c>
      <c r="AK65" s="155">
        <v>0.10604941777904</v>
      </c>
      <c r="AL65" s="156">
        <v>0.00771266152785766</v>
      </c>
    </row>
    <row r="66" ht="20.25" spans="1:38">
      <c r="A66" s="148" t="s">
        <v>1455</v>
      </c>
      <c r="B66" s="149" t="s">
        <v>1857</v>
      </c>
      <c r="C66" s="165" t="s">
        <v>1507</v>
      </c>
      <c r="D66" s="150">
        <v>4198</v>
      </c>
      <c r="E66" s="150">
        <v>467</v>
      </c>
      <c r="F66" s="150">
        <v>319</v>
      </c>
      <c r="G66" s="150">
        <v>0</v>
      </c>
      <c r="H66" s="150">
        <v>0</v>
      </c>
      <c r="I66" s="151">
        <v>4057</v>
      </c>
      <c r="J66" s="151">
        <v>313</v>
      </c>
      <c r="K66" s="151">
        <v>311</v>
      </c>
      <c r="L66" s="151">
        <v>0</v>
      </c>
      <c r="M66" s="151">
        <v>0</v>
      </c>
      <c r="N66" s="151">
        <v>4129</v>
      </c>
      <c r="O66" s="151">
        <v>438</v>
      </c>
      <c r="P66" s="151">
        <v>436</v>
      </c>
      <c r="Q66" s="151">
        <v>0</v>
      </c>
      <c r="R66" s="151">
        <v>0</v>
      </c>
      <c r="S66" s="152">
        <v>0.015</v>
      </c>
      <c r="T66" s="153">
        <v>90093</v>
      </c>
      <c r="U66" s="153">
        <v>9111</v>
      </c>
      <c r="V66" s="153">
        <v>8880</v>
      </c>
      <c r="W66" s="153">
        <v>2</v>
      </c>
      <c r="X66" s="151">
        <v>6331</v>
      </c>
      <c r="Y66" s="154">
        <v>0.101106634255714</v>
      </c>
      <c r="Z66" s="154">
        <v>0.111243449261553</v>
      </c>
      <c r="AA66" s="154">
        <v>0.0771506038945033</v>
      </c>
      <c r="AB66" s="155">
        <v>0.106078953741826</v>
      </c>
      <c r="AC66" s="156">
        <v>0.0340928453670498</v>
      </c>
      <c r="AD66" s="157">
        <v>27321</v>
      </c>
      <c r="AE66" s="158">
        <v>2849</v>
      </c>
      <c r="AF66" s="158">
        <v>1</v>
      </c>
      <c r="AG66" s="158">
        <v>28884</v>
      </c>
      <c r="AH66" s="158">
        <v>2985</v>
      </c>
      <c r="AI66" s="158">
        <v>1</v>
      </c>
      <c r="AJ66" s="155">
        <v>0.104242158046924</v>
      </c>
      <c r="AK66" s="155">
        <v>0.103309790887689</v>
      </c>
      <c r="AL66" s="156">
        <v>0.00093236715923492</v>
      </c>
    </row>
    <row r="67" ht="20.25" spans="1:38">
      <c r="A67" s="148" t="s">
        <v>1455</v>
      </c>
      <c r="B67" s="149" t="s">
        <v>1857</v>
      </c>
      <c r="C67" s="165" t="s">
        <v>1592</v>
      </c>
      <c r="D67" s="150">
        <v>4226</v>
      </c>
      <c r="E67" s="150">
        <v>398</v>
      </c>
      <c r="F67" s="150">
        <v>271</v>
      </c>
      <c r="G67" s="150">
        <v>0</v>
      </c>
      <c r="H67" s="150">
        <v>0</v>
      </c>
      <c r="I67" s="151">
        <v>3767</v>
      </c>
      <c r="J67" s="151">
        <v>353</v>
      </c>
      <c r="K67" s="151">
        <v>339</v>
      </c>
      <c r="L67" s="151">
        <v>0</v>
      </c>
      <c r="M67" s="151">
        <v>1</v>
      </c>
      <c r="N67" s="151">
        <v>4080</v>
      </c>
      <c r="O67" s="151">
        <v>457</v>
      </c>
      <c r="P67" s="151">
        <v>448</v>
      </c>
      <c r="Q67" s="151">
        <v>0</v>
      </c>
      <c r="R67" s="151">
        <v>1</v>
      </c>
      <c r="S67" s="152">
        <v>0.015</v>
      </c>
      <c r="T67" s="153">
        <v>86614</v>
      </c>
      <c r="U67" s="153">
        <v>9085</v>
      </c>
      <c r="V67" s="153">
        <v>8921</v>
      </c>
      <c r="W67" s="153">
        <v>20</v>
      </c>
      <c r="X67" s="151">
        <v>6182</v>
      </c>
      <c r="Y67" s="154">
        <v>0.104659754774055</v>
      </c>
      <c r="Z67" s="154">
        <v>0.094178892569806</v>
      </c>
      <c r="AA67" s="154">
        <v>0.0934430581364481</v>
      </c>
      <c r="AB67" s="155">
        <v>0.111764705882353</v>
      </c>
      <c r="AC67" s="156">
        <v>0.000735834433357868</v>
      </c>
      <c r="AD67" s="157">
        <v>25703</v>
      </c>
      <c r="AE67" s="158">
        <v>2934</v>
      </c>
      <c r="AF67" s="158">
        <v>5</v>
      </c>
      <c r="AG67" s="158">
        <v>26999</v>
      </c>
      <c r="AH67" s="158">
        <v>2742</v>
      </c>
      <c r="AI67" s="158">
        <v>6</v>
      </c>
      <c r="AJ67" s="155">
        <v>0.113955569388787</v>
      </c>
      <c r="AK67" s="155">
        <v>0.101337086558761</v>
      </c>
      <c r="AL67" s="156">
        <v>0.0126184828300259</v>
      </c>
    </row>
    <row r="68" ht="20.25" spans="1:38">
      <c r="A68" s="148" t="s">
        <v>1455</v>
      </c>
      <c r="B68" s="149" t="s">
        <v>1857</v>
      </c>
      <c r="C68" s="165" t="s">
        <v>1496</v>
      </c>
      <c r="D68" s="150">
        <v>1292</v>
      </c>
      <c r="E68" s="150">
        <v>94</v>
      </c>
      <c r="F68" s="150">
        <v>75</v>
      </c>
      <c r="G68" s="150">
        <v>0</v>
      </c>
      <c r="H68" s="150">
        <v>0</v>
      </c>
      <c r="I68" s="151">
        <v>892</v>
      </c>
      <c r="J68" s="151">
        <v>70</v>
      </c>
      <c r="K68" s="151">
        <v>70</v>
      </c>
      <c r="L68" s="151">
        <v>0</v>
      </c>
      <c r="M68" s="151">
        <v>0</v>
      </c>
      <c r="N68" s="151">
        <v>934</v>
      </c>
      <c r="O68" s="151">
        <v>75</v>
      </c>
      <c r="P68" s="151">
        <v>75</v>
      </c>
      <c r="Q68" s="151">
        <v>0</v>
      </c>
      <c r="R68" s="151">
        <v>0</v>
      </c>
      <c r="S68" s="152">
        <v>0.015</v>
      </c>
      <c r="T68" s="153">
        <v>21972</v>
      </c>
      <c r="U68" s="153">
        <v>2129</v>
      </c>
      <c r="V68" s="153">
        <v>2110</v>
      </c>
      <c r="W68" s="153">
        <v>0</v>
      </c>
      <c r="X68" s="151">
        <v>1594</v>
      </c>
      <c r="Y68" s="154">
        <v>0.0968960495175678</v>
      </c>
      <c r="Z68" s="154">
        <v>0.0727554179566563</v>
      </c>
      <c r="AA68" s="154">
        <v>0.07847533632287</v>
      </c>
      <c r="AB68" s="155">
        <v>0.0802997858672377</v>
      </c>
      <c r="AC68" s="156">
        <v>-0.00571991836621362</v>
      </c>
      <c r="AD68" s="157">
        <v>6573</v>
      </c>
      <c r="AE68" s="158">
        <v>601</v>
      </c>
      <c r="AF68" s="158">
        <v>0</v>
      </c>
      <c r="AG68" s="158">
        <v>6950</v>
      </c>
      <c r="AH68" s="158">
        <v>701</v>
      </c>
      <c r="AI68" s="158">
        <v>0</v>
      </c>
      <c r="AJ68" s="155">
        <v>0.0914346569298646</v>
      </c>
      <c r="AK68" s="155">
        <v>0.100863309352518</v>
      </c>
      <c r="AL68" s="156">
        <v>-0.00942865242265339</v>
      </c>
    </row>
    <row r="69" ht="20.25" spans="1:38">
      <c r="A69" s="148" t="s">
        <v>1455</v>
      </c>
      <c r="B69" s="149" t="s">
        <v>1852</v>
      </c>
      <c r="C69" s="165" t="s">
        <v>1553</v>
      </c>
      <c r="D69" s="150">
        <v>2507</v>
      </c>
      <c r="E69" s="150">
        <v>78</v>
      </c>
      <c r="F69" s="150">
        <v>46</v>
      </c>
      <c r="G69" s="150">
        <v>0</v>
      </c>
      <c r="H69" s="150">
        <v>0</v>
      </c>
      <c r="I69" s="151">
        <v>2535</v>
      </c>
      <c r="J69" s="151">
        <v>67</v>
      </c>
      <c r="K69" s="151">
        <v>66</v>
      </c>
      <c r="L69" s="151">
        <v>0</v>
      </c>
      <c r="M69" s="151">
        <v>0</v>
      </c>
      <c r="N69" s="151">
        <v>2350</v>
      </c>
      <c r="O69" s="151">
        <v>84</v>
      </c>
      <c r="P69" s="151">
        <v>84</v>
      </c>
      <c r="Q69" s="151">
        <v>1</v>
      </c>
      <c r="R69" s="151">
        <v>0</v>
      </c>
      <c r="S69" s="152">
        <v>0.015</v>
      </c>
      <c r="T69" s="153">
        <v>63673</v>
      </c>
      <c r="U69" s="153">
        <v>2952</v>
      </c>
      <c r="V69" s="153">
        <v>2912</v>
      </c>
      <c r="W69" s="153">
        <v>14</v>
      </c>
      <c r="X69" s="151">
        <v>2562</v>
      </c>
      <c r="Y69" s="154">
        <v>0.0461420068160759</v>
      </c>
      <c r="Z69" s="154">
        <v>0.03111288392501</v>
      </c>
      <c r="AA69" s="154">
        <v>0.0264299802761341</v>
      </c>
      <c r="AB69" s="155">
        <v>0.0357446808510638</v>
      </c>
      <c r="AC69" s="156">
        <v>0.00468290364887585</v>
      </c>
      <c r="AD69" s="157">
        <v>17724</v>
      </c>
      <c r="AE69" s="158">
        <v>605</v>
      </c>
      <c r="AF69" s="158">
        <v>1</v>
      </c>
      <c r="AG69" s="158">
        <v>19856</v>
      </c>
      <c r="AH69" s="158">
        <v>799</v>
      </c>
      <c r="AI69" s="158">
        <v>0</v>
      </c>
      <c r="AJ69" s="155">
        <v>0.0340780862107876</v>
      </c>
      <c r="AK69" s="155">
        <v>0.0402397260273973</v>
      </c>
      <c r="AL69" s="156">
        <v>-0.00616163981660963</v>
      </c>
    </row>
    <row r="70" ht="20.25" spans="1:38">
      <c r="A70" s="148" t="s">
        <v>1455</v>
      </c>
      <c r="B70" s="149" t="s">
        <v>1852</v>
      </c>
      <c r="C70" s="165" t="s">
        <v>1554</v>
      </c>
      <c r="D70" s="150">
        <v>1820</v>
      </c>
      <c r="E70" s="150">
        <v>55</v>
      </c>
      <c r="F70" s="150">
        <v>32</v>
      </c>
      <c r="G70" s="150">
        <v>0</v>
      </c>
      <c r="H70" s="150">
        <v>0</v>
      </c>
      <c r="I70" s="151">
        <v>1782</v>
      </c>
      <c r="J70" s="151">
        <v>57</v>
      </c>
      <c r="K70" s="151">
        <v>57</v>
      </c>
      <c r="L70" s="151">
        <v>0</v>
      </c>
      <c r="M70" s="151">
        <v>0</v>
      </c>
      <c r="N70" s="151">
        <v>1917</v>
      </c>
      <c r="O70" s="151">
        <v>55</v>
      </c>
      <c r="P70" s="151">
        <v>54</v>
      </c>
      <c r="Q70" s="151">
        <v>7</v>
      </c>
      <c r="R70" s="151">
        <v>0</v>
      </c>
      <c r="S70" s="152">
        <v>0.015</v>
      </c>
      <c r="T70" s="153">
        <v>43875</v>
      </c>
      <c r="U70" s="153">
        <v>1365</v>
      </c>
      <c r="V70" s="153">
        <v>1340</v>
      </c>
      <c r="W70" s="153">
        <v>0</v>
      </c>
      <c r="X70" s="151">
        <v>1146</v>
      </c>
      <c r="Y70" s="154">
        <v>0.0311111111111111</v>
      </c>
      <c r="Z70" s="154">
        <v>0.0302197802197802</v>
      </c>
      <c r="AA70" s="154">
        <v>0.031986531986532</v>
      </c>
      <c r="AB70" s="155">
        <v>0.0286906624934794</v>
      </c>
      <c r="AC70" s="156">
        <v>-0.00176675176675177</v>
      </c>
      <c r="AD70" s="157">
        <v>12860</v>
      </c>
      <c r="AE70" s="158">
        <v>383</v>
      </c>
      <c r="AF70" s="158">
        <v>0</v>
      </c>
      <c r="AG70" s="158">
        <v>13057</v>
      </c>
      <c r="AH70" s="158">
        <v>430</v>
      </c>
      <c r="AI70" s="158">
        <v>0</v>
      </c>
      <c r="AJ70" s="155">
        <v>0.0297822706065319</v>
      </c>
      <c r="AK70" s="155">
        <v>0.0329325266140767</v>
      </c>
      <c r="AL70" s="156">
        <v>-0.00315025600754485</v>
      </c>
    </row>
    <row r="71" ht="20.25" spans="1:38">
      <c r="A71" s="148" t="s">
        <v>1455</v>
      </c>
      <c r="B71" s="149" t="s">
        <v>1852</v>
      </c>
      <c r="C71" s="165" t="s">
        <v>1556</v>
      </c>
      <c r="D71" s="150">
        <v>6117</v>
      </c>
      <c r="E71" s="150">
        <v>193</v>
      </c>
      <c r="F71" s="150">
        <v>114</v>
      </c>
      <c r="G71" s="150">
        <v>0</v>
      </c>
      <c r="H71" s="150">
        <v>0</v>
      </c>
      <c r="I71" s="151">
        <v>5574</v>
      </c>
      <c r="J71" s="151">
        <v>170</v>
      </c>
      <c r="K71" s="151">
        <v>169</v>
      </c>
      <c r="L71" s="151">
        <v>1</v>
      </c>
      <c r="M71" s="151">
        <v>0</v>
      </c>
      <c r="N71" s="151">
        <v>5511</v>
      </c>
      <c r="O71" s="151">
        <v>204</v>
      </c>
      <c r="P71" s="151">
        <v>203</v>
      </c>
      <c r="Q71" s="151">
        <v>4</v>
      </c>
      <c r="R71" s="151">
        <v>0</v>
      </c>
      <c r="S71" s="152">
        <v>0.015</v>
      </c>
      <c r="T71" s="153">
        <v>138922</v>
      </c>
      <c r="U71" s="153">
        <v>4498</v>
      </c>
      <c r="V71" s="153">
        <v>4412</v>
      </c>
      <c r="W71" s="153">
        <v>1</v>
      </c>
      <c r="X71" s="151">
        <v>3710</v>
      </c>
      <c r="Y71" s="154">
        <v>0.0323706828292135</v>
      </c>
      <c r="Z71" s="154">
        <v>0.0315514140918751</v>
      </c>
      <c r="AA71" s="154">
        <v>0.0304987441693577</v>
      </c>
      <c r="AB71" s="155">
        <v>0.0370168753402286</v>
      </c>
      <c r="AC71" s="156">
        <v>0.00105266992251737</v>
      </c>
      <c r="AD71" s="157">
        <v>41228</v>
      </c>
      <c r="AE71" s="158">
        <v>1290</v>
      </c>
      <c r="AF71" s="158">
        <v>0</v>
      </c>
      <c r="AG71" s="158">
        <v>41916</v>
      </c>
      <c r="AH71" s="158">
        <v>1404</v>
      </c>
      <c r="AI71" s="158">
        <v>1</v>
      </c>
      <c r="AJ71" s="155">
        <v>0.0312894149607063</v>
      </c>
      <c r="AK71" s="155">
        <v>0.0334717053153927</v>
      </c>
      <c r="AL71" s="156">
        <v>-0.00218229035468637</v>
      </c>
    </row>
    <row r="72" ht="20.25" spans="1:38">
      <c r="A72" s="148" t="s">
        <v>1455</v>
      </c>
      <c r="B72" s="149" t="s">
        <v>1852</v>
      </c>
      <c r="C72" s="165" t="s">
        <v>1560</v>
      </c>
      <c r="D72" s="150">
        <v>2632</v>
      </c>
      <c r="E72" s="150">
        <v>47</v>
      </c>
      <c r="F72" s="150">
        <v>33</v>
      </c>
      <c r="G72" s="150">
        <v>1</v>
      </c>
      <c r="H72" s="150">
        <v>0</v>
      </c>
      <c r="I72" s="151">
        <v>2409</v>
      </c>
      <c r="J72" s="151">
        <v>71</v>
      </c>
      <c r="K72" s="151">
        <v>71</v>
      </c>
      <c r="L72" s="151">
        <v>0</v>
      </c>
      <c r="M72" s="151">
        <v>0</v>
      </c>
      <c r="N72" s="151">
        <v>2403</v>
      </c>
      <c r="O72" s="151">
        <v>89</v>
      </c>
      <c r="P72" s="151">
        <v>89</v>
      </c>
      <c r="Q72" s="151">
        <v>5</v>
      </c>
      <c r="R72" s="151">
        <v>0</v>
      </c>
      <c r="S72" s="152">
        <v>0.015</v>
      </c>
      <c r="T72" s="153">
        <v>62753</v>
      </c>
      <c r="U72" s="153">
        <v>1784</v>
      </c>
      <c r="V72" s="153">
        <v>1769</v>
      </c>
      <c r="W72" s="153">
        <v>1</v>
      </c>
      <c r="X72" s="151">
        <v>1519</v>
      </c>
      <c r="Y72" s="154">
        <v>0.0284129842397973</v>
      </c>
      <c r="Z72" s="154">
        <v>0.0178571428571429</v>
      </c>
      <c r="AA72" s="154">
        <v>0.0294728102947281</v>
      </c>
      <c r="AB72" s="155">
        <v>0.037037037037037</v>
      </c>
      <c r="AC72" s="156">
        <v>-0.0116156674375852</v>
      </c>
      <c r="AD72" s="157">
        <v>18035</v>
      </c>
      <c r="AE72" s="158">
        <v>495</v>
      </c>
      <c r="AF72" s="158">
        <v>0</v>
      </c>
      <c r="AG72" s="158">
        <v>18482</v>
      </c>
      <c r="AH72" s="158">
        <v>494</v>
      </c>
      <c r="AI72" s="158">
        <v>0</v>
      </c>
      <c r="AJ72" s="155">
        <v>0.0274466315497643</v>
      </c>
      <c r="AK72" s="155">
        <v>0.026728709014176</v>
      </c>
      <c r="AL72" s="156">
        <v>0.000717922535588392</v>
      </c>
    </row>
    <row r="73" ht="20.25" spans="1:38">
      <c r="A73" s="148" t="s">
        <v>1455</v>
      </c>
      <c r="B73" s="149" t="s">
        <v>1852</v>
      </c>
      <c r="C73" s="165" t="s">
        <v>1708</v>
      </c>
      <c r="D73" s="150">
        <v>1774</v>
      </c>
      <c r="E73" s="150">
        <v>58</v>
      </c>
      <c r="F73" s="150">
        <v>38</v>
      </c>
      <c r="G73" s="150">
        <v>0</v>
      </c>
      <c r="H73" s="150">
        <v>0</v>
      </c>
      <c r="I73" s="151">
        <v>1292</v>
      </c>
      <c r="J73" s="151">
        <v>57</v>
      </c>
      <c r="K73" s="151">
        <v>56</v>
      </c>
      <c r="L73" s="151">
        <v>0</v>
      </c>
      <c r="M73" s="151">
        <v>0</v>
      </c>
      <c r="N73" s="151">
        <v>1404</v>
      </c>
      <c r="O73" s="151">
        <v>53</v>
      </c>
      <c r="P73" s="151">
        <v>52</v>
      </c>
      <c r="Q73" s="151">
        <v>8</v>
      </c>
      <c r="R73" s="151">
        <v>0</v>
      </c>
      <c r="S73" s="152">
        <v>0.015</v>
      </c>
      <c r="T73" s="153">
        <v>34509</v>
      </c>
      <c r="U73" s="153">
        <v>1591</v>
      </c>
      <c r="V73" s="153">
        <v>1567</v>
      </c>
      <c r="W73" s="153">
        <v>6</v>
      </c>
      <c r="X73" s="151">
        <v>1360</v>
      </c>
      <c r="Y73" s="154">
        <v>0.0459300472340549</v>
      </c>
      <c r="Z73" s="154">
        <v>0.0326944757609921</v>
      </c>
      <c r="AA73" s="154">
        <v>0.0441176470588235</v>
      </c>
      <c r="AB73" s="155">
        <v>0.0377492877492877</v>
      </c>
      <c r="AC73" s="156">
        <v>-0.0114231712978314</v>
      </c>
      <c r="AD73" s="157">
        <v>10073</v>
      </c>
      <c r="AE73" s="158">
        <v>423</v>
      </c>
      <c r="AF73" s="158">
        <v>0</v>
      </c>
      <c r="AG73" s="158">
        <v>10335</v>
      </c>
      <c r="AH73" s="158">
        <v>506</v>
      </c>
      <c r="AI73" s="158">
        <v>1</v>
      </c>
      <c r="AJ73" s="155">
        <v>0.0419934478308349</v>
      </c>
      <c r="AK73" s="155">
        <v>0.0488630865989357</v>
      </c>
      <c r="AL73" s="156">
        <v>-0.00686963876810075</v>
      </c>
    </row>
    <row r="74" ht="20.25" spans="1:38">
      <c r="A74" s="148" t="s">
        <v>1455</v>
      </c>
      <c r="B74" s="149" t="s">
        <v>1852</v>
      </c>
      <c r="C74" s="165" t="s">
        <v>1714</v>
      </c>
      <c r="D74" s="150">
        <v>3177</v>
      </c>
      <c r="E74" s="150">
        <v>111</v>
      </c>
      <c r="F74" s="150">
        <v>79</v>
      </c>
      <c r="G74" s="150">
        <v>0</v>
      </c>
      <c r="H74" s="150">
        <v>0</v>
      </c>
      <c r="I74" s="151">
        <v>2878</v>
      </c>
      <c r="J74" s="151">
        <v>153</v>
      </c>
      <c r="K74" s="151">
        <v>153</v>
      </c>
      <c r="L74" s="151">
        <v>0</v>
      </c>
      <c r="M74" s="151">
        <v>0</v>
      </c>
      <c r="N74" s="151">
        <v>2782</v>
      </c>
      <c r="O74" s="151">
        <v>141</v>
      </c>
      <c r="P74" s="151">
        <v>141</v>
      </c>
      <c r="Q74" s="151">
        <v>1</v>
      </c>
      <c r="R74" s="151">
        <v>0</v>
      </c>
      <c r="S74" s="152">
        <v>0.015</v>
      </c>
      <c r="T74" s="153">
        <v>68681</v>
      </c>
      <c r="U74" s="153">
        <v>3435</v>
      </c>
      <c r="V74" s="153">
        <v>3391</v>
      </c>
      <c r="W74" s="153">
        <v>2</v>
      </c>
      <c r="X74" s="151">
        <v>2882</v>
      </c>
      <c r="Y74" s="154">
        <v>0.0499847119290633</v>
      </c>
      <c r="Z74" s="154">
        <v>0.0349386213408876</v>
      </c>
      <c r="AA74" s="154">
        <v>0.0531619179986101</v>
      </c>
      <c r="AB74" s="155">
        <v>0.0506829618979152</v>
      </c>
      <c r="AC74" s="156">
        <v>-0.0182232966577225</v>
      </c>
      <c r="AD74" s="157">
        <v>19903</v>
      </c>
      <c r="AE74" s="158">
        <v>968</v>
      </c>
      <c r="AF74" s="158">
        <v>0</v>
      </c>
      <c r="AG74" s="158">
        <v>20473</v>
      </c>
      <c r="AH74" s="158">
        <v>1118</v>
      </c>
      <c r="AI74" s="158">
        <v>1</v>
      </c>
      <c r="AJ74" s="155">
        <v>0.0486358840375823</v>
      </c>
      <c r="AK74" s="155">
        <v>0.0545596639476384</v>
      </c>
      <c r="AL74" s="156">
        <v>-0.00592377991005608</v>
      </c>
    </row>
    <row r="75" ht="20.25" spans="1:38">
      <c r="A75" s="148" t="s">
        <v>1455</v>
      </c>
      <c r="B75" s="149" t="s">
        <v>1852</v>
      </c>
      <c r="C75" s="165" t="s">
        <v>1565</v>
      </c>
      <c r="D75" s="150">
        <v>7983</v>
      </c>
      <c r="E75" s="150">
        <v>232</v>
      </c>
      <c r="F75" s="150">
        <v>163</v>
      </c>
      <c r="G75" s="150">
        <v>0</v>
      </c>
      <c r="H75" s="150">
        <v>0</v>
      </c>
      <c r="I75" s="151">
        <v>8110</v>
      </c>
      <c r="J75" s="151">
        <v>245</v>
      </c>
      <c r="K75" s="151">
        <v>243</v>
      </c>
      <c r="L75" s="151">
        <v>0</v>
      </c>
      <c r="M75" s="151">
        <v>0</v>
      </c>
      <c r="N75" s="151">
        <v>7666</v>
      </c>
      <c r="O75" s="151">
        <v>298</v>
      </c>
      <c r="P75" s="151">
        <v>298</v>
      </c>
      <c r="Q75" s="151">
        <v>5</v>
      </c>
      <c r="R75" s="151">
        <v>0</v>
      </c>
      <c r="S75" s="152">
        <v>0.015</v>
      </c>
      <c r="T75" s="153">
        <v>193612</v>
      </c>
      <c r="U75" s="153">
        <v>5963</v>
      </c>
      <c r="V75" s="153">
        <v>5890</v>
      </c>
      <c r="W75" s="153">
        <v>7</v>
      </c>
      <c r="X75" s="151">
        <v>4921</v>
      </c>
      <c r="Y75" s="154">
        <v>0.0307625560399149</v>
      </c>
      <c r="Z75" s="154">
        <v>0.029061756231993</v>
      </c>
      <c r="AA75" s="154">
        <v>0.030209617755857</v>
      </c>
      <c r="AB75" s="155">
        <v>0.0388729454735194</v>
      </c>
      <c r="AC75" s="156">
        <v>-0.00114786152386398</v>
      </c>
      <c r="AD75" s="157">
        <v>55730</v>
      </c>
      <c r="AE75" s="158">
        <v>1713</v>
      </c>
      <c r="AF75" s="158">
        <v>0</v>
      </c>
      <c r="AG75" s="158">
        <v>59910</v>
      </c>
      <c r="AH75" s="158">
        <v>1911</v>
      </c>
      <c r="AI75" s="158">
        <v>3</v>
      </c>
      <c r="AJ75" s="155">
        <v>0.0307374842993002</v>
      </c>
      <c r="AK75" s="155">
        <v>0.0318477716574862</v>
      </c>
      <c r="AL75" s="156">
        <v>-0.00111028735818603</v>
      </c>
    </row>
    <row r="76" ht="20.25" spans="1:38">
      <c r="A76" s="148" t="s">
        <v>1455</v>
      </c>
      <c r="B76" s="149" t="s">
        <v>1852</v>
      </c>
      <c r="C76" s="165" t="s">
        <v>1567</v>
      </c>
      <c r="D76" s="150">
        <v>2298</v>
      </c>
      <c r="E76" s="150">
        <v>33</v>
      </c>
      <c r="F76" s="150">
        <v>21</v>
      </c>
      <c r="G76" s="150">
        <v>0</v>
      </c>
      <c r="H76" s="150">
        <v>0</v>
      </c>
      <c r="I76" s="151">
        <v>2359</v>
      </c>
      <c r="J76" s="151">
        <v>93</v>
      </c>
      <c r="K76" s="151">
        <v>93</v>
      </c>
      <c r="L76" s="151">
        <v>0</v>
      </c>
      <c r="M76" s="151">
        <v>0</v>
      </c>
      <c r="N76" s="151">
        <v>2676</v>
      </c>
      <c r="O76" s="151">
        <v>101</v>
      </c>
      <c r="P76" s="151">
        <v>100</v>
      </c>
      <c r="Q76" s="151">
        <v>0</v>
      </c>
      <c r="R76" s="151">
        <v>0</v>
      </c>
      <c r="S76" s="152">
        <v>0.015</v>
      </c>
      <c r="T76" s="153">
        <v>59360</v>
      </c>
      <c r="U76" s="153">
        <v>1605</v>
      </c>
      <c r="V76" s="153">
        <v>1591</v>
      </c>
      <c r="W76" s="153">
        <v>1</v>
      </c>
      <c r="X76" s="151">
        <v>1317</v>
      </c>
      <c r="Y76" s="154">
        <v>0.0270215633423181</v>
      </c>
      <c r="Z76" s="154">
        <v>0.0143603133159269</v>
      </c>
      <c r="AA76" s="154">
        <v>0.0394234845273421</v>
      </c>
      <c r="AB76" s="155">
        <v>0.0377428998505232</v>
      </c>
      <c r="AC76" s="156">
        <v>-0.0250631712114152</v>
      </c>
      <c r="AD76" s="157">
        <v>16991</v>
      </c>
      <c r="AE76" s="158">
        <v>456</v>
      </c>
      <c r="AF76" s="158">
        <v>1</v>
      </c>
      <c r="AG76" s="158">
        <v>18312</v>
      </c>
      <c r="AH76" s="158">
        <v>508</v>
      </c>
      <c r="AI76" s="158">
        <v>0</v>
      </c>
      <c r="AJ76" s="155">
        <v>0.026778882938026</v>
      </c>
      <c r="AK76" s="155">
        <v>0.027741371778069</v>
      </c>
      <c r="AL76" s="156">
        <v>-0.000962488840043012</v>
      </c>
    </row>
    <row r="77" ht="20.25" spans="1:38">
      <c r="A77" s="148" t="s">
        <v>1455</v>
      </c>
      <c r="B77" s="149" t="s">
        <v>1852</v>
      </c>
      <c r="C77" s="165" t="s">
        <v>1569</v>
      </c>
      <c r="D77" s="150">
        <v>4464</v>
      </c>
      <c r="E77" s="150">
        <v>172</v>
      </c>
      <c r="F77" s="150">
        <v>121</v>
      </c>
      <c r="G77" s="150">
        <v>0</v>
      </c>
      <c r="H77" s="150">
        <v>0</v>
      </c>
      <c r="I77" s="151">
        <v>4177</v>
      </c>
      <c r="J77" s="151">
        <v>195</v>
      </c>
      <c r="K77" s="151">
        <v>192</v>
      </c>
      <c r="L77" s="151">
        <v>0</v>
      </c>
      <c r="M77" s="151">
        <v>0</v>
      </c>
      <c r="N77" s="151">
        <v>4328</v>
      </c>
      <c r="O77" s="151">
        <v>185</v>
      </c>
      <c r="P77" s="151">
        <v>183</v>
      </c>
      <c r="Q77" s="151">
        <v>4</v>
      </c>
      <c r="R77" s="151">
        <v>0</v>
      </c>
      <c r="S77" s="152">
        <v>0.015</v>
      </c>
      <c r="T77" s="153">
        <v>105031</v>
      </c>
      <c r="U77" s="153">
        <v>3908</v>
      </c>
      <c r="V77" s="153">
        <v>3832</v>
      </c>
      <c r="W77" s="153">
        <v>1</v>
      </c>
      <c r="X77" s="151">
        <v>3133</v>
      </c>
      <c r="Y77" s="154">
        <v>0.0371985413830202</v>
      </c>
      <c r="Z77" s="154">
        <v>0.0385304659498208</v>
      </c>
      <c r="AA77" s="154">
        <v>0.0466842231266459</v>
      </c>
      <c r="AB77" s="155">
        <v>0.0427449168207024</v>
      </c>
      <c r="AC77" s="156">
        <v>-0.00815375717682513</v>
      </c>
      <c r="AD77" s="157">
        <v>30136</v>
      </c>
      <c r="AE77" s="158">
        <v>1187</v>
      </c>
      <c r="AF77" s="158">
        <v>0</v>
      </c>
      <c r="AG77" s="158">
        <v>32136</v>
      </c>
      <c r="AH77" s="158">
        <v>1231</v>
      </c>
      <c r="AI77" s="158">
        <v>0</v>
      </c>
      <c r="AJ77" s="155">
        <v>0.0393881072471463</v>
      </c>
      <c r="AK77" s="155">
        <v>0.0383059497137167</v>
      </c>
      <c r="AL77" s="156">
        <v>0.00108215753342956</v>
      </c>
    </row>
    <row r="78" ht="20.25" spans="1:38">
      <c r="A78" s="148" t="s">
        <v>1455</v>
      </c>
      <c r="B78" s="149" t="s">
        <v>1852</v>
      </c>
      <c r="C78" s="165" t="s">
        <v>1570</v>
      </c>
      <c r="D78" s="150">
        <v>4291</v>
      </c>
      <c r="E78" s="150">
        <v>182</v>
      </c>
      <c r="F78" s="150">
        <v>123</v>
      </c>
      <c r="G78" s="150">
        <v>0</v>
      </c>
      <c r="H78" s="150">
        <v>0</v>
      </c>
      <c r="I78" s="151">
        <v>4296</v>
      </c>
      <c r="J78" s="151">
        <v>211</v>
      </c>
      <c r="K78" s="151">
        <v>210</v>
      </c>
      <c r="L78" s="151">
        <v>0</v>
      </c>
      <c r="M78" s="151">
        <v>0</v>
      </c>
      <c r="N78" s="151">
        <v>4225</v>
      </c>
      <c r="O78" s="151">
        <v>183</v>
      </c>
      <c r="P78" s="151">
        <v>183</v>
      </c>
      <c r="Q78" s="151">
        <v>3</v>
      </c>
      <c r="R78" s="151">
        <v>0</v>
      </c>
      <c r="S78" s="152">
        <v>0.015</v>
      </c>
      <c r="T78" s="153">
        <v>101639</v>
      </c>
      <c r="U78" s="153">
        <v>4764</v>
      </c>
      <c r="V78" s="153">
        <v>4704</v>
      </c>
      <c r="W78" s="153">
        <v>3</v>
      </c>
      <c r="X78" s="151">
        <v>3977</v>
      </c>
      <c r="Y78" s="154">
        <v>0.0468422554334458</v>
      </c>
      <c r="Z78" s="154">
        <v>0.0424143556280587</v>
      </c>
      <c r="AA78" s="154">
        <v>0.0491154562383613</v>
      </c>
      <c r="AB78" s="155">
        <v>0.0433136094674556</v>
      </c>
      <c r="AC78" s="156">
        <v>-0.00670110061030253</v>
      </c>
      <c r="AD78" s="157">
        <v>29747</v>
      </c>
      <c r="AE78" s="158">
        <v>1323</v>
      </c>
      <c r="AF78" s="158">
        <v>1</v>
      </c>
      <c r="AG78" s="158">
        <v>31087</v>
      </c>
      <c r="AH78" s="158">
        <v>1505</v>
      </c>
      <c r="AI78" s="158">
        <v>2</v>
      </c>
      <c r="AJ78" s="155">
        <v>0.0444414562813057</v>
      </c>
      <c r="AK78" s="155">
        <v>0.0483481841284138</v>
      </c>
      <c r="AL78" s="156">
        <v>-0.00390672784710813</v>
      </c>
    </row>
    <row r="79" ht="20.25" spans="1:38">
      <c r="A79" s="148" t="s">
        <v>1455</v>
      </c>
      <c r="B79" s="149" t="s">
        <v>1852</v>
      </c>
      <c r="C79" s="165" t="s">
        <v>1571</v>
      </c>
      <c r="D79" s="150">
        <v>1522</v>
      </c>
      <c r="E79" s="150">
        <v>29</v>
      </c>
      <c r="F79" s="150">
        <v>18</v>
      </c>
      <c r="G79" s="150">
        <v>0</v>
      </c>
      <c r="H79" s="150">
        <v>0</v>
      </c>
      <c r="I79" s="151">
        <v>1439</v>
      </c>
      <c r="J79" s="151">
        <v>39</v>
      </c>
      <c r="K79" s="151">
        <v>39</v>
      </c>
      <c r="L79" s="151">
        <v>0</v>
      </c>
      <c r="M79" s="151">
        <v>0</v>
      </c>
      <c r="N79" s="151">
        <v>1515</v>
      </c>
      <c r="O79" s="151">
        <v>38</v>
      </c>
      <c r="P79" s="151">
        <v>38</v>
      </c>
      <c r="Q79" s="151">
        <v>2</v>
      </c>
      <c r="R79" s="151">
        <v>0</v>
      </c>
      <c r="S79" s="152">
        <v>0.015</v>
      </c>
      <c r="T79" s="153">
        <v>36837</v>
      </c>
      <c r="U79" s="153">
        <v>786</v>
      </c>
      <c r="V79" s="153">
        <v>774</v>
      </c>
      <c r="W79" s="153">
        <v>0</v>
      </c>
      <c r="X79" s="151">
        <v>659</v>
      </c>
      <c r="Y79" s="154">
        <v>0.0213372424464533</v>
      </c>
      <c r="Z79" s="154">
        <v>0.019053876478318</v>
      </c>
      <c r="AA79" s="154">
        <v>0.0271021542738013</v>
      </c>
      <c r="AB79" s="155">
        <v>0.0250825082508251</v>
      </c>
      <c r="AC79" s="156">
        <v>-0.00804827779548325</v>
      </c>
      <c r="AD79" s="157">
        <v>10698</v>
      </c>
      <c r="AE79" s="158">
        <v>215</v>
      </c>
      <c r="AF79" s="158">
        <v>0</v>
      </c>
      <c r="AG79" s="158">
        <v>11070</v>
      </c>
      <c r="AH79" s="158">
        <v>221</v>
      </c>
      <c r="AI79" s="158">
        <v>0</v>
      </c>
      <c r="AJ79" s="155">
        <v>0.0200972144326042</v>
      </c>
      <c r="AK79" s="155">
        <v>0.0199638663053297</v>
      </c>
      <c r="AL79" s="156">
        <v>0.000133348127274505</v>
      </c>
    </row>
    <row r="80" ht="20.25" spans="1:38">
      <c r="A80" s="148" t="s">
        <v>1455</v>
      </c>
      <c r="B80" s="149" t="s">
        <v>1852</v>
      </c>
      <c r="C80" s="165" t="s">
        <v>1581</v>
      </c>
      <c r="D80" s="150">
        <v>1545</v>
      </c>
      <c r="E80" s="150">
        <v>47</v>
      </c>
      <c r="F80" s="150">
        <v>30</v>
      </c>
      <c r="G80" s="150">
        <v>0</v>
      </c>
      <c r="H80" s="150">
        <v>0</v>
      </c>
      <c r="I80" s="151">
        <v>1319</v>
      </c>
      <c r="J80" s="151">
        <v>29</v>
      </c>
      <c r="K80" s="151">
        <v>29</v>
      </c>
      <c r="L80" s="151">
        <v>0</v>
      </c>
      <c r="M80" s="151">
        <v>0</v>
      </c>
      <c r="N80" s="151">
        <v>1398</v>
      </c>
      <c r="O80" s="151">
        <v>31</v>
      </c>
      <c r="P80" s="151">
        <v>31</v>
      </c>
      <c r="Q80" s="151">
        <v>0</v>
      </c>
      <c r="R80" s="151">
        <v>0</v>
      </c>
      <c r="S80" s="152">
        <v>0.015</v>
      </c>
      <c r="T80" s="153">
        <v>34430</v>
      </c>
      <c r="U80" s="153">
        <v>831</v>
      </c>
      <c r="V80" s="153">
        <v>814</v>
      </c>
      <c r="W80" s="153">
        <v>0</v>
      </c>
      <c r="X80" s="151">
        <v>685</v>
      </c>
      <c r="Y80" s="154">
        <v>0.0241359279697938</v>
      </c>
      <c r="Z80" s="154">
        <v>0.03042071197411</v>
      </c>
      <c r="AA80" s="154">
        <v>0.021986353297953</v>
      </c>
      <c r="AB80" s="155">
        <v>0.0221745350500715</v>
      </c>
      <c r="AC80" s="156">
        <v>0.00843435867615704</v>
      </c>
      <c r="AD80" s="157">
        <v>10169</v>
      </c>
      <c r="AE80" s="158">
        <v>252</v>
      </c>
      <c r="AF80" s="158">
        <v>0</v>
      </c>
      <c r="AG80" s="158">
        <v>10531</v>
      </c>
      <c r="AH80" s="158">
        <v>239</v>
      </c>
      <c r="AI80" s="158">
        <v>0</v>
      </c>
      <c r="AJ80" s="155">
        <v>0.0247811977578916</v>
      </c>
      <c r="AK80" s="155">
        <v>0.0226949007691577</v>
      </c>
      <c r="AL80" s="156">
        <v>0.00208629698873391</v>
      </c>
    </row>
    <row r="81" ht="20.25" spans="1:38">
      <c r="A81" s="148" t="s">
        <v>1455</v>
      </c>
      <c r="B81" s="149" t="s">
        <v>1852</v>
      </c>
      <c r="C81" s="165" t="s">
        <v>1582</v>
      </c>
      <c r="D81" s="150">
        <v>3508</v>
      </c>
      <c r="E81" s="150">
        <v>114</v>
      </c>
      <c r="F81" s="150">
        <v>63</v>
      </c>
      <c r="G81" s="150">
        <v>0</v>
      </c>
      <c r="H81" s="150">
        <v>0</v>
      </c>
      <c r="I81" s="151">
        <v>3215</v>
      </c>
      <c r="J81" s="151">
        <v>103</v>
      </c>
      <c r="K81" s="151">
        <v>102</v>
      </c>
      <c r="L81" s="151">
        <v>0</v>
      </c>
      <c r="M81" s="151">
        <v>0</v>
      </c>
      <c r="N81" s="151">
        <v>3139</v>
      </c>
      <c r="O81" s="151">
        <v>66</v>
      </c>
      <c r="P81" s="151">
        <v>65</v>
      </c>
      <c r="Q81" s="151">
        <v>3</v>
      </c>
      <c r="R81" s="151">
        <v>0</v>
      </c>
      <c r="S81" s="152">
        <v>0.015</v>
      </c>
      <c r="T81" s="153">
        <v>74664</v>
      </c>
      <c r="U81" s="153">
        <v>2112</v>
      </c>
      <c r="V81" s="153">
        <v>2059</v>
      </c>
      <c r="W81" s="153">
        <v>0</v>
      </c>
      <c r="X81" s="151">
        <v>1742</v>
      </c>
      <c r="Y81" s="154">
        <v>0.0282867245258759</v>
      </c>
      <c r="Z81" s="154">
        <v>0.032497149372862</v>
      </c>
      <c r="AA81" s="154">
        <v>0.0320373250388803</v>
      </c>
      <c r="AB81" s="155">
        <v>0.0210258043963046</v>
      </c>
      <c r="AC81" s="156">
        <v>0.000459824333981777</v>
      </c>
      <c r="AD81" s="157">
        <v>21813</v>
      </c>
      <c r="AE81" s="158">
        <v>620</v>
      </c>
      <c r="AF81" s="158">
        <v>0</v>
      </c>
      <c r="AG81" s="158">
        <v>22353</v>
      </c>
      <c r="AH81" s="158">
        <v>686</v>
      </c>
      <c r="AI81" s="158">
        <v>0</v>
      </c>
      <c r="AJ81" s="155">
        <v>0.0284234172282584</v>
      </c>
      <c r="AK81" s="155">
        <v>0.0306893929226502</v>
      </c>
      <c r="AL81" s="156">
        <v>-0.00226597569439183</v>
      </c>
    </row>
    <row r="82" ht="20.25" spans="1:38">
      <c r="A82" s="148" t="s">
        <v>1455</v>
      </c>
      <c r="B82" s="149" t="s">
        <v>1852</v>
      </c>
      <c r="C82" s="165" t="s">
        <v>1584</v>
      </c>
      <c r="D82" s="150">
        <v>4166</v>
      </c>
      <c r="E82" s="150">
        <v>192</v>
      </c>
      <c r="F82" s="150">
        <v>145</v>
      </c>
      <c r="G82" s="150">
        <v>1</v>
      </c>
      <c r="H82" s="150">
        <v>0</v>
      </c>
      <c r="I82" s="151">
        <v>4108</v>
      </c>
      <c r="J82" s="151">
        <v>114</v>
      </c>
      <c r="K82" s="151">
        <v>111</v>
      </c>
      <c r="L82" s="151">
        <v>0</v>
      </c>
      <c r="M82" s="151">
        <v>0</v>
      </c>
      <c r="N82" s="151">
        <v>4249</v>
      </c>
      <c r="O82" s="151">
        <v>165</v>
      </c>
      <c r="P82" s="151">
        <v>160</v>
      </c>
      <c r="Q82" s="151">
        <v>18</v>
      </c>
      <c r="R82" s="151">
        <v>0</v>
      </c>
      <c r="S82" s="152">
        <v>0.015</v>
      </c>
      <c r="T82" s="153">
        <v>102013</v>
      </c>
      <c r="U82" s="153">
        <v>3450</v>
      </c>
      <c r="V82" s="153">
        <v>3394</v>
      </c>
      <c r="W82" s="153">
        <v>3</v>
      </c>
      <c r="X82" s="151">
        <v>2846</v>
      </c>
      <c r="Y82" s="154">
        <v>0.0337898111025065</v>
      </c>
      <c r="Z82" s="154">
        <v>0.0460873739798368</v>
      </c>
      <c r="AA82" s="154">
        <v>0.0277507302823759</v>
      </c>
      <c r="AB82" s="155">
        <v>0.038832666509767</v>
      </c>
      <c r="AC82" s="156">
        <v>0.0183366436974609</v>
      </c>
      <c r="AD82" s="157">
        <v>29540</v>
      </c>
      <c r="AE82" s="158">
        <v>998</v>
      </c>
      <c r="AF82" s="158">
        <v>0</v>
      </c>
      <c r="AG82" s="158">
        <v>31156</v>
      </c>
      <c r="AH82" s="158">
        <v>1042</v>
      </c>
      <c r="AI82" s="158">
        <v>2</v>
      </c>
      <c r="AJ82" s="155">
        <v>0.0337846987136087</v>
      </c>
      <c r="AK82" s="155">
        <v>0.0333804082680704</v>
      </c>
      <c r="AL82" s="156">
        <v>0.000404290445538309</v>
      </c>
    </row>
    <row r="83" ht="20.25" spans="1:38">
      <c r="A83" s="148" t="s">
        <v>1455</v>
      </c>
      <c r="B83" s="149" t="s">
        <v>1852</v>
      </c>
      <c r="C83" s="165" t="s">
        <v>1547</v>
      </c>
      <c r="D83" s="150">
        <v>2282</v>
      </c>
      <c r="E83" s="150">
        <v>90</v>
      </c>
      <c r="F83" s="150">
        <v>64</v>
      </c>
      <c r="G83" s="150">
        <v>0</v>
      </c>
      <c r="H83" s="150">
        <v>0</v>
      </c>
      <c r="I83" s="151">
        <v>2414</v>
      </c>
      <c r="J83" s="151">
        <v>73</v>
      </c>
      <c r="K83" s="151">
        <v>72</v>
      </c>
      <c r="L83" s="151">
        <v>0</v>
      </c>
      <c r="M83" s="151">
        <v>0</v>
      </c>
      <c r="N83" s="151">
        <v>2013</v>
      </c>
      <c r="O83" s="151">
        <v>56</v>
      </c>
      <c r="P83" s="151">
        <v>56</v>
      </c>
      <c r="Q83" s="151">
        <v>0</v>
      </c>
      <c r="R83" s="151">
        <v>0</v>
      </c>
      <c r="S83" s="152">
        <v>0.015</v>
      </c>
      <c r="T83" s="153">
        <v>54046</v>
      </c>
      <c r="U83" s="153">
        <v>1892</v>
      </c>
      <c r="V83" s="153">
        <v>1863</v>
      </c>
      <c r="W83" s="153">
        <v>0</v>
      </c>
      <c r="X83" s="151">
        <v>1432</v>
      </c>
      <c r="Y83" s="154">
        <v>0.0350072160751952</v>
      </c>
      <c r="Z83" s="154">
        <v>0.0394390885188431</v>
      </c>
      <c r="AA83" s="154">
        <v>0.0302402651201326</v>
      </c>
      <c r="AB83" s="155">
        <v>0.027819175360159</v>
      </c>
      <c r="AC83" s="156">
        <v>0.00919882339871056</v>
      </c>
      <c r="AD83" s="157">
        <v>15280</v>
      </c>
      <c r="AE83" s="158">
        <v>548</v>
      </c>
      <c r="AF83" s="158">
        <v>0</v>
      </c>
      <c r="AG83" s="158">
        <v>15992</v>
      </c>
      <c r="AH83" s="158">
        <v>558</v>
      </c>
      <c r="AI83" s="158">
        <v>0</v>
      </c>
      <c r="AJ83" s="155">
        <v>0.0358638743455497</v>
      </c>
      <c r="AK83" s="155">
        <v>0.0348924462231116</v>
      </c>
      <c r="AL83" s="156">
        <v>0.000971428122438181</v>
      </c>
    </row>
    <row r="84" ht="20.25" spans="1:38">
      <c r="A84" s="148" t="s">
        <v>1455</v>
      </c>
      <c r="B84" s="149" t="s">
        <v>1852</v>
      </c>
      <c r="C84" s="165" t="s">
        <v>1549</v>
      </c>
      <c r="D84" s="150">
        <v>2034</v>
      </c>
      <c r="E84" s="150">
        <v>60</v>
      </c>
      <c r="F84" s="150">
        <v>46</v>
      </c>
      <c r="G84" s="150">
        <v>3</v>
      </c>
      <c r="H84" s="150">
        <v>0</v>
      </c>
      <c r="I84" s="151">
        <v>1950</v>
      </c>
      <c r="J84" s="151">
        <v>75</v>
      </c>
      <c r="K84" s="151">
        <v>75</v>
      </c>
      <c r="L84" s="151">
        <v>0</v>
      </c>
      <c r="M84" s="151">
        <v>0</v>
      </c>
      <c r="N84" s="151">
        <v>1772</v>
      </c>
      <c r="O84" s="151">
        <v>57</v>
      </c>
      <c r="P84" s="151">
        <v>57</v>
      </c>
      <c r="Q84" s="151">
        <v>13</v>
      </c>
      <c r="R84" s="151">
        <v>0</v>
      </c>
      <c r="S84" s="152">
        <v>0.015</v>
      </c>
      <c r="T84" s="153">
        <v>43210</v>
      </c>
      <c r="U84" s="153">
        <v>1408</v>
      </c>
      <c r="V84" s="153">
        <v>1394</v>
      </c>
      <c r="W84" s="153">
        <v>0</v>
      </c>
      <c r="X84" s="151">
        <v>1187</v>
      </c>
      <c r="Y84" s="154">
        <v>0.0325850497570007</v>
      </c>
      <c r="Z84" s="154">
        <v>0.0294985250737463</v>
      </c>
      <c r="AA84" s="154">
        <v>0.0384615384615385</v>
      </c>
      <c r="AB84" s="155">
        <v>0.0321670428893905</v>
      </c>
      <c r="AC84" s="156">
        <v>-0.00896301338779215</v>
      </c>
      <c r="AD84" s="157">
        <v>13153</v>
      </c>
      <c r="AE84" s="158">
        <v>448</v>
      </c>
      <c r="AF84" s="158">
        <v>0</v>
      </c>
      <c r="AG84" s="158">
        <v>12697</v>
      </c>
      <c r="AH84" s="158">
        <v>368</v>
      </c>
      <c r="AI84" s="158">
        <v>0</v>
      </c>
      <c r="AJ84" s="155">
        <v>0.0340606705694518</v>
      </c>
      <c r="AK84" s="155">
        <v>0.0289832243837127</v>
      </c>
      <c r="AL84" s="156">
        <v>0.00507744618573915</v>
      </c>
    </row>
    <row r="85" ht="20.25" spans="1:38">
      <c r="A85" s="148" t="s">
        <v>1455</v>
      </c>
      <c r="B85" s="149" t="s">
        <v>1852</v>
      </c>
      <c r="C85" s="165" t="s">
        <v>1583</v>
      </c>
      <c r="D85" s="150">
        <v>2975</v>
      </c>
      <c r="E85" s="150">
        <v>189</v>
      </c>
      <c r="F85" s="150">
        <v>111</v>
      </c>
      <c r="G85" s="150">
        <v>0</v>
      </c>
      <c r="H85" s="150">
        <v>0</v>
      </c>
      <c r="I85" s="151">
        <v>3280</v>
      </c>
      <c r="J85" s="151">
        <v>270</v>
      </c>
      <c r="K85" s="151">
        <v>264</v>
      </c>
      <c r="L85" s="151">
        <v>0</v>
      </c>
      <c r="M85" s="151">
        <v>0</v>
      </c>
      <c r="N85" s="151">
        <v>3345</v>
      </c>
      <c r="O85" s="151">
        <v>233</v>
      </c>
      <c r="P85" s="151">
        <v>232</v>
      </c>
      <c r="Q85" s="151">
        <v>1</v>
      </c>
      <c r="R85" s="151">
        <v>0</v>
      </c>
      <c r="S85" s="152">
        <v>0.015</v>
      </c>
      <c r="T85" s="153">
        <v>82013</v>
      </c>
      <c r="U85" s="153">
        <v>4824</v>
      </c>
      <c r="V85" s="153">
        <v>4738</v>
      </c>
      <c r="W85" s="153">
        <v>7</v>
      </c>
      <c r="X85" s="151">
        <v>3858</v>
      </c>
      <c r="Y85" s="154">
        <v>0.058734590857547</v>
      </c>
      <c r="Z85" s="154">
        <v>0.0635294117647059</v>
      </c>
      <c r="AA85" s="154">
        <v>0.0823170731707317</v>
      </c>
      <c r="AB85" s="155">
        <v>0.0696562032884903</v>
      </c>
      <c r="AC85" s="156">
        <v>-0.0187876614060258</v>
      </c>
      <c r="AD85" s="157">
        <v>22220</v>
      </c>
      <c r="AE85" s="158">
        <v>1439</v>
      </c>
      <c r="AF85" s="158">
        <v>3</v>
      </c>
      <c r="AG85" s="158">
        <v>24512</v>
      </c>
      <c r="AH85" s="158">
        <v>1400</v>
      </c>
      <c r="AI85" s="158">
        <v>2</v>
      </c>
      <c r="AJ85" s="155">
        <v>0.0646264626462646</v>
      </c>
      <c r="AK85" s="155">
        <v>0.0570332898172324</v>
      </c>
      <c r="AL85" s="156">
        <v>0.00759317282903225</v>
      </c>
    </row>
    <row r="86" ht="20.25" spans="1:38">
      <c r="A86" s="148" t="s">
        <v>1455</v>
      </c>
      <c r="B86" s="149" t="s">
        <v>1852</v>
      </c>
      <c r="C86" s="165" t="s">
        <v>1597</v>
      </c>
      <c r="D86" s="150">
        <v>1927</v>
      </c>
      <c r="E86" s="150">
        <v>73</v>
      </c>
      <c r="F86" s="150">
        <v>53</v>
      </c>
      <c r="G86" s="150">
        <v>0</v>
      </c>
      <c r="H86" s="150">
        <v>0</v>
      </c>
      <c r="I86" s="151">
        <v>1912</v>
      </c>
      <c r="J86" s="151">
        <v>81</v>
      </c>
      <c r="K86" s="151">
        <v>81</v>
      </c>
      <c r="L86" s="151">
        <v>0</v>
      </c>
      <c r="M86" s="151">
        <v>0</v>
      </c>
      <c r="N86" s="151">
        <v>1826</v>
      </c>
      <c r="O86" s="151">
        <v>50</v>
      </c>
      <c r="P86" s="151">
        <v>49</v>
      </c>
      <c r="Q86" s="151">
        <v>3</v>
      </c>
      <c r="R86" s="151">
        <v>0</v>
      </c>
      <c r="S86" s="152">
        <v>0.015</v>
      </c>
      <c r="T86" s="153">
        <v>45265</v>
      </c>
      <c r="U86" s="153">
        <v>1400</v>
      </c>
      <c r="V86" s="153">
        <v>1379</v>
      </c>
      <c r="W86" s="153">
        <v>1</v>
      </c>
      <c r="X86" s="151">
        <v>1130</v>
      </c>
      <c r="Y86" s="154">
        <v>0.0309068816966751</v>
      </c>
      <c r="Z86" s="154">
        <v>0.0378827192527244</v>
      </c>
      <c r="AA86" s="154">
        <v>0.0423640167364017</v>
      </c>
      <c r="AB86" s="155">
        <v>0.0273822562979189</v>
      </c>
      <c r="AC86" s="156">
        <v>-0.00448129748367723</v>
      </c>
      <c r="AD86" s="157">
        <v>13472</v>
      </c>
      <c r="AE86" s="158">
        <v>445</v>
      </c>
      <c r="AF86" s="158">
        <v>1</v>
      </c>
      <c r="AG86" s="158">
        <v>13743</v>
      </c>
      <c r="AH86" s="158">
        <v>398</v>
      </c>
      <c r="AI86" s="158">
        <v>0</v>
      </c>
      <c r="AJ86" s="155">
        <v>0.0329572446555819</v>
      </c>
      <c r="AK86" s="155">
        <v>0.0289601979189406</v>
      </c>
      <c r="AL86" s="156">
        <v>0.00399704673664139</v>
      </c>
    </row>
    <row r="87" ht="20.25" spans="1:38">
      <c r="A87" s="148" t="s">
        <v>1455</v>
      </c>
      <c r="B87" s="149" t="s">
        <v>1852</v>
      </c>
      <c r="C87" s="165" t="s">
        <v>1600</v>
      </c>
      <c r="D87" s="150">
        <v>2489</v>
      </c>
      <c r="E87" s="150">
        <v>126</v>
      </c>
      <c r="F87" s="150">
        <v>86</v>
      </c>
      <c r="G87" s="150">
        <v>0</v>
      </c>
      <c r="H87" s="150">
        <v>0</v>
      </c>
      <c r="I87" s="151">
        <v>2586</v>
      </c>
      <c r="J87" s="151">
        <v>139</v>
      </c>
      <c r="K87" s="151">
        <v>137</v>
      </c>
      <c r="L87" s="151">
        <v>0</v>
      </c>
      <c r="M87" s="151">
        <v>0</v>
      </c>
      <c r="N87" s="151">
        <v>2935</v>
      </c>
      <c r="O87" s="151">
        <v>170</v>
      </c>
      <c r="P87" s="151">
        <v>170</v>
      </c>
      <c r="Q87" s="151">
        <v>0</v>
      </c>
      <c r="R87" s="151">
        <v>0</v>
      </c>
      <c r="S87" s="152">
        <v>0.015</v>
      </c>
      <c r="T87" s="153">
        <v>64450</v>
      </c>
      <c r="U87" s="153">
        <v>2681</v>
      </c>
      <c r="V87" s="153">
        <v>2639</v>
      </c>
      <c r="W87" s="153">
        <v>3</v>
      </c>
      <c r="X87" s="151">
        <v>1917</v>
      </c>
      <c r="Y87" s="154">
        <v>0.0415515903801396</v>
      </c>
      <c r="Z87" s="154">
        <v>0.0506227400562475</v>
      </c>
      <c r="AA87" s="154">
        <v>0.0537509667440062</v>
      </c>
      <c r="AB87" s="155">
        <v>0.0579216354344123</v>
      </c>
      <c r="AC87" s="156">
        <v>-0.0031282266877587</v>
      </c>
      <c r="AD87" s="157">
        <v>17995</v>
      </c>
      <c r="AE87" s="158">
        <v>878</v>
      </c>
      <c r="AF87" s="158">
        <v>0</v>
      </c>
      <c r="AG87" s="158">
        <v>19915</v>
      </c>
      <c r="AH87" s="158">
        <v>821</v>
      </c>
      <c r="AI87" s="158">
        <v>1</v>
      </c>
      <c r="AJ87" s="155">
        <v>0.048791330925257</v>
      </c>
      <c r="AK87" s="155">
        <v>0.0411749937233241</v>
      </c>
      <c r="AL87" s="156">
        <v>0.00761633720193289</v>
      </c>
    </row>
    <row r="88" ht="20.25" spans="1:38">
      <c r="A88" s="148" t="s">
        <v>1455</v>
      </c>
      <c r="B88" s="149" t="s">
        <v>1852</v>
      </c>
      <c r="C88" s="165" t="s">
        <v>1622</v>
      </c>
      <c r="D88" s="150">
        <v>3535</v>
      </c>
      <c r="E88" s="150">
        <v>94</v>
      </c>
      <c r="F88" s="150">
        <v>66</v>
      </c>
      <c r="G88" s="150">
        <v>0</v>
      </c>
      <c r="H88" s="150">
        <v>0</v>
      </c>
      <c r="I88" s="151">
        <v>3383</v>
      </c>
      <c r="J88" s="151">
        <v>131</v>
      </c>
      <c r="K88" s="151">
        <v>130</v>
      </c>
      <c r="L88" s="151">
        <v>0</v>
      </c>
      <c r="M88" s="151">
        <v>0</v>
      </c>
      <c r="N88" s="151">
        <v>3321</v>
      </c>
      <c r="O88" s="151">
        <v>122</v>
      </c>
      <c r="P88" s="151">
        <v>120</v>
      </c>
      <c r="Q88" s="151">
        <v>1</v>
      </c>
      <c r="R88" s="151">
        <v>0</v>
      </c>
      <c r="S88" s="152">
        <v>0.015</v>
      </c>
      <c r="T88" s="153">
        <v>86647</v>
      </c>
      <c r="U88" s="153">
        <v>2686</v>
      </c>
      <c r="V88" s="153">
        <v>2655</v>
      </c>
      <c r="W88" s="153">
        <v>0</v>
      </c>
      <c r="X88" s="151">
        <v>2211</v>
      </c>
      <c r="Y88" s="154">
        <v>0.0309993421584129</v>
      </c>
      <c r="Z88" s="154">
        <v>0.0265912305516266</v>
      </c>
      <c r="AA88" s="154">
        <v>0.0387230268992019</v>
      </c>
      <c r="AB88" s="155">
        <v>0.0367359229147847</v>
      </c>
      <c r="AC88" s="156">
        <v>-0.0121317963475753</v>
      </c>
      <c r="AD88" s="157">
        <v>25203</v>
      </c>
      <c r="AE88" s="158">
        <v>834</v>
      </c>
      <c r="AF88" s="158">
        <v>0</v>
      </c>
      <c r="AG88" s="158">
        <v>25773</v>
      </c>
      <c r="AH88" s="158">
        <v>794</v>
      </c>
      <c r="AI88" s="158">
        <v>0</v>
      </c>
      <c r="AJ88" s="155">
        <v>0.033091298654922</v>
      </c>
      <c r="AK88" s="155">
        <v>0.0308074341364994</v>
      </c>
      <c r="AL88" s="156">
        <v>0.00228386451842259</v>
      </c>
    </row>
    <row r="89" ht="20.25" spans="1:38">
      <c r="A89" s="148" t="s">
        <v>1455</v>
      </c>
      <c r="B89" s="149" t="s">
        <v>1852</v>
      </c>
      <c r="C89" s="165" t="s">
        <v>1590</v>
      </c>
      <c r="D89" s="150">
        <v>1931</v>
      </c>
      <c r="E89" s="150">
        <v>56</v>
      </c>
      <c r="F89" s="150">
        <v>40</v>
      </c>
      <c r="G89" s="150">
        <v>0</v>
      </c>
      <c r="H89" s="150">
        <v>0</v>
      </c>
      <c r="I89" s="151">
        <v>1732</v>
      </c>
      <c r="J89" s="151">
        <v>62</v>
      </c>
      <c r="K89" s="151">
        <v>62</v>
      </c>
      <c r="L89" s="151">
        <v>1</v>
      </c>
      <c r="M89" s="151">
        <v>0</v>
      </c>
      <c r="N89" s="151">
        <v>1709</v>
      </c>
      <c r="O89" s="151">
        <v>57</v>
      </c>
      <c r="P89" s="151">
        <v>57</v>
      </c>
      <c r="Q89" s="151">
        <v>0</v>
      </c>
      <c r="R89" s="151">
        <v>0</v>
      </c>
      <c r="S89" s="152">
        <v>0.015</v>
      </c>
      <c r="T89" s="153">
        <v>42485</v>
      </c>
      <c r="U89" s="153">
        <v>1297</v>
      </c>
      <c r="V89" s="153">
        <v>1281</v>
      </c>
      <c r="W89" s="153">
        <v>2</v>
      </c>
      <c r="X89" s="151">
        <v>1085</v>
      </c>
      <c r="Y89" s="154">
        <v>0.030481346357538</v>
      </c>
      <c r="Z89" s="154">
        <v>0.0290005178663905</v>
      </c>
      <c r="AA89" s="154">
        <v>0.035796766743649</v>
      </c>
      <c r="AB89" s="155">
        <v>0.0333528379169105</v>
      </c>
      <c r="AC89" s="156">
        <v>-0.00679624887725849</v>
      </c>
      <c r="AD89" s="157">
        <v>12141</v>
      </c>
      <c r="AE89" s="158">
        <v>368</v>
      </c>
      <c r="AF89" s="158">
        <v>0</v>
      </c>
      <c r="AG89" s="158">
        <v>12594</v>
      </c>
      <c r="AH89" s="158">
        <v>398</v>
      </c>
      <c r="AI89" s="158">
        <v>0</v>
      </c>
      <c r="AJ89" s="155">
        <v>0.0303105180792356</v>
      </c>
      <c r="AK89" s="155">
        <v>0.0316023503255519</v>
      </c>
      <c r="AL89" s="156">
        <v>-0.0012918322463162</v>
      </c>
    </row>
    <row r="90" ht="20.25" spans="1:38">
      <c r="A90" s="148" t="s">
        <v>1455</v>
      </c>
      <c r="B90" s="149" t="s">
        <v>1852</v>
      </c>
      <c r="C90" s="165" t="s">
        <v>1602</v>
      </c>
      <c r="D90" s="150">
        <v>2981</v>
      </c>
      <c r="E90" s="150">
        <v>177</v>
      </c>
      <c r="F90" s="150">
        <v>135</v>
      </c>
      <c r="G90" s="150">
        <v>0</v>
      </c>
      <c r="H90" s="150">
        <v>0</v>
      </c>
      <c r="I90" s="151">
        <v>2746</v>
      </c>
      <c r="J90" s="151">
        <v>188</v>
      </c>
      <c r="K90" s="151">
        <v>188</v>
      </c>
      <c r="L90" s="151">
        <v>0</v>
      </c>
      <c r="M90" s="151">
        <v>0</v>
      </c>
      <c r="N90" s="151">
        <v>2796</v>
      </c>
      <c r="O90" s="151">
        <v>174</v>
      </c>
      <c r="P90" s="151">
        <v>174</v>
      </c>
      <c r="Q90" s="151">
        <v>0</v>
      </c>
      <c r="R90" s="151">
        <v>0</v>
      </c>
      <c r="S90" s="152">
        <v>0.015</v>
      </c>
      <c r="T90" s="153">
        <v>68159</v>
      </c>
      <c r="U90" s="153">
        <v>4752</v>
      </c>
      <c r="V90" s="153">
        <v>4677</v>
      </c>
      <c r="W90" s="153">
        <v>0</v>
      </c>
      <c r="X90" s="151">
        <v>3815</v>
      </c>
      <c r="Y90" s="154">
        <v>0.0697193327366892</v>
      </c>
      <c r="Z90" s="154">
        <v>0.0593760483059376</v>
      </c>
      <c r="AA90" s="154">
        <v>0.068463219227968</v>
      </c>
      <c r="AB90" s="155">
        <v>0.0622317596566524</v>
      </c>
      <c r="AC90" s="156">
        <v>-0.00908717092203035</v>
      </c>
      <c r="AD90" s="157">
        <v>20689</v>
      </c>
      <c r="AE90" s="158">
        <v>1353</v>
      </c>
      <c r="AF90" s="158">
        <v>0</v>
      </c>
      <c r="AG90" s="158">
        <v>19507</v>
      </c>
      <c r="AH90" s="158">
        <v>1369</v>
      </c>
      <c r="AI90" s="158">
        <v>0</v>
      </c>
      <c r="AJ90" s="155">
        <v>0.0653970709072454</v>
      </c>
      <c r="AK90" s="155">
        <v>0.0701799354078023</v>
      </c>
      <c r="AL90" s="156">
        <v>-0.00478286450055694</v>
      </c>
    </row>
    <row r="91" ht="20.25" spans="1:38">
      <c r="A91" s="148" t="s">
        <v>1455</v>
      </c>
      <c r="B91" s="149" t="s">
        <v>1852</v>
      </c>
      <c r="C91" s="165" t="s">
        <v>1618</v>
      </c>
      <c r="D91" s="150">
        <v>2031</v>
      </c>
      <c r="E91" s="150">
        <v>37</v>
      </c>
      <c r="F91" s="150">
        <v>22</v>
      </c>
      <c r="G91" s="150">
        <v>0</v>
      </c>
      <c r="H91" s="150">
        <v>0</v>
      </c>
      <c r="I91" s="151">
        <v>1857</v>
      </c>
      <c r="J91" s="151">
        <v>56</v>
      </c>
      <c r="K91" s="151">
        <v>56</v>
      </c>
      <c r="L91" s="151">
        <v>0</v>
      </c>
      <c r="M91" s="151">
        <v>0</v>
      </c>
      <c r="N91" s="151">
        <v>1979</v>
      </c>
      <c r="O91" s="151">
        <v>61</v>
      </c>
      <c r="P91" s="151">
        <v>61</v>
      </c>
      <c r="Q91" s="151">
        <v>1</v>
      </c>
      <c r="R91" s="151">
        <v>0</v>
      </c>
      <c r="S91" s="152">
        <v>0.015</v>
      </c>
      <c r="T91" s="153">
        <v>49535</v>
      </c>
      <c r="U91" s="153">
        <v>1324</v>
      </c>
      <c r="V91" s="153">
        <v>1306</v>
      </c>
      <c r="W91" s="153">
        <v>0</v>
      </c>
      <c r="X91" s="151">
        <v>1123</v>
      </c>
      <c r="Y91" s="154">
        <v>0.026728575754517</v>
      </c>
      <c r="Z91" s="154">
        <v>0.0182176267848351</v>
      </c>
      <c r="AA91" s="154">
        <v>0.0301561658589122</v>
      </c>
      <c r="AB91" s="155">
        <v>0.0308236483072259</v>
      </c>
      <c r="AC91" s="156">
        <v>-0.0119385390740772</v>
      </c>
      <c r="AD91" s="157">
        <v>14069</v>
      </c>
      <c r="AE91" s="158">
        <v>341</v>
      </c>
      <c r="AF91" s="158">
        <v>0</v>
      </c>
      <c r="AG91" s="158">
        <v>15235</v>
      </c>
      <c r="AH91" s="158">
        <v>403</v>
      </c>
      <c r="AI91" s="158">
        <v>0</v>
      </c>
      <c r="AJ91" s="155">
        <v>0.0242376856919468</v>
      </c>
      <c r="AK91" s="155">
        <v>0.0264522481128979</v>
      </c>
      <c r="AL91" s="156">
        <v>-0.0022145624209511</v>
      </c>
    </row>
    <row r="92" ht="20.25" spans="1:38">
      <c r="A92" s="148" t="s">
        <v>1455</v>
      </c>
      <c r="B92" s="149" t="s">
        <v>1852</v>
      </c>
      <c r="C92" s="165" t="s">
        <v>1623</v>
      </c>
      <c r="D92" s="150">
        <v>3050</v>
      </c>
      <c r="E92" s="150">
        <v>91</v>
      </c>
      <c r="F92" s="150">
        <v>61</v>
      </c>
      <c r="G92" s="150">
        <v>0</v>
      </c>
      <c r="H92" s="150">
        <v>0</v>
      </c>
      <c r="I92" s="151">
        <v>2656</v>
      </c>
      <c r="J92" s="151">
        <v>103</v>
      </c>
      <c r="K92" s="151">
        <v>103</v>
      </c>
      <c r="L92" s="151">
        <v>0</v>
      </c>
      <c r="M92" s="151">
        <v>0</v>
      </c>
      <c r="N92" s="151">
        <v>2784</v>
      </c>
      <c r="O92" s="151">
        <v>110</v>
      </c>
      <c r="P92" s="151">
        <v>110</v>
      </c>
      <c r="Q92" s="151">
        <v>17</v>
      </c>
      <c r="R92" s="151">
        <v>0</v>
      </c>
      <c r="S92" s="152">
        <v>0.015</v>
      </c>
      <c r="T92" s="153">
        <v>72493</v>
      </c>
      <c r="U92" s="153">
        <v>2455</v>
      </c>
      <c r="V92" s="153">
        <v>2423</v>
      </c>
      <c r="W92" s="153">
        <v>0</v>
      </c>
      <c r="X92" s="151">
        <v>2094</v>
      </c>
      <c r="Y92" s="154">
        <v>0.0338653387223594</v>
      </c>
      <c r="Z92" s="154">
        <v>0.0298360655737705</v>
      </c>
      <c r="AA92" s="154">
        <v>0.0387801204819277</v>
      </c>
      <c r="AB92" s="155">
        <v>0.0395114942528736</v>
      </c>
      <c r="AC92" s="156">
        <v>-0.00894405490815722</v>
      </c>
      <c r="AD92" s="157">
        <v>20533</v>
      </c>
      <c r="AE92" s="158">
        <v>704</v>
      </c>
      <c r="AF92" s="158">
        <v>0</v>
      </c>
      <c r="AG92" s="158">
        <v>21710</v>
      </c>
      <c r="AH92" s="158">
        <v>791</v>
      </c>
      <c r="AI92" s="158">
        <v>0</v>
      </c>
      <c r="AJ92" s="155">
        <v>0.0342862708810208</v>
      </c>
      <c r="AK92" s="155">
        <v>0.0364348226623676</v>
      </c>
      <c r="AL92" s="156">
        <v>-0.00214855178134677</v>
      </c>
    </row>
    <row r="93" ht="20.25" spans="1:38">
      <c r="A93" s="148" t="s">
        <v>1455</v>
      </c>
      <c r="B93" s="149" t="s">
        <v>1852</v>
      </c>
      <c r="C93" s="165" t="s">
        <v>1710</v>
      </c>
      <c r="D93" s="150">
        <v>2605</v>
      </c>
      <c r="E93" s="150">
        <v>211</v>
      </c>
      <c r="F93" s="150">
        <v>140</v>
      </c>
      <c r="G93" s="150">
        <v>0</v>
      </c>
      <c r="H93" s="150">
        <v>0</v>
      </c>
      <c r="I93" s="151">
        <v>2441</v>
      </c>
      <c r="J93" s="151">
        <v>121</v>
      </c>
      <c r="K93" s="151">
        <v>121</v>
      </c>
      <c r="L93" s="151">
        <v>0</v>
      </c>
      <c r="M93" s="151">
        <v>0</v>
      </c>
      <c r="N93" s="151">
        <v>2994</v>
      </c>
      <c r="O93" s="151">
        <v>229</v>
      </c>
      <c r="P93" s="151">
        <v>224</v>
      </c>
      <c r="Q93" s="151">
        <v>3</v>
      </c>
      <c r="R93" s="151">
        <v>0</v>
      </c>
      <c r="S93" s="152">
        <v>0.015</v>
      </c>
      <c r="T93" s="153">
        <v>70583</v>
      </c>
      <c r="U93" s="153">
        <v>5371</v>
      </c>
      <c r="V93" s="153">
        <v>5251</v>
      </c>
      <c r="W93" s="153">
        <v>4</v>
      </c>
      <c r="X93" s="151">
        <v>4365</v>
      </c>
      <c r="Y93" s="154">
        <v>0.0760381394953459</v>
      </c>
      <c r="Z93" s="154">
        <v>0.0809980806142035</v>
      </c>
      <c r="AA93" s="154">
        <v>0.0495698484227775</v>
      </c>
      <c r="AB93" s="155">
        <v>0.0764863059452238</v>
      </c>
      <c r="AC93" s="156">
        <v>0.0314282321914259</v>
      </c>
      <c r="AD93" s="157">
        <v>19167</v>
      </c>
      <c r="AE93" s="158">
        <v>1580</v>
      </c>
      <c r="AF93" s="158">
        <v>0</v>
      </c>
      <c r="AG93" s="158">
        <v>21978</v>
      </c>
      <c r="AH93" s="158">
        <v>1429</v>
      </c>
      <c r="AI93" s="158">
        <v>2</v>
      </c>
      <c r="AJ93" s="155">
        <v>0.082433348985235</v>
      </c>
      <c r="AK93" s="155">
        <v>0.0649285649285649</v>
      </c>
      <c r="AL93" s="156">
        <v>0.0175047840566701</v>
      </c>
    </row>
    <row r="94" ht="20.25" spans="1:38">
      <c r="A94" s="148" t="s">
        <v>1455</v>
      </c>
      <c r="B94" s="149" t="s">
        <v>1852</v>
      </c>
      <c r="C94" s="165" t="s">
        <v>1550</v>
      </c>
      <c r="D94" s="150">
        <v>2562</v>
      </c>
      <c r="E94" s="150">
        <v>76</v>
      </c>
      <c r="F94" s="150">
        <v>58</v>
      </c>
      <c r="G94" s="150">
        <v>0</v>
      </c>
      <c r="H94" s="150">
        <v>0</v>
      </c>
      <c r="I94" s="151">
        <v>2423</v>
      </c>
      <c r="J94" s="151">
        <v>74</v>
      </c>
      <c r="K94" s="151">
        <v>74</v>
      </c>
      <c r="L94" s="151">
        <v>0</v>
      </c>
      <c r="M94" s="151">
        <v>0</v>
      </c>
      <c r="N94" s="151">
        <v>2369</v>
      </c>
      <c r="O94" s="151">
        <v>67</v>
      </c>
      <c r="P94" s="151">
        <v>67</v>
      </c>
      <c r="Q94" s="151">
        <v>4</v>
      </c>
      <c r="R94" s="151">
        <v>0</v>
      </c>
      <c r="S94" s="152">
        <v>0.015</v>
      </c>
      <c r="T94" s="153">
        <v>60633</v>
      </c>
      <c r="U94" s="153">
        <v>2064</v>
      </c>
      <c r="V94" s="153">
        <v>2045</v>
      </c>
      <c r="W94" s="153">
        <v>2</v>
      </c>
      <c r="X94" s="151">
        <v>1771</v>
      </c>
      <c r="Y94" s="154">
        <v>0.0340078834957861</v>
      </c>
      <c r="Z94" s="154">
        <v>0.029664324746292</v>
      </c>
      <c r="AA94" s="154">
        <v>0.0305406520841932</v>
      </c>
      <c r="AB94" s="155">
        <v>0.0282819755170958</v>
      </c>
      <c r="AC94" s="156">
        <v>-0.000876327337901189</v>
      </c>
      <c r="AD94" s="157">
        <v>17606</v>
      </c>
      <c r="AE94" s="158">
        <v>591</v>
      </c>
      <c r="AF94" s="158">
        <v>0</v>
      </c>
      <c r="AG94" s="158">
        <v>18297</v>
      </c>
      <c r="AH94" s="158">
        <v>625</v>
      </c>
      <c r="AI94" s="158">
        <v>1</v>
      </c>
      <c r="AJ94" s="155">
        <v>0.0335681017834829</v>
      </c>
      <c r="AK94" s="155">
        <v>0.0341039514674537</v>
      </c>
      <c r="AL94" s="156">
        <v>-0.000535849683970774</v>
      </c>
    </row>
    <row r="95" ht="20.25" spans="1:38">
      <c r="A95" s="148" t="s">
        <v>1455</v>
      </c>
      <c r="B95" s="149" t="s">
        <v>1852</v>
      </c>
      <c r="C95" s="165" t="s">
        <v>1558</v>
      </c>
      <c r="D95" s="150">
        <v>4359</v>
      </c>
      <c r="E95" s="150">
        <v>169</v>
      </c>
      <c r="F95" s="150">
        <v>99</v>
      </c>
      <c r="G95" s="150">
        <v>0</v>
      </c>
      <c r="H95" s="150">
        <v>0</v>
      </c>
      <c r="I95" s="151">
        <v>4162</v>
      </c>
      <c r="J95" s="151">
        <v>161</v>
      </c>
      <c r="K95" s="151">
        <v>161</v>
      </c>
      <c r="L95" s="151">
        <v>1</v>
      </c>
      <c r="M95" s="151">
        <v>0</v>
      </c>
      <c r="N95" s="151">
        <v>3973</v>
      </c>
      <c r="O95" s="151">
        <v>159</v>
      </c>
      <c r="P95" s="151">
        <v>159</v>
      </c>
      <c r="Q95" s="151">
        <v>0</v>
      </c>
      <c r="R95" s="151">
        <v>0</v>
      </c>
      <c r="S95" s="152">
        <v>0.015</v>
      </c>
      <c r="T95" s="153">
        <v>100257</v>
      </c>
      <c r="U95" s="153">
        <v>3974</v>
      </c>
      <c r="V95" s="153">
        <v>3904</v>
      </c>
      <c r="W95" s="153">
        <v>2</v>
      </c>
      <c r="X95" s="151">
        <v>3242</v>
      </c>
      <c r="Y95" s="154">
        <v>0.0396181812741255</v>
      </c>
      <c r="Z95" s="154">
        <v>0.0387703601743519</v>
      </c>
      <c r="AA95" s="154">
        <v>0.0386833253243633</v>
      </c>
      <c r="AB95" s="155">
        <v>0.0400201359174427</v>
      </c>
      <c r="AC95" s="156">
        <v>8.70348499886348e-5</v>
      </c>
      <c r="AD95" s="157">
        <v>29855</v>
      </c>
      <c r="AE95" s="158">
        <v>1216</v>
      </c>
      <c r="AF95" s="158">
        <v>0</v>
      </c>
      <c r="AG95" s="158">
        <v>30305</v>
      </c>
      <c r="AH95" s="158">
        <v>1214</v>
      </c>
      <c r="AI95" s="158">
        <v>1</v>
      </c>
      <c r="AJ95" s="155">
        <v>0.0407301959470775</v>
      </c>
      <c r="AK95" s="155">
        <v>0.0400263982841115</v>
      </c>
      <c r="AL95" s="156">
        <v>0.000703797662966008</v>
      </c>
    </row>
    <row r="96" ht="20.25" spans="1:38">
      <c r="A96" s="148" t="s">
        <v>1455</v>
      </c>
      <c r="B96" s="149" t="s">
        <v>1852</v>
      </c>
      <c r="C96" s="165" t="s">
        <v>1562</v>
      </c>
      <c r="D96" s="150">
        <v>2488</v>
      </c>
      <c r="E96" s="150">
        <v>92</v>
      </c>
      <c r="F96" s="150">
        <v>75</v>
      </c>
      <c r="G96" s="150">
        <v>0</v>
      </c>
      <c r="H96" s="150">
        <v>0</v>
      </c>
      <c r="I96" s="151">
        <v>2326</v>
      </c>
      <c r="J96" s="151">
        <v>76</v>
      </c>
      <c r="K96" s="151">
        <v>76</v>
      </c>
      <c r="L96" s="151">
        <v>0</v>
      </c>
      <c r="M96" s="151">
        <v>0</v>
      </c>
      <c r="N96" s="151">
        <v>2533</v>
      </c>
      <c r="O96" s="151">
        <v>101</v>
      </c>
      <c r="P96" s="151">
        <v>101</v>
      </c>
      <c r="Q96" s="151">
        <v>1</v>
      </c>
      <c r="R96" s="151">
        <v>0</v>
      </c>
      <c r="S96" s="152">
        <v>0.015</v>
      </c>
      <c r="T96" s="153">
        <v>58787</v>
      </c>
      <c r="U96" s="153">
        <v>2074</v>
      </c>
      <c r="V96" s="153">
        <v>2057</v>
      </c>
      <c r="W96" s="153">
        <v>0</v>
      </c>
      <c r="X96" s="151">
        <v>1740</v>
      </c>
      <c r="Y96" s="154">
        <v>0.0352799088233793</v>
      </c>
      <c r="Z96" s="154">
        <v>0.0369774919614148</v>
      </c>
      <c r="AA96" s="154">
        <v>0.0326741186586414</v>
      </c>
      <c r="AB96" s="155">
        <v>0.0398736675878405</v>
      </c>
      <c r="AC96" s="156">
        <v>0.00430337330277335</v>
      </c>
      <c r="AD96" s="157">
        <v>17167</v>
      </c>
      <c r="AE96" s="158">
        <v>626</v>
      </c>
      <c r="AF96" s="158">
        <v>0</v>
      </c>
      <c r="AG96" s="158">
        <v>17728</v>
      </c>
      <c r="AH96" s="158">
        <v>633</v>
      </c>
      <c r="AI96" s="158">
        <v>0</v>
      </c>
      <c r="AJ96" s="155">
        <v>0.0364653113531776</v>
      </c>
      <c r="AK96" s="155">
        <v>0.0357062274368231</v>
      </c>
      <c r="AL96" s="156">
        <v>0.0007590839163545</v>
      </c>
    </row>
    <row r="97" ht="20.25" spans="1:38">
      <c r="A97" s="148" t="s">
        <v>1455</v>
      </c>
      <c r="B97" s="149" t="s">
        <v>1852</v>
      </c>
      <c r="C97" s="165" t="s">
        <v>1563</v>
      </c>
      <c r="D97" s="150">
        <v>2780</v>
      </c>
      <c r="E97" s="150">
        <v>88</v>
      </c>
      <c r="F97" s="150">
        <v>60</v>
      </c>
      <c r="G97" s="150">
        <v>0</v>
      </c>
      <c r="H97" s="150">
        <v>0</v>
      </c>
      <c r="I97" s="151">
        <v>2665</v>
      </c>
      <c r="J97" s="151">
        <v>85</v>
      </c>
      <c r="K97" s="151">
        <v>85</v>
      </c>
      <c r="L97" s="151">
        <v>0</v>
      </c>
      <c r="M97" s="151">
        <v>0</v>
      </c>
      <c r="N97" s="151">
        <v>2577</v>
      </c>
      <c r="O97" s="151">
        <v>87</v>
      </c>
      <c r="P97" s="151">
        <v>87</v>
      </c>
      <c r="Q97" s="151">
        <v>10</v>
      </c>
      <c r="R97" s="151">
        <v>0</v>
      </c>
      <c r="S97" s="152">
        <v>0.015</v>
      </c>
      <c r="T97" s="153">
        <v>64861</v>
      </c>
      <c r="U97" s="153">
        <v>2033</v>
      </c>
      <c r="V97" s="153">
        <v>2005</v>
      </c>
      <c r="W97" s="153">
        <v>0</v>
      </c>
      <c r="X97" s="151">
        <v>1709</v>
      </c>
      <c r="Y97" s="154">
        <v>0.0313439509104084</v>
      </c>
      <c r="Z97" s="154">
        <v>0.0316546762589928</v>
      </c>
      <c r="AA97" s="154">
        <v>0.0318949343339587</v>
      </c>
      <c r="AB97" s="155">
        <v>0.0337601862630966</v>
      </c>
      <c r="AC97" s="156">
        <v>-0.000240258074965916</v>
      </c>
      <c r="AD97" s="157">
        <v>18933</v>
      </c>
      <c r="AE97" s="158">
        <v>608</v>
      </c>
      <c r="AF97" s="158">
        <v>0</v>
      </c>
      <c r="AG97" s="158">
        <v>19147</v>
      </c>
      <c r="AH97" s="158">
        <v>565</v>
      </c>
      <c r="AI97" s="158">
        <v>0</v>
      </c>
      <c r="AJ97" s="155">
        <v>0.0321132414303069</v>
      </c>
      <c r="AK97" s="155">
        <v>0.029508539196741</v>
      </c>
      <c r="AL97" s="156">
        <v>0.00260470223356587</v>
      </c>
    </row>
    <row r="98" ht="20.25" spans="1:38">
      <c r="A98" s="148" t="s">
        <v>1455</v>
      </c>
      <c r="B98" s="149" t="s">
        <v>1852</v>
      </c>
      <c r="C98" s="165" t="s">
        <v>1578</v>
      </c>
      <c r="D98" s="150">
        <v>1761</v>
      </c>
      <c r="E98" s="150">
        <v>31</v>
      </c>
      <c r="F98" s="150">
        <v>25</v>
      </c>
      <c r="G98" s="150">
        <v>0</v>
      </c>
      <c r="H98" s="150">
        <v>0</v>
      </c>
      <c r="I98" s="151">
        <v>1722</v>
      </c>
      <c r="J98" s="151">
        <v>40</v>
      </c>
      <c r="K98" s="151">
        <v>40</v>
      </c>
      <c r="L98" s="151">
        <v>0</v>
      </c>
      <c r="M98" s="151">
        <v>0</v>
      </c>
      <c r="N98" s="151">
        <v>1660</v>
      </c>
      <c r="O98" s="151">
        <v>41</v>
      </c>
      <c r="P98" s="151">
        <v>41</v>
      </c>
      <c r="Q98" s="151">
        <v>1</v>
      </c>
      <c r="R98" s="151">
        <v>0</v>
      </c>
      <c r="S98" s="152">
        <v>0.015</v>
      </c>
      <c r="T98" s="153">
        <v>42784</v>
      </c>
      <c r="U98" s="153">
        <v>1074</v>
      </c>
      <c r="V98" s="153">
        <v>1067</v>
      </c>
      <c r="W98" s="153">
        <v>1</v>
      </c>
      <c r="X98" s="151">
        <v>911</v>
      </c>
      <c r="Y98" s="154">
        <v>0.025079468960359</v>
      </c>
      <c r="Z98" s="154">
        <v>0.0176036342986939</v>
      </c>
      <c r="AA98" s="154">
        <v>0.0232288037166086</v>
      </c>
      <c r="AB98" s="155">
        <v>0.0246987951807229</v>
      </c>
      <c r="AC98" s="156">
        <v>-0.00562516941791467</v>
      </c>
      <c r="AD98" s="157">
        <v>12223</v>
      </c>
      <c r="AE98" s="158">
        <v>322</v>
      </c>
      <c r="AF98" s="158">
        <v>0</v>
      </c>
      <c r="AG98" s="158">
        <v>12665</v>
      </c>
      <c r="AH98" s="158">
        <v>311</v>
      </c>
      <c r="AI98" s="158">
        <v>0</v>
      </c>
      <c r="AJ98" s="155">
        <v>0.0263437781232103</v>
      </c>
      <c r="AK98" s="155">
        <v>0.0245558626135018</v>
      </c>
      <c r="AL98" s="156">
        <v>0.00178791550970856</v>
      </c>
    </row>
    <row r="99" ht="20.25" spans="1:38">
      <c r="A99" s="148" t="s">
        <v>1455</v>
      </c>
      <c r="B99" s="149" t="s">
        <v>1853</v>
      </c>
      <c r="C99" s="165" t="s">
        <v>1543</v>
      </c>
      <c r="D99" s="150">
        <v>2281</v>
      </c>
      <c r="E99" s="150">
        <v>96</v>
      </c>
      <c r="F99" s="150">
        <v>73</v>
      </c>
      <c r="G99" s="150">
        <v>0</v>
      </c>
      <c r="H99" s="150">
        <v>0</v>
      </c>
      <c r="I99" s="151">
        <v>1907</v>
      </c>
      <c r="J99" s="151">
        <v>101</v>
      </c>
      <c r="K99" s="151">
        <v>101</v>
      </c>
      <c r="L99" s="151">
        <v>0</v>
      </c>
      <c r="M99" s="151">
        <v>0</v>
      </c>
      <c r="N99" s="151">
        <v>2074</v>
      </c>
      <c r="O99" s="151">
        <v>83</v>
      </c>
      <c r="P99" s="151">
        <v>83</v>
      </c>
      <c r="Q99" s="151">
        <v>12</v>
      </c>
      <c r="R99" s="151">
        <v>0</v>
      </c>
      <c r="S99" s="152">
        <v>0.015</v>
      </c>
      <c r="T99" s="153">
        <v>53967</v>
      </c>
      <c r="U99" s="153">
        <v>2373</v>
      </c>
      <c r="V99" s="153">
        <v>2346</v>
      </c>
      <c r="W99" s="153">
        <v>2</v>
      </c>
      <c r="X99" s="151">
        <v>2007</v>
      </c>
      <c r="Y99" s="154">
        <v>0.0439342561194804</v>
      </c>
      <c r="Z99" s="154">
        <v>0.0420868040333187</v>
      </c>
      <c r="AA99" s="154">
        <v>0.0529627687467226</v>
      </c>
      <c r="AB99" s="155">
        <v>0.0400192864030858</v>
      </c>
      <c r="AC99" s="156">
        <v>-0.0108759647134039</v>
      </c>
      <c r="AD99" s="157">
        <v>14689</v>
      </c>
      <c r="AE99" s="158">
        <v>687</v>
      </c>
      <c r="AF99" s="158">
        <v>0</v>
      </c>
      <c r="AG99" s="158">
        <v>16132</v>
      </c>
      <c r="AH99" s="158">
        <v>700</v>
      </c>
      <c r="AI99" s="158">
        <v>0</v>
      </c>
      <c r="AJ99" s="155">
        <v>0.0467696916059636</v>
      </c>
      <c r="AK99" s="155">
        <v>0.0433920158690801</v>
      </c>
      <c r="AL99" s="156">
        <v>0.00337767573688356</v>
      </c>
    </row>
    <row r="100" ht="20.25" spans="1:38">
      <c r="A100" s="148" t="s">
        <v>1455</v>
      </c>
      <c r="B100" s="149" t="s">
        <v>1853</v>
      </c>
      <c r="C100" s="165" t="s">
        <v>1546</v>
      </c>
      <c r="D100" s="150">
        <v>5189</v>
      </c>
      <c r="E100" s="150">
        <v>189</v>
      </c>
      <c r="F100" s="150">
        <v>120</v>
      </c>
      <c r="G100" s="150">
        <v>0</v>
      </c>
      <c r="H100" s="150">
        <v>0</v>
      </c>
      <c r="I100" s="151">
        <v>3934</v>
      </c>
      <c r="J100" s="151">
        <v>114</v>
      </c>
      <c r="K100" s="151">
        <v>112</v>
      </c>
      <c r="L100" s="151">
        <v>0</v>
      </c>
      <c r="M100" s="151">
        <v>0</v>
      </c>
      <c r="N100" s="151">
        <v>4273</v>
      </c>
      <c r="O100" s="151">
        <v>165</v>
      </c>
      <c r="P100" s="151">
        <v>161</v>
      </c>
      <c r="Q100" s="151">
        <v>2</v>
      </c>
      <c r="R100" s="151">
        <v>1</v>
      </c>
      <c r="S100" s="152">
        <v>0.015</v>
      </c>
      <c r="T100" s="153">
        <v>108758</v>
      </c>
      <c r="U100" s="153">
        <v>4201</v>
      </c>
      <c r="V100" s="153">
        <v>4105</v>
      </c>
      <c r="W100" s="153">
        <v>3</v>
      </c>
      <c r="X100" s="151">
        <v>3518</v>
      </c>
      <c r="Y100" s="154">
        <v>0.0385994593501168</v>
      </c>
      <c r="Z100" s="154">
        <v>0.0364232029292735</v>
      </c>
      <c r="AA100" s="154">
        <v>0.028978139298424</v>
      </c>
      <c r="AB100" s="155">
        <v>0.0383805289024105</v>
      </c>
      <c r="AC100" s="156">
        <v>0.00744506363084947</v>
      </c>
      <c r="AD100" s="157">
        <v>30696</v>
      </c>
      <c r="AE100" s="158">
        <v>1174</v>
      </c>
      <c r="AF100" s="158">
        <v>1</v>
      </c>
      <c r="AG100" s="158">
        <v>33086</v>
      </c>
      <c r="AH100" s="158">
        <v>1310</v>
      </c>
      <c r="AI100" s="158">
        <v>2</v>
      </c>
      <c r="AJ100" s="155">
        <v>0.0382134480062549</v>
      </c>
      <c r="AK100" s="155">
        <v>0.0395333373632352</v>
      </c>
      <c r="AL100" s="156">
        <v>-0.00131988935698032</v>
      </c>
    </row>
    <row r="101" ht="20.25" spans="1:38">
      <c r="A101" s="148" t="s">
        <v>1455</v>
      </c>
      <c r="B101" s="149" t="s">
        <v>1853</v>
      </c>
      <c r="C101" s="165" t="s">
        <v>1559</v>
      </c>
      <c r="D101" s="150">
        <v>4767</v>
      </c>
      <c r="E101" s="150">
        <v>176</v>
      </c>
      <c r="F101" s="150">
        <v>124</v>
      </c>
      <c r="G101" s="150">
        <v>0</v>
      </c>
      <c r="H101" s="150">
        <v>0</v>
      </c>
      <c r="I101" s="151">
        <v>4265</v>
      </c>
      <c r="J101" s="151">
        <v>85</v>
      </c>
      <c r="K101" s="151">
        <v>83</v>
      </c>
      <c r="L101" s="151">
        <v>0</v>
      </c>
      <c r="M101" s="151">
        <v>0</v>
      </c>
      <c r="N101" s="151">
        <v>4503</v>
      </c>
      <c r="O101" s="151">
        <v>86</v>
      </c>
      <c r="P101" s="151">
        <v>86</v>
      </c>
      <c r="Q101" s="151">
        <v>2</v>
      </c>
      <c r="R101" s="151">
        <v>0</v>
      </c>
      <c r="S101" s="152">
        <v>0.015</v>
      </c>
      <c r="T101" s="153">
        <v>112863</v>
      </c>
      <c r="U101" s="153">
        <v>3197</v>
      </c>
      <c r="V101" s="153">
        <v>3136</v>
      </c>
      <c r="W101" s="153">
        <v>1</v>
      </c>
      <c r="X101" s="151">
        <v>2641</v>
      </c>
      <c r="Y101" s="154">
        <v>0.0283175176984486</v>
      </c>
      <c r="Z101" s="154">
        <v>0.0369204950702748</v>
      </c>
      <c r="AA101" s="154">
        <v>0.0199296600234467</v>
      </c>
      <c r="AB101" s="155">
        <v>0.0190983788585388</v>
      </c>
      <c r="AC101" s="156">
        <v>0.0169908350468281</v>
      </c>
      <c r="AD101" s="157">
        <v>31760</v>
      </c>
      <c r="AE101" s="158">
        <v>892</v>
      </c>
      <c r="AF101" s="158">
        <v>0</v>
      </c>
      <c r="AG101" s="158">
        <v>34444</v>
      </c>
      <c r="AH101" s="158">
        <v>966</v>
      </c>
      <c r="AI101" s="158">
        <v>0</v>
      </c>
      <c r="AJ101" s="155">
        <v>0.0280856423173804</v>
      </c>
      <c r="AK101" s="155">
        <v>0.0280455231680409</v>
      </c>
      <c r="AL101" s="156">
        <v>4.0119149339473e-5</v>
      </c>
    </row>
    <row r="102" ht="20.25" spans="1:38">
      <c r="A102" s="148" t="s">
        <v>1455</v>
      </c>
      <c r="B102" s="149" t="s">
        <v>1853</v>
      </c>
      <c r="C102" s="165" t="s">
        <v>1561</v>
      </c>
      <c r="D102" s="150">
        <v>2119</v>
      </c>
      <c r="E102" s="150">
        <v>95</v>
      </c>
      <c r="F102" s="150">
        <v>71</v>
      </c>
      <c r="G102" s="150">
        <v>0</v>
      </c>
      <c r="H102" s="150">
        <v>0</v>
      </c>
      <c r="I102" s="151">
        <v>2005</v>
      </c>
      <c r="J102" s="151">
        <v>59</v>
      </c>
      <c r="K102" s="151">
        <v>58</v>
      </c>
      <c r="L102" s="151">
        <v>0</v>
      </c>
      <c r="M102" s="151">
        <v>0</v>
      </c>
      <c r="N102" s="151">
        <v>2174</v>
      </c>
      <c r="O102" s="151">
        <v>86</v>
      </c>
      <c r="P102" s="151">
        <v>86</v>
      </c>
      <c r="Q102" s="151">
        <v>1</v>
      </c>
      <c r="R102" s="151">
        <v>0</v>
      </c>
      <c r="S102" s="152">
        <v>0.015</v>
      </c>
      <c r="T102" s="153">
        <v>52253</v>
      </c>
      <c r="U102" s="153">
        <v>1994</v>
      </c>
      <c r="V102" s="153">
        <v>1961</v>
      </c>
      <c r="W102" s="153">
        <v>14</v>
      </c>
      <c r="X102" s="151">
        <v>1590</v>
      </c>
      <c r="Y102" s="154">
        <v>0.0378925611926588</v>
      </c>
      <c r="Z102" s="154">
        <v>0.0448324681453516</v>
      </c>
      <c r="AA102" s="154">
        <v>0.029426433915212</v>
      </c>
      <c r="AB102" s="155">
        <v>0.0395584176632935</v>
      </c>
      <c r="AC102" s="156">
        <v>0.0154060342301396</v>
      </c>
      <c r="AD102" s="157">
        <v>14829</v>
      </c>
      <c r="AE102" s="158">
        <v>583</v>
      </c>
      <c r="AF102" s="158">
        <v>5</v>
      </c>
      <c r="AG102" s="158">
        <v>15562</v>
      </c>
      <c r="AH102" s="158">
        <v>613</v>
      </c>
      <c r="AI102" s="158">
        <v>4</v>
      </c>
      <c r="AJ102" s="155">
        <v>0.0389776788724796</v>
      </c>
      <c r="AK102" s="155">
        <v>0.0391337874309215</v>
      </c>
      <c r="AL102" s="156">
        <v>-0.000156108558441871</v>
      </c>
    </row>
    <row r="103" ht="20.25" spans="1:38">
      <c r="A103" s="148" t="s">
        <v>1455</v>
      </c>
      <c r="B103" s="149" t="s">
        <v>1853</v>
      </c>
      <c r="C103" s="165" t="s">
        <v>1713</v>
      </c>
      <c r="D103" s="150">
        <v>4366</v>
      </c>
      <c r="E103" s="150">
        <v>132</v>
      </c>
      <c r="F103" s="150">
        <v>83</v>
      </c>
      <c r="G103" s="150">
        <v>0</v>
      </c>
      <c r="H103" s="150">
        <v>0</v>
      </c>
      <c r="I103" s="151">
        <v>3865</v>
      </c>
      <c r="J103" s="151">
        <v>116</v>
      </c>
      <c r="K103" s="151">
        <v>116</v>
      </c>
      <c r="L103" s="151">
        <v>0</v>
      </c>
      <c r="M103" s="151">
        <v>0</v>
      </c>
      <c r="N103" s="151">
        <v>3884</v>
      </c>
      <c r="O103" s="151">
        <v>138</v>
      </c>
      <c r="P103" s="151">
        <v>138</v>
      </c>
      <c r="Q103" s="151">
        <v>1</v>
      </c>
      <c r="R103" s="151">
        <v>0</v>
      </c>
      <c r="S103" s="152">
        <v>0.015</v>
      </c>
      <c r="T103" s="153">
        <v>98625</v>
      </c>
      <c r="U103" s="153">
        <v>3287</v>
      </c>
      <c r="V103" s="153">
        <v>3238</v>
      </c>
      <c r="W103" s="153">
        <v>0</v>
      </c>
      <c r="X103" s="151">
        <v>2761</v>
      </c>
      <c r="Y103" s="154">
        <v>0.0333282636248416</v>
      </c>
      <c r="Z103" s="154">
        <v>0.0302336234539624</v>
      </c>
      <c r="AA103" s="154">
        <v>0.030012936610608</v>
      </c>
      <c r="AB103" s="155">
        <v>0.0355303810504634</v>
      </c>
      <c r="AC103" s="156">
        <v>0.000220686843354419</v>
      </c>
      <c r="AD103" s="157">
        <v>28175</v>
      </c>
      <c r="AE103" s="158">
        <v>908</v>
      </c>
      <c r="AF103" s="158">
        <v>0</v>
      </c>
      <c r="AG103" s="158">
        <v>30235</v>
      </c>
      <c r="AH103" s="158">
        <v>1016</v>
      </c>
      <c r="AI103" s="158">
        <v>0</v>
      </c>
      <c r="AJ103" s="155">
        <v>0.0322271517302573</v>
      </c>
      <c r="AK103" s="155">
        <v>0.0336034397221763</v>
      </c>
      <c r="AL103" s="156">
        <v>-0.00137628799191896</v>
      </c>
    </row>
    <row r="104" ht="20.25" spans="1:38">
      <c r="A104" s="148" t="s">
        <v>1455</v>
      </c>
      <c r="B104" s="149" t="s">
        <v>1853</v>
      </c>
      <c r="C104" s="165" t="s">
        <v>1541</v>
      </c>
      <c r="D104" s="150">
        <v>3286</v>
      </c>
      <c r="E104" s="150">
        <v>53</v>
      </c>
      <c r="F104" s="150">
        <v>32</v>
      </c>
      <c r="G104" s="150">
        <v>0</v>
      </c>
      <c r="H104" s="150">
        <v>0</v>
      </c>
      <c r="I104" s="151">
        <v>3035</v>
      </c>
      <c r="J104" s="151">
        <v>69</v>
      </c>
      <c r="K104" s="151">
        <v>69</v>
      </c>
      <c r="L104" s="151">
        <v>0</v>
      </c>
      <c r="M104" s="151">
        <v>0</v>
      </c>
      <c r="N104" s="151">
        <v>3024</v>
      </c>
      <c r="O104" s="151">
        <v>64</v>
      </c>
      <c r="P104" s="151">
        <v>64</v>
      </c>
      <c r="Q104" s="151">
        <v>3</v>
      </c>
      <c r="R104" s="151">
        <v>0</v>
      </c>
      <c r="S104" s="152">
        <v>0.015</v>
      </c>
      <c r="T104" s="153">
        <v>81120</v>
      </c>
      <c r="U104" s="153">
        <v>1980</v>
      </c>
      <c r="V104" s="153">
        <v>1957</v>
      </c>
      <c r="W104" s="153">
        <v>1</v>
      </c>
      <c r="X104" s="151">
        <v>1716</v>
      </c>
      <c r="Y104" s="154">
        <v>0.0243959566074951</v>
      </c>
      <c r="Z104" s="154">
        <v>0.0161290322580645</v>
      </c>
      <c r="AA104" s="154">
        <v>0.0227347611202636</v>
      </c>
      <c r="AB104" s="155">
        <v>0.0211640211640212</v>
      </c>
      <c r="AC104" s="156">
        <v>-0.00660572886219907</v>
      </c>
      <c r="AD104" s="157">
        <v>22324</v>
      </c>
      <c r="AE104" s="158">
        <v>503</v>
      </c>
      <c r="AF104" s="158">
        <v>1</v>
      </c>
      <c r="AG104" s="158">
        <v>24970</v>
      </c>
      <c r="AH104" s="158">
        <v>621</v>
      </c>
      <c r="AI104" s="158">
        <v>0</v>
      </c>
      <c r="AJ104" s="155">
        <v>0.022487009496506</v>
      </c>
      <c r="AK104" s="155">
        <v>0.0248698438125751</v>
      </c>
      <c r="AL104" s="156">
        <v>-0.00238283431606909</v>
      </c>
    </row>
    <row r="105" ht="20.25" spans="1:38">
      <c r="A105" s="148" t="s">
        <v>1455</v>
      </c>
      <c r="B105" s="149" t="s">
        <v>1853</v>
      </c>
      <c r="C105" s="165" t="s">
        <v>1551</v>
      </c>
      <c r="D105" s="150">
        <v>4389</v>
      </c>
      <c r="E105" s="150">
        <v>82</v>
      </c>
      <c r="F105" s="150">
        <v>60</v>
      </c>
      <c r="G105" s="150">
        <v>0</v>
      </c>
      <c r="H105" s="150">
        <v>0</v>
      </c>
      <c r="I105" s="151">
        <v>4080</v>
      </c>
      <c r="J105" s="151">
        <v>96</v>
      </c>
      <c r="K105" s="151">
        <v>93</v>
      </c>
      <c r="L105" s="151">
        <v>0</v>
      </c>
      <c r="M105" s="151">
        <v>0</v>
      </c>
      <c r="N105" s="151">
        <v>4045</v>
      </c>
      <c r="O105" s="151">
        <v>86</v>
      </c>
      <c r="P105" s="151">
        <v>86</v>
      </c>
      <c r="Q105" s="151">
        <v>4</v>
      </c>
      <c r="R105" s="151">
        <v>0</v>
      </c>
      <c r="S105" s="152">
        <v>0.015</v>
      </c>
      <c r="T105" s="153">
        <v>105811</v>
      </c>
      <c r="U105" s="153">
        <v>2033</v>
      </c>
      <c r="V105" s="153">
        <v>2008</v>
      </c>
      <c r="W105" s="153">
        <v>1</v>
      </c>
      <c r="X105" s="151">
        <v>1664</v>
      </c>
      <c r="Y105" s="154">
        <v>0.0192040525087184</v>
      </c>
      <c r="Z105" s="154">
        <v>0.0186830713146503</v>
      </c>
      <c r="AA105" s="154">
        <v>0.0235294117647059</v>
      </c>
      <c r="AB105" s="155">
        <v>0.0212608158220025</v>
      </c>
      <c r="AC105" s="156">
        <v>-0.00484634045005562</v>
      </c>
      <c r="AD105" s="157">
        <v>29256</v>
      </c>
      <c r="AE105" s="158">
        <v>539</v>
      </c>
      <c r="AF105" s="158">
        <v>0</v>
      </c>
      <c r="AG105" s="158">
        <v>31125</v>
      </c>
      <c r="AH105" s="158">
        <v>600</v>
      </c>
      <c r="AI105" s="158">
        <v>0</v>
      </c>
      <c r="AJ105" s="155">
        <v>0.0184235712332513</v>
      </c>
      <c r="AK105" s="155">
        <v>0.0192771084337349</v>
      </c>
      <c r="AL105" s="156">
        <v>-0.000853537200483642</v>
      </c>
    </row>
    <row r="106" ht="20.25" spans="1:38">
      <c r="A106" s="148" t="s">
        <v>1455</v>
      </c>
      <c r="B106" s="149" t="s">
        <v>1853</v>
      </c>
      <c r="C106" s="165" t="s">
        <v>1552</v>
      </c>
      <c r="D106" s="150">
        <v>2814</v>
      </c>
      <c r="E106" s="150">
        <v>54</v>
      </c>
      <c r="F106" s="150">
        <v>40</v>
      </c>
      <c r="G106" s="150">
        <v>0</v>
      </c>
      <c r="H106" s="150">
        <v>0</v>
      </c>
      <c r="I106" s="151">
        <v>2197</v>
      </c>
      <c r="J106" s="151">
        <v>62</v>
      </c>
      <c r="K106" s="151">
        <v>62</v>
      </c>
      <c r="L106" s="151">
        <v>0</v>
      </c>
      <c r="M106" s="151">
        <v>0</v>
      </c>
      <c r="N106" s="151">
        <v>2151</v>
      </c>
      <c r="O106" s="151">
        <v>53</v>
      </c>
      <c r="P106" s="151">
        <v>53</v>
      </c>
      <c r="Q106" s="151">
        <v>6</v>
      </c>
      <c r="R106" s="151">
        <v>0</v>
      </c>
      <c r="S106" s="152">
        <v>0.015</v>
      </c>
      <c r="T106" s="153">
        <v>55778</v>
      </c>
      <c r="U106" s="153">
        <v>1414</v>
      </c>
      <c r="V106" s="153">
        <v>1399</v>
      </c>
      <c r="W106" s="153">
        <v>0</v>
      </c>
      <c r="X106" s="151">
        <v>1214</v>
      </c>
      <c r="Y106" s="154">
        <v>0.0253504966115673</v>
      </c>
      <c r="Z106" s="154">
        <v>0.0191897654584222</v>
      </c>
      <c r="AA106" s="154">
        <v>0.0282203004096495</v>
      </c>
      <c r="AB106" s="155">
        <v>0.0246397024639702</v>
      </c>
      <c r="AC106" s="156">
        <v>-0.00903053495122735</v>
      </c>
      <c r="AD106" s="157">
        <v>15990</v>
      </c>
      <c r="AE106" s="158">
        <v>379</v>
      </c>
      <c r="AF106" s="158">
        <v>0</v>
      </c>
      <c r="AG106" s="158">
        <v>16730</v>
      </c>
      <c r="AH106" s="158">
        <v>475</v>
      </c>
      <c r="AI106" s="158">
        <v>0</v>
      </c>
      <c r="AJ106" s="155">
        <v>0.0237023139462164</v>
      </c>
      <c r="AK106" s="155">
        <v>0.0283921099820681</v>
      </c>
      <c r="AL106" s="156">
        <v>-0.00468979603585176</v>
      </c>
    </row>
    <row r="107" ht="20.25" spans="1:38">
      <c r="A107" s="148" t="s">
        <v>1455</v>
      </c>
      <c r="B107" s="149" t="s">
        <v>1853</v>
      </c>
      <c r="C107" s="165" t="s">
        <v>1557</v>
      </c>
      <c r="D107" s="150">
        <v>2374</v>
      </c>
      <c r="E107" s="150">
        <v>54</v>
      </c>
      <c r="F107" s="150">
        <v>38</v>
      </c>
      <c r="G107" s="150">
        <v>0</v>
      </c>
      <c r="H107" s="150">
        <v>0</v>
      </c>
      <c r="I107" s="151">
        <v>2326</v>
      </c>
      <c r="J107" s="151">
        <v>70</v>
      </c>
      <c r="K107" s="151">
        <v>70</v>
      </c>
      <c r="L107" s="151">
        <v>0</v>
      </c>
      <c r="M107" s="151">
        <v>0</v>
      </c>
      <c r="N107" s="151">
        <v>2566</v>
      </c>
      <c r="O107" s="151">
        <v>75</v>
      </c>
      <c r="P107" s="151">
        <v>75</v>
      </c>
      <c r="Q107" s="151">
        <v>0</v>
      </c>
      <c r="R107" s="151">
        <v>0</v>
      </c>
      <c r="S107" s="152">
        <v>0.015</v>
      </c>
      <c r="T107" s="153">
        <v>58556</v>
      </c>
      <c r="U107" s="153">
        <v>1274</v>
      </c>
      <c r="V107" s="153">
        <v>1258</v>
      </c>
      <c r="W107" s="153">
        <v>4</v>
      </c>
      <c r="X107" s="151">
        <v>1042</v>
      </c>
      <c r="Y107" s="154">
        <v>0.0216886399344218</v>
      </c>
      <c r="Z107" s="154">
        <v>0.0227464195450716</v>
      </c>
      <c r="AA107" s="154">
        <v>0.0300945829750645</v>
      </c>
      <c r="AB107" s="155">
        <v>0.029228371005456</v>
      </c>
      <c r="AC107" s="156">
        <v>-0.00734816342999288</v>
      </c>
      <c r="AD107" s="157">
        <v>16455</v>
      </c>
      <c r="AE107" s="158">
        <v>379</v>
      </c>
      <c r="AF107" s="158">
        <v>0</v>
      </c>
      <c r="AG107" s="158">
        <v>17076</v>
      </c>
      <c r="AH107" s="158">
        <v>401</v>
      </c>
      <c r="AI107" s="158">
        <v>1</v>
      </c>
      <c r="AJ107" s="155">
        <v>0.0230325129140079</v>
      </c>
      <c r="AK107" s="155">
        <v>0.0234246896228625</v>
      </c>
      <c r="AL107" s="156">
        <v>-0.000392176708854598</v>
      </c>
    </row>
    <row r="108" ht="20.25" spans="1:38">
      <c r="A108" s="148" t="s">
        <v>1455</v>
      </c>
      <c r="B108" s="149" t="s">
        <v>1853</v>
      </c>
      <c r="C108" s="165" t="s">
        <v>1580</v>
      </c>
      <c r="D108" s="150">
        <v>2568</v>
      </c>
      <c r="E108" s="150">
        <v>45</v>
      </c>
      <c r="F108" s="150">
        <v>27</v>
      </c>
      <c r="G108" s="150">
        <v>0</v>
      </c>
      <c r="H108" s="150">
        <v>0</v>
      </c>
      <c r="I108" s="151">
        <v>2073</v>
      </c>
      <c r="J108" s="151">
        <v>26</v>
      </c>
      <c r="K108" s="151">
        <v>26</v>
      </c>
      <c r="L108" s="151">
        <v>0</v>
      </c>
      <c r="M108" s="151">
        <v>0</v>
      </c>
      <c r="N108" s="151">
        <v>2247</v>
      </c>
      <c r="O108" s="151">
        <v>72</v>
      </c>
      <c r="P108" s="151">
        <v>71</v>
      </c>
      <c r="Q108" s="151">
        <v>9</v>
      </c>
      <c r="R108" s="151">
        <v>0</v>
      </c>
      <c r="S108" s="152">
        <v>0.015</v>
      </c>
      <c r="T108" s="153">
        <v>59616</v>
      </c>
      <c r="U108" s="153">
        <v>1401</v>
      </c>
      <c r="V108" s="153">
        <v>1374</v>
      </c>
      <c r="W108" s="153">
        <v>1</v>
      </c>
      <c r="X108" s="151">
        <v>1217</v>
      </c>
      <c r="Y108" s="154">
        <v>0.0234836285560923</v>
      </c>
      <c r="Z108" s="154">
        <v>0.0175233644859813</v>
      </c>
      <c r="AA108" s="154">
        <v>0.0125422093584178</v>
      </c>
      <c r="AB108" s="155">
        <v>0.0320427236315087</v>
      </c>
      <c r="AC108" s="156">
        <v>0.00498115512756355</v>
      </c>
      <c r="AD108" s="157">
        <v>16458</v>
      </c>
      <c r="AE108" s="158">
        <v>385</v>
      </c>
      <c r="AF108" s="158">
        <v>0</v>
      </c>
      <c r="AG108" s="158">
        <v>17789</v>
      </c>
      <c r="AH108" s="158">
        <v>441</v>
      </c>
      <c r="AI108" s="158">
        <v>1</v>
      </c>
      <c r="AJ108" s="155">
        <v>0.0233928788431158</v>
      </c>
      <c r="AK108" s="155">
        <v>0.0247343864185733</v>
      </c>
      <c r="AL108" s="156">
        <v>-0.00134150757545747</v>
      </c>
    </row>
    <row r="109" ht="20.25" spans="1:38">
      <c r="A109" s="148" t="s">
        <v>1455</v>
      </c>
      <c r="B109" s="149" t="s">
        <v>1853</v>
      </c>
      <c r="C109" s="165" t="s">
        <v>1629</v>
      </c>
      <c r="D109" s="150">
        <v>4301</v>
      </c>
      <c r="E109" s="150">
        <v>213</v>
      </c>
      <c r="F109" s="150">
        <v>159</v>
      </c>
      <c r="G109" s="150">
        <v>0</v>
      </c>
      <c r="H109" s="150">
        <v>0</v>
      </c>
      <c r="I109" s="151">
        <v>4167</v>
      </c>
      <c r="J109" s="151">
        <v>131</v>
      </c>
      <c r="K109" s="151">
        <v>129</v>
      </c>
      <c r="L109" s="151">
        <v>0</v>
      </c>
      <c r="M109" s="151">
        <v>0</v>
      </c>
      <c r="N109" s="151">
        <v>6054</v>
      </c>
      <c r="O109" s="151">
        <v>65</v>
      </c>
      <c r="P109" s="151">
        <v>65</v>
      </c>
      <c r="Q109" s="151">
        <v>3</v>
      </c>
      <c r="R109" s="151">
        <v>0</v>
      </c>
      <c r="S109" s="152">
        <v>0.015</v>
      </c>
      <c r="T109" s="153">
        <v>127714</v>
      </c>
      <c r="U109" s="153">
        <v>3805</v>
      </c>
      <c r="V109" s="153">
        <v>3736</v>
      </c>
      <c r="W109" s="153">
        <v>8</v>
      </c>
      <c r="X109" s="151">
        <v>3037</v>
      </c>
      <c r="Y109" s="154">
        <v>0.0297304915670952</v>
      </c>
      <c r="Z109" s="154">
        <v>0.0495233666589165</v>
      </c>
      <c r="AA109" s="154">
        <v>0.0314374850011999</v>
      </c>
      <c r="AB109" s="155">
        <v>0.0107367030062768</v>
      </c>
      <c r="AC109" s="156">
        <v>0.0180858816577166</v>
      </c>
      <c r="AD109" s="157">
        <v>34722</v>
      </c>
      <c r="AE109" s="158">
        <v>1155</v>
      </c>
      <c r="AF109" s="158">
        <v>0</v>
      </c>
      <c r="AG109" s="158">
        <v>38988</v>
      </c>
      <c r="AH109" s="158">
        <v>1118</v>
      </c>
      <c r="AI109" s="158">
        <v>1</v>
      </c>
      <c r="AJ109" s="155">
        <v>0.0332642128909625</v>
      </c>
      <c r="AK109" s="155">
        <v>0.0286498409767108</v>
      </c>
      <c r="AL109" s="156">
        <v>0.00461437191425172</v>
      </c>
    </row>
    <row r="110" ht="20.25" spans="1:38">
      <c r="A110" s="148" t="s">
        <v>1455</v>
      </c>
      <c r="B110" s="149" t="s">
        <v>1853</v>
      </c>
      <c r="C110" s="165" t="s">
        <v>1635</v>
      </c>
      <c r="D110" s="150">
        <v>3976</v>
      </c>
      <c r="E110" s="150">
        <v>149</v>
      </c>
      <c r="F110" s="150">
        <v>99</v>
      </c>
      <c r="G110" s="150">
        <v>0</v>
      </c>
      <c r="H110" s="150">
        <v>0</v>
      </c>
      <c r="I110" s="151">
        <v>4115</v>
      </c>
      <c r="J110" s="151">
        <v>121</v>
      </c>
      <c r="K110" s="151">
        <v>121</v>
      </c>
      <c r="L110" s="151">
        <v>0</v>
      </c>
      <c r="M110" s="151">
        <v>0</v>
      </c>
      <c r="N110" s="151">
        <v>4406</v>
      </c>
      <c r="O110" s="151">
        <v>154</v>
      </c>
      <c r="P110" s="151">
        <v>154</v>
      </c>
      <c r="Q110" s="151">
        <v>18</v>
      </c>
      <c r="R110" s="151">
        <v>0</v>
      </c>
      <c r="S110" s="152">
        <v>0.015</v>
      </c>
      <c r="T110" s="153">
        <v>107434</v>
      </c>
      <c r="U110" s="153">
        <v>3343</v>
      </c>
      <c r="V110" s="153">
        <v>3290</v>
      </c>
      <c r="W110" s="153">
        <v>0</v>
      </c>
      <c r="X110" s="151">
        <v>2742</v>
      </c>
      <c r="Y110" s="154">
        <v>0.0311167786734181</v>
      </c>
      <c r="Z110" s="154">
        <v>0.0374748490945674</v>
      </c>
      <c r="AA110" s="154">
        <v>0.029404617253949</v>
      </c>
      <c r="AB110" s="155">
        <v>0.0349523377212892</v>
      </c>
      <c r="AC110" s="156">
        <v>0.00807023184061844</v>
      </c>
      <c r="AD110" s="157">
        <v>30821</v>
      </c>
      <c r="AE110" s="158">
        <v>977</v>
      </c>
      <c r="AF110" s="158">
        <v>0</v>
      </c>
      <c r="AG110" s="158">
        <v>33052</v>
      </c>
      <c r="AH110" s="158">
        <v>1069</v>
      </c>
      <c r="AI110" s="158">
        <v>0</v>
      </c>
      <c r="AJ110" s="155">
        <v>0.0316991661529477</v>
      </c>
      <c r="AK110" s="155">
        <v>0.0323429747065231</v>
      </c>
      <c r="AL110" s="156">
        <v>-0.00064380855357539</v>
      </c>
    </row>
    <row r="111" ht="20.25" spans="1:38">
      <c r="A111" s="148" t="s">
        <v>1455</v>
      </c>
      <c r="B111" s="149" t="s">
        <v>1853</v>
      </c>
      <c r="C111" s="165" t="s">
        <v>1637</v>
      </c>
      <c r="D111" s="150">
        <v>7525</v>
      </c>
      <c r="E111" s="150">
        <v>141</v>
      </c>
      <c r="F111" s="150">
        <v>102</v>
      </c>
      <c r="G111" s="150">
        <v>0</v>
      </c>
      <c r="H111" s="150">
        <v>0</v>
      </c>
      <c r="I111" s="151">
        <v>6353</v>
      </c>
      <c r="J111" s="151">
        <v>162</v>
      </c>
      <c r="K111" s="151">
        <v>161</v>
      </c>
      <c r="L111" s="151">
        <v>0</v>
      </c>
      <c r="M111" s="151">
        <v>0</v>
      </c>
      <c r="N111" s="151">
        <v>6767</v>
      </c>
      <c r="O111" s="151">
        <v>154</v>
      </c>
      <c r="P111" s="151">
        <v>154</v>
      </c>
      <c r="Q111" s="151">
        <v>2</v>
      </c>
      <c r="R111" s="151">
        <v>0</v>
      </c>
      <c r="S111" s="152">
        <v>0.015</v>
      </c>
      <c r="T111" s="153">
        <v>174472</v>
      </c>
      <c r="U111" s="153">
        <v>3769</v>
      </c>
      <c r="V111" s="153">
        <v>3728</v>
      </c>
      <c r="W111" s="153">
        <v>4</v>
      </c>
      <c r="X111" s="151">
        <v>3090</v>
      </c>
      <c r="Y111" s="154">
        <v>0.021579393828236</v>
      </c>
      <c r="Z111" s="154">
        <v>0.0187375415282392</v>
      </c>
      <c r="AA111" s="154">
        <v>0.0254997638910751</v>
      </c>
      <c r="AB111" s="155">
        <v>0.0227574996305601</v>
      </c>
      <c r="AC111" s="156">
        <v>-0.00676222236283588</v>
      </c>
      <c r="AD111" s="157">
        <v>49836</v>
      </c>
      <c r="AE111" s="158">
        <v>1159</v>
      </c>
      <c r="AF111" s="158">
        <v>0</v>
      </c>
      <c r="AG111" s="158">
        <v>52772</v>
      </c>
      <c r="AH111" s="158">
        <v>1129</v>
      </c>
      <c r="AI111" s="158">
        <v>0</v>
      </c>
      <c r="AJ111" s="155">
        <v>0.0232562806003692</v>
      </c>
      <c r="AK111" s="155">
        <v>0.021393921018722</v>
      </c>
      <c r="AL111" s="156">
        <v>0.00186235958164716</v>
      </c>
    </row>
    <row r="112" ht="20.25" spans="1:38">
      <c r="A112" s="148" t="s">
        <v>1455</v>
      </c>
      <c r="B112" s="149" t="s">
        <v>1853</v>
      </c>
      <c r="C112" s="165" t="s">
        <v>1665</v>
      </c>
      <c r="D112" s="150">
        <v>3321</v>
      </c>
      <c r="E112" s="150">
        <v>77</v>
      </c>
      <c r="F112" s="150">
        <v>61</v>
      </c>
      <c r="G112" s="150">
        <v>3</v>
      </c>
      <c r="H112" s="150">
        <v>0</v>
      </c>
      <c r="I112" s="151">
        <v>2795</v>
      </c>
      <c r="J112" s="151">
        <v>81</v>
      </c>
      <c r="K112" s="151">
        <v>81</v>
      </c>
      <c r="L112" s="151">
        <v>0</v>
      </c>
      <c r="M112" s="151">
        <v>0</v>
      </c>
      <c r="N112" s="151">
        <v>2903</v>
      </c>
      <c r="O112" s="151">
        <v>115</v>
      </c>
      <c r="P112" s="151">
        <v>115</v>
      </c>
      <c r="Q112" s="151">
        <v>11</v>
      </c>
      <c r="R112" s="151">
        <v>0</v>
      </c>
      <c r="S112" s="152">
        <v>0.015</v>
      </c>
      <c r="T112" s="153">
        <v>78042</v>
      </c>
      <c r="U112" s="153">
        <v>2161</v>
      </c>
      <c r="V112" s="153">
        <v>2143</v>
      </c>
      <c r="W112" s="153">
        <v>0</v>
      </c>
      <c r="X112" s="151">
        <v>1829</v>
      </c>
      <c r="Y112" s="154">
        <v>0.0276902180876964</v>
      </c>
      <c r="Z112" s="154">
        <v>0.0231857874134297</v>
      </c>
      <c r="AA112" s="154">
        <v>0.0289803220035778</v>
      </c>
      <c r="AB112" s="155">
        <v>0.0396141922149501</v>
      </c>
      <c r="AC112" s="156">
        <v>-0.00579453459014813</v>
      </c>
      <c r="AD112" s="157">
        <v>22681</v>
      </c>
      <c r="AE112" s="158">
        <v>638</v>
      </c>
      <c r="AF112" s="158">
        <v>0</v>
      </c>
      <c r="AG112" s="158">
        <v>24315</v>
      </c>
      <c r="AH112" s="158">
        <v>689</v>
      </c>
      <c r="AI112" s="158">
        <v>0</v>
      </c>
      <c r="AJ112" s="155">
        <v>0.0281292711961554</v>
      </c>
      <c r="AK112" s="155">
        <v>0.0283364178490644</v>
      </c>
      <c r="AL112" s="156">
        <v>-0.000207146652908989</v>
      </c>
    </row>
    <row r="113" ht="20.25" spans="1:38">
      <c r="A113" s="148" t="s">
        <v>1455</v>
      </c>
      <c r="B113" s="149" t="s">
        <v>1853</v>
      </c>
      <c r="C113" s="165" t="s">
        <v>1666</v>
      </c>
      <c r="D113" s="150">
        <v>2972</v>
      </c>
      <c r="E113" s="150">
        <v>94</v>
      </c>
      <c r="F113" s="150">
        <v>57</v>
      </c>
      <c r="G113" s="150">
        <v>0</v>
      </c>
      <c r="H113" s="150">
        <v>0</v>
      </c>
      <c r="I113" s="151">
        <v>2827</v>
      </c>
      <c r="J113" s="151">
        <v>78</v>
      </c>
      <c r="K113" s="151">
        <v>78</v>
      </c>
      <c r="L113" s="151">
        <v>0</v>
      </c>
      <c r="M113" s="151">
        <v>0</v>
      </c>
      <c r="N113" s="151">
        <v>2949</v>
      </c>
      <c r="O113" s="151">
        <v>106</v>
      </c>
      <c r="P113" s="151">
        <v>104</v>
      </c>
      <c r="Q113" s="151">
        <v>0</v>
      </c>
      <c r="R113" s="151">
        <v>0</v>
      </c>
      <c r="S113" s="152">
        <v>0.015</v>
      </c>
      <c r="T113" s="153">
        <v>68647</v>
      </c>
      <c r="U113" s="153">
        <v>1823</v>
      </c>
      <c r="V113" s="153">
        <v>1783</v>
      </c>
      <c r="W113" s="153">
        <v>0</v>
      </c>
      <c r="X113" s="151">
        <v>1426</v>
      </c>
      <c r="Y113" s="154">
        <v>0.0265561495768205</v>
      </c>
      <c r="Z113" s="154">
        <v>0.031628532974428</v>
      </c>
      <c r="AA113" s="154">
        <v>0.0275910859568447</v>
      </c>
      <c r="AB113" s="155">
        <v>0.0359443879281112</v>
      </c>
      <c r="AC113" s="156">
        <v>0.00403744701758329</v>
      </c>
      <c r="AD113" s="157">
        <v>20414</v>
      </c>
      <c r="AE113" s="158">
        <v>582</v>
      </c>
      <c r="AF113" s="158">
        <v>0</v>
      </c>
      <c r="AG113" s="158">
        <v>20957</v>
      </c>
      <c r="AH113" s="158">
        <v>557</v>
      </c>
      <c r="AI113" s="158">
        <v>0</v>
      </c>
      <c r="AJ113" s="155">
        <v>0.0285098461839914</v>
      </c>
      <c r="AK113" s="155">
        <v>0.0265782316171208</v>
      </c>
      <c r="AL113" s="156">
        <v>0.00193161456687061</v>
      </c>
    </row>
    <row r="114" ht="20.25" spans="1:38">
      <c r="A114" s="148" t="s">
        <v>1455</v>
      </c>
      <c r="B114" s="149" t="s">
        <v>1853</v>
      </c>
      <c r="C114" s="165" t="s">
        <v>1683</v>
      </c>
      <c r="D114" s="150">
        <v>5919</v>
      </c>
      <c r="E114" s="150">
        <v>177</v>
      </c>
      <c r="F114" s="150">
        <v>109</v>
      </c>
      <c r="G114" s="150">
        <v>0</v>
      </c>
      <c r="H114" s="150">
        <v>0</v>
      </c>
      <c r="I114" s="151">
        <v>4943</v>
      </c>
      <c r="J114" s="151">
        <v>156</v>
      </c>
      <c r="K114" s="151">
        <v>156</v>
      </c>
      <c r="L114" s="151">
        <v>0</v>
      </c>
      <c r="M114" s="151">
        <v>0</v>
      </c>
      <c r="N114" s="151">
        <v>5988</v>
      </c>
      <c r="O114" s="151">
        <v>175</v>
      </c>
      <c r="P114" s="151">
        <v>174</v>
      </c>
      <c r="Q114" s="151">
        <v>1</v>
      </c>
      <c r="R114" s="151">
        <v>0</v>
      </c>
      <c r="S114" s="152">
        <v>0.015</v>
      </c>
      <c r="T114" s="153">
        <v>151935</v>
      </c>
      <c r="U114" s="153">
        <v>4261</v>
      </c>
      <c r="V114" s="153">
        <v>4184</v>
      </c>
      <c r="W114" s="153">
        <v>6</v>
      </c>
      <c r="X114" s="151">
        <v>3443</v>
      </c>
      <c r="Y114" s="154">
        <v>0.0280053970447889</v>
      </c>
      <c r="Z114" s="154">
        <v>0.0299036999493158</v>
      </c>
      <c r="AA114" s="154">
        <v>0.0315597815092049</v>
      </c>
      <c r="AB114" s="155">
        <v>0.0292251169004676</v>
      </c>
      <c r="AC114" s="156">
        <v>-0.00165608155988917</v>
      </c>
      <c r="AD114" s="157">
        <v>41930</v>
      </c>
      <c r="AE114" s="158">
        <v>1128</v>
      </c>
      <c r="AF114" s="158">
        <v>0</v>
      </c>
      <c r="AG114" s="158">
        <v>46070</v>
      </c>
      <c r="AH114" s="158">
        <v>1239</v>
      </c>
      <c r="AI114" s="158">
        <v>2</v>
      </c>
      <c r="AJ114" s="155">
        <v>0.0269019794896256</v>
      </c>
      <c r="AK114" s="155">
        <v>0.026850444975038</v>
      </c>
      <c r="AL114" s="156">
        <v>5.15345145875798e-5</v>
      </c>
    </row>
    <row r="115" ht="20.25" spans="1:38">
      <c r="A115" s="148" t="s">
        <v>1455</v>
      </c>
      <c r="B115" s="149" t="s">
        <v>1851</v>
      </c>
      <c r="C115" s="165" t="s">
        <v>1661</v>
      </c>
      <c r="D115" s="150">
        <v>3630</v>
      </c>
      <c r="E115" s="150">
        <v>179</v>
      </c>
      <c r="F115" s="150">
        <v>72</v>
      </c>
      <c r="G115" s="150">
        <v>0</v>
      </c>
      <c r="H115" s="150">
        <v>0</v>
      </c>
      <c r="I115" s="151">
        <v>3209</v>
      </c>
      <c r="J115" s="151">
        <v>321</v>
      </c>
      <c r="K115" s="151">
        <v>295</v>
      </c>
      <c r="L115" s="151">
        <v>1</v>
      </c>
      <c r="M115" s="151">
        <v>0</v>
      </c>
      <c r="N115" s="151">
        <v>3008</v>
      </c>
      <c r="O115" s="151">
        <v>370</v>
      </c>
      <c r="P115" s="151">
        <v>367</v>
      </c>
      <c r="Q115" s="151">
        <v>64</v>
      </c>
      <c r="R115" s="151">
        <v>0</v>
      </c>
      <c r="S115" s="152">
        <v>0.015</v>
      </c>
      <c r="T115" s="153">
        <v>87593</v>
      </c>
      <c r="U115" s="153">
        <v>8898</v>
      </c>
      <c r="V115" s="153">
        <v>8739</v>
      </c>
      <c r="W115" s="153">
        <v>14</v>
      </c>
      <c r="X115" s="151">
        <v>6884</v>
      </c>
      <c r="Y115" s="154">
        <v>0.101423629742103</v>
      </c>
      <c r="Z115" s="154">
        <v>0.0493112947658402</v>
      </c>
      <c r="AA115" s="154">
        <v>0.100031162355874</v>
      </c>
      <c r="AB115" s="155">
        <v>0.123005319148936</v>
      </c>
      <c r="AC115" s="156">
        <v>-0.0507198675900339</v>
      </c>
      <c r="AD115" s="157">
        <v>24437</v>
      </c>
      <c r="AE115" s="158">
        <v>2505</v>
      </c>
      <c r="AF115" s="158">
        <v>0</v>
      </c>
      <c r="AG115" s="158">
        <v>25992</v>
      </c>
      <c r="AH115" s="158">
        <v>3388</v>
      </c>
      <c r="AI115" s="158">
        <v>0</v>
      </c>
      <c r="AJ115" s="155">
        <v>0.102508491222327</v>
      </c>
      <c r="AK115" s="155">
        <v>0.130347799322869</v>
      </c>
      <c r="AL115" s="156">
        <v>-0.0278393081005418</v>
      </c>
    </row>
    <row r="116" ht="20.25" spans="1:38">
      <c r="A116" s="148" t="s">
        <v>1455</v>
      </c>
      <c r="B116" s="149" t="s">
        <v>1851</v>
      </c>
      <c r="C116" s="165" t="s">
        <v>1674</v>
      </c>
      <c r="D116" s="150">
        <v>4976</v>
      </c>
      <c r="E116" s="150">
        <v>221</v>
      </c>
      <c r="F116" s="150">
        <v>144</v>
      </c>
      <c r="G116" s="150">
        <v>0</v>
      </c>
      <c r="H116" s="150">
        <v>0</v>
      </c>
      <c r="I116" s="151">
        <v>3698</v>
      </c>
      <c r="J116" s="151">
        <v>206</v>
      </c>
      <c r="K116" s="151">
        <v>196</v>
      </c>
      <c r="L116" s="151">
        <v>0</v>
      </c>
      <c r="M116" s="151">
        <v>0</v>
      </c>
      <c r="N116" s="151">
        <v>4504</v>
      </c>
      <c r="O116" s="151">
        <v>248</v>
      </c>
      <c r="P116" s="151">
        <v>248</v>
      </c>
      <c r="Q116" s="151">
        <v>1</v>
      </c>
      <c r="R116" s="151">
        <v>1</v>
      </c>
      <c r="S116" s="152">
        <v>0.015</v>
      </c>
      <c r="T116" s="153">
        <v>114023</v>
      </c>
      <c r="U116" s="153">
        <v>5932</v>
      </c>
      <c r="V116" s="153">
        <v>5838</v>
      </c>
      <c r="W116" s="153">
        <v>6</v>
      </c>
      <c r="X116" s="151">
        <v>4995</v>
      </c>
      <c r="Y116" s="154">
        <v>0.0519719705673417</v>
      </c>
      <c r="Z116" s="154">
        <v>0.0444131832797428</v>
      </c>
      <c r="AA116" s="154">
        <v>0.0557057869118442</v>
      </c>
      <c r="AB116" s="155">
        <v>0.0548401420959147</v>
      </c>
      <c r="AC116" s="156">
        <v>-0.0112926036321015</v>
      </c>
      <c r="AD116" s="157">
        <v>32472</v>
      </c>
      <c r="AE116" s="158">
        <v>1433</v>
      </c>
      <c r="AF116" s="158">
        <v>1</v>
      </c>
      <c r="AG116" s="158">
        <v>33035</v>
      </c>
      <c r="AH116" s="158">
        <v>2351</v>
      </c>
      <c r="AI116" s="158">
        <v>4</v>
      </c>
      <c r="AJ116" s="155">
        <v>0.04409953190441</v>
      </c>
      <c r="AK116" s="155">
        <v>0.0710458604510368</v>
      </c>
      <c r="AL116" s="156">
        <v>-0.0269463285466268</v>
      </c>
    </row>
    <row r="117" ht="20.25" spans="1:38">
      <c r="A117" s="148" t="s">
        <v>1455</v>
      </c>
      <c r="B117" s="149" t="s">
        <v>1851</v>
      </c>
      <c r="C117" s="165" t="s">
        <v>1677</v>
      </c>
      <c r="D117" s="150">
        <v>3411</v>
      </c>
      <c r="E117" s="150">
        <v>80</v>
      </c>
      <c r="F117" s="150">
        <v>43</v>
      </c>
      <c r="G117" s="150">
        <v>0</v>
      </c>
      <c r="H117" s="150">
        <v>0</v>
      </c>
      <c r="I117" s="151">
        <v>2579</v>
      </c>
      <c r="J117" s="151">
        <v>82</v>
      </c>
      <c r="K117" s="151">
        <v>82</v>
      </c>
      <c r="L117" s="151">
        <v>0</v>
      </c>
      <c r="M117" s="151">
        <v>0</v>
      </c>
      <c r="N117" s="151">
        <v>3539</v>
      </c>
      <c r="O117" s="151">
        <v>82</v>
      </c>
      <c r="P117" s="151">
        <v>81</v>
      </c>
      <c r="Q117" s="151">
        <v>5</v>
      </c>
      <c r="R117" s="151">
        <v>0</v>
      </c>
      <c r="S117" s="152">
        <v>0.015</v>
      </c>
      <c r="T117" s="153">
        <v>78322</v>
      </c>
      <c r="U117" s="153">
        <v>1978</v>
      </c>
      <c r="V117" s="153">
        <v>1935</v>
      </c>
      <c r="W117" s="153">
        <v>2</v>
      </c>
      <c r="X117" s="151">
        <v>1676</v>
      </c>
      <c r="Y117" s="154">
        <v>0.0252291820944307</v>
      </c>
      <c r="Z117" s="154">
        <v>0.0234535326883612</v>
      </c>
      <c r="AA117" s="154">
        <v>0.0317952694842962</v>
      </c>
      <c r="AB117" s="155">
        <v>0.0231703871150042</v>
      </c>
      <c r="AC117" s="156">
        <v>-0.00834173679593505</v>
      </c>
      <c r="AD117" s="157">
        <v>22765</v>
      </c>
      <c r="AE117" s="158">
        <v>576</v>
      </c>
      <c r="AF117" s="158">
        <v>0</v>
      </c>
      <c r="AG117" s="158">
        <v>21538</v>
      </c>
      <c r="AH117" s="158">
        <v>558</v>
      </c>
      <c r="AI117" s="158">
        <v>1</v>
      </c>
      <c r="AJ117" s="155">
        <v>0.0253019986821876</v>
      </c>
      <c r="AK117" s="155">
        <v>0.0258612684557526</v>
      </c>
      <c r="AL117" s="156">
        <v>-0.000559269773565053</v>
      </c>
    </row>
    <row r="118" ht="20.25" spans="1:38">
      <c r="A118" s="148" t="s">
        <v>1455</v>
      </c>
      <c r="B118" s="149" t="s">
        <v>1851</v>
      </c>
      <c r="C118" s="165" t="s">
        <v>1684</v>
      </c>
      <c r="D118" s="150">
        <v>4223</v>
      </c>
      <c r="E118" s="150">
        <v>121</v>
      </c>
      <c r="F118" s="150">
        <v>86</v>
      </c>
      <c r="G118" s="150">
        <v>0</v>
      </c>
      <c r="H118" s="150">
        <v>0</v>
      </c>
      <c r="I118" s="151">
        <v>3000</v>
      </c>
      <c r="J118" s="151">
        <v>107</v>
      </c>
      <c r="K118" s="151">
        <v>107</v>
      </c>
      <c r="L118" s="151">
        <v>0</v>
      </c>
      <c r="M118" s="151">
        <v>0</v>
      </c>
      <c r="N118" s="151">
        <v>3525</v>
      </c>
      <c r="O118" s="151">
        <v>132</v>
      </c>
      <c r="P118" s="151">
        <v>132</v>
      </c>
      <c r="Q118" s="151">
        <v>4</v>
      </c>
      <c r="R118" s="151">
        <v>0</v>
      </c>
      <c r="S118" s="152">
        <v>0.015</v>
      </c>
      <c r="T118" s="153">
        <v>92828</v>
      </c>
      <c r="U118" s="153">
        <v>2937</v>
      </c>
      <c r="V118" s="153">
        <v>2900</v>
      </c>
      <c r="W118" s="153">
        <v>0</v>
      </c>
      <c r="X118" s="151">
        <v>2375</v>
      </c>
      <c r="Y118" s="154">
        <v>0.0316391605980954</v>
      </c>
      <c r="Z118" s="154">
        <v>0.0286526166232536</v>
      </c>
      <c r="AA118" s="154">
        <v>0.0356666666666667</v>
      </c>
      <c r="AB118" s="155">
        <v>0.0374468085106383</v>
      </c>
      <c r="AC118" s="156">
        <v>-0.00701405004341306</v>
      </c>
      <c r="AD118" s="157">
        <v>26805</v>
      </c>
      <c r="AE118" s="158">
        <v>968</v>
      </c>
      <c r="AF118" s="158">
        <v>0</v>
      </c>
      <c r="AG118" s="158">
        <v>26100</v>
      </c>
      <c r="AH118" s="158">
        <v>838</v>
      </c>
      <c r="AI118" s="158">
        <v>0</v>
      </c>
      <c r="AJ118" s="155">
        <v>0.0361126655474725</v>
      </c>
      <c r="AK118" s="155">
        <v>0.0321072796934866</v>
      </c>
      <c r="AL118" s="156">
        <v>0.0040053858539859</v>
      </c>
    </row>
    <row r="119" ht="20.25" spans="1:38">
      <c r="A119" s="148" t="s">
        <v>1455</v>
      </c>
      <c r="B119" s="149" t="s">
        <v>1851</v>
      </c>
      <c r="C119" s="165" t="s">
        <v>1689</v>
      </c>
      <c r="D119" s="150">
        <v>3274</v>
      </c>
      <c r="E119" s="150">
        <v>163</v>
      </c>
      <c r="F119" s="150">
        <v>104</v>
      </c>
      <c r="G119" s="150">
        <v>0</v>
      </c>
      <c r="H119" s="150">
        <v>0</v>
      </c>
      <c r="I119" s="151">
        <v>2846</v>
      </c>
      <c r="J119" s="151">
        <v>143</v>
      </c>
      <c r="K119" s="151">
        <v>143</v>
      </c>
      <c r="L119" s="151">
        <v>2</v>
      </c>
      <c r="M119" s="151">
        <v>0</v>
      </c>
      <c r="N119" s="151">
        <v>2941</v>
      </c>
      <c r="O119" s="151">
        <v>149</v>
      </c>
      <c r="P119" s="151">
        <v>148</v>
      </c>
      <c r="Q119" s="151">
        <v>12</v>
      </c>
      <c r="R119" s="151">
        <v>1</v>
      </c>
      <c r="S119" s="152">
        <v>0.015</v>
      </c>
      <c r="T119" s="153">
        <v>78558</v>
      </c>
      <c r="U119" s="153">
        <v>3700</v>
      </c>
      <c r="V119" s="153">
        <v>3633</v>
      </c>
      <c r="W119" s="153">
        <v>9</v>
      </c>
      <c r="X119" s="151">
        <v>3105</v>
      </c>
      <c r="Y119" s="154">
        <v>0.0469843936963772</v>
      </c>
      <c r="Z119" s="154">
        <v>0.0497861942577886</v>
      </c>
      <c r="AA119" s="154">
        <v>0.0502459592410401</v>
      </c>
      <c r="AB119" s="155">
        <v>0.0503230193811629</v>
      </c>
      <c r="AC119" s="156">
        <v>-0.000459764983251419</v>
      </c>
      <c r="AD119" s="157">
        <v>22605</v>
      </c>
      <c r="AE119" s="158">
        <v>1088</v>
      </c>
      <c r="AF119" s="158">
        <v>1</v>
      </c>
      <c r="AG119" s="158">
        <v>22498</v>
      </c>
      <c r="AH119" s="158">
        <v>1127</v>
      </c>
      <c r="AI119" s="158">
        <v>0</v>
      </c>
      <c r="AJ119" s="155">
        <v>0.0480867064808671</v>
      </c>
      <c r="AK119" s="155">
        <v>0.0500933416303671</v>
      </c>
      <c r="AL119" s="156">
        <v>-0.00200663514950009</v>
      </c>
    </row>
    <row r="120" ht="20.25" spans="1:38">
      <c r="A120" s="148" t="s">
        <v>1455</v>
      </c>
      <c r="B120" s="149" t="s">
        <v>1851</v>
      </c>
      <c r="C120" s="165" t="s">
        <v>1638</v>
      </c>
      <c r="D120" s="150">
        <v>5399</v>
      </c>
      <c r="E120" s="150">
        <v>132</v>
      </c>
      <c r="F120" s="150">
        <v>85</v>
      </c>
      <c r="G120" s="150">
        <v>0</v>
      </c>
      <c r="H120" s="150">
        <v>0</v>
      </c>
      <c r="I120" s="151">
        <v>3835</v>
      </c>
      <c r="J120" s="151">
        <v>239</v>
      </c>
      <c r="K120" s="151">
        <v>237</v>
      </c>
      <c r="L120" s="151">
        <v>11</v>
      </c>
      <c r="M120" s="151">
        <v>0</v>
      </c>
      <c r="N120" s="151">
        <v>5296</v>
      </c>
      <c r="O120" s="151">
        <v>94</v>
      </c>
      <c r="P120" s="151">
        <v>93</v>
      </c>
      <c r="Q120" s="151">
        <v>4</v>
      </c>
      <c r="R120" s="151">
        <v>0</v>
      </c>
      <c r="S120" s="152">
        <v>0.015</v>
      </c>
      <c r="T120" s="153">
        <v>129783</v>
      </c>
      <c r="U120" s="153">
        <v>4084</v>
      </c>
      <c r="V120" s="153">
        <v>4031</v>
      </c>
      <c r="W120" s="153">
        <v>4</v>
      </c>
      <c r="X120" s="151">
        <v>3429</v>
      </c>
      <c r="Y120" s="154">
        <v>0.0314370911444488</v>
      </c>
      <c r="Z120" s="154">
        <v>0.0244489720318578</v>
      </c>
      <c r="AA120" s="154">
        <v>0.0623207301173403</v>
      </c>
      <c r="AB120" s="155">
        <v>0.0177492447129909</v>
      </c>
      <c r="AC120" s="156">
        <v>-0.0378717580854825</v>
      </c>
      <c r="AD120" s="157">
        <v>37261</v>
      </c>
      <c r="AE120" s="158">
        <v>1245</v>
      </c>
      <c r="AF120" s="158">
        <v>0</v>
      </c>
      <c r="AG120" s="158">
        <v>35911</v>
      </c>
      <c r="AH120" s="158">
        <v>1199</v>
      </c>
      <c r="AI120" s="158">
        <v>3</v>
      </c>
      <c r="AJ120" s="155">
        <v>0.0334129518799818</v>
      </c>
      <c r="AK120" s="155">
        <v>0.033304558491827</v>
      </c>
      <c r="AL120" s="156">
        <v>0.000108393388154736</v>
      </c>
    </row>
    <row r="121" ht="20.25" spans="1:38">
      <c r="A121" s="148" t="s">
        <v>1455</v>
      </c>
      <c r="B121" s="149" t="s">
        <v>1851</v>
      </c>
      <c r="C121" s="165" t="s">
        <v>1651</v>
      </c>
      <c r="D121" s="150">
        <v>5850</v>
      </c>
      <c r="E121" s="150">
        <v>191</v>
      </c>
      <c r="F121" s="150">
        <v>132</v>
      </c>
      <c r="G121" s="150">
        <v>0</v>
      </c>
      <c r="H121" s="150">
        <v>0</v>
      </c>
      <c r="I121" s="151">
        <v>4791</v>
      </c>
      <c r="J121" s="151">
        <v>166</v>
      </c>
      <c r="K121" s="151">
        <v>164</v>
      </c>
      <c r="L121" s="151">
        <v>0</v>
      </c>
      <c r="M121" s="151">
        <v>0</v>
      </c>
      <c r="N121" s="151">
        <v>4939</v>
      </c>
      <c r="O121" s="151">
        <v>165</v>
      </c>
      <c r="P121" s="151">
        <v>165</v>
      </c>
      <c r="Q121" s="151">
        <v>3</v>
      </c>
      <c r="R121" s="151">
        <v>0</v>
      </c>
      <c r="S121" s="152">
        <v>0.015</v>
      </c>
      <c r="T121" s="153">
        <v>134212</v>
      </c>
      <c r="U121" s="153">
        <v>5050</v>
      </c>
      <c r="V121" s="153">
        <v>4977</v>
      </c>
      <c r="W121" s="153">
        <v>1</v>
      </c>
      <c r="X121" s="151">
        <v>4258</v>
      </c>
      <c r="Y121" s="154">
        <v>0.0376195869221828</v>
      </c>
      <c r="Z121" s="154">
        <v>0.0326495726495726</v>
      </c>
      <c r="AA121" s="154">
        <v>0.0346482988937591</v>
      </c>
      <c r="AB121" s="155">
        <v>0.0334075723830735</v>
      </c>
      <c r="AC121" s="156">
        <v>-0.00199872624418648</v>
      </c>
      <c r="AD121" s="157">
        <v>39279</v>
      </c>
      <c r="AE121" s="158">
        <v>1431</v>
      </c>
      <c r="AF121" s="158">
        <v>0</v>
      </c>
      <c r="AG121" s="158">
        <v>37842</v>
      </c>
      <c r="AH121" s="158">
        <v>1562</v>
      </c>
      <c r="AI121" s="158">
        <v>0</v>
      </c>
      <c r="AJ121" s="155">
        <v>0.0364316810509433</v>
      </c>
      <c r="AK121" s="155">
        <v>0.0412768881137361</v>
      </c>
      <c r="AL121" s="156">
        <v>-0.00484520706279281</v>
      </c>
    </row>
    <row r="122" ht="20.25" spans="1:38">
      <c r="A122" s="148" t="s">
        <v>1455</v>
      </c>
      <c r="B122" s="149" t="s">
        <v>1851</v>
      </c>
      <c r="C122" s="165" t="s">
        <v>1664</v>
      </c>
      <c r="D122" s="150">
        <v>4038</v>
      </c>
      <c r="E122" s="150">
        <v>318</v>
      </c>
      <c r="F122" s="150">
        <v>180</v>
      </c>
      <c r="G122" s="150">
        <v>0</v>
      </c>
      <c r="H122" s="150">
        <v>0</v>
      </c>
      <c r="I122" s="151">
        <v>2242</v>
      </c>
      <c r="J122" s="151">
        <v>192</v>
      </c>
      <c r="K122" s="151">
        <v>184</v>
      </c>
      <c r="L122" s="151">
        <v>0</v>
      </c>
      <c r="M122" s="151">
        <v>0</v>
      </c>
      <c r="N122" s="151">
        <v>2856</v>
      </c>
      <c r="O122" s="151">
        <v>218</v>
      </c>
      <c r="P122" s="151">
        <v>215</v>
      </c>
      <c r="Q122" s="151">
        <v>2</v>
      </c>
      <c r="R122" s="151">
        <v>2</v>
      </c>
      <c r="S122" s="152">
        <v>0.015</v>
      </c>
      <c r="T122" s="153">
        <v>78921</v>
      </c>
      <c r="U122" s="153">
        <v>6488</v>
      </c>
      <c r="V122" s="153">
        <v>6315</v>
      </c>
      <c r="W122" s="153">
        <v>8</v>
      </c>
      <c r="X122" s="151">
        <v>5027</v>
      </c>
      <c r="Y122" s="154">
        <v>0.0821074238795758</v>
      </c>
      <c r="Z122" s="154">
        <v>0.0787518573551263</v>
      </c>
      <c r="AA122" s="154">
        <v>0.0856378233719893</v>
      </c>
      <c r="AB122" s="155">
        <v>0.0756302521008403</v>
      </c>
      <c r="AC122" s="156">
        <v>-0.00688596601686299</v>
      </c>
      <c r="AD122" s="157">
        <v>22131</v>
      </c>
      <c r="AE122" s="158">
        <v>2352</v>
      </c>
      <c r="AF122" s="158">
        <v>4</v>
      </c>
      <c r="AG122" s="158">
        <v>20715</v>
      </c>
      <c r="AH122" s="158">
        <v>2267</v>
      </c>
      <c r="AI122" s="158">
        <v>3</v>
      </c>
      <c r="AJ122" s="155">
        <v>0.106095522118296</v>
      </c>
      <c r="AK122" s="155">
        <v>0.109292783007483</v>
      </c>
      <c r="AL122" s="156">
        <v>-0.0031972608891869</v>
      </c>
    </row>
    <row r="123" ht="20.25" spans="1:38">
      <c r="A123" s="148" t="s">
        <v>1455</v>
      </c>
      <c r="B123" s="149" t="s">
        <v>1851</v>
      </c>
      <c r="C123" s="165" t="s">
        <v>1675</v>
      </c>
      <c r="D123" s="150">
        <v>4238</v>
      </c>
      <c r="E123" s="150">
        <v>169</v>
      </c>
      <c r="F123" s="150">
        <v>129</v>
      </c>
      <c r="G123" s="150">
        <v>0</v>
      </c>
      <c r="H123" s="150">
        <v>0</v>
      </c>
      <c r="I123" s="151">
        <v>3243</v>
      </c>
      <c r="J123" s="151">
        <v>85</v>
      </c>
      <c r="K123" s="151">
        <v>84</v>
      </c>
      <c r="L123" s="151">
        <v>0</v>
      </c>
      <c r="M123" s="151">
        <v>0</v>
      </c>
      <c r="N123" s="151">
        <v>4022</v>
      </c>
      <c r="O123" s="151">
        <v>250</v>
      </c>
      <c r="P123" s="151">
        <v>248</v>
      </c>
      <c r="Q123" s="151">
        <v>3</v>
      </c>
      <c r="R123" s="151">
        <v>0</v>
      </c>
      <c r="S123" s="152">
        <v>0.015</v>
      </c>
      <c r="T123" s="153">
        <v>103575</v>
      </c>
      <c r="U123" s="153">
        <v>3582</v>
      </c>
      <c r="V123" s="153">
        <v>3535</v>
      </c>
      <c r="W123" s="153">
        <v>3</v>
      </c>
      <c r="X123" s="151">
        <v>2897</v>
      </c>
      <c r="Y123" s="154">
        <v>0.0345546705286025</v>
      </c>
      <c r="Z123" s="154">
        <v>0.0398773006134969</v>
      </c>
      <c r="AA123" s="154">
        <v>0.0262102991057663</v>
      </c>
      <c r="AB123" s="155">
        <v>0.0621581302834411</v>
      </c>
      <c r="AC123" s="156">
        <v>0.0136670015077307</v>
      </c>
      <c r="AD123" s="157">
        <v>30156</v>
      </c>
      <c r="AE123" s="158">
        <v>1083</v>
      </c>
      <c r="AF123" s="158">
        <v>0</v>
      </c>
      <c r="AG123" s="158">
        <v>28828</v>
      </c>
      <c r="AH123" s="158">
        <v>1023</v>
      </c>
      <c r="AI123" s="158">
        <v>2</v>
      </c>
      <c r="AJ123" s="155">
        <v>0.0359132510943096</v>
      </c>
      <c r="AK123" s="155">
        <v>0.0354169557374775</v>
      </c>
      <c r="AL123" s="156">
        <v>0.000496295356832134</v>
      </c>
    </row>
    <row r="124" ht="20.25" spans="1:38">
      <c r="A124" s="148" t="s">
        <v>1455</v>
      </c>
      <c r="B124" s="149" t="s">
        <v>1851</v>
      </c>
      <c r="C124" s="165" t="s">
        <v>1680</v>
      </c>
      <c r="D124" s="150">
        <v>3702</v>
      </c>
      <c r="E124" s="150">
        <v>22</v>
      </c>
      <c r="F124" s="150">
        <v>14</v>
      </c>
      <c r="G124" s="150">
        <v>0</v>
      </c>
      <c r="H124" s="150">
        <v>0</v>
      </c>
      <c r="I124" s="151">
        <v>3092</v>
      </c>
      <c r="J124" s="151">
        <v>174</v>
      </c>
      <c r="K124" s="151">
        <v>171</v>
      </c>
      <c r="L124" s="151">
        <v>0</v>
      </c>
      <c r="M124" s="151">
        <v>0</v>
      </c>
      <c r="N124" s="151">
        <v>3553</v>
      </c>
      <c r="O124" s="151">
        <v>171</v>
      </c>
      <c r="P124" s="151">
        <v>170</v>
      </c>
      <c r="Q124" s="151">
        <v>1</v>
      </c>
      <c r="R124" s="151">
        <v>1</v>
      </c>
      <c r="S124" s="152">
        <v>0.015</v>
      </c>
      <c r="T124" s="153">
        <v>95924</v>
      </c>
      <c r="U124" s="153">
        <v>3060</v>
      </c>
      <c r="V124" s="153">
        <v>3037</v>
      </c>
      <c r="W124" s="153">
        <v>5</v>
      </c>
      <c r="X124" s="151">
        <v>2540</v>
      </c>
      <c r="Y124" s="154">
        <v>0.0318481297694008</v>
      </c>
      <c r="Z124" s="154">
        <v>0.00594273365748244</v>
      </c>
      <c r="AA124" s="154">
        <v>0.05627425614489</v>
      </c>
      <c r="AB124" s="155">
        <v>0.0478468899521531</v>
      </c>
      <c r="AC124" s="156">
        <v>-0.0503315224874076</v>
      </c>
      <c r="AD124" s="157">
        <v>26377</v>
      </c>
      <c r="AE124" s="158">
        <v>871</v>
      </c>
      <c r="AF124" s="158">
        <v>1</v>
      </c>
      <c r="AG124" s="158">
        <v>26836</v>
      </c>
      <c r="AH124" s="158">
        <v>983</v>
      </c>
      <c r="AI124" s="158">
        <v>1</v>
      </c>
      <c r="AJ124" s="155">
        <v>0.032983280888653</v>
      </c>
      <c r="AK124" s="155">
        <v>0.0365926367565956</v>
      </c>
      <c r="AL124" s="156">
        <v>-0.00360935586794262</v>
      </c>
    </row>
    <row r="125" ht="20.25" spans="1:38">
      <c r="A125" s="148" t="s">
        <v>1455</v>
      </c>
      <c r="B125" s="149" t="s">
        <v>1851</v>
      </c>
      <c r="C125" s="165" t="s">
        <v>1681</v>
      </c>
      <c r="D125" s="150">
        <v>4446</v>
      </c>
      <c r="E125" s="150">
        <v>380</v>
      </c>
      <c r="F125" s="150">
        <v>238</v>
      </c>
      <c r="G125" s="150">
        <v>0</v>
      </c>
      <c r="H125" s="150">
        <v>0</v>
      </c>
      <c r="I125" s="151">
        <v>3178</v>
      </c>
      <c r="J125" s="151">
        <v>297</v>
      </c>
      <c r="K125" s="151">
        <v>296</v>
      </c>
      <c r="L125" s="151">
        <v>0</v>
      </c>
      <c r="M125" s="151">
        <v>1</v>
      </c>
      <c r="N125" s="151">
        <v>3972</v>
      </c>
      <c r="O125" s="151">
        <v>326</v>
      </c>
      <c r="P125" s="151">
        <v>326</v>
      </c>
      <c r="Q125" s="151">
        <v>2</v>
      </c>
      <c r="R125" s="151">
        <v>0</v>
      </c>
      <c r="S125" s="152">
        <v>0.015</v>
      </c>
      <c r="T125" s="153">
        <v>109856</v>
      </c>
      <c r="U125" s="153">
        <v>8794</v>
      </c>
      <c r="V125" s="153">
        <v>8644</v>
      </c>
      <c r="W125" s="153">
        <v>9</v>
      </c>
      <c r="X125" s="151">
        <v>6946</v>
      </c>
      <c r="Y125" s="154">
        <v>0.0799683221672007</v>
      </c>
      <c r="Z125" s="154">
        <v>0.0854700854700855</v>
      </c>
      <c r="AA125" s="154">
        <v>0.0931403398363751</v>
      </c>
      <c r="AB125" s="155">
        <v>0.0820745216515609</v>
      </c>
      <c r="AC125" s="156">
        <v>-0.00767025436628961</v>
      </c>
      <c r="AD125" s="157">
        <v>29501</v>
      </c>
      <c r="AE125" s="158">
        <v>2933</v>
      </c>
      <c r="AF125" s="158">
        <v>3</v>
      </c>
      <c r="AG125" s="158">
        <v>30731</v>
      </c>
      <c r="AH125" s="158">
        <v>2373</v>
      </c>
      <c r="AI125" s="158">
        <v>1</v>
      </c>
      <c r="AJ125" s="155">
        <v>0.099318667163825</v>
      </c>
      <c r="AK125" s="155">
        <v>0.0771859034850802</v>
      </c>
      <c r="AL125" s="156">
        <v>0.0221327636787447</v>
      </c>
    </row>
    <row r="126" ht="20.25" spans="1:38">
      <c r="A126" s="148" t="s">
        <v>1455</v>
      </c>
      <c r="B126" s="149" t="s">
        <v>1851</v>
      </c>
      <c r="C126" s="165" t="s">
        <v>1641</v>
      </c>
      <c r="D126" s="150">
        <v>3153</v>
      </c>
      <c r="E126" s="150">
        <v>94</v>
      </c>
      <c r="F126" s="150">
        <v>70</v>
      </c>
      <c r="G126" s="150">
        <v>0</v>
      </c>
      <c r="H126" s="150">
        <v>0</v>
      </c>
      <c r="I126" s="151">
        <v>2627</v>
      </c>
      <c r="J126" s="151">
        <v>84</v>
      </c>
      <c r="K126" s="151">
        <v>83</v>
      </c>
      <c r="L126" s="151">
        <v>2</v>
      </c>
      <c r="M126" s="151">
        <v>0</v>
      </c>
      <c r="N126" s="151">
        <v>2778</v>
      </c>
      <c r="O126" s="151">
        <v>105</v>
      </c>
      <c r="P126" s="151">
        <v>105</v>
      </c>
      <c r="Q126" s="151">
        <v>17</v>
      </c>
      <c r="R126" s="151">
        <v>0</v>
      </c>
      <c r="S126" s="152">
        <v>0.015</v>
      </c>
      <c r="T126" s="153">
        <v>71190</v>
      </c>
      <c r="U126" s="153">
        <v>1942</v>
      </c>
      <c r="V126" s="153">
        <v>1917</v>
      </c>
      <c r="W126" s="153">
        <v>1</v>
      </c>
      <c r="X126" s="151">
        <v>1645</v>
      </c>
      <c r="Y126" s="154">
        <v>0.0272650653181627</v>
      </c>
      <c r="Z126" s="154">
        <v>0.0298128766254361</v>
      </c>
      <c r="AA126" s="154">
        <v>0.0319756376094404</v>
      </c>
      <c r="AB126" s="155">
        <v>0.0377969762419006</v>
      </c>
      <c r="AC126" s="156">
        <v>-0.00216276098400433</v>
      </c>
      <c r="AD126" s="157">
        <v>21258</v>
      </c>
      <c r="AE126" s="158">
        <v>605</v>
      </c>
      <c r="AF126" s="158">
        <v>0</v>
      </c>
      <c r="AG126" s="158">
        <v>20336</v>
      </c>
      <c r="AH126" s="158">
        <v>572</v>
      </c>
      <c r="AI126" s="158">
        <v>0</v>
      </c>
      <c r="AJ126" s="155">
        <v>0.0284598739298147</v>
      </c>
      <c r="AK126" s="155">
        <v>0.0281274586939418</v>
      </c>
      <c r="AL126" s="156">
        <v>0.000332415235872883</v>
      </c>
    </row>
    <row r="127" ht="20.25" spans="1:38">
      <c r="A127" s="148" t="s">
        <v>1455</v>
      </c>
      <c r="B127" s="149" t="s">
        <v>1851</v>
      </c>
      <c r="C127" s="165" t="s">
        <v>1673</v>
      </c>
      <c r="D127" s="150">
        <v>2661</v>
      </c>
      <c r="E127" s="150">
        <v>86</v>
      </c>
      <c r="F127" s="150">
        <v>63</v>
      </c>
      <c r="G127" s="150">
        <v>0</v>
      </c>
      <c r="H127" s="150">
        <v>0</v>
      </c>
      <c r="I127" s="151">
        <v>2128</v>
      </c>
      <c r="J127" s="151">
        <v>67</v>
      </c>
      <c r="K127" s="151">
        <v>67</v>
      </c>
      <c r="L127" s="151">
        <v>0</v>
      </c>
      <c r="M127" s="151">
        <v>0</v>
      </c>
      <c r="N127" s="151">
        <v>2430</v>
      </c>
      <c r="O127" s="151">
        <v>87</v>
      </c>
      <c r="P127" s="151">
        <v>87</v>
      </c>
      <c r="Q127" s="151">
        <v>0</v>
      </c>
      <c r="R127" s="151">
        <v>0</v>
      </c>
      <c r="S127" s="152">
        <v>0.015</v>
      </c>
      <c r="T127" s="153">
        <v>60556</v>
      </c>
      <c r="U127" s="153">
        <v>1819</v>
      </c>
      <c r="V127" s="153">
        <v>1795</v>
      </c>
      <c r="W127" s="153">
        <v>0</v>
      </c>
      <c r="X127" s="151">
        <v>1502</v>
      </c>
      <c r="Y127" s="154">
        <v>0.0300383116454191</v>
      </c>
      <c r="Z127" s="154">
        <v>0.0323186771890267</v>
      </c>
      <c r="AA127" s="154">
        <v>0.031484962406015</v>
      </c>
      <c r="AB127" s="155">
        <v>0.0358024691358025</v>
      </c>
      <c r="AC127" s="156">
        <v>0.000833714783011641</v>
      </c>
      <c r="AD127" s="157">
        <v>17902</v>
      </c>
      <c r="AE127" s="158">
        <v>555</v>
      </c>
      <c r="AF127" s="158">
        <v>0</v>
      </c>
      <c r="AG127" s="158">
        <v>17093</v>
      </c>
      <c r="AH127" s="158">
        <v>541</v>
      </c>
      <c r="AI127" s="158">
        <v>0</v>
      </c>
      <c r="AJ127" s="155">
        <v>0.0310021226678583</v>
      </c>
      <c r="AK127" s="155">
        <v>0.0316503831978003</v>
      </c>
      <c r="AL127" s="156">
        <v>-0.000648260529941925</v>
      </c>
    </row>
    <row r="128" ht="20.25" spans="1:38">
      <c r="A128" s="148" t="s">
        <v>1455</v>
      </c>
      <c r="B128" s="149" t="s">
        <v>1851</v>
      </c>
      <c r="C128" s="165" t="s">
        <v>1678</v>
      </c>
      <c r="D128" s="150">
        <v>3194</v>
      </c>
      <c r="E128" s="150">
        <v>94</v>
      </c>
      <c r="F128" s="150">
        <v>66</v>
      </c>
      <c r="G128" s="150">
        <v>0</v>
      </c>
      <c r="H128" s="150">
        <v>0</v>
      </c>
      <c r="I128" s="151">
        <v>2468</v>
      </c>
      <c r="J128" s="151">
        <v>75</v>
      </c>
      <c r="K128" s="151">
        <v>75</v>
      </c>
      <c r="L128" s="151">
        <v>0</v>
      </c>
      <c r="M128" s="151">
        <v>1</v>
      </c>
      <c r="N128" s="151">
        <v>2633</v>
      </c>
      <c r="O128" s="151">
        <v>64</v>
      </c>
      <c r="P128" s="151">
        <v>64</v>
      </c>
      <c r="Q128" s="151">
        <v>9</v>
      </c>
      <c r="R128" s="151">
        <v>0</v>
      </c>
      <c r="S128" s="152">
        <v>0.015</v>
      </c>
      <c r="T128" s="153">
        <v>68183</v>
      </c>
      <c r="U128" s="153">
        <v>1750</v>
      </c>
      <c r="V128" s="153">
        <v>1722</v>
      </c>
      <c r="W128" s="153">
        <v>1</v>
      </c>
      <c r="X128" s="151">
        <v>1478</v>
      </c>
      <c r="Y128" s="154">
        <v>0.0256515553730402</v>
      </c>
      <c r="Z128" s="154">
        <v>0.0294301815904822</v>
      </c>
      <c r="AA128" s="154">
        <v>0.0299837925445705</v>
      </c>
      <c r="AB128" s="155">
        <v>0.0243068742878845</v>
      </c>
      <c r="AC128" s="156">
        <v>-0.00055361095408835</v>
      </c>
      <c r="AD128" s="157">
        <v>20510</v>
      </c>
      <c r="AE128" s="158">
        <v>533</v>
      </c>
      <c r="AF128" s="158">
        <v>1</v>
      </c>
      <c r="AG128" s="158">
        <v>19509</v>
      </c>
      <c r="AH128" s="158">
        <v>467</v>
      </c>
      <c r="AI128" s="158">
        <v>0</v>
      </c>
      <c r="AJ128" s="155">
        <v>0.025938566552901</v>
      </c>
      <c r="AK128" s="155">
        <v>0.0239376697934287</v>
      </c>
      <c r="AL128" s="156">
        <v>0.00200089675947235</v>
      </c>
    </row>
    <row r="129" ht="20.25" spans="1:38">
      <c r="A129" s="148" t="s">
        <v>1455</v>
      </c>
      <c r="B129" s="149" t="s">
        <v>1851</v>
      </c>
      <c r="C129" s="165" t="s">
        <v>1679</v>
      </c>
      <c r="D129" s="150">
        <v>3475</v>
      </c>
      <c r="E129" s="150">
        <v>164</v>
      </c>
      <c r="F129" s="150">
        <v>110</v>
      </c>
      <c r="G129" s="150">
        <v>0</v>
      </c>
      <c r="H129" s="150">
        <v>0</v>
      </c>
      <c r="I129" s="151">
        <v>2733</v>
      </c>
      <c r="J129" s="151">
        <v>220</v>
      </c>
      <c r="K129" s="151">
        <v>219</v>
      </c>
      <c r="L129" s="151">
        <v>1</v>
      </c>
      <c r="M129" s="151">
        <v>0</v>
      </c>
      <c r="N129" s="151">
        <v>2877</v>
      </c>
      <c r="O129" s="151">
        <v>124</v>
      </c>
      <c r="P129" s="151">
        <v>124</v>
      </c>
      <c r="Q129" s="151">
        <v>1</v>
      </c>
      <c r="R129" s="151">
        <v>0</v>
      </c>
      <c r="S129" s="152">
        <v>0.015</v>
      </c>
      <c r="T129" s="153">
        <v>76910</v>
      </c>
      <c r="U129" s="153">
        <v>2880</v>
      </c>
      <c r="V129" s="153">
        <v>2825</v>
      </c>
      <c r="W129" s="153">
        <v>0</v>
      </c>
      <c r="X129" s="151">
        <v>2111</v>
      </c>
      <c r="Y129" s="154">
        <v>0.0374463658822</v>
      </c>
      <c r="Z129" s="154">
        <v>0.0471942446043165</v>
      </c>
      <c r="AA129" s="154">
        <v>0.0804976216611782</v>
      </c>
      <c r="AB129" s="155">
        <v>0.043100451859576</v>
      </c>
      <c r="AC129" s="156">
        <v>-0.0333033770568616</v>
      </c>
      <c r="AD129" s="157">
        <v>22615</v>
      </c>
      <c r="AE129" s="158">
        <v>1154</v>
      </c>
      <c r="AF129" s="158">
        <v>0</v>
      </c>
      <c r="AG129" s="158">
        <v>21654</v>
      </c>
      <c r="AH129" s="158">
        <v>662</v>
      </c>
      <c r="AI129" s="158">
        <v>0</v>
      </c>
      <c r="AJ129" s="155">
        <v>0.0510280787088216</v>
      </c>
      <c r="AK129" s="155">
        <v>0.0305717188510206</v>
      </c>
      <c r="AL129" s="156">
        <v>0.020456359857801</v>
      </c>
    </row>
    <row r="130" ht="20.25" spans="1:38">
      <c r="A130" s="148" t="s">
        <v>1455</v>
      </c>
      <c r="B130" s="149" t="s">
        <v>1851</v>
      </c>
      <c r="C130" s="165" t="s">
        <v>1655</v>
      </c>
      <c r="D130" s="150">
        <v>4778</v>
      </c>
      <c r="E130" s="150">
        <v>120</v>
      </c>
      <c r="F130" s="150">
        <v>83</v>
      </c>
      <c r="G130" s="150">
        <v>0</v>
      </c>
      <c r="H130" s="150">
        <v>0</v>
      </c>
      <c r="I130" s="151">
        <v>3905</v>
      </c>
      <c r="J130" s="151">
        <v>144</v>
      </c>
      <c r="K130" s="151">
        <v>143</v>
      </c>
      <c r="L130" s="151">
        <v>34</v>
      </c>
      <c r="M130" s="151">
        <v>0</v>
      </c>
      <c r="N130" s="151">
        <v>4617</v>
      </c>
      <c r="O130" s="151">
        <v>122</v>
      </c>
      <c r="P130" s="151">
        <v>122</v>
      </c>
      <c r="Q130" s="151">
        <v>7</v>
      </c>
      <c r="R130" s="151">
        <v>0</v>
      </c>
      <c r="S130" s="152">
        <v>0.015</v>
      </c>
      <c r="T130" s="153">
        <v>106472</v>
      </c>
      <c r="U130" s="153">
        <v>2940</v>
      </c>
      <c r="V130" s="153">
        <v>2898</v>
      </c>
      <c r="W130" s="153">
        <v>2</v>
      </c>
      <c r="X130" s="151">
        <v>2512</v>
      </c>
      <c r="Y130" s="154">
        <v>0.0275941092493801</v>
      </c>
      <c r="Z130" s="154">
        <v>0.0251151109250733</v>
      </c>
      <c r="AA130" s="154">
        <v>0.0368758002560819</v>
      </c>
      <c r="AB130" s="155">
        <v>0.0264240849036171</v>
      </c>
      <c r="AC130" s="156">
        <v>-0.0117606893310087</v>
      </c>
      <c r="AD130" s="157">
        <v>33517</v>
      </c>
      <c r="AE130" s="158">
        <v>881</v>
      </c>
      <c r="AF130" s="158">
        <v>0</v>
      </c>
      <c r="AG130" s="158">
        <v>29964</v>
      </c>
      <c r="AH130" s="158">
        <v>822</v>
      </c>
      <c r="AI130" s="158">
        <v>0</v>
      </c>
      <c r="AJ130" s="155">
        <v>0.0262851687203509</v>
      </c>
      <c r="AK130" s="155">
        <v>0.0274329195034041</v>
      </c>
      <c r="AL130" s="156">
        <v>-0.00114775078305322</v>
      </c>
    </row>
    <row r="131" ht="20.25" spans="1:38">
      <c r="A131" s="148" t="s">
        <v>1455</v>
      </c>
      <c r="B131" s="149" t="s">
        <v>1851</v>
      </c>
      <c r="C131" s="165" t="s">
        <v>1668</v>
      </c>
      <c r="D131" s="150">
        <v>3401</v>
      </c>
      <c r="E131" s="150">
        <v>158</v>
      </c>
      <c r="F131" s="150">
        <v>111</v>
      </c>
      <c r="G131" s="150">
        <v>0</v>
      </c>
      <c r="H131" s="150">
        <v>0</v>
      </c>
      <c r="I131" s="151">
        <v>2432</v>
      </c>
      <c r="J131" s="151">
        <v>169</v>
      </c>
      <c r="K131" s="151">
        <v>166</v>
      </c>
      <c r="L131" s="151">
        <v>0</v>
      </c>
      <c r="M131" s="151">
        <v>0</v>
      </c>
      <c r="N131" s="151">
        <v>2660</v>
      </c>
      <c r="O131" s="151">
        <v>139</v>
      </c>
      <c r="P131" s="151">
        <v>139</v>
      </c>
      <c r="Q131" s="151">
        <v>30</v>
      </c>
      <c r="R131" s="151">
        <v>1</v>
      </c>
      <c r="S131" s="152">
        <v>0.015</v>
      </c>
      <c r="T131" s="153">
        <v>69055</v>
      </c>
      <c r="U131" s="153">
        <v>3603</v>
      </c>
      <c r="V131" s="153">
        <v>3549</v>
      </c>
      <c r="W131" s="153">
        <v>22</v>
      </c>
      <c r="X131" s="151">
        <v>3050</v>
      </c>
      <c r="Y131" s="154">
        <v>0.051857215263196</v>
      </c>
      <c r="Z131" s="154">
        <v>0.04645692443399</v>
      </c>
      <c r="AA131" s="154">
        <v>0.0694901315789474</v>
      </c>
      <c r="AB131" s="155">
        <v>0.0518796992481203</v>
      </c>
      <c r="AC131" s="156">
        <v>-0.0230332071449574</v>
      </c>
      <c r="AD131" s="157">
        <v>20518</v>
      </c>
      <c r="AE131" s="158">
        <v>1027</v>
      </c>
      <c r="AF131" s="158">
        <v>3</v>
      </c>
      <c r="AG131" s="158">
        <v>19277</v>
      </c>
      <c r="AH131" s="158">
        <v>1053</v>
      </c>
      <c r="AI131" s="158">
        <v>5</v>
      </c>
      <c r="AJ131" s="155">
        <v>0.0499073983819086</v>
      </c>
      <c r="AK131" s="155">
        <v>0.0543653058048452</v>
      </c>
      <c r="AL131" s="156">
        <v>-0.00445790742293659</v>
      </c>
    </row>
    <row r="132" ht="20.25" spans="1:38">
      <c r="A132" s="148" t="s">
        <v>1455</v>
      </c>
      <c r="B132" s="149" t="s">
        <v>1851</v>
      </c>
      <c r="C132" s="165" t="s">
        <v>1669</v>
      </c>
      <c r="D132" s="150">
        <v>2846</v>
      </c>
      <c r="E132" s="150">
        <v>82</v>
      </c>
      <c r="F132" s="150">
        <v>70</v>
      </c>
      <c r="G132" s="150">
        <v>0</v>
      </c>
      <c r="H132" s="150">
        <v>0</v>
      </c>
      <c r="I132" s="151">
        <v>2419</v>
      </c>
      <c r="J132" s="151">
        <v>67</v>
      </c>
      <c r="K132" s="151">
        <v>65</v>
      </c>
      <c r="L132" s="151">
        <v>1</v>
      </c>
      <c r="M132" s="151">
        <v>0</v>
      </c>
      <c r="N132" s="151">
        <v>2865</v>
      </c>
      <c r="O132" s="151">
        <v>101</v>
      </c>
      <c r="P132" s="151">
        <v>101</v>
      </c>
      <c r="Q132" s="151">
        <v>16</v>
      </c>
      <c r="R132" s="151">
        <v>0</v>
      </c>
      <c r="S132" s="152">
        <v>0.015</v>
      </c>
      <c r="T132" s="153">
        <v>66671</v>
      </c>
      <c r="U132" s="153">
        <v>2007</v>
      </c>
      <c r="V132" s="153">
        <v>1990</v>
      </c>
      <c r="W132" s="153">
        <v>2</v>
      </c>
      <c r="X132" s="151">
        <v>1699</v>
      </c>
      <c r="Y132" s="154">
        <v>0.0300730452520586</v>
      </c>
      <c r="Z132" s="154">
        <v>0.0288123682361209</v>
      </c>
      <c r="AA132" s="154">
        <v>0.027697395618024</v>
      </c>
      <c r="AB132" s="155">
        <v>0.0352530541012216</v>
      </c>
      <c r="AC132" s="156">
        <v>0.0011149726180969</v>
      </c>
      <c r="AD132" s="157">
        <v>20623</v>
      </c>
      <c r="AE132" s="158">
        <v>607</v>
      </c>
      <c r="AF132" s="158">
        <v>0</v>
      </c>
      <c r="AG132" s="158">
        <v>18678</v>
      </c>
      <c r="AH132" s="158">
        <v>570</v>
      </c>
      <c r="AI132" s="158">
        <v>0</v>
      </c>
      <c r="AJ132" s="155">
        <v>0.0294331571546332</v>
      </c>
      <c r="AK132" s="155">
        <v>0.0305171859942178</v>
      </c>
      <c r="AL132" s="156">
        <v>-0.00108402883958462</v>
      </c>
    </row>
    <row r="133" ht="20.25" spans="1:38">
      <c r="A133" s="148" t="s">
        <v>1455</v>
      </c>
      <c r="B133" s="149" t="s">
        <v>1851</v>
      </c>
      <c r="C133" s="165" t="s">
        <v>1685</v>
      </c>
      <c r="D133" s="150">
        <v>3955</v>
      </c>
      <c r="E133" s="150">
        <v>95</v>
      </c>
      <c r="F133" s="150">
        <v>68</v>
      </c>
      <c r="G133" s="150">
        <v>0</v>
      </c>
      <c r="H133" s="150">
        <v>0</v>
      </c>
      <c r="I133" s="151">
        <v>3358</v>
      </c>
      <c r="J133" s="151">
        <v>102</v>
      </c>
      <c r="K133" s="151">
        <v>102</v>
      </c>
      <c r="L133" s="151">
        <v>0</v>
      </c>
      <c r="M133" s="151">
        <v>0</v>
      </c>
      <c r="N133" s="151">
        <v>3475</v>
      </c>
      <c r="O133" s="151">
        <v>119</v>
      </c>
      <c r="P133" s="151">
        <v>119</v>
      </c>
      <c r="Q133" s="151">
        <v>4</v>
      </c>
      <c r="R133" s="151">
        <v>0</v>
      </c>
      <c r="S133" s="152">
        <v>0.015</v>
      </c>
      <c r="T133" s="153">
        <v>90704</v>
      </c>
      <c r="U133" s="153">
        <v>2997</v>
      </c>
      <c r="V133" s="153">
        <v>2968</v>
      </c>
      <c r="W133" s="153">
        <v>0</v>
      </c>
      <c r="X133" s="151">
        <v>2581</v>
      </c>
      <c r="Y133" s="154">
        <v>0.0330415417181161</v>
      </c>
      <c r="Z133" s="154">
        <v>0.0240202275600506</v>
      </c>
      <c r="AA133" s="154">
        <v>0.0303752233472305</v>
      </c>
      <c r="AB133" s="155">
        <v>0.0342446043165468</v>
      </c>
      <c r="AC133" s="156">
        <v>-0.00635499578717992</v>
      </c>
      <c r="AD133" s="157">
        <v>26597</v>
      </c>
      <c r="AE133" s="158">
        <v>814</v>
      </c>
      <c r="AF133" s="158">
        <v>0</v>
      </c>
      <c r="AG133" s="158">
        <v>25717</v>
      </c>
      <c r="AH133" s="158">
        <v>903</v>
      </c>
      <c r="AI133" s="158">
        <v>0</v>
      </c>
      <c r="AJ133" s="155">
        <v>0.0306049554461029</v>
      </c>
      <c r="AK133" s="155">
        <v>0.0351129602986351</v>
      </c>
      <c r="AL133" s="156">
        <v>-0.0045080048525322</v>
      </c>
    </row>
    <row r="134" ht="20.25" spans="1:38">
      <c r="A134" s="148" t="s">
        <v>1455</v>
      </c>
      <c r="B134" s="149" t="s">
        <v>1851</v>
      </c>
      <c r="C134" s="165" t="s">
        <v>1692</v>
      </c>
      <c r="D134" s="150">
        <v>3112</v>
      </c>
      <c r="E134" s="150">
        <v>108</v>
      </c>
      <c r="F134" s="150">
        <v>69</v>
      </c>
      <c r="G134" s="150">
        <v>0</v>
      </c>
      <c r="H134" s="150">
        <v>0</v>
      </c>
      <c r="I134" s="151">
        <v>2329</v>
      </c>
      <c r="J134" s="151">
        <v>90</v>
      </c>
      <c r="K134" s="151">
        <v>90</v>
      </c>
      <c r="L134" s="151">
        <v>1</v>
      </c>
      <c r="M134" s="151">
        <v>0</v>
      </c>
      <c r="N134" s="151">
        <v>2584</v>
      </c>
      <c r="O134" s="151">
        <v>124</v>
      </c>
      <c r="P134" s="151">
        <v>121</v>
      </c>
      <c r="Q134" s="151">
        <v>9</v>
      </c>
      <c r="R134" s="151">
        <v>0</v>
      </c>
      <c r="S134" s="152">
        <v>0.015</v>
      </c>
      <c r="T134" s="153">
        <v>70941</v>
      </c>
      <c r="U134" s="153">
        <v>2713</v>
      </c>
      <c r="V134" s="153">
        <v>2671</v>
      </c>
      <c r="W134" s="153">
        <v>0</v>
      </c>
      <c r="X134" s="151">
        <v>2319</v>
      </c>
      <c r="Y134" s="154">
        <v>0.0382430470390888</v>
      </c>
      <c r="Z134" s="154">
        <v>0.0347043701799486</v>
      </c>
      <c r="AA134" s="154">
        <v>0.038643194504079</v>
      </c>
      <c r="AB134" s="155">
        <v>0.0479876160990712</v>
      </c>
      <c r="AC134" s="156">
        <v>-0.00393882432413042</v>
      </c>
      <c r="AD134" s="157">
        <v>20450</v>
      </c>
      <c r="AE134" s="158">
        <v>789</v>
      </c>
      <c r="AF134" s="158">
        <v>0</v>
      </c>
      <c r="AG134" s="158">
        <v>20002</v>
      </c>
      <c r="AH134" s="158">
        <v>717</v>
      </c>
      <c r="AI134" s="158">
        <v>0</v>
      </c>
      <c r="AJ134" s="155">
        <v>0.0385819070904646</v>
      </c>
      <c r="AK134" s="155">
        <v>0.0358464153584642</v>
      </c>
      <c r="AL134" s="156">
        <v>0.0027354917320004</v>
      </c>
    </row>
    <row r="135" ht="20.25" spans="1:38">
      <c r="A135" s="148" t="s">
        <v>1455</v>
      </c>
      <c r="B135" s="149" t="s">
        <v>1854</v>
      </c>
      <c r="C135" s="165" t="s">
        <v>1548</v>
      </c>
      <c r="D135" s="150">
        <v>1922</v>
      </c>
      <c r="E135" s="150">
        <v>38</v>
      </c>
      <c r="F135" s="150">
        <v>24</v>
      </c>
      <c r="G135" s="150">
        <v>0</v>
      </c>
      <c r="H135" s="150">
        <v>0</v>
      </c>
      <c r="I135" s="151">
        <v>1412</v>
      </c>
      <c r="J135" s="151">
        <v>64</v>
      </c>
      <c r="K135" s="151">
        <v>64</v>
      </c>
      <c r="L135" s="151">
        <v>0</v>
      </c>
      <c r="M135" s="151">
        <v>0</v>
      </c>
      <c r="N135" s="151">
        <v>1716</v>
      </c>
      <c r="O135" s="151">
        <v>53</v>
      </c>
      <c r="P135" s="151">
        <v>53</v>
      </c>
      <c r="Q135" s="151">
        <v>0</v>
      </c>
      <c r="R135" s="151">
        <v>0</v>
      </c>
      <c r="S135" s="152">
        <v>0.015</v>
      </c>
      <c r="T135" s="153">
        <v>42019</v>
      </c>
      <c r="U135" s="153">
        <v>1356</v>
      </c>
      <c r="V135" s="153">
        <v>1341</v>
      </c>
      <c r="W135" s="153">
        <v>0</v>
      </c>
      <c r="X135" s="151">
        <v>1147</v>
      </c>
      <c r="Y135" s="154">
        <v>0.0322711154477736</v>
      </c>
      <c r="Z135" s="154">
        <v>0.0197710718002081</v>
      </c>
      <c r="AA135" s="154">
        <v>0.0453257790368272</v>
      </c>
      <c r="AB135" s="155">
        <v>0.0308857808857809</v>
      </c>
      <c r="AC135" s="156">
        <v>-0.0255547072366191</v>
      </c>
      <c r="AD135" s="157">
        <v>11956</v>
      </c>
      <c r="AE135" s="158">
        <v>378</v>
      </c>
      <c r="AF135" s="158">
        <v>0</v>
      </c>
      <c r="AG135" s="158">
        <v>12704</v>
      </c>
      <c r="AH135" s="158">
        <v>426</v>
      </c>
      <c r="AI135" s="158">
        <v>0</v>
      </c>
      <c r="AJ135" s="155">
        <v>0.031615925058548</v>
      </c>
      <c r="AK135" s="155">
        <v>0.0335327455919395</v>
      </c>
      <c r="AL135" s="156">
        <v>-0.00191682053339154</v>
      </c>
    </row>
    <row r="136" ht="20.25" spans="1:38">
      <c r="A136" s="148" t="s">
        <v>1455</v>
      </c>
      <c r="B136" s="149" t="s">
        <v>1854</v>
      </c>
      <c r="C136" s="165" t="s">
        <v>1566</v>
      </c>
      <c r="D136" s="150">
        <v>1457</v>
      </c>
      <c r="E136" s="150">
        <v>47</v>
      </c>
      <c r="F136" s="150">
        <v>30</v>
      </c>
      <c r="G136" s="150">
        <v>0</v>
      </c>
      <c r="H136" s="150">
        <v>0</v>
      </c>
      <c r="I136" s="151">
        <v>1295</v>
      </c>
      <c r="J136" s="151">
        <v>42</v>
      </c>
      <c r="K136" s="151">
        <v>42</v>
      </c>
      <c r="L136" s="151">
        <v>0</v>
      </c>
      <c r="M136" s="151">
        <v>0</v>
      </c>
      <c r="N136" s="151">
        <v>1378</v>
      </c>
      <c r="O136" s="151">
        <v>61</v>
      </c>
      <c r="P136" s="151">
        <v>61</v>
      </c>
      <c r="Q136" s="151">
        <v>5</v>
      </c>
      <c r="R136" s="151">
        <v>0</v>
      </c>
      <c r="S136" s="152">
        <v>0.015</v>
      </c>
      <c r="T136" s="153">
        <v>33173</v>
      </c>
      <c r="U136" s="153">
        <v>1088</v>
      </c>
      <c r="V136" s="153">
        <v>1070</v>
      </c>
      <c r="W136" s="153">
        <v>0</v>
      </c>
      <c r="X136" s="151">
        <v>896</v>
      </c>
      <c r="Y136" s="154">
        <v>0.0327977572121906</v>
      </c>
      <c r="Z136" s="154">
        <v>0.032258064516129</v>
      </c>
      <c r="AA136" s="154">
        <v>0.0324324324324324</v>
      </c>
      <c r="AB136" s="155">
        <v>0.044267053701016</v>
      </c>
      <c r="AC136" s="156">
        <v>-0.000174367916303403</v>
      </c>
      <c r="AD136" s="157">
        <v>9553</v>
      </c>
      <c r="AE136" s="158">
        <v>295</v>
      </c>
      <c r="AF136" s="158">
        <v>0</v>
      </c>
      <c r="AG136" s="158">
        <v>10020</v>
      </c>
      <c r="AH136" s="158">
        <v>323</v>
      </c>
      <c r="AI136" s="158">
        <v>0</v>
      </c>
      <c r="AJ136" s="155">
        <v>0.0308803517219722</v>
      </c>
      <c r="AK136" s="155">
        <v>0.0322355289421158</v>
      </c>
      <c r="AL136" s="156">
        <v>-0.00135517722014361</v>
      </c>
    </row>
    <row r="137" ht="20.25" spans="1:38">
      <c r="A137" s="148" t="s">
        <v>1455</v>
      </c>
      <c r="B137" s="149" t="s">
        <v>1854</v>
      </c>
      <c r="C137" s="165" t="s">
        <v>1568</v>
      </c>
      <c r="D137" s="150">
        <v>2710</v>
      </c>
      <c r="E137" s="150">
        <v>92</v>
      </c>
      <c r="F137" s="150">
        <v>58</v>
      </c>
      <c r="G137" s="150">
        <v>0</v>
      </c>
      <c r="H137" s="150">
        <v>0</v>
      </c>
      <c r="I137" s="151">
        <v>2938</v>
      </c>
      <c r="J137" s="151">
        <v>128</v>
      </c>
      <c r="K137" s="151">
        <v>128</v>
      </c>
      <c r="L137" s="151">
        <v>1</v>
      </c>
      <c r="M137" s="151">
        <v>0</v>
      </c>
      <c r="N137" s="151">
        <v>3294</v>
      </c>
      <c r="O137" s="151">
        <v>41</v>
      </c>
      <c r="P137" s="151">
        <v>40</v>
      </c>
      <c r="Q137" s="151">
        <v>1</v>
      </c>
      <c r="R137" s="151">
        <v>0</v>
      </c>
      <c r="S137" s="152">
        <v>0.015</v>
      </c>
      <c r="T137" s="153">
        <v>67956</v>
      </c>
      <c r="U137" s="153">
        <v>1710</v>
      </c>
      <c r="V137" s="153">
        <v>1675</v>
      </c>
      <c r="W137" s="153">
        <v>0</v>
      </c>
      <c r="X137" s="151">
        <v>1395</v>
      </c>
      <c r="Y137" s="154">
        <v>0.0251633409853435</v>
      </c>
      <c r="Z137" s="154">
        <v>0.0339483394833948</v>
      </c>
      <c r="AA137" s="154">
        <v>0.0435670524166099</v>
      </c>
      <c r="AB137" s="155">
        <v>0.0124468731026108</v>
      </c>
      <c r="AC137" s="156">
        <v>-0.0096187129332151</v>
      </c>
      <c r="AD137" s="157">
        <v>20241</v>
      </c>
      <c r="AE137" s="158">
        <v>527</v>
      </c>
      <c r="AF137" s="158">
        <v>0</v>
      </c>
      <c r="AG137" s="158">
        <v>21473</v>
      </c>
      <c r="AH137" s="158">
        <v>541</v>
      </c>
      <c r="AI137" s="158">
        <v>0</v>
      </c>
      <c r="AJ137" s="155">
        <v>0.0260362630304827</v>
      </c>
      <c r="AK137" s="155">
        <v>0.0251944302146882</v>
      </c>
      <c r="AL137" s="156">
        <v>0.000841832815794471</v>
      </c>
    </row>
    <row r="138" ht="20.25" spans="1:38">
      <c r="A138" s="148" t="s">
        <v>1455</v>
      </c>
      <c r="B138" s="149" t="s">
        <v>1854</v>
      </c>
      <c r="C138" s="165" t="s">
        <v>1627</v>
      </c>
      <c r="D138" s="150">
        <v>1602</v>
      </c>
      <c r="E138" s="150">
        <v>50</v>
      </c>
      <c r="F138" s="150">
        <v>32</v>
      </c>
      <c r="G138" s="150">
        <v>0</v>
      </c>
      <c r="H138" s="150">
        <v>0</v>
      </c>
      <c r="I138" s="151">
        <v>1590</v>
      </c>
      <c r="J138" s="151">
        <v>60</v>
      </c>
      <c r="K138" s="151">
        <v>60</v>
      </c>
      <c r="L138" s="151">
        <v>2</v>
      </c>
      <c r="M138" s="151">
        <v>0</v>
      </c>
      <c r="N138" s="151">
        <v>1739</v>
      </c>
      <c r="O138" s="151">
        <v>57</v>
      </c>
      <c r="P138" s="151">
        <v>57</v>
      </c>
      <c r="Q138" s="151">
        <v>10</v>
      </c>
      <c r="R138" s="151">
        <v>0</v>
      </c>
      <c r="S138" s="152">
        <v>0.015</v>
      </c>
      <c r="T138" s="153">
        <v>40691</v>
      </c>
      <c r="U138" s="153">
        <v>1378</v>
      </c>
      <c r="V138" s="153">
        <v>1359</v>
      </c>
      <c r="W138" s="153">
        <v>0</v>
      </c>
      <c r="X138" s="151">
        <v>1178</v>
      </c>
      <c r="Y138" s="154">
        <v>0.0338649824285469</v>
      </c>
      <c r="Z138" s="154">
        <v>0.031210986267166</v>
      </c>
      <c r="AA138" s="154">
        <v>0.0377358490566038</v>
      </c>
      <c r="AB138" s="155">
        <v>0.0327774583093732</v>
      </c>
      <c r="AC138" s="156">
        <v>-0.00652486278943773</v>
      </c>
      <c r="AD138" s="157">
        <v>11958</v>
      </c>
      <c r="AE138" s="158">
        <v>399</v>
      </c>
      <c r="AF138" s="158">
        <v>0</v>
      </c>
      <c r="AG138" s="158">
        <v>12399</v>
      </c>
      <c r="AH138" s="158">
        <v>430</v>
      </c>
      <c r="AI138" s="158">
        <v>0</v>
      </c>
      <c r="AJ138" s="155">
        <v>0.0333667837431009</v>
      </c>
      <c r="AK138" s="155">
        <v>0.0346802161464634</v>
      </c>
      <c r="AL138" s="156">
        <v>-0.00131343240336257</v>
      </c>
    </row>
    <row r="139" ht="20.25" spans="1:38">
      <c r="A139" s="148" t="s">
        <v>1455</v>
      </c>
      <c r="B139" s="149" t="s">
        <v>1854</v>
      </c>
      <c r="C139" s="165" t="s">
        <v>1663</v>
      </c>
      <c r="D139" s="150">
        <v>1648</v>
      </c>
      <c r="E139" s="150">
        <v>59</v>
      </c>
      <c r="F139" s="150">
        <v>46</v>
      </c>
      <c r="G139" s="150">
        <v>2</v>
      </c>
      <c r="H139" s="150">
        <v>0</v>
      </c>
      <c r="I139" s="151">
        <v>1330</v>
      </c>
      <c r="J139" s="151">
        <v>55</v>
      </c>
      <c r="K139" s="151">
        <v>54</v>
      </c>
      <c r="L139" s="151">
        <v>0</v>
      </c>
      <c r="M139" s="151">
        <v>0</v>
      </c>
      <c r="N139" s="151">
        <v>1498</v>
      </c>
      <c r="O139" s="151">
        <v>58</v>
      </c>
      <c r="P139" s="151">
        <v>58</v>
      </c>
      <c r="Q139" s="151">
        <v>5</v>
      </c>
      <c r="R139" s="151">
        <v>0</v>
      </c>
      <c r="S139" s="152">
        <v>0.015</v>
      </c>
      <c r="T139" s="153">
        <v>36127</v>
      </c>
      <c r="U139" s="153">
        <v>1403</v>
      </c>
      <c r="V139" s="153">
        <v>1388</v>
      </c>
      <c r="W139" s="153">
        <v>1</v>
      </c>
      <c r="X139" s="151">
        <v>1159</v>
      </c>
      <c r="Y139" s="154">
        <v>0.0388075400669859</v>
      </c>
      <c r="Z139" s="154">
        <v>0.0358009708737864</v>
      </c>
      <c r="AA139" s="154">
        <v>0.0413533834586466</v>
      </c>
      <c r="AB139" s="155">
        <v>0.0387182910547397</v>
      </c>
      <c r="AC139" s="156">
        <v>-0.00555241258486021</v>
      </c>
      <c r="AD139" s="157">
        <v>10434</v>
      </c>
      <c r="AE139" s="158">
        <v>429</v>
      </c>
      <c r="AF139" s="158">
        <v>0</v>
      </c>
      <c r="AG139" s="158">
        <v>10789</v>
      </c>
      <c r="AH139" s="158">
        <v>417</v>
      </c>
      <c r="AI139" s="158">
        <v>1</v>
      </c>
      <c r="AJ139" s="155">
        <v>0.0411155836687752</v>
      </c>
      <c r="AK139" s="155">
        <v>0.038557790342015</v>
      </c>
      <c r="AL139" s="156">
        <v>0.00255779332676014</v>
      </c>
    </row>
    <row r="140" ht="20.25" spans="1:38">
      <c r="A140" s="148" t="s">
        <v>1455</v>
      </c>
      <c r="B140" s="149" t="s">
        <v>1854</v>
      </c>
      <c r="C140" s="165" t="s">
        <v>1670</v>
      </c>
      <c r="D140" s="150">
        <v>1922</v>
      </c>
      <c r="E140" s="150">
        <v>51</v>
      </c>
      <c r="F140" s="150">
        <v>31</v>
      </c>
      <c r="G140" s="150">
        <v>0</v>
      </c>
      <c r="H140" s="150">
        <v>0</v>
      </c>
      <c r="I140" s="151">
        <v>1952</v>
      </c>
      <c r="J140" s="151">
        <v>68</v>
      </c>
      <c r="K140" s="151">
        <v>68</v>
      </c>
      <c r="L140" s="151">
        <v>0</v>
      </c>
      <c r="M140" s="151">
        <v>0</v>
      </c>
      <c r="N140" s="151">
        <v>1895</v>
      </c>
      <c r="O140" s="151">
        <v>62</v>
      </c>
      <c r="P140" s="151">
        <v>62</v>
      </c>
      <c r="Q140" s="151">
        <v>12</v>
      </c>
      <c r="R140" s="151">
        <v>0</v>
      </c>
      <c r="S140" s="152">
        <v>0.015</v>
      </c>
      <c r="T140" s="153">
        <v>46828</v>
      </c>
      <c r="U140" s="153">
        <v>1304</v>
      </c>
      <c r="V140" s="153">
        <v>1284</v>
      </c>
      <c r="W140" s="153">
        <v>0</v>
      </c>
      <c r="X140" s="151">
        <v>1102</v>
      </c>
      <c r="Y140" s="154">
        <v>0.0278465875117451</v>
      </c>
      <c r="Z140" s="154">
        <v>0.0265348595213319</v>
      </c>
      <c r="AA140" s="154">
        <v>0.0348360655737705</v>
      </c>
      <c r="AB140" s="155">
        <v>0.0327176781002639</v>
      </c>
      <c r="AC140" s="156">
        <v>-0.00830120605243854</v>
      </c>
      <c r="AD140" s="157">
        <v>13528</v>
      </c>
      <c r="AE140" s="158">
        <v>367</v>
      </c>
      <c r="AF140" s="158">
        <v>0</v>
      </c>
      <c r="AG140" s="158">
        <v>13857</v>
      </c>
      <c r="AH140" s="158">
        <v>390</v>
      </c>
      <c r="AI140" s="158">
        <v>0</v>
      </c>
      <c r="AJ140" s="155">
        <v>0.0271289178001183</v>
      </c>
      <c r="AK140" s="155">
        <v>0.0281446200476294</v>
      </c>
      <c r="AL140" s="156">
        <v>-0.00101570224751108</v>
      </c>
    </row>
    <row r="141" ht="20.25" spans="1:38">
      <c r="A141" s="148" t="s">
        <v>1455</v>
      </c>
      <c r="B141" s="149" t="s">
        <v>1854</v>
      </c>
      <c r="C141" s="165" t="s">
        <v>1672</v>
      </c>
      <c r="D141" s="150">
        <v>2558</v>
      </c>
      <c r="E141" s="150">
        <v>91</v>
      </c>
      <c r="F141" s="150">
        <v>66</v>
      </c>
      <c r="G141" s="150">
        <v>0</v>
      </c>
      <c r="H141" s="150">
        <v>0</v>
      </c>
      <c r="I141" s="151">
        <v>2718</v>
      </c>
      <c r="J141" s="151">
        <v>120</v>
      </c>
      <c r="K141" s="151">
        <v>120</v>
      </c>
      <c r="L141" s="151">
        <v>0</v>
      </c>
      <c r="M141" s="151">
        <v>0</v>
      </c>
      <c r="N141" s="151">
        <v>2968</v>
      </c>
      <c r="O141" s="151">
        <v>131</v>
      </c>
      <c r="P141" s="151">
        <v>130</v>
      </c>
      <c r="Q141" s="151">
        <v>13</v>
      </c>
      <c r="R141" s="151">
        <v>1</v>
      </c>
      <c r="S141" s="152">
        <v>0.015</v>
      </c>
      <c r="T141" s="153">
        <v>71523</v>
      </c>
      <c r="U141" s="153">
        <v>2664</v>
      </c>
      <c r="V141" s="153">
        <v>2637</v>
      </c>
      <c r="W141" s="153">
        <v>21</v>
      </c>
      <c r="X141" s="151">
        <v>2249</v>
      </c>
      <c r="Y141" s="154">
        <v>0.0369531479384254</v>
      </c>
      <c r="Z141" s="154">
        <v>0.0355746677091478</v>
      </c>
      <c r="AA141" s="154">
        <v>0.0441501103752759</v>
      </c>
      <c r="AB141" s="155">
        <v>0.043800539083558</v>
      </c>
      <c r="AC141" s="156">
        <v>-0.00857544266612817</v>
      </c>
      <c r="AD141" s="157">
        <v>19817</v>
      </c>
      <c r="AE141" s="158">
        <v>765</v>
      </c>
      <c r="AF141" s="158">
        <v>3</v>
      </c>
      <c r="AG141" s="158">
        <v>22160</v>
      </c>
      <c r="AH141" s="158">
        <v>778</v>
      </c>
      <c r="AI141" s="158">
        <v>6</v>
      </c>
      <c r="AJ141" s="155">
        <v>0.0384518342836958</v>
      </c>
      <c r="AK141" s="155">
        <v>0.0348375451263538</v>
      </c>
      <c r="AL141" s="156">
        <v>0.00361428915734202</v>
      </c>
    </row>
    <row r="142" ht="20.25" spans="1:38">
      <c r="A142" s="148" t="s">
        <v>1455</v>
      </c>
      <c r="B142" s="149" t="s">
        <v>1854</v>
      </c>
      <c r="C142" s="165" t="s">
        <v>1676</v>
      </c>
      <c r="D142" s="150">
        <v>4644</v>
      </c>
      <c r="E142" s="150">
        <v>141</v>
      </c>
      <c r="F142" s="150">
        <v>103</v>
      </c>
      <c r="G142" s="150">
        <v>0</v>
      </c>
      <c r="H142" s="150">
        <v>0</v>
      </c>
      <c r="I142" s="151">
        <v>4655</v>
      </c>
      <c r="J142" s="151">
        <v>163</v>
      </c>
      <c r="K142" s="151">
        <v>148</v>
      </c>
      <c r="L142" s="151">
        <v>0</v>
      </c>
      <c r="M142" s="151">
        <v>0</v>
      </c>
      <c r="N142" s="151">
        <v>5030</v>
      </c>
      <c r="O142" s="151">
        <v>188</v>
      </c>
      <c r="P142" s="151">
        <v>188</v>
      </c>
      <c r="Q142" s="151">
        <v>3</v>
      </c>
      <c r="R142" s="151">
        <v>0</v>
      </c>
      <c r="S142" s="152">
        <v>0.015</v>
      </c>
      <c r="T142" s="153">
        <v>121535</v>
      </c>
      <c r="U142" s="153">
        <v>4745</v>
      </c>
      <c r="V142" s="153">
        <v>4672</v>
      </c>
      <c r="W142" s="153">
        <v>6</v>
      </c>
      <c r="X142" s="151">
        <v>3906</v>
      </c>
      <c r="Y142" s="154">
        <v>0.0389928827086847</v>
      </c>
      <c r="Z142" s="154">
        <v>0.0303617571059432</v>
      </c>
      <c r="AA142" s="154">
        <v>0.035016111707841</v>
      </c>
      <c r="AB142" s="155">
        <v>0.037375745526839</v>
      </c>
      <c r="AC142" s="156">
        <v>-0.00465435460189788</v>
      </c>
      <c r="AD142" s="157">
        <v>34230</v>
      </c>
      <c r="AE142" s="158">
        <v>1304</v>
      </c>
      <c r="AF142" s="158">
        <v>2</v>
      </c>
      <c r="AG142" s="158">
        <v>37921</v>
      </c>
      <c r="AH142" s="158">
        <v>1357</v>
      </c>
      <c r="AI142" s="158">
        <v>2</v>
      </c>
      <c r="AJ142" s="155">
        <v>0.0380368098159509</v>
      </c>
      <c r="AK142" s="155">
        <v>0.0357321800585428</v>
      </c>
      <c r="AL142" s="156">
        <v>0.00230462975740816</v>
      </c>
    </row>
    <row r="143" ht="20.25" spans="1:38">
      <c r="A143" s="148" t="s">
        <v>1455</v>
      </c>
      <c r="B143" s="149" t="s">
        <v>1854</v>
      </c>
      <c r="C143" s="165" t="s">
        <v>1709</v>
      </c>
      <c r="D143" s="150">
        <v>2694</v>
      </c>
      <c r="E143" s="150">
        <v>90</v>
      </c>
      <c r="F143" s="150">
        <v>67</v>
      </c>
      <c r="G143" s="150">
        <v>0</v>
      </c>
      <c r="H143" s="150">
        <v>0</v>
      </c>
      <c r="I143" s="151">
        <v>2687</v>
      </c>
      <c r="J143" s="151">
        <v>102</v>
      </c>
      <c r="K143" s="151">
        <v>101</v>
      </c>
      <c r="L143" s="151">
        <v>0</v>
      </c>
      <c r="M143" s="151">
        <v>0</v>
      </c>
      <c r="N143" s="151">
        <v>3042</v>
      </c>
      <c r="O143" s="151">
        <v>79</v>
      </c>
      <c r="P143" s="151">
        <v>79</v>
      </c>
      <c r="Q143" s="151">
        <v>1</v>
      </c>
      <c r="R143" s="151">
        <v>0</v>
      </c>
      <c r="S143" s="152">
        <v>0.015</v>
      </c>
      <c r="T143" s="153">
        <v>66668</v>
      </c>
      <c r="U143" s="153">
        <v>2185</v>
      </c>
      <c r="V143" s="153">
        <v>2157</v>
      </c>
      <c r="W143" s="153">
        <v>2</v>
      </c>
      <c r="X143" s="151">
        <v>1808</v>
      </c>
      <c r="Y143" s="154">
        <v>0.0327443451130977</v>
      </c>
      <c r="Z143" s="154">
        <v>0.0334075723830735</v>
      </c>
      <c r="AA143" s="154">
        <v>0.0379605508001489</v>
      </c>
      <c r="AB143" s="155">
        <v>0.0259697567389875</v>
      </c>
      <c r="AC143" s="156">
        <v>-0.00455297841707537</v>
      </c>
      <c r="AD143" s="157">
        <v>19275</v>
      </c>
      <c r="AE143" s="158">
        <v>628</v>
      </c>
      <c r="AF143" s="158">
        <v>0</v>
      </c>
      <c r="AG143" s="158">
        <v>19747</v>
      </c>
      <c r="AH143" s="158">
        <v>681</v>
      </c>
      <c r="AI143" s="158">
        <v>0</v>
      </c>
      <c r="AJ143" s="155">
        <v>0.0325810635538262</v>
      </c>
      <c r="AK143" s="155">
        <v>0.0344862510761128</v>
      </c>
      <c r="AL143" s="156">
        <v>-0.00190518752228663</v>
      </c>
    </row>
    <row r="144" ht="20.25" spans="1:38">
      <c r="A144" s="148" t="s">
        <v>1455</v>
      </c>
      <c r="B144" s="149" t="s">
        <v>1854</v>
      </c>
      <c r="C144" s="165" t="s">
        <v>1577</v>
      </c>
      <c r="D144" s="150">
        <v>4183</v>
      </c>
      <c r="E144" s="150">
        <v>135</v>
      </c>
      <c r="F144" s="150">
        <v>74</v>
      </c>
      <c r="G144" s="150">
        <v>0</v>
      </c>
      <c r="H144" s="150">
        <v>0</v>
      </c>
      <c r="I144" s="151">
        <v>3665</v>
      </c>
      <c r="J144" s="151">
        <v>145</v>
      </c>
      <c r="K144" s="151">
        <v>144</v>
      </c>
      <c r="L144" s="151">
        <v>0</v>
      </c>
      <c r="M144" s="151">
        <v>0</v>
      </c>
      <c r="N144" s="151">
        <v>3881</v>
      </c>
      <c r="O144" s="151">
        <v>108</v>
      </c>
      <c r="P144" s="151">
        <v>108</v>
      </c>
      <c r="Q144" s="151">
        <v>2</v>
      </c>
      <c r="R144" s="151">
        <v>0</v>
      </c>
      <c r="S144" s="152">
        <v>0.015</v>
      </c>
      <c r="T144" s="153">
        <v>101535</v>
      </c>
      <c r="U144" s="153">
        <v>3525</v>
      </c>
      <c r="V144" s="153">
        <v>3461</v>
      </c>
      <c r="W144" s="153">
        <v>4</v>
      </c>
      <c r="X144" s="151">
        <v>2940</v>
      </c>
      <c r="Y144" s="154">
        <v>0.0346776973457428</v>
      </c>
      <c r="Z144" s="154">
        <v>0.0322734879273249</v>
      </c>
      <c r="AA144" s="154">
        <v>0.0395634379263302</v>
      </c>
      <c r="AB144" s="155">
        <v>0.0278278794125225</v>
      </c>
      <c r="AC144" s="156">
        <v>-0.00728994999900526</v>
      </c>
      <c r="AD144" s="157">
        <v>28475</v>
      </c>
      <c r="AE144" s="158">
        <v>1028</v>
      </c>
      <c r="AF144" s="158">
        <v>0</v>
      </c>
      <c r="AG144" s="158">
        <v>28898</v>
      </c>
      <c r="AH144" s="158">
        <v>989</v>
      </c>
      <c r="AI144" s="158">
        <v>1</v>
      </c>
      <c r="AJ144" s="155">
        <v>0.0361018437225636</v>
      </c>
      <c r="AK144" s="155">
        <v>0.0341892172468683</v>
      </c>
      <c r="AL144" s="156">
        <v>0.00191262647569535</v>
      </c>
    </row>
    <row r="145" ht="20.25" spans="1:38">
      <c r="A145" s="148" t="s">
        <v>1455</v>
      </c>
      <c r="B145" s="149" t="s">
        <v>1854</v>
      </c>
      <c r="C145" s="165" t="s">
        <v>1691</v>
      </c>
      <c r="D145" s="150">
        <v>5320</v>
      </c>
      <c r="E145" s="150">
        <v>527</v>
      </c>
      <c r="F145" s="150">
        <v>228</v>
      </c>
      <c r="G145" s="150">
        <v>0</v>
      </c>
      <c r="H145" s="150">
        <v>0</v>
      </c>
      <c r="I145" s="151">
        <v>4936</v>
      </c>
      <c r="J145" s="151">
        <v>372</v>
      </c>
      <c r="K145" s="151">
        <v>349</v>
      </c>
      <c r="L145" s="151">
        <v>0</v>
      </c>
      <c r="M145" s="151">
        <v>0</v>
      </c>
      <c r="N145" s="151">
        <v>4885</v>
      </c>
      <c r="O145" s="151">
        <v>793</v>
      </c>
      <c r="P145" s="151">
        <v>766</v>
      </c>
      <c r="Q145" s="151">
        <v>9</v>
      </c>
      <c r="R145" s="151">
        <v>0</v>
      </c>
      <c r="S145" s="152">
        <v>0.015</v>
      </c>
      <c r="T145" s="153">
        <v>133008</v>
      </c>
      <c r="U145" s="153">
        <v>11761</v>
      </c>
      <c r="V145" s="153">
        <v>11293</v>
      </c>
      <c r="W145" s="153">
        <v>8</v>
      </c>
      <c r="X145" s="151">
        <v>9576</v>
      </c>
      <c r="Y145" s="154">
        <v>0.0883631059785877</v>
      </c>
      <c r="Z145" s="154">
        <v>0.0990601503759398</v>
      </c>
      <c r="AA145" s="154">
        <v>0.0753646677471637</v>
      </c>
      <c r="AB145" s="155">
        <v>0.162333674513818</v>
      </c>
      <c r="AC145" s="156">
        <v>0.0236954826287761</v>
      </c>
      <c r="AD145" s="157">
        <v>37026</v>
      </c>
      <c r="AE145" s="158">
        <v>3178</v>
      </c>
      <c r="AF145" s="158">
        <v>0</v>
      </c>
      <c r="AG145" s="158">
        <v>39995</v>
      </c>
      <c r="AH145" s="158">
        <v>3664</v>
      </c>
      <c r="AI145" s="158">
        <v>2</v>
      </c>
      <c r="AJ145" s="155">
        <v>0.0858315778101874</v>
      </c>
      <c r="AK145" s="155">
        <v>0.0915614451806476</v>
      </c>
      <c r="AL145" s="156">
        <v>-0.00572986737046015</v>
      </c>
    </row>
    <row r="146" ht="20.25" spans="1:38">
      <c r="A146" s="148" t="s">
        <v>1455</v>
      </c>
      <c r="B146" s="149" t="s">
        <v>1854</v>
      </c>
      <c r="C146" s="165" t="s">
        <v>1695</v>
      </c>
      <c r="D146" s="150">
        <v>5439</v>
      </c>
      <c r="E146" s="150">
        <v>357</v>
      </c>
      <c r="F146" s="150">
        <v>239</v>
      </c>
      <c r="G146" s="150">
        <v>0</v>
      </c>
      <c r="H146" s="150">
        <v>0</v>
      </c>
      <c r="I146" s="151">
        <v>4785</v>
      </c>
      <c r="J146" s="151">
        <v>347</v>
      </c>
      <c r="K146" s="151">
        <v>326</v>
      </c>
      <c r="L146" s="151">
        <v>0</v>
      </c>
      <c r="M146" s="151">
        <v>0</v>
      </c>
      <c r="N146" s="151">
        <v>5551</v>
      </c>
      <c r="O146" s="151">
        <v>660</v>
      </c>
      <c r="P146" s="151">
        <v>651</v>
      </c>
      <c r="Q146" s="151">
        <v>6</v>
      </c>
      <c r="R146" s="151">
        <v>0</v>
      </c>
      <c r="S146" s="152">
        <v>0.015</v>
      </c>
      <c r="T146" s="153">
        <v>135727</v>
      </c>
      <c r="U146" s="153">
        <v>10753</v>
      </c>
      <c r="V146" s="153">
        <v>10529</v>
      </c>
      <c r="W146" s="153">
        <v>3</v>
      </c>
      <c r="X146" s="151">
        <v>8069</v>
      </c>
      <c r="Y146" s="154">
        <v>0.0792031062353106</v>
      </c>
      <c r="Z146" s="154">
        <v>0.0656370656370656</v>
      </c>
      <c r="AA146" s="154">
        <v>0.0725182863113898</v>
      </c>
      <c r="AB146" s="155">
        <v>0.118897495946676</v>
      </c>
      <c r="AC146" s="156">
        <v>-0.00688122067432413</v>
      </c>
      <c r="AD146" s="157">
        <v>37971</v>
      </c>
      <c r="AE146" s="158">
        <v>2823</v>
      </c>
      <c r="AF146" s="158">
        <v>0</v>
      </c>
      <c r="AG146" s="158">
        <v>40580</v>
      </c>
      <c r="AH146" s="158">
        <v>3001</v>
      </c>
      <c r="AI146" s="158">
        <v>2</v>
      </c>
      <c r="AJ146" s="155">
        <v>0.0743462115825235</v>
      </c>
      <c r="AK146" s="155">
        <v>0.0739034006899951</v>
      </c>
      <c r="AL146" s="156">
        <v>0.000442810892528442</v>
      </c>
    </row>
    <row r="147" ht="20.25" spans="1:38">
      <c r="A147" s="148" t="s">
        <v>1455</v>
      </c>
      <c r="B147" s="149" t="s">
        <v>1854</v>
      </c>
      <c r="C147" s="165" t="s">
        <v>1576</v>
      </c>
      <c r="D147" s="150">
        <v>5231</v>
      </c>
      <c r="E147" s="150">
        <v>187</v>
      </c>
      <c r="F147" s="150">
        <v>117</v>
      </c>
      <c r="G147" s="150">
        <v>0</v>
      </c>
      <c r="H147" s="150">
        <v>0</v>
      </c>
      <c r="I147" s="151">
        <v>4290</v>
      </c>
      <c r="J147" s="151">
        <v>150</v>
      </c>
      <c r="K147" s="151">
        <v>150</v>
      </c>
      <c r="L147" s="151">
        <v>1</v>
      </c>
      <c r="M147" s="151">
        <v>0</v>
      </c>
      <c r="N147" s="151">
        <v>4625</v>
      </c>
      <c r="O147" s="151">
        <v>173</v>
      </c>
      <c r="P147" s="151">
        <v>173</v>
      </c>
      <c r="Q147" s="151">
        <v>0</v>
      </c>
      <c r="R147" s="151">
        <v>0</v>
      </c>
      <c r="S147" s="152">
        <v>0.015</v>
      </c>
      <c r="T147" s="153">
        <v>127826</v>
      </c>
      <c r="U147" s="153">
        <v>5040</v>
      </c>
      <c r="V147" s="153">
        <v>4949</v>
      </c>
      <c r="W147" s="153">
        <v>1</v>
      </c>
      <c r="X147" s="151">
        <v>4212</v>
      </c>
      <c r="Y147" s="154">
        <v>0.0394207751161735</v>
      </c>
      <c r="Z147" s="154">
        <v>0.0357484228636972</v>
      </c>
      <c r="AA147" s="154">
        <v>0.034965034965035</v>
      </c>
      <c r="AB147" s="155">
        <v>0.0374054054054054</v>
      </c>
      <c r="AC147" s="156">
        <v>0.000783387898662224</v>
      </c>
      <c r="AD147" s="157">
        <v>34975</v>
      </c>
      <c r="AE147" s="158">
        <v>1386</v>
      </c>
      <c r="AF147" s="158">
        <v>0</v>
      </c>
      <c r="AG147" s="158">
        <v>36284</v>
      </c>
      <c r="AH147" s="158">
        <v>1581</v>
      </c>
      <c r="AI147" s="158">
        <v>1</v>
      </c>
      <c r="AJ147" s="155">
        <v>0.0396283059328092</v>
      </c>
      <c r="AK147" s="155">
        <v>0.043545364347922</v>
      </c>
      <c r="AL147" s="156">
        <v>-0.0039170584151128</v>
      </c>
    </row>
    <row r="148" ht="20.25" spans="1:38">
      <c r="A148" s="148" t="s">
        <v>1455</v>
      </c>
      <c r="B148" s="149" t="s">
        <v>1854</v>
      </c>
      <c r="C148" s="165" t="s">
        <v>1667</v>
      </c>
      <c r="D148" s="150">
        <v>4166</v>
      </c>
      <c r="E148" s="150">
        <v>158</v>
      </c>
      <c r="F148" s="150">
        <v>89</v>
      </c>
      <c r="G148" s="150">
        <v>0</v>
      </c>
      <c r="H148" s="150">
        <v>0</v>
      </c>
      <c r="I148" s="151">
        <v>3266</v>
      </c>
      <c r="J148" s="151">
        <v>106</v>
      </c>
      <c r="K148" s="151">
        <v>103</v>
      </c>
      <c r="L148" s="151">
        <v>0</v>
      </c>
      <c r="M148" s="151">
        <v>0</v>
      </c>
      <c r="N148" s="151">
        <v>4306</v>
      </c>
      <c r="O148" s="151">
        <v>118</v>
      </c>
      <c r="P148" s="151">
        <v>118</v>
      </c>
      <c r="Q148" s="151">
        <v>1</v>
      </c>
      <c r="R148" s="151">
        <v>0</v>
      </c>
      <c r="S148" s="152">
        <v>0.015</v>
      </c>
      <c r="T148" s="153">
        <v>104605</v>
      </c>
      <c r="U148" s="153">
        <v>3301</v>
      </c>
      <c r="V148" s="153">
        <v>3226</v>
      </c>
      <c r="W148" s="153">
        <v>1</v>
      </c>
      <c r="X148" s="151">
        <v>2655</v>
      </c>
      <c r="Y148" s="154">
        <v>0.0315472491754696</v>
      </c>
      <c r="Z148" s="154">
        <v>0.0379260681709073</v>
      </c>
      <c r="AA148" s="154">
        <v>0.0324556031843233</v>
      </c>
      <c r="AB148" s="155">
        <v>0.0274036228518347</v>
      </c>
      <c r="AC148" s="156">
        <v>0.00547046498658401</v>
      </c>
      <c r="AD148" s="157">
        <v>29485</v>
      </c>
      <c r="AE148" s="158">
        <v>971</v>
      </c>
      <c r="AF148" s="158">
        <v>0</v>
      </c>
      <c r="AG148" s="158">
        <v>29317</v>
      </c>
      <c r="AH148" s="158">
        <v>1049</v>
      </c>
      <c r="AI148" s="158">
        <v>1</v>
      </c>
      <c r="AJ148" s="155">
        <v>0.032931999321689</v>
      </c>
      <c r="AK148" s="155">
        <v>0.0357471774056008</v>
      </c>
      <c r="AL148" s="156">
        <v>-0.00281517808391185</v>
      </c>
    </row>
    <row r="149" ht="20.25" spans="1:38">
      <c r="A149" s="148" t="s">
        <v>1455</v>
      </c>
      <c r="B149" s="149" t="s">
        <v>1854</v>
      </c>
      <c r="C149" s="165" t="s">
        <v>1682</v>
      </c>
      <c r="D149" s="150">
        <v>6168</v>
      </c>
      <c r="E149" s="150">
        <v>356</v>
      </c>
      <c r="F149" s="150">
        <v>240</v>
      </c>
      <c r="G149" s="150">
        <v>1</v>
      </c>
      <c r="H149" s="150">
        <v>0</v>
      </c>
      <c r="I149" s="151">
        <v>4552</v>
      </c>
      <c r="J149" s="151">
        <v>128</v>
      </c>
      <c r="K149" s="151">
        <v>126</v>
      </c>
      <c r="L149" s="151">
        <v>2</v>
      </c>
      <c r="M149" s="151">
        <v>0</v>
      </c>
      <c r="N149" s="151">
        <v>5628</v>
      </c>
      <c r="O149" s="151">
        <v>129</v>
      </c>
      <c r="P149" s="151">
        <v>127</v>
      </c>
      <c r="Q149" s="151">
        <v>10</v>
      </c>
      <c r="R149" s="151">
        <v>0</v>
      </c>
      <c r="S149" s="152">
        <v>0.015</v>
      </c>
      <c r="T149" s="153">
        <v>147418</v>
      </c>
      <c r="U149" s="153">
        <v>6102</v>
      </c>
      <c r="V149" s="153">
        <v>5972</v>
      </c>
      <c r="W149" s="153">
        <v>2</v>
      </c>
      <c r="X149" s="151">
        <v>5159</v>
      </c>
      <c r="Y149" s="154">
        <v>0.0413789360865023</v>
      </c>
      <c r="Z149" s="154">
        <v>0.0577172503242542</v>
      </c>
      <c r="AA149" s="154">
        <v>0.0281195079086116</v>
      </c>
      <c r="AB149" s="155">
        <v>0.0229211087420043</v>
      </c>
      <c r="AC149" s="156">
        <v>0.0295977424156426</v>
      </c>
      <c r="AD149" s="157">
        <v>42072</v>
      </c>
      <c r="AE149" s="158">
        <v>1531</v>
      </c>
      <c r="AF149" s="158">
        <v>0</v>
      </c>
      <c r="AG149" s="158">
        <v>41284</v>
      </c>
      <c r="AH149" s="158">
        <v>2059</v>
      </c>
      <c r="AI149" s="158">
        <v>0</v>
      </c>
      <c r="AJ149" s="155">
        <v>0.0363899980984978</v>
      </c>
      <c r="AK149" s="155">
        <v>0.049874043212867</v>
      </c>
      <c r="AL149" s="156">
        <v>-0.0134840451143692</v>
      </c>
    </row>
    <row r="150" ht="20.25" spans="1:38">
      <c r="A150" s="148" t="s">
        <v>1455</v>
      </c>
      <c r="B150" s="149" t="s">
        <v>1854</v>
      </c>
      <c r="C150" s="165" t="s">
        <v>1572</v>
      </c>
      <c r="D150" s="150">
        <v>4034</v>
      </c>
      <c r="E150" s="150">
        <v>524</v>
      </c>
      <c r="F150" s="150">
        <v>283</v>
      </c>
      <c r="G150" s="150">
        <v>0</v>
      </c>
      <c r="H150" s="150">
        <v>1</v>
      </c>
      <c r="I150" s="151">
        <v>4021</v>
      </c>
      <c r="J150" s="151">
        <v>435</v>
      </c>
      <c r="K150" s="151">
        <v>403</v>
      </c>
      <c r="L150" s="151">
        <v>1</v>
      </c>
      <c r="M150" s="151">
        <v>0</v>
      </c>
      <c r="N150" s="151">
        <v>4458</v>
      </c>
      <c r="O150" s="151">
        <v>515</v>
      </c>
      <c r="P150" s="151">
        <v>487</v>
      </c>
      <c r="Q150" s="151">
        <v>84</v>
      </c>
      <c r="R150" s="151">
        <v>1</v>
      </c>
      <c r="S150" s="152">
        <v>0.015</v>
      </c>
      <c r="T150" s="153">
        <v>107100</v>
      </c>
      <c r="U150" s="153">
        <v>8080</v>
      </c>
      <c r="V150" s="153">
        <v>7727</v>
      </c>
      <c r="W150" s="153">
        <v>51</v>
      </c>
      <c r="X150" s="151">
        <v>6276</v>
      </c>
      <c r="Y150" s="154">
        <v>0.0749673202614379</v>
      </c>
      <c r="Z150" s="154">
        <v>0.129647992067427</v>
      </c>
      <c r="AA150" s="154">
        <v>0.108182044267595</v>
      </c>
      <c r="AB150" s="155">
        <v>0.115298340062808</v>
      </c>
      <c r="AC150" s="156">
        <v>0.0214659477998317</v>
      </c>
      <c r="AD150" s="157">
        <v>29446</v>
      </c>
      <c r="AE150" s="158">
        <v>2406</v>
      </c>
      <c r="AF150" s="158">
        <v>5</v>
      </c>
      <c r="AG150" s="158">
        <v>31787</v>
      </c>
      <c r="AH150" s="158">
        <v>2821</v>
      </c>
      <c r="AI150" s="158">
        <v>25</v>
      </c>
      <c r="AJ150" s="155">
        <v>0.0815390885009849</v>
      </c>
      <c r="AK150" s="155">
        <v>0.0879604869915374</v>
      </c>
      <c r="AL150" s="156">
        <v>-0.00642139849055257</v>
      </c>
    </row>
    <row r="151" ht="20.25" spans="1:38">
      <c r="A151" s="148" t="s">
        <v>1455</v>
      </c>
      <c r="B151" s="149" t="s">
        <v>1854</v>
      </c>
      <c r="C151" s="165" t="s">
        <v>1628</v>
      </c>
      <c r="D151" s="150">
        <v>3253</v>
      </c>
      <c r="E151" s="150">
        <v>107</v>
      </c>
      <c r="F151" s="150">
        <v>54</v>
      </c>
      <c r="G151" s="150">
        <v>2</v>
      </c>
      <c r="H151" s="150">
        <v>0</v>
      </c>
      <c r="I151" s="151">
        <v>2466</v>
      </c>
      <c r="J151" s="151">
        <v>183</v>
      </c>
      <c r="K151" s="151">
        <v>177</v>
      </c>
      <c r="L151" s="151">
        <v>1</v>
      </c>
      <c r="M151" s="151">
        <v>0</v>
      </c>
      <c r="N151" s="151">
        <v>2660</v>
      </c>
      <c r="O151" s="151">
        <v>18</v>
      </c>
      <c r="P151" s="151">
        <v>14</v>
      </c>
      <c r="Q151" s="151">
        <v>1</v>
      </c>
      <c r="R151" s="151">
        <v>0</v>
      </c>
      <c r="S151" s="152">
        <v>0.015</v>
      </c>
      <c r="T151" s="153">
        <v>72372</v>
      </c>
      <c r="U151" s="153">
        <v>3319</v>
      </c>
      <c r="V151" s="153">
        <v>3235</v>
      </c>
      <c r="W151" s="153">
        <v>3</v>
      </c>
      <c r="X151" s="151">
        <v>2607</v>
      </c>
      <c r="Y151" s="154">
        <v>0.0458188249599293</v>
      </c>
      <c r="Z151" s="154">
        <v>0.0328927144174608</v>
      </c>
      <c r="AA151" s="154">
        <v>0.0742092457420925</v>
      </c>
      <c r="AB151" s="155">
        <v>0.00676691729323308</v>
      </c>
      <c r="AC151" s="156">
        <v>-0.0413165313246317</v>
      </c>
      <c r="AD151" s="157">
        <v>20255</v>
      </c>
      <c r="AE151" s="158">
        <v>966</v>
      </c>
      <c r="AF151" s="158">
        <v>0</v>
      </c>
      <c r="AG151" s="158">
        <v>21125</v>
      </c>
      <c r="AH151" s="158">
        <v>1345</v>
      </c>
      <c r="AI151" s="158">
        <v>2</v>
      </c>
      <c r="AJ151" s="155">
        <v>0.0476919279190323</v>
      </c>
      <c r="AK151" s="155">
        <v>0.0635739644970414</v>
      </c>
      <c r="AL151" s="156">
        <v>-0.0158820365780091</v>
      </c>
    </row>
    <row r="152" ht="20.25" spans="1:38">
      <c r="A152" s="148" t="s">
        <v>1455</v>
      </c>
      <c r="B152" s="149" t="s">
        <v>1854</v>
      </c>
      <c r="C152" s="165" t="s">
        <v>1630</v>
      </c>
      <c r="D152" s="150">
        <v>4559</v>
      </c>
      <c r="E152" s="150">
        <v>240</v>
      </c>
      <c r="F152" s="150">
        <v>136</v>
      </c>
      <c r="G152" s="150">
        <v>0</v>
      </c>
      <c r="H152" s="150">
        <v>0</v>
      </c>
      <c r="I152" s="151">
        <v>4586</v>
      </c>
      <c r="J152" s="151">
        <v>179</v>
      </c>
      <c r="K152" s="151">
        <v>175</v>
      </c>
      <c r="L152" s="151">
        <v>6</v>
      </c>
      <c r="M152" s="151">
        <v>2</v>
      </c>
      <c r="N152" s="151">
        <v>4774</v>
      </c>
      <c r="O152" s="151">
        <v>108</v>
      </c>
      <c r="P152" s="151">
        <v>107</v>
      </c>
      <c r="Q152" s="151">
        <v>10</v>
      </c>
      <c r="R152" s="151">
        <v>0</v>
      </c>
      <c r="S152" s="152">
        <v>0.015</v>
      </c>
      <c r="T152" s="153">
        <v>115487</v>
      </c>
      <c r="U152" s="153">
        <v>4303</v>
      </c>
      <c r="V152" s="153">
        <v>4192</v>
      </c>
      <c r="W152" s="153">
        <v>4</v>
      </c>
      <c r="X152" s="151">
        <v>3580</v>
      </c>
      <c r="Y152" s="154">
        <v>0.0372249690441348</v>
      </c>
      <c r="Z152" s="154">
        <v>0.0526431234919939</v>
      </c>
      <c r="AA152" s="154">
        <v>0.038595726122983</v>
      </c>
      <c r="AB152" s="155">
        <v>0.022622538751571</v>
      </c>
      <c r="AC152" s="156">
        <v>0.0140473973690109</v>
      </c>
      <c r="AD152" s="157">
        <v>33768</v>
      </c>
      <c r="AE152" s="158">
        <v>1243</v>
      </c>
      <c r="AF152" s="158">
        <v>3</v>
      </c>
      <c r="AG152" s="158">
        <v>34027</v>
      </c>
      <c r="AH152" s="158">
        <v>1525</v>
      </c>
      <c r="AI152" s="158">
        <v>0</v>
      </c>
      <c r="AJ152" s="155">
        <v>0.0367211561241412</v>
      </c>
      <c r="AK152" s="155">
        <v>0.0448173509272049</v>
      </c>
      <c r="AL152" s="156">
        <v>-0.00809619480306367</v>
      </c>
    </row>
    <row r="153" ht="20.25" spans="1:38">
      <c r="A153" s="148" t="s">
        <v>1455</v>
      </c>
      <c r="B153" s="149" t="s">
        <v>1854</v>
      </c>
      <c r="C153" s="165" t="s">
        <v>1671</v>
      </c>
      <c r="D153" s="150">
        <v>4422</v>
      </c>
      <c r="E153" s="150">
        <v>78</v>
      </c>
      <c r="F153" s="150">
        <v>60</v>
      </c>
      <c r="G153" s="150">
        <v>3</v>
      </c>
      <c r="H153" s="150">
        <v>0</v>
      </c>
      <c r="I153" s="151">
        <v>4191</v>
      </c>
      <c r="J153" s="151">
        <v>151</v>
      </c>
      <c r="K153" s="151">
        <v>150</v>
      </c>
      <c r="L153" s="151">
        <v>6</v>
      </c>
      <c r="M153" s="151">
        <v>0</v>
      </c>
      <c r="N153" s="151">
        <v>4286</v>
      </c>
      <c r="O153" s="151">
        <v>99</v>
      </c>
      <c r="P153" s="151">
        <v>99</v>
      </c>
      <c r="Q153" s="151">
        <v>13</v>
      </c>
      <c r="R153" s="151">
        <v>0</v>
      </c>
      <c r="S153" s="152">
        <v>0.015</v>
      </c>
      <c r="T153" s="153">
        <v>110609</v>
      </c>
      <c r="U153" s="153">
        <v>2876</v>
      </c>
      <c r="V153" s="153">
        <v>2857</v>
      </c>
      <c r="W153" s="153">
        <v>2</v>
      </c>
      <c r="X153" s="151">
        <v>2481</v>
      </c>
      <c r="Y153" s="154">
        <v>0.0259834190707809</v>
      </c>
      <c r="Z153" s="154">
        <v>0.0176390773405699</v>
      </c>
      <c r="AA153" s="154">
        <v>0.0360295872106896</v>
      </c>
      <c r="AB153" s="155">
        <v>0.0230984601026598</v>
      </c>
      <c r="AC153" s="156">
        <v>-0.0183905098701197</v>
      </c>
      <c r="AD153" s="157">
        <v>30814</v>
      </c>
      <c r="AE153" s="158">
        <v>760</v>
      </c>
      <c r="AF153" s="158">
        <v>0</v>
      </c>
      <c r="AG153" s="158">
        <v>32644</v>
      </c>
      <c r="AH153" s="158">
        <v>985</v>
      </c>
      <c r="AI153" s="158">
        <v>1</v>
      </c>
      <c r="AJ153" s="155">
        <v>0.0246641137145453</v>
      </c>
      <c r="AK153" s="155">
        <v>0.0301433647837275</v>
      </c>
      <c r="AL153" s="156">
        <v>-0.00547925106918215</v>
      </c>
    </row>
    <row r="154" ht="20.25" spans="1:38">
      <c r="A154" s="148" t="s">
        <v>1455</v>
      </c>
      <c r="B154" s="149" t="s">
        <v>1856</v>
      </c>
      <c r="C154" s="165" t="s">
        <v>1514</v>
      </c>
      <c r="D154" s="150">
        <v>5106</v>
      </c>
      <c r="E154" s="150">
        <v>350</v>
      </c>
      <c r="F154" s="150">
        <v>230</v>
      </c>
      <c r="G154" s="150">
        <v>0</v>
      </c>
      <c r="H154" s="150">
        <v>0</v>
      </c>
      <c r="I154" s="151">
        <v>4131</v>
      </c>
      <c r="J154" s="151">
        <v>152</v>
      </c>
      <c r="K154" s="151">
        <v>148</v>
      </c>
      <c r="L154" s="151">
        <v>0</v>
      </c>
      <c r="M154" s="151">
        <v>0</v>
      </c>
      <c r="N154" s="151">
        <v>1404</v>
      </c>
      <c r="O154" s="151">
        <v>170</v>
      </c>
      <c r="P154" s="151">
        <v>170</v>
      </c>
      <c r="Q154" s="151">
        <v>0</v>
      </c>
      <c r="R154" s="151">
        <v>0</v>
      </c>
      <c r="S154" s="152">
        <v>0.015</v>
      </c>
      <c r="T154" s="153">
        <v>62099</v>
      </c>
      <c r="U154" s="153">
        <v>9086</v>
      </c>
      <c r="V154" s="153">
        <v>8951</v>
      </c>
      <c r="W154" s="153">
        <v>9</v>
      </c>
      <c r="X154" s="151">
        <v>6405</v>
      </c>
      <c r="Y154" s="154">
        <v>0.146169825601056</v>
      </c>
      <c r="Z154" s="154">
        <v>0.0685468076772425</v>
      </c>
      <c r="AA154" s="154">
        <v>0.0367949648995401</v>
      </c>
      <c r="AB154" s="155">
        <v>0.121082621082621</v>
      </c>
      <c r="AC154" s="156">
        <v>0.0317518427777024</v>
      </c>
      <c r="AD154" s="157">
        <v>20466</v>
      </c>
      <c r="AE154" s="158">
        <v>2911</v>
      </c>
      <c r="AF154" s="158">
        <v>6</v>
      </c>
      <c r="AG154" s="158">
        <v>15172</v>
      </c>
      <c r="AH154" s="158">
        <v>1461</v>
      </c>
      <c r="AI154" s="158">
        <v>0</v>
      </c>
      <c r="AJ154" s="155">
        <v>0.141942734291019</v>
      </c>
      <c r="AK154" s="155">
        <v>0.0962958080674927</v>
      </c>
      <c r="AL154" s="156">
        <v>0.0456469262235265</v>
      </c>
    </row>
    <row r="155" ht="20.25" spans="1:38">
      <c r="A155" s="148" t="s">
        <v>1455</v>
      </c>
      <c r="B155" s="149" t="s">
        <v>1856</v>
      </c>
      <c r="C155" s="165" t="s">
        <v>1506</v>
      </c>
      <c r="D155" s="150">
        <v>1016</v>
      </c>
      <c r="E155" s="150">
        <v>97</v>
      </c>
      <c r="F155" s="150">
        <v>77</v>
      </c>
      <c r="G155" s="150">
        <v>0</v>
      </c>
      <c r="H155" s="150">
        <v>0</v>
      </c>
      <c r="I155" s="151">
        <v>855</v>
      </c>
      <c r="J155" s="151">
        <v>203</v>
      </c>
      <c r="K155" s="151">
        <v>202</v>
      </c>
      <c r="L155" s="151">
        <v>0</v>
      </c>
      <c r="M155" s="151">
        <v>0</v>
      </c>
      <c r="N155" s="151">
        <v>1093</v>
      </c>
      <c r="O155" s="151">
        <v>129</v>
      </c>
      <c r="P155" s="151">
        <v>128</v>
      </c>
      <c r="Q155" s="151">
        <v>0</v>
      </c>
      <c r="R155" s="151">
        <v>0</v>
      </c>
      <c r="S155" s="152">
        <v>0.015</v>
      </c>
      <c r="T155" s="153">
        <v>23476</v>
      </c>
      <c r="U155" s="153">
        <v>3625</v>
      </c>
      <c r="V155" s="153">
        <v>3594</v>
      </c>
      <c r="W155" s="153">
        <v>0</v>
      </c>
      <c r="X155" s="151">
        <v>2902</v>
      </c>
      <c r="Y155" s="154">
        <v>0.154413017549838</v>
      </c>
      <c r="Z155" s="154">
        <v>0.0954724409448819</v>
      </c>
      <c r="AA155" s="154">
        <v>0.237426900584795</v>
      </c>
      <c r="AB155" s="155">
        <v>0.118023787740165</v>
      </c>
      <c r="AC155" s="156">
        <v>-0.141954459639913</v>
      </c>
      <c r="AD155" s="157">
        <v>6660</v>
      </c>
      <c r="AE155" s="158">
        <v>722</v>
      </c>
      <c r="AF155" s="158">
        <v>0</v>
      </c>
      <c r="AG155" s="158">
        <v>5509</v>
      </c>
      <c r="AH155" s="158">
        <v>781</v>
      </c>
      <c r="AI155" s="158">
        <v>0</v>
      </c>
      <c r="AJ155" s="155">
        <v>0.108408408408408</v>
      </c>
      <c r="AK155" s="155">
        <v>0.141768015973861</v>
      </c>
      <c r="AL155" s="156">
        <v>-0.0333596075654526</v>
      </c>
    </row>
    <row r="156" ht="20.25" spans="1:38">
      <c r="A156" s="148" t="s">
        <v>1455</v>
      </c>
      <c r="B156" s="149" t="s">
        <v>1856</v>
      </c>
      <c r="C156" s="165" t="s">
        <v>1530</v>
      </c>
      <c r="D156" s="150">
        <v>2370</v>
      </c>
      <c r="E156" s="150">
        <v>372</v>
      </c>
      <c r="F156" s="150">
        <v>293</v>
      </c>
      <c r="G156" s="150">
        <v>0</v>
      </c>
      <c r="H156" s="150">
        <v>0</v>
      </c>
      <c r="I156" s="151">
        <v>2959</v>
      </c>
      <c r="J156" s="151">
        <v>725</v>
      </c>
      <c r="K156" s="151">
        <v>719</v>
      </c>
      <c r="L156" s="151">
        <v>0</v>
      </c>
      <c r="M156" s="151">
        <v>0</v>
      </c>
      <c r="N156" s="151">
        <v>1535</v>
      </c>
      <c r="O156" s="151">
        <v>358</v>
      </c>
      <c r="P156" s="151">
        <v>357</v>
      </c>
      <c r="Q156" s="151">
        <v>0</v>
      </c>
      <c r="R156" s="151">
        <v>0</v>
      </c>
      <c r="S156" s="152">
        <v>0.015</v>
      </c>
      <c r="T156" s="153">
        <v>55093</v>
      </c>
      <c r="U156" s="153">
        <v>14083</v>
      </c>
      <c r="V156" s="153">
        <v>13949</v>
      </c>
      <c r="W156" s="153">
        <v>1</v>
      </c>
      <c r="X156" s="151">
        <v>11324</v>
      </c>
      <c r="Y156" s="154">
        <v>0.255604160238143</v>
      </c>
      <c r="Z156" s="154">
        <v>0.156962025316456</v>
      </c>
      <c r="AA156" s="154">
        <v>0.245015207840487</v>
      </c>
      <c r="AB156" s="155">
        <v>0.233224755700326</v>
      </c>
      <c r="AC156" s="156">
        <v>-0.0880531825240309</v>
      </c>
      <c r="AD156" s="157">
        <v>16071</v>
      </c>
      <c r="AE156" s="158">
        <v>3457</v>
      </c>
      <c r="AF156" s="158">
        <v>0</v>
      </c>
      <c r="AG156" s="158">
        <v>14597</v>
      </c>
      <c r="AH156" s="158">
        <v>3893</v>
      </c>
      <c r="AI156" s="158">
        <v>1</v>
      </c>
      <c r="AJ156" s="155">
        <v>0.215107958434447</v>
      </c>
      <c r="AK156" s="155">
        <v>0.26663012947866</v>
      </c>
      <c r="AL156" s="156">
        <v>-0.0515221710442129</v>
      </c>
    </row>
    <row r="157" ht="20.25" spans="1:38">
      <c r="A157" s="148" t="s">
        <v>1455</v>
      </c>
      <c r="B157" s="149" t="s">
        <v>1856</v>
      </c>
      <c r="C157" s="165" t="s">
        <v>1531</v>
      </c>
      <c r="D157" s="150">
        <v>403</v>
      </c>
      <c r="E157" s="150">
        <v>409</v>
      </c>
      <c r="F157" s="150">
        <v>252</v>
      </c>
      <c r="G157" s="150">
        <v>0</v>
      </c>
      <c r="H157" s="150">
        <v>0</v>
      </c>
      <c r="I157" s="151">
        <v>812</v>
      </c>
      <c r="J157" s="151">
        <v>45</v>
      </c>
      <c r="K157" s="151">
        <v>45</v>
      </c>
      <c r="L157" s="151">
        <v>0</v>
      </c>
      <c r="M157" s="151">
        <v>0</v>
      </c>
      <c r="N157" s="151">
        <v>1030</v>
      </c>
      <c r="O157" s="151">
        <v>100</v>
      </c>
      <c r="P157" s="151">
        <v>93</v>
      </c>
      <c r="Q157" s="151">
        <v>0</v>
      </c>
      <c r="R157" s="151">
        <v>0</v>
      </c>
      <c r="S157" s="152">
        <v>0.015</v>
      </c>
      <c r="T157" s="153">
        <v>16299</v>
      </c>
      <c r="U157" s="153">
        <v>3686</v>
      </c>
      <c r="V157" s="153">
        <v>3490</v>
      </c>
      <c r="W157" s="153">
        <v>0</v>
      </c>
      <c r="X157" s="151">
        <v>2905</v>
      </c>
      <c r="Y157" s="154">
        <v>0.22614884348733</v>
      </c>
      <c r="Z157" s="154">
        <v>1.01488833746898</v>
      </c>
      <c r="AA157" s="154">
        <v>0.0554187192118227</v>
      </c>
      <c r="AB157" s="155">
        <v>0.0970873786407767</v>
      </c>
      <c r="AC157" s="156">
        <v>0.95946961825716</v>
      </c>
      <c r="AD157" s="157">
        <v>4720</v>
      </c>
      <c r="AE157" s="158">
        <v>904</v>
      </c>
      <c r="AF157" s="158">
        <v>0</v>
      </c>
      <c r="AG157" s="158">
        <v>3974</v>
      </c>
      <c r="AH157" s="158">
        <v>901</v>
      </c>
      <c r="AI157" s="158">
        <v>0</v>
      </c>
      <c r="AJ157" s="155">
        <v>0.191525423728814</v>
      </c>
      <c r="AK157" s="155">
        <v>0.226723704076497</v>
      </c>
      <c r="AL157" s="156">
        <v>-0.0351982803476837</v>
      </c>
    </row>
    <row r="158" ht="20.25" spans="1:38">
      <c r="A158" s="148" t="s">
        <v>1455</v>
      </c>
      <c r="B158" s="149" t="s">
        <v>1856</v>
      </c>
      <c r="C158" s="165" t="s">
        <v>1534</v>
      </c>
      <c r="D158" s="150">
        <v>1251</v>
      </c>
      <c r="E158" s="150">
        <v>237</v>
      </c>
      <c r="F158" s="150">
        <v>166</v>
      </c>
      <c r="G158" s="150">
        <v>0</v>
      </c>
      <c r="H158" s="150">
        <v>0</v>
      </c>
      <c r="I158" s="151">
        <v>1018</v>
      </c>
      <c r="J158" s="151">
        <v>203</v>
      </c>
      <c r="K158" s="151">
        <v>202</v>
      </c>
      <c r="L158" s="151">
        <v>0</v>
      </c>
      <c r="M158" s="151">
        <v>0</v>
      </c>
      <c r="N158" s="151">
        <v>1710</v>
      </c>
      <c r="O158" s="151">
        <v>466</v>
      </c>
      <c r="P158" s="151">
        <v>461</v>
      </c>
      <c r="Q158" s="151">
        <v>0</v>
      </c>
      <c r="R158" s="151">
        <v>0</v>
      </c>
      <c r="S158" s="152">
        <v>0.015</v>
      </c>
      <c r="T158" s="153">
        <v>35264</v>
      </c>
      <c r="U158" s="153">
        <v>5762</v>
      </c>
      <c r="V158" s="153">
        <v>5677</v>
      </c>
      <c r="W158" s="153">
        <v>21</v>
      </c>
      <c r="X158" s="151">
        <v>4295</v>
      </c>
      <c r="Y158" s="154">
        <v>0.162800589836661</v>
      </c>
      <c r="Z158" s="154">
        <v>0.189448441247002</v>
      </c>
      <c r="AA158" s="154">
        <v>0.199410609037328</v>
      </c>
      <c r="AB158" s="155">
        <v>0.272514619883041</v>
      </c>
      <c r="AC158" s="156">
        <v>-0.00996216779032572</v>
      </c>
      <c r="AD158" s="157">
        <v>10165</v>
      </c>
      <c r="AE158" s="158">
        <v>1695</v>
      </c>
      <c r="AF158" s="158">
        <v>0</v>
      </c>
      <c r="AG158" s="158">
        <v>7497</v>
      </c>
      <c r="AH158" s="158">
        <v>1101</v>
      </c>
      <c r="AI158" s="158">
        <v>6</v>
      </c>
      <c r="AJ158" s="155">
        <v>0.166748647319233</v>
      </c>
      <c r="AK158" s="155">
        <v>0.146058423369348</v>
      </c>
      <c r="AL158" s="156">
        <v>0.0206902239498849</v>
      </c>
    </row>
    <row r="159" ht="20.25" spans="1:38">
      <c r="A159" s="148" t="s">
        <v>1455</v>
      </c>
      <c r="B159" s="149" t="s">
        <v>1856</v>
      </c>
      <c r="C159" s="165" t="s">
        <v>1539</v>
      </c>
      <c r="D159" s="150">
        <v>1161</v>
      </c>
      <c r="E159" s="150">
        <v>489</v>
      </c>
      <c r="F159" s="150">
        <v>371</v>
      </c>
      <c r="G159" s="150">
        <v>0</v>
      </c>
      <c r="H159" s="150">
        <v>0</v>
      </c>
      <c r="I159" s="151">
        <v>2976</v>
      </c>
      <c r="J159" s="151">
        <v>589</v>
      </c>
      <c r="K159" s="151">
        <v>587</v>
      </c>
      <c r="L159" s="151">
        <v>0</v>
      </c>
      <c r="M159" s="151">
        <v>0</v>
      </c>
      <c r="N159" s="151">
        <v>2414</v>
      </c>
      <c r="O159" s="151">
        <v>757</v>
      </c>
      <c r="P159" s="151">
        <v>755</v>
      </c>
      <c r="Q159" s="151">
        <v>0</v>
      </c>
      <c r="R159" s="151">
        <v>0</v>
      </c>
      <c r="S159" s="152">
        <v>0.015</v>
      </c>
      <c r="T159" s="153">
        <v>53843</v>
      </c>
      <c r="U159" s="153">
        <v>14355</v>
      </c>
      <c r="V159" s="153">
        <v>14130</v>
      </c>
      <c r="W159" s="153">
        <v>0</v>
      </c>
      <c r="X159" s="151">
        <v>9994</v>
      </c>
      <c r="Y159" s="154">
        <v>0.266608472781977</v>
      </c>
      <c r="Z159" s="154">
        <v>0.421188630490956</v>
      </c>
      <c r="AA159" s="154">
        <v>0.197916666666667</v>
      </c>
      <c r="AB159" s="155">
        <v>0.313587406793703</v>
      </c>
      <c r="AC159" s="156">
        <v>0.223271963824289</v>
      </c>
      <c r="AD159" s="157">
        <v>16408</v>
      </c>
      <c r="AE159" s="158">
        <v>3703</v>
      </c>
      <c r="AF159" s="158">
        <v>0</v>
      </c>
      <c r="AG159" s="158">
        <v>16900</v>
      </c>
      <c r="AH159" s="158">
        <v>4261</v>
      </c>
      <c r="AI159" s="158">
        <v>0</v>
      </c>
      <c r="AJ159" s="155">
        <v>0.225682593856655</v>
      </c>
      <c r="AK159" s="155">
        <v>0.252130177514793</v>
      </c>
      <c r="AL159" s="156">
        <v>-0.0264475836581376</v>
      </c>
    </row>
    <row r="160" ht="20.25" spans="1:38">
      <c r="A160" s="148" t="s">
        <v>1455</v>
      </c>
      <c r="B160" s="149" t="s">
        <v>1856</v>
      </c>
      <c r="C160" s="165" t="s">
        <v>1522</v>
      </c>
      <c r="D160" s="150">
        <v>584</v>
      </c>
      <c r="E160" s="150">
        <v>13</v>
      </c>
      <c r="F160" s="150">
        <v>8</v>
      </c>
      <c r="G160" s="150">
        <v>0</v>
      </c>
      <c r="H160" s="150">
        <v>0</v>
      </c>
      <c r="I160" s="151">
        <v>401</v>
      </c>
      <c r="J160" s="151">
        <v>207</v>
      </c>
      <c r="K160" s="151">
        <v>201</v>
      </c>
      <c r="L160" s="151">
        <v>0</v>
      </c>
      <c r="M160" s="151">
        <v>0</v>
      </c>
      <c r="N160" s="151">
        <v>449</v>
      </c>
      <c r="O160" s="151">
        <v>33</v>
      </c>
      <c r="P160" s="151">
        <v>33</v>
      </c>
      <c r="Q160" s="151">
        <v>0</v>
      </c>
      <c r="R160" s="151">
        <v>0</v>
      </c>
      <c r="S160" s="152">
        <v>0.015</v>
      </c>
      <c r="T160" s="153">
        <v>37989</v>
      </c>
      <c r="U160" s="153">
        <v>8570</v>
      </c>
      <c r="V160" s="153">
        <v>8490</v>
      </c>
      <c r="W160" s="153">
        <v>0</v>
      </c>
      <c r="X160" s="151">
        <v>3511</v>
      </c>
      <c r="Y160" s="154">
        <v>0.225591618626445</v>
      </c>
      <c r="Z160" s="154">
        <v>0.0222602739726027</v>
      </c>
      <c r="AA160" s="154">
        <v>0.516209476309227</v>
      </c>
      <c r="AB160" s="155">
        <v>0.0734966592427617</v>
      </c>
      <c r="AC160" s="156">
        <v>-0.493949202336624</v>
      </c>
      <c r="AD160" s="157">
        <v>5308</v>
      </c>
      <c r="AE160" s="158">
        <v>949</v>
      </c>
      <c r="AF160" s="158">
        <v>0</v>
      </c>
      <c r="AG160" s="158">
        <v>7883</v>
      </c>
      <c r="AH160" s="158">
        <v>2913</v>
      </c>
      <c r="AI160" s="158">
        <v>0</v>
      </c>
      <c r="AJ160" s="155">
        <v>0.178786737000754</v>
      </c>
      <c r="AK160" s="155">
        <v>0.369529366992262</v>
      </c>
      <c r="AL160" s="156">
        <v>-0.190742629991508</v>
      </c>
    </row>
    <row r="161" ht="20.25" spans="1:38">
      <c r="A161" s="148" t="s">
        <v>1455</v>
      </c>
      <c r="B161" s="149" t="s">
        <v>1856</v>
      </c>
      <c r="C161" s="165" t="s">
        <v>1528</v>
      </c>
      <c r="D161" s="150">
        <v>3630</v>
      </c>
      <c r="E161" s="150">
        <v>8</v>
      </c>
      <c r="F161" s="150">
        <v>2</v>
      </c>
      <c r="G161" s="150">
        <v>0</v>
      </c>
      <c r="H161" s="150">
        <v>0</v>
      </c>
      <c r="I161" s="151">
        <v>4131</v>
      </c>
      <c r="J161" s="151">
        <v>128</v>
      </c>
      <c r="K161" s="151">
        <v>122</v>
      </c>
      <c r="L161" s="151">
        <v>0</v>
      </c>
      <c r="M161" s="151">
        <v>0</v>
      </c>
      <c r="N161" s="151">
        <v>473</v>
      </c>
      <c r="O161" s="151">
        <v>159</v>
      </c>
      <c r="P161" s="151">
        <v>154</v>
      </c>
      <c r="Q161" s="151">
        <v>0</v>
      </c>
      <c r="R161" s="151">
        <v>0</v>
      </c>
      <c r="S161" s="152">
        <v>0.015</v>
      </c>
      <c r="T161" s="153">
        <v>56487</v>
      </c>
      <c r="U161" s="153">
        <v>10735</v>
      </c>
      <c r="V161" s="153">
        <v>10662</v>
      </c>
      <c r="W161" s="153">
        <v>0</v>
      </c>
      <c r="X161" s="151">
        <v>7208</v>
      </c>
      <c r="Y161" s="154">
        <v>0.19004372687521</v>
      </c>
      <c r="Z161" s="154">
        <v>0.00220385674931129</v>
      </c>
      <c r="AA161" s="154">
        <v>0.0309852335996127</v>
      </c>
      <c r="AB161" s="155">
        <v>0.33615221987315</v>
      </c>
      <c r="AC161" s="156">
        <v>-0.0287813768503014</v>
      </c>
      <c r="AD161" s="157">
        <v>12427</v>
      </c>
      <c r="AE161" s="158">
        <v>1501</v>
      </c>
      <c r="AF161" s="158">
        <v>0</v>
      </c>
      <c r="AG161" s="158">
        <v>14472</v>
      </c>
      <c r="AH161" s="158">
        <v>3116</v>
      </c>
      <c r="AI161" s="158">
        <v>0</v>
      </c>
      <c r="AJ161" s="155">
        <v>0.120785386658083</v>
      </c>
      <c r="AK161" s="155">
        <v>0.215312327252626</v>
      </c>
      <c r="AL161" s="156">
        <v>-0.0945269405945425</v>
      </c>
    </row>
    <row r="162" ht="20.25" spans="1:38">
      <c r="A162" s="148" t="s">
        <v>1455</v>
      </c>
      <c r="B162" s="149" t="s">
        <v>1856</v>
      </c>
      <c r="C162" s="165" t="s">
        <v>1533</v>
      </c>
      <c r="D162" s="150">
        <v>2795</v>
      </c>
      <c r="E162" s="150">
        <v>123</v>
      </c>
      <c r="F162" s="150">
        <v>77</v>
      </c>
      <c r="G162" s="150">
        <v>0</v>
      </c>
      <c r="H162" s="150">
        <v>0</v>
      </c>
      <c r="I162" s="151">
        <v>2944</v>
      </c>
      <c r="J162" s="151">
        <v>839</v>
      </c>
      <c r="K162" s="151">
        <v>810</v>
      </c>
      <c r="L162" s="151">
        <v>0</v>
      </c>
      <c r="M162" s="151">
        <v>0</v>
      </c>
      <c r="N162" s="151">
        <v>758</v>
      </c>
      <c r="O162" s="151">
        <v>826</v>
      </c>
      <c r="P162" s="151">
        <v>798</v>
      </c>
      <c r="Q162" s="151">
        <v>0</v>
      </c>
      <c r="R162" s="151">
        <v>0</v>
      </c>
      <c r="S162" s="152">
        <v>0.015</v>
      </c>
      <c r="T162" s="153">
        <v>43835</v>
      </c>
      <c r="U162" s="153">
        <v>14114</v>
      </c>
      <c r="V162" s="153">
        <v>13924</v>
      </c>
      <c r="W162" s="153">
        <v>50</v>
      </c>
      <c r="X162" s="151">
        <v>3739</v>
      </c>
      <c r="Y162" s="154">
        <v>0.320839511805635</v>
      </c>
      <c r="Z162" s="154">
        <v>0.0440071556350626</v>
      </c>
      <c r="AA162" s="154">
        <v>0.284986413043478</v>
      </c>
      <c r="AB162" s="155">
        <v>1.08970976253298</v>
      </c>
      <c r="AC162" s="156">
        <v>-0.240979257408416</v>
      </c>
      <c r="AD162" s="157">
        <v>12350</v>
      </c>
      <c r="AE162" s="158">
        <v>4052</v>
      </c>
      <c r="AF162" s="158">
        <v>0</v>
      </c>
      <c r="AG162" s="158">
        <v>16206</v>
      </c>
      <c r="AH162" s="158">
        <v>6239</v>
      </c>
      <c r="AI162" s="158">
        <v>15</v>
      </c>
      <c r="AJ162" s="155">
        <v>0.328097165991903</v>
      </c>
      <c r="AK162" s="155">
        <v>0.384055288164877</v>
      </c>
      <c r="AL162" s="156">
        <v>-0.0559581221729744</v>
      </c>
    </row>
    <row r="163" ht="20.25" spans="1:38">
      <c r="A163" s="148" t="s">
        <v>1455</v>
      </c>
      <c r="B163" s="149" t="s">
        <v>1856</v>
      </c>
      <c r="C163" s="165" t="s">
        <v>1512</v>
      </c>
      <c r="D163" s="150">
        <v>2738</v>
      </c>
      <c r="E163" s="150">
        <v>346</v>
      </c>
      <c r="F163" s="150">
        <v>180</v>
      </c>
      <c r="G163" s="150">
        <v>0</v>
      </c>
      <c r="H163" s="150">
        <v>0</v>
      </c>
      <c r="I163" s="151">
        <v>1595</v>
      </c>
      <c r="J163" s="151">
        <v>113</v>
      </c>
      <c r="K163" s="151">
        <v>107</v>
      </c>
      <c r="L163" s="151">
        <v>0</v>
      </c>
      <c r="M163" s="151">
        <v>0</v>
      </c>
      <c r="N163" s="151">
        <v>484</v>
      </c>
      <c r="O163" s="151">
        <v>392</v>
      </c>
      <c r="P163" s="151">
        <v>390</v>
      </c>
      <c r="Q163" s="151">
        <v>0</v>
      </c>
      <c r="R163" s="151">
        <v>0</v>
      </c>
      <c r="S163" s="152">
        <v>0.015</v>
      </c>
      <c r="T163" s="153">
        <v>32994</v>
      </c>
      <c r="U163" s="153">
        <v>9002</v>
      </c>
      <c r="V163" s="153">
        <v>8741</v>
      </c>
      <c r="W163" s="153">
        <v>6</v>
      </c>
      <c r="X163" s="151">
        <v>6380</v>
      </c>
      <c r="Y163" s="154">
        <v>0.272655634357762</v>
      </c>
      <c r="Z163" s="154">
        <v>0.126369612856099</v>
      </c>
      <c r="AA163" s="154">
        <v>0.070846394984326</v>
      </c>
      <c r="AB163" s="155">
        <v>0.809917355371901</v>
      </c>
      <c r="AC163" s="156">
        <v>0.0555232178717733</v>
      </c>
      <c r="AD163" s="157">
        <v>11447</v>
      </c>
      <c r="AE163" s="158">
        <v>2201</v>
      </c>
      <c r="AF163" s="158">
        <v>1</v>
      </c>
      <c r="AG163" s="158">
        <v>6956</v>
      </c>
      <c r="AH163" s="158">
        <v>1286</v>
      </c>
      <c r="AI163" s="158">
        <v>0</v>
      </c>
      <c r="AJ163" s="155">
        <v>0.192190093474273</v>
      </c>
      <c r="AK163" s="155">
        <v>0.18487636572743</v>
      </c>
      <c r="AL163" s="156">
        <v>0.00731372774684319</v>
      </c>
    </row>
    <row r="164" ht="20.25" spans="1:38">
      <c r="A164" s="148" t="s">
        <v>1455</v>
      </c>
      <c r="B164" s="149" t="s">
        <v>1856</v>
      </c>
      <c r="C164" s="165" t="s">
        <v>1518</v>
      </c>
      <c r="D164" s="150">
        <v>1165</v>
      </c>
      <c r="E164" s="150">
        <v>123</v>
      </c>
      <c r="F164" s="150">
        <v>64</v>
      </c>
      <c r="G164" s="150">
        <v>0</v>
      </c>
      <c r="H164" s="150">
        <v>0</v>
      </c>
      <c r="I164" s="151">
        <v>1299</v>
      </c>
      <c r="J164" s="151">
        <v>102</v>
      </c>
      <c r="K164" s="151">
        <v>101</v>
      </c>
      <c r="L164" s="151">
        <v>0</v>
      </c>
      <c r="M164" s="151">
        <v>0</v>
      </c>
      <c r="N164" s="151">
        <v>1494</v>
      </c>
      <c r="O164" s="151">
        <v>705</v>
      </c>
      <c r="P164" s="151">
        <v>695</v>
      </c>
      <c r="Q164" s="151">
        <v>0</v>
      </c>
      <c r="R164" s="151">
        <v>0</v>
      </c>
      <c r="S164" s="152">
        <v>0.015</v>
      </c>
      <c r="T164" s="153">
        <v>27922</v>
      </c>
      <c r="U164" s="153">
        <v>12325</v>
      </c>
      <c r="V164" s="153">
        <v>12127</v>
      </c>
      <c r="W164" s="153">
        <v>0</v>
      </c>
      <c r="X164" s="151">
        <v>5604</v>
      </c>
      <c r="Y164" s="154">
        <v>0.441408208581047</v>
      </c>
      <c r="Z164" s="154">
        <v>0.105579399141631</v>
      </c>
      <c r="AA164" s="154">
        <v>0.0785219399538106</v>
      </c>
      <c r="AB164" s="155">
        <v>0.471887550200803</v>
      </c>
      <c r="AC164" s="156">
        <v>0.0270574591878203</v>
      </c>
      <c r="AD164" s="157">
        <v>8723</v>
      </c>
      <c r="AE164" s="158">
        <v>3463</v>
      </c>
      <c r="AF164" s="158">
        <v>0</v>
      </c>
      <c r="AG164" s="158">
        <v>3795</v>
      </c>
      <c r="AH164" s="158">
        <v>3897</v>
      </c>
      <c r="AI164" s="158">
        <v>0</v>
      </c>
      <c r="AJ164" s="155">
        <v>0.396996446176774</v>
      </c>
      <c r="AK164" s="155">
        <v>1.02687747035573</v>
      </c>
      <c r="AL164" s="156">
        <v>-0.629881024178957</v>
      </c>
    </row>
    <row r="165" ht="20.25" spans="1:38">
      <c r="A165" s="148" t="s">
        <v>1455</v>
      </c>
      <c r="B165" s="149" t="s">
        <v>1856</v>
      </c>
      <c r="C165" s="165" t="s">
        <v>1536</v>
      </c>
      <c r="D165" s="150">
        <v>1024</v>
      </c>
      <c r="E165" s="150">
        <v>33</v>
      </c>
      <c r="F165" s="150">
        <v>20</v>
      </c>
      <c r="G165" s="150">
        <v>0</v>
      </c>
      <c r="H165" s="150">
        <v>0</v>
      </c>
      <c r="I165" s="151">
        <v>232</v>
      </c>
      <c r="J165" s="151">
        <v>84</v>
      </c>
      <c r="K165" s="151">
        <v>84</v>
      </c>
      <c r="L165" s="151">
        <v>0</v>
      </c>
      <c r="M165" s="151">
        <v>0</v>
      </c>
      <c r="N165" s="151">
        <v>373</v>
      </c>
      <c r="O165" s="151">
        <v>66</v>
      </c>
      <c r="P165" s="151">
        <v>66</v>
      </c>
      <c r="Q165" s="151">
        <v>0</v>
      </c>
      <c r="R165" s="151">
        <v>0</v>
      </c>
      <c r="S165" s="152">
        <v>0.015</v>
      </c>
      <c r="T165" s="153">
        <v>19187</v>
      </c>
      <c r="U165" s="153">
        <v>2381</v>
      </c>
      <c r="V165" s="153">
        <v>2368</v>
      </c>
      <c r="W165" s="153">
        <v>3</v>
      </c>
      <c r="X165" s="151">
        <v>1640</v>
      </c>
      <c r="Y165" s="154">
        <v>0.123938083077083</v>
      </c>
      <c r="Z165" s="154">
        <v>0.0322265625</v>
      </c>
      <c r="AA165" s="154">
        <v>0.362068965517241</v>
      </c>
      <c r="AB165" s="155">
        <v>0.176943699731903</v>
      </c>
      <c r="AC165" s="156">
        <v>-0.329842403017241</v>
      </c>
      <c r="AD165" s="157">
        <v>5009</v>
      </c>
      <c r="AE165" s="158">
        <v>436</v>
      </c>
      <c r="AF165" s="158">
        <v>0</v>
      </c>
      <c r="AG165" s="158">
        <v>1584</v>
      </c>
      <c r="AH165" s="158">
        <v>366</v>
      </c>
      <c r="AI165" s="158">
        <v>0</v>
      </c>
      <c r="AJ165" s="155">
        <v>0.0870433220203633</v>
      </c>
      <c r="AK165" s="155">
        <v>0.231060606060606</v>
      </c>
      <c r="AL165" s="156">
        <v>-0.144017284040243</v>
      </c>
    </row>
    <row r="166" ht="20.25" spans="1:38">
      <c r="A166" s="148" t="s">
        <v>1455</v>
      </c>
      <c r="B166" s="149" t="s">
        <v>1856</v>
      </c>
      <c r="C166" s="165" t="s">
        <v>1505</v>
      </c>
      <c r="D166" s="150">
        <v>2550</v>
      </c>
      <c r="E166" s="150">
        <v>217</v>
      </c>
      <c r="F166" s="150">
        <v>110</v>
      </c>
      <c r="G166" s="150">
        <v>0</v>
      </c>
      <c r="H166" s="150">
        <v>0</v>
      </c>
      <c r="I166" s="151">
        <v>1933</v>
      </c>
      <c r="J166" s="151">
        <v>412</v>
      </c>
      <c r="K166" s="151">
        <v>408</v>
      </c>
      <c r="L166" s="151">
        <v>0</v>
      </c>
      <c r="M166" s="151">
        <v>0</v>
      </c>
      <c r="N166" s="151">
        <v>1467</v>
      </c>
      <c r="O166" s="151">
        <v>777</v>
      </c>
      <c r="P166" s="151">
        <v>767</v>
      </c>
      <c r="Q166" s="151">
        <v>0</v>
      </c>
      <c r="R166" s="151">
        <v>0</v>
      </c>
      <c r="S166" s="152">
        <v>0.015</v>
      </c>
      <c r="T166" s="153">
        <v>81150</v>
      </c>
      <c r="U166" s="153">
        <v>20374</v>
      </c>
      <c r="V166" s="153">
        <v>20103</v>
      </c>
      <c r="W166" s="153">
        <v>49</v>
      </c>
      <c r="X166" s="151">
        <v>12178</v>
      </c>
      <c r="Y166" s="154">
        <v>0.250462107208872</v>
      </c>
      <c r="Z166" s="154">
        <v>0.0850980392156863</v>
      </c>
      <c r="AA166" s="154">
        <v>0.213140196585618</v>
      </c>
      <c r="AB166" s="155">
        <v>0.529652351738241</v>
      </c>
      <c r="AC166" s="156">
        <v>-0.128042157369932</v>
      </c>
      <c r="AD166" s="157">
        <v>17757</v>
      </c>
      <c r="AE166" s="158">
        <v>4344</v>
      </c>
      <c r="AF166" s="158">
        <v>49</v>
      </c>
      <c r="AG166" s="158">
        <v>20256</v>
      </c>
      <c r="AH166" s="158">
        <v>5851</v>
      </c>
      <c r="AI166" s="158">
        <v>0</v>
      </c>
      <c r="AJ166" s="155">
        <v>0.241876443092865</v>
      </c>
      <c r="AK166" s="155">
        <v>0.288852685624013</v>
      </c>
      <c r="AL166" s="156">
        <v>-0.0469762425311478</v>
      </c>
    </row>
    <row r="167" ht="20.25" spans="1:38">
      <c r="A167" s="148" t="s">
        <v>1455</v>
      </c>
      <c r="B167" s="149" t="s">
        <v>1856</v>
      </c>
      <c r="C167" s="165" t="s">
        <v>1508</v>
      </c>
      <c r="D167" s="150">
        <v>2747</v>
      </c>
      <c r="E167" s="150">
        <v>141</v>
      </c>
      <c r="F167" s="150">
        <v>82</v>
      </c>
      <c r="G167" s="150">
        <v>0</v>
      </c>
      <c r="H167" s="150">
        <v>0</v>
      </c>
      <c r="I167" s="151">
        <v>1944</v>
      </c>
      <c r="J167" s="151">
        <v>333</v>
      </c>
      <c r="K167" s="151">
        <v>330</v>
      </c>
      <c r="L167" s="151">
        <v>0</v>
      </c>
      <c r="M167" s="151">
        <v>0</v>
      </c>
      <c r="N167" s="151">
        <v>1238</v>
      </c>
      <c r="O167" s="151">
        <v>487</v>
      </c>
      <c r="P167" s="151">
        <v>485</v>
      </c>
      <c r="Q167" s="151">
        <v>0</v>
      </c>
      <c r="R167" s="151">
        <v>0</v>
      </c>
      <c r="S167" s="152">
        <v>0.015</v>
      </c>
      <c r="T167" s="153">
        <v>64614</v>
      </c>
      <c r="U167" s="153">
        <v>11844</v>
      </c>
      <c r="V167" s="153">
        <v>11703</v>
      </c>
      <c r="W167" s="153">
        <v>34</v>
      </c>
      <c r="X167" s="151">
        <v>8588</v>
      </c>
      <c r="Y167" s="154">
        <v>0.182777726189371</v>
      </c>
      <c r="Z167" s="154">
        <v>0.0513287222424463</v>
      </c>
      <c r="AA167" s="154">
        <v>0.171296296296296</v>
      </c>
      <c r="AB167" s="155">
        <v>0.393376413570275</v>
      </c>
      <c r="AC167" s="156">
        <v>-0.11996757405385</v>
      </c>
      <c r="AD167" s="157">
        <v>16498</v>
      </c>
      <c r="AE167" s="158">
        <v>2819</v>
      </c>
      <c r="AF167" s="158">
        <v>1</v>
      </c>
      <c r="AG167" s="158">
        <v>10728</v>
      </c>
      <c r="AH167" s="158">
        <v>1903</v>
      </c>
      <c r="AI167" s="158">
        <v>4</v>
      </c>
      <c r="AJ167" s="155">
        <v>0.170808582858528</v>
      </c>
      <c r="AK167" s="155">
        <v>0.177013422818792</v>
      </c>
      <c r="AL167" s="156">
        <v>-0.00620483996026364</v>
      </c>
    </row>
    <row r="168" ht="20.25" spans="1:38">
      <c r="A168" s="148" t="s">
        <v>1455</v>
      </c>
      <c r="B168" s="149" t="s">
        <v>1856</v>
      </c>
      <c r="C168" s="165" t="s">
        <v>1509</v>
      </c>
      <c r="D168" s="150">
        <v>1850</v>
      </c>
      <c r="E168" s="150">
        <v>129</v>
      </c>
      <c r="F168" s="150">
        <v>76</v>
      </c>
      <c r="G168" s="150">
        <v>0</v>
      </c>
      <c r="H168" s="150">
        <v>0</v>
      </c>
      <c r="I168" s="151">
        <v>1442</v>
      </c>
      <c r="J168" s="151">
        <v>258</v>
      </c>
      <c r="K168" s="151">
        <v>254</v>
      </c>
      <c r="L168" s="151">
        <v>0</v>
      </c>
      <c r="M168" s="151">
        <v>0</v>
      </c>
      <c r="N168" s="151">
        <v>969</v>
      </c>
      <c r="O168" s="151">
        <v>181</v>
      </c>
      <c r="P168" s="151">
        <v>178</v>
      </c>
      <c r="Q168" s="151">
        <v>0</v>
      </c>
      <c r="R168" s="151">
        <v>0</v>
      </c>
      <c r="S168" s="152">
        <v>0.015</v>
      </c>
      <c r="T168" s="153">
        <v>34763</v>
      </c>
      <c r="U168" s="153">
        <v>7555</v>
      </c>
      <c r="V168" s="153">
        <v>7464</v>
      </c>
      <c r="W168" s="153">
        <v>13</v>
      </c>
      <c r="X168" s="151">
        <v>4753</v>
      </c>
      <c r="Y168" s="154">
        <v>0.216954808273164</v>
      </c>
      <c r="Z168" s="154">
        <v>0.0697297297297297</v>
      </c>
      <c r="AA168" s="154">
        <v>0.178918169209431</v>
      </c>
      <c r="AB168" s="155">
        <v>0.186790505675955</v>
      </c>
      <c r="AC168" s="156">
        <v>-0.109188439479702</v>
      </c>
      <c r="AD168" s="157">
        <v>10833</v>
      </c>
      <c r="AE168" s="158">
        <v>1735</v>
      </c>
      <c r="AF168" s="158">
        <v>0</v>
      </c>
      <c r="AG168" s="158">
        <v>6931</v>
      </c>
      <c r="AH168" s="158">
        <v>1610</v>
      </c>
      <c r="AI168" s="158">
        <v>4</v>
      </c>
      <c r="AJ168" s="155">
        <v>0.160158774116127</v>
      </c>
      <c r="AK168" s="155">
        <v>0.231712595585053</v>
      </c>
      <c r="AL168" s="156">
        <v>-0.071553821468926</v>
      </c>
    </row>
    <row r="169" ht="20.25" spans="1:38">
      <c r="A169" s="148" t="s">
        <v>1455</v>
      </c>
      <c r="B169" s="149" t="s">
        <v>1856</v>
      </c>
      <c r="C169" s="165" t="s">
        <v>1524</v>
      </c>
      <c r="D169" s="150">
        <v>1640</v>
      </c>
      <c r="E169" s="150">
        <v>218</v>
      </c>
      <c r="F169" s="150">
        <v>135</v>
      </c>
      <c r="G169" s="150">
        <v>0</v>
      </c>
      <c r="H169" s="150">
        <v>0</v>
      </c>
      <c r="I169" s="151">
        <v>1514</v>
      </c>
      <c r="J169" s="151">
        <v>328</v>
      </c>
      <c r="K169" s="151">
        <v>327</v>
      </c>
      <c r="L169" s="151">
        <v>0</v>
      </c>
      <c r="M169" s="151">
        <v>0</v>
      </c>
      <c r="N169" s="151">
        <v>1064</v>
      </c>
      <c r="O169" s="151">
        <v>351</v>
      </c>
      <c r="P169" s="151">
        <v>351</v>
      </c>
      <c r="Q169" s="151">
        <v>0</v>
      </c>
      <c r="R169" s="151">
        <v>0</v>
      </c>
      <c r="S169" s="152">
        <v>0.015</v>
      </c>
      <c r="T169" s="153">
        <v>36571</v>
      </c>
      <c r="U169" s="153">
        <v>6419</v>
      </c>
      <c r="V169" s="153">
        <v>6287</v>
      </c>
      <c r="W169" s="153">
        <v>0</v>
      </c>
      <c r="X169" s="151">
        <v>4281</v>
      </c>
      <c r="Y169" s="154">
        <v>0.175521588143611</v>
      </c>
      <c r="Z169" s="154">
        <v>0.132926829268293</v>
      </c>
      <c r="AA169" s="154">
        <v>0.21664464993395</v>
      </c>
      <c r="AB169" s="155">
        <v>0.329887218045113</v>
      </c>
      <c r="AC169" s="156">
        <v>-0.0837178206656571</v>
      </c>
      <c r="AD169" s="157">
        <v>11656</v>
      </c>
      <c r="AE169" s="158">
        <v>1916</v>
      </c>
      <c r="AF169" s="158">
        <v>0</v>
      </c>
      <c r="AG169" s="158">
        <v>7377</v>
      </c>
      <c r="AH169" s="158">
        <v>1193</v>
      </c>
      <c r="AI169" s="158">
        <v>0</v>
      </c>
      <c r="AJ169" s="155">
        <v>0.164378860672615</v>
      </c>
      <c r="AK169" s="155">
        <v>0.161718855903484</v>
      </c>
      <c r="AL169" s="156">
        <v>0.00266000476913114</v>
      </c>
    </row>
    <row r="170" ht="20.25" spans="1:38">
      <c r="A170" s="148" t="s">
        <v>1455</v>
      </c>
      <c r="B170" s="149" t="s">
        <v>1856</v>
      </c>
      <c r="C170" s="165" t="s">
        <v>1504</v>
      </c>
      <c r="D170" s="150">
        <v>5318</v>
      </c>
      <c r="E170" s="150">
        <v>505</v>
      </c>
      <c r="F170" s="150">
        <v>297</v>
      </c>
      <c r="G170" s="150">
        <v>0</v>
      </c>
      <c r="H170" s="150">
        <v>0</v>
      </c>
      <c r="I170" s="151">
        <v>4058</v>
      </c>
      <c r="J170" s="151">
        <v>217</v>
      </c>
      <c r="K170" s="151">
        <v>216</v>
      </c>
      <c r="L170" s="151">
        <v>0</v>
      </c>
      <c r="M170" s="151">
        <v>0</v>
      </c>
      <c r="N170" s="151">
        <v>1401</v>
      </c>
      <c r="O170" s="151">
        <v>225</v>
      </c>
      <c r="P170" s="151">
        <v>225</v>
      </c>
      <c r="Q170" s="151">
        <v>0</v>
      </c>
      <c r="R170" s="151">
        <v>0</v>
      </c>
      <c r="S170" s="152">
        <v>0.015</v>
      </c>
      <c r="T170" s="153">
        <v>61104</v>
      </c>
      <c r="U170" s="153">
        <v>9339</v>
      </c>
      <c r="V170" s="153">
        <v>9043</v>
      </c>
      <c r="W170" s="153">
        <v>0</v>
      </c>
      <c r="X170" s="151">
        <v>6341</v>
      </c>
      <c r="Y170" s="154">
        <v>0.152837784760408</v>
      </c>
      <c r="Z170" s="154">
        <v>0.0949605114704776</v>
      </c>
      <c r="AA170" s="154">
        <v>0.0534746180384426</v>
      </c>
      <c r="AB170" s="155">
        <v>0.160599571734475</v>
      </c>
      <c r="AC170" s="156">
        <v>0.041485893432035</v>
      </c>
      <c r="AD170" s="157">
        <v>20750</v>
      </c>
      <c r="AE170" s="158">
        <v>3117</v>
      </c>
      <c r="AF170" s="158">
        <v>0</v>
      </c>
      <c r="AG170" s="158">
        <v>14623</v>
      </c>
      <c r="AH170" s="158">
        <v>1601</v>
      </c>
      <c r="AI170" s="158">
        <v>0</v>
      </c>
      <c r="AJ170" s="155">
        <v>0.15021686746988</v>
      </c>
      <c r="AK170" s="155">
        <v>0.10948505778568</v>
      </c>
      <c r="AL170" s="156">
        <v>0.0407318096841994</v>
      </c>
    </row>
    <row r="171" ht="20.25" spans="1:38">
      <c r="A171" s="148" t="s">
        <v>1455</v>
      </c>
      <c r="B171" s="149" t="s">
        <v>1856</v>
      </c>
      <c r="C171" s="165" t="s">
        <v>1520</v>
      </c>
      <c r="D171" s="150">
        <v>5286</v>
      </c>
      <c r="E171" s="150">
        <v>286</v>
      </c>
      <c r="F171" s="150">
        <v>199</v>
      </c>
      <c r="G171" s="150">
        <v>0</v>
      </c>
      <c r="H171" s="150">
        <v>0</v>
      </c>
      <c r="I171" s="151">
        <v>3963</v>
      </c>
      <c r="J171" s="151">
        <v>282</v>
      </c>
      <c r="K171" s="151">
        <v>281</v>
      </c>
      <c r="L171" s="151">
        <v>0</v>
      </c>
      <c r="M171" s="151">
        <v>0</v>
      </c>
      <c r="N171" s="151">
        <v>1268</v>
      </c>
      <c r="O171" s="151">
        <v>165</v>
      </c>
      <c r="P171" s="151">
        <v>164</v>
      </c>
      <c r="Q171" s="151">
        <v>0</v>
      </c>
      <c r="R171" s="151">
        <v>0</v>
      </c>
      <c r="S171" s="152">
        <v>0.015</v>
      </c>
      <c r="T171" s="153">
        <v>56653</v>
      </c>
      <c r="U171" s="153">
        <v>7332</v>
      </c>
      <c r="V171" s="153">
        <v>7236</v>
      </c>
      <c r="W171" s="153">
        <v>12</v>
      </c>
      <c r="X171" s="151">
        <v>4944</v>
      </c>
      <c r="Y171" s="154">
        <v>0.129207632428998</v>
      </c>
      <c r="Z171" s="154">
        <v>0.0541051835035944</v>
      </c>
      <c r="AA171" s="154">
        <v>0.0711582134746404</v>
      </c>
      <c r="AB171" s="155">
        <v>0.1301261829653</v>
      </c>
      <c r="AC171" s="156">
        <v>-0.017053029971046</v>
      </c>
      <c r="AD171" s="157">
        <v>19596</v>
      </c>
      <c r="AE171" s="158">
        <v>2517</v>
      </c>
      <c r="AF171" s="158">
        <v>0</v>
      </c>
      <c r="AG171" s="158">
        <v>13872</v>
      </c>
      <c r="AH171" s="158">
        <v>1295</v>
      </c>
      <c r="AI171" s="158">
        <v>0</v>
      </c>
      <c r="AJ171" s="155">
        <v>0.128444580526638</v>
      </c>
      <c r="AK171" s="155">
        <v>0.0933535178777393</v>
      </c>
      <c r="AL171" s="156">
        <v>0.0350910626488988</v>
      </c>
    </row>
    <row r="172" ht="20.25" spans="1:38">
      <c r="A172" s="148" t="s">
        <v>1455</v>
      </c>
      <c r="B172" s="149" t="s">
        <v>1856</v>
      </c>
      <c r="C172" s="165" t="s">
        <v>1529</v>
      </c>
      <c r="D172" s="150">
        <v>4996</v>
      </c>
      <c r="E172" s="150">
        <v>351</v>
      </c>
      <c r="F172" s="150">
        <v>190</v>
      </c>
      <c r="G172" s="150">
        <v>0</v>
      </c>
      <c r="H172" s="150">
        <v>0</v>
      </c>
      <c r="I172" s="151">
        <v>4396</v>
      </c>
      <c r="J172" s="151">
        <v>123</v>
      </c>
      <c r="K172" s="151">
        <v>122</v>
      </c>
      <c r="L172" s="151">
        <v>0</v>
      </c>
      <c r="M172" s="151">
        <v>0</v>
      </c>
      <c r="N172" s="151">
        <v>1283</v>
      </c>
      <c r="O172" s="151">
        <v>133</v>
      </c>
      <c r="P172" s="151">
        <v>131</v>
      </c>
      <c r="Q172" s="151">
        <v>0</v>
      </c>
      <c r="R172" s="151">
        <v>0</v>
      </c>
      <c r="S172" s="152">
        <v>0.015</v>
      </c>
      <c r="T172" s="153">
        <v>56795</v>
      </c>
      <c r="U172" s="153">
        <v>7088</v>
      </c>
      <c r="V172" s="153">
        <v>6922</v>
      </c>
      <c r="W172" s="153">
        <v>3</v>
      </c>
      <c r="X172" s="151">
        <v>5098</v>
      </c>
      <c r="Y172" s="154">
        <v>0.124746896733867</v>
      </c>
      <c r="Z172" s="154">
        <v>0.0702562049639712</v>
      </c>
      <c r="AA172" s="154">
        <v>0.0279799818016379</v>
      </c>
      <c r="AB172" s="155">
        <v>0.103663289166017</v>
      </c>
      <c r="AC172" s="156">
        <v>0.0422762231623333</v>
      </c>
      <c r="AD172" s="157">
        <v>19407</v>
      </c>
      <c r="AE172" s="158">
        <v>2335</v>
      </c>
      <c r="AF172" s="158">
        <v>0</v>
      </c>
      <c r="AG172" s="158">
        <v>13565</v>
      </c>
      <c r="AH172" s="158">
        <v>1094</v>
      </c>
      <c r="AI172" s="158">
        <v>1</v>
      </c>
      <c r="AJ172" s="155">
        <v>0.120317411243366</v>
      </c>
      <c r="AK172" s="155">
        <v>0.0805750092148913</v>
      </c>
      <c r="AL172" s="156">
        <v>0.0397424020284745</v>
      </c>
    </row>
    <row r="173" ht="20.25" spans="1:38">
      <c r="A173" s="148" t="s">
        <v>1455</v>
      </c>
      <c r="B173" s="149" t="s">
        <v>1856</v>
      </c>
      <c r="C173" s="165" t="s">
        <v>1513</v>
      </c>
      <c r="D173" s="150">
        <v>4903</v>
      </c>
      <c r="E173" s="150">
        <v>243</v>
      </c>
      <c r="F173" s="150">
        <v>171</v>
      </c>
      <c r="G173" s="150">
        <v>0</v>
      </c>
      <c r="H173" s="150">
        <v>0</v>
      </c>
      <c r="I173" s="151">
        <v>3733</v>
      </c>
      <c r="J173" s="151">
        <v>203</v>
      </c>
      <c r="K173" s="151">
        <v>201</v>
      </c>
      <c r="L173" s="151">
        <v>0</v>
      </c>
      <c r="M173" s="151">
        <v>0</v>
      </c>
      <c r="N173" s="151">
        <v>1099</v>
      </c>
      <c r="O173" s="151">
        <v>360</v>
      </c>
      <c r="P173" s="151">
        <v>319</v>
      </c>
      <c r="Q173" s="151">
        <v>0</v>
      </c>
      <c r="R173" s="151">
        <v>0</v>
      </c>
      <c r="S173" s="152">
        <v>0.015</v>
      </c>
      <c r="T173" s="153">
        <v>53841</v>
      </c>
      <c r="U173" s="153">
        <v>9770</v>
      </c>
      <c r="V173" s="153">
        <v>9646</v>
      </c>
      <c r="W173" s="153">
        <v>4</v>
      </c>
      <c r="X173" s="151">
        <v>6915</v>
      </c>
      <c r="Y173" s="154">
        <v>0.181385932653554</v>
      </c>
      <c r="Z173" s="154">
        <v>0.0495614929634917</v>
      </c>
      <c r="AA173" s="154">
        <v>0.0543798553442272</v>
      </c>
      <c r="AB173" s="155">
        <v>0.327570518653321</v>
      </c>
      <c r="AC173" s="156">
        <v>-0.00481836238073543</v>
      </c>
      <c r="AD173" s="157">
        <v>19336</v>
      </c>
      <c r="AE173" s="158">
        <v>3050</v>
      </c>
      <c r="AF173" s="158">
        <v>0</v>
      </c>
      <c r="AG173" s="158">
        <v>12694</v>
      </c>
      <c r="AH173" s="158">
        <v>1510</v>
      </c>
      <c r="AI173" s="158">
        <v>0</v>
      </c>
      <c r="AJ173" s="155">
        <v>0.157736863880844</v>
      </c>
      <c r="AK173" s="155">
        <v>0.118953836458169</v>
      </c>
      <c r="AL173" s="156">
        <v>0.0387830274226748</v>
      </c>
    </row>
    <row r="174" ht="20.25" spans="1:38">
      <c r="A174" s="148" t="s">
        <v>1455</v>
      </c>
      <c r="B174" s="149" t="s">
        <v>1856</v>
      </c>
      <c r="C174" s="165" t="s">
        <v>1495</v>
      </c>
      <c r="D174" s="150">
        <v>1587</v>
      </c>
      <c r="E174" s="150">
        <v>146</v>
      </c>
      <c r="F174" s="150">
        <v>86</v>
      </c>
      <c r="G174" s="150">
        <v>0</v>
      </c>
      <c r="H174" s="150">
        <v>0</v>
      </c>
      <c r="I174" s="151">
        <v>2025</v>
      </c>
      <c r="J174" s="151">
        <v>27</v>
      </c>
      <c r="K174" s="151">
        <v>26</v>
      </c>
      <c r="L174" s="151">
        <v>0</v>
      </c>
      <c r="M174" s="151">
        <v>0</v>
      </c>
      <c r="N174" s="151">
        <v>187</v>
      </c>
      <c r="O174" s="151">
        <v>2</v>
      </c>
      <c r="P174" s="151">
        <v>2</v>
      </c>
      <c r="Q174" s="151">
        <v>0</v>
      </c>
      <c r="R174" s="151">
        <v>0</v>
      </c>
      <c r="S174" s="152">
        <v>0.015</v>
      </c>
      <c r="T174" s="153">
        <v>26858</v>
      </c>
      <c r="U174" s="153">
        <v>5911</v>
      </c>
      <c r="V174" s="153">
        <v>5840</v>
      </c>
      <c r="W174" s="153">
        <v>4</v>
      </c>
      <c r="X174" s="151">
        <v>2302</v>
      </c>
      <c r="Y174" s="154">
        <v>0.219934470176484</v>
      </c>
      <c r="Z174" s="154">
        <v>0.091997479521109</v>
      </c>
      <c r="AA174" s="154">
        <v>0.0133333333333333</v>
      </c>
      <c r="AB174" s="155">
        <v>0.0106951871657754</v>
      </c>
      <c r="AC174" s="156">
        <v>0.0786641461877757</v>
      </c>
      <c r="AD174" s="157">
        <v>5144</v>
      </c>
      <c r="AE174" s="158">
        <v>656</v>
      </c>
      <c r="AF174" s="158">
        <v>0</v>
      </c>
      <c r="AG174" s="158">
        <v>4294</v>
      </c>
      <c r="AH174" s="158">
        <v>1363</v>
      </c>
      <c r="AI174" s="158">
        <v>0</v>
      </c>
      <c r="AJ174" s="155">
        <v>0.127527216174184</v>
      </c>
      <c r="AK174" s="155">
        <v>0.317419655333023</v>
      </c>
      <c r="AL174" s="156">
        <v>-0.189892439158839</v>
      </c>
    </row>
    <row r="175" ht="20.25" spans="1:38">
      <c r="A175" s="148" t="s">
        <v>1455</v>
      </c>
      <c r="B175" s="149" t="s">
        <v>1856</v>
      </c>
      <c r="C175" s="165" t="s">
        <v>1510</v>
      </c>
      <c r="D175" s="150">
        <v>1236</v>
      </c>
      <c r="E175" s="150">
        <v>751</v>
      </c>
      <c r="F175" s="150">
        <v>546</v>
      </c>
      <c r="G175" s="150">
        <v>0</v>
      </c>
      <c r="H175" s="150">
        <v>0</v>
      </c>
      <c r="I175" s="151">
        <v>2766</v>
      </c>
      <c r="J175" s="151">
        <v>384</v>
      </c>
      <c r="K175" s="151">
        <v>382</v>
      </c>
      <c r="L175" s="151">
        <v>0</v>
      </c>
      <c r="M175" s="151">
        <v>0</v>
      </c>
      <c r="N175" s="151">
        <v>1820</v>
      </c>
      <c r="O175" s="151">
        <v>126</v>
      </c>
      <c r="P175" s="151">
        <v>123</v>
      </c>
      <c r="Q175" s="151">
        <v>0</v>
      </c>
      <c r="R175" s="151">
        <v>0</v>
      </c>
      <c r="S175" s="152">
        <v>0.015</v>
      </c>
      <c r="T175" s="153">
        <v>37405</v>
      </c>
      <c r="U175" s="153">
        <v>8240</v>
      </c>
      <c r="V175" s="153">
        <v>8018</v>
      </c>
      <c r="W175" s="153">
        <v>7</v>
      </c>
      <c r="X175" s="151">
        <v>6362</v>
      </c>
      <c r="Y175" s="154">
        <v>0.220104264135811</v>
      </c>
      <c r="Z175" s="154">
        <v>0.607605177993528</v>
      </c>
      <c r="AA175" s="154">
        <v>0.13882863340564</v>
      </c>
      <c r="AB175" s="155">
        <v>0.0692307692307692</v>
      </c>
      <c r="AC175" s="156">
        <v>0.468776544587888</v>
      </c>
      <c r="AD175" s="157">
        <v>10281</v>
      </c>
      <c r="AE175" s="158">
        <v>1853</v>
      </c>
      <c r="AF175" s="158">
        <v>5</v>
      </c>
      <c r="AG175" s="158">
        <v>7310</v>
      </c>
      <c r="AH175" s="158">
        <v>2149</v>
      </c>
      <c r="AI175" s="158">
        <v>1</v>
      </c>
      <c r="AJ175" s="155">
        <v>0.179749051648672</v>
      </c>
      <c r="AK175" s="155">
        <v>0.293844049247606</v>
      </c>
      <c r="AL175" s="156">
        <v>-0.114094997598934</v>
      </c>
    </row>
    <row r="176" ht="20.25" spans="1:38">
      <c r="A176" s="148" t="s">
        <v>1455</v>
      </c>
      <c r="B176" s="149" t="s">
        <v>1856</v>
      </c>
      <c r="C176" s="165" t="s">
        <v>1523</v>
      </c>
      <c r="D176" s="150">
        <v>1628</v>
      </c>
      <c r="E176" s="150">
        <v>547</v>
      </c>
      <c r="F176" s="150">
        <v>385</v>
      </c>
      <c r="G176" s="150">
        <v>0</v>
      </c>
      <c r="H176" s="150">
        <v>0</v>
      </c>
      <c r="I176" s="151">
        <v>2479</v>
      </c>
      <c r="J176" s="151">
        <v>409</v>
      </c>
      <c r="K176" s="151">
        <v>406</v>
      </c>
      <c r="L176" s="151">
        <v>0</v>
      </c>
      <c r="M176" s="151">
        <v>0</v>
      </c>
      <c r="N176" s="151">
        <v>2691</v>
      </c>
      <c r="O176" s="151">
        <v>519</v>
      </c>
      <c r="P176" s="151">
        <v>516</v>
      </c>
      <c r="Q176" s="151">
        <v>0</v>
      </c>
      <c r="R176" s="151">
        <v>0</v>
      </c>
      <c r="S176" s="152">
        <v>0.015</v>
      </c>
      <c r="T176" s="153">
        <v>65356</v>
      </c>
      <c r="U176" s="153">
        <v>15517</v>
      </c>
      <c r="V176" s="153">
        <v>15247</v>
      </c>
      <c r="W176" s="153">
        <v>1</v>
      </c>
      <c r="X176" s="151">
        <v>8390</v>
      </c>
      <c r="Y176" s="154">
        <v>0.23740743007528</v>
      </c>
      <c r="Z176" s="154">
        <v>0.335995085995086</v>
      </c>
      <c r="AA176" s="154">
        <v>0.164985881403792</v>
      </c>
      <c r="AB176" s="155">
        <v>0.192865105908584</v>
      </c>
      <c r="AC176" s="156">
        <v>0.171009204591294</v>
      </c>
      <c r="AD176" s="157">
        <v>14377</v>
      </c>
      <c r="AE176" s="158">
        <v>2896</v>
      </c>
      <c r="AF176" s="158">
        <v>0</v>
      </c>
      <c r="AG176" s="158">
        <v>17749</v>
      </c>
      <c r="AH176" s="158">
        <v>4858</v>
      </c>
      <c r="AI176" s="158">
        <v>0</v>
      </c>
      <c r="AJ176" s="155">
        <v>0.201432844126035</v>
      </c>
      <c r="AK176" s="155">
        <v>0.273705560876669</v>
      </c>
      <c r="AL176" s="156">
        <v>-0.0722727167506345</v>
      </c>
    </row>
    <row r="177" ht="20.25" spans="1:38">
      <c r="A177" s="148" t="s">
        <v>1455</v>
      </c>
      <c r="B177" s="149" t="s">
        <v>1856</v>
      </c>
      <c r="C177" s="165" t="s">
        <v>1532</v>
      </c>
      <c r="D177" s="150">
        <v>1647</v>
      </c>
      <c r="E177" s="150">
        <v>4</v>
      </c>
      <c r="F177" s="150">
        <v>1</v>
      </c>
      <c r="G177" s="150">
        <v>0</v>
      </c>
      <c r="H177" s="150">
        <v>0</v>
      </c>
      <c r="I177" s="151">
        <v>1940</v>
      </c>
      <c r="J177" s="151">
        <v>138</v>
      </c>
      <c r="K177" s="151">
        <v>128</v>
      </c>
      <c r="L177" s="151">
        <v>0</v>
      </c>
      <c r="M177" s="151">
        <v>0</v>
      </c>
      <c r="N177" s="151">
        <v>222</v>
      </c>
      <c r="O177" s="151">
        <v>9</v>
      </c>
      <c r="P177" s="151">
        <v>9</v>
      </c>
      <c r="Q177" s="151">
        <v>0</v>
      </c>
      <c r="R177" s="151">
        <v>0</v>
      </c>
      <c r="S177" s="152">
        <v>0.015</v>
      </c>
      <c r="T177" s="153">
        <v>25921</v>
      </c>
      <c r="U177" s="153">
        <v>4134</v>
      </c>
      <c r="V177" s="153">
        <v>4071</v>
      </c>
      <c r="W177" s="153">
        <v>2</v>
      </c>
      <c r="X177" s="151">
        <v>2371</v>
      </c>
      <c r="Y177" s="154">
        <v>0.159407430268894</v>
      </c>
      <c r="Z177" s="154">
        <v>0.00242865816636308</v>
      </c>
      <c r="AA177" s="154">
        <v>0.0711340206185567</v>
      </c>
      <c r="AB177" s="155">
        <v>0.0405405405405405</v>
      </c>
      <c r="AC177" s="156">
        <v>-0.0687053624521936</v>
      </c>
      <c r="AD177" s="157">
        <v>6034</v>
      </c>
      <c r="AE177" s="158">
        <v>600</v>
      </c>
      <c r="AF177" s="158">
        <v>0</v>
      </c>
      <c r="AG177" s="158">
        <v>6479</v>
      </c>
      <c r="AH177" s="158">
        <v>1472</v>
      </c>
      <c r="AI177" s="158">
        <v>1</v>
      </c>
      <c r="AJ177" s="155">
        <v>0.0994365263506795</v>
      </c>
      <c r="AK177" s="155">
        <v>0.227041210063281</v>
      </c>
      <c r="AL177" s="156">
        <v>-0.127604683712602</v>
      </c>
    </row>
    <row r="178" ht="20.25" spans="1:38">
      <c r="A178" s="148" t="s">
        <v>1455</v>
      </c>
      <c r="B178" s="149" t="s">
        <v>1856</v>
      </c>
      <c r="C178" s="165" t="s">
        <v>1535</v>
      </c>
      <c r="D178" s="150">
        <v>2737</v>
      </c>
      <c r="E178" s="150">
        <v>244</v>
      </c>
      <c r="F178" s="150">
        <v>178</v>
      </c>
      <c r="G178" s="150">
        <v>0</v>
      </c>
      <c r="H178" s="150">
        <v>0</v>
      </c>
      <c r="I178" s="151">
        <v>1713</v>
      </c>
      <c r="J178" s="151">
        <v>35</v>
      </c>
      <c r="K178" s="151">
        <v>34</v>
      </c>
      <c r="L178" s="151">
        <v>0</v>
      </c>
      <c r="M178" s="151">
        <v>0</v>
      </c>
      <c r="N178" s="151">
        <v>2238</v>
      </c>
      <c r="O178" s="151">
        <v>69</v>
      </c>
      <c r="P178" s="151">
        <v>69</v>
      </c>
      <c r="Q178" s="151">
        <v>0</v>
      </c>
      <c r="R178" s="151">
        <v>0</v>
      </c>
      <c r="S178" s="152">
        <v>0.015</v>
      </c>
      <c r="T178" s="153">
        <v>35898</v>
      </c>
      <c r="U178" s="153">
        <v>5821</v>
      </c>
      <c r="V178" s="153">
        <v>5726</v>
      </c>
      <c r="W178" s="153">
        <v>8</v>
      </c>
      <c r="X178" s="151">
        <v>4466</v>
      </c>
      <c r="Y178" s="154">
        <v>0.16193102679815</v>
      </c>
      <c r="Z178" s="154">
        <v>0.0891487029594446</v>
      </c>
      <c r="AA178" s="154">
        <v>0.0204319906596614</v>
      </c>
      <c r="AB178" s="155">
        <v>0.0308310991957105</v>
      </c>
      <c r="AC178" s="156">
        <v>0.0687167122997832</v>
      </c>
      <c r="AD178" s="157">
        <v>8929</v>
      </c>
      <c r="AE178" s="158">
        <v>860</v>
      </c>
      <c r="AF178" s="158">
        <v>1</v>
      </c>
      <c r="AG178" s="158">
        <v>5962</v>
      </c>
      <c r="AH178" s="158">
        <v>1526</v>
      </c>
      <c r="AI178" s="158">
        <v>5</v>
      </c>
      <c r="AJ178" s="155">
        <v>0.0962033822376526</v>
      </c>
      <c r="AK178" s="155">
        <v>0.255115732975512</v>
      </c>
      <c r="AL178" s="156">
        <v>-0.158912350737859</v>
      </c>
    </row>
    <row r="179" ht="20.25" spans="1:38">
      <c r="A179" s="148" t="s">
        <v>1455</v>
      </c>
      <c r="B179" s="149" t="s">
        <v>1856</v>
      </c>
      <c r="C179" s="165" t="s">
        <v>1538</v>
      </c>
      <c r="D179" s="150">
        <v>653</v>
      </c>
      <c r="E179" s="150">
        <v>72</v>
      </c>
      <c r="F179" s="150">
        <v>33</v>
      </c>
      <c r="G179" s="150">
        <v>0</v>
      </c>
      <c r="H179" s="150">
        <v>0</v>
      </c>
      <c r="I179" s="151">
        <v>747</v>
      </c>
      <c r="J179" s="151">
        <v>103</v>
      </c>
      <c r="K179" s="151">
        <v>102</v>
      </c>
      <c r="L179" s="151">
        <v>0</v>
      </c>
      <c r="M179" s="151">
        <v>0</v>
      </c>
      <c r="N179" s="151">
        <v>569</v>
      </c>
      <c r="O179" s="151">
        <v>111</v>
      </c>
      <c r="P179" s="151">
        <v>107</v>
      </c>
      <c r="Q179" s="151">
        <v>0</v>
      </c>
      <c r="R179" s="151">
        <v>0</v>
      </c>
      <c r="S179" s="152">
        <v>0.015</v>
      </c>
      <c r="T179" s="153">
        <v>47014</v>
      </c>
      <c r="U179" s="153">
        <v>11195</v>
      </c>
      <c r="V179" s="153">
        <v>11123</v>
      </c>
      <c r="W179" s="153">
        <v>9</v>
      </c>
      <c r="X179" s="151">
        <v>7559</v>
      </c>
      <c r="Y179" s="154">
        <v>0.237929127493938</v>
      </c>
      <c r="Z179" s="154">
        <v>0.110260336906585</v>
      </c>
      <c r="AA179" s="154">
        <v>0.137884872824632</v>
      </c>
      <c r="AB179" s="155">
        <v>0.195079086115993</v>
      </c>
      <c r="AC179" s="156">
        <v>-0.0276245359180469</v>
      </c>
      <c r="AD179" s="157">
        <v>5381</v>
      </c>
      <c r="AE179" s="158">
        <v>926</v>
      </c>
      <c r="AF179" s="158">
        <v>0</v>
      </c>
      <c r="AG179" s="158">
        <v>11825</v>
      </c>
      <c r="AH179" s="158">
        <v>2521</v>
      </c>
      <c r="AI179" s="158">
        <v>0</v>
      </c>
      <c r="AJ179" s="155">
        <v>0.172086972681658</v>
      </c>
      <c r="AK179" s="155">
        <v>0.213192389006342</v>
      </c>
      <c r="AL179" s="156">
        <v>-0.0411054163246848</v>
      </c>
    </row>
    <row r="180" ht="20.25" spans="1:38">
      <c r="A180" s="148" t="s">
        <v>1455</v>
      </c>
      <c r="B180" s="149" t="s">
        <v>1856</v>
      </c>
      <c r="C180" s="165" t="s">
        <v>1526</v>
      </c>
      <c r="D180" s="150">
        <v>5705</v>
      </c>
      <c r="E180" s="150">
        <v>301</v>
      </c>
      <c r="F180" s="150">
        <v>191</v>
      </c>
      <c r="G180" s="150">
        <v>0</v>
      </c>
      <c r="H180" s="150">
        <v>0</v>
      </c>
      <c r="I180" s="151">
        <v>4348</v>
      </c>
      <c r="J180" s="151">
        <v>216</v>
      </c>
      <c r="K180" s="151">
        <v>216</v>
      </c>
      <c r="L180" s="151">
        <v>0</v>
      </c>
      <c r="M180" s="151">
        <v>0</v>
      </c>
      <c r="N180" s="151">
        <v>1390</v>
      </c>
      <c r="O180" s="151">
        <v>132</v>
      </c>
      <c r="P180" s="151">
        <v>127</v>
      </c>
      <c r="Q180" s="151">
        <v>0</v>
      </c>
      <c r="R180" s="151">
        <v>0</v>
      </c>
      <c r="S180" s="152">
        <v>0.015</v>
      </c>
      <c r="T180" s="153">
        <v>58457</v>
      </c>
      <c r="U180" s="153">
        <v>7129</v>
      </c>
      <c r="V180" s="153">
        <v>6966</v>
      </c>
      <c r="W180" s="153">
        <v>0</v>
      </c>
      <c r="X180" s="151">
        <v>4850</v>
      </c>
      <c r="Y180" s="154">
        <v>0.121952888447919</v>
      </c>
      <c r="Z180" s="154">
        <v>0.052760736196319</v>
      </c>
      <c r="AA180" s="154">
        <v>0.0496780128794848</v>
      </c>
      <c r="AB180" s="155">
        <v>0.0949640287769784</v>
      </c>
      <c r="AC180" s="156">
        <v>0.0030827233168342</v>
      </c>
      <c r="AD180" s="157">
        <v>20419</v>
      </c>
      <c r="AE180" s="158">
        <v>2319</v>
      </c>
      <c r="AF180" s="158">
        <v>0</v>
      </c>
      <c r="AG180" s="158">
        <v>14387</v>
      </c>
      <c r="AH180" s="158">
        <v>1167</v>
      </c>
      <c r="AI180" s="158">
        <v>0</v>
      </c>
      <c r="AJ180" s="155">
        <v>0.113570693961506</v>
      </c>
      <c r="AK180" s="155">
        <v>0.081114895391673</v>
      </c>
      <c r="AL180" s="156">
        <v>0.0324557985698334</v>
      </c>
    </row>
    <row r="181" ht="20.25" spans="1:38">
      <c r="A181" s="148" t="s">
        <v>1455</v>
      </c>
      <c r="B181" s="149" t="s">
        <v>1856</v>
      </c>
      <c r="C181" s="165" t="s">
        <v>1715</v>
      </c>
      <c r="D181" s="150">
        <v>1884</v>
      </c>
      <c r="E181" s="150">
        <v>220</v>
      </c>
      <c r="F181" s="150">
        <v>120</v>
      </c>
      <c r="G181" s="150">
        <v>0</v>
      </c>
      <c r="H181" s="150">
        <v>0</v>
      </c>
      <c r="I181" s="151">
        <v>1328</v>
      </c>
      <c r="J181" s="151">
        <v>183</v>
      </c>
      <c r="K181" s="151">
        <v>182</v>
      </c>
      <c r="L181" s="151">
        <v>0</v>
      </c>
      <c r="M181" s="151">
        <v>0</v>
      </c>
      <c r="N181" s="151">
        <v>858</v>
      </c>
      <c r="O181" s="151">
        <v>205</v>
      </c>
      <c r="P181" s="151">
        <v>204</v>
      </c>
      <c r="Q181" s="151">
        <v>0</v>
      </c>
      <c r="R181" s="151">
        <v>0</v>
      </c>
      <c r="S181" s="152">
        <v>0.015</v>
      </c>
      <c r="T181" s="153">
        <v>26809</v>
      </c>
      <c r="U181" s="153">
        <v>4746</v>
      </c>
      <c r="V181" s="153">
        <v>4627</v>
      </c>
      <c r="W181" s="153">
        <v>4</v>
      </c>
      <c r="X181" s="151">
        <v>2972</v>
      </c>
      <c r="Y181" s="154">
        <v>0.176880898205826</v>
      </c>
      <c r="Z181" s="154">
        <v>0.116772823779193</v>
      </c>
      <c r="AA181" s="154">
        <v>0.137801204819277</v>
      </c>
      <c r="AB181" s="155">
        <v>0.238927738927739</v>
      </c>
      <c r="AC181" s="156">
        <v>-0.0210283810400839</v>
      </c>
      <c r="AD181" s="157">
        <v>9948</v>
      </c>
      <c r="AE181" s="158">
        <v>1555</v>
      </c>
      <c r="AF181" s="158">
        <v>0</v>
      </c>
      <c r="AG181" s="158">
        <v>5030</v>
      </c>
      <c r="AH181" s="158">
        <v>940</v>
      </c>
      <c r="AI181" s="158">
        <v>2</v>
      </c>
      <c r="AJ181" s="155">
        <v>0.156312826698834</v>
      </c>
      <c r="AK181" s="155">
        <v>0.18648111332008</v>
      </c>
      <c r="AL181" s="156">
        <v>-0.0301682866212456</v>
      </c>
    </row>
    <row r="182" spans="1:38">
      <c r="A182" s="166" t="s">
        <v>24</v>
      </c>
      <c r="B182" s="167" t="s">
        <v>1734</v>
      </c>
      <c r="C182" s="167" t="s">
        <v>1735</v>
      </c>
      <c r="D182" s="150">
        <v>0</v>
      </c>
      <c r="E182" s="150">
        <v>0</v>
      </c>
      <c r="F182" s="150">
        <v>0</v>
      </c>
      <c r="G182" s="150">
        <v>0</v>
      </c>
      <c r="H182" s="150">
        <v>0</v>
      </c>
      <c r="I182" s="151">
        <v>0</v>
      </c>
      <c r="J182" s="151">
        <v>0</v>
      </c>
      <c r="K182" s="151">
        <v>0</v>
      </c>
      <c r="L182" s="151">
        <v>0</v>
      </c>
      <c r="M182" s="151">
        <v>0</v>
      </c>
      <c r="N182" s="151">
        <v>0</v>
      </c>
      <c r="O182" s="151">
        <v>0</v>
      </c>
      <c r="P182" s="151">
        <v>0</v>
      </c>
      <c r="Q182" s="151">
        <v>0</v>
      </c>
      <c r="R182" s="151">
        <v>0</v>
      </c>
      <c r="S182" s="152">
        <v>0.015</v>
      </c>
      <c r="T182" s="153">
        <v>0</v>
      </c>
      <c r="U182" s="153">
        <v>0</v>
      </c>
      <c r="V182" s="153">
        <v>0</v>
      </c>
      <c r="W182" s="153">
        <v>0</v>
      </c>
      <c r="X182" s="151">
        <v>0</v>
      </c>
      <c r="Y182" s="154">
        <v>0</v>
      </c>
      <c r="Z182" s="154">
        <v>0</v>
      </c>
      <c r="AA182" s="154">
        <v>0</v>
      </c>
      <c r="AB182" s="155">
        <v>0</v>
      </c>
      <c r="AC182" s="156">
        <v>0</v>
      </c>
      <c r="AD182" s="157">
        <v>0</v>
      </c>
      <c r="AE182" s="158">
        <v>0</v>
      </c>
      <c r="AF182" s="158">
        <v>0</v>
      </c>
      <c r="AG182" s="158">
        <v>0</v>
      </c>
      <c r="AH182" s="158">
        <v>0</v>
      </c>
      <c r="AI182" s="158">
        <v>0</v>
      </c>
      <c r="AJ182" s="155">
        <v>0</v>
      </c>
      <c r="AK182" s="155">
        <v>0</v>
      </c>
      <c r="AL182" s="156">
        <v>0</v>
      </c>
    </row>
    <row r="183" spans="1:38">
      <c r="A183" s="166" t="s">
        <v>24</v>
      </c>
      <c r="B183" s="167" t="s">
        <v>1734</v>
      </c>
      <c r="C183" s="167" t="s">
        <v>1737</v>
      </c>
      <c r="D183" s="150">
        <v>10340</v>
      </c>
      <c r="E183" s="150">
        <v>269</v>
      </c>
      <c r="F183" s="150">
        <v>192</v>
      </c>
      <c r="G183" s="150">
        <v>0</v>
      </c>
      <c r="H183" s="150">
        <v>0</v>
      </c>
      <c r="I183" s="151">
        <v>11368</v>
      </c>
      <c r="J183" s="151">
        <v>130</v>
      </c>
      <c r="K183" s="151">
        <v>130</v>
      </c>
      <c r="L183" s="151">
        <v>1</v>
      </c>
      <c r="M183" s="151">
        <v>0</v>
      </c>
      <c r="N183" s="151">
        <v>11123</v>
      </c>
      <c r="O183" s="151">
        <v>144</v>
      </c>
      <c r="P183" s="151">
        <v>144</v>
      </c>
      <c r="Q183" s="151">
        <v>49</v>
      </c>
      <c r="R183" s="151">
        <v>0</v>
      </c>
      <c r="S183" s="152">
        <v>0.015</v>
      </c>
      <c r="T183" s="153">
        <v>253063</v>
      </c>
      <c r="U183" s="153">
        <v>4754</v>
      </c>
      <c r="V183" s="153">
        <v>4671</v>
      </c>
      <c r="W183" s="153">
        <v>1</v>
      </c>
      <c r="X183" s="151">
        <v>4043</v>
      </c>
      <c r="Y183" s="154">
        <v>0.0187818843529082</v>
      </c>
      <c r="Z183" s="154">
        <v>0.0260154738878143</v>
      </c>
      <c r="AA183" s="154">
        <v>0.0114356087262491</v>
      </c>
      <c r="AB183" s="155">
        <v>0.0129461476220444</v>
      </c>
      <c r="AC183" s="156">
        <v>0.0145798651615652</v>
      </c>
      <c r="AD183" s="157">
        <v>69621</v>
      </c>
      <c r="AE183" s="158">
        <v>1312</v>
      </c>
      <c r="AF183" s="158">
        <v>0</v>
      </c>
      <c r="AG183" s="158">
        <v>73575</v>
      </c>
      <c r="AH183" s="158">
        <v>1536</v>
      </c>
      <c r="AI183" s="158">
        <v>1</v>
      </c>
      <c r="AJ183" s="155">
        <v>0.0188448887548297</v>
      </c>
      <c r="AK183" s="155">
        <v>0.0208630648997621</v>
      </c>
      <c r="AL183" s="156">
        <v>-0.00201817614493243</v>
      </c>
    </row>
    <row r="184" spans="1:38">
      <c r="A184" s="166" t="s">
        <v>24</v>
      </c>
      <c r="B184" s="167" t="s">
        <v>1734</v>
      </c>
      <c r="C184" s="167" t="s">
        <v>1736</v>
      </c>
      <c r="D184" s="150">
        <v>0</v>
      </c>
      <c r="E184" s="150">
        <v>0</v>
      </c>
      <c r="F184" s="150">
        <v>0</v>
      </c>
      <c r="G184" s="150">
        <v>0</v>
      </c>
      <c r="H184" s="150">
        <v>0</v>
      </c>
      <c r="I184" s="151">
        <v>0</v>
      </c>
      <c r="J184" s="151">
        <v>0</v>
      </c>
      <c r="K184" s="151">
        <v>0</v>
      </c>
      <c r="L184" s="151">
        <v>0</v>
      </c>
      <c r="M184" s="151">
        <v>0</v>
      </c>
      <c r="N184" s="151">
        <v>0</v>
      </c>
      <c r="O184" s="151">
        <v>0</v>
      </c>
      <c r="P184" s="151">
        <v>0</v>
      </c>
      <c r="Q184" s="151">
        <v>0</v>
      </c>
      <c r="R184" s="151">
        <v>0</v>
      </c>
      <c r="S184" s="152">
        <v>0.015</v>
      </c>
      <c r="T184" s="153">
        <v>0</v>
      </c>
      <c r="U184" s="153">
        <v>0</v>
      </c>
      <c r="V184" s="153">
        <v>0</v>
      </c>
      <c r="W184" s="153">
        <v>0</v>
      </c>
      <c r="X184" s="151">
        <v>0</v>
      </c>
      <c r="Y184" s="154">
        <v>0</v>
      </c>
      <c r="Z184" s="154">
        <v>0</v>
      </c>
      <c r="AA184" s="154">
        <v>0</v>
      </c>
      <c r="AB184" s="155">
        <v>0</v>
      </c>
      <c r="AC184" s="156">
        <v>0</v>
      </c>
      <c r="AD184" s="157">
        <v>0</v>
      </c>
      <c r="AE184" s="158">
        <v>0</v>
      </c>
      <c r="AF184" s="158">
        <v>0</v>
      </c>
      <c r="AG184" s="158">
        <v>0</v>
      </c>
      <c r="AH184" s="158">
        <v>0</v>
      </c>
      <c r="AI184" s="158">
        <v>0</v>
      </c>
      <c r="AJ184" s="155">
        <v>0</v>
      </c>
      <c r="AK184" s="155">
        <v>0</v>
      </c>
      <c r="AL184" s="156">
        <v>0</v>
      </c>
    </row>
    <row r="185" spans="1:38">
      <c r="A185" s="166" t="s">
        <v>24</v>
      </c>
      <c r="B185" s="167" t="s">
        <v>1734</v>
      </c>
      <c r="C185" s="167" t="s">
        <v>27</v>
      </c>
      <c r="D185" s="150">
        <v>12825</v>
      </c>
      <c r="E185" s="150">
        <v>202</v>
      </c>
      <c r="F185" s="150">
        <v>123</v>
      </c>
      <c r="G185" s="150">
        <v>9</v>
      </c>
      <c r="H185" s="150">
        <v>0</v>
      </c>
      <c r="I185" s="151">
        <v>13997</v>
      </c>
      <c r="J185" s="151">
        <v>235</v>
      </c>
      <c r="K185" s="151">
        <v>235</v>
      </c>
      <c r="L185" s="151">
        <v>26</v>
      </c>
      <c r="M185" s="151">
        <v>0</v>
      </c>
      <c r="N185" s="151">
        <v>12267</v>
      </c>
      <c r="O185" s="151">
        <v>207</v>
      </c>
      <c r="P185" s="151">
        <v>206</v>
      </c>
      <c r="Q185" s="151">
        <v>97</v>
      </c>
      <c r="R185" s="151">
        <v>0</v>
      </c>
      <c r="S185" s="152">
        <v>0.015</v>
      </c>
      <c r="T185" s="153">
        <v>319237</v>
      </c>
      <c r="U185" s="153">
        <v>4871</v>
      </c>
      <c r="V185" s="153">
        <v>4790</v>
      </c>
      <c r="W185" s="153">
        <v>2</v>
      </c>
      <c r="X185" s="151">
        <v>4252</v>
      </c>
      <c r="Y185" s="154">
        <v>0.0152519914671545</v>
      </c>
      <c r="Z185" s="154">
        <v>0.0157504873294347</v>
      </c>
      <c r="AA185" s="154">
        <v>0.0167893119954276</v>
      </c>
      <c r="AB185" s="155">
        <v>0.0168745414526779</v>
      </c>
      <c r="AC185" s="156">
        <v>-0.00103882466599289</v>
      </c>
      <c r="AD185" s="157">
        <v>84943</v>
      </c>
      <c r="AE185" s="158">
        <v>1437</v>
      </c>
      <c r="AF185" s="158">
        <v>1</v>
      </c>
      <c r="AG185" s="158">
        <v>94020</v>
      </c>
      <c r="AH185" s="158">
        <v>1414</v>
      </c>
      <c r="AI185" s="158">
        <v>0</v>
      </c>
      <c r="AJ185" s="155">
        <v>0.0169054542457884</v>
      </c>
      <c r="AK185" s="155">
        <v>0.0150393533290789</v>
      </c>
      <c r="AL185" s="156">
        <v>0.00186610091670943</v>
      </c>
    </row>
    <row r="186" spans="1:38">
      <c r="A186" s="166" t="s">
        <v>24</v>
      </c>
      <c r="B186" s="167" t="s">
        <v>1734</v>
      </c>
      <c r="C186" s="167" t="s">
        <v>32</v>
      </c>
      <c r="D186" s="150">
        <v>0</v>
      </c>
      <c r="E186" s="150">
        <v>0</v>
      </c>
      <c r="F186" s="150">
        <v>0</v>
      </c>
      <c r="G186" s="150">
        <v>0</v>
      </c>
      <c r="H186" s="150">
        <v>0</v>
      </c>
      <c r="I186" s="151">
        <v>0</v>
      </c>
      <c r="J186" s="151">
        <v>0</v>
      </c>
      <c r="K186" s="151">
        <v>0</v>
      </c>
      <c r="L186" s="151">
        <v>0</v>
      </c>
      <c r="M186" s="151">
        <v>0</v>
      </c>
      <c r="N186" s="151">
        <v>0</v>
      </c>
      <c r="O186" s="151">
        <v>0</v>
      </c>
      <c r="P186" s="151">
        <v>0</v>
      </c>
      <c r="Q186" s="151">
        <v>0</v>
      </c>
      <c r="R186" s="151">
        <v>0</v>
      </c>
      <c r="S186" s="152">
        <v>0.015</v>
      </c>
      <c r="T186" s="153">
        <v>0</v>
      </c>
      <c r="U186" s="153">
        <v>19</v>
      </c>
      <c r="V186" s="153">
        <v>19</v>
      </c>
      <c r="W186" s="153">
        <v>0</v>
      </c>
      <c r="X186" s="151">
        <v>18</v>
      </c>
      <c r="Y186" s="154">
        <v>0</v>
      </c>
      <c r="Z186" s="154">
        <v>0</v>
      </c>
      <c r="AA186" s="154">
        <v>0</v>
      </c>
      <c r="AB186" s="155">
        <v>0</v>
      </c>
      <c r="AC186" s="156">
        <v>0</v>
      </c>
      <c r="AD186" s="157">
        <v>0</v>
      </c>
      <c r="AE186" s="158">
        <v>0</v>
      </c>
      <c r="AF186" s="158">
        <v>0</v>
      </c>
      <c r="AG186" s="158">
        <v>0</v>
      </c>
      <c r="AH186" s="158">
        <v>3</v>
      </c>
      <c r="AI186" s="158">
        <v>0</v>
      </c>
      <c r="AJ186" s="155">
        <v>0</v>
      </c>
      <c r="AK186" s="155">
        <v>0</v>
      </c>
      <c r="AL186" s="156">
        <v>0</v>
      </c>
    </row>
    <row r="187" spans="1:38">
      <c r="A187" s="166" t="s">
        <v>24</v>
      </c>
      <c r="B187" s="167" t="s">
        <v>1734</v>
      </c>
      <c r="C187" s="167" t="s">
        <v>30</v>
      </c>
      <c r="D187" s="150">
        <v>13755</v>
      </c>
      <c r="E187" s="150">
        <v>342</v>
      </c>
      <c r="F187" s="150">
        <v>224</v>
      </c>
      <c r="G187" s="150">
        <v>0</v>
      </c>
      <c r="H187" s="150">
        <v>0</v>
      </c>
      <c r="I187" s="151">
        <v>15364</v>
      </c>
      <c r="J187" s="151">
        <v>477</v>
      </c>
      <c r="K187" s="151">
        <v>477</v>
      </c>
      <c r="L187" s="151">
        <v>138</v>
      </c>
      <c r="M187" s="151">
        <v>0</v>
      </c>
      <c r="N187" s="151">
        <v>14941</v>
      </c>
      <c r="O187" s="151">
        <v>173</v>
      </c>
      <c r="P187" s="151">
        <v>173</v>
      </c>
      <c r="Q187" s="151">
        <v>114</v>
      </c>
      <c r="R187" s="151">
        <v>0</v>
      </c>
      <c r="S187" s="152">
        <v>0.015</v>
      </c>
      <c r="T187" s="153">
        <v>352084</v>
      </c>
      <c r="U187" s="153">
        <v>9031</v>
      </c>
      <c r="V187" s="153">
        <v>8911</v>
      </c>
      <c r="W187" s="153">
        <v>3</v>
      </c>
      <c r="X187" s="151">
        <v>8218</v>
      </c>
      <c r="Y187" s="154">
        <v>0.0256416082525761</v>
      </c>
      <c r="Z187" s="154">
        <v>0.0248636859323882</v>
      </c>
      <c r="AA187" s="154">
        <v>0.0310466024472794</v>
      </c>
      <c r="AB187" s="155">
        <v>0.0115788769158691</v>
      </c>
      <c r="AC187" s="156">
        <v>-0.00618291651489113</v>
      </c>
      <c r="AD187" s="157">
        <v>93215</v>
      </c>
      <c r="AE187" s="158">
        <v>2530</v>
      </c>
      <c r="AF187" s="158">
        <v>0</v>
      </c>
      <c r="AG187" s="158">
        <v>99045</v>
      </c>
      <c r="AH187" s="158">
        <v>2735</v>
      </c>
      <c r="AI187" s="158">
        <v>2</v>
      </c>
      <c r="AJ187" s="155">
        <v>0.027141554470847</v>
      </c>
      <c r="AK187" s="155">
        <v>0.0275935180978343</v>
      </c>
      <c r="AL187" s="156">
        <v>-0.000451963626987351</v>
      </c>
    </row>
    <row r="188" spans="1:38">
      <c r="A188" s="166" t="s">
        <v>24</v>
      </c>
      <c r="B188" s="167" t="s">
        <v>1734</v>
      </c>
      <c r="C188" s="167" t="s">
        <v>28</v>
      </c>
      <c r="D188" s="150">
        <v>15086</v>
      </c>
      <c r="E188" s="150">
        <v>311</v>
      </c>
      <c r="F188" s="150">
        <v>160</v>
      </c>
      <c r="G188" s="150">
        <v>0</v>
      </c>
      <c r="H188" s="150">
        <v>0</v>
      </c>
      <c r="I188" s="151">
        <v>15195</v>
      </c>
      <c r="J188" s="151">
        <v>384</v>
      </c>
      <c r="K188" s="151">
        <v>384</v>
      </c>
      <c r="L188" s="151">
        <v>68</v>
      </c>
      <c r="M188" s="151">
        <v>0</v>
      </c>
      <c r="N188" s="151">
        <v>15275</v>
      </c>
      <c r="O188" s="151">
        <v>392</v>
      </c>
      <c r="P188" s="151">
        <v>392</v>
      </c>
      <c r="Q188" s="151">
        <v>244</v>
      </c>
      <c r="R188" s="151">
        <v>0</v>
      </c>
      <c r="S188" s="152">
        <v>0.015</v>
      </c>
      <c r="T188" s="153">
        <v>369026</v>
      </c>
      <c r="U188" s="153">
        <v>8617</v>
      </c>
      <c r="V188" s="153">
        <v>8465</v>
      </c>
      <c r="W188" s="153">
        <v>2</v>
      </c>
      <c r="X188" s="151">
        <v>7713</v>
      </c>
      <c r="Y188" s="154">
        <v>0.0233452385468775</v>
      </c>
      <c r="Z188" s="154">
        <v>0.0206151398647753</v>
      </c>
      <c r="AA188" s="154">
        <v>0.0252714708785785</v>
      </c>
      <c r="AB188" s="155">
        <v>0.0256628477905074</v>
      </c>
      <c r="AC188" s="156">
        <v>-0.00465633101380319</v>
      </c>
      <c r="AD188" s="157">
        <v>96834</v>
      </c>
      <c r="AE188" s="158">
        <v>2398</v>
      </c>
      <c r="AF188" s="158">
        <v>0</v>
      </c>
      <c r="AG188" s="158">
        <v>104369</v>
      </c>
      <c r="AH188" s="158">
        <v>2402</v>
      </c>
      <c r="AI188" s="158">
        <v>1</v>
      </c>
      <c r="AJ188" s="155">
        <v>0.0247640291633104</v>
      </c>
      <c r="AK188" s="155">
        <v>0.0230049152526133</v>
      </c>
      <c r="AL188" s="156">
        <v>0.00175911391069708</v>
      </c>
    </row>
    <row r="189" spans="1:38">
      <c r="A189" s="166" t="s">
        <v>24</v>
      </c>
      <c r="B189" s="167" t="s">
        <v>1734</v>
      </c>
      <c r="C189" s="167" t="s">
        <v>35</v>
      </c>
      <c r="D189" s="150">
        <v>3644</v>
      </c>
      <c r="E189" s="150">
        <v>145</v>
      </c>
      <c r="F189" s="150">
        <v>58</v>
      </c>
      <c r="G189" s="150">
        <v>0</v>
      </c>
      <c r="H189" s="150">
        <v>0</v>
      </c>
      <c r="I189" s="151">
        <v>3984</v>
      </c>
      <c r="J189" s="151">
        <v>78</v>
      </c>
      <c r="K189" s="151">
        <v>78</v>
      </c>
      <c r="L189" s="151">
        <v>0</v>
      </c>
      <c r="M189" s="151">
        <v>0</v>
      </c>
      <c r="N189" s="151">
        <v>1758</v>
      </c>
      <c r="O189" s="151">
        <v>133</v>
      </c>
      <c r="P189" s="151">
        <v>133</v>
      </c>
      <c r="Q189" s="151">
        <v>34</v>
      </c>
      <c r="R189" s="151">
        <v>0</v>
      </c>
      <c r="S189" s="152">
        <v>0.015</v>
      </c>
      <c r="T189" s="153">
        <v>83337</v>
      </c>
      <c r="U189" s="153">
        <v>3354</v>
      </c>
      <c r="V189" s="153">
        <v>3266</v>
      </c>
      <c r="W189" s="153">
        <v>5</v>
      </c>
      <c r="X189" s="151">
        <v>2920</v>
      </c>
      <c r="Y189" s="154">
        <v>0.0401862318058005</v>
      </c>
      <c r="Z189" s="154">
        <v>0.0397914379802415</v>
      </c>
      <c r="AA189" s="154">
        <v>0.019578313253012</v>
      </c>
      <c r="AB189" s="155">
        <v>0.0756541524459613</v>
      </c>
      <c r="AC189" s="156">
        <v>0.0202131247272294</v>
      </c>
      <c r="AD189" s="157">
        <v>21723</v>
      </c>
      <c r="AE189" s="158">
        <v>969</v>
      </c>
      <c r="AF189" s="158">
        <v>1</v>
      </c>
      <c r="AG189" s="158">
        <v>24643</v>
      </c>
      <c r="AH189" s="158">
        <v>917</v>
      </c>
      <c r="AI189" s="158">
        <v>1</v>
      </c>
      <c r="AJ189" s="155">
        <v>0.0445610643097178</v>
      </c>
      <c r="AK189" s="155">
        <v>0.0371707990098608</v>
      </c>
      <c r="AL189" s="156">
        <v>0.007390265299857</v>
      </c>
    </row>
    <row r="190" spans="1:38">
      <c r="A190" s="166" t="s">
        <v>24</v>
      </c>
      <c r="B190" s="167" t="s">
        <v>1734</v>
      </c>
      <c r="C190" s="167" t="s">
        <v>34</v>
      </c>
      <c r="D190" s="150">
        <v>18547</v>
      </c>
      <c r="E190" s="150">
        <v>307</v>
      </c>
      <c r="F190" s="150">
        <v>180</v>
      </c>
      <c r="G190" s="150">
        <v>9</v>
      </c>
      <c r="H190" s="150">
        <v>0</v>
      </c>
      <c r="I190" s="151">
        <v>18357</v>
      </c>
      <c r="J190" s="151">
        <v>386</v>
      </c>
      <c r="K190" s="151">
        <v>385</v>
      </c>
      <c r="L190" s="151">
        <v>43</v>
      </c>
      <c r="M190" s="151">
        <v>0</v>
      </c>
      <c r="N190" s="151">
        <v>18934</v>
      </c>
      <c r="O190" s="151">
        <v>318</v>
      </c>
      <c r="P190" s="151">
        <v>317</v>
      </c>
      <c r="Q190" s="151">
        <v>160</v>
      </c>
      <c r="R190" s="151">
        <v>0</v>
      </c>
      <c r="S190" s="152">
        <v>0.015</v>
      </c>
      <c r="T190" s="153">
        <v>464680</v>
      </c>
      <c r="U190" s="153">
        <v>8825</v>
      </c>
      <c r="V190" s="153">
        <v>8695</v>
      </c>
      <c r="W190" s="153">
        <v>1</v>
      </c>
      <c r="X190" s="151">
        <v>7865</v>
      </c>
      <c r="Y190" s="154">
        <v>0.0189894120685203</v>
      </c>
      <c r="Z190" s="154">
        <v>0.0165525421901116</v>
      </c>
      <c r="AA190" s="154">
        <v>0.0210274009914474</v>
      </c>
      <c r="AB190" s="155">
        <v>0.0167951832681948</v>
      </c>
      <c r="AC190" s="156">
        <v>-0.0044748588013358</v>
      </c>
      <c r="AD190" s="157">
        <v>121825</v>
      </c>
      <c r="AE190" s="158">
        <v>2370</v>
      </c>
      <c r="AF190" s="158">
        <v>0</v>
      </c>
      <c r="AG190" s="158">
        <v>132260</v>
      </c>
      <c r="AH190" s="158">
        <v>2733</v>
      </c>
      <c r="AI190" s="158">
        <v>0</v>
      </c>
      <c r="AJ190" s="155">
        <v>0.0194541350297558</v>
      </c>
      <c r="AK190" s="155">
        <v>0.0206638439437472</v>
      </c>
      <c r="AL190" s="156">
        <v>-0.00120970891399137</v>
      </c>
    </row>
    <row r="191" spans="1:38">
      <c r="A191" s="166" t="s">
        <v>24</v>
      </c>
      <c r="B191" s="167" t="s">
        <v>1734</v>
      </c>
      <c r="C191" s="167" t="s">
        <v>29</v>
      </c>
      <c r="D191" s="150">
        <v>2650</v>
      </c>
      <c r="E191" s="150">
        <v>87</v>
      </c>
      <c r="F191" s="150">
        <v>61</v>
      </c>
      <c r="G191" s="150">
        <v>0</v>
      </c>
      <c r="H191" s="150">
        <v>0</v>
      </c>
      <c r="I191" s="151">
        <v>2762</v>
      </c>
      <c r="J191" s="151">
        <v>84</v>
      </c>
      <c r="K191" s="151">
        <v>84</v>
      </c>
      <c r="L191" s="151">
        <v>2</v>
      </c>
      <c r="M191" s="151">
        <v>0</v>
      </c>
      <c r="N191" s="151">
        <v>2676</v>
      </c>
      <c r="O191" s="151">
        <v>28</v>
      </c>
      <c r="P191" s="151">
        <v>28</v>
      </c>
      <c r="Q191" s="151">
        <v>9</v>
      </c>
      <c r="R191" s="151">
        <v>0</v>
      </c>
      <c r="S191" s="152">
        <v>0.015</v>
      </c>
      <c r="T191" s="153">
        <v>67853</v>
      </c>
      <c r="U191" s="153">
        <v>1410</v>
      </c>
      <c r="V191" s="153">
        <v>1384</v>
      </c>
      <c r="W191" s="153">
        <v>2</v>
      </c>
      <c r="X191" s="151">
        <v>1188</v>
      </c>
      <c r="Y191" s="154">
        <v>0.0207507405715296</v>
      </c>
      <c r="Z191" s="154">
        <v>0.0328301886792453</v>
      </c>
      <c r="AA191" s="154">
        <v>0.0304127443881245</v>
      </c>
      <c r="AB191" s="155">
        <v>0.0104633781763827</v>
      </c>
      <c r="AC191" s="156">
        <v>0.00241744429112073</v>
      </c>
      <c r="AD191" s="157">
        <v>17873</v>
      </c>
      <c r="AE191" s="158">
        <v>438</v>
      </c>
      <c r="AF191" s="158">
        <v>0</v>
      </c>
      <c r="AG191" s="158">
        <v>19567</v>
      </c>
      <c r="AH191" s="158">
        <v>421</v>
      </c>
      <c r="AI191" s="158">
        <v>2</v>
      </c>
      <c r="AJ191" s="155">
        <v>0.0245062384602473</v>
      </c>
      <c r="AK191" s="155">
        <v>0.0214136045382532</v>
      </c>
      <c r="AL191" s="156">
        <v>0.00309263392199412</v>
      </c>
    </row>
    <row r="192" spans="1:38">
      <c r="A192" s="166" t="s">
        <v>24</v>
      </c>
      <c r="B192" s="167" t="s">
        <v>1734</v>
      </c>
      <c r="C192" s="167" t="s">
        <v>31</v>
      </c>
      <c r="D192" s="150">
        <v>9384</v>
      </c>
      <c r="E192" s="150">
        <v>95</v>
      </c>
      <c r="F192" s="150">
        <v>63</v>
      </c>
      <c r="G192" s="150">
        <v>1</v>
      </c>
      <c r="H192" s="150">
        <v>0</v>
      </c>
      <c r="I192" s="151">
        <v>9085</v>
      </c>
      <c r="J192" s="151">
        <v>90</v>
      </c>
      <c r="K192" s="151">
        <v>89</v>
      </c>
      <c r="L192" s="151">
        <v>1</v>
      </c>
      <c r="M192" s="151">
        <v>0</v>
      </c>
      <c r="N192" s="151">
        <v>9566</v>
      </c>
      <c r="O192" s="151">
        <v>71</v>
      </c>
      <c r="P192" s="151">
        <v>71</v>
      </c>
      <c r="Q192" s="151">
        <v>33</v>
      </c>
      <c r="R192" s="151">
        <v>0</v>
      </c>
      <c r="S192" s="152">
        <v>0.015</v>
      </c>
      <c r="T192" s="153">
        <v>229828</v>
      </c>
      <c r="U192" s="153">
        <v>1742</v>
      </c>
      <c r="V192" s="153">
        <v>1706</v>
      </c>
      <c r="W192" s="153">
        <v>0</v>
      </c>
      <c r="X192" s="151">
        <v>1481</v>
      </c>
      <c r="Y192" s="154">
        <v>0.00757958125206676</v>
      </c>
      <c r="Z192" s="154">
        <v>0.0101236146632566</v>
      </c>
      <c r="AA192" s="154">
        <v>0.00990643918547056</v>
      </c>
      <c r="AB192" s="155">
        <v>0.00742212000836295</v>
      </c>
      <c r="AC192" s="156">
        <v>0.000217175477786052</v>
      </c>
      <c r="AD192" s="157">
        <v>61154</v>
      </c>
      <c r="AE192" s="158">
        <v>497</v>
      </c>
      <c r="AF192" s="158">
        <v>0</v>
      </c>
      <c r="AG192" s="158">
        <v>65141</v>
      </c>
      <c r="AH192" s="158">
        <v>468</v>
      </c>
      <c r="AI192" s="158">
        <v>0</v>
      </c>
      <c r="AJ192" s="155">
        <v>0.00812702357981489</v>
      </c>
      <c r="AK192" s="155">
        <v>0.00718441534517431</v>
      </c>
      <c r="AL192" s="156">
        <v>0.000942608234640579</v>
      </c>
    </row>
    <row r="193" spans="1:38">
      <c r="A193" s="166" t="s">
        <v>24</v>
      </c>
      <c r="B193" s="167" t="s">
        <v>1738</v>
      </c>
      <c r="C193" s="167" t="s">
        <v>1739</v>
      </c>
      <c r="D193" s="150">
        <v>0</v>
      </c>
      <c r="E193" s="150">
        <v>0</v>
      </c>
      <c r="F193" s="150">
        <v>0</v>
      </c>
      <c r="G193" s="150">
        <v>0</v>
      </c>
      <c r="H193" s="150">
        <v>0</v>
      </c>
      <c r="I193" s="151">
        <v>0</v>
      </c>
      <c r="J193" s="151">
        <v>0</v>
      </c>
      <c r="K193" s="151">
        <v>0</v>
      </c>
      <c r="L193" s="151">
        <v>0</v>
      </c>
      <c r="M193" s="151">
        <v>0</v>
      </c>
      <c r="N193" s="151">
        <v>0</v>
      </c>
      <c r="O193" s="151">
        <v>0</v>
      </c>
      <c r="P193" s="151">
        <v>0</v>
      </c>
      <c r="Q193" s="151">
        <v>0</v>
      </c>
      <c r="R193" s="151">
        <v>0</v>
      </c>
      <c r="S193" s="152">
        <v>0.015</v>
      </c>
      <c r="T193" s="153">
        <v>0</v>
      </c>
      <c r="U193" s="153">
        <v>0</v>
      </c>
      <c r="V193" s="153">
        <v>0</v>
      </c>
      <c r="W193" s="153">
        <v>0</v>
      </c>
      <c r="X193" s="151">
        <v>0</v>
      </c>
      <c r="Y193" s="154">
        <v>0</v>
      </c>
      <c r="Z193" s="154">
        <v>0</v>
      </c>
      <c r="AA193" s="154">
        <v>0</v>
      </c>
      <c r="AB193" s="155">
        <v>0</v>
      </c>
      <c r="AC193" s="156">
        <v>0</v>
      </c>
      <c r="AD193" s="157">
        <v>0</v>
      </c>
      <c r="AE193" s="158">
        <v>0</v>
      </c>
      <c r="AF193" s="158">
        <v>0</v>
      </c>
      <c r="AG193" s="158">
        <v>0</v>
      </c>
      <c r="AH193" s="158">
        <v>0</v>
      </c>
      <c r="AI193" s="158">
        <v>0</v>
      </c>
      <c r="AJ193" s="155">
        <v>0</v>
      </c>
      <c r="AK193" s="155">
        <v>0</v>
      </c>
      <c r="AL193" s="156">
        <v>0</v>
      </c>
    </row>
    <row r="194" spans="1:38">
      <c r="A194" s="166" t="s">
        <v>24</v>
      </c>
      <c r="B194" s="167" t="s">
        <v>1738</v>
      </c>
      <c r="C194" s="167" t="s">
        <v>36</v>
      </c>
      <c r="D194" s="150">
        <v>12957</v>
      </c>
      <c r="E194" s="150">
        <v>375</v>
      </c>
      <c r="F194" s="150">
        <v>267</v>
      </c>
      <c r="G194" s="150">
        <v>1</v>
      </c>
      <c r="H194" s="150">
        <v>0</v>
      </c>
      <c r="I194" s="151">
        <v>13645</v>
      </c>
      <c r="J194" s="151">
        <v>233</v>
      </c>
      <c r="K194" s="151">
        <v>233</v>
      </c>
      <c r="L194" s="151">
        <v>21</v>
      </c>
      <c r="M194" s="151">
        <v>0</v>
      </c>
      <c r="N194" s="151">
        <v>13042</v>
      </c>
      <c r="O194" s="151">
        <v>317</v>
      </c>
      <c r="P194" s="151">
        <v>316</v>
      </c>
      <c r="Q194" s="151">
        <v>191</v>
      </c>
      <c r="R194" s="151">
        <v>0</v>
      </c>
      <c r="S194" s="152">
        <v>0.015</v>
      </c>
      <c r="T194" s="153">
        <v>319895</v>
      </c>
      <c r="U194" s="153">
        <v>8145</v>
      </c>
      <c r="V194" s="153">
        <v>8032</v>
      </c>
      <c r="W194" s="153">
        <v>1</v>
      </c>
      <c r="X194" s="151">
        <v>7324</v>
      </c>
      <c r="Y194" s="154">
        <v>0.0254583535222495</v>
      </c>
      <c r="Z194" s="154">
        <v>0.0289418846955314</v>
      </c>
      <c r="AA194" s="154">
        <v>0.0170758519604251</v>
      </c>
      <c r="AB194" s="155">
        <v>0.0243060880233093</v>
      </c>
      <c r="AC194" s="156">
        <v>0.0118660327351063</v>
      </c>
      <c r="AD194" s="157">
        <v>85618</v>
      </c>
      <c r="AE194" s="158">
        <v>2456</v>
      </c>
      <c r="AF194" s="158">
        <v>0</v>
      </c>
      <c r="AG194" s="158">
        <v>93279</v>
      </c>
      <c r="AH194" s="158">
        <v>2464</v>
      </c>
      <c r="AI194" s="158">
        <v>0</v>
      </c>
      <c r="AJ194" s="155">
        <v>0.0286855567754444</v>
      </c>
      <c r="AK194" s="155">
        <v>0.0264153775233439</v>
      </c>
      <c r="AL194" s="156">
        <v>0.00227017925210047</v>
      </c>
    </row>
    <row r="195" spans="1:38">
      <c r="A195" s="166" t="s">
        <v>24</v>
      </c>
      <c r="B195" s="167" t="s">
        <v>1738</v>
      </c>
      <c r="C195" s="167" t="s">
        <v>37</v>
      </c>
      <c r="D195" s="150">
        <v>15444</v>
      </c>
      <c r="E195" s="150">
        <v>505</v>
      </c>
      <c r="F195" s="150">
        <v>318</v>
      </c>
      <c r="G195" s="150">
        <v>0</v>
      </c>
      <c r="H195" s="150">
        <v>0</v>
      </c>
      <c r="I195" s="151">
        <v>16922</v>
      </c>
      <c r="J195" s="151">
        <v>347</v>
      </c>
      <c r="K195" s="151">
        <v>347</v>
      </c>
      <c r="L195" s="151">
        <v>43</v>
      </c>
      <c r="M195" s="151">
        <v>0</v>
      </c>
      <c r="N195" s="151">
        <v>17224</v>
      </c>
      <c r="O195" s="151">
        <v>387</v>
      </c>
      <c r="P195" s="151">
        <v>386</v>
      </c>
      <c r="Q195" s="151">
        <v>200</v>
      </c>
      <c r="R195" s="151">
        <v>0</v>
      </c>
      <c r="S195" s="152">
        <v>0.015</v>
      </c>
      <c r="T195" s="153">
        <v>389394</v>
      </c>
      <c r="U195" s="153">
        <v>9788</v>
      </c>
      <c r="V195" s="153">
        <v>9600</v>
      </c>
      <c r="W195" s="153">
        <v>3</v>
      </c>
      <c r="X195" s="151">
        <v>8653</v>
      </c>
      <c r="Y195" s="154">
        <v>0.0251287898632234</v>
      </c>
      <c r="Z195" s="154">
        <v>0.0326987826987827</v>
      </c>
      <c r="AA195" s="154">
        <v>0.0205058503722964</v>
      </c>
      <c r="AB195" s="155">
        <v>0.0224686483975848</v>
      </c>
      <c r="AC195" s="156">
        <v>0.0121929323264863</v>
      </c>
      <c r="AD195" s="157">
        <v>102803</v>
      </c>
      <c r="AE195" s="158">
        <v>2731</v>
      </c>
      <c r="AF195" s="158">
        <v>0</v>
      </c>
      <c r="AG195" s="158">
        <v>110143</v>
      </c>
      <c r="AH195" s="158">
        <v>2975</v>
      </c>
      <c r="AI195" s="158">
        <v>1</v>
      </c>
      <c r="AJ195" s="155">
        <v>0.0265653726058578</v>
      </c>
      <c r="AK195" s="155">
        <v>0.0270012619957691</v>
      </c>
      <c r="AL195" s="156">
        <v>-0.000435889389911331</v>
      </c>
    </row>
    <row r="196" spans="1:38">
      <c r="A196" s="166" t="s">
        <v>24</v>
      </c>
      <c r="B196" s="167" t="s">
        <v>1738</v>
      </c>
      <c r="C196" s="167" t="s">
        <v>41</v>
      </c>
      <c r="D196" s="150">
        <v>8461</v>
      </c>
      <c r="E196" s="150">
        <v>201</v>
      </c>
      <c r="F196" s="150">
        <v>99</v>
      </c>
      <c r="G196" s="150">
        <v>4</v>
      </c>
      <c r="H196" s="150">
        <v>0</v>
      </c>
      <c r="I196" s="151">
        <v>8768</v>
      </c>
      <c r="J196" s="151">
        <v>220</v>
      </c>
      <c r="K196" s="151">
        <v>220</v>
      </c>
      <c r="L196" s="151">
        <v>6</v>
      </c>
      <c r="M196" s="151">
        <v>0</v>
      </c>
      <c r="N196" s="151">
        <v>8949</v>
      </c>
      <c r="O196" s="151">
        <v>235</v>
      </c>
      <c r="P196" s="151">
        <v>235</v>
      </c>
      <c r="Q196" s="151">
        <v>78</v>
      </c>
      <c r="R196" s="151">
        <v>0</v>
      </c>
      <c r="S196" s="152">
        <v>0.015</v>
      </c>
      <c r="T196" s="153">
        <v>216777</v>
      </c>
      <c r="U196" s="153">
        <v>5504</v>
      </c>
      <c r="V196" s="153">
        <v>5400</v>
      </c>
      <c r="W196" s="153">
        <v>0</v>
      </c>
      <c r="X196" s="151">
        <v>4832</v>
      </c>
      <c r="Y196" s="154">
        <v>0.0253901474787454</v>
      </c>
      <c r="Z196" s="154">
        <v>0.0237560572036402</v>
      </c>
      <c r="AA196" s="154">
        <v>0.0250912408759124</v>
      </c>
      <c r="AB196" s="155">
        <v>0.0262599173091966</v>
      </c>
      <c r="AC196" s="156">
        <v>-0.00133518367227218</v>
      </c>
      <c r="AD196" s="157">
        <v>58532</v>
      </c>
      <c r="AE196" s="158">
        <v>1672</v>
      </c>
      <c r="AF196" s="158">
        <v>0</v>
      </c>
      <c r="AG196" s="158">
        <v>65126</v>
      </c>
      <c r="AH196" s="158">
        <v>1657</v>
      </c>
      <c r="AI196" s="158">
        <v>0</v>
      </c>
      <c r="AJ196" s="155">
        <v>0.028565570969726</v>
      </c>
      <c r="AK196" s="155">
        <v>0.0254429874397322</v>
      </c>
      <c r="AL196" s="156">
        <v>0.00312258352999375</v>
      </c>
    </row>
    <row r="197" spans="1:38">
      <c r="A197" s="166" t="s">
        <v>24</v>
      </c>
      <c r="B197" s="167" t="s">
        <v>1738</v>
      </c>
      <c r="C197" s="167" t="s">
        <v>38</v>
      </c>
      <c r="D197" s="150">
        <v>3778</v>
      </c>
      <c r="E197" s="150">
        <v>111</v>
      </c>
      <c r="F197" s="150">
        <v>47</v>
      </c>
      <c r="G197" s="150">
        <v>1</v>
      </c>
      <c r="H197" s="150">
        <v>0</v>
      </c>
      <c r="I197" s="151">
        <v>3625</v>
      </c>
      <c r="J197" s="151">
        <v>111</v>
      </c>
      <c r="K197" s="151">
        <v>111</v>
      </c>
      <c r="L197" s="151">
        <v>1</v>
      </c>
      <c r="M197" s="151">
        <v>0</v>
      </c>
      <c r="N197" s="151">
        <v>3249</v>
      </c>
      <c r="O197" s="151">
        <v>109</v>
      </c>
      <c r="P197" s="151">
        <v>109</v>
      </c>
      <c r="Q197" s="151">
        <v>44</v>
      </c>
      <c r="R197" s="151">
        <v>0</v>
      </c>
      <c r="S197" s="152">
        <v>0.015</v>
      </c>
      <c r="T197" s="153">
        <v>83566</v>
      </c>
      <c r="U197" s="153">
        <v>2497</v>
      </c>
      <c r="V197" s="153">
        <v>2433</v>
      </c>
      <c r="W197" s="153">
        <v>0</v>
      </c>
      <c r="X197" s="151">
        <v>2143</v>
      </c>
      <c r="Y197" s="154">
        <v>0.0298805734389584</v>
      </c>
      <c r="Z197" s="154">
        <v>0.0293806246691371</v>
      </c>
      <c r="AA197" s="154">
        <v>0.0306206896551724</v>
      </c>
      <c r="AB197" s="155">
        <v>0.033548784241305</v>
      </c>
      <c r="AC197" s="156">
        <v>-0.0012400649860353</v>
      </c>
      <c r="AD197" s="157">
        <v>22690</v>
      </c>
      <c r="AE197" s="158">
        <v>739</v>
      </c>
      <c r="AF197" s="158">
        <v>0</v>
      </c>
      <c r="AG197" s="158">
        <v>23369</v>
      </c>
      <c r="AH197" s="158">
        <v>655</v>
      </c>
      <c r="AI197" s="158">
        <v>0</v>
      </c>
      <c r="AJ197" s="155">
        <v>0.0325694138386955</v>
      </c>
      <c r="AK197" s="155">
        <v>0.0280285848774017</v>
      </c>
      <c r="AL197" s="156">
        <v>0.00454082896129377</v>
      </c>
    </row>
    <row r="198" spans="1:38">
      <c r="A198" s="166" t="s">
        <v>24</v>
      </c>
      <c r="B198" s="167" t="s">
        <v>1738</v>
      </c>
      <c r="C198" s="167" t="s">
        <v>40</v>
      </c>
      <c r="D198" s="150">
        <v>3183</v>
      </c>
      <c r="E198" s="150">
        <v>35</v>
      </c>
      <c r="F198" s="150">
        <v>18</v>
      </c>
      <c r="G198" s="150">
        <v>1</v>
      </c>
      <c r="H198" s="150">
        <v>0</v>
      </c>
      <c r="I198" s="151">
        <v>3260</v>
      </c>
      <c r="J198" s="151">
        <v>59</v>
      </c>
      <c r="K198" s="151">
        <v>58</v>
      </c>
      <c r="L198" s="151">
        <v>2</v>
      </c>
      <c r="M198" s="151">
        <v>0</v>
      </c>
      <c r="N198" s="151">
        <v>3694</v>
      </c>
      <c r="O198" s="151">
        <v>44</v>
      </c>
      <c r="P198" s="151">
        <v>44</v>
      </c>
      <c r="Q198" s="151">
        <v>24</v>
      </c>
      <c r="R198" s="151">
        <v>0</v>
      </c>
      <c r="S198" s="152">
        <v>0.015</v>
      </c>
      <c r="T198" s="153">
        <v>77190</v>
      </c>
      <c r="U198" s="153">
        <v>1274</v>
      </c>
      <c r="V198" s="153">
        <v>1256</v>
      </c>
      <c r="W198" s="153">
        <v>0</v>
      </c>
      <c r="X198" s="151">
        <v>1141</v>
      </c>
      <c r="Y198" s="154">
        <v>0.0165047285917865</v>
      </c>
      <c r="Z198" s="154">
        <v>0.0109959158027019</v>
      </c>
      <c r="AA198" s="154">
        <v>0.0180981595092025</v>
      </c>
      <c r="AB198" s="155">
        <v>0.0119112073632918</v>
      </c>
      <c r="AC198" s="156">
        <v>-0.0071022437065006</v>
      </c>
      <c r="AD198" s="157">
        <v>23184</v>
      </c>
      <c r="AE198" s="158">
        <v>346</v>
      </c>
      <c r="AF198" s="158">
        <v>0</v>
      </c>
      <c r="AG198" s="158">
        <v>21135</v>
      </c>
      <c r="AH198" s="158">
        <v>370</v>
      </c>
      <c r="AI198" s="158">
        <v>0</v>
      </c>
      <c r="AJ198" s="155">
        <v>0.0149240855762595</v>
      </c>
      <c r="AK198" s="155">
        <v>0.0175065057960729</v>
      </c>
      <c r="AL198" s="156">
        <v>-0.00258242021981338</v>
      </c>
    </row>
    <row r="199" spans="1:38">
      <c r="A199" s="166" t="s">
        <v>24</v>
      </c>
      <c r="B199" s="167" t="s">
        <v>1738</v>
      </c>
      <c r="C199" s="167" t="s">
        <v>39</v>
      </c>
      <c r="D199" s="150">
        <v>11053</v>
      </c>
      <c r="E199" s="150">
        <v>308</v>
      </c>
      <c r="F199" s="150">
        <v>226</v>
      </c>
      <c r="G199" s="150">
        <v>2</v>
      </c>
      <c r="H199" s="150">
        <v>0</v>
      </c>
      <c r="I199" s="151">
        <v>12721</v>
      </c>
      <c r="J199" s="151">
        <v>256</v>
      </c>
      <c r="K199" s="151">
        <v>256</v>
      </c>
      <c r="L199" s="151">
        <v>55</v>
      </c>
      <c r="M199" s="151">
        <v>0</v>
      </c>
      <c r="N199" s="151">
        <v>12368</v>
      </c>
      <c r="O199" s="151">
        <v>287</v>
      </c>
      <c r="P199" s="151">
        <v>287</v>
      </c>
      <c r="Q199" s="151">
        <v>182</v>
      </c>
      <c r="R199" s="151">
        <v>0</v>
      </c>
      <c r="S199" s="152">
        <v>0.015</v>
      </c>
      <c r="T199" s="153">
        <v>274004</v>
      </c>
      <c r="U199" s="153">
        <v>6873</v>
      </c>
      <c r="V199" s="153">
        <v>6791</v>
      </c>
      <c r="W199" s="153">
        <v>0</v>
      </c>
      <c r="X199" s="151">
        <v>6181</v>
      </c>
      <c r="Y199" s="154">
        <v>0.0250835754222566</v>
      </c>
      <c r="Z199" s="154">
        <v>0.0278657378087397</v>
      </c>
      <c r="AA199" s="154">
        <v>0.0201242040720069</v>
      </c>
      <c r="AB199" s="155">
        <v>0.0232050452781371</v>
      </c>
      <c r="AC199" s="156">
        <v>0.00774153373673279</v>
      </c>
      <c r="AD199" s="157">
        <v>74848</v>
      </c>
      <c r="AE199" s="158">
        <v>2025</v>
      </c>
      <c r="AF199" s="158">
        <v>0</v>
      </c>
      <c r="AG199" s="158">
        <v>76544</v>
      </c>
      <c r="AH199" s="158">
        <v>2050</v>
      </c>
      <c r="AI199" s="158">
        <v>0</v>
      </c>
      <c r="AJ199" s="155">
        <v>0.0270548311244121</v>
      </c>
      <c r="AK199" s="155">
        <v>0.0267819816053512</v>
      </c>
      <c r="AL199" s="156">
        <v>0.00027284951906097</v>
      </c>
    </row>
    <row r="200" spans="1:38">
      <c r="A200" s="166" t="s">
        <v>24</v>
      </c>
      <c r="B200" s="167" t="s">
        <v>1740</v>
      </c>
      <c r="C200" s="167" t="s">
        <v>1741</v>
      </c>
      <c r="D200" s="150">
        <v>0</v>
      </c>
      <c r="E200" s="150">
        <v>0</v>
      </c>
      <c r="F200" s="150">
        <v>0</v>
      </c>
      <c r="G200" s="150">
        <v>0</v>
      </c>
      <c r="H200" s="150">
        <v>0</v>
      </c>
      <c r="I200" s="151">
        <v>0</v>
      </c>
      <c r="J200" s="151">
        <v>0</v>
      </c>
      <c r="K200" s="151">
        <v>0</v>
      </c>
      <c r="L200" s="151">
        <v>0</v>
      </c>
      <c r="M200" s="151">
        <v>0</v>
      </c>
      <c r="N200" s="151">
        <v>0</v>
      </c>
      <c r="O200" s="151">
        <v>0</v>
      </c>
      <c r="P200" s="151">
        <v>0</v>
      </c>
      <c r="Q200" s="151">
        <v>0</v>
      </c>
      <c r="R200" s="151">
        <v>0</v>
      </c>
      <c r="S200" s="152">
        <v>0.015</v>
      </c>
      <c r="T200" s="153">
        <v>0</v>
      </c>
      <c r="U200" s="153">
        <v>0</v>
      </c>
      <c r="V200" s="153">
        <v>0</v>
      </c>
      <c r="W200" s="153">
        <v>0</v>
      </c>
      <c r="X200" s="151">
        <v>0</v>
      </c>
      <c r="Y200" s="154">
        <v>0</v>
      </c>
      <c r="Z200" s="154">
        <v>0</v>
      </c>
      <c r="AA200" s="154">
        <v>0</v>
      </c>
      <c r="AB200" s="155">
        <v>0</v>
      </c>
      <c r="AC200" s="156">
        <v>0</v>
      </c>
      <c r="AD200" s="157">
        <v>0</v>
      </c>
      <c r="AE200" s="158">
        <v>0</v>
      </c>
      <c r="AF200" s="158">
        <v>0</v>
      </c>
      <c r="AG200" s="158">
        <v>0</v>
      </c>
      <c r="AH200" s="158">
        <v>0</v>
      </c>
      <c r="AI200" s="158">
        <v>0</v>
      </c>
      <c r="AJ200" s="155">
        <v>0</v>
      </c>
      <c r="AK200" s="155">
        <v>0</v>
      </c>
      <c r="AL200" s="156">
        <v>0</v>
      </c>
    </row>
    <row r="201" spans="1:38">
      <c r="A201" s="166" t="s">
        <v>24</v>
      </c>
      <c r="B201" s="167" t="s">
        <v>1740</v>
      </c>
      <c r="C201" s="167" t="s">
        <v>1742</v>
      </c>
      <c r="D201" s="150">
        <v>0</v>
      </c>
      <c r="E201" s="150">
        <v>0</v>
      </c>
      <c r="F201" s="150">
        <v>0</v>
      </c>
      <c r="G201" s="150">
        <v>0</v>
      </c>
      <c r="H201" s="150">
        <v>0</v>
      </c>
      <c r="I201" s="151">
        <v>0</v>
      </c>
      <c r="J201" s="151">
        <v>0</v>
      </c>
      <c r="K201" s="151">
        <v>0</v>
      </c>
      <c r="L201" s="151">
        <v>0</v>
      </c>
      <c r="M201" s="151">
        <v>0</v>
      </c>
      <c r="N201" s="151">
        <v>0</v>
      </c>
      <c r="O201" s="151">
        <v>0</v>
      </c>
      <c r="P201" s="151">
        <v>0</v>
      </c>
      <c r="Q201" s="151">
        <v>0</v>
      </c>
      <c r="R201" s="151">
        <v>0</v>
      </c>
      <c r="S201" s="152">
        <v>0.015</v>
      </c>
      <c r="T201" s="153">
        <v>0</v>
      </c>
      <c r="U201" s="153">
        <v>0</v>
      </c>
      <c r="V201" s="153">
        <v>0</v>
      </c>
      <c r="W201" s="153">
        <v>0</v>
      </c>
      <c r="X201" s="151">
        <v>0</v>
      </c>
      <c r="Y201" s="154">
        <v>0</v>
      </c>
      <c r="Z201" s="154">
        <v>0</v>
      </c>
      <c r="AA201" s="154">
        <v>0</v>
      </c>
      <c r="AB201" s="155">
        <v>0</v>
      </c>
      <c r="AC201" s="156">
        <v>0</v>
      </c>
      <c r="AD201" s="157">
        <v>0</v>
      </c>
      <c r="AE201" s="158">
        <v>0</v>
      </c>
      <c r="AF201" s="158">
        <v>0</v>
      </c>
      <c r="AG201" s="158">
        <v>0</v>
      </c>
      <c r="AH201" s="158">
        <v>0</v>
      </c>
      <c r="AI201" s="158">
        <v>0</v>
      </c>
      <c r="AJ201" s="155">
        <v>0</v>
      </c>
      <c r="AK201" s="155">
        <v>0</v>
      </c>
      <c r="AL201" s="156">
        <v>0</v>
      </c>
    </row>
    <row r="202" spans="1:38">
      <c r="A202" s="166" t="s">
        <v>24</v>
      </c>
      <c r="B202" s="167" t="s">
        <v>1740</v>
      </c>
      <c r="C202" s="167" t="s">
        <v>1743</v>
      </c>
      <c r="D202" s="150">
        <v>0</v>
      </c>
      <c r="E202" s="150">
        <v>0</v>
      </c>
      <c r="F202" s="150">
        <v>0</v>
      </c>
      <c r="G202" s="150">
        <v>0</v>
      </c>
      <c r="H202" s="150">
        <v>0</v>
      </c>
      <c r="I202" s="151">
        <v>0</v>
      </c>
      <c r="J202" s="151">
        <v>0</v>
      </c>
      <c r="K202" s="151">
        <v>0</v>
      </c>
      <c r="L202" s="151">
        <v>0</v>
      </c>
      <c r="M202" s="151">
        <v>0</v>
      </c>
      <c r="N202" s="151">
        <v>0</v>
      </c>
      <c r="O202" s="151">
        <v>0</v>
      </c>
      <c r="P202" s="151">
        <v>0</v>
      </c>
      <c r="Q202" s="151">
        <v>0</v>
      </c>
      <c r="R202" s="151">
        <v>0</v>
      </c>
      <c r="S202" s="152">
        <v>0.015</v>
      </c>
      <c r="T202" s="153">
        <v>0</v>
      </c>
      <c r="U202" s="153">
        <v>0</v>
      </c>
      <c r="V202" s="153">
        <v>0</v>
      </c>
      <c r="W202" s="153">
        <v>0</v>
      </c>
      <c r="X202" s="151">
        <v>0</v>
      </c>
      <c r="Y202" s="154">
        <v>0</v>
      </c>
      <c r="Z202" s="154">
        <v>0</v>
      </c>
      <c r="AA202" s="154">
        <v>0</v>
      </c>
      <c r="AB202" s="155">
        <v>0</v>
      </c>
      <c r="AC202" s="156">
        <v>0</v>
      </c>
      <c r="AD202" s="157">
        <v>0</v>
      </c>
      <c r="AE202" s="158">
        <v>0</v>
      </c>
      <c r="AF202" s="158">
        <v>0</v>
      </c>
      <c r="AG202" s="158">
        <v>0</v>
      </c>
      <c r="AH202" s="158">
        <v>0</v>
      </c>
      <c r="AI202" s="158">
        <v>0</v>
      </c>
      <c r="AJ202" s="155">
        <v>0</v>
      </c>
      <c r="AK202" s="155">
        <v>0</v>
      </c>
      <c r="AL202" s="156">
        <v>0</v>
      </c>
    </row>
    <row r="203" spans="1:38">
      <c r="A203" s="166" t="s">
        <v>24</v>
      </c>
      <c r="B203" s="167" t="s">
        <v>1740</v>
      </c>
      <c r="C203" s="167" t="s">
        <v>1744</v>
      </c>
      <c r="D203" s="150">
        <v>0</v>
      </c>
      <c r="E203" s="150">
        <v>0</v>
      </c>
      <c r="F203" s="150">
        <v>0</v>
      </c>
      <c r="G203" s="150">
        <v>0</v>
      </c>
      <c r="H203" s="150">
        <v>0</v>
      </c>
      <c r="I203" s="151">
        <v>0</v>
      </c>
      <c r="J203" s="151">
        <v>0</v>
      </c>
      <c r="K203" s="151">
        <v>0</v>
      </c>
      <c r="L203" s="151">
        <v>0</v>
      </c>
      <c r="M203" s="151">
        <v>0</v>
      </c>
      <c r="N203" s="151">
        <v>0</v>
      </c>
      <c r="O203" s="151">
        <v>0</v>
      </c>
      <c r="P203" s="151">
        <v>0</v>
      </c>
      <c r="Q203" s="151">
        <v>0</v>
      </c>
      <c r="R203" s="151">
        <v>0</v>
      </c>
      <c r="S203" s="152">
        <v>0.015</v>
      </c>
      <c r="T203" s="153">
        <v>0</v>
      </c>
      <c r="U203" s="153">
        <v>0</v>
      </c>
      <c r="V203" s="153">
        <v>0</v>
      </c>
      <c r="W203" s="153">
        <v>0</v>
      </c>
      <c r="X203" s="151">
        <v>0</v>
      </c>
      <c r="Y203" s="154">
        <v>0</v>
      </c>
      <c r="Z203" s="154">
        <v>0</v>
      </c>
      <c r="AA203" s="154">
        <v>0</v>
      </c>
      <c r="AB203" s="155">
        <v>0</v>
      </c>
      <c r="AC203" s="156">
        <v>0</v>
      </c>
      <c r="AD203" s="157">
        <v>0</v>
      </c>
      <c r="AE203" s="158">
        <v>0</v>
      </c>
      <c r="AF203" s="158">
        <v>0</v>
      </c>
      <c r="AG203" s="158">
        <v>0</v>
      </c>
      <c r="AH203" s="158">
        <v>0</v>
      </c>
      <c r="AI203" s="158">
        <v>0</v>
      </c>
      <c r="AJ203" s="155">
        <v>0</v>
      </c>
      <c r="AK203" s="155">
        <v>0</v>
      </c>
      <c r="AL203" s="156">
        <v>0</v>
      </c>
    </row>
    <row r="204" spans="1:38">
      <c r="A204" s="166" t="s">
        <v>24</v>
      </c>
      <c r="B204" s="167" t="s">
        <v>1740</v>
      </c>
      <c r="C204" s="167" t="s">
        <v>43</v>
      </c>
      <c r="D204" s="150">
        <v>13470</v>
      </c>
      <c r="E204" s="150">
        <v>394</v>
      </c>
      <c r="F204" s="150">
        <v>285</v>
      </c>
      <c r="G204" s="150">
        <v>0</v>
      </c>
      <c r="H204" s="150">
        <v>0</v>
      </c>
      <c r="I204" s="151">
        <v>14575</v>
      </c>
      <c r="J204" s="151">
        <v>348</v>
      </c>
      <c r="K204" s="151">
        <v>348</v>
      </c>
      <c r="L204" s="151">
        <v>16</v>
      </c>
      <c r="M204" s="151">
        <v>0</v>
      </c>
      <c r="N204" s="151">
        <v>12941</v>
      </c>
      <c r="O204" s="151">
        <v>404</v>
      </c>
      <c r="P204" s="151">
        <v>404</v>
      </c>
      <c r="Q204" s="151">
        <v>221</v>
      </c>
      <c r="R204" s="151">
        <v>0</v>
      </c>
      <c r="S204" s="152">
        <v>0.015</v>
      </c>
      <c r="T204" s="153">
        <v>337207</v>
      </c>
      <c r="U204" s="153">
        <v>8851</v>
      </c>
      <c r="V204" s="153">
        <v>8741</v>
      </c>
      <c r="W204" s="153">
        <v>3</v>
      </c>
      <c r="X204" s="151">
        <v>7802</v>
      </c>
      <c r="Y204" s="154">
        <v>0.0262390757012755</v>
      </c>
      <c r="Z204" s="154">
        <v>0.0292501855976244</v>
      </c>
      <c r="AA204" s="154">
        <v>0.0238765008576329</v>
      </c>
      <c r="AB204" s="155">
        <v>0.0312186075264663</v>
      </c>
      <c r="AC204" s="156">
        <v>0.00537368473999142</v>
      </c>
      <c r="AD204" s="157">
        <v>85302</v>
      </c>
      <c r="AE204" s="158">
        <v>2549</v>
      </c>
      <c r="AF204" s="158">
        <v>1</v>
      </c>
      <c r="AG204" s="158">
        <v>96470</v>
      </c>
      <c r="AH204" s="158">
        <v>2588</v>
      </c>
      <c r="AI204" s="158">
        <v>0</v>
      </c>
      <c r="AJ204" s="155">
        <v>0.0298703430165764</v>
      </c>
      <c r="AK204" s="155">
        <v>0.0268269928475174</v>
      </c>
      <c r="AL204" s="156">
        <v>0.00304335016905904</v>
      </c>
    </row>
    <row r="205" spans="1:38">
      <c r="A205" s="166" t="s">
        <v>24</v>
      </c>
      <c r="B205" s="167" t="s">
        <v>1740</v>
      </c>
      <c r="C205" s="167" t="s">
        <v>45</v>
      </c>
      <c r="D205" s="150">
        <v>10023</v>
      </c>
      <c r="E205" s="150">
        <v>277</v>
      </c>
      <c r="F205" s="150">
        <v>159</v>
      </c>
      <c r="G205" s="150">
        <v>0</v>
      </c>
      <c r="H205" s="150">
        <v>0</v>
      </c>
      <c r="I205" s="151">
        <v>11317</v>
      </c>
      <c r="J205" s="151">
        <v>277</v>
      </c>
      <c r="K205" s="151">
        <v>276</v>
      </c>
      <c r="L205" s="151">
        <v>49</v>
      </c>
      <c r="M205" s="151">
        <v>0</v>
      </c>
      <c r="N205" s="151">
        <v>11115</v>
      </c>
      <c r="O205" s="151">
        <v>288</v>
      </c>
      <c r="P205" s="151">
        <v>288</v>
      </c>
      <c r="Q205" s="151">
        <v>201</v>
      </c>
      <c r="R205" s="151">
        <v>0</v>
      </c>
      <c r="S205" s="152">
        <v>0.015</v>
      </c>
      <c r="T205" s="153">
        <v>262346</v>
      </c>
      <c r="U205" s="153">
        <v>6413</v>
      </c>
      <c r="V205" s="153">
        <v>6284</v>
      </c>
      <c r="W205" s="153">
        <v>2</v>
      </c>
      <c r="X205" s="151">
        <v>5735</v>
      </c>
      <c r="Y205" s="154">
        <v>0.0244371936297866</v>
      </c>
      <c r="Z205" s="154">
        <v>0.0276364361967475</v>
      </c>
      <c r="AA205" s="154">
        <v>0.0244764513563665</v>
      </c>
      <c r="AB205" s="155">
        <v>0.0259109311740891</v>
      </c>
      <c r="AC205" s="156">
        <v>0.00315998484038095</v>
      </c>
      <c r="AD205" s="157">
        <v>68155</v>
      </c>
      <c r="AE205" s="158">
        <v>1985</v>
      </c>
      <c r="AF205" s="158">
        <v>0</v>
      </c>
      <c r="AG205" s="158">
        <v>74438</v>
      </c>
      <c r="AH205" s="158">
        <v>1752</v>
      </c>
      <c r="AI205" s="158">
        <v>0</v>
      </c>
      <c r="AJ205" s="155">
        <v>0.0291247890837063</v>
      </c>
      <c r="AK205" s="155">
        <v>0.0235363658346543</v>
      </c>
      <c r="AL205" s="156">
        <v>0.00558842324905192</v>
      </c>
    </row>
    <row r="206" spans="1:38">
      <c r="A206" s="166" t="s">
        <v>24</v>
      </c>
      <c r="B206" s="167" t="s">
        <v>1740</v>
      </c>
      <c r="C206" s="167" t="s">
        <v>44</v>
      </c>
      <c r="D206" s="150">
        <v>9530</v>
      </c>
      <c r="E206" s="150">
        <v>198</v>
      </c>
      <c r="F206" s="150">
        <v>108</v>
      </c>
      <c r="G206" s="150">
        <v>0</v>
      </c>
      <c r="H206" s="150">
        <v>0</v>
      </c>
      <c r="I206" s="151">
        <v>10993</v>
      </c>
      <c r="J206" s="151">
        <v>331</v>
      </c>
      <c r="K206" s="151">
        <v>328</v>
      </c>
      <c r="L206" s="151">
        <v>1</v>
      </c>
      <c r="M206" s="151">
        <v>0</v>
      </c>
      <c r="N206" s="151">
        <v>10433</v>
      </c>
      <c r="O206" s="151">
        <v>267</v>
      </c>
      <c r="P206" s="151">
        <v>265</v>
      </c>
      <c r="Q206" s="151">
        <v>7</v>
      </c>
      <c r="R206" s="151">
        <v>1</v>
      </c>
      <c r="S206" s="152">
        <v>0.015</v>
      </c>
      <c r="T206" s="153">
        <v>272119</v>
      </c>
      <c r="U206" s="153">
        <v>6366</v>
      </c>
      <c r="V206" s="153">
        <v>6261</v>
      </c>
      <c r="W206" s="153">
        <v>2</v>
      </c>
      <c r="X206" s="151">
        <v>5404</v>
      </c>
      <c r="Y206" s="154">
        <v>0.023386827086679</v>
      </c>
      <c r="Z206" s="154">
        <v>0.0207764952780693</v>
      </c>
      <c r="AA206" s="154">
        <v>0.0301100700445738</v>
      </c>
      <c r="AB206" s="155">
        <v>0.0254960222371322</v>
      </c>
      <c r="AC206" s="156">
        <v>-0.00933357476650457</v>
      </c>
      <c r="AD206" s="157">
        <v>65548</v>
      </c>
      <c r="AE206" s="158">
        <v>1750</v>
      </c>
      <c r="AF206" s="158">
        <v>1</v>
      </c>
      <c r="AG206" s="158">
        <v>78245</v>
      </c>
      <c r="AH206" s="158">
        <v>2280</v>
      </c>
      <c r="AI206" s="158">
        <v>0</v>
      </c>
      <c r="AJ206" s="155">
        <v>0.0266827363153719</v>
      </c>
      <c r="AK206" s="155">
        <v>0.0291392421240974</v>
      </c>
      <c r="AL206" s="156">
        <v>-0.00245650580872545</v>
      </c>
    </row>
    <row r="207" spans="1:38">
      <c r="A207" s="166" t="s">
        <v>24</v>
      </c>
      <c r="B207" s="167" t="s">
        <v>1740</v>
      </c>
      <c r="C207" s="167" t="s">
        <v>46</v>
      </c>
      <c r="D207" s="150">
        <v>8440</v>
      </c>
      <c r="E207" s="150">
        <v>174</v>
      </c>
      <c r="F207" s="150">
        <v>90</v>
      </c>
      <c r="G207" s="150">
        <v>0</v>
      </c>
      <c r="H207" s="150">
        <v>0</v>
      </c>
      <c r="I207" s="151">
        <v>9498</v>
      </c>
      <c r="J207" s="151">
        <v>166</v>
      </c>
      <c r="K207" s="151">
        <v>166</v>
      </c>
      <c r="L207" s="151">
        <v>19</v>
      </c>
      <c r="M207" s="151">
        <v>0</v>
      </c>
      <c r="N207" s="151">
        <v>9439</v>
      </c>
      <c r="O207" s="151">
        <v>174</v>
      </c>
      <c r="P207" s="151">
        <v>174</v>
      </c>
      <c r="Q207" s="151">
        <v>116</v>
      </c>
      <c r="R207" s="151">
        <v>0</v>
      </c>
      <c r="S207" s="152">
        <v>0.015</v>
      </c>
      <c r="T207" s="153">
        <v>219763</v>
      </c>
      <c r="U207" s="153">
        <v>4116</v>
      </c>
      <c r="V207" s="153">
        <v>4032</v>
      </c>
      <c r="W207" s="153">
        <v>0</v>
      </c>
      <c r="X207" s="151">
        <v>3688</v>
      </c>
      <c r="Y207" s="154">
        <v>0.0187292674381038</v>
      </c>
      <c r="Z207" s="154">
        <v>0.0206161137440758</v>
      </c>
      <c r="AA207" s="154">
        <v>0.0174773636555064</v>
      </c>
      <c r="AB207" s="155">
        <v>0.0184341561606102</v>
      </c>
      <c r="AC207" s="156">
        <v>0.00313875008856941</v>
      </c>
      <c r="AD207" s="157">
        <v>56672</v>
      </c>
      <c r="AE207" s="158">
        <v>1163</v>
      </c>
      <c r="AF207" s="158">
        <v>0</v>
      </c>
      <c r="AG207" s="158">
        <v>62767</v>
      </c>
      <c r="AH207" s="158">
        <v>1207</v>
      </c>
      <c r="AI207" s="158">
        <v>0</v>
      </c>
      <c r="AJ207" s="155">
        <v>0.0205215979672501</v>
      </c>
      <c r="AK207" s="155">
        <v>0.0192298500804563</v>
      </c>
      <c r="AL207" s="156">
        <v>0.00129174788679385</v>
      </c>
    </row>
    <row r="208" spans="1:38">
      <c r="A208" s="166" t="s">
        <v>24</v>
      </c>
      <c r="B208" s="167" t="s">
        <v>1740</v>
      </c>
      <c r="C208" s="167" t="s">
        <v>42</v>
      </c>
      <c r="D208" s="150">
        <v>16629</v>
      </c>
      <c r="E208" s="150">
        <v>323</v>
      </c>
      <c r="F208" s="150">
        <v>196</v>
      </c>
      <c r="G208" s="150">
        <v>0</v>
      </c>
      <c r="H208" s="150">
        <v>0</v>
      </c>
      <c r="I208" s="151">
        <v>19334</v>
      </c>
      <c r="J208" s="151">
        <v>392</v>
      </c>
      <c r="K208" s="151">
        <v>392</v>
      </c>
      <c r="L208" s="151">
        <v>3</v>
      </c>
      <c r="M208" s="151">
        <v>0</v>
      </c>
      <c r="N208" s="151">
        <v>19250</v>
      </c>
      <c r="O208" s="151">
        <v>338</v>
      </c>
      <c r="P208" s="151">
        <v>338</v>
      </c>
      <c r="Q208" s="151">
        <v>82</v>
      </c>
      <c r="R208" s="151">
        <v>0</v>
      </c>
      <c r="S208" s="152">
        <v>0.015</v>
      </c>
      <c r="T208" s="153">
        <v>443518</v>
      </c>
      <c r="U208" s="153">
        <v>9320</v>
      </c>
      <c r="V208" s="153">
        <v>9187</v>
      </c>
      <c r="W208" s="153">
        <v>5</v>
      </c>
      <c r="X208" s="151">
        <v>7660</v>
      </c>
      <c r="Y208" s="154">
        <v>0.0210025297733125</v>
      </c>
      <c r="Z208" s="154">
        <v>0.0194238980095015</v>
      </c>
      <c r="AA208" s="154">
        <v>0.0202751629254164</v>
      </c>
      <c r="AB208" s="155">
        <v>0.0175584415584416</v>
      </c>
      <c r="AC208" s="156">
        <v>-0.00085126491591489</v>
      </c>
      <c r="AD208" s="157">
        <v>114835</v>
      </c>
      <c r="AE208" s="158">
        <v>2289</v>
      </c>
      <c r="AF208" s="158">
        <v>0</v>
      </c>
      <c r="AG208" s="158">
        <v>125786</v>
      </c>
      <c r="AH208" s="158">
        <v>3051</v>
      </c>
      <c r="AI208" s="158">
        <v>2</v>
      </c>
      <c r="AJ208" s="155">
        <v>0.0199329472721731</v>
      </c>
      <c r="AK208" s="155">
        <v>0.024239581511456</v>
      </c>
      <c r="AL208" s="156">
        <v>-0.00430663423928285</v>
      </c>
    </row>
    <row r="209" spans="1:38">
      <c r="A209" s="166" t="s">
        <v>24</v>
      </c>
      <c r="B209" s="167" t="s">
        <v>1740</v>
      </c>
      <c r="C209" s="167" t="s">
        <v>47</v>
      </c>
      <c r="D209" s="150">
        <v>5077</v>
      </c>
      <c r="E209" s="150">
        <v>89</v>
      </c>
      <c r="F209" s="150">
        <v>51</v>
      </c>
      <c r="G209" s="150">
        <v>1</v>
      </c>
      <c r="H209" s="150">
        <v>0</v>
      </c>
      <c r="I209" s="151">
        <v>5535</v>
      </c>
      <c r="J209" s="151">
        <v>102</v>
      </c>
      <c r="K209" s="151">
        <v>102</v>
      </c>
      <c r="L209" s="151">
        <v>17</v>
      </c>
      <c r="M209" s="151">
        <v>0</v>
      </c>
      <c r="N209" s="151">
        <v>5571</v>
      </c>
      <c r="O209" s="151">
        <v>142</v>
      </c>
      <c r="P209" s="151">
        <v>139</v>
      </c>
      <c r="Q209" s="151">
        <v>64</v>
      </c>
      <c r="R209" s="151">
        <v>0</v>
      </c>
      <c r="S209" s="152">
        <v>0.015</v>
      </c>
      <c r="T209" s="153">
        <v>143241</v>
      </c>
      <c r="U209" s="153">
        <v>3359</v>
      </c>
      <c r="V209" s="153">
        <v>3314</v>
      </c>
      <c r="W209" s="153">
        <v>3</v>
      </c>
      <c r="X209" s="151">
        <v>3045</v>
      </c>
      <c r="Y209" s="154">
        <v>0.0234290461529869</v>
      </c>
      <c r="Z209" s="154">
        <v>0.0175300374236754</v>
      </c>
      <c r="AA209" s="154">
        <v>0.0184281842818428</v>
      </c>
      <c r="AB209" s="155">
        <v>0.025489140190271</v>
      </c>
      <c r="AC209" s="156">
        <v>-0.000898146858167422</v>
      </c>
      <c r="AD209" s="157">
        <v>34593</v>
      </c>
      <c r="AE209" s="158">
        <v>863</v>
      </c>
      <c r="AF209" s="158">
        <v>0</v>
      </c>
      <c r="AG209" s="158">
        <v>41657</v>
      </c>
      <c r="AH209" s="158">
        <v>1123</v>
      </c>
      <c r="AI209" s="158">
        <v>1</v>
      </c>
      <c r="AJ209" s="155">
        <v>0.0249472436620125</v>
      </c>
      <c r="AK209" s="155">
        <v>0.026934248745709</v>
      </c>
      <c r="AL209" s="156">
        <v>-0.00198700508369646</v>
      </c>
    </row>
    <row r="210" spans="1:38">
      <c r="A210" s="166" t="s">
        <v>24</v>
      </c>
      <c r="B210" s="167" t="s">
        <v>1740</v>
      </c>
      <c r="C210" s="167" t="s">
        <v>48</v>
      </c>
      <c r="D210" s="150">
        <v>13559</v>
      </c>
      <c r="E210" s="150">
        <v>172</v>
      </c>
      <c r="F210" s="150">
        <v>104</v>
      </c>
      <c r="G210" s="150">
        <v>6</v>
      </c>
      <c r="H210" s="150">
        <v>0</v>
      </c>
      <c r="I210" s="151">
        <v>11364</v>
      </c>
      <c r="J210" s="151">
        <v>150</v>
      </c>
      <c r="K210" s="151">
        <v>150</v>
      </c>
      <c r="L210" s="151">
        <v>11</v>
      </c>
      <c r="M210" s="151">
        <v>0</v>
      </c>
      <c r="N210" s="151">
        <v>11755</v>
      </c>
      <c r="O210" s="151">
        <v>184</v>
      </c>
      <c r="P210" s="151">
        <v>184</v>
      </c>
      <c r="Q210" s="151">
        <v>110</v>
      </c>
      <c r="R210" s="151">
        <v>0</v>
      </c>
      <c r="S210" s="152">
        <v>0.015</v>
      </c>
      <c r="T210" s="153">
        <v>284874</v>
      </c>
      <c r="U210" s="153">
        <v>4034</v>
      </c>
      <c r="V210" s="153">
        <v>3964</v>
      </c>
      <c r="W210" s="153">
        <v>0</v>
      </c>
      <c r="X210" s="151">
        <v>3586</v>
      </c>
      <c r="Y210" s="154">
        <v>0.0141606464612425</v>
      </c>
      <c r="Z210" s="154">
        <v>0.0126853012759053</v>
      </c>
      <c r="AA210" s="154">
        <v>0.0131995776135164</v>
      </c>
      <c r="AB210" s="155">
        <v>0.0156529136537644</v>
      </c>
      <c r="AC210" s="156">
        <v>-0.000514276337611063</v>
      </c>
      <c r="AD210" s="157">
        <v>78816</v>
      </c>
      <c r="AE210" s="158">
        <v>1105</v>
      </c>
      <c r="AF210" s="158">
        <v>0</v>
      </c>
      <c r="AG210" s="158">
        <v>81589</v>
      </c>
      <c r="AH210" s="158">
        <v>1189</v>
      </c>
      <c r="AI210" s="158">
        <v>0</v>
      </c>
      <c r="AJ210" s="155">
        <v>0.0140199959399107</v>
      </c>
      <c r="AK210" s="155">
        <v>0.0145730429347093</v>
      </c>
      <c r="AL210" s="156">
        <v>-0.000553046994798658</v>
      </c>
    </row>
    <row r="211" spans="1:38">
      <c r="A211" s="166" t="s">
        <v>24</v>
      </c>
      <c r="B211" s="167" t="s">
        <v>1745</v>
      </c>
      <c r="C211" s="167" t="s">
        <v>1746</v>
      </c>
      <c r="D211" s="150">
        <v>0</v>
      </c>
      <c r="E211" s="150">
        <v>0</v>
      </c>
      <c r="F211" s="150">
        <v>0</v>
      </c>
      <c r="G211" s="150">
        <v>0</v>
      </c>
      <c r="H211" s="150">
        <v>0</v>
      </c>
      <c r="I211" s="151">
        <v>0</v>
      </c>
      <c r="J211" s="151">
        <v>0</v>
      </c>
      <c r="K211" s="151">
        <v>0</v>
      </c>
      <c r="L211" s="151">
        <v>0</v>
      </c>
      <c r="M211" s="151">
        <v>0</v>
      </c>
      <c r="N211" s="151">
        <v>0</v>
      </c>
      <c r="O211" s="151">
        <v>0</v>
      </c>
      <c r="P211" s="151">
        <v>0</v>
      </c>
      <c r="Q211" s="151">
        <v>0</v>
      </c>
      <c r="R211" s="151">
        <v>0</v>
      </c>
      <c r="S211" s="152">
        <v>0.015</v>
      </c>
      <c r="T211" s="153">
        <v>0</v>
      </c>
      <c r="U211" s="153">
        <v>0</v>
      </c>
      <c r="V211" s="153">
        <v>0</v>
      </c>
      <c r="W211" s="153">
        <v>0</v>
      </c>
      <c r="X211" s="151">
        <v>0</v>
      </c>
      <c r="Y211" s="154">
        <v>0</v>
      </c>
      <c r="Z211" s="154">
        <v>0</v>
      </c>
      <c r="AA211" s="154">
        <v>0</v>
      </c>
      <c r="AB211" s="155">
        <v>0</v>
      </c>
      <c r="AC211" s="156">
        <v>0</v>
      </c>
      <c r="AD211" s="157">
        <v>0</v>
      </c>
      <c r="AE211" s="158">
        <v>0</v>
      </c>
      <c r="AF211" s="158">
        <v>0</v>
      </c>
      <c r="AG211" s="158">
        <v>0</v>
      </c>
      <c r="AH211" s="158">
        <v>0</v>
      </c>
      <c r="AI211" s="158">
        <v>0</v>
      </c>
      <c r="AJ211" s="155">
        <v>0</v>
      </c>
      <c r="AK211" s="155">
        <v>0</v>
      </c>
      <c r="AL211" s="156">
        <v>0</v>
      </c>
    </row>
    <row r="212" spans="1:38">
      <c r="A212" s="166" t="s">
        <v>24</v>
      </c>
      <c r="B212" s="167" t="s">
        <v>1745</v>
      </c>
      <c r="C212" s="167" t="s">
        <v>1747</v>
      </c>
      <c r="D212" s="150">
        <v>0</v>
      </c>
      <c r="E212" s="150">
        <v>0</v>
      </c>
      <c r="F212" s="150">
        <v>0</v>
      </c>
      <c r="G212" s="150">
        <v>0</v>
      </c>
      <c r="H212" s="150">
        <v>0</v>
      </c>
      <c r="I212" s="151">
        <v>0</v>
      </c>
      <c r="J212" s="151">
        <v>0</v>
      </c>
      <c r="K212" s="151">
        <v>0</v>
      </c>
      <c r="L212" s="151">
        <v>0</v>
      </c>
      <c r="M212" s="151">
        <v>0</v>
      </c>
      <c r="N212" s="151">
        <v>0</v>
      </c>
      <c r="O212" s="151">
        <v>0</v>
      </c>
      <c r="P212" s="151">
        <v>0</v>
      </c>
      <c r="Q212" s="151">
        <v>0</v>
      </c>
      <c r="R212" s="151">
        <v>0</v>
      </c>
      <c r="S212" s="152">
        <v>0.015</v>
      </c>
      <c r="T212" s="153">
        <v>0</v>
      </c>
      <c r="U212" s="153">
        <v>0</v>
      </c>
      <c r="V212" s="153">
        <v>0</v>
      </c>
      <c r="W212" s="153">
        <v>0</v>
      </c>
      <c r="X212" s="151">
        <v>0</v>
      </c>
      <c r="Y212" s="154">
        <v>0</v>
      </c>
      <c r="Z212" s="154">
        <v>0</v>
      </c>
      <c r="AA212" s="154">
        <v>0</v>
      </c>
      <c r="AB212" s="155">
        <v>0</v>
      </c>
      <c r="AC212" s="156">
        <v>0</v>
      </c>
      <c r="AD212" s="157">
        <v>0</v>
      </c>
      <c r="AE212" s="158">
        <v>0</v>
      </c>
      <c r="AF212" s="158">
        <v>0</v>
      </c>
      <c r="AG212" s="158">
        <v>0</v>
      </c>
      <c r="AH212" s="158">
        <v>0</v>
      </c>
      <c r="AI212" s="158">
        <v>0</v>
      </c>
      <c r="AJ212" s="155">
        <v>0</v>
      </c>
      <c r="AK212" s="155">
        <v>0</v>
      </c>
      <c r="AL212" s="156">
        <v>0</v>
      </c>
    </row>
    <row r="213" spans="1:38">
      <c r="A213" s="166" t="s">
        <v>24</v>
      </c>
      <c r="B213" s="167" t="s">
        <v>1745</v>
      </c>
      <c r="C213" s="167" t="s">
        <v>1748</v>
      </c>
      <c r="D213" s="150">
        <v>0</v>
      </c>
      <c r="E213" s="150">
        <v>0</v>
      </c>
      <c r="F213" s="150">
        <v>0</v>
      </c>
      <c r="G213" s="150">
        <v>0</v>
      </c>
      <c r="H213" s="150">
        <v>0</v>
      </c>
      <c r="I213" s="151">
        <v>0</v>
      </c>
      <c r="J213" s="151">
        <v>0</v>
      </c>
      <c r="K213" s="151">
        <v>0</v>
      </c>
      <c r="L213" s="151">
        <v>0</v>
      </c>
      <c r="M213" s="151">
        <v>0</v>
      </c>
      <c r="N213" s="151">
        <v>0</v>
      </c>
      <c r="O213" s="151">
        <v>0</v>
      </c>
      <c r="P213" s="151">
        <v>0</v>
      </c>
      <c r="Q213" s="151">
        <v>0</v>
      </c>
      <c r="R213" s="151">
        <v>0</v>
      </c>
      <c r="S213" s="152">
        <v>0.015</v>
      </c>
      <c r="T213" s="153">
        <v>0</v>
      </c>
      <c r="U213" s="153">
        <v>0</v>
      </c>
      <c r="V213" s="153">
        <v>0</v>
      </c>
      <c r="W213" s="153">
        <v>0</v>
      </c>
      <c r="X213" s="151">
        <v>0</v>
      </c>
      <c r="Y213" s="154">
        <v>0</v>
      </c>
      <c r="Z213" s="154">
        <v>0</v>
      </c>
      <c r="AA213" s="154">
        <v>0</v>
      </c>
      <c r="AB213" s="155">
        <v>0</v>
      </c>
      <c r="AC213" s="156">
        <v>0</v>
      </c>
      <c r="AD213" s="157">
        <v>0</v>
      </c>
      <c r="AE213" s="158">
        <v>0</v>
      </c>
      <c r="AF213" s="158">
        <v>0</v>
      </c>
      <c r="AG213" s="158">
        <v>0</v>
      </c>
      <c r="AH213" s="158">
        <v>0</v>
      </c>
      <c r="AI213" s="158">
        <v>0</v>
      </c>
      <c r="AJ213" s="155">
        <v>0</v>
      </c>
      <c r="AK213" s="155">
        <v>0</v>
      </c>
      <c r="AL213" s="156">
        <v>0</v>
      </c>
    </row>
    <row r="214" spans="1:38">
      <c r="A214" s="166" t="s">
        <v>24</v>
      </c>
      <c r="B214" s="167" t="s">
        <v>1745</v>
      </c>
      <c r="C214" s="167" t="s">
        <v>1749</v>
      </c>
      <c r="D214" s="150">
        <v>0</v>
      </c>
      <c r="E214" s="150">
        <v>0</v>
      </c>
      <c r="F214" s="150">
        <v>0</v>
      </c>
      <c r="G214" s="150">
        <v>0</v>
      </c>
      <c r="H214" s="150">
        <v>0</v>
      </c>
      <c r="I214" s="151">
        <v>0</v>
      </c>
      <c r="J214" s="151">
        <v>0</v>
      </c>
      <c r="K214" s="151">
        <v>0</v>
      </c>
      <c r="L214" s="151">
        <v>0</v>
      </c>
      <c r="M214" s="151">
        <v>0</v>
      </c>
      <c r="N214" s="151">
        <v>0</v>
      </c>
      <c r="O214" s="151">
        <v>0</v>
      </c>
      <c r="P214" s="151">
        <v>0</v>
      </c>
      <c r="Q214" s="151">
        <v>0</v>
      </c>
      <c r="R214" s="151">
        <v>0</v>
      </c>
      <c r="S214" s="152">
        <v>0.015</v>
      </c>
      <c r="T214" s="153">
        <v>0</v>
      </c>
      <c r="U214" s="153">
        <v>0</v>
      </c>
      <c r="V214" s="153">
        <v>0</v>
      </c>
      <c r="W214" s="153">
        <v>0</v>
      </c>
      <c r="X214" s="151">
        <v>0</v>
      </c>
      <c r="Y214" s="154">
        <v>0</v>
      </c>
      <c r="Z214" s="154">
        <v>0</v>
      </c>
      <c r="AA214" s="154">
        <v>0</v>
      </c>
      <c r="AB214" s="155">
        <v>0</v>
      </c>
      <c r="AC214" s="156">
        <v>0</v>
      </c>
      <c r="AD214" s="157">
        <v>0</v>
      </c>
      <c r="AE214" s="158">
        <v>0</v>
      </c>
      <c r="AF214" s="158">
        <v>0</v>
      </c>
      <c r="AG214" s="158">
        <v>0</v>
      </c>
      <c r="AH214" s="158">
        <v>0</v>
      </c>
      <c r="AI214" s="158">
        <v>0</v>
      </c>
      <c r="AJ214" s="155">
        <v>0</v>
      </c>
      <c r="AK214" s="155">
        <v>0</v>
      </c>
      <c r="AL214" s="156">
        <v>0</v>
      </c>
    </row>
    <row r="215" spans="1:38">
      <c r="A215" s="166" t="s">
        <v>24</v>
      </c>
      <c r="B215" s="167" t="s">
        <v>1745</v>
      </c>
      <c r="C215" s="167" t="s">
        <v>50</v>
      </c>
      <c r="D215" s="150">
        <v>9972</v>
      </c>
      <c r="E215" s="150">
        <v>165</v>
      </c>
      <c r="F215" s="150">
        <v>70</v>
      </c>
      <c r="G215" s="150">
        <v>0</v>
      </c>
      <c r="H215" s="150">
        <v>0</v>
      </c>
      <c r="I215" s="151">
        <v>10713</v>
      </c>
      <c r="J215" s="151">
        <v>127</v>
      </c>
      <c r="K215" s="151">
        <v>125</v>
      </c>
      <c r="L215" s="151">
        <v>33</v>
      </c>
      <c r="M215" s="151">
        <v>0</v>
      </c>
      <c r="N215" s="151">
        <v>10341</v>
      </c>
      <c r="O215" s="151">
        <v>167</v>
      </c>
      <c r="P215" s="151">
        <v>167</v>
      </c>
      <c r="Q215" s="151">
        <v>122</v>
      </c>
      <c r="R215" s="151">
        <v>0</v>
      </c>
      <c r="S215" s="152">
        <v>0.015</v>
      </c>
      <c r="T215" s="153">
        <v>265948</v>
      </c>
      <c r="U215" s="153">
        <v>4303</v>
      </c>
      <c r="V215" s="153">
        <v>4206</v>
      </c>
      <c r="W215" s="153">
        <v>1</v>
      </c>
      <c r="X215" s="151">
        <v>3947</v>
      </c>
      <c r="Y215" s="154">
        <v>0.0161760945748793</v>
      </c>
      <c r="Z215" s="154">
        <v>0.016546329723225</v>
      </c>
      <c r="AA215" s="154">
        <v>0.0118547559040418</v>
      </c>
      <c r="AB215" s="155">
        <v>0.016149308577507</v>
      </c>
      <c r="AC215" s="156">
        <v>0.00469157381918321</v>
      </c>
      <c r="AD215" s="157">
        <v>67120</v>
      </c>
      <c r="AE215" s="158">
        <v>1149</v>
      </c>
      <c r="AF215" s="158">
        <v>0</v>
      </c>
      <c r="AG215" s="158">
        <v>76165</v>
      </c>
      <c r="AH215" s="158">
        <v>1411</v>
      </c>
      <c r="AI215" s="158">
        <v>0</v>
      </c>
      <c r="AJ215" s="155">
        <v>0.0171185935637664</v>
      </c>
      <c r="AK215" s="155">
        <v>0.0185255694872973</v>
      </c>
      <c r="AL215" s="156">
        <v>-0.00140697592353093</v>
      </c>
    </row>
    <row r="216" spans="1:38">
      <c r="A216" s="166" t="s">
        <v>24</v>
      </c>
      <c r="B216" s="167" t="s">
        <v>1745</v>
      </c>
      <c r="C216" s="167" t="s">
        <v>52</v>
      </c>
      <c r="D216" s="150">
        <v>7986</v>
      </c>
      <c r="E216" s="150">
        <v>190</v>
      </c>
      <c r="F216" s="150">
        <v>131</v>
      </c>
      <c r="G216" s="150">
        <v>0</v>
      </c>
      <c r="H216" s="150">
        <v>0</v>
      </c>
      <c r="I216" s="151">
        <v>7465</v>
      </c>
      <c r="J216" s="151">
        <v>190</v>
      </c>
      <c r="K216" s="151">
        <v>190</v>
      </c>
      <c r="L216" s="151">
        <v>22</v>
      </c>
      <c r="M216" s="151">
        <v>0</v>
      </c>
      <c r="N216" s="151">
        <v>7568</v>
      </c>
      <c r="O216" s="151">
        <v>153</v>
      </c>
      <c r="P216" s="151">
        <v>153</v>
      </c>
      <c r="Q216" s="151">
        <v>94</v>
      </c>
      <c r="R216" s="151">
        <v>0</v>
      </c>
      <c r="S216" s="152">
        <v>0.015</v>
      </c>
      <c r="T216" s="153">
        <v>210994</v>
      </c>
      <c r="U216" s="153">
        <v>4405</v>
      </c>
      <c r="V216" s="153">
        <v>4346</v>
      </c>
      <c r="W216" s="153">
        <v>1</v>
      </c>
      <c r="X216" s="151">
        <v>3922</v>
      </c>
      <c r="Y216" s="154">
        <v>0.0208726314492355</v>
      </c>
      <c r="Z216" s="154">
        <v>0.0237916353618833</v>
      </c>
      <c r="AA216" s="154">
        <v>0.0254521098459478</v>
      </c>
      <c r="AB216" s="155">
        <v>0.0202167019027484</v>
      </c>
      <c r="AC216" s="156">
        <v>-0.00166047448406446</v>
      </c>
      <c r="AD216" s="157">
        <v>53385</v>
      </c>
      <c r="AE216" s="158">
        <v>1185</v>
      </c>
      <c r="AF216" s="158">
        <v>0</v>
      </c>
      <c r="AG216" s="158">
        <v>60549</v>
      </c>
      <c r="AH216" s="158">
        <v>1388</v>
      </c>
      <c r="AI216" s="158">
        <v>0</v>
      </c>
      <c r="AJ216" s="155">
        <v>0.022197246417533</v>
      </c>
      <c r="AK216" s="155">
        <v>0.0229235825529736</v>
      </c>
      <c r="AL216" s="156">
        <v>-0.000726336135440608</v>
      </c>
    </row>
    <row r="217" spans="1:38">
      <c r="A217" s="166" t="s">
        <v>24</v>
      </c>
      <c r="B217" s="167" t="s">
        <v>1745</v>
      </c>
      <c r="C217" s="167" t="s">
        <v>49</v>
      </c>
      <c r="D217" s="150">
        <v>5609</v>
      </c>
      <c r="E217" s="150">
        <v>159</v>
      </c>
      <c r="F217" s="150">
        <v>78</v>
      </c>
      <c r="G217" s="150">
        <v>0</v>
      </c>
      <c r="H217" s="150">
        <v>0</v>
      </c>
      <c r="I217" s="151">
        <v>6199</v>
      </c>
      <c r="J217" s="151">
        <v>210</v>
      </c>
      <c r="K217" s="151">
        <v>208</v>
      </c>
      <c r="L217" s="151">
        <v>0</v>
      </c>
      <c r="M217" s="151">
        <v>0</v>
      </c>
      <c r="N217" s="151">
        <v>6105</v>
      </c>
      <c r="O217" s="151">
        <v>109</v>
      </c>
      <c r="P217" s="151">
        <v>107</v>
      </c>
      <c r="Q217" s="151">
        <v>64</v>
      </c>
      <c r="R217" s="151">
        <v>0</v>
      </c>
      <c r="S217" s="152">
        <v>0.015</v>
      </c>
      <c r="T217" s="153">
        <v>151146</v>
      </c>
      <c r="U217" s="153">
        <v>3822</v>
      </c>
      <c r="V217" s="153">
        <v>3736</v>
      </c>
      <c r="W217" s="153">
        <v>4</v>
      </c>
      <c r="X217" s="151">
        <v>3357</v>
      </c>
      <c r="Y217" s="154">
        <v>0.0252603443028595</v>
      </c>
      <c r="Z217" s="154">
        <v>0.0283472989837761</v>
      </c>
      <c r="AA217" s="154">
        <v>0.0338764316825294</v>
      </c>
      <c r="AB217" s="155">
        <v>0.0178542178542179</v>
      </c>
      <c r="AC217" s="156">
        <v>-0.00552913269875337</v>
      </c>
      <c r="AD217" s="157">
        <v>37618</v>
      </c>
      <c r="AE217" s="158">
        <v>1069</v>
      </c>
      <c r="AF217" s="158">
        <v>2</v>
      </c>
      <c r="AG217" s="158">
        <v>43552</v>
      </c>
      <c r="AH217" s="158">
        <v>1128</v>
      </c>
      <c r="AI217" s="158">
        <v>0</v>
      </c>
      <c r="AJ217" s="155">
        <v>0.0283640810250412</v>
      </c>
      <c r="AK217" s="155">
        <v>0.0259000734753857</v>
      </c>
      <c r="AL217" s="156">
        <v>0.00246400754965546</v>
      </c>
    </row>
    <row r="218" spans="1:38">
      <c r="A218" s="166" t="s">
        <v>24</v>
      </c>
      <c r="B218" s="167" t="s">
        <v>1745</v>
      </c>
      <c r="C218" s="167" t="s">
        <v>53</v>
      </c>
      <c r="D218" s="150">
        <v>9894</v>
      </c>
      <c r="E218" s="150">
        <v>223</v>
      </c>
      <c r="F218" s="150">
        <v>140</v>
      </c>
      <c r="G218" s="150">
        <v>0</v>
      </c>
      <c r="H218" s="150">
        <v>0</v>
      </c>
      <c r="I218" s="151">
        <v>11205</v>
      </c>
      <c r="J218" s="151">
        <v>148</v>
      </c>
      <c r="K218" s="151">
        <v>148</v>
      </c>
      <c r="L218" s="151">
        <v>35</v>
      </c>
      <c r="M218" s="151">
        <v>0</v>
      </c>
      <c r="N218" s="151">
        <v>10634</v>
      </c>
      <c r="O218" s="151">
        <v>249</v>
      </c>
      <c r="P218" s="151">
        <v>249</v>
      </c>
      <c r="Q218" s="151">
        <v>126</v>
      </c>
      <c r="R218" s="151">
        <v>0</v>
      </c>
      <c r="S218" s="152">
        <v>0.015</v>
      </c>
      <c r="T218" s="153">
        <v>270668</v>
      </c>
      <c r="U218" s="153">
        <v>5560</v>
      </c>
      <c r="V218" s="153">
        <v>5472</v>
      </c>
      <c r="W218" s="153">
        <v>2</v>
      </c>
      <c r="X218" s="151">
        <v>5028</v>
      </c>
      <c r="Y218" s="154">
        <v>0.0205343816040315</v>
      </c>
      <c r="Z218" s="154">
        <v>0.0225389124722054</v>
      </c>
      <c r="AA218" s="154">
        <v>0.0132083891120036</v>
      </c>
      <c r="AB218" s="155">
        <v>0.0234154598457777</v>
      </c>
      <c r="AC218" s="156">
        <v>0.00933052336020181</v>
      </c>
      <c r="AD218" s="157">
        <v>67186</v>
      </c>
      <c r="AE218" s="158">
        <v>1447</v>
      </c>
      <c r="AF218" s="158">
        <v>0</v>
      </c>
      <c r="AG218" s="158">
        <v>77049</v>
      </c>
      <c r="AH218" s="158">
        <v>1661</v>
      </c>
      <c r="AI218" s="158">
        <v>1</v>
      </c>
      <c r="AJ218" s="155">
        <v>0.0215372250171167</v>
      </c>
      <c r="AK218" s="155">
        <v>0.021544731274903</v>
      </c>
      <c r="AL218" s="156">
        <v>-7.50625778632094e-6</v>
      </c>
    </row>
    <row r="219" spans="1:38">
      <c r="A219" s="166" t="s">
        <v>24</v>
      </c>
      <c r="B219" s="167" t="s">
        <v>1745</v>
      </c>
      <c r="C219" s="167" t="s">
        <v>54</v>
      </c>
      <c r="D219" s="150">
        <v>9075</v>
      </c>
      <c r="E219" s="150">
        <v>204</v>
      </c>
      <c r="F219" s="150">
        <v>87</v>
      </c>
      <c r="G219" s="150">
        <v>3</v>
      </c>
      <c r="H219" s="150">
        <v>0</v>
      </c>
      <c r="I219" s="151">
        <v>9737</v>
      </c>
      <c r="J219" s="151">
        <v>190</v>
      </c>
      <c r="K219" s="151">
        <v>190</v>
      </c>
      <c r="L219" s="151">
        <v>8</v>
      </c>
      <c r="M219" s="151">
        <v>0</v>
      </c>
      <c r="N219" s="151">
        <v>9499</v>
      </c>
      <c r="O219" s="151">
        <v>150</v>
      </c>
      <c r="P219" s="151">
        <v>150</v>
      </c>
      <c r="Q219" s="151">
        <v>49</v>
      </c>
      <c r="R219" s="151">
        <v>0</v>
      </c>
      <c r="S219" s="152">
        <v>0.015</v>
      </c>
      <c r="T219" s="153">
        <v>234246</v>
      </c>
      <c r="U219" s="153">
        <v>4220</v>
      </c>
      <c r="V219" s="153">
        <v>4103</v>
      </c>
      <c r="W219" s="153">
        <v>1</v>
      </c>
      <c r="X219" s="151">
        <v>3635</v>
      </c>
      <c r="Y219" s="154">
        <v>0.0180109799100091</v>
      </c>
      <c r="Z219" s="154">
        <v>0.0224793388429752</v>
      </c>
      <c r="AA219" s="154">
        <v>0.0195131970832905</v>
      </c>
      <c r="AB219" s="155">
        <v>0.0157911359090431</v>
      </c>
      <c r="AC219" s="156">
        <v>0.00296614175968466</v>
      </c>
      <c r="AD219" s="157">
        <v>61423</v>
      </c>
      <c r="AE219" s="158">
        <v>1274</v>
      </c>
      <c r="AF219" s="158">
        <v>1</v>
      </c>
      <c r="AG219" s="158">
        <v>68150</v>
      </c>
      <c r="AH219" s="158">
        <v>1172</v>
      </c>
      <c r="AI219" s="158">
        <v>0</v>
      </c>
      <c r="AJ219" s="155">
        <v>0.0207251355355486</v>
      </c>
      <c r="AK219" s="155">
        <v>0.0171973587674248</v>
      </c>
      <c r="AL219" s="156">
        <v>0.00352777676812378</v>
      </c>
    </row>
    <row r="220" spans="1:38">
      <c r="A220" s="166" t="s">
        <v>24</v>
      </c>
      <c r="B220" s="167" t="s">
        <v>1745</v>
      </c>
      <c r="C220" s="167" t="s">
        <v>51</v>
      </c>
      <c r="D220" s="150">
        <v>6319</v>
      </c>
      <c r="E220" s="150">
        <v>128</v>
      </c>
      <c r="F220" s="150">
        <v>75</v>
      </c>
      <c r="G220" s="150">
        <v>0</v>
      </c>
      <c r="H220" s="150">
        <v>0</v>
      </c>
      <c r="I220" s="151">
        <v>6975</v>
      </c>
      <c r="J220" s="151">
        <v>131</v>
      </c>
      <c r="K220" s="151">
        <v>131</v>
      </c>
      <c r="L220" s="151">
        <v>1</v>
      </c>
      <c r="M220" s="151">
        <v>0</v>
      </c>
      <c r="N220" s="151">
        <v>6513</v>
      </c>
      <c r="O220" s="151">
        <v>114</v>
      </c>
      <c r="P220" s="151">
        <v>114</v>
      </c>
      <c r="Q220" s="151">
        <v>70</v>
      </c>
      <c r="R220" s="151">
        <v>0</v>
      </c>
      <c r="S220" s="152">
        <v>0.015</v>
      </c>
      <c r="T220" s="153">
        <v>163194</v>
      </c>
      <c r="U220" s="153">
        <v>3255</v>
      </c>
      <c r="V220" s="153">
        <v>3201</v>
      </c>
      <c r="W220" s="153">
        <v>3</v>
      </c>
      <c r="X220" s="151">
        <v>2903</v>
      </c>
      <c r="Y220" s="154">
        <v>0.0199272032060002</v>
      </c>
      <c r="Z220" s="154">
        <v>0.0202563696787466</v>
      </c>
      <c r="AA220" s="154">
        <v>0.0187813620071685</v>
      </c>
      <c r="AB220" s="155">
        <v>0.0175034546292031</v>
      </c>
      <c r="AC220" s="156">
        <v>0.00147500767157818</v>
      </c>
      <c r="AD220" s="157">
        <v>42340</v>
      </c>
      <c r="AE220" s="158">
        <v>878</v>
      </c>
      <c r="AF220" s="158">
        <v>0</v>
      </c>
      <c r="AG220" s="158">
        <v>47465</v>
      </c>
      <c r="AH220" s="158">
        <v>1047</v>
      </c>
      <c r="AI220" s="158">
        <v>2</v>
      </c>
      <c r="AJ220" s="155">
        <v>0.0207368918280586</v>
      </c>
      <c r="AK220" s="155">
        <v>0.0220162224797219</v>
      </c>
      <c r="AL220" s="156">
        <v>-0.00127933065166333</v>
      </c>
    </row>
    <row r="221" spans="1:38">
      <c r="A221" s="166" t="s">
        <v>24</v>
      </c>
      <c r="B221" s="167" t="s">
        <v>1750</v>
      </c>
      <c r="C221" s="167" t="s">
        <v>1751</v>
      </c>
      <c r="D221" s="150">
        <v>7287</v>
      </c>
      <c r="E221" s="150">
        <v>99</v>
      </c>
      <c r="F221" s="150">
        <v>61</v>
      </c>
      <c r="G221" s="150">
        <v>0</v>
      </c>
      <c r="H221" s="150">
        <v>0</v>
      </c>
      <c r="I221" s="151">
        <v>8350</v>
      </c>
      <c r="J221" s="151">
        <v>52</v>
      </c>
      <c r="K221" s="151">
        <v>51</v>
      </c>
      <c r="L221" s="151">
        <v>1</v>
      </c>
      <c r="M221" s="151">
        <v>0</v>
      </c>
      <c r="N221" s="151">
        <v>8376</v>
      </c>
      <c r="O221" s="151">
        <v>238</v>
      </c>
      <c r="P221" s="151">
        <v>237</v>
      </c>
      <c r="Q221" s="151">
        <v>101</v>
      </c>
      <c r="R221" s="151">
        <v>0</v>
      </c>
      <c r="S221" s="152">
        <v>0.015</v>
      </c>
      <c r="T221" s="153">
        <v>190289</v>
      </c>
      <c r="U221" s="153">
        <v>3469</v>
      </c>
      <c r="V221" s="153">
        <v>3429</v>
      </c>
      <c r="W221" s="153">
        <v>1</v>
      </c>
      <c r="X221" s="151">
        <v>3103</v>
      </c>
      <c r="Y221" s="154">
        <v>0.0182249105308242</v>
      </c>
      <c r="Z221" s="154">
        <v>0.0135858377933306</v>
      </c>
      <c r="AA221" s="154">
        <v>0.00622754491017964</v>
      </c>
      <c r="AB221" s="155">
        <v>0.028414517669532</v>
      </c>
      <c r="AC221" s="156">
        <v>0.00735829288315095</v>
      </c>
      <c r="AD221" s="157">
        <v>50570</v>
      </c>
      <c r="AE221" s="158">
        <v>1158</v>
      </c>
      <c r="AF221" s="158">
        <v>0</v>
      </c>
      <c r="AG221" s="158">
        <v>52879</v>
      </c>
      <c r="AH221" s="158">
        <v>1159</v>
      </c>
      <c r="AI221" s="158">
        <v>0</v>
      </c>
      <c r="AJ221" s="155">
        <v>0.0228989519477951</v>
      </c>
      <c r="AK221" s="155">
        <v>0.0219179636528679</v>
      </c>
      <c r="AL221" s="156">
        <v>0.000980988294927265</v>
      </c>
    </row>
    <row r="222" spans="1:38">
      <c r="A222" s="166" t="s">
        <v>24</v>
      </c>
      <c r="B222" s="167" t="s">
        <v>1750</v>
      </c>
      <c r="C222" s="167" t="s">
        <v>1752</v>
      </c>
      <c r="D222" s="150">
        <v>0</v>
      </c>
      <c r="E222" s="150">
        <v>0</v>
      </c>
      <c r="F222" s="150">
        <v>0</v>
      </c>
      <c r="G222" s="150">
        <v>0</v>
      </c>
      <c r="H222" s="150">
        <v>0</v>
      </c>
      <c r="I222" s="151">
        <v>0</v>
      </c>
      <c r="J222" s="151">
        <v>0</v>
      </c>
      <c r="K222" s="151">
        <v>0</v>
      </c>
      <c r="L222" s="151">
        <v>0</v>
      </c>
      <c r="M222" s="151">
        <v>0</v>
      </c>
      <c r="N222" s="151">
        <v>0</v>
      </c>
      <c r="O222" s="151">
        <v>0</v>
      </c>
      <c r="P222" s="151">
        <v>0</v>
      </c>
      <c r="Q222" s="151">
        <v>0</v>
      </c>
      <c r="R222" s="151">
        <v>0</v>
      </c>
      <c r="S222" s="152">
        <v>0.015</v>
      </c>
      <c r="T222" s="153">
        <v>0</v>
      </c>
      <c r="U222" s="153">
        <v>0</v>
      </c>
      <c r="V222" s="153">
        <v>0</v>
      </c>
      <c r="W222" s="153">
        <v>0</v>
      </c>
      <c r="X222" s="151">
        <v>0</v>
      </c>
      <c r="Y222" s="154">
        <v>0</v>
      </c>
      <c r="Z222" s="154">
        <v>0</v>
      </c>
      <c r="AA222" s="154">
        <v>0</v>
      </c>
      <c r="AB222" s="155">
        <v>0</v>
      </c>
      <c r="AC222" s="156">
        <v>0</v>
      </c>
      <c r="AD222" s="157">
        <v>0</v>
      </c>
      <c r="AE222" s="158">
        <v>0</v>
      </c>
      <c r="AF222" s="158">
        <v>0</v>
      </c>
      <c r="AG222" s="158">
        <v>0</v>
      </c>
      <c r="AH222" s="158">
        <v>0</v>
      </c>
      <c r="AI222" s="158">
        <v>0</v>
      </c>
      <c r="AJ222" s="155">
        <v>0</v>
      </c>
      <c r="AK222" s="155">
        <v>0</v>
      </c>
      <c r="AL222" s="156">
        <v>0</v>
      </c>
    </row>
    <row r="223" spans="1:38">
      <c r="A223" s="166" t="s">
        <v>24</v>
      </c>
      <c r="B223" s="167" t="s">
        <v>1750</v>
      </c>
      <c r="C223" s="167" t="s">
        <v>1753</v>
      </c>
      <c r="D223" s="150">
        <v>0</v>
      </c>
      <c r="E223" s="150">
        <v>0</v>
      </c>
      <c r="F223" s="150">
        <v>0</v>
      </c>
      <c r="G223" s="150">
        <v>0</v>
      </c>
      <c r="H223" s="150">
        <v>0</v>
      </c>
      <c r="I223" s="151">
        <v>0</v>
      </c>
      <c r="J223" s="151">
        <v>0</v>
      </c>
      <c r="K223" s="151">
        <v>0</v>
      </c>
      <c r="L223" s="151">
        <v>0</v>
      </c>
      <c r="M223" s="151">
        <v>0</v>
      </c>
      <c r="N223" s="151">
        <v>0</v>
      </c>
      <c r="O223" s="151">
        <v>0</v>
      </c>
      <c r="P223" s="151">
        <v>0</v>
      </c>
      <c r="Q223" s="151">
        <v>0</v>
      </c>
      <c r="R223" s="151">
        <v>0</v>
      </c>
      <c r="S223" s="152">
        <v>0.015</v>
      </c>
      <c r="T223" s="153">
        <v>0</v>
      </c>
      <c r="U223" s="153">
        <v>0</v>
      </c>
      <c r="V223" s="153">
        <v>0</v>
      </c>
      <c r="W223" s="153">
        <v>0</v>
      </c>
      <c r="X223" s="151">
        <v>0</v>
      </c>
      <c r="Y223" s="154">
        <v>0</v>
      </c>
      <c r="Z223" s="154">
        <v>0</v>
      </c>
      <c r="AA223" s="154">
        <v>0</v>
      </c>
      <c r="AB223" s="155">
        <v>0</v>
      </c>
      <c r="AC223" s="156">
        <v>0</v>
      </c>
      <c r="AD223" s="157">
        <v>0</v>
      </c>
      <c r="AE223" s="158">
        <v>0</v>
      </c>
      <c r="AF223" s="158">
        <v>0</v>
      </c>
      <c r="AG223" s="158">
        <v>0</v>
      </c>
      <c r="AH223" s="158">
        <v>0</v>
      </c>
      <c r="AI223" s="158">
        <v>0</v>
      </c>
      <c r="AJ223" s="155">
        <v>0</v>
      </c>
      <c r="AK223" s="155">
        <v>0</v>
      </c>
      <c r="AL223" s="156">
        <v>0</v>
      </c>
    </row>
    <row r="224" spans="1:38">
      <c r="A224" s="166" t="s">
        <v>24</v>
      </c>
      <c r="B224" s="167" t="s">
        <v>1750</v>
      </c>
      <c r="C224" s="167" t="s">
        <v>1754</v>
      </c>
      <c r="D224" s="150">
        <v>0</v>
      </c>
      <c r="E224" s="150">
        <v>0</v>
      </c>
      <c r="F224" s="150">
        <v>0</v>
      </c>
      <c r="G224" s="150">
        <v>0</v>
      </c>
      <c r="H224" s="150">
        <v>0</v>
      </c>
      <c r="I224" s="151">
        <v>0</v>
      </c>
      <c r="J224" s="151">
        <v>0</v>
      </c>
      <c r="K224" s="151">
        <v>0</v>
      </c>
      <c r="L224" s="151">
        <v>0</v>
      </c>
      <c r="M224" s="151">
        <v>0</v>
      </c>
      <c r="N224" s="151">
        <v>0</v>
      </c>
      <c r="O224" s="151">
        <v>0</v>
      </c>
      <c r="P224" s="151">
        <v>0</v>
      </c>
      <c r="Q224" s="151">
        <v>0</v>
      </c>
      <c r="R224" s="151">
        <v>0</v>
      </c>
      <c r="S224" s="152">
        <v>0.015</v>
      </c>
      <c r="T224" s="153">
        <v>0</v>
      </c>
      <c r="U224" s="153">
        <v>0</v>
      </c>
      <c r="V224" s="153">
        <v>0</v>
      </c>
      <c r="W224" s="153">
        <v>0</v>
      </c>
      <c r="X224" s="151">
        <v>0</v>
      </c>
      <c r="Y224" s="154">
        <v>0</v>
      </c>
      <c r="Z224" s="154">
        <v>0</v>
      </c>
      <c r="AA224" s="154">
        <v>0</v>
      </c>
      <c r="AB224" s="155">
        <v>0</v>
      </c>
      <c r="AC224" s="156">
        <v>0</v>
      </c>
      <c r="AD224" s="157">
        <v>0</v>
      </c>
      <c r="AE224" s="158">
        <v>0</v>
      </c>
      <c r="AF224" s="158">
        <v>0</v>
      </c>
      <c r="AG224" s="158">
        <v>0</v>
      </c>
      <c r="AH224" s="158">
        <v>0</v>
      </c>
      <c r="AI224" s="158">
        <v>0</v>
      </c>
      <c r="AJ224" s="155">
        <v>0</v>
      </c>
      <c r="AK224" s="155">
        <v>0</v>
      </c>
      <c r="AL224" s="156">
        <v>0</v>
      </c>
    </row>
    <row r="225" spans="1:38">
      <c r="A225" s="166" t="s">
        <v>24</v>
      </c>
      <c r="B225" s="167" t="s">
        <v>1750</v>
      </c>
      <c r="C225" s="167" t="s">
        <v>1755</v>
      </c>
      <c r="D225" s="150">
        <v>0</v>
      </c>
      <c r="E225" s="150">
        <v>0</v>
      </c>
      <c r="F225" s="150">
        <v>0</v>
      </c>
      <c r="G225" s="150">
        <v>0</v>
      </c>
      <c r="H225" s="150">
        <v>0</v>
      </c>
      <c r="I225" s="151">
        <v>0</v>
      </c>
      <c r="J225" s="151">
        <v>0</v>
      </c>
      <c r="K225" s="151">
        <v>0</v>
      </c>
      <c r="L225" s="151">
        <v>0</v>
      </c>
      <c r="M225" s="151">
        <v>0</v>
      </c>
      <c r="N225" s="151">
        <v>0</v>
      </c>
      <c r="O225" s="151">
        <v>0</v>
      </c>
      <c r="P225" s="151">
        <v>0</v>
      </c>
      <c r="Q225" s="151">
        <v>0</v>
      </c>
      <c r="R225" s="151">
        <v>0</v>
      </c>
      <c r="S225" s="152">
        <v>0.015</v>
      </c>
      <c r="T225" s="153">
        <v>0</v>
      </c>
      <c r="U225" s="153">
        <v>0</v>
      </c>
      <c r="V225" s="153">
        <v>0</v>
      </c>
      <c r="W225" s="153">
        <v>0</v>
      </c>
      <c r="X225" s="151">
        <v>0</v>
      </c>
      <c r="Y225" s="154">
        <v>0</v>
      </c>
      <c r="Z225" s="154">
        <v>0</v>
      </c>
      <c r="AA225" s="154">
        <v>0</v>
      </c>
      <c r="AB225" s="155">
        <v>0</v>
      </c>
      <c r="AC225" s="156">
        <v>0</v>
      </c>
      <c r="AD225" s="157">
        <v>0</v>
      </c>
      <c r="AE225" s="158">
        <v>0</v>
      </c>
      <c r="AF225" s="158">
        <v>0</v>
      </c>
      <c r="AG225" s="158">
        <v>0</v>
      </c>
      <c r="AH225" s="158">
        <v>0</v>
      </c>
      <c r="AI225" s="158">
        <v>0</v>
      </c>
      <c r="AJ225" s="155">
        <v>0</v>
      </c>
      <c r="AK225" s="155">
        <v>0</v>
      </c>
      <c r="AL225" s="156">
        <v>0</v>
      </c>
    </row>
    <row r="226" spans="1:38">
      <c r="A226" s="166" t="s">
        <v>24</v>
      </c>
      <c r="B226" s="167" t="s">
        <v>1750</v>
      </c>
      <c r="C226" s="167" t="s">
        <v>1756</v>
      </c>
      <c r="D226" s="150">
        <v>0</v>
      </c>
      <c r="E226" s="150">
        <v>0</v>
      </c>
      <c r="F226" s="150">
        <v>0</v>
      </c>
      <c r="G226" s="150">
        <v>0</v>
      </c>
      <c r="H226" s="150">
        <v>0</v>
      </c>
      <c r="I226" s="151">
        <v>0</v>
      </c>
      <c r="J226" s="151">
        <v>0</v>
      </c>
      <c r="K226" s="151">
        <v>0</v>
      </c>
      <c r="L226" s="151">
        <v>0</v>
      </c>
      <c r="M226" s="151">
        <v>0</v>
      </c>
      <c r="N226" s="151">
        <v>0</v>
      </c>
      <c r="O226" s="151">
        <v>0</v>
      </c>
      <c r="P226" s="151">
        <v>0</v>
      </c>
      <c r="Q226" s="151">
        <v>0</v>
      </c>
      <c r="R226" s="151">
        <v>0</v>
      </c>
      <c r="S226" s="152">
        <v>0.015</v>
      </c>
      <c r="T226" s="153">
        <v>0</v>
      </c>
      <c r="U226" s="153">
        <v>0</v>
      </c>
      <c r="V226" s="153">
        <v>0</v>
      </c>
      <c r="W226" s="153">
        <v>0</v>
      </c>
      <c r="X226" s="151">
        <v>0</v>
      </c>
      <c r="Y226" s="154">
        <v>0</v>
      </c>
      <c r="Z226" s="154">
        <v>0</v>
      </c>
      <c r="AA226" s="154">
        <v>0</v>
      </c>
      <c r="AB226" s="155">
        <v>0</v>
      </c>
      <c r="AC226" s="156">
        <v>0</v>
      </c>
      <c r="AD226" s="157">
        <v>0</v>
      </c>
      <c r="AE226" s="158">
        <v>0</v>
      </c>
      <c r="AF226" s="158">
        <v>0</v>
      </c>
      <c r="AG226" s="158">
        <v>0</v>
      </c>
      <c r="AH226" s="158">
        <v>0</v>
      </c>
      <c r="AI226" s="158">
        <v>0</v>
      </c>
      <c r="AJ226" s="155">
        <v>0</v>
      </c>
      <c r="AK226" s="155">
        <v>0</v>
      </c>
      <c r="AL226" s="156">
        <v>0</v>
      </c>
    </row>
    <row r="227" spans="1:38">
      <c r="A227" s="166" t="s">
        <v>24</v>
      </c>
      <c r="B227" s="167" t="s">
        <v>1750</v>
      </c>
      <c r="C227" s="167" t="s">
        <v>56</v>
      </c>
      <c r="D227" s="150">
        <v>0</v>
      </c>
      <c r="E227" s="150">
        <v>0</v>
      </c>
      <c r="F227" s="150">
        <v>0</v>
      </c>
      <c r="G227" s="150">
        <v>0</v>
      </c>
      <c r="H227" s="150">
        <v>0</v>
      </c>
      <c r="I227" s="151">
        <v>0</v>
      </c>
      <c r="J227" s="151">
        <v>0</v>
      </c>
      <c r="K227" s="151">
        <v>0</v>
      </c>
      <c r="L227" s="151">
        <v>0</v>
      </c>
      <c r="M227" s="151">
        <v>0</v>
      </c>
      <c r="N227" s="151">
        <v>0</v>
      </c>
      <c r="O227" s="151">
        <v>0</v>
      </c>
      <c r="P227" s="151">
        <v>0</v>
      </c>
      <c r="Q227" s="151">
        <v>0</v>
      </c>
      <c r="R227" s="151">
        <v>0</v>
      </c>
      <c r="S227" s="152">
        <v>0.015</v>
      </c>
      <c r="T227" s="153">
        <v>0</v>
      </c>
      <c r="U227" s="153">
        <v>0</v>
      </c>
      <c r="V227" s="153">
        <v>0</v>
      </c>
      <c r="W227" s="153">
        <v>0</v>
      </c>
      <c r="X227" s="151">
        <v>0</v>
      </c>
      <c r="Y227" s="154">
        <v>0</v>
      </c>
      <c r="Z227" s="154">
        <v>0</v>
      </c>
      <c r="AA227" s="154">
        <v>0</v>
      </c>
      <c r="AB227" s="155">
        <v>0</v>
      </c>
      <c r="AC227" s="156">
        <v>0</v>
      </c>
      <c r="AD227" s="157">
        <v>0</v>
      </c>
      <c r="AE227" s="158">
        <v>0</v>
      </c>
      <c r="AF227" s="158">
        <v>0</v>
      </c>
      <c r="AG227" s="158">
        <v>0</v>
      </c>
      <c r="AH227" s="158">
        <v>0</v>
      </c>
      <c r="AI227" s="158">
        <v>0</v>
      </c>
      <c r="AJ227" s="155">
        <v>0</v>
      </c>
      <c r="AK227" s="155">
        <v>0</v>
      </c>
      <c r="AL227" s="156">
        <v>0</v>
      </c>
    </row>
    <row r="228" spans="1:38">
      <c r="A228" s="166" t="s">
        <v>24</v>
      </c>
      <c r="B228" s="167" t="s">
        <v>1750</v>
      </c>
      <c r="C228" s="167" t="s">
        <v>55</v>
      </c>
      <c r="D228" s="150">
        <v>14971</v>
      </c>
      <c r="E228" s="150">
        <v>357</v>
      </c>
      <c r="F228" s="150">
        <v>218</v>
      </c>
      <c r="G228" s="150">
        <v>0</v>
      </c>
      <c r="H228" s="150">
        <v>0</v>
      </c>
      <c r="I228" s="151">
        <v>16381</v>
      </c>
      <c r="J228" s="151">
        <v>454</v>
      </c>
      <c r="K228" s="151">
        <v>452</v>
      </c>
      <c r="L228" s="151">
        <v>100</v>
      </c>
      <c r="M228" s="151">
        <v>0</v>
      </c>
      <c r="N228" s="151">
        <v>18506</v>
      </c>
      <c r="O228" s="151">
        <v>235</v>
      </c>
      <c r="P228" s="151">
        <v>235</v>
      </c>
      <c r="Q228" s="151">
        <v>94</v>
      </c>
      <c r="R228" s="151">
        <v>0</v>
      </c>
      <c r="S228" s="152">
        <v>0.015</v>
      </c>
      <c r="T228" s="153">
        <v>391418</v>
      </c>
      <c r="U228" s="153">
        <v>9194</v>
      </c>
      <c r="V228" s="153">
        <v>9053</v>
      </c>
      <c r="W228" s="153">
        <v>7</v>
      </c>
      <c r="X228" s="151">
        <v>8154</v>
      </c>
      <c r="Y228" s="154">
        <v>0.0234710718464659</v>
      </c>
      <c r="Z228" s="154">
        <v>0.0238461024647652</v>
      </c>
      <c r="AA228" s="154">
        <v>0.0277150357121055</v>
      </c>
      <c r="AB228" s="155">
        <v>0.0126985842429482</v>
      </c>
      <c r="AC228" s="156">
        <v>-0.00386893324734027</v>
      </c>
      <c r="AD228" s="157">
        <v>102900</v>
      </c>
      <c r="AE228" s="158">
        <v>2581</v>
      </c>
      <c r="AF228" s="158">
        <v>0</v>
      </c>
      <c r="AG228" s="158">
        <v>110356</v>
      </c>
      <c r="AH228" s="158">
        <v>2777</v>
      </c>
      <c r="AI228" s="158">
        <v>0</v>
      </c>
      <c r="AJ228" s="155">
        <v>0.0250826044703596</v>
      </c>
      <c r="AK228" s="155">
        <v>0.0251640146435173</v>
      </c>
      <c r="AL228" s="156">
        <v>-8.14101731577734e-5</v>
      </c>
    </row>
    <row r="229" spans="1:38">
      <c r="A229" s="166" t="s">
        <v>24</v>
      </c>
      <c r="B229" s="167" t="s">
        <v>1750</v>
      </c>
      <c r="C229" s="167" t="s">
        <v>1757</v>
      </c>
      <c r="D229" s="150">
        <v>15016</v>
      </c>
      <c r="E229" s="150">
        <v>229</v>
      </c>
      <c r="F229" s="150">
        <v>141</v>
      </c>
      <c r="G229" s="150">
        <v>0</v>
      </c>
      <c r="H229" s="150">
        <v>0</v>
      </c>
      <c r="I229" s="151">
        <v>15548</v>
      </c>
      <c r="J229" s="151">
        <v>223</v>
      </c>
      <c r="K229" s="151">
        <v>223</v>
      </c>
      <c r="L229" s="151">
        <v>22</v>
      </c>
      <c r="M229" s="151">
        <v>0</v>
      </c>
      <c r="N229" s="151">
        <v>17001</v>
      </c>
      <c r="O229" s="151">
        <v>244</v>
      </c>
      <c r="P229" s="151">
        <v>244</v>
      </c>
      <c r="Q229" s="151">
        <v>145</v>
      </c>
      <c r="R229" s="151">
        <v>0</v>
      </c>
      <c r="S229" s="152">
        <v>0.015</v>
      </c>
      <c r="T229" s="153">
        <v>382213</v>
      </c>
      <c r="U229" s="153">
        <v>6781</v>
      </c>
      <c r="V229" s="153">
        <v>6693</v>
      </c>
      <c r="W229" s="153">
        <v>2</v>
      </c>
      <c r="X229" s="151">
        <v>6147</v>
      </c>
      <c r="Y229" s="154">
        <v>0.0177361837509452</v>
      </c>
      <c r="Z229" s="154">
        <v>0.015250399573788</v>
      </c>
      <c r="AA229" s="154">
        <v>0.0143426807306406</v>
      </c>
      <c r="AB229" s="155">
        <v>0.0143520969354744</v>
      </c>
      <c r="AC229" s="156">
        <v>0.000907718843147363</v>
      </c>
      <c r="AD229" s="157">
        <v>100094</v>
      </c>
      <c r="AE229" s="158">
        <v>1737</v>
      </c>
      <c r="AF229" s="158">
        <v>0</v>
      </c>
      <c r="AG229" s="158">
        <v>109211</v>
      </c>
      <c r="AH229" s="158">
        <v>2134</v>
      </c>
      <c r="AI229" s="158">
        <v>1</v>
      </c>
      <c r="AJ229" s="155">
        <v>0.0173536875337183</v>
      </c>
      <c r="AK229" s="155">
        <v>0.0195309996245799</v>
      </c>
      <c r="AL229" s="156">
        <v>-0.00217731209086163</v>
      </c>
    </row>
    <row r="230" spans="1:38">
      <c r="A230" s="166" t="s">
        <v>24</v>
      </c>
      <c r="B230" s="167" t="s">
        <v>1750</v>
      </c>
      <c r="C230" s="167" t="s">
        <v>57</v>
      </c>
      <c r="D230" s="150">
        <v>7880</v>
      </c>
      <c r="E230" s="150">
        <v>189</v>
      </c>
      <c r="F230" s="150">
        <v>121</v>
      </c>
      <c r="G230" s="150">
        <v>2</v>
      </c>
      <c r="H230" s="150">
        <v>0</v>
      </c>
      <c r="I230" s="151">
        <v>8619</v>
      </c>
      <c r="J230" s="151">
        <v>143</v>
      </c>
      <c r="K230" s="151">
        <v>142</v>
      </c>
      <c r="L230" s="151">
        <v>1</v>
      </c>
      <c r="M230" s="151">
        <v>0</v>
      </c>
      <c r="N230" s="151">
        <v>8112</v>
      </c>
      <c r="O230" s="151">
        <v>143</v>
      </c>
      <c r="P230" s="151">
        <v>143</v>
      </c>
      <c r="Q230" s="151">
        <v>54</v>
      </c>
      <c r="R230" s="151">
        <v>0</v>
      </c>
      <c r="S230" s="152">
        <v>0.015</v>
      </c>
      <c r="T230" s="153">
        <v>196901</v>
      </c>
      <c r="U230" s="153">
        <v>4233</v>
      </c>
      <c r="V230" s="153">
        <v>4164</v>
      </c>
      <c r="W230" s="153">
        <v>5</v>
      </c>
      <c r="X230" s="151">
        <v>3739</v>
      </c>
      <c r="Y230" s="154">
        <v>0.0214727197931956</v>
      </c>
      <c r="Z230" s="154">
        <v>0.0239847715736041</v>
      </c>
      <c r="AA230" s="154">
        <v>0.0165912518853695</v>
      </c>
      <c r="AB230" s="155">
        <v>0.0176282051282051</v>
      </c>
      <c r="AC230" s="156">
        <v>0.00739351968823453</v>
      </c>
      <c r="AD230" s="157">
        <v>52299</v>
      </c>
      <c r="AE230" s="158">
        <v>1180</v>
      </c>
      <c r="AF230" s="158">
        <v>0</v>
      </c>
      <c r="AG230" s="158">
        <v>56136</v>
      </c>
      <c r="AH230" s="158">
        <v>1286</v>
      </c>
      <c r="AI230" s="158">
        <v>1</v>
      </c>
      <c r="AJ230" s="155">
        <v>0.0225625728981434</v>
      </c>
      <c r="AK230" s="155">
        <v>0.0228908365398318</v>
      </c>
      <c r="AL230" s="156">
        <v>-0.000328263641688468</v>
      </c>
    </row>
    <row r="231" spans="1:38">
      <c r="A231" s="166" t="s">
        <v>24</v>
      </c>
      <c r="B231" s="167" t="s">
        <v>1750</v>
      </c>
      <c r="C231" s="167" t="s">
        <v>59</v>
      </c>
      <c r="D231" s="150">
        <v>0</v>
      </c>
      <c r="E231" s="150">
        <v>0</v>
      </c>
      <c r="F231" s="150">
        <v>0</v>
      </c>
      <c r="G231" s="150">
        <v>0</v>
      </c>
      <c r="H231" s="150">
        <v>0</v>
      </c>
      <c r="I231" s="151">
        <v>0</v>
      </c>
      <c r="J231" s="151">
        <v>0</v>
      </c>
      <c r="K231" s="151">
        <v>0</v>
      </c>
      <c r="L231" s="151">
        <v>0</v>
      </c>
      <c r="M231" s="151">
        <v>0</v>
      </c>
      <c r="N231" s="151">
        <v>0</v>
      </c>
      <c r="O231" s="151">
        <v>0</v>
      </c>
      <c r="P231" s="151">
        <v>0</v>
      </c>
      <c r="Q231" s="151">
        <v>0</v>
      </c>
      <c r="R231" s="151">
        <v>0</v>
      </c>
      <c r="S231" s="152">
        <v>0.015</v>
      </c>
      <c r="T231" s="153">
        <v>156</v>
      </c>
      <c r="U231" s="153">
        <v>721</v>
      </c>
      <c r="V231" s="153">
        <v>721</v>
      </c>
      <c r="W231" s="153">
        <v>1</v>
      </c>
      <c r="X231" s="151">
        <v>716</v>
      </c>
      <c r="Y231" s="154">
        <v>4.61538461538461</v>
      </c>
      <c r="Z231" s="154">
        <v>0</v>
      </c>
      <c r="AA231" s="154">
        <v>0</v>
      </c>
      <c r="AB231" s="155">
        <v>0</v>
      </c>
      <c r="AC231" s="156">
        <v>0</v>
      </c>
      <c r="AD231" s="157">
        <v>4</v>
      </c>
      <c r="AE231" s="158">
        <v>5</v>
      </c>
      <c r="AF231" s="158">
        <v>0</v>
      </c>
      <c r="AG231" s="158">
        <v>0</v>
      </c>
      <c r="AH231" s="158">
        <v>2</v>
      </c>
      <c r="AI231" s="158">
        <v>0</v>
      </c>
      <c r="AJ231" s="155">
        <v>1.25</v>
      </c>
      <c r="AK231" s="155">
        <v>0</v>
      </c>
      <c r="AL231" s="156">
        <v>1.25</v>
      </c>
    </row>
    <row r="232" spans="1:38">
      <c r="A232" s="166" t="s">
        <v>24</v>
      </c>
      <c r="B232" s="167" t="s">
        <v>1750</v>
      </c>
      <c r="C232" s="167" t="s">
        <v>61</v>
      </c>
      <c r="D232" s="150">
        <v>11705</v>
      </c>
      <c r="E232" s="150">
        <v>258</v>
      </c>
      <c r="F232" s="150">
        <v>109</v>
      </c>
      <c r="G232" s="150">
        <v>0</v>
      </c>
      <c r="H232" s="150">
        <v>0</v>
      </c>
      <c r="I232" s="151">
        <v>13147</v>
      </c>
      <c r="J232" s="151">
        <v>270</v>
      </c>
      <c r="K232" s="151">
        <v>270</v>
      </c>
      <c r="L232" s="151">
        <v>30</v>
      </c>
      <c r="M232" s="151">
        <v>0</v>
      </c>
      <c r="N232" s="151">
        <v>11899</v>
      </c>
      <c r="O232" s="151">
        <v>272</v>
      </c>
      <c r="P232" s="151">
        <v>272</v>
      </c>
      <c r="Q232" s="151">
        <v>154</v>
      </c>
      <c r="R232" s="151">
        <v>0</v>
      </c>
      <c r="S232" s="152">
        <v>0.015</v>
      </c>
      <c r="T232" s="153">
        <v>328119</v>
      </c>
      <c r="U232" s="153">
        <v>6094</v>
      </c>
      <c r="V232" s="153">
        <v>5945</v>
      </c>
      <c r="W232" s="153">
        <v>1</v>
      </c>
      <c r="X232" s="151">
        <v>5385</v>
      </c>
      <c r="Y232" s="154">
        <v>0.0185694824133927</v>
      </c>
      <c r="Z232" s="154">
        <v>0.0220418624519436</v>
      </c>
      <c r="AA232" s="154">
        <v>0.0205370046398418</v>
      </c>
      <c r="AB232" s="155">
        <v>0.0228590637868728</v>
      </c>
      <c r="AC232" s="156">
        <v>0.00150485781210183</v>
      </c>
      <c r="AD232" s="157">
        <v>78153</v>
      </c>
      <c r="AE232" s="158">
        <v>1831</v>
      </c>
      <c r="AF232" s="158">
        <v>0</v>
      </c>
      <c r="AG232" s="158">
        <v>94099</v>
      </c>
      <c r="AH232" s="158">
        <v>1899</v>
      </c>
      <c r="AI232" s="158">
        <v>1</v>
      </c>
      <c r="AJ232" s="155">
        <v>0.0234284032602715</v>
      </c>
      <c r="AK232" s="155">
        <v>0.0201702462300343</v>
      </c>
      <c r="AL232" s="156">
        <v>0.0032581570302372</v>
      </c>
    </row>
    <row r="233" spans="1:38">
      <c r="A233" s="166" t="s">
        <v>24</v>
      </c>
      <c r="B233" s="167" t="s">
        <v>1750</v>
      </c>
      <c r="C233" s="167" t="s">
        <v>58</v>
      </c>
      <c r="D233" s="150">
        <v>5087</v>
      </c>
      <c r="E233" s="150">
        <v>92</v>
      </c>
      <c r="F233" s="150">
        <v>48</v>
      </c>
      <c r="G233" s="150">
        <v>0</v>
      </c>
      <c r="H233" s="150">
        <v>0</v>
      </c>
      <c r="I233" s="151">
        <v>5697</v>
      </c>
      <c r="J233" s="151">
        <v>83</v>
      </c>
      <c r="K233" s="151">
        <v>83</v>
      </c>
      <c r="L233" s="151">
        <v>17</v>
      </c>
      <c r="M233" s="151">
        <v>1</v>
      </c>
      <c r="N233" s="151">
        <v>5056</v>
      </c>
      <c r="O233" s="151">
        <v>111</v>
      </c>
      <c r="P233" s="151">
        <v>111</v>
      </c>
      <c r="Q233" s="151">
        <v>63</v>
      </c>
      <c r="R233" s="151">
        <v>0</v>
      </c>
      <c r="S233" s="152">
        <v>0.015</v>
      </c>
      <c r="T233" s="153">
        <v>127805</v>
      </c>
      <c r="U233" s="153">
        <v>2490</v>
      </c>
      <c r="V233" s="153">
        <v>2446</v>
      </c>
      <c r="W233" s="153">
        <v>6</v>
      </c>
      <c r="X233" s="151">
        <v>2252</v>
      </c>
      <c r="Y233" s="154">
        <v>0.0194358593169281</v>
      </c>
      <c r="Z233" s="154">
        <v>0.0180853155101238</v>
      </c>
      <c r="AA233" s="154">
        <v>0.0143935404598912</v>
      </c>
      <c r="AB233" s="155">
        <v>0.0219541139240506</v>
      </c>
      <c r="AC233" s="156">
        <v>0.00369177505023267</v>
      </c>
      <c r="AD233" s="157">
        <v>34393</v>
      </c>
      <c r="AE233" s="158">
        <v>684</v>
      </c>
      <c r="AF233" s="158">
        <v>1</v>
      </c>
      <c r="AG233" s="158">
        <v>37476</v>
      </c>
      <c r="AH233" s="158">
        <v>696</v>
      </c>
      <c r="AI233" s="158">
        <v>1</v>
      </c>
      <c r="AJ233" s="155">
        <v>0.0198586921757334</v>
      </c>
      <c r="AK233" s="155">
        <v>0.0185452022627815</v>
      </c>
      <c r="AL233" s="156">
        <v>0.00131348991295192</v>
      </c>
    </row>
    <row r="234" spans="1:38">
      <c r="A234" s="166" t="s">
        <v>24</v>
      </c>
      <c r="B234" s="167" t="s">
        <v>1750</v>
      </c>
      <c r="C234" s="167" t="s">
        <v>60</v>
      </c>
      <c r="D234" s="150">
        <v>10517</v>
      </c>
      <c r="E234" s="150">
        <v>331</v>
      </c>
      <c r="F234" s="150">
        <v>212</v>
      </c>
      <c r="G234" s="150">
        <v>0</v>
      </c>
      <c r="H234" s="150">
        <v>0</v>
      </c>
      <c r="I234" s="151">
        <v>11855</v>
      </c>
      <c r="J234" s="151">
        <v>328</v>
      </c>
      <c r="K234" s="151">
        <v>328</v>
      </c>
      <c r="L234" s="151">
        <v>36</v>
      </c>
      <c r="M234" s="151">
        <v>0</v>
      </c>
      <c r="N234" s="151">
        <v>10785</v>
      </c>
      <c r="O234" s="151">
        <v>265</v>
      </c>
      <c r="P234" s="151">
        <v>265</v>
      </c>
      <c r="Q234" s="151">
        <v>172</v>
      </c>
      <c r="R234" s="151">
        <v>0</v>
      </c>
      <c r="S234" s="152">
        <v>0.015</v>
      </c>
      <c r="T234" s="153">
        <v>254569</v>
      </c>
      <c r="U234" s="153">
        <v>6895</v>
      </c>
      <c r="V234" s="153">
        <v>6776</v>
      </c>
      <c r="W234" s="153">
        <v>1</v>
      </c>
      <c r="X234" s="151">
        <v>6096</v>
      </c>
      <c r="Y234" s="154">
        <v>0.0270810664299267</v>
      </c>
      <c r="Z234" s="154">
        <v>0.0314728534753257</v>
      </c>
      <c r="AA234" s="154">
        <v>0.0276676507802615</v>
      </c>
      <c r="AB234" s="155">
        <v>0.0245711636532221</v>
      </c>
      <c r="AC234" s="156">
        <v>0.00380520269506417</v>
      </c>
      <c r="AD234" s="157">
        <v>70330</v>
      </c>
      <c r="AE234" s="158">
        <v>2093</v>
      </c>
      <c r="AF234" s="158">
        <v>0</v>
      </c>
      <c r="AG234" s="158">
        <v>73049</v>
      </c>
      <c r="AH234" s="158">
        <v>1968</v>
      </c>
      <c r="AI234" s="158">
        <v>0</v>
      </c>
      <c r="AJ234" s="155">
        <v>0.0297597042513863</v>
      </c>
      <c r="AK234" s="155">
        <v>0.0269408205451136</v>
      </c>
      <c r="AL234" s="156">
        <v>0.00281888370627277</v>
      </c>
    </row>
    <row r="235" spans="1:38">
      <c r="A235" s="166" t="s">
        <v>24</v>
      </c>
      <c r="B235" s="167" t="s">
        <v>1758</v>
      </c>
      <c r="C235" s="167" t="s">
        <v>1759</v>
      </c>
      <c r="D235" s="150">
        <v>0</v>
      </c>
      <c r="E235" s="150">
        <v>0</v>
      </c>
      <c r="F235" s="150">
        <v>0</v>
      </c>
      <c r="G235" s="150">
        <v>0</v>
      </c>
      <c r="H235" s="150">
        <v>0</v>
      </c>
      <c r="I235" s="151">
        <v>0</v>
      </c>
      <c r="J235" s="151">
        <v>0</v>
      </c>
      <c r="K235" s="151">
        <v>0</v>
      </c>
      <c r="L235" s="151">
        <v>0</v>
      </c>
      <c r="M235" s="151">
        <v>0</v>
      </c>
      <c r="N235" s="151">
        <v>0</v>
      </c>
      <c r="O235" s="151">
        <v>0</v>
      </c>
      <c r="P235" s="151">
        <v>0</v>
      </c>
      <c r="Q235" s="151">
        <v>0</v>
      </c>
      <c r="R235" s="151">
        <v>0</v>
      </c>
      <c r="S235" s="152">
        <v>0.015</v>
      </c>
      <c r="T235" s="153">
        <v>0</v>
      </c>
      <c r="U235" s="153">
        <v>0</v>
      </c>
      <c r="V235" s="153">
        <v>0</v>
      </c>
      <c r="W235" s="153">
        <v>0</v>
      </c>
      <c r="X235" s="151">
        <v>0</v>
      </c>
      <c r="Y235" s="154">
        <v>0</v>
      </c>
      <c r="Z235" s="154">
        <v>0</v>
      </c>
      <c r="AA235" s="154">
        <v>0</v>
      </c>
      <c r="AB235" s="155">
        <v>0</v>
      </c>
      <c r="AC235" s="156">
        <v>0</v>
      </c>
      <c r="AD235" s="157">
        <v>0</v>
      </c>
      <c r="AE235" s="158">
        <v>0</v>
      </c>
      <c r="AF235" s="158">
        <v>0</v>
      </c>
      <c r="AG235" s="158">
        <v>0</v>
      </c>
      <c r="AH235" s="158">
        <v>0</v>
      </c>
      <c r="AI235" s="158">
        <v>0</v>
      </c>
      <c r="AJ235" s="155">
        <v>0</v>
      </c>
      <c r="AK235" s="155">
        <v>0</v>
      </c>
      <c r="AL235" s="156">
        <v>0</v>
      </c>
    </row>
    <row r="236" spans="1:38">
      <c r="A236" s="166" t="s">
        <v>24</v>
      </c>
      <c r="B236" s="167" t="s">
        <v>1758</v>
      </c>
      <c r="C236" s="167" t="s">
        <v>1760</v>
      </c>
      <c r="D236" s="150">
        <v>0</v>
      </c>
      <c r="E236" s="150">
        <v>0</v>
      </c>
      <c r="F236" s="150">
        <v>0</v>
      </c>
      <c r="G236" s="150">
        <v>0</v>
      </c>
      <c r="H236" s="150">
        <v>0</v>
      </c>
      <c r="I236" s="151">
        <v>0</v>
      </c>
      <c r="J236" s="151">
        <v>0</v>
      </c>
      <c r="K236" s="151">
        <v>0</v>
      </c>
      <c r="L236" s="151">
        <v>0</v>
      </c>
      <c r="M236" s="151">
        <v>0</v>
      </c>
      <c r="N236" s="151">
        <v>0</v>
      </c>
      <c r="O236" s="151">
        <v>0</v>
      </c>
      <c r="P236" s="151">
        <v>0</v>
      </c>
      <c r="Q236" s="151">
        <v>0</v>
      </c>
      <c r="R236" s="151">
        <v>0</v>
      </c>
      <c r="S236" s="152">
        <v>0.015</v>
      </c>
      <c r="T236" s="153">
        <v>0</v>
      </c>
      <c r="U236" s="153">
        <v>0</v>
      </c>
      <c r="V236" s="153">
        <v>0</v>
      </c>
      <c r="W236" s="153">
        <v>0</v>
      </c>
      <c r="X236" s="151">
        <v>0</v>
      </c>
      <c r="Y236" s="154">
        <v>0</v>
      </c>
      <c r="Z236" s="154">
        <v>0</v>
      </c>
      <c r="AA236" s="154">
        <v>0</v>
      </c>
      <c r="AB236" s="155">
        <v>0</v>
      </c>
      <c r="AC236" s="156">
        <v>0</v>
      </c>
      <c r="AD236" s="157">
        <v>0</v>
      </c>
      <c r="AE236" s="158">
        <v>0</v>
      </c>
      <c r="AF236" s="158">
        <v>0</v>
      </c>
      <c r="AG236" s="158">
        <v>0</v>
      </c>
      <c r="AH236" s="158">
        <v>0</v>
      </c>
      <c r="AI236" s="158">
        <v>0</v>
      </c>
      <c r="AJ236" s="155">
        <v>0</v>
      </c>
      <c r="AK236" s="155">
        <v>0</v>
      </c>
      <c r="AL236" s="156">
        <v>0</v>
      </c>
    </row>
    <row r="237" spans="1:38">
      <c r="A237" s="166" t="s">
        <v>24</v>
      </c>
      <c r="B237" s="167" t="s">
        <v>1758</v>
      </c>
      <c r="C237" s="167" t="s">
        <v>1761</v>
      </c>
      <c r="D237" s="150">
        <v>0</v>
      </c>
      <c r="E237" s="150">
        <v>0</v>
      </c>
      <c r="F237" s="150">
        <v>0</v>
      </c>
      <c r="G237" s="150">
        <v>0</v>
      </c>
      <c r="H237" s="150">
        <v>0</v>
      </c>
      <c r="I237" s="151">
        <v>0</v>
      </c>
      <c r="J237" s="151">
        <v>0</v>
      </c>
      <c r="K237" s="151">
        <v>0</v>
      </c>
      <c r="L237" s="151">
        <v>0</v>
      </c>
      <c r="M237" s="151">
        <v>0</v>
      </c>
      <c r="N237" s="151">
        <v>0</v>
      </c>
      <c r="O237" s="151">
        <v>0</v>
      </c>
      <c r="P237" s="151">
        <v>0</v>
      </c>
      <c r="Q237" s="151">
        <v>0</v>
      </c>
      <c r="R237" s="151">
        <v>0</v>
      </c>
      <c r="S237" s="152">
        <v>0.015</v>
      </c>
      <c r="T237" s="153">
        <v>0</v>
      </c>
      <c r="U237" s="153">
        <v>0</v>
      </c>
      <c r="V237" s="153">
        <v>0</v>
      </c>
      <c r="W237" s="153">
        <v>0</v>
      </c>
      <c r="X237" s="151">
        <v>0</v>
      </c>
      <c r="Y237" s="154">
        <v>0</v>
      </c>
      <c r="Z237" s="154">
        <v>0</v>
      </c>
      <c r="AA237" s="154">
        <v>0</v>
      </c>
      <c r="AB237" s="155">
        <v>0</v>
      </c>
      <c r="AC237" s="156">
        <v>0</v>
      </c>
      <c r="AD237" s="157">
        <v>0</v>
      </c>
      <c r="AE237" s="158">
        <v>0</v>
      </c>
      <c r="AF237" s="158">
        <v>0</v>
      </c>
      <c r="AG237" s="158">
        <v>0</v>
      </c>
      <c r="AH237" s="158">
        <v>0</v>
      </c>
      <c r="AI237" s="158">
        <v>0</v>
      </c>
      <c r="AJ237" s="155">
        <v>0</v>
      </c>
      <c r="AK237" s="155">
        <v>0</v>
      </c>
      <c r="AL237" s="156">
        <v>0</v>
      </c>
    </row>
    <row r="238" spans="1:38">
      <c r="A238" s="166" t="s">
        <v>24</v>
      </c>
      <c r="B238" s="167" t="s">
        <v>1758</v>
      </c>
      <c r="C238" s="167" t="s">
        <v>1762</v>
      </c>
      <c r="D238" s="150">
        <v>0</v>
      </c>
      <c r="E238" s="150">
        <v>0</v>
      </c>
      <c r="F238" s="150">
        <v>0</v>
      </c>
      <c r="G238" s="150">
        <v>0</v>
      </c>
      <c r="H238" s="150">
        <v>0</v>
      </c>
      <c r="I238" s="151">
        <v>0</v>
      </c>
      <c r="J238" s="151">
        <v>0</v>
      </c>
      <c r="K238" s="151">
        <v>0</v>
      </c>
      <c r="L238" s="151">
        <v>0</v>
      </c>
      <c r="M238" s="151">
        <v>0</v>
      </c>
      <c r="N238" s="151">
        <v>0</v>
      </c>
      <c r="O238" s="151">
        <v>0</v>
      </c>
      <c r="P238" s="151">
        <v>0</v>
      </c>
      <c r="Q238" s="151">
        <v>0</v>
      </c>
      <c r="R238" s="151">
        <v>0</v>
      </c>
      <c r="S238" s="152">
        <v>0.015</v>
      </c>
      <c r="T238" s="153">
        <v>0</v>
      </c>
      <c r="U238" s="153">
        <v>0</v>
      </c>
      <c r="V238" s="153">
        <v>0</v>
      </c>
      <c r="W238" s="153">
        <v>0</v>
      </c>
      <c r="X238" s="151">
        <v>0</v>
      </c>
      <c r="Y238" s="154">
        <v>0</v>
      </c>
      <c r="Z238" s="154">
        <v>0</v>
      </c>
      <c r="AA238" s="154">
        <v>0</v>
      </c>
      <c r="AB238" s="155">
        <v>0</v>
      </c>
      <c r="AC238" s="156">
        <v>0</v>
      </c>
      <c r="AD238" s="157">
        <v>0</v>
      </c>
      <c r="AE238" s="158">
        <v>0</v>
      </c>
      <c r="AF238" s="158">
        <v>0</v>
      </c>
      <c r="AG238" s="158">
        <v>0</v>
      </c>
      <c r="AH238" s="158">
        <v>0</v>
      </c>
      <c r="AI238" s="158">
        <v>0</v>
      </c>
      <c r="AJ238" s="155">
        <v>0</v>
      </c>
      <c r="AK238" s="155">
        <v>0</v>
      </c>
      <c r="AL238" s="156">
        <v>0</v>
      </c>
    </row>
    <row r="239" spans="1:38">
      <c r="A239" s="166" t="s">
        <v>24</v>
      </c>
      <c r="B239" s="167" t="s">
        <v>1758</v>
      </c>
      <c r="C239" s="167" t="s">
        <v>62</v>
      </c>
      <c r="D239" s="150">
        <v>0</v>
      </c>
      <c r="E239" s="150">
        <v>0</v>
      </c>
      <c r="F239" s="150">
        <v>0</v>
      </c>
      <c r="G239" s="150">
        <v>0</v>
      </c>
      <c r="H239" s="150">
        <v>0</v>
      </c>
      <c r="I239" s="151">
        <v>0</v>
      </c>
      <c r="J239" s="151">
        <v>0</v>
      </c>
      <c r="K239" s="151">
        <v>0</v>
      </c>
      <c r="L239" s="151">
        <v>0</v>
      </c>
      <c r="M239" s="151">
        <v>0</v>
      </c>
      <c r="N239" s="151">
        <v>0</v>
      </c>
      <c r="O239" s="151">
        <v>0</v>
      </c>
      <c r="P239" s="151">
        <v>0</v>
      </c>
      <c r="Q239" s="151">
        <v>0</v>
      </c>
      <c r="R239" s="151">
        <v>0</v>
      </c>
      <c r="S239" s="152">
        <v>0.015</v>
      </c>
      <c r="T239" s="153">
        <v>0</v>
      </c>
      <c r="U239" s="153">
        <v>0</v>
      </c>
      <c r="V239" s="153">
        <v>0</v>
      </c>
      <c r="W239" s="153">
        <v>0</v>
      </c>
      <c r="X239" s="151">
        <v>0</v>
      </c>
      <c r="Y239" s="154">
        <v>0</v>
      </c>
      <c r="Z239" s="154">
        <v>0</v>
      </c>
      <c r="AA239" s="154">
        <v>0</v>
      </c>
      <c r="AB239" s="155">
        <v>0</v>
      </c>
      <c r="AC239" s="156">
        <v>0</v>
      </c>
      <c r="AD239" s="157">
        <v>0</v>
      </c>
      <c r="AE239" s="158">
        <v>0</v>
      </c>
      <c r="AF239" s="158">
        <v>0</v>
      </c>
      <c r="AG239" s="158">
        <v>0</v>
      </c>
      <c r="AH239" s="158">
        <v>0</v>
      </c>
      <c r="AI239" s="158">
        <v>0</v>
      </c>
      <c r="AJ239" s="155">
        <v>0</v>
      </c>
      <c r="AK239" s="155">
        <v>0</v>
      </c>
      <c r="AL239" s="156">
        <v>0</v>
      </c>
    </row>
    <row r="240" spans="1:38">
      <c r="A240" s="166" t="s">
        <v>24</v>
      </c>
      <c r="B240" s="167" t="s">
        <v>1758</v>
      </c>
      <c r="C240" s="167" t="s">
        <v>63</v>
      </c>
      <c r="D240" s="150">
        <v>7441</v>
      </c>
      <c r="E240" s="150">
        <v>237</v>
      </c>
      <c r="F240" s="150">
        <v>174</v>
      </c>
      <c r="G240" s="150">
        <v>0</v>
      </c>
      <c r="H240" s="150">
        <v>0</v>
      </c>
      <c r="I240" s="151">
        <v>8310</v>
      </c>
      <c r="J240" s="151">
        <v>276</v>
      </c>
      <c r="K240" s="151">
        <v>276</v>
      </c>
      <c r="L240" s="151">
        <v>26</v>
      </c>
      <c r="M240" s="151">
        <v>0</v>
      </c>
      <c r="N240" s="151">
        <v>7547</v>
      </c>
      <c r="O240" s="151">
        <v>297</v>
      </c>
      <c r="P240" s="151">
        <v>297</v>
      </c>
      <c r="Q240" s="151">
        <v>124</v>
      </c>
      <c r="R240" s="151">
        <v>0</v>
      </c>
      <c r="S240" s="152">
        <v>0.015</v>
      </c>
      <c r="T240" s="153">
        <v>195920</v>
      </c>
      <c r="U240" s="153">
        <v>5448</v>
      </c>
      <c r="V240" s="153">
        <v>5373</v>
      </c>
      <c r="W240" s="153">
        <v>1</v>
      </c>
      <c r="X240" s="151">
        <v>4647</v>
      </c>
      <c r="Y240" s="154">
        <v>0.0278021641486321</v>
      </c>
      <c r="Z240" s="154">
        <v>0.0318505577207365</v>
      </c>
      <c r="AA240" s="154">
        <v>0.0332129963898917</v>
      </c>
      <c r="AB240" s="155">
        <v>0.0393533854511727</v>
      </c>
      <c r="AC240" s="156">
        <v>-0.00136243866915524</v>
      </c>
      <c r="AD240" s="157">
        <v>51146</v>
      </c>
      <c r="AE240" s="158">
        <v>1740</v>
      </c>
      <c r="AF240" s="158">
        <v>0</v>
      </c>
      <c r="AG240" s="158">
        <v>55820</v>
      </c>
      <c r="AH240" s="158">
        <v>1565</v>
      </c>
      <c r="AI240" s="158">
        <v>0</v>
      </c>
      <c r="AJ240" s="155">
        <v>0.0340202557384742</v>
      </c>
      <c r="AK240" s="155">
        <v>0.0280365460408456</v>
      </c>
      <c r="AL240" s="156">
        <v>0.00598370969762859</v>
      </c>
    </row>
    <row r="241" spans="1:38">
      <c r="A241" s="166" t="s">
        <v>24</v>
      </c>
      <c r="B241" s="167" t="s">
        <v>1758</v>
      </c>
      <c r="C241" s="167" t="s">
        <v>66</v>
      </c>
      <c r="D241" s="150">
        <v>9646</v>
      </c>
      <c r="E241" s="150">
        <v>188</v>
      </c>
      <c r="F241" s="150">
        <v>98</v>
      </c>
      <c r="G241" s="150">
        <v>27</v>
      </c>
      <c r="H241" s="150">
        <v>0</v>
      </c>
      <c r="I241" s="151">
        <v>10384</v>
      </c>
      <c r="J241" s="151">
        <v>181</v>
      </c>
      <c r="K241" s="151">
        <v>180</v>
      </c>
      <c r="L241" s="151">
        <v>9</v>
      </c>
      <c r="M241" s="151">
        <v>0</v>
      </c>
      <c r="N241" s="151">
        <v>10240</v>
      </c>
      <c r="O241" s="151">
        <v>150</v>
      </c>
      <c r="P241" s="151">
        <v>150</v>
      </c>
      <c r="Q241" s="151">
        <v>80</v>
      </c>
      <c r="R241" s="151">
        <v>0</v>
      </c>
      <c r="S241" s="152">
        <v>0.015</v>
      </c>
      <c r="T241" s="153">
        <v>238988</v>
      </c>
      <c r="U241" s="153">
        <v>4011</v>
      </c>
      <c r="V241" s="153">
        <v>3917</v>
      </c>
      <c r="W241" s="153">
        <v>1</v>
      </c>
      <c r="X241" s="151">
        <v>3517</v>
      </c>
      <c r="Y241" s="154">
        <v>0.0167790851423502</v>
      </c>
      <c r="Z241" s="154">
        <v>0.0194899440182459</v>
      </c>
      <c r="AA241" s="154">
        <v>0.0174306625577812</v>
      </c>
      <c r="AB241" s="155">
        <v>0.0146484375</v>
      </c>
      <c r="AC241" s="156">
        <v>0.0020592814604647</v>
      </c>
      <c r="AD241" s="157">
        <v>64861</v>
      </c>
      <c r="AE241" s="158">
        <v>1153</v>
      </c>
      <c r="AF241" s="158">
        <v>0</v>
      </c>
      <c r="AG241" s="158">
        <v>70379</v>
      </c>
      <c r="AH241" s="158">
        <v>1174</v>
      </c>
      <c r="AI241" s="158">
        <v>0</v>
      </c>
      <c r="AJ241" s="155">
        <v>0.0177764758483526</v>
      </c>
      <c r="AK241" s="155">
        <v>0.0166811122636014</v>
      </c>
      <c r="AL241" s="156">
        <v>0.00109536358475127</v>
      </c>
    </row>
    <row r="242" spans="1:38">
      <c r="A242" s="166" t="s">
        <v>24</v>
      </c>
      <c r="B242" s="167" t="s">
        <v>1758</v>
      </c>
      <c r="C242" s="167" t="s">
        <v>64</v>
      </c>
      <c r="D242" s="150">
        <v>15985</v>
      </c>
      <c r="E242" s="150">
        <v>277</v>
      </c>
      <c r="F242" s="150">
        <v>162</v>
      </c>
      <c r="G242" s="150">
        <v>11</v>
      </c>
      <c r="H242" s="150">
        <v>0</v>
      </c>
      <c r="I242" s="151">
        <v>13592</v>
      </c>
      <c r="J242" s="151">
        <v>231</v>
      </c>
      <c r="K242" s="151">
        <v>231</v>
      </c>
      <c r="L242" s="151">
        <v>40</v>
      </c>
      <c r="M242" s="151">
        <v>0</v>
      </c>
      <c r="N242" s="151">
        <v>14025</v>
      </c>
      <c r="O242" s="151">
        <v>239</v>
      </c>
      <c r="P242" s="151">
        <v>238</v>
      </c>
      <c r="Q242" s="151">
        <v>96</v>
      </c>
      <c r="R242" s="151">
        <v>0</v>
      </c>
      <c r="S242" s="152">
        <v>0.015</v>
      </c>
      <c r="T242" s="153">
        <v>341322</v>
      </c>
      <c r="U242" s="153">
        <v>5069</v>
      </c>
      <c r="V242" s="153">
        <v>4950</v>
      </c>
      <c r="W242" s="153">
        <v>2</v>
      </c>
      <c r="X242" s="151">
        <v>4299</v>
      </c>
      <c r="Y242" s="154">
        <v>0.0148452194701777</v>
      </c>
      <c r="Z242" s="154">
        <v>0.0173287456990929</v>
      </c>
      <c r="AA242" s="154">
        <v>0.0169952913478517</v>
      </c>
      <c r="AB242" s="155">
        <v>0.0170409982174688</v>
      </c>
      <c r="AC242" s="156">
        <v>0.000333454351241224</v>
      </c>
      <c r="AD242" s="157">
        <v>98941</v>
      </c>
      <c r="AE242" s="158">
        <v>1574</v>
      </c>
      <c r="AF242" s="158">
        <v>0</v>
      </c>
      <c r="AG242" s="158">
        <v>98077</v>
      </c>
      <c r="AH242" s="158">
        <v>1393</v>
      </c>
      <c r="AI242" s="158">
        <v>0</v>
      </c>
      <c r="AJ242" s="155">
        <v>0.0159084707047634</v>
      </c>
      <c r="AK242" s="155">
        <v>0.0142031261151952</v>
      </c>
      <c r="AL242" s="156">
        <v>0.00170534458956824</v>
      </c>
    </row>
    <row r="243" spans="1:38">
      <c r="A243" s="166" t="s">
        <v>24</v>
      </c>
      <c r="B243" s="167" t="s">
        <v>1758</v>
      </c>
      <c r="C243" s="167" t="s">
        <v>1765</v>
      </c>
      <c r="D243" s="150">
        <v>7307</v>
      </c>
      <c r="E243" s="150">
        <v>111</v>
      </c>
      <c r="F243" s="150">
        <v>74</v>
      </c>
      <c r="G243" s="150">
        <v>0</v>
      </c>
      <c r="H243" s="150">
        <v>0</v>
      </c>
      <c r="I243" s="151">
        <v>8180</v>
      </c>
      <c r="J243" s="151">
        <v>156</v>
      </c>
      <c r="K243" s="151">
        <v>156</v>
      </c>
      <c r="L243" s="151">
        <v>3</v>
      </c>
      <c r="M243" s="151">
        <v>0</v>
      </c>
      <c r="N243" s="151">
        <v>8291</v>
      </c>
      <c r="O243" s="151">
        <v>124</v>
      </c>
      <c r="P243" s="151">
        <v>124</v>
      </c>
      <c r="Q243" s="151">
        <v>65</v>
      </c>
      <c r="R243" s="151">
        <v>0</v>
      </c>
      <c r="S243" s="152">
        <v>0.015</v>
      </c>
      <c r="T243" s="153">
        <v>194172</v>
      </c>
      <c r="U243" s="153">
        <v>3493</v>
      </c>
      <c r="V243" s="153">
        <v>3455</v>
      </c>
      <c r="W243" s="153">
        <v>1</v>
      </c>
      <c r="X243" s="151">
        <v>3109</v>
      </c>
      <c r="Y243" s="154">
        <v>0.0179840553735863</v>
      </c>
      <c r="Z243" s="154">
        <v>0.0151909128233201</v>
      </c>
      <c r="AA243" s="154">
        <v>0.0190709046454768</v>
      </c>
      <c r="AB243" s="155">
        <v>0.0149559763599083</v>
      </c>
      <c r="AC243" s="156">
        <v>-0.00387999182215667</v>
      </c>
      <c r="AD243" s="157">
        <v>50051</v>
      </c>
      <c r="AE243" s="158">
        <v>1120</v>
      </c>
      <c r="AF243" s="158">
        <v>1</v>
      </c>
      <c r="AG243" s="158">
        <v>54780</v>
      </c>
      <c r="AH243" s="158">
        <v>994</v>
      </c>
      <c r="AI243" s="158">
        <v>0</v>
      </c>
      <c r="AJ243" s="155">
        <v>0.0223571956604264</v>
      </c>
      <c r="AK243" s="155">
        <v>0.0181453085067543</v>
      </c>
      <c r="AL243" s="156">
        <v>0.00421188715367208</v>
      </c>
    </row>
    <row r="244" spans="1:38">
      <c r="A244" s="166" t="s">
        <v>24</v>
      </c>
      <c r="B244" s="167" t="s">
        <v>1758</v>
      </c>
      <c r="C244" s="167" t="s">
        <v>1764</v>
      </c>
      <c r="D244" s="150">
        <v>11459</v>
      </c>
      <c r="E244" s="150">
        <v>235</v>
      </c>
      <c r="F244" s="150">
        <v>121</v>
      </c>
      <c r="G244" s="150">
        <v>0</v>
      </c>
      <c r="H244" s="150">
        <v>0</v>
      </c>
      <c r="I244" s="151">
        <v>12950</v>
      </c>
      <c r="J244" s="151">
        <v>154</v>
      </c>
      <c r="K244" s="151">
        <v>154</v>
      </c>
      <c r="L244" s="151">
        <v>7</v>
      </c>
      <c r="M244" s="151">
        <v>0</v>
      </c>
      <c r="N244" s="151">
        <v>11560</v>
      </c>
      <c r="O244" s="151">
        <v>248</v>
      </c>
      <c r="P244" s="151">
        <v>247</v>
      </c>
      <c r="Q244" s="151">
        <v>74</v>
      </c>
      <c r="R244" s="151">
        <v>0</v>
      </c>
      <c r="S244" s="152">
        <v>0.015</v>
      </c>
      <c r="T244" s="153">
        <v>291838</v>
      </c>
      <c r="U244" s="153">
        <v>4898</v>
      </c>
      <c r="V244" s="153">
        <v>4779</v>
      </c>
      <c r="W244" s="153">
        <v>8</v>
      </c>
      <c r="X244" s="151">
        <v>4193</v>
      </c>
      <c r="Y244" s="154">
        <v>0.01675587140811</v>
      </c>
      <c r="Z244" s="154">
        <v>0.0205078977223143</v>
      </c>
      <c r="AA244" s="154">
        <v>0.0118918918918919</v>
      </c>
      <c r="AB244" s="155">
        <v>0.0214532871972318</v>
      </c>
      <c r="AC244" s="156">
        <v>0.00861600583042245</v>
      </c>
      <c r="AD244" s="157">
        <v>77149</v>
      </c>
      <c r="AE244" s="158">
        <v>1253</v>
      </c>
      <c r="AF244" s="158">
        <v>0</v>
      </c>
      <c r="AG244" s="158">
        <v>84394</v>
      </c>
      <c r="AH244" s="158">
        <v>1468</v>
      </c>
      <c r="AI244" s="158">
        <v>0</v>
      </c>
      <c r="AJ244" s="155">
        <v>0.0162412993039443</v>
      </c>
      <c r="AK244" s="155">
        <v>0.0173946015119558</v>
      </c>
      <c r="AL244" s="156">
        <v>-0.00115330220801151</v>
      </c>
    </row>
    <row r="245" spans="1:38">
      <c r="A245" s="166" t="s">
        <v>24</v>
      </c>
      <c r="B245" s="167" t="s">
        <v>1758</v>
      </c>
      <c r="C245" s="167" t="s">
        <v>65</v>
      </c>
      <c r="D245" s="150">
        <v>11739</v>
      </c>
      <c r="E245" s="150">
        <v>272</v>
      </c>
      <c r="F245" s="150">
        <v>165</v>
      </c>
      <c r="G245" s="150">
        <v>0</v>
      </c>
      <c r="H245" s="150">
        <v>0</v>
      </c>
      <c r="I245" s="151">
        <v>13179</v>
      </c>
      <c r="J245" s="151">
        <v>151</v>
      </c>
      <c r="K245" s="151">
        <v>151</v>
      </c>
      <c r="L245" s="151">
        <v>6</v>
      </c>
      <c r="M245" s="151">
        <v>0</v>
      </c>
      <c r="N245" s="151">
        <v>12628</v>
      </c>
      <c r="O245" s="151">
        <v>188</v>
      </c>
      <c r="P245" s="151">
        <v>188</v>
      </c>
      <c r="Q245" s="151">
        <v>77</v>
      </c>
      <c r="R245" s="151">
        <v>1</v>
      </c>
      <c r="S245" s="152">
        <v>0.015</v>
      </c>
      <c r="T245" s="153">
        <v>313823</v>
      </c>
      <c r="U245" s="153">
        <v>5690</v>
      </c>
      <c r="V245" s="153">
        <v>5580</v>
      </c>
      <c r="W245" s="153">
        <v>3</v>
      </c>
      <c r="X245" s="151">
        <v>5025</v>
      </c>
      <c r="Y245" s="154">
        <v>0.0181216800553178</v>
      </c>
      <c r="Z245" s="154">
        <v>0.0231706278217906</v>
      </c>
      <c r="AA245" s="154">
        <v>0.0114576219743531</v>
      </c>
      <c r="AB245" s="155">
        <v>0.014808362369338</v>
      </c>
      <c r="AC245" s="156">
        <v>0.0117130058474375</v>
      </c>
      <c r="AD245" s="157">
        <v>80807</v>
      </c>
      <c r="AE245" s="158">
        <v>1579</v>
      </c>
      <c r="AF245" s="158">
        <v>1</v>
      </c>
      <c r="AG245" s="158">
        <v>89692</v>
      </c>
      <c r="AH245" s="158">
        <v>1626</v>
      </c>
      <c r="AI245" s="158">
        <v>1</v>
      </c>
      <c r="AJ245" s="155">
        <v>0.0195280111871496</v>
      </c>
      <c r="AK245" s="155">
        <v>0.0181175578646925</v>
      </c>
      <c r="AL245" s="156">
        <v>0.00141045332245712</v>
      </c>
    </row>
    <row r="246" spans="1:38">
      <c r="A246" s="166" t="s">
        <v>24</v>
      </c>
      <c r="B246" s="167" t="s">
        <v>1758</v>
      </c>
      <c r="C246" s="167" t="s">
        <v>67</v>
      </c>
      <c r="D246" s="150">
        <v>14973</v>
      </c>
      <c r="E246" s="150">
        <v>226</v>
      </c>
      <c r="F246" s="150">
        <v>123</v>
      </c>
      <c r="G246" s="150">
        <v>2</v>
      </c>
      <c r="H246" s="150">
        <v>0</v>
      </c>
      <c r="I246" s="151">
        <v>13504</v>
      </c>
      <c r="J246" s="151">
        <v>180</v>
      </c>
      <c r="K246" s="151">
        <v>180</v>
      </c>
      <c r="L246" s="151">
        <v>41</v>
      </c>
      <c r="M246" s="151">
        <v>0</v>
      </c>
      <c r="N246" s="151">
        <v>8824</v>
      </c>
      <c r="O246" s="151">
        <v>175</v>
      </c>
      <c r="P246" s="151">
        <v>175</v>
      </c>
      <c r="Q246" s="151">
        <v>98</v>
      </c>
      <c r="R246" s="151">
        <v>0</v>
      </c>
      <c r="S246" s="152">
        <v>0.015</v>
      </c>
      <c r="T246" s="153">
        <v>360947</v>
      </c>
      <c r="U246" s="153">
        <v>4984</v>
      </c>
      <c r="V246" s="153">
        <v>4881</v>
      </c>
      <c r="W246" s="153">
        <v>2</v>
      </c>
      <c r="X246" s="151">
        <v>4497</v>
      </c>
      <c r="Y246" s="154">
        <v>0.0138025804342466</v>
      </c>
      <c r="Z246" s="154">
        <v>0.0150938355706939</v>
      </c>
      <c r="AA246" s="154">
        <v>0.0133293838862559</v>
      </c>
      <c r="AB246" s="155">
        <v>0.0198322756119674</v>
      </c>
      <c r="AC246" s="156">
        <v>0.00176445168443799</v>
      </c>
      <c r="AD246" s="157">
        <v>96399</v>
      </c>
      <c r="AE246" s="158">
        <v>1338</v>
      </c>
      <c r="AF246" s="158">
        <v>1</v>
      </c>
      <c r="AG246" s="158">
        <v>105821</v>
      </c>
      <c r="AH246" s="158">
        <v>1557</v>
      </c>
      <c r="AI246" s="158">
        <v>0</v>
      </c>
      <c r="AJ246" s="155">
        <v>0.0138694384796523</v>
      </c>
      <c r="AK246" s="155">
        <v>0.0147135256707081</v>
      </c>
      <c r="AL246" s="156">
        <v>-0.000844087191055803</v>
      </c>
    </row>
    <row r="247" spans="1:38">
      <c r="A247" s="166" t="s">
        <v>24</v>
      </c>
      <c r="B247" s="167" t="s">
        <v>1758</v>
      </c>
      <c r="C247" s="167" t="s">
        <v>1763</v>
      </c>
      <c r="D247" s="150">
        <v>0</v>
      </c>
      <c r="E247" s="150">
        <v>0</v>
      </c>
      <c r="F247" s="150">
        <v>0</v>
      </c>
      <c r="G247" s="150">
        <v>0</v>
      </c>
      <c r="H247" s="150">
        <v>0</v>
      </c>
      <c r="I247" s="151">
        <v>0</v>
      </c>
      <c r="J247" s="151">
        <v>0</v>
      </c>
      <c r="K247" s="151">
        <v>0</v>
      </c>
      <c r="L247" s="151">
        <v>0</v>
      </c>
      <c r="M247" s="151">
        <v>0</v>
      </c>
      <c r="N247" s="151">
        <v>0</v>
      </c>
      <c r="O247" s="151">
        <v>0</v>
      </c>
      <c r="P247" s="151">
        <v>0</v>
      </c>
      <c r="Q247" s="151">
        <v>0</v>
      </c>
      <c r="R247" s="151">
        <v>0</v>
      </c>
      <c r="S247" s="152">
        <v>0.015</v>
      </c>
      <c r="T247" s="153">
        <v>0</v>
      </c>
      <c r="U247" s="153">
        <v>1</v>
      </c>
      <c r="V247" s="153">
        <v>1</v>
      </c>
      <c r="W247" s="153">
        <v>0</v>
      </c>
      <c r="X247" s="151">
        <v>1</v>
      </c>
      <c r="Y247" s="154">
        <v>0</v>
      </c>
      <c r="Z247" s="154">
        <v>0</v>
      </c>
      <c r="AA247" s="154">
        <v>0</v>
      </c>
      <c r="AB247" s="155">
        <v>0</v>
      </c>
      <c r="AC247" s="156">
        <v>0</v>
      </c>
      <c r="AD247" s="157">
        <v>0</v>
      </c>
      <c r="AE247" s="158">
        <v>0</v>
      </c>
      <c r="AF247" s="158">
        <v>0</v>
      </c>
      <c r="AG247" s="158">
        <v>0</v>
      </c>
      <c r="AH247" s="158">
        <v>0</v>
      </c>
      <c r="AI247" s="158">
        <v>0</v>
      </c>
      <c r="AJ247" s="155">
        <v>0</v>
      </c>
      <c r="AK247" s="155">
        <v>0</v>
      </c>
      <c r="AL247" s="156">
        <v>0</v>
      </c>
    </row>
    <row r="248" spans="1:38">
      <c r="A248" s="166" t="s">
        <v>24</v>
      </c>
      <c r="B248" s="167" t="s">
        <v>1766</v>
      </c>
      <c r="C248" s="167" t="s">
        <v>1767</v>
      </c>
      <c r="D248" s="150">
        <v>0</v>
      </c>
      <c r="E248" s="150">
        <v>0</v>
      </c>
      <c r="F248" s="150">
        <v>0</v>
      </c>
      <c r="G248" s="150">
        <v>0</v>
      </c>
      <c r="H248" s="150">
        <v>0</v>
      </c>
      <c r="I248" s="151">
        <v>0</v>
      </c>
      <c r="J248" s="151">
        <v>0</v>
      </c>
      <c r="K248" s="151">
        <v>0</v>
      </c>
      <c r="L248" s="151">
        <v>0</v>
      </c>
      <c r="M248" s="151">
        <v>0</v>
      </c>
      <c r="N248" s="151">
        <v>0</v>
      </c>
      <c r="O248" s="151">
        <v>0</v>
      </c>
      <c r="P248" s="151">
        <v>0</v>
      </c>
      <c r="Q248" s="151">
        <v>0</v>
      </c>
      <c r="R248" s="151">
        <v>0</v>
      </c>
      <c r="S248" s="152">
        <v>0.015</v>
      </c>
      <c r="T248" s="153">
        <v>0</v>
      </c>
      <c r="U248" s="153">
        <v>0</v>
      </c>
      <c r="V248" s="153">
        <v>0</v>
      </c>
      <c r="W248" s="153">
        <v>0</v>
      </c>
      <c r="X248" s="151">
        <v>0</v>
      </c>
      <c r="Y248" s="154">
        <v>0</v>
      </c>
      <c r="Z248" s="154">
        <v>0</v>
      </c>
      <c r="AA248" s="154">
        <v>0</v>
      </c>
      <c r="AB248" s="155">
        <v>0</v>
      </c>
      <c r="AC248" s="156">
        <v>0</v>
      </c>
      <c r="AD248" s="157">
        <v>0</v>
      </c>
      <c r="AE248" s="158">
        <v>0</v>
      </c>
      <c r="AF248" s="158">
        <v>0</v>
      </c>
      <c r="AG248" s="158">
        <v>0</v>
      </c>
      <c r="AH248" s="158">
        <v>0</v>
      </c>
      <c r="AI248" s="158">
        <v>0</v>
      </c>
      <c r="AJ248" s="155">
        <v>0</v>
      </c>
      <c r="AK248" s="155">
        <v>0</v>
      </c>
      <c r="AL248" s="156">
        <v>0</v>
      </c>
    </row>
    <row r="249" spans="1:38">
      <c r="A249" s="166" t="s">
        <v>24</v>
      </c>
      <c r="B249" s="167" t="s">
        <v>1766</v>
      </c>
      <c r="C249" s="167" t="s">
        <v>1768</v>
      </c>
      <c r="D249" s="150">
        <v>8026</v>
      </c>
      <c r="E249" s="150">
        <v>144</v>
      </c>
      <c r="F249" s="150">
        <v>99</v>
      </c>
      <c r="G249" s="150">
        <v>0</v>
      </c>
      <c r="H249" s="150">
        <v>0</v>
      </c>
      <c r="I249" s="151">
        <v>9047</v>
      </c>
      <c r="J249" s="151">
        <v>131</v>
      </c>
      <c r="K249" s="151">
        <v>131</v>
      </c>
      <c r="L249" s="151">
        <v>13</v>
      </c>
      <c r="M249" s="151">
        <v>0</v>
      </c>
      <c r="N249" s="151">
        <v>8554</v>
      </c>
      <c r="O249" s="151">
        <v>127</v>
      </c>
      <c r="P249" s="151">
        <v>127</v>
      </c>
      <c r="Q249" s="151">
        <v>62</v>
      </c>
      <c r="R249" s="151">
        <v>0</v>
      </c>
      <c r="S249" s="152">
        <v>0.015</v>
      </c>
      <c r="T249" s="153">
        <v>218340</v>
      </c>
      <c r="U249" s="153">
        <v>3637</v>
      </c>
      <c r="V249" s="153">
        <v>3592</v>
      </c>
      <c r="W249" s="153">
        <v>1</v>
      </c>
      <c r="X249" s="151">
        <v>3251</v>
      </c>
      <c r="Y249" s="154">
        <v>0.0166529266281946</v>
      </c>
      <c r="Z249" s="154">
        <v>0.0179416895090954</v>
      </c>
      <c r="AA249" s="154">
        <v>0.014479938101028</v>
      </c>
      <c r="AB249" s="155">
        <v>0.0148468552723872</v>
      </c>
      <c r="AC249" s="156">
        <v>0.00346175140806747</v>
      </c>
      <c r="AD249" s="157">
        <v>54206</v>
      </c>
      <c r="AE249" s="158">
        <v>973</v>
      </c>
      <c r="AF249" s="158">
        <v>1</v>
      </c>
      <c r="AG249" s="158">
        <v>62081</v>
      </c>
      <c r="AH249" s="158">
        <v>1047</v>
      </c>
      <c r="AI249" s="158">
        <v>0</v>
      </c>
      <c r="AJ249" s="155">
        <v>0.0179315942884552</v>
      </c>
      <c r="AK249" s="155">
        <v>0.0168650633849326</v>
      </c>
      <c r="AL249" s="156">
        <v>0.00106653090352257</v>
      </c>
    </row>
    <row r="250" spans="1:38">
      <c r="A250" s="166" t="s">
        <v>24</v>
      </c>
      <c r="B250" s="167" t="s">
        <v>1766</v>
      </c>
      <c r="C250" s="167" t="s">
        <v>1769</v>
      </c>
      <c r="D250" s="150">
        <v>0</v>
      </c>
      <c r="E250" s="150">
        <v>0</v>
      </c>
      <c r="F250" s="150">
        <v>0</v>
      </c>
      <c r="G250" s="150">
        <v>0</v>
      </c>
      <c r="H250" s="150">
        <v>0</v>
      </c>
      <c r="I250" s="151">
        <v>0</v>
      </c>
      <c r="J250" s="151">
        <v>0</v>
      </c>
      <c r="K250" s="151">
        <v>0</v>
      </c>
      <c r="L250" s="151">
        <v>0</v>
      </c>
      <c r="M250" s="151">
        <v>0</v>
      </c>
      <c r="N250" s="151">
        <v>0</v>
      </c>
      <c r="O250" s="151">
        <v>0</v>
      </c>
      <c r="P250" s="151">
        <v>0</v>
      </c>
      <c r="Q250" s="151">
        <v>0</v>
      </c>
      <c r="R250" s="151">
        <v>0</v>
      </c>
      <c r="S250" s="152">
        <v>0.015</v>
      </c>
      <c r="T250" s="153">
        <v>0</v>
      </c>
      <c r="U250" s="153">
        <v>0</v>
      </c>
      <c r="V250" s="153">
        <v>0</v>
      </c>
      <c r="W250" s="153">
        <v>0</v>
      </c>
      <c r="X250" s="151">
        <v>0</v>
      </c>
      <c r="Y250" s="154">
        <v>0</v>
      </c>
      <c r="Z250" s="154">
        <v>0</v>
      </c>
      <c r="AA250" s="154">
        <v>0</v>
      </c>
      <c r="AB250" s="155">
        <v>0</v>
      </c>
      <c r="AC250" s="156">
        <v>0</v>
      </c>
      <c r="AD250" s="157">
        <v>0</v>
      </c>
      <c r="AE250" s="158">
        <v>0</v>
      </c>
      <c r="AF250" s="158">
        <v>0</v>
      </c>
      <c r="AG250" s="158">
        <v>0</v>
      </c>
      <c r="AH250" s="158">
        <v>0</v>
      </c>
      <c r="AI250" s="158">
        <v>0</v>
      </c>
      <c r="AJ250" s="155">
        <v>0</v>
      </c>
      <c r="AK250" s="155">
        <v>0</v>
      </c>
      <c r="AL250" s="156">
        <v>0</v>
      </c>
    </row>
    <row r="251" spans="1:38">
      <c r="A251" s="166" t="s">
        <v>24</v>
      </c>
      <c r="B251" s="167" t="s">
        <v>1766</v>
      </c>
      <c r="C251" s="167" t="s">
        <v>1770</v>
      </c>
      <c r="D251" s="150">
        <v>0</v>
      </c>
      <c r="E251" s="150">
        <v>0</v>
      </c>
      <c r="F251" s="150">
        <v>0</v>
      </c>
      <c r="G251" s="150">
        <v>0</v>
      </c>
      <c r="H251" s="150">
        <v>0</v>
      </c>
      <c r="I251" s="151">
        <v>0</v>
      </c>
      <c r="J251" s="151">
        <v>0</v>
      </c>
      <c r="K251" s="151">
        <v>0</v>
      </c>
      <c r="L251" s="151">
        <v>0</v>
      </c>
      <c r="M251" s="151">
        <v>0</v>
      </c>
      <c r="N251" s="151">
        <v>0</v>
      </c>
      <c r="O251" s="151">
        <v>0</v>
      </c>
      <c r="P251" s="151">
        <v>0</v>
      </c>
      <c r="Q251" s="151">
        <v>0</v>
      </c>
      <c r="R251" s="151">
        <v>0</v>
      </c>
      <c r="S251" s="152">
        <v>0.015</v>
      </c>
      <c r="T251" s="153">
        <v>0</v>
      </c>
      <c r="U251" s="153">
        <v>0</v>
      </c>
      <c r="V251" s="153">
        <v>0</v>
      </c>
      <c r="W251" s="153">
        <v>0</v>
      </c>
      <c r="X251" s="151">
        <v>0</v>
      </c>
      <c r="Y251" s="154">
        <v>0</v>
      </c>
      <c r="Z251" s="154">
        <v>0</v>
      </c>
      <c r="AA251" s="154">
        <v>0</v>
      </c>
      <c r="AB251" s="155">
        <v>0</v>
      </c>
      <c r="AC251" s="156">
        <v>0</v>
      </c>
      <c r="AD251" s="157">
        <v>0</v>
      </c>
      <c r="AE251" s="158">
        <v>0</v>
      </c>
      <c r="AF251" s="158">
        <v>0</v>
      </c>
      <c r="AG251" s="158">
        <v>0</v>
      </c>
      <c r="AH251" s="158">
        <v>0</v>
      </c>
      <c r="AI251" s="158">
        <v>0</v>
      </c>
      <c r="AJ251" s="155">
        <v>0</v>
      </c>
      <c r="AK251" s="155">
        <v>0</v>
      </c>
      <c r="AL251" s="156">
        <v>0</v>
      </c>
    </row>
    <row r="252" spans="1:38">
      <c r="A252" s="166" t="s">
        <v>24</v>
      </c>
      <c r="B252" s="167" t="s">
        <v>1766</v>
      </c>
      <c r="C252" s="167" t="s">
        <v>68</v>
      </c>
      <c r="D252" s="150">
        <v>7014</v>
      </c>
      <c r="E252" s="150">
        <v>132</v>
      </c>
      <c r="F252" s="150">
        <v>66</v>
      </c>
      <c r="G252" s="150">
        <v>0</v>
      </c>
      <c r="H252" s="150">
        <v>0</v>
      </c>
      <c r="I252" s="151">
        <v>7987</v>
      </c>
      <c r="J252" s="151">
        <v>198</v>
      </c>
      <c r="K252" s="151">
        <v>198</v>
      </c>
      <c r="L252" s="151">
        <v>28</v>
      </c>
      <c r="M252" s="151">
        <v>0</v>
      </c>
      <c r="N252" s="151">
        <v>7871</v>
      </c>
      <c r="O252" s="151">
        <v>171</v>
      </c>
      <c r="P252" s="151">
        <v>171</v>
      </c>
      <c r="Q252" s="151">
        <v>95</v>
      </c>
      <c r="R252" s="151">
        <v>0</v>
      </c>
      <c r="S252" s="152">
        <v>0.015</v>
      </c>
      <c r="T252" s="153">
        <v>186716</v>
      </c>
      <c r="U252" s="153">
        <v>3737</v>
      </c>
      <c r="V252" s="153">
        <v>3670</v>
      </c>
      <c r="W252" s="153">
        <v>3</v>
      </c>
      <c r="X252" s="151">
        <v>3288</v>
      </c>
      <c r="Y252" s="154">
        <v>0.0199982861672272</v>
      </c>
      <c r="Z252" s="154">
        <v>0.018819503849444</v>
      </c>
      <c r="AA252" s="154">
        <v>0.0247902842118442</v>
      </c>
      <c r="AB252" s="155">
        <v>0.0217253207978656</v>
      </c>
      <c r="AC252" s="156">
        <v>-0.00597078036240028</v>
      </c>
      <c r="AD252" s="157">
        <v>47273</v>
      </c>
      <c r="AE252" s="158">
        <v>1032</v>
      </c>
      <c r="AF252" s="158">
        <v>2</v>
      </c>
      <c r="AG252" s="158">
        <v>53987</v>
      </c>
      <c r="AH252" s="158">
        <v>1196</v>
      </c>
      <c r="AI252" s="158">
        <v>0</v>
      </c>
      <c r="AJ252" s="155">
        <v>0.021788335836524</v>
      </c>
      <c r="AK252" s="155">
        <v>0.0221534813936688</v>
      </c>
      <c r="AL252" s="156">
        <v>-0.000365145557144828</v>
      </c>
    </row>
    <row r="253" spans="1:38">
      <c r="A253" s="166" t="s">
        <v>24</v>
      </c>
      <c r="B253" s="167" t="s">
        <v>1766</v>
      </c>
      <c r="C253" s="167" t="s">
        <v>74</v>
      </c>
      <c r="D253" s="150">
        <v>8495</v>
      </c>
      <c r="E253" s="150">
        <v>149</v>
      </c>
      <c r="F253" s="150">
        <v>102</v>
      </c>
      <c r="G253" s="150">
        <v>0</v>
      </c>
      <c r="H253" s="150">
        <v>0</v>
      </c>
      <c r="I253" s="151">
        <v>9459</v>
      </c>
      <c r="J253" s="151">
        <v>165</v>
      </c>
      <c r="K253" s="151">
        <v>165</v>
      </c>
      <c r="L253" s="151">
        <v>43</v>
      </c>
      <c r="M253" s="151">
        <v>0</v>
      </c>
      <c r="N253" s="151">
        <v>9829</v>
      </c>
      <c r="O253" s="151">
        <v>181</v>
      </c>
      <c r="P253" s="151">
        <v>181</v>
      </c>
      <c r="Q253" s="151">
        <v>129</v>
      </c>
      <c r="R253" s="151">
        <v>0</v>
      </c>
      <c r="S253" s="152">
        <v>0.015</v>
      </c>
      <c r="T253" s="153">
        <v>228916</v>
      </c>
      <c r="U253" s="153">
        <v>3916</v>
      </c>
      <c r="V253" s="153">
        <v>3868</v>
      </c>
      <c r="W253" s="153">
        <v>4</v>
      </c>
      <c r="X253" s="151">
        <v>3557</v>
      </c>
      <c r="Y253" s="154">
        <v>0.0170892379737546</v>
      </c>
      <c r="Z253" s="154">
        <v>0.0175397292525015</v>
      </c>
      <c r="AA253" s="154">
        <v>0.0174437044084998</v>
      </c>
      <c r="AB253" s="155">
        <v>0.018414894699359</v>
      </c>
      <c r="AC253" s="156">
        <v>9.60248440016291e-5</v>
      </c>
      <c r="AD253" s="157">
        <v>57655</v>
      </c>
      <c r="AE253" s="158">
        <v>1091</v>
      </c>
      <c r="AF253" s="158">
        <v>1</v>
      </c>
      <c r="AG253" s="158">
        <v>64348</v>
      </c>
      <c r="AH253" s="158">
        <v>1114</v>
      </c>
      <c r="AI253" s="158">
        <v>3</v>
      </c>
      <c r="AJ253" s="155">
        <v>0.0189055589281068</v>
      </c>
      <c r="AK253" s="155">
        <v>0.0172654938770436</v>
      </c>
      <c r="AL253" s="156">
        <v>0.00164006505106326</v>
      </c>
    </row>
    <row r="254" spans="1:38">
      <c r="A254" s="166" t="s">
        <v>24</v>
      </c>
      <c r="B254" s="167" t="s">
        <v>1766</v>
      </c>
      <c r="C254" s="167" t="s">
        <v>71</v>
      </c>
      <c r="D254" s="150">
        <v>5549</v>
      </c>
      <c r="E254" s="150">
        <v>83</v>
      </c>
      <c r="F254" s="150">
        <v>60</v>
      </c>
      <c r="G254" s="150">
        <v>0</v>
      </c>
      <c r="H254" s="150">
        <v>0</v>
      </c>
      <c r="I254" s="151">
        <v>6045</v>
      </c>
      <c r="J254" s="151">
        <v>90</v>
      </c>
      <c r="K254" s="151">
        <v>90</v>
      </c>
      <c r="L254" s="151">
        <v>4</v>
      </c>
      <c r="M254" s="151">
        <v>0</v>
      </c>
      <c r="N254" s="151">
        <v>6128</v>
      </c>
      <c r="O254" s="151">
        <v>88</v>
      </c>
      <c r="P254" s="151">
        <v>88</v>
      </c>
      <c r="Q254" s="151">
        <v>25</v>
      </c>
      <c r="R254" s="151">
        <v>0</v>
      </c>
      <c r="S254" s="152">
        <v>0.015</v>
      </c>
      <c r="T254" s="153">
        <v>151863</v>
      </c>
      <c r="U254" s="153">
        <v>2545</v>
      </c>
      <c r="V254" s="153">
        <v>2522</v>
      </c>
      <c r="W254" s="153">
        <v>0</v>
      </c>
      <c r="X254" s="151">
        <v>2237</v>
      </c>
      <c r="Y254" s="154">
        <v>0.0167585257765223</v>
      </c>
      <c r="Z254" s="154">
        <v>0.0149576500270319</v>
      </c>
      <c r="AA254" s="154">
        <v>0.0148883374689826</v>
      </c>
      <c r="AB254" s="155">
        <v>0.0143603133159269</v>
      </c>
      <c r="AC254" s="156">
        <v>6.93125580492667e-5</v>
      </c>
      <c r="AD254" s="157">
        <v>36698</v>
      </c>
      <c r="AE254" s="158">
        <v>612</v>
      </c>
      <c r="AF254" s="158">
        <v>0</v>
      </c>
      <c r="AG254" s="158">
        <v>42214</v>
      </c>
      <c r="AH254" s="158">
        <v>748</v>
      </c>
      <c r="AI254" s="158">
        <v>0</v>
      </c>
      <c r="AJ254" s="155">
        <v>0.0166766581285084</v>
      </c>
      <c r="AK254" s="155">
        <v>0.0177192400625385</v>
      </c>
      <c r="AL254" s="156">
        <v>-0.00104258193403013</v>
      </c>
    </row>
    <row r="255" spans="1:38">
      <c r="A255" s="166" t="s">
        <v>24</v>
      </c>
      <c r="B255" s="167" t="s">
        <v>1766</v>
      </c>
      <c r="C255" s="167" t="s">
        <v>70</v>
      </c>
      <c r="D255" s="150">
        <v>8123</v>
      </c>
      <c r="E255" s="150">
        <v>187</v>
      </c>
      <c r="F255" s="150">
        <v>111</v>
      </c>
      <c r="G255" s="150">
        <v>0</v>
      </c>
      <c r="H255" s="150">
        <v>0</v>
      </c>
      <c r="I255" s="151">
        <v>9370</v>
      </c>
      <c r="J255" s="151">
        <v>143</v>
      </c>
      <c r="K255" s="151">
        <v>143</v>
      </c>
      <c r="L255" s="151">
        <v>2</v>
      </c>
      <c r="M255" s="151">
        <v>0</v>
      </c>
      <c r="N255" s="151">
        <v>9107</v>
      </c>
      <c r="O255" s="151">
        <v>89</v>
      </c>
      <c r="P255" s="151">
        <v>89</v>
      </c>
      <c r="Q255" s="151">
        <v>33</v>
      </c>
      <c r="R255" s="151">
        <v>0</v>
      </c>
      <c r="S255" s="152">
        <v>0.015</v>
      </c>
      <c r="T255" s="153">
        <v>213252</v>
      </c>
      <c r="U255" s="153">
        <v>3709</v>
      </c>
      <c r="V255" s="153">
        <v>3633</v>
      </c>
      <c r="W255" s="153">
        <v>0</v>
      </c>
      <c r="X255" s="151">
        <v>3282</v>
      </c>
      <c r="Y255" s="154">
        <v>0.0173925684167089</v>
      </c>
      <c r="Z255" s="154">
        <v>0.0230210513357134</v>
      </c>
      <c r="AA255" s="154">
        <v>0.0152614727854856</v>
      </c>
      <c r="AB255" s="155">
        <v>0.00977270231689909</v>
      </c>
      <c r="AC255" s="156">
        <v>0.00775957855022781</v>
      </c>
      <c r="AD255" s="157">
        <v>54315</v>
      </c>
      <c r="AE255" s="158">
        <v>1003</v>
      </c>
      <c r="AF255" s="158">
        <v>0</v>
      </c>
      <c r="AG255" s="158">
        <v>59330</v>
      </c>
      <c r="AH255" s="158">
        <v>1124</v>
      </c>
      <c r="AI255" s="158">
        <v>0</v>
      </c>
      <c r="AJ255" s="155">
        <v>0.0184663536776213</v>
      </c>
      <c r="AK255" s="155">
        <v>0.0189448845440755</v>
      </c>
      <c r="AL255" s="156">
        <v>-0.000478530866454226</v>
      </c>
    </row>
    <row r="256" spans="1:38">
      <c r="A256" s="166" t="s">
        <v>24</v>
      </c>
      <c r="B256" s="167" t="s">
        <v>1766</v>
      </c>
      <c r="C256" s="167" t="s">
        <v>69</v>
      </c>
      <c r="D256" s="150">
        <v>9193</v>
      </c>
      <c r="E256" s="150">
        <v>225</v>
      </c>
      <c r="F256" s="150">
        <v>133</v>
      </c>
      <c r="G256" s="150">
        <v>0</v>
      </c>
      <c r="H256" s="150">
        <v>0</v>
      </c>
      <c r="I256" s="151">
        <v>10411</v>
      </c>
      <c r="J256" s="151">
        <v>156</v>
      </c>
      <c r="K256" s="151">
        <v>155</v>
      </c>
      <c r="L256" s="151">
        <v>26</v>
      </c>
      <c r="M256" s="151">
        <v>0</v>
      </c>
      <c r="N256" s="151">
        <v>10528</v>
      </c>
      <c r="O256" s="151">
        <v>200</v>
      </c>
      <c r="P256" s="151">
        <v>199</v>
      </c>
      <c r="Q256" s="151">
        <v>138</v>
      </c>
      <c r="R256" s="151">
        <v>0</v>
      </c>
      <c r="S256" s="152">
        <v>0.015</v>
      </c>
      <c r="T256" s="153">
        <v>254001</v>
      </c>
      <c r="U256" s="153">
        <v>4862</v>
      </c>
      <c r="V256" s="153">
        <v>4767</v>
      </c>
      <c r="W256" s="153">
        <v>7</v>
      </c>
      <c r="X256" s="151">
        <v>4379</v>
      </c>
      <c r="Y256" s="154">
        <v>0.0191140979759922</v>
      </c>
      <c r="Z256" s="154">
        <v>0.0244751441314043</v>
      </c>
      <c r="AA256" s="154">
        <v>0.0149841513783498</v>
      </c>
      <c r="AB256" s="155">
        <v>0.0189969604863222</v>
      </c>
      <c r="AC256" s="156">
        <v>0.00949099275305451</v>
      </c>
      <c r="AD256" s="157">
        <v>63124</v>
      </c>
      <c r="AE256" s="158">
        <v>1330</v>
      </c>
      <c r="AF256" s="158">
        <v>3</v>
      </c>
      <c r="AG256" s="158">
        <v>71777</v>
      </c>
      <c r="AH256" s="158">
        <v>1385</v>
      </c>
      <c r="AI256" s="158">
        <v>1</v>
      </c>
      <c r="AJ256" s="155">
        <v>0.021022115201825</v>
      </c>
      <c r="AK256" s="155">
        <v>0.0192819426835895</v>
      </c>
      <c r="AL256" s="156">
        <v>0.00174017251823553</v>
      </c>
    </row>
    <row r="257" spans="1:38">
      <c r="A257" s="166" t="s">
        <v>24</v>
      </c>
      <c r="B257" s="167" t="s">
        <v>1766</v>
      </c>
      <c r="C257" s="167" t="s">
        <v>72</v>
      </c>
      <c r="D257" s="150">
        <v>2755</v>
      </c>
      <c r="E257" s="150">
        <v>32</v>
      </c>
      <c r="F257" s="150">
        <v>18</v>
      </c>
      <c r="G257" s="150">
        <v>0</v>
      </c>
      <c r="H257" s="150">
        <v>0</v>
      </c>
      <c r="I257" s="151">
        <v>3130</v>
      </c>
      <c r="J257" s="151">
        <v>20</v>
      </c>
      <c r="K257" s="151">
        <v>20</v>
      </c>
      <c r="L257" s="151">
        <v>2</v>
      </c>
      <c r="M257" s="151">
        <v>0</v>
      </c>
      <c r="N257" s="151">
        <v>2961</v>
      </c>
      <c r="O257" s="151">
        <v>30</v>
      </c>
      <c r="P257" s="151">
        <v>30</v>
      </c>
      <c r="Q257" s="151">
        <v>16</v>
      </c>
      <c r="R257" s="151">
        <v>0</v>
      </c>
      <c r="S257" s="152">
        <v>0.015</v>
      </c>
      <c r="T257" s="153">
        <v>68238</v>
      </c>
      <c r="U257" s="153">
        <v>703</v>
      </c>
      <c r="V257" s="153">
        <v>687</v>
      </c>
      <c r="W257" s="153">
        <v>0</v>
      </c>
      <c r="X257" s="151">
        <v>626</v>
      </c>
      <c r="Y257" s="154">
        <v>0.0103021776722647</v>
      </c>
      <c r="Z257" s="154">
        <v>0.0116152450090744</v>
      </c>
      <c r="AA257" s="154">
        <v>0.00638977635782748</v>
      </c>
      <c r="AB257" s="155">
        <v>0.0101317122593718</v>
      </c>
      <c r="AC257" s="156">
        <v>0.00522546865124693</v>
      </c>
      <c r="AD257" s="157">
        <v>17834</v>
      </c>
      <c r="AE257" s="158">
        <v>184</v>
      </c>
      <c r="AF257" s="158">
        <v>0</v>
      </c>
      <c r="AG257" s="158">
        <v>18678</v>
      </c>
      <c r="AH257" s="158">
        <v>191</v>
      </c>
      <c r="AI257" s="158">
        <v>0</v>
      </c>
      <c r="AJ257" s="155">
        <v>0.0103173713132219</v>
      </c>
      <c r="AK257" s="155">
        <v>0.0102259342542028</v>
      </c>
      <c r="AL257" s="156">
        <v>9.14370590191296e-5</v>
      </c>
    </row>
    <row r="258" spans="1:38">
      <c r="A258" s="166" t="s">
        <v>24</v>
      </c>
      <c r="B258" s="167" t="s">
        <v>1766</v>
      </c>
      <c r="C258" s="167" t="s">
        <v>73</v>
      </c>
      <c r="D258" s="150">
        <v>0</v>
      </c>
      <c r="E258" s="150">
        <v>0</v>
      </c>
      <c r="F258" s="150">
        <v>0</v>
      </c>
      <c r="G258" s="150">
        <v>0</v>
      </c>
      <c r="H258" s="150">
        <v>0</v>
      </c>
      <c r="I258" s="151">
        <v>0</v>
      </c>
      <c r="J258" s="151">
        <v>0</v>
      </c>
      <c r="K258" s="151">
        <v>0</v>
      </c>
      <c r="L258" s="151">
        <v>0</v>
      </c>
      <c r="M258" s="151">
        <v>0</v>
      </c>
      <c r="N258" s="151">
        <v>0</v>
      </c>
      <c r="O258" s="151">
        <v>0</v>
      </c>
      <c r="P258" s="151">
        <v>0</v>
      </c>
      <c r="Q258" s="151">
        <v>0</v>
      </c>
      <c r="R258" s="151">
        <v>0</v>
      </c>
      <c r="S258" s="152">
        <v>0.015</v>
      </c>
      <c r="T258" s="153">
        <v>34</v>
      </c>
      <c r="U258" s="153">
        <v>30</v>
      </c>
      <c r="V258" s="153">
        <v>30</v>
      </c>
      <c r="W258" s="153">
        <v>0</v>
      </c>
      <c r="X258" s="151">
        <v>30</v>
      </c>
      <c r="Y258" s="154">
        <v>0.882352941176471</v>
      </c>
      <c r="Z258" s="154">
        <v>0</v>
      </c>
      <c r="AA258" s="154">
        <v>0</v>
      </c>
      <c r="AB258" s="155">
        <v>0</v>
      </c>
      <c r="AC258" s="156">
        <v>0</v>
      </c>
      <c r="AD258" s="157">
        <v>0</v>
      </c>
      <c r="AE258" s="158">
        <v>0</v>
      </c>
      <c r="AF258" s="158">
        <v>0</v>
      </c>
      <c r="AG258" s="158">
        <v>0</v>
      </c>
      <c r="AH258" s="158">
        <v>0</v>
      </c>
      <c r="AI258" s="158">
        <v>0</v>
      </c>
      <c r="AJ258" s="155">
        <v>0</v>
      </c>
      <c r="AK258" s="155">
        <v>0</v>
      </c>
      <c r="AL258" s="156">
        <v>0</v>
      </c>
    </row>
    <row r="259" spans="1:38">
      <c r="A259" s="166" t="s">
        <v>24</v>
      </c>
      <c r="B259" s="167" t="s">
        <v>1766</v>
      </c>
      <c r="C259" s="167" t="s">
        <v>76</v>
      </c>
      <c r="D259" s="150">
        <v>3388</v>
      </c>
      <c r="E259" s="150">
        <v>46</v>
      </c>
      <c r="F259" s="150">
        <v>23</v>
      </c>
      <c r="G259" s="150">
        <v>0</v>
      </c>
      <c r="H259" s="150">
        <v>0</v>
      </c>
      <c r="I259" s="151">
        <v>3644</v>
      </c>
      <c r="J259" s="151">
        <v>58</v>
      </c>
      <c r="K259" s="151">
        <v>58</v>
      </c>
      <c r="L259" s="151">
        <v>8</v>
      </c>
      <c r="M259" s="151">
        <v>0</v>
      </c>
      <c r="N259" s="151">
        <v>3739</v>
      </c>
      <c r="O259" s="151">
        <v>51</v>
      </c>
      <c r="P259" s="151">
        <v>51</v>
      </c>
      <c r="Q259" s="151">
        <v>34</v>
      </c>
      <c r="R259" s="151">
        <v>0</v>
      </c>
      <c r="S259" s="152">
        <v>0.015</v>
      </c>
      <c r="T259" s="153">
        <v>90614</v>
      </c>
      <c r="U259" s="153">
        <v>1390</v>
      </c>
      <c r="V259" s="153">
        <v>1367</v>
      </c>
      <c r="W259" s="153">
        <v>1</v>
      </c>
      <c r="X259" s="151">
        <v>1256</v>
      </c>
      <c r="Y259" s="154">
        <v>0.0153287571456949</v>
      </c>
      <c r="Z259" s="154">
        <v>0.0135773317591499</v>
      </c>
      <c r="AA259" s="154">
        <v>0.0159165751920966</v>
      </c>
      <c r="AB259" s="155">
        <v>0.0136400106980476</v>
      </c>
      <c r="AC259" s="156">
        <v>-0.00233924343294666</v>
      </c>
      <c r="AD259" s="157">
        <v>22430</v>
      </c>
      <c r="AE259" s="158">
        <v>421</v>
      </c>
      <c r="AF259" s="158">
        <v>0</v>
      </c>
      <c r="AG259" s="158">
        <v>25936</v>
      </c>
      <c r="AH259" s="158">
        <v>412</v>
      </c>
      <c r="AI259" s="158">
        <v>1</v>
      </c>
      <c r="AJ259" s="155">
        <v>0.018769505127062</v>
      </c>
      <c r="AK259" s="155">
        <v>0.0158466995681678</v>
      </c>
      <c r="AL259" s="156">
        <v>0.00292280555889417</v>
      </c>
    </row>
    <row r="260" spans="1:38">
      <c r="A260" s="166" t="s">
        <v>24</v>
      </c>
      <c r="B260" s="167" t="s">
        <v>1766</v>
      </c>
      <c r="C260" s="167" t="s">
        <v>75</v>
      </c>
      <c r="D260" s="150">
        <v>7886</v>
      </c>
      <c r="E260" s="150">
        <v>96</v>
      </c>
      <c r="F260" s="150">
        <v>52</v>
      </c>
      <c r="G260" s="150">
        <v>0</v>
      </c>
      <c r="H260" s="150">
        <v>0</v>
      </c>
      <c r="I260" s="151">
        <v>8184</v>
      </c>
      <c r="J260" s="151">
        <v>89</v>
      </c>
      <c r="K260" s="151">
        <v>89</v>
      </c>
      <c r="L260" s="151">
        <v>27</v>
      </c>
      <c r="M260" s="151">
        <v>0</v>
      </c>
      <c r="N260" s="151">
        <v>8188</v>
      </c>
      <c r="O260" s="151">
        <v>118</v>
      </c>
      <c r="P260" s="151">
        <v>118</v>
      </c>
      <c r="Q260" s="151">
        <v>82</v>
      </c>
      <c r="R260" s="151">
        <v>0</v>
      </c>
      <c r="S260" s="152">
        <v>0.015</v>
      </c>
      <c r="T260" s="153">
        <v>198838</v>
      </c>
      <c r="U260" s="153">
        <v>2791</v>
      </c>
      <c r="V260" s="153">
        <v>2747</v>
      </c>
      <c r="W260" s="153">
        <v>0</v>
      </c>
      <c r="X260" s="151">
        <v>2570</v>
      </c>
      <c r="Y260" s="154">
        <v>0.0140365523692654</v>
      </c>
      <c r="Z260" s="154">
        <v>0.0121734719756531</v>
      </c>
      <c r="AA260" s="154">
        <v>0.0108748778103617</v>
      </c>
      <c r="AB260" s="155">
        <v>0.0144113336590132</v>
      </c>
      <c r="AC260" s="156">
        <v>0.00129859416529137</v>
      </c>
      <c r="AD260" s="157">
        <v>51280</v>
      </c>
      <c r="AE260" s="158">
        <v>696</v>
      </c>
      <c r="AF260" s="158">
        <v>0</v>
      </c>
      <c r="AG260" s="158">
        <v>56426</v>
      </c>
      <c r="AH260" s="158">
        <v>830</v>
      </c>
      <c r="AI260" s="158">
        <v>0</v>
      </c>
      <c r="AJ260" s="155">
        <v>0.0135725429017161</v>
      </c>
      <c r="AK260" s="155">
        <v>0.0147095310672385</v>
      </c>
      <c r="AL260" s="156">
        <v>-0.00113698816552244</v>
      </c>
    </row>
    <row r="261" spans="1:38">
      <c r="A261" s="166" t="s">
        <v>24</v>
      </c>
      <c r="B261" s="167" t="s">
        <v>1771</v>
      </c>
      <c r="C261" s="167" t="s">
        <v>1772</v>
      </c>
      <c r="D261" s="150">
        <v>0</v>
      </c>
      <c r="E261" s="150">
        <v>0</v>
      </c>
      <c r="F261" s="150">
        <v>0</v>
      </c>
      <c r="G261" s="150">
        <v>0</v>
      </c>
      <c r="H261" s="150">
        <v>0</v>
      </c>
      <c r="I261" s="151">
        <v>0</v>
      </c>
      <c r="J261" s="151">
        <v>0</v>
      </c>
      <c r="K261" s="151">
        <v>0</v>
      </c>
      <c r="L261" s="151">
        <v>0</v>
      </c>
      <c r="M261" s="151">
        <v>0</v>
      </c>
      <c r="N261" s="151">
        <v>0</v>
      </c>
      <c r="O261" s="151">
        <v>0</v>
      </c>
      <c r="P261" s="151">
        <v>0</v>
      </c>
      <c r="Q261" s="151">
        <v>0</v>
      </c>
      <c r="R261" s="151">
        <v>0</v>
      </c>
      <c r="S261" s="152">
        <v>0.015</v>
      </c>
      <c r="T261" s="153">
        <v>0</v>
      </c>
      <c r="U261" s="153">
        <v>0</v>
      </c>
      <c r="V261" s="153">
        <v>0</v>
      </c>
      <c r="W261" s="153">
        <v>0</v>
      </c>
      <c r="X261" s="151">
        <v>0</v>
      </c>
      <c r="Y261" s="154">
        <v>0</v>
      </c>
      <c r="Z261" s="154">
        <v>0</v>
      </c>
      <c r="AA261" s="154">
        <v>0</v>
      </c>
      <c r="AB261" s="155">
        <v>0</v>
      </c>
      <c r="AC261" s="156">
        <v>0</v>
      </c>
      <c r="AD261" s="157">
        <v>0</v>
      </c>
      <c r="AE261" s="158">
        <v>0</v>
      </c>
      <c r="AF261" s="158">
        <v>0</v>
      </c>
      <c r="AG261" s="158">
        <v>0</v>
      </c>
      <c r="AH261" s="158">
        <v>0</v>
      </c>
      <c r="AI261" s="158">
        <v>0</v>
      </c>
      <c r="AJ261" s="155">
        <v>0</v>
      </c>
      <c r="AK261" s="155">
        <v>0</v>
      </c>
      <c r="AL261" s="156">
        <v>0</v>
      </c>
    </row>
    <row r="262" spans="1:38">
      <c r="A262" s="166" t="s">
        <v>24</v>
      </c>
      <c r="B262" s="167" t="s">
        <v>1771</v>
      </c>
      <c r="C262" s="167" t="s">
        <v>1773</v>
      </c>
      <c r="D262" s="150">
        <v>0</v>
      </c>
      <c r="E262" s="150">
        <v>0</v>
      </c>
      <c r="F262" s="150">
        <v>0</v>
      </c>
      <c r="G262" s="150">
        <v>0</v>
      </c>
      <c r="H262" s="150">
        <v>0</v>
      </c>
      <c r="I262" s="151">
        <v>0</v>
      </c>
      <c r="J262" s="151">
        <v>0</v>
      </c>
      <c r="K262" s="151">
        <v>0</v>
      </c>
      <c r="L262" s="151">
        <v>0</v>
      </c>
      <c r="M262" s="151">
        <v>0</v>
      </c>
      <c r="N262" s="151">
        <v>0</v>
      </c>
      <c r="O262" s="151">
        <v>0</v>
      </c>
      <c r="P262" s="151">
        <v>0</v>
      </c>
      <c r="Q262" s="151">
        <v>0</v>
      </c>
      <c r="R262" s="151">
        <v>0</v>
      </c>
      <c r="S262" s="152">
        <v>0.015</v>
      </c>
      <c r="T262" s="153">
        <v>0</v>
      </c>
      <c r="U262" s="153">
        <v>0</v>
      </c>
      <c r="V262" s="153">
        <v>0</v>
      </c>
      <c r="W262" s="153">
        <v>0</v>
      </c>
      <c r="X262" s="151">
        <v>0</v>
      </c>
      <c r="Y262" s="154">
        <v>0</v>
      </c>
      <c r="Z262" s="154">
        <v>0</v>
      </c>
      <c r="AA262" s="154">
        <v>0</v>
      </c>
      <c r="AB262" s="155">
        <v>0</v>
      </c>
      <c r="AC262" s="156">
        <v>0</v>
      </c>
      <c r="AD262" s="157">
        <v>0</v>
      </c>
      <c r="AE262" s="158">
        <v>0</v>
      </c>
      <c r="AF262" s="158">
        <v>0</v>
      </c>
      <c r="AG262" s="158">
        <v>0</v>
      </c>
      <c r="AH262" s="158">
        <v>0</v>
      </c>
      <c r="AI262" s="158">
        <v>0</v>
      </c>
      <c r="AJ262" s="155">
        <v>0</v>
      </c>
      <c r="AK262" s="155">
        <v>0</v>
      </c>
      <c r="AL262" s="156">
        <v>0</v>
      </c>
    </row>
    <row r="263" spans="1:38">
      <c r="A263" s="166" t="s">
        <v>24</v>
      </c>
      <c r="B263" s="167" t="s">
        <v>1771</v>
      </c>
      <c r="C263" s="167" t="s">
        <v>1774</v>
      </c>
      <c r="D263" s="150">
        <v>0</v>
      </c>
      <c r="E263" s="150">
        <v>0</v>
      </c>
      <c r="F263" s="150">
        <v>0</v>
      </c>
      <c r="G263" s="150">
        <v>0</v>
      </c>
      <c r="H263" s="150">
        <v>0</v>
      </c>
      <c r="I263" s="151">
        <v>0</v>
      </c>
      <c r="J263" s="151">
        <v>0</v>
      </c>
      <c r="K263" s="151">
        <v>0</v>
      </c>
      <c r="L263" s="151">
        <v>0</v>
      </c>
      <c r="M263" s="151">
        <v>0</v>
      </c>
      <c r="N263" s="151">
        <v>0</v>
      </c>
      <c r="O263" s="151">
        <v>0</v>
      </c>
      <c r="P263" s="151">
        <v>0</v>
      </c>
      <c r="Q263" s="151">
        <v>0</v>
      </c>
      <c r="R263" s="151">
        <v>0</v>
      </c>
      <c r="S263" s="152">
        <v>0.015</v>
      </c>
      <c r="T263" s="153">
        <v>0</v>
      </c>
      <c r="U263" s="153">
        <v>0</v>
      </c>
      <c r="V263" s="153">
        <v>0</v>
      </c>
      <c r="W263" s="153">
        <v>0</v>
      </c>
      <c r="X263" s="151">
        <v>0</v>
      </c>
      <c r="Y263" s="154">
        <v>0</v>
      </c>
      <c r="Z263" s="154">
        <v>0</v>
      </c>
      <c r="AA263" s="154">
        <v>0</v>
      </c>
      <c r="AB263" s="155">
        <v>0</v>
      </c>
      <c r="AC263" s="156">
        <v>0</v>
      </c>
      <c r="AD263" s="157">
        <v>0</v>
      </c>
      <c r="AE263" s="158">
        <v>0</v>
      </c>
      <c r="AF263" s="158">
        <v>0</v>
      </c>
      <c r="AG263" s="158">
        <v>0</v>
      </c>
      <c r="AH263" s="158">
        <v>0</v>
      </c>
      <c r="AI263" s="158">
        <v>0</v>
      </c>
      <c r="AJ263" s="155">
        <v>0</v>
      </c>
      <c r="AK263" s="155">
        <v>0</v>
      </c>
      <c r="AL263" s="156">
        <v>0</v>
      </c>
    </row>
    <row r="264" spans="1:38">
      <c r="A264" s="166" t="s">
        <v>24</v>
      </c>
      <c r="B264" s="167" t="s">
        <v>1771</v>
      </c>
      <c r="C264" s="167" t="s">
        <v>1775</v>
      </c>
      <c r="D264" s="150">
        <v>0</v>
      </c>
      <c r="E264" s="150">
        <v>0</v>
      </c>
      <c r="F264" s="150">
        <v>0</v>
      </c>
      <c r="G264" s="150">
        <v>0</v>
      </c>
      <c r="H264" s="150">
        <v>0</v>
      </c>
      <c r="I264" s="151">
        <v>0</v>
      </c>
      <c r="J264" s="151">
        <v>0</v>
      </c>
      <c r="K264" s="151">
        <v>0</v>
      </c>
      <c r="L264" s="151">
        <v>0</v>
      </c>
      <c r="M264" s="151">
        <v>0</v>
      </c>
      <c r="N264" s="151">
        <v>0</v>
      </c>
      <c r="O264" s="151">
        <v>0</v>
      </c>
      <c r="P264" s="151">
        <v>0</v>
      </c>
      <c r="Q264" s="151">
        <v>0</v>
      </c>
      <c r="R264" s="151">
        <v>0</v>
      </c>
      <c r="S264" s="152">
        <v>0.015</v>
      </c>
      <c r="T264" s="153">
        <v>0</v>
      </c>
      <c r="U264" s="153">
        <v>0</v>
      </c>
      <c r="V264" s="153">
        <v>0</v>
      </c>
      <c r="W264" s="153">
        <v>0</v>
      </c>
      <c r="X264" s="151">
        <v>0</v>
      </c>
      <c r="Y264" s="154">
        <v>0</v>
      </c>
      <c r="Z264" s="154">
        <v>0</v>
      </c>
      <c r="AA264" s="154">
        <v>0</v>
      </c>
      <c r="AB264" s="155">
        <v>0</v>
      </c>
      <c r="AC264" s="156">
        <v>0</v>
      </c>
      <c r="AD264" s="157">
        <v>0</v>
      </c>
      <c r="AE264" s="158">
        <v>0</v>
      </c>
      <c r="AF264" s="158">
        <v>0</v>
      </c>
      <c r="AG264" s="158">
        <v>0</v>
      </c>
      <c r="AH264" s="158">
        <v>0</v>
      </c>
      <c r="AI264" s="158">
        <v>0</v>
      </c>
      <c r="AJ264" s="155">
        <v>0</v>
      </c>
      <c r="AK264" s="155">
        <v>0</v>
      </c>
      <c r="AL264" s="156">
        <v>0</v>
      </c>
    </row>
    <row r="265" spans="1:38">
      <c r="A265" s="166" t="s">
        <v>24</v>
      </c>
      <c r="B265" s="167" t="s">
        <v>1771</v>
      </c>
      <c r="C265" s="167" t="s">
        <v>81</v>
      </c>
      <c r="D265" s="150">
        <v>4698</v>
      </c>
      <c r="E265" s="150">
        <v>106</v>
      </c>
      <c r="F265" s="150">
        <v>62</v>
      </c>
      <c r="G265" s="150">
        <v>0</v>
      </c>
      <c r="H265" s="150">
        <v>0</v>
      </c>
      <c r="I265" s="151">
        <v>5315</v>
      </c>
      <c r="J265" s="151">
        <v>75</v>
      </c>
      <c r="K265" s="151">
        <v>75</v>
      </c>
      <c r="L265" s="151">
        <v>26</v>
      </c>
      <c r="M265" s="151">
        <v>0</v>
      </c>
      <c r="N265" s="151">
        <v>5077</v>
      </c>
      <c r="O265" s="151">
        <v>46</v>
      </c>
      <c r="P265" s="151">
        <v>46</v>
      </c>
      <c r="Q265" s="151">
        <v>30</v>
      </c>
      <c r="R265" s="151">
        <v>0</v>
      </c>
      <c r="S265" s="152">
        <v>0.015</v>
      </c>
      <c r="T265" s="153">
        <v>120211</v>
      </c>
      <c r="U265" s="153">
        <v>1944</v>
      </c>
      <c r="V265" s="153">
        <v>1900</v>
      </c>
      <c r="W265" s="153">
        <v>2</v>
      </c>
      <c r="X265" s="151">
        <v>1740</v>
      </c>
      <c r="Y265" s="154">
        <v>0.0161549275856619</v>
      </c>
      <c r="Z265" s="154">
        <v>0.0225627926777352</v>
      </c>
      <c r="AA265" s="154">
        <v>0.0141110065851364</v>
      </c>
      <c r="AB265" s="155">
        <v>0.00906046878077605</v>
      </c>
      <c r="AC265" s="156">
        <v>0.0084517860925988</v>
      </c>
      <c r="AD265" s="157">
        <v>30890</v>
      </c>
      <c r="AE265" s="158">
        <v>506</v>
      </c>
      <c r="AF265" s="158">
        <v>0</v>
      </c>
      <c r="AG265" s="158">
        <v>33118</v>
      </c>
      <c r="AH265" s="158">
        <v>617</v>
      </c>
      <c r="AI265" s="158">
        <v>1</v>
      </c>
      <c r="AJ265" s="155">
        <v>0.0163807057300097</v>
      </c>
      <c r="AK265" s="155">
        <v>0.0186001570143125</v>
      </c>
      <c r="AL265" s="156">
        <v>-0.00221945128430275</v>
      </c>
    </row>
    <row r="266" spans="1:38">
      <c r="A266" s="166" t="s">
        <v>24</v>
      </c>
      <c r="B266" s="167" t="s">
        <v>1771</v>
      </c>
      <c r="C266" s="167" t="s">
        <v>77</v>
      </c>
      <c r="D266" s="150">
        <v>10248</v>
      </c>
      <c r="E266" s="150">
        <v>336</v>
      </c>
      <c r="F266" s="150">
        <v>203</v>
      </c>
      <c r="G266" s="150">
        <v>0</v>
      </c>
      <c r="H266" s="150">
        <v>0</v>
      </c>
      <c r="I266" s="151">
        <v>12177</v>
      </c>
      <c r="J266" s="151">
        <v>147</v>
      </c>
      <c r="K266" s="151">
        <v>147</v>
      </c>
      <c r="L266" s="151">
        <v>3</v>
      </c>
      <c r="M266" s="151">
        <v>0</v>
      </c>
      <c r="N266" s="151">
        <v>11573</v>
      </c>
      <c r="O266" s="151">
        <v>225</v>
      </c>
      <c r="P266" s="151">
        <v>225</v>
      </c>
      <c r="Q266" s="151">
        <v>64</v>
      </c>
      <c r="R266" s="151">
        <v>0</v>
      </c>
      <c r="S266" s="152">
        <v>0.015</v>
      </c>
      <c r="T266" s="153">
        <v>262978</v>
      </c>
      <c r="U266" s="153">
        <v>5421</v>
      </c>
      <c r="V266" s="153">
        <v>5288</v>
      </c>
      <c r="W266" s="153">
        <v>1</v>
      </c>
      <c r="X266" s="151">
        <v>4671</v>
      </c>
      <c r="Y266" s="154">
        <v>0.0206100890568793</v>
      </c>
      <c r="Z266" s="154">
        <v>0.0327868852459016</v>
      </c>
      <c r="AA266" s="154">
        <v>0.0120719389012072</v>
      </c>
      <c r="AB266" s="155">
        <v>0.0194418041994297</v>
      </c>
      <c r="AC266" s="156">
        <v>0.0207149463446944</v>
      </c>
      <c r="AD266" s="157">
        <v>71222</v>
      </c>
      <c r="AE266" s="158">
        <v>1616</v>
      </c>
      <c r="AF266" s="158">
        <v>0</v>
      </c>
      <c r="AG266" s="158">
        <v>74264</v>
      </c>
      <c r="AH266" s="158">
        <v>1518</v>
      </c>
      <c r="AI266" s="158">
        <v>0</v>
      </c>
      <c r="AJ266" s="155">
        <v>0.0226896183763444</v>
      </c>
      <c r="AK266" s="155">
        <v>0.0204405903264031</v>
      </c>
      <c r="AL266" s="156">
        <v>0.00224902804994128</v>
      </c>
    </row>
    <row r="267" spans="1:38">
      <c r="A267" s="166" t="s">
        <v>24</v>
      </c>
      <c r="B267" s="167" t="s">
        <v>1771</v>
      </c>
      <c r="C267" s="167" t="s">
        <v>83</v>
      </c>
      <c r="D267" s="150">
        <v>15906</v>
      </c>
      <c r="E267" s="150">
        <v>303</v>
      </c>
      <c r="F267" s="150">
        <v>204</v>
      </c>
      <c r="G267" s="150">
        <v>1</v>
      </c>
      <c r="H267" s="150">
        <v>0</v>
      </c>
      <c r="I267" s="151">
        <v>17562</v>
      </c>
      <c r="J267" s="151">
        <v>290</v>
      </c>
      <c r="K267" s="151">
        <v>290</v>
      </c>
      <c r="L267" s="151">
        <v>56</v>
      </c>
      <c r="M267" s="151">
        <v>0</v>
      </c>
      <c r="N267" s="151">
        <v>17858</v>
      </c>
      <c r="O267" s="151">
        <v>277</v>
      </c>
      <c r="P267" s="151">
        <v>276</v>
      </c>
      <c r="Q267" s="151">
        <v>196</v>
      </c>
      <c r="R267" s="151">
        <v>0</v>
      </c>
      <c r="S267" s="152">
        <v>0.015</v>
      </c>
      <c r="T267" s="153">
        <v>410137</v>
      </c>
      <c r="U267" s="153">
        <v>6761</v>
      </c>
      <c r="V267" s="153">
        <v>6657</v>
      </c>
      <c r="W267" s="153">
        <v>9</v>
      </c>
      <c r="X267" s="151">
        <v>6075</v>
      </c>
      <c r="Y267" s="154">
        <v>0.0164627917013096</v>
      </c>
      <c r="Z267" s="154">
        <v>0.0190494153149755</v>
      </c>
      <c r="AA267" s="154">
        <v>0.0165129256348935</v>
      </c>
      <c r="AB267" s="155">
        <v>0.0155112554597379</v>
      </c>
      <c r="AC267" s="156">
        <v>0.00253648968008196</v>
      </c>
      <c r="AD267" s="157">
        <v>107439</v>
      </c>
      <c r="AE267" s="158">
        <v>1850</v>
      </c>
      <c r="AF267" s="158">
        <v>0</v>
      </c>
      <c r="AG267" s="158">
        <v>115738</v>
      </c>
      <c r="AH267" s="158">
        <v>2026</v>
      </c>
      <c r="AI267" s="158">
        <v>1</v>
      </c>
      <c r="AJ267" s="155">
        <v>0.0172190731484843</v>
      </c>
      <c r="AK267" s="155">
        <v>0.017496414315091</v>
      </c>
      <c r="AL267" s="156">
        <v>-0.000277341166606725</v>
      </c>
    </row>
    <row r="268" spans="1:38">
      <c r="A268" s="166" t="s">
        <v>24</v>
      </c>
      <c r="B268" s="167" t="s">
        <v>1771</v>
      </c>
      <c r="C268" s="167" t="s">
        <v>78</v>
      </c>
      <c r="D268" s="150">
        <v>9977</v>
      </c>
      <c r="E268" s="150">
        <v>105</v>
      </c>
      <c r="F268" s="150">
        <v>65</v>
      </c>
      <c r="G268" s="150">
        <v>0</v>
      </c>
      <c r="H268" s="150">
        <v>0</v>
      </c>
      <c r="I268" s="151">
        <v>10986</v>
      </c>
      <c r="J268" s="151">
        <v>160</v>
      </c>
      <c r="K268" s="151">
        <v>160</v>
      </c>
      <c r="L268" s="151">
        <v>24</v>
      </c>
      <c r="M268" s="151">
        <v>0</v>
      </c>
      <c r="N268" s="151">
        <v>11254</v>
      </c>
      <c r="O268" s="151">
        <v>156</v>
      </c>
      <c r="P268" s="151">
        <v>156</v>
      </c>
      <c r="Q268" s="151">
        <v>71</v>
      </c>
      <c r="R268" s="151">
        <v>0</v>
      </c>
      <c r="S268" s="152">
        <v>0.015</v>
      </c>
      <c r="T268" s="153">
        <v>275924</v>
      </c>
      <c r="U268" s="153">
        <v>4409</v>
      </c>
      <c r="V268" s="153">
        <v>4369</v>
      </c>
      <c r="W268" s="153">
        <v>4</v>
      </c>
      <c r="X268" s="151">
        <v>3985</v>
      </c>
      <c r="Y268" s="154">
        <v>0.0159645409605544</v>
      </c>
      <c r="Z268" s="154">
        <v>0.010524205673048</v>
      </c>
      <c r="AA268" s="154">
        <v>0.0145639905334062</v>
      </c>
      <c r="AB268" s="155">
        <v>0.0138617380486938</v>
      </c>
      <c r="AC268" s="156">
        <v>-0.00403978486035814</v>
      </c>
      <c r="AD268" s="157">
        <v>68524</v>
      </c>
      <c r="AE268" s="158">
        <v>1323</v>
      </c>
      <c r="AF268" s="158">
        <v>0</v>
      </c>
      <c r="AG268" s="158">
        <v>78357</v>
      </c>
      <c r="AH268" s="158">
        <v>1162</v>
      </c>
      <c r="AI268" s="158">
        <v>2</v>
      </c>
      <c r="AJ268" s="155">
        <v>0.0193071040803222</v>
      </c>
      <c r="AK268" s="155">
        <v>0.0148040379289661</v>
      </c>
      <c r="AL268" s="156">
        <v>0.00450306615135608</v>
      </c>
    </row>
    <row r="269" spans="1:38">
      <c r="A269" s="166" t="s">
        <v>24</v>
      </c>
      <c r="B269" s="167" t="s">
        <v>1771</v>
      </c>
      <c r="C269" s="167" t="s">
        <v>82</v>
      </c>
      <c r="D269" s="150">
        <v>9347</v>
      </c>
      <c r="E269" s="150">
        <v>229</v>
      </c>
      <c r="F269" s="150">
        <v>129</v>
      </c>
      <c r="G269" s="150">
        <v>0</v>
      </c>
      <c r="H269" s="150">
        <v>0</v>
      </c>
      <c r="I269" s="151">
        <v>10386</v>
      </c>
      <c r="J269" s="151">
        <v>231</v>
      </c>
      <c r="K269" s="151">
        <v>231</v>
      </c>
      <c r="L269" s="151">
        <v>50</v>
      </c>
      <c r="M269" s="151">
        <v>0</v>
      </c>
      <c r="N269" s="151">
        <v>10007</v>
      </c>
      <c r="O269" s="151">
        <v>205</v>
      </c>
      <c r="P269" s="151">
        <v>205</v>
      </c>
      <c r="Q269" s="151">
        <v>127</v>
      </c>
      <c r="R269" s="151">
        <v>0</v>
      </c>
      <c r="S269" s="152">
        <v>0.015</v>
      </c>
      <c r="T269" s="153">
        <v>234213</v>
      </c>
      <c r="U269" s="153">
        <v>5385</v>
      </c>
      <c r="V269" s="153">
        <v>5283</v>
      </c>
      <c r="W269" s="153">
        <v>16</v>
      </c>
      <c r="X269" s="151">
        <v>4804</v>
      </c>
      <c r="Y269" s="154">
        <v>0.0229235781105233</v>
      </c>
      <c r="Z269" s="154">
        <v>0.0244998395207018</v>
      </c>
      <c r="AA269" s="154">
        <v>0.0222414789139226</v>
      </c>
      <c r="AB269" s="155">
        <v>0.0204856600379734</v>
      </c>
      <c r="AC269" s="156">
        <v>0.00225836060677924</v>
      </c>
      <c r="AD269" s="157">
        <v>61721</v>
      </c>
      <c r="AE269" s="158">
        <v>1581</v>
      </c>
      <c r="AF269" s="158">
        <v>5</v>
      </c>
      <c r="AG269" s="158">
        <v>66749</v>
      </c>
      <c r="AH269" s="158">
        <v>1612</v>
      </c>
      <c r="AI269" s="158">
        <v>4</v>
      </c>
      <c r="AJ269" s="155">
        <v>0.0255342590042287</v>
      </c>
      <c r="AK269" s="155">
        <v>0.0240902485430493</v>
      </c>
      <c r="AL269" s="156">
        <v>0.00144401046117937</v>
      </c>
    </row>
    <row r="270" spans="1:38">
      <c r="A270" s="166" t="s">
        <v>24</v>
      </c>
      <c r="B270" s="167" t="s">
        <v>1771</v>
      </c>
      <c r="C270" s="167" t="s">
        <v>79</v>
      </c>
      <c r="D270" s="150">
        <v>11016</v>
      </c>
      <c r="E270" s="150">
        <v>250</v>
      </c>
      <c r="F270" s="150">
        <v>137</v>
      </c>
      <c r="G270" s="150">
        <v>3</v>
      </c>
      <c r="H270" s="150">
        <v>0</v>
      </c>
      <c r="I270" s="151">
        <v>12542</v>
      </c>
      <c r="J270" s="151">
        <v>221</v>
      </c>
      <c r="K270" s="151">
        <v>221</v>
      </c>
      <c r="L270" s="151">
        <v>5</v>
      </c>
      <c r="M270" s="151">
        <v>0</v>
      </c>
      <c r="N270" s="151">
        <v>12996</v>
      </c>
      <c r="O270" s="151">
        <v>190</v>
      </c>
      <c r="P270" s="151">
        <v>189</v>
      </c>
      <c r="Q270" s="151">
        <v>65</v>
      </c>
      <c r="R270" s="151">
        <v>0</v>
      </c>
      <c r="S270" s="152">
        <v>0.015</v>
      </c>
      <c r="T270" s="153">
        <v>293737</v>
      </c>
      <c r="U270" s="153">
        <v>4746</v>
      </c>
      <c r="V270" s="153">
        <v>4631</v>
      </c>
      <c r="W270" s="153">
        <v>10</v>
      </c>
      <c r="X270" s="151">
        <v>4059</v>
      </c>
      <c r="Y270" s="154">
        <v>0.0161232667318043</v>
      </c>
      <c r="Z270" s="154">
        <v>0.0226942628903413</v>
      </c>
      <c r="AA270" s="154">
        <v>0.0176207941317174</v>
      </c>
      <c r="AB270" s="155">
        <v>0.0146198830409357</v>
      </c>
      <c r="AC270" s="156">
        <v>0.00507346875862389</v>
      </c>
      <c r="AD270" s="157">
        <v>77057</v>
      </c>
      <c r="AE270" s="158">
        <v>1342</v>
      </c>
      <c r="AF270" s="158">
        <v>2</v>
      </c>
      <c r="AG270" s="158">
        <v>85046</v>
      </c>
      <c r="AH270" s="158">
        <v>1427</v>
      </c>
      <c r="AI270" s="158">
        <v>2</v>
      </c>
      <c r="AJ270" s="155">
        <v>0.0173897244896635</v>
      </c>
      <c r="AK270" s="155">
        <v>0.0167556381252499</v>
      </c>
      <c r="AL270" s="156">
        <v>0.00063408636441363</v>
      </c>
    </row>
    <row r="271" spans="1:38">
      <c r="A271" s="166" t="s">
        <v>24</v>
      </c>
      <c r="B271" s="167" t="s">
        <v>1776</v>
      </c>
      <c r="C271" s="167" t="s">
        <v>1777</v>
      </c>
      <c r="D271" s="150">
        <v>0</v>
      </c>
      <c r="E271" s="150">
        <v>0</v>
      </c>
      <c r="F271" s="150">
        <v>0</v>
      </c>
      <c r="G271" s="150">
        <v>0</v>
      </c>
      <c r="H271" s="150">
        <v>0</v>
      </c>
      <c r="I271" s="151">
        <v>0</v>
      </c>
      <c r="J271" s="151">
        <v>0</v>
      </c>
      <c r="K271" s="151">
        <v>0</v>
      </c>
      <c r="L271" s="151">
        <v>0</v>
      </c>
      <c r="M271" s="151">
        <v>0</v>
      </c>
      <c r="N271" s="151">
        <v>0</v>
      </c>
      <c r="O271" s="151">
        <v>0</v>
      </c>
      <c r="P271" s="151">
        <v>0</v>
      </c>
      <c r="Q271" s="151">
        <v>0</v>
      </c>
      <c r="R271" s="151">
        <v>0</v>
      </c>
      <c r="S271" s="152">
        <v>0.015</v>
      </c>
      <c r="T271" s="153">
        <v>0</v>
      </c>
      <c r="U271" s="153">
        <v>0</v>
      </c>
      <c r="V271" s="153">
        <v>0</v>
      </c>
      <c r="W271" s="153">
        <v>0</v>
      </c>
      <c r="X271" s="151">
        <v>0</v>
      </c>
      <c r="Y271" s="154">
        <v>0</v>
      </c>
      <c r="Z271" s="154">
        <v>0</v>
      </c>
      <c r="AA271" s="154">
        <v>0</v>
      </c>
      <c r="AB271" s="155">
        <v>0</v>
      </c>
      <c r="AC271" s="156">
        <v>0</v>
      </c>
      <c r="AD271" s="157">
        <v>0</v>
      </c>
      <c r="AE271" s="158">
        <v>0</v>
      </c>
      <c r="AF271" s="158">
        <v>0</v>
      </c>
      <c r="AG271" s="158">
        <v>0</v>
      </c>
      <c r="AH271" s="158">
        <v>0</v>
      </c>
      <c r="AI271" s="158">
        <v>0</v>
      </c>
      <c r="AJ271" s="155">
        <v>0</v>
      </c>
      <c r="AK271" s="155">
        <v>0</v>
      </c>
      <c r="AL271" s="156">
        <v>0</v>
      </c>
    </row>
    <row r="272" spans="1:38">
      <c r="A272" s="166" t="s">
        <v>24</v>
      </c>
      <c r="B272" s="167" t="s">
        <v>1776</v>
      </c>
      <c r="C272" s="167" t="s">
        <v>1778</v>
      </c>
      <c r="D272" s="150">
        <v>0</v>
      </c>
      <c r="E272" s="150">
        <v>0</v>
      </c>
      <c r="F272" s="150">
        <v>0</v>
      </c>
      <c r="G272" s="150">
        <v>0</v>
      </c>
      <c r="H272" s="150">
        <v>0</v>
      </c>
      <c r="I272" s="151">
        <v>0</v>
      </c>
      <c r="J272" s="151">
        <v>0</v>
      </c>
      <c r="K272" s="151">
        <v>0</v>
      </c>
      <c r="L272" s="151">
        <v>0</v>
      </c>
      <c r="M272" s="151">
        <v>0</v>
      </c>
      <c r="N272" s="151">
        <v>0</v>
      </c>
      <c r="O272" s="151">
        <v>0</v>
      </c>
      <c r="P272" s="151">
        <v>0</v>
      </c>
      <c r="Q272" s="151">
        <v>0</v>
      </c>
      <c r="R272" s="151">
        <v>0</v>
      </c>
      <c r="S272" s="152">
        <v>0.015</v>
      </c>
      <c r="T272" s="153">
        <v>0</v>
      </c>
      <c r="U272" s="153">
        <v>0</v>
      </c>
      <c r="V272" s="153">
        <v>0</v>
      </c>
      <c r="W272" s="153">
        <v>0</v>
      </c>
      <c r="X272" s="151">
        <v>0</v>
      </c>
      <c r="Y272" s="154">
        <v>0</v>
      </c>
      <c r="Z272" s="154">
        <v>0</v>
      </c>
      <c r="AA272" s="154">
        <v>0</v>
      </c>
      <c r="AB272" s="155">
        <v>0</v>
      </c>
      <c r="AC272" s="156">
        <v>0</v>
      </c>
      <c r="AD272" s="157">
        <v>0</v>
      </c>
      <c r="AE272" s="158">
        <v>0</v>
      </c>
      <c r="AF272" s="158">
        <v>0</v>
      </c>
      <c r="AG272" s="158">
        <v>0</v>
      </c>
      <c r="AH272" s="158">
        <v>0</v>
      </c>
      <c r="AI272" s="158">
        <v>0</v>
      </c>
      <c r="AJ272" s="155">
        <v>0</v>
      </c>
      <c r="AK272" s="155">
        <v>0</v>
      </c>
      <c r="AL272" s="156">
        <v>0</v>
      </c>
    </row>
    <row r="273" spans="1:38">
      <c r="A273" s="166" t="s">
        <v>24</v>
      </c>
      <c r="B273" s="167" t="s">
        <v>1776</v>
      </c>
      <c r="C273" s="167" t="s">
        <v>1779</v>
      </c>
      <c r="D273" s="150">
        <v>0</v>
      </c>
      <c r="E273" s="150">
        <v>0</v>
      </c>
      <c r="F273" s="150">
        <v>0</v>
      </c>
      <c r="G273" s="150">
        <v>0</v>
      </c>
      <c r="H273" s="150">
        <v>0</v>
      </c>
      <c r="I273" s="151">
        <v>0</v>
      </c>
      <c r="J273" s="151">
        <v>0</v>
      </c>
      <c r="K273" s="151">
        <v>0</v>
      </c>
      <c r="L273" s="151">
        <v>0</v>
      </c>
      <c r="M273" s="151">
        <v>0</v>
      </c>
      <c r="N273" s="151">
        <v>0</v>
      </c>
      <c r="O273" s="151">
        <v>0</v>
      </c>
      <c r="P273" s="151">
        <v>0</v>
      </c>
      <c r="Q273" s="151">
        <v>0</v>
      </c>
      <c r="R273" s="151">
        <v>0</v>
      </c>
      <c r="S273" s="152">
        <v>0.015</v>
      </c>
      <c r="T273" s="153">
        <v>0</v>
      </c>
      <c r="U273" s="153">
        <v>0</v>
      </c>
      <c r="V273" s="153">
        <v>0</v>
      </c>
      <c r="W273" s="153">
        <v>0</v>
      </c>
      <c r="X273" s="151">
        <v>0</v>
      </c>
      <c r="Y273" s="154">
        <v>0</v>
      </c>
      <c r="Z273" s="154">
        <v>0</v>
      </c>
      <c r="AA273" s="154">
        <v>0</v>
      </c>
      <c r="AB273" s="155">
        <v>0</v>
      </c>
      <c r="AC273" s="156">
        <v>0</v>
      </c>
      <c r="AD273" s="157">
        <v>0</v>
      </c>
      <c r="AE273" s="158">
        <v>0</v>
      </c>
      <c r="AF273" s="158">
        <v>0</v>
      </c>
      <c r="AG273" s="158">
        <v>0</v>
      </c>
      <c r="AH273" s="158">
        <v>0</v>
      </c>
      <c r="AI273" s="158">
        <v>0</v>
      </c>
      <c r="AJ273" s="155">
        <v>0</v>
      </c>
      <c r="AK273" s="155">
        <v>0</v>
      </c>
      <c r="AL273" s="156">
        <v>0</v>
      </c>
    </row>
    <row r="274" spans="1:38">
      <c r="A274" s="166" t="s">
        <v>24</v>
      </c>
      <c r="B274" s="167" t="s">
        <v>1776</v>
      </c>
      <c r="C274" s="167" t="s">
        <v>1780</v>
      </c>
      <c r="D274" s="150">
        <v>0</v>
      </c>
      <c r="E274" s="150">
        <v>0</v>
      </c>
      <c r="F274" s="150">
        <v>0</v>
      </c>
      <c r="G274" s="150">
        <v>0</v>
      </c>
      <c r="H274" s="150">
        <v>0</v>
      </c>
      <c r="I274" s="151">
        <v>0</v>
      </c>
      <c r="J274" s="151">
        <v>0</v>
      </c>
      <c r="K274" s="151">
        <v>0</v>
      </c>
      <c r="L274" s="151">
        <v>0</v>
      </c>
      <c r="M274" s="151">
        <v>0</v>
      </c>
      <c r="N274" s="151">
        <v>0</v>
      </c>
      <c r="O274" s="151">
        <v>0</v>
      </c>
      <c r="P274" s="151">
        <v>0</v>
      </c>
      <c r="Q274" s="151">
        <v>0</v>
      </c>
      <c r="R274" s="151">
        <v>0</v>
      </c>
      <c r="S274" s="152">
        <v>0.015</v>
      </c>
      <c r="T274" s="153">
        <v>0</v>
      </c>
      <c r="U274" s="153">
        <v>0</v>
      </c>
      <c r="V274" s="153">
        <v>0</v>
      </c>
      <c r="W274" s="153">
        <v>0</v>
      </c>
      <c r="X274" s="151">
        <v>0</v>
      </c>
      <c r="Y274" s="154">
        <v>0</v>
      </c>
      <c r="Z274" s="154">
        <v>0</v>
      </c>
      <c r="AA274" s="154">
        <v>0</v>
      </c>
      <c r="AB274" s="155">
        <v>0</v>
      </c>
      <c r="AC274" s="156">
        <v>0</v>
      </c>
      <c r="AD274" s="157">
        <v>0</v>
      </c>
      <c r="AE274" s="158">
        <v>0</v>
      </c>
      <c r="AF274" s="158">
        <v>0</v>
      </c>
      <c r="AG274" s="158">
        <v>0</v>
      </c>
      <c r="AH274" s="158">
        <v>0</v>
      </c>
      <c r="AI274" s="158">
        <v>0</v>
      </c>
      <c r="AJ274" s="155">
        <v>0</v>
      </c>
      <c r="AK274" s="155">
        <v>0</v>
      </c>
      <c r="AL274" s="156">
        <v>0</v>
      </c>
    </row>
    <row r="275" spans="1:38">
      <c r="A275" s="166" t="s">
        <v>24</v>
      </c>
      <c r="B275" s="167" t="s">
        <v>1776</v>
      </c>
      <c r="C275" s="167" t="s">
        <v>86</v>
      </c>
      <c r="D275" s="150">
        <v>0</v>
      </c>
      <c r="E275" s="150">
        <v>0</v>
      </c>
      <c r="F275" s="150">
        <v>0</v>
      </c>
      <c r="G275" s="150">
        <v>0</v>
      </c>
      <c r="H275" s="150">
        <v>0</v>
      </c>
      <c r="I275" s="151">
        <v>0</v>
      </c>
      <c r="J275" s="151">
        <v>0</v>
      </c>
      <c r="K275" s="151">
        <v>0</v>
      </c>
      <c r="L275" s="151">
        <v>0</v>
      </c>
      <c r="M275" s="151">
        <v>0</v>
      </c>
      <c r="N275" s="151">
        <v>0</v>
      </c>
      <c r="O275" s="151">
        <v>0</v>
      </c>
      <c r="P275" s="151">
        <v>0</v>
      </c>
      <c r="Q275" s="151">
        <v>0</v>
      </c>
      <c r="R275" s="151">
        <v>0</v>
      </c>
      <c r="S275" s="152">
        <v>0.015</v>
      </c>
      <c r="T275" s="153">
        <v>0</v>
      </c>
      <c r="U275" s="153">
        <v>1</v>
      </c>
      <c r="V275" s="153">
        <v>1</v>
      </c>
      <c r="W275" s="153">
        <v>0</v>
      </c>
      <c r="X275" s="151">
        <v>1</v>
      </c>
      <c r="Y275" s="154">
        <v>0</v>
      </c>
      <c r="Z275" s="154">
        <v>0</v>
      </c>
      <c r="AA275" s="154">
        <v>0</v>
      </c>
      <c r="AB275" s="155">
        <v>0</v>
      </c>
      <c r="AC275" s="156">
        <v>0</v>
      </c>
      <c r="AD275" s="157">
        <v>0</v>
      </c>
      <c r="AE275" s="158">
        <v>0</v>
      </c>
      <c r="AF275" s="158">
        <v>0</v>
      </c>
      <c r="AG275" s="158">
        <v>0</v>
      </c>
      <c r="AH275" s="158">
        <v>0</v>
      </c>
      <c r="AI275" s="158">
        <v>0</v>
      </c>
      <c r="AJ275" s="155">
        <v>0</v>
      </c>
      <c r="AK275" s="155">
        <v>0</v>
      </c>
      <c r="AL275" s="156">
        <v>0</v>
      </c>
    </row>
    <row r="276" spans="1:38">
      <c r="A276" s="166" t="s">
        <v>24</v>
      </c>
      <c r="B276" s="167" t="s">
        <v>1776</v>
      </c>
      <c r="C276" s="167" t="s">
        <v>84</v>
      </c>
      <c r="D276" s="150">
        <v>8312</v>
      </c>
      <c r="E276" s="150">
        <v>215</v>
      </c>
      <c r="F276" s="150">
        <v>122</v>
      </c>
      <c r="G276" s="150">
        <v>0</v>
      </c>
      <c r="H276" s="150">
        <v>0</v>
      </c>
      <c r="I276" s="151">
        <v>9543</v>
      </c>
      <c r="J276" s="151">
        <v>277</v>
      </c>
      <c r="K276" s="151">
        <v>277</v>
      </c>
      <c r="L276" s="151">
        <v>21</v>
      </c>
      <c r="M276" s="151">
        <v>0</v>
      </c>
      <c r="N276" s="151">
        <v>8617</v>
      </c>
      <c r="O276" s="151">
        <v>165</v>
      </c>
      <c r="P276" s="151">
        <v>165</v>
      </c>
      <c r="Q276" s="151">
        <v>68</v>
      </c>
      <c r="R276" s="151">
        <v>0</v>
      </c>
      <c r="S276" s="152">
        <v>0.015</v>
      </c>
      <c r="T276" s="153">
        <v>228715</v>
      </c>
      <c r="U276" s="153">
        <v>6475</v>
      </c>
      <c r="V276" s="153">
        <v>6382</v>
      </c>
      <c r="W276" s="153">
        <v>1</v>
      </c>
      <c r="X276" s="151">
        <v>5806</v>
      </c>
      <c r="Y276" s="154">
        <v>0.0283059703123975</v>
      </c>
      <c r="Z276" s="154">
        <v>0.0258662175168431</v>
      </c>
      <c r="AA276" s="154">
        <v>0.029026511579168</v>
      </c>
      <c r="AB276" s="155">
        <v>0.019148195427643</v>
      </c>
      <c r="AC276" s="156">
        <v>-0.00316029406232486</v>
      </c>
      <c r="AD276" s="157">
        <v>56386</v>
      </c>
      <c r="AE276" s="158">
        <v>1633</v>
      </c>
      <c r="AF276" s="158">
        <v>0</v>
      </c>
      <c r="AG276" s="158">
        <v>65285</v>
      </c>
      <c r="AH276" s="158">
        <v>1825</v>
      </c>
      <c r="AI276" s="158">
        <v>0</v>
      </c>
      <c r="AJ276" s="155">
        <v>0.0289610896321782</v>
      </c>
      <c r="AK276" s="155">
        <v>0.0279543539863675</v>
      </c>
      <c r="AL276" s="156">
        <v>0.00100673564581074</v>
      </c>
    </row>
    <row r="277" spans="1:38">
      <c r="A277" s="166" t="s">
        <v>24</v>
      </c>
      <c r="B277" s="167" t="s">
        <v>1776</v>
      </c>
      <c r="C277" s="167" t="s">
        <v>88</v>
      </c>
      <c r="D277" s="150">
        <v>12637</v>
      </c>
      <c r="E277" s="150">
        <v>308</v>
      </c>
      <c r="F277" s="150">
        <v>107</v>
      </c>
      <c r="G277" s="150">
        <v>0</v>
      </c>
      <c r="H277" s="150">
        <v>0</v>
      </c>
      <c r="I277" s="151">
        <v>13514</v>
      </c>
      <c r="J277" s="151">
        <v>239</v>
      </c>
      <c r="K277" s="151">
        <v>239</v>
      </c>
      <c r="L277" s="151">
        <v>4</v>
      </c>
      <c r="M277" s="151">
        <v>1</v>
      </c>
      <c r="N277" s="151">
        <v>13537</v>
      </c>
      <c r="O277" s="151">
        <v>279</v>
      </c>
      <c r="P277" s="151">
        <v>279</v>
      </c>
      <c r="Q277" s="151">
        <v>127</v>
      </c>
      <c r="R277" s="151">
        <v>0</v>
      </c>
      <c r="S277" s="152">
        <v>0.015</v>
      </c>
      <c r="T277" s="153">
        <v>331168</v>
      </c>
      <c r="U277" s="153">
        <v>6700</v>
      </c>
      <c r="V277" s="153">
        <v>6499</v>
      </c>
      <c r="W277" s="153">
        <v>2</v>
      </c>
      <c r="X277" s="151">
        <v>5866</v>
      </c>
      <c r="Y277" s="154">
        <v>0.0202253840950816</v>
      </c>
      <c r="Z277" s="154">
        <v>0.0243728733085384</v>
      </c>
      <c r="AA277" s="154">
        <v>0.0176113659908243</v>
      </c>
      <c r="AB277" s="155">
        <v>0.0206101795080151</v>
      </c>
      <c r="AC277" s="156">
        <v>0.00676150731771409</v>
      </c>
      <c r="AD277" s="157">
        <v>85208</v>
      </c>
      <c r="AE277" s="158">
        <v>1913</v>
      </c>
      <c r="AF277" s="158">
        <v>1</v>
      </c>
      <c r="AG277" s="158">
        <v>95598</v>
      </c>
      <c r="AH277" s="158">
        <v>1872</v>
      </c>
      <c r="AI277" s="158">
        <v>0</v>
      </c>
      <c r="AJ277" s="155">
        <v>0.0224392075861421</v>
      </c>
      <c r="AK277" s="155">
        <v>0.0195819996234231</v>
      </c>
      <c r="AL277" s="156">
        <v>0.00285720796271906</v>
      </c>
    </row>
    <row r="278" spans="1:38">
      <c r="A278" s="166" t="s">
        <v>24</v>
      </c>
      <c r="B278" s="167" t="s">
        <v>1776</v>
      </c>
      <c r="C278" s="167" t="s">
        <v>87</v>
      </c>
      <c r="D278" s="150">
        <v>11801</v>
      </c>
      <c r="E278" s="150">
        <v>193</v>
      </c>
      <c r="F278" s="150">
        <v>98</v>
      </c>
      <c r="G278" s="150">
        <v>1</v>
      </c>
      <c r="H278" s="150">
        <v>0</v>
      </c>
      <c r="I278" s="151">
        <v>12669</v>
      </c>
      <c r="J278" s="151">
        <v>242</v>
      </c>
      <c r="K278" s="151">
        <v>239</v>
      </c>
      <c r="L278" s="151">
        <v>4</v>
      </c>
      <c r="M278" s="151">
        <v>0</v>
      </c>
      <c r="N278" s="151">
        <v>13162</v>
      </c>
      <c r="O278" s="151">
        <v>235</v>
      </c>
      <c r="P278" s="151">
        <v>235</v>
      </c>
      <c r="Q278" s="151">
        <v>108</v>
      </c>
      <c r="R278" s="151">
        <v>0</v>
      </c>
      <c r="S278" s="152">
        <v>0.015</v>
      </c>
      <c r="T278" s="153">
        <v>296209</v>
      </c>
      <c r="U278" s="153">
        <v>5283</v>
      </c>
      <c r="V278" s="153">
        <v>5183</v>
      </c>
      <c r="W278" s="153">
        <v>5</v>
      </c>
      <c r="X278" s="151">
        <v>4643</v>
      </c>
      <c r="Y278" s="154">
        <v>0.0178184997754964</v>
      </c>
      <c r="Z278" s="154">
        <v>0.0163545462248962</v>
      </c>
      <c r="AA278" s="154">
        <v>0.0191017444155024</v>
      </c>
      <c r="AB278" s="155">
        <v>0.0178544294180216</v>
      </c>
      <c r="AC278" s="156">
        <v>-0.00274719819060621</v>
      </c>
      <c r="AD278" s="157">
        <v>77718</v>
      </c>
      <c r="AE278" s="158">
        <v>1504</v>
      </c>
      <c r="AF278" s="158">
        <v>0</v>
      </c>
      <c r="AG278" s="158">
        <v>82392</v>
      </c>
      <c r="AH278" s="158">
        <v>1491</v>
      </c>
      <c r="AI278" s="158">
        <v>4</v>
      </c>
      <c r="AJ278" s="155">
        <v>0.0193520162639286</v>
      </c>
      <c r="AK278" s="155">
        <v>0.0180478687251189</v>
      </c>
      <c r="AL278" s="156">
        <v>0.00130414753880962</v>
      </c>
    </row>
    <row r="279" spans="1:38">
      <c r="A279" s="166" t="s">
        <v>24</v>
      </c>
      <c r="B279" s="167" t="s">
        <v>1776</v>
      </c>
      <c r="C279" s="167" t="s">
        <v>85</v>
      </c>
      <c r="D279" s="150">
        <v>10845</v>
      </c>
      <c r="E279" s="150">
        <v>109</v>
      </c>
      <c r="F279" s="150">
        <v>74</v>
      </c>
      <c r="G279" s="150">
        <v>5</v>
      </c>
      <c r="H279" s="150">
        <v>0</v>
      </c>
      <c r="I279" s="151">
        <v>10726</v>
      </c>
      <c r="J279" s="151">
        <v>110</v>
      </c>
      <c r="K279" s="151">
        <v>109</v>
      </c>
      <c r="L279" s="151">
        <v>7</v>
      </c>
      <c r="M279" s="151">
        <v>0</v>
      </c>
      <c r="N279" s="151">
        <v>11112</v>
      </c>
      <c r="O279" s="151">
        <v>182</v>
      </c>
      <c r="P279" s="151">
        <v>180</v>
      </c>
      <c r="Q279" s="151">
        <v>72</v>
      </c>
      <c r="R279" s="151">
        <v>0</v>
      </c>
      <c r="S279" s="152">
        <v>0.015</v>
      </c>
      <c r="T279" s="153">
        <v>246198</v>
      </c>
      <c r="U279" s="153">
        <v>3535</v>
      </c>
      <c r="V279" s="153">
        <v>3495</v>
      </c>
      <c r="W279" s="153">
        <v>1</v>
      </c>
      <c r="X279" s="151">
        <v>3165</v>
      </c>
      <c r="Y279" s="154">
        <v>0.0143543001974021</v>
      </c>
      <c r="Z279" s="154">
        <v>0.01005071461503</v>
      </c>
      <c r="AA279" s="154">
        <v>0.0102554540369196</v>
      </c>
      <c r="AB279" s="155">
        <v>0.0163786897048236</v>
      </c>
      <c r="AC279" s="156">
        <v>-0.000204739421889666</v>
      </c>
      <c r="AD279" s="157">
        <v>71596</v>
      </c>
      <c r="AE279" s="158">
        <v>883</v>
      </c>
      <c r="AF279" s="158">
        <v>0</v>
      </c>
      <c r="AG279" s="158">
        <v>69987</v>
      </c>
      <c r="AH279" s="158">
        <v>990</v>
      </c>
      <c r="AI279" s="158">
        <v>1</v>
      </c>
      <c r="AJ279" s="155">
        <v>0.0123330912341472</v>
      </c>
      <c r="AK279" s="155">
        <v>0.0141311957935045</v>
      </c>
      <c r="AL279" s="156">
        <v>-0.00179810455935735</v>
      </c>
    </row>
    <row r="280" spans="1:38">
      <c r="A280" s="166" t="s">
        <v>24</v>
      </c>
      <c r="B280" s="167" t="s">
        <v>1776</v>
      </c>
      <c r="C280" s="167" t="s">
        <v>98</v>
      </c>
      <c r="D280" s="150">
        <v>8313</v>
      </c>
      <c r="E280" s="150">
        <v>338</v>
      </c>
      <c r="F280" s="150">
        <v>171</v>
      </c>
      <c r="G280" s="150">
        <v>1</v>
      </c>
      <c r="H280" s="150">
        <v>0</v>
      </c>
      <c r="I280" s="151">
        <v>9465</v>
      </c>
      <c r="J280" s="151">
        <v>193</v>
      </c>
      <c r="K280" s="151">
        <v>192</v>
      </c>
      <c r="L280" s="151">
        <v>10</v>
      </c>
      <c r="M280" s="151">
        <v>0</v>
      </c>
      <c r="N280" s="151">
        <v>8878</v>
      </c>
      <c r="O280" s="151">
        <v>267</v>
      </c>
      <c r="P280" s="151">
        <v>267</v>
      </c>
      <c r="Q280" s="151">
        <v>66</v>
      </c>
      <c r="R280" s="151">
        <v>0</v>
      </c>
      <c r="S280" s="152">
        <v>0.015</v>
      </c>
      <c r="T280" s="153">
        <v>221390</v>
      </c>
      <c r="U280" s="153">
        <v>5722</v>
      </c>
      <c r="V280" s="153">
        <v>5554</v>
      </c>
      <c r="W280" s="153">
        <v>0</v>
      </c>
      <c r="X280" s="151">
        <v>4690</v>
      </c>
      <c r="Y280" s="154">
        <v>0.0258457924928859</v>
      </c>
      <c r="Z280" s="154">
        <v>0.0406592084686635</v>
      </c>
      <c r="AA280" s="154">
        <v>0.0203909138932911</v>
      </c>
      <c r="AB280" s="155">
        <v>0.0300743410678081</v>
      </c>
      <c r="AC280" s="156">
        <v>0.0202682945753725</v>
      </c>
      <c r="AD280" s="157">
        <v>56554</v>
      </c>
      <c r="AE280" s="158">
        <v>1537</v>
      </c>
      <c r="AF280" s="158">
        <v>0</v>
      </c>
      <c r="AG280" s="158">
        <v>64184</v>
      </c>
      <c r="AH280" s="158">
        <v>1681</v>
      </c>
      <c r="AI280" s="158">
        <v>0</v>
      </c>
      <c r="AJ280" s="155">
        <v>0.0271775648053188</v>
      </c>
      <c r="AK280" s="155">
        <v>0.0261903278075533</v>
      </c>
      <c r="AL280" s="156">
        <v>0.000987236997765525</v>
      </c>
    </row>
    <row r="281" spans="1:38">
      <c r="A281" s="166" t="s">
        <v>24</v>
      </c>
      <c r="B281" s="167" t="s">
        <v>1776</v>
      </c>
      <c r="C281" s="167" t="s">
        <v>89</v>
      </c>
      <c r="D281" s="150">
        <v>21675</v>
      </c>
      <c r="E281" s="150">
        <v>607</v>
      </c>
      <c r="F281" s="150">
        <v>318</v>
      </c>
      <c r="G281" s="150">
        <v>21</v>
      </c>
      <c r="H281" s="150">
        <v>0</v>
      </c>
      <c r="I281" s="151">
        <v>21952</v>
      </c>
      <c r="J281" s="151">
        <v>607</v>
      </c>
      <c r="K281" s="151">
        <v>607</v>
      </c>
      <c r="L281" s="151">
        <v>113</v>
      </c>
      <c r="M281" s="151">
        <v>0</v>
      </c>
      <c r="N281" s="151">
        <v>20793</v>
      </c>
      <c r="O281" s="151">
        <v>344</v>
      </c>
      <c r="P281" s="151">
        <v>344</v>
      </c>
      <c r="Q281" s="151">
        <v>165</v>
      </c>
      <c r="R281" s="151">
        <v>0</v>
      </c>
      <c r="S281" s="152">
        <v>0.015</v>
      </c>
      <c r="T281" s="153">
        <v>506031</v>
      </c>
      <c r="U281" s="153">
        <v>12424</v>
      </c>
      <c r="V281" s="153">
        <v>12133</v>
      </c>
      <c r="W281" s="153">
        <v>0</v>
      </c>
      <c r="X281" s="151">
        <v>10970</v>
      </c>
      <c r="Y281" s="154">
        <v>0.024551855518733</v>
      </c>
      <c r="Z281" s="154">
        <v>0.0280046136101499</v>
      </c>
      <c r="AA281" s="154">
        <v>0.0276512390670554</v>
      </c>
      <c r="AB281" s="155">
        <v>0.0165440292406098</v>
      </c>
      <c r="AC281" s="156">
        <v>0.000353374543094549</v>
      </c>
      <c r="AD281" s="157">
        <v>139399</v>
      </c>
      <c r="AE281" s="158">
        <v>3554</v>
      </c>
      <c r="AF281" s="158">
        <v>0</v>
      </c>
      <c r="AG281" s="158">
        <v>145703</v>
      </c>
      <c r="AH281" s="158">
        <v>3858</v>
      </c>
      <c r="AI281" s="158">
        <v>0</v>
      </c>
      <c r="AJ281" s="155">
        <v>0.0254951613713154</v>
      </c>
      <c r="AK281" s="155">
        <v>0.0264785213756752</v>
      </c>
      <c r="AL281" s="156">
        <v>-0.000983360004359744</v>
      </c>
    </row>
    <row r="282" spans="1:38">
      <c r="A282" s="166" t="s">
        <v>24</v>
      </c>
      <c r="B282" s="167" t="s">
        <v>1776</v>
      </c>
      <c r="C282" s="167" t="s">
        <v>90</v>
      </c>
      <c r="D282" s="150">
        <v>13165</v>
      </c>
      <c r="E282" s="150">
        <v>246</v>
      </c>
      <c r="F282" s="150">
        <v>148</v>
      </c>
      <c r="G282" s="150">
        <v>0</v>
      </c>
      <c r="H282" s="150">
        <v>0</v>
      </c>
      <c r="I282" s="151">
        <v>13321</v>
      </c>
      <c r="J282" s="151">
        <v>219</v>
      </c>
      <c r="K282" s="151">
        <v>219</v>
      </c>
      <c r="L282" s="151">
        <v>1</v>
      </c>
      <c r="M282" s="151">
        <v>0</v>
      </c>
      <c r="N282" s="151">
        <v>14410</v>
      </c>
      <c r="O282" s="151">
        <v>168</v>
      </c>
      <c r="P282" s="151">
        <v>168</v>
      </c>
      <c r="Q282" s="151">
        <v>54</v>
      </c>
      <c r="R282" s="151">
        <v>0</v>
      </c>
      <c r="S282" s="152">
        <v>0.015</v>
      </c>
      <c r="T282" s="153">
        <v>276948</v>
      </c>
      <c r="U282" s="153">
        <v>4381</v>
      </c>
      <c r="V282" s="153">
        <v>4280</v>
      </c>
      <c r="W282" s="153">
        <v>2</v>
      </c>
      <c r="X282" s="151">
        <v>3688</v>
      </c>
      <c r="Y282" s="154">
        <v>0.0158116325086298</v>
      </c>
      <c r="Z282" s="154">
        <v>0.0186859096088112</v>
      </c>
      <c r="AA282" s="154">
        <v>0.0164402071916523</v>
      </c>
      <c r="AB282" s="155">
        <v>0.0116585704371964</v>
      </c>
      <c r="AC282" s="156">
        <v>0.00224570241715896</v>
      </c>
      <c r="AD282" s="157">
        <v>83380</v>
      </c>
      <c r="AE282" s="158">
        <v>1338</v>
      </c>
      <c r="AF282" s="158">
        <v>0</v>
      </c>
      <c r="AG282" s="158">
        <v>77803</v>
      </c>
      <c r="AH282" s="158">
        <v>1212</v>
      </c>
      <c r="AI282" s="158">
        <v>0</v>
      </c>
      <c r="AJ282" s="155">
        <v>0.0160470136723435</v>
      </c>
      <c r="AK282" s="155">
        <v>0.0155778054830791</v>
      </c>
      <c r="AL282" s="156">
        <v>0.000469208189264431</v>
      </c>
    </row>
    <row r="283" spans="1:38">
      <c r="A283" s="166" t="s">
        <v>24</v>
      </c>
      <c r="B283" s="167" t="s">
        <v>1781</v>
      </c>
      <c r="C283" s="167" t="s">
        <v>1782</v>
      </c>
      <c r="D283" s="150">
        <v>0</v>
      </c>
      <c r="E283" s="150">
        <v>0</v>
      </c>
      <c r="F283" s="150">
        <v>0</v>
      </c>
      <c r="G283" s="150">
        <v>0</v>
      </c>
      <c r="H283" s="150">
        <v>0</v>
      </c>
      <c r="I283" s="151">
        <v>0</v>
      </c>
      <c r="J283" s="151">
        <v>0</v>
      </c>
      <c r="K283" s="151">
        <v>0</v>
      </c>
      <c r="L283" s="151">
        <v>0</v>
      </c>
      <c r="M283" s="151">
        <v>0</v>
      </c>
      <c r="N283" s="151">
        <v>0</v>
      </c>
      <c r="O283" s="151">
        <v>0</v>
      </c>
      <c r="P283" s="151">
        <v>0</v>
      </c>
      <c r="Q283" s="151">
        <v>0</v>
      </c>
      <c r="R283" s="151">
        <v>0</v>
      </c>
      <c r="S283" s="152">
        <v>0.015</v>
      </c>
      <c r="T283" s="153">
        <v>0</v>
      </c>
      <c r="U283" s="153">
        <v>0</v>
      </c>
      <c r="V283" s="153">
        <v>0</v>
      </c>
      <c r="W283" s="153">
        <v>0</v>
      </c>
      <c r="X283" s="151">
        <v>0</v>
      </c>
      <c r="Y283" s="154">
        <v>0</v>
      </c>
      <c r="Z283" s="154">
        <v>0</v>
      </c>
      <c r="AA283" s="154">
        <v>0</v>
      </c>
      <c r="AB283" s="155">
        <v>0</v>
      </c>
      <c r="AC283" s="156">
        <v>0</v>
      </c>
      <c r="AD283" s="157">
        <v>0</v>
      </c>
      <c r="AE283" s="158">
        <v>0</v>
      </c>
      <c r="AF283" s="158">
        <v>0</v>
      </c>
      <c r="AG283" s="158">
        <v>0</v>
      </c>
      <c r="AH283" s="158">
        <v>0</v>
      </c>
      <c r="AI283" s="158">
        <v>0</v>
      </c>
      <c r="AJ283" s="155">
        <v>0</v>
      </c>
      <c r="AK283" s="155">
        <v>0</v>
      </c>
      <c r="AL283" s="156">
        <v>0</v>
      </c>
    </row>
    <row r="284" spans="1:38">
      <c r="A284" s="166" t="s">
        <v>24</v>
      </c>
      <c r="B284" s="167" t="s">
        <v>1781</v>
      </c>
      <c r="C284" s="167" t="s">
        <v>1783</v>
      </c>
      <c r="D284" s="150">
        <v>0</v>
      </c>
      <c r="E284" s="150">
        <v>0</v>
      </c>
      <c r="F284" s="150">
        <v>0</v>
      </c>
      <c r="G284" s="150">
        <v>0</v>
      </c>
      <c r="H284" s="150">
        <v>0</v>
      </c>
      <c r="I284" s="151">
        <v>0</v>
      </c>
      <c r="J284" s="151">
        <v>0</v>
      </c>
      <c r="K284" s="151">
        <v>0</v>
      </c>
      <c r="L284" s="151">
        <v>0</v>
      </c>
      <c r="M284" s="151">
        <v>0</v>
      </c>
      <c r="N284" s="151">
        <v>0</v>
      </c>
      <c r="O284" s="151">
        <v>0</v>
      </c>
      <c r="P284" s="151">
        <v>0</v>
      </c>
      <c r="Q284" s="151">
        <v>0</v>
      </c>
      <c r="R284" s="151">
        <v>0</v>
      </c>
      <c r="S284" s="152">
        <v>0.015</v>
      </c>
      <c r="T284" s="153">
        <v>0</v>
      </c>
      <c r="U284" s="153">
        <v>0</v>
      </c>
      <c r="V284" s="153">
        <v>0</v>
      </c>
      <c r="W284" s="153">
        <v>0</v>
      </c>
      <c r="X284" s="151">
        <v>0</v>
      </c>
      <c r="Y284" s="154">
        <v>0</v>
      </c>
      <c r="Z284" s="154">
        <v>0</v>
      </c>
      <c r="AA284" s="154">
        <v>0</v>
      </c>
      <c r="AB284" s="155">
        <v>0</v>
      </c>
      <c r="AC284" s="156">
        <v>0</v>
      </c>
      <c r="AD284" s="157">
        <v>0</v>
      </c>
      <c r="AE284" s="158">
        <v>0</v>
      </c>
      <c r="AF284" s="158">
        <v>0</v>
      </c>
      <c r="AG284" s="158">
        <v>0</v>
      </c>
      <c r="AH284" s="158">
        <v>0</v>
      </c>
      <c r="AI284" s="158">
        <v>0</v>
      </c>
      <c r="AJ284" s="155">
        <v>0</v>
      </c>
      <c r="AK284" s="155">
        <v>0</v>
      </c>
      <c r="AL284" s="156">
        <v>0</v>
      </c>
    </row>
    <row r="285" spans="1:38">
      <c r="A285" s="166" t="s">
        <v>24</v>
      </c>
      <c r="B285" s="167" t="s">
        <v>1781</v>
      </c>
      <c r="C285" s="167" t="s">
        <v>91</v>
      </c>
      <c r="D285" s="150">
        <v>11719</v>
      </c>
      <c r="E285" s="150">
        <v>301</v>
      </c>
      <c r="F285" s="150">
        <v>173</v>
      </c>
      <c r="G285" s="150">
        <v>1</v>
      </c>
      <c r="H285" s="150">
        <v>0</v>
      </c>
      <c r="I285" s="151">
        <v>12520</v>
      </c>
      <c r="J285" s="151">
        <v>271</v>
      </c>
      <c r="K285" s="151">
        <v>269</v>
      </c>
      <c r="L285" s="151">
        <v>14</v>
      </c>
      <c r="M285" s="151">
        <v>0</v>
      </c>
      <c r="N285" s="151">
        <v>12067</v>
      </c>
      <c r="O285" s="151">
        <v>279</v>
      </c>
      <c r="P285" s="151">
        <v>278</v>
      </c>
      <c r="Q285" s="151">
        <v>120</v>
      </c>
      <c r="R285" s="151">
        <v>0</v>
      </c>
      <c r="S285" s="152">
        <v>0.015</v>
      </c>
      <c r="T285" s="153">
        <v>293003</v>
      </c>
      <c r="U285" s="153">
        <v>6671</v>
      </c>
      <c r="V285" s="153">
        <v>6536</v>
      </c>
      <c r="W285" s="153">
        <v>15</v>
      </c>
      <c r="X285" s="151">
        <v>5542</v>
      </c>
      <c r="Y285" s="154">
        <v>0.0227164909574305</v>
      </c>
      <c r="Z285" s="154">
        <v>0.025684785391245</v>
      </c>
      <c r="AA285" s="154">
        <v>0.0216453674121406</v>
      </c>
      <c r="AB285" s="155">
        <v>0.0231209082622027</v>
      </c>
      <c r="AC285" s="156">
        <v>0.00403941797910441</v>
      </c>
      <c r="AD285" s="157">
        <v>76810</v>
      </c>
      <c r="AE285" s="158">
        <v>1923</v>
      </c>
      <c r="AF285" s="158">
        <v>0</v>
      </c>
      <c r="AG285" s="158">
        <v>82448</v>
      </c>
      <c r="AH285" s="158">
        <v>1957</v>
      </c>
      <c r="AI285" s="158">
        <v>0</v>
      </c>
      <c r="AJ285" s="155">
        <v>0.0250358026298659</v>
      </c>
      <c r="AK285" s="155">
        <v>0.0237361731030468</v>
      </c>
      <c r="AL285" s="156">
        <v>0.00129962952681913</v>
      </c>
    </row>
    <row r="286" spans="1:38">
      <c r="A286" s="166" t="s">
        <v>24</v>
      </c>
      <c r="B286" s="167" t="s">
        <v>1781</v>
      </c>
      <c r="C286" s="167" t="s">
        <v>93</v>
      </c>
      <c r="D286" s="150">
        <v>17855</v>
      </c>
      <c r="E286" s="150">
        <v>337</v>
      </c>
      <c r="F286" s="150">
        <v>212</v>
      </c>
      <c r="G286" s="150">
        <v>62</v>
      </c>
      <c r="H286" s="150">
        <v>0</v>
      </c>
      <c r="I286" s="151">
        <v>16563</v>
      </c>
      <c r="J286" s="151">
        <v>416</v>
      </c>
      <c r="K286" s="151">
        <v>416</v>
      </c>
      <c r="L286" s="151">
        <v>173</v>
      </c>
      <c r="M286" s="151">
        <v>0</v>
      </c>
      <c r="N286" s="151">
        <v>18967</v>
      </c>
      <c r="O286" s="151">
        <v>322</v>
      </c>
      <c r="P286" s="151">
        <v>322</v>
      </c>
      <c r="Q286" s="151">
        <v>209</v>
      </c>
      <c r="R286" s="151">
        <v>0</v>
      </c>
      <c r="S286" s="152">
        <v>0.015</v>
      </c>
      <c r="T286" s="153">
        <v>442354</v>
      </c>
      <c r="U286" s="153">
        <v>7478</v>
      </c>
      <c r="V286" s="153">
        <v>7353</v>
      </c>
      <c r="W286" s="153">
        <v>2</v>
      </c>
      <c r="X286" s="151">
        <v>6726</v>
      </c>
      <c r="Y286" s="154">
        <v>0.0169004914615896</v>
      </c>
      <c r="Z286" s="154">
        <v>0.0188742649117894</v>
      </c>
      <c r="AA286" s="154">
        <v>0.0251162229064783</v>
      </c>
      <c r="AB286" s="155">
        <v>0.0169768545368271</v>
      </c>
      <c r="AC286" s="156">
        <v>-0.00624195799468888</v>
      </c>
      <c r="AD286" s="157">
        <v>119555</v>
      </c>
      <c r="AE286" s="158">
        <v>2214</v>
      </c>
      <c r="AF286" s="158">
        <v>0</v>
      </c>
      <c r="AG286" s="158">
        <v>124003</v>
      </c>
      <c r="AH286" s="158">
        <v>2099</v>
      </c>
      <c r="AI286" s="158">
        <v>0</v>
      </c>
      <c r="AJ286" s="155">
        <v>0.0185186734139099</v>
      </c>
      <c r="AK286" s="155">
        <v>0.0169270098304073</v>
      </c>
      <c r="AL286" s="156">
        <v>0.00159166358350259</v>
      </c>
    </row>
    <row r="287" spans="1:38">
      <c r="A287" s="166" t="s">
        <v>24</v>
      </c>
      <c r="B287" s="167" t="s">
        <v>1781</v>
      </c>
      <c r="C287" s="167" t="s">
        <v>95</v>
      </c>
      <c r="D287" s="150">
        <v>13620</v>
      </c>
      <c r="E287" s="150">
        <v>396</v>
      </c>
      <c r="F287" s="150">
        <v>195</v>
      </c>
      <c r="G287" s="150">
        <v>4</v>
      </c>
      <c r="H287" s="150">
        <v>0</v>
      </c>
      <c r="I287" s="151">
        <v>13635</v>
      </c>
      <c r="J287" s="151">
        <v>262</v>
      </c>
      <c r="K287" s="151">
        <v>262</v>
      </c>
      <c r="L287" s="151">
        <v>2</v>
      </c>
      <c r="M287" s="151">
        <v>0</v>
      </c>
      <c r="N287" s="151">
        <v>13666</v>
      </c>
      <c r="O287" s="151">
        <v>400</v>
      </c>
      <c r="P287" s="151">
        <v>399</v>
      </c>
      <c r="Q287" s="151">
        <v>194</v>
      </c>
      <c r="R287" s="151">
        <v>0</v>
      </c>
      <c r="S287" s="152">
        <v>0.015</v>
      </c>
      <c r="T287" s="153">
        <v>322064</v>
      </c>
      <c r="U287" s="153">
        <v>7858</v>
      </c>
      <c r="V287" s="153">
        <v>7653</v>
      </c>
      <c r="W287" s="153">
        <v>7</v>
      </c>
      <c r="X287" s="151">
        <v>6855</v>
      </c>
      <c r="Y287" s="154">
        <v>0.024377142431318</v>
      </c>
      <c r="Z287" s="154">
        <v>0.0290748898678414</v>
      </c>
      <c r="AA287" s="154">
        <v>0.0192152548588192</v>
      </c>
      <c r="AB287" s="155">
        <v>0.0292697204741695</v>
      </c>
      <c r="AC287" s="156">
        <v>0.00985963500902219</v>
      </c>
      <c r="AD287" s="157">
        <v>88166</v>
      </c>
      <c r="AE287" s="158">
        <v>2332</v>
      </c>
      <c r="AF287" s="158">
        <v>1</v>
      </c>
      <c r="AG287" s="158">
        <v>93251</v>
      </c>
      <c r="AH287" s="158">
        <v>2281</v>
      </c>
      <c r="AI287" s="158">
        <v>1</v>
      </c>
      <c r="AJ287" s="155">
        <v>0.0264387632420661</v>
      </c>
      <c r="AK287" s="155">
        <v>0.0244501399448799</v>
      </c>
      <c r="AL287" s="156">
        <v>0.00198862329718616</v>
      </c>
    </row>
    <row r="288" spans="1:38">
      <c r="A288" s="166" t="s">
        <v>24</v>
      </c>
      <c r="B288" s="167" t="s">
        <v>1781</v>
      </c>
      <c r="C288" s="167" t="s">
        <v>92</v>
      </c>
      <c r="D288" s="150">
        <v>23749</v>
      </c>
      <c r="E288" s="150">
        <v>367</v>
      </c>
      <c r="F288" s="150">
        <v>240</v>
      </c>
      <c r="G288" s="150">
        <v>29</v>
      </c>
      <c r="H288" s="150">
        <v>0</v>
      </c>
      <c r="I288" s="151">
        <v>22597</v>
      </c>
      <c r="J288" s="151">
        <v>405</v>
      </c>
      <c r="K288" s="151">
        <v>404</v>
      </c>
      <c r="L288" s="151">
        <v>133</v>
      </c>
      <c r="M288" s="151">
        <v>0</v>
      </c>
      <c r="N288" s="151">
        <v>22891</v>
      </c>
      <c r="O288" s="151">
        <v>254</v>
      </c>
      <c r="P288" s="151">
        <v>254</v>
      </c>
      <c r="Q288" s="151">
        <v>141</v>
      </c>
      <c r="R288" s="151">
        <v>0</v>
      </c>
      <c r="S288" s="152">
        <v>0.015</v>
      </c>
      <c r="T288" s="153">
        <v>547039</v>
      </c>
      <c r="U288" s="153">
        <v>8810</v>
      </c>
      <c r="V288" s="153">
        <v>8682</v>
      </c>
      <c r="W288" s="153">
        <v>1</v>
      </c>
      <c r="X288" s="151">
        <v>7994</v>
      </c>
      <c r="Y288" s="154">
        <v>0.0161030566376438</v>
      </c>
      <c r="Z288" s="154">
        <v>0.0154532822434629</v>
      </c>
      <c r="AA288" s="154">
        <v>0.0179227331061645</v>
      </c>
      <c r="AB288" s="155">
        <v>0.0110960639552663</v>
      </c>
      <c r="AC288" s="156">
        <v>-0.00246945086270165</v>
      </c>
      <c r="AD288" s="157">
        <v>152208</v>
      </c>
      <c r="AE288" s="158">
        <v>2603</v>
      </c>
      <c r="AF288" s="158">
        <v>0</v>
      </c>
      <c r="AG288" s="158">
        <v>151038</v>
      </c>
      <c r="AH288" s="158">
        <v>2566</v>
      </c>
      <c r="AI288" s="158">
        <v>1</v>
      </c>
      <c r="AJ288" s="155">
        <v>0.0171015978135183</v>
      </c>
      <c r="AK288" s="155">
        <v>0.0169824812298892</v>
      </c>
      <c r="AL288" s="156">
        <v>0.000119116583629175</v>
      </c>
    </row>
    <row r="289" spans="1:38">
      <c r="A289" s="166" t="s">
        <v>24</v>
      </c>
      <c r="B289" s="167" t="s">
        <v>1781</v>
      </c>
      <c r="C289" s="167" t="s">
        <v>96</v>
      </c>
      <c r="D289" s="150">
        <v>2030</v>
      </c>
      <c r="E289" s="150">
        <v>89</v>
      </c>
      <c r="F289" s="150">
        <v>41</v>
      </c>
      <c r="G289" s="150">
        <v>0</v>
      </c>
      <c r="H289" s="150">
        <v>0</v>
      </c>
      <c r="I289" s="151">
        <v>2367</v>
      </c>
      <c r="J289" s="151">
        <v>76</v>
      </c>
      <c r="K289" s="151">
        <v>76</v>
      </c>
      <c r="L289" s="151">
        <v>7</v>
      </c>
      <c r="M289" s="151">
        <v>0</v>
      </c>
      <c r="N289" s="151">
        <v>2374</v>
      </c>
      <c r="O289" s="151">
        <v>61</v>
      </c>
      <c r="P289" s="151">
        <v>61</v>
      </c>
      <c r="Q289" s="151">
        <v>24</v>
      </c>
      <c r="R289" s="151">
        <v>0</v>
      </c>
      <c r="S289" s="152">
        <v>0.015</v>
      </c>
      <c r="T289" s="153">
        <v>54495</v>
      </c>
      <c r="U289" s="153">
        <v>1439</v>
      </c>
      <c r="V289" s="153">
        <v>1391</v>
      </c>
      <c r="W289" s="153">
        <v>0</v>
      </c>
      <c r="X289" s="151">
        <v>1225</v>
      </c>
      <c r="Y289" s="154">
        <v>0.0264060923020461</v>
      </c>
      <c r="Z289" s="154">
        <v>0.0438423645320197</v>
      </c>
      <c r="AA289" s="154">
        <v>0.0321081537811576</v>
      </c>
      <c r="AB289" s="155">
        <v>0.0256950294860994</v>
      </c>
      <c r="AC289" s="156">
        <v>0.0117342107508621</v>
      </c>
      <c r="AD289" s="157">
        <v>14168</v>
      </c>
      <c r="AE289" s="158">
        <v>469</v>
      </c>
      <c r="AF289" s="158">
        <v>0</v>
      </c>
      <c r="AG289" s="158">
        <v>15152</v>
      </c>
      <c r="AH289" s="158">
        <v>425</v>
      </c>
      <c r="AI289" s="158">
        <v>0</v>
      </c>
      <c r="AJ289" s="155">
        <v>0.033102766798419</v>
      </c>
      <c r="AK289" s="155">
        <v>0.0280491024287223</v>
      </c>
      <c r="AL289" s="156">
        <v>0.0050536643696967</v>
      </c>
    </row>
    <row r="290" spans="1:38">
      <c r="A290" s="166" t="s">
        <v>24</v>
      </c>
      <c r="B290" s="167" t="s">
        <v>1781</v>
      </c>
      <c r="C290" s="167" t="s">
        <v>94</v>
      </c>
      <c r="D290" s="150">
        <v>10650</v>
      </c>
      <c r="E290" s="150">
        <v>200</v>
      </c>
      <c r="F290" s="150">
        <v>127</v>
      </c>
      <c r="G290" s="150">
        <v>38</v>
      </c>
      <c r="H290" s="150">
        <v>0</v>
      </c>
      <c r="I290" s="151">
        <v>11202</v>
      </c>
      <c r="J290" s="151">
        <v>220</v>
      </c>
      <c r="K290" s="151">
        <v>218</v>
      </c>
      <c r="L290" s="151">
        <v>24</v>
      </c>
      <c r="M290" s="151">
        <v>0</v>
      </c>
      <c r="N290" s="151">
        <v>11442</v>
      </c>
      <c r="O290" s="151">
        <v>264</v>
      </c>
      <c r="P290" s="151">
        <v>264</v>
      </c>
      <c r="Q290" s="151">
        <v>108</v>
      </c>
      <c r="R290" s="151">
        <v>0</v>
      </c>
      <c r="S290" s="152">
        <v>0.015</v>
      </c>
      <c r="T290" s="153">
        <v>271182</v>
      </c>
      <c r="U290" s="153">
        <v>5411</v>
      </c>
      <c r="V290" s="153">
        <v>5336</v>
      </c>
      <c r="W290" s="153">
        <v>0</v>
      </c>
      <c r="X290" s="151">
        <v>4806</v>
      </c>
      <c r="Y290" s="154">
        <v>0.0199533892367488</v>
      </c>
      <c r="Z290" s="154">
        <v>0.0187793427230047</v>
      </c>
      <c r="AA290" s="154">
        <v>0.0196393501160507</v>
      </c>
      <c r="AB290" s="155">
        <v>0.0230728893550079</v>
      </c>
      <c r="AC290" s="156">
        <v>-0.000860007393046008</v>
      </c>
      <c r="AD290" s="157">
        <v>71645</v>
      </c>
      <c r="AE290" s="158">
        <v>1531</v>
      </c>
      <c r="AF290" s="158">
        <v>0</v>
      </c>
      <c r="AG290" s="158">
        <v>78644</v>
      </c>
      <c r="AH290" s="158">
        <v>1700</v>
      </c>
      <c r="AI290" s="158">
        <v>0</v>
      </c>
      <c r="AJ290" s="155">
        <v>0.0213692511689581</v>
      </c>
      <c r="AK290" s="155">
        <v>0.0216163979451706</v>
      </c>
      <c r="AL290" s="156">
        <v>-0.000247146776212584</v>
      </c>
    </row>
    <row r="291" spans="1:38">
      <c r="A291" s="166" t="s">
        <v>24</v>
      </c>
      <c r="B291" s="167" t="s">
        <v>1781</v>
      </c>
      <c r="C291" s="167" t="s">
        <v>97</v>
      </c>
      <c r="D291" s="150">
        <v>7991</v>
      </c>
      <c r="E291" s="150">
        <v>227</v>
      </c>
      <c r="F291" s="150">
        <v>121</v>
      </c>
      <c r="G291" s="150">
        <v>1</v>
      </c>
      <c r="H291" s="150">
        <v>0</v>
      </c>
      <c r="I291" s="151">
        <v>8949</v>
      </c>
      <c r="J291" s="151">
        <v>195</v>
      </c>
      <c r="K291" s="151">
        <v>195</v>
      </c>
      <c r="L291" s="151">
        <v>17</v>
      </c>
      <c r="M291" s="151">
        <v>0</v>
      </c>
      <c r="N291" s="151">
        <v>8717</v>
      </c>
      <c r="O291" s="151">
        <v>237</v>
      </c>
      <c r="P291" s="151">
        <v>237</v>
      </c>
      <c r="Q291" s="151">
        <v>148</v>
      </c>
      <c r="R291" s="151">
        <v>0</v>
      </c>
      <c r="S291" s="152">
        <v>0.015</v>
      </c>
      <c r="T291" s="153">
        <v>209445</v>
      </c>
      <c r="U291" s="153">
        <v>4804</v>
      </c>
      <c r="V291" s="153">
        <v>4698</v>
      </c>
      <c r="W291" s="153">
        <v>0</v>
      </c>
      <c r="X291" s="151">
        <v>4230</v>
      </c>
      <c r="Y291" s="154">
        <v>0.0229368091861825</v>
      </c>
      <c r="Z291" s="154">
        <v>0.028406957827556</v>
      </c>
      <c r="AA291" s="154">
        <v>0.0217901441501844</v>
      </c>
      <c r="AB291" s="155">
        <v>0.0271882528392796</v>
      </c>
      <c r="AC291" s="156">
        <v>0.00661681367737162</v>
      </c>
      <c r="AD291" s="157">
        <v>55436</v>
      </c>
      <c r="AE291" s="158">
        <v>1370</v>
      </c>
      <c r="AF291" s="158">
        <v>0</v>
      </c>
      <c r="AG291" s="158">
        <v>60322</v>
      </c>
      <c r="AH291" s="158">
        <v>1446</v>
      </c>
      <c r="AI291" s="158">
        <v>0</v>
      </c>
      <c r="AJ291" s="155">
        <v>0.0247131827693196</v>
      </c>
      <c r="AK291" s="155">
        <v>0.0239713537349557</v>
      </c>
      <c r="AL291" s="156">
        <v>0.000741829034363841</v>
      </c>
    </row>
    <row r="292" ht="33" spans="1:38">
      <c r="A292" s="166" t="s">
        <v>99</v>
      </c>
      <c r="B292" s="167" t="s">
        <v>1784</v>
      </c>
      <c r="C292" s="167" t="s">
        <v>101</v>
      </c>
      <c r="D292" s="150">
        <v>7120</v>
      </c>
      <c r="E292" s="150">
        <v>268</v>
      </c>
      <c r="F292" s="150">
        <v>131</v>
      </c>
      <c r="G292" s="150">
        <v>1</v>
      </c>
      <c r="H292" s="150">
        <v>0</v>
      </c>
      <c r="I292" s="151">
        <v>7788</v>
      </c>
      <c r="J292" s="151">
        <v>218</v>
      </c>
      <c r="K292" s="151">
        <v>218</v>
      </c>
      <c r="L292" s="151">
        <v>0</v>
      </c>
      <c r="M292" s="151">
        <v>0</v>
      </c>
      <c r="N292" s="151">
        <v>5872</v>
      </c>
      <c r="O292" s="151">
        <v>182</v>
      </c>
      <c r="P292" s="151">
        <v>182</v>
      </c>
      <c r="Q292" s="151">
        <v>73</v>
      </c>
      <c r="R292" s="151">
        <v>0</v>
      </c>
      <c r="S292" s="152">
        <v>0.015</v>
      </c>
      <c r="T292" s="153">
        <v>167598</v>
      </c>
      <c r="U292" s="153">
        <v>5482</v>
      </c>
      <c r="V292" s="153">
        <v>5345</v>
      </c>
      <c r="W292" s="153">
        <v>2</v>
      </c>
      <c r="X292" s="151">
        <v>4796</v>
      </c>
      <c r="Y292" s="154">
        <v>0.0326972875571308</v>
      </c>
      <c r="Z292" s="154">
        <v>0.0376404494382022</v>
      </c>
      <c r="AA292" s="154">
        <v>0.0279917822290704</v>
      </c>
      <c r="AB292" s="155">
        <v>0.0309945504087193</v>
      </c>
      <c r="AC292" s="156">
        <v>0.00964866720913188</v>
      </c>
      <c r="AD292" s="157">
        <v>45406</v>
      </c>
      <c r="AE292" s="158">
        <v>1555</v>
      </c>
      <c r="AF292" s="158">
        <v>0</v>
      </c>
      <c r="AG292" s="158">
        <v>48472</v>
      </c>
      <c r="AH292" s="158">
        <v>1602</v>
      </c>
      <c r="AI292" s="158">
        <v>0</v>
      </c>
      <c r="AJ292" s="155">
        <v>0.0342465753424658</v>
      </c>
      <c r="AK292" s="155">
        <v>0.0330500082521868</v>
      </c>
      <c r="AL292" s="156">
        <v>0.00119656709027892</v>
      </c>
    </row>
    <row r="293" ht="33" spans="1:38">
      <c r="A293" s="166" t="s">
        <v>99</v>
      </c>
      <c r="B293" s="167" t="s">
        <v>1784</v>
      </c>
      <c r="C293" s="167" t="s">
        <v>102</v>
      </c>
      <c r="D293" s="150">
        <v>5676</v>
      </c>
      <c r="E293" s="150">
        <v>195</v>
      </c>
      <c r="F293" s="150">
        <v>72</v>
      </c>
      <c r="G293" s="150">
        <v>0</v>
      </c>
      <c r="H293" s="150">
        <v>0</v>
      </c>
      <c r="I293" s="151">
        <v>6429</v>
      </c>
      <c r="J293" s="151">
        <v>240</v>
      </c>
      <c r="K293" s="151">
        <v>240</v>
      </c>
      <c r="L293" s="151">
        <v>29</v>
      </c>
      <c r="M293" s="151">
        <v>0</v>
      </c>
      <c r="N293" s="151">
        <v>4601</v>
      </c>
      <c r="O293" s="151">
        <v>112</v>
      </c>
      <c r="P293" s="151">
        <v>112</v>
      </c>
      <c r="Q293" s="151">
        <v>68</v>
      </c>
      <c r="R293" s="151">
        <v>0</v>
      </c>
      <c r="S293" s="152">
        <v>0.015</v>
      </c>
      <c r="T293" s="153">
        <v>135347</v>
      </c>
      <c r="U293" s="153">
        <v>4198</v>
      </c>
      <c r="V293" s="153">
        <v>4068</v>
      </c>
      <c r="W293" s="153">
        <v>2</v>
      </c>
      <c r="X293" s="151">
        <v>3656</v>
      </c>
      <c r="Y293" s="154">
        <v>0.0310017953851951</v>
      </c>
      <c r="Z293" s="154">
        <v>0.0343551797040169</v>
      </c>
      <c r="AA293" s="154">
        <v>0.0373308446103593</v>
      </c>
      <c r="AB293" s="155">
        <v>0.0243425342316888</v>
      </c>
      <c r="AC293" s="156">
        <v>-0.00297566490634239</v>
      </c>
      <c r="AD293" s="157">
        <v>36726</v>
      </c>
      <c r="AE293" s="158">
        <v>1240</v>
      </c>
      <c r="AF293" s="158">
        <v>0</v>
      </c>
      <c r="AG293" s="158">
        <v>40176</v>
      </c>
      <c r="AH293" s="158">
        <v>1206</v>
      </c>
      <c r="AI293" s="158">
        <v>2</v>
      </c>
      <c r="AJ293" s="155">
        <v>0.0337635462615041</v>
      </c>
      <c r="AK293" s="155">
        <v>0.0299681401831939</v>
      </c>
      <c r="AL293" s="156">
        <v>0.00379540607831016</v>
      </c>
    </row>
    <row r="294" ht="33" spans="1:38">
      <c r="A294" s="166" t="s">
        <v>99</v>
      </c>
      <c r="B294" s="167" t="s">
        <v>1784</v>
      </c>
      <c r="C294" s="167" t="s">
        <v>103</v>
      </c>
      <c r="D294" s="150">
        <v>11558</v>
      </c>
      <c r="E294" s="150">
        <v>301</v>
      </c>
      <c r="F294" s="150">
        <v>127</v>
      </c>
      <c r="G294" s="150">
        <v>0</v>
      </c>
      <c r="H294" s="150">
        <v>0</v>
      </c>
      <c r="I294" s="151">
        <v>12646</v>
      </c>
      <c r="J294" s="151">
        <v>365</v>
      </c>
      <c r="K294" s="151">
        <v>365</v>
      </c>
      <c r="L294" s="151">
        <v>21</v>
      </c>
      <c r="M294" s="151">
        <v>0</v>
      </c>
      <c r="N294" s="151">
        <v>9408</v>
      </c>
      <c r="O294" s="151">
        <v>256</v>
      </c>
      <c r="P294" s="151">
        <v>255</v>
      </c>
      <c r="Q294" s="151">
        <v>122</v>
      </c>
      <c r="R294" s="151">
        <v>0</v>
      </c>
      <c r="S294" s="152">
        <v>0.015</v>
      </c>
      <c r="T294" s="153">
        <v>284338</v>
      </c>
      <c r="U294" s="153">
        <v>8447</v>
      </c>
      <c r="V294" s="153">
        <v>8267</v>
      </c>
      <c r="W294" s="153">
        <v>39</v>
      </c>
      <c r="X294" s="151">
        <v>7409</v>
      </c>
      <c r="Y294" s="154">
        <v>0.0295704408133981</v>
      </c>
      <c r="Z294" s="154">
        <v>0.026042567918325</v>
      </c>
      <c r="AA294" s="154">
        <v>0.0288628815435711</v>
      </c>
      <c r="AB294" s="155">
        <v>0.0272108843537415</v>
      </c>
      <c r="AC294" s="156">
        <v>-0.00282031362524612</v>
      </c>
      <c r="AD294" s="157">
        <v>74681</v>
      </c>
      <c r="AE294" s="158">
        <v>2359</v>
      </c>
      <c r="AF294" s="158">
        <v>3</v>
      </c>
      <c r="AG294" s="158">
        <v>84686</v>
      </c>
      <c r="AH294" s="158">
        <v>2534</v>
      </c>
      <c r="AI294" s="158">
        <v>27</v>
      </c>
      <c r="AJ294" s="155">
        <v>0.0315475154323054</v>
      </c>
      <c r="AK294" s="155">
        <v>0.0296034763715372</v>
      </c>
      <c r="AL294" s="156">
        <v>0.0019440390607682</v>
      </c>
    </row>
    <row r="295" ht="33" spans="1:38">
      <c r="A295" s="166" t="s">
        <v>99</v>
      </c>
      <c r="B295" s="167" t="s">
        <v>1784</v>
      </c>
      <c r="C295" s="167" t="s">
        <v>104</v>
      </c>
      <c r="D295" s="150">
        <v>14593</v>
      </c>
      <c r="E295" s="150">
        <v>362</v>
      </c>
      <c r="F295" s="150">
        <v>206</v>
      </c>
      <c r="G295" s="150">
        <v>0</v>
      </c>
      <c r="H295" s="150">
        <v>0</v>
      </c>
      <c r="I295" s="151">
        <v>16163</v>
      </c>
      <c r="J295" s="151">
        <v>210</v>
      </c>
      <c r="K295" s="151">
        <v>210</v>
      </c>
      <c r="L295" s="151">
        <v>13</v>
      </c>
      <c r="M295" s="151">
        <v>0</v>
      </c>
      <c r="N295" s="151">
        <v>12166</v>
      </c>
      <c r="O295" s="151">
        <v>420</v>
      </c>
      <c r="P295" s="151">
        <v>420</v>
      </c>
      <c r="Q295" s="151">
        <v>229</v>
      </c>
      <c r="R295" s="151">
        <v>0</v>
      </c>
      <c r="S295" s="152">
        <v>0.015</v>
      </c>
      <c r="T295" s="153">
        <v>345865</v>
      </c>
      <c r="U295" s="153">
        <v>7927</v>
      </c>
      <c r="V295" s="153">
        <v>7771</v>
      </c>
      <c r="W295" s="153">
        <v>9</v>
      </c>
      <c r="X295" s="151">
        <v>6985</v>
      </c>
      <c r="Y295" s="154">
        <v>0.0228933254304425</v>
      </c>
      <c r="Z295" s="154">
        <v>0.024806414034126</v>
      </c>
      <c r="AA295" s="154">
        <v>0.0129926375054136</v>
      </c>
      <c r="AB295" s="155">
        <v>0.0345224395857307</v>
      </c>
      <c r="AC295" s="156">
        <v>0.0118137765287124</v>
      </c>
      <c r="AD295" s="157">
        <v>93181</v>
      </c>
      <c r="AE295" s="158">
        <v>2115</v>
      </c>
      <c r="AF295" s="158">
        <v>1</v>
      </c>
      <c r="AG295" s="158">
        <v>101017</v>
      </c>
      <c r="AH295" s="158">
        <v>2273</v>
      </c>
      <c r="AI295" s="158">
        <v>5</v>
      </c>
      <c r="AJ295" s="155">
        <v>0.0226870284714695</v>
      </c>
      <c r="AK295" s="155">
        <v>0.0224516665511746</v>
      </c>
      <c r="AL295" s="156">
        <v>0.000235361920294951</v>
      </c>
    </row>
    <row r="296" ht="33" spans="1:38">
      <c r="A296" s="166" t="s">
        <v>99</v>
      </c>
      <c r="B296" s="167" t="s">
        <v>1784</v>
      </c>
      <c r="C296" s="167" t="s">
        <v>105</v>
      </c>
      <c r="D296" s="150">
        <v>9585</v>
      </c>
      <c r="E296" s="150">
        <v>267</v>
      </c>
      <c r="F296" s="150">
        <v>127</v>
      </c>
      <c r="G296" s="150">
        <v>0</v>
      </c>
      <c r="H296" s="150">
        <v>0</v>
      </c>
      <c r="I296" s="151">
        <v>10297</v>
      </c>
      <c r="J296" s="151">
        <v>275</v>
      </c>
      <c r="K296" s="151">
        <v>274</v>
      </c>
      <c r="L296" s="151">
        <v>38</v>
      </c>
      <c r="M296" s="151">
        <v>0</v>
      </c>
      <c r="N296" s="151">
        <v>7745</v>
      </c>
      <c r="O296" s="151">
        <v>232</v>
      </c>
      <c r="P296" s="151">
        <v>232</v>
      </c>
      <c r="Q296" s="151">
        <v>128</v>
      </c>
      <c r="R296" s="151">
        <v>0</v>
      </c>
      <c r="S296" s="152">
        <v>0.015</v>
      </c>
      <c r="T296" s="153">
        <v>228494</v>
      </c>
      <c r="U296" s="153">
        <v>6076</v>
      </c>
      <c r="V296" s="153">
        <v>5934</v>
      </c>
      <c r="W296" s="153">
        <v>14</v>
      </c>
      <c r="X296" s="151">
        <v>5353</v>
      </c>
      <c r="Y296" s="154">
        <v>0.0265302371178237</v>
      </c>
      <c r="Z296" s="154">
        <v>0.0278560250391236</v>
      </c>
      <c r="AA296" s="154">
        <v>0.0267068078080994</v>
      </c>
      <c r="AB296" s="155">
        <v>0.0299548095545513</v>
      </c>
      <c r="AC296" s="156">
        <v>0.00114921723102418</v>
      </c>
      <c r="AD296" s="157">
        <v>60856</v>
      </c>
      <c r="AE296" s="158">
        <v>1747</v>
      </c>
      <c r="AF296" s="158">
        <v>0</v>
      </c>
      <c r="AG296" s="158">
        <v>68050</v>
      </c>
      <c r="AH296" s="158">
        <v>1811</v>
      </c>
      <c r="AI296" s="158">
        <v>4</v>
      </c>
      <c r="AJ296" s="155">
        <v>0.0287071118706455</v>
      </c>
      <c r="AK296" s="155">
        <v>0.0265540044085231</v>
      </c>
      <c r="AL296" s="156">
        <v>0.00215310746212231</v>
      </c>
    </row>
    <row r="297" ht="33" spans="1:38">
      <c r="A297" s="166" t="s">
        <v>99</v>
      </c>
      <c r="B297" s="167" t="s">
        <v>1784</v>
      </c>
      <c r="C297" s="167" t="s">
        <v>106</v>
      </c>
      <c r="D297" s="150">
        <v>6826</v>
      </c>
      <c r="E297" s="150">
        <v>215</v>
      </c>
      <c r="F297" s="150">
        <v>133</v>
      </c>
      <c r="G297" s="150">
        <v>0</v>
      </c>
      <c r="H297" s="150">
        <v>0</v>
      </c>
      <c r="I297" s="151">
        <v>7615</v>
      </c>
      <c r="J297" s="151">
        <v>180</v>
      </c>
      <c r="K297" s="151">
        <v>180</v>
      </c>
      <c r="L297" s="151">
        <v>15</v>
      </c>
      <c r="M297" s="151">
        <v>0</v>
      </c>
      <c r="N297" s="151">
        <v>5692</v>
      </c>
      <c r="O297" s="151">
        <v>150</v>
      </c>
      <c r="P297" s="151">
        <v>150</v>
      </c>
      <c r="Q297" s="151">
        <v>82</v>
      </c>
      <c r="R297" s="151">
        <v>0</v>
      </c>
      <c r="S297" s="152">
        <v>0.015</v>
      </c>
      <c r="T297" s="153">
        <v>172129</v>
      </c>
      <c r="U297" s="153">
        <v>4702</v>
      </c>
      <c r="V297" s="153">
        <v>4618</v>
      </c>
      <c r="W297" s="153">
        <v>2</v>
      </c>
      <c r="X297" s="151">
        <v>4166</v>
      </c>
      <c r="Y297" s="154">
        <v>0.0273051025684225</v>
      </c>
      <c r="Z297" s="154">
        <v>0.0314972165250513</v>
      </c>
      <c r="AA297" s="154">
        <v>0.0236375574523966</v>
      </c>
      <c r="AB297" s="155">
        <v>0.0263527758257203</v>
      </c>
      <c r="AC297" s="156">
        <v>0.00785965907265469</v>
      </c>
      <c r="AD297" s="157">
        <v>45493</v>
      </c>
      <c r="AE297" s="158">
        <v>1320</v>
      </c>
      <c r="AF297" s="158">
        <v>0</v>
      </c>
      <c r="AG297" s="158">
        <v>51080</v>
      </c>
      <c r="AH297" s="158">
        <v>1469</v>
      </c>
      <c r="AI297" s="158">
        <v>2</v>
      </c>
      <c r="AJ297" s="155">
        <v>0.0290154529268239</v>
      </c>
      <c r="AK297" s="155">
        <v>0.0287196554424432</v>
      </c>
      <c r="AL297" s="156">
        <v>0.000295797484380682</v>
      </c>
    </row>
    <row r="298" ht="33" spans="1:38">
      <c r="A298" s="166" t="s">
        <v>99</v>
      </c>
      <c r="B298" s="167" t="s">
        <v>1784</v>
      </c>
      <c r="C298" s="167" t="s">
        <v>107</v>
      </c>
      <c r="D298" s="150">
        <v>7537</v>
      </c>
      <c r="E298" s="150">
        <v>212</v>
      </c>
      <c r="F298" s="150">
        <v>131</v>
      </c>
      <c r="G298" s="150">
        <v>0</v>
      </c>
      <c r="H298" s="150">
        <v>0</v>
      </c>
      <c r="I298" s="151">
        <v>8043</v>
      </c>
      <c r="J298" s="151">
        <v>243</v>
      </c>
      <c r="K298" s="151">
        <v>243</v>
      </c>
      <c r="L298" s="151">
        <v>30</v>
      </c>
      <c r="M298" s="151">
        <v>0</v>
      </c>
      <c r="N298" s="151">
        <v>6162</v>
      </c>
      <c r="O298" s="151">
        <v>133</v>
      </c>
      <c r="P298" s="151">
        <v>133</v>
      </c>
      <c r="Q298" s="151">
        <v>81</v>
      </c>
      <c r="R298" s="151">
        <v>0</v>
      </c>
      <c r="S298" s="152">
        <v>0.015</v>
      </c>
      <c r="T298" s="153">
        <v>182976</v>
      </c>
      <c r="U298" s="153">
        <v>4671</v>
      </c>
      <c r="V298" s="153">
        <v>4589</v>
      </c>
      <c r="W298" s="153">
        <v>3</v>
      </c>
      <c r="X298" s="151">
        <v>4101</v>
      </c>
      <c r="Y298" s="154">
        <v>0.0255115424973767</v>
      </c>
      <c r="Z298" s="154">
        <v>0.0281279023484145</v>
      </c>
      <c r="AA298" s="154">
        <v>0.0302126072361059</v>
      </c>
      <c r="AB298" s="155">
        <v>0.0215839013307368</v>
      </c>
      <c r="AC298" s="156">
        <v>-0.00208470488769144</v>
      </c>
      <c r="AD298" s="157">
        <v>48630</v>
      </c>
      <c r="AE298" s="158">
        <v>1399</v>
      </c>
      <c r="AF298" s="158">
        <v>0</v>
      </c>
      <c r="AG298" s="158">
        <v>54768</v>
      </c>
      <c r="AH298" s="158">
        <v>1411</v>
      </c>
      <c r="AI298" s="158">
        <v>3</v>
      </c>
      <c r="AJ298" s="155">
        <v>0.0287682500514086</v>
      </c>
      <c r="AK298" s="155">
        <v>0.025708442886357</v>
      </c>
      <c r="AL298" s="156">
        <v>0.0030598071650516</v>
      </c>
    </row>
    <row r="299" ht="33" spans="1:38">
      <c r="A299" s="166" t="s">
        <v>99</v>
      </c>
      <c r="B299" s="167" t="s">
        <v>1784</v>
      </c>
      <c r="C299" s="167" t="s">
        <v>108</v>
      </c>
      <c r="D299" s="150">
        <v>9165</v>
      </c>
      <c r="E299" s="150">
        <v>140</v>
      </c>
      <c r="F299" s="150">
        <v>73</v>
      </c>
      <c r="G299" s="150">
        <v>0</v>
      </c>
      <c r="H299" s="150">
        <v>0</v>
      </c>
      <c r="I299" s="151">
        <v>10145</v>
      </c>
      <c r="J299" s="151">
        <v>114</v>
      </c>
      <c r="K299" s="151">
        <v>114</v>
      </c>
      <c r="L299" s="151">
        <v>17</v>
      </c>
      <c r="M299" s="151">
        <v>1</v>
      </c>
      <c r="N299" s="151">
        <v>7433</v>
      </c>
      <c r="O299" s="151">
        <v>109</v>
      </c>
      <c r="P299" s="151">
        <v>109</v>
      </c>
      <c r="Q299" s="151">
        <v>84</v>
      </c>
      <c r="R299" s="151">
        <v>0</v>
      </c>
      <c r="S299" s="152">
        <v>0.015</v>
      </c>
      <c r="T299" s="153">
        <v>216178</v>
      </c>
      <c r="U299" s="153">
        <v>3041</v>
      </c>
      <c r="V299" s="153">
        <v>2974</v>
      </c>
      <c r="W299" s="153">
        <v>1</v>
      </c>
      <c r="X299" s="151">
        <v>2740</v>
      </c>
      <c r="Y299" s="154">
        <v>0.01406248554432</v>
      </c>
      <c r="Z299" s="154">
        <v>0.0152755046372068</v>
      </c>
      <c r="AA299" s="154">
        <v>0.0111384918679152</v>
      </c>
      <c r="AB299" s="155">
        <v>0.0146643347235302</v>
      </c>
      <c r="AC299" s="156">
        <v>0.00413701276929154</v>
      </c>
      <c r="AD299" s="157">
        <v>59289</v>
      </c>
      <c r="AE299" s="158">
        <v>877</v>
      </c>
      <c r="AF299" s="158">
        <v>1</v>
      </c>
      <c r="AG299" s="158">
        <v>64271</v>
      </c>
      <c r="AH299" s="158">
        <v>877</v>
      </c>
      <c r="AI299" s="158">
        <v>0</v>
      </c>
      <c r="AJ299" s="155">
        <v>0.0147750847543389</v>
      </c>
      <c r="AK299" s="155">
        <v>0.01364534549019</v>
      </c>
      <c r="AL299" s="156">
        <v>0.00112973926414894</v>
      </c>
    </row>
    <row r="300" ht="33" spans="1:38">
      <c r="A300" s="166" t="s">
        <v>99</v>
      </c>
      <c r="B300" s="167" t="s">
        <v>1784</v>
      </c>
      <c r="C300" s="167" t="s">
        <v>109</v>
      </c>
      <c r="D300" s="150">
        <v>4797</v>
      </c>
      <c r="E300" s="150">
        <v>110</v>
      </c>
      <c r="F300" s="150">
        <v>74</v>
      </c>
      <c r="G300" s="150">
        <v>0</v>
      </c>
      <c r="H300" s="150">
        <v>0</v>
      </c>
      <c r="I300" s="151">
        <v>5198</v>
      </c>
      <c r="J300" s="151">
        <v>105</v>
      </c>
      <c r="K300" s="151">
        <v>105</v>
      </c>
      <c r="L300" s="151">
        <v>14</v>
      </c>
      <c r="M300" s="151">
        <v>0</v>
      </c>
      <c r="N300" s="151">
        <v>3690</v>
      </c>
      <c r="O300" s="151">
        <v>65</v>
      </c>
      <c r="P300" s="151">
        <v>65</v>
      </c>
      <c r="Q300" s="151">
        <v>39</v>
      </c>
      <c r="R300" s="151">
        <v>0</v>
      </c>
      <c r="S300" s="152">
        <v>0.015</v>
      </c>
      <c r="T300" s="153">
        <v>115811</v>
      </c>
      <c r="U300" s="153">
        <v>2482</v>
      </c>
      <c r="V300" s="153">
        <v>2446</v>
      </c>
      <c r="W300" s="153">
        <v>0</v>
      </c>
      <c r="X300" s="151">
        <v>2221</v>
      </c>
      <c r="Y300" s="154">
        <v>0.0214314702403053</v>
      </c>
      <c r="Z300" s="154">
        <v>0.0229309985407546</v>
      </c>
      <c r="AA300" s="154">
        <v>0.0202000769526741</v>
      </c>
      <c r="AB300" s="155">
        <v>0.0176151761517615</v>
      </c>
      <c r="AC300" s="156">
        <v>0.00273092158808053</v>
      </c>
      <c r="AD300" s="157">
        <v>30385</v>
      </c>
      <c r="AE300" s="158">
        <v>699</v>
      </c>
      <c r="AF300" s="158">
        <v>0</v>
      </c>
      <c r="AG300" s="158">
        <v>34338</v>
      </c>
      <c r="AH300" s="158">
        <v>717</v>
      </c>
      <c r="AI300" s="158">
        <v>0</v>
      </c>
      <c r="AJ300" s="155">
        <v>0.0230047720914925</v>
      </c>
      <c r="AK300" s="155">
        <v>0.0208806569980779</v>
      </c>
      <c r="AL300" s="156">
        <v>0.00212411509341458</v>
      </c>
    </row>
    <row r="301" ht="33" spans="1:38">
      <c r="A301" s="166" t="s">
        <v>99</v>
      </c>
      <c r="B301" s="167" t="s">
        <v>1784</v>
      </c>
      <c r="C301" s="167" t="s">
        <v>110</v>
      </c>
      <c r="D301" s="150">
        <v>6294</v>
      </c>
      <c r="E301" s="150">
        <v>203</v>
      </c>
      <c r="F301" s="150">
        <v>125</v>
      </c>
      <c r="G301" s="150">
        <v>0</v>
      </c>
      <c r="H301" s="150">
        <v>0</v>
      </c>
      <c r="I301" s="151">
        <v>6382</v>
      </c>
      <c r="J301" s="151">
        <v>167</v>
      </c>
      <c r="K301" s="151">
        <v>166</v>
      </c>
      <c r="L301" s="151">
        <v>27</v>
      </c>
      <c r="M301" s="151">
        <v>0</v>
      </c>
      <c r="N301" s="151">
        <v>4842</v>
      </c>
      <c r="O301" s="151">
        <v>160</v>
      </c>
      <c r="P301" s="151">
        <v>160</v>
      </c>
      <c r="Q301" s="151">
        <v>103</v>
      </c>
      <c r="R301" s="151">
        <v>2</v>
      </c>
      <c r="S301" s="152">
        <v>0.015</v>
      </c>
      <c r="T301" s="153">
        <v>145921</v>
      </c>
      <c r="U301" s="153">
        <v>4291</v>
      </c>
      <c r="V301" s="153">
        <v>4208</v>
      </c>
      <c r="W301" s="153">
        <v>15</v>
      </c>
      <c r="X301" s="151">
        <v>3803</v>
      </c>
      <c r="Y301" s="154">
        <v>0.0293035272510468</v>
      </c>
      <c r="Z301" s="154">
        <v>0.0322529393072768</v>
      </c>
      <c r="AA301" s="154">
        <v>0.0261673456596678</v>
      </c>
      <c r="AB301" s="155">
        <v>0.0326311441553077</v>
      </c>
      <c r="AC301" s="156">
        <v>0.00608559364760896</v>
      </c>
      <c r="AD301" s="157">
        <v>39070</v>
      </c>
      <c r="AE301" s="158">
        <v>1172</v>
      </c>
      <c r="AF301" s="158">
        <v>2</v>
      </c>
      <c r="AG301" s="158">
        <v>43072</v>
      </c>
      <c r="AH301" s="158">
        <v>1259</v>
      </c>
      <c r="AI301" s="158">
        <v>6</v>
      </c>
      <c r="AJ301" s="155">
        <v>0.0299462503199386</v>
      </c>
      <c r="AK301" s="155">
        <v>0.0290908246656761</v>
      </c>
      <c r="AL301" s="156">
        <v>0.000855425654262495</v>
      </c>
    </row>
    <row r="302" ht="33" spans="1:38">
      <c r="A302" s="166" t="s">
        <v>99</v>
      </c>
      <c r="B302" s="167" t="s">
        <v>1784</v>
      </c>
      <c r="C302" s="167" t="s">
        <v>111</v>
      </c>
      <c r="D302" s="150">
        <v>7164</v>
      </c>
      <c r="E302" s="150">
        <v>179</v>
      </c>
      <c r="F302" s="150">
        <v>84</v>
      </c>
      <c r="G302" s="150">
        <v>0</v>
      </c>
      <c r="H302" s="150">
        <v>0</v>
      </c>
      <c r="I302" s="151">
        <v>7815</v>
      </c>
      <c r="J302" s="151">
        <v>187</v>
      </c>
      <c r="K302" s="151">
        <v>187</v>
      </c>
      <c r="L302" s="151">
        <v>27</v>
      </c>
      <c r="M302" s="151">
        <v>0</v>
      </c>
      <c r="N302" s="151">
        <v>5552</v>
      </c>
      <c r="O302" s="151">
        <v>123</v>
      </c>
      <c r="P302" s="151">
        <v>123</v>
      </c>
      <c r="Q302" s="151">
        <v>67</v>
      </c>
      <c r="R302" s="151">
        <v>0</v>
      </c>
      <c r="S302" s="152">
        <v>0.015</v>
      </c>
      <c r="T302" s="153">
        <v>169013</v>
      </c>
      <c r="U302" s="153">
        <v>4036</v>
      </c>
      <c r="V302" s="153">
        <v>3938</v>
      </c>
      <c r="W302" s="153">
        <v>2</v>
      </c>
      <c r="X302" s="151">
        <v>3563</v>
      </c>
      <c r="Y302" s="154">
        <v>0.0238679864862466</v>
      </c>
      <c r="Z302" s="154">
        <v>0.0249860413176996</v>
      </c>
      <c r="AA302" s="154">
        <v>0.0239283429302623</v>
      </c>
      <c r="AB302" s="155">
        <v>0.0221541786743516</v>
      </c>
      <c r="AC302" s="156">
        <v>0.00105769838743729</v>
      </c>
      <c r="AD302" s="157">
        <v>45554</v>
      </c>
      <c r="AE302" s="158">
        <v>1119</v>
      </c>
      <c r="AF302" s="158">
        <v>0</v>
      </c>
      <c r="AG302" s="158">
        <v>50446</v>
      </c>
      <c r="AH302" s="158">
        <v>1200</v>
      </c>
      <c r="AI302" s="158">
        <v>0</v>
      </c>
      <c r="AJ302" s="155">
        <v>0.0245642534135312</v>
      </c>
      <c r="AK302" s="155">
        <v>0.0237878127106213</v>
      </c>
      <c r="AL302" s="156">
        <v>0.000776440702909935</v>
      </c>
    </row>
    <row r="303" ht="33" spans="1:38">
      <c r="A303" s="166" t="s">
        <v>99</v>
      </c>
      <c r="B303" s="167" t="s">
        <v>1784</v>
      </c>
      <c r="C303" s="167" t="s">
        <v>112</v>
      </c>
      <c r="D303" s="150">
        <v>7031</v>
      </c>
      <c r="E303" s="150">
        <v>169</v>
      </c>
      <c r="F303" s="150">
        <v>100</v>
      </c>
      <c r="G303" s="150">
        <v>0</v>
      </c>
      <c r="H303" s="150">
        <v>0</v>
      </c>
      <c r="I303" s="151">
        <v>7867</v>
      </c>
      <c r="J303" s="151">
        <v>178</v>
      </c>
      <c r="K303" s="151">
        <v>178</v>
      </c>
      <c r="L303" s="151">
        <v>16</v>
      </c>
      <c r="M303" s="151">
        <v>0</v>
      </c>
      <c r="N303" s="151">
        <v>5780</v>
      </c>
      <c r="O303" s="151">
        <v>155</v>
      </c>
      <c r="P303" s="151">
        <v>155</v>
      </c>
      <c r="Q303" s="151">
        <v>76</v>
      </c>
      <c r="R303" s="151">
        <v>1</v>
      </c>
      <c r="S303" s="152">
        <v>0.015</v>
      </c>
      <c r="T303" s="153">
        <v>173713</v>
      </c>
      <c r="U303" s="153">
        <v>4389</v>
      </c>
      <c r="V303" s="153">
        <v>4320</v>
      </c>
      <c r="W303" s="153">
        <v>4</v>
      </c>
      <c r="X303" s="151">
        <v>3920</v>
      </c>
      <c r="Y303" s="154">
        <v>0.0252427855140375</v>
      </c>
      <c r="Z303" s="154">
        <v>0.0240364101834732</v>
      </c>
      <c r="AA303" s="154">
        <v>0.0226261599084785</v>
      </c>
      <c r="AB303" s="155">
        <v>0.026643598615917</v>
      </c>
      <c r="AC303" s="156">
        <v>0.00141025027499473</v>
      </c>
      <c r="AD303" s="157">
        <v>45964</v>
      </c>
      <c r="AE303" s="158">
        <v>1275</v>
      </c>
      <c r="AF303" s="158">
        <v>2</v>
      </c>
      <c r="AG303" s="158">
        <v>51423</v>
      </c>
      <c r="AH303" s="158">
        <v>1349</v>
      </c>
      <c r="AI303" s="158">
        <v>0</v>
      </c>
      <c r="AJ303" s="155">
        <v>0.0276955878513619</v>
      </c>
      <c r="AK303" s="155">
        <v>0.0262333975069521</v>
      </c>
      <c r="AL303" s="156">
        <v>0.00146219034440979</v>
      </c>
    </row>
    <row r="304" ht="33" spans="1:38">
      <c r="A304" s="166" t="s">
        <v>99</v>
      </c>
      <c r="B304" s="167" t="s">
        <v>1784</v>
      </c>
      <c r="C304" s="167" t="s">
        <v>113</v>
      </c>
      <c r="D304" s="150">
        <v>5624</v>
      </c>
      <c r="E304" s="150">
        <v>126</v>
      </c>
      <c r="F304" s="150">
        <v>58</v>
      </c>
      <c r="G304" s="150">
        <v>0</v>
      </c>
      <c r="H304" s="150">
        <v>0</v>
      </c>
      <c r="I304" s="151">
        <v>6250</v>
      </c>
      <c r="J304" s="151">
        <v>131</v>
      </c>
      <c r="K304" s="151">
        <v>131</v>
      </c>
      <c r="L304" s="151">
        <v>7</v>
      </c>
      <c r="M304" s="151">
        <v>0</v>
      </c>
      <c r="N304" s="151">
        <v>4521</v>
      </c>
      <c r="O304" s="151">
        <v>120</v>
      </c>
      <c r="P304" s="151">
        <v>120</v>
      </c>
      <c r="Q304" s="151">
        <v>77</v>
      </c>
      <c r="R304" s="151">
        <v>0</v>
      </c>
      <c r="S304" s="152">
        <v>0.015</v>
      </c>
      <c r="T304" s="153">
        <v>137542</v>
      </c>
      <c r="U304" s="153">
        <v>2955</v>
      </c>
      <c r="V304" s="153">
        <v>2887</v>
      </c>
      <c r="W304" s="153">
        <v>0</v>
      </c>
      <c r="X304" s="151">
        <v>2634</v>
      </c>
      <c r="Y304" s="154">
        <v>0.0214843465995841</v>
      </c>
      <c r="Z304" s="154">
        <v>0.0224039829302987</v>
      </c>
      <c r="AA304" s="154">
        <v>0.02096</v>
      </c>
      <c r="AB304" s="155">
        <v>0.026542800265428</v>
      </c>
      <c r="AC304" s="156">
        <v>0.00144398293029872</v>
      </c>
      <c r="AD304" s="157">
        <v>36091</v>
      </c>
      <c r="AE304" s="158">
        <v>805</v>
      </c>
      <c r="AF304" s="158">
        <v>0</v>
      </c>
      <c r="AG304" s="158">
        <v>40706</v>
      </c>
      <c r="AH304" s="158">
        <v>873</v>
      </c>
      <c r="AI304" s="158">
        <v>0</v>
      </c>
      <c r="AJ304" s="155">
        <v>0.0223047297110083</v>
      </c>
      <c r="AK304" s="155">
        <v>0.0214464698078907</v>
      </c>
      <c r="AL304" s="156">
        <v>0.000858259903117557</v>
      </c>
    </row>
    <row r="305" ht="33" spans="1:38">
      <c r="A305" s="166" t="s">
        <v>99</v>
      </c>
      <c r="B305" s="167" t="s">
        <v>1784</v>
      </c>
      <c r="C305" s="167" t="s">
        <v>114</v>
      </c>
      <c r="D305" s="150">
        <v>5623</v>
      </c>
      <c r="E305" s="150">
        <v>103</v>
      </c>
      <c r="F305" s="150">
        <v>52</v>
      </c>
      <c r="G305" s="150">
        <v>0</v>
      </c>
      <c r="H305" s="150">
        <v>0</v>
      </c>
      <c r="I305" s="151">
        <v>6258</v>
      </c>
      <c r="J305" s="151">
        <v>105</v>
      </c>
      <c r="K305" s="151">
        <v>105</v>
      </c>
      <c r="L305" s="151">
        <v>13</v>
      </c>
      <c r="M305" s="151">
        <v>0</v>
      </c>
      <c r="N305" s="151">
        <v>4564</v>
      </c>
      <c r="O305" s="151">
        <v>99</v>
      </c>
      <c r="P305" s="151">
        <v>99</v>
      </c>
      <c r="Q305" s="151">
        <v>53</v>
      </c>
      <c r="R305" s="151">
        <v>1</v>
      </c>
      <c r="S305" s="152">
        <v>0.015</v>
      </c>
      <c r="T305" s="153">
        <v>138200</v>
      </c>
      <c r="U305" s="153">
        <v>2802</v>
      </c>
      <c r="V305" s="153">
        <v>2751</v>
      </c>
      <c r="W305" s="153">
        <v>8</v>
      </c>
      <c r="X305" s="151">
        <v>2495</v>
      </c>
      <c r="Y305" s="154">
        <v>0.0202170767004342</v>
      </c>
      <c r="Z305" s="154">
        <v>0.0183176240441046</v>
      </c>
      <c r="AA305" s="154">
        <v>0.0167785234899329</v>
      </c>
      <c r="AB305" s="155">
        <v>0.0214723926380368</v>
      </c>
      <c r="AC305" s="156">
        <v>0.00153910055417169</v>
      </c>
      <c r="AD305" s="157">
        <v>37001</v>
      </c>
      <c r="AE305" s="158">
        <v>840</v>
      </c>
      <c r="AF305" s="158">
        <v>1</v>
      </c>
      <c r="AG305" s="158">
        <v>41155</v>
      </c>
      <c r="AH305" s="158">
        <v>821</v>
      </c>
      <c r="AI305" s="158">
        <v>4</v>
      </c>
      <c r="AJ305" s="155">
        <v>0.0226750628361396</v>
      </c>
      <c r="AK305" s="155">
        <v>0.0198517798566395</v>
      </c>
      <c r="AL305" s="156">
        <v>0.00282328297950003</v>
      </c>
    </row>
    <row r="306" ht="33" spans="1:38">
      <c r="A306" s="166" t="s">
        <v>99</v>
      </c>
      <c r="B306" s="167" t="s">
        <v>1784</v>
      </c>
      <c r="C306" s="167" t="s">
        <v>115</v>
      </c>
      <c r="D306" s="150">
        <v>7706</v>
      </c>
      <c r="E306" s="150">
        <v>218</v>
      </c>
      <c r="F306" s="150">
        <v>124</v>
      </c>
      <c r="G306" s="150">
        <v>0</v>
      </c>
      <c r="H306" s="150">
        <v>0</v>
      </c>
      <c r="I306" s="151">
        <v>8288</v>
      </c>
      <c r="J306" s="151">
        <v>188</v>
      </c>
      <c r="K306" s="151">
        <v>187</v>
      </c>
      <c r="L306" s="151">
        <v>15</v>
      </c>
      <c r="M306" s="151">
        <v>0</v>
      </c>
      <c r="N306" s="151">
        <v>6135</v>
      </c>
      <c r="O306" s="151">
        <v>145</v>
      </c>
      <c r="P306" s="151">
        <v>145</v>
      </c>
      <c r="Q306" s="151">
        <v>82</v>
      </c>
      <c r="R306" s="151">
        <v>0</v>
      </c>
      <c r="S306" s="152">
        <v>0.015</v>
      </c>
      <c r="T306" s="153">
        <v>181976</v>
      </c>
      <c r="U306" s="153">
        <v>4787</v>
      </c>
      <c r="V306" s="153">
        <v>4691</v>
      </c>
      <c r="W306" s="153">
        <v>5</v>
      </c>
      <c r="X306" s="151">
        <v>4267</v>
      </c>
      <c r="Y306" s="154">
        <v>0.0262781905306194</v>
      </c>
      <c r="Z306" s="154">
        <v>0.0282896444329094</v>
      </c>
      <c r="AA306" s="154">
        <v>0.0226833976833977</v>
      </c>
      <c r="AB306" s="155">
        <v>0.0236348818255909</v>
      </c>
      <c r="AC306" s="156">
        <v>0.00560624674951174</v>
      </c>
      <c r="AD306" s="157">
        <v>48433</v>
      </c>
      <c r="AE306" s="158">
        <v>1358</v>
      </c>
      <c r="AF306" s="158">
        <v>0</v>
      </c>
      <c r="AG306" s="158">
        <v>53684</v>
      </c>
      <c r="AH306" s="158">
        <v>1460</v>
      </c>
      <c r="AI306" s="158">
        <v>0</v>
      </c>
      <c r="AJ306" s="155">
        <v>0.0280387339210869</v>
      </c>
      <c r="AK306" s="155">
        <v>0.0271961850830788</v>
      </c>
      <c r="AL306" s="156">
        <v>0.000842548838008106</v>
      </c>
    </row>
    <row r="307" ht="33" spans="1:38">
      <c r="A307" s="166" t="s">
        <v>99</v>
      </c>
      <c r="B307" s="167" t="s">
        <v>1784</v>
      </c>
      <c r="C307" s="167" t="s">
        <v>116</v>
      </c>
      <c r="D307" s="150">
        <v>6050</v>
      </c>
      <c r="E307" s="150">
        <v>182</v>
      </c>
      <c r="F307" s="150">
        <v>93</v>
      </c>
      <c r="G307" s="150">
        <v>0</v>
      </c>
      <c r="H307" s="150">
        <v>0</v>
      </c>
      <c r="I307" s="151">
        <v>6606</v>
      </c>
      <c r="J307" s="151">
        <v>191</v>
      </c>
      <c r="K307" s="151">
        <v>191</v>
      </c>
      <c r="L307" s="151">
        <v>2</v>
      </c>
      <c r="M307" s="151">
        <v>0</v>
      </c>
      <c r="N307" s="151">
        <v>5015</v>
      </c>
      <c r="O307" s="151">
        <v>176</v>
      </c>
      <c r="P307" s="151">
        <v>176</v>
      </c>
      <c r="Q307" s="151">
        <v>88</v>
      </c>
      <c r="R307" s="151">
        <v>0</v>
      </c>
      <c r="S307" s="152">
        <v>0.015</v>
      </c>
      <c r="T307" s="153">
        <v>145635</v>
      </c>
      <c r="U307" s="153">
        <v>4364</v>
      </c>
      <c r="V307" s="153">
        <v>4275</v>
      </c>
      <c r="W307" s="153">
        <v>1</v>
      </c>
      <c r="X307" s="151">
        <v>3837</v>
      </c>
      <c r="Y307" s="154">
        <v>0.0299584577883064</v>
      </c>
      <c r="Z307" s="154">
        <v>0.0300826446280992</v>
      </c>
      <c r="AA307" s="154">
        <v>0.0289131092945807</v>
      </c>
      <c r="AB307" s="155">
        <v>0.0350947158524427</v>
      </c>
      <c r="AC307" s="156">
        <v>0.00116953533351849</v>
      </c>
      <c r="AD307" s="157">
        <v>38972</v>
      </c>
      <c r="AE307" s="158">
        <v>1211</v>
      </c>
      <c r="AF307" s="158">
        <v>0</v>
      </c>
      <c r="AG307" s="158">
        <v>42910</v>
      </c>
      <c r="AH307" s="158">
        <v>1328</v>
      </c>
      <c r="AI307" s="158">
        <v>0</v>
      </c>
      <c r="AJ307" s="155">
        <v>0.0310735912963153</v>
      </c>
      <c r="AK307" s="155">
        <v>0.0309484968538802</v>
      </c>
      <c r="AL307" s="156">
        <v>0.000125094442435088</v>
      </c>
    </row>
    <row r="308" ht="33" spans="1:38">
      <c r="A308" s="166" t="s">
        <v>99</v>
      </c>
      <c r="B308" s="167" t="s">
        <v>1785</v>
      </c>
      <c r="C308" s="167" t="s">
        <v>117</v>
      </c>
      <c r="D308" s="150">
        <v>0</v>
      </c>
      <c r="E308" s="150">
        <v>0</v>
      </c>
      <c r="F308" s="150">
        <v>0</v>
      </c>
      <c r="G308" s="150">
        <v>0</v>
      </c>
      <c r="H308" s="150">
        <v>0</v>
      </c>
      <c r="I308" s="151">
        <v>0</v>
      </c>
      <c r="J308" s="151">
        <v>0</v>
      </c>
      <c r="K308" s="151">
        <v>0</v>
      </c>
      <c r="L308" s="151">
        <v>0</v>
      </c>
      <c r="M308" s="151">
        <v>0</v>
      </c>
      <c r="N308" s="151">
        <v>0</v>
      </c>
      <c r="O308" s="151">
        <v>0</v>
      </c>
      <c r="P308" s="151">
        <v>0</v>
      </c>
      <c r="Q308" s="151">
        <v>0</v>
      </c>
      <c r="R308" s="151">
        <v>0</v>
      </c>
      <c r="S308" s="152">
        <v>0.015</v>
      </c>
      <c r="T308" s="153">
        <v>34313</v>
      </c>
      <c r="U308" s="153">
        <v>611</v>
      </c>
      <c r="V308" s="153">
        <v>611</v>
      </c>
      <c r="W308" s="153">
        <v>1</v>
      </c>
      <c r="X308" s="151">
        <v>583</v>
      </c>
      <c r="Y308" s="154">
        <v>0.0177775187246816</v>
      </c>
      <c r="Z308" s="154">
        <v>0</v>
      </c>
      <c r="AA308" s="154">
        <v>0</v>
      </c>
      <c r="AB308" s="155">
        <v>0</v>
      </c>
      <c r="AC308" s="156">
        <v>0</v>
      </c>
      <c r="AD308" s="157">
        <v>0</v>
      </c>
      <c r="AE308" s="158">
        <v>0</v>
      </c>
      <c r="AF308" s="158">
        <v>0</v>
      </c>
      <c r="AG308" s="158">
        <v>0</v>
      </c>
      <c r="AH308" s="158">
        <v>0</v>
      </c>
      <c r="AI308" s="158">
        <v>0</v>
      </c>
      <c r="AJ308" s="155">
        <v>0</v>
      </c>
      <c r="AK308" s="155">
        <v>0</v>
      </c>
      <c r="AL308" s="156">
        <v>0</v>
      </c>
    </row>
    <row r="309" ht="33" spans="1:38">
      <c r="A309" s="166" t="s">
        <v>99</v>
      </c>
      <c r="B309" s="167" t="s">
        <v>1785</v>
      </c>
      <c r="C309" s="167" t="s">
        <v>118</v>
      </c>
      <c r="D309" s="150">
        <v>0</v>
      </c>
      <c r="E309" s="150">
        <v>0</v>
      </c>
      <c r="F309" s="150">
        <v>0</v>
      </c>
      <c r="G309" s="150">
        <v>0</v>
      </c>
      <c r="H309" s="150">
        <v>0</v>
      </c>
      <c r="I309" s="151">
        <v>0</v>
      </c>
      <c r="J309" s="151">
        <v>0</v>
      </c>
      <c r="K309" s="151">
        <v>0</v>
      </c>
      <c r="L309" s="151">
        <v>0</v>
      </c>
      <c r="M309" s="151">
        <v>0</v>
      </c>
      <c r="N309" s="151">
        <v>0</v>
      </c>
      <c r="O309" s="151">
        <v>0</v>
      </c>
      <c r="P309" s="151">
        <v>0</v>
      </c>
      <c r="Q309" s="151">
        <v>0</v>
      </c>
      <c r="R309" s="151">
        <v>0</v>
      </c>
      <c r="S309" s="152">
        <v>0.015</v>
      </c>
      <c r="T309" s="153">
        <v>0</v>
      </c>
      <c r="U309" s="153">
        <v>0</v>
      </c>
      <c r="V309" s="153">
        <v>0</v>
      </c>
      <c r="W309" s="153">
        <v>0</v>
      </c>
      <c r="X309" s="151">
        <v>0</v>
      </c>
      <c r="Y309" s="154">
        <v>0</v>
      </c>
      <c r="Z309" s="154">
        <v>0</v>
      </c>
      <c r="AA309" s="154">
        <v>0</v>
      </c>
      <c r="AB309" s="155">
        <v>0</v>
      </c>
      <c r="AC309" s="156">
        <v>0</v>
      </c>
      <c r="AD309" s="157">
        <v>0</v>
      </c>
      <c r="AE309" s="158">
        <v>0</v>
      </c>
      <c r="AF309" s="158">
        <v>0</v>
      </c>
      <c r="AG309" s="158">
        <v>0</v>
      </c>
      <c r="AH309" s="158">
        <v>0</v>
      </c>
      <c r="AI309" s="158">
        <v>0</v>
      </c>
      <c r="AJ309" s="155">
        <v>0</v>
      </c>
      <c r="AK309" s="155">
        <v>0</v>
      </c>
      <c r="AL309" s="156">
        <v>0</v>
      </c>
    </row>
    <row r="310" ht="33" spans="1:38">
      <c r="A310" s="166" t="s">
        <v>99</v>
      </c>
      <c r="B310" s="167" t="s">
        <v>1785</v>
      </c>
      <c r="C310" s="167" t="s">
        <v>119</v>
      </c>
      <c r="D310" s="150">
        <v>5311</v>
      </c>
      <c r="E310" s="150">
        <v>125</v>
      </c>
      <c r="F310" s="150">
        <v>84</v>
      </c>
      <c r="G310" s="150">
        <v>2</v>
      </c>
      <c r="H310" s="150">
        <v>0</v>
      </c>
      <c r="I310" s="151">
        <v>6037</v>
      </c>
      <c r="J310" s="151">
        <v>139</v>
      </c>
      <c r="K310" s="151">
        <v>138</v>
      </c>
      <c r="L310" s="151">
        <v>27</v>
      </c>
      <c r="M310" s="151">
        <v>0</v>
      </c>
      <c r="N310" s="151">
        <v>5572</v>
      </c>
      <c r="O310" s="151">
        <v>97</v>
      </c>
      <c r="P310" s="151">
        <v>96</v>
      </c>
      <c r="Q310" s="151">
        <v>47</v>
      </c>
      <c r="R310" s="151">
        <v>0</v>
      </c>
      <c r="S310" s="152">
        <v>0.015</v>
      </c>
      <c r="T310" s="153">
        <v>136740</v>
      </c>
      <c r="U310" s="153">
        <v>3093</v>
      </c>
      <c r="V310" s="153">
        <v>3047</v>
      </c>
      <c r="W310" s="153">
        <v>2</v>
      </c>
      <c r="X310" s="151">
        <v>2734</v>
      </c>
      <c r="Y310" s="154">
        <v>0.0226049436887524</v>
      </c>
      <c r="Z310" s="154">
        <v>0.0235360572396912</v>
      </c>
      <c r="AA310" s="154">
        <v>0.0230246811330131</v>
      </c>
      <c r="AB310" s="155">
        <v>0.0174084709260589</v>
      </c>
      <c r="AC310" s="156">
        <v>0.000511376106678122</v>
      </c>
      <c r="AD310" s="157">
        <v>35707</v>
      </c>
      <c r="AE310" s="158">
        <v>860</v>
      </c>
      <c r="AF310" s="158">
        <v>1</v>
      </c>
      <c r="AG310" s="158">
        <v>40045</v>
      </c>
      <c r="AH310" s="158">
        <v>962</v>
      </c>
      <c r="AI310" s="158">
        <v>0</v>
      </c>
      <c r="AJ310" s="155">
        <v>0.0240569076091523</v>
      </c>
      <c r="AK310" s="155">
        <v>0.0240229741540767</v>
      </c>
      <c r="AL310" s="156">
        <v>3.39334550756021e-5</v>
      </c>
    </row>
    <row r="311" ht="33" spans="1:38">
      <c r="A311" s="166" t="s">
        <v>99</v>
      </c>
      <c r="B311" s="167" t="s">
        <v>1785</v>
      </c>
      <c r="C311" s="167" t="s">
        <v>120</v>
      </c>
      <c r="D311" s="150">
        <v>6230</v>
      </c>
      <c r="E311" s="150">
        <v>89</v>
      </c>
      <c r="F311" s="150">
        <v>49</v>
      </c>
      <c r="G311" s="150">
        <v>0</v>
      </c>
      <c r="H311" s="150">
        <v>0</v>
      </c>
      <c r="I311" s="151">
        <v>7097</v>
      </c>
      <c r="J311" s="151">
        <v>125</v>
      </c>
      <c r="K311" s="151">
        <v>125</v>
      </c>
      <c r="L311" s="151">
        <v>7</v>
      </c>
      <c r="M311" s="151">
        <v>0</v>
      </c>
      <c r="N311" s="151">
        <v>6317</v>
      </c>
      <c r="O311" s="151">
        <v>77</v>
      </c>
      <c r="P311" s="151">
        <v>76</v>
      </c>
      <c r="Q311" s="151">
        <v>47</v>
      </c>
      <c r="R311" s="151">
        <v>0</v>
      </c>
      <c r="S311" s="152">
        <v>0.015</v>
      </c>
      <c r="T311" s="153">
        <v>160975</v>
      </c>
      <c r="U311" s="153">
        <v>2686</v>
      </c>
      <c r="V311" s="153">
        <v>2645</v>
      </c>
      <c r="W311" s="153">
        <v>7</v>
      </c>
      <c r="X311" s="151">
        <v>2388</v>
      </c>
      <c r="Y311" s="154">
        <v>0.0166423357664234</v>
      </c>
      <c r="Z311" s="154">
        <v>0.0142857142857143</v>
      </c>
      <c r="AA311" s="154">
        <v>0.0176130759475835</v>
      </c>
      <c r="AB311" s="155">
        <v>0.0121893303783442</v>
      </c>
      <c r="AC311" s="156">
        <v>-0.0033273616618692</v>
      </c>
      <c r="AD311" s="157">
        <v>41481</v>
      </c>
      <c r="AE311" s="158">
        <v>733</v>
      </c>
      <c r="AF311" s="158">
        <v>3</v>
      </c>
      <c r="AG311" s="158">
        <v>45756</v>
      </c>
      <c r="AH311" s="158">
        <v>736</v>
      </c>
      <c r="AI311" s="158">
        <v>1</v>
      </c>
      <c r="AJ311" s="155">
        <v>0.0175984185530725</v>
      </c>
      <c r="AK311" s="155">
        <v>0.0160634670862838</v>
      </c>
      <c r="AL311" s="156">
        <v>0.00153495146678873</v>
      </c>
    </row>
    <row r="312" ht="33" spans="1:38">
      <c r="A312" s="166" t="s">
        <v>99</v>
      </c>
      <c r="B312" s="167" t="s">
        <v>1785</v>
      </c>
      <c r="C312" s="167" t="s">
        <v>121</v>
      </c>
      <c r="D312" s="150">
        <v>0</v>
      </c>
      <c r="E312" s="150">
        <v>0</v>
      </c>
      <c r="F312" s="150">
        <v>0</v>
      </c>
      <c r="G312" s="150">
        <v>0</v>
      </c>
      <c r="H312" s="150">
        <v>0</v>
      </c>
      <c r="I312" s="151">
        <v>0</v>
      </c>
      <c r="J312" s="151">
        <v>0</v>
      </c>
      <c r="K312" s="151">
        <v>0</v>
      </c>
      <c r="L312" s="151">
        <v>0</v>
      </c>
      <c r="M312" s="151">
        <v>0</v>
      </c>
      <c r="N312" s="151">
        <v>0</v>
      </c>
      <c r="O312" s="151">
        <v>0</v>
      </c>
      <c r="P312" s="151">
        <v>0</v>
      </c>
      <c r="Q312" s="151">
        <v>0</v>
      </c>
      <c r="R312" s="151">
        <v>0</v>
      </c>
      <c r="S312" s="152">
        <v>0.015</v>
      </c>
      <c r="T312" s="153">
        <v>40060</v>
      </c>
      <c r="U312" s="153">
        <v>686</v>
      </c>
      <c r="V312" s="153">
        <v>686</v>
      </c>
      <c r="W312" s="153">
        <v>1</v>
      </c>
      <c r="X312" s="151">
        <v>669</v>
      </c>
      <c r="Y312" s="154">
        <v>0.0170993509735397</v>
      </c>
      <c r="Z312" s="154">
        <v>0</v>
      </c>
      <c r="AA312" s="154">
        <v>0</v>
      </c>
      <c r="AB312" s="155">
        <v>0</v>
      </c>
      <c r="AC312" s="156">
        <v>0</v>
      </c>
      <c r="AD312" s="157">
        <v>0</v>
      </c>
      <c r="AE312" s="158">
        <v>1</v>
      </c>
      <c r="AF312" s="158">
        <v>0</v>
      </c>
      <c r="AG312" s="158">
        <v>28</v>
      </c>
      <c r="AH312" s="158">
        <v>45</v>
      </c>
      <c r="AI312" s="158">
        <v>0</v>
      </c>
      <c r="AJ312" s="155">
        <v>0</v>
      </c>
      <c r="AK312" s="155">
        <v>1.60714285714286</v>
      </c>
      <c r="AL312" s="156">
        <v>-1.60714285714286</v>
      </c>
    </row>
    <row r="313" ht="33" spans="1:38">
      <c r="A313" s="166" t="s">
        <v>99</v>
      </c>
      <c r="B313" s="167" t="s">
        <v>1785</v>
      </c>
      <c r="C313" s="167" t="s">
        <v>122</v>
      </c>
      <c r="D313" s="150">
        <v>0</v>
      </c>
      <c r="E313" s="150">
        <v>0</v>
      </c>
      <c r="F313" s="150">
        <v>0</v>
      </c>
      <c r="G313" s="150">
        <v>0</v>
      </c>
      <c r="H313" s="150">
        <v>0</v>
      </c>
      <c r="I313" s="151">
        <v>0</v>
      </c>
      <c r="J313" s="151">
        <v>0</v>
      </c>
      <c r="K313" s="151">
        <v>0</v>
      </c>
      <c r="L313" s="151">
        <v>0</v>
      </c>
      <c r="M313" s="151">
        <v>0</v>
      </c>
      <c r="N313" s="151">
        <v>0</v>
      </c>
      <c r="O313" s="151">
        <v>0</v>
      </c>
      <c r="P313" s="151">
        <v>0</v>
      </c>
      <c r="Q313" s="151">
        <v>0</v>
      </c>
      <c r="R313" s="151">
        <v>0</v>
      </c>
      <c r="S313" s="152">
        <v>0.015</v>
      </c>
      <c r="T313" s="153">
        <v>76144</v>
      </c>
      <c r="U313" s="153">
        <v>1570</v>
      </c>
      <c r="V313" s="153">
        <v>1567</v>
      </c>
      <c r="W313" s="153">
        <v>7</v>
      </c>
      <c r="X313" s="151">
        <v>1543</v>
      </c>
      <c r="Y313" s="154">
        <v>0.0205268964068082</v>
      </c>
      <c r="Z313" s="154">
        <v>0</v>
      </c>
      <c r="AA313" s="154">
        <v>0</v>
      </c>
      <c r="AB313" s="155">
        <v>0</v>
      </c>
      <c r="AC313" s="156">
        <v>0</v>
      </c>
      <c r="AD313" s="157">
        <v>0</v>
      </c>
      <c r="AE313" s="158">
        <v>0</v>
      </c>
      <c r="AF313" s="158">
        <v>0</v>
      </c>
      <c r="AG313" s="158">
        <v>29</v>
      </c>
      <c r="AH313" s="158">
        <v>57</v>
      </c>
      <c r="AI313" s="158">
        <v>1</v>
      </c>
      <c r="AJ313" s="155">
        <v>0</v>
      </c>
      <c r="AK313" s="155">
        <v>1.93103448275862</v>
      </c>
      <c r="AL313" s="156">
        <v>-1.93103448275862</v>
      </c>
    </row>
    <row r="314" ht="33" spans="1:38">
      <c r="A314" s="166" t="s">
        <v>99</v>
      </c>
      <c r="B314" s="167" t="s">
        <v>1786</v>
      </c>
      <c r="C314" s="167" t="s">
        <v>123</v>
      </c>
      <c r="D314" s="150">
        <v>0</v>
      </c>
      <c r="E314" s="150">
        <v>0</v>
      </c>
      <c r="F314" s="150">
        <v>0</v>
      </c>
      <c r="G314" s="150">
        <v>0</v>
      </c>
      <c r="H314" s="150">
        <v>0</v>
      </c>
      <c r="I314" s="151">
        <v>0</v>
      </c>
      <c r="J314" s="151">
        <v>0</v>
      </c>
      <c r="K314" s="151">
        <v>0</v>
      </c>
      <c r="L314" s="151">
        <v>0</v>
      </c>
      <c r="M314" s="151">
        <v>0</v>
      </c>
      <c r="N314" s="151">
        <v>0</v>
      </c>
      <c r="O314" s="151">
        <v>0</v>
      </c>
      <c r="P314" s="151">
        <v>0</v>
      </c>
      <c r="Q314" s="151">
        <v>0</v>
      </c>
      <c r="R314" s="151">
        <v>0</v>
      </c>
      <c r="S314" s="152">
        <v>0.015</v>
      </c>
      <c r="T314" s="153">
        <v>0</v>
      </c>
      <c r="U314" s="153">
        <v>0</v>
      </c>
      <c r="V314" s="153">
        <v>0</v>
      </c>
      <c r="W314" s="153">
        <v>0</v>
      </c>
      <c r="X314" s="151">
        <v>0</v>
      </c>
      <c r="Y314" s="154">
        <v>0</v>
      </c>
      <c r="Z314" s="154">
        <v>0</v>
      </c>
      <c r="AA314" s="154">
        <v>0</v>
      </c>
      <c r="AB314" s="155">
        <v>0</v>
      </c>
      <c r="AC314" s="156">
        <v>0</v>
      </c>
      <c r="AD314" s="157">
        <v>0</v>
      </c>
      <c r="AE314" s="158">
        <v>0</v>
      </c>
      <c r="AF314" s="158">
        <v>0</v>
      </c>
      <c r="AG314" s="158">
        <v>0</v>
      </c>
      <c r="AH314" s="158">
        <v>0</v>
      </c>
      <c r="AI314" s="158">
        <v>0</v>
      </c>
      <c r="AJ314" s="155">
        <v>0</v>
      </c>
      <c r="AK314" s="155">
        <v>0</v>
      </c>
      <c r="AL314" s="156">
        <v>0</v>
      </c>
    </row>
    <row r="315" ht="33" spans="1:38">
      <c r="A315" s="166" t="s">
        <v>99</v>
      </c>
      <c r="B315" s="167" t="s">
        <v>1786</v>
      </c>
      <c r="C315" s="167" t="s">
        <v>124</v>
      </c>
      <c r="D315" s="150">
        <v>14385</v>
      </c>
      <c r="E315" s="150">
        <v>180</v>
      </c>
      <c r="F315" s="150">
        <v>109</v>
      </c>
      <c r="G315" s="150">
        <v>21</v>
      </c>
      <c r="H315" s="150">
        <v>0</v>
      </c>
      <c r="I315" s="151">
        <v>14456</v>
      </c>
      <c r="J315" s="151">
        <v>193</v>
      </c>
      <c r="K315" s="151">
        <v>193</v>
      </c>
      <c r="L315" s="151">
        <v>73</v>
      </c>
      <c r="M315" s="151">
        <v>0</v>
      </c>
      <c r="N315" s="151">
        <v>12853</v>
      </c>
      <c r="O315" s="151">
        <v>221</v>
      </c>
      <c r="P315" s="151">
        <v>221</v>
      </c>
      <c r="Q315" s="151">
        <v>177</v>
      </c>
      <c r="R315" s="151">
        <v>0</v>
      </c>
      <c r="S315" s="152">
        <v>0.015</v>
      </c>
      <c r="T315" s="153">
        <v>352627</v>
      </c>
      <c r="U315" s="153">
        <v>4381</v>
      </c>
      <c r="V315" s="153">
        <v>4302</v>
      </c>
      <c r="W315" s="153">
        <v>5</v>
      </c>
      <c r="X315" s="151">
        <v>3932</v>
      </c>
      <c r="Y315" s="154">
        <v>0.0124097133798603</v>
      </c>
      <c r="Z315" s="154">
        <v>0.0125130344108446</v>
      </c>
      <c r="AA315" s="154">
        <v>0.0133508577753182</v>
      </c>
      <c r="AB315" s="155">
        <v>0.017194429316113</v>
      </c>
      <c r="AC315" s="156">
        <v>-0.000837823364473576</v>
      </c>
      <c r="AD315" s="157">
        <v>94722</v>
      </c>
      <c r="AE315" s="158">
        <v>1286</v>
      </c>
      <c r="AF315" s="158">
        <v>0</v>
      </c>
      <c r="AG315" s="158">
        <v>100249</v>
      </c>
      <c r="AH315" s="158">
        <v>1320</v>
      </c>
      <c r="AI315" s="158">
        <v>1</v>
      </c>
      <c r="AJ315" s="155">
        <v>0.0135765714406368</v>
      </c>
      <c r="AK315" s="155">
        <v>0.0131572384761943</v>
      </c>
      <c r="AL315" s="156">
        <v>0.000419332964442534</v>
      </c>
    </row>
    <row r="316" ht="33" spans="1:38">
      <c r="A316" s="166" t="s">
        <v>99</v>
      </c>
      <c r="B316" s="167" t="s">
        <v>1786</v>
      </c>
      <c r="C316" s="167" t="s">
        <v>126</v>
      </c>
      <c r="D316" s="150">
        <v>0</v>
      </c>
      <c r="E316" s="150">
        <v>0</v>
      </c>
      <c r="F316" s="150">
        <v>0</v>
      </c>
      <c r="G316" s="150">
        <v>0</v>
      </c>
      <c r="H316" s="150">
        <v>0</v>
      </c>
      <c r="I316" s="151">
        <v>0</v>
      </c>
      <c r="J316" s="151">
        <v>0</v>
      </c>
      <c r="K316" s="151">
        <v>0</v>
      </c>
      <c r="L316" s="151">
        <v>0</v>
      </c>
      <c r="M316" s="151">
        <v>0</v>
      </c>
      <c r="N316" s="151">
        <v>0</v>
      </c>
      <c r="O316" s="151">
        <v>0</v>
      </c>
      <c r="P316" s="151">
        <v>0</v>
      </c>
      <c r="Q316" s="151">
        <v>0</v>
      </c>
      <c r="R316" s="151">
        <v>0</v>
      </c>
      <c r="S316" s="152">
        <v>0.015</v>
      </c>
      <c r="T316" s="153">
        <v>0</v>
      </c>
      <c r="U316" s="153">
        <v>0</v>
      </c>
      <c r="V316" s="153">
        <v>0</v>
      </c>
      <c r="W316" s="153">
        <v>0</v>
      </c>
      <c r="X316" s="151">
        <v>0</v>
      </c>
      <c r="Y316" s="154">
        <v>0</v>
      </c>
      <c r="Z316" s="154">
        <v>0</v>
      </c>
      <c r="AA316" s="154">
        <v>0</v>
      </c>
      <c r="AB316" s="155">
        <v>0</v>
      </c>
      <c r="AC316" s="156">
        <v>0</v>
      </c>
      <c r="AD316" s="157">
        <v>0</v>
      </c>
      <c r="AE316" s="158">
        <v>0</v>
      </c>
      <c r="AF316" s="158">
        <v>0</v>
      </c>
      <c r="AG316" s="158">
        <v>0</v>
      </c>
      <c r="AH316" s="158">
        <v>0</v>
      </c>
      <c r="AI316" s="158">
        <v>0</v>
      </c>
      <c r="AJ316" s="155">
        <v>0</v>
      </c>
      <c r="AK316" s="155">
        <v>0</v>
      </c>
      <c r="AL316" s="156">
        <v>0</v>
      </c>
    </row>
    <row r="317" ht="33" spans="1:38">
      <c r="A317" s="166" t="s">
        <v>99</v>
      </c>
      <c r="B317" s="167" t="s">
        <v>1786</v>
      </c>
      <c r="C317" s="167" t="s">
        <v>127</v>
      </c>
      <c r="D317" s="150">
        <v>12787</v>
      </c>
      <c r="E317" s="150">
        <v>250</v>
      </c>
      <c r="F317" s="150">
        <v>172</v>
      </c>
      <c r="G317" s="150">
        <v>31</v>
      </c>
      <c r="H317" s="150">
        <v>0</v>
      </c>
      <c r="I317" s="151">
        <v>13343</v>
      </c>
      <c r="J317" s="151">
        <v>263</v>
      </c>
      <c r="K317" s="151">
        <v>263</v>
      </c>
      <c r="L317" s="151">
        <v>87</v>
      </c>
      <c r="M317" s="151">
        <v>0</v>
      </c>
      <c r="N317" s="151">
        <v>11543</v>
      </c>
      <c r="O317" s="151">
        <v>156</v>
      </c>
      <c r="P317" s="151">
        <v>156</v>
      </c>
      <c r="Q317" s="151">
        <v>95</v>
      </c>
      <c r="R317" s="151">
        <v>0</v>
      </c>
      <c r="S317" s="152">
        <v>0.015</v>
      </c>
      <c r="T317" s="153">
        <v>305329</v>
      </c>
      <c r="U317" s="153">
        <v>5186</v>
      </c>
      <c r="V317" s="153">
        <v>5105</v>
      </c>
      <c r="W317" s="153">
        <v>1</v>
      </c>
      <c r="X317" s="151">
        <v>4601</v>
      </c>
      <c r="Y317" s="154">
        <v>0.0169816820544396</v>
      </c>
      <c r="Z317" s="154">
        <v>0.0195511065926331</v>
      </c>
      <c r="AA317" s="154">
        <v>0.0197107097354418</v>
      </c>
      <c r="AB317" s="155">
        <v>0.0135146842242051</v>
      </c>
      <c r="AC317" s="156">
        <v>-0.000159603142808662</v>
      </c>
      <c r="AD317" s="157">
        <v>85291</v>
      </c>
      <c r="AE317" s="158">
        <v>1639</v>
      </c>
      <c r="AF317" s="158">
        <v>0</v>
      </c>
      <c r="AG317" s="158">
        <v>89930</v>
      </c>
      <c r="AH317" s="158">
        <v>1465</v>
      </c>
      <c r="AI317" s="158">
        <v>1</v>
      </c>
      <c r="AJ317" s="155">
        <v>0.0192165644675288</v>
      </c>
      <c r="AK317" s="155">
        <v>0.0162793283665073</v>
      </c>
      <c r="AL317" s="156">
        <v>0.00293723610102153</v>
      </c>
    </row>
    <row r="318" ht="33" spans="1:38">
      <c r="A318" s="166" t="s">
        <v>99</v>
      </c>
      <c r="B318" s="167" t="s">
        <v>1786</v>
      </c>
      <c r="C318" s="167" t="s">
        <v>128</v>
      </c>
      <c r="D318" s="150">
        <v>0</v>
      </c>
      <c r="E318" s="150">
        <v>0</v>
      </c>
      <c r="F318" s="150">
        <v>0</v>
      </c>
      <c r="G318" s="150">
        <v>0</v>
      </c>
      <c r="H318" s="150">
        <v>0</v>
      </c>
      <c r="I318" s="151">
        <v>0</v>
      </c>
      <c r="J318" s="151">
        <v>0</v>
      </c>
      <c r="K318" s="151">
        <v>0</v>
      </c>
      <c r="L318" s="151">
        <v>0</v>
      </c>
      <c r="M318" s="151">
        <v>0</v>
      </c>
      <c r="N318" s="151">
        <v>0</v>
      </c>
      <c r="O318" s="151">
        <v>0</v>
      </c>
      <c r="P318" s="151">
        <v>0</v>
      </c>
      <c r="Q318" s="151">
        <v>0</v>
      </c>
      <c r="R318" s="151">
        <v>0</v>
      </c>
      <c r="S318" s="152">
        <v>0.015</v>
      </c>
      <c r="T318" s="153">
        <v>0</v>
      </c>
      <c r="U318" s="153">
        <v>8</v>
      </c>
      <c r="V318" s="153">
        <v>8</v>
      </c>
      <c r="W318" s="153">
        <v>0</v>
      </c>
      <c r="X318" s="151">
        <v>8</v>
      </c>
      <c r="Y318" s="154">
        <v>0</v>
      </c>
      <c r="Z318" s="154">
        <v>0</v>
      </c>
      <c r="AA318" s="154">
        <v>0</v>
      </c>
      <c r="AB318" s="155">
        <v>0</v>
      </c>
      <c r="AC318" s="156">
        <v>0</v>
      </c>
      <c r="AD318" s="157">
        <v>0</v>
      </c>
      <c r="AE318" s="158">
        <v>0</v>
      </c>
      <c r="AF318" s="158">
        <v>0</v>
      </c>
      <c r="AG318" s="158">
        <v>0</v>
      </c>
      <c r="AH318" s="158">
        <v>0</v>
      </c>
      <c r="AI318" s="158">
        <v>0</v>
      </c>
      <c r="AJ318" s="155">
        <v>0</v>
      </c>
      <c r="AK318" s="155">
        <v>0</v>
      </c>
      <c r="AL318" s="156">
        <v>0</v>
      </c>
    </row>
    <row r="319" ht="33" spans="1:38">
      <c r="A319" s="166" t="s">
        <v>99</v>
      </c>
      <c r="B319" s="167" t="s">
        <v>1786</v>
      </c>
      <c r="C319" s="167" t="s">
        <v>129</v>
      </c>
      <c r="D319" s="150">
        <v>5116</v>
      </c>
      <c r="E319" s="150">
        <v>147</v>
      </c>
      <c r="F319" s="150">
        <v>67</v>
      </c>
      <c r="G319" s="150">
        <v>3</v>
      </c>
      <c r="H319" s="150">
        <v>0</v>
      </c>
      <c r="I319" s="151">
        <v>5979</v>
      </c>
      <c r="J319" s="151">
        <v>142</v>
      </c>
      <c r="K319" s="151">
        <v>142</v>
      </c>
      <c r="L319" s="151">
        <v>28</v>
      </c>
      <c r="M319" s="151">
        <v>0</v>
      </c>
      <c r="N319" s="151">
        <v>4878</v>
      </c>
      <c r="O319" s="151">
        <v>141</v>
      </c>
      <c r="P319" s="151">
        <v>141</v>
      </c>
      <c r="Q319" s="151">
        <v>95</v>
      </c>
      <c r="R319" s="151">
        <v>0</v>
      </c>
      <c r="S319" s="152">
        <v>0.015</v>
      </c>
      <c r="T319" s="153">
        <v>126439</v>
      </c>
      <c r="U319" s="153">
        <v>3522</v>
      </c>
      <c r="V319" s="153">
        <v>3442</v>
      </c>
      <c r="W319" s="153">
        <v>2</v>
      </c>
      <c r="X319" s="151">
        <v>3159</v>
      </c>
      <c r="Y319" s="154">
        <v>0.0278395115431157</v>
      </c>
      <c r="Z319" s="154">
        <v>0.0287333854573886</v>
      </c>
      <c r="AA319" s="154">
        <v>0.023749790934939</v>
      </c>
      <c r="AB319" s="155">
        <v>0.0289052890528905</v>
      </c>
      <c r="AC319" s="156">
        <v>0.00498359452244963</v>
      </c>
      <c r="AD319" s="157">
        <v>33925</v>
      </c>
      <c r="AE319" s="158">
        <v>987</v>
      </c>
      <c r="AF319" s="158">
        <v>0</v>
      </c>
      <c r="AG319" s="158">
        <v>36686</v>
      </c>
      <c r="AH319" s="158">
        <v>1072</v>
      </c>
      <c r="AI319" s="158">
        <v>1</v>
      </c>
      <c r="AJ319" s="155">
        <v>0.0290935887988209</v>
      </c>
      <c r="AK319" s="155">
        <v>0.0291936978683967</v>
      </c>
      <c r="AL319" s="156">
        <v>-0.000100109069575735</v>
      </c>
    </row>
    <row r="320" ht="33" spans="1:38">
      <c r="A320" s="166" t="s">
        <v>99</v>
      </c>
      <c r="B320" s="167" t="s">
        <v>1786</v>
      </c>
      <c r="C320" s="167" t="s">
        <v>130</v>
      </c>
      <c r="D320" s="150">
        <v>7644</v>
      </c>
      <c r="E320" s="150">
        <v>132</v>
      </c>
      <c r="F320" s="150">
        <v>87</v>
      </c>
      <c r="G320" s="150">
        <v>6</v>
      </c>
      <c r="H320" s="150">
        <v>0</v>
      </c>
      <c r="I320" s="151">
        <v>7398</v>
      </c>
      <c r="J320" s="151">
        <v>114</v>
      </c>
      <c r="K320" s="151">
        <v>113</v>
      </c>
      <c r="L320" s="151">
        <v>67</v>
      </c>
      <c r="M320" s="151">
        <v>0</v>
      </c>
      <c r="N320" s="151">
        <v>7079</v>
      </c>
      <c r="O320" s="151">
        <v>93</v>
      </c>
      <c r="P320" s="151">
        <v>91</v>
      </c>
      <c r="Q320" s="151">
        <v>73</v>
      </c>
      <c r="R320" s="151">
        <v>0</v>
      </c>
      <c r="S320" s="152">
        <v>0.015</v>
      </c>
      <c r="T320" s="153">
        <v>177431</v>
      </c>
      <c r="U320" s="153">
        <v>3050</v>
      </c>
      <c r="V320" s="153">
        <v>2996</v>
      </c>
      <c r="W320" s="153">
        <v>2</v>
      </c>
      <c r="X320" s="151">
        <v>2791</v>
      </c>
      <c r="Y320" s="154">
        <v>0.0171785088287841</v>
      </c>
      <c r="Z320" s="154">
        <v>0.0172684458398744</v>
      </c>
      <c r="AA320" s="154">
        <v>0.0154095701540957</v>
      </c>
      <c r="AB320" s="155">
        <v>0.0131374487922023</v>
      </c>
      <c r="AC320" s="156">
        <v>0.00185887568577871</v>
      </c>
      <c r="AD320" s="157">
        <v>47613</v>
      </c>
      <c r="AE320" s="158">
        <v>893</v>
      </c>
      <c r="AF320" s="158">
        <v>0</v>
      </c>
      <c r="AG320" s="158">
        <v>51263</v>
      </c>
      <c r="AH320" s="158">
        <v>915</v>
      </c>
      <c r="AI320" s="158">
        <v>0</v>
      </c>
      <c r="AJ320" s="155">
        <v>0.0187553819335056</v>
      </c>
      <c r="AK320" s="155">
        <v>0.0178491309521487</v>
      </c>
      <c r="AL320" s="156">
        <v>0.000906250981356833</v>
      </c>
    </row>
    <row r="321" ht="33" spans="1:38">
      <c r="A321" s="166" t="s">
        <v>99</v>
      </c>
      <c r="B321" s="167" t="s">
        <v>1786</v>
      </c>
      <c r="C321" s="167" t="s">
        <v>131</v>
      </c>
      <c r="D321" s="150">
        <v>9040</v>
      </c>
      <c r="E321" s="150">
        <v>144</v>
      </c>
      <c r="F321" s="150">
        <v>59</v>
      </c>
      <c r="G321" s="150">
        <v>8</v>
      </c>
      <c r="H321" s="150">
        <v>0</v>
      </c>
      <c r="I321" s="151">
        <v>9280</v>
      </c>
      <c r="J321" s="151">
        <v>113</v>
      </c>
      <c r="K321" s="151">
        <v>112</v>
      </c>
      <c r="L321" s="151">
        <v>26</v>
      </c>
      <c r="M321" s="151">
        <v>0</v>
      </c>
      <c r="N321" s="151">
        <v>8140</v>
      </c>
      <c r="O321" s="151">
        <v>105</v>
      </c>
      <c r="P321" s="151">
        <v>105</v>
      </c>
      <c r="Q321" s="151">
        <v>70</v>
      </c>
      <c r="R321" s="151">
        <v>0</v>
      </c>
      <c r="S321" s="152">
        <v>0.015</v>
      </c>
      <c r="T321" s="153">
        <v>216989</v>
      </c>
      <c r="U321" s="153">
        <v>3518</v>
      </c>
      <c r="V321" s="153">
        <v>3430</v>
      </c>
      <c r="W321" s="153">
        <v>1</v>
      </c>
      <c r="X321" s="151">
        <v>3155</v>
      </c>
      <c r="Y321" s="154">
        <v>0.016208194885455</v>
      </c>
      <c r="Z321" s="154">
        <v>0.015929203539823</v>
      </c>
      <c r="AA321" s="154">
        <v>0.012176724137931</v>
      </c>
      <c r="AB321" s="155">
        <v>0.0128992628992629</v>
      </c>
      <c r="AC321" s="156">
        <v>0.00375247940189197</v>
      </c>
      <c r="AD321" s="157">
        <v>58481</v>
      </c>
      <c r="AE321" s="158">
        <v>1049</v>
      </c>
      <c r="AF321" s="158">
        <v>0</v>
      </c>
      <c r="AG321" s="158">
        <v>63661</v>
      </c>
      <c r="AH321" s="158">
        <v>1073</v>
      </c>
      <c r="AI321" s="158">
        <v>0</v>
      </c>
      <c r="AJ321" s="155">
        <v>0.0179374497700108</v>
      </c>
      <c r="AK321" s="155">
        <v>0.0168549033160019</v>
      </c>
      <c r="AL321" s="156">
        <v>0.00108254645400882</v>
      </c>
    </row>
    <row r="322" ht="33" spans="1:38">
      <c r="A322" s="166" t="s">
        <v>99</v>
      </c>
      <c r="B322" s="167" t="s">
        <v>1786</v>
      </c>
      <c r="C322" s="167" t="s">
        <v>132</v>
      </c>
      <c r="D322" s="150">
        <v>0</v>
      </c>
      <c r="E322" s="150">
        <v>0</v>
      </c>
      <c r="F322" s="150">
        <v>0</v>
      </c>
      <c r="G322" s="150">
        <v>0</v>
      </c>
      <c r="H322" s="150">
        <v>0</v>
      </c>
      <c r="I322" s="151">
        <v>0</v>
      </c>
      <c r="J322" s="151">
        <v>0</v>
      </c>
      <c r="K322" s="151">
        <v>0</v>
      </c>
      <c r="L322" s="151">
        <v>0</v>
      </c>
      <c r="M322" s="151">
        <v>0</v>
      </c>
      <c r="N322" s="151">
        <v>0</v>
      </c>
      <c r="O322" s="151">
        <v>0</v>
      </c>
      <c r="P322" s="151">
        <v>0</v>
      </c>
      <c r="Q322" s="151">
        <v>0</v>
      </c>
      <c r="R322" s="151">
        <v>0</v>
      </c>
      <c r="S322" s="152">
        <v>0.015</v>
      </c>
      <c r="T322" s="153">
        <v>1</v>
      </c>
      <c r="U322" s="153">
        <v>1</v>
      </c>
      <c r="V322" s="153">
        <v>1</v>
      </c>
      <c r="W322" s="153">
        <v>0</v>
      </c>
      <c r="X322" s="151">
        <v>1</v>
      </c>
      <c r="Y322" s="154">
        <v>1</v>
      </c>
      <c r="Z322" s="154">
        <v>0</v>
      </c>
      <c r="AA322" s="154">
        <v>0</v>
      </c>
      <c r="AB322" s="155">
        <v>0</v>
      </c>
      <c r="AC322" s="156">
        <v>0</v>
      </c>
      <c r="AD322" s="157">
        <v>0</v>
      </c>
      <c r="AE322" s="158">
        <v>0</v>
      </c>
      <c r="AF322" s="158">
        <v>0</v>
      </c>
      <c r="AG322" s="158">
        <v>0</v>
      </c>
      <c r="AH322" s="158">
        <v>0</v>
      </c>
      <c r="AI322" s="158">
        <v>0</v>
      </c>
      <c r="AJ322" s="155">
        <v>0</v>
      </c>
      <c r="AK322" s="155">
        <v>0</v>
      </c>
      <c r="AL322" s="156">
        <v>0</v>
      </c>
    </row>
    <row r="323" ht="33" spans="1:38">
      <c r="A323" s="166" t="s">
        <v>99</v>
      </c>
      <c r="B323" s="167" t="s">
        <v>1786</v>
      </c>
      <c r="C323" s="167" t="s">
        <v>133</v>
      </c>
      <c r="D323" s="150">
        <v>15547</v>
      </c>
      <c r="E323" s="150">
        <v>372</v>
      </c>
      <c r="F323" s="150">
        <v>194</v>
      </c>
      <c r="G323" s="150">
        <v>76</v>
      </c>
      <c r="H323" s="150">
        <v>0</v>
      </c>
      <c r="I323" s="151">
        <v>17504</v>
      </c>
      <c r="J323" s="151">
        <v>365</v>
      </c>
      <c r="K323" s="151">
        <v>364</v>
      </c>
      <c r="L323" s="151">
        <v>159</v>
      </c>
      <c r="M323" s="151">
        <v>0</v>
      </c>
      <c r="N323" s="151">
        <v>15195</v>
      </c>
      <c r="O323" s="151">
        <v>359</v>
      </c>
      <c r="P323" s="151">
        <v>359</v>
      </c>
      <c r="Q323" s="151">
        <v>273</v>
      </c>
      <c r="R323" s="151">
        <v>1</v>
      </c>
      <c r="S323" s="152">
        <v>0.015</v>
      </c>
      <c r="T323" s="153">
        <v>381564</v>
      </c>
      <c r="U323" s="153">
        <v>7805</v>
      </c>
      <c r="V323" s="153">
        <v>7621</v>
      </c>
      <c r="W323" s="153">
        <v>3</v>
      </c>
      <c r="X323" s="151">
        <v>7045</v>
      </c>
      <c r="Y323" s="154">
        <v>0.0204474216645176</v>
      </c>
      <c r="Z323" s="154">
        <v>0.0239274458094809</v>
      </c>
      <c r="AA323" s="154">
        <v>0.0208523765996344</v>
      </c>
      <c r="AB323" s="155">
        <v>0.0235603817045081</v>
      </c>
      <c r="AC323" s="156">
        <v>0.00307506920984656</v>
      </c>
      <c r="AD323" s="157">
        <v>108178</v>
      </c>
      <c r="AE323" s="158">
        <v>2169</v>
      </c>
      <c r="AF323" s="158">
        <v>1</v>
      </c>
      <c r="AG323" s="158">
        <v>115908</v>
      </c>
      <c r="AH323" s="158">
        <v>2415</v>
      </c>
      <c r="AI323" s="158">
        <v>1</v>
      </c>
      <c r="AJ323" s="155">
        <v>0.0200410434653996</v>
      </c>
      <c r="AK323" s="155">
        <v>0.0208268626841978</v>
      </c>
      <c r="AL323" s="156">
        <v>-0.000785819218798191</v>
      </c>
    </row>
    <row r="324" ht="33" spans="1:38">
      <c r="A324" s="166" t="s">
        <v>99</v>
      </c>
      <c r="B324" s="167" t="s">
        <v>1786</v>
      </c>
      <c r="C324" s="167" t="s">
        <v>134</v>
      </c>
      <c r="D324" s="150">
        <v>919</v>
      </c>
      <c r="E324" s="150">
        <v>0</v>
      </c>
      <c r="F324" s="150">
        <v>0</v>
      </c>
      <c r="G324" s="150">
        <v>0</v>
      </c>
      <c r="H324" s="150">
        <v>0</v>
      </c>
      <c r="I324" s="151">
        <v>852</v>
      </c>
      <c r="J324" s="151">
        <v>0</v>
      </c>
      <c r="K324" s="151">
        <v>0</v>
      </c>
      <c r="L324" s="151">
        <v>0</v>
      </c>
      <c r="M324" s="151">
        <v>0</v>
      </c>
      <c r="N324" s="151">
        <v>779</v>
      </c>
      <c r="O324" s="151">
        <v>0</v>
      </c>
      <c r="P324" s="151">
        <v>0</v>
      </c>
      <c r="Q324" s="151">
        <v>0</v>
      </c>
      <c r="R324" s="151">
        <v>0</v>
      </c>
      <c r="S324" s="152">
        <v>0.015</v>
      </c>
      <c r="T324" s="153">
        <v>21587</v>
      </c>
      <c r="U324" s="153">
        <v>0</v>
      </c>
      <c r="V324" s="153">
        <v>0</v>
      </c>
      <c r="W324" s="153">
        <v>0</v>
      </c>
      <c r="X324" s="151">
        <v>0</v>
      </c>
      <c r="Y324" s="154">
        <v>0</v>
      </c>
      <c r="Z324" s="154">
        <v>0</v>
      </c>
      <c r="AA324" s="154">
        <v>0</v>
      </c>
      <c r="AB324" s="155">
        <v>0</v>
      </c>
      <c r="AC324" s="156">
        <v>0</v>
      </c>
      <c r="AD324" s="157">
        <v>6137</v>
      </c>
      <c r="AE324" s="158">
        <v>0</v>
      </c>
      <c r="AF324" s="158">
        <v>0</v>
      </c>
      <c r="AG324" s="158">
        <v>6436</v>
      </c>
      <c r="AH324" s="158">
        <v>0</v>
      </c>
      <c r="AI324" s="158">
        <v>0</v>
      </c>
      <c r="AJ324" s="155">
        <v>0</v>
      </c>
      <c r="AK324" s="155">
        <v>0</v>
      </c>
      <c r="AL324" s="156">
        <v>0</v>
      </c>
    </row>
    <row r="325" ht="33" spans="1:38">
      <c r="A325" s="166" t="s">
        <v>99</v>
      </c>
      <c r="B325" s="167" t="s">
        <v>1786</v>
      </c>
      <c r="C325" s="167" t="s">
        <v>135</v>
      </c>
      <c r="D325" s="150">
        <v>11131</v>
      </c>
      <c r="E325" s="150">
        <v>403</v>
      </c>
      <c r="F325" s="150">
        <v>270</v>
      </c>
      <c r="G325" s="150">
        <v>1</v>
      </c>
      <c r="H325" s="150">
        <v>0</v>
      </c>
      <c r="I325" s="151">
        <v>11679</v>
      </c>
      <c r="J325" s="151">
        <v>216</v>
      </c>
      <c r="K325" s="151">
        <v>215</v>
      </c>
      <c r="L325" s="151">
        <v>52</v>
      </c>
      <c r="M325" s="151">
        <v>0</v>
      </c>
      <c r="N325" s="151">
        <v>9727</v>
      </c>
      <c r="O325" s="151">
        <v>220</v>
      </c>
      <c r="P325" s="151">
        <v>219</v>
      </c>
      <c r="Q325" s="151">
        <v>148</v>
      </c>
      <c r="R325" s="151">
        <v>0</v>
      </c>
      <c r="S325" s="152">
        <v>0.015</v>
      </c>
      <c r="T325" s="153">
        <v>265815</v>
      </c>
      <c r="U325" s="153">
        <v>6667</v>
      </c>
      <c r="V325" s="153">
        <v>6520</v>
      </c>
      <c r="W325" s="153">
        <v>28</v>
      </c>
      <c r="X325" s="151">
        <v>5840</v>
      </c>
      <c r="Y325" s="154">
        <v>0.0249760171547881</v>
      </c>
      <c r="Z325" s="154">
        <v>0.0362051927050579</v>
      </c>
      <c r="AA325" s="154">
        <v>0.0184947341381968</v>
      </c>
      <c r="AB325" s="155">
        <v>0.0226174565642027</v>
      </c>
      <c r="AC325" s="156">
        <v>0.0177104585668612</v>
      </c>
      <c r="AD325" s="157">
        <v>71586</v>
      </c>
      <c r="AE325" s="158">
        <v>1972</v>
      </c>
      <c r="AF325" s="158">
        <v>3</v>
      </c>
      <c r="AG325" s="158">
        <v>77303</v>
      </c>
      <c r="AH325" s="158">
        <v>2041</v>
      </c>
      <c r="AI325" s="158">
        <v>17</v>
      </c>
      <c r="AJ325" s="155">
        <v>0.027505378146565</v>
      </c>
      <c r="AK325" s="155">
        <v>0.0261826837250818</v>
      </c>
      <c r="AL325" s="156">
        <v>0.00132269442148315</v>
      </c>
    </row>
    <row r="326" ht="33" spans="1:38">
      <c r="A326" s="166" t="s">
        <v>99</v>
      </c>
      <c r="B326" s="167" t="s">
        <v>1786</v>
      </c>
      <c r="C326" s="167" t="s">
        <v>136</v>
      </c>
      <c r="D326" s="150">
        <v>17578</v>
      </c>
      <c r="E326" s="150">
        <v>289</v>
      </c>
      <c r="F326" s="150">
        <v>182</v>
      </c>
      <c r="G326" s="150">
        <v>33</v>
      </c>
      <c r="H326" s="150">
        <v>0</v>
      </c>
      <c r="I326" s="151">
        <v>18846</v>
      </c>
      <c r="J326" s="151">
        <v>295</v>
      </c>
      <c r="K326" s="151">
        <v>294</v>
      </c>
      <c r="L326" s="151">
        <v>174</v>
      </c>
      <c r="M326" s="151">
        <v>0</v>
      </c>
      <c r="N326" s="151">
        <v>18414</v>
      </c>
      <c r="O326" s="151">
        <v>244</v>
      </c>
      <c r="P326" s="151">
        <v>244</v>
      </c>
      <c r="Q326" s="151">
        <v>201</v>
      </c>
      <c r="R326" s="151">
        <v>0</v>
      </c>
      <c r="S326" s="152">
        <v>0.015</v>
      </c>
      <c r="T326" s="153">
        <v>402522</v>
      </c>
      <c r="U326" s="153">
        <v>7139</v>
      </c>
      <c r="V326" s="153">
        <v>7028</v>
      </c>
      <c r="W326" s="153">
        <v>2</v>
      </c>
      <c r="X326" s="151">
        <v>6582</v>
      </c>
      <c r="Y326" s="154">
        <v>0.0177307078867739</v>
      </c>
      <c r="Z326" s="154">
        <v>0.0164410058027079</v>
      </c>
      <c r="AA326" s="154">
        <v>0.0156531890056245</v>
      </c>
      <c r="AB326" s="155">
        <v>0.0132507874443358</v>
      </c>
      <c r="AC326" s="156">
        <v>0.000787816797083393</v>
      </c>
      <c r="AD326" s="157">
        <v>126685</v>
      </c>
      <c r="AE326" s="158">
        <v>2123</v>
      </c>
      <c r="AF326" s="158">
        <v>1</v>
      </c>
      <c r="AG326" s="158">
        <v>121972</v>
      </c>
      <c r="AH326" s="158">
        <v>2140</v>
      </c>
      <c r="AI326" s="158">
        <v>0</v>
      </c>
      <c r="AJ326" s="155">
        <v>0.0167502072068516</v>
      </c>
      <c r="AK326" s="155">
        <v>0.0175450103302397</v>
      </c>
      <c r="AL326" s="156">
        <v>-0.000794803123388088</v>
      </c>
    </row>
    <row r="327" ht="33" spans="1:38">
      <c r="A327" s="166" t="s">
        <v>99</v>
      </c>
      <c r="B327" s="167" t="s">
        <v>1786</v>
      </c>
      <c r="C327" s="167" t="s">
        <v>137</v>
      </c>
      <c r="D327" s="150">
        <v>8194</v>
      </c>
      <c r="E327" s="150">
        <v>255</v>
      </c>
      <c r="F327" s="150">
        <v>131</v>
      </c>
      <c r="G327" s="150">
        <v>0</v>
      </c>
      <c r="H327" s="150">
        <v>0</v>
      </c>
      <c r="I327" s="151">
        <v>9723</v>
      </c>
      <c r="J327" s="151">
        <v>218</v>
      </c>
      <c r="K327" s="151">
        <v>217</v>
      </c>
      <c r="L327" s="151">
        <v>45</v>
      </c>
      <c r="M327" s="151">
        <v>0</v>
      </c>
      <c r="N327" s="151">
        <v>8399</v>
      </c>
      <c r="O327" s="151">
        <v>185</v>
      </c>
      <c r="P327" s="151">
        <v>184</v>
      </c>
      <c r="Q327" s="151">
        <v>110</v>
      </c>
      <c r="R327" s="151">
        <v>0</v>
      </c>
      <c r="S327" s="152">
        <v>0.015</v>
      </c>
      <c r="T327" s="153">
        <v>213981</v>
      </c>
      <c r="U327" s="153">
        <v>5553</v>
      </c>
      <c r="V327" s="153">
        <v>5415</v>
      </c>
      <c r="W327" s="153">
        <v>5</v>
      </c>
      <c r="X327" s="151">
        <v>4907</v>
      </c>
      <c r="Y327" s="154">
        <v>0.0259275356223216</v>
      </c>
      <c r="Z327" s="154">
        <v>0.0311203319502075</v>
      </c>
      <c r="AA327" s="154">
        <v>0.0224210634577805</v>
      </c>
      <c r="AB327" s="155">
        <v>0.0220264317180617</v>
      </c>
      <c r="AC327" s="156">
        <v>0.00869926849242695</v>
      </c>
      <c r="AD327" s="157">
        <v>55854</v>
      </c>
      <c r="AE327" s="158">
        <v>1604</v>
      </c>
      <c r="AF327" s="158">
        <v>0</v>
      </c>
      <c r="AG327" s="158">
        <v>61919</v>
      </c>
      <c r="AH327" s="158">
        <v>1712</v>
      </c>
      <c r="AI327" s="158">
        <v>0</v>
      </c>
      <c r="AJ327" s="155">
        <v>0.0287177283632327</v>
      </c>
      <c r="AK327" s="155">
        <v>0.0276490253395565</v>
      </c>
      <c r="AL327" s="156">
        <v>0.00106870302367619</v>
      </c>
    </row>
    <row r="328" ht="33" spans="1:38">
      <c r="A328" s="166" t="s">
        <v>99</v>
      </c>
      <c r="B328" s="167" t="s">
        <v>803</v>
      </c>
      <c r="C328" s="167" t="s">
        <v>138</v>
      </c>
      <c r="D328" s="150">
        <v>8520</v>
      </c>
      <c r="E328" s="150">
        <v>163</v>
      </c>
      <c r="F328" s="150">
        <v>105</v>
      </c>
      <c r="G328" s="150">
        <v>0</v>
      </c>
      <c r="H328" s="150">
        <v>0</v>
      </c>
      <c r="I328" s="151">
        <v>9692</v>
      </c>
      <c r="J328" s="151">
        <v>126</v>
      </c>
      <c r="K328" s="151">
        <v>126</v>
      </c>
      <c r="L328" s="151">
        <v>5</v>
      </c>
      <c r="M328" s="151">
        <v>0</v>
      </c>
      <c r="N328" s="151">
        <v>7394</v>
      </c>
      <c r="O328" s="151">
        <v>105</v>
      </c>
      <c r="P328" s="151">
        <v>105</v>
      </c>
      <c r="Q328" s="151">
        <v>32</v>
      </c>
      <c r="R328" s="151">
        <v>0</v>
      </c>
      <c r="S328" s="152">
        <v>0.015</v>
      </c>
      <c r="T328" s="153">
        <v>209024</v>
      </c>
      <c r="U328" s="153">
        <v>3627</v>
      </c>
      <c r="V328" s="153">
        <v>3569</v>
      </c>
      <c r="W328" s="153">
        <v>2</v>
      </c>
      <c r="X328" s="151">
        <v>3198</v>
      </c>
      <c r="Y328" s="154">
        <v>0.0173425061236987</v>
      </c>
      <c r="Z328" s="154">
        <v>0.019131455399061</v>
      </c>
      <c r="AA328" s="154">
        <v>0.0130004127115147</v>
      </c>
      <c r="AB328" s="155">
        <v>0.014200703272924</v>
      </c>
      <c r="AC328" s="156">
        <v>0.00613104268754638</v>
      </c>
      <c r="AD328" s="157">
        <v>56746</v>
      </c>
      <c r="AE328" s="158">
        <v>1113</v>
      </c>
      <c r="AF328" s="158">
        <v>1</v>
      </c>
      <c r="AG328" s="158">
        <v>61340</v>
      </c>
      <c r="AH328" s="158">
        <v>990</v>
      </c>
      <c r="AI328" s="158">
        <v>1</v>
      </c>
      <c r="AJ328" s="155">
        <v>0.0195960948789342</v>
      </c>
      <c r="AK328" s="155">
        <v>0.0161232474731007</v>
      </c>
      <c r="AL328" s="156">
        <v>0.00347284740583345</v>
      </c>
    </row>
    <row r="329" ht="33" spans="1:38">
      <c r="A329" s="166" t="s">
        <v>99</v>
      </c>
      <c r="B329" s="167" t="s">
        <v>803</v>
      </c>
      <c r="C329" s="167" t="s">
        <v>139</v>
      </c>
      <c r="D329" s="150">
        <v>8247</v>
      </c>
      <c r="E329" s="150">
        <v>200</v>
      </c>
      <c r="F329" s="150">
        <v>118</v>
      </c>
      <c r="G329" s="150">
        <v>0</v>
      </c>
      <c r="H329" s="150">
        <v>0</v>
      </c>
      <c r="I329" s="151">
        <v>9344</v>
      </c>
      <c r="J329" s="151">
        <v>123</v>
      </c>
      <c r="K329" s="151">
        <v>123</v>
      </c>
      <c r="L329" s="151">
        <v>24</v>
      </c>
      <c r="M329" s="151">
        <v>0</v>
      </c>
      <c r="N329" s="151">
        <v>4256</v>
      </c>
      <c r="O329" s="151">
        <v>116</v>
      </c>
      <c r="P329" s="151">
        <v>116</v>
      </c>
      <c r="Q329" s="151">
        <v>40</v>
      </c>
      <c r="R329" s="151">
        <v>0</v>
      </c>
      <c r="S329" s="152">
        <v>0.015</v>
      </c>
      <c r="T329" s="153">
        <v>192976</v>
      </c>
      <c r="U329" s="153">
        <v>4029</v>
      </c>
      <c r="V329" s="153">
        <v>3944</v>
      </c>
      <c r="W329" s="153">
        <v>3</v>
      </c>
      <c r="X329" s="151">
        <v>3591</v>
      </c>
      <c r="Y329" s="154">
        <v>0.0208626979520769</v>
      </c>
      <c r="Z329" s="154">
        <v>0.0242512428761974</v>
      </c>
      <c r="AA329" s="154">
        <v>0.0131635273972603</v>
      </c>
      <c r="AB329" s="155">
        <v>0.0272556390977444</v>
      </c>
      <c r="AC329" s="156">
        <v>0.0110877154789371</v>
      </c>
      <c r="AD329" s="157">
        <v>52689</v>
      </c>
      <c r="AE329" s="158">
        <v>1091</v>
      </c>
      <c r="AF329" s="158">
        <v>0</v>
      </c>
      <c r="AG329" s="158">
        <v>58105</v>
      </c>
      <c r="AH329" s="158">
        <v>1344</v>
      </c>
      <c r="AI329" s="158">
        <v>2</v>
      </c>
      <c r="AJ329" s="155">
        <v>0.0207064093074456</v>
      </c>
      <c r="AK329" s="155">
        <v>0.0230961190947423</v>
      </c>
      <c r="AL329" s="156">
        <v>-0.0023897097872967</v>
      </c>
    </row>
    <row r="330" ht="33" spans="1:38">
      <c r="A330" s="166" t="s">
        <v>99</v>
      </c>
      <c r="B330" s="167" t="s">
        <v>803</v>
      </c>
      <c r="C330" s="167" t="s">
        <v>140</v>
      </c>
      <c r="D330" s="150">
        <v>9235</v>
      </c>
      <c r="E330" s="150">
        <v>109</v>
      </c>
      <c r="F330" s="150">
        <v>79</v>
      </c>
      <c r="G330" s="150">
        <v>0</v>
      </c>
      <c r="H330" s="150">
        <v>0</v>
      </c>
      <c r="I330" s="151">
        <v>11180</v>
      </c>
      <c r="J330" s="151">
        <v>118</v>
      </c>
      <c r="K330" s="151">
        <v>118</v>
      </c>
      <c r="L330" s="151">
        <v>24</v>
      </c>
      <c r="M330" s="151">
        <v>1</v>
      </c>
      <c r="N330" s="151">
        <v>4838</v>
      </c>
      <c r="O330" s="151">
        <v>141</v>
      </c>
      <c r="P330" s="151">
        <v>140</v>
      </c>
      <c r="Q330" s="151">
        <v>99</v>
      </c>
      <c r="R330" s="151">
        <v>1</v>
      </c>
      <c r="S330" s="152">
        <v>0.015</v>
      </c>
      <c r="T330" s="153">
        <v>212825</v>
      </c>
      <c r="U330" s="153">
        <v>3042</v>
      </c>
      <c r="V330" s="153">
        <v>3009</v>
      </c>
      <c r="W330" s="153">
        <v>10</v>
      </c>
      <c r="X330" s="151">
        <v>2760</v>
      </c>
      <c r="Y330" s="154">
        <v>0.0142464466110654</v>
      </c>
      <c r="Z330" s="154">
        <v>0.0118029236599892</v>
      </c>
      <c r="AA330" s="154">
        <v>0.0104651162790698</v>
      </c>
      <c r="AB330" s="155">
        <v>0.0289375775113683</v>
      </c>
      <c r="AC330" s="156">
        <v>0.0013378073809194</v>
      </c>
      <c r="AD330" s="157">
        <v>59692</v>
      </c>
      <c r="AE330" s="158">
        <v>873</v>
      </c>
      <c r="AF330" s="158">
        <v>2</v>
      </c>
      <c r="AG330" s="158">
        <v>63520</v>
      </c>
      <c r="AH330" s="158">
        <v>857</v>
      </c>
      <c r="AI330" s="158">
        <v>1</v>
      </c>
      <c r="AJ330" s="155">
        <v>0.0145915700596395</v>
      </c>
      <c r="AK330" s="155">
        <v>0.0134760705289673</v>
      </c>
      <c r="AL330" s="156">
        <v>0.00111549953067223</v>
      </c>
    </row>
    <row r="331" ht="33" spans="1:38">
      <c r="A331" s="166" t="s">
        <v>99</v>
      </c>
      <c r="B331" s="167" t="s">
        <v>803</v>
      </c>
      <c r="C331" s="167" t="s">
        <v>141</v>
      </c>
      <c r="D331" s="150">
        <v>8128</v>
      </c>
      <c r="E331" s="150">
        <v>105</v>
      </c>
      <c r="F331" s="150">
        <v>84</v>
      </c>
      <c r="G331" s="150">
        <v>1</v>
      </c>
      <c r="H331" s="150">
        <v>0</v>
      </c>
      <c r="I331" s="151">
        <v>9581</v>
      </c>
      <c r="J331" s="151">
        <v>92</v>
      </c>
      <c r="K331" s="151">
        <v>91</v>
      </c>
      <c r="L331" s="151">
        <v>23</v>
      </c>
      <c r="M331" s="151">
        <v>0</v>
      </c>
      <c r="N331" s="151">
        <v>4297</v>
      </c>
      <c r="O331" s="151">
        <v>110</v>
      </c>
      <c r="P331" s="151">
        <v>110</v>
      </c>
      <c r="Q331" s="151">
        <v>88</v>
      </c>
      <c r="R331" s="151">
        <v>0</v>
      </c>
      <c r="S331" s="152">
        <v>0.015</v>
      </c>
      <c r="T331" s="153">
        <v>185803</v>
      </c>
      <c r="U331" s="153">
        <v>3226</v>
      </c>
      <c r="V331" s="153">
        <v>3204</v>
      </c>
      <c r="W331" s="153">
        <v>4</v>
      </c>
      <c r="X331" s="151">
        <v>2985</v>
      </c>
      <c r="Y331" s="154">
        <v>0.0173409471321776</v>
      </c>
      <c r="Z331" s="154">
        <v>0.0129183070866142</v>
      </c>
      <c r="AA331" s="154">
        <v>0.00960233796054692</v>
      </c>
      <c r="AB331" s="155">
        <v>0.0255992552943914</v>
      </c>
      <c r="AC331" s="156">
        <v>0.00331596912606726</v>
      </c>
      <c r="AD331" s="157">
        <v>51982</v>
      </c>
      <c r="AE331" s="158">
        <v>862</v>
      </c>
      <c r="AF331" s="158">
        <v>0</v>
      </c>
      <c r="AG331" s="158">
        <v>56059</v>
      </c>
      <c r="AH331" s="158">
        <v>1024</v>
      </c>
      <c r="AI331" s="158">
        <v>1</v>
      </c>
      <c r="AJ331" s="155">
        <v>0.0165826632295795</v>
      </c>
      <c r="AK331" s="155">
        <v>0.0182486309067233</v>
      </c>
      <c r="AL331" s="156">
        <v>-0.0016659676771438</v>
      </c>
    </row>
    <row r="332" ht="33" spans="1:38">
      <c r="A332" s="166" t="s">
        <v>99</v>
      </c>
      <c r="B332" s="167" t="s">
        <v>33</v>
      </c>
      <c r="C332" s="167" t="s">
        <v>142</v>
      </c>
      <c r="D332" s="150">
        <v>8898</v>
      </c>
      <c r="E332" s="150">
        <v>197</v>
      </c>
      <c r="F332" s="150">
        <v>145</v>
      </c>
      <c r="G332" s="150">
        <v>0</v>
      </c>
      <c r="H332" s="150">
        <v>0</v>
      </c>
      <c r="I332" s="151">
        <v>10602</v>
      </c>
      <c r="J332" s="151">
        <v>110</v>
      </c>
      <c r="K332" s="151">
        <v>109</v>
      </c>
      <c r="L332" s="151">
        <v>24</v>
      </c>
      <c r="M332" s="151">
        <v>0</v>
      </c>
      <c r="N332" s="151">
        <v>4439</v>
      </c>
      <c r="O332" s="151">
        <v>137</v>
      </c>
      <c r="P332" s="151">
        <v>137</v>
      </c>
      <c r="Q332" s="151">
        <v>85</v>
      </c>
      <c r="R332" s="151">
        <v>0</v>
      </c>
      <c r="S332" s="152">
        <v>0.015</v>
      </c>
      <c r="T332" s="153">
        <v>200437</v>
      </c>
      <c r="U332" s="153">
        <v>3895</v>
      </c>
      <c r="V332" s="153">
        <v>3842</v>
      </c>
      <c r="W332" s="153">
        <v>2</v>
      </c>
      <c r="X332" s="151">
        <v>3466</v>
      </c>
      <c r="Y332" s="154">
        <v>0.0194225617026796</v>
      </c>
      <c r="Z332" s="154">
        <v>0.0221398066981344</v>
      </c>
      <c r="AA332" s="154">
        <v>0.0103754008677608</v>
      </c>
      <c r="AB332" s="155">
        <v>0.0308628069384997</v>
      </c>
      <c r="AC332" s="156">
        <v>0.0117644058303736</v>
      </c>
      <c r="AD332" s="157">
        <v>56463</v>
      </c>
      <c r="AE332" s="158">
        <v>1116</v>
      </c>
      <c r="AF332" s="158">
        <v>0</v>
      </c>
      <c r="AG332" s="158">
        <v>59692</v>
      </c>
      <c r="AH332" s="158">
        <v>1140</v>
      </c>
      <c r="AI332" s="158">
        <v>2</v>
      </c>
      <c r="AJ332" s="155">
        <v>0.0197651559428298</v>
      </c>
      <c r="AK332" s="155">
        <v>0.0190645312604704</v>
      </c>
      <c r="AL332" s="156">
        <v>0.000700624682359402</v>
      </c>
    </row>
    <row r="333" ht="33" spans="1:38">
      <c r="A333" s="166" t="s">
        <v>99</v>
      </c>
      <c r="B333" s="167" t="s">
        <v>803</v>
      </c>
      <c r="C333" s="167" t="s">
        <v>143</v>
      </c>
      <c r="D333" s="150">
        <v>2915</v>
      </c>
      <c r="E333" s="150">
        <v>52</v>
      </c>
      <c r="F333" s="150">
        <v>43</v>
      </c>
      <c r="G333" s="150">
        <v>0</v>
      </c>
      <c r="H333" s="150">
        <v>0</v>
      </c>
      <c r="I333" s="151">
        <v>3543</v>
      </c>
      <c r="J333" s="151">
        <v>15</v>
      </c>
      <c r="K333" s="151">
        <v>15</v>
      </c>
      <c r="L333" s="151">
        <v>5</v>
      </c>
      <c r="M333" s="151">
        <v>0</v>
      </c>
      <c r="N333" s="151">
        <v>1550</v>
      </c>
      <c r="O333" s="151">
        <v>22</v>
      </c>
      <c r="P333" s="151">
        <v>22</v>
      </c>
      <c r="Q333" s="151">
        <v>12</v>
      </c>
      <c r="R333" s="151">
        <v>0</v>
      </c>
      <c r="S333" s="152">
        <v>0.015</v>
      </c>
      <c r="T333" s="153">
        <v>67780</v>
      </c>
      <c r="U333" s="153">
        <v>922</v>
      </c>
      <c r="V333" s="153">
        <v>913</v>
      </c>
      <c r="W333" s="153">
        <v>0</v>
      </c>
      <c r="X333" s="151">
        <v>834</v>
      </c>
      <c r="Y333" s="154">
        <v>0.01360283269401</v>
      </c>
      <c r="Z333" s="154">
        <v>0.0178387650085763</v>
      </c>
      <c r="AA333" s="154">
        <v>0.00423370025402202</v>
      </c>
      <c r="AB333" s="155">
        <v>0.0141935483870968</v>
      </c>
      <c r="AC333" s="156">
        <v>0.0136050647545543</v>
      </c>
      <c r="AD333" s="157">
        <v>19295</v>
      </c>
      <c r="AE333" s="158">
        <v>304</v>
      </c>
      <c r="AF333" s="158">
        <v>0</v>
      </c>
      <c r="AG333" s="158">
        <v>20268</v>
      </c>
      <c r="AH333" s="158">
        <v>243</v>
      </c>
      <c r="AI333" s="158">
        <v>0</v>
      </c>
      <c r="AJ333" s="155">
        <v>0.0157553770406841</v>
      </c>
      <c r="AK333" s="155">
        <v>0.0119893428063943</v>
      </c>
      <c r="AL333" s="156">
        <v>0.0037660342342898</v>
      </c>
    </row>
    <row r="334" ht="33" spans="1:38">
      <c r="A334" s="166" t="s">
        <v>99</v>
      </c>
      <c r="B334" s="167" t="s">
        <v>803</v>
      </c>
      <c r="C334" s="167" t="s">
        <v>144</v>
      </c>
      <c r="D334" s="150">
        <v>7400</v>
      </c>
      <c r="E334" s="150">
        <v>103</v>
      </c>
      <c r="F334" s="150">
        <v>72</v>
      </c>
      <c r="G334" s="150">
        <v>0</v>
      </c>
      <c r="H334" s="150">
        <v>0</v>
      </c>
      <c r="I334" s="151">
        <v>8921</v>
      </c>
      <c r="J334" s="151">
        <v>65</v>
      </c>
      <c r="K334" s="151">
        <v>65</v>
      </c>
      <c r="L334" s="151">
        <v>12</v>
      </c>
      <c r="M334" s="151">
        <v>0</v>
      </c>
      <c r="N334" s="151">
        <v>3642</v>
      </c>
      <c r="O334" s="151">
        <v>109</v>
      </c>
      <c r="P334" s="151">
        <v>109</v>
      </c>
      <c r="Q334" s="151">
        <v>74</v>
      </c>
      <c r="R334" s="151">
        <v>0</v>
      </c>
      <c r="S334" s="152">
        <v>0.015</v>
      </c>
      <c r="T334" s="153">
        <v>165696</v>
      </c>
      <c r="U334" s="153">
        <v>2661</v>
      </c>
      <c r="V334" s="153">
        <v>2629</v>
      </c>
      <c r="W334" s="153">
        <v>0</v>
      </c>
      <c r="X334" s="151">
        <v>2437</v>
      </c>
      <c r="Y334" s="154">
        <v>0.0160595307068366</v>
      </c>
      <c r="Z334" s="154">
        <v>0.0139189189189189</v>
      </c>
      <c r="AA334" s="154">
        <v>0.00728617867952023</v>
      </c>
      <c r="AB334" s="155">
        <v>0.0299286106534871</v>
      </c>
      <c r="AC334" s="156">
        <v>0.00663274023939869</v>
      </c>
      <c r="AD334" s="157">
        <v>47092</v>
      </c>
      <c r="AE334" s="158">
        <v>796</v>
      </c>
      <c r="AF334" s="158">
        <v>0</v>
      </c>
      <c r="AG334" s="158">
        <v>50527</v>
      </c>
      <c r="AH334" s="158">
        <v>808</v>
      </c>
      <c r="AI334" s="158">
        <v>0</v>
      </c>
      <c r="AJ334" s="155">
        <v>0.016903083326255</v>
      </c>
      <c r="AK334" s="155">
        <v>0.0159914501157797</v>
      </c>
      <c r="AL334" s="156">
        <v>0.000911633210475309</v>
      </c>
    </row>
    <row r="335" ht="33" spans="1:38">
      <c r="A335" s="166" t="s">
        <v>99</v>
      </c>
      <c r="B335" s="167" t="s">
        <v>803</v>
      </c>
      <c r="C335" s="167" t="s">
        <v>145</v>
      </c>
      <c r="D335" s="150">
        <v>6844</v>
      </c>
      <c r="E335" s="150">
        <v>99</v>
      </c>
      <c r="F335" s="150">
        <v>72</v>
      </c>
      <c r="G335" s="150">
        <v>0</v>
      </c>
      <c r="H335" s="150">
        <v>0</v>
      </c>
      <c r="I335" s="151">
        <v>8026</v>
      </c>
      <c r="J335" s="151">
        <v>65</v>
      </c>
      <c r="K335" s="151">
        <v>65</v>
      </c>
      <c r="L335" s="151">
        <v>22</v>
      </c>
      <c r="M335" s="151">
        <v>0</v>
      </c>
      <c r="N335" s="151">
        <v>3518</v>
      </c>
      <c r="O335" s="151">
        <v>106</v>
      </c>
      <c r="P335" s="151">
        <v>106</v>
      </c>
      <c r="Q335" s="151">
        <v>80</v>
      </c>
      <c r="R335" s="151">
        <v>0</v>
      </c>
      <c r="S335" s="152">
        <v>0.015</v>
      </c>
      <c r="T335" s="153">
        <v>156818</v>
      </c>
      <c r="U335" s="153">
        <v>2528</v>
      </c>
      <c r="V335" s="153">
        <v>2501</v>
      </c>
      <c r="W335" s="153">
        <v>5</v>
      </c>
      <c r="X335" s="151">
        <v>2315</v>
      </c>
      <c r="Y335" s="154">
        <v>0.0160887143057557</v>
      </c>
      <c r="Z335" s="154">
        <v>0.0144652250146113</v>
      </c>
      <c r="AA335" s="154">
        <v>0.00809867929230003</v>
      </c>
      <c r="AB335" s="155">
        <v>0.0301307561114269</v>
      </c>
      <c r="AC335" s="156">
        <v>0.00636654572231131</v>
      </c>
      <c r="AD335" s="157">
        <v>44099</v>
      </c>
      <c r="AE335" s="158">
        <v>742</v>
      </c>
      <c r="AF335" s="158">
        <v>0</v>
      </c>
      <c r="AG335" s="158">
        <v>47901</v>
      </c>
      <c r="AH335" s="158">
        <v>717</v>
      </c>
      <c r="AI335" s="158">
        <v>1</v>
      </c>
      <c r="AJ335" s="155">
        <v>0.0168257783623211</v>
      </c>
      <c r="AK335" s="155">
        <v>0.0149474958769128</v>
      </c>
      <c r="AL335" s="156">
        <v>0.00187828248540834</v>
      </c>
    </row>
    <row r="336" ht="33" spans="1:38">
      <c r="A336" s="166" t="s">
        <v>99</v>
      </c>
      <c r="B336" s="167" t="s">
        <v>803</v>
      </c>
      <c r="C336" s="167" t="s">
        <v>146</v>
      </c>
      <c r="D336" s="150">
        <v>8470</v>
      </c>
      <c r="E336" s="150">
        <v>182</v>
      </c>
      <c r="F336" s="150">
        <v>111</v>
      </c>
      <c r="G336" s="150">
        <v>0</v>
      </c>
      <c r="H336" s="150">
        <v>0</v>
      </c>
      <c r="I336" s="151">
        <v>9646</v>
      </c>
      <c r="J336" s="151">
        <v>150</v>
      </c>
      <c r="K336" s="151">
        <v>150</v>
      </c>
      <c r="L336" s="151">
        <v>0</v>
      </c>
      <c r="M336" s="151">
        <v>0</v>
      </c>
      <c r="N336" s="151">
        <v>4347</v>
      </c>
      <c r="O336" s="151">
        <v>142</v>
      </c>
      <c r="P336" s="151">
        <v>142</v>
      </c>
      <c r="Q336" s="151">
        <v>36</v>
      </c>
      <c r="R336" s="151">
        <v>0</v>
      </c>
      <c r="S336" s="152">
        <v>0.015</v>
      </c>
      <c r="T336" s="153">
        <v>188577</v>
      </c>
      <c r="U336" s="153">
        <v>3972</v>
      </c>
      <c r="V336" s="153">
        <v>3901</v>
      </c>
      <c r="W336" s="153">
        <v>2</v>
      </c>
      <c r="X336" s="151">
        <v>3465</v>
      </c>
      <c r="Y336" s="154">
        <v>0.0210524083000578</v>
      </c>
      <c r="Z336" s="154">
        <v>0.0214876033057851</v>
      </c>
      <c r="AA336" s="154">
        <v>0.0155504872486005</v>
      </c>
      <c r="AB336" s="155">
        <v>0.0326662065792501</v>
      </c>
      <c r="AC336" s="156">
        <v>0.00593711605718467</v>
      </c>
      <c r="AD336" s="157">
        <v>53395</v>
      </c>
      <c r="AE336" s="158">
        <v>1244</v>
      </c>
      <c r="AF336" s="158">
        <v>1</v>
      </c>
      <c r="AG336" s="158">
        <v>57029</v>
      </c>
      <c r="AH336" s="158">
        <v>1095</v>
      </c>
      <c r="AI336" s="158">
        <v>0</v>
      </c>
      <c r="AJ336" s="155">
        <v>0.0232793332709055</v>
      </c>
      <c r="AK336" s="155">
        <v>0.0192007575093374</v>
      </c>
      <c r="AL336" s="156">
        <v>0.00407857576156816</v>
      </c>
    </row>
    <row r="337" ht="33" spans="1:38">
      <c r="A337" s="166" t="s">
        <v>99</v>
      </c>
      <c r="B337" s="167" t="s">
        <v>803</v>
      </c>
      <c r="C337" s="167" t="s">
        <v>147</v>
      </c>
      <c r="D337" s="150">
        <v>6063</v>
      </c>
      <c r="E337" s="150">
        <v>101</v>
      </c>
      <c r="F337" s="150">
        <v>77</v>
      </c>
      <c r="G337" s="150">
        <v>0</v>
      </c>
      <c r="H337" s="150">
        <v>0</v>
      </c>
      <c r="I337" s="151">
        <v>7383</v>
      </c>
      <c r="J337" s="151">
        <v>58</v>
      </c>
      <c r="K337" s="151">
        <v>58</v>
      </c>
      <c r="L337" s="151">
        <v>14</v>
      </c>
      <c r="M337" s="151">
        <v>0</v>
      </c>
      <c r="N337" s="151">
        <v>4118</v>
      </c>
      <c r="O337" s="151">
        <v>77</v>
      </c>
      <c r="P337" s="151">
        <v>77</v>
      </c>
      <c r="Q337" s="151">
        <v>59</v>
      </c>
      <c r="R337" s="151">
        <v>0</v>
      </c>
      <c r="S337" s="152">
        <v>0.015</v>
      </c>
      <c r="T337" s="153">
        <v>143844</v>
      </c>
      <c r="U337" s="153">
        <v>2122</v>
      </c>
      <c r="V337" s="153">
        <v>2098</v>
      </c>
      <c r="W337" s="153">
        <v>0</v>
      </c>
      <c r="X337" s="151">
        <v>1935</v>
      </c>
      <c r="Y337" s="154">
        <v>0.0147520925447012</v>
      </c>
      <c r="Z337" s="154">
        <v>0.01665841992413</v>
      </c>
      <c r="AA337" s="154">
        <v>0.00785588514154138</v>
      </c>
      <c r="AB337" s="155">
        <v>0.0186983972802331</v>
      </c>
      <c r="AC337" s="156">
        <v>0.00880253478258859</v>
      </c>
      <c r="AD337" s="157">
        <v>39661</v>
      </c>
      <c r="AE337" s="158">
        <v>609</v>
      </c>
      <c r="AF337" s="158">
        <v>0</v>
      </c>
      <c r="AG337" s="158">
        <v>43021</v>
      </c>
      <c r="AH337" s="158">
        <v>628</v>
      </c>
      <c r="AI337" s="158">
        <v>0</v>
      </c>
      <c r="AJ337" s="155">
        <v>0.0153551347671516</v>
      </c>
      <c r="AK337" s="155">
        <v>0.0145975221403501</v>
      </c>
      <c r="AL337" s="156">
        <v>0.000757612626801548</v>
      </c>
    </row>
    <row r="338" ht="33" spans="1:38">
      <c r="A338" s="166" t="s">
        <v>99</v>
      </c>
      <c r="B338" s="167" t="s">
        <v>803</v>
      </c>
      <c r="C338" s="167" t="s">
        <v>148</v>
      </c>
      <c r="D338" s="150">
        <v>4078</v>
      </c>
      <c r="E338" s="150">
        <v>27</v>
      </c>
      <c r="F338" s="150">
        <v>12</v>
      </c>
      <c r="G338" s="150">
        <v>0</v>
      </c>
      <c r="H338" s="150">
        <v>0</v>
      </c>
      <c r="I338" s="151">
        <v>4890</v>
      </c>
      <c r="J338" s="151">
        <v>29</v>
      </c>
      <c r="K338" s="151">
        <v>29</v>
      </c>
      <c r="L338" s="151">
        <v>6</v>
      </c>
      <c r="M338" s="151">
        <v>0</v>
      </c>
      <c r="N338" s="151">
        <v>2682</v>
      </c>
      <c r="O338" s="151">
        <v>20</v>
      </c>
      <c r="P338" s="151">
        <v>20</v>
      </c>
      <c r="Q338" s="151">
        <v>11</v>
      </c>
      <c r="R338" s="151">
        <v>0</v>
      </c>
      <c r="S338" s="152">
        <v>0.015</v>
      </c>
      <c r="T338" s="153">
        <v>96902</v>
      </c>
      <c r="U338" s="153">
        <v>630</v>
      </c>
      <c r="V338" s="153">
        <v>615</v>
      </c>
      <c r="W338" s="153">
        <v>0</v>
      </c>
      <c r="X338" s="151">
        <v>555</v>
      </c>
      <c r="Y338" s="154">
        <v>0.00650141379950878</v>
      </c>
      <c r="Z338" s="154">
        <v>0.00662089259440902</v>
      </c>
      <c r="AA338" s="154">
        <v>0.00593047034764826</v>
      </c>
      <c r="AB338" s="155">
        <v>0.00745712155108128</v>
      </c>
      <c r="AC338" s="156">
        <v>0.000690422246760762</v>
      </c>
      <c r="AD338" s="157">
        <v>26636</v>
      </c>
      <c r="AE338" s="158">
        <v>197</v>
      </c>
      <c r="AF338" s="158">
        <v>0</v>
      </c>
      <c r="AG338" s="158">
        <v>29597</v>
      </c>
      <c r="AH338" s="158">
        <v>189</v>
      </c>
      <c r="AI338" s="158">
        <v>0</v>
      </c>
      <c r="AJ338" s="155">
        <v>0.00739600540621715</v>
      </c>
      <c r="AK338" s="155">
        <v>0.00638578234280501</v>
      </c>
      <c r="AL338" s="156">
        <v>0.00101022306341214</v>
      </c>
    </row>
    <row r="339" ht="33" spans="1:38">
      <c r="A339" s="166" t="s">
        <v>99</v>
      </c>
      <c r="B339" s="167" t="s">
        <v>803</v>
      </c>
      <c r="C339" s="167" t="s">
        <v>149</v>
      </c>
      <c r="D339" s="150">
        <v>9503</v>
      </c>
      <c r="E339" s="150">
        <v>183</v>
      </c>
      <c r="F339" s="150">
        <v>108</v>
      </c>
      <c r="G339" s="150">
        <v>0</v>
      </c>
      <c r="H339" s="150">
        <v>0</v>
      </c>
      <c r="I339" s="151">
        <v>10806</v>
      </c>
      <c r="J339" s="151">
        <v>161</v>
      </c>
      <c r="K339" s="151">
        <v>161</v>
      </c>
      <c r="L339" s="151">
        <v>24</v>
      </c>
      <c r="M339" s="151">
        <v>0</v>
      </c>
      <c r="N339" s="151">
        <v>7230</v>
      </c>
      <c r="O339" s="151">
        <v>155</v>
      </c>
      <c r="P339" s="151">
        <v>155</v>
      </c>
      <c r="Q339" s="151">
        <v>97</v>
      </c>
      <c r="R339" s="151">
        <v>0</v>
      </c>
      <c r="S339" s="152">
        <v>0.015</v>
      </c>
      <c r="T339" s="153">
        <v>222749</v>
      </c>
      <c r="U339" s="153">
        <v>3923</v>
      </c>
      <c r="V339" s="153">
        <v>3848</v>
      </c>
      <c r="W339" s="153">
        <v>1</v>
      </c>
      <c r="X339" s="151">
        <v>3494</v>
      </c>
      <c r="Y339" s="154">
        <v>0.0176072619854635</v>
      </c>
      <c r="Z339" s="154">
        <v>0.0192570767126171</v>
      </c>
      <c r="AA339" s="154">
        <v>0.0148991301129002</v>
      </c>
      <c r="AB339" s="155">
        <v>0.0214384508990318</v>
      </c>
      <c r="AC339" s="156">
        <v>0.00435794659971683</v>
      </c>
      <c r="AD339" s="157">
        <v>61889</v>
      </c>
      <c r="AE339" s="158">
        <v>1185</v>
      </c>
      <c r="AF339" s="158">
        <v>0</v>
      </c>
      <c r="AG339" s="158">
        <v>66145</v>
      </c>
      <c r="AH339" s="158">
        <v>1118</v>
      </c>
      <c r="AI339" s="158">
        <v>1</v>
      </c>
      <c r="AJ339" s="155">
        <v>0.0191471828596358</v>
      </c>
      <c r="AK339" s="155">
        <v>0.0168871418852521</v>
      </c>
      <c r="AL339" s="156">
        <v>0.0022600409743837</v>
      </c>
    </row>
    <row r="340" ht="33" spans="1:38">
      <c r="A340" s="166" t="s">
        <v>99</v>
      </c>
      <c r="B340" s="167" t="s">
        <v>803</v>
      </c>
      <c r="C340" s="167" t="s">
        <v>150</v>
      </c>
      <c r="D340" s="150">
        <v>5325</v>
      </c>
      <c r="E340" s="150">
        <v>94</v>
      </c>
      <c r="F340" s="150">
        <v>55</v>
      </c>
      <c r="G340" s="150">
        <v>0</v>
      </c>
      <c r="H340" s="150">
        <v>0</v>
      </c>
      <c r="I340" s="151">
        <v>6092</v>
      </c>
      <c r="J340" s="151">
        <v>84</v>
      </c>
      <c r="K340" s="151">
        <v>84</v>
      </c>
      <c r="L340" s="151">
        <v>10</v>
      </c>
      <c r="M340" s="151">
        <v>0</v>
      </c>
      <c r="N340" s="151">
        <v>2791</v>
      </c>
      <c r="O340" s="151">
        <v>105</v>
      </c>
      <c r="P340" s="151">
        <v>105</v>
      </c>
      <c r="Q340" s="151">
        <v>52</v>
      </c>
      <c r="R340" s="151">
        <v>0</v>
      </c>
      <c r="S340" s="152">
        <v>0.015</v>
      </c>
      <c r="T340" s="153">
        <v>121483</v>
      </c>
      <c r="U340" s="153">
        <v>2549</v>
      </c>
      <c r="V340" s="153">
        <v>2510</v>
      </c>
      <c r="W340" s="153">
        <v>0</v>
      </c>
      <c r="X340" s="151">
        <v>2283</v>
      </c>
      <c r="Y340" s="154">
        <v>0.0209823596717236</v>
      </c>
      <c r="Z340" s="154">
        <v>0.0176525821596244</v>
      </c>
      <c r="AA340" s="154">
        <v>0.0137885751805647</v>
      </c>
      <c r="AB340" s="155">
        <v>0.0376209243998567</v>
      </c>
      <c r="AC340" s="156">
        <v>0.00386400697905974</v>
      </c>
      <c r="AD340" s="157">
        <v>34124</v>
      </c>
      <c r="AE340" s="158">
        <v>721</v>
      </c>
      <c r="AF340" s="158">
        <v>0</v>
      </c>
      <c r="AG340" s="158">
        <v>36954</v>
      </c>
      <c r="AH340" s="158">
        <v>702</v>
      </c>
      <c r="AI340" s="158">
        <v>0</v>
      </c>
      <c r="AJ340" s="155">
        <v>0.0211288242878912</v>
      </c>
      <c r="AK340" s="155">
        <v>0.0189965903555772</v>
      </c>
      <c r="AL340" s="156">
        <v>0.00213223393231401</v>
      </c>
    </row>
    <row r="341" ht="33" spans="1:38">
      <c r="A341" s="166" t="s">
        <v>99</v>
      </c>
      <c r="B341" s="167" t="s">
        <v>803</v>
      </c>
      <c r="C341" s="167" t="s">
        <v>151</v>
      </c>
      <c r="D341" s="150">
        <v>6515</v>
      </c>
      <c r="E341" s="150">
        <v>78</v>
      </c>
      <c r="F341" s="150">
        <v>57</v>
      </c>
      <c r="G341" s="150">
        <v>0</v>
      </c>
      <c r="H341" s="150">
        <v>0</v>
      </c>
      <c r="I341" s="151">
        <v>7002</v>
      </c>
      <c r="J341" s="151">
        <v>65</v>
      </c>
      <c r="K341" s="151">
        <v>65</v>
      </c>
      <c r="L341" s="151">
        <v>21</v>
      </c>
      <c r="M341" s="151">
        <v>0</v>
      </c>
      <c r="N341" s="151">
        <v>4996</v>
      </c>
      <c r="O341" s="151">
        <v>95</v>
      </c>
      <c r="P341" s="151">
        <v>95</v>
      </c>
      <c r="Q341" s="151">
        <v>68</v>
      </c>
      <c r="R341" s="151">
        <v>0</v>
      </c>
      <c r="S341" s="152">
        <v>0.015</v>
      </c>
      <c r="T341" s="153">
        <v>148764</v>
      </c>
      <c r="U341" s="153">
        <v>2149</v>
      </c>
      <c r="V341" s="153">
        <v>2128</v>
      </c>
      <c r="W341" s="153">
        <v>0</v>
      </c>
      <c r="X341" s="151">
        <v>1982</v>
      </c>
      <c r="Y341" s="154">
        <v>0.0144456992283079</v>
      </c>
      <c r="Z341" s="154">
        <v>0.0119723714504988</v>
      </c>
      <c r="AA341" s="154">
        <v>0.00928306198229077</v>
      </c>
      <c r="AB341" s="155">
        <v>0.0190152121697358</v>
      </c>
      <c r="AC341" s="156">
        <v>0.00268930946820808</v>
      </c>
      <c r="AD341" s="157">
        <v>41635</v>
      </c>
      <c r="AE341" s="158">
        <v>621</v>
      </c>
      <c r="AF341" s="158">
        <v>0</v>
      </c>
      <c r="AG341" s="158">
        <v>44110</v>
      </c>
      <c r="AH341" s="158">
        <v>647</v>
      </c>
      <c r="AI341" s="158">
        <v>0</v>
      </c>
      <c r="AJ341" s="155">
        <v>0.0149153356550979</v>
      </c>
      <c r="AK341" s="155">
        <v>0.0146678757651326</v>
      </c>
      <c r="AL341" s="156">
        <v>0.000247459889965251</v>
      </c>
    </row>
    <row r="342" ht="33" spans="1:38">
      <c r="A342" s="166" t="s">
        <v>99</v>
      </c>
      <c r="B342" s="167" t="s">
        <v>803</v>
      </c>
      <c r="C342" s="167" t="s">
        <v>152</v>
      </c>
      <c r="D342" s="150">
        <v>5498</v>
      </c>
      <c r="E342" s="150">
        <v>87</v>
      </c>
      <c r="F342" s="150">
        <v>51</v>
      </c>
      <c r="G342" s="150">
        <v>0</v>
      </c>
      <c r="H342" s="150">
        <v>0</v>
      </c>
      <c r="I342" s="151">
        <v>5817</v>
      </c>
      <c r="J342" s="151">
        <v>59</v>
      </c>
      <c r="K342" s="151">
        <v>59</v>
      </c>
      <c r="L342" s="151">
        <v>5</v>
      </c>
      <c r="M342" s="151">
        <v>0</v>
      </c>
      <c r="N342" s="151">
        <v>3743</v>
      </c>
      <c r="O342" s="151">
        <v>76</v>
      </c>
      <c r="P342" s="151">
        <v>76</v>
      </c>
      <c r="Q342" s="151">
        <v>29</v>
      </c>
      <c r="R342" s="151">
        <v>0</v>
      </c>
      <c r="S342" s="152">
        <v>0.015</v>
      </c>
      <c r="T342" s="153">
        <v>126764</v>
      </c>
      <c r="U342" s="153">
        <v>1814</v>
      </c>
      <c r="V342" s="153">
        <v>1778</v>
      </c>
      <c r="W342" s="153">
        <v>1</v>
      </c>
      <c r="X342" s="151">
        <v>1589</v>
      </c>
      <c r="Y342" s="154">
        <v>0.014302167807895</v>
      </c>
      <c r="Z342" s="154">
        <v>0.0158239359767188</v>
      </c>
      <c r="AA342" s="154">
        <v>0.0101426852329379</v>
      </c>
      <c r="AB342" s="155">
        <v>0.0203045685279188</v>
      </c>
      <c r="AC342" s="156">
        <v>0.00568125074378087</v>
      </c>
      <c r="AD342" s="157">
        <v>34050</v>
      </c>
      <c r="AE342" s="158">
        <v>512</v>
      </c>
      <c r="AF342" s="158">
        <v>0</v>
      </c>
      <c r="AG342" s="158">
        <v>37228</v>
      </c>
      <c r="AH342" s="158">
        <v>546</v>
      </c>
      <c r="AI342" s="158">
        <v>0</v>
      </c>
      <c r="AJ342" s="155">
        <v>0.0150367107195301</v>
      </c>
      <c r="AK342" s="155">
        <v>0.0146663801439777</v>
      </c>
      <c r="AL342" s="156">
        <v>0.000370330575552451</v>
      </c>
    </row>
    <row r="343" ht="33" spans="1:38">
      <c r="A343" s="166" t="s">
        <v>99</v>
      </c>
      <c r="B343" s="167" t="s">
        <v>803</v>
      </c>
      <c r="C343" s="167" t="s">
        <v>153</v>
      </c>
      <c r="D343" s="150">
        <v>5679</v>
      </c>
      <c r="E343" s="150">
        <v>63</v>
      </c>
      <c r="F343" s="150">
        <v>48</v>
      </c>
      <c r="G343" s="150">
        <v>0</v>
      </c>
      <c r="H343" s="150">
        <v>0</v>
      </c>
      <c r="I343" s="151">
        <v>6738</v>
      </c>
      <c r="J343" s="151">
        <v>32</v>
      </c>
      <c r="K343" s="151">
        <v>32</v>
      </c>
      <c r="L343" s="151">
        <v>0</v>
      </c>
      <c r="M343" s="151">
        <v>0</v>
      </c>
      <c r="N343" s="151">
        <v>2967</v>
      </c>
      <c r="O343" s="151">
        <v>45</v>
      </c>
      <c r="P343" s="151">
        <v>45</v>
      </c>
      <c r="Q343" s="151">
        <v>31</v>
      </c>
      <c r="R343" s="151">
        <v>0</v>
      </c>
      <c r="S343" s="152">
        <v>0.015</v>
      </c>
      <c r="T343" s="153">
        <v>133374</v>
      </c>
      <c r="U343" s="153">
        <v>1239</v>
      </c>
      <c r="V343" s="153">
        <v>1224</v>
      </c>
      <c r="W343" s="153">
        <v>0</v>
      </c>
      <c r="X343" s="151">
        <v>1102</v>
      </c>
      <c r="Y343" s="154">
        <v>0.00928966665167124</v>
      </c>
      <c r="Z343" s="154">
        <v>0.0110935023771791</v>
      </c>
      <c r="AA343" s="154">
        <v>0.00474918373404571</v>
      </c>
      <c r="AB343" s="155">
        <v>0.0151668351870576</v>
      </c>
      <c r="AC343" s="156">
        <v>0.00634431864313337</v>
      </c>
      <c r="AD343" s="157">
        <v>36587</v>
      </c>
      <c r="AE343" s="158">
        <v>377</v>
      </c>
      <c r="AF343" s="158">
        <v>0</v>
      </c>
      <c r="AG343" s="158">
        <v>41376</v>
      </c>
      <c r="AH343" s="158">
        <v>381</v>
      </c>
      <c r="AI343" s="158">
        <v>0</v>
      </c>
      <c r="AJ343" s="155">
        <v>0.0103042064121136</v>
      </c>
      <c r="AK343" s="155">
        <v>0.00920823665893271</v>
      </c>
      <c r="AL343" s="156">
        <v>0.00109596975318088</v>
      </c>
    </row>
    <row r="344" ht="33" spans="1:38">
      <c r="A344" s="166" t="s">
        <v>99</v>
      </c>
      <c r="B344" s="167" t="s">
        <v>803</v>
      </c>
      <c r="C344" s="167" t="s">
        <v>154</v>
      </c>
      <c r="D344" s="150">
        <v>4134</v>
      </c>
      <c r="E344" s="150">
        <v>55</v>
      </c>
      <c r="F344" s="150">
        <v>43</v>
      </c>
      <c r="G344" s="150">
        <v>1</v>
      </c>
      <c r="H344" s="150">
        <v>0</v>
      </c>
      <c r="I344" s="151">
        <v>5039</v>
      </c>
      <c r="J344" s="151">
        <v>58</v>
      </c>
      <c r="K344" s="151">
        <v>58</v>
      </c>
      <c r="L344" s="151">
        <v>13</v>
      </c>
      <c r="M344" s="151">
        <v>0</v>
      </c>
      <c r="N344" s="151">
        <v>2179</v>
      </c>
      <c r="O344" s="151">
        <v>50</v>
      </c>
      <c r="P344" s="151">
        <v>50</v>
      </c>
      <c r="Q344" s="151">
        <v>34</v>
      </c>
      <c r="R344" s="151">
        <v>1</v>
      </c>
      <c r="S344" s="152">
        <v>0.015</v>
      </c>
      <c r="T344" s="153">
        <v>90283</v>
      </c>
      <c r="U344" s="153">
        <v>1201</v>
      </c>
      <c r="V344" s="153">
        <v>1188</v>
      </c>
      <c r="W344" s="153">
        <v>2</v>
      </c>
      <c r="X344" s="151">
        <v>1077</v>
      </c>
      <c r="Y344" s="154">
        <v>0.0132804625455512</v>
      </c>
      <c r="Z344" s="154">
        <v>0.0133043057571359</v>
      </c>
      <c r="AA344" s="154">
        <v>0.0115102202818019</v>
      </c>
      <c r="AB344" s="155">
        <v>0.0224873795318954</v>
      </c>
      <c r="AC344" s="156">
        <v>0.001794085475334</v>
      </c>
      <c r="AD344" s="157">
        <v>26263</v>
      </c>
      <c r="AE344" s="158">
        <v>371</v>
      </c>
      <c r="AF344" s="158">
        <v>1</v>
      </c>
      <c r="AG344" s="158">
        <v>27172</v>
      </c>
      <c r="AH344" s="158">
        <v>344</v>
      </c>
      <c r="AI344" s="158">
        <v>0</v>
      </c>
      <c r="AJ344" s="155">
        <v>0.0140882610516696</v>
      </c>
      <c r="AK344" s="155">
        <v>0.0126600912704254</v>
      </c>
      <c r="AL344" s="156">
        <v>0.00142816978124421</v>
      </c>
    </row>
    <row r="345" ht="33" spans="1:38">
      <c r="A345" s="166" t="s">
        <v>99</v>
      </c>
      <c r="B345" s="167" t="s">
        <v>803</v>
      </c>
      <c r="C345" s="167" t="s">
        <v>155</v>
      </c>
      <c r="D345" s="150">
        <v>2411</v>
      </c>
      <c r="E345" s="150">
        <v>14</v>
      </c>
      <c r="F345" s="150">
        <v>11</v>
      </c>
      <c r="G345" s="150">
        <v>0</v>
      </c>
      <c r="H345" s="150">
        <v>0</v>
      </c>
      <c r="I345" s="151">
        <v>2813</v>
      </c>
      <c r="J345" s="151">
        <v>39</v>
      </c>
      <c r="K345" s="151">
        <v>39</v>
      </c>
      <c r="L345" s="151">
        <v>7</v>
      </c>
      <c r="M345" s="151">
        <v>0</v>
      </c>
      <c r="N345" s="151">
        <v>1195</v>
      </c>
      <c r="O345" s="151">
        <v>4</v>
      </c>
      <c r="P345" s="151">
        <v>4</v>
      </c>
      <c r="Q345" s="151">
        <v>4</v>
      </c>
      <c r="R345" s="151">
        <v>0</v>
      </c>
      <c r="S345" s="152">
        <v>0.015</v>
      </c>
      <c r="T345" s="153">
        <v>55084</v>
      </c>
      <c r="U345" s="153">
        <v>544</v>
      </c>
      <c r="V345" s="153">
        <v>541</v>
      </c>
      <c r="W345" s="153">
        <v>0</v>
      </c>
      <c r="X345" s="151">
        <v>492</v>
      </c>
      <c r="Y345" s="154">
        <v>0.00987582601118292</v>
      </c>
      <c r="Z345" s="154">
        <v>0.00580671920364994</v>
      </c>
      <c r="AA345" s="154">
        <v>0.0138642019196587</v>
      </c>
      <c r="AB345" s="155">
        <v>0.00334728033472803</v>
      </c>
      <c r="AC345" s="156">
        <v>-0.00805748271600879</v>
      </c>
      <c r="AD345" s="157">
        <v>15483</v>
      </c>
      <c r="AE345" s="158">
        <v>166</v>
      </c>
      <c r="AF345" s="158">
        <v>0</v>
      </c>
      <c r="AG345" s="158">
        <v>16676</v>
      </c>
      <c r="AH345" s="158">
        <v>143</v>
      </c>
      <c r="AI345" s="158">
        <v>0</v>
      </c>
      <c r="AJ345" s="155">
        <v>0.0107214364141316</v>
      </c>
      <c r="AK345" s="155">
        <v>0.00857519788918206</v>
      </c>
      <c r="AL345" s="156">
        <v>0.00214623852494957</v>
      </c>
    </row>
    <row r="346" ht="33" spans="1:38">
      <c r="A346" s="166" t="s">
        <v>99</v>
      </c>
      <c r="B346" s="167" t="s">
        <v>803</v>
      </c>
      <c r="C346" s="167" t="s">
        <v>156</v>
      </c>
      <c r="D346" s="150">
        <v>7649</v>
      </c>
      <c r="E346" s="150">
        <v>161</v>
      </c>
      <c r="F346" s="150">
        <v>110</v>
      </c>
      <c r="G346" s="150">
        <v>0</v>
      </c>
      <c r="H346" s="150">
        <v>0</v>
      </c>
      <c r="I346" s="151">
        <v>8324</v>
      </c>
      <c r="J346" s="151">
        <v>106</v>
      </c>
      <c r="K346" s="151">
        <v>106</v>
      </c>
      <c r="L346" s="151">
        <v>23</v>
      </c>
      <c r="M346" s="151">
        <v>0</v>
      </c>
      <c r="N346" s="151">
        <v>6060</v>
      </c>
      <c r="O346" s="151">
        <v>88</v>
      </c>
      <c r="P346" s="151">
        <v>88</v>
      </c>
      <c r="Q346" s="151">
        <v>62</v>
      </c>
      <c r="R346" s="151">
        <v>0</v>
      </c>
      <c r="S346" s="152">
        <v>0.015</v>
      </c>
      <c r="T346" s="153">
        <v>173542</v>
      </c>
      <c r="U346" s="153">
        <v>3383</v>
      </c>
      <c r="V346" s="153">
        <v>3332</v>
      </c>
      <c r="W346" s="153">
        <v>1</v>
      </c>
      <c r="X346" s="151">
        <v>3058</v>
      </c>
      <c r="Y346" s="154">
        <v>0.0194880778140162</v>
      </c>
      <c r="Z346" s="154">
        <v>0.021048503072297</v>
      </c>
      <c r="AA346" s="154">
        <v>0.0127342623738587</v>
      </c>
      <c r="AB346" s="155">
        <v>0.0145214521452145</v>
      </c>
      <c r="AC346" s="156">
        <v>0.00831424069843831</v>
      </c>
      <c r="AD346" s="157">
        <v>48268</v>
      </c>
      <c r="AE346" s="158">
        <v>994</v>
      </c>
      <c r="AF346" s="158">
        <v>0</v>
      </c>
      <c r="AG346" s="158">
        <v>52005</v>
      </c>
      <c r="AH346" s="158">
        <v>1000</v>
      </c>
      <c r="AI346" s="158">
        <v>1</v>
      </c>
      <c r="AJ346" s="155">
        <v>0.0205933537747576</v>
      </c>
      <c r="AK346" s="155">
        <v>0.0192096913758292</v>
      </c>
      <c r="AL346" s="156">
        <v>0.00138366239892836</v>
      </c>
    </row>
    <row r="347" ht="33" spans="1:38">
      <c r="A347" s="166" t="s">
        <v>99</v>
      </c>
      <c r="B347" s="167" t="s">
        <v>803</v>
      </c>
      <c r="C347" s="167" t="s">
        <v>157</v>
      </c>
      <c r="D347" s="150">
        <v>6629</v>
      </c>
      <c r="E347" s="150">
        <v>105</v>
      </c>
      <c r="F347" s="150">
        <v>73</v>
      </c>
      <c r="G347" s="150">
        <v>0</v>
      </c>
      <c r="H347" s="150">
        <v>0</v>
      </c>
      <c r="I347" s="151">
        <v>7022</v>
      </c>
      <c r="J347" s="151">
        <v>112</v>
      </c>
      <c r="K347" s="151">
        <v>112</v>
      </c>
      <c r="L347" s="151">
        <v>23</v>
      </c>
      <c r="M347" s="151">
        <v>0</v>
      </c>
      <c r="N347" s="151">
        <v>5182</v>
      </c>
      <c r="O347" s="151">
        <v>70</v>
      </c>
      <c r="P347" s="151">
        <v>70</v>
      </c>
      <c r="Q347" s="151">
        <v>56</v>
      </c>
      <c r="R347" s="151">
        <v>0</v>
      </c>
      <c r="S347" s="152">
        <v>0.015</v>
      </c>
      <c r="T347" s="153">
        <v>152630</v>
      </c>
      <c r="U347" s="153">
        <v>2488</v>
      </c>
      <c r="V347" s="153">
        <v>2456</v>
      </c>
      <c r="W347" s="153">
        <v>1</v>
      </c>
      <c r="X347" s="151">
        <v>2261</v>
      </c>
      <c r="Y347" s="154">
        <v>0.0162943064928258</v>
      </c>
      <c r="Z347" s="154">
        <v>0.0158394931362196</v>
      </c>
      <c r="AA347" s="154">
        <v>0.0159498718313871</v>
      </c>
      <c r="AB347" s="155">
        <v>0.0135082979544577</v>
      </c>
      <c r="AC347" s="156">
        <v>-0.000110378695167428</v>
      </c>
      <c r="AD347" s="157">
        <v>41978</v>
      </c>
      <c r="AE347" s="158">
        <v>712</v>
      </c>
      <c r="AF347" s="158">
        <v>0</v>
      </c>
      <c r="AG347" s="158">
        <v>45188</v>
      </c>
      <c r="AH347" s="158">
        <v>760</v>
      </c>
      <c r="AI347" s="158">
        <v>0</v>
      </c>
      <c r="AJ347" s="155">
        <v>0.0169612654247463</v>
      </c>
      <c r="AK347" s="155">
        <v>0.0168186244135611</v>
      </c>
      <c r="AL347" s="156">
        <v>0.000142641011185173</v>
      </c>
    </row>
    <row r="348" ht="33" spans="1:38">
      <c r="A348" s="166" t="s">
        <v>99</v>
      </c>
      <c r="B348" s="167" t="s">
        <v>803</v>
      </c>
      <c r="C348" s="167" t="s">
        <v>158</v>
      </c>
      <c r="D348" s="150">
        <v>4025</v>
      </c>
      <c r="E348" s="150">
        <v>72</v>
      </c>
      <c r="F348" s="150">
        <v>49</v>
      </c>
      <c r="G348" s="150">
        <v>0</v>
      </c>
      <c r="H348" s="150">
        <v>0</v>
      </c>
      <c r="I348" s="151">
        <v>4667</v>
      </c>
      <c r="J348" s="151">
        <v>72</v>
      </c>
      <c r="K348" s="151">
        <v>72</v>
      </c>
      <c r="L348" s="151">
        <v>9</v>
      </c>
      <c r="M348" s="151">
        <v>0</v>
      </c>
      <c r="N348" s="151">
        <v>3780</v>
      </c>
      <c r="O348" s="151">
        <v>65</v>
      </c>
      <c r="P348" s="151">
        <v>65</v>
      </c>
      <c r="Q348" s="151">
        <v>41</v>
      </c>
      <c r="R348" s="151">
        <v>0</v>
      </c>
      <c r="S348" s="152">
        <v>0.015</v>
      </c>
      <c r="T348" s="153">
        <v>98759</v>
      </c>
      <c r="U348" s="153">
        <v>1677</v>
      </c>
      <c r="V348" s="153">
        <v>1654</v>
      </c>
      <c r="W348" s="153">
        <v>1</v>
      </c>
      <c r="X348" s="151">
        <v>1505</v>
      </c>
      <c r="Y348" s="154">
        <v>0.0169706052106643</v>
      </c>
      <c r="Z348" s="154">
        <v>0.017888198757764</v>
      </c>
      <c r="AA348" s="154">
        <v>0.0154274694664667</v>
      </c>
      <c r="AB348" s="155">
        <v>0.0171957671957672</v>
      </c>
      <c r="AC348" s="156">
        <v>0.00246072929129729</v>
      </c>
      <c r="AD348" s="157">
        <v>27193</v>
      </c>
      <c r="AE348" s="158">
        <v>494</v>
      </c>
      <c r="AF348" s="158">
        <v>0</v>
      </c>
      <c r="AG348" s="158">
        <v>29020</v>
      </c>
      <c r="AH348" s="158">
        <v>528</v>
      </c>
      <c r="AI348" s="158">
        <v>1</v>
      </c>
      <c r="AJ348" s="155">
        <v>0.0181664398926194</v>
      </c>
      <c r="AK348" s="155">
        <v>0.0181598897312198</v>
      </c>
      <c r="AL348" s="156">
        <v>6.55016139957873e-6</v>
      </c>
    </row>
    <row r="349" ht="33" spans="1:38">
      <c r="A349" s="166" t="s">
        <v>99</v>
      </c>
      <c r="B349" s="167" t="s">
        <v>803</v>
      </c>
      <c r="C349" s="167" t="s">
        <v>159</v>
      </c>
      <c r="D349" s="150">
        <v>3433</v>
      </c>
      <c r="E349" s="150">
        <v>62</v>
      </c>
      <c r="F349" s="150">
        <v>44</v>
      </c>
      <c r="G349" s="150">
        <v>0</v>
      </c>
      <c r="H349" s="150">
        <v>0</v>
      </c>
      <c r="I349" s="151">
        <v>3950</v>
      </c>
      <c r="J349" s="151">
        <v>30</v>
      </c>
      <c r="K349" s="151">
        <v>30</v>
      </c>
      <c r="L349" s="151">
        <v>7</v>
      </c>
      <c r="M349" s="151">
        <v>0</v>
      </c>
      <c r="N349" s="151">
        <v>1780</v>
      </c>
      <c r="O349" s="151">
        <v>54</v>
      </c>
      <c r="P349" s="151">
        <v>54</v>
      </c>
      <c r="Q349" s="151">
        <v>32</v>
      </c>
      <c r="R349" s="151">
        <v>0</v>
      </c>
      <c r="S349" s="152">
        <v>0.015</v>
      </c>
      <c r="T349" s="153">
        <v>75385</v>
      </c>
      <c r="U349" s="153">
        <v>1249</v>
      </c>
      <c r="V349" s="153">
        <v>1231</v>
      </c>
      <c r="W349" s="153">
        <v>0</v>
      </c>
      <c r="X349" s="151">
        <v>1131</v>
      </c>
      <c r="Y349" s="154">
        <v>0.0165682828148836</v>
      </c>
      <c r="Z349" s="154">
        <v>0.0180600058258083</v>
      </c>
      <c r="AA349" s="154">
        <v>0.00759493670886076</v>
      </c>
      <c r="AB349" s="155">
        <v>0.0303370786516854</v>
      </c>
      <c r="AC349" s="156">
        <v>0.0104650691169476</v>
      </c>
      <c r="AD349" s="157">
        <v>21681</v>
      </c>
      <c r="AE349" s="158">
        <v>351</v>
      </c>
      <c r="AF349" s="158">
        <v>0</v>
      </c>
      <c r="AG349" s="158">
        <v>22697</v>
      </c>
      <c r="AH349" s="158">
        <v>365</v>
      </c>
      <c r="AI349" s="158">
        <v>0</v>
      </c>
      <c r="AJ349" s="155">
        <v>0.0161892901618929</v>
      </c>
      <c r="AK349" s="155">
        <v>0.0160814204520421</v>
      </c>
      <c r="AL349" s="156">
        <v>0.000107869709850779</v>
      </c>
    </row>
    <row r="350" ht="33" spans="1:38">
      <c r="A350" s="166" t="s">
        <v>99</v>
      </c>
      <c r="B350" s="167" t="s">
        <v>803</v>
      </c>
      <c r="C350" s="167" t="s">
        <v>160</v>
      </c>
      <c r="D350" s="150">
        <v>5720</v>
      </c>
      <c r="E350" s="150">
        <v>83</v>
      </c>
      <c r="F350" s="150">
        <v>32</v>
      </c>
      <c r="G350" s="150">
        <v>0</v>
      </c>
      <c r="H350" s="150">
        <v>0</v>
      </c>
      <c r="I350" s="151">
        <v>6640</v>
      </c>
      <c r="J350" s="151">
        <v>84</v>
      </c>
      <c r="K350" s="151">
        <v>84</v>
      </c>
      <c r="L350" s="151">
        <v>15</v>
      </c>
      <c r="M350" s="151">
        <v>0</v>
      </c>
      <c r="N350" s="151">
        <v>3002</v>
      </c>
      <c r="O350" s="151">
        <v>65</v>
      </c>
      <c r="P350" s="151">
        <v>65</v>
      </c>
      <c r="Q350" s="151">
        <v>57</v>
      </c>
      <c r="R350" s="151">
        <v>0</v>
      </c>
      <c r="S350" s="152">
        <v>0.015</v>
      </c>
      <c r="T350" s="153">
        <v>134228</v>
      </c>
      <c r="U350" s="153">
        <v>1677</v>
      </c>
      <c r="V350" s="153">
        <v>1626</v>
      </c>
      <c r="W350" s="153">
        <v>0</v>
      </c>
      <c r="X350" s="151">
        <v>1499</v>
      </c>
      <c r="Y350" s="154">
        <v>0.0124936674911345</v>
      </c>
      <c r="Z350" s="154">
        <v>0.0145104895104895</v>
      </c>
      <c r="AA350" s="154">
        <v>0.0126506024096386</v>
      </c>
      <c r="AB350" s="155">
        <v>0.0216522318454364</v>
      </c>
      <c r="AC350" s="156">
        <v>0.00185988710085096</v>
      </c>
      <c r="AD350" s="157">
        <v>36975</v>
      </c>
      <c r="AE350" s="158">
        <v>468</v>
      </c>
      <c r="AF350" s="158">
        <v>0</v>
      </c>
      <c r="AG350" s="158">
        <v>40699</v>
      </c>
      <c r="AH350" s="158">
        <v>529</v>
      </c>
      <c r="AI350" s="158">
        <v>0</v>
      </c>
      <c r="AJ350" s="155">
        <v>0.012657200811359</v>
      </c>
      <c r="AK350" s="155">
        <v>0.0129978623553404</v>
      </c>
      <c r="AL350" s="156">
        <v>-0.000340661543981399</v>
      </c>
    </row>
    <row r="351" ht="33" spans="1:38">
      <c r="A351" s="166" t="s">
        <v>99</v>
      </c>
      <c r="B351" s="167" t="s">
        <v>1787</v>
      </c>
      <c r="C351" s="167" t="s">
        <v>161</v>
      </c>
      <c r="D351" s="150">
        <v>13265</v>
      </c>
      <c r="E351" s="150">
        <v>241</v>
      </c>
      <c r="F351" s="150">
        <v>159</v>
      </c>
      <c r="G351" s="150">
        <v>22</v>
      </c>
      <c r="H351" s="150">
        <v>0</v>
      </c>
      <c r="I351" s="151">
        <v>14336</v>
      </c>
      <c r="J351" s="151">
        <v>244</v>
      </c>
      <c r="K351" s="151">
        <v>242</v>
      </c>
      <c r="L351" s="151">
        <v>62</v>
      </c>
      <c r="M351" s="151">
        <v>0</v>
      </c>
      <c r="N351" s="151">
        <v>12477</v>
      </c>
      <c r="O351" s="151">
        <v>204</v>
      </c>
      <c r="P351" s="151">
        <v>204</v>
      </c>
      <c r="Q351" s="151">
        <v>153</v>
      </c>
      <c r="R351" s="151">
        <v>0</v>
      </c>
      <c r="S351" s="152">
        <v>0.015</v>
      </c>
      <c r="T351" s="153">
        <v>329382</v>
      </c>
      <c r="U351" s="153">
        <v>5526</v>
      </c>
      <c r="V351" s="153">
        <v>5439</v>
      </c>
      <c r="W351" s="153">
        <v>0</v>
      </c>
      <c r="X351" s="151">
        <v>4999</v>
      </c>
      <c r="Y351" s="154">
        <v>0.0167768730531723</v>
      </c>
      <c r="Z351" s="154">
        <v>0.0181681115718055</v>
      </c>
      <c r="AA351" s="154">
        <v>0.0170200892857143</v>
      </c>
      <c r="AB351" s="155">
        <v>0.0163500841548449</v>
      </c>
      <c r="AC351" s="156">
        <v>0.00114802228609122</v>
      </c>
      <c r="AD351" s="157">
        <v>86892</v>
      </c>
      <c r="AE351" s="158">
        <v>1469</v>
      </c>
      <c r="AF351" s="158">
        <v>0</v>
      </c>
      <c r="AG351" s="158">
        <v>96411</v>
      </c>
      <c r="AH351" s="158">
        <v>1671</v>
      </c>
      <c r="AI351" s="158">
        <v>0</v>
      </c>
      <c r="AJ351" s="155">
        <v>0.0169060442848594</v>
      </c>
      <c r="AK351" s="155">
        <v>0.0173320471730404</v>
      </c>
      <c r="AL351" s="156">
        <v>-0.000426002888181055</v>
      </c>
    </row>
    <row r="352" ht="33" spans="1:38">
      <c r="A352" s="166" t="s">
        <v>99</v>
      </c>
      <c r="B352" s="167" t="s">
        <v>1787</v>
      </c>
      <c r="C352" s="167" t="s">
        <v>162</v>
      </c>
      <c r="D352" s="150">
        <v>10804</v>
      </c>
      <c r="E352" s="150">
        <v>166</v>
      </c>
      <c r="F352" s="150">
        <v>102</v>
      </c>
      <c r="G352" s="150">
        <v>3</v>
      </c>
      <c r="H352" s="150">
        <v>0</v>
      </c>
      <c r="I352" s="151">
        <v>11728</v>
      </c>
      <c r="J352" s="151">
        <v>139</v>
      </c>
      <c r="K352" s="151">
        <v>139</v>
      </c>
      <c r="L352" s="151">
        <v>28</v>
      </c>
      <c r="M352" s="151">
        <v>0</v>
      </c>
      <c r="N352" s="151">
        <v>10519</v>
      </c>
      <c r="O352" s="151">
        <v>132</v>
      </c>
      <c r="P352" s="151">
        <v>132</v>
      </c>
      <c r="Q352" s="151">
        <v>96</v>
      </c>
      <c r="R352" s="151">
        <v>0</v>
      </c>
      <c r="S352" s="152">
        <v>0.015</v>
      </c>
      <c r="T352" s="153">
        <v>264569</v>
      </c>
      <c r="U352" s="153">
        <v>3616</v>
      </c>
      <c r="V352" s="153">
        <v>3552</v>
      </c>
      <c r="W352" s="153">
        <v>1</v>
      </c>
      <c r="X352" s="151">
        <v>3264</v>
      </c>
      <c r="Y352" s="154">
        <v>0.0136637323344761</v>
      </c>
      <c r="Z352" s="154">
        <v>0.0153646797482414</v>
      </c>
      <c r="AA352" s="154">
        <v>0.0118519781718963</v>
      </c>
      <c r="AB352" s="155">
        <v>0.0125487213613461</v>
      </c>
      <c r="AC352" s="156">
        <v>0.00351270157634508</v>
      </c>
      <c r="AD352" s="157">
        <v>71081</v>
      </c>
      <c r="AE352" s="158">
        <v>978</v>
      </c>
      <c r="AF352" s="158">
        <v>0</v>
      </c>
      <c r="AG352" s="158">
        <v>75961</v>
      </c>
      <c r="AH352" s="158">
        <v>1025</v>
      </c>
      <c r="AI352" s="158">
        <v>0</v>
      </c>
      <c r="AJ352" s="155">
        <v>0.0137589510558377</v>
      </c>
      <c r="AK352" s="155">
        <v>0.0134937665380919</v>
      </c>
      <c r="AL352" s="156">
        <v>0.000265184517745791</v>
      </c>
    </row>
    <row r="353" ht="33" spans="1:38">
      <c r="A353" s="166" t="s">
        <v>99</v>
      </c>
      <c r="B353" s="167" t="s">
        <v>1787</v>
      </c>
      <c r="C353" s="167" t="s">
        <v>163</v>
      </c>
      <c r="D353" s="150">
        <v>20509</v>
      </c>
      <c r="E353" s="150">
        <v>448</v>
      </c>
      <c r="F353" s="150">
        <v>257</v>
      </c>
      <c r="G353" s="150">
        <v>9</v>
      </c>
      <c r="H353" s="150">
        <v>0</v>
      </c>
      <c r="I353" s="151">
        <v>21194</v>
      </c>
      <c r="J353" s="151">
        <v>333</v>
      </c>
      <c r="K353" s="151">
        <v>332</v>
      </c>
      <c r="L353" s="151">
        <v>72</v>
      </c>
      <c r="M353" s="151">
        <v>0</v>
      </c>
      <c r="N353" s="151">
        <v>19863</v>
      </c>
      <c r="O353" s="151">
        <v>309</v>
      </c>
      <c r="P353" s="151">
        <v>305</v>
      </c>
      <c r="Q353" s="151">
        <v>152</v>
      </c>
      <c r="R353" s="151">
        <v>0</v>
      </c>
      <c r="S353" s="152">
        <v>0.015</v>
      </c>
      <c r="T353" s="153">
        <v>519515</v>
      </c>
      <c r="U353" s="153">
        <v>9195</v>
      </c>
      <c r="V353" s="153">
        <v>8970</v>
      </c>
      <c r="W353" s="153">
        <v>4</v>
      </c>
      <c r="X353" s="151">
        <v>8084</v>
      </c>
      <c r="Y353" s="154">
        <v>0.0176915007266393</v>
      </c>
      <c r="Z353" s="154">
        <v>0.0218440684577503</v>
      </c>
      <c r="AA353" s="154">
        <v>0.0157119939605549</v>
      </c>
      <c r="AB353" s="155">
        <v>0.0155565624528017</v>
      </c>
      <c r="AC353" s="156">
        <v>0.00613207449719538</v>
      </c>
      <c r="AD353" s="157">
        <v>141795</v>
      </c>
      <c r="AE353" s="158">
        <v>2527</v>
      </c>
      <c r="AF353" s="158">
        <v>1</v>
      </c>
      <c r="AG353" s="158">
        <v>148785</v>
      </c>
      <c r="AH353" s="158">
        <v>2787</v>
      </c>
      <c r="AI353" s="158">
        <v>0</v>
      </c>
      <c r="AJ353" s="155">
        <v>0.0178144504390141</v>
      </c>
      <c r="AK353" s="155">
        <v>0.0187317269886077</v>
      </c>
      <c r="AL353" s="156">
        <v>-0.000917276549593653</v>
      </c>
    </row>
    <row r="354" ht="33" spans="1:38">
      <c r="A354" s="166" t="s">
        <v>99</v>
      </c>
      <c r="B354" s="167" t="s">
        <v>1787</v>
      </c>
      <c r="C354" s="167" t="s">
        <v>164</v>
      </c>
      <c r="D354" s="150">
        <v>16496</v>
      </c>
      <c r="E354" s="150">
        <v>281</v>
      </c>
      <c r="F354" s="150">
        <v>143</v>
      </c>
      <c r="G354" s="150">
        <v>7</v>
      </c>
      <c r="H354" s="150">
        <v>0</v>
      </c>
      <c r="I354" s="151">
        <v>17286</v>
      </c>
      <c r="J354" s="151">
        <v>285</v>
      </c>
      <c r="K354" s="151">
        <v>284</v>
      </c>
      <c r="L354" s="151">
        <v>149</v>
      </c>
      <c r="M354" s="151">
        <v>0</v>
      </c>
      <c r="N354" s="151">
        <v>15321</v>
      </c>
      <c r="O354" s="151">
        <v>220</v>
      </c>
      <c r="P354" s="151">
        <v>220</v>
      </c>
      <c r="Q354" s="151">
        <v>175</v>
      </c>
      <c r="R354" s="151">
        <v>0</v>
      </c>
      <c r="S354" s="152">
        <v>0.015</v>
      </c>
      <c r="T354" s="153">
        <v>395909</v>
      </c>
      <c r="U354" s="153">
        <v>6860</v>
      </c>
      <c r="V354" s="153">
        <v>6721</v>
      </c>
      <c r="W354" s="153">
        <v>7</v>
      </c>
      <c r="X354" s="151">
        <v>6283</v>
      </c>
      <c r="Y354" s="154">
        <v>0.017309533251328</v>
      </c>
      <c r="Z354" s="154">
        <v>0.0170344325897187</v>
      </c>
      <c r="AA354" s="154">
        <v>0.0164873307879209</v>
      </c>
      <c r="AB354" s="155">
        <v>0.014359376019842</v>
      </c>
      <c r="AC354" s="156">
        <v>0.000547101801797858</v>
      </c>
      <c r="AD354" s="157">
        <v>107541</v>
      </c>
      <c r="AE354" s="158">
        <v>1702</v>
      </c>
      <c r="AF354" s="158">
        <v>0</v>
      </c>
      <c r="AG354" s="158">
        <v>114582</v>
      </c>
      <c r="AH354" s="158">
        <v>1963</v>
      </c>
      <c r="AI354" s="158">
        <v>4</v>
      </c>
      <c r="AJ354" s="155">
        <v>0.0158265219776643</v>
      </c>
      <c r="AK354" s="155">
        <v>0.0170969262187778</v>
      </c>
      <c r="AL354" s="156">
        <v>-0.00127040424111349</v>
      </c>
    </row>
    <row r="355" ht="33" spans="1:38">
      <c r="A355" s="166" t="s">
        <v>99</v>
      </c>
      <c r="B355" s="167" t="s">
        <v>1787</v>
      </c>
      <c r="C355" s="167" t="s">
        <v>165</v>
      </c>
      <c r="D355" s="150">
        <v>20203</v>
      </c>
      <c r="E355" s="150">
        <v>189</v>
      </c>
      <c r="F355" s="150">
        <v>136</v>
      </c>
      <c r="G355" s="150">
        <v>25</v>
      </c>
      <c r="H355" s="150">
        <v>0</v>
      </c>
      <c r="I355" s="151">
        <v>19045</v>
      </c>
      <c r="J355" s="151">
        <v>169</v>
      </c>
      <c r="K355" s="151">
        <v>169</v>
      </c>
      <c r="L355" s="151">
        <v>61</v>
      </c>
      <c r="M355" s="151">
        <v>0</v>
      </c>
      <c r="N355" s="151">
        <v>17415</v>
      </c>
      <c r="O355" s="151">
        <v>211</v>
      </c>
      <c r="P355" s="151">
        <v>211</v>
      </c>
      <c r="Q355" s="151">
        <v>165</v>
      </c>
      <c r="R355" s="151">
        <v>0</v>
      </c>
      <c r="S355" s="152">
        <v>0.015</v>
      </c>
      <c r="T355" s="153">
        <v>465116</v>
      </c>
      <c r="U355" s="153">
        <v>4620</v>
      </c>
      <c r="V355" s="153">
        <v>4565</v>
      </c>
      <c r="W355" s="153">
        <v>4</v>
      </c>
      <c r="X355" s="151">
        <v>4262</v>
      </c>
      <c r="Y355" s="154">
        <v>0.00992440595464357</v>
      </c>
      <c r="Z355" s="154">
        <v>0.00935504628025541</v>
      </c>
      <c r="AA355" s="154">
        <v>0.00887372013651877</v>
      </c>
      <c r="AB355" s="155">
        <v>0.0121159919609532</v>
      </c>
      <c r="AC355" s="156">
        <v>0.000481326143736636</v>
      </c>
      <c r="AD355" s="157">
        <v>127700</v>
      </c>
      <c r="AE355" s="158">
        <v>1320</v>
      </c>
      <c r="AF355" s="158">
        <v>0</v>
      </c>
      <c r="AG355" s="158">
        <v>134220</v>
      </c>
      <c r="AH355" s="158">
        <v>1426</v>
      </c>
      <c r="AI355" s="158">
        <v>0</v>
      </c>
      <c r="AJ355" s="155">
        <v>0.0103367267032107</v>
      </c>
      <c r="AK355" s="155">
        <v>0.0106243480852332</v>
      </c>
      <c r="AL355" s="156">
        <v>-0.000287621382022549</v>
      </c>
    </row>
    <row r="356" ht="33" spans="1:38">
      <c r="A356" s="166" t="s">
        <v>99</v>
      </c>
      <c r="B356" s="167" t="s">
        <v>1787</v>
      </c>
      <c r="C356" s="167" t="s">
        <v>166</v>
      </c>
      <c r="D356" s="150">
        <v>7337</v>
      </c>
      <c r="E356" s="150">
        <v>142</v>
      </c>
      <c r="F356" s="150">
        <v>91</v>
      </c>
      <c r="G356" s="150">
        <v>16</v>
      </c>
      <c r="H356" s="150">
        <v>0</v>
      </c>
      <c r="I356" s="151">
        <v>7818</v>
      </c>
      <c r="J356" s="151">
        <v>173</v>
      </c>
      <c r="K356" s="151">
        <v>173</v>
      </c>
      <c r="L356" s="151">
        <v>37</v>
      </c>
      <c r="M356" s="151">
        <v>0</v>
      </c>
      <c r="N356" s="151">
        <v>6933</v>
      </c>
      <c r="O356" s="151">
        <v>122</v>
      </c>
      <c r="P356" s="151">
        <v>122</v>
      </c>
      <c r="Q356" s="151">
        <v>81</v>
      </c>
      <c r="R356" s="151">
        <v>0</v>
      </c>
      <c r="S356" s="152">
        <v>0.015</v>
      </c>
      <c r="T356" s="153">
        <v>180875</v>
      </c>
      <c r="U356" s="153">
        <v>3617</v>
      </c>
      <c r="V356" s="153">
        <v>3566</v>
      </c>
      <c r="W356" s="153">
        <v>0</v>
      </c>
      <c r="X356" s="151">
        <v>3279</v>
      </c>
      <c r="Y356" s="154">
        <v>0.0199972356599862</v>
      </c>
      <c r="Z356" s="154">
        <v>0.0193539593839444</v>
      </c>
      <c r="AA356" s="154">
        <v>0.0221284215911998</v>
      </c>
      <c r="AB356" s="155">
        <v>0.0175969998557623</v>
      </c>
      <c r="AC356" s="156">
        <v>-0.00277446220725541</v>
      </c>
      <c r="AD356" s="157">
        <v>48766</v>
      </c>
      <c r="AE356" s="158">
        <v>1130</v>
      </c>
      <c r="AF356" s="158">
        <v>0</v>
      </c>
      <c r="AG356" s="158">
        <v>52484</v>
      </c>
      <c r="AH356" s="158">
        <v>945</v>
      </c>
      <c r="AI356" s="158">
        <v>0</v>
      </c>
      <c r="AJ356" s="155">
        <v>0.0231718820489685</v>
      </c>
      <c r="AK356" s="155">
        <v>0.0180054873866321</v>
      </c>
      <c r="AL356" s="156">
        <v>0.00516639466233643</v>
      </c>
    </row>
    <row r="357" ht="33" spans="1:38">
      <c r="A357" s="166" t="s">
        <v>99</v>
      </c>
      <c r="B357" s="167" t="s">
        <v>1787</v>
      </c>
      <c r="C357" s="167" t="s">
        <v>167</v>
      </c>
      <c r="D357" s="150">
        <v>20340</v>
      </c>
      <c r="E357" s="150">
        <v>409</v>
      </c>
      <c r="F357" s="150">
        <v>227</v>
      </c>
      <c r="G357" s="150">
        <v>17</v>
      </c>
      <c r="H357" s="150">
        <v>0</v>
      </c>
      <c r="I357" s="151">
        <v>18548</v>
      </c>
      <c r="J357" s="151">
        <v>151</v>
      </c>
      <c r="K357" s="151">
        <v>151</v>
      </c>
      <c r="L357" s="151">
        <v>66</v>
      </c>
      <c r="M357" s="151">
        <v>0</v>
      </c>
      <c r="N357" s="151">
        <v>17593</v>
      </c>
      <c r="O357" s="151">
        <v>138</v>
      </c>
      <c r="P357" s="151">
        <v>138</v>
      </c>
      <c r="Q357" s="151">
        <v>101</v>
      </c>
      <c r="R357" s="151">
        <v>0</v>
      </c>
      <c r="S357" s="152">
        <v>0.015</v>
      </c>
      <c r="T357" s="153">
        <v>466337</v>
      </c>
      <c r="U357" s="153">
        <v>5619</v>
      </c>
      <c r="V357" s="153">
        <v>5433</v>
      </c>
      <c r="W357" s="153">
        <v>1</v>
      </c>
      <c r="X357" s="151">
        <v>5015</v>
      </c>
      <c r="Y357" s="154">
        <v>0.0120470818313795</v>
      </c>
      <c r="Z357" s="154">
        <v>0.0201081612586037</v>
      </c>
      <c r="AA357" s="154">
        <v>0.00814103946517145</v>
      </c>
      <c r="AB357" s="155">
        <v>0.00784402887512079</v>
      </c>
      <c r="AC357" s="156">
        <v>0.0119671217934323</v>
      </c>
      <c r="AD357" s="157">
        <v>127056</v>
      </c>
      <c r="AE357" s="158">
        <v>1685</v>
      </c>
      <c r="AF357" s="158">
        <v>0</v>
      </c>
      <c r="AG357" s="158">
        <v>132158</v>
      </c>
      <c r="AH357" s="158">
        <v>1451</v>
      </c>
      <c r="AI357" s="158">
        <v>1</v>
      </c>
      <c r="AJ357" s="155">
        <v>0.0132618687822692</v>
      </c>
      <c r="AK357" s="155">
        <v>0.0109717156736633</v>
      </c>
      <c r="AL357" s="156">
        <v>0.00229015310860589</v>
      </c>
    </row>
    <row r="358" ht="33" spans="1:38">
      <c r="A358" s="166" t="s">
        <v>99</v>
      </c>
      <c r="B358" s="167" t="s">
        <v>1787</v>
      </c>
      <c r="C358" s="167" t="s">
        <v>168</v>
      </c>
      <c r="D358" s="150">
        <v>11277</v>
      </c>
      <c r="E358" s="150">
        <v>172</v>
      </c>
      <c r="F358" s="150">
        <v>100</v>
      </c>
      <c r="G358" s="150">
        <v>3</v>
      </c>
      <c r="H358" s="150">
        <v>0</v>
      </c>
      <c r="I358" s="151">
        <v>13557</v>
      </c>
      <c r="J358" s="151">
        <v>285</v>
      </c>
      <c r="K358" s="151">
        <v>284</v>
      </c>
      <c r="L358" s="151">
        <v>46</v>
      </c>
      <c r="M358" s="151">
        <v>0</v>
      </c>
      <c r="N358" s="151">
        <v>11305</v>
      </c>
      <c r="O358" s="151">
        <v>149</v>
      </c>
      <c r="P358" s="151">
        <v>147</v>
      </c>
      <c r="Q358" s="151">
        <v>86</v>
      </c>
      <c r="R358" s="151">
        <v>0</v>
      </c>
      <c r="S358" s="152">
        <v>0.015</v>
      </c>
      <c r="T358" s="153">
        <v>293188</v>
      </c>
      <c r="U358" s="153">
        <v>5631</v>
      </c>
      <c r="V358" s="153">
        <v>5555</v>
      </c>
      <c r="W358" s="153">
        <v>3</v>
      </c>
      <c r="X358" s="151">
        <v>5085</v>
      </c>
      <c r="Y358" s="154">
        <v>0.0191958743195492</v>
      </c>
      <c r="Z358" s="154">
        <v>0.015252283408708</v>
      </c>
      <c r="AA358" s="154">
        <v>0.0210223500774508</v>
      </c>
      <c r="AB358" s="155">
        <v>0.0131800088456435</v>
      </c>
      <c r="AC358" s="156">
        <v>-0.00577006666874277</v>
      </c>
      <c r="AD358" s="157">
        <v>78132</v>
      </c>
      <c r="AE358" s="158">
        <v>1697</v>
      </c>
      <c r="AF358" s="158">
        <v>0</v>
      </c>
      <c r="AG358" s="158">
        <v>85022</v>
      </c>
      <c r="AH358" s="158">
        <v>1568</v>
      </c>
      <c r="AI358" s="158">
        <v>1</v>
      </c>
      <c r="AJ358" s="155">
        <v>0.0217196539190089</v>
      </c>
      <c r="AK358" s="155">
        <v>0.0184305238644116</v>
      </c>
      <c r="AL358" s="156">
        <v>0.00328913005459729</v>
      </c>
    </row>
    <row r="359" ht="33" spans="1:38">
      <c r="A359" s="166" t="s">
        <v>99</v>
      </c>
      <c r="B359" s="167" t="s">
        <v>1787</v>
      </c>
      <c r="C359" s="167" t="s">
        <v>169</v>
      </c>
      <c r="D359" s="150">
        <v>8207</v>
      </c>
      <c r="E359" s="150">
        <v>408</v>
      </c>
      <c r="F359" s="150">
        <v>230</v>
      </c>
      <c r="G359" s="150">
        <v>1</v>
      </c>
      <c r="H359" s="150">
        <v>0</v>
      </c>
      <c r="I359" s="151">
        <v>10245</v>
      </c>
      <c r="J359" s="151">
        <v>165</v>
      </c>
      <c r="K359" s="151">
        <v>164</v>
      </c>
      <c r="L359" s="151">
        <v>43</v>
      </c>
      <c r="M359" s="151">
        <v>0</v>
      </c>
      <c r="N359" s="151">
        <v>8604</v>
      </c>
      <c r="O359" s="151">
        <v>156</v>
      </c>
      <c r="P359" s="151">
        <v>155</v>
      </c>
      <c r="Q359" s="151">
        <v>93</v>
      </c>
      <c r="R359" s="151">
        <v>0</v>
      </c>
      <c r="S359" s="152">
        <v>0.015</v>
      </c>
      <c r="T359" s="153">
        <v>229286</v>
      </c>
      <c r="U359" s="153">
        <v>5589</v>
      </c>
      <c r="V359" s="153">
        <v>5409</v>
      </c>
      <c r="W359" s="153">
        <v>6</v>
      </c>
      <c r="X359" s="151">
        <v>4915</v>
      </c>
      <c r="Y359" s="154">
        <v>0.0243495023682213</v>
      </c>
      <c r="Z359" s="154">
        <v>0.0497136590715243</v>
      </c>
      <c r="AA359" s="154">
        <v>0.0161054172767204</v>
      </c>
      <c r="AB359" s="155">
        <v>0.0181311018131102</v>
      </c>
      <c r="AC359" s="156">
        <v>0.033608241794804</v>
      </c>
      <c r="AD359" s="157">
        <v>59261</v>
      </c>
      <c r="AE359" s="158">
        <v>1620</v>
      </c>
      <c r="AF359" s="158">
        <v>1</v>
      </c>
      <c r="AG359" s="158">
        <v>66285</v>
      </c>
      <c r="AH359" s="158">
        <v>1696</v>
      </c>
      <c r="AI359" s="158">
        <v>1</v>
      </c>
      <c r="AJ359" s="155">
        <v>0.0273198224802146</v>
      </c>
      <c r="AK359" s="155">
        <v>0.025571396243494</v>
      </c>
      <c r="AL359" s="156">
        <v>0.00174842623672064</v>
      </c>
    </row>
    <row r="360" ht="33" spans="1:38">
      <c r="A360" s="166" t="s">
        <v>99</v>
      </c>
      <c r="B360" s="167" t="s">
        <v>1787</v>
      </c>
      <c r="C360" s="167" t="s">
        <v>170</v>
      </c>
      <c r="D360" s="150">
        <v>10318</v>
      </c>
      <c r="E360" s="150">
        <v>222</v>
      </c>
      <c r="F360" s="150">
        <v>119</v>
      </c>
      <c r="G360" s="150">
        <v>0</v>
      </c>
      <c r="H360" s="150">
        <v>0</v>
      </c>
      <c r="I360" s="151">
        <v>12188</v>
      </c>
      <c r="J360" s="151">
        <v>200</v>
      </c>
      <c r="K360" s="151">
        <v>200</v>
      </c>
      <c r="L360" s="151">
        <v>16</v>
      </c>
      <c r="M360" s="151">
        <v>0</v>
      </c>
      <c r="N360" s="151">
        <v>10361</v>
      </c>
      <c r="O360" s="151">
        <v>152</v>
      </c>
      <c r="P360" s="151">
        <v>152</v>
      </c>
      <c r="Q360" s="151">
        <v>106</v>
      </c>
      <c r="R360" s="151">
        <v>0</v>
      </c>
      <c r="S360" s="152">
        <v>0.015</v>
      </c>
      <c r="T360" s="153">
        <v>261304</v>
      </c>
      <c r="U360" s="153">
        <v>4201</v>
      </c>
      <c r="V360" s="153">
        <v>4097</v>
      </c>
      <c r="W360" s="153">
        <v>10</v>
      </c>
      <c r="X360" s="151">
        <v>3689</v>
      </c>
      <c r="Y360" s="154">
        <v>0.016038790068273</v>
      </c>
      <c r="Z360" s="154">
        <v>0.0215157976352006</v>
      </c>
      <c r="AA360" s="154">
        <v>0.0164095831965868</v>
      </c>
      <c r="AB360" s="155">
        <v>0.0146703986101728</v>
      </c>
      <c r="AC360" s="156">
        <v>0.00510621443861381</v>
      </c>
      <c r="AD360" s="157">
        <v>70049</v>
      </c>
      <c r="AE360" s="158">
        <v>1160</v>
      </c>
      <c r="AF360" s="158">
        <v>1</v>
      </c>
      <c r="AG360" s="158">
        <v>75754</v>
      </c>
      <c r="AH360" s="158">
        <v>1311</v>
      </c>
      <c r="AI360" s="158">
        <v>3</v>
      </c>
      <c r="AJ360" s="155">
        <v>0.0165455609644677</v>
      </c>
      <c r="AK360" s="155">
        <v>0.0172664149747868</v>
      </c>
      <c r="AL360" s="156">
        <v>-0.000720854010319082</v>
      </c>
    </row>
    <row r="361" ht="33" spans="1:38">
      <c r="A361" s="166" t="s">
        <v>99</v>
      </c>
      <c r="B361" s="167" t="s">
        <v>1787</v>
      </c>
      <c r="C361" s="167" t="s">
        <v>171</v>
      </c>
      <c r="D361" s="150">
        <v>11476</v>
      </c>
      <c r="E361" s="150">
        <v>334</v>
      </c>
      <c r="F361" s="150">
        <v>202</v>
      </c>
      <c r="G361" s="150">
        <v>34</v>
      </c>
      <c r="H361" s="150">
        <v>0</v>
      </c>
      <c r="I361" s="151">
        <v>12506</v>
      </c>
      <c r="J361" s="151">
        <v>235</v>
      </c>
      <c r="K361" s="151">
        <v>235</v>
      </c>
      <c r="L361" s="151">
        <v>51</v>
      </c>
      <c r="M361" s="151">
        <v>0</v>
      </c>
      <c r="N361" s="151">
        <v>11404</v>
      </c>
      <c r="O361" s="151">
        <v>247</v>
      </c>
      <c r="P361" s="151">
        <v>247</v>
      </c>
      <c r="Q361" s="151">
        <v>179</v>
      </c>
      <c r="R361" s="151">
        <v>0</v>
      </c>
      <c r="S361" s="152">
        <v>0.015</v>
      </c>
      <c r="T361" s="153">
        <v>285468</v>
      </c>
      <c r="U361" s="153">
        <v>6643</v>
      </c>
      <c r="V361" s="153">
        <v>6507</v>
      </c>
      <c r="W361" s="153">
        <v>8</v>
      </c>
      <c r="X361" s="151">
        <v>6030</v>
      </c>
      <c r="Y361" s="154">
        <v>0.0232425350652262</v>
      </c>
      <c r="Z361" s="154">
        <v>0.0291042174973858</v>
      </c>
      <c r="AA361" s="154">
        <v>0.0187909803294419</v>
      </c>
      <c r="AB361" s="155">
        <v>0.0216590669940372</v>
      </c>
      <c r="AC361" s="156">
        <v>0.010313237167944</v>
      </c>
      <c r="AD361" s="157">
        <v>76801</v>
      </c>
      <c r="AE361" s="158">
        <v>1774</v>
      </c>
      <c r="AF361" s="158">
        <v>1</v>
      </c>
      <c r="AG361" s="158">
        <v>81378</v>
      </c>
      <c r="AH361" s="158">
        <v>2093</v>
      </c>
      <c r="AI361" s="158">
        <v>3</v>
      </c>
      <c r="AJ361" s="155">
        <v>0.0230856369057695</v>
      </c>
      <c r="AK361" s="155">
        <v>0.0256826169234928</v>
      </c>
      <c r="AL361" s="156">
        <v>-0.00259698001772338</v>
      </c>
    </row>
    <row r="362" ht="33" spans="1:38">
      <c r="A362" s="166" t="s">
        <v>99</v>
      </c>
      <c r="B362" s="167" t="s">
        <v>1787</v>
      </c>
      <c r="C362" s="167" t="s">
        <v>172</v>
      </c>
      <c r="D362" s="150">
        <v>4781</v>
      </c>
      <c r="E362" s="150">
        <v>115</v>
      </c>
      <c r="F362" s="150">
        <v>52</v>
      </c>
      <c r="G362" s="150">
        <v>4</v>
      </c>
      <c r="H362" s="150">
        <v>0</v>
      </c>
      <c r="I362" s="151">
        <v>4718</v>
      </c>
      <c r="J362" s="151">
        <v>170</v>
      </c>
      <c r="K362" s="151">
        <v>170</v>
      </c>
      <c r="L362" s="151">
        <v>26</v>
      </c>
      <c r="M362" s="151">
        <v>1</v>
      </c>
      <c r="N362" s="151">
        <v>4787</v>
      </c>
      <c r="O362" s="151">
        <v>62</v>
      </c>
      <c r="P362" s="151">
        <v>62</v>
      </c>
      <c r="Q362" s="151">
        <v>19</v>
      </c>
      <c r="R362" s="151">
        <v>0</v>
      </c>
      <c r="S362" s="152">
        <v>0.015</v>
      </c>
      <c r="T362" s="153">
        <v>113726</v>
      </c>
      <c r="U362" s="153">
        <v>2359</v>
      </c>
      <c r="V362" s="153">
        <v>2274</v>
      </c>
      <c r="W362" s="153">
        <v>5</v>
      </c>
      <c r="X362" s="151">
        <v>1975</v>
      </c>
      <c r="Y362" s="154">
        <v>0.0206988727291912</v>
      </c>
      <c r="Z362" s="154">
        <v>0.0240535452834135</v>
      </c>
      <c r="AA362" s="154">
        <v>0.0358202628232302</v>
      </c>
      <c r="AB362" s="155">
        <v>0.0129517443074995</v>
      </c>
      <c r="AC362" s="156">
        <v>-0.0117667175398167</v>
      </c>
      <c r="AD362" s="157">
        <v>30564</v>
      </c>
      <c r="AE362" s="158">
        <v>601</v>
      </c>
      <c r="AF362" s="158">
        <v>1</v>
      </c>
      <c r="AG362" s="158">
        <v>32592</v>
      </c>
      <c r="AH362" s="158">
        <v>597</v>
      </c>
      <c r="AI362" s="158">
        <v>0</v>
      </c>
      <c r="AJ362" s="155">
        <v>0.0196309383588536</v>
      </c>
      <c r="AK362" s="155">
        <v>0.0183173784977909</v>
      </c>
      <c r="AL362" s="156">
        <v>0.00131355986106268</v>
      </c>
    </row>
    <row r="363" ht="33" spans="1:38">
      <c r="A363" s="166" t="s">
        <v>99</v>
      </c>
      <c r="B363" s="167" t="s">
        <v>1787</v>
      </c>
      <c r="C363" s="167" t="s">
        <v>173</v>
      </c>
      <c r="D363" s="150">
        <v>8945</v>
      </c>
      <c r="E363" s="150">
        <v>98</v>
      </c>
      <c r="F363" s="150">
        <v>36</v>
      </c>
      <c r="G363" s="150">
        <v>1</v>
      </c>
      <c r="H363" s="150">
        <v>0</v>
      </c>
      <c r="I363" s="151">
        <v>10030</v>
      </c>
      <c r="J363" s="151">
        <v>130</v>
      </c>
      <c r="K363" s="151">
        <v>130</v>
      </c>
      <c r="L363" s="151">
        <v>15</v>
      </c>
      <c r="M363" s="151">
        <v>0</v>
      </c>
      <c r="N363" s="151">
        <v>9733</v>
      </c>
      <c r="O363" s="151">
        <v>114</v>
      </c>
      <c r="P363" s="151">
        <v>114</v>
      </c>
      <c r="Q363" s="151">
        <v>58</v>
      </c>
      <c r="R363" s="151">
        <v>0</v>
      </c>
      <c r="S363" s="152">
        <v>0.015</v>
      </c>
      <c r="T363" s="153">
        <v>237100</v>
      </c>
      <c r="U363" s="153">
        <v>2989</v>
      </c>
      <c r="V363" s="153">
        <v>2926</v>
      </c>
      <c r="W363" s="153">
        <v>1</v>
      </c>
      <c r="X363" s="151">
        <v>2678</v>
      </c>
      <c r="Y363" s="154">
        <v>0.0126022775200337</v>
      </c>
      <c r="Z363" s="154">
        <v>0.0109558412520961</v>
      </c>
      <c r="AA363" s="154">
        <v>0.0129611166500499</v>
      </c>
      <c r="AB363" s="155">
        <v>0.0117127298880099</v>
      </c>
      <c r="AC363" s="156">
        <v>-0.00200527539795371</v>
      </c>
      <c r="AD363" s="157">
        <v>62793</v>
      </c>
      <c r="AE363" s="158">
        <v>829</v>
      </c>
      <c r="AF363" s="158">
        <v>0</v>
      </c>
      <c r="AG363" s="158">
        <v>68644</v>
      </c>
      <c r="AH363" s="158">
        <v>880</v>
      </c>
      <c r="AI363" s="158">
        <v>1</v>
      </c>
      <c r="AJ363" s="155">
        <v>0.0132021085152804</v>
      </c>
      <c r="AK363" s="155">
        <v>0.0128051978322942</v>
      </c>
      <c r="AL363" s="156">
        <v>0.000396910682986211</v>
      </c>
    </row>
    <row r="364" ht="33" spans="1:38">
      <c r="A364" s="166" t="s">
        <v>99</v>
      </c>
      <c r="B364" s="167" t="s">
        <v>33</v>
      </c>
      <c r="C364" s="167" t="s">
        <v>174</v>
      </c>
      <c r="D364" s="150">
        <v>0</v>
      </c>
      <c r="E364" s="150">
        <v>0</v>
      </c>
      <c r="F364" s="150">
        <v>0</v>
      </c>
      <c r="G364" s="150">
        <v>0</v>
      </c>
      <c r="H364" s="150">
        <v>0</v>
      </c>
      <c r="I364" s="151">
        <v>0</v>
      </c>
      <c r="J364" s="151">
        <v>0</v>
      </c>
      <c r="K364" s="151">
        <v>0</v>
      </c>
      <c r="L364" s="151">
        <v>0</v>
      </c>
      <c r="M364" s="151">
        <v>0</v>
      </c>
      <c r="N364" s="151">
        <v>0</v>
      </c>
      <c r="O364" s="151">
        <v>0</v>
      </c>
      <c r="P364" s="151">
        <v>0</v>
      </c>
      <c r="Q364" s="151">
        <v>0</v>
      </c>
      <c r="R364" s="151">
        <v>0</v>
      </c>
      <c r="S364" s="152">
        <v>0.015</v>
      </c>
      <c r="T364" s="153">
        <v>0</v>
      </c>
      <c r="U364" s="153">
        <v>0</v>
      </c>
      <c r="V364" s="153">
        <v>0</v>
      </c>
      <c r="W364" s="153">
        <v>0</v>
      </c>
      <c r="X364" s="151">
        <v>0</v>
      </c>
      <c r="Y364" s="154">
        <v>0</v>
      </c>
      <c r="Z364" s="154">
        <v>0</v>
      </c>
      <c r="AA364" s="154">
        <v>0</v>
      </c>
      <c r="AB364" s="155">
        <v>0</v>
      </c>
      <c r="AC364" s="156">
        <v>0</v>
      </c>
      <c r="AD364" s="157">
        <v>0</v>
      </c>
      <c r="AE364" s="158">
        <v>0</v>
      </c>
      <c r="AF364" s="158">
        <v>0</v>
      </c>
      <c r="AG364" s="158">
        <v>0</v>
      </c>
      <c r="AH364" s="158">
        <v>0</v>
      </c>
      <c r="AI364" s="158">
        <v>0</v>
      </c>
      <c r="AJ364" s="155">
        <v>0</v>
      </c>
      <c r="AK364" s="155">
        <v>0</v>
      </c>
      <c r="AL364" s="156">
        <v>0</v>
      </c>
    </row>
    <row r="365" ht="33" spans="1:38">
      <c r="A365" s="166" t="s">
        <v>99</v>
      </c>
      <c r="B365" s="167" t="s">
        <v>1788</v>
      </c>
      <c r="C365" s="167" t="s">
        <v>175</v>
      </c>
      <c r="D365" s="150">
        <v>16000</v>
      </c>
      <c r="E365" s="150">
        <v>248</v>
      </c>
      <c r="F365" s="150">
        <v>176</v>
      </c>
      <c r="G365" s="150">
        <v>69</v>
      </c>
      <c r="H365" s="150">
        <v>0</v>
      </c>
      <c r="I365" s="151">
        <v>15249</v>
      </c>
      <c r="J365" s="151">
        <v>246</v>
      </c>
      <c r="K365" s="151">
        <v>246</v>
      </c>
      <c r="L365" s="151">
        <v>70</v>
      </c>
      <c r="M365" s="151">
        <v>0</v>
      </c>
      <c r="N365" s="151">
        <v>14693</v>
      </c>
      <c r="O365" s="151">
        <v>246</v>
      </c>
      <c r="P365" s="151">
        <v>245</v>
      </c>
      <c r="Q365" s="151">
        <v>188</v>
      </c>
      <c r="R365" s="151">
        <v>0</v>
      </c>
      <c r="S365" s="152">
        <v>0.015</v>
      </c>
      <c r="T365" s="153">
        <v>374608</v>
      </c>
      <c r="U365" s="153">
        <v>5620</v>
      </c>
      <c r="V365" s="153">
        <v>5547</v>
      </c>
      <c r="W365" s="153">
        <v>18</v>
      </c>
      <c r="X365" s="151">
        <v>5096</v>
      </c>
      <c r="Y365" s="154">
        <v>0.014954298893777</v>
      </c>
      <c r="Z365" s="154">
        <v>0.0155</v>
      </c>
      <c r="AA365" s="154">
        <v>0.0161322053905174</v>
      </c>
      <c r="AB365" s="155">
        <v>0.0167426665759205</v>
      </c>
      <c r="AC365" s="156">
        <v>-0.00063220539051741</v>
      </c>
      <c r="AD365" s="157">
        <v>103350</v>
      </c>
      <c r="AE365" s="158">
        <v>1561</v>
      </c>
      <c r="AF365" s="158">
        <v>1</v>
      </c>
      <c r="AG365" s="158">
        <v>107329</v>
      </c>
      <c r="AH365" s="158">
        <v>1747</v>
      </c>
      <c r="AI365" s="158">
        <v>17</v>
      </c>
      <c r="AJ365" s="155">
        <v>0.0150943396226415</v>
      </c>
      <c r="AK365" s="155">
        <v>0.0161186631758425</v>
      </c>
      <c r="AL365" s="156">
        <v>-0.00102432355320099</v>
      </c>
    </row>
    <row r="366" ht="33" spans="1:38">
      <c r="A366" s="166" t="s">
        <v>99</v>
      </c>
      <c r="B366" s="167" t="s">
        <v>1788</v>
      </c>
      <c r="C366" s="167" t="s">
        <v>176</v>
      </c>
      <c r="D366" s="150">
        <v>18404</v>
      </c>
      <c r="E366" s="150">
        <v>257</v>
      </c>
      <c r="F366" s="150">
        <v>215</v>
      </c>
      <c r="G366" s="150">
        <v>2</v>
      </c>
      <c r="H366" s="150">
        <v>0</v>
      </c>
      <c r="I366" s="151">
        <v>21766</v>
      </c>
      <c r="J366" s="151">
        <v>124</v>
      </c>
      <c r="K366" s="151">
        <v>124</v>
      </c>
      <c r="L366" s="151">
        <v>45</v>
      </c>
      <c r="M366" s="151">
        <v>0</v>
      </c>
      <c r="N366" s="151">
        <v>17970</v>
      </c>
      <c r="O366" s="151">
        <v>281</v>
      </c>
      <c r="P366" s="151">
        <v>281</v>
      </c>
      <c r="Q366" s="151">
        <v>153</v>
      </c>
      <c r="R366" s="151">
        <v>0</v>
      </c>
      <c r="S366" s="152">
        <v>0.015</v>
      </c>
      <c r="T366" s="153">
        <v>481485</v>
      </c>
      <c r="U366" s="153">
        <v>7279</v>
      </c>
      <c r="V366" s="153">
        <v>7235</v>
      </c>
      <c r="W366" s="153">
        <v>7</v>
      </c>
      <c r="X366" s="151">
        <v>6688</v>
      </c>
      <c r="Y366" s="154">
        <v>0.0151032742453036</v>
      </c>
      <c r="Z366" s="154">
        <v>0.013964355574875</v>
      </c>
      <c r="AA366" s="154">
        <v>0.0056969585592208</v>
      </c>
      <c r="AB366" s="155">
        <v>0.0156371730662215</v>
      </c>
      <c r="AC366" s="156">
        <v>0.00826739701565422</v>
      </c>
      <c r="AD366" s="157">
        <v>129526</v>
      </c>
      <c r="AE366" s="158">
        <v>1983</v>
      </c>
      <c r="AF366" s="158">
        <v>1</v>
      </c>
      <c r="AG366" s="158">
        <v>139534</v>
      </c>
      <c r="AH366" s="158">
        <v>2158</v>
      </c>
      <c r="AI366" s="158">
        <v>2</v>
      </c>
      <c r="AJ366" s="155">
        <v>0.0153019470994241</v>
      </c>
      <c r="AK366" s="155">
        <v>0.0154514311923976</v>
      </c>
      <c r="AL366" s="156">
        <v>-0.000149484092973499</v>
      </c>
    </row>
    <row r="367" ht="33" spans="1:38">
      <c r="A367" s="166" t="s">
        <v>99</v>
      </c>
      <c r="B367" s="167" t="s">
        <v>1788</v>
      </c>
      <c r="C367" s="167" t="s">
        <v>177</v>
      </c>
      <c r="D367" s="150">
        <v>7930</v>
      </c>
      <c r="E367" s="150">
        <v>202</v>
      </c>
      <c r="F367" s="150">
        <v>97</v>
      </c>
      <c r="G367" s="150">
        <v>4</v>
      </c>
      <c r="H367" s="150">
        <v>0</v>
      </c>
      <c r="I367" s="151">
        <v>9470</v>
      </c>
      <c r="J367" s="151">
        <v>175</v>
      </c>
      <c r="K367" s="151">
        <v>174</v>
      </c>
      <c r="L367" s="151">
        <v>15</v>
      </c>
      <c r="M367" s="151">
        <v>0</v>
      </c>
      <c r="N367" s="151">
        <v>8208</v>
      </c>
      <c r="O367" s="151">
        <v>171</v>
      </c>
      <c r="P367" s="151">
        <v>171</v>
      </c>
      <c r="Q367" s="151">
        <v>81</v>
      </c>
      <c r="R367" s="151">
        <v>0</v>
      </c>
      <c r="S367" s="152">
        <v>0.015</v>
      </c>
      <c r="T367" s="153">
        <v>207101</v>
      </c>
      <c r="U367" s="153">
        <v>4196</v>
      </c>
      <c r="V367" s="153">
        <v>4088</v>
      </c>
      <c r="W367" s="153">
        <v>4</v>
      </c>
      <c r="X367" s="151">
        <v>3678</v>
      </c>
      <c r="Y367" s="154">
        <v>0.0202413315242321</v>
      </c>
      <c r="Z367" s="154">
        <v>0.0254728877679697</v>
      </c>
      <c r="AA367" s="154">
        <v>0.0184794086589229</v>
      </c>
      <c r="AB367" s="155">
        <v>0.0208333333333333</v>
      </c>
      <c r="AC367" s="156">
        <v>0.00699347910904682</v>
      </c>
      <c r="AD367" s="157">
        <v>54836</v>
      </c>
      <c r="AE367" s="158">
        <v>1154</v>
      </c>
      <c r="AF367" s="158">
        <v>1</v>
      </c>
      <c r="AG367" s="158">
        <v>60010</v>
      </c>
      <c r="AH367" s="158">
        <v>1290</v>
      </c>
      <c r="AI367" s="158">
        <v>1</v>
      </c>
      <c r="AJ367" s="155">
        <v>0.0210263330658691</v>
      </c>
      <c r="AK367" s="155">
        <v>0.0214797533744376</v>
      </c>
      <c r="AL367" s="156">
        <v>-0.000453420308568455</v>
      </c>
    </row>
    <row r="368" ht="33" spans="1:38">
      <c r="A368" s="166" t="s">
        <v>99</v>
      </c>
      <c r="B368" s="167" t="s">
        <v>1788</v>
      </c>
      <c r="C368" s="167" t="s">
        <v>178</v>
      </c>
      <c r="D368" s="150">
        <v>7600</v>
      </c>
      <c r="E368" s="150">
        <v>76</v>
      </c>
      <c r="F368" s="150">
        <v>20</v>
      </c>
      <c r="G368" s="150">
        <v>7</v>
      </c>
      <c r="H368" s="150">
        <v>0</v>
      </c>
      <c r="I368" s="151">
        <v>8703</v>
      </c>
      <c r="J368" s="151">
        <v>113</v>
      </c>
      <c r="K368" s="151">
        <v>113</v>
      </c>
      <c r="L368" s="151">
        <v>18</v>
      </c>
      <c r="M368" s="151">
        <v>0</v>
      </c>
      <c r="N368" s="151">
        <v>7492</v>
      </c>
      <c r="O368" s="151">
        <v>82</v>
      </c>
      <c r="P368" s="151">
        <v>82</v>
      </c>
      <c r="Q368" s="151">
        <v>46</v>
      </c>
      <c r="R368" s="151">
        <v>0</v>
      </c>
      <c r="S368" s="152">
        <v>0.015</v>
      </c>
      <c r="T368" s="153">
        <v>197443</v>
      </c>
      <c r="U368" s="153">
        <v>2668</v>
      </c>
      <c r="V368" s="153">
        <v>2610</v>
      </c>
      <c r="W368" s="153">
        <v>1</v>
      </c>
      <c r="X368" s="151">
        <v>2421</v>
      </c>
      <c r="Y368" s="154">
        <v>0.013507695891979</v>
      </c>
      <c r="Z368" s="154">
        <v>0.01</v>
      </c>
      <c r="AA368" s="154">
        <v>0.0129840284959209</v>
      </c>
      <c r="AB368" s="155">
        <v>0.0109450080085424</v>
      </c>
      <c r="AC368" s="156">
        <v>-0.00298402849592095</v>
      </c>
      <c r="AD368" s="157">
        <v>51982</v>
      </c>
      <c r="AE368" s="158">
        <v>726</v>
      </c>
      <c r="AF368" s="158">
        <v>0</v>
      </c>
      <c r="AG368" s="158">
        <v>56265</v>
      </c>
      <c r="AH368" s="158">
        <v>709</v>
      </c>
      <c r="AI368" s="158">
        <v>1</v>
      </c>
      <c r="AJ368" s="155">
        <v>0.0139663729752607</v>
      </c>
      <c r="AK368" s="155">
        <v>0.0125833111170355</v>
      </c>
      <c r="AL368" s="156">
        <v>0.00138306185822521</v>
      </c>
    </row>
    <row r="369" ht="33" spans="1:38">
      <c r="A369" s="166" t="s">
        <v>99</v>
      </c>
      <c r="B369" s="167" t="s">
        <v>1788</v>
      </c>
      <c r="C369" s="167" t="s">
        <v>179</v>
      </c>
      <c r="D369" s="150">
        <v>10895</v>
      </c>
      <c r="E369" s="150">
        <v>334</v>
      </c>
      <c r="F369" s="150">
        <v>205</v>
      </c>
      <c r="G369" s="150">
        <v>0</v>
      </c>
      <c r="H369" s="150">
        <v>0</v>
      </c>
      <c r="I369" s="151">
        <v>11900</v>
      </c>
      <c r="J369" s="151">
        <v>99</v>
      </c>
      <c r="K369" s="151">
        <v>99</v>
      </c>
      <c r="L369" s="151">
        <v>26</v>
      </c>
      <c r="M369" s="151">
        <v>0</v>
      </c>
      <c r="N369" s="151">
        <v>9133</v>
      </c>
      <c r="O369" s="151">
        <v>213</v>
      </c>
      <c r="P369" s="151">
        <v>213</v>
      </c>
      <c r="Q369" s="151">
        <v>145</v>
      </c>
      <c r="R369" s="151">
        <v>0</v>
      </c>
      <c r="S369" s="152">
        <v>0.015</v>
      </c>
      <c r="T369" s="153">
        <v>271915</v>
      </c>
      <c r="U369" s="153">
        <v>5456</v>
      </c>
      <c r="V369" s="153">
        <v>5326</v>
      </c>
      <c r="W369" s="153">
        <v>3</v>
      </c>
      <c r="X369" s="151">
        <v>4895</v>
      </c>
      <c r="Y369" s="154">
        <v>0.0200540610117132</v>
      </c>
      <c r="Z369" s="154">
        <v>0.030656264341441</v>
      </c>
      <c r="AA369" s="154">
        <v>0.00831932773109244</v>
      </c>
      <c r="AB369" s="155">
        <v>0.0233220190517902</v>
      </c>
      <c r="AC369" s="156">
        <v>0.0223369366103486</v>
      </c>
      <c r="AD369" s="157">
        <v>70177</v>
      </c>
      <c r="AE369" s="158">
        <v>1588</v>
      </c>
      <c r="AF369" s="158">
        <v>0</v>
      </c>
      <c r="AG369" s="158">
        <v>81160</v>
      </c>
      <c r="AH369" s="158">
        <v>1470</v>
      </c>
      <c r="AI369" s="158">
        <v>0</v>
      </c>
      <c r="AJ369" s="155">
        <v>0.0226284965159525</v>
      </c>
      <c r="AK369" s="155">
        <v>0.0181123706259241</v>
      </c>
      <c r="AL369" s="156">
        <v>0.00451612589002842</v>
      </c>
    </row>
    <row r="370" ht="33" spans="1:38">
      <c r="A370" s="166" t="s">
        <v>99</v>
      </c>
      <c r="B370" s="167" t="s">
        <v>1788</v>
      </c>
      <c r="C370" s="167" t="s">
        <v>180</v>
      </c>
      <c r="D370" s="150">
        <v>0</v>
      </c>
      <c r="E370" s="150">
        <v>0</v>
      </c>
      <c r="F370" s="150">
        <v>0</v>
      </c>
      <c r="G370" s="150">
        <v>0</v>
      </c>
      <c r="H370" s="150">
        <v>0</v>
      </c>
      <c r="I370" s="151">
        <v>0</v>
      </c>
      <c r="J370" s="151">
        <v>0</v>
      </c>
      <c r="K370" s="151">
        <v>0</v>
      </c>
      <c r="L370" s="151">
        <v>0</v>
      </c>
      <c r="M370" s="151">
        <v>0</v>
      </c>
      <c r="N370" s="151">
        <v>14</v>
      </c>
      <c r="O370" s="151">
        <v>1</v>
      </c>
      <c r="P370" s="151">
        <v>1</v>
      </c>
      <c r="Q370" s="151">
        <v>1</v>
      </c>
      <c r="R370" s="151">
        <v>0</v>
      </c>
      <c r="S370" s="152">
        <v>0.015</v>
      </c>
      <c r="T370" s="153">
        <v>196135</v>
      </c>
      <c r="U370" s="153">
        <v>2499</v>
      </c>
      <c r="V370" s="153">
        <v>2498</v>
      </c>
      <c r="W370" s="153">
        <v>2</v>
      </c>
      <c r="X370" s="151">
        <v>2476</v>
      </c>
      <c r="Y370" s="154">
        <v>0.012731027098682</v>
      </c>
      <c r="Z370" s="154">
        <v>0</v>
      </c>
      <c r="AA370" s="154">
        <v>0</v>
      </c>
      <c r="AB370" s="155">
        <v>0.0714285714285714</v>
      </c>
      <c r="AC370" s="156">
        <v>0</v>
      </c>
      <c r="AD370" s="157">
        <v>577</v>
      </c>
      <c r="AE370" s="158">
        <v>2</v>
      </c>
      <c r="AF370" s="158">
        <v>0</v>
      </c>
      <c r="AG370" s="158">
        <v>77378</v>
      </c>
      <c r="AH370" s="158">
        <v>1065</v>
      </c>
      <c r="AI370" s="158">
        <v>1</v>
      </c>
      <c r="AJ370" s="155">
        <v>0.00346620450606586</v>
      </c>
      <c r="AK370" s="155">
        <v>0.0137506784874254</v>
      </c>
      <c r="AL370" s="156">
        <v>-0.0102844739813595</v>
      </c>
    </row>
    <row r="371" ht="33" spans="1:38">
      <c r="A371" s="166" t="s">
        <v>99</v>
      </c>
      <c r="B371" s="167" t="s">
        <v>1788</v>
      </c>
      <c r="C371" s="167" t="s">
        <v>181</v>
      </c>
      <c r="D371" s="150">
        <v>8149</v>
      </c>
      <c r="E371" s="150">
        <v>167</v>
      </c>
      <c r="F371" s="150">
        <v>116</v>
      </c>
      <c r="G371" s="150">
        <v>0</v>
      </c>
      <c r="H371" s="150">
        <v>0</v>
      </c>
      <c r="I371" s="151">
        <v>8998</v>
      </c>
      <c r="J371" s="151">
        <v>130</v>
      </c>
      <c r="K371" s="151">
        <v>130</v>
      </c>
      <c r="L371" s="151">
        <v>19</v>
      </c>
      <c r="M371" s="151">
        <v>0</v>
      </c>
      <c r="N371" s="151">
        <v>6736</v>
      </c>
      <c r="O371" s="151">
        <v>96</v>
      </c>
      <c r="P371" s="151">
        <v>95</v>
      </c>
      <c r="Q371" s="151">
        <v>58</v>
      </c>
      <c r="R371" s="151">
        <v>0</v>
      </c>
      <c r="S371" s="152">
        <v>0.015</v>
      </c>
      <c r="T371" s="153">
        <v>197476</v>
      </c>
      <c r="U371" s="153">
        <v>3047</v>
      </c>
      <c r="V371" s="153">
        <v>2992</v>
      </c>
      <c r="W371" s="153">
        <v>4</v>
      </c>
      <c r="X371" s="151">
        <v>2676</v>
      </c>
      <c r="Y371" s="154">
        <v>0.0154094674795925</v>
      </c>
      <c r="Z371" s="154">
        <v>0.0204933120628298</v>
      </c>
      <c r="AA371" s="154">
        <v>0.0144476550344521</v>
      </c>
      <c r="AB371" s="155">
        <v>0.0142517814726841</v>
      </c>
      <c r="AC371" s="156">
        <v>0.0060456570283777</v>
      </c>
      <c r="AD371" s="157">
        <v>52766</v>
      </c>
      <c r="AE371" s="158">
        <v>901</v>
      </c>
      <c r="AF371" s="158">
        <v>0</v>
      </c>
      <c r="AG371" s="158">
        <v>57067</v>
      </c>
      <c r="AH371" s="158">
        <v>869</v>
      </c>
      <c r="AI371" s="158">
        <v>0</v>
      </c>
      <c r="AJ371" s="155">
        <v>0.0170753894553311</v>
      </c>
      <c r="AK371" s="155">
        <v>0.0152277147913856</v>
      </c>
      <c r="AL371" s="156">
        <v>0.00184767466394552</v>
      </c>
    </row>
    <row r="372" ht="33" spans="1:38">
      <c r="A372" s="166" t="s">
        <v>99</v>
      </c>
      <c r="B372" s="167" t="s">
        <v>1788</v>
      </c>
      <c r="C372" s="167" t="s">
        <v>182</v>
      </c>
      <c r="D372" s="150">
        <v>3474</v>
      </c>
      <c r="E372" s="150">
        <v>76</v>
      </c>
      <c r="F372" s="150">
        <v>46</v>
      </c>
      <c r="G372" s="150">
        <v>1</v>
      </c>
      <c r="H372" s="150">
        <v>0</v>
      </c>
      <c r="I372" s="151">
        <v>4434</v>
      </c>
      <c r="J372" s="151">
        <v>45</v>
      </c>
      <c r="K372" s="151">
        <v>45</v>
      </c>
      <c r="L372" s="151">
        <v>5</v>
      </c>
      <c r="M372" s="151">
        <v>0</v>
      </c>
      <c r="N372" s="151">
        <v>3773</v>
      </c>
      <c r="O372" s="151">
        <v>54</v>
      </c>
      <c r="P372" s="151">
        <v>54</v>
      </c>
      <c r="Q372" s="151">
        <v>33</v>
      </c>
      <c r="R372" s="151">
        <v>0</v>
      </c>
      <c r="S372" s="152">
        <v>0.015</v>
      </c>
      <c r="T372" s="153">
        <v>94896</v>
      </c>
      <c r="U372" s="153">
        <v>1377</v>
      </c>
      <c r="V372" s="153">
        <v>1347</v>
      </c>
      <c r="W372" s="153">
        <v>0</v>
      </c>
      <c r="X372" s="151">
        <v>1224</v>
      </c>
      <c r="Y372" s="154">
        <v>0.01451062215478</v>
      </c>
      <c r="Z372" s="154">
        <v>0.0218767990788716</v>
      </c>
      <c r="AA372" s="154">
        <v>0.010148849797023</v>
      </c>
      <c r="AB372" s="155">
        <v>0.014312218393851</v>
      </c>
      <c r="AC372" s="156">
        <v>0.0117279492818486</v>
      </c>
      <c r="AD372" s="157">
        <v>25178</v>
      </c>
      <c r="AE372" s="158">
        <v>396</v>
      </c>
      <c r="AF372" s="158">
        <v>0</v>
      </c>
      <c r="AG372" s="158">
        <v>27367</v>
      </c>
      <c r="AH372" s="158">
        <v>389</v>
      </c>
      <c r="AI372" s="158">
        <v>0</v>
      </c>
      <c r="AJ372" s="155">
        <v>0.0157280165223608</v>
      </c>
      <c r="AK372" s="155">
        <v>0.0142141995834399</v>
      </c>
      <c r="AL372" s="156">
        <v>0.00151381693892088</v>
      </c>
    </row>
    <row r="373" ht="33" spans="1:38">
      <c r="A373" s="166" t="s">
        <v>99</v>
      </c>
      <c r="B373" s="167" t="s">
        <v>1788</v>
      </c>
      <c r="C373" s="167" t="s">
        <v>183</v>
      </c>
      <c r="D373" s="150">
        <v>9952</v>
      </c>
      <c r="E373" s="150">
        <v>120</v>
      </c>
      <c r="F373" s="150">
        <v>75</v>
      </c>
      <c r="G373" s="150">
        <v>0</v>
      </c>
      <c r="H373" s="150">
        <v>0</v>
      </c>
      <c r="I373" s="151">
        <v>11096</v>
      </c>
      <c r="J373" s="151">
        <v>70</v>
      </c>
      <c r="K373" s="151">
        <v>70</v>
      </c>
      <c r="L373" s="151">
        <v>19</v>
      </c>
      <c r="M373" s="151">
        <v>0</v>
      </c>
      <c r="N373" s="151">
        <v>8113</v>
      </c>
      <c r="O373" s="151">
        <v>187</v>
      </c>
      <c r="P373" s="151">
        <v>187</v>
      </c>
      <c r="Q373" s="151">
        <v>125</v>
      </c>
      <c r="R373" s="151">
        <v>0</v>
      </c>
      <c r="S373" s="152">
        <v>0.015</v>
      </c>
      <c r="T373" s="153">
        <v>239010</v>
      </c>
      <c r="U373" s="153">
        <v>3847</v>
      </c>
      <c r="V373" s="153">
        <v>3802</v>
      </c>
      <c r="W373" s="153">
        <v>4</v>
      </c>
      <c r="X373" s="151">
        <v>3479</v>
      </c>
      <c r="Y373" s="154">
        <v>0.0160788251537593</v>
      </c>
      <c r="Z373" s="154">
        <v>0.0120578778135048</v>
      </c>
      <c r="AA373" s="154">
        <v>0.00630857966834895</v>
      </c>
      <c r="AB373" s="155">
        <v>0.023049426845803</v>
      </c>
      <c r="AC373" s="156">
        <v>0.00574929814515587</v>
      </c>
      <c r="AD373" s="157">
        <v>64812</v>
      </c>
      <c r="AE373" s="158">
        <v>1019</v>
      </c>
      <c r="AF373" s="158">
        <v>0</v>
      </c>
      <c r="AG373" s="158">
        <v>71021</v>
      </c>
      <c r="AH373" s="158">
        <v>1287</v>
      </c>
      <c r="AI373" s="158">
        <v>0</v>
      </c>
      <c r="AJ373" s="155">
        <v>0.0157223970869592</v>
      </c>
      <c r="AK373" s="155">
        <v>0.0181214007124653</v>
      </c>
      <c r="AL373" s="156">
        <v>-0.00239900362550612</v>
      </c>
    </row>
    <row r="374" ht="33" spans="1:38">
      <c r="A374" s="166" t="s">
        <v>99</v>
      </c>
      <c r="B374" s="167" t="s">
        <v>1788</v>
      </c>
      <c r="C374" s="167" t="s">
        <v>184</v>
      </c>
      <c r="D374" s="150">
        <v>6675</v>
      </c>
      <c r="E374" s="150">
        <v>122</v>
      </c>
      <c r="F374" s="150">
        <v>68</v>
      </c>
      <c r="G374" s="150">
        <v>0</v>
      </c>
      <c r="H374" s="150">
        <v>0</v>
      </c>
      <c r="I374" s="151">
        <v>7213</v>
      </c>
      <c r="J374" s="151">
        <v>136</v>
      </c>
      <c r="K374" s="151">
        <v>136</v>
      </c>
      <c r="L374" s="151">
        <v>33</v>
      </c>
      <c r="M374" s="151">
        <v>0</v>
      </c>
      <c r="N374" s="151">
        <v>5341</v>
      </c>
      <c r="O374" s="151">
        <v>58</v>
      </c>
      <c r="P374" s="151">
        <v>58</v>
      </c>
      <c r="Q374" s="151">
        <v>27</v>
      </c>
      <c r="R374" s="151">
        <v>0</v>
      </c>
      <c r="S374" s="152">
        <v>0.015</v>
      </c>
      <c r="T374" s="153">
        <v>162099</v>
      </c>
      <c r="U374" s="153">
        <v>2779</v>
      </c>
      <c r="V374" s="153">
        <v>2723</v>
      </c>
      <c r="W374" s="153">
        <v>5</v>
      </c>
      <c r="X374" s="151">
        <v>2452</v>
      </c>
      <c r="Y374" s="154">
        <v>0.017112998846384</v>
      </c>
      <c r="Z374" s="154">
        <v>0.0182771535580524</v>
      </c>
      <c r="AA374" s="154">
        <v>0.0188548454179953</v>
      </c>
      <c r="AB374" s="155">
        <v>0.0108593896274106</v>
      </c>
      <c r="AC374" s="156">
        <v>-0.000577691859942851</v>
      </c>
      <c r="AD374" s="157">
        <v>42778</v>
      </c>
      <c r="AE374" s="158">
        <v>782</v>
      </c>
      <c r="AF374" s="158">
        <v>1</v>
      </c>
      <c r="AG374" s="158">
        <v>48543</v>
      </c>
      <c r="AH374" s="158">
        <v>844</v>
      </c>
      <c r="AI374" s="158">
        <v>1</v>
      </c>
      <c r="AJ374" s="155">
        <v>0.018257048015335</v>
      </c>
      <c r="AK374" s="155">
        <v>0.0173660465978617</v>
      </c>
      <c r="AL374" s="156">
        <v>0.000891001417473294</v>
      </c>
    </row>
    <row r="375" ht="33" spans="1:38">
      <c r="A375" s="166" t="s">
        <v>99</v>
      </c>
      <c r="B375" s="167" t="s">
        <v>1788</v>
      </c>
      <c r="C375" s="167" t="s">
        <v>185</v>
      </c>
      <c r="D375" s="150">
        <v>6189</v>
      </c>
      <c r="E375" s="150">
        <v>70</v>
      </c>
      <c r="F375" s="150">
        <v>30</v>
      </c>
      <c r="G375" s="150">
        <v>1</v>
      </c>
      <c r="H375" s="150">
        <v>0</v>
      </c>
      <c r="I375" s="151">
        <v>6967</v>
      </c>
      <c r="J375" s="151">
        <v>75</v>
      </c>
      <c r="K375" s="151">
        <v>74</v>
      </c>
      <c r="L375" s="151">
        <v>4</v>
      </c>
      <c r="M375" s="151">
        <v>0</v>
      </c>
      <c r="N375" s="151">
        <v>6133</v>
      </c>
      <c r="O375" s="151">
        <v>68</v>
      </c>
      <c r="P375" s="151">
        <v>68</v>
      </c>
      <c r="Q375" s="151">
        <v>23</v>
      </c>
      <c r="R375" s="151">
        <v>0</v>
      </c>
      <c r="S375" s="152">
        <v>0.015</v>
      </c>
      <c r="T375" s="153">
        <v>164000</v>
      </c>
      <c r="U375" s="153">
        <v>2102</v>
      </c>
      <c r="V375" s="153">
        <v>2061</v>
      </c>
      <c r="W375" s="153">
        <v>0</v>
      </c>
      <c r="X375" s="151">
        <v>1872</v>
      </c>
      <c r="Y375" s="154">
        <v>0.0128170731707317</v>
      </c>
      <c r="Z375" s="154">
        <v>0.0113103894005494</v>
      </c>
      <c r="AA375" s="154">
        <v>0.0107650351657815</v>
      </c>
      <c r="AB375" s="155">
        <v>0.0110875591064732</v>
      </c>
      <c r="AC375" s="156">
        <v>0.000545354234767819</v>
      </c>
      <c r="AD375" s="157">
        <v>42628</v>
      </c>
      <c r="AE375" s="158">
        <v>527</v>
      </c>
      <c r="AF375" s="158">
        <v>0</v>
      </c>
      <c r="AG375" s="158">
        <v>46981</v>
      </c>
      <c r="AH375" s="158">
        <v>618</v>
      </c>
      <c r="AI375" s="158">
        <v>0</v>
      </c>
      <c r="AJ375" s="155">
        <v>0.0123627662569203</v>
      </c>
      <c r="AK375" s="155">
        <v>0.0131542538473</v>
      </c>
      <c r="AL375" s="156">
        <v>-0.000791487590379638</v>
      </c>
    </row>
    <row r="376" ht="33" spans="1:38">
      <c r="A376" s="166" t="s">
        <v>99</v>
      </c>
      <c r="B376" s="167" t="s">
        <v>1788</v>
      </c>
      <c r="C376" s="167" t="s">
        <v>186</v>
      </c>
      <c r="D376" s="150">
        <v>5434</v>
      </c>
      <c r="E376" s="150">
        <v>95</v>
      </c>
      <c r="F376" s="150">
        <v>50</v>
      </c>
      <c r="G376" s="150">
        <v>0</v>
      </c>
      <c r="H376" s="150">
        <v>0</v>
      </c>
      <c r="I376" s="151">
        <v>6659</v>
      </c>
      <c r="J376" s="151">
        <v>150</v>
      </c>
      <c r="K376" s="151">
        <v>149</v>
      </c>
      <c r="L376" s="151">
        <v>16</v>
      </c>
      <c r="M376" s="151">
        <v>0</v>
      </c>
      <c r="N376" s="151">
        <v>5562</v>
      </c>
      <c r="O376" s="151">
        <v>95</v>
      </c>
      <c r="P376" s="151">
        <v>95</v>
      </c>
      <c r="Q376" s="151">
        <v>40</v>
      </c>
      <c r="R376" s="151">
        <v>0</v>
      </c>
      <c r="S376" s="152">
        <v>0.015</v>
      </c>
      <c r="T376" s="153">
        <v>151928</v>
      </c>
      <c r="U376" s="153">
        <v>2661</v>
      </c>
      <c r="V376" s="153">
        <v>2614</v>
      </c>
      <c r="W376" s="153">
        <v>1</v>
      </c>
      <c r="X376" s="151">
        <v>2332</v>
      </c>
      <c r="Y376" s="154">
        <v>0.0175082934021379</v>
      </c>
      <c r="Z376" s="154">
        <v>0.0174825174825175</v>
      </c>
      <c r="AA376" s="154">
        <v>0.0225259047905091</v>
      </c>
      <c r="AB376" s="155">
        <v>0.0170801869830996</v>
      </c>
      <c r="AC376" s="156">
        <v>-0.0050433873079916</v>
      </c>
      <c r="AD376" s="157">
        <v>38202</v>
      </c>
      <c r="AE376" s="158">
        <v>788</v>
      </c>
      <c r="AF376" s="158">
        <v>0</v>
      </c>
      <c r="AG376" s="158">
        <v>43241</v>
      </c>
      <c r="AH376" s="158">
        <v>762</v>
      </c>
      <c r="AI376" s="158">
        <v>0</v>
      </c>
      <c r="AJ376" s="155">
        <v>0.0206271922935972</v>
      </c>
      <c r="AK376" s="155">
        <v>0.0176221641497653</v>
      </c>
      <c r="AL376" s="156">
        <v>0.00300502814383193</v>
      </c>
    </row>
    <row r="377" ht="33" spans="1:38">
      <c r="A377" s="166" t="s">
        <v>99</v>
      </c>
      <c r="B377" s="167" t="s">
        <v>1788</v>
      </c>
      <c r="C377" s="167" t="s">
        <v>187</v>
      </c>
      <c r="D377" s="150">
        <v>13545</v>
      </c>
      <c r="E377" s="150">
        <v>181</v>
      </c>
      <c r="F377" s="150">
        <v>136</v>
      </c>
      <c r="G377" s="150">
        <v>6</v>
      </c>
      <c r="H377" s="150">
        <v>0</v>
      </c>
      <c r="I377" s="151">
        <v>14994</v>
      </c>
      <c r="J377" s="151">
        <v>144</v>
      </c>
      <c r="K377" s="151">
        <v>144</v>
      </c>
      <c r="L377" s="151">
        <v>36</v>
      </c>
      <c r="M377" s="151">
        <v>0</v>
      </c>
      <c r="N377" s="151">
        <v>13554</v>
      </c>
      <c r="O377" s="151">
        <v>138</v>
      </c>
      <c r="P377" s="151">
        <v>138</v>
      </c>
      <c r="Q377" s="151">
        <v>96</v>
      </c>
      <c r="R377" s="151">
        <v>0</v>
      </c>
      <c r="S377" s="152">
        <v>0.015</v>
      </c>
      <c r="T377" s="153">
        <v>341127</v>
      </c>
      <c r="U377" s="153">
        <v>4528</v>
      </c>
      <c r="V377" s="153">
        <v>4481</v>
      </c>
      <c r="W377" s="153">
        <v>0</v>
      </c>
      <c r="X377" s="151">
        <v>4156</v>
      </c>
      <c r="Y377" s="154">
        <v>0.0132736488170095</v>
      </c>
      <c r="Z377" s="154">
        <v>0.0133628645256552</v>
      </c>
      <c r="AA377" s="154">
        <v>0.00960384153661465</v>
      </c>
      <c r="AB377" s="155">
        <v>0.0101814962372731</v>
      </c>
      <c r="AC377" s="156">
        <v>0.00375902298904058</v>
      </c>
      <c r="AD377" s="157">
        <v>90373</v>
      </c>
      <c r="AE377" s="158">
        <v>1224</v>
      </c>
      <c r="AF377" s="158">
        <v>0</v>
      </c>
      <c r="AG377" s="158">
        <v>97936</v>
      </c>
      <c r="AH377" s="158">
        <v>1402</v>
      </c>
      <c r="AI377" s="158">
        <v>0</v>
      </c>
      <c r="AJ377" s="155">
        <v>0.0135438681907207</v>
      </c>
      <c r="AK377" s="155">
        <v>0.0143154713282143</v>
      </c>
      <c r="AL377" s="156">
        <v>-0.000771603137493665</v>
      </c>
    </row>
    <row r="378" ht="33" spans="1:38">
      <c r="A378" s="166" t="s">
        <v>99</v>
      </c>
      <c r="B378" s="167" t="s">
        <v>1788</v>
      </c>
      <c r="C378" s="167" t="s">
        <v>188</v>
      </c>
      <c r="D378" s="150">
        <v>5502</v>
      </c>
      <c r="E378" s="150">
        <v>62</v>
      </c>
      <c r="F378" s="150">
        <v>43</v>
      </c>
      <c r="G378" s="150">
        <v>0</v>
      </c>
      <c r="H378" s="150">
        <v>0</v>
      </c>
      <c r="I378" s="151">
        <v>6232</v>
      </c>
      <c r="J378" s="151">
        <v>51</v>
      </c>
      <c r="K378" s="151">
        <v>51</v>
      </c>
      <c r="L378" s="151">
        <v>24</v>
      </c>
      <c r="M378" s="151">
        <v>0</v>
      </c>
      <c r="N378" s="151">
        <v>4566</v>
      </c>
      <c r="O378" s="151">
        <v>74</v>
      </c>
      <c r="P378" s="151">
        <v>74</v>
      </c>
      <c r="Q378" s="151">
        <v>52</v>
      </c>
      <c r="R378" s="151">
        <v>0</v>
      </c>
      <c r="S378" s="152">
        <v>0.015</v>
      </c>
      <c r="T378" s="153">
        <v>130748</v>
      </c>
      <c r="U378" s="153">
        <v>1682</v>
      </c>
      <c r="V378" s="153">
        <v>1663</v>
      </c>
      <c r="W378" s="153">
        <v>0</v>
      </c>
      <c r="X378" s="151">
        <v>1545</v>
      </c>
      <c r="Y378" s="154">
        <v>0.012864441521094</v>
      </c>
      <c r="Z378" s="154">
        <v>0.0112686295892403</v>
      </c>
      <c r="AA378" s="154">
        <v>0.00818356867779204</v>
      </c>
      <c r="AB378" s="155">
        <v>0.0162067455102935</v>
      </c>
      <c r="AC378" s="156">
        <v>0.00308506091144824</v>
      </c>
      <c r="AD378" s="157">
        <v>36044</v>
      </c>
      <c r="AE378" s="158">
        <v>459</v>
      </c>
      <c r="AF378" s="158">
        <v>0</v>
      </c>
      <c r="AG378" s="158">
        <v>38428</v>
      </c>
      <c r="AH378" s="158">
        <v>457</v>
      </c>
      <c r="AI378" s="158">
        <v>0</v>
      </c>
      <c r="AJ378" s="155">
        <v>0.0127344356897126</v>
      </c>
      <c r="AK378" s="155">
        <v>0.011892370146768</v>
      </c>
      <c r="AL378" s="156">
        <v>0.000842065542944592</v>
      </c>
    </row>
    <row r="379" ht="33" spans="1:38">
      <c r="A379" s="166" t="s">
        <v>99</v>
      </c>
      <c r="B379" s="167" t="s">
        <v>1788</v>
      </c>
      <c r="C379" s="167" t="s">
        <v>189</v>
      </c>
      <c r="D379" s="150">
        <v>6142</v>
      </c>
      <c r="E379" s="150">
        <v>133</v>
      </c>
      <c r="F379" s="150">
        <v>86</v>
      </c>
      <c r="G379" s="150">
        <v>2</v>
      </c>
      <c r="H379" s="150">
        <v>0</v>
      </c>
      <c r="I379" s="151">
        <v>7453</v>
      </c>
      <c r="J379" s="151">
        <v>113</v>
      </c>
      <c r="K379" s="151">
        <v>113</v>
      </c>
      <c r="L379" s="151">
        <v>23</v>
      </c>
      <c r="M379" s="151">
        <v>0</v>
      </c>
      <c r="N379" s="151">
        <v>6517</v>
      </c>
      <c r="O379" s="151">
        <v>87</v>
      </c>
      <c r="P379" s="151">
        <v>87</v>
      </c>
      <c r="Q379" s="151">
        <v>65</v>
      </c>
      <c r="R379" s="151">
        <v>0</v>
      </c>
      <c r="S379" s="152">
        <v>0.015</v>
      </c>
      <c r="T379" s="153">
        <v>171148</v>
      </c>
      <c r="U379" s="153">
        <v>2722</v>
      </c>
      <c r="V379" s="153">
        <v>2675</v>
      </c>
      <c r="W379" s="153">
        <v>0</v>
      </c>
      <c r="X379" s="151">
        <v>2445</v>
      </c>
      <c r="Y379" s="154">
        <v>0.0159043634748872</v>
      </c>
      <c r="Z379" s="154">
        <v>0.0216541843047867</v>
      </c>
      <c r="AA379" s="154">
        <v>0.0151616798604589</v>
      </c>
      <c r="AB379" s="155">
        <v>0.0133497007825687</v>
      </c>
      <c r="AC379" s="156">
        <v>0.00649250444432784</v>
      </c>
      <c r="AD379" s="157">
        <v>44187</v>
      </c>
      <c r="AE379" s="158">
        <v>731</v>
      </c>
      <c r="AF379" s="158">
        <v>0</v>
      </c>
      <c r="AG379" s="158">
        <v>49391</v>
      </c>
      <c r="AH379" s="158">
        <v>815</v>
      </c>
      <c r="AI379" s="158">
        <v>0</v>
      </c>
      <c r="AJ379" s="155">
        <v>0.0165433272229389</v>
      </c>
      <c r="AK379" s="155">
        <v>0.0165009819602762</v>
      </c>
      <c r="AL379" s="156">
        <v>4.23452626627102e-5</v>
      </c>
    </row>
    <row r="380" ht="33" spans="1:38">
      <c r="A380" s="166" t="s">
        <v>99</v>
      </c>
      <c r="B380" s="167" t="s">
        <v>1788</v>
      </c>
      <c r="C380" s="167" t="s">
        <v>190</v>
      </c>
      <c r="D380" s="150">
        <v>5276</v>
      </c>
      <c r="E380" s="150">
        <v>101</v>
      </c>
      <c r="F380" s="150">
        <v>45</v>
      </c>
      <c r="G380" s="150">
        <v>0</v>
      </c>
      <c r="H380" s="150">
        <v>0</v>
      </c>
      <c r="I380" s="151">
        <v>6091</v>
      </c>
      <c r="J380" s="151">
        <v>112</v>
      </c>
      <c r="K380" s="151">
        <v>111</v>
      </c>
      <c r="L380" s="151">
        <v>11</v>
      </c>
      <c r="M380" s="151">
        <v>0</v>
      </c>
      <c r="N380" s="151">
        <v>5308</v>
      </c>
      <c r="O380" s="151">
        <v>92</v>
      </c>
      <c r="P380" s="151">
        <v>92</v>
      </c>
      <c r="Q380" s="151">
        <v>52</v>
      </c>
      <c r="R380" s="151">
        <v>0</v>
      </c>
      <c r="S380" s="152">
        <v>0.015</v>
      </c>
      <c r="T380" s="153">
        <v>137549</v>
      </c>
      <c r="U380" s="153">
        <v>2352</v>
      </c>
      <c r="V380" s="153">
        <v>2295</v>
      </c>
      <c r="W380" s="153">
        <v>3</v>
      </c>
      <c r="X380" s="151">
        <v>2079</v>
      </c>
      <c r="Y380" s="154">
        <v>0.0170775505456237</v>
      </c>
      <c r="Z380" s="154">
        <v>0.0191432903714936</v>
      </c>
      <c r="AA380" s="154">
        <v>0.0183877852569365</v>
      </c>
      <c r="AB380" s="155">
        <v>0.0173323285606631</v>
      </c>
      <c r="AC380" s="156">
        <v>0.000755505114557093</v>
      </c>
      <c r="AD380" s="157">
        <v>36239</v>
      </c>
      <c r="AE380" s="158">
        <v>684</v>
      </c>
      <c r="AF380" s="158">
        <v>1</v>
      </c>
      <c r="AG380" s="158">
        <v>39952</v>
      </c>
      <c r="AH380" s="158">
        <v>673</v>
      </c>
      <c r="AI380" s="158">
        <v>2</v>
      </c>
      <c r="AJ380" s="155">
        <v>0.0188470984298684</v>
      </c>
      <c r="AK380" s="155">
        <v>0.016795154185022</v>
      </c>
      <c r="AL380" s="156">
        <v>0.00205194424484635</v>
      </c>
    </row>
    <row r="381" ht="33" spans="1:38">
      <c r="A381" s="166" t="s">
        <v>99</v>
      </c>
      <c r="B381" s="167" t="s">
        <v>1789</v>
      </c>
      <c r="C381" s="167" t="s">
        <v>191</v>
      </c>
      <c r="D381" s="150">
        <v>7598</v>
      </c>
      <c r="E381" s="150">
        <v>201</v>
      </c>
      <c r="F381" s="150">
        <v>128</v>
      </c>
      <c r="G381" s="150">
        <v>1</v>
      </c>
      <c r="H381" s="150">
        <v>0</v>
      </c>
      <c r="I381" s="151">
        <v>8926</v>
      </c>
      <c r="J381" s="151">
        <v>218</v>
      </c>
      <c r="K381" s="151">
        <v>218</v>
      </c>
      <c r="L381" s="151">
        <v>74</v>
      </c>
      <c r="M381" s="151">
        <v>0</v>
      </c>
      <c r="N381" s="151">
        <v>7767</v>
      </c>
      <c r="O381" s="151">
        <v>195</v>
      </c>
      <c r="P381" s="151">
        <v>195</v>
      </c>
      <c r="Q381" s="151">
        <v>153</v>
      </c>
      <c r="R381" s="151">
        <v>1</v>
      </c>
      <c r="S381" s="152">
        <v>0.015</v>
      </c>
      <c r="T381" s="153">
        <v>192219</v>
      </c>
      <c r="U381" s="153">
        <v>5082</v>
      </c>
      <c r="V381" s="153">
        <v>5009</v>
      </c>
      <c r="W381" s="153">
        <v>34</v>
      </c>
      <c r="X381" s="151">
        <v>4557</v>
      </c>
      <c r="Y381" s="154">
        <v>0.026261711901529</v>
      </c>
      <c r="Z381" s="154">
        <v>0.026454330086865</v>
      </c>
      <c r="AA381" s="154">
        <v>0.0244230338337441</v>
      </c>
      <c r="AB381" s="155">
        <v>0.024977468778164</v>
      </c>
      <c r="AC381" s="156">
        <v>0.00203129625312085</v>
      </c>
      <c r="AD381" s="157">
        <v>51372</v>
      </c>
      <c r="AE381" s="158">
        <v>1534</v>
      </c>
      <c r="AF381" s="158">
        <v>2</v>
      </c>
      <c r="AG381" s="158">
        <v>55353</v>
      </c>
      <c r="AH381" s="158">
        <v>1507</v>
      </c>
      <c r="AI381" s="158">
        <v>30</v>
      </c>
      <c r="AJ381" s="155">
        <v>0.0298216927509149</v>
      </c>
      <c r="AK381" s="155">
        <v>0.0266832872653695</v>
      </c>
      <c r="AL381" s="156">
        <v>0.00313840548554536</v>
      </c>
    </row>
    <row r="382" ht="33" spans="1:38">
      <c r="A382" s="166" t="s">
        <v>99</v>
      </c>
      <c r="B382" s="167" t="s">
        <v>1789</v>
      </c>
      <c r="C382" s="167" t="s">
        <v>192</v>
      </c>
      <c r="D382" s="150">
        <v>8471</v>
      </c>
      <c r="E382" s="150">
        <v>219</v>
      </c>
      <c r="F382" s="150">
        <v>123</v>
      </c>
      <c r="G382" s="150">
        <v>18</v>
      </c>
      <c r="H382" s="150">
        <v>0</v>
      </c>
      <c r="I382" s="151">
        <v>10742</v>
      </c>
      <c r="J382" s="151">
        <v>238</v>
      </c>
      <c r="K382" s="151">
        <v>238</v>
      </c>
      <c r="L382" s="151">
        <v>64</v>
      </c>
      <c r="M382" s="151">
        <v>0</v>
      </c>
      <c r="N382" s="151">
        <v>8875</v>
      </c>
      <c r="O382" s="151">
        <v>138</v>
      </c>
      <c r="P382" s="151">
        <v>138</v>
      </c>
      <c r="Q382" s="151">
        <v>100</v>
      </c>
      <c r="R382" s="151">
        <v>0</v>
      </c>
      <c r="S382" s="152">
        <v>0.015</v>
      </c>
      <c r="T382" s="153">
        <v>222609</v>
      </c>
      <c r="U382" s="153">
        <v>4444</v>
      </c>
      <c r="V382" s="153">
        <v>4347</v>
      </c>
      <c r="W382" s="153">
        <v>1</v>
      </c>
      <c r="X382" s="151">
        <v>3959</v>
      </c>
      <c r="Y382" s="154">
        <v>0.0199587617751304</v>
      </c>
      <c r="Z382" s="154">
        <v>0.0258529099279896</v>
      </c>
      <c r="AA382" s="154">
        <v>0.0221560230869484</v>
      </c>
      <c r="AB382" s="155">
        <v>0.0155492957746479</v>
      </c>
      <c r="AC382" s="156">
        <v>0.00369688684104118</v>
      </c>
      <c r="AD382" s="157">
        <v>60029</v>
      </c>
      <c r="AE382" s="158">
        <v>1343</v>
      </c>
      <c r="AF382" s="158">
        <v>0</v>
      </c>
      <c r="AG382" s="158">
        <v>65299</v>
      </c>
      <c r="AH382" s="158">
        <v>1364</v>
      </c>
      <c r="AI382" s="158">
        <v>0</v>
      </c>
      <c r="AJ382" s="155">
        <v>0.0223725199486915</v>
      </c>
      <c r="AK382" s="155">
        <v>0.0208885281551019</v>
      </c>
      <c r="AL382" s="156">
        <v>0.00148399179358955</v>
      </c>
    </row>
    <row r="383" ht="33" spans="1:38">
      <c r="A383" s="166" t="s">
        <v>99</v>
      </c>
      <c r="B383" s="167" t="s">
        <v>1789</v>
      </c>
      <c r="C383" s="167" t="s">
        <v>193</v>
      </c>
      <c r="D383" s="150">
        <v>9773</v>
      </c>
      <c r="E383" s="150">
        <v>171</v>
      </c>
      <c r="F383" s="150">
        <v>84</v>
      </c>
      <c r="G383" s="150">
        <v>3</v>
      </c>
      <c r="H383" s="150">
        <v>0</v>
      </c>
      <c r="I383" s="151">
        <v>12291</v>
      </c>
      <c r="J383" s="151">
        <v>247</v>
      </c>
      <c r="K383" s="151">
        <v>244</v>
      </c>
      <c r="L383" s="151">
        <v>29</v>
      </c>
      <c r="M383" s="151">
        <v>0</v>
      </c>
      <c r="N383" s="151">
        <v>10503</v>
      </c>
      <c r="O383" s="151">
        <v>227</v>
      </c>
      <c r="P383" s="151">
        <v>227</v>
      </c>
      <c r="Q383" s="151">
        <v>143</v>
      </c>
      <c r="R383" s="151">
        <v>0</v>
      </c>
      <c r="S383" s="152">
        <v>0.015</v>
      </c>
      <c r="T383" s="153">
        <v>262500</v>
      </c>
      <c r="U383" s="153">
        <v>4737</v>
      </c>
      <c r="V383" s="153">
        <v>4644</v>
      </c>
      <c r="W383" s="153">
        <v>4</v>
      </c>
      <c r="X383" s="151">
        <v>4144</v>
      </c>
      <c r="Y383" s="154">
        <v>0.0180304761904762</v>
      </c>
      <c r="Z383" s="154">
        <v>0.0174971861250384</v>
      </c>
      <c r="AA383" s="154">
        <v>0.0200960052070621</v>
      </c>
      <c r="AB383" s="155">
        <v>0.0216128725126154</v>
      </c>
      <c r="AC383" s="156">
        <v>-0.00259881908202371</v>
      </c>
      <c r="AD383" s="157">
        <v>67947</v>
      </c>
      <c r="AE383" s="158">
        <v>1427</v>
      </c>
      <c r="AF383" s="158">
        <v>0</v>
      </c>
      <c r="AG383" s="158">
        <v>75089</v>
      </c>
      <c r="AH383" s="158">
        <v>1426</v>
      </c>
      <c r="AI383" s="158">
        <v>0</v>
      </c>
      <c r="AJ383" s="155">
        <v>0.0210016630609151</v>
      </c>
      <c r="AK383" s="155">
        <v>0.0189907975868636</v>
      </c>
      <c r="AL383" s="156">
        <v>0.00201086547405153</v>
      </c>
    </row>
    <row r="384" ht="33" spans="1:38">
      <c r="A384" s="166" t="s">
        <v>99</v>
      </c>
      <c r="B384" s="167" t="s">
        <v>1789</v>
      </c>
      <c r="C384" s="167" t="s">
        <v>194</v>
      </c>
      <c r="D384" s="150">
        <v>5401</v>
      </c>
      <c r="E384" s="150">
        <v>117</v>
      </c>
      <c r="F384" s="150">
        <v>87</v>
      </c>
      <c r="G384" s="150">
        <v>0</v>
      </c>
      <c r="H384" s="150">
        <v>0</v>
      </c>
      <c r="I384" s="151">
        <v>6697</v>
      </c>
      <c r="J384" s="151">
        <v>120</v>
      </c>
      <c r="K384" s="151">
        <v>120</v>
      </c>
      <c r="L384" s="151">
        <v>50</v>
      </c>
      <c r="M384" s="151">
        <v>0</v>
      </c>
      <c r="N384" s="151">
        <v>5524</v>
      </c>
      <c r="O384" s="151">
        <v>70</v>
      </c>
      <c r="P384" s="151">
        <v>70</v>
      </c>
      <c r="Q384" s="151">
        <v>45</v>
      </c>
      <c r="R384" s="151">
        <v>0</v>
      </c>
      <c r="S384" s="152">
        <v>0.015</v>
      </c>
      <c r="T384" s="153">
        <v>141287</v>
      </c>
      <c r="U384" s="153">
        <v>2585</v>
      </c>
      <c r="V384" s="153">
        <v>2555</v>
      </c>
      <c r="W384" s="153">
        <v>2</v>
      </c>
      <c r="X384" s="151">
        <v>2303</v>
      </c>
      <c r="Y384" s="154">
        <v>0.0182819367670062</v>
      </c>
      <c r="Z384" s="154">
        <v>0.0216626550638771</v>
      </c>
      <c r="AA384" s="154">
        <v>0.017918470957145</v>
      </c>
      <c r="AB384" s="155">
        <v>0.0126719768283852</v>
      </c>
      <c r="AC384" s="156">
        <v>0.00374418410673207</v>
      </c>
      <c r="AD384" s="157">
        <v>37649</v>
      </c>
      <c r="AE384" s="158">
        <v>706</v>
      </c>
      <c r="AF384" s="158">
        <v>0</v>
      </c>
      <c r="AG384" s="158">
        <v>41271</v>
      </c>
      <c r="AH384" s="158">
        <v>797</v>
      </c>
      <c r="AI384" s="158">
        <v>1</v>
      </c>
      <c r="AJ384" s="155">
        <v>0.0187521580918484</v>
      </c>
      <c r="AK384" s="155">
        <v>0.0192871507838434</v>
      </c>
      <c r="AL384" s="156">
        <v>-0.000534992691994987</v>
      </c>
    </row>
    <row r="385" ht="33" spans="1:38">
      <c r="A385" s="166" t="s">
        <v>99</v>
      </c>
      <c r="B385" s="167" t="s">
        <v>1789</v>
      </c>
      <c r="C385" s="167" t="s">
        <v>195</v>
      </c>
      <c r="D385" s="150">
        <v>6909</v>
      </c>
      <c r="E385" s="150">
        <v>231</v>
      </c>
      <c r="F385" s="150">
        <v>112</v>
      </c>
      <c r="G385" s="150">
        <v>1</v>
      </c>
      <c r="H385" s="150">
        <v>0</v>
      </c>
      <c r="I385" s="151">
        <v>8643</v>
      </c>
      <c r="J385" s="151">
        <v>238</v>
      </c>
      <c r="K385" s="151">
        <v>236</v>
      </c>
      <c r="L385" s="151">
        <v>79</v>
      </c>
      <c r="M385" s="151">
        <v>0</v>
      </c>
      <c r="N385" s="151">
        <v>7190</v>
      </c>
      <c r="O385" s="151">
        <v>182</v>
      </c>
      <c r="P385" s="151">
        <v>180</v>
      </c>
      <c r="Q385" s="151">
        <v>144</v>
      </c>
      <c r="R385" s="151">
        <v>1</v>
      </c>
      <c r="S385" s="152">
        <v>0.015</v>
      </c>
      <c r="T385" s="153">
        <v>186376</v>
      </c>
      <c r="U385" s="153">
        <v>5118</v>
      </c>
      <c r="V385" s="153">
        <v>4989</v>
      </c>
      <c r="W385" s="153">
        <v>11</v>
      </c>
      <c r="X385" s="151">
        <v>4547</v>
      </c>
      <c r="Y385" s="154">
        <v>0.0274015967721166</v>
      </c>
      <c r="Z385" s="154">
        <v>0.033434650455927</v>
      </c>
      <c r="AA385" s="154">
        <v>0.0275367349300012</v>
      </c>
      <c r="AB385" s="155">
        <v>0.0251738525730181</v>
      </c>
      <c r="AC385" s="156">
        <v>0.00589791552592589</v>
      </c>
      <c r="AD385" s="157">
        <v>48338</v>
      </c>
      <c r="AE385" s="158">
        <v>1506</v>
      </c>
      <c r="AF385" s="158">
        <v>3</v>
      </c>
      <c r="AG385" s="158">
        <v>53550</v>
      </c>
      <c r="AH385" s="158">
        <v>1513</v>
      </c>
      <c r="AI385" s="158">
        <v>3</v>
      </c>
      <c r="AJ385" s="155">
        <v>0.0310935495883156</v>
      </c>
      <c r="AK385" s="155">
        <v>0.0281979458450047</v>
      </c>
      <c r="AL385" s="156">
        <v>0.00289560374331094</v>
      </c>
    </row>
    <row r="386" ht="33" spans="1:38">
      <c r="A386" s="166" t="s">
        <v>99</v>
      </c>
      <c r="B386" s="167" t="s">
        <v>1789</v>
      </c>
      <c r="C386" s="167" t="s">
        <v>196</v>
      </c>
      <c r="D386" s="150">
        <v>9234</v>
      </c>
      <c r="E386" s="150">
        <v>299</v>
      </c>
      <c r="F386" s="150">
        <v>128</v>
      </c>
      <c r="G386" s="150">
        <v>9</v>
      </c>
      <c r="H386" s="150">
        <v>0</v>
      </c>
      <c r="I386" s="151">
        <v>10625</v>
      </c>
      <c r="J386" s="151">
        <v>157</v>
      </c>
      <c r="K386" s="151">
        <v>157</v>
      </c>
      <c r="L386" s="151">
        <v>7</v>
      </c>
      <c r="M386" s="151">
        <v>0</v>
      </c>
      <c r="N386" s="151">
        <v>9078</v>
      </c>
      <c r="O386" s="151">
        <v>219</v>
      </c>
      <c r="P386" s="151">
        <v>218</v>
      </c>
      <c r="Q386" s="151">
        <v>65</v>
      </c>
      <c r="R386" s="151">
        <v>1</v>
      </c>
      <c r="S386" s="152">
        <v>0.015</v>
      </c>
      <c r="T386" s="153">
        <v>230122</v>
      </c>
      <c r="U386" s="153">
        <v>5864</v>
      </c>
      <c r="V386" s="153">
        <v>5689</v>
      </c>
      <c r="W386" s="153">
        <v>40</v>
      </c>
      <c r="X386" s="151">
        <v>4935</v>
      </c>
      <c r="Y386" s="154">
        <v>0.0253083147200181</v>
      </c>
      <c r="Z386" s="154">
        <v>0.0323803335499242</v>
      </c>
      <c r="AA386" s="154">
        <v>0.0147764705882353</v>
      </c>
      <c r="AB386" s="155">
        <v>0.0240141000220313</v>
      </c>
      <c r="AC386" s="156">
        <v>0.0176038629616889</v>
      </c>
      <c r="AD386" s="157">
        <v>61353</v>
      </c>
      <c r="AE386" s="158">
        <v>1481</v>
      </c>
      <c r="AF386" s="158">
        <v>5</v>
      </c>
      <c r="AG386" s="158">
        <v>67840</v>
      </c>
      <c r="AH386" s="158">
        <v>1830</v>
      </c>
      <c r="AI386" s="158">
        <v>6</v>
      </c>
      <c r="AJ386" s="155">
        <v>0.0240575033005721</v>
      </c>
      <c r="AK386" s="155">
        <v>0.0268867924528302</v>
      </c>
      <c r="AL386" s="156">
        <v>-0.00282928915225809</v>
      </c>
    </row>
    <row r="387" ht="33" spans="1:38">
      <c r="A387" s="166" t="s">
        <v>99</v>
      </c>
      <c r="B387" s="167" t="s">
        <v>1789</v>
      </c>
      <c r="C387" s="167" t="s">
        <v>197</v>
      </c>
      <c r="D387" s="150">
        <v>9569</v>
      </c>
      <c r="E387" s="150">
        <v>279</v>
      </c>
      <c r="F387" s="150">
        <v>152</v>
      </c>
      <c r="G387" s="150">
        <v>0</v>
      </c>
      <c r="H387" s="150">
        <v>0</v>
      </c>
      <c r="I387" s="151">
        <v>10285</v>
      </c>
      <c r="J387" s="151">
        <v>301</v>
      </c>
      <c r="K387" s="151">
        <v>301</v>
      </c>
      <c r="L387" s="151">
        <v>105</v>
      </c>
      <c r="M387" s="151">
        <v>0</v>
      </c>
      <c r="N387" s="151">
        <v>9410</v>
      </c>
      <c r="O387" s="151">
        <v>187</v>
      </c>
      <c r="P387" s="151">
        <v>187</v>
      </c>
      <c r="Q387" s="151">
        <v>143</v>
      </c>
      <c r="R387" s="151">
        <v>0</v>
      </c>
      <c r="S387" s="152">
        <v>0.015</v>
      </c>
      <c r="T387" s="153">
        <v>229059</v>
      </c>
      <c r="U387" s="153">
        <v>7014</v>
      </c>
      <c r="V387" s="153">
        <v>6883</v>
      </c>
      <c r="W387" s="153">
        <v>16</v>
      </c>
      <c r="X387" s="151">
        <v>6293</v>
      </c>
      <c r="Y387" s="154">
        <v>0.0305510807259265</v>
      </c>
      <c r="Z387" s="154">
        <v>0.0291566516877417</v>
      </c>
      <c r="AA387" s="154">
        <v>0.0292659212445309</v>
      </c>
      <c r="AB387" s="155">
        <v>0.0198724760892667</v>
      </c>
      <c r="AC387" s="156">
        <v>-0.000109269556789207</v>
      </c>
      <c r="AD387" s="157">
        <v>62301</v>
      </c>
      <c r="AE387" s="158">
        <v>1787</v>
      </c>
      <c r="AF387" s="158">
        <v>2</v>
      </c>
      <c r="AG387" s="158">
        <v>64880</v>
      </c>
      <c r="AH387" s="158">
        <v>2240</v>
      </c>
      <c r="AI387" s="158">
        <v>7</v>
      </c>
      <c r="AJ387" s="155">
        <v>0.0286512255019984</v>
      </c>
      <c r="AK387" s="155">
        <v>0.0344173859432799</v>
      </c>
      <c r="AL387" s="156">
        <v>-0.00576616044128154</v>
      </c>
    </row>
    <row r="388" ht="33" spans="1:38">
      <c r="A388" s="166" t="s">
        <v>99</v>
      </c>
      <c r="B388" s="167" t="s">
        <v>1789</v>
      </c>
      <c r="C388" s="167" t="s">
        <v>198</v>
      </c>
      <c r="D388" s="150">
        <v>4432</v>
      </c>
      <c r="E388" s="150">
        <v>152</v>
      </c>
      <c r="F388" s="150">
        <v>53</v>
      </c>
      <c r="G388" s="150">
        <v>1</v>
      </c>
      <c r="H388" s="150">
        <v>0</v>
      </c>
      <c r="I388" s="151">
        <v>5508</v>
      </c>
      <c r="J388" s="151">
        <v>159</v>
      </c>
      <c r="K388" s="151">
        <v>159</v>
      </c>
      <c r="L388" s="151">
        <v>26</v>
      </c>
      <c r="M388" s="151">
        <v>0</v>
      </c>
      <c r="N388" s="151">
        <v>4581</v>
      </c>
      <c r="O388" s="151">
        <v>117</v>
      </c>
      <c r="P388" s="151">
        <v>116</v>
      </c>
      <c r="Q388" s="151">
        <v>64</v>
      </c>
      <c r="R388" s="151">
        <v>0</v>
      </c>
      <c r="S388" s="152">
        <v>0.015</v>
      </c>
      <c r="T388" s="153">
        <v>111525</v>
      </c>
      <c r="U388" s="153">
        <v>2956</v>
      </c>
      <c r="V388" s="153">
        <v>2854</v>
      </c>
      <c r="W388" s="153">
        <v>8</v>
      </c>
      <c r="X388" s="151">
        <v>2496</v>
      </c>
      <c r="Y388" s="154">
        <v>0.0264335350818202</v>
      </c>
      <c r="Z388" s="154">
        <v>0.0342960288808664</v>
      </c>
      <c r="AA388" s="154">
        <v>0.0288671023965142</v>
      </c>
      <c r="AB388" s="155">
        <v>0.0255402750491159</v>
      </c>
      <c r="AC388" s="156">
        <v>0.00542892648435227</v>
      </c>
      <c r="AD388" s="157">
        <v>30265</v>
      </c>
      <c r="AE388" s="158">
        <v>918</v>
      </c>
      <c r="AF388" s="158">
        <v>0</v>
      </c>
      <c r="AG388" s="158">
        <v>32059</v>
      </c>
      <c r="AH388" s="158">
        <v>818</v>
      </c>
      <c r="AI388" s="158">
        <v>5</v>
      </c>
      <c r="AJ388" s="155">
        <v>0.0303320667437634</v>
      </c>
      <c r="AK388" s="155">
        <v>0.0253594934339811</v>
      </c>
      <c r="AL388" s="156">
        <v>0.00497257330978233</v>
      </c>
    </row>
    <row r="389" ht="33" spans="1:38">
      <c r="A389" s="166" t="s">
        <v>99</v>
      </c>
      <c r="B389" s="167" t="s">
        <v>1789</v>
      </c>
      <c r="C389" s="167" t="s">
        <v>199</v>
      </c>
      <c r="D389" s="150">
        <v>9421</v>
      </c>
      <c r="E389" s="150">
        <v>200</v>
      </c>
      <c r="F389" s="150">
        <v>88</v>
      </c>
      <c r="G389" s="150">
        <v>26</v>
      </c>
      <c r="H389" s="150">
        <v>0</v>
      </c>
      <c r="I389" s="151">
        <v>9883</v>
      </c>
      <c r="J389" s="151">
        <v>270</v>
      </c>
      <c r="K389" s="151">
        <v>259</v>
      </c>
      <c r="L389" s="151">
        <v>99</v>
      </c>
      <c r="M389" s="151">
        <v>0</v>
      </c>
      <c r="N389" s="151">
        <v>8889</v>
      </c>
      <c r="O389" s="151">
        <v>207</v>
      </c>
      <c r="P389" s="151">
        <v>205</v>
      </c>
      <c r="Q389" s="151">
        <v>139</v>
      </c>
      <c r="R389" s="151">
        <v>0</v>
      </c>
      <c r="S389" s="152">
        <v>0.015</v>
      </c>
      <c r="T389" s="153">
        <v>227039</v>
      </c>
      <c r="U389" s="153">
        <v>5695</v>
      </c>
      <c r="V389" s="153">
        <v>5567</v>
      </c>
      <c r="W389" s="153">
        <v>25</v>
      </c>
      <c r="X389" s="151">
        <v>5033</v>
      </c>
      <c r="Y389" s="154">
        <v>0.0249736829355309</v>
      </c>
      <c r="Z389" s="154">
        <v>0.0212291688780384</v>
      </c>
      <c r="AA389" s="154">
        <v>0.0273196397854902</v>
      </c>
      <c r="AB389" s="155">
        <v>0.0232872089098886</v>
      </c>
      <c r="AC389" s="156">
        <v>-0.00609047090745181</v>
      </c>
      <c r="AD389" s="157">
        <v>59460</v>
      </c>
      <c r="AE389" s="158">
        <v>1474</v>
      </c>
      <c r="AF389" s="158">
        <v>0</v>
      </c>
      <c r="AG389" s="158">
        <v>64317</v>
      </c>
      <c r="AH389" s="158">
        <v>1729</v>
      </c>
      <c r="AI389" s="158">
        <v>11</v>
      </c>
      <c r="AJ389" s="155">
        <v>0.0247897746384124</v>
      </c>
      <c r="AK389" s="155">
        <v>0.0267114448746055</v>
      </c>
      <c r="AL389" s="156">
        <v>-0.00192167023619309</v>
      </c>
    </row>
    <row r="390" ht="33" spans="1:38">
      <c r="A390" s="166" t="s">
        <v>99</v>
      </c>
      <c r="B390" s="167" t="s">
        <v>1790</v>
      </c>
      <c r="C390" s="167" t="s">
        <v>200</v>
      </c>
      <c r="D390" s="150">
        <v>0</v>
      </c>
      <c r="E390" s="150">
        <v>0</v>
      </c>
      <c r="F390" s="150">
        <v>0</v>
      </c>
      <c r="G390" s="150">
        <v>0</v>
      </c>
      <c r="H390" s="150">
        <v>0</v>
      </c>
      <c r="I390" s="151">
        <v>0</v>
      </c>
      <c r="J390" s="151">
        <v>0</v>
      </c>
      <c r="K390" s="151">
        <v>0</v>
      </c>
      <c r="L390" s="151">
        <v>0</v>
      </c>
      <c r="M390" s="151">
        <v>0</v>
      </c>
      <c r="N390" s="151">
        <v>0</v>
      </c>
      <c r="O390" s="151">
        <v>0</v>
      </c>
      <c r="P390" s="151">
        <v>0</v>
      </c>
      <c r="Q390" s="151">
        <v>0</v>
      </c>
      <c r="R390" s="151">
        <v>0</v>
      </c>
      <c r="S390" s="152">
        <v>0.015</v>
      </c>
      <c r="T390" s="153">
        <v>0</v>
      </c>
      <c r="U390" s="153">
        <v>5</v>
      </c>
      <c r="V390" s="153">
        <v>5</v>
      </c>
      <c r="W390" s="153">
        <v>0</v>
      </c>
      <c r="X390" s="151">
        <v>5</v>
      </c>
      <c r="Y390" s="154">
        <v>0</v>
      </c>
      <c r="Z390" s="154">
        <v>0</v>
      </c>
      <c r="AA390" s="154">
        <v>0</v>
      </c>
      <c r="AB390" s="155">
        <v>0</v>
      </c>
      <c r="AC390" s="156">
        <v>0</v>
      </c>
      <c r="AD390" s="157">
        <v>0</v>
      </c>
      <c r="AE390" s="158">
        <v>0</v>
      </c>
      <c r="AF390" s="158">
        <v>0</v>
      </c>
      <c r="AG390" s="158">
        <v>0</v>
      </c>
      <c r="AH390" s="158">
        <v>4</v>
      </c>
      <c r="AI390" s="158">
        <v>0</v>
      </c>
      <c r="AJ390" s="155">
        <v>0</v>
      </c>
      <c r="AK390" s="155">
        <v>0</v>
      </c>
      <c r="AL390" s="156">
        <v>0</v>
      </c>
    </row>
    <row r="391" ht="33" spans="1:38">
      <c r="A391" s="166" t="s">
        <v>99</v>
      </c>
      <c r="B391" s="167" t="s">
        <v>1790</v>
      </c>
      <c r="C391" s="167" t="s">
        <v>201</v>
      </c>
      <c r="D391" s="150">
        <v>8741</v>
      </c>
      <c r="E391" s="150">
        <v>283</v>
      </c>
      <c r="F391" s="150">
        <v>154</v>
      </c>
      <c r="G391" s="150">
        <v>3</v>
      </c>
      <c r="H391" s="150">
        <v>0</v>
      </c>
      <c r="I391" s="151">
        <v>10153</v>
      </c>
      <c r="J391" s="151">
        <v>142</v>
      </c>
      <c r="K391" s="151">
        <v>141</v>
      </c>
      <c r="L391" s="151">
        <v>43</v>
      </c>
      <c r="M391" s="151">
        <v>0</v>
      </c>
      <c r="N391" s="151">
        <v>9212</v>
      </c>
      <c r="O391" s="151">
        <v>142</v>
      </c>
      <c r="P391" s="151">
        <v>141</v>
      </c>
      <c r="Q391" s="151">
        <v>117</v>
      </c>
      <c r="R391" s="151">
        <v>0</v>
      </c>
      <c r="S391" s="152">
        <v>0.015</v>
      </c>
      <c r="T391" s="153">
        <v>234712</v>
      </c>
      <c r="U391" s="153">
        <v>4900</v>
      </c>
      <c r="V391" s="153">
        <v>4768</v>
      </c>
      <c r="W391" s="153">
        <v>13</v>
      </c>
      <c r="X391" s="151">
        <v>4376</v>
      </c>
      <c r="Y391" s="154">
        <v>0.0208212618016974</v>
      </c>
      <c r="Z391" s="154">
        <v>0.0323761583342867</v>
      </c>
      <c r="AA391" s="154">
        <v>0.013986013986014</v>
      </c>
      <c r="AB391" s="155">
        <v>0.0154146765089014</v>
      </c>
      <c r="AC391" s="156">
        <v>0.0183901443482727</v>
      </c>
      <c r="AD391" s="157">
        <v>59911</v>
      </c>
      <c r="AE391" s="158">
        <v>1403</v>
      </c>
      <c r="AF391" s="158">
        <v>7</v>
      </c>
      <c r="AG391" s="158">
        <v>66462</v>
      </c>
      <c r="AH391" s="158">
        <v>1639</v>
      </c>
      <c r="AI391" s="158">
        <v>2</v>
      </c>
      <c r="AJ391" s="155">
        <v>0.0233012301580678</v>
      </c>
      <c r="AK391" s="155">
        <v>0.0246306159910927</v>
      </c>
      <c r="AL391" s="156">
        <v>-0.00132938583302485</v>
      </c>
    </row>
    <row r="392" ht="33" spans="1:38">
      <c r="A392" s="166" t="s">
        <v>99</v>
      </c>
      <c r="B392" s="167" t="s">
        <v>1790</v>
      </c>
      <c r="C392" s="167" t="s">
        <v>202</v>
      </c>
      <c r="D392" s="150">
        <v>0</v>
      </c>
      <c r="E392" s="150">
        <v>0</v>
      </c>
      <c r="F392" s="150">
        <v>0</v>
      </c>
      <c r="G392" s="150">
        <v>0</v>
      </c>
      <c r="H392" s="150">
        <v>0</v>
      </c>
      <c r="I392" s="151">
        <v>0</v>
      </c>
      <c r="J392" s="151">
        <v>0</v>
      </c>
      <c r="K392" s="151">
        <v>0</v>
      </c>
      <c r="L392" s="151">
        <v>0</v>
      </c>
      <c r="M392" s="151">
        <v>0</v>
      </c>
      <c r="N392" s="151">
        <v>0</v>
      </c>
      <c r="O392" s="151">
        <v>0</v>
      </c>
      <c r="P392" s="151">
        <v>0</v>
      </c>
      <c r="Q392" s="151">
        <v>0</v>
      </c>
      <c r="R392" s="151">
        <v>0</v>
      </c>
      <c r="S392" s="152">
        <v>0.015</v>
      </c>
      <c r="T392" s="153">
        <v>0</v>
      </c>
      <c r="U392" s="153">
        <v>3</v>
      </c>
      <c r="V392" s="153">
        <v>3</v>
      </c>
      <c r="W392" s="153">
        <v>0</v>
      </c>
      <c r="X392" s="151">
        <v>0</v>
      </c>
      <c r="Y392" s="154">
        <v>0</v>
      </c>
      <c r="Z392" s="154">
        <v>0</v>
      </c>
      <c r="AA392" s="154">
        <v>0</v>
      </c>
      <c r="AB392" s="155">
        <v>0</v>
      </c>
      <c r="AC392" s="156">
        <v>0</v>
      </c>
      <c r="AD392" s="157">
        <v>0</v>
      </c>
      <c r="AE392" s="158">
        <v>0</v>
      </c>
      <c r="AF392" s="158">
        <v>0</v>
      </c>
      <c r="AG392" s="158">
        <v>0</v>
      </c>
      <c r="AH392" s="158">
        <v>0</v>
      </c>
      <c r="AI392" s="158">
        <v>0</v>
      </c>
      <c r="AJ392" s="155">
        <v>0</v>
      </c>
      <c r="AK392" s="155">
        <v>0</v>
      </c>
      <c r="AL392" s="156">
        <v>0</v>
      </c>
    </row>
    <row r="393" ht="33" spans="1:38">
      <c r="A393" s="166" t="s">
        <v>99</v>
      </c>
      <c r="B393" s="167" t="s">
        <v>1790</v>
      </c>
      <c r="C393" s="167" t="s">
        <v>203</v>
      </c>
      <c r="D393" s="150">
        <v>12001</v>
      </c>
      <c r="E393" s="150">
        <v>170</v>
      </c>
      <c r="F393" s="150">
        <v>106</v>
      </c>
      <c r="G393" s="150">
        <v>23</v>
      </c>
      <c r="H393" s="150">
        <v>0</v>
      </c>
      <c r="I393" s="151">
        <v>11917</v>
      </c>
      <c r="J393" s="151">
        <v>199</v>
      </c>
      <c r="K393" s="151">
        <v>194</v>
      </c>
      <c r="L393" s="151">
        <v>31</v>
      </c>
      <c r="M393" s="151">
        <v>0</v>
      </c>
      <c r="N393" s="151">
        <v>11374</v>
      </c>
      <c r="O393" s="151">
        <v>122</v>
      </c>
      <c r="P393" s="151">
        <v>122</v>
      </c>
      <c r="Q393" s="151">
        <v>75</v>
      </c>
      <c r="R393" s="151">
        <v>0</v>
      </c>
      <c r="S393" s="152">
        <v>0.015</v>
      </c>
      <c r="T393" s="153">
        <v>277992</v>
      </c>
      <c r="U393" s="153">
        <v>4170</v>
      </c>
      <c r="V393" s="153">
        <v>4101</v>
      </c>
      <c r="W393" s="153">
        <v>3</v>
      </c>
      <c r="X393" s="151">
        <v>3761</v>
      </c>
      <c r="Y393" s="154">
        <v>0.01498963998964</v>
      </c>
      <c r="Z393" s="154">
        <v>0.0141654862094825</v>
      </c>
      <c r="AA393" s="154">
        <v>0.0166988335990602</v>
      </c>
      <c r="AB393" s="155">
        <v>0.0107262176894672</v>
      </c>
      <c r="AC393" s="156">
        <v>-0.00253334738957762</v>
      </c>
      <c r="AD393" s="157">
        <v>76237</v>
      </c>
      <c r="AE393" s="158">
        <v>1207</v>
      </c>
      <c r="AF393" s="158">
        <v>1</v>
      </c>
      <c r="AG393" s="158">
        <v>79710</v>
      </c>
      <c r="AH393" s="158">
        <v>1244</v>
      </c>
      <c r="AI393" s="158">
        <v>0</v>
      </c>
      <c r="AJ393" s="155">
        <v>0.015819090467883</v>
      </c>
      <c r="AK393" s="155">
        <v>0.0156065738301342</v>
      </c>
      <c r="AL393" s="156">
        <v>0.000212516637748813</v>
      </c>
    </row>
    <row r="394" ht="33" spans="1:38">
      <c r="A394" s="166" t="s">
        <v>99</v>
      </c>
      <c r="B394" s="167" t="s">
        <v>1790</v>
      </c>
      <c r="C394" s="167" t="s">
        <v>204</v>
      </c>
      <c r="D394" s="150">
        <v>7722</v>
      </c>
      <c r="E394" s="150">
        <v>108</v>
      </c>
      <c r="F394" s="150">
        <v>65</v>
      </c>
      <c r="G394" s="150">
        <v>0</v>
      </c>
      <c r="H394" s="150">
        <v>0</v>
      </c>
      <c r="I394" s="151">
        <v>9361</v>
      </c>
      <c r="J394" s="151">
        <v>166</v>
      </c>
      <c r="K394" s="151">
        <v>166</v>
      </c>
      <c r="L394" s="151">
        <v>61</v>
      </c>
      <c r="M394" s="151">
        <v>0</v>
      </c>
      <c r="N394" s="151">
        <v>8687</v>
      </c>
      <c r="O394" s="151">
        <v>87</v>
      </c>
      <c r="P394" s="151">
        <v>87</v>
      </c>
      <c r="Q394" s="151">
        <v>63</v>
      </c>
      <c r="R394" s="151">
        <v>0</v>
      </c>
      <c r="S394" s="152">
        <v>0.015</v>
      </c>
      <c r="T394" s="153">
        <v>207981</v>
      </c>
      <c r="U394" s="153">
        <v>2871</v>
      </c>
      <c r="V394" s="153">
        <v>2827</v>
      </c>
      <c r="W394" s="153">
        <v>8</v>
      </c>
      <c r="X394" s="151">
        <v>2497</v>
      </c>
      <c r="Y394" s="154">
        <v>0.0137656805188936</v>
      </c>
      <c r="Z394" s="154">
        <v>0.013986013986014</v>
      </c>
      <c r="AA394" s="154">
        <v>0.0177331481679308</v>
      </c>
      <c r="AB394" s="155">
        <v>0.0100149648900656</v>
      </c>
      <c r="AC394" s="156">
        <v>-0.00374713418191679</v>
      </c>
      <c r="AD394" s="157">
        <v>54489</v>
      </c>
      <c r="AE394" s="158">
        <v>894</v>
      </c>
      <c r="AF394" s="158">
        <v>0</v>
      </c>
      <c r="AG394" s="158">
        <v>58730</v>
      </c>
      <c r="AH394" s="158">
        <v>871</v>
      </c>
      <c r="AI394" s="158">
        <v>0</v>
      </c>
      <c r="AJ394" s="155">
        <v>0.0164069812255685</v>
      </c>
      <c r="AK394" s="155">
        <v>0.0148305806231909</v>
      </c>
      <c r="AL394" s="156">
        <v>0.00157640060237759</v>
      </c>
    </row>
    <row r="395" ht="33" spans="1:38">
      <c r="A395" s="166" t="s">
        <v>99</v>
      </c>
      <c r="B395" s="167" t="s">
        <v>1790</v>
      </c>
      <c r="C395" s="167" t="s">
        <v>205</v>
      </c>
      <c r="D395" s="150">
        <v>6462</v>
      </c>
      <c r="E395" s="150">
        <v>102</v>
      </c>
      <c r="F395" s="150">
        <v>60</v>
      </c>
      <c r="G395" s="150">
        <v>2</v>
      </c>
      <c r="H395" s="150">
        <v>0</v>
      </c>
      <c r="I395" s="151">
        <v>7753</v>
      </c>
      <c r="J395" s="151">
        <v>79</v>
      </c>
      <c r="K395" s="151">
        <v>78</v>
      </c>
      <c r="L395" s="151">
        <v>0</v>
      </c>
      <c r="M395" s="151">
        <v>0</v>
      </c>
      <c r="N395" s="151">
        <v>6826</v>
      </c>
      <c r="O395" s="151">
        <v>98</v>
      </c>
      <c r="P395" s="151">
        <v>98</v>
      </c>
      <c r="Q395" s="151">
        <v>49</v>
      </c>
      <c r="R395" s="151">
        <v>0</v>
      </c>
      <c r="S395" s="152">
        <v>0.015</v>
      </c>
      <c r="T395" s="153">
        <v>174809</v>
      </c>
      <c r="U395" s="153">
        <v>2808</v>
      </c>
      <c r="V395" s="153">
        <v>2762</v>
      </c>
      <c r="W395" s="153">
        <v>3</v>
      </c>
      <c r="X395" s="151">
        <v>2509</v>
      </c>
      <c r="Y395" s="154">
        <v>0.0160460845837457</v>
      </c>
      <c r="Z395" s="154">
        <v>0.0157845868152275</v>
      </c>
      <c r="AA395" s="154">
        <v>0.0101896040242487</v>
      </c>
      <c r="AB395" s="155">
        <v>0.0143568707881629</v>
      </c>
      <c r="AC395" s="156">
        <v>0.00559498279097881</v>
      </c>
      <c r="AD395" s="157">
        <v>44566</v>
      </c>
      <c r="AE395" s="158">
        <v>765</v>
      </c>
      <c r="AF395" s="158">
        <v>0</v>
      </c>
      <c r="AG395" s="158">
        <v>49563</v>
      </c>
      <c r="AH395" s="158">
        <v>834</v>
      </c>
      <c r="AI395" s="158">
        <v>1</v>
      </c>
      <c r="AJ395" s="155">
        <v>0.0171655522146928</v>
      </c>
      <c r="AK395" s="155">
        <v>0.0168068922381615</v>
      </c>
      <c r="AL395" s="156">
        <v>0.000358659976531284</v>
      </c>
    </row>
    <row r="396" ht="33" spans="1:38">
      <c r="A396" s="166" t="s">
        <v>99</v>
      </c>
      <c r="B396" s="167" t="s">
        <v>1790</v>
      </c>
      <c r="C396" s="167" t="s">
        <v>206</v>
      </c>
      <c r="D396" s="150">
        <v>0</v>
      </c>
      <c r="E396" s="150">
        <v>0</v>
      </c>
      <c r="F396" s="150">
        <v>0</v>
      </c>
      <c r="G396" s="150">
        <v>0</v>
      </c>
      <c r="H396" s="150">
        <v>0</v>
      </c>
      <c r="I396" s="151">
        <v>0</v>
      </c>
      <c r="J396" s="151">
        <v>0</v>
      </c>
      <c r="K396" s="151">
        <v>0</v>
      </c>
      <c r="L396" s="151">
        <v>0</v>
      </c>
      <c r="M396" s="151">
        <v>0</v>
      </c>
      <c r="N396" s="151">
        <v>0</v>
      </c>
      <c r="O396" s="151">
        <v>0</v>
      </c>
      <c r="P396" s="151">
        <v>0</v>
      </c>
      <c r="Q396" s="151">
        <v>0</v>
      </c>
      <c r="R396" s="151">
        <v>0</v>
      </c>
      <c r="S396" s="152">
        <v>0.015</v>
      </c>
      <c r="T396" s="153">
        <v>0</v>
      </c>
      <c r="U396" s="153">
        <v>1</v>
      </c>
      <c r="V396" s="153">
        <v>1</v>
      </c>
      <c r="W396" s="153">
        <v>0</v>
      </c>
      <c r="X396" s="151">
        <v>1</v>
      </c>
      <c r="Y396" s="154">
        <v>0</v>
      </c>
      <c r="Z396" s="154">
        <v>0</v>
      </c>
      <c r="AA396" s="154">
        <v>0</v>
      </c>
      <c r="AB396" s="155">
        <v>0</v>
      </c>
      <c r="AC396" s="156">
        <v>0</v>
      </c>
      <c r="AD396" s="157">
        <v>0</v>
      </c>
      <c r="AE396" s="158">
        <v>0</v>
      </c>
      <c r="AF396" s="158">
        <v>0</v>
      </c>
      <c r="AG396" s="158">
        <v>0</v>
      </c>
      <c r="AH396" s="158">
        <v>0</v>
      </c>
      <c r="AI396" s="158">
        <v>0</v>
      </c>
      <c r="AJ396" s="155">
        <v>0</v>
      </c>
      <c r="AK396" s="155">
        <v>0</v>
      </c>
      <c r="AL396" s="156">
        <v>0</v>
      </c>
    </row>
    <row r="397" ht="33" spans="1:38">
      <c r="A397" s="166" t="s">
        <v>99</v>
      </c>
      <c r="B397" s="167" t="s">
        <v>1790</v>
      </c>
      <c r="C397" s="167" t="s">
        <v>207</v>
      </c>
      <c r="D397" s="150">
        <v>0</v>
      </c>
      <c r="E397" s="150">
        <v>0</v>
      </c>
      <c r="F397" s="150">
        <v>0</v>
      </c>
      <c r="G397" s="150">
        <v>0</v>
      </c>
      <c r="H397" s="150">
        <v>0</v>
      </c>
      <c r="I397" s="151">
        <v>0</v>
      </c>
      <c r="J397" s="151">
        <v>0</v>
      </c>
      <c r="K397" s="151">
        <v>0</v>
      </c>
      <c r="L397" s="151">
        <v>0</v>
      </c>
      <c r="M397" s="151">
        <v>0</v>
      </c>
      <c r="N397" s="151">
        <v>0</v>
      </c>
      <c r="O397" s="151">
        <v>0</v>
      </c>
      <c r="P397" s="151">
        <v>0</v>
      </c>
      <c r="Q397" s="151">
        <v>0</v>
      </c>
      <c r="R397" s="151">
        <v>0</v>
      </c>
      <c r="S397" s="152">
        <v>0.015</v>
      </c>
      <c r="T397" s="153">
        <v>0</v>
      </c>
      <c r="U397" s="153">
        <v>6</v>
      </c>
      <c r="V397" s="153">
        <v>6</v>
      </c>
      <c r="W397" s="153">
        <v>0</v>
      </c>
      <c r="X397" s="151">
        <v>6</v>
      </c>
      <c r="Y397" s="154">
        <v>0</v>
      </c>
      <c r="Z397" s="154">
        <v>0</v>
      </c>
      <c r="AA397" s="154">
        <v>0</v>
      </c>
      <c r="AB397" s="155">
        <v>0</v>
      </c>
      <c r="AC397" s="156">
        <v>0</v>
      </c>
      <c r="AD397" s="157">
        <v>0</v>
      </c>
      <c r="AE397" s="158">
        <v>1</v>
      </c>
      <c r="AF397" s="158">
        <v>0</v>
      </c>
      <c r="AG397" s="158">
        <v>0</v>
      </c>
      <c r="AH397" s="158">
        <v>5</v>
      </c>
      <c r="AI397" s="158">
        <v>0</v>
      </c>
      <c r="AJ397" s="155">
        <v>0</v>
      </c>
      <c r="AK397" s="155">
        <v>0</v>
      </c>
      <c r="AL397" s="156">
        <v>0</v>
      </c>
    </row>
    <row r="398" ht="33" spans="1:38">
      <c r="A398" s="166" t="s">
        <v>99</v>
      </c>
      <c r="B398" s="167" t="s">
        <v>1790</v>
      </c>
      <c r="C398" s="167" t="s">
        <v>208</v>
      </c>
      <c r="D398" s="150">
        <v>0</v>
      </c>
      <c r="E398" s="150">
        <v>0</v>
      </c>
      <c r="F398" s="150">
        <v>0</v>
      </c>
      <c r="G398" s="150">
        <v>0</v>
      </c>
      <c r="H398" s="150">
        <v>0</v>
      </c>
      <c r="I398" s="151">
        <v>0</v>
      </c>
      <c r="J398" s="151">
        <v>0</v>
      </c>
      <c r="K398" s="151">
        <v>0</v>
      </c>
      <c r="L398" s="151">
        <v>0</v>
      </c>
      <c r="M398" s="151">
        <v>0</v>
      </c>
      <c r="N398" s="151">
        <v>0</v>
      </c>
      <c r="O398" s="151">
        <v>0</v>
      </c>
      <c r="P398" s="151">
        <v>0</v>
      </c>
      <c r="Q398" s="151">
        <v>0</v>
      </c>
      <c r="R398" s="151">
        <v>0</v>
      </c>
      <c r="S398" s="152">
        <v>0.015</v>
      </c>
      <c r="T398" s="153">
        <v>0</v>
      </c>
      <c r="U398" s="153">
        <v>7</v>
      </c>
      <c r="V398" s="153">
        <v>7</v>
      </c>
      <c r="W398" s="153">
        <v>0</v>
      </c>
      <c r="X398" s="151">
        <v>6</v>
      </c>
      <c r="Y398" s="154">
        <v>0</v>
      </c>
      <c r="Z398" s="154">
        <v>0</v>
      </c>
      <c r="AA398" s="154">
        <v>0</v>
      </c>
      <c r="AB398" s="155">
        <v>0</v>
      </c>
      <c r="AC398" s="156">
        <v>0</v>
      </c>
      <c r="AD398" s="157">
        <v>0</v>
      </c>
      <c r="AE398" s="158">
        <v>0</v>
      </c>
      <c r="AF398" s="158">
        <v>0</v>
      </c>
      <c r="AG398" s="158">
        <v>0</v>
      </c>
      <c r="AH398" s="158">
        <v>0</v>
      </c>
      <c r="AI398" s="158">
        <v>0</v>
      </c>
      <c r="AJ398" s="155">
        <v>0</v>
      </c>
      <c r="AK398" s="155">
        <v>0</v>
      </c>
      <c r="AL398" s="156">
        <v>0</v>
      </c>
    </row>
    <row r="399" ht="33" spans="1:38">
      <c r="A399" s="166" t="s">
        <v>99</v>
      </c>
      <c r="B399" s="167" t="s">
        <v>33</v>
      </c>
      <c r="C399" s="167" t="s">
        <v>209</v>
      </c>
      <c r="D399" s="150">
        <v>0</v>
      </c>
      <c r="E399" s="150">
        <v>0</v>
      </c>
      <c r="F399" s="150">
        <v>0</v>
      </c>
      <c r="G399" s="150">
        <v>0</v>
      </c>
      <c r="H399" s="150">
        <v>0</v>
      </c>
      <c r="I399" s="151">
        <v>0</v>
      </c>
      <c r="J399" s="151">
        <v>0</v>
      </c>
      <c r="K399" s="151">
        <v>0</v>
      </c>
      <c r="L399" s="151">
        <v>0</v>
      </c>
      <c r="M399" s="151">
        <v>0</v>
      </c>
      <c r="N399" s="151">
        <v>0</v>
      </c>
      <c r="O399" s="151">
        <v>0</v>
      </c>
      <c r="P399" s="151">
        <v>0</v>
      </c>
      <c r="Q399" s="151">
        <v>0</v>
      </c>
      <c r="R399" s="151">
        <v>0</v>
      </c>
      <c r="S399" s="152">
        <v>0.015</v>
      </c>
      <c r="T399" s="153">
        <v>0</v>
      </c>
      <c r="U399" s="153">
        <v>1</v>
      </c>
      <c r="V399" s="153">
        <v>1</v>
      </c>
      <c r="W399" s="153">
        <v>0</v>
      </c>
      <c r="X399" s="151">
        <v>1</v>
      </c>
      <c r="Y399" s="154">
        <v>0</v>
      </c>
      <c r="Z399" s="154">
        <v>0</v>
      </c>
      <c r="AA399" s="154">
        <v>0</v>
      </c>
      <c r="AB399" s="155">
        <v>0</v>
      </c>
      <c r="AC399" s="156">
        <v>0</v>
      </c>
      <c r="AD399" s="157">
        <v>0</v>
      </c>
      <c r="AE399" s="158">
        <v>1</v>
      </c>
      <c r="AF399" s="158">
        <v>0</v>
      </c>
      <c r="AG399" s="158">
        <v>0</v>
      </c>
      <c r="AH399" s="158">
        <v>0</v>
      </c>
      <c r="AI399" s="158">
        <v>0</v>
      </c>
      <c r="AJ399" s="155">
        <v>0</v>
      </c>
      <c r="AK399" s="155">
        <v>0</v>
      </c>
      <c r="AL399" s="156">
        <v>0</v>
      </c>
    </row>
    <row r="400" spans="1:38">
      <c r="A400" s="166" t="s">
        <v>210</v>
      </c>
      <c r="B400" s="167" t="s">
        <v>1791</v>
      </c>
      <c r="C400" s="167" t="s">
        <v>212</v>
      </c>
      <c r="D400" s="150">
        <v>0</v>
      </c>
      <c r="E400" s="150">
        <v>0</v>
      </c>
      <c r="F400" s="150">
        <v>0</v>
      </c>
      <c r="G400" s="150">
        <v>0</v>
      </c>
      <c r="H400" s="150">
        <v>0</v>
      </c>
      <c r="I400" s="151">
        <v>0</v>
      </c>
      <c r="J400" s="151">
        <v>0</v>
      </c>
      <c r="K400" s="151">
        <v>0</v>
      </c>
      <c r="L400" s="151">
        <v>0</v>
      </c>
      <c r="M400" s="151">
        <v>0</v>
      </c>
      <c r="N400" s="151">
        <v>0</v>
      </c>
      <c r="O400" s="151">
        <v>0</v>
      </c>
      <c r="P400" s="151">
        <v>0</v>
      </c>
      <c r="Q400" s="151">
        <v>0</v>
      </c>
      <c r="R400" s="151">
        <v>0</v>
      </c>
      <c r="S400" s="152">
        <v>0.015</v>
      </c>
      <c r="T400" s="153">
        <v>0</v>
      </c>
      <c r="U400" s="153">
        <v>2</v>
      </c>
      <c r="V400" s="153">
        <v>2</v>
      </c>
      <c r="W400" s="153">
        <v>0</v>
      </c>
      <c r="X400" s="151">
        <v>2</v>
      </c>
      <c r="Y400" s="154">
        <v>0</v>
      </c>
      <c r="Z400" s="154">
        <v>0</v>
      </c>
      <c r="AA400" s="154">
        <v>0</v>
      </c>
      <c r="AB400" s="155">
        <v>0</v>
      </c>
      <c r="AC400" s="156">
        <v>0</v>
      </c>
      <c r="AD400" s="157">
        <v>0</v>
      </c>
      <c r="AE400" s="158">
        <v>1</v>
      </c>
      <c r="AF400" s="158">
        <v>0</v>
      </c>
      <c r="AG400" s="158">
        <v>0</v>
      </c>
      <c r="AH400" s="158">
        <v>0</v>
      </c>
      <c r="AI400" s="158">
        <v>0</v>
      </c>
      <c r="AJ400" s="155">
        <v>0</v>
      </c>
      <c r="AK400" s="155">
        <v>0</v>
      </c>
      <c r="AL400" s="156">
        <v>0</v>
      </c>
    </row>
    <row r="401" spans="1:38">
      <c r="A401" s="166" t="s">
        <v>210</v>
      </c>
      <c r="B401" s="167" t="s">
        <v>1792</v>
      </c>
      <c r="C401" s="167" t="s">
        <v>213</v>
      </c>
      <c r="D401" s="150">
        <v>6527</v>
      </c>
      <c r="E401" s="150">
        <v>152</v>
      </c>
      <c r="F401" s="150">
        <v>84</v>
      </c>
      <c r="G401" s="150">
        <v>1</v>
      </c>
      <c r="H401" s="150">
        <v>0</v>
      </c>
      <c r="I401" s="151">
        <v>7195</v>
      </c>
      <c r="J401" s="151">
        <v>150</v>
      </c>
      <c r="K401" s="151">
        <v>150</v>
      </c>
      <c r="L401" s="151">
        <v>17</v>
      </c>
      <c r="M401" s="151">
        <v>0</v>
      </c>
      <c r="N401" s="151">
        <v>6903</v>
      </c>
      <c r="O401" s="151">
        <v>150</v>
      </c>
      <c r="P401" s="151">
        <v>150</v>
      </c>
      <c r="Q401" s="151">
        <v>101</v>
      </c>
      <c r="R401" s="151">
        <v>0</v>
      </c>
      <c r="S401" s="152">
        <v>0.015</v>
      </c>
      <c r="T401" s="153">
        <v>164615</v>
      </c>
      <c r="U401" s="153">
        <v>3566</v>
      </c>
      <c r="V401" s="153">
        <v>3498</v>
      </c>
      <c r="W401" s="153">
        <v>0</v>
      </c>
      <c r="X401" s="151">
        <v>3199</v>
      </c>
      <c r="Y401" s="154">
        <v>0.0216626674361389</v>
      </c>
      <c r="Z401" s="154">
        <v>0.0232878811092385</v>
      </c>
      <c r="AA401" s="154">
        <v>0.0208478109798471</v>
      </c>
      <c r="AB401" s="155">
        <v>0.0217296827466319</v>
      </c>
      <c r="AC401" s="156">
        <v>0.00244007012939143</v>
      </c>
      <c r="AD401" s="157">
        <v>43995</v>
      </c>
      <c r="AE401" s="158">
        <v>1031</v>
      </c>
      <c r="AF401" s="158">
        <v>0</v>
      </c>
      <c r="AG401" s="158">
        <v>47788</v>
      </c>
      <c r="AH401" s="158">
        <v>1047</v>
      </c>
      <c r="AI401" s="158">
        <v>0</v>
      </c>
      <c r="AJ401" s="155">
        <v>0.0234344811910444</v>
      </c>
      <c r="AK401" s="155">
        <v>0.0219092659244999</v>
      </c>
      <c r="AL401" s="156">
        <v>0.00152521526654456</v>
      </c>
    </row>
    <row r="402" spans="1:38">
      <c r="A402" s="166" t="s">
        <v>210</v>
      </c>
      <c r="B402" s="167" t="s">
        <v>1792</v>
      </c>
      <c r="C402" s="167" t="s">
        <v>214</v>
      </c>
      <c r="D402" s="150">
        <v>7206</v>
      </c>
      <c r="E402" s="150">
        <v>168</v>
      </c>
      <c r="F402" s="150">
        <v>108</v>
      </c>
      <c r="G402" s="150">
        <v>1</v>
      </c>
      <c r="H402" s="150">
        <v>0</v>
      </c>
      <c r="I402" s="151">
        <v>7904</v>
      </c>
      <c r="J402" s="151">
        <v>145</v>
      </c>
      <c r="K402" s="151">
        <v>145</v>
      </c>
      <c r="L402" s="151">
        <v>0</v>
      </c>
      <c r="M402" s="151">
        <v>0</v>
      </c>
      <c r="N402" s="151">
        <v>7320</v>
      </c>
      <c r="O402" s="151">
        <v>119</v>
      </c>
      <c r="P402" s="151">
        <v>119</v>
      </c>
      <c r="Q402" s="151">
        <v>63</v>
      </c>
      <c r="R402" s="151">
        <v>0</v>
      </c>
      <c r="S402" s="152">
        <v>0.015</v>
      </c>
      <c r="T402" s="153">
        <v>178341</v>
      </c>
      <c r="U402" s="153">
        <v>3516</v>
      </c>
      <c r="V402" s="153">
        <v>3456</v>
      </c>
      <c r="W402" s="153">
        <v>0</v>
      </c>
      <c r="X402" s="151">
        <v>3096</v>
      </c>
      <c r="Y402" s="154">
        <v>0.0197150402879876</v>
      </c>
      <c r="Z402" s="154">
        <v>0.0233139050791007</v>
      </c>
      <c r="AA402" s="154">
        <v>0.0183451417004049</v>
      </c>
      <c r="AB402" s="155">
        <v>0.0162568306010929</v>
      </c>
      <c r="AC402" s="156">
        <v>0.00496876337869589</v>
      </c>
      <c r="AD402" s="157">
        <v>48026</v>
      </c>
      <c r="AE402" s="158">
        <v>971</v>
      </c>
      <c r="AF402" s="158">
        <v>0</v>
      </c>
      <c r="AG402" s="158">
        <v>51930</v>
      </c>
      <c r="AH402" s="158">
        <v>1066</v>
      </c>
      <c r="AI402" s="158">
        <v>0</v>
      </c>
      <c r="AJ402" s="155">
        <v>0.0202182151334694</v>
      </c>
      <c r="AK402" s="155">
        <v>0.02052763335259</v>
      </c>
      <c r="AL402" s="156">
        <v>-0.000309418219120654</v>
      </c>
    </row>
    <row r="403" spans="1:38">
      <c r="A403" s="166" t="s">
        <v>210</v>
      </c>
      <c r="B403" s="167" t="s">
        <v>1792</v>
      </c>
      <c r="C403" s="167" t="s">
        <v>215</v>
      </c>
      <c r="D403" s="150">
        <v>0</v>
      </c>
      <c r="E403" s="150">
        <v>5</v>
      </c>
      <c r="F403" s="150">
        <v>5</v>
      </c>
      <c r="G403" s="150">
        <v>5</v>
      </c>
      <c r="H403" s="150">
        <v>0</v>
      </c>
      <c r="I403" s="151">
        <v>0</v>
      </c>
      <c r="J403" s="151">
        <v>21</v>
      </c>
      <c r="K403" s="151">
        <v>21</v>
      </c>
      <c r="L403" s="151">
        <v>21</v>
      </c>
      <c r="M403" s="151">
        <v>0</v>
      </c>
      <c r="N403" s="151">
        <v>0</v>
      </c>
      <c r="O403" s="151">
        <v>18</v>
      </c>
      <c r="P403" s="151">
        <v>18</v>
      </c>
      <c r="Q403" s="151">
        <v>18</v>
      </c>
      <c r="R403" s="151">
        <v>0</v>
      </c>
      <c r="S403" s="152">
        <v>0.015</v>
      </c>
      <c r="T403" s="153">
        <v>0</v>
      </c>
      <c r="U403" s="153">
        <v>1458</v>
      </c>
      <c r="V403" s="153">
        <v>1458</v>
      </c>
      <c r="W403" s="153">
        <v>0</v>
      </c>
      <c r="X403" s="151">
        <v>1457</v>
      </c>
      <c r="Y403" s="154">
        <v>0</v>
      </c>
      <c r="Z403" s="154">
        <v>0</v>
      </c>
      <c r="AA403" s="154">
        <v>0</v>
      </c>
      <c r="AB403" s="155">
        <v>0</v>
      </c>
      <c r="AC403" s="156">
        <v>0</v>
      </c>
      <c r="AD403" s="157">
        <v>0</v>
      </c>
      <c r="AE403" s="158">
        <v>186</v>
      </c>
      <c r="AF403" s="158">
        <v>0</v>
      </c>
      <c r="AG403" s="158">
        <v>0</v>
      </c>
      <c r="AH403" s="158">
        <v>1089</v>
      </c>
      <c r="AI403" s="158">
        <v>0</v>
      </c>
      <c r="AJ403" s="155">
        <v>0</v>
      </c>
      <c r="AK403" s="155">
        <v>0</v>
      </c>
      <c r="AL403" s="156">
        <v>0</v>
      </c>
    </row>
    <row r="404" spans="1:38">
      <c r="A404" s="166" t="s">
        <v>210</v>
      </c>
      <c r="B404" s="167" t="s">
        <v>1791</v>
      </c>
      <c r="C404" s="167" t="s">
        <v>216</v>
      </c>
      <c r="D404" s="150">
        <v>12070</v>
      </c>
      <c r="E404" s="150">
        <v>278</v>
      </c>
      <c r="F404" s="150">
        <v>170</v>
      </c>
      <c r="G404" s="150">
        <v>1</v>
      </c>
      <c r="H404" s="150">
        <v>0</v>
      </c>
      <c r="I404" s="151">
        <v>13300</v>
      </c>
      <c r="J404" s="151">
        <v>225</v>
      </c>
      <c r="K404" s="151">
        <v>225</v>
      </c>
      <c r="L404" s="151">
        <v>43</v>
      </c>
      <c r="M404" s="151">
        <v>0</v>
      </c>
      <c r="N404" s="151">
        <v>13372</v>
      </c>
      <c r="O404" s="151">
        <v>202</v>
      </c>
      <c r="P404" s="151">
        <v>202</v>
      </c>
      <c r="Q404" s="151">
        <v>146</v>
      </c>
      <c r="R404" s="151">
        <v>0</v>
      </c>
      <c r="S404" s="152">
        <v>0.015</v>
      </c>
      <c r="T404" s="153">
        <v>308686</v>
      </c>
      <c r="U404" s="153">
        <v>6001</v>
      </c>
      <c r="V404" s="153">
        <v>5893</v>
      </c>
      <c r="W404" s="153">
        <v>2</v>
      </c>
      <c r="X404" s="151">
        <v>5434</v>
      </c>
      <c r="Y404" s="154">
        <v>0.0194339879359608</v>
      </c>
      <c r="Z404" s="154">
        <v>0.0230323115161558</v>
      </c>
      <c r="AA404" s="154">
        <v>0.0169172932330827</v>
      </c>
      <c r="AB404" s="155">
        <v>0.0151061920430751</v>
      </c>
      <c r="AC404" s="156">
        <v>0.00611501828307305</v>
      </c>
      <c r="AD404" s="157">
        <v>81213</v>
      </c>
      <c r="AE404" s="158">
        <v>1664</v>
      </c>
      <c r="AF404" s="158">
        <v>0</v>
      </c>
      <c r="AG404" s="158">
        <v>86895</v>
      </c>
      <c r="AH404" s="158">
        <v>1720</v>
      </c>
      <c r="AI404" s="158">
        <v>2</v>
      </c>
      <c r="AJ404" s="155">
        <v>0.020489330525901</v>
      </c>
      <c r="AK404" s="155">
        <v>0.0197709879739916</v>
      </c>
      <c r="AL404" s="156">
        <v>0.000718342551909425</v>
      </c>
    </row>
    <row r="405" spans="1:38">
      <c r="A405" s="166" t="s">
        <v>210</v>
      </c>
      <c r="B405" s="167" t="s">
        <v>1793</v>
      </c>
      <c r="C405" s="167" t="s">
        <v>217</v>
      </c>
      <c r="D405" s="150">
        <v>8283</v>
      </c>
      <c r="E405" s="150">
        <v>225</v>
      </c>
      <c r="F405" s="150">
        <v>144</v>
      </c>
      <c r="G405" s="150">
        <v>0</v>
      </c>
      <c r="H405" s="150">
        <v>0</v>
      </c>
      <c r="I405" s="151">
        <v>9406</v>
      </c>
      <c r="J405" s="151">
        <v>168</v>
      </c>
      <c r="K405" s="151">
        <v>168</v>
      </c>
      <c r="L405" s="151">
        <v>31</v>
      </c>
      <c r="M405" s="151">
        <v>0</v>
      </c>
      <c r="N405" s="151">
        <v>8755</v>
      </c>
      <c r="O405" s="151">
        <v>157</v>
      </c>
      <c r="P405" s="151">
        <v>157</v>
      </c>
      <c r="Q405" s="151">
        <v>109</v>
      </c>
      <c r="R405" s="151">
        <v>0</v>
      </c>
      <c r="S405" s="152">
        <v>0.015</v>
      </c>
      <c r="T405" s="153">
        <v>209595</v>
      </c>
      <c r="U405" s="153">
        <v>4586</v>
      </c>
      <c r="V405" s="153">
        <v>4495</v>
      </c>
      <c r="W405" s="153">
        <v>4</v>
      </c>
      <c r="X405" s="151">
        <v>4109</v>
      </c>
      <c r="Y405" s="154">
        <v>0.0218612085211956</v>
      </c>
      <c r="Z405" s="154">
        <v>0.0271640709887722</v>
      </c>
      <c r="AA405" s="154">
        <v>0.0178609398256432</v>
      </c>
      <c r="AB405" s="155">
        <v>0.0179326099371788</v>
      </c>
      <c r="AC405" s="156">
        <v>0.00930313116312898</v>
      </c>
      <c r="AD405" s="157">
        <v>55124</v>
      </c>
      <c r="AE405" s="158">
        <v>1216</v>
      </c>
      <c r="AF405" s="158">
        <v>0</v>
      </c>
      <c r="AG405" s="158">
        <v>60398</v>
      </c>
      <c r="AH405" s="158">
        <v>1334</v>
      </c>
      <c r="AI405" s="158">
        <v>2</v>
      </c>
      <c r="AJ405" s="155">
        <v>0.0220593570858428</v>
      </c>
      <c r="AK405" s="155">
        <v>0.0220537103877612</v>
      </c>
      <c r="AL405" s="156">
        <v>5.64669808164261e-6</v>
      </c>
    </row>
    <row r="406" spans="1:38">
      <c r="A406" s="166" t="s">
        <v>210</v>
      </c>
      <c r="B406" s="167" t="s">
        <v>1793</v>
      </c>
      <c r="C406" s="167" t="s">
        <v>218</v>
      </c>
      <c r="D406" s="150">
        <v>6648</v>
      </c>
      <c r="E406" s="150">
        <v>100</v>
      </c>
      <c r="F406" s="150">
        <v>62</v>
      </c>
      <c r="G406" s="150">
        <v>0</v>
      </c>
      <c r="H406" s="150">
        <v>0</v>
      </c>
      <c r="I406" s="151">
        <v>6544</v>
      </c>
      <c r="J406" s="151">
        <v>107</v>
      </c>
      <c r="K406" s="151">
        <v>106</v>
      </c>
      <c r="L406" s="151">
        <v>22</v>
      </c>
      <c r="M406" s="151">
        <v>0</v>
      </c>
      <c r="N406" s="151">
        <v>6275</v>
      </c>
      <c r="O406" s="151">
        <v>40</v>
      </c>
      <c r="P406" s="151">
        <v>40</v>
      </c>
      <c r="Q406" s="151">
        <v>18</v>
      </c>
      <c r="R406" s="151">
        <v>0</v>
      </c>
      <c r="S406" s="152">
        <v>0.015</v>
      </c>
      <c r="T406" s="153">
        <v>165943</v>
      </c>
      <c r="U406" s="153">
        <v>2235</v>
      </c>
      <c r="V406" s="153">
        <v>2194</v>
      </c>
      <c r="W406" s="153">
        <v>6</v>
      </c>
      <c r="X406" s="151">
        <v>1989</v>
      </c>
      <c r="Y406" s="154">
        <v>0.0134323231471047</v>
      </c>
      <c r="Z406" s="154">
        <v>0.0150421179302046</v>
      </c>
      <c r="AA406" s="154">
        <v>0.0163508557457213</v>
      </c>
      <c r="AB406" s="155">
        <v>0.00637450199203187</v>
      </c>
      <c r="AC406" s="156">
        <v>-0.0013087378155167</v>
      </c>
      <c r="AD406" s="157">
        <v>43216</v>
      </c>
      <c r="AE406" s="158">
        <v>692</v>
      </c>
      <c r="AF406" s="158">
        <v>1</v>
      </c>
      <c r="AG406" s="158">
        <v>49090</v>
      </c>
      <c r="AH406" s="158">
        <v>598</v>
      </c>
      <c r="AI406" s="158">
        <v>3</v>
      </c>
      <c r="AJ406" s="155">
        <v>0.0159894483524621</v>
      </c>
      <c r="AK406" s="155">
        <v>0.0121205948258301</v>
      </c>
      <c r="AL406" s="156">
        <v>0.00386885352663194</v>
      </c>
    </row>
    <row r="407" spans="1:38">
      <c r="A407" s="166" t="s">
        <v>210</v>
      </c>
      <c r="B407" s="167" t="s">
        <v>1793</v>
      </c>
      <c r="C407" s="167" t="s">
        <v>219</v>
      </c>
      <c r="D407" s="150">
        <v>0</v>
      </c>
      <c r="E407" s="150">
        <v>7</v>
      </c>
      <c r="F407" s="150">
        <v>7</v>
      </c>
      <c r="G407" s="150">
        <v>7</v>
      </c>
      <c r="H407" s="150">
        <v>0</v>
      </c>
      <c r="I407" s="151">
        <v>0</v>
      </c>
      <c r="J407" s="151">
        <v>1</v>
      </c>
      <c r="K407" s="151">
        <v>1</v>
      </c>
      <c r="L407" s="151">
        <v>1</v>
      </c>
      <c r="M407" s="151">
        <v>0</v>
      </c>
      <c r="N407" s="151">
        <v>0</v>
      </c>
      <c r="O407" s="151">
        <v>13</v>
      </c>
      <c r="P407" s="151">
        <v>13</v>
      </c>
      <c r="Q407" s="151">
        <v>13</v>
      </c>
      <c r="R407" s="151">
        <v>0</v>
      </c>
      <c r="S407" s="152">
        <v>0.015</v>
      </c>
      <c r="T407" s="153">
        <v>0</v>
      </c>
      <c r="U407" s="153">
        <v>165</v>
      </c>
      <c r="V407" s="153">
        <v>165</v>
      </c>
      <c r="W407" s="153">
        <v>0</v>
      </c>
      <c r="X407" s="151">
        <v>165</v>
      </c>
      <c r="Y407" s="154">
        <v>0</v>
      </c>
      <c r="Z407" s="154">
        <v>0</v>
      </c>
      <c r="AA407" s="154">
        <v>0</v>
      </c>
      <c r="AB407" s="155">
        <v>0</v>
      </c>
      <c r="AC407" s="156">
        <v>0</v>
      </c>
      <c r="AD407" s="157">
        <v>0</v>
      </c>
      <c r="AE407" s="158">
        <v>80</v>
      </c>
      <c r="AF407" s="158">
        <v>0</v>
      </c>
      <c r="AG407" s="158">
        <v>0</v>
      </c>
      <c r="AH407" s="158">
        <v>27</v>
      </c>
      <c r="AI407" s="158">
        <v>0</v>
      </c>
      <c r="AJ407" s="155">
        <v>0</v>
      </c>
      <c r="AK407" s="155">
        <v>0</v>
      </c>
      <c r="AL407" s="156">
        <v>0</v>
      </c>
    </row>
    <row r="408" spans="1:38">
      <c r="A408" s="166" t="s">
        <v>210</v>
      </c>
      <c r="B408" s="167" t="s">
        <v>1793</v>
      </c>
      <c r="C408" s="167" t="s">
        <v>220</v>
      </c>
      <c r="D408" s="150">
        <v>8211</v>
      </c>
      <c r="E408" s="150">
        <v>127</v>
      </c>
      <c r="F408" s="150">
        <v>78</v>
      </c>
      <c r="G408" s="150">
        <v>7</v>
      </c>
      <c r="H408" s="150">
        <v>0</v>
      </c>
      <c r="I408" s="151">
        <v>8982</v>
      </c>
      <c r="J408" s="151">
        <v>171</v>
      </c>
      <c r="K408" s="151">
        <v>171</v>
      </c>
      <c r="L408" s="151">
        <v>4</v>
      </c>
      <c r="M408" s="151">
        <v>0</v>
      </c>
      <c r="N408" s="151">
        <v>8561</v>
      </c>
      <c r="O408" s="151">
        <v>171</v>
      </c>
      <c r="P408" s="151">
        <v>171</v>
      </c>
      <c r="Q408" s="151">
        <v>90</v>
      </c>
      <c r="R408" s="151">
        <v>0</v>
      </c>
      <c r="S408" s="152">
        <v>0.015</v>
      </c>
      <c r="T408" s="153">
        <v>208623</v>
      </c>
      <c r="U408" s="153">
        <v>4160</v>
      </c>
      <c r="V408" s="153">
        <v>4111</v>
      </c>
      <c r="W408" s="153">
        <v>0</v>
      </c>
      <c r="X408" s="151">
        <v>3733</v>
      </c>
      <c r="Y408" s="154">
        <v>0.0199402750415822</v>
      </c>
      <c r="Z408" s="154">
        <v>0.0154670563877725</v>
      </c>
      <c r="AA408" s="154">
        <v>0.0190380761523046</v>
      </c>
      <c r="AB408" s="155">
        <v>0.0199743020675155</v>
      </c>
      <c r="AC408" s="156">
        <v>-0.00357101976453211</v>
      </c>
      <c r="AD408" s="157">
        <v>54771</v>
      </c>
      <c r="AE408" s="158">
        <v>1153</v>
      </c>
      <c r="AF408" s="158">
        <v>0</v>
      </c>
      <c r="AG408" s="158">
        <v>60225</v>
      </c>
      <c r="AH408" s="158">
        <v>1371</v>
      </c>
      <c r="AI408" s="158">
        <v>0</v>
      </c>
      <c r="AJ408" s="155">
        <v>0.0210512862646291</v>
      </c>
      <c r="AK408" s="155">
        <v>0.0227646326276463</v>
      </c>
      <c r="AL408" s="156">
        <v>-0.00171334636301724</v>
      </c>
    </row>
    <row r="409" spans="1:38">
      <c r="A409" s="166" t="s">
        <v>210</v>
      </c>
      <c r="B409" s="167" t="s">
        <v>1793</v>
      </c>
      <c r="C409" s="167" t="s">
        <v>221</v>
      </c>
      <c r="D409" s="150">
        <v>4189</v>
      </c>
      <c r="E409" s="150">
        <v>84</v>
      </c>
      <c r="F409" s="150">
        <v>48</v>
      </c>
      <c r="G409" s="150">
        <v>0</v>
      </c>
      <c r="H409" s="150">
        <v>0</v>
      </c>
      <c r="I409" s="151">
        <v>4513</v>
      </c>
      <c r="J409" s="151">
        <v>84</v>
      </c>
      <c r="K409" s="151">
        <v>84</v>
      </c>
      <c r="L409" s="151">
        <v>1</v>
      </c>
      <c r="M409" s="151">
        <v>0</v>
      </c>
      <c r="N409" s="151">
        <v>4450</v>
      </c>
      <c r="O409" s="151">
        <v>72</v>
      </c>
      <c r="P409" s="151">
        <v>71</v>
      </c>
      <c r="Q409" s="151">
        <v>26</v>
      </c>
      <c r="R409" s="151">
        <v>0</v>
      </c>
      <c r="S409" s="152">
        <v>0.015</v>
      </c>
      <c r="T409" s="153">
        <v>106958</v>
      </c>
      <c r="U409" s="153">
        <v>2166</v>
      </c>
      <c r="V409" s="153">
        <v>2128</v>
      </c>
      <c r="W409" s="153">
        <v>0</v>
      </c>
      <c r="X409" s="151">
        <v>1903</v>
      </c>
      <c r="Y409" s="154">
        <v>0.0202509396211597</v>
      </c>
      <c r="Z409" s="154">
        <v>0.0200525185008355</v>
      </c>
      <c r="AA409" s="154">
        <v>0.0186128960779969</v>
      </c>
      <c r="AB409" s="155">
        <v>0.0161797752808989</v>
      </c>
      <c r="AC409" s="156">
        <v>0.00143962242283862</v>
      </c>
      <c r="AD409" s="157">
        <v>27789</v>
      </c>
      <c r="AE409" s="158">
        <v>611</v>
      </c>
      <c r="AF409" s="158">
        <v>0</v>
      </c>
      <c r="AG409" s="158">
        <v>30812</v>
      </c>
      <c r="AH409" s="158">
        <v>631</v>
      </c>
      <c r="AI409" s="158">
        <v>0</v>
      </c>
      <c r="AJ409" s="155">
        <v>0.0219871172046493</v>
      </c>
      <c r="AK409" s="155">
        <v>0.0204790341425419</v>
      </c>
      <c r="AL409" s="156">
        <v>0.00150808306210745</v>
      </c>
    </row>
    <row r="410" spans="1:38">
      <c r="A410" s="166" t="s">
        <v>210</v>
      </c>
      <c r="B410" s="167" t="s">
        <v>1794</v>
      </c>
      <c r="C410" s="167" t="s">
        <v>222</v>
      </c>
      <c r="D410" s="150">
        <v>8657</v>
      </c>
      <c r="E410" s="150">
        <v>137</v>
      </c>
      <c r="F410" s="150">
        <v>87</v>
      </c>
      <c r="G410" s="150">
        <v>1</v>
      </c>
      <c r="H410" s="150">
        <v>0</v>
      </c>
      <c r="I410" s="151">
        <v>9781</v>
      </c>
      <c r="J410" s="151">
        <v>166</v>
      </c>
      <c r="K410" s="151">
        <v>166</v>
      </c>
      <c r="L410" s="151">
        <v>53</v>
      </c>
      <c r="M410" s="151">
        <v>0</v>
      </c>
      <c r="N410" s="151">
        <v>9141</v>
      </c>
      <c r="O410" s="151">
        <v>116</v>
      </c>
      <c r="P410" s="151">
        <v>116</v>
      </c>
      <c r="Q410" s="151">
        <v>93</v>
      </c>
      <c r="R410" s="151">
        <v>0</v>
      </c>
      <c r="S410" s="152">
        <v>0.015</v>
      </c>
      <c r="T410" s="153">
        <v>225329</v>
      </c>
      <c r="U410" s="153">
        <v>3364</v>
      </c>
      <c r="V410" s="153">
        <v>3313</v>
      </c>
      <c r="W410" s="153">
        <v>2</v>
      </c>
      <c r="X410" s="151">
        <v>3047</v>
      </c>
      <c r="Y410" s="154">
        <v>0.0149204052740659</v>
      </c>
      <c r="Z410" s="154">
        <v>0.0158253436525355</v>
      </c>
      <c r="AA410" s="154">
        <v>0.0169716797873428</v>
      </c>
      <c r="AB410" s="155">
        <v>0.0126900776720271</v>
      </c>
      <c r="AC410" s="156">
        <v>-0.00114633613480729</v>
      </c>
      <c r="AD410" s="157">
        <v>58882</v>
      </c>
      <c r="AE410" s="158">
        <v>958</v>
      </c>
      <c r="AF410" s="158">
        <v>0</v>
      </c>
      <c r="AG410" s="158">
        <v>63895</v>
      </c>
      <c r="AH410" s="158">
        <v>924</v>
      </c>
      <c r="AI410" s="158">
        <v>2</v>
      </c>
      <c r="AJ410" s="155">
        <v>0.0162698277911756</v>
      </c>
      <c r="AK410" s="155">
        <v>0.0144299240942171</v>
      </c>
      <c r="AL410" s="156">
        <v>0.00183990369695849</v>
      </c>
    </row>
    <row r="411" spans="1:38">
      <c r="A411" s="166" t="s">
        <v>210</v>
      </c>
      <c r="B411" s="167" t="s">
        <v>1794</v>
      </c>
      <c r="C411" s="167" t="s">
        <v>223</v>
      </c>
      <c r="D411" s="150">
        <v>7916</v>
      </c>
      <c r="E411" s="150">
        <v>184</v>
      </c>
      <c r="F411" s="150">
        <v>66</v>
      </c>
      <c r="G411" s="150">
        <v>3</v>
      </c>
      <c r="H411" s="150">
        <v>0</v>
      </c>
      <c r="I411" s="151">
        <v>8447</v>
      </c>
      <c r="J411" s="151">
        <v>123</v>
      </c>
      <c r="K411" s="151">
        <v>123</v>
      </c>
      <c r="L411" s="151">
        <v>3</v>
      </c>
      <c r="M411" s="151">
        <v>0</v>
      </c>
      <c r="N411" s="151">
        <v>7852</v>
      </c>
      <c r="O411" s="151">
        <v>107</v>
      </c>
      <c r="P411" s="151">
        <v>106</v>
      </c>
      <c r="Q411" s="151">
        <v>43</v>
      </c>
      <c r="R411" s="151">
        <v>0</v>
      </c>
      <c r="S411" s="152">
        <v>0.015</v>
      </c>
      <c r="T411" s="153">
        <v>198603</v>
      </c>
      <c r="U411" s="153">
        <v>3372</v>
      </c>
      <c r="V411" s="153">
        <v>3253</v>
      </c>
      <c r="W411" s="153">
        <v>0</v>
      </c>
      <c r="X411" s="151">
        <v>2965</v>
      </c>
      <c r="Y411" s="154">
        <v>0.0169785954894941</v>
      </c>
      <c r="Z411" s="154">
        <v>0.023244062657908</v>
      </c>
      <c r="AA411" s="154">
        <v>0.0145613827394341</v>
      </c>
      <c r="AB411" s="155">
        <v>0.0136271013754457</v>
      </c>
      <c r="AC411" s="156">
        <v>0.00868267991847391</v>
      </c>
      <c r="AD411" s="157">
        <v>51393</v>
      </c>
      <c r="AE411" s="158">
        <v>936</v>
      </c>
      <c r="AF411" s="158">
        <v>0</v>
      </c>
      <c r="AG411" s="158">
        <v>55932</v>
      </c>
      <c r="AH411" s="158">
        <v>985</v>
      </c>
      <c r="AI411" s="158">
        <v>0</v>
      </c>
      <c r="AJ411" s="155">
        <v>0.0182125970462904</v>
      </c>
      <c r="AK411" s="155">
        <v>0.0176106700994064</v>
      </c>
      <c r="AL411" s="156">
        <v>0.000601926946883928</v>
      </c>
    </row>
    <row r="412" spans="1:38">
      <c r="A412" s="166" t="s">
        <v>210</v>
      </c>
      <c r="B412" s="167" t="s">
        <v>1794</v>
      </c>
      <c r="C412" s="167" t="s">
        <v>224</v>
      </c>
      <c r="D412" s="150">
        <v>0</v>
      </c>
      <c r="E412" s="150">
        <v>0</v>
      </c>
      <c r="F412" s="150">
        <v>0</v>
      </c>
      <c r="G412" s="150">
        <v>0</v>
      </c>
      <c r="H412" s="150">
        <v>0</v>
      </c>
      <c r="I412" s="151">
        <v>0</v>
      </c>
      <c r="J412" s="151">
        <v>0</v>
      </c>
      <c r="K412" s="151">
        <v>0</v>
      </c>
      <c r="L412" s="151">
        <v>0</v>
      </c>
      <c r="M412" s="151">
        <v>0</v>
      </c>
      <c r="N412" s="151">
        <v>0</v>
      </c>
      <c r="O412" s="151">
        <v>0</v>
      </c>
      <c r="P412" s="151">
        <v>0</v>
      </c>
      <c r="Q412" s="151">
        <v>0</v>
      </c>
      <c r="R412" s="151">
        <v>0</v>
      </c>
      <c r="S412" s="152">
        <v>0.015</v>
      </c>
      <c r="T412" s="153">
        <v>0</v>
      </c>
      <c r="U412" s="153">
        <v>1</v>
      </c>
      <c r="V412" s="153">
        <v>1</v>
      </c>
      <c r="W412" s="153">
        <v>0</v>
      </c>
      <c r="X412" s="151">
        <v>1</v>
      </c>
      <c r="Y412" s="154">
        <v>0</v>
      </c>
      <c r="Z412" s="154">
        <v>0</v>
      </c>
      <c r="AA412" s="154">
        <v>0</v>
      </c>
      <c r="AB412" s="155">
        <v>0</v>
      </c>
      <c r="AC412" s="156">
        <v>0</v>
      </c>
      <c r="AD412" s="157">
        <v>0</v>
      </c>
      <c r="AE412" s="158">
        <v>0</v>
      </c>
      <c r="AF412" s="158">
        <v>0</v>
      </c>
      <c r="AG412" s="158">
        <v>0</v>
      </c>
      <c r="AH412" s="158">
        <v>0</v>
      </c>
      <c r="AI412" s="158">
        <v>0</v>
      </c>
      <c r="AJ412" s="155">
        <v>0</v>
      </c>
      <c r="AK412" s="155">
        <v>0</v>
      </c>
      <c r="AL412" s="156">
        <v>0</v>
      </c>
    </row>
    <row r="413" spans="1:38">
      <c r="A413" s="166" t="s">
        <v>210</v>
      </c>
      <c r="B413" s="167" t="s">
        <v>1795</v>
      </c>
      <c r="C413" s="167" t="s">
        <v>225</v>
      </c>
      <c r="D413" s="150">
        <v>15150</v>
      </c>
      <c r="E413" s="150">
        <v>358</v>
      </c>
      <c r="F413" s="150">
        <v>239</v>
      </c>
      <c r="G413" s="150">
        <v>1</v>
      </c>
      <c r="H413" s="150">
        <v>0</v>
      </c>
      <c r="I413" s="151">
        <v>16188</v>
      </c>
      <c r="J413" s="151">
        <v>292</v>
      </c>
      <c r="K413" s="151">
        <v>292</v>
      </c>
      <c r="L413" s="151">
        <v>15</v>
      </c>
      <c r="M413" s="151">
        <v>0</v>
      </c>
      <c r="N413" s="151">
        <v>15508</v>
      </c>
      <c r="O413" s="151">
        <v>258</v>
      </c>
      <c r="P413" s="151">
        <v>258</v>
      </c>
      <c r="Q413" s="151">
        <v>126</v>
      </c>
      <c r="R413" s="151">
        <v>1</v>
      </c>
      <c r="S413" s="152">
        <v>0.015</v>
      </c>
      <c r="T413" s="153">
        <v>370990</v>
      </c>
      <c r="U413" s="153">
        <v>6790</v>
      </c>
      <c r="V413" s="153">
        <v>6669</v>
      </c>
      <c r="W413" s="153">
        <v>11</v>
      </c>
      <c r="X413" s="151">
        <v>5899</v>
      </c>
      <c r="Y413" s="154">
        <v>0.0182727297231731</v>
      </c>
      <c r="Z413" s="154">
        <v>0.0236303630363036</v>
      </c>
      <c r="AA413" s="154">
        <v>0.0180380528786756</v>
      </c>
      <c r="AB413" s="155">
        <v>0.0165720918235749</v>
      </c>
      <c r="AC413" s="156">
        <v>0.00559231015762807</v>
      </c>
      <c r="AD413" s="157">
        <v>98759</v>
      </c>
      <c r="AE413" s="158">
        <v>2036</v>
      </c>
      <c r="AF413" s="158">
        <v>1</v>
      </c>
      <c r="AG413" s="158">
        <v>103898</v>
      </c>
      <c r="AH413" s="158">
        <v>2026</v>
      </c>
      <c r="AI413" s="158">
        <v>6</v>
      </c>
      <c r="AJ413" s="155">
        <v>0.0206057169473162</v>
      </c>
      <c r="AK413" s="155">
        <v>0.0194421451808505</v>
      </c>
      <c r="AL413" s="156">
        <v>0.00116357176646574</v>
      </c>
    </row>
    <row r="414" spans="1:38">
      <c r="A414" s="166" t="s">
        <v>210</v>
      </c>
      <c r="B414" s="167" t="s">
        <v>1795</v>
      </c>
      <c r="C414" s="167" t="s">
        <v>226</v>
      </c>
      <c r="D414" s="150">
        <v>0</v>
      </c>
      <c r="E414" s="150">
        <v>6</v>
      </c>
      <c r="F414" s="150">
        <v>6</v>
      </c>
      <c r="G414" s="150">
        <v>6</v>
      </c>
      <c r="H414" s="150">
        <v>0</v>
      </c>
      <c r="I414" s="151">
        <v>0</v>
      </c>
      <c r="J414" s="151">
        <v>26</v>
      </c>
      <c r="K414" s="151">
        <v>26</v>
      </c>
      <c r="L414" s="151">
        <v>26</v>
      </c>
      <c r="M414" s="151">
        <v>0</v>
      </c>
      <c r="N414" s="151">
        <v>0</v>
      </c>
      <c r="O414" s="151">
        <v>11</v>
      </c>
      <c r="P414" s="151">
        <v>11</v>
      </c>
      <c r="Q414" s="151">
        <v>11</v>
      </c>
      <c r="R414" s="151">
        <v>0</v>
      </c>
      <c r="S414" s="152">
        <v>0.015</v>
      </c>
      <c r="T414" s="153">
        <v>0</v>
      </c>
      <c r="U414" s="153">
        <v>301</v>
      </c>
      <c r="V414" s="153">
        <v>301</v>
      </c>
      <c r="W414" s="153">
        <v>0</v>
      </c>
      <c r="X414" s="151">
        <v>299</v>
      </c>
      <c r="Y414" s="154">
        <v>0</v>
      </c>
      <c r="Z414" s="154">
        <v>0</v>
      </c>
      <c r="AA414" s="154">
        <v>0</v>
      </c>
      <c r="AB414" s="155">
        <v>0</v>
      </c>
      <c r="AC414" s="156">
        <v>0</v>
      </c>
      <c r="AD414" s="157">
        <v>0</v>
      </c>
      <c r="AE414" s="158">
        <v>88</v>
      </c>
      <c r="AF414" s="158">
        <v>0</v>
      </c>
      <c r="AG414" s="158">
        <v>0</v>
      </c>
      <c r="AH414" s="158">
        <v>107</v>
      </c>
      <c r="AI414" s="158">
        <v>0</v>
      </c>
      <c r="AJ414" s="155">
        <v>0</v>
      </c>
      <c r="AK414" s="155">
        <v>0</v>
      </c>
      <c r="AL414" s="156">
        <v>0</v>
      </c>
    </row>
    <row r="415" spans="1:38">
      <c r="A415" s="166" t="s">
        <v>210</v>
      </c>
      <c r="B415" s="167" t="s">
        <v>1795</v>
      </c>
      <c r="C415" s="167" t="s">
        <v>227</v>
      </c>
      <c r="D415" s="150">
        <v>8253</v>
      </c>
      <c r="E415" s="150">
        <v>163</v>
      </c>
      <c r="F415" s="150">
        <v>109</v>
      </c>
      <c r="G415" s="150">
        <v>2</v>
      </c>
      <c r="H415" s="150">
        <v>0</v>
      </c>
      <c r="I415" s="151">
        <v>9134</v>
      </c>
      <c r="J415" s="151">
        <v>132</v>
      </c>
      <c r="K415" s="151">
        <v>132</v>
      </c>
      <c r="L415" s="151">
        <v>11</v>
      </c>
      <c r="M415" s="151">
        <v>0</v>
      </c>
      <c r="N415" s="151">
        <v>8511</v>
      </c>
      <c r="O415" s="151">
        <v>131</v>
      </c>
      <c r="P415" s="151">
        <v>131</v>
      </c>
      <c r="Q415" s="151">
        <v>74</v>
      </c>
      <c r="R415" s="151">
        <v>0</v>
      </c>
      <c r="S415" s="152">
        <v>0.015</v>
      </c>
      <c r="T415" s="153">
        <v>186119</v>
      </c>
      <c r="U415" s="153">
        <v>3106</v>
      </c>
      <c r="V415" s="153">
        <v>3052</v>
      </c>
      <c r="W415" s="153">
        <v>3</v>
      </c>
      <c r="X415" s="151">
        <v>2732</v>
      </c>
      <c r="Y415" s="154">
        <v>0.016672129121691</v>
      </c>
      <c r="Z415" s="154">
        <v>0.0197503937961953</v>
      </c>
      <c r="AA415" s="154">
        <v>0.0144514998905189</v>
      </c>
      <c r="AB415" s="155">
        <v>0.0153918458465515</v>
      </c>
      <c r="AC415" s="156">
        <v>0.00529889390567638</v>
      </c>
      <c r="AD415" s="157">
        <v>52752</v>
      </c>
      <c r="AE415" s="158">
        <v>935</v>
      </c>
      <c r="AF415" s="158">
        <v>1</v>
      </c>
      <c r="AG415" s="158">
        <v>50898</v>
      </c>
      <c r="AH415" s="158">
        <v>860</v>
      </c>
      <c r="AI415" s="158">
        <v>1</v>
      </c>
      <c r="AJ415" s="155">
        <v>0.0177054898392478</v>
      </c>
      <c r="AK415" s="155">
        <v>0.0168768910369759</v>
      </c>
      <c r="AL415" s="156">
        <v>0.000828598802271888</v>
      </c>
    </row>
    <row r="416" spans="1:38">
      <c r="A416" s="166" t="s">
        <v>210</v>
      </c>
      <c r="B416" s="167" t="s">
        <v>1792</v>
      </c>
      <c r="C416" s="167" t="s">
        <v>228</v>
      </c>
      <c r="D416" s="150">
        <v>0</v>
      </c>
      <c r="E416" s="150">
        <v>0</v>
      </c>
      <c r="F416" s="150">
        <v>0</v>
      </c>
      <c r="G416" s="150">
        <v>0</v>
      </c>
      <c r="H416" s="150">
        <v>0</v>
      </c>
      <c r="I416" s="151">
        <v>0</v>
      </c>
      <c r="J416" s="151">
        <v>3</v>
      </c>
      <c r="K416" s="151">
        <v>3</v>
      </c>
      <c r="L416" s="151">
        <v>3</v>
      </c>
      <c r="M416" s="151">
        <v>0</v>
      </c>
      <c r="N416" s="151">
        <v>0</v>
      </c>
      <c r="O416" s="151">
        <v>17</v>
      </c>
      <c r="P416" s="151">
        <v>17</v>
      </c>
      <c r="Q416" s="151">
        <v>17</v>
      </c>
      <c r="R416" s="151">
        <v>0</v>
      </c>
      <c r="S416" s="152">
        <v>0.015</v>
      </c>
      <c r="T416" s="153">
        <v>0</v>
      </c>
      <c r="U416" s="153">
        <v>411</v>
      </c>
      <c r="V416" s="153">
        <v>411</v>
      </c>
      <c r="W416" s="153">
        <v>25</v>
      </c>
      <c r="X416" s="151">
        <v>356</v>
      </c>
      <c r="Y416" s="154">
        <v>0</v>
      </c>
      <c r="Z416" s="154">
        <v>0</v>
      </c>
      <c r="AA416" s="154">
        <v>0</v>
      </c>
      <c r="AB416" s="155">
        <v>0</v>
      </c>
      <c r="AC416" s="156">
        <v>0</v>
      </c>
      <c r="AD416" s="157">
        <v>0</v>
      </c>
      <c r="AE416" s="158">
        <v>29</v>
      </c>
      <c r="AF416" s="158">
        <v>0</v>
      </c>
      <c r="AG416" s="158">
        <v>0</v>
      </c>
      <c r="AH416" s="158">
        <v>178</v>
      </c>
      <c r="AI416" s="158">
        <v>0</v>
      </c>
      <c r="AJ416" s="155">
        <v>0</v>
      </c>
      <c r="AK416" s="155">
        <v>0</v>
      </c>
      <c r="AL416" s="156">
        <v>0</v>
      </c>
    </row>
    <row r="417" spans="1:38">
      <c r="A417" s="166" t="s">
        <v>210</v>
      </c>
      <c r="B417" s="167" t="s">
        <v>1795</v>
      </c>
      <c r="C417" s="167" t="s">
        <v>229</v>
      </c>
      <c r="D417" s="150">
        <v>6093</v>
      </c>
      <c r="E417" s="150">
        <v>88</v>
      </c>
      <c r="F417" s="150">
        <v>52</v>
      </c>
      <c r="G417" s="150">
        <v>2</v>
      </c>
      <c r="H417" s="150">
        <v>0</v>
      </c>
      <c r="I417" s="151">
        <v>6831</v>
      </c>
      <c r="J417" s="151">
        <v>192</v>
      </c>
      <c r="K417" s="151">
        <v>191</v>
      </c>
      <c r="L417" s="151">
        <v>35</v>
      </c>
      <c r="M417" s="151">
        <v>0</v>
      </c>
      <c r="N417" s="151">
        <v>6635</v>
      </c>
      <c r="O417" s="151">
        <v>102</v>
      </c>
      <c r="P417" s="151">
        <v>102</v>
      </c>
      <c r="Q417" s="151">
        <v>62</v>
      </c>
      <c r="R417" s="151">
        <v>0</v>
      </c>
      <c r="S417" s="152">
        <v>0.015</v>
      </c>
      <c r="T417" s="153">
        <v>150605</v>
      </c>
      <c r="U417" s="153">
        <v>3123</v>
      </c>
      <c r="V417" s="153">
        <v>3086</v>
      </c>
      <c r="W417" s="153">
        <v>1</v>
      </c>
      <c r="X417" s="151">
        <v>2807</v>
      </c>
      <c r="Y417" s="154">
        <v>0.0207297234487567</v>
      </c>
      <c r="Z417" s="154">
        <v>0.0144428032168062</v>
      </c>
      <c r="AA417" s="154">
        <v>0.0281071585419412</v>
      </c>
      <c r="AB417" s="155">
        <v>0.0153730218538056</v>
      </c>
      <c r="AC417" s="156">
        <v>-0.013664355325135</v>
      </c>
      <c r="AD417" s="157">
        <v>41601</v>
      </c>
      <c r="AE417" s="158">
        <v>822</v>
      </c>
      <c r="AF417" s="158">
        <v>0</v>
      </c>
      <c r="AG417" s="158">
        <v>41780</v>
      </c>
      <c r="AH417" s="158">
        <v>943</v>
      </c>
      <c r="AI417" s="158">
        <v>1</v>
      </c>
      <c r="AJ417" s="155">
        <v>0.0197591404052787</v>
      </c>
      <c r="AK417" s="155">
        <v>0.0225466730493059</v>
      </c>
      <c r="AL417" s="156">
        <v>-0.00278753264402717</v>
      </c>
    </row>
    <row r="418" spans="1:38">
      <c r="A418" s="166" t="s">
        <v>210</v>
      </c>
      <c r="B418" s="167" t="s">
        <v>1796</v>
      </c>
      <c r="C418" s="167" t="s">
        <v>230</v>
      </c>
      <c r="D418" s="150">
        <v>14961</v>
      </c>
      <c r="E418" s="150">
        <v>302</v>
      </c>
      <c r="F418" s="150">
        <v>111</v>
      </c>
      <c r="G418" s="150">
        <v>2</v>
      </c>
      <c r="H418" s="150">
        <v>0</v>
      </c>
      <c r="I418" s="151">
        <v>15212</v>
      </c>
      <c r="J418" s="151">
        <v>254</v>
      </c>
      <c r="K418" s="151">
        <v>254</v>
      </c>
      <c r="L418" s="151">
        <v>2</v>
      </c>
      <c r="M418" s="151">
        <v>0</v>
      </c>
      <c r="N418" s="151">
        <v>13948</v>
      </c>
      <c r="O418" s="151">
        <v>334</v>
      </c>
      <c r="P418" s="151">
        <v>334</v>
      </c>
      <c r="Q418" s="151">
        <v>147</v>
      </c>
      <c r="R418" s="151">
        <v>0</v>
      </c>
      <c r="S418" s="152">
        <v>0.015</v>
      </c>
      <c r="T418" s="153">
        <v>312199</v>
      </c>
      <c r="U418" s="153">
        <v>5360</v>
      </c>
      <c r="V418" s="153">
        <v>5168</v>
      </c>
      <c r="W418" s="153">
        <v>2</v>
      </c>
      <c r="X418" s="151">
        <v>4561</v>
      </c>
      <c r="Y418" s="154">
        <v>0.0171621305641594</v>
      </c>
      <c r="Z418" s="154">
        <v>0.0201858164561192</v>
      </c>
      <c r="AA418" s="154">
        <v>0.0166973442019458</v>
      </c>
      <c r="AB418" s="155">
        <v>0.023946085460281</v>
      </c>
      <c r="AC418" s="156">
        <v>0.00348847225417341</v>
      </c>
      <c r="AD418" s="157">
        <v>89014</v>
      </c>
      <c r="AE418" s="158">
        <v>1586</v>
      </c>
      <c r="AF418" s="158">
        <v>2</v>
      </c>
      <c r="AG418" s="158">
        <v>86205</v>
      </c>
      <c r="AH418" s="158">
        <v>1424</v>
      </c>
      <c r="AI418" s="158">
        <v>0</v>
      </c>
      <c r="AJ418" s="155">
        <v>0.0177949536028041</v>
      </c>
      <c r="AK418" s="155">
        <v>0.0165187634127951</v>
      </c>
      <c r="AL418" s="156">
        <v>0.00127619019000897</v>
      </c>
    </row>
    <row r="419" spans="1:38">
      <c r="A419" s="166" t="s">
        <v>210</v>
      </c>
      <c r="B419" s="167" t="s">
        <v>1796</v>
      </c>
      <c r="C419" s="167" t="s">
        <v>231</v>
      </c>
      <c r="D419" s="150">
        <v>0</v>
      </c>
      <c r="E419" s="150">
        <v>1</v>
      </c>
      <c r="F419" s="150">
        <v>1</v>
      </c>
      <c r="G419" s="150">
        <v>1</v>
      </c>
      <c r="H419" s="150">
        <v>0</v>
      </c>
      <c r="I419" s="151">
        <v>0</v>
      </c>
      <c r="J419" s="151">
        <v>6</v>
      </c>
      <c r="K419" s="151">
        <v>6</v>
      </c>
      <c r="L419" s="151">
        <v>6</v>
      </c>
      <c r="M419" s="151">
        <v>0</v>
      </c>
      <c r="N419" s="151">
        <v>1</v>
      </c>
      <c r="O419" s="151">
        <v>3</v>
      </c>
      <c r="P419" s="151">
        <v>3</v>
      </c>
      <c r="Q419" s="151">
        <v>3</v>
      </c>
      <c r="R419" s="151">
        <v>0</v>
      </c>
      <c r="S419" s="152">
        <v>0.015</v>
      </c>
      <c r="T419" s="153">
        <v>90</v>
      </c>
      <c r="U419" s="153">
        <v>143</v>
      </c>
      <c r="V419" s="153">
        <v>143</v>
      </c>
      <c r="W419" s="153">
        <v>0</v>
      </c>
      <c r="X419" s="151">
        <v>142</v>
      </c>
      <c r="Y419" s="154">
        <v>1.58888888888889</v>
      </c>
      <c r="Z419" s="154">
        <v>0</v>
      </c>
      <c r="AA419" s="154">
        <v>0</v>
      </c>
      <c r="AB419" s="155">
        <v>3</v>
      </c>
      <c r="AC419" s="156">
        <v>0</v>
      </c>
      <c r="AD419" s="157">
        <v>14</v>
      </c>
      <c r="AE419" s="158">
        <v>37</v>
      </c>
      <c r="AF419" s="158">
        <v>0</v>
      </c>
      <c r="AG419" s="158">
        <v>16</v>
      </c>
      <c r="AH419" s="158">
        <v>36</v>
      </c>
      <c r="AI419" s="158">
        <v>0</v>
      </c>
      <c r="AJ419" s="155">
        <v>2.64285714285714</v>
      </c>
      <c r="AK419" s="155">
        <v>2.25</v>
      </c>
      <c r="AL419" s="156">
        <v>0.392857142857143</v>
      </c>
    </row>
    <row r="420" spans="1:38">
      <c r="A420" s="166" t="s">
        <v>210</v>
      </c>
      <c r="B420" s="167" t="s">
        <v>1794</v>
      </c>
      <c r="C420" s="167" t="s">
        <v>232</v>
      </c>
      <c r="D420" s="150">
        <v>16173</v>
      </c>
      <c r="E420" s="150">
        <v>352</v>
      </c>
      <c r="F420" s="150">
        <v>231</v>
      </c>
      <c r="G420" s="150">
        <v>0</v>
      </c>
      <c r="H420" s="150">
        <v>0</v>
      </c>
      <c r="I420" s="151">
        <v>17991</v>
      </c>
      <c r="J420" s="151">
        <v>302</v>
      </c>
      <c r="K420" s="151">
        <v>298</v>
      </c>
      <c r="L420" s="151">
        <v>21</v>
      </c>
      <c r="M420" s="151">
        <v>0</v>
      </c>
      <c r="N420" s="151">
        <v>16468</v>
      </c>
      <c r="O420" s="151">
        <v>304</v>
      </c>
      <c r="P420" s="151">
        <v>304</v>
      </c>
      <c r="Q420" s="151">
        <v>187</v>
      </c>
      <c r="R420" s="151">
        <v>0</v>
      </c>
      <c r="S420" s="152">
        <v>0.015</v>
      </c>
      <c r="T420" s="153">
        <v>405651</v>
      </c>
      <c r="U420" s="153">
        <v>7702</v>
      </c>
      <c r="V420" s="153">
        <v>7576</v>
      </c>
      <c r="W420" s="153">
        <v>18</v>
      </c>
      <c r="X420" s="151">
        <v>6816</v>
      </c>
      <c r="Y420" s="154">
        <v>0.0189423913659772</v>
      </c>
      <c r="Z420" s="154">
        <v>0.0217646695109132</v>
      </c>
      <c r="AA420" s="154">
        <v>0.0167861708632094</v>
      </c>
      <c r="AB420" s="155">
        <v>0.0184600437211562</v>
      </c>
      <c r="AC420" s="156">
        <v>0.00497849864770387</v>
      </c>
      <c r="AD420" s="157">
        <v>105765</v>
      </c>
      <c r="AE420" s="158">
        <v>2151</v>
      </c>
      <c r="AF420" s="158">
        <v>3</v>
      </c>
      <c r="AG420" s="158">
        <v>113380</v>
      </c>
      <c r="AH420" s="158">
        <v>2360</v>
      </c>
      <c r="AI420" s="158">
        <v>7</v>
      </c>
      <c r="AJ420" s="155">
        <v>0.0203091760034038</v>
      </c>
      <c r="AK420" s="155">
        <v>0.0207532192626566</v>
      </c>
      <c r="AL420" s="156">
        <v>-0.000444043259252781</v>
      </c>
    </row>
    <row r="421" spans="1:38">
      <c r="A421" s="166" t="s">
        <v>210</v>
      </c>
      <c r="B421" s="167" t="s">
        <v>1791</v>
      </c>
      <c r="C421" s="167" t="s">
        <v>233</v>
      </c>
      <c r="D421" s="150">
        <v>12693</v>
      </c>
      <c r="E421" s="150">
        <v>257</v>
      </c>
      <c r="F421" s="150">
        <v>146</v>
      </c>
      <c r="G421" s="150">
        <v>7</v>
      </c>
      <c r="H421" s="150">
        <v>0</v>
      </c>
      <c r="I421" s="151">
        <v>14451</v>
      </c>
      <c r="J421" s="151">
        <v>281</v>
      </c>
      <c r="K421" s="151">
        <v>276</v>
      </c>
      <c r="L421" s="151">
        <v>64</v>
      </c>
      <c r="M421" s="151">
        <v>0</v>
      </c>
      <c r="N421" s="151">
        <v>13534</v>
      </c>
      <c r="O421" s="151">
        <v>238</v>
      </c>
      <c r="P421" s="151">
        <v>237</v>
      </c>
      <c r="Q421" s="151">
        <v>167</v>
      </c>
      <c r="R421" s="151">
        <v>0</v>
      </c>
      <c r="S421" s="152">
        <v>0.015</v>
      </c>
      <c r="T421" s="153">
        <v>324501</v>
      </c>
      <c r="U421" s="153">
        <v>6140</v>
      </c>
      <c r="V421" s="153">
        <v>6019</v>
      </c>
      <c r="W421" s="153">
        <v>2</v>
      </c>
      <c r="X421" s="151">
        <v>5525</v>
      </c>
      <c r="Y421" s="154">
        <v>0.0189151959470079</v>
      </c>
      <c r="Z421" s="154">
        <v>0.0202473804459151</v>
      </c>
      <c r="AA421" s="154">
        <v>0.0194450211058058</v>
      </c>
      <c r="AB421" s="155">
        <v>0.0175853406236146</v>
      </c>
      <c r="AC421" s="156">
        <v>0.000802359340109245</v>
      </c>
      <c r="AD421" s="157">
        <v>85682</v>
      </c>
      <c r="AE421" s="158">
        <v>1828</v>
      </c>
      <c r="AF421" s="158">
        <v>0</v>
      </c>
      <c r="AG421" s="158">
        <v>92758</v>
      </c>
      <c r="AH421" s="158">
        <v>1854</v>
      </c>
      <c r="AI421" s="158">
        <v>2</v>
      </c>
      <c r="AJ421" s="155">
        <v>0.0213347027380313</v>
      </c>
      <c r="AK421" s="155">
        <v>0.0199659328575433</v>
      </c>
      <c r="AL421" s="156">
        <v>0.00136876988048804</v>
      </c>
    </row>
    <row r="422" spans="1:38">
      <c r="A422" s="166" t="s">
        <v>210</v>
      </c>
      <c r="B422" s="167" t="s">
        <v>1794</v>
      </c>
      <c r="C422" s="167" t="s">
        <v>234</v>
      </c>
      <c r="D422" s="150">
        <v>13946</v>
      </c>
      <c r="E422" s="150">
        <v>241</v>
      </c>
      <c r="F422" s="150">
        <v>118</v>
      </c>
      <c r="G422" s="150">
        <v>2</v>
      </c>
      <c r="H422" s="150">
        <v>0</v>
      </c>
      <c r="I422" s="151">
        <v>15674</v>
      </c>
      <c r="J422" s="151">
        <v>246</v>
      </c>
      <c r="K422" s="151">
        <v>246</v>
      </c>
      <c r="L422" s="151">
        <v>20</v>
      </c>
      <c r="M422" s="151">
        <v>0</v>
      </c>
      <c r="N422" s="151">
        <v>15221</v>
      </c>
      <c r="O422" s="151">
        <v>189</v>
      </c>
      <c r="P422" s="151">
        <v>188</v>
      </c>
      <c r="Q422" s="151">
        <v>107</v>
      </c>
      <c r="R422" s="151">
        <v>0</v>
      </c>
      <c r="S422" s="152">
        <v>0.015</v>
      </c>
      <c r="T422" s="153">
        <v>357029</v>
      </c>
      <c r="U422" s="153">
        <v>5541</v>
      </c>
      <c r="V422" s="153">
        <v>5416</v>
      </c>
      <c r="W422" s="153">
        <v>1</v>
      </c>
      <c r="X422" s="151">
        <v>4897</v>
      </c>
      <c r="Y422" s="154">
        <v>0.0155169468026407</v>
      </c>
      <c r="Z422" s="154">
        <v>0.0172809407715474</v>
      </c>
      <c r="AA422" s="154">
        <v>0.0156947811662626</v>
      </c>
      <c r="AB422" s="155">
        <v>0.0124170553840089</v>
      </c>
      <c r="AC422" s="156">
        <v>0.0015861596052848</v>
      </c>
      <c r="AD422" s="157">
        <v>93836</v>
      </c>
      <c r="AE422" s="158">
        <v>1519</v>
      </c>
      <c r="AF422" s="158">
        <v>0</v>
      </c>
      <c r="AG422" s="158">
        <v>100097</v>
      </c>
      <c r="AH422" s="158">
        <v>1597</v>
      </c>
      <c r="AI422" s="158">
        <v>0</v>
      </c>
      <c r="AJ422" s="155">
        <v>0.0161878170424997</v>
      </c>
      <c r="AK422" s="155">
        <v>0.0159545241116117</v>
      </c>
      <c r="AL422" s="156">
        <v>0.000233292930887946</v>
      </c>
    </row>
    <row r="423" spans="1:38">
      <c r="A423" s="166" t="s">
        <v>210</v>
      </c>
      <c r="B423" s="167" t="s">
        <v>1791</v>
      </c>
      <c r="C423" s="167" t="s">
        <v>235</v>
      </c>
      <c r="D423" s="150">
        <v>6571</v>
      </c>
      <c r="E423" s="150">
        <v>129</v>
      </c>
      <c r="F423" s="150">
        <v>87</v>
      </c>
      <c r="G423" s="150">
        <v>1</v>
      </c>
      <c r="H423" s="150">
        <v>0</v>
      </c>
      <c r="I423" s="151">
        <v>7152</v>
      </c>
      <c r="J423" s="151">
        <v>132</v>
      </c>
      <c r="K423" s="151">
        <v>131</v>
      </c>
      <c r="L423" s="151">
        <v>38</v>
      </c>
      <c r="M423" s="151">
        <v>0</v>
      </c>
      <c r="N423" s="151">
        <v>6905</v>
      </c>
      <c r="O423" s="151">
        <v>82</v>
      </c>
      <c r="P423" s="151">
        <v>82</v>
      </c>
      <c r="Q423" s="151">
        <v>66</v>
      </c>
      <c r="R423" s="151">
        <v>0</v>
      </c>
      <c r="S423" s="152">
        <v>0.015</v>
      </c>
      <c r="T423" s="153">
        <v>163900</v>
      </c>
      <c r="U423" s="153">
        <v>3226</v>
      </c>
      <c r="V423" s="153">
        <v>3183</v>
      </c>
      <c r="W423" s="153">
        <v>1</v>
      </c>
      <c r="X423" s="151">
        <v>2956</v>
      </c>
      <c r="Y423" s="154">
        <v>0.0196766320927395</v>
      </c>
      <c r="Z423" s="154">
        <v>0.0196317151118551</v>
      </c>
      <c r="AA423" s="154">
        <v>0.0184563758389262</v>
      </c>
      <c r="AB423" s="155">
        <v>0.011875452570601</v>
      </c>
      <c r="AC423" s="156">
        <v>0.00117533927292894</v>
      </c>
      <c r="AD423" s="157">
        <v>43127</v>
      </c>
      <c r="AE423" s="158">
        <v>892</v>
      </c>
      <c r="AF423" s="158">
        <v>1</v>
      </c>
      <c r="AG423" s="158">
        <v>47003</v>
      </c>
      <c r="AH423" s="158">
        <v>938</v>
      </c>
      <c r="AI423" s="158">
        <v>0</v>
      </c>
      <c r="AJ423" s="155">
        <v>0.0206599114243977</v>
      </c>
      <c r="AK423" s="155">
        <v>0.0199561730102334</v>
      </c>
      <c r="AL423" s="156">
        <v>0.00070373841416432</v>
      </c>
    </row>
    <row r="424" spans="1:38">
      <c r="A424" s="166" t="s">
        <v>210</v>
      </c>
      <c r="B424" s="167" t="s">
        <v>1794</v>
      </c>
      <c r="C424" s="167" t="s">
        <v>236</v>
      </c>
      <c r="D424" s="150">
        <v>9749</v>
      </c>
      <c r="E424" s="150">
        <v>267</v>
      </c>
      <c r="F424" s="150">
        <v>128</v>
      </c>
      <c r="G424" s="150">
        <v>1</v>
      </c>
      <c r="H424" s="150">
        <v>0</v>
      </c>
      <c r="I424" s="151">
        <v>11045</v>
      </c>
      <c r="J424" s="151">
        <v>271</v>
      </c>
      <c r="K424" s="151">
        <v>271</v>
      </c>
      <c r="L424" s="151">
        <v>29</v>
      </c>
      <c r="M424" s="151">
        <v>0</v>
      </c>
      <c r="N424" s="151">
        <v>10305</v>
      </c>
      <c r="O424" s="151">
        <v>137</v>
      </c>
      <c r="P424" s="151">
        <v>137</v>
      </c>
      <c r="Q424" s="151">
        <v>76</v>
      </c>
      <c r="R424" s="151">
        <v>1</v>
      </c>
      <c r="S424" s="152">
        <v>0.015</v>
      </c>
      <c r="T424" s="153">
        <v>255986</v>
      </c>
      <c r="U424" s="153">
        <v>5542</v>
      </c>
      <c r="V424" s="153">
        <v>5401</v>
      </c>
      <c r="W424" s="153">
        <v>6</v>
      </c>
      <c r="X424" s="151">
        <v>4892</v>
      </c>
      <c r="Y424" s="154">
        <v>0.0216261826818654</v>
      </c>
      <c r="Z424" s="154">
        <v>0.0273874243512155</v>
      </c>
      <c r="AA424" s="154">
        <v>0.0245359891353554</v>
      </c>
      <c r="AB424" s="155">
        <v>0.0131974769529355</v>
      </c>
      <c r="AC424" s="156">
        <v>0.00285143521586015</v>
      </c>
      <c r="AD424" s="157">
        <v>65714</v>
      </c>
      <c r="AE424" s="158">
        <v>1597</v>
      </c>
      <c r="AF424" s="158">
        <v>3</v>
      </c>
      <c r="AG424" s="158">
        <v>74789</v>
      </c>
      <c r="AH424" s="158">
        <v>1561</v>
      </c>
      <c r="AI424" s="158">
        <v>2</v>
      </c>
      <c r="AJ424" s="155">
        <v>0.024256627202727</v>
      </c>
      <c r="AK424" s="155">
        <v>0.0208453114762866</v>
      </c>
      <c r="AL424" s="156">
        <v>0.00341131572644035</v>
      </c>
    </row>
    <row r="425" spans="1:38">
      <c r="A425" s="166" t="s">
        <v>210</v>
      </c>
      <c r="B425" s="167" t="s">
        <v>1792</v>
      </c>
      <c r="C425" s="167" t="s">
        <v>237</v>
      </c>
      <c r="D425" s="150">
        <v>9977</v>
      </c>
      <c r="E425" s="150">
        <v>169</v>
      </c>
      <c r="F425" s="150">
        <v>96</v>
      </c>
      <c r="G425" s="150">
        <v>0</v>
      </c>
      <c r="H425" s="150">
        <v>0</v>
      </c>
      <c r="I425" s="151">
        <v>10126</v>
      </c>
      <c r="J425" s="151">
        <v>133</v>
      </c>
      <c r="K425" s="151">
        <v>131</v>
      </c>
      <c r="L425" s="151">
        <v>27</v>
      </c>
      <c r="M425" s="151">
        <v>0</v>
      </c>
      <c r="N425" s="151">
        <v>9809</v>
      </c>
      <c r="O425" s="151">
        <v>102</v>
      </c>
      <c r="P425" s="151">
        <v>102</v>
      </c>
      <c r="Q425" s="151">
        <v>48</v>
      </c>
      <c r="R425" s="151">
        <v>0</v>
      </c>
      <c r="S425" s="152">
        <v>0.015</v>
      </c>
      <c r="T425" s="153">
        <v>242821</v>
      </c>
      <c r="U425" s="153">
        <v>4280</v>
      </c>
      <c r="V425" s="153">
        <v>4205</v>
      </c>
      <c r="W425" s="153">
        <v>2</v>
      </c>
      <c r="X425" s="151">
        <v>3903</v>
      </c>
      <c r="Y425" s="154">
        <v>0.0176179160780987</v>
      </c>
      <c r="Z425" s="154">
        <v>0.0169389596070963</v>
      </c>
      <c r="AA425" s="154">
        <v>0.013134505234051</v>
      </c>
      <c r="AB425" s="155">
        <v>0.0103986135181976</v>
      </c>
      <c r="AC425" s="156">
        <v>0.00380445437304536</v>
      </c>
      <c r="AD425" s="157">
        <v>63873</v>
      </c>
      <c r="AE425" s="158">
        <v>1062</v>
      </c>
      <c r="AF425" s="158">
        <v>0</v>
      </c>
      <c r="AG425" s="158">
        <v>69742</v>
      </c>
      <c r="AH425" s="158">
        <v>1586</v>
      </c>
      <c r="AI425" s="158">
        <v>1</v>
      </c>
      <c r="AJ425" s="155">
        <v>0.0166267436945188</v>
      </c>
      <c r="AK425" s="155">
        <v>0.0227266209744487</v>
      </c>
      <c r="AL425" s="156">
        <v>-0.00609987727992987</v>
      </c>
    </row>
    <row r="426" spans="1:38">
      <c r="A426" s="166" t="s">
        <v>210</v>
      </c>
      <c r="B426" s="167" t="s">
        <v>1791</v>
      </c>
      <c r="C426" s="167" t="s">
        <v>238</v>
      </c>
      <c r="D426" s="150">
        <v>11471</v>
      </c>
      <c r="E426" s="150">
        <v>246</v>
      </c>
      <c r="F426" s="150">
        <v>165</v>
      </c>
      <c r="G426" s="150">
        <v>4</v>
      </c>
      <c r="H426" s="150">
        <v>0</v>
      </c>
      <c r="I426" s="151">
        <v>12329</v>
      </c>
      <c r="J426" s="151">
        <v>263</v>
      </c>
      <c r="K426" s="151">
        <v>262</v>
      </c>
      <c r="L426" s="151">
        <v>3</v>
      </c>
      <c r="M426" s="151">
        <v>0</v>
      </c>
      <c r="N426" s="151">
        <v>11768</v>
      </c>
      <c r="O426" s="151">
        <v>251</v>
      </c>
      <c r="P426" s="151">
        <v>251</v>
      </c>
      <c r="Q426" s="151">
        <v>117</v>
      </c>
      <c r="R426" s="151">
        <v>0</v>
      </c>
      <c r="S426" s="152">
        <v>0.015</v>
      </c>
      <c r="T426" s="153">
        <v>287543</v>
      </c>
      <c r="U426" s="153">
        <v>6250</v>
      </c>
      <c r="V426" s="153">
        <v>6168</v>
      </c>
      <c r="W426" s="153">
        <v>3</v>
      </c>
      <c r="X426" s="151">
        <v>5510</v>
      </c>
      <c r="Y426" s="154">
        <v>0.021725446281078</v>
      </c>
      <c r="Z426" s="154">
        <v>0.021445384011856</v>
      </c>
      <c r="AA426" s="154">
        <v>0.0213318192878579</v>
      </c>
      <c r="AB426" s="155">
        <v>0.0213290278721958</v>
      </c>
      <c r="AC426" s="156">
        <v>0.000113564723998091</v>
      </c>
      <c r="AD426" s="157">
        <v>75621</v>
      </c>
      <c r="AE426" s="158">
        <v>1778</v>
      </c>
      <c r="AF426" s="158">
        <v>2</v>
      </c>
      <c r="AG426" s="158">
        <v>82545</v>
      </c>
      <c r="AH426" s="158">
        <v>1892</v>
      </c>
      <c r="AI426" s="158">
        <v>1</v>
      </c>
      <c r="AJ426" s="155">
        <v>0.0234855397310271</v>
      </c>
      <c r="AK426" s="155">
        <v>0.0229087164576897</v>
      </c>
      <c r="AL426" s="156">
        <v>0.00057682327333735</v>
      </c>
    </row>
    <row r="427" spans="1:38">
      <c r="A427" s="166" t="s">
        <v>210</v>
      </c>
      <c r="B427" s="167" t="s">
        <v>1795</v>
      </c>
      <c r="C427" s="167" t="s">
        <v>239</v>
      </c>
      <c r="D427" s="150">
        <v>9460</v>
      </c>
      <c r="E427" s="150">
        <v>167</v>
      </c>
      <c r="F427" s="150">
        <v>103</v>
      </c>
      <c r="G427" s="150">
        <v>2</v>
      </c>
      <c r="H427" s="150">
        <v>0</v>
      </c>
      <c r="I427" s="151">
        <v>10248</v>
      </c>
      <c r="J427" s="151">
        <v>147</v>
      </c>
      <c r="K427" s="151">
        <v>146</v>
      </c>
      <c r="L427" s="151">
        <v>7</v>
      </c>
      <c r="M427" s="151">
        <v>0</v>
      </c>
      <c r="N427" s="151">
        <v>10153</v>
      </c>
      <c r="O427" s="151">
        <v>163</v>
      </c>
      <c r="P427" s="151">
        <v>163</v>
      </c>
      <c r="Q427" s="151">
        <v>118</v>
      </c>
      <c r="R427" s="151">
        <v>0</v>
      </c>
      <c r="S427" s="152">
        <v>0.015</v>
      </c>
      <c r="T427" s="153">
        <v>244125</v>
      </c>
      <c r="U427" s="153">
        <v>4510</v>
      </c>
      <c r="V427" s="153">
        <v>4445</v>
      </c>
      <c r="W427" s="153">
        <v>5</v>
      </c>
      <c r="X427" s="151">
        <v>4118</v>
      </c>
      <c r="Y427" s="154">
        <v>0.0184536610343062</v>
      </c>
      <c r="Z427" s="154">
        <v>0.0176532769556025</v>
      </c>
      <c r="AA427" s="154">
        <v>0.014344262295082</v>
      </c>
      <c r="AB427" s="155">
        <v>0.0160543681670442</v>
      </c>
      <c r="AC427" s="156">
        <v>0.00330901466052057</v>
      </c>
      <c r="AD427" s="157">
        <v>62993</v>
      </c>
      <c r="AE427" s="158">
        <v>1129</v>
      </c>
      <c r="AF427" s="158">
        <v>0</v>
      </c>
      <c r="AG427" s="158">
        <v>68362</v>
      </c>
      <c r="AH427" s="158">
        <v>1318</v>
      </c>
      <c r="AI427" s="158">
        <v>2</v>
      </c>
      <c r="AJ427" s="155">
        <v>0.0179226263235598</v>
      </c>
      <c r="AK427" s="155">
        <v>0.019250460782306</v>
      </c>
      <c r="AL427" s="156">
        <v>-0.0013278344587462</v>
      </c>
    </row>
    <row r="428" spans="1:38">
      <c r="A428" s="166" t="s">
        <v>210</v>
      </c>
      <c r="B428" s="167" t="s">
        <v>1796</v>
      </c>
      <c r="C428" s="167" t="s">
        <v>240</v>
      </c>
      <c r="D428" s="150">
        <v>16260</v>
      </c>
      <c r="E428" s="150">
        <v>325</v>
      </c>
      <c r="F428" s="150">
        <v>183</v>
      </c>
      <c r="G428" s="150">
        <v>3</v>
      </c>
      <c r="H428" s="150">
        <v>0</v>
      </c>
      <c r="I428" s="151">
        <v>17409</v>
      </c>
      <c r="J428" s="151">
        <v>368</v>
      </c>
      <c r="K428" s="151">
        <v>367</v>
      </c>
      <c r="L428" s="151">
        <v>14</v>
      </c>
      <c r="M428" s="151">
        <v>0</v>
      </c>
      <c r="N428" s="151">
        <v>16861</v>
      </c>
      <c r="O428" s="151">
        <v>259</v>
      </c>
      <c r="P428" s="151">
        <v>259</v>
      </c>
      <c r="Q428" s="151">
        <v>130</v>
      </c>
      <c r="R428" s="151">
        <v>0</v>
      </c>
      <c r="S428" s="152">
        <v>0.015</v>
      </c>
      <c r="T428" s="153">
        <v>385628</v>
      </c>
      <c r="U428" s="153">
        <v>7423</v>
      </c>
      <c r="V428" s="153">
        <v>7278</v>
      </c>
      <c r="W428" s="153">
        <v>3</v>
      </c>
      <c r="X428" s="151">
        <v>6507</v>
      </c>
      <c r="Y428" s="154">
        <v>0.0192413413963716</v>
      </c>
      <c r="Z428" s="154">
        <v>0.0199876998769988</v>
      </c>
      <c r="AA428" s="154">
        <v>0.0211384915848125</v>
      </c>
      <c r="AB428" s="155">
        <v>0.0153608919992883</v>
      </c>
      <c r="AC428" s="156">
        <v>-0.00115079170781368</v>
      </c>
      <c r="AD428" s="157">
        <v>106541</v>
      </c>
      <c r="AE428" s="158">
        <v>2049</v>
      </c>
      <c r="AF428" s="158">
        <v>0</v>
      </c>
      <c r="AG428" s="158">
        <v>108243</v>
      </c>
      <c r="AH428" s="158">
        <v>2202</v>
      </c>
      <c r="AI428" s="158">
        <v>0</v>
      </c>
      <c r="AJ428" s="155">
        <v>0.0192320327385701</v>
      </c>
      <c r="AK428" s="155">
        <v>0.0203431168759181</v>
      </c>
      <c r="AL428" s="156">
        <v>-0.00111108413734794</v>
      </c>
    </row>
    <row r="429" spans="1:38">
      <c r="A429" s="166" t="s">
        <v>210</v>
      </c>
      <c r="B429" s="167" t="s">
        <v>1796</v>
      </c>
      <c r="C429" s="167" t="s">
        <v>241</v>
      </c>
      <c r="D429" s="150">
        <v>12436</v>
      </c>
      <c r="E429" s="150">
        <v>210</v>
      </c>
      <c r="F429" s="150">
        <v>89</v>
      </c>
      <c r="G429" s="150">
        <v>0</v>
      </c>
      <c r="H429" s="150">
        <v>0</v>
      </c>
      <c r="I429" s="151">
        <v>12665</v>
      </c>
      <c r="J429" s="151">
        <v>270</v>
      </c>
      <c r="K429" s="151">
        <v>270</v>
      </c>
      <c r="L429" s="151">
        <v>12</v>
      </c>
      <c r="M429" s="151">
        <v>0</v>
      </c>
      <c r="N429" s="151">
        <v>12227</v>
      </c>
      <c r="O429" s="151">
        <v>190</v>
      </c>
      <c r="P429" s="151">
        <v>190</v>
      </c>
      <c r="Q429" s="151">
        <v>66</v>
      </c>
      <c r="R429" s="151">
        <v>0</v>
      </c>
      <c r="S429" s="152">
        <v>0.015</v>
      </c>
      <c r="T429" s="153">
        <v>296495</v>
      </c>
      <c r="U429" s="153">
        <v>5430</v>
      </c>
      <c r="V429" s="153">
        <v>5308</v>
      </c>
      <c r="W429" s="153">
        <v>3</v>
      </c>
      <c r="X429" s="151">
        <v>4759</v>
      </c>
      <c r="Y429" s="154">
        <v>0.0183038499806068</v>
      </c>
      <c r="Z429" s="154">
        <v>0.0168864586683821</v>
      </c>
      <c r="AA429" s="154">
        <v>0.0213185945519147</v>
      </c>
      <c r="AB429" s="155">
        <v>0.0155393800605218</v>
      </c>
      <c r="AC429" s="156">
        <v>-0.00443213588353261</v>
      </c>
      <c r="AD429" s="157">
        <v>79188</v>
      </c>
      <c r="AE429" s="158">
        <v>1501</v>
      </c>
      <c r="AF429" s="158">
        <v>0</v>
      </c>
      <c r="AG429" s="158">
        <v>83784</v>
      </c>
      <c r="AH429" s="158">
        <v>1550</v>
      </c>
      <c r="AI429" s="158">
        <v>1</v>
      </c>
      <c r="AJ429" s="155">
        <v>0.0189548921553771</v>
      </c>
      <c r="AK429" s="155">
        <v>0.0184880168051179</v>
      </c>
      <c r="AL429" s="156">
        <v>0.000466875350259154</v>
      </c>
    </row>
    <row r="430" spans="1:38">
      <c r="A430" s="166" t="s">
        <v>210</v>
      </c>
      <c r="B430" s="167" t="s">
        <v>1794</v>
      </c>
      <c r="C430" s="167" t="s">
        <v>242</v>
      </c>
      <c r="D430" s="150">
        <v>16918</v>
      </c>
      <c r="E430" s="150">
        <v>269</v>
      </c>
      <c r="F430" s="150">
        <v>159</v>
      </c>
      <c r="G430" s="150">
        <v>1</v>
      </c>
      <c r="H430" s="150">
        <v>0</v>
      </c>
      <c r="I430" s="151">
        <v>19434</v>
      </c>
      <c r="J430" s="151">
        <v>238</v>
      </c>
      <c r="K430" s="151">
        <v>237</v>
      </c>
      <c r="L430" s="151">
        <v>47</v>
      </c>
      <c r="M430" s="151">
        <v>0</v>
      </c>
      <c r="N430" s="151">
        <v>18486</v>
      </c>
      <c r="O430" s="151">
        <v>225</v>
      </c>
      <c r="P430" s="151">
        <v>225</v>
      </c>
      <c r="Q430" s="151">
        <v>156</v>
      </c>
      <c r="R430" s="151">
        <v>0</v>
      </c>
      <c r="S430" s="152">
        <v>0.015</v>
      </c>
      <c r="T430" s="153">
        <v>429462</v>
      </c>
      <c r="U430" s="153">
        <v>6197</v>
      </c>
      <c r="V430" s="153">
        <v>6083</v>
      </c>
      <c r="W430" s="153">
        <v>2</v>
      </c>
      <c r="X430" s="151">
        <v>5599</v>
      </c>
      <c r="Y430" s="154">
        <v>0.0144250247984688</v>
      </c>
      <c r="Z430" s="154">
        <v>0.0159002246128384</v>
      </c>
      <c r="AA430" s="154">
        <v>0.0122465781619842</v>
      </c>
      <c r="AB430" s="155">
        <v>0.0121713729308666</v>
      </c>
      <c r="AC430" s="156">
        <v>0.00365364645085424</v>
      </c>
      <c r="AD430" s="157">
        <v>114117</v>
      </c>
      <c r="AE430" s="158">
        <v>1622</v>
      </c>
      <c r="AF430" s="158">
        <v>1</v>
      </c>
      <c r="AG430" s="158">
        <v>120513</v>
      </c>
      <c r="AH430" s="158">
        <v>1715</v>
      </c>
      <c r="AI430" s="158">
        <v>0</v>
      </c>
      <c r="AJ430" s="155">
        <v>0.0142047197174829</v>
      </c>
      <c r="AK430" s="155">
        <v>0.0142308298689768</v>
      </c>
      <c r="AL430" s="156">
        <v>-2.61101514938567e-5</v>
      </c>
    </row>
    <row r="431" spans="1:38">
      <c r="A431" s="166" t="s">
        <v>210</v>
      </c>
      <c r="B431" s="167" t="s">
        <v>1791</v>
      </c>
      <c r="C431" s="167" t="s">
        <v>243</v>
      </c>
      <c r="D431" s="150">
        <v>9788</v>
      </c>
      <c r="E431" s="150">
        <v>229</v>
      </c>
      <c r="F431" s="150">
        <v>125</v>
      </c>
      <c r="G431" s="150">
        <v>2</v>
      </c>
      <c r="H431" s="150">
        <v>0</v>
      </c>
      <c r="I431" s="151">
        <v>10837</v>
      </c>
      <c r="J431" s="151">
        <v>252</v>
      </c>
      <c r="K431" s="151">
        <v>252</v>
      </c>
      <c r="L431" s="151">
        <v>7</v>
      </c>
      <c r="M431" s="151">
        <v>0</v>
      </c>
      <c r="N431" s="151">
        <v>10441</v>
      </c>
      <c r="O431" s="151">
        <v>198</v>
      </c>
      <c r="P431" s="151">
        <v>198</v>
      </c>
      <c r="Q431" s="151">
        <v>96</v>
      </c>
      <c r="R431" s="151">
        <v>0</v>
      </c>
      <c r="S431" s="152">
        <v>0.015</v>
      </c>
      <c r="T431" s="153">
        <v>254461</v>
      </c>
      <c r="U431" s="153">
        <v>5360</v>
      </c>
      <c r="V431" s="153">
        <v>5256</v>
      </c>
      <c r="W431" s="153">
        <v>1</v>
      </c>
      <c r="X431" s="151">
        <v>4702</v>
      </c>
      <c r="Y431" s="154">
        <v>0.0210602017597982</v>
      </c>
      <c r="Z431" s="154">
        <v>0.023395995096036</v>
      </c>
      <c r="AA431" s="154">
        <v>0.0232536679892959</v>
      </c>
      <c r="AB431" s="155">
        <v>0.018963700794943</v>
      </c>
      <c r="AC431" s="156">
        <v>0.000142327106740031</v>
      </c>
      <c r="AD431" s="157">
        <v>64837</v>
      </c>
      <c r="AE431" s="158">
        <v>1476</v>
      </c>
      <c r="AF431" s="158">
        <v>0</v>
      </c>
      <c r="AG431" s="158">
        <v>73677</v>
      </c>
      <c r="AH431" s="158">
        <v>1501</v>
      </c>
      <c r="AI431" s="158">
        <v>0</v>
      </c>
      <c r="AJ431" s="155">
        <v>0.0227647793698043</v>
      </c>
      <c r="AK431" s="155">
        <v>0.0203727079007017</v>
      </c>
      <c r="AL431" s="156">
        <v>0.00239207146910257</v>
      </c>
    </row>
    <row r="432" spans="1:38">
      <c r="A432" s="166" t="s">
        <v>210</v>
      </c>
      <c r="B432" s="167" t="s">
        <v>1797</v>
      </c>
      <c r="C432" s="167" t="s">
        <v>244</v>
      </c>
      <c r="D432" s="150">
        <v>9319</v>
      </c>
      <c r="E432" s="150">
        <v>141</v>
      </c>
      <c r="F432" s="150">
        <v>101</v>
      </c>
      <c r="G432" s="150">
        <v>0</v>
      </c>
      <c r="H432" s="150">
        <v>0</v>
      </c>
      <c r="I432" s="151">
        <v>10771</v>
      </c>
      <c r="J432" s="151">
        <v>126</v>
      </c>
      <c r="K432" s="151">
        <v>126</v>
      </c>
      <c r="L432" s="151">
        <v>41</v>
      </c>
      <c r="M432" s="151">
        <v>0</v>
      </c>
      <c r="N432" s="151">
        <v>9868</v>
      </c>
      <c r="O432" s="151">
        <v>103</v>
      </c>
      <c r="P432" s="151">
        <v>102</v>
      </c>
      <c r="Q432" s="151">
        <v>74</v>
      </c>
      <c r="R432" s="151">
        <v>0</v>
      </c>
      <c r="S432" s="152">
        <v>0.015</v>
      </c>
      <c r="T432" s="153">
        <v>222000</v>
      </c>
      <c r="U432" s="153">
        <v>3093</v>
      </c>
      <c r="V432" s="153">
        <v>3049</v>
      </c>
      <c r="W432" s="153">
        <v>3</v>
      </c>
      <c r="X432" s="151">
        <v>2809</v>
      </c>
      <c r="Y432" s="154">
        <v>0.0139189189189189</v>
      </c>
      <c r="Z432" s="154">
        <v>0.0151303787960082</v>
      </c>
      <c r="AA432" s="154">
        <v>0.0116980781728716</v>
      </c>
      <c r="AB432" s="155">
        <v>0.010437778678557</v>
      </c>
      <c r="AC432" s="156">
        <v>0.00343230062313656</v>
      </c>
      <c r="AD432" s="157">
        <v>61510</v>
      </c>
      <c r="AE432" s="158">
        <v>872</v>
      </c>
      <c r="AF432" s="158">
        <v>0</v>
      </c>
      <c r="AG432" s="158">
        <v>63006</v>
      </c>
      <c r="AH432" s="158">
        <v>975</v>
      </c>
      <c r="AI432" s="158">
        <v>2</v>
      </c>
      <c r="AJ432" s="155">
        <v>0.0141765566574541</v>
      </c>
      <c r="AK432" s="155">
        <v>0.0154429736850459</v>
      </c>
      <c r="AL432" s="156">
        <v>-0.0012664170275918</v>
      </c>
    </row>
    <row r="433" spans="1:38">
      <c r="A433" s="166" t="s">
        <v>210</v>
      </c>
      <c r="B433" s="167" t="s">
        <v>1797</v>
      </c>
      <c r="C433" s="167" t="s">
        <v>245</v>
      </c>
      <c r="D433" s="150">
        <v>12099</v>
      </c>
      <c r="E433" s="150">
        <v>215</v>
      </c>
      <c r="F433" s="150">
        <v>85</v>
      </c>
      <c r="G433" s="150">
        <v>0</v>
      </c>
      <c r="H433" s="150">
        <v>0</v>
      </c>
      <c r="I433" s="151">
        <v>13460</v>
      </c>
      <c r="J433" s="151">
        <v>259</v>
      </c>
      <c r="K433" s="151">
        <v>258</v>
      </c>
      <c r="L433" s="151">
        <v>9</v>
      </c>
      <c r="M433" s="151">
        <v>0</v>
      </c>
      <c r="N433" s="151">
        <v>13712</v>
      </c>
      <c r="O433" s="151">
        <v>133</v>
      </c>
      <c r="P433" s="151">
        <v>133</v>
      </c>
      <c r="Q433" s="151">
        <v>48</v>
      </c>
      <c r="R433" s="151">
        <v>0</v>
      </c>
      <c r="S433" s="152">
        <v>0.015</v>
      </c>
      <c r="T433" s="153">
        <v>305215</v>
      </c>
      <c r="U433" s="153">
        <v>4774</v>
      </c>
      <c r="V433" s="153">
        <v>4642</v>
      </c>
      <c r="W433" s="153">
        <v>0</v>
      </c>
      <c r="X433" s="151">
        <v>4166</v>
      </c>
      <c r="Y433" s="154">
        <v>0.015641433088151</v>
      </c>
      <c r="Z433" s="154">
        <v>0.0177700636416233</v>
      </c>
      <c r="AA433" s="154">
        <v>0.0192421991084695</v>
      </c>
      <c r="AB433" s="155">
        <v>0.00969953325554259</v>
      </c>
      <c r="AC433" s="156">
        <v>-0.00147213546684627</v>
      </c>
      <c r="AD433" s="157">
        <v>81198</v>
      </c>
      <c r="AE433" s="158">
        <v>1401</v>
      </c>
      <c r="AF433" s="158">
        <v>0</v>
      </c>
      <c r="AG433" s="158">
        <v>85472</v>
      </c>
      <c r="AH433" s="158">
        <v>1489</v>
      </c>
      <c r="AI433" s="158">
        <v>0</v>
      </c>
      <c r="AJ433" s="155">
        <v>0.0172541195595951</v>
      </c>
      <c r="AK433" s="155">
        <v>0.0174209097716211</v>
      </c>
      <c r="AL433" s="156">
        <v>-0.000166790212026053</v>
      </c>
    </row>
    <row r="434" spans="1:38">
      <c r="A434" s="166" t="s">
        <v>210</v>
      </c>
      <c r="B434" s="167" t="s">
        <v>1796</v>
      </c>
      <c r="C434" s="167" t="s">
        <v>246</v>
      </c>
      <c r="D434" s="150">
        <v>10506</v>
      </c>
      <c r="E434" s="150">
        <v>163</v>
      </c>
      <c r="F434" s="150">
        <v>109</v>
      </c>
      <c r="G434" s="150">
        <v>0</v>
      </c>
      <c r="H434" s="150">
        <v>0</v>
      </c>
      <c r="I434" s="151">
        <v>11698</v>
      </c>
      <c r="J434" s="151">
        <v>142</v>
      </c>
      <c r="K434" s="151">
        <v>142</v>
      </c>
      <c r="L434" s="151">
        <v>18</v>
      </c>
      <c r="M434" s="151">
        <v>0</v>
      </c>
      <c r="N434" s="151">
        <v>10774</v>
      </c>
      <c r="O434" s="151">
        <v>112</v>
      </c>
      <c r="P434" s="151">
        <v>112</v>
      </c>
      <c r="Q434" s="151">
        <v>72</v>
      </c>
      <c r="R434" s="151">
        <v>0</v>
      </c>
      <c r="S434" s="152">
        <v>0.015</v>
      </c>
      <c r="T434" s="153">
        <v>223268</v>
      </c>
      <c r="U434" s="153">
        <v>4003</v>
      </c>
      <c r="V434" s="153">
        <v>3948</v>
      </c>
      <c r="W434" s="153">
        <v>3</v>
      </c>
      <c r="X434" s="151">
        <v>3621</v>
      </c>
      <c r="Y434" s="154">
        <v>0.0179156887686547</v>
      </c>
      <c r="Z434" s="154">
        <v>0.0155149438416143</v>
      </c>
      <c r="AA434" s="154">
        <v>0.0121388271499402</v>
      </c>
      <c r="AB434" s="155">
        <v>0.0103953963244849</v>
      </c>
      <c r="AC434" s="156">
        <v>0.00337611669167416</v>
      </c>
      <c r="AD434" s="157">
        <v>66196</v>
      </c>
      <c r="AE434" s="158">
        <v>988</v>
      </c>
      <c r="AF434" s="158">
        <v>0</v>
      </c>
      <c r="AG434" s="158">
        <v>60442</v>
      </c>
      <c r="AH434" s="158">
        <v>1208</v>
      </c>
      <c r="AI434" s="158">
        <v>2</v>
      </c>
      <c r="AJ434" s="155">
        <v>0.0149253731343284</v>
      </c>
      <c r="AK434" s="155">
        <v>0.0199530128056649</v>
      </c>
      <c r="AL434" s="156">
        <v>-0.00502763967133658</v>
      </c>
    </row>
    <row r="435" spans="1:38">
      <c r="A435" s="166" t="s">
        <v>210</v>
      </c>
      <c r="B435" s="167" t="s">
        <v>1796</v>
      </c>
      <c r="C435" s="167" t="s">
        <v>247</v>
      </c>
      <c r="D435" s="150">
        <v>12288</v>
      </c>
      <c r="E435" s="150">
        <v>223</v>
      </c>
      <c r="F435" s="150">
        <v>157</v>
      </c>
      <c r="G435" s="150">
        <v>0</v>
      </c>
      <c r="H435" s="150">
        <v>0</v>
      </c>
      <c r="I435" s="151">
        <v>14197</v>
      </c>
      <c r="J435" s="151">
        <v>196</v>
      </c>
      <c r="K435" s="151">
        <v>196</v>
      </c>
      <c r="L435" s="151">
        <v>2</v>
      </c>
      <c r="M435" s="151">
        <v>0</v>
      </c>
      <c r="N435" s="151">
        <v>13518</v>
      </c>
      <c r="O435" s="151">
        <v>150</v>
      </c>
      <c r="P435" s="151">
        <v>150</v>
      </c>
      <c r="Q435" s="151">
        <v>83</v>
      </c>
      <c r="R435" s="151">
        <v>0</v>
      </c>
      <c r="S435" s="152">
        <v>0.015</v>
      </c>
      <c r="T435" s="153">
        <v>278941</v>
      </c>
      <c r="U435" s="153">
        <v>4266</v>
      </c>
      <c r="V435" s="153">
        <v>4200</v>
      </c>
      <c r="W435" s="153">
        <v>1</v>
      </c>
      <c r="X435" s="151">
        <v>3748</v>
      </c>
      <c r="Y435" s="154">
        <v>0.0152899717144486</v>
      </c>
      <c r="Z435" s="154">
        <v>0.0181477864583333</v>
      </c>
      <c r="AA435" s="154">
        <v>0.0138057336056913</v>
      </c>
      <c r="AB435" s="155">
        <v>0.0110963160230803</v>
      </c>
      <c r="AC435" s="156">
        <v>0.00434205285264199</v>
      </c>
      <c r="AD435" s="157">
        <v>79830</v>
      </c>
      <c r="AE435" s="158">
        <v>1169</v>
      </c>
      <c r="AF435" s="158">
        <v>0</v>
      </c>
      <c r="AG435" s="158">
        <v>76964</v>
      </c>
      <c r="AH435" s="158">
        <v>1236</v>
      </c>
      <c r="AI435" s="158">
        <v>1</v>
      </c>
      <c r="AJ435" s="155">
        <v>0.0146436176875861</v>
      </c>
      <c r="AK435" s="155">
        <v>0.0160464632815342</v>
      </c>
      <c r="AL435" s="156">
        <v>-0.0014028455939481</v>
      </c>
    </row>
    <row r="436" spans="1:38">
      <c r="A436" s="166" t="s">
        <v>210</v>
      </c>
      <c r="B436" s="167" t="s">
        <v>1795</v>
      </c>
      <c r="C436" s="167" t="s">
        <v>248</v>
      </c>
      <c r="D436" s="150">
        <v>14096</v>
      </c>
      <c r="E436" s="150">
        <v>258</v>
      </c>
      <c r="F436" s="150">
        <v>152</v>
      </c>
      <c r="G436" s="150">
        <v>0</v>
      </c>
      <c r="H436" s="150">
        <v>0</v>
      </c>
      <c r="I436" s="151">
        <v>15878</v>
      </c>
      <c r="J436" s="151">
        <v>214</v>
      </c>
      <c r="K436" s="151">
        <v>214</v>
      </c>
      <c r="L436" s="151">
        <v>22</v>
      </c>
      <c r="M436" s="151">
        <v>0</v>
      </c>
      <c r="N436" s="151">
        <v>14707</v>
      </c>
      <c r="O436" s="151">
        <v>108</v>
      </c>
      <c r="P436" s="151">
        <v>108</v>
      </c>
      <c r="Q436" s="151">
        <v>56</v>
      </c>
      <c r="R436" s="151">
        <v>0</v>
      </c>
      <c r="S436" s="152">
        <v>0.015</v>
      </c>
      <c r="T436" s="153">
        <v>353202</v>
      </c>
      <c r="U436" s="153">
        <v>5651</v>
      </c>
      <c r="V436" s="153">
        <v>5543</v>
      </c>
      <c r="W436" s="153">
        <v>7</v>
      </c>
      <c r="X436" s="151">
        <v>5046</v>
      </c>
      <c r="Y436" s="154">
        <v>0.0159795244647539</v>
      </c>
      <c r="Z436" s="154">
        <v>0.0183030646992054</v>
      </c>
      <c r="AA436" s="154">
        <v>0.013477767980854</v>
      </c>
      <c r="AB436" s="155">
        <v>0.00734344189841572</v>
      </c>
      <c r="AC436" s="156">
        <v>0.00482529671835144</v>
      </c>
      <c r="AD436" s="157">
        <v>93187</v>
      </c>
      <c r="AE436" s="158">
        <v>1512</v>
      </c>
      <c r="AF436" s="158">
        <v>0</v>
      </c>
      <c r="AG436" s="158">
        <v>100013</v>
      </c>
      <c r="AH436" s="158">
        <v>1872</v>
      </c>
      <c r="AI436" s="158">
        <v>4</v>
      </c>
      <c r="AJ436" s="155">
        <v>0.0162254391706998</v>
      </c>
      <c r="AK436" s="155">
        <v>0.018677571915651</v>
      </c>
      <c r="AL436" s="156">
        <v>-0.00245213274495119</v>
      </c>
    </row>
    <row r="437" spans="1:38">
      <c r="A437" s="166" t="s">
        <v>210</v>
      </c>
      <c r="B437" s="167" t="s">
        <v>1795</v>
      </c>
      <c r="C437" s="167" t="s">
        <v>249</v>
      </c>
      <c r="D437" s="150">
        <v>2792</v>
      </c>
      <c r="E437" s="150">
        <v>26</v>
      </c>
      <c r="F437" s="150">
        <v>18</v>
      </c>
      <c r="G437" s="150">
        <v>0</v>
      </c>
      <c r="H437" s="150">
        <v>0</v>
      </c>
      <c r="I437" s="151">
        <v>3711</v>
      </c>
      <c r="J437" s="151">
        <v>29</v>
      </c>
      <c r="K437" s="151">
        <v>29</v>
      </c>
      <c r="L437" s="151">
        <v>1</v>
      </c>
      <c r="M437" s="151">
        <v>0</v>
      </c>
      <c r="N437" s="151">
        <v>3388</v>
      </c>
      <c r="O437" s="151">
        <v>26</v>
      </c>
      <c r="P437" s="151">
        <v>26</v>
      </c>
      <c r="Q437" s="151">
        <v>10</v>
      </c>
      <c r="R437" s="151">
        <v>0</v>
      </c>
      <c r="S437" s="152">
        <v>0.015</v>
      </c>
      <c r="T437" s="153">
        <v>60741</v>
      </c>
      <c r="U437" s="153">
        <v>567</v>
      </c>
      <c r="V437" s="153">
        <v>559</v>
      </c>
      <c r="W437" s="153">
        <v>1</v>
      </c>
      <c r="X437" s="151">
        <v>487</v>
      </c>
      <c r="Y437" s="154">
        <v>0.00931825290989612</v>
      </c>
      <c r="Z437" s="154">
        <v>0.00931232091690544</v>
      </c>
      <c r="AA437" s="154">
        <v>0.00781460522770143</v>
      </c>
      <c r="AB437" s="155">
        <v>0.0076741440377804</v>
      </c>
      <c r="AC437" s="156">
        <v>0.00149771568920402</v>
      </c>
      <c r="AD437" s="157">
        <v>20169</v>
      </c>
      <c r="AE437" s="158">
        <v>153</v>
      </c>
      <c r="AF437" s="158">
        <v>0</v>
      </c>
      <c r="AG437" s="158">
        <v>16430</v>
      </c>
      <c r="AH437" s="158">
        <v>192</v>
      </c>
      <c r="AI437" s="158">
        <v>1</v>
      </c>
      <c r="AJ437" s="155">
        <v>0.00758589915216421</v>
      </c>
      <c r="AK437" s="155">
        <v>0.0116250760803408</v>
      </c>
      <c r="AL437" s="156">
        <v>-0.00403917692817663</v>
      </c>
    </row>
    <row r="438" spans="1:38">
      <c r="A438" s="166" t="s">
        <v>210</v>
      </c>
      <c r="B438" s="167" t="s">
        <v>1797</v>
      </c>
      <c r="C438" s="167" t="s">
        <v>250</v>
      </c>
      <c r="D438" s="150">
        <v>9532</v>
      </c>
      <c r="E438" s="150">
        <v>178</v>
      </c>
      <c r="F438" s="150">
        <v>90</v>
      </c>
      <c r="G438" s="150">
        <v>0</v>
      </c>
      <c r="H438" s="150">
        <v>0</v>
      </c>
      <c r="I438" s="151">
        <v>10691</v>
      </c>
      <c r="J438" s="151">
        <v>211</v>
      </c>
      <c r="K438" s="151">
        <v>211</v>
      </c>
      <c r="L438" s="151">
        <v>27</v>
      </c>
      <c r="M438" s="151">
        <v>0</v>
      </c>
      <c r="N438" s="151">
        <v>9988</v>
      </c>
      <c r="O438" s="151">
        <v>178</v>
      </c>
      <c r="P438" s="151">
        <v>178</v>
      </c>
      <c r="Q438" s="151">
        <v>129</v>
      </c>
      <c r="R438" s="151">
        <v>0</v>
      </c>
      <c r="S438" s="152">
        <v>0.015</v>
      </c>
      <c r="T438" s="153">
        <v>234214</v>
      </c>
      <c r="U438" s="153">
        <v>3793</v>
      </c>
      <c r="V438" s="153">
        <v>3703</v>
      </c>
      <c r="W438" s="153">
        <v>7</v>
      </c>
      <c r="X438" s="151">
        <v>3294</v>
      </c>
      <c r="Y438" s="154">
        <v>0.0161647040740519</v>
      </c>
      <c r="Z438" s="154">
        <v>0.0186739404112463</v>
      </c>
      <c r="AA438" s="154">
        <v>0.0197362267327659</v>
      </c>
      <c r="AB438" s="155">
        <v>0.0178213856627954</v>
      </c>
      <c r="AC438" s="156">
        <v>-0.00106228632151955</v>
      </c>
      <c r="AD438" s="157">
        <v>62038</v>
      </c>
      <c r="AE438" s="158">
        <v>1164</v>
      </c>
      <c r="AF438" s="158">
        <v>1</v>
      </c>
      <c r="AG438" s="158">
        <v>65704</v>
      </c>
      <c r="AH438" s="158">
        <v>1044</v>
      </c>
      <c r="AI438" s="158">
        <v>3</v>
      </c>
      <c r="AJ438" s="155">
        <v>0.0187465746800348</v>
      </c>
      <c r="AK438" s="155">
        <v>0.0158437842444904</v>
      </c>
      <c r="AL438" s="156">
        <v>0.00290279043554438</v>
      </c>
    </row>
    <row r="439" spans="1:38">
      <c r="A439" s="166" t="s">
        <v>210</v>
      </c>
      <c r="B439" s="167" t="s">
        <v>1792</v>
      </c>
      <c r="C439" s="167" t="s">
        <v>251</v>
      </c>
      <c r="D439" s="150">
        <v>0</v>
      </c>
      <c r="E439" s="150">
        <v>0</v>
      </c>
      <c r="F439" s="150">
        <v>0</v>
      </c>
      <c r="G439" s="150">
        <v>0</v>
      </c>
      <c r="H439" s="150">
        <v>0</v>
      </c>
      <c r="I439" s="151">
        <v>0</v>
      </c>
      <c r="J439" s="151">
        <v>0</v>
      </c>
      <c r="K439" s="151">
        <v>0</v>
      </c>
      <c r="L439" s="151">
        <v>0</v>
      </c>
      <c r="M439" s="151">
        <v>0</v>
      </c>
      <c r="N439" s="151">
        <v>0</v>
      </c>
      <c r="O439" s="151">
        <v>0</v>
      </c>
      <c r="P439" s="151">
        <v>0</v>
      </c>
      <c r="Q439" s="151">
        <v>0</v>
      </c>
      <c r="R439" s="151">
        <v>0</v>
      </c>
      <c r="S439" s="152">
        <v>0.015</v>
      </c>
      <c r="T439" s="153">
        <v>0</v>
      </c>
      <c r="U439" s="153">
        <v>0</v>
      </c>
      <c r="V439" s="153">
        <v>0</v>
      </c>
      <c r="W439" s="153">
        <v>0</v>
      </c>
      <c r="X439" s="151">
        <v>0</v>
      </c>
      <c r="Y439" s="154">
        <v>0</v>
      </c>
      <c r="Z439" s="154">
        <v>0</v>
      </c>
      <c r="AA439" s="154">
        <v>0</v>
      </c>
      <c r="AB439" s="155">
        <v>0</v>
      </c>
      <c r="AC439" s="156">
        <v>0</v>
      </c>
      <c r="AD439" s="157">
        <v>0</v>
      </c>
      <c r="AE439" s="158">
        <v>0</v>
      </c>
      <c r="AF439" s="158">
        <v>0</v>
      </c>
      <c r="AG439" s="158">
        <v>0</v>
      </c>
      <c r="AH439" s="158">
        <v>0</v>
      </c>
      <c r="AI439" s="158">
        <v>0</v>
      </c>
      <c r="AJ439" s="155">
        <v>0</v>
      </c>
      <c r="AK439" s="155">
        <v>0</v>
      </c>
      <c r="AL439" s="156">
        <v>0</v>
      </c>
    </row>
    <row r="440" spans="1:38">
      <c r="A440" s="166" t="s">
        <v>210</v>
      </c>
      <c r="B440" s="167" t="s">
        <v>1796</v>
      </c>
      <c r="C440" s="167" t="s">
        <v>252</v>
      </c>
      <c r="D440" s="150">
        <v>17337</v>
      </c>
      <c r="E440" s="150">
        <v>267</v>
      </c>
      <c r="F440" s="150">
        <v>159</v>
      </c>
      <c r="G440" s="150">
        <v>40</v>
      </c>
      <c r="H440" s="150">
        <v>0</v>
      </c>
      <c r="I440" s="151">
        <v>18950</v>
      </c>
      <c r="J440" s="151">
        <v>236</v>
      </c>
      <c r="K440" s="151">
        <v>236</v>
      </c>
      <c r="L440" s="151">
        <v>25</v>
      </c>
      <c r="M440" s="151">
        <v>0</v>
      </c>
      <c r="N440" s="151">
        <v>17498</v>
      </c>
      <c r="O440" s="151">
        <v>319</v>
      </c>
      <c r="P440" s="151">
        <v>319</v>
      </c>
      <c r="Q440" s="151">
        <v>224</v>
      </c>
      <c r="R440" s="151">
        <v>0</v>
      </c>
      <c r="S440" s="152">
        <v>0.015</v>
      </c>
      <c r="T440" s="153">
        <v>401705</v>
      </c>
      <c r="U440" s="153">
        <v>6242</v>
      </c>
      <c r="V440" s="153">
        <v>6133</v>
      </c>
      <c r="W440" s="153">
        <v>1</v>
      </c>
      <c r="X440" s="151">
        <v>5649</v>
      </c>
      <c r="Y440" s="154">
        <v>0.0155362766209034</v>
      </c>
      <c r="Z440" s="154">
        <v>0.0154005883370825</v>
      </c>
      <c r="AA440" s="154">
        <v>0.0124538258575198</v>
      </c>
      <c r="AB440" s="155">
        <v>0.0182306549319922</v>
      </c>
      <c r="AC440" s="156">
        <v>0.00294676247956275</v>
      </c>
      <c r="AD440" s="157">
        <v>111651</v>
      </c>
      <c r="AE440" s="158">
        <v>1750</v>
      </c>
      <c r="AF440" s="158">
        <v>0</v>
      </c>
      <c r="AG440" s="158">
        <v>113090</v>
      </c>
      <c r="AH440" s="158">
        <v>1778</v>
      </c>
      <c r="AI440" s="158">
        <v>0</v>
      </c>
      <c r="AJ440" s="155">
        <v>0.0156738408075163</v>
      </c>
      <c r="AK440" s="155">
        <v>0.0157219913343355</v>
      </c>
      <c r="AL440" s="156">
        <v>-4.81505268192066e-5</v>
      </c>
    </row>
    <row r="441" spans="1:38">
      <c r="A441" s="166" t="s">
        <v>210</v>
      </c>
      <c r="B441" s="167" t="s">
        <v>1797</v>
      </c>
      <c r="C441" s="167" t="s">
        <v>253</v>
      </c>
      <c r="D441" s="150">
        <v>11665</v>
      </c>
      <c r="E441" s="150">
        <v>129</v>
      </c>
      <c r="F441" s="150">
        <v>73</v>
      </c>
      <c r="G441" s="150">
        <v>1</v>
      </c>
      <c r="H441" s="150">
        <v>0</v>
      </c>
      <c r="I441" s="151">
        <v>12834</v>
      </c>
      <c r="J441" s="151">
        <v>192</v>
      </c>
      <c r="K441" s="151">
        <v>190</v>
      </c>
      <c r="L441" s="151">
        <v>4</v>
      </c>
      <c r="M441" s="151">
        <v>0</v>
      </c>
      <c r="N441" s="151">
        <v>12329</v>
      </c>
      <c r="O441" s="151">
        <v>165</v>
      </c>
      <c r="P441" s="151">
        <v>165</v>
      </c>
      <c r="Q441" s="151">
        <v>81</v>
      </c>
      <c r="R441" s="151">
        <v>0</v>
      </c>
      <c r="S441" s="152">
        <v>0.015</v>
      </c>
      <c r="T441" s="153">
        <v>305417</v>
      </c>
      <c r="U441" s="153">
        <v>3825</v>
      </c>
      <c r="V441" s="153">
        <v>3766</v>
      </c>
      <c r="W441" s="153">
        <v>0</v>
      </c>
      <c r="X441" s="151">
        <v>3363</v>
      </c>
      <c r="Y441" s="154">
        <v>0.0125238608197972</v>
      </c>
      <c r="Z441" s="154">
        <v>0.0110587226746678</v>
      </c>
      <c r="AA441" s="154">
        <v>0.0149602618045816</v>
      </c>
      <c r="AB441" s="155">
        <v>0.013383080541812</v>
      </c>
      <c r="AC441" s="156">
        <v>-0.00390153912991377</v>
      </c>
      <c r="AD441" s="157">
        <v>77526</v>
      </c>
      <c r="AE441" s="158">
        <v>1110</v>
      </c>
      <c r="AF441" s="158">
        <v>0</v>
      </c>
      <c r="AG441" s="158">
        <v>86305</v>
      </c>
      <c r="AH441" s="158">
        <v>1034</v>
      </c>
      <c r="AI441" s="158">
        <v>0</v>
      </c>
      <c r="AJ441" s="155">
        <v>0.0143177772618218</v>
      </c>
      <c r="AK441" s="155">
        <v>0.011980765888419</v>
      </c>
      <c r="AL441" s="156">
        <v>0.00233701137340286</v>
      </c>
    </row>
    <row r="442" spans="1:38">
      <c r="A442" s="166" t="s">
        <v>210</v>
      </c>
      <c r="B442" s="167" t="s">
        <v>1792</v>
      </c>
      <c r="C442" s="167" t="s">
        <v>254</v>
      </c>
      <c r="D442" s="150">
        <v>9679</v>
      </c>
      <c r="E442" s="150">
        <v>225</v>
      </c>
      <c r="F442" s="150">
        <v>166</v>
      </c>
      <c r="G442" s="150">
        <v>19</v>
      </c>
      <c r="H442" s="150">
        <v>0</v>
      </c>
      <c r="I442" s="151">
        <v>10369</v>
      </c>
      <c r="J442" s="151">
        <v>228</v>
      </c>
      <c r="K442" s="151">
        <v>228</v>
      </c>
      <c r="L442" s="151">
        <v>32</v>
      </c>
      <c r="M442" s="151">
        <v>0</v>
      </c>
      <c r="N442" s="151">
        <v>10012</v>
      </c>
      <c r="O442" s="151">
        <v>177</v>
      </c>
      <c r="P442" s="151">
        <v>177</v>
      </c>
      <c r="Q442" s="151">
        <v>93</v>
      </c>
      <c r="R442" s="151">
        <v>0</v>
      </c>
      <c r="S442" s="152">
        <v>0.015</v>
      </c>
      <c r="T442" s="153">
        <v>240620</v>
      </c>
      <c r="U442" s="153">
        <v>4990</v>
      </c>
      <c r="V442" s="153">
        <v>4931</v>
      </c>
      <c r="W442" s="153">
        <v>0</v>
      </c>
      <c r="X442" s="151">
        <v>4448</v>
      </c>
      <c r="Y442" s="154">
        <v>0.0207380932590807</v>
      </c>
      <c r="Z442" s="154">
        <v>0.023246203120157</v>
      </c>
      <c r="AA442" s="154">
        <v>0.0219886199247758</v>
      </c>
      <c r="AB442" s="155">
        <v>0.0176787854574511</v>
      </c>
      <c r="AC442" s="156">
        <v>0.00125758319538127</v>
      </c>
      <c r="AD442" s="157">
        <v>63464</v>
      </c>
      <c r="AE442" s="158">
        <v>1391</v>
      </c>
      <c r="AF442" s="158">
        <v>0</v>
      </c>
      <c r="AG442" s="158">
        <v>67860</v>
      </c>
      <c r="AH442" s="158">
        <v>1437</v>
      </c>
      <c r="AI442" s="158">
        <v>0</v>
      </c>
      <c r="AJ442" s="155">
        <v>0.021917937728476</v>
      </c>
      <c r="AK442" s="155">
        <v>0.0211759504862953</v>
      </c>
      <c r="AL442" s="156">
        <v>0.000741987242180671</v>
      </c>
    </row>
    <row r="443" spans="1:38">
      <c r="A443" s="166" t="s">
        <v>210</v>
      </c>
      <c r="B443" s="167" t="s">
        <v>1797</v>
      </c>
      <c r="C443" s="167" t="s">
        <v>255</v>
      </c>
      <c r="D443" s="150">
        <v>13726</v>
      </c>
      <c r="E443" s="150">
        <v>358</v>
      </c>
      <c r="F443" s="150">
        <v>238</v>
      </c>
      <c r="G443" s="150">
        <v>2</v>
      </c>
      <c r="H443" s="150">
        <v>0</v>
      </c>
      <c r="I443" s="151">
        <v>15140</v>
      </c>
      <c r="J443" s="151">
        <v>197</v>
      </c>
      <c r="K443" s="151">
        <v>197</v>
      </c>
      <c r="L443" s="151">
        <v>32</v>
      </c>
      <c r="M443" s="151">
        <v>0</v>
      </c>
      <c r="N443" s="151">
        <v>13777</v>
      </c>
      <c r="O443" s="151">
        <v>238</v>
      </c>
      <c r="P443" s="151">
        <v>237</v>
      </c>
      <c r="Q443" s="151">
        <v>158</v>
      </c>
      <c r="R443" s="151">
        <v>0</v>
      </c>
      <c r="S443" s="152">
        <v>0.015</v>
      </c>
      <c r="T443" s="153">
        <v>344580</v>
      </c>
      <c r="U443" s="153">
        <v>6268</v>
      </c>
      <c r="V443" s="153">
        <v>6145</v>
      </c>
      <c r="W443" s="153">
        <v>1</v>
      </c>
      <c r="X443" s="151">
        <v>5594</v>
      </c>
      <c r="Y443" s="154">
        <v>0.0181873585234198</v>
      </c>
      <c r="Z443" s="154">
        <v>0.0260818883870028</v>
      </c>
      <c r="AA443" s="154">
        <v>0.0130118890356671</v>
      </c>
      <c r="AB443" s="155">
        <v>0.0172751687595267</v>
      </c>
      <c r="AC443" s="156">
        <v>0.0130699993513357</v>
      </c>
      <c r="AD443" s="157">
        <v>90301</v>
      </c>
      <c r="AE443" s="158">
        <v>1752</v>
      </c>
      <c r="AF443" s="158">
        <v>0</v>
      </c>
      <c r="AG443" s="158">
        <v>98506</v>
      </c>
      <c r="AH443" s="158">
        <v>1792</v>
      </c>
      <c r="AI443" s="158">
        <v>0</v>
      </c>
      <c r="AJ443" s="155">
        <v>0.0194017784963622</v>
      </c>
      <c r="AK443" s="155">
        <v>0.0181917852719631</v>
      </c>
      <c r="AL443" s="156">
        <v>0.00120999322439904</v>
      </c>
    </row>
    <row r="444" spans="1:38">
      <c r="A444" s="166" t="s">
        <v>210</v>
      </c>
      <c r="B444" s="167" t="s">
        <v>1795</v>
      </c>
      <c r="C444" s="167" t="s">
        <v>256</v>
      </c>
      <c r="D444" s="150">
        <v>6847</v>
      </c>
      <c r="E444" s="150">
        <v>93</v>
      </c>
      <c r="F444" s="150">
        <v>67</v>
      </c>
      <c r="G444" s="150">
        <v>4</v>
      </c>
      <c r="H444" s="150">
        <v>0</v>
      </c>
      <c r="I444" s="151">
        <v>7596</v>
      </c>
      <c r="J444" s="151">
        <v>118</v>
      </c>
      <c r="K444" s="151">
        <v>118</v>
      </c>
      <c r="L444" s="151">
        <v>24</v>
      </c>
      <c r="M444" s="151">
        <v>0</v>
      </c>
      <c r="N444" s="151">
        <v>7208</v>
      </c>
      <c r="O444" s="151">
        <v>76</v>
      </c>
      <c r="P444" s="151">
        <v>76</v>
      </c>
      <c r="Q444" s="151">
        <v>51</v>
      </c>
      <c r="R444" s="151">
        <v>0</v>
      </c>
      <c r="S444" s="152">
        <v>0.015</v>
      </c>
      <c r="T444" s="153">
        <v>163779</v>
      </c>
      <c r="U444" s="153">
        <v>2327</v>
      </c>
      <c r="V444" s="153">
        <v>2301</v>
      </c>
      <c r="W444" s="153">
        <v>1</v>
      </c>
      <c r="X444" s="151">
        <v>2096</v>
      </c>
      <c r="Y444" s="154">
        <v>0.0142020649778055</v>
      </c>
      <c r="Z444" s="154">
        <v>0.0135825909157295</v>
      </c>
      <c r="AA444" s="154">
        <v>0.0155344918378094</v>
      </c>
      <c r="AB444" s="155">
        <v>0.0105438401775805</v>
      </c>
      <c r="AC444" s="156">
        <v>-0.00195190092207986</v>
      </c>
      <c r="AD444" s="157">
        <v>45884</v>
      </c>
      <c r="AE444" s="158">
        <v>632</v>
      </c>
      <c r="AF444" s="158">
        <v>0</v>
      </c>
      <c r="AG444" s="158">
        <v>46037</v>
      </c>
      <c r="AH444" s="158">
        <v>677</v>
      </c>
      <c r="AI444" s="158">
        <v>1</v>
      </c>
      <c r="AJ444" s="155">
        <v>0.01377386452794</v>
      </c>
      <c r="AK444" s="155">
        <v>0.0146838412581185</v>
      </c>
      <c r="AL444" s="156">
        <v>-0.000909976730178449</v>
      </c>
    </row>
    <row r="445" spans="1:38">
      <c r="A445" s="166" t="s">
        <v>210</v>
      </c>
      <c r="B445" s="167" t="s">
        <v>1797</v>
      </c>
      <c r="C445" s="167" t="s">
        <v>257</v>
      </c>
      <c r="D445" s="150">
        <v>10744</v>
      </c>
      <c r="E445" s="150">
        <v>152</v>
      </c>
      <c r="F445" s="150">
        <v>97</v>
      </c>
      <c r="G445" s="150">
        <v>1</v>
      </c>
      <c r="H445" s="150">
        <v>0</v>
      </c>
      <c r="I445" s="151">
        <v>11791</v>
      </c>
      <c r="J445" s="151">
        <v>192</v>
      </c>
      <c r="K445" s="151">
        <v>192</v>
      </c>
      <c r="L445" s="151">
        <v>6</v>
      </c>
      <c r="M445" s="151">
        <v>0</v>
      </c>
      <c r="N445" s="151">
        <v>11758</v>
      </c>
      <c r="O445" s="151">
        <v>126</v>
      </c>
      <c r="P445" s="151">
        <v>126</v>
      </c>
      <c r="Q445" s="151">
        <v>76</v>
      </c>
      <c r="R445" s="151">
        <v>0</v>
      </c>
      <c r="S445" s="152">
        <v>0.015</v>
      </c>
      <c r="T445" s="153">
        <v>262299</v>
      </c>
      <c r="U445" s="153">
        <v>4074</v>
      </c>
      <c r="V445" s="153">
        <v>4019</v>
      </c>
      <c r="W445" s="153">
        <v>3</v>
      </c>
      <c r="X445" s="151">
        <v>3649</v>
      </c>
      <c r="Y445" s="154">
        <v>0.0155204556631935</v>
      </c>
      <c r="Z445" s="154">
        <v>0.0141474311243485</v>
      </c>
      <c r="AA445" s="154">
        <v>0.0162836061402765</v>
      </c>
      <c r="AB445" s="155">
        <v>0.0107161081816635</v>
      </c>
      <c r="AC445" s="156">
        <v>-0.00213617501592801</v>
      </c>
      <c r="AD445" s="157">
        <v>71251</v>
      </c>
      <c r="AE445" s="158">
        <v>1105</v>
      </c>
      <c r="AF445" s="158">
        <v>0</v>
      </c>
      <c r="AG445" s="158">
        <v>74198</v>
      </c>
      <c r="AH445" s="158">
        <v>1263</v>
      </c>
      <c r="AI445" s="158">
        <v>0</v>
      </c>
      <c r="AJ445" s="155">
        <v>0.015508554265905</v>
      </c>
      <c r="AK445" s="155">
        <v>0.0170220221569315</v>
      </c>
      <c r="AL445" s="156">
        <v>-0.00151346789102642</v>
      </c>
    </row>
    <row r="446" spans="1:38">
      <c r="A446" s="166" t="s">
        <v>210</v>
      </c>
      <c r="B446" s="167" t="s">
        <v>1792</v>
      </c>
      <c r="C446" s="167" t="s">
        <v>258</v>
      </c>
      <c r="D446" s="150">
        <v>7724</v>
      </c>
      <c r="E446" s="150">
        <v>145</v>
      </c>
      <c r="F446" s="150">
        <v>104</v>
      </c>
      <c r="G446" s="150">
        <v>0</v>
      </c>
      <c r="H446" s="150">
        <v>0</v>
      </c>
      <c r="I446" s="151">
        <v>8340</v>
      </c>
      <c r="J446" s="151">
        <v>125</v>
      </c>
      <c r="K446" s="151">
        <v>125</v>
      </c>
      <c r="L446" s="151">
        <v>0</v>
      </c>
      <c r="M446" s="151">
        <v>0</v>
      </c>
      <c r="N446" s="151">
        <v>7990</v>
      </c>
      <c r="O446" s="151">
        <v>89</v>
      </c>
      <c r="P446" s="151">
        <v>89</v>
      </c>
      <c r="Q446" s="151">
        <v>31</v>
      </c>
      <c r="R446" s="151">
        <v>0</v>
      </c>
      <c r="S446" s="152">
        <v>0.015</v>
      </c>
      <c r="T446" s="153">
        <v>191606</v>
      </c>
      <c r="U446" s="153">
        <v>2991</v>
      </c>
      <c r="V446" s="153">
        <v>2950</v>
      </c>
      <c r="W446" s="153">
        <v>2</v>
      </c>
      <c r="X446" s="151">
        <v>2597</v>
      </c>
      <c r="Y446" s="154">
        <v>0.0155997202592821</v>
      </c>
      <c r="Z446" s="154">
        <v>0.0187726566545831</v>
      </c>
      <c r="AA446" s="154">
        <v>0.0149880095923261</v>
      </c>
      <c r="AB446" s="155">
        <v>0.0111389236545682</v>
      </c>
      <c r="AC446" s="156">
        <v>0.00378464706225698</v>
      </c>
      <c r="AD446" s="157">
        <v>49615</v>
      </c>
      <c r="AE446" s="158">
        <v>822</v>
      </c>
      <c r="AF446" s="158">
        <v>0</v>
      </c>
      <c r="AG446" s="158">
        <v>52875</v>
      </c>
      <c r="AH446" s="158">
        <v>898</v>
      </c>
      <c r="AI446" s="158">
        <v>2</v>
      </c>
      <c r="AJ446" s="155">
        <v>0.0165675702912426</v>
      </c>
      <c r="AK446" s="155">
        <v>0.0169456264775414</v>
      </c>
      <c r="AL446" s="156">
        <v>-0.000378056186298804</v>
      </c>
    </row>
    <row r="447" spans="1:38">
      <c r="A447" s="166" t="s">
        <v>210</v>
      </c>
      <c r="B447" s="167" t="s">
        <v>1796</v>
      </c>
      <c r="C447" s="167" t="s">
        <v>259</v>
      </c>
      <c r="D447" s="150">
        <v>6985</v>
      </c>
      <c r="E447" s="150">
        <v>130</v>
      </c>
      <c r="F447" s="150">
        <v>87</v>
      </c>
      <c r="G447" s="150">
        <v>0</v>
      </c>
      <c r="H447" s="150">
        <v>0</v>
      </c>
      <c r="I447" s="151">
        <v>7849</v>
      </c>
      <c r="J447" s="151">
        <v>98</v>
      </c>
      <c r="K447" s="151">
        <v>97</v>
      </c>
      <c r="L447" s="151">
        <v>18</v>
      </c>
      <c r="M447" s="151">
        <v>0</v>
      </c>
      <c r="N447" s="151">
        <v>7447</v>
      </c>
      <c r="O447" s="151">
        <v>63</v>
      </c>
      <c r="P447" s="151">
        <v>63</v>
      </c>
      <c r="Q447" s="151">
        <v>44</v>
      </c>
      <c r="R447" s="151">
        <v>0</v>
      </c>
      <c r="S447" s="152">
        <v>0.015</v>
      </c>
      <c r="T447" s="153">
        <v>140071</v>
      </c>
      <c r="U447" s="153">
        <v>2430</v>
      </c>
      <c r="V447" s="153">
        <v>2386</v>
      </c>
      <c r="W447" s="153">
        <v>0</v>
      </c>
      <c r="X447" s="151">
        <v>2178</v>
      </c>
      <c r="Y447" s="154">
        <v>0.0173483447680105</v>
      </c>
      <c r="Z447" s="154">
        <v>0.0186113099498926</v>
      </c>
      <c r="AA447" s="154">
        <v>0.0124856669639445</v>
      </c>
      <c r="AB447" s="155">
        <v>0.00845978246273667</v>
      </c>
      <c r="AC447" s="156">
        <v>0.00612564298594817</v>
      </c>
      <c r="AD447" s="157">
        <v>44120</v>
      </c>
      <c r="AE447" s="158">
        <v>620</v>
      </c>
      <c r="AF447" s="158">
        <v>0</v>
      </c>
      <c r="AG447" s="158">
        <v>38298</v>
      </c>
      <c r="AH447" s="158">
        <v>772</v>
      </c>
      <c r="AI447" s="158">
        <v>0</v>
      </c>
      <c r="AJ447" s="155">
        <v>0.014052583862194</v>
      </c>
      <c r="AK447" s="155">
        <v>0.0201577105854092</v>
      </c>
      <c r="AL447" s="156">
        <v>-0.00610512672321514</v>
      </c>
    </row>
    <row r="448" spans="1:38">
      <c r="A448" s="166" t="s">
        <v>260</v>
      </c>
      <c r="B448" s="167" t="s">
        <v>1798</v>
      </c>
      <c r="C448" s="167" t="s">
        <v>262</v>
      </c>
      <c r="D448" s="150">
        <v>8169</v>
      </c>
      <c r="E448" s="150">
        <v>125</v>
      </c>
      <c r="F448" s="150">
        <v>80</v>
      </c>
      <c r="G448" s="150">
        <v>0</v>
      </c>
      <c r="H448" s="150">
        <v>0</v>
      </c>
      <c r="I448" s="151">
        <v>9297</v>
      </c>
      <c r="J448" s="151">
        <v>143</v>
      </c>
      <c r="K448" s="151">
        <v>142</v>
      </c>
      <c r="L448" s="151">
        <v>39</v>
      </c>
      <c r="M448" s="151">
        <v>0</v>
      </c>
      <c r="N448" s="151">
        <v>8986</v>
      </c>
      <c r="O448" s="151">
        <v>114</v>
      </c>
      <c r="P448" s="151">
        <v>114</v>
      </c>
      <c r="Q448" s="151">
        <v>84</v>
      </c>
      <c r="R448" s="151">
        <v>0</v>
      </c>
      <c r="S448" s="152">
        <v>0.015</v>
      </c>
      <c r="T448" s="153">
        <v>204714</v>
      </c>
      <c r="U448" s="153">
        <v>2763</v>
      </c>
      <c r="V448" s="153">
        <v>2717</v>
      </c>
      <c r="W448" s="153">
        <v>1</v>
      </c>
      <c r="X448" s="151">
        <v>2468</v>
      </c>
      <c r="Y448" s="154">
        <v>0.0134919937082955</v>
      </c>
      <c r="Z448" s="154">
        <v>0.0153017505202595</v>
      </c>
      <c r="AA448" s="154">
        <v>0.0153813057975691</v>
      </c>
      <c r="AB448" s="155">
        <v>0.0126864010683285</v>
      </c>
      <c r="AC448" s="156">
        <v>-7.95552773095905e-5</v>
      </c>
      <c r="AD448" s="157">
        <v>55767</v>
      </c>
      <c r="AE448" s="158">
        <v>877</v>
      </c>
      <c r="AF448" s="158">
        <v>0</v>
      </c>
      <c r="AG448" s="158">
        <v>58635</v>
      </c>
      <c r="AH448" s="158">
        <v>756</v>
      </c>
      <c r="AI448" s="158">
        <v>0</v>
      </c>
      <c r="AJ448" s="155">
        <v>0.0157261462872308</v>
      </c>
      <c r="AK448" s="155">
        <v>0.0128933231005372</v>
      </c>
      <c r="AL448" s="156">
        <v>0.00283282318669358</v>
      </c>
    </row>
    <row r="449" spans="1:38">
      <c r="A449" s="166" t="s">
        <v>260</v>
      </c>
      <c r="B449" s="167" t="s">
        <v>1798</v>
      </c>
      <c r="C449" s="167" t="s">
        <v>263</v>
      </c>
      <c r="D449" s="150">
        <v>6248</v>
      </c>
      <c r="E449" s="150">
        <v>112</v>
      </c>
      <c r="F449" s="150">
        <v>71</v>
      </c>
      <c r="G449" s="150">
        <v>0</v>
      </c>
      <c r="H449" s="150">
        <v>0</v>
      </c>
      <c r="I449" s="151">
        <v>6679</v>
      </c>
      <c r="J449" s="151">
        <v>93</v>
      </c>
      <c r="K449" s="151">
        <v>93</v>
      </c>
      <c r="L449" s="151">
        <v>20</v>
      </c>
      <c r="M449" s="151">
        <v>0</v>
      </c>
      <c r="N449" s="151">
        <v>6598</v>
      </c>
      <c r="O449" s="151">
        <v>98</v>
      </c>
      <c r="P449" s="151">
        <v>98</v>
      </c>
      <c r="Q449" s="151">
        <v>69</v>
      </c>
      <c r="R449" s="151">
        <v>0</v>
      </c>
      <c r="S449" s="152">
        <v>0.015</v>
      </c>
      <c r="T449" s="153">
        <v>148106</v>
      </c>
      <c r="U449" s="153">
        <v>2323</v>
      </c>
      <c r="V449" s="153">
        <v>2282</v>
      </c>
      <c r="W449" s="153">
        <v>0</v>
      </c>
      <c r="X449" s="151">
        <v>2080</v>
      </c>
      <c r="Y449" s="154">
        <v>0.0156847123006495</v>
      </c>
      <c r="Z449" s="154">
        <v>0.0179257362355954</v>
      </c>
      <c r="AA449" s="154">
        <v>0.0139242401557119</v>
      </c>
      <c r="AB449" s="155">
        <v>0.0148529857532586</v>
      </c>
      <c r="AC449" s="156">
        <v>0.00400149607988346</v>
      </c>
      <c r="AD449" s="157">
        <v>40983</v>
      </c>
      <c r="AE449" s="158">
        <v>673</v>
      </c>
      <c r="AF449" s="158">
        <v>0</v>
      </c>
      <c r="AG449" s="158">
        <v>42834</v>
      </c>
      <c r="AH449" s="158">
        <v>664</v>
      </c>
      <c r="AI449" s="158">
        <v>0</v>
      </c>
      <c r="AJ449" s="155">
        <v>0.016421443037357</v>
      </c>
      <c r="AK449" s="155">
        <v>0.0155017042536303</v>
      </c>
      <c r="AL449" s="156">
        <v>0.000919738783726658</v>
      </c>
    </row>
    <row r="450" spans="1:38">
      <c r="A450" s="166" t="s">
        <v>260</v>
      </c>
      <c r="B450" s="167" t="s">
        <v>1798</v>
      </c>
      <c r="C450" s="167" t="s">
        <v>264</v>
      </c>
      <c r="D450" s="150">
        <v>8314</v>
      </c>
      <c r="E450" s="150">
        <v>49</v>
      </c>
      <c r="F450" s="150">
        <v>20</v>
      </c>
      <c r="G450" s="150">
        <v>0</v>
      </c>
      <c r="H450" s="150">
        <v>0</v>
      </c>
      <c r="I450" s="151">
        <v>9356</v>
      </c>
      <c r="J450" s="151">
        <v>189</v>
      </c>
      <c r="K450" s="151">
        <v>189</v>
      </c>
      <c r="L450" s="151">
        <v>0</v>
      </c>
      <c r="M450" s="151">
        <v>0</v>
      </c>
      <c r="N450" s="151">
        <v>8552</v>
      </c>
      <c r="O450" s="151">
        <v>162</v>
      </c>
      <c r="P450" s="151">
        <v>161</v>
      </c>
      <c r="Q450" s="151">
        <v>59</v>
      </c>
      <c r="R450" s="151">
        <v>0</v>
      </c>
      <c r="S450" s="152">
        <v>0.015</v>
      </c>
      <c r="T450" s="153">
        <v>201235</v>
      </c>
      <c r="U450" s="153">
        <v>3420</v>
      </c>
      <c r="V450" s="153">
        <v>3382</v>
      </c>
      <c r="W450" s="153">
        <v>8</v>
      </c>
      <c r="X450" s="151">
        <v>2961</v>
      </c>
      <c r="Y450" s="154">
        <v>0.0169553010162248</v>
      </c>
      <c r="Z450" s="154">
        <v>0.00589367332210729</v>
      </c>
      <c r="AA450" s="154">
        <v>0.0202009405728944</v>
      </c>
      <c r="AB450" s="155">
        <v>0.0189429373246024</v>
      </c>
      <c r="AC450" s="156">
        <v>-0.0143072672507871</v>
      </c>
      <c r="AD450" s="157">
        <v>56176</v>
      </c>
      <c r="AE450" s="158">
        <v>1058</v>
      </c>
      <c r="AF450" s="158">
        <v>0</v>
      </c>
      <c r="AG450" s="158">
        <v>58714</v>
      </c>
      <c r="AH450" s="158">
        <v>935</v>
      </c>
      <c r="AI450" s="158">
        <v>3</v>
      </c>
      <c r="AJ450" s="155">
        <v>0.0188336656223298</v>
      </c>
      <c r="AK450" s="155">
        <v>0.015873556562319</v>
      </c>
      <c r="AL450" s="156">
        <v>0.00296010906001078</v>
      </c>
    </row>
    <row r="451" spans="1:38">
      <c r="A451" s="166" t="s">
        <v>260</v>
      </c>
      <c r="B451" s="167" t="s">
        <v>1798</v>
      </c>
      <c r="C451" s="167" t="s">
        <v>265</v>
      </c>
      <c r="D451" s="150">
        <v>11340</v>
      </c>
      <c r="E451" s="150">
        <v>195</v>
      </c>
      <c r="F451" s="150">
        <v>102</v>
      </c>
      <c r="G451" s="150">
        <v>0</v>
      </c>
      <c r="H451" s="150">
        <v>0</v>
      </c>
      <c r="I451" s="151">
        <v>12856</v>
      </c>
      <c r="J451" s="151">
        <v>185</v>
      </c>
      <c r="K451" s="151">
        <v>185</v>
      </c>
      <c r="L451" s="151">
        <v>1</v>
      </c>
      <c r="M451" s="151">
        <v>0</v>
      </c>
      <c r="N451" s="151">
        <v>12174</v>
      </c>
      <c r="O451" s="151">
        <v>236</v>
      </c>
      <c r="P451" s="151">
        <v>236</v>
      </c>
      <c r="Q451" s="151">
        <v>79</v>
      </c>
      <c r="R451" s="151">
        <v>0</v>
      </c>
      <c r="S451" s="152">
        <v>0.015</v>
      </c>
      <c r="T451" s="153">
        <v>284476</v>
      </c>
      <c r="U451" s="153">
        <v>4965</v>
      </c>
      <c r="V451" s="153">
        <v>4872</v>
      </c>
      <c r="W451" s="153">
        <v>0</v>
      </c>
      <c r="X451" s="151">
        <v>4348</v>
      </c>
      <c r="Y451" s="154">
        <v>0.0174531419170686</v>
      </c>
      <c r="Z451" s="154">
        <v>0.0171957671957672</v>
      </c>
      <c r="AA451" s="154">
        <v>0.0143901680149347</v>
      </c>
      <c r="AB451" s="155">
        <v>0.0193855758173156</v>
      </c>
      <c r="AC451" s="156">
        <v>0.00280559918083253</v>
      </c>
      <c r="AD451" s="157">
        <v>76744</v>
      </c>
      <c r="AE451" s="158">
        <v>1403</v>
      </c>
      <c r="AF451" s="158">
        <v>0</v>
      </c>
      <c r="AG451" s="158">
        <v>81611</v>
      </c>
      <c r="AH451" s="158">
        <v>1453</v>
      </c>
      <c r="AI451" s="158">
        <v>0</v>
      </c>
      <c r="AJ451" s="155">
        <v>0.0182815594704472</v>
      </c>
      <c r="AK451" s="155">
        <v>0.0178039725037066</v>
      </c>
      <c r="AL451" s="156">
        <v>0.000477586966740592</v>
      </c>
    </row>
    <row r="452" spans="1:38">
      <c r="A452" s="166" t="s">
        <v>260</v>
      </c>
      <c r="B452" s="167" t="s">
        <v>1798</v>
      </c>
      <c r="C452" s="167" t="s">
        <v>266</v>
      </c>
      <c r="D452" s="150">
        <v>10284</v>
      </c>
      <c r="E452" s="150">
        <v>204</v>
      </c>
      <c r="F452" s="150">
        <v>127</v>
      </c>
      <c r="G452" s="150">
        <v>0</v>
      </c>
      <c r="H452" s="150">
        <v>0</v>
      </c>
      <c r="I452" s="151">
        <v>11346</v>
      </c>
      <c r="J452" s="151">
        <v>225</v>
      </c>
      <c r="K452" s="151">
        <v>224</v>
      </c>
      <c r="L452" s="151">
        <v>34</v>
      </c>
      <c r="M452" s="151">
        <v>0</v>
      </c>
      <c r="N452" s="151">
        <v>11186</v>
      </c>
      <c r="O452" s="151">
        <v>222</v>
      </c>
      <c r="P452" s="151">
        <v>222</v>
      </c>
      <c r="Q452" s="151">
        <v>158</v>
      </c>
      <c r="R452" s="151">
        <v>0</v>
      </c>
      <c r="S452" s="152">
        <v>0.015</v>
      </c>
      <c r="T452" s="153">
        <v>256660</v>
      </c>
      <c r="U452" s="153">
        <v>4628</v>
      </c>
      <c r="V452" s="153">
        <v>4548</v>
      </c>
      <c r="W452" s="153">
        <v>2</v>
      </c>
      <c r="X452" s="151">
        <v>4048</v>
      </c>
      <c r="Y452" s="154">
        <v>0.018023844775189</v>
      </c>
      <c r="Z452" s="154">
        <v>0.0198366394399067</v>
      </c>
      <c r="AA452" s="154">
        <v>0.0198307773664728</v>
      </c>
      <c r="AB452" s="155">
        <v>0.0198462363668872</v>
      </c>
      <c r="AC452" s="156">
        <v>5.86207343388628e-6</v>
      </c>
      <c r="AD452" s="157">
        <v>69077</v>
      </c>
      <c r="AE452" s="158">
        <v>1339</v>
      </c>
      <c r="AF452" s="158">
        <v>0</v>
      </c>
      <c r="AG452" s="158">
        <v>73813</v>
      </c>
      <c r="AH452" s="158">
        <v>1323</v>
      </c>
      <c r="AI452" s="158">
        <v>1</v>
      </c>
      <c r="AJ452" s="155">
        <v>0.0193841654964749</v>
      </c>
      <c r="AK452" s="155">
        <v>0.0179101242328587</v>
      </c>
      <c r="AL452" s="156">
        <v>0.00147404126361624</v>
      </c>
    </row>
    <row r="453" spans="1:38">
      <c r="A453" s="166" t="s">
        <v>260</v>
      </c>
      <c r="B453" s="167" t="s">
        <v>1798</v>
      </c>
      <c r="C453" s="167" t="s">
        <v>267</v>
      </c>
      <c r="D453" s="150">
        <v>10904</v>
      </c>
      <c r="E453" s="150">
        <v>264</v>
      </c>
      <c r="F453" s="150">
        <v>137</v>
      </c>
      <c r="G453" s="150">
        <v>0</v>
      </c>
      <c r="H453" s="150">
        <v>0</v>
      </c>
      <c r="I453" s="151">
        <v>11493</v>
      </c>
      <c r="J453" s="151">
        <v>275</v>
      </c>
      <c r="K453" s="151">
        <v>275</v>
      </c>
      <c r="L453" s="151">
        <v>0</v>
      </c>
      <c r="M453" s="151">
        <v>0</v>
      </c>
      <c r="N453" s="151">
        <v>11215</v>
      </c>
      <c r="O453" s="151">
        <v>179</v>
      </c>
      <c r="P453" s="151">
        <v>179</v>
      </c>
      <c r="Q453" s="151">
        <v>86</v>
      </c>
      <c r="R453" s="151">
        <v>0</v>
      </c>
      <c r="S453" s="152">
        <v>0.015</v>
      </c>
      <c r="T453" s="153">
        <v>264069</v>
      </c>
      <c r="U453" s="153">
        <v>5728</v>
      </c>
      <c r="V453" s="153">
        <v>5601</v>
      </c>
      <c r="W453" s="153">
        <v>6</v>
      </c>
      <c r="X453" s="151">
        <v>5014</v>
      </c>
      <c r="Y453" s="154">
        <v>0.0216685790456282</v>
      </c>
      <c r="Z453" s="154">
        <v>0.0242112986060161</v>
      </c>
      <c r="AA453" s="154">
        <v>0.0239276081092839</v>
      </c>
      <c r="AB453" s="155">
        <v>0.0159607668301382</v>
      </c>
      <c r="AC453" s="156">
        <v>0.000283690496732228</v>
      </c>
      <c r="AD453" s="157">
        <v>71534</v>
      </c>
      <c r="AE453" s="158">
        <v>1671</v>
      </c>
      <c r="AF453" s="158">
        <v>1</v>
      </c>
      <c r="AG453" s="158">
        <v>76385</v>
      </c>
      <c r="AH453" s="158">
        <v>1580</v>
      </c>
      <c r="AI453" s="158">
        <v>1</v>
      </c>
      <c r="AJ453" s="155">
        <v>0.0233455419800375</v>
      </c>
      <c r="AK453" s="155">
        <v>0.0206715978267985</v>
      </c>
      <c r="AL453" s="156">
        <v>0.00267394415323901</v>
      </c>
    </row>
    <row r="454" spans="1:38">
      <c r="A454" s="166" t="s">
        <v>260</v>
      </c>
      <c r="B454" s="167" t="s">
        <v>1798</v>
      </c>
      <c r="C454" s="167" t="s">
        <v>268</v>
      </c>
      <c r="D454" s="150">
        <v>12504</v>
      </c>
      <c r="E454" s="150">
        <v>103</v>
      </c>
      <c r="F454" s="150">
        <v>60</v>
      </c>
      <c r="G454" s="150">
        <v>0</v>
      </c>
      <c r="H454" s="150">
        <v>0</v>
      </c>
      <c r="I454" s="151">
        <v>14498</v>
      </c>
      <c r="J454" s="151">
        <v>146</v>
      </c>
      <c r="K454" s="151">
        <v>146</v>
      </c>
      <c r="L454" s="151">
        <v>27</v>
      </c>
      <c r="M454" s="151">
        <v>0</v>
      </c>
      <c r="N454" s="151">
        <v>14200</v>
      </c>
      <c r="O454" s="151">
        <v>152</v>
      </c>
      <c r="P454" s="151">
        <v>152</v>
      </c>
      <c r="Q454" s="151">
        <v>103</v>
      </c>
      <c r="R454" s="151">
        <v>0</v>
      </c>
      <c r="S454" s="152">
        <v>0.015</v>
      </c>
      <c r="T454" s="153">
        <v>308056</v>
      </c>
      <c r="U454" s="153">
        <v>2972</v>
      </c>
      <c r="V454" s="153">
        <v>2928</v>
      </c>
      <c r="W454" s="153">
        <v>3</v>
      </c>
      <c r="X454" s="151">
        <v>2630</v>
      </c>
      <c r="Y454" s="154">
        <v>0.00963785805178279</v>
      </c>
      <c r="Z454" s="154">
        <v>0.00823736404350608</v>
      </c>
      <c r="AA454" s="154">
        <v>0.0100703545316595</v>
      </c>
      <c r="AB454" s="155">
        <v>0.0107042253521127</v>
      </c>
      <c r="AC454" s="156">
        <v>-0.00183299048815346</v>
      </c>
      <c r="AD454" s="157">
        <v>87643</v>
      </c>
      <c r="AE454" s="158">
        <v>838</v>
      </c>
      <c r="AF454" s="158">
        <v>0</v>
      </c>
      <c r="AG454" s="158">
        <v>91196</v>
      </c>
      <c r="AH454" s="158">
        <v>880</v>
      </c>
      <c r="AI454" s="158">
        <v>0</v>
      </c>
      <c r="AJ454" s="155">
        <v>0.00956151660714489</v>
      </c>
      <c r="AK454" s="155">
        <v>0.00964954603272073</v>
      </c>
      <c r="AL454" s="156">
        <v>-8.80294255758383e-5</v>
      </c>
    </row>
    <row r="455" spans="1:38">
      <c r="A455" s="166" t="s">
        <v>260</v>
      </c>
      <c r="B455" s="167" t="s">
        <v>1798</v>
      </c>
      <c r="C455" s="167" t="s">
        <v>269</v>
      </c>
      <c r="D455" s="150">
        <v>8812</v>
      </c>
      <c r="E455" s="150">
        <v>104</v>
      </c>
      <c r="F455" s="150">
        <v>70</v>
      </c>
      <c r="G455" s="150">
        <v>0</v>
      </c>
      <c r="H455" s="150">
        <v>0</v>
      </c>
      <c r="I455" s="151">
        <v>10094</v>
      </c>
      <c r="J455" s="151">
        <v>156</v>
      </c>
      <c r="K455" s="151">
        <v>156</v>
      </c>
      <c r="L455" s="151">
        <v>29</v>
      </c>
      <c r="M455" s="151">
        <v>0</v>
      </c>
      <c r="N455" s="151">
        <v>9463</v>
      </c>
      <c r="O455" s="151">
        <v>111</v>
      </c>
      <c r="P455" s="151">
        <v>111</v>
      </c>
      <c r="Q455" s="151">
        <v>90</v>
      </c>
      <c r="R455" s="151">
        <v>0</v>
      </c>
      <c r="S455" s="152">
        <v>0.015</v>
      </c>
      <c r="T455" s="153">
        <v>220120</v>
      </c>
      <c r="U455" s="153">
        <v>2671</v>
      </c>
      <c r="V455" s="153">
        <v>2636</v>
      </c>
      <c r="W455" s="153">
        <v>0</v>
      </c>
      <c r="X455" s="151">
        <v>2399</v>
      </c>
      <c r="Y455" s="154">
        <v>0.0121342903870616</v>
      </c>
      <c r="Z455" s="154">
        <v>0.011802088061734</v>
      </c>
      <c r="AA455" s="154">
        <v>0.0154547255795522</v>
      </c>
      <c r="AB455" s="155">
        <v>0.0117298953820142</v>
      </c>
      <c r="AC455" s="156">
        <v>-0.00365263751781821</v>
      </c>
      <c r="AD455" s="157">
        <v>59192</v>
      </c>
      <c r="AE455" s="158">
        <v>721</v>
      </c>
      <c r="AF455" s="158">
        <v>0</v>
      </c>
      <c r="AG455" s="158">
        <v>62576</v>
      </c>
      <c r="AH455" s="158">
        <v>773</v>
      </c>
      <c r="AI455" s="158">
        <v>0</v>
      </c>
      <c r="AJ455" s="155">
        <v>0.0121807000946074</v>
      </c>
      <c r="AK455" s="155">
        <v>0.0123529787778062</v>
      </c>
      <c r="AL455" s="156">
        <v>-0.000172278683198808</v>
      </c>
    </row>
    <row r="456" spans="1:38">
      <c r="A456" s="166" t="s">
        <v>260</v>
      </c>
      <c r="B456" s="167" t="s">
        <v>1798</v>
      </c>
      <c r="C456" s="167" t="s">
        <v>270</v>
      </c>
      <c r="D456" s="150">
        <v>0</v>
      </c>
      <c r="E456" s="150">
        <v>0</v>
      </c>
      <c r="F456" s="150">
        <v>0</v>
      </c>
      <c r="G456" s="150">
        <v>0</v>
      </c>
      <c r="H456" s="150">
        <v>0</v>
      </c>
      <c r="I456" s="151">
        <v>0</v>
      </c>
      <c r="J456" s="151">
        <v>0</v>
      </c>
      <c r="K456" s="151">
        <v>0</v>
      </c>
      <c r="L456" s="151">
        <v>0</v>
      </c>
      <c r="M456" s="151">
        <v>0</v>
      </c>
      <c r="N456" s="151">
        <v>0</v>
      </c>
      <c r="O456" s="151">
        <v>0</v>
      </c>
      <c r="P456" s="151">
        <v>0</v>
      </c>
      <c r="Q456" s="151">
        <v>0</v>
      </c>
      <c r="R456" s="151">
        <v>0</v>
      </c>
      <c r="S456" s="152">
        <v>0.015</v>
      </c>
      <c r="T456" s="153">
        <v>0</v>
      </c>
      <c r="U456" s="153">
        <v>1</v>
      </c>
      <c r="V456" s="153">
        <v>1</v>
      </c>
      <c r="W456" s="153">
        <v>0</v>
      </c>
      <c r="X456" s="151">
        <v>1</v>
      </c>
      <c r="Y456" s="154">
        <v>0</v>
      </c>
      <c r="Z456" s="154">
        <v>0</v>
      </c>
      <c r="AA456" s="154">
        <v>0</v>
      </c>
      <c r="AB456" s="155">
        <v>0</v>
      </c>
      <c r="AC456" s="156">
        <v>0</v>
      </c>
      <c r="AD456" s="157">
        <v>0</v>
      </c>
      <c r="AE456" s="158">
        <v>1</v>
      </c>
      <c r="AF456" s="158">
        <v>0</v>
      </c>
      <c r="AG456" s="158">
        <v>0</v>
      </c>
      <c r="AH456" s="158">
        <v>0</v>
      </c>
      <c r="AI456" s="158">
        <v>0</v>
      </c>
      <c r="AJ456" s="155">
        <v>0</v>
      </c>
      <c r="AK456" s="155">
        <v>0</v>
      </c>
      <c r="AL456" s="156">
        <v>0</v>
      </c>
    </row>
    <row r="457" spans="1:38">
      <c r="A457" s="166" t="s">
        <v>260</v>
      </c>
      <c r="B457" s="167" t="s">
        <v>1798</v>
      </c>
      <c r="C457" s="167" t="s">
        <v>271</v>
      </c>
      <c r="D457" s="150">
        <v>2275</v>
      </c>
      <c r="E457" s="150">
        <v>56</v>
      </c>
      <c r="F457" s="150">
        <v>38</v>
      </c>
      <c r="G457" s="150">
        <v>2</v>
      </c>
      <c r="H457" s="150">
        <v>0</v>
      </c>
      <c r="I457" s="151">
        <v>2514</v>
      </c>
      <c r="J457" s="151">
        <v>48</v>
      </c>
      <c r="K457" s="151">
        <v>48</v>
      </c>
      <c r="L457" s="151">
        <v>11</v>
      </c>
      <c r="M457" s="151">
        <v>0</v>
      </c>
      <c r="N457" s="151">
        <v>2486</v>
      </c>
      <c r="O457" s="151">
        <v>56</v>
      </c>
      <c r="P457" s="151">
        <v>56</v>
      </c>
      <c r="Q457" s="151">
        <v>38</v>
      </c>
      <c r="R457" s="151">
        <v>0</v>
      </c>
      <c r="S457" s="152">
        <v>0.015</v>
      </c>
      <c r="T457" s="153">
        <v>54278</v>
      </c>
      <c r="U457" s="153">
        <v>988</v>
      </c>
      <c r="V457" s="153">
        <v>970</v>
      </c>
      <c r="W457" s="153">
        <v>0</v>
      </c>
      <c r="X457" s="151">
        <v>869</v>
      </c>
      <c r="Y457" s="154">
        <v>0.0182025866833708</v>
      </c>
      <c r="Z457" s="154">
        <v>0.0246153846153846</v>
      </c>
      <c r="AA457" s="154">
        <v>0.0190930787589499</v>
      </c>
      <c r="AB457" s="155">
        <v>0.0225261464199517</v>
      </c>
      <c r="AC457" s="156">
        <v>0.00552230585643473</v>
      </c>
      <c r="AD457" s="157">
        <v>15436</v>
      </c>
      <c r="AE457" s="158">
        <v>300</v>
      </c>
      <c r="AF457" s="158">
        <v>0</v>
      </c>
      <c r="AG457" s="158">
        <v>15364</v>
      </c>
      <c r="AH457" s="158">
        <v>263</v>
      </c>
      <c r="AI457" s="158">
        <v>0</v>
      </c>
      <c r="AJ457" s="155">
        <v>0.0194350868100544</v>
      </c>
      <c r="AK457" s="155">
        <v>0.0171179380369695</v>
      </c>
      <c r="AL457" s="156">
        <v>0.00231714877308488</v>
      </c>
    </row>
    <row r="458" spans="1:38">
      <c r="A458" s="166" t="s">
        <v>260</v>
      </c>
      <c r="B458" s="167" t="s">
        <v>1798</v>
      </c>
      <c r="C458" s="167" t="s">
        <v>272</v>
      </c>
      <c r="D458" s="150">
        <v>369</v>
      </c>
      <c r="E458" s="150">
        <v>0</v>
      </c>
      <c r="F458" s="150">
        <v>0</v>
      </c>
      <c r="G458" s="150">
        <v>0</v>
      </c>
      <c r="H458" s="150">
        <v>0</v>
      </c>
      <c r="I458" s="151">
        <v>397</v>
      </c>
      <c r="J458" s="151">
        <v>0</v>
      </c>
      <c r="K458" s="151">
        <v>0</v>
      </c>
      <c r="L458" s="151">
        <v>0</v>
      </c>
      <c r="M458" s="151">
        <v>0</v>
      </c>
      <c r="N458" s="151">
        <v>381</v>
      </c>
      <c r="O458" s="151">
        <v>0</v>
      </c>
      <c r="P458" s="151">
        <v>0</v>
      </c>
      <c r="Q458" s="151">
        <v>0</v>
      </c>
      <c r="R458" s="151">
        <v>0</v>
      </c>
      <c r="S458" s="152">
        <v>0.015</v>
      </c>
      <c r="T458" s="153">
        <v>10953</v>
      </c>
      <c r="U458" s="153">
        <v>0</v>
      </c>
      <c r="V458" s="153">
        <v>0</v>
      </c>
      <c r="W458" s="153">
        <v>0</v>
      </c>
      <c r="X458" s="151">
        <v>0</v>
      </c>
      <c r="Y458" s="154">
        <v>0</v>
      </c>
      <c r="Z458" s="154">
        <v>0</v>
      </c>
      <c r="AA458" s="154">
        <v>0</v>
      </c>
      <c r="AB458" s="155">
        <v>0</v>
      </c>
      <c r="AC458" s="156">
        <v>0</v>
      </c>
      <c r="AD458" s="157">
        <v>2729</v>
      </c>
      <c r="AE458" s="158">
        <v>0</v>
      </c>
      <c r="AF458" s="158">
        <v>0</v>
      </c>
      <c r="AG458" s="158">
        <v>2902</v>
      </c>
      <c r="AH458" s="158">
        <v>0</v>
      </c>
      <c r="AI458" s="158">
        <v>0</v>
      </c>
      <c r="AJ458" s="155">
        <v>0</v>
      </c>
      <c r="AK458" s="155">
        <v>0</v>
      </c>
      <c r="AL458" s="156">
        <v>0</v>
      </c>
    </row>
    <row r="459" spans="1:38">
      <c r="A459" s="166" t="s">
        <v>260</v>
      </c>
      <c r="B459" s="167" t="s">
        <v>1798</v>
      </c>
      <c r="C459" s="167" t="s">
        <v>273</v>
      </c>
      <c r="D459" s="150">
        <v>153</v>
      </c>
      <c r="E459" s="150">
        <v>0</v>
      </c>
      <c r="F459" s="150">
        <v>0</v>
      </c>
      <c r="G459" s="150">
        <v>0</v>
      </c>
      <c r="H459" s="150">
        <v>0</v>
      </c>
      <c r="I459" s="151">
        <v>26</v>
      </c>
      <c r="J459" s="151">
        <v>0</v>
      </c>
      <c r="K459" s="151">
        <v>0</v>
      </c>
      <c r="L459" s="151">
        <v>0</v>
      </c>
      <c r="M459" s="151">
        <v>0</v>
      </c>
      <c r="N459" s="151">
        <v>140</v>
      </c>
      <c r="O459" s="151">
        <v>1</v>
      </c>
      <c r="P459" s="151">
        <v>1</v>
      </c>
      <c r="Q459" s="151">
        <v>1</v>
      </c>
      <c r="R459" s="151">
        <v>0</v>
      </c>
      <c r="S459" s="152">
        <v>0.015</v>
      </c>
      <c r="T459" s="153">
        <v>2860</v>
      </c>
      <c r="U459" s="153">
        <v>4</v>
      </c>
      <c r="V459" s="153">
        <v>4</v>
      </c>
      <c r="W459" s="153">
        <v>0</v>
      </c>
      <c r="X459" s="151">
        <v>4</v>
      </c>
      <c r="Y459" s="154">
        <v>0.0013986013986014</v>
      </c>
      <c r="Z459" s="154">
        <v>0</v>
      </c>
      <c r="AA459" s="154">
        <v>0</v>
      </c>
      <c r="AB459" s="155">
        <v>0.00714285714285714</v>
      </c>
      <c r="AC459" s="156">
        <v>0</v>
      </c>
      <c r="AD459" s="157">
        <v>780</v>
      </c>
      <c r="AE459" s="158">
        <v>2</v>
      </c>
      <c r="AF459" s="158">
        <v>0</v>
      </c>
      <c r="AG459" s="158">
        <v>861</v>
      </c>
      <c r="AH459" s="158">
        <v>2</v>
      </c>
      <c r="AI459" s="158">
        <v>0</v>
      </c>
      <c r="AJ459" s="155">
        <v>0.00256410256410256</v>
      </c>
      <c r="AK459" s="155">
        <v>0.00232288037166086</v>
      </c>
      <c r="AL459" s="156">
        <v>0.000241222192441705</v>
      </c>
    </row>
    <row r="460" spans="1:38">
      <c r="A460" s="166" t="s">
        <v>260</v>
      </c>
      <c r="B460" s="167" t="s">
        <v>1798</v>
      </c>
      <c r="C460" s="167" t="s">
        <v>274</v>
      </c>
      <c r="D460" s="150">
        <v>0</v>
      </c>
      <c r="E460" s="150">
        <v>6</v>
      </c>
      <c r="F460" s="150">
        <v>5</v>
      </c>
      <c r="G460" s="150">
        <v>5</v>
      </c>
      <c r="H460" s="150">
        <v>0</v>
      </c>
      <c r="I460" s="151">
        <v>0</v>
      </c>
      <c r="J460" s="151">
        <v>14</v>
      </c>
      <c r="K460" s="151">
        <v>14</v>
      </c>
      <c r="L460" s="151">
        <v>13</v>
      </c>
      <c r="M460" s="151">
        <v>0</v>
      </c>
      <c r="N460" s="151">
        <v>0</v>
      </c>
      <c r="O460" s="151">
        <v>18</v>
      </c>
      <c r="P460" s="151">
        <v>18</v>
      </c>
      <c r="Q460" s="151">
        <v>18</v>
      </c>
      <c r="R460" s="151">
        <v>0</v>
      </c>
      <c r="S460" s="152">
        <v>0.015</v>
      </c>
      <c r="T460" s="153">
        <v>0</v>
      </c>
      <c r="U460" s="153">
        <v>348</v>
      </c>
      <c r="V460" s="153">
        <v>347</v>
      </c>
      <c r="W460" s="153">
        <v>0</v>
      </c>
      <c r="X460" s="151">
        <v>331</v>
      </c>
      <c r="Y460" s="154">
        <v>0</v>
      </c>
      <c r="Z460" s="154">
        <v>0</v>
      </c>
      <c r="AA460" s="154">
        <v>0</v>
      </c>
      <c r="AB460" s="155">
        <v>0</v>
      </c>
      <c r="AC460" s="156">
        <v>0</v>
      </c>
      <c r="AD460" s="157">
        <v>0</v>
      </c>
      <c r="AE460" s="158">
        <v>141</v>
      </c>
      <c r="AF460" s="158">
        <v>0</v>
      </c>
      <c r="AG460" s="158">
        <v>0</v>
      </c>
      <c r="AH460" s="158">
        <v>63</v>
      </c>
      <c r="AI460" s="158">
        <v>0</v>
      </c>
      <c r="AJ460" s="155">
        <v>0</v>
      </c>
      <c r="AK460" s="155">
        <v>0</v>
      </c>
      <c r="AL460" s="156">
        <v>0</v>
      </c>
    </row>
    <row r="461" spans="1:38">
      <c r="A461" s="166" t="s">
        <v>260</v>
      </c>
      <c r="B461" s="167" t="s">
        <v>1798</v>
      </c>
      <c r="C461" s="167" t="s">
        <v>275</v>
      </c>
      <c r="D461" s="150">
        <v>250</v>
      </c>
      <c r="E461" s="150">
        <v>0</v>
      </c>
      <c r="F461" s="150">
        <v>0</v>
      </c>
      <c r="G461" s="150">
        <v>0</v>
      </c>
      <c r="H461" s="150">
        <v>0</v>
      </c>
      <c r="I461" s="151">
        <v>0</v>
      </c>
      <c r="J461" s="151">
        <v>1</v>
      </c>
      <c r="K461" s="151">
        <v>1</v>
      </c>
      <c r="L461" s="151">
        <v>1</v>
      </c>
      <c r="M461" s="151">
        <v>0</v>
      </c>
      <c r="N461" s="151">
        <v>345</v>
      </c>
      <c r="O461" s="151">
        <v>1</v>
      </c>
      <c r="P461" s="151">
        <v>1</v>
      </c>
      <c r="Q461" s="151">
        <v>0</v>
      </c>
      <c r="R461" s="151">
        <v>0</v>
      </c>
      <c r="S461" s="152">
        <v>0.015</v>
      </c>
      <c r="T461" s="153">
        <v>2922</v>
      </c>
      <c r="U461" s="153">
        <v>4</v>
      </c>
      <c r="V461" s="153">
        <v>4</v>
      </c>
      <c r="W461" s="153">
        <v>0</v>
      </c>
      <c r="X461" s="151">
        <v>3</v>
      </c>
      <c r="Y461" s="154">
        <v>0.00136892539356605</v>
      </c>
      <c r="Z461" s="154">
        <v>0</v>
      </c>
      <c r="AA461" s="154">
        <v>0</v>
      </c>
      <c r="AB461" s="155">
        <v>0.00289855072463768</v>
      </c>
      <c r="AC461" s="156">
        <v>0</v>
      </c>
      <c r="AD461" s="157">
        <v>931</v>
      </c>
      <c r="AE461" s="158">
        <v>2</v>
      </c>
      <c r="AF461" s="158">
        <v>0</v>
      </c>
      <c r="AG461" s="158">
        <v>802</v>
      </c>
      <c r="AH461" s="158">
        <v>1</v>
      </c>
      <c r="AI461" s="158">
        <v>0</v>
      </c>
      <c r="AJ461" s="155">
        <v>0.00214822771213749</v>
      </c>
      <c r="AK461" s="155">
        <v>0.00124688279301746</v>
      </c>
      <c r="AL461" s="156">
        <v>0.00090134491912003</v>
      </c>
    </row>
    <row r="462" spans="1:38">
      <c r="A462" s="166" t="s">
        <v>260</v>
      </c>
      <c r="B462" s="167" t="s">
        <v>1799</v>
      </c>
      <c r="C462" s="167" t="s">
        <v>276</v>
      </c>
      <c r="D462" s="150">
        <v>7508</v>
      </c>
      <c r="E462" s="150">
        <v>212</v>
      </c>
      <c r="F462" s="150">
        <v>126</v>
      </c>
      <c r="G462" s="150">
        <v>1</v>
      </c>
      <c r="H462" s="150">
        <v>0</v>
      </c>
      <c r="I462" s="151">
        <v>8753</v>
      </c>
      <c r="J462" s="151">
        <v>206</v>
      </c>
      <c r="K462" s="151">
        <v>206</v>
      </c>
      <c r="L462" s="151">
        <v>52</v>
      </c>
      <c r="M462" s="151">
        <v>0</v>
      </c>
      <c r="N462" s="151">
        <v>8765</v>
      </c>
      <c r="O462" s="151">
        <v>171</v>
      </c>
      <c r="P462" s="151">
        <v>171</v>
      </c>
      <c r="Q462" s="151">
        <v>135</v>
      </c>
      <c r="R462" s="151">
        <v>0</v>
      </c>
      <c r="S462" s="152">
        <v>0.015</v>
      </c>
      <c r="T462" s="153">
        <v>200219</v>
      </c>
      <c r="U462" s="153">
        <v>4893</v>
      </c>
      <c r="V462" s="153">
        <v>4806</v>
      </c>
      <c r="W462" s="153">
        <v>1</v>
      </c>
      <c r="X462" s="151">
        <v>4449</v>
      </c>
      <c r="Y462" s="154">
        <v>0.0244332455960723</v>
      </c>
      <c r="Z462" s="154">
        <v>0.028236547682472</v>
      </c>
      <c r="AA462" s="154">
        <v>0.0235347880726608</v>
      </c>
      <c r="AB462" s="155">
        <v>0.0195094124358243</v>
      </c>
      <c r="AC462" s="156">
        <v>0.00470175960981123</v>
      </c>
      <c r="AD462" s="157">
        <v>52080</v>
      </c>
      <c r="AE462" s="158">
        <v>1271</v>
      </c>
      <c r="AF462" s="158">
        <v>0</v>
      </c>
      <c r="AG462" s="158">
        <v>56095</v>
      </c>
      <c r="AH462" s="158">
        <v>1439</v>
      </c>
      <c r="AI462" s="158">
        <v>0</v>
      </c>
      <c r="AJ462" s="155">
        <v>0.0244047619047619</v>
      </c>
      <c r="AK462" s="155">
        <v>0.0256529102415545</v>
      </c>
      <c r="AL462" s="156">
        <v>-0.0012481483367926</v>
      </c>
    </row>
    <row r="463" spans="1:38">
      <c r="A463" s="166" t="s">
        <v>260</v>
      </c>
      <c r="B463" s="167" t="s">
        <v>1799</v>
      </c>
      <c r="C463" s="167" t="s">
        <v>277</v>
      </c>
      <c r="D463" s="150">
        <v>10480</v>
      </c>
      <c r="E463" s="150">
        <v>240</v>
      </c>
      <c r="F463" s="150">
        <v>164</v>
      </c>
      <c r="G463" s="150">
        <v>1</v>
      </c>
      <c r="H463" s="150">
        <v>0</v>
      </c>
      <c r="I463" s="151">
        <v>11742</v>
      </c>
      <c r="J463" s="151">
        <v>286</v>
      </c>
      <c r="K463" s="151">
        <v>286</v>
      </c>
      <c r="L463" s="151">
        <v>5</v>
      </c>
      <c r="M463" s="151">
        <v>0</v>
      </c>
      <c r="N463" s="151">
        <v>12046</v>
      </c>
      <c r="O463" s="151">
        <v>215</v>
      </c>
      <c r="P463" s="151">
        <v>211</v>
      </c>
      <c r="Q463" s="151">
        <v>86</v>
      </c>
      <c r="R463" s="151">
        <v>0</v>
      </c>
      <c r="S463" s="152">
        <v>0.015</v>
      </c>
      <c r="T463" s="153">
        <v>262887</v>
      </c>
      <c r="U463" s="153">
        <v>5753</v>
      </c>
      <c r="V463" s="153">
        <v>5673</v>
      </c>
      <c r="W463" s="153">
        <v>0</v>
      </c>
      <c r="X463" s="151">
        <v>5001</v>
      </c>
      <c r="Y463" s="154">
        <v>0.0218839273147778</v>
      </c>
      <c r="Z463" s="154">
        <v>0.0229007633587786</v>
      </c>
      <c r="AA463" s="154">
        <v>0.0243570090274229</v>
      </c>
      <c r="AB463" s="155">
        <v>0.0178482483812054</v>
      </c>
      <c r="AC463" s="156">
        <v>-0.0014562456686443</v>
      </c>
      <c r="AD463" s="157">
        <v>71984</v>
      </c>
      <c r="AE463" s="158">
        <v>1659</v>
      </c>
      <c r="AF463" s="158">
        <v>0</v>
      </c>
      <c r="AG463" s="158">
        <v>75575</v>
      </c>
      <c r="AH463" s="158">
        <v>1630</v>
      </c>
      <c r="AI463" s="158">
        <v>0</v>
      </c>
      <c r="AJ463" s="155">
        <v>0.02304678817515</v>
      </c>
      <c r="AK463" s="155">
        <v>0.0215679788289778</v>
      </c>
      <c r="AL463" s="156">
        <v>0.0014788093461722</v>
      </c>
    </row>
    <row r="464" spans="1:38">
      <c r="A464" s="166" t="s">
        <v>260</v>
      </c>
      <c r="B464" s="167" t="s">
        <v>1799</v>
      </c>
      <c r="C464" s="167" t="s">
        <v>278</v>
      </c>
      <c r="D464" s="150">
        <v>8179</v>
      </c>
      <c r="E464" s="150">
        <v>220</v>
      </c>
      <c r="F464" s="150">
        <v>116</v>
      </c>
      <c r="G464" s="150">
        <v>1</v>
      </c>
      <c r="H464" s="150">
        <v>0</v>
      </c>
      <c r="I464" s="151">
        <v>9017</v>
      </c>
      <c r="J464" s="151">
        <v>263</v>
      </c>
      <c r="K464" s="151">
        <v>263</v>
      </c>
      <c r="L464" s="151">
        <v>3</v>
      </c>
      <c r="M464" s="151">
        <v>1</v>
      </c>
      <c r="N464" s="151">
        <v>9513</v>
      </c>
      <c r="O464" s="151">
        <v>213</v>
      </c>
      <c r="P464" s="151">
        <v>213</v>
      </c>
      <c r="Q464" s="151">
        <v>118</v>
      </c>
      <c r="R464" s="151">
        <v>0</v>
      </c>
      <c r="S464" s="152">
        <v>0.015</v>
      </c>
      <c r="T464" s="153">
        <v>212928</v>
      </c>
      <c r="U464" s="153">
        <v>4753</v>
      </c>
      <c r="V464" s="153">
        <v>4648</v>
      </c>
      <c r="W464" s="153">
        <v>10</v>
      </c>
      <c r="X464" s="151">
        <v>4111</v>
      </c>
      <c r="Y464" s="154">
        <v>0.0222751352569883</v>
      </c>
      <c r="Z464" s="154">
        <v>0.026898153808534</v>
      </c>
      <c r="AA464" s="154">
        <v>0.0290562271265388</v>
      </c>
      <c r="AB464" s="155">
        <v>0.0223904131188899</v>
      </c>
      <c r="AC464" s="156">
        <v>-0.00215807331800471</v>
      </c>
      <c r="AD464" s="157">
        <v>55179</v>
      </c>
      <c r="AE464" s="158">
        <v>1404</v>
      </c>
      <c r="AF464" s="158">
        <v>1</v>
      </c>
      <c r="AG464" s="158">
        <v>61533</v>
      </c>
      <c r="AH464" s="158">
        <v>1352</v>
      </c>
      <c r="AI464" s="158">
        <v>3</v>
      </c>
      <c r="AJ464" s="155">
        <v>0.0254263397306946</v>
      </c>
      <c r="AK464" s="155">
        <v>0.0219231956836169</v>
      </c>
      <c r="AL464" s="156">
        <v>0.00350314404707773</v>
      </c>
    </row>
    <row r="465" spans="1:38">
      <c r="A465" s="166" t="s">
        <v>260</v>
      </c>
      <c r="B465" s="167" t="s">
        <v>1799</v>
      </c>
      <c r="C465" s="167" t="s">
        <v>279</v>
      </c>
      <c r="D465" s="150">
        <v>0</v>
      </c>
      <c r="E465" s="150">
        <v>0</v>
      </c>
      <c r="F465" s="150">
        <v>0</v>
      </c>
      <c r="G465" s="150">
        <v>0</v>
      </c>
      <c r="H465" s="150">
        <v>0</v>
      </c>
      <c r="I465" s="151">
        <v>0</v>
      </c>
      <c r="J465" s="151">
        <v>0</v>
      </c>
      <c r="K465" s="151">
        <v>0</v>
      </c>
      <c r="L465" s="151">
        <v>0</v>
      </c>
      <c r="M465" s="151">
        <v>0</v>
      </c>
      <c r="N465" s="151">
        <v>0</v>
      </c>
      <c r="O465" s="151">
        <v>1</v>
      </c>
      <c r="P465" s="151">
        <v>1</v>
      </c>
      <c r="Q465" s="151">
        <v>0</v>
      </c>
      <c r="R465" s="151">
        <v>0</v>
      </c>
      <c r="S465" s="152">
        <v>0.015</v>
      </c>
      <c r="T465" s="153">
        <v>0</v>
      </c>
      <c r="U465" s="153">
        <v>8</v>
      </c>
      <c r="V465" s="153">
        <v>8</v>
      </c>
      <c r="W465" s="153">
        <v>0</v>
      </c>
      <c r="X465" s="151">
        <v>7</v>
      </c>
      <c r="Y465" s="154">
        <v>0</v>
      </c>
      <c r="Z465" s="154">
        <v>0</v>
      </c>
      <c r="AA465" s="154">
        <v>0</v>
      </c>
      <c r="AB465" s="155">
        <v>0</v>
      </c>
      <c r="AC465" s="156">
        <v>0</v>
      </c>
      <c r="AD465" s="157">
        <v>0</v>
      </c>
      <c r="AE465" s="158">
        <v>2</v>
      </c>
      <c r="AF465" s="158">
        <v>0</v>
      </c>
      <c r="AG465" s="158">
        <v>0</v>
      </c>
      <c r="AH465" s="158">
        <v>2</v>
      </c>
      <c r="AI465" s="158">
        <v>0</v>
      </c>
      <c r="AJ465" s="155">
        <v>0</v>
      </c>
      <c r="AK465" s="155">
        <v>0</v>
      </c>
      <c r="AL465" s="156">
        <v>0</v>
      </c>
    </row>
    <row r="466" spans="1:38">
      <c r="A466" s="166" t="s">
        <v>260</v>
      </c>
      <c r="B466" s="167" t="s">
        <v>1799</v>
      </c>
      <c r="C466" s="167" t="s">
        <v>280</v>
      </c>
      <c r="D466" s="150">
        <v>0</v>
      </c>
      <c r="E466" s="150">
        <v>0</v>
      </c>
      <c r="F466" s="150">
        <v>0</v>
      </c>
      <c r="G466" s="150">
        <v>0</v>
      </c>
      <c r="H466" s="150">
        <v>0</v>
      </c>
      <c r="I466" s="151">
        <v>0</v>
      </c>
      <c r="J466" s="151">
        <v>0</v>
      </c>
      <c r="K466" s="151">
        <v>0</v>
      </c>
      <c r="L466" s="151">
        <v>0</v>
      </c>
      <c r="M466" s="151">
        <v>0</v>
      </c>
      <c r="N466" s="151">
        <v>0</v>
      </c>
      <c r="O466" s="151">
        <v>0</v>
      </c>
      <c r="P466" s="151">
        <v>0</v>
      </c>
      <c r="Q466" s="151">
        <v>0</v>
      </c>
      <c r="R466" s="151">
        <v>0</v>
      </c>
      <c r="S466" s="152">
        <v>0.015</v>
      </c>
      <c r="T466" s="153">
        <v>0</v>
      </c>
      <c r="U466" s="153">
        <v>1</v>
      </c>
      <c r="V466" s="153">
        <v>1</v>
      </c>
      <c r="W466" s="153">
        <v>0</v>
      </c>
      <c r="X466" s="151">
        <v>1</v>
      </c>
      <c r="Y466" s="154">
        <v>0</v>
      </c>
      <c r="Z466" s="154">
        <v>0</v>
      </c>
      <c r="AA466" s="154">
        <v>0</v>
      </c>
      <c r="AB466" s="155">
        <v>0</v>
      </c>
      <c r="AC466" s="156">
        <v>0</v>
      </c>
      <c r="AD466" s="157">
        <v>0</v>
      </c>
      <c r="AE466" s="158">
        <v>0</v>
      </c>
      <c r="AF466" s="158">
        <v>0</v>
      </c>
      <c r="AG466" s="158">
        <v>0</v>
      </c>
      <c r="AH466" s="158">
        <v>0</v>
      </c>
      <c r="AI466" s="158">
        <v>0</v>
      </c>
      <c r="AJ466" s="155">
        <v>0</v>
      </c>
      <c r="AK466" s="155">
        <v>0</v>
      </c>
      <c r="AL466" s="156">
        <v>0</v>
      </c>
    </row>
    <row r="467" spans="1:38">
      <c r="A467" s="166" t="s">
        <v>260</v>
      </c>
      <c r="B467" s="167" t="s">
        <v>1799</v>
      </c>
      <c r="C467" s="167" t="s">
        <v>281</v>
      </c>
      <c r="D467" s="150">
        <v>3875</v>
      </c>
      <c r="E467" s="150">
        <v>70</v>
      </c>
      <c r="F467" s="150">
        <v>33</v>
      </c>
      <c r="G467" s="150">
        <v>1</v>
      </c>
      <c r="H467" s="150">
        <v>0</v>
      </c>
      <c r="I467" s="151">
        <v>4108</v>
      </c>
      <c r="J467" s="151">
        <v>97</v>
      </c>
      <c r="K467" s="151">
        <v>97</v>
      </c>
      <c r="L467" s="151">
        <v>4</v>
      </c>
      <c r="M467" s="151">
        <v>0</v>
      </c>
      <c r="N467" s="151">
        <v>4149</v>
      </c>
      <c r="O467" s="151">
        <v>57</v>
      </c>
      <c r="P467" s="151">
        <v>57</v>
      </c>
      <c r="Q467" s="151">
        <v>36</v>
      </c>
      <c r="R467" s="151">
        <v>0</v>
      </c>
      <c r="S467" s="152">
        <v>0.015</v>
      </c>
      <c r="T467" s="153">
        <v>92884</v>
      </c>
      <c r="U467" s="153">
        <v>1757</v>
      </c>
      <c r="V467" s="153">
        <v>1718</v>
      </c>
      <c r="W467" s="153">
        <v>0</v>
      </c>
      <c r="X467" s="151">
        <v>1544</v>
      </c>
      <c r="Y467" s="154">
        <v>0.0189160673528272</v>
      </c>
      <c r="Z467" s="154">
        <v>0.0180645161290323</v>
      </c>
      <c r="AA467" s="154">
        <v>0.0236124634858812</v>
      </c>
      <c r="AB467" s="155">
        <v>0.0137382501807664</v>
      </c>
      <c r="AC467" s="156">
        <v>-0.00554794735684895</v>
      </c>
      <c r="AD467" s="157">
        <v>25654</v>
      </c>
      <c r="AE467" s="158">
        <v>461</v>
      </c>
      <c r="AF467" s="158">
        <v>0</v>
      </c>
      <c r="AG467" s="158">
        <v>26641</v>
      </c>
      <c r="AH467" s="158">
        <v>529</v>
      </c>
      <c r="AI467" s="158">
        <v>0</v>
      </c>
      <c r="AJ467" s="155">
        <v>0.0179699072269432</v>
      </c>
      <c r="AK467" s="155">
        <v>0.0198566119890395</v>
      </c>
      <c r="AL467" s="156">
        <v>-0.00188670476209628</v>
      </c>
    </row>
    <row r="468" spans="1:38">
      <c r="A468" s="166" t="s">
        <v>260</v>
      </c>
      <c r="B468" s="167" t="s">
        <v>1799</v>
      </c>
      <c r="C468" s="167" t="s">
        <v>282</v>
      </c>
      <c r="D468" s="150">
        <v>4263</v>
      </c>
      <c r="E468" s="150">
        <v>105</v>
      </c>
      <c r="F468" s="150">
        <v>63</v>
      </c>
      <c r="G468" s="150">
        <v>0</v>
      </c>
      <c r="H468" s="150">
        <v>0</v>
      </c>
      <c r="I468" s="151">
        <v>4718</v>
      </c>
      <c r="J468" s="151">
        <v>123</v>
      </c>
      <c r="K468" s="151">
        <v>123</v>
      </c>
      <c r="L468" s="151">
        <v>0</v>
      </c>
      <c r="M468" s="151">
        <v>0</v>
      </c>
      <c r="N468" s="151">
        <v>4889</v>
      </c>
      <c r="O468" s="151">
        <v>109</v>
      </c>
      <c r="P468" s="151">
        <v>109</v>
      </c>
      <c r="Q468" s="151">
        <v>60</v>
      </c>
      <c r="R468" s="151">
        <v>0</v>
      </c>
      <c r="S468" s="152">
        <v>0.015</v>
      </c>
      <c r="T468" s="153">
        <v>110993</v>
      </c>
      <c r="U468" s="153">
        <v>2663</v>
      </c>
      <c r="V468" s="153">
        <v>2621</v>
      </c>
      <c r="W468" s="153">
        <v>0</v>
      </c>
      <c r="X468" s="151">
        <v>2354</v>
      </c>
      <c r="Y468" s="154">
        <v>0.0239925040317858</v>
      </c>
      <c r="Z468" s="154">
        <v>0.0246305418719212</v>
      </c>
      <c r="AA468" s="154">
        <v>0.0260703688003391</v>
      </c>
      <c r="AB468" s="155">
        <v>0.0222949478420945</v>
      </c>
      <c r="AC468" s="156">
        <v>-0.00143982692841794</v>
      </c>
      <c r="AD468" s="157">
        <v>29063</v>
      </c>
      <c r="AE468" s="158">
        <v>755</v>
      </c>
      <c r="AF468" s="158">
        <v>0</v>
      </c>
      <c r="AG468" s="158">
        <v>31227</v>
      </c>
      <c r="AH468" s="158">
        <v>770</v>
      </c>
      <c r="AI468" s="158">
        <v>0</v>
      </c>
      <c r="AJ468" s="155">
        <v>0.0259780476895021</v>
      </c>
      <c r="AK468" s="155">
        <v>0.0246581483972204</v>
      </c>
      <c r="AL468" s="156">
        <v>0.00131989929228176</v>
      </c>
    </row>
    <row r="469" spans="1:38">
      <c r="A469" s="166" t="s">
        <v>260</v>
      </c>
      <c r="B469" s="167" t="s">
        <v>1799</v>
      </c>
      <c r="C469" s="167" t="s">
        <v>283</v>
      </c>
      <c r="D469" s="150">
        <v>259</v>
      </c>
      <c r="E469" s="150">
        <v>5</v>
      </c>
      <c r="F469" s="150">
        <v>2</v>
      </c>
      <c r="G469" s="150">
        <v>0</v>
      </c>
      <c r="H469" s="150">
        <v>0</v>
      </c>
      <c r="I469" s="151">
        <v>184</v>
      </c>
      <c r="J469" s="151">
        <v>2</v>
      </c>
      <c r="K469" s="151">
        <v>2</v>
      </c>
      <c r="L469" s="151">
        <v>2</v>
      </c>
      <c r="M469" s="151">
        <v>0</v>
      </c>
      <c r="N469" s="151">
        <v>211</v>
      </c>
      <c r="O469" s="151">
        <v>6</v>
      </c>
      <c r="P469" s="151">
        <v>6</v>
      </c>
      <c r="Q469" s="151">
        <v>6</v>
      </c>
      <c r="R469" s="151">
        <v>0</v>
      </c>
      <c r="S469" s="152">
        <v>0.015</v>
      </c>
      <c r="T469" s="153">
        <v>5686</v>
      </c>
      <c r="U469" s="153">
        <v>57</v>
      </c>
      <c r="V469" s="153">
        <v>54</v>
      </c>
      <c r="W469" s="153">
        <v>0</v>
      </c>
      <c r="X469" s="151">
        <v>48</v>
      </c>
      <c r="Y469" s="154">
        <v>0.0100246218782976</v>
      </c>
      <c r="Z469" s="154">
        <v>0.0193050193050193</v>
      </c>
      <c r="AA469" s="154">
        <v>0.0108695652173913</v>
      </c>
      <c r="AB469" s="155">
        <v>0.028436018957346</v>
      </c>
      <c r="AC469" s="156">
        <v>0.008435454087628</v>
      </c>
      <c r="AD469" s="157">
        <v>1614</v>
      </c>
      <c r="AE469" s="158">
        <v>30</v>
      </c>
      <c r="AF469" s="158">
        <v>0</v>
      </c>
      <c r="AG469" s="158">
        <v>1753</v>
      </c>
      <c r="AH469" s="158">
        <v>16</v>
      </c>
      <c r="AI469" s="158">
        <v>0</v>
      </c>
      <c r="AJ469" s="155">
        <v>0.0185873605947955</v>
      </c>
      <c r="AK469" s="155">
        <v>0.00912721049629207</v>
      </c>
      <c r="AL469" s="156">
        <v>0.00946015009850347</v>
      </c>
    </row>
    <row r="470" spans="1:38">
      <c r="A470" s="166" t="s">
        <v>260</v>
      </c>
      <c r="B470" s="167" t="s">
        <v>1799</v>
      </c>
      <c r="C470" s="167" t="s">
        <v>284</v>
      </c>
      <c r="D470" s="150">
        <v>105</v>
      </c>
      <c r="E470" s="150">
        <v>0</v>
      </c>
      <c r="F470" s="150">
        <v>0</v>
      </c>
      <c r="G470" s="150">
        <v>0</v>
      </c>
      <c r="H470" s="150">
        <v>0</v>
      </c>
      <c r="I470" s="151">
        <v>29</v>
      </c>
      <c r="J470" s="151">
        <v>0</v>
      </c>
      <c r="K470" s="151">
        <v>0</v>
      </c>
      <c r="L470" s="151">
        <v>0</v>
      </c>
      <c r="M470" s="151">
        <v>0</v>
      </c>
      <c r="N470" s="151">
        <v>66</v>
      </c>
      <c r="O470" s="151">
        <v>0</v>
      </c>
      <c r="P470" s="151">
        <v>0</v>
      </c>
      <c r="Q470" s="151">
        <v>0</v>
      </c>
      <c r="R470" s="151">
        <v>0</v>
      </c>
      <c r="S470" s="152">
        <v>0.015</v>
      </c>
      <c r="T470" s="153">
        <v>1532</v>
      </c>
      <c r="U470" s="153">
        <v>1</v>
      </c>
      <c r="V470" s="153">
        <v>1</v>
      </c>
      <c r="W470" s="153">
        <v>0</v>
      </c>
      <c r="X470" s="151">
        <v>1</v>
      </c>
      <c r="Y470" s="154">
        <v>0.000652741514360313</v>
      </c>
      <c r="Z470" s="154">
        <v>0</v>
      </c>
      <c r="AA470" s="154">
        <v>0</v>
      </c>
      <c r="AB470" s="155">
        <v>0</v>
      </c>
      <c r="AC470" s="156">
        <v>0</v>
      </c>
      <c r="AD470" s="157">
        <v>466</v>
      </c>
      <c r="AE470" s="158">
        <v>0</v>
      </c>
      <c r="AF470" s="158">
        <v>0</v>
      </c>
      <c r="AG470" s="158">
        <v>398</v>
      </c>
      <c r="AH470" s="158">
        <v>1</v>
      </c>
      <c r="AI470" s="158">
        <v>0</v>
      </c>
      <c r="AJ470" s="155">
        <v>0</v>
      </c>
      <c r="AK470" s="155">
        <v>0.00251256281407035</v>
      </c>
      <c r="AL470" s="156">
        <v>-0.00251256281407035</v>
      </c>
    </row>
    <row r="471" spans="1:38">
      <c r="A471" s="166" t="s">
        <v>260</v>
      </c>
      <c r="B471" s="167" t="s">
        <v>1799</v>
      </c>
      <c r="C471" s="167" t="s">
        <v>285</v>
      </c>
      <c r="D471" s="150">
        <v>741</v>
      </c>
      <c r="E471" s="150">
        <v>9</v>
      </c>
      <c r="F471" s="150">
        <v>9</v>
      </c>
      <c r="G471" s="150">
        <v>9</v>
      </c>
      <c r="H471" s="150">
        <v>0</v>
      </c>
      <c r="I471" s="151">
        <v>579</v>
      </c>
      <c r="J471" s="151">
        <v>0</v>
      </c>
      <c r="K471" s="151">
        <v>0</v>
      </c>
      <c r="L471" s="151">
        <v>0</v>
      </c>
      <c r="M471" s="151">
        <v>0</v>
      </c>
      <c r="N471" s="151">
        <v>625</v>
      </c>
      <c r="O471" s="151">
        <v>2</v>
      </c>
      <c r="P471" s="151">
        <v>2</v>
      </c>
      <c r="Q471" s="151">
        <v>2</v>
      </c>
      <c r="R471" s="151">
        <v>0</v>
      </c>
      <c r="S471" s="152">
        <v>0.015</v>
      </c>
      <c r="T471" s="153">
        <v>16367</v>
      </c>
      <c r="U471" s="153">
        <v>83</v>
      </c>
      <c r="V471" s="153">
        <v>82</v>
      </c>
      <c r="W471" s="153">
        <v>0</v>
      </c>
      <c r="X471" s="151">
        <v>81</v>
      </c>
      <c r="Y471" s="154">
        <v>0.00507117981303843</v>
      </c>
      <c r="Z471" s="154">
        <v>0.0121457489878543</v>
      </c>
      <c r="AA471" s="154">
        <v>0</v>
      </c>
      <c r="AB471" s="155">
        <v>0.0032</v>
      </c>
      <c r="AC471" s="156">
        <v>0.0121457489878543</v>
      </c>
      <c r="AD471" s="157">
        <v>4660</v>
      </c>
      <c r="AE471" s="158">
        <v>17</v>
      </c>
      <c r="AF471" s="158">
        <v>0</v>
      </c>
      <c r="AG471" s="158">
        <v>4700</v>
      </c>
      <c r="AH471" s="158">
        <v>25</v>
      </c>
      <c r="AI471" s="158">
        <v>0</v>
      </c>
      <c r="AJ471" s="155">
        <v>0.0036480686695279</v>
      </c>
      <c r="AK471" s="155">
        <v>0.00531914893617021</v>
      </c>
      <c r="AL471" s="156">
        <v>-0.00167108026664232</v>
      </c>
    </row>
    <row r="472" spans="1:38">
      <c r="A472" s="166" t="s">
        <v>260</v>
      </c>
      <c r="B472" s="167" t="s">
        <v>1799</v>
      </c>
      <c r="C472" s="167" t="s">
        <v>286</v>
      </c>
      <c r="D472" s="150">
        <v>21</v>
      </c>
      <c r="E472" s="150">
        <v>0</v>
      </c>
      <c r="F472" s="150">
        <v>0</v>
      </c>
      <c r="G472" s="150">
        <v>0</v>
      </c>
      <c r="H472" s="150">
        <v>0</v>
      </c>
      <c r="I472" s="151">
        <v>48</v>
      </c>
      <c r="J472" s="151">
        <v>0</v>
      </c>
      <c r="K472" s="151">
        <v>0</v>
      </c>
      <c r="L472" s="151">
        <v>0</v>
      </c>
      <c r="M472" s="151">
        <v>0</v>
      </c>
      <c r="N472" s="151">
        <v>0</v>
      </c>
      <c r="O472" s="151">
        <v>0</v>
      </c>
      <c r="P472" s="151">
        <v>0</v>
      </c>
      <c r="Q472" s="151">
        <v>0</v>
      </c>
      <c r="R472" s="151">
        <v>0</v>
      </c>
      <c r="S472" s="152">
        <v>0.015</v>
      </c>
      <c r="T472" s="153">
        <v>567</v>
      </c>
      <c r="U472" s="153">
        <v>1</v>
      </c>
      <c r="V472" s="153">
        <v>1</v>
      </c>
      <c r="W472" s="153">
        <v>0</v>
      </c>
      <c r="X472" s="151">
        <v>1</v>
      </c>
      <c r="Y472" s="154">
        <v>0.0017636684303351</v>
      </c>
      <c r="Z472" s="154">
        <v>0</v>
      </c>
      <c r="AA472" s="154">
        <v>0</v>
      </c>
      <c r="AB472" s="155">
        <v>0</v>
      </c>
      <c r="AC472" s="156">
        <v>0</v>
      </c>
      <c r="AD472" s="157">
        <v>147</v>
      </c>
      <c r="AE472" s="158">
        <v>0</v>
      </c>
      <c r="AF472" s="158">
        <v>0</v>
      </c>
      <c r="AG472" s="158">
        <v>134</v>
      </c>
      <c r="AH472" s="158">
        <v>1</v>
      </c>
      <c r="AI472" s="158">
        <v>0</v>
      </c>
      <c r="AJ472" s="155">
        <v>0</v>
      </c>
      <c r="AK472" s="155">
        <v>0.00746268656716418</v>
      </c>
      <c r="AL472" s="156">
        <v>-0.00746268656716418</v>
      </c>
    </row>
    <row r="473" spans="1:38">
      <c r="A473" s="166" t="s">
        <v>260</v>
      </c>
      <c r="B473" s="167" t="s">
        <v>1799</v>
      </c>
      <c r="C473" s="167" t="s">
        <v>287</v>
      </c>
      <c r="D473" s="150">
        <v>100</v>
      </c>
      <c r="E473" s="150">
        <v>0</v>
      </c>
      <c r="F473" s="150">
        <v>0</v>
      </c>
      <c r="G473" s="150">
        <v>0</v>
      </c>
      <c r="H473" s="150">
        <v>0</v>
      </c>
      <c r="I473" s="151">
        <v>78</v>
      </c>
      <c r="J473" s="151">
        <v>0</v>
      </c>
      <c r="K473" s="151">
        <v>0</v>
      </c>
      <c r="L473" s="151">
        <v>0</v>
      </c>
      <c r="M473" s="151">
        <v>0</v>
      </c>
      <c r="N473" s="151">
        <v>92</v>
      </c>
      <c r="O473" s="151">
        <v>0</v>
      </c>
      <c r="P473" s="151">
        <v>0</v>
      </c>
      <c r="Q473" s="151">
        <v>0</v>
      </c>
      <c r="R473" s="151">
        <v>0</v>
      </c>
      <c r="S473" s="152">
        <v>0.015</v>
      </c>
      <c r="T473" s="153">
        <v>1999</v>
      </c>
      <c r="U473" s="153">
        <v>3</v>
      </c>
      <c r="V473" s="153">
        <v>3</v>
      </c>
      <c r="W473" s="153">
        <v>0</v>
      </c>
      <c r="X473" s="151">
        <v>3</v>
      </c>
      <c r="Y473" s="154">
        <v>0.00150075037518759</v>
      </c>
      <c r="Z473" s="154">
        <v>0</v>
      </c>
      <c r="AA473" s="154">
        <v>0</v>
      </c>
      <c r="AB473" s="155">
        <v>0</v>
      </c>
      <c r="AC473" s="156">
        <v>0</v>
      </c>
      <c r="AD473" s="157">
        <v>591</v>
      </c>
      <c r="AE473" s="158">
        <v>1</v>
      </c>
      <c r="AF473" s="158">
        <v>0</v>
      </c>
      <c r="AG473" s="158">
        <v>609</v>
      </c>
      <c r="AH473" s="158">
        <v>1</v>
      </c>
      <c r="AI473" s="158">
        <v>0</v>
      </c>
      <c r="AJ473" s="155">
        <v>0.00169204737732657</v>
      </c>
      <c r="AK473" s="155">
        <v>0.00164203612479475</v>
      </c>
      <c r="AL473" s="156">
        <v>5.00112525318197e-5</v>
      </c>
    </row>
    <row r="474" spans="1:38">
      <c r="A474" s="166" t="s">
        <v>260</v>
      </c>
      <c r="B474" s="167" t="s">
        <v>1799</v>
      </c>
      <c r="C474" s="167" t="s">
        <v>288</v>
      </c>
      <c r="D474" s="150">
        <v>336</v>
      </c>
      <c r="E474" s="150">
        <v>1</v>
      </c>
      <c r="F474" s="150">
        <v>1</v>
      </c>
      <c r="G474" s="150">
        <v>0</v>
      </c>
      <c r="H474" s="150">
        <v>0</v>
      </c>
      <c r="I474" s="151">
        <v>289</v>
      </c>
      <c r="J474" s="151">
        <v>1</v>
      </c>
      <c r="K474" s="151">
        <v>1</v>
      </c>
      <c r="L474" s="151">
        <v>0</v>
      </c>
      <c r="M474" s="151">
        <v>0</v>
      </c>
      <c r="N474" s="151">
        <v>282</v>
      </c>
      <c r="O474" s="151">
        <v>0</v>
      </c>
      <c r="P474" s="151">
        <v>0</v>
      </c>
      <c r="Q474" s="151">
        <v>0</v>
      </c>
      <c r="R474" s="151">
        <v>0</v>
      </c>
      <c r="S474" s="152">
        <v>0.015</v>
      </c>
      <c r="T474" s="153">
        <v>5697</v>
      </c>
      <c r="U474" s="153">
        <v>27</v>
      </c>
      <c r="V474" s="153">
        <v>27</v>
      </c>
      <c r="W474" s="153">
        <v>0</v>
      </c>
      <c r="X474" s="151">
        <v>25</v>
      </c>
      <c r="Y474" s="154">
        <v>0.004739336492891</v>
      </c>
      <c r="Z474" s="154">
        <v>0.00297619047619048</v>
      </c>
      <c r="AA474" s="154">
        <v>0.00346020761245675</v>
      </c>
      <c r="AB474" s="155">
        <v>0</v>
      </c>
      <c r="AC474" s="156">
        <v>-0.000484017136266271</v>
      </c>
      <c r="AD474" s="157">
        <v>2043</v>
      </c>
      <c r="AE474" s="158">
        <v>16</v>
      </c>
      <c r="AF474" s="158">
        <v>0</v>
      </c>
      <c r="AG474" s="158">
        <v>2014</v>
      </c>
      <c r="AH474" s="158">
        <v>4</v>
      </c>
      <c r="AI474" s="158">
        <v>0</v>
      </c>
      <c r="AJ474" s="155">
        <v>0.00783162016642193</v>
      </c>
      <c r="AK474" s="155">
        <v>0.00198609731876862</v>
      </c>
      <c r="AL474" s="156">
        <v>0.00584552284765331</v>
      </c>
    </row>
    <row r="475" spans="1:38">
      <c r="A475" s="166" t="s">
        <v>260</v>
      </c>
      <c r="B475" s="167" t="s">
        <v>1799</v>
      </c>
      <c r="C475" s="167" t="s">
        <v>289</v>
      </c>
      <c r="D475" s="150">
        <v>709</v>
      </c>
      <c r="E475" s="150">
        <v>10</v>
      </c>
      <c r="F475" s="150">
        <v>7</v>
      </c>
      <c r="G475" s="150">
        <v>7</v>
      </c>
      <c r="H475" s="150">
        <v>0</v>
      </c>
      <c r="I475" s="151">
        <v>614</v>
      </c>
      <c r="J475" s="151">
        <v>2</v>
      </c>
      <c r="K475" s="151">
        <v>2</v>
      </c>
      <c r="L475" s="151">
        <v>0</v>
      </c>
      <c r="M475" s="151">
        <v>0</v>
      </c>
      <c r="N475" s="151">
        <v>641</v>
      </c>
      <c r="O475" s="151">
        <v>2</v>
      </c>
      <c r="P475" s="151">
        <v>2</v>
      </c>
      <c r="Q475" s="151">
        <v>1</v>
      </c>
      <c r="R475" s="151">
        <v>0</v>
      </c>
      <c r="S475" s="152">
        <v>0.015</v>
      </c>
      <c r="T475" s="153">
        <v>14232</v>
      </c>
      <c r="U475" s="153">
        <v>89</v>
      </c>
      <c r="V475" s="153">
        <v>86</v>
      </c>
      <c r="W475" s="153">
        <v>0</v>
      </c>
      <c r="X475" s="151">
        <v>78</v>
      </c>
      <c r="Y475" s="154">
        <v>0.00625351320966835</v>
      </c>
      <c r="Z475" s="154">
        <v>0.0141043723554302</v>
      </c>
      <c r="AA475" s="154">
        <v>0.00325732899022801</v>
      </c>
      <c r="AB475" s="155">
        <v>0.0031201248049922</v>
      </c>
      <c r="AC475" s="156">
        <v>0.0108470433652022</v>
      </c>
      <c r="AD475" s="157">
        <v>4476</v>
      </c>
      <c r="AE475" s="158">
        <v>25</v>
      </c>
      <c r="AF475" s="158">
        <v>0</v>
      </c>
      <c r="AG475" s="158">
        <v>4053</v>
      </c>
      <c r="AH475" s="158">
        <v>23</v>
      </c>
      <c r="AI475" s="158">
        <v>0</v>
      </c>
      <c r="AJ475" s="155">
        <v>0.00558534405719392</v>
      </c>
      <c r="AK475" s="155">
        <v>0.00567480878361707</v>
      </c>
      <c r="AL475" s="156">
        <v>-8.94647264231508e-5</v>
      </c>
    </row>
    <row r="476" spans="1:38">
      <c r="A476" s="166" t="s">
        <v>260</v>
      </c>
      <c r="B476" s="167" t="s">
        <v>1799</v>
      </c>
      <c r="C476" s="167" t="s">
        <v>290</v>
      </c>
      <c r="D476" s="150">
        <v>0</v>
      </c>
      <c r="E476" s="150">
        <v>0</v>
      </c>
      <c r="F476" s="150">
        <v>0</v>
      </c>
      <c r="G476" s="150">
        <v>0</v>
      </c>
      <c r="H476" s="150">
        <v>0</v>
      </c>
      <c r="I476" s="151">
        <v>0</v>
      </c>
      <c r="J476" s="151">
        <v>0</v>
      </c>
      <c r="K476" s="151">
        <v>0</v>
      </c>
      <c r="L476" s="151">
        <v>0</v>
      </c>
      <c r="M476" s="151">
        <v>0</v>
      </c>
      <c r="N476" s="151">
        <v>0</v>
      </c>
      <c r="O476" s="151">
        <v>0</v>
      </c>
      <c r="P476" s="151">
        <v>0</v>
      </c>
      <c r="Q476" s="151">
        <v>0</v>
      </c>
      <c r="R476" s="151">
        <v>0</v>
      </c>
      <c r="S476" s="152">
        <v>0.015</v>
      </c>
      <c r="T476" s="153">
        <v>0</v>
      </c>
      <c r="U476" s="153">
        <v>0</v>
      </c>
      <c r="V476" s="153">
        <v>0</v>
      </c>
      <c r="W476" s="153">
        <v>0</v>
      </c>
      <c r="X476" s="151">
        <v>0</v>
      </c>
      <c r="Y476" s="154">
        <v>0</v>
      </c>
      <c r="Z476" s="154">
        <v>0</v>
      </c>
      <c r="AA476" s="154">
        <v>0</v>
      </c>
      <c r="AB476" s="155">
        <v>0</v>
      </c>
      <c r="AC476" s="156">
        <v>0</v>
      </c>
      <c r="AD476" s="157">
        <v>0</v>
      </c>
      <c r="AE476" s="158">
        <v>0</v>
      </c>
      <c r="AF476" s="158">
        <v>0</v>
      </c>
      <c r="AG476" s="158">
        <v>0</v>
      </c>
      <c r="AH476" s="158">
        <v>0</v>
      </c>
      <c r="AI476" s="158">
        <v>0</v>
      </c>
      <c r="AJ476" s="155">
        <v>0</v>
      </c>
      <c r="AK476" s="155">
        <v>0</v>
      </c>
      <c r="AL476" s="156">
        <v>0</v>
      </c>
    </row>
    <row r="477" spans="1:38">
      <c r="A477" s="166" t="s">
        <v>260</v>
      </c>
      <c r="B477" s="167" t="s">
        <v>1799</v>
      </c>
      <c r="C477" s="167" t="s">
        <v>291</v>
      </c>
      <c r="D477" s="150">
        <v>9361</v>
      </c>
      <c r="E477" s="150">
        <v>188</v>
      </c>
      <c r="F477" s="150">
        <v>126</v>
      </c>
      <c r="G477" s="150">
        <v>0</v>
      </c>
      <c r="H477" s="150">
        <v>0</v>
      </c>
      <c r="I477" s="151">
        <v>10015</v>
      </c>
      <c r="J477" s="151">
        <v>198</v>
      </c>
      <c r="K477" s="151">
        <v>197</v>
      </c>
      <c r="L477" s="151">
        <v>59</v>
      </c>
      <c r="M477" s="151">
        <v>0</v>
      </c>
      <c r="N477" s="151">
        <v>9957</v>
      </c>
      <c r="O477" s="151">
        <v>177</v>
      </c>
      <c r="P477" s="151">
        <v>177</v>
      </c>
      <c r="Q477" s="151">
        <v>139</v>
      </c>
      <c r="R477" s="151">
        <v>0</v>
      </c>
      <c r="S477" s="152">
        <v>0.015</v>
      </c>
      <c r="T477" s="153">
        <v>236312</v>
      </c>
      <c r="U477" s="153">
        <v>4464</v>
      </c>
      <c r="V477" s="153">
        <v>4399</v>
      </c>
      <c r="W477" s="153">
        <v>2</v>
      </c>
      <c r="X477" s="151">
        <v>4057</v>
      </c>
      <c r="Y477" s="154">
        <v>0.0188818172585396</v>
      </c>
      <c r="Z477" s="154">
        <v>0.0200833244311505</v>
      </c>
      <c r="AA477" s="154">
        <v>0.0197703444832751</v>
      </c>
      <c r="AB477" s="155">
        <v>0.0177764386863513</v>
      </c>
      <c r="AC477" s="156">
        <v>0.000312979947875429</v>
      </c>
      <c r="AD477" s="157">
        <v>63067</v>
      </c>
      <c r="AE477" s="158">
        <v>1208</v>
      </c>
      <c r="AF477" s="158">
        <v>0</v>
      </c>
      <c r="AG477" s="158">
        <v>66742</v>
      </c>
      <c r="AH477" s="158">
        <v>1253</v>
      </c>
      <c r="AI477" s="158">
        <v>1</v>
      </c>
      <c r="AJ477" s="155">
        <v>0.0191542328000381</v>
      </c>
      <c r="AK477" s="155">
        <v>0.018758802553115</v>
      </c>
      <c r="AL477" s="156">
        <v>0.000395430246923074</v>
      </c>
    </row>
    <row r="478" spans="1:38">
      <c r="A478" s="166" t="s">
        <v>260</v>
      </c>
      <c r="B478" s="167" t="s">
        <v>1799</v>
      </c>
      <c r="C478" s="167" t="s">
        <v>292</v>
      </c>
      <c r="D478" s="150">
        <v>9530</v>
      </c>
      <c r="E478" s="150">
        <v>234</v>
      </c>
      <c r="F478" s="150">
        <v>163</v>
      </c>
      <c r="G478" s="150">
        <v>0</v>
      </c>
      <c r="H478" s="150">
        <v>0</v>
      </c>
      <c r="I478" s="151">
        <v>10197</v>
      </c>
      <c r="J478" s="151">
        <v>230</v>
      </c>
      <c r="K478" s="151">
        <v>230</v>
      </c>
      <c r="L478" s="151">
        <v>58</v>
      </c>
      <c r="M478" s="151">
        <v>0</v>
      </c>
      <c r="N478" s="151">
        <v>10744</v>
      </c>
      <c r="O478" s="151">
        <v>217</v>
      </c>
      <c r="P478" s="151">
        <v>217</v>
      </c>
      <c r="Q478" s="151">
        <v>179</v>
      </c>
      <c r="R478" s="151">
        <v>0</v>
      </c>
      <c r="S478" s="152">
        <v>0.015</v>
      </c>
      <c r="T478" s="153">
        <v>249737</v>
      </c>
      <c r="U478" s="153">
        <v>5800</v>
      </c>
      <c r="V478" s="153">
        <v>5727</v>
      </c>
      <c r="W478" s="153">
        <v>8</v>
      </c>
      <c r="X478" s="151">
        <v>5283</v>
      </c>
      <c r="Y478" s="154">
        <v>0.0231923984031201</v>
      </c>
      <c r="Z478" s="154">
        <v>0.0245540398740818</v>
      </c>
      <c r="AA478" s="154">
        <v>0.0225556536236148</v>
      </c>
      <c r="AB478" s="155">
        <v>0.0201973194341028</v>
      </c>
      <c r="AC478" s="156">
        <v>0.00199838625046706</v>
      </c>
      <c r="AD478" s="157">
        <v>65653</v>
      </c>
      <c r="AE478" s="158">
        <v>1505</v>
      </c>
      <c r="AF478" s="158">
        <v>0</v>
      </c>
      <c r="AG478" s="158">
        <v>72014</v>
      </c>
      <c r="AH478" s="158">
        <v>1758</v>
      </c>
      <c r="AI478" s="158">
        <v>1</v>
      </c>
      <c r="AJ478" s="155">
        <v>0.0229235526175498</v>
      </c>
      <c r="AK478" s="155">
        <v>0.0243980337156664</v>
      </c>
      <c r="AL478" s="156">
        <v>-0.00147448109811655</v>
      </c>
    </row>
    <row r="479" spans="1:38">
      <c r="A479" s="166" t="s">
        <v>260</v>
      </c>
      <c r="B479" s="167" t="s">
        <v>1799</v>
      </c>
      <c r="C479" s="167" t="s">
        <v>293</v>
      </c>
      <c r="D479" s="150">
        <v>1577</v>
      </c>
      <c r="E479" s="150">
        <v>0</v>
      </c>
      <c r="F479" s="150">
        <v>0</v>
      </c>
      <c r="G479" s="150">
        <v>0</v>
      </c>
      <c r="H479" s="150">
        <v>0</v>
      </c>
      <c r="I479" s="151">
        <v>1424</v>
      </c>
      <c r="J479" s="151">
        <v>1</v>
      </c>
      <c r="K479" s="151">
        <v>1</v>
      </c>
      <c r="L479" s="151">
        <v>0</v>
      </c>
      <c r="M479" s="151">
        <v>0</v>
      </c>
      <c r="N479" s="151">
        <v>1272</v>
      </c>
      <c r="O479" s="151">
        <v>1</v>
      </c>
      <c r="P479" s="151">
        <v>1</v>
      </c>
      <c r="Q479" s="151">
        <v>0</v>
      </c>
      <c r="R479" s="151">
        <v>0</v>
      </c>
      <c r="S479" s="152">
        <v>0.015</v>
      </c>
      <c r="T479" s="153">
        <v>33906</v>
      </c>
      <c r="U479" s="153">
        <v>21</v>
      </c>
      <c r="V479" s="153">
        <v>21</v>
      </c>
      <c r="W479" s="153">
        <v>0</v>
      </c>
      <c r="X479" s="151">
        <v>19</v>
      </c>
      <c r="Y479" s="154">
        <v>0.000619359405414971</v>
      </c>
      <c r="Z479" s="154">
        <v>0</v>
      </c>
      <c r="AA479" s="154">
        <v>0.000702247191011236</v>
      </c>
      <c r="AB479" s="155">
        <v>0.000786163522012579</v>
      </c>
      <c r="AC479" s="156">
        <v>-0.000702247191011236</v>
      </c>
      <c r="AD479" s="157">
        <v>9597</v>
      </c>
      <c r="AE479" s="158">
        <v>2</v>
      </c>
      <c r="AF479" s="158">
        <v>0</v>
      </c>
      <c r="AG479" s="158">
        <v>10112</v>
      </c>
      <c r="AH479" s="158">
        <v>8</v>
      </c>
      <c r="AI479" s="158">
        <v>0</v>
      </c>
      <c r="AJ479" s="155">
        <v>0.000208398457851412</v>
      </c>
      <c r="AK479" s="155">
        <v>0.000791139240506329</v>
      </c>
      <c r="AL479" s="156">
        <v>-0.000582740782654917</v>
      </c>
    </row>
    <row r="480" spans="1:38">
      <c r="A480" s="166" t="s">
        <v>260</v>
      </c>
      <c r="B480" s="167" t="s">
        <v>1800</v>
      </c>
      <c r="C480" s="167" t="s">
        <v>294</v>
      </c>
      <c r="D480" s="150">
        <v>10542</v>
      </c>
      <c r="E480" s="150">
        <v>175</v>
      </c>
      <c r="F480" s="150">
        <v>37</v>
      </c>
      <c r="G480" s="150">
        <v>2</v>
      </c>
      <c r="H480" s="150">
        <v>0</v>
      </c>
      <c r="I480" s="151">
        <v>12135</v>
      </c>
      <c r="J480" s="151">
        <v>169</v>
      </c>
      <c r="K480" s="151">
        <v>169</v>
      </c>
      <c r="L480" s="151">
        <v>0</v>
      </c>
      <c r="M480" s="151">
        <v>0</v>
      </c>
      <c r="N480" s="151">
        <v>11537</v>
      </c>
      <c r="O480" s="151">
        <v>135</v>
      </c>
      <c r="P480" s="151">
        <v>135</v>
      </c>
      <c r="Q480" s="151">
        <v>36</v>
      </c>
      <c r="R480" s="151">
        <v>0</v>
      </c>
      <c r="S480" s="152">
        <v>0.015</v>
      </c>
      <c r="T480" s="153">
        <v>280789</v>
      </c>
      <c r="U480" s="153">
        <v>3675</v>
      </c>
      <c r="V480" s="153">
        <v>3536</v>
      </c>
      <c r="W480" s="153">
        <v>0</v>
      </c>
      <c r="X480" s="151">
        <v>3158</v>
      </c>
      <c r="Y480" s="154">
        <v>0.0130881195488427</v>
      </c>
      <c r="Z480" s="154">
        <v>0.0166002656042497</v>
      </c>
      <c r="AA480" s="154">
        <v>0.0139266584260404</v>
      </c>
      <c r="AB480" s="155">
        <v>0.0117014821877438</v>
      </c>
      <c r="AC480" s="156">
        <v>0.00267360717820929</v>
      </c>
      <c r="AD480" s="157">
        <v>73038</v>
      </c>
      <c r="AE480" s="158">
        <v>1065</v>
      </c>
      <c r="AF480" s="158">
        <v>0</v>
      </c>
      <c r="AG480" s="158">
        <v>79687</v>
      </c>
      <c r="AH480" s="158">
        <v>1046</v>
      </c>
      <c r="AI480" s="158">
        <v>0</v>
      </c>
      <c r="AJ480" s="155">
        <v>0.0145814507516635</v>
      </c>
      <c r="AK480" s="155">
        <v>0.0131263568712588</v>
      </c>
      <c r="AL480" s="156">
        <v>0.00145509388040472</v>
      </c>
    </row>
    <row r="481" spans="1:38">
      <c r="A481" s="166" t="s">
        <v>260</v>
      </c>
      <c r="B481" s="167" t="s">
        <v>1800</v>
      </c>
      <c r="C481" s="167" t="s">
        <v>295</v>
      </c>
      <c r="D481" s="150">
        <v>13091</v>
      </c>
      <c r="E481" s="150">
        <v>284</v>
      </c>
      <c r="F481" s="150">
        <v>177</v>
      </c>
      <c r="G481" s="150">
        <v>0</v>
      </c>
      <c r="H481" s="150">
        <v>0</v>
      </c>
      <c r="I481" s="151">
        <v>14920</v>
      </c>
      <c r="J481" s="151">
        <v>271</v>
      </c>
      <c r="K481" s="151">
        <v>269</v>
      </c>
      <c r="L481" s="151">
        <v>2</v>
      </c>
      <c r="M481" s="151">
        <v>0</v>
      </c>
      <c r="N481" s="151">
        <v>14541</v>
      </c>
      <c r="O481" s="151">
        <v>272</v>
      </c>
      <c r="P481" s="151">
        <v>272</v>
      </c>
      <c r="Q481" s="151">
        <v>170</v>
      </c>
      <c r="R481" s="151">
        <v>0</v>
      </c>
      <c r="S481" s="152">
        <v>0.015</v>
      </c>
      <c r="T481" s="153">
        <v>346100</v>
      </c>
      <c r="U481" s="153">
        <v>6750</v>
      </c>
      <c r="V481" s="153">
        <v>6639</v>
      </c>
      <c r="W481" s="153">
        <v>0</v>
      </c>
      <c r="X481" s="151">
        <v>5876</v>
      </c>
      <c r="Y481" s="154">
        <v>0.0195030338052586</v>
      </c>
      <c r="Z481" s="154">
        <v>0.0216942937896265</v>
      </c>
      <c r="AA481" s="154">
        <v>0.0181635388739946</v>
      </c>
      <c r="AB481" s="155">
        <v>0.0187057286293928</v>
      </c>
      <c r="AC481" s="156">
        <v>0.00353075491563182</v>
      </c>
      <c r="AD481" s="157">
        <v>89717</v>
      </c>
      <c r="AE481" s="158">
        <v>1868</v>
      </c>
      <c r="AF481" s="158">
        <v>0</v>
      </c>
      <c r="AG481" s="158">
        <v>99848</v>
      </c>
      <c r="AH481" s="158">
        <v>2008</v>
      </c>
      <c r="AI481" s="158">
        <v>0</v>
      </c>
      <c r="AJ481" s="155">
        <v>0.0208210261154519</v>
      </c>
      <c r="AK481" s="155">
        <v>0.0201105680634565</v>
      </c>
      <c r="AL481" s="156">
        <v>0.000710458051995468</v>
      </c>
    </row>
    <row r="482" spans="1:38">
      <c r="A482" s="166" t="s">
        <v>260</v>
      </c>
      <c r="B482" s="167" t="s">
        <v>1800</v>
      </c>
      <c r="C482" s="167" t="s">
        <v>296</v>
      </c>
      <c r="D482" s="150">
        <v>15305</v>
      </c>
      <c r="E482" s="150">
        <v>226</v>
      </c>
      <c r="F482" s="150">
        <v>140</v>
      </c>
      <c r="G482" s="150">
        <v>0</v>
      </c>
      <c r="H482" s="150">
        <v>0</v>
      </c>
      <c r="I482" s="151">
        <v>16088</v>
      </c>
      <c r="J482" s="151">
        <v>232</v>
      </c>
      <c r="K482" s="151">
        <v>232</v>
      </c>
      <c r="L482" s="151">
        <v>13</v>
      </c>
      <c r="M482" s="151">
        <v>0</v>
      </c>
      <c r="N482" s="151">
        <v>15465</v>
      </c>
      <c r="O482" s="151">
        <v>231</v>
      </c>
      <c r="P482" s="151">
        <v>231</v>
      </c>
      <c r="Q482" s="151">
        <v>179</v>
      </c>
      <c r="R482" s="151">
        <v>0</v>
      </c>
      <c r="S482" s="152">
        <v>0.015</v>
      </c>
      <c r="T482" s="153">
        <v>351286</v>
      </c>
      <c r="U482" s="153">
        <v>4923</v>
      </c>
      <c r="V482" s="153">
        <v>4836</v>
      </c>
      <c r="W482" s="153">
        <v>7</v>
      </c>
      <c r="X482" s="151">
        <v>4370</v>
      </c>
      <c r="Y482" s="154">
        <v>0.0139942952466082</v>
      </c>
      <c r="Z482" s="154">
        <v>0.0147664162038549</v>
      </c>
      <c r="AA482" s="154">
        <v>0.0144206862257583</v>
      </c>
      <c r="AB482" s="155">
        <v>0.0149369544131911</v>
      </c>
      <c r="AC482" s="156">
        <v>0.000345729978096621</v>
      </c>
      <c r="AD482" s="157">
        <v>96437</v>
      </c>
      <c r="AE482" s="158">
        <v>1415</v>
      </c>
      <c r="AF482" s="158">
        <v>1</v>
      </c>
      <c r="AG482" s="158">
        <v>99326</v>
      </c>
      <c r="AH482" s="158">
        <v>1363</v>
      </c>
      <c r="AI482" s="158">
        <v>2</v>
      </c>
      <c r="AJ482" s="155">
        <v>0.0146624220994017</v>
      </c>
      <c r="AK482" s="155">
        <v>0.0137023538650504</v>
      </c>
      <c r="AL482" s="156">
        <v>0.000960068234351243</v>
      </c>
    </row>
    <row r="483" spans="1:38">
      <c r="A483" s="166" t="s">
        <v>260</v>
      </c>
      <c r="B483" s="167" t="s">
        <v>1800</v>
      </c>
      <c r="C483" s="167" t="s">
        <v>297</v>
      </c>
      <c r="D483" s="150">
        <v>11454</v>
      </c>
      <c r="E483" s="150">
        <v>181</v>
      </c>
      <c r="F483" s="150">
        <v>117</v>
      </c>
      <c r="G483" s="150">
        <v>3</v>
      </c>
      <c r="H483" s="150">
        <v>0</v>
      </c>
      <c r="I483" s="151">
        <v>12815</v>
      </c>
      <c r="J483" s="151">
        <v>188</v>
      </c>
      <c r="K483" s="151">
        <v>188</v>
      </c>
      <c r="L483" s="151">
        <v>44</v>
      </c>
      <c r="M483" s="151">
        <v>0</v>
      </c>
      <c r="N483" s="151">
        <v>13068</v>
      </c>
      <c r="O483" s="151">
        <v>196</v>
      </c>
      <c r="P483" s="151">
        <v>196</v>
      </c>
      <c r="Q483" s="151">
        <v>141</v>
      </c>
      <c r="R483" s="151">
        <v>0</v>
      </c>
      <c r="S483" s="152">
        <v>0.015</v>
      </c>
      <c r="T483" s="153">
        <v>302012</v>
      </c>
      <c r="U483" s="153">
        <v>4058</v>
      </c>
      <c r="V483" s="153">
        <v>3994</v>
      </c>
      <c r="W483" s="153">
        <v>4</v>
      </c>
      <c r="X483" s="151">
        <v>3635</v>
      </c>
      <c r="Y483" s="154">
        <v>0.0134233076831384</v>
      </c>
      <c r="Z483" s="154">
        <v>0.0158023397939584</v>
      </c>
      <c r="AA483" s="154">
        <v>0.01467030823254</v>
      </c>
      <c r="AB483" s="155">
        <v>0.0149984695439241</v>
      </c>
      <c r="AC483" s="156">
        <v>0.00113203156141845</v>
      </c>
      <c r="AD483" s="157">
        <v>79157</v>
      </c>
      <c r="AE483" s="158">
        <v>1178</v>
      </c>
      <c r="AF483" s="158">
        <v>1</v>
      </c>
      <c r="AG483" s="158">
        <v>89666</v>
      </c>
      <c r="AH483" s="158">
        <v>1188</v>
      </c>
      <c r="AI483" s="158">
        <v>2</v>
      </c>
      <c r="AJ483" s="155">
        <v>0.0148691840266812</v>
      </c>
      <c r="AK483" s="155">
        <v>0.0132268641402538</v>
      </c>
      <c r="AL483" s="156">
        <v>0.00164231988642732</v>
      </c>
    </row>
    <row r="484" spans="1:38">
      <c r="A484" s="166" t="s">
        <v>260</v>
      </c>
      <c r="B484" s="167" t="s">
        <v>1800</v>
      </c>
      <c r="C484" s="167" t="s">
        <v>298</v>
      </c>
      <c r="D484" s="150">
        <v>8472</v>
      </c>
      <c r="E484" s="150">
        <v>182</v>
      </c>
      <c r="F484" s="150">
        <v>117</v>
      </c>
      <c r="G484" s="150">
        <v>1</v>
      </c>
      <c r="H484" s="150">
        <v>0</v>
      </c>
      <c r="I484" s="151">
        <v>9636</v>
      </c>
      <c r="J484" s="151">
        <v>192</v>
      </c>
      <c r="K484" s="151">
        <v>192</v>
      </c>
      <c r="L484" s="151">
        <v>12</v>
      </c>
      <c r="M484" s="151">
        <v>0</v>
      </c>
      <c r="N484" s="151">
        <v>9375</v>
      </c>
      <c r="O484" s="151">
        <v>165</v>
      </c>
      <c r="P484" s="151">
        <v>165</v>
      </c>
      <c r="Q484" s="151">
        <v>91</v>
      </c>
      <c r="R484" s="151">
        <v>0</v>
      </c>
      <c r="S484" s="152">
        <v>0.015</v>
      </c>
      <c r="T484" s="153">
        <v>219904</v>
      </c>
      <c r="U484" s="153">
        <v>3933</v>
      </c>
      <c r="V484" s="153">
        <v>3868</v>
      </c>
      <c r="W484" s="153">
        <v>0</v>
      </c>
      <c r="X484" s="151">
        <v>3458</v>
      </c>
      <c r="Y484" s="154">
        <v>0.0178850771245634</v>
      </c>
      <c r="Z484" s="154">
        <v>0.0214825306893296</v>
      </c>
      <c r="AA484" s="154">
        <v>0.0199252801992528</v>
      </c>
      <c r="AB484" s="155">
        <v>0.0176</v>
      </c>
      <c r="AC484" s="156">
        <v>0.00155725049007675</v>
      </c>
      <c r="AD484" s="157">
        <v>57936</v>
      </c>
      <c r="AE484" s="158">
        <v>1102</v>
      </c>
      <c r="AF484" s="158">
        <v>0</v>
      </c>
      <c r="AG484" s="158">
        <v>63563</v>
      </c>
      <c r="AH484" s="158">
        <v>1122</v>
      </c>
      <c r="AI484" s="158">
        <v>0</v>
      </c>
      <c r="AJ484" s="155">
        <v>0.019020988677161</v>
      </c>
      <c r="AK484" s="155">
        <v>0.0176517785504146</v>
      </c>
      <c r="AL484" s="156">
        <v>0.00136921012674646</v>
      </c>
    </row>
    <row r="485" spans="1:38">
      <c r="A485" s="166" t="s">
        <v>260</v>
      </c>
      <c r="B485" s="167" t="s">
        <v>1800</v>
      </c>
      <c r="C485" s="167" t="s">
        <v>299</v>
      </c>
      <c r="D485" s="150">
        <v>5987</v>
      </c>
      <c r="E485" s="150">
        <v>79</v>
      </c>
      <c r="F485" s="150">
        <v>45</v>
      </c>
      <c r="G485" s="150">
        <v>0</v>
      </c>
      <c r="H485" s="150">
        <v>0</v>
      </c>
      <c r="I485" s="151">
        <v>6705</v>
      </c>
      <c r="J485" s="151">
        <v>99</v>
      </c>
      <c r="K485" s="151">
        <v>99</v>
      </c>
      <c r="L485" s="151">
        <v>0</v>
      </c>
      <c r="M485" s="151">
        <v>0</v>
      </c>
      <c r="N485" s="151">
        <v>6679</v>
      </c>
      <c r="O485" s="151">
        <v>107</v>
      </c>
      <c r="P485" s="151">
        <v>107</v>
      </c>
      <c r="Q485" s="151">
        <v>55</v>
      </c>
      <c r="R485" s="151">
        <v>0</v>
      </c>
      <c r="S485" s="152">
        <v>0.015</v>
      </c>
      <c r="T485" s="153">
        <v>148577</v>
      </c>
      <c r="U485" s="153">
        <v>2123</v>
      </c>
      <c r="V485" s="153">
        <v>2088</v>
      </c>
      <c r="W485" s="153">
        <v>0</v>
      </c>
      <c r="X485" s="151">
        <v>1862</v>
      </c>
      <c r="Y485" s="154">
        <v>0.0142888872436514</v>
      </c>
      <c r="Z485" s="154">
        <v>0.0131952563888425</v>
      </c>
      <c r="AA485" s="154">
        <v>0.0147651006711409</v>
      </c>
      <c r="AB485" s="155">
        <v>0.0160203623296901</v>
      </c>
      <c r="AC485" s="156">
        <v>-0.00156984428229845</v>
      </c>
      <c r="AD485" s="157">
        <v>40468</v>
      </c>
      <c r="AE485" s="158">
        <v>589</v>
      </c>
      <c r="AF485" s="158">
        <v>0</v>
      </c>
      <c r="AG485" s="158">
        <v>43439</v>
      </c>
      <c r="AH485" s="158">
        <v>588</v>
      </c>
      <c r="AI485" s="158">
        <v>0</v>
      </c>
      <c r="AJ485" s="155">
        <v>0.0145547098942374</v>
      </c>
      <c r="AK485" s="155">
        <v>0.0135362232095582</v>
      </c>
      <c r="AL485" s="156">
        <v>0.00101848668467919</v>
      </c>
    </row>
    <row r="486" spans="1:38">
      <c r="A486" s="166" t="s">
        <v>260</v>
      </c>
      <c r="B486" s="167" t="s">
        <v>1800</v>
      </c>
      <c r="C486" s="167" t="s">
        <v>300</v>
      </c>
      <c r="D486" s="150">
        <v>15279</v>
      </c>
      <c r="E486" s="150">
        <v>284</v>
      </c>
      <c r="F486" s="150">
        <v>137</v>
      </c>
      <c r="G486" s="150">
        <v>0</v>
      </c>
      <c r="H486" s="150">
        <v>0</v>
      </c>
      <c r="I486" s="151">
        <v>16741</v>
      </c>
      <c r="J486" s="151">
        <v>278</v>
      </c>
      <c r="K486" s="151">
        <v>277</v>
      </c>
      <c r="L486" s="151">
        <v>1</v>
      </c>
      <c r="M486" s="151">
        <v>0</v>
      </c>
      <c r="N486" s="151">
        <v>17364</v>
      </c>
      <c r="O486" s="151">
        <v>277</v>
      </c>
      <c r="P486" s="151">
        <v>277</v>
      </c>
      <c r="Q486" s="151">
        <v>152</v>
      </c>
      <c r="R486" s="151">
        <v>0</v>
      </c>
      <c r="S486" s="152">
        <v>0.015</v>
      </c>
      <c r="T486" s="153">
        <v>397794</v>
      </c>
      <c r="U486" s="153">
        <v>6896</v>
      </c>
      <c r="V486" s="153">
        <v>6742</v>
      </c>
      <c r="W486" s="153">
        <v>2</v>
      </c>
      <c r="X486" s="151">
        <v>6059</v>
      </c>
      <c r="Y486" s="154">
        <v>0.0173305781384335</v>
      </c>
      <c r="Z486" s="154">
        <v>0.0185876039007788</v>
      </c>
      <c r="AA486" s="154">
        <v>0.0166059375186667</v>
      </c>
      <c r="AB486" s="155">
        <v>0.0159525454964294</v>
      </c>
      <c r="AC486" s="156">
        <v>0.0019816663821121</v>
      </c>
      <c r="AD486" s="157">
        <v>103943</v>
      </c>
      <c r="AE486" s="158">
        <v>1986</v>
      </c>
      <c r="AF486" s="158">
        <v>0</v>
      </c>
      <c r="AG486" s="158">
        <v>115087</v>
      </c>
      <c r="AH486" s="158">
        <v>2060</v>
      </c>
      <c r="AI486" s="158">
        <v>2</v>
      </c>
      <c r="AJ486" s="155">
        <v>0.0191066257468035</v>
      </c>
      <c r="AK486" s="155">
        <v>0.0178821239583967</v>
      </c>
      <c r="AL486" s="156">
        <v>0.00122450178840685</v>
      </c>
    </row>
    <row r="487" spans="1:38">
      <c r="A487" s="166" t="s">
        <v>260</v>
      </c>
      <c r="B487" s="167" t="s">
        <v>1800</v>
      </c>
      <c r="C487" s="167" t="s">
        <v>301</v>
      </c>
      <c r="D487" s="150">
        <v>0</v>
      </c>
      <c r="E487" s="150">
        <v>0</v>
      </c>
      <c r="F487" s="150">
        <v>0</v>
      </c>
      <c r="G487" s="150">
        <v>0</v>
      </c>
      <c r="H487" s="150">
        <v>0</v>
      </c>
      <c r="I487" s="151">
        <v>0</v>
      </c>
      <c r="J487" s="151">
        <v>0</v>
      </c>
      <c r="K487" s="151">
        <v>0</v>
      </c>
      <c r="L487" s="151">
        <v>0</v>
      </c>
      <c r="M487" s="151">
        <v>0</v>
      </c>
      <c r="N487" s="151">
        <v>0</v>
      </c>
      <c r="O487" s="151">
        <v>0</v>
      </c>
      <c r="P487" s="151">
        <v>0</v>
      </c>
      <c r="Q487" s="151">
        <v>0</v>
      </c>
      <c r="R487" s="151">
        <v>0</v>
      </c>
      <c r="S487" s="152">
        <v>0.015</v>
      </c>
      <c r="T487" s="153">
        <v>0</v>
      </c>
      <c r="U487" s="153">
        <v>2</v>
      </c>
      <c r="V487" s="153">
        <v>2</v>
      </c>
      <c r="W487" s="153">
        <v>0</v>
      </c>
      <c r="X487" s="151">
        <v>2</v>
      </c>
      <c r="Y487" s="154">
        <v>0</v>
      </c>
      <c r="Z487" s="154">
        <v>0</v>
      </c>
      <c r="AA487" s="154">
        <v>0</v>
      </c>
      <c r="AB487" s="155">
        <v>0</v>
      </c>
      <c r="AC487" s="156">
        <v>0</v>
      </c>
      <c r="AD487" s="157">
        <v>0</v>
      </c>
      <c r="AE487" s="158">
        <v>0</v>
      </c>
      <c r="AF487" s="158">
        <v>0</v>
      </c>
      <c r="AG487" s="158">
        <v>0</v>
      </c>
      <c r="AH487" s="158">
        <v>0</v>
      </c>
      <c r="AI487" s="158">
        <v>0</v>
      </c>
      <c r="AJ487" s="155">
        <v>0</v>
      </c>
      <c r="AK487" s="155">
        <v>0</v>
      </c>
      <c r="AL487" s="156">
        <v>0</v>
      </c>
    </row>
    <row r="488" spans="1:38">
      <c r="A488" s="166" t="s">
        <v>260</v>
      </c>
      <c r="B488" s="167" t="s">
        <v>1800</v>
      </c>
      <c r="C488" s="167" t="s">
        <v>302</v>
      </c>
      <c r="D488" s="150">
        <v>0</v>
      </c>
      <c r="E488" s="150">
        <v>0</v>
      </c>
      <c r="F488" s="150">
        <v>0</v>
      </c>
      <c r="G488" s="150">
        <v>0</v>
      </c>
      <c r="H488" s="150">
        <v>0</v>
      </c>
      <c r="I488" s="151">
        <v>0</v>
      </c>
      <c r="J488" s="151">
        <v>0</v>
      </c>
      <c r="K488" s="151">
        <v>0</v>
      </c>
      <c r="L488" s="151">
        <v>0</v>
      </c>
      <c r="M488" s="151">
        <v>0</v>
      </c>
      <c r="N488" s="151">
        <v>0</v>
      </c>
      <c r="O488" s="151">
        <v>0</v>
      </c>
      <c r="P488" s="151">
        <v>0</v>
      </c>
      <c r="Q488" s="151">
        <v>0</v>
      </c>
      <c r="R488" s="151">
        <v>0</v>
      </c>
      <c r="S488" s="152">
        <v>0.015</v>
      </c>
      <c r="T488" s="153">
        <v>0</v>
      </c>
      <c r="U488" s="153">
        <v>4</v>
      </c>
      <c r="V488" s="153">
        <v>4</v>
      </c>
      <c r="W488" s="153">
        <v>0</v>
      </c>
      <c r="X488" s="151">
        <v>4</v>
      </c>
      <c r="Y488" s="154">
        <v>0</v>
      </c>
      <c r="Z488" s="154">
        <v>0</v>
      </c>
      <c r="AA488" s="154">
        <v>0</v>
      </c>
      <c r="AB488" s="155">
        <v>0</v>
      </c>
      <c r="AC488" s="156">
        <v>0</v>
      </c>
      <c r="AD488" s="157">
        <v>0</v>
      </c>
      <c r="AE488" s="158">
        <v>2</v>
      </c>
      <c r="AF488" s="158">
        <v>0</v>
      </c>
      <c r="AG488" s="158">
        <v>0</v>
      </c>
      <c r="AH488" s="158">
        <v>0</v>
      </c>
      <c r="AI488" s="158">
        <v>0</v>
      </c>
      <c r="AJ488" s="155">
        <v>0</v>
      </c>
      <c r="AK488" s="155">
        <v>0</v>
      </c>
      <c r="AL488" s="156">
        <v>0</v>
      </c>
    </row>
    <row r="489" spans="1:38">
      <c r="A489" s="166" t="s">
        <v>260</v>
      </c>
      <c r="B489" s="167" t="s">
        <v>1800</v>
      </c>
      <c r="C489" s="167" t="s">
        <v>303</v>
      </c>
      <c r="D489" s="150">
        <v>0</v>
      </c>
      <c r="E489" s="150">
        <v>0</v>
      </c>
      <c r="F489" s="150">
        <v>0</v>
      </c>
      <c r="G489" s="150">
        <v>0</v>
      </c>
      <c r="H489" s="150">
        <v>0</v>
      </c>
      <c r="I489" s="151">
        <v>0</v>
      </c>
      <c r="J489" s="151">
        <v>0</v>
      </c>
      <c r="K489" s="151">
        <v>0</v>
      </c>
      <c r="L489" s="151">
        <v>0</v>
      </c>
      <c r="M489" s="151">
        <v>0</v>
      </c>
      <c r="N489" s="151">
        <v>0</v>
      </c>
      <c r="O489" s="151">
        <v>0</v>
      </c>
      <c r="P489" s="151">
        <v>0</v>
      </c>
      <c r="Q489" s="151">
        <v>0</v>
      </c>
      <c r="R489" s="151">
        <v>0</v>
      </c>
      <c r="S489" s="152">
        <v>0.015</v>
      </c>
      <c r="T489" s="153">
        <v>0</v>
      </c>
      <c r="U489" s="153">
        <v>0</v>
      </c>
      <c r="V489" s="153">
        <v>0</v>
      </c>
      <c r="W489" s="153">
        <v>0</v>
      </c>
      <c r="X489" s="151">
        <v>0</v>
      </c>
      <c r="Y489" s="154">
        <v>0</v>
      </c>
      <c r="Z489" s="154">
        <v>0</v>
      </c>
      <c r="AA489" s="154">
        <v>0</v>
      </c>
      <c r="AB489" s="155">
        <v>0</v>
      </c>
      <c r="AC489" s="156">
        <v>0</v>
      </c>
      <c r="AD489" s="157">
        <v>0</v>
      </c>
      <c r="AE489" s="158">
        <v>0</v>
      </c>
      <c r="AF489" s="158">
        <v>0</v>
      </c>
      <c r="AG489" s="158">
        <v>0</v>
      </c>
      <c r="AH489" s="158">
        <v>0</v>
      </c>
      <c r="AI489" s="158">
        <v>0</v>
      </c>
      <c r="AJ489" s="155">
        <v>0</v>
      </c>
      <c r="AK489" s="155">
        <v>0</v>
      </c>
      <c r="AL489" s="156">
        <v>0</v>
      </c>
    </row>
    <row r="490" spans="1:38">
      <c r="A490" s="166" t="s">
        <v>260</v>
      </c>
      <c r="B490" s="167" t="s">
        <v>1800</v>
      </c>
      <c r="C490" s="167" t="s">
        <v>304</v>
      </c>
      <c r="D490" s="150">
        <v>0</v>
      </c>
      <c r="E490" s="150">
        <v>0</v>
      </c>
      <c r="F490" s="150">
        <v>0</v>
      </c>
      <c r="G490" s="150">
        <v>0</v>
      </c>
      <c r="H490" s="150">
        <v>0</v>
      </c>
      <c r="I490" s="151">
        <v>0</v>
      </c>
      <c r="J490" s="151">
        <v>0</v>
      </c>
      <c r="K490" s="151">
        <v>0</v>
      </c>
      <c r="L490" s="151">
        <v>0</v>
      </c>
      <c r="M490" s="151">
        <v>0</v>
      </c>
      <c r="N490" s="151">
        <v>0</v>
      </c>
      <c r="O490" s="151">
        <v>0</v>
      </c>
      <c r="P490" s="151">
        <v>0</v>
      </c>
      <c r="Q490" s="151">
        <v>0</v>
      </c>
      <c r="R490" s="151">
        <v>0</v>
      </c>
      <c r="S490" s="152">
        <v>0.015</v>
      </c>
      <c r="T490" s="153">
        <v>0</v>
      </c>
      <c r="U490" s="153">
        <v>0</v>
      </c>
      <c r="V490" s="153">
        <v>0</v>
      </c>
      <c r="W490" s="153">
        <v>0</v>
      </c>
      <c r="X490" s="151">
        <v>0</v>
      </c>
      <c r="Y490" s="154">
        <v>0</v>
      </c>
      <c r="Z490" s="154">
        <v>0</v>
      </c>
      <c r="AA490" s="154">
        <v>0</v>
      </c>
      <c r="AB490" s="155">
        <v>0</v>
      </c>
      <c r="AC490" s="156">
        <v>0</v>
      </c>
      <c r="AD490" s="157">
        <v>0</v>
      </c>
      <c r="AE490" s="158">
        <v>0</v>
      </c>
      <c r="AF490" s="158">
        <v>0</v>
      </c>
      <c r="AG490" s="158">
        <v>0</v>
      </c>
      <c r="AH490" s="158">
        <v>0</v>
      </c>
      <c r="AI490" s="158">
        <v>0</v>
      </c>
      <c r="AJ490" s="155">
        <v>0</v>
      </c>
      <c r="AK490" s="155">
        <v>0</v>
      </c>
      <c r="AL490" s="156">
        <v>0</v>
      </c>
    </row>
    <row r="491" spans="1:38">
      <c r="A491" s="166" t="s">
        <v>260</v>
      </c>
      <c r="B491" s="167" t="s">
        <v>1800</v>
      </c>
      <c r="C491" s="167" t="s">
        <v>305</v>
      </c>
      <c r="D491" s="150">
        <v>2199</v>
      </c>
      <c r="E491" s="150">
        <v>16</v>
      </c>
      <c r="F491" s="150">
        <v>7</v>
      </c>
      <c r="G491" s="150">
        <v>1</v>
      </c>
      <c r="H491" s="150">
        <v>0</v>
      </c>
      <c r="I491" s="151">
        <v>2376</v>
      </c>
      <c r="J491" s="151">
        <v>27</v>
      </c>
      <c r="K491" s="151">
        <v>27</v>
      </c>
      <c r="L491" s="151">
        <v>0</v>
      </c>
      <c r="M491" s="151">
        <v>0</v>
      </c>
      <c r="N491" s="151">
        <v>2410</v>
      </c>
      <c r="O491" s="151">
        <v>40</v>
      </c>
      <c r="P491" s="151">
        <v>40</v>
      </c>
      <c r="Q491" s="151">
        <v>19</v>
      </c>
      <c r="R491" s="151">
        <v>0</v>
      </c>
      <c r="S491" s="152">
        <v>0.015</v>
      </c>
      <c r="T491" s="153">
        <v>58079</v>
      </c>
      <c r="U491" s="153">
        <v>647</v>
      </c>
      <c r="V491" s="153">
        <v>638</v>
      </c>
      <c r="W491" s="153">
        <v>1</v>
      </c>
      <c r="X491" s="151">
        <v>574</v>
      </c>
      <c r="Y491" s="154">
        <v>0.0111227810396185</v>
      </c>
      <c r="Z491" s="154">
        <v>0.00727603456116417</v>
      </c>
      <c r="AA491" s="154">
        <v>0.0113636363636364</v>
      </c>
      <c r="AB491" s="155">
        <v>0.016597510373444</v>
      </c>
      <c r="AC491" s="156">
        <v>-0.0040876018024722</v>
      </c>
      <c r="AD491" s="157">
        <v>15224</v>
      </c>
      <c r="AE491" s="158">
        <v>200</v>
      </c>
      <c r="AF491" s="158">
        <v>0</v>
      </c>
      <c r="AG491" s="158">
        <v>16562</v>
      </c>
      <c r="AH491" s="158">
        <v>189</v>
      </c>
      <c r="AI491" s="158">
        <v>0</v>
      </c>
      <c r="AJ491" s="155">
        <v>0.0131371518654756</v>
      </c>
      <c r="AK491" s="155">
        <v>0.0114116652578191</v>
      </c>
      <c r="AL491" s="156">
        <v>0.00172548660765646</v>
      </c>
    </row>
    <row r="492" spans="1:38">
      <c r="A492" s="166" t="s">
        <v>260</v>
      </c>
      <c r="B492" s="167" t="s">
        <v>1800</v>
      </c>
      <c r="C492" s="167" t="s">
        <v>306</v>
      </c>
      <c r="D492" s="150">
        <v>185</v>
      </c>
      <c r="E492" s="150">
        <v>0</v>
      </c>
      <c r="F492" s="150">
        <v>0</v>
      </c>
      <c r="G492" s="150">
        <v>0</v>
      </c>
      <c r="H492" s="150">
        <v>0</v>
      </c>
      <c r="I492" s="151">
        <v>34</v>
      </c>
      <c r="J492" s="151">
        <v>1</v>
      </c>
      <c r="K492" s="151">
        <v>1</v>
      </c>
      <c r="L492" s="151">
        <v>1</v>
      </c>
      <c r="M492" s="151">
        <v>0</v>
      </c>
      <c r="N492" s="151">
        <v>159</v>
      </c>
      <c r="O492" s="151">
        <v>0</v>
      </c>
      <c r="P492" s="151">
        <v>0</v>
      </c>
      <c r="Q492" s="151">
        <v>0</v>
      </c>
      <c r="R492" s="151">
        <v>0</v>
      </c>
      <c r="S492" s="152">
        <v>0.015</v>
      </c>
      <c r="T492" s="153">
        <v>2272</v>
      </c>
      <c r="U492" s="153">
        <v>3</v>
      </c>
      <c r="V492" s="153">
        <v>3</v>
      </c>
      <c r="W492" s="153">
        <v>0</v>
      </c>
      <c r="X492" s="151">
        <v>2</v>
      </c>
      <c r="Y492" s="154">
        <v>0.00132042253521127</v>
      </c>
      <c r="Z492" s="154">
        <v>0</v>
      </c>
      <c r="AA492" s="154">
        <v>0.0294117647058824</v>
      </c>
      <c r="AB492" s="155">
        <v>0</v>
      </c>
      <c r="AC492" s="156">
        <v>-0.0294117647058824</v>
      </c>
      <c r="AD492" s="157">
        <v>837</v>
      </c>
      <c r="AE492" s="158">
        <v>2</v>
      </c>
      <c r="AF492" s="158">
        <v>0</v>
      </c>
      <c r="AG492" s="158">
        <v>729</v>
      </c>
      <c r="AH492" s="158">
        <v>0</v>
      </c>
      <c r="AI492" s="158">
        <v>0</v>
      </c>
      <c r="AJ492" s="155">
        <v>0.002389486260454</v>
      </c>
      <c r="AK492" s="155">
        <v>0</v>
      </c>
      <c r="AL492" s="156">
        <v>0.002389486260454</v>
      </c>
    </row>
    <row r="493" spans="1:38">
      <c r="A493" s="166" t="s">
        <v>260</v>
      </c>
      <c r="B493" s="167" t="s">
        <v>1800</v>
      </c>
      <c r="C493" s="167" t="s">
        <v>307</v>
      </c>
      <c r="D493" s="150">
        <v>14249</v>
      </c>
      <c r="E493" s="150">
        <v>354</v>
      </c>
      <c r="F493" s="150">
        <v>242</v>
      </c>
      <c r="G493" s="150">
        <v>64</v>
      </c>
      <c r="H493" s="150">
        <v>0</v>
      </c>
      <c r="I493" s="151">
        <v>16148</v>
      </c>
      <c r="J493" s="151">
        <v>224</v>
      </c>
      <c r="K493" s="151">
        <v>224</v>
      </c>
      <c r="L493" s="151">
        <v>28</v>
      </c>
      <c r="M493" s="151">
        <v>0</v>
      </c>
      <c r="N493" s="151">
        <v>15704</v>
      </c>
      <c r="O493" s="151">
        <v>216</v>
      </c>
      <c r="P493" s="151">
        <v>216</v>
      </c>
      <c r="Q493" s="151">
        <v>120</v>
      </c>
      <c r="R493" s="151">
        <v>0</v>
      </c>
      <c r="S493" s="152">
        <v>0.015</v>
      </c>
      <c r="T493" s="153">
        <v>367782</v>
      </c>
      <c r="U493" s="153">
        <v>6036</v>
      </c>
      <c r="V493" s="153">
        <v>5924</v>
      </c>
      <c r="W493" s="153">
        <v>0</v>
      </c>
      <c r="X493" s="151">
        <v>5333</v>
      </c>
      <c r="Y493" s="154">
        <v>0.016411896177627</v>
      </c>
      <c r="Z493" s="154">
        <v>0.0248438486911362</v>
      </c>
      <c r="AA493" s="154">
        <v>0.0138716868962101</v>
      </c>
      <c r="AB493" s="155">
        <v>0.0137544574630667</v>
      </c>
      <c r="AC493" s="156">
        <v>0.0109721617949262</v>
      </c>
      <c r="AD493" s="157">
        <v>99468</v>
      </c>
      <c r="AE493" s="158">
        <v>1711</v>
      </c>
      <c r="AF493" s="158">
        <v>0</v>
      </c>
      <c r="AG493" s="158">
        <v>104313</v>
      </c>
      <c r="AH493" s="158">
        <v>1653</v>
      </c>
      <c r="AI493" s="158">
        <v>0</v>
      </c>
      <c r="AJ493" s="155">
        <v>0.0172015120440745</v>
      </c>
      <c r="AK493" s="155">
        <v>0.0158465387823186</v>
      </c>
      <c r="AL493" s="156">
        <v>0.00135497326175588</v>
      </c>
    </row>
    <row r="494" spans="1:38">
      <c r="A494" s="166" t="s">
        <v>260</v>
      </c>
      <c r="B494" s="167" t="s">
        <v>1801</v>
      </c>
      <c r="C494" s="167" t="s">
        <v>308</v>
      </c>
      <c r="D494" s="150">
        <v>5471</v>
      </c>
      <c r="E494" s="150">
        <v>148</v>
      </c>
      <c r="F494" s="150">
        <v>80</v>
      </c>
      <c r="G494" s="150">
        <v>0</v>
      </c>
      <c r="H494" s="150">
        <v>0</v>
      </c>
      <c r="I494" s="151">
        <v>5857</v>
      </c>
      <c r="J494" s="151">
        <v>119</v>
      </c>
      <c r="K494" s="151">
        <v>119</v>
      </c>
      <c r="L494" s="151">
        <v>0</v>
      </c>
      <c r="M494" s="151">
        <v>0</v>
      </c>
      <c r="N494" s="151">
        <v>6332</v>
      </c>
      <c r="O494" s="151">
        <v>184</v>
      </c>
      <c r="P494" s="151">
        <v>184</v>
      </c>
      <c r="Q494" s="151">
        <v>22</v>
      </c>
      <c r="R494" s="151">
        <v>0</v>
      </c>
      <c r="S494" s="152">
        <v>0.015</v>
      </c>
      <c r="T494" s="153">
        <v>143689</v>
      </c>
      <c r="U494" s="153">
        <v>2889</v>
      </c>
      <c r="V494" s="153">
        <v>2819</v>
      </c>
      <c r="W494" s="153">
        <v>2</v>
      </c>
      <c r="X494" s="151">
        <v>2337</v>
      </c>
      <c r="Y494" s="154">
        <v>0.0200920042591987</v>
      </c>
      <c r="Z494" s="154">
        <v>0.0270517272893438</v>
      </c>
      <c r="AA494" s="154">
        <v>0.0203175687211883</v>
      </c>
      <c r="AB494" s="155">
        <v>0.0290587492103601</v>
      </c>
      <c r="AC494" s="156">
        <v>0.00673415856815549</v>
      </c>
      <c r="AD494" s="157">
        <v>37810</v>
      </c>
      <c r="AE494" s="158">
        <v>839</v>
      </c>
      <c r="AF494" s="158">
        <v>0</v>
      </c>
      <c r="AG494" s="158">
        <v>40339</v>
      </c>
      <c r="AH494" s="158">
        <v>882</v>
      </c>
      <c r="AI494" s="158">
        <v>0</v>
      </c>
      <c r="AJ494" s="155">
        <v>0.0221898968526845</v>
      </c>
      <c r="AK494" s="155">
        <v>0.0218646966955056</v>
      </c>
      <c r="AL494" s="156">
        <v>0.000325200157178886</v>
      </c>
    </row>
    <row r="495" spans="1:38">
      <c r="A495" s="166" t="s">
        <v>260</v>
      </c>
      <c r="B495" s="167" t="s">
        <v>1801</v>
      </c>
      <c r="C495" s="167" t="s">
        <v>309</v>
      </c>
      <c r="D495" s="150">
        <v>9711</v>
      </c>
      <c r="E495" s="150">
        <v>250</v>
      </c>
      <c r="F495" s="150">
        <v>118</v>
      </c>
      <c r="G495" s="150">
        <v>1</v>
      </c>
      <c r="H495" s="150">
        <v>0</v>
      </c>
      <c r="I495" s="151">
        <v>10714</v>
      </c>
      <c r="J495" s="151">
        <v>244</v>
      </c>
      <c r="K495" s="151">
        <v>244</v>
      </c>
      <c r="L495" s="151">
        <v>0</v>
      </c>
      <c r="M495" s="151">
        <v>0</v>
      </c>
      <c r="N495" s="151">
        <v>10956</v>
      </c>
      <c r="O495" s="151">
        <v>429</v>
      </c>
      <c r="P495" s="151">
        <v>428</v>
      </c>
      <c r="Q495" s="151">
        <v>12</v>
      </c>
      <c r="R495" s="151">
        <v>0</v>
      </c>
      <c r="S495" s="152">
        <v>0.015</v>
      </c>
      <c r="T495" s="153">
        <v>251255</v>
      </c>
      <c r="U495" s="153">
        <v>5561</v>
      </c>
      <c r="V495" s="153">
        <v>5422</v>
      </c>
      <c r="W495" s="153">
        <v>1</v>
      </c>
      <c r="X495" s="151">
        <v>4447</v>
      </c>
      <c r="Y495" s="154">
        <v>0.0221289128574556</v>
      </c>
      <c r="Z495" s="154">
        <v>0.0257440016476161</v>
      </c>
      <c r="AA495" s="154">
        <v>0.022773940638417</v>
      </c>
      <c r="AB495" s="155">
        <v>0.0391566265060241</v>
      </c>
      <c r="AC495" s="156">
        <v>0.00297006100919908</v>
      </c>
      <c r="AD495" s="157">
        <v>66849</v>
      </c>
      <c r="AE495" s="158">
        <v>1610</v>
      </c>
      <c r="AF495" s="158">
        <v>0</v>
      </c>
      <c r="AG495" s="158">
        <v>70889</v>
      </c>
      <c r="AH495" s="158">
        <v>1804</v>
      </c>
      <c r="AI495" s="158">
        <v>0</v>
      </c>
      <c r="AJ495" s="155">
        <v>0.0240841299047106</v>
      </c>
      <c r="AK495" s="155">
        <v>0.0254482359745518</v>
      </c>
      <c r="AL495" s="156">
        <v>-0.00136410606984115</v>
      </c>
    </row>
    <row r="496" spans="1:38">
      <c r="A496" s="166" t="s">
        <v>260</v>
      </c>
      <c r="B496" s="167" t="s">
        <v>1801</v>
      </c>
      <c r="C496" s="167" t="s">
        <v>310</v>
      </c>
      <c r="D496" s="150">
        <v>8883</v>
      </c>
      <c r="E496" s="150">
        <v>219</v>
      </c>
      <c r="F496" s="150">
        <v>132</v>
      </c>
      <c r="G496" s="150">
        <v>0</v>
      </c>
      <c r="H496" s="150">
        <v>0</v>
      </c>
      <c r="I496" s="151">
        <v>9973</v>
      </c>
      <c r="J496" s="151">
        <v>227</v>
      </c>
      <c r="K496" s="151">
        <v>226</v>
      </c>
      <c r="L496" s="151">
        <v>1</v>
      </c>
      <c r="M496" s="151">
        <v>0</v>
      </c>
      <c r="N496" s="151">
        <v>9771</v>
      </c>
      <c r="O496" s="151">
        <v>202</v>
      </c>
      <c r="P496" s="151">
        <v>202</v>
      </c>
      <c r="Q496" s="151">
        <v>103</v>
      </c>
      <c r="R496" s="151">
        <v>0</v>
      </c>
      <c r="S496" s="152">
        <v>0.015</v>
      </c>
      <c r="T496" s="153">
        <v>226680</v>
      </c>
      <c r="U496" s="153">
        <v>4946</v>
      </c>
      <c r="V496" s="153">
        <v>4858</v>
      </c>
      <c r="W496" s="153">
        <v>3</v>
      </c>
      <c r="X496" s="151">
        <v>4345</v>
      </c>
      <c r="Y496" s="154">
        <v>0.0218060702311629</v>
      </c>
      <c r="Z496" s="154">
        <v>0.0246538331644715</v>
      </c>
      <c r="AA496" s="154">
        <v>0.0227614559310137</v>
      </c>
      <c r="AB496" s="155">
        <v>0.0206734213488896</v>
      </c>
      <c r="AC496" s="156">
        <v>0.00189237723345772</v>
      </c>
      <c r="AD496" s="157">
        <v>59869</v>
      </c>
      <c r="AE496" s="158">
        <v>1386</v>
      </c>
      <c r="AF496" s="158">
        <v>0</v>
      </c>
      <c r="AG496" s="158">
        <v>63925</v>
      </c>
      <c r="AH496" s="158">
        <v>1437</v>
      </c>
      <c r="AI496" s="158">
        <v>1</v>
      </c>
      <c r="AJ496" s="155">
        <v>0.0231505453573636</v>
      </c>
      <c r="AK496" s="155">
        <v>0.0224638247946813</v>
      </c>
      <c r="AL496" s="156">
        <v>0.000686720562682312</v>
      </c>
    </row>
    <row r="497" spans="1:38">
      <c r="A497" s="166" t="s">
        <v>260</v>
      </c>
      <c r="B497" s="167" t="s">
        <v>1801</v>
      </c>
      <c r="C497" s="167" t="s">
        <v>311</v>
      </c>
      <c r="D497" s="150">
        <v>9301</v>
      </c>
      <c r="E497" s="150">
        <v>202</v>
      </c>
      <c r="F497" s="150">
        <v>110</v>
      </c>
      <c r="G497" s="150">
        <v>0</v>
      </c>
      <c r="H497" s="150">
        <v>0</v>
      </c>
      <c r="I497" s="151">
        <v>10522</v>
      </c>
      <c r="J497" s="151">
        <v>228</v>
      </c>
      <c r="K497" s="151">
        <v>226</v>
      </c>
      <c r="L497" s="151">
        <v>1</v>
      </c>
      <c r="M497" s="151">
        <v>0</v>
      </c>
      <c r="N497" s="151">
        <v>9942</v>
      </c>
      <c r="O497" s="151">
        <v>191</v>
      </c>
      <c r="P497" s="151">
        <v>191</v>
      </c>
      <c r="Q497" s="151">
        <v>93</v>
      </c>
      <c r="R497" s="151">
        <v>0</v>
      </c>
      <c r="S497" s="152">
        <v>0.015</v>
      </c>
      <c r="T497" s="153">
        <v>234910</v>
      </c>
      <c r="U497" s="153">
        <v>4855</v>
      </c>
      <c r="V497" s="153">
        <v>4761</v>
      </c>
      <c r="W497" s="153">
        <v>5</v>
      </c>
      <c r="X497" s="151">
        <v>4267</v>
      </c>
      <c r="Y497" s="154">
        <v>0.0206462049295475</v>
      </c>
      <c r="Z497" s="154">
        <v>0.0217180948285131</v>
      </c>
      <c r="AA497" s="154">
        <v>0.0216688842425394</v>
      </c>
      <c r="AB497" s="155">
        <v>0.0192114262723798</v>
      </c>
      <c r="AC497" s="156">
        <v>4.92105859736212e-5</v>
      </c>
      <c r="AD497" s="157">
        <v>62478</v>
      </c>
      <c r="AE497" s="158">
        <v>1293</v>
      </c>
      <c r="AF497" s="158">
        <v>0</v>
      </c>
      <c r="AG497" s="158">
        <v>67438</v>
      </c>
      <c r="AH497" s="158">
        <v>1392</v>
      </c>
      <c r="AI497" s="158">
        <v>4</v>
      </c>
      <c r="AJ497" s="155">
        <v>0.0206952847402286</v>
      </c>
      <c r="AK497" s="155">
        <v>0.0205818677896735</v>
      </c>
      <c r="AL497" s="156">
        <v>0.000113416950555084</v>
      </c>
    </row>
    <row r="498" spans="1:38">
      <c r="A498" s="166" t="s">
        <v>260</v>
      </c>
      <c r="B498" s="167" t="s">
        <v>1801</v>
      </c>
      <c r="C498" s="167" t="s">
        <v>312</v>
      </c>
      <c r="D498" s="150">
        <v>9293</v>
      </c>
      <c r="E498" s="150">
        <v>160</v>
      </c>
      <c r="F498" s="150">
        <v>101</v>
      </c>
      <c r="G498" s="150">
        <v>1</v>
      </c>
      <c r="H498" s="150">
        <v>0</v>
      </c>
      <c r="I498" s="151">
        <v>10675</v>
      </c>
      <c r="J498" s="151">
        <v>170</v>
      </c>
      <c r="K498" s="151">
        <v>168</v>
      </c>
      <c r="L498" s="151">
        <v>26</v>
      </c>
      <c r="M498" s="151">
        <v>0</v>
      </c>
      <c r="N498" s="151">
        <v>9799</v>
      </c>
      <c r="O498" s="151">
        <v>128</v>
      </c>
      <c r="P498" s="151">
        <v>128</v>
      </c>
      <c r="Q498" s="151">
        <v>74</v>
      </c>
      <c r="R498" s="151">
        <v>0</v>
      </c>
      <c r="S498" s="152">
        <v>0.015</v>
      </c>
      <c r="T498" s="153">
        <v>235394</v>
      </c>
      <c r="U498" s="153">
        <v>3439</v>
      </c>
      <c r="V498" s="153">
        <v>3378</v>
      </c>
      <c r="W498" s="153">
        <v>1</v>
      </c>
      <c r="X498" s="151">
        <v>3040</v>
      </c>
      <c r="Y498" s="154">
        <v>0.0146053000501287</v>
      </c>
      <c r="Z498" s="154">
        <v>0.0172172603034542</v>
      </c>
      <c r="AA498" s="154">
        <v>0.0159250585480094</v>
      </c>
      <c r="AB498" s="155">
        <v>0.0130625574038167</v>
      </c>
      <c r="AC498" s="156">
        <v>0.00129220175544484</v>
      </c>
      <c r="AD498" s="157">
        <v>63313</v>
      </c>
      <c r="AE498" s="158">
        <v>1021</v>
      </c>
      <c r="AF498" s="158">
        <v>0</v>
      </c>
      <c r="AG498" s="158">
        <v>67245</v>
      </c>
      <c r="AH498" s="158">
        <v>971</v>
      </c>
      <c r="AI498" s="158">
        <v>0</v>
      </c>
      <c r="AJ498" s="155">
        <v>0.0161262300001579</v>
      </c>
      <c r="AK498" s="155">
        <v>0.0144397352963046</v>
      </c>
      <c r="AL498" s="156">
        <v>0.00168649470385339</v>
      </c>
    </row>
    <row r="499" spans="1:38">
      <c r="A499" s="166" t="s">
        <v>260</v>
      </c>
      <c r="B499" s="167" t="s">
        <v>1801</v>
      </c>
      <c r="C499" s="167" t="s">
        <v>313</v>
      </c>
      <c r="D499" s="150">
        <v>9917</v>
      </c>
      <c r="E499" s="150">
        <v>246</v>
      </c>
      <c r="F499" s="150">
        <v>170</v>
      </c>
      <c r="G499" s="150">
        <v>0</v>
      </c>
      <c r="H499" s="150">
        <v>0</v>
      </c>
      <c r="I499" s="151">
        <v>11113</v>
      </c>
      <c r="J499" s="151">
        <v>257</v>
      </c>
      <c r="K499" s="151">
        <v>256</v>
      </c>
      <c r="L499" s="151">
        <v>71</v>
      </c>
      <c r="M499" s="151">
        <v>0</v>
      </c>
      <c r="N499" s="151">
        <v>10651</v>
      </c>
      <c r="O499" s="151">
        <v>197</v>
      </c>
      <c r="P499" s="151">
        <v>197</v>
      </c>
      <c r="Q499" s="151">
        <v>159</v>
      </c>
      <c r="R499" s="151">
        <v>0</v>
      </c>
      <c r="S499" s="152">
        <v>0.015</v>
      </c>
      <c r="T499" s="153">
        <v>252355</v>
      </c>
      <c r="U499" s="153">
        <v>5375</v>
      </c>
      <c r="V499" s="153">
        <v>5298</v>
      </c>
      <c r="W499" s="153">
        <v>4</v>
      </c>
      <c r="X499" s="151">
        <v>4851</v>
      </c>
      <c r="Y499" s="154">
        <v>0.0212835093419984</v>
      </c>
      <c r="Z499" s="154">
        <v>0.0248058888776848</v>
      </c>
      <c r="AA499" s="154">
        <v>0.0231260685683434</v>
      </c>
      <c r="AB499" s="155">
        <v>0.0184959158764435</v>
      </c>
      <c r="AC499" s="156">
        <v>0.0016798203093414</v>
      </c>
      <c r="AD499" s="157">
        <v>65688</v>
      </c>
      <c r="AE499" s="158">
        <v>1457</v>
      </c>
      <c r="AF499" s="158">
        <v>1</v>
      </c>
      <c r="AG499" s="158">
        <v>71307</v>
      </c>
      <c r="AH499" s="158">
        <v>1494</v>
      </c>
      <c r="AI499" s="158">
        <v>2</v>
      </c>
      <c r="AJ499" s="155">
        <v>0.0221653878942881</v>
      </c>
      <c r="AK499" s="155">
        <v>0.0209236119876029</v>
      </c>
      <c r="AL499" s="156">
        <v>0.00124177590668525</v>
      </c>
    </row>
    <row r="500" spans="1:38">
      <c r="A500" s="166" t="s">
        <v>260</v>
      </c>
      <c r="B500" s="167" t="s">
        <v>1801</v>
      </c>
      <c r="C500" s="167" t="s">
        <v>314</v>
      </c>
      <c r="D500" s="150">
        <v>0</v>
      </c>
      <c r="E500" s="150">
        <v>0</v>
      </c>
      <c r="F500" s="150">
        <v>0</v>
      </c>
      <c r="G500" s="150">
        <v>0</v>
      </c>
      <c r="H500" s="150">
        <v>0</v>
      </c>
      <c r="I500" s="151">
        <v>0</v>
      </c>
      <c r="J500" s="151">
        <v>0</v>
      </c>
      <c r="K500" s="151">
        <v>0</v>
      </c>
      <c r="L500" s="151">
        <v>0</v>
      </c>
      <c r="M500" s="151">
        <v>0</v>
      </c>
      <c r="N500" s="151">
        <v>0</v>
      </c>
      <c r="O500" s="151">
        <v>0</v>
      </c>
      <c r="P500" s="151">
        <v>0</v>
      </c>
      <c r="Q500" s="151">
        <v>0</v>
      </c>
      <c r="R500" s="151">
        <v>0</v>
      </c>
      <c r="S500" s="152">
        <v>0.015</v>
      </c>
      <c r="T500" s="153">
        <v>0</v>
      </c>
      <c r="U500" s="153">
        <v>3</v>
      </c>
      <c r="V500" s="153">
        <v>3</v>
      </c>
      <c r="W500" s="153">
        <v>0</v>
      </c>
      <c r="X500" s="151">
        <v>2</v>
      </c>
      <c r="Y500" s="154">
        <v>0</v>
      </c>
      <c r="Z500" s="154">
        <v>0</v>
      </c>
      <c r="AA500" s="154">
        <v>0</v>
      </c>
      <c r="AB500" s="155">
        <v>0</v>
      </c>
      <c r="AC500" s="156">
        <v>0</v>
      </c>
      <c r="AD500" s="157">
        <v>0</v>
      </c>
      <c r="AE500" s="158">
        <v>2</v>
      </c>
      <c r="AF500" s="158">
        <v>0</v>
      </c>
      <c r="AG500" s="158">
        <v>0</v>
      </c>
      <c r="AH500" s="158">
        <v>1</v>
      </c>
      <c r="AI500" s="158">
        <v>0</v>
      </c>
      <c r="AJ500" s="155">
        <v>0</v>
      </c>
      <c r="AK500" s="155">
        <v>0</v>
      </c>
      <c r="AL500" s="156">
        <v>0</v>
      </c>
    </row>
    <row r="501" spans="1:38">
      <c r="A501" s="166" t="s">
        <v>260</v>
      </c>
      <c r="B501" s="167" t="s">
        <v>1801</v>
      </c>
      <c r="C501" s="167" t="s">
        <v>315</v>
      </c>
      <c r="D501" s="150">
        <v>76</v>
      </c>
      <c r="E501" s="150">
        <v>0</v>
      </c>
      <c r="F501" s="150">
        <v>0</v>
      </c>
      <c r="G501" s="150">
        <v>0</v>
      </c>
      <c r="H501" s="150">
        <v>0</v>
      </c>
      <c r="I501" s="151">
        <v>45</v>
      </c>
      <c r="J501" s="151">
        <v>2</v>
      </c>
      <c r="K501" s="151">
        <v>2</v>
      </c>
      <c r="L501" s="151">
        <v>1</v>
      </c>
      <c r="M501" s="151">
        <v>0</v>
      </c>
      <c r="N501" s="151">
        <v>71</v>
      </c>
      <c r="O501" s="151">
        <v>0</v>
      </c>
      <c r="P501" s="151">
        <v>0</v>
      </c>
      <c r="Q501" s="151">
        <v>0</v>
      </c>
      <c r="R501" s="151">
        <v>0</v>
      </c>
      <c r="S501" s="152">
        <v>0.015</v>
      </c>
      <c r="T501" s="153">
        <v>1468</v>
      </c>
      <c r="U501" s="153">
        <v>8</v>
      </c>
      <c r="V501" s="153">
        <v>8</v>
      </c>
      <c r="W501" s="153">
        <v>0</v>
      </c>
      <c r="X501" s="151">
        <v>7</v>
      </c>
      <c r="Y501" s="154">
        <v>0.00544959128065395</v>
      </c>
      <c r="Z501" s="154">
        <v>0</v>
      </c>
      <c r="AA501" s="154">
        <v>0.0444444444444444</v>
      </c>
      <c r="AB501" s="155">
        <v>0</v>
      </c>
      <c r="AC501" s="156">
        <v>-0.0444444444444444</v>
      </c>
      <c r="AD501" s="157">
        <v>444</v>
      </c>
      <c r="AE501" s="158">
        <v>2</v>
      </c>
      <c r="AF501" s="158">
        <v>0</v>
      </c>
      <c r="AG501" s="158">
        <v>483</v>
      </c>
      <c r="AH501" s="158">
        <v>1</v>
      </c>
      <c r="AI501" s="158">
        <v>0</v>
      </c>
      <c r="AJ501" s="155">
        <v>0.0045045045045045</v>
      </c>
      <c r="AK501" s="155">
        <v>0.0020703933747412</v>
      </c>
      <c r="AL501" s="156">
        <v>0.0024341111297633</v>
      </c>
    </row>
    <row r="502" spans="1:38">
      <c r="A502" s="166" t="s">
        <v>260</v>
      </c>
      <c r="B502" s="167" t="s">
        <v>1801</v>
      </c>
      <c r="C502" s="167" t="s">
        <v>316</v>
      </c>
      <c r="D502" s="150">
        <v>949</v>
      </c>
      <c r="E502" s="150">
        <v>0</v>
      </c>
      <c r="F502" s="150">
        <v>0</v>
      </c>
      <c r="G502" s="150">
        <v>0</v>
      </c>
      <c r="H502" s="150">
        <v>0</v>
      </c>
      <c r="I502" s="151">
        <v>1017</v>
      </c>
      <c r="J502" s="151">
        <v>2</v>
      </c>
      <c r="K502" s="151">
        <v>2</v>
      </c>
      <c r="L502" s="151">
        <v>2</v>
      </c>
      <c r="M502" s="151">
        <v>0</v>
      </c>
      <c r="N502" s="151">
        <v>549</v>
      </c>
      <c r="O502" s="151">
        <v>46</v>
      </c>
      <c r="P502" s="151">
        <v>46</v>
      </c>
      <c r="Q502" s="151">
        <v>27</v>
      </c>
      <c r="R502" s="151">
        <v>0</v>
      </c>
      <c r="S502" s="152">
        <v>0.015</v>
      </c>
      <c r="T502" s="153">
        <v>17650</v>
      </c>
      <c r="U502" s="153">
        <v>494</v>
      </c>
      <c r="V502" s="153">
        <v>494</v>
      </c>
      <c r="W502" s="153">
        <v>0</v>
      </c>
      <c r="X502" s="151">
        <v>470</v>
      </c>
      <c r="Y502" s="154">
        <v>0.0279886685552408</v>
      </c>
      <c r="Z502" s="154">
        <v>0</v>
      </c>
      <c r="AA502" s="154">
        <v>0.00196656833824975</v>
      </c>
      <c r="AB502" s="155">
        <v>0.0837887067395264</v>
      </c>
      <c r="AC502" s="156">
        <v>-0.00196656833824975</v>
      </c>
      <c r="AD502" s="157">
        <v>5332</v>
      </c>
      <c r="AE502" s="158">
        <v>86</v>
      </c>
      <c r="AF502" s="158">
        <v>0</v>
      </c>
      <c r="AG502" s="158">
        <v>4286</v>
      </c>
      <c r="AH502" s="158">
        <v>371</v>
      </c>
      <c r="AI502" s="158">
        <v>0</v>
      </c>
      <c r="AJ502" s="155">
        <v>0.0161290322580645</v>
      </c>
      <c r="AK502" s="155">
        <v>0.0865608959402707</v>
      </c>
      <c r="AL502" s="156">
        <v>-0.0704318636822061</v>
      </c>
    </row>
    <row r="503" spans="1:38">
      <c r="A503" s="166" t="s">
        <v>260</v>
      </c>
      <c r="B503" s="167" t="s">
        <v>1801</v>
      </c>
      <c r="C503" s="167" t="s">
        <v>317</v>
      </c>
      <c r="D503" s="150">
        <v>0</v>
      </c>
      <c r="E503" s="150">
        <v>0</v>
      </c>
      <c r="F503" s="150">
        <v>0</v>
      </c>
      <c r="G503" s="150">
        <v>0</v>
      </c>
      <c r="H503" s="150">
        <v>0</v>
      </c>
      <c r="I503" s="151">
        <v>0</v>
      </c>
      <c r="J503" s="151">
        <v>0</v>
      </c>
      <c r="K503" s="151">
        <v>0</v>
      </c>
      <c r="L503" s="151">
        <v>0</v>
      </c>
      <c r="M503" s="151">
        <v>0</v>
      </c>
      <c r="N503" s="151">
        <v>0</v>
      </c>
      <c r="O503" s="151">
        <v>1</v>
      </c>
      <c r="P503" s="151">
        <v>1</v>
      </c>
      <c r="Q503" s="151">
        <v>0</v>
      </c>
      <c r="R503" s="151">
        <v>0</v>
      </c>
      <c r="S503" s="152">
        <v>0.015</v>
      </c>
      <c r="T503" s="153">
        <v>0</v>
      </c>
      <c r="U503" s="153">
        <v>2</v>
      </c>
      <c r="V503" s="153">
        <v>2</v>
      </c>
      <c r="W503" s="153">
        <v>0</v>
      </c>
      <c r="X503" s="151">
        <v>1</v>
      </c>
      <c r="Y503" s="154">
        <v>0</v>
      </c>
      <c r="Z503" s="154">
        <v>0</v>
      </c>
      <c r="AA503" s="154">
        <v>0</v>
      </c>
      <c r="AB503" s="155">
        <v>0</v>
      </c>
      <c r="AC503" s="156">
        <v>0</v>
      </c>
      <c r="AD503" s="157">
        <v>0</v>
      </c>
      <c r="AE503" s="158">
        <v>1</v>
      </c>
      <c r="AF503" s="158">
        <v>0</v>
      </c>
      <c r="AG503" s="158">
        <v>0</v>
      </c>
      <c r="AH503" s="158">
        <v>0</v>
      </c>
      <c r="AI503" s="158">
        <v>0</v>
      </c>
      <c r="AJ503" s="155">
        <v>0</v>
      </c>
      <c r="AK503" s="155">
        <v>0</v>
      </c>
      <c r="AL503" s="156">
        <v>0</v>
      </c>
    </row>
    <row r="504" spans="1:38">
      <c r="A504" s="166" t="s">
        <v>260</v>
      </c>
      <c r="B504" s="167" t="s">
        <v>1801</v>
      </c>
      <c r="C504" s="167" t="s">
        <v>318</v>
      </c>
      <c r="D504" s="150">
        <v>48</v>
      </c>
      <c r="E504" s="150">
        <v>0</v>
      </c>
      <c r="F504" s="150">
        <v>0</v>
      </c>
      <c r="G504" s="150">
        <v>0</v>
      </c>
      <c r="H504" s="150">
        <v>0</v>
      </c>
      <c r="I504" s="151">
        <v>0</v>
      </c>
      <c r="J504" s="151">
        <v>0</v>
      </c>
      <c r="K504" s="151">
        <v>0</v>
      </c>
      <c r="L504" s="151">
        <v>0</v>
      </c>
      <c r="M504" s="151">
        <v>0</v>
      </c>
      <c r="N504" s="151">
        <v>0</v>
      </c>
      <c r="O504" s="151">
        <v>0</v>
      </c>
      <c r="P504" s="151">
        <v>0</v>
      </c>
      <c r="Q504" s="151">
        <v>0</v>
      </c>
      <c r="R504" s="151">
        <v>0</v>
      </c>
      <c r="S504" s="152">
        <v>0.015</v>
      </c>
      <c r="T504" s="153">
        <v>63</v>
      </c>
      <c r="U504" s="153">
        <v>0</v>
      </c>
      <c r="V504" s="153">
        <v>0</v>
      </c>
      <c r="W504" s="153">
        <v>0</v>
      </c>
      <c r="X504" s="151">
        <v>0</v>
      </c>
      <c r="Y504" s="154">
        <v>0</v>
      </c>
      <c r="Z504" s="154">
        <v>0</v>
      </c>
      <c r="AA504" s="154">
        <v>0</v>
      </c>
      <c r="AB504" s="155">
        <v>0</v>
      </c>
      <c r="AC504" s="156">
        <v>0</v>
      </c>
      <c r="AD504" s="157">
        <v>61</v>
      </c>
      <c r="AE504" s="158">
        <v>0</v>
      </c>
      <c r="AF504" s="158">
        <v>0</v>
      </c>
      <c r="AG504" s="158">
        <v>2</v>
      </c>
      <c r="AH504" s="158">
        <v>0</v>
      </c>
      <c r="AI504" s="158">
        <v>0</v>
      </c>
      <c r="AJ504" s="155">
        <v>0</v>
      </c>
      <c r="AK504" s="155">
        <v>0</v>
      </c>
      <c r="AL504" s="156">
        <v>0</v>
      </c>
    </row>
    <row r="505" spans="1:38">
      <c r="A505" s="166" t="s">
        <v>260</v>
      </c>
      <c r="B505" s="167" t="s">
        <v>1801</v>
      </c>
      <c r="C505" s="167" t="s">
        <v>319</v>
      </c>
      <c r="D505" s="150">
        <v>101</v>
      </c>
      <c r="E505" s="150">
        <v>5</v>
      </c>
      <c r="F505" s="150">
        <v>5</v>
      </c>
      <c r="G505" s="150">
        <v>5</v>
      </c>
      <c r="H505" s="150">
        <v>0</v>
      </c>
      <c r="I505" s="151">
        <v>149</v>
      </c>
      <c r="J505" s="151">
        <v>11</v>
      </c>
      <c r="K505" s="151">
        <v>11</v>
      </c>
      <c r="L505" s="151">
        <v>11</v>
      </c>
      <c r="M505" s="151">
        <v>0</v>
      </c>
      <c r="N505" s="151">
        <v>118</v>
      </c>
      <c r="O505" s="151">
        <v>16</v>
      </c>
      <c r="P505" s="151">
        <v>16</v>
      </c>
      <c r="Q505" s="151">
        <v>15</v>
      </c>
      <c r="R505" s="151">
        <v>0</v>
      </c>
      <c r="S505" s="152">
        <v>0.015</v>
      </c>
      <c r="T505" s="153">
        <v>3565</v>
      </c>
      <c r="U505" s="153">
        <v>283</v>
      </c>
      <c r="V505" s="153">
        <v>283</v>
      </c>
      <c r="W505" s="153">
        <v>0</v>
      </c>
      <c r="X505" s="151">
        <v>280</v>
      </c>
      <c r="Y505" s="154">
        <v>0.079382889200561</v>
      </c>
      <c r="Z505" s="154">
        <v>0.0495049504950495</v>
      </c>
      <c r="AA505" s="154">
        <v>0.0738255033557047</v>
      </c>
      <c r="AB505" s="155">
        <v>0.135593220338983</v>
      </c>
      <c r="AC505" s="156">
        <v>-0.0243205528606552</v>
      </c>
      <c r="AD505" s="157">
        <v>845</v>
      </c>
      <c r="AE505" s="158">
        <v>47</v>
      </c>
      <c r="AF505" s="158">
        <v>0</v>
      </c>
      <c r="AG505" s="158">
        <v>949</v>
      </c>
      <c r="AH505" s="158">
        <v>108</v>
      </c>
      <c r="AI505" s="158">
        <v>0</v>
      </c>
      <c r="AJ505" s="155">
        <v>0.0556213017751479</v>
      </c>
      <c r="AK505" s="155">
        <v>0.113804004214963</v>
      </c>
      <c r="AL505" s="156">
        <v>-0.0581827024398152</v>
      </c>
    </row>
    <row r="506" spans="1:38">
      <c r="A506" s="166" t="s">
        <v>260</v>
      </c>
      <c r="B506" s="167" t="s">
        <v>1801</v>
      </c>
      <c r="C506" s="167" t="s">
        <v>320</v>
      </c>
      <c r="D506" s="150">
        <v>8176</v>
      </c>
      <c r="E506" s="150">
        <v>144</v>
      </c>
      <c r="F506" s="150">
        <v>93</v>
      </c>
      <c r="G506" s="150">
        <v>0</v>
      </c>
      <c r="H506" s="150">
        <v>0</v>
      </c>
      <c r="I506" s="151">
        <v>9815</v>
      </c>
      <c r="J506" s="151">
        <v>161</v>
      </c>
      <c r="K506" s="151">
        <v>161</v>
      </c>
      <c r="L506" s="151">
        <v>2</v>
      </c>
      <c r="M506" s="151">
        <v>0</v>
      </c>
      <c r="N506" s="151">
        <v>8283</v>
      </c>
      <c r="O506" s="151">
        <v>111</v>
      </c>
      <c r="P506" s="151">
        <v>111</v>
      </c>
      <c r="Q506" s="151">
        <v>30</v>
      </c>
      <c r="R506" s="151">
        <v>0</v>
      </c>
      <c r="S506" s="152">
        <v>0.015</v>
      </c>
      <c r="T506" s="153">
        <v>216163</v>
      </c>
      <c r="U506" s="153">
        <v>3130</v>
      </c>
      <c r="V506" s="153">
        <v>3079</v>
      </c>
      <c r="W506" s="153">
        <v>0</v>
      </c>
      <c r="X506" s="151">
        <v>2709</v>
      </c>
      <c r="Y506" s="154">
        <v>0.0144798138441824</v>
      </c>
      <c r="Z506" s="154">
        <v>0.0176125244618395</v>
      </c>
      <c r="AA506" s="154">
        <v>0.0164034640855833</v>
      </c>
      <c r="AB506" s="155">
        <v>0.0134009416877943</v>
      </c>
      <c r="AC506" s="156">
        <v>0.00120906037625624</v>
      </c>
      <c r="AD506" s="157">
        <v>58501</v>
      </c>
      <c r="AE506" s="158">
        <v>926</v>
      </c>
      <c r="AF506" s="158">
        <v>0</v>
      </c>
      <c r="AG506" s="158">
        <v>62750</v>
      </c>
      <c r="AH506" s="158">
        <v>962</v>
      </c>
      <c r="AI506" s="158">
        <v>0</v>
      </c>
      <c r="AJ506" s="155">
        <v>0.0158287892514658</v>
      </c>
      <c r="AK506" s="155">
        <v>0.0153306772908367</v>
      </c>
      <c r="AL506" s="156">
        <v>0.000498111960629136</v>
      </c>
    </row>
    <row r="507" spans="1:38">
      <c r="A507" s="166" t="s">
        <v>260</v>
      </c>
      <c r="B507" s="167" t="s">
        <v>1802</v>
      </c>
      <c r="C507" s="167" t="s">
        <v>321</v>
      </c>
      <c r="D507" s="150">
        <v>0</v>
      </c>
      <c r="E507" s="150">
        <v>0</v>
      </c>
      <c r="F507" s="150">
        <v>0</v>
      </c>
      <c r="G507" s="150">
        <v>0</v>
      </c>
      <c r="H507" s="150">
        <v>0</v>
      </c>
      <c r="I507" s="151">
        <v>0</v>
      </c>
      <c r="J507" s="151">
        <v>0</v>
      </c>
      <c r="K507" s="151">
        <v>0</v>
      </c>
      <c r="L507" s="151">
        <v>0</v>
      </c>
      <c r="M507" s="151">
        <v>0</v>
      </c>
      <c r="N507" s="151">
        <v>0</v>
      </c>
      <c r="O507" s="151">
        <v>0</v>
      </c>
      <c r="P507" s="151">
        <v>0</v>
      </c>
      <c r="Q507" s="151">
        <v>0</v>
      </c>
      <c r="R507" s="151">
        <v>0</v>
      </c>
      <c r="S507" s="152">
        <v>0.015</v>
      </c>
      <c r="T507" s="153">
        <v>0</v>
      </c>
      <c r="U507" s="153">
        <v>0</v>
      </c>
      <c r="V507" s="153">
        <v>0</v>
      </c>
      <c r="W507" s="153">
        <v>0</v>
      </c>
      <c r="X507" s="151">
        <v>0</v>
      </c>
      <c r="Y507" s="154">
        <v>0</v>
      </c>
      <c r="Z507" s="154">
        <v>0</v>
      </c>
      <c r="AA507" s="154">
        <v>0</v>
      </c>
      <c r="AB507" s="155">
        <v>0</v>
      </c>
      <c r="AC507" s="156">
        <v>0</v>
      </c>
      <c r="AD507" s="157">
        <v>0</v>
      </c>
      <c r="AE507" s="158">
        <v>0</v>
      </c>
      <c r="AF507" s="158">
        <v>0</v>
      </c>
      <c r="AG507" s="158">
        <v>0</v>
      </c>
      <c r="AH507" s="158">
        <v>0</v>
      </c>
      <c r="AI507" s="158">
        <v>0</v>
      </c>
      <c r="AJ507" s="155">
        <v>0</v>
      </c>
      <c r="AK507" s="155">
        <v>0</v>
      </c>
      <c r="AL507" s="156">
        <v>0</v>
      </c>
    </row>
    <row r="508" spans="1:38">
      <c r="A508" s="166" t="s">
        <v>260</v>
      </c>
      <c r="B508" s="167" t="s">
        <v>1802</v>
      </c>
      <c r="C508" s="167" t="s">
        <v>322</v>
      </c>
      <c r="D508" s="150">
        <v>11311</v>
      </c>
      <c r="E508" s="150">
        <v>247</v>
      </c>
      <c r="F508" s="150">
        <v>129</v>
      </c>
      <c r="G508" s="150">
        <v>1</v>
      </c>
      <c r="H508" s="150">
        <v>0</v>
      </c>
      <c r="I508" s="151">
        <v>13036</v>
      </c>
      <c r="J508" s="151">
        <v>319</v>
      </c>
      <c r="K508" s="151">
        <v>319</v>
      </c>
      <c r="L508" s="151">
        <v>0</v>
      </c>
      <c r="M508" s="151">
        <v>0</v>
      </c>
      <c r="N508" s="151">
        <v>12922</v>
      </c>
      <c r="O508" s="151">
        <v>249</v>
      </c>
      <c r="P508" s="151">
        <v>249</v>
      </c>
      <c r="Q508" s="151">
        <v>127</v>
      </c>
      <c r="R508" s="151">
        <v>0</v>
      </c>
      <c r="S508" s="152">
        <v>0.015</v>
      </c>
      <c r="T508" s="153">
        <v>300512</v>
      </c>
      <c r="U508" s="153">
        <v>6303</v>
      </c>
      <c r="V508" s="153">
        <v>6184</v>
      </c>
      <c r="W508" s="153">
        <v>0</v>
      </c>
      <c r="X508" s="151">
        <v>5527</v>
      </c>
      <c r="Y508" s="154">
        <v>0.0209742040251304</v>
      </c>
      <c r="Z508" s="154">
        <v>0.0218371496773053</v>
      </c>
      <c r="AA508" s="154">
        <v>0.0244706965326787</v>
      </c>
      <c r="AB508" s="155">
        <v>0.0192694629314348</v>
      </c>
      <c r="AC508" s="156">
        <v>-0.00263354685537346</v>
      </c>
      <c r="AD508" s="157">
        <v>78326</v>
      </c>
      <c r="AE508" s="158">
        <v>1706</v>
      </c>
      <c r="AF508" s="158">
        <v>0</v>
      </c>
      <c r="AG508" s="158">
        <v>85128</v>
      </c>
      <c r="AH508" s="158">
        <v>1822</v>
      </c>
      <c r="AI508" s="158">
        <v>0</v>
      </c>
      <c r="AJ508" s="155">
        <v>0.0217807624543574</v>
      </c>
      <c r="AK508" s="155">
        <v>0.0214030636218401</v>
      </c>
      <c r="AL508" s="156">
        <v>0.000377698832517377</v>
      </c>
    </row>
    <row r="509" spans="1:38">
      <c r="A509" s="166" t="s">
        <v>260</v>
      </c>
      <c r="B509" s="167" t="s">
        <v>1802</v>
      </c>
      <c r="C509" s="167" t="s">
        <v>323</v>
      </c>
      <c r="D509" s="150">
        <v>16836</v>
      </c>
      <c r="E509" s="150">
        <v>371</v>
      </c>
      <c r="F509" s="150">
        <v>233</v>
      </c>
      <c r="G509" s="150">
        <v>2</v>
      </c>
      <c r="H509" s="150">
        <v>0</v>
      </c>
      <c r="I509" s="151">
        <v>18496</v>
      </c>
      <c r="J509" s="151">
        <v>371</v>
      </c>
      <c r="K509" s="151">
        <v>368</v>
      </c>
      <c r="L509" s="151">
        <v>50</v>
      </c>
      <c r="M509" s="151">
        <v>0</v>
      </c>
      <c r="N509" s="151">
        <v>18441</v>
      </c>
      <c r="O509" s="151">
        <v>344</v>
      </c>
      <c r="P509" s="151">
        <v>344</v>
      </c>
      <c r="Q509" s="151">
        <v>238</v>
      </c>
      <c r="R509" s="151">
        <v>0</v>
      </c>
      <c r="S509" s="152">
        <v>0.015</v>
      </c>
      <c r="T509" s="153">
        <v>420060</v>
      </c>
      <c r="U509" s="153">
        <v>8388</v>
      </c>
      <c r="V509" s="153">
        <v>8246</v>
      </c>
      <c r="W509" s="153">
        <v>9</v>
      </c>
      <c r="X509" s="151">
        <v>7477</v>
      </c>
      <c r="Y509" s="154">
        <v>0.0199471504070847</v>
      </c>
      <c r="Z509" s="154">
        <v>0.0220361130909955</v>
      </c>
      <c r="AA509" s="154">
        <v>0.0200583910034602</v>
      </c>
      <c r="AB509" s="155">
        <v>0.0186540860040128</v>
      </c>
      <c r="AC509" s="156">
        <v>0.00197772208753528</v>
      </c>
      <c r="AD509" s="157">
        <v>113740</v>
      </c>
      <c r="AE509" s="158">
        <v>2384</v>
      </c>
      <c r="AF509" s="158">
        <v>0</v>
      </c>
      <c r="AG509" s="158">
        <v>118964</v>
      </c>
      <c r="AH509" s="158">
        <v>2434</v>
      </c>
      <c r="AI509" s="158">
        <v>6</v>
      </c>
      <c r="AJ509" s="155">
        <v>0.0209600844030244</v>
      </c>
      <c r="AK509" s="155">
        <v>0.0204095356578461</v>
      </c>
      <c r="AL509" s="156">
        <v>0.000550548745178368</v>
      </c>
    </row>
    <row r="510" spans="1:38">
      <c r="A510" s="166" t="s">
        <v>260</v>
      </c>
      <c r="B510" s="167" t="s">
        <v>1802</v>
      </c>
      <c r="C510" s="167" t="s">
        <v>324</v>
      </c>
      <c r="D510" s="150">
        <v>0</v>
      </c>
      <c r="E510" s="150">
        <v>0</v>
      </c>
      <c r="F510" s="150">
        <v>0</v>
      </c>
      <c r="G510" s="150">
        <v>0</v>
      </c>
      <c r="H510" s="150">
        <v>0</v>
      </c>
      <c r="I510" s="151">
        <v>0</v>
      </c>
      <c r="J510" s="151">
        <v>1</v>
      </c>
      <c r="K510" s="151">
        <v>1</v>
      </c>
      <c r="L510" s="151">
        <v>1</v>
      </c>
      <c r="M510" s="151">
        <v>0</v>
      </c>
      <c r="N510" s="151">
        <v>0</v>
      </c>
      <c r="O510" s="151">
        <v>0</v>
      </c>
      <c r="P510" s="151">
        <v>0</v>
      </c>
      <c r="Q510" s="151">
        <v>0</v>
      </c>
      <c r="R510" s="151">
        <v>0</v>
      </c>
      <c r="S510" s="152">
        <v>0.015</v>
      </c>
      <c r="T510" s="153">
        <v>0</v>
      </c>
      <c r="U510" s="153">
        <v>4</v>
      </c>
      <c r="V510" s="153">
        <v>4</v>
      </c>
      <c r="W510" s="153">
        <v>0</v>
      </c>
      <c r="X510" s="151">
        <v>4</v>
      </c>
      <c r="Y510" s="154">
        <v>0</v>
      </c>
      <c r="Z510" s="154">
        <v>0</v>
      </c>
      <c r="AA510" s="154">
        <v>0</v>
      </c>
      <c r="AB510" s="155">
        <v>0</v>
      </c>
      <c r="AC510" s="156">
        <v>0</v>
      </c>
      <c r="AD510" s="157">
        <v>0</v>
      </c>
      <c r="AE510" s="158">
        <v>1</v>
      </c>
      <c r="AF510" s="158">
        <v>0</v>
      </c>
      <c r="AG510" s="158">
        <v>0</v>
      </c>
      <c r="AH510" s="158">
        <v>0</v>
      </c>
      <c r="AI510" s="158">
        <v>0</v>
      </c>
      <c r="AJ510" s="155">
        <v>0</v>
      </c>
      <c r="AK510" s="155">
        <v>0</v>
      </c>
      <c r="AL510" s="156">
        <v>0</v>
      </c>
    </row>
    <row r="511" spans="1:38">
      <c r="A511" s="166" t="s">
        <v>260</v>
      </c>
      <c r="B511" s="167" t="s">
        <v>1802</v>
      </c>
      <c r="C511" s="167" t="s">
        <v>325</v>
      </c>
      <c r="D511" s="150">
        <v>0</v>
      </c>
      <c r="E511" s="150">
        <v>0</v>
      </c>
      <c r="F511" s="150">
        <v>0</v>
      </c>
      <c r="G511" s="150">
        <v>0</v>
      </c>
      <c r="H511" s="150">
        <v>0</v>
      </c>
      <c r="I511" s="151">
        <v>0</v>
      </c>
      <c r="J511" s="151">
        <v>0</v>
      </c>
      <c r="K511" s="151">
        <v>0</v>
      </c>
      <c r="L511" s="151">
        <v>0</v>
      </c>
      <c r="M511" s="151">
        <v>0</v>
      </c>
      <c r="N511" s="151">
        <v>0</v>
      </c>
      <c r="O511" s="151">
        <v>0</v>
      </c>
      <c r="P511" s="151">
        <v>0</v>
      </c>
      <c r="Q511" s="151">
        <v>0</v>
      </c>
      <c r="R511" s="151">
        <v>0</v>
      </c>
      <c r="S511" s="152">
        <v>0.015</v>
      </c>
      <c r="T511" s="153">
        <v>0</v>
      </c>
      <c r="U511" s="153">
        <v>0</v>
      </c>
      <c r="V511" s="153">
        <v>0</v>
      </c>
      <c r="W511" s="153">
        <v>0</v>
      </c>
      <c r="X511" s="151">
        <v>0</v>
      </c>
      <c r="Y511" s="154">
        <v>0</v>
      </c>
      <c r="Z511" s="154">
        <v>0</v>
      </c>
      <c r="AA511" s="154">
        <v>0</v>
      </c>
      <c r="AB511" s="155">
        <v>0</v>
      </c>
      <c r="AC511" s="156">
        <v>0</v>
      </c>
      <c r="AD511" s="157">
        <v>0</v>
      </c>
      <c r="AE511" s="158">
        <v>0</v>
      </c>
      <c r="AF511" s="158">
        <v>0</v>
      </c>
      <c r="AG511" s="158">
        <v>0</v>
      </c>
      <c r="AH511" s="158">
        <v>0</v>
      </c>
      <c r="AI511" s="158">
        <v>0</v>
      </c>
      <c r="AJ511" s="155">
        <v>0</v>
      </c>
      <c r="AK511" s="155">
        <v>0</v>
      </c>
      <c r="AL511" s="156">
        <v>0</v>
      </c>
    </row>
    <row r="512" spans="1:38">
      <c r="A512" s="166" t="s">
        <v>260</v>
      </c>
      <c r="B512" s="167" t="s">
        <v>1802</v>
      </c>
      <c r="C512" s="167" t="s">
        <v>326</v>
      </c>
      <c r="D512" s="150">
        <v>1</v>
      </c>
      <c r="E512" s="150">
        <v>0</v>
      </c>
      <c r="F512" s="150">
        <v>0</v>
      </c>
      <c r="G512" s="150">
        <v>0</v>
      </c>
      <c r="H512" s="150">
        <v>0</v>
      </c>
      <c r="I512" s="151">
        <v>86</v>
      </c>
      <c r="J512" s="151">
        <v>0</v>
      </c>
      <c r="K512" s="151">
        <v>0</v>
      </c>
      <c r="L512" s="151">
        <v>0</v>
      </c>
      <c r="M512" s="151">
        <v>0</v>
      </c>
      <c r="N512" s="151">
        <v>1</v>
      </c>
      <c r="O512" s="151">
        <v>0</v>
      </c>
      <c r="P512" s="151">
        <v>0</v>
      </c>
      <c r="Q512" s="151">
        <v>0</v>
      </c>
      <c r="R512" s="151">
        <v>0</v>
      </c>
      <c r="S512" s="152">
        <v>0.015</v>
      </c>
      <c r="T512" s="153">
        <v>1295</v>
      </c>
      <c r="U512" s="153">
        <v>7</v>
      </c>
      <c r="V512" s="153">
        <v>7</v>
      </c>
      <c r="W512" s="153">
        <v>0</v>
      </c>
      <c r="X512" s="151">
        <v>7</v>
      </c>
      <c r="Y512" s="154">
        <v>0.00540540540540541</v>
      </c>
      <c r="Z512" s="154">
        <v>0</v>
      </c>
      <c r="AA512" s="154">
        <v>0</v>
      </c>
      <c r="AB512" s="155">
        <v>0</v>
      </c>
      <c r="AC512" s="156">
        <v>0</v>
      </c>
      <c r="AD512" s="157">
        <v>287</v>
      </c>
      <c r="AE512" s="158">
        <v>1</v>
      </c>
      <c r="AF512" s="158">
        <v>0</v>
      </c>
      <c r="AG512" s="158">
        <v>457</v>
      </c>
      <c r="AH512" s="158">
        <v>1</v>
      </c>
      <c r="AI512" s="158">
        <v>0</v>
      </c>
      <c r="AJ512" s="155">
        <v>0.00348432055749129</v>
      </c>
      <c r="AK512" s="155">
        <v>0.00218818380743982</v>
      </c>
      <c r="AL512" s="156">
        <v>0.00129613675005146</v>
      </c>
    </row>
    <row r="513" spans="1:38">
      <c r="A513" s="166" t="s">
        <v>260</v>
      </c>
      <c r="B513" s="167" t="s">
        <v>1802</v>
      </c>
      <c r="C513" s="167" t="s">
        <v>327</v>
      </c>
      <c r="D513" s="150">
        <v>110</v>
      </c>
      <c r="E513" s="150">
        <v>0</v>
      </c>
      <c r="F513" s="150">
        <v>0</v>
      </c>
      <c r="G513" s="150">
        <v>0</v>
      </c>
      <c r="H513" s="150">
        <v>0</v>
      </c>
      <c r="I513" s="151">
        <v>3</v>
      </c>
      <c r="J513" s="151">
        <v>0</v>
      </c>
      <c r="K513" s="151">
        <v>0</v>
      </c>
      <c r="L513" s="151">
        <v>0</v>
      </c>
      <c r="M513" s="151">
        <v>0</v>
      </c>
      <c r="N513" s="151">
        <v>211</v>
      </c>
      <c r="O513" s="151">
        <v>0</v>
      </c>
      <c r="P513" s="151">
        <v>0</v>
      </c>
      <c r="Q513" s="151">
        <v>0</v>
      </c>
      <c r="R513" s="151">
        <v>0</v>
      </c>
      <c r="S513" s="152">
        <v>0.015</v>
      </c>
      <c r="T513" s="153">
        <v>2477</v>
      </c>
      <c r="U513" s="153">
        <v>5</v>
      </c>
      <c r="V513" s="153">
        <v>5</v>
      </c>
      <c r="W513" s="153">
        <v>0</v>
      </c>
      <c r="X513" s="151">
        <v>3</v>
      </c>
      <c r="Y513" s="154">
        <v>0.0020185708518369</v>
      </c>
      <c r="Z513" s="154">
        <v>0</v>
      </c>
      <c r="AA513" s="154">
        <v>0</v>
      </c>
      <c r="AB513" s="155">
        <v>0</v>
      </c>
      <c r="AC513" s="156">
        <v>0</v>
      </c>
      <c r="AD513" s="157">
        <v>675</v>
      </c>
      <c r="AE513" s="158">
        <v>0</v>
      </c>
      <c r="AF513" s="158">
        <v>0</v>
      </c>
      <c r="AG513" s="158">
        <v>744</v>
      </c>
      <c r="AH513" s="158">
        <v>2</v>
      </c>
      <c r="AI513" s="158">
        <v>0</v>
      </c>
      <c r="AJ513" s="155">
        <v>0</v>
      </c>
      <c r="AK513" s="155">
        <v>0.00268817204301075</v>
      </c>
      <c r="AL513" s="156">
        <v>-0.00268817204301075</v>
      </c>
    </row>
    <row r="514" spans="1:38">
      <c r="A514" s="166" t="s">
        <v>260</v>
      </c>
      <c r="B514" s="167" t="s">
        <v>1802</v>
      </c>
      <c r="C514" s="167" t="s">
        <v>328</v>
      </c>
      <c r="D514" s="150">
        <v>247</v>
      </c>
      <c r="E514" s="150">
        <v>1</v>
      </c>
      <c r="F514" s="150">
        <v>1</v>
      </c>
      <c r="G514" s="150">
        <v>1</v>
      </c>
      <c r="H514" s="150">
        <v>0</v>
      </c>
      <c r="I514" s="151">
        <v>138</v>
      </c>
      <c r="J514" s="151">
        <v>7</v>
      </c>
      <c r="K514" s="151">
        <v>7</v>
      </c>
      <c r="L514" s="151">
        <v>7</v>
      </c>
      <c r="M514" s="151">
        <v>0</v>
      </c>
      <c r="N514" s="151">
        <v>136</v>
      </c>
      <c r="O514" s="151">
        <v>2</v>
      </c>
      <c r="P514" s="151">
        <v>2</v>
      </c>
      <c r="Q514" s="151">
        <v>2</v>
      </c>
      <c r="R514" s="151">
        <v>0</v>
      </c>
      <c r="S514" s="152">
        <v>0.015</v>
      </c>
      <c r="T514" s="153">
        <v>3423</v>
      </c>
      <c r="U514" s="153">
        <v>20</v>
      </c>
      <c r="V514" s="153">
        <v>20</v>
      </c>
      <c r="W514" s="153">
        <v>0</v>
      </c>
      <c r="X514" s="151">
        <v>20</v>
      </c>
      <c r="Y514" s="154">
        <v>0.0058428279287175</v>
      </c>
      <c r="Z514" s="154">
        <v>0.00404858299595142</v>
      </c>
      <c r="AA514" s="154">
        <v>0.0507246376811594</v>
      </c>
      <c r="AB514" s="155">
        <v>0.0147058823529412</v>
      </c>
      <c r="AC514" s="156">
        <v>-0.046676054685208</v>
      </c>
      <c r="AD514" s="157">
        <v>1093</v>
      </c>
      <c r="AE514" s="158">
        <v>12</v>
      </c>
      <c r="AF514" s="158">
        <v>0</v>
      </c>
      <c r="AG514" s="158">
        <v>1015</v>
      </c>
      <c r="AH514" s="158">
        <v>4</v>
      </c>
      <c r="AI514" s="158">
        <v>0</v>
      </c>
      <c r="AJ514" s="155">
        <v>0.0109789569990851</v>
      </c>
      <c r="AK514" s="155">
        <v>0.00394088669950739</v>
      </c>
      <c r="AL514" s="156">
        <v>0.0070380702995777</v>
      </c>
    </row>
    <row r="515" spans="1:38">
      <c r="A515" s="166" t="s">
        <v>260</v>
      </c>
      <c r="B515" s="167" t="s">
        <v>1802</v>
      </c>
      <c r="C515" s="167" t="s">
        <v>329</v>
      </c>
      <c r="D515" s="150">
        <v>218</v>
      </c>
      <c r="E515" s="150">
        <v>0</v>
      </c>
      <c r="F515" s="150">
        <v>0</v>
      </c>
      <c r="G515" s="150">
        <v>0</v>
      </c>
      <c r="H515" s="150">
        <v>0</v>
      </c>
      <c r="I515" s="151">
        <v>231</v>
      </c>
      <c r="J515" s="151">
        <v>0</v>
      </c>
      <c r="K515" s="151">
        <v>0</v>
      </c>
      <c r="L515" s="151">
        <v>0</v>
      </c>
      <c r="M515" s="151">
        <v>0</v>
      </c>
      <c r="N515" s="151">
        <v>231</v>
      </c>
      <c r="O515" s="151">
        <v>0</v>
      </c>
      <c r="P515" s="151">
        <v>0</v>
      </c>
      <c r="Q515" s="151">
        <v>0</v>
      </c>
      <c r="R515" s="151">
        <v>0</v>
      </c>
      <c r="S515" s="152">
        <v>0.015</v>
      </c>
      <c r="T515" s="153">
        <v>6678</v>
      </c>
      <c r="U515" s="153">
        <v>6</v>
      </c>
      <c r="V515" s="153">
        <v>6</v>
      </c>
      <c r="W515" s="153">
        <v>0</v>
      </c>
      <c r="X515" s="151">
        <v>6</v>
      </c>
      <c r="Y515" s="154">
        <v>0.000898472596585804</v>
      </c>
      <c r="Z515" s="154">
        <v>0</v>
      </c>
      <c r="AA515" s="154">
        <v>0</v>
      </c>
      <c r="AB515" s="155">
        <v>0</v>
      </c>
      <c r="AC515" s="156">
        <v>0</v>
      </c>
      <c r="AD515" s="157">
        <v>2123</v>
      </c>
      <c r="AE515" s="158">
        <v>1</v>
      </c>
      <c r="AF515" s="158">
        <v>0</v>
      </c>
      <c r="AG515" s="158">
        <v>1757</v>
      </c>
      <c r="AH515" s="158">
        <v>3</v>
      </c>
      <c r="AI515" s="158">
        <v>0</v>
      </c>
      <c r="AJ515" s="155">
        <v>0.000471031559114461</v>
      </c>
      <c r="AK515" s="155">
        <v>0.00170745589072282</v>
      </c>
      <c r="AL515" s="156">
        <v>-0.00123642433160836</v>
      </c>
    </row>
    <row r="516" spans="1:38">
      <c r="A516" s="166" t="s">
        <v>260</v>
      </c>
      <c r="B516" s="167" t="s">
        <v>1802</v>
      </c>
      <c r="C516" s="167" t="s">
        <v>330</v>
      </c>
      <c r="D516" s="150">
        <v>0</v>
      </c>
      <c r="E516" s="150">
        <v>0</v>
      </c>
      <c r="F516" s="150">
        <v>0</v>
      </c>
      <c r="G516" s="150">
        <v>0</v>
      </c>
      <c r="H516" s="150">
        <v>0</v>
      </c>
      <c r="I516" s="151">
        <v>1</v>
      </c>
      <c r="J516" s="151">
        <v>2</v>
      </c>
      <c r="K516" s="151">
        <v>2</v>
      </c>
      <c r="L516" s="151">
        <v>2</v>
      </c>
      <c r="M516" s="151">
        <v>0</v>
      </c>
      <c r="N516" s="151">
        <v>29</v>
      </c>
      <c r="O516" s="151">
        <v>0</v>
      </c>
      <c r="P516" s="151">
        <v>0</v>
      </c>
      <c r="Q516" s="151">
        <v>0</v>
      </c>
      <c r="R516" s="151">
        <v>0</v>
      </c>
      <c r="S516" s="152">
        <v>0.015</v>
      </c>
      <c r="T516" s="153">
        <v>260</v>
      </c>
      <c r="U516" s="153">
        <v>16</v>
      </c>
      <c r="V516" s="153">
        <v>16</v>
      </c>
      <c r="W516" s="153">
        <v>0</v>
      </c>
      <c r="X516" s="151">
        <v>16</v>
      </c>
      <c r="Y516" s="154">
        <v>0.0615384615384615</v>
      </c>
      <c r="Z516" s="154">
        <v>0</v>
      </c>
      <c r="AA516" s="154">
        <v>2</v>
      </c>
      <c r="AB516" s="155">
        <v>0</v>
      </c>
      <c r="AC516" s="156">
        <v>-2</v>
      </c>
      <c r="AD516" s="157">
        <v>65</v>
      </c>
      <c r="AE516" s="158">
        <v>2</v>
      </c>
      <c r="AF516" s="158">
        <v>0</v>
      </c>
      <c r="AG516" s="158">
        <v>79</v>
      </c>
      <c r="AH516" s="158">
        <v>0</v>
      </c>
      <c r="AI516" s="158">
        <v>0</v>
      </c>
      <c r="AJ516" s="155">
        <v>0.0307692307692308</v>
      </c>
      <c r="AK516" s="155">
        <v>0</v>
      </c>
      <c r="AL516" s="156">
        <v>0.0307692307692308</v>
      </c>
    </row>
    <row r="517" spans="1:38">
      <c r="A517" s="166" t="s">
        <v>260</v>
      </c>
      <c r="B517" s="167" t="s">
        <v>1802</v>
      </c>
      <c r="C517" s="167" t="s">
        <v>331</v>
      </c>
      <c r="D517" s="150">
        <v>9292</v>
      </c>
      <c r="E517" s="150">
        <v>182</v>
      </c>
      <c r="F517" s="150">
        <v>109</v>
      </c>
      <c r="G517" s="150">
        <v>0</v>
      </c>
      <c r="H517" s="150">
        <v>0</v>
      </c>
      <c r="I517" s="151">
        <v>10506</v>
      </c>
      <c r="J517" s="151">
        <v>201</v>
      </c>
      <c r="K517" s="151">
        <v>201</v>
      </c>
      <c r="L517" s="151">
        <v>21</v>
      </c>
      <c r="M517" s="151">
        <v>0</v>
      </c>
      <c r="N517" s="151">
        <v>10469</v>
      </c>
      <c r="O517" s="151">
        <v>142</v>
      </c>
      <c r="P517" s="151">
        <v>142</v>
      </c>
      <c r="Q517" s="151">
        <v>100</v>
      </c>
      <c r="R517" s="151">
        <v>0</v>
      </c>
      <c r="S517" s="152">
        <v>0.015</v>
      </c>
      <c r="T517" s="153">
        <v>240966</v>
      </c>
      <c r="U517" s="153">
        <v>4258</v>
      </c>
      <c r="V517" s="153">
        <v>4185</v>
      </c>
      <c r="W517" s="153">
        <v>0</v>
      </c>
      <c r="X517" s="151">
        <v>3808</v>
      </c>
      <c r="Y517" s="154">
        <v>0.0176705427321697</v>
      </c>
      <c r="Z517" s="154">
        <v>0.0195867412828239</v>
      </c>
      <c r="AA517" s="154">
        <v>0.019131924614506</v>
      </c>
      <c r="AB517" s="155">
        <v>0.0135638551915178</v>
      </c>
      <c r="AC517" s="156">
        <v>0.000454816668317939</v>
      </c>
      <c r="AD517" s="157">
        <v>63304</v>
      </c>
      <c r="AE517" s="158">
        <v>1189</v>
      </c>
      <c r="AF517" s="158">
        <v>0</v>
      </c>
      <c r="AG517" s="158">
        <v>68176</v>
      </c>
      <c r="AH517" s="158">
        <v>1278</v>
      </c>
      <c r="AI517" s="158">
        <v>0</v>
      </c>
      <c r="AJ517" s="155">
        <v>0.0187823834196891</v>
      </c>
      <c r="AK517" s="155">
        <v>0.0187455996245013</v>
      </c>
      <c r="AL517" s="156">
        <v>3.67837951878308e-5</v>
      </c>
    </row>
    <row r="518" spans="1:38">
      <c r="A518" s="166" t="s">
        <v>260</v>
      </c>
      <c r="B518" s="167" t="s">
        <v>1802</v>
      </c>
      <c r="C518" s="167" t="s">
        <v>332</v>
      </c>
      <c r="D518" s="150">
        <v>0</v>
      </c>
      <c r="E518" s="150">
        <v>0</v>
      </c>
      <c r="F518" s="150">
        <v>0</v>
      </c>
      <c r="G518" s="150">
        <v>0</v>
      </c>
      <c r="H518" s="150">
        <v>0</v>
      </c>
      <c r="I518" s="151">
        <v>0</v>
      </c>
      <c r="J518" s="151">
        <v>0</v>
      </c>
      <c r="K518" s="151">
        <v>0</v>
      </c>
      <c r="L518" s="151">
        <v>0</v>
      </c>
      <c r="M518" s="151">
        <v>0</v>
      </c>
      <c r="N518" s="151">
        <v>0</v>
      </c>
      <c r="O518" s="151">
        <v>0</v>
      </c>
      <c r="P518" s="151">
        <v>0</v>
      </c>
      <c r="Q518" s="151">
        <v>0</v>
      </c>
      <c r="R518" s="151">
        <v>0</v>
      </c>
      <c r="S518" s="152">
        <v>0.015</v>
      </c>
      <c r="T518" s="153">
        <v>1</v>
      </c>
      <c r="U518" s="153">
        <v>1</v>
      </c>
      <c r="V518" s="153">
        <v>1</v>
      </c>
      <c r="W518" s="153">
        <v>0</v>
      </c>
      <c r="X518" s="151">
        <v>1</v>
      </c>
      <c r="Y518" s="154">
        <v>1</v>
      </c>
      <c r="Z518" s="154">
        <v>0</v>
      </c>
      <c r="AA518" s="154">
        <v>0</v>
      </c>
      <c r="AB518" s="155">
        <v>0</v>
      </c>
      <c r="AC518" s="156">
        <v>0</v>
      </c>
      <c r="AD518" s="157">
        <v>0</v>
      </c>
      <c r="AE518" s="158">
        <v>0</v>
      </c>
      <c r="AF518" s="158">
        <v>0</v>
      </c>
      <c r="AG518" s="158">
        <v>1</v>
      </c>
      <c r="AH518" s="158">
        <v>1</v>
      </c>
      <c r="AI518" s="158">
        <v>0</v>
      </c>
      <c r="AJ518" s="155">
        <v>0</v>
      </c>
      <c r="AK518" s="155">
        <v>1</v>
      </c>
      <c r="AL518" s="156">
        <v>-1</v>
      </c>
    </row>
    <row r="519" spans="1:38">
      <c r="A519" s="166" t="s">
        <v>260</v>
      </c>
      <c r="B519" s="167" t="s">
        <v>1802</v>
      </c>
      <c r="C519" s="167" t="s">
        <v>333</v>
      </c>
      <c r="D519" s="150">
        <v>153</v>
      </c>
      <c r="E519" s="150">
        <v>1</v>
      </c>
      <c r="F519" s="150">
        <v>0</v>
      </c>
      <c r="G519" s="150">
        <v>0</v>
      </c>
      <c r="H519" s="150">
        <v>0</v>
      </c>
      <c r="I519" s="151">
        <v>209</v>
      </c>
      <c r="J519" s="151">
        <v>0</v>
      </c>
      <c r="K519" s="151">
        <v>0</v>
      </c>
      <c r="L519" s="151">
        <v>0</v>
      </c>
      <c r="M519" s="151">
        <v>0</v>
      </c>
      <c r="N519" s="151">
        <v>127</v>
      </c>
      <c r="O519" s="151">
        <v>2</v>
      </c>
      <c r="P519" s="151">
        <v>2</v>
      </c>
      <c r="Q519" s="151">
        <v>2</v>
      </c>
      <c r="R519" s="151">
        <v>0</v>
      </c>
      <c r="S519" s="152">
        <v>0.015</v>
      </c>
      <c r="T519" s="153">
        <v>4074</v>
      </c>
      <c r="U519" s="153">
        <v>45</v>
      </c>
      <c r="V519" s="153">
        <v>44</v>
      </c>
      <c r="W519" s="153">
        <v>0</v>
      </c>
      <c r="X519" s="151">
        <v>39</v>
      </c>
      <c r="Y519" s="154">
        <v>0.0110456553755523</v>
      </c>
      <c r="Z519" s="154">
        <v>0.0065359477124183</v>
      </c>
      <c r="AA519" s="154">
        <v>0</v>
      </c>
      <c r="AB519" s="155">
        <v>0.015748031496063</v>
      </c>
      <c r="AC519" s="156">
        <v>0.0065359477124183</v>
      </c>
      <c r="AD519" s="157">
        <v>1133</v>
      </c>
      <c r="AE519" s="158">
        <v>10</v>
      </c>
      <c r="AF519" s="158">
        <v>0</v>
      </c>
      <c r="AG519" s="158">
        <v>1262</v>
      </c>
      <c r="AH519" s="158">
        <v>21</v>
      </c>
      <c r="AI519" s="158">
        <v>0</v>
      </c>
      <c r="AJ519" s="155">
        <v>0.0088261253309797</v>
      </c>
      <c r="AK519" s="155">
        <v>0.0166402535657686</v>
      </c>
      <c r="AL519" s="156">
        <v>-0.00781412823478892</v>
      </c>
    </row>
    <row r="520" spans="1:38">
      <c r="A520" s="166" t="s">
        <v>260</v>
      </c>
      <c r="B520" s="167" t="s">
        <v>1802</v>
      </c>
      <c r="C520" s="167" t="s">
        <v>334</v>
      </c>
      <c r="D520" s="150">
        <v>8032</v>
      </c>
      <c r="E520" s="150">
        <v>209</v>
      </c>
      <c r="F520" s="150">
        <v>134</v>
      </c>
      <c r="G520" s="150">
        <v>0</v>
      </c>
      <c r="H520" s="150">
        <v>0</v>
      </c>
      <c r="I520" s="151">
        <v>8863</v>
      </c>
      <c r="J520" s="151">
        <v>197</v>
      </c>
      <c r="K520" s="151">
        <v>197</v>
      </c>
      <c r="L520" s="151">
        <v>33</v>
      </c>
      <c r="M520" s="151">
        <v>0</v>
      </c>
      <c r="N520" s="151">
        <v>8977</v>
      </c>
      <c r="O520" s="151">
        <v>176</v>
      </c>
      <c r="P520" s="151">
        <v>176</v>
      </c>
      <c r="Q520" s="151">
        <v>120</v>
      </c>
      <c r="R520" s="151">
        <v>0</v>
      </c>
      <c r="S520" s="152">
        <v>0.015</v>
      </c>
      <c r="T520" s="153">
        <v>194695</v>
      </c>
      <c r="U520" s="153">
        <v>4160</v>
      </c>
      <c r="V520" s="153">
        <v>4085</v>
      </c>
      <c r="W520" s="153">
        <v>0</v>
      </c>
      <c r="X520" s="151">
        <v>3679</v>
      </c>
      <c r="Y520" s="154">
        <v>0.0213667531266853</v>
      </c>
      <c r="Z520" s="154">
        <v>0.0260209163346614</v>
      </c>
      <c r="AA520" s="154">
        <v>0.0222272368272594</v>
      </c>
      <c r="AB520" s="155">
        <v>0.0196056589060934</v>
      </c>
      <c r="AC520" s="156">
        <v>0.00379367950740196</v>
      </c>
      <c r="AD520" s="157">
        <v>55029</v>
      </c>
      <c r="AE520" s="158">
        <v>1264</v>
      </c>
      <c r="AF520" s="158">
        <v>0</v>
      </c>
      <c r="AG520" s="158">
        <v>55715</v>
      </c>
      <c r="AH520" s="158">
        <v>1151</v>
      </c>
      <c r="AI520" s="158">
        <v>0</v>
      </c>
      <c r="AJ520" s="155">
        <v>0.0229697068818259</v>
      </c>
      <c r="AK520" s="155">
        <v>0.0206587095037243</v>
      </c>
      <c r="AL520" s="156">
        <v>0.00231099737810164</v>
      </c>
    </row>
    <row r="521" spans="1:38">
      <c r="A521" s="166" t="s">
        <v>260</v>
      </c>
      <c r="B521" s="167" t="s">
        <v>1803</v>
      </c>
      <c r="C521" s="167" t="s">
        <v>335</v>
      </c>
      <c r="D521" s="150">
        <v>8453</v>
      </c>
      <c r="E521" s="150">
        <v>174</v>
      </c>
      <c r="F521" s="150">
        <v>87</v>
      </c>
      <c r="G521" s="150">
        <v>0</v>
      </c>
      <c r="H521" s="150">
        <v>0</v>
      </c>
      <c r="I521" s="151">
        <v>9440</v>
      </c>
      <c r="J521" s="151">
        <v>185</v>
      </c>
      <c r="K521" s="151">
        <v>185</v>
      </c>
      <c r="L521" s="151">
        <v>3</v>
      </c>
      <c r="M521" s="151">
        <v>0</v>
      </c>
      <c r="N521" s="151">
        <v>9462</v>
      </c>
      <c r="O521" s="151">
        <v>98</v>
      </c>
      <c r="P521" s="151">
        <v>98</v>
      </c>
      <c r="Q521" s="151">
        <v>52</v>
      </c>
      <c r="R521" s="151">
        <v>0</v>
      </c>
      <c r="S521" s="152">
        <v>0.015</v>
      </c>
      <c r="T521" s="153">
        <v>219571</v>
      </c>
      <c r="U521" s="153">
        <v>3285</v>
      </c>
      <c r="V521" s="153">
        <v>3198</v>
      </c>
      <c r="W521" s="153">
        <v>3</v>
      </c>
      <c r="X521" s="151">
        <v>2826</v>
      </c>
      <c r="Y521" s="154">
        <v>0.0149473291099462</v>
      </c>
      <c r="Z521" s="154">
        <v>0.0205844079025198</v>
      </c>
      <c r="AA521" s="154">
        <v>0.0195974576271186</v>
      </c>
      <c r="AB521" s="155">
        <v>0.0103572183470725</v>
      </c>
      <c r="AC521" s="156">
        <v>0.000986950275401171</v>
      </c>
      <c r="AD521" s="157">
        <v>58262</v>
      </c>
      <c r="AE521" s="158">
        <v>964</v>
      </c>
      <c r="AF521" s="158">
        <v>0</v>
      </c>
      <c r="AG521" s="158">
        <v>63797</v>
      </c>
      <c r="AH521" s="158">
        <v>970</v>
      </c>
      <c r="AI521" s="158">
        <v>0</v>
      </c>
      <c r="AJ521" s="155">
        <v>0.0165459476159418</v>
      </c>
      <c r="AK521" s="155">
        <v>0.0152044766995313</v>
      </c>
      <c r="AL521" s="156">
        <v>0.00134147091641045</v>
      </c>
    </row>
    <row r="522" spans="1:38">
      <c r="A522" s="166" t="s">
        <v>260</v>
      </c>
      <c r="B522" s="167" t="s">
        <v>1803</v>
      </c>
      <c r="C522" s="167" t="s">
        <v>336</v>
      </c>
      <c r="D522" s="150">
        <v>15445</v>
      </c>
      <c r="E522" s="150">
        <v>197</v>
      </c>
      <c r="F522" s="150">
        <v>143</v>
      </c>
      <c r="G522" s="150">
        <v>1</v>
      </c>
      <c r="H522" s="150">
        <v>0</v>
      </c>
      <c r="I522" s="151">
        <v>17678</v>
      </c>
      <c r="J522" s="151">
        <v>249</v>
      </c>
      <c r="K522" s="151">
        <v>249</v>
      </c>
      <c r="L522" s="151">
        <v>76</v>
      </c>
      <c r="M522" s="151">
        <v>0</v>
      </c>
      <c r="N522" s="151">
        <v>16851</v>
      </c>
      <c r="O522" s="151">
        <v>195</v>
      </c>
      <c r="P522" s="151">
        <v>195</v>
      </c>
      <c r="Q522" s="151">
        <v>151</v>
      </c>
      <c r="R522" s="151">
        <v>0</v>
      </c>
      <c r="S522" s="152">
        <v>0.015</v>
      </c>
      <c r="T522" s="153">
        <v>402825</v>
      </c>
      <c r="U522" s="153">
        <v>5171</v>
      </c>
      <c r="V522" s="153">
        <v>5115</v>
      </c>
      <c r="W522" s="153">
        <v>5</v>
      </c>
      <c r="X522" s="151">
        <v>4715</v>
      </c>
      <c r="Y522" s="154">
        <v>0.012824427480916</v>
      </c>
      <c r="Z522" s="154">
        <v>0.0127549368727744</v>
      </c>
      <c r="AA522" s="154">
        <v>0.0140853037673945</v>
      </c>
      <c r="AB522" s="155">
        <v>0.0115720135303543</v>
      </c>
      <c r="AC522" s="156">
        <v>-0.00133036689462014</v>
      </c>
      <c r="AD522" s="157">
        <v>105395</v>
      </c>
      <c r="AE522" s="158">
        <v>1400</v>
      </c>
      <c r="AF522" s="158">
        <v>0</v>
      </c>
      <c r="AG522" s="158">
        <v>116968</v>
      </c>
      <c r="AH522" s="158">
        <v>1449</v>
      </c>
      <c r="AI522" s="158">
        <v>0</v>
      </c>
      <c r="AJ522" s="155">
        <v>0.0132833625883581</v>
      </c>
      <c r="AK522" s="155">
        <v>0.0123880035565283</v>
      </c>
      <c r="AL522" s="156">
        <v>0.000895359031829799</v>
      </c>
    </row>
    <row r="523" spans="1:38">
      <c r="A523" s="166" t="s">
        <v>260</v>
      </c>
      <c r="B523" s="167" t="s">
        <v>1803</v>
      </c>
      <c r="C523" s="167" t="s">
        <v>337</v>
      </c>
      <c r="D523" s="150">
        <v>8092</v>
      </c>
      <c r="E523" s="150">
        <v>156</v>
      </c>
      <c r="F523" s="150">
        <v>102</v>
      </c>
      <c r="G523" s="150">
        <v>0</v>
      </c>
      <c r="H523" s="150">
        <v>0</v>
      </c>
      <c r="I523" s="151">
        <v>9126</v>
      </c>
      <c r="J523" s="151">
        <v>186</v>
      </c>
      <c r="K523" s="151">
        <v>186</v>
      </c>
      <c r="L523" s="151">
        <v>39</v>
      </c>
      <c r="M523" s="151">
        <v>0</v>
      </c>
      <c r="N523" s="151">
        <v>9059</v>
      </c>
      <c r="O523" s="151">
        <v>167</v>
      </c>
      <c r="P523" s="151">
        <v>167</v>
      </c>
      <c r="Q523" s="151">
        <v>141</v>
      </c>
      <c r="R523" s="151">
        <v>0</v>
      </c>
      <c r="S523" s="152">
        <v>0.015</v>
      </c>
      <c r="T523" s="153">
        <v>209125</v>
      </c>
      <c r="U523" s="153">
        <v>3860</v>
      </c>
      <c r="V523" s="153">
        <v>3806</v>
      </c>
      <c r="W523" s="153">
        <v>6</v>
      </c>
      <c r="X523" s="151">
        <v>3499</v>
      </c>
      <c r="Y523" s="154">
        <v>0.0184291691572026</v>
      </c>
      <c r="Z523" s="154">
        <v>0.0192782995551162</v>
      </c>
      <c r="AA523" s="154">
        <v>0.0203813280736358</v>
      </c>
      <c r="AB523" s="155">
        <v>0.0184347058174191</v>
      </c>
      <c r="AC523" s="156">
        <v>-0.0011030285185196</v>
      </c>
      <c r="AD523" s="157">
        <v>55708</v>
      </c>
      <c r="AE523" s="158">
        <v>1077</v>
      </c>
      <c r="AF523" s="158">
        <v>1</v>
      </c>
      <c r="AG523" s="158">
        <v>60597</v>
      </c>
      <c r="AH523" s="158">
        <v>1056</v>
      </c>
      <c r="AI523" s="158">
        <v>2</v>
      </c>
      <c r="AJ523" s="155">
        <v>0.0193149996409851</v>
      </c>
      <c r="AK523" s="155">
        <v>0.0173936003432513</v>
      </c>
      <c r="AL523" s="156">
        <v>0.00192139929773382</v>
      </c>
    </row>
    <row r="524" spans="1:38">
      <c r="A524" s="166" t="s">
        <v>260</v>
      </c>
      <c r="B524" s="167" t="s">
        <v>1803</v>
      </c>
      <c r="C524" s="167" t="s">
        <v>338</v>
      </c>
      <c r="D524" s="150">
        <v>6572</v>
      </c>
      <c r="E524" s="150">
        <v>129</v>
      </c>
      <c r="F524" s="150">
        <v>73</v>
      </c>
      <c r="G524" s="150">
        <v>0</v>
      </c>
      <c r="H524" s="150">
        <v>0</v>
      </c>
      <c r="I524" s="151">
        <v>7339</v>
      </c>
      <c r="J524" s="151">
        <v>98</v>
      </c>
      <c r="K524" s="151">
        <v>98</v>
      </c>
      <c r="L524" s="151">
        <v>13</v>
      </c>
      <c r="M524" s="151">
        <v>0</v>
      </c>
      <c r="N524" s="151">
        <v>7364</v>
      </c>
      <c r="O524" s="151">
        <v>85</v>
      </c>
      <c r="P524" s="151">
        <v>85</v>
      </c>
      <c r="Q524" s="151">
        <v>63</v>
      </c>
      <c r="R524" s="151">
        <v>0</v>
      </c>
      <c r="S524" s="152">
        <v>0.015</v>
      </c>
      <c r="T524" s="153">
        <v>168621</v>
      </c>
      <c r="U524" s="153">
        <v>2289</v>
      </c>
      <c r="V524" s="153">
        <v>2231</v>
      </c>
      <c r="W524" s="153">
        <v>2</v>
      </c>
      <c r="X524" s="151">
        <v>2030</v>
      </c>
      <c r="Y524" s="154">
        <v>0.0135629607225672</v>
      </c>
      <c r="Z524" s="154">
        <v>0.0196287279367012</v>
      </c>
      <c r="AA524" s="154">
        <v>0.0133533178907208</v>
      </c>
      <c r="AB524" s="155">
        <v>0.0115426398696361</v>
      </c>
      <c r="AC524" s="156">
        <v>0.00627541004598035</v>
      </c>
      <c r="AD524" s="157">
        <v>44356</v>
      </c>
      <c r="AE524" s="158">
        <v>629</v>
      </c>
      <c r="AF524" s="158">
        <v>0</v>
      </c>
      <c r="AG524" s="158">
        <v>47441</v>
      </c>
      <c r="AH524" s="158">
        <v>640</v>
      </c>
      <c r="AI524" s="158">
        <v>1</v>
      </c>
      <c r="AJ524" s="155">
        <v>0.0141807196320678</v>
      </c>
      <c r="AK524" s="155">
        <v>0.0134693619443098</v>
      </c>
      <c r="AL524" s="156">
        <v>0.000711357687758041</v>
      </c>
    </row>
    <row r="525" spans="1:38">
      <c r="A525" s="166" t="s">
        <v>260</v>
      </c>
      <c r="B525" s="167" t="s">
        <v>1803</v>
      </c>
      <c r="C525" s="167" t="s">
        <v>339</v>
      </c>
      <c r="D525" s="150">
        <v>0</v>
      </c>
      <c r="E525" s="150">
        <v>0</v>
      </c>
      <c r="F525" s="150">
        <v>0</v>
      </c>
      <c r="G525" s="150">
        <v>0</v>
      </c>
      <c r="H525" s="150">
        <v>0</v>
      </c>
      <c r="I525" s="151">
        <v>0</v>
      </c>
      <c r="J525" s="151">
        <v>0</v>
      </c>
      <c r="K525" s="151">
        <v>0</v>
      </c>
      <c r="L525" s="151">
        <v>0</v>
      </c>
      <c r="M525" s="151">
        <v>0</v>
      </c>
      <c r="N525" s="151">
        <v>0</v>
      </c>
      <c r="O525" s="151">
        <v>0</v>
      </c>
      <c r="P525" s="151">
        <v>0</v>
      </c>
      <c r="Q525" s="151">
        <v>0</v>
      </c>
      <c r="R525" s="151">
        <v>0</v>
      </c>
      <c r="S525" s="152">
        <v>0.015</v>
      </c>
      <c r="T525" s="153">
        <v>0</v>
      </c>
      <c r="U525" s="153">
        <v>0</v>
      </c>
      <c r="V525" s="153">
        <v>0</v>
      </c>
      <c r="W525" s="153">
        <v>0</v>
      </c>
      <c r="X525" s="151">
        <v>0</v>
      </c>
      <c r="Y525" s="154">
        <v>0</v>
      </c>
      <c r="Z525" s="154">
        <v>0</v>
      </c>
      <c r="AA525" s="154">
        <v>0</v>
      </c>
      <c r="AB525" s="155">
        <v>0</v>
      </c>
      <c r="AC525" s="156">
        <v>0</v>
      </c>
      <c r="AD525" s="157">
        <v>0</v>
      </c>
      <c r="AE525" s="158">
        <v>0</v>
      </c>
      <c r="AF525" s="158">
        <v>0</v>
      </c>
      <c r="AG525" s="158">
        <v>0</v>
      </c>
      <c r="AH525" s="158">
        <v>0</v>
      </c>
      <c r="AI525" s="158">
        <v>0</v>
      </c>
      <c r="AJ525" s="155">
        <v>0</v>
      </c>
      <c r="AK525" s="155">
        <v>0</v>
      </c>
      <c r="AL525" s="156">
        <v>0</v>
      </c>
    </row>
    <row r="526" spans="1:38">
      <c r="A526" s="166" t="s">
        <v>260</v>
      </c>
      <c r="B526" s="167" t="s">
        <v>1803</v>
      </c>
      <c r="C526" s="167" t="s">
        <v>340</v>
      </c>
      <c r="D526" s="150">
        <v>464</v>
      </c>
      <c r="E526" s="150">
        <v>0</v>
      </c>
      <c r="F526" s="150">
        <v>0</v>
      </c>
      <c r="G526" s="150">
        <v>0</v>
      </c>
      <c r="H526" s="150">
        <v>0</v>
      </c>
      <c r="I526" s="151">
        <v>492</v>
      </c>
      <c r="J526" s="151">
        <v>0</v>
      </c>
      <c r="K526" s="151">
        <v>0</v>
      </c>
      <c r="L526" s="151">
        <v>0</v>
      </c>
      <c r="M526" s="151">
        <v>0</v>
      </c>
      <c r="N526" s="151">
        <v>495</v>
      </c>
      <c r="O526" s="151">
        <v>2</v>
      </c>
      <c r="P526" s="151">
        <v>2</v>
      </c>
      <c r="Q526" s="151">
        <v>0</v>
      </c>
      <c r="R526" s="151">
        <v>0</v>
      </c>
      <c r="S526" s="152">
        <v>0.015</v>
      </c>
      <c r="T526" s="153">
        <v>11654</v>
      </c>
      <c r="U526" s="153">
        <v>15</v>
      </c>
      <c r="V526" s="153">
        <v>15</v>
      </c>
      <c r="W526" s="153">
        <v>0</v>
      </c>
      <c r="X526" s="151">
        <v>12</v>
      </c>
      <c r="Y526" s="154">
        <v>0.00128711172129741</v>
      </c>
      <c r="Z526" s="154">
        <v>0</v>
      </c>
      <c r="AA526" s="154">
        <v>0</v>
      </c>
      <c r="AB526" s="155">
        <v>0.00404040404040404</v>
      </c>
      <c r="AC526" s="156">
        <v>0</v>
      </c>
      <c r="AD526" s="157">
        <v>3522</v>
      </c>
      <c r="AE526" s="158">
        <v>3</v>
      </c>
      <c r="AF526" s="158">
        <v>0</v>
      </c>
      <c r="AG526" s="158">
        <v>3304</v>
      </c>
      <c r="AH526" s="158">
        <v>0</v>
      </c>
      <c r="AI526" s="158">
        <v>0</v>
      </c>
      <c r="AJ526" s="155">
        <v>0.000851788756388416</v>
      </c>
      <c r="AK526" s="155">
        <v>0</v>
      </c>
      <c r="AL526" s="156">
        <v>0.000851788756388416</v>
      </c>
    </row>
    <row r="527" spans="1:38">
      <c r="A527" s="166" t="s">
        <v>260</v>
      </c>
      <c r="B527" s="167" t="s">
        <v>1803</v>
      </c>
      <c r="C527" s="167" t="s">
        <v>341</v>
      </c>
      <c r="D527" s="150">
        <v>261</v>
      </c>
      <c r="E527" s="150">
        <v>0</v>
      </c>
      <c r="F527" s="150">
        <v>0</v>
      </c>
      <c r="G527" s="150">
        <v>0</v>
      </c>
      <c r="H527" s="150">
        <v>0</v>
      </c>
      <c r="I527" s="151">
        <v>214</v>
      </c>
      <c r="J527" s="151">
        <v>0</v>
      </c>
      <c r="K527" s="151">
        <v>0</v>
      </c>
      <c r="L527" s="151">
        <v>0</v>
      </c>
      <c r="M527" s="151">
        <v>0</v>
      </c>
      <c r="N527" s="151">
        <v>223</v>
      </c>
      <c r="O527" s="151">
        <v>0</v>
      </c>
      <c r="P527" s="151">
        <v>0</v>
      </c>
      <c r="Q527" s="151">
        <v>0</v>
      </c>
      <c r="R527" s="151">
        <v>0</v>
      </c>
      <c r="S527" s="152">
        <v>0.015</v>
      </c>
      <c r="T527" s="153">
        <v>5570</v>
      </c>
      <c r="U527" s="153">
        <v>2</v>
      </c>
      <c r="V527" s="153">
        <v>2</v>
      </c>
      <c r="W527" s="153">
        <v>0</v>
      </c>
      <c r="X527" s="151">
        <v>2</v>
      </c>
      <c r="Y527" s="154">
        <v>0.000359066427289048</v>
      </c>
      <c r="Z527" s="154">
        <v>0</v>
      </c>
      <c r="AA527" s="154">
        <v>0</v>
      </c>
      <c r="AB527" s="155">
        <v>0</v>
      </c>
      <c r="AC527" s="156">
        <v>0</v>
      </c>
      <c r="AD527" s="157">
        <v>1607</v>
      </c>
      <c r="AE527" s="158">
        <v>0</v>
      </c>
      <c r="AF527" s="158">
        <v>0</v>
      </c>
      <c r="AG527" s="158">
        <v>1556</v>
      </c>
      <c r="AH527" s="158">
        <v>1</v>
      </c>
      <c r="AI527" s="158">
        <v>0</v>
      </c>
      <c r="AJ527" s="155">
        <v>0</v>
      </c>
      <c r="AK527" s="155">
        <v>0.0006426735218509</v>
      </c>
      <c r="AL527" s="156">
        <v>-0.0006426735218509</v>
      </c>
    </row>
    <row r="528" spans="1:38">
      <c r="A528" s="166" t="s">
        <v>260</v>
      </c>
      <c r="B528" s="167" t="s">
        <v>1803</v>
      </c>
      <c r="C528" s="167" t="s">
        <v>342</v>
      </c>
      <c r="D528" s="150">
        <v>14</v>
      </c>
      <c r="E528" s="150">
        <v>0</v>
      </c>
      <c r="F528" s="150">
        <v>0</v>
      </c>
      <c r="G528" s="150">
        <v>0</v>
      </c>
      <c r="H528" s="150">
        <v>0</v>
      </c>
      <c r="I528" s="151">
        <v>225</v>
      </c>
      <c r="J528" s="151">
        <v>0</v>
      </c>
      <c r="K528" s="151">
        <v>0</v>
      </c>
      <c r="L528" s="151">
        <v>0</v>
      </c>
      <c r="M528" s="151">
        <v>0</v>
      </c>
      <c r="N528" s="151">
        <v>251</v>
      </c>
      <c r="O528" s="151">
        <v>1</v>
      </c>
      <c r="P528" s="151">
        <v>1</v>
      </c>
      <c r="Q528" s="151">
        <v>0</v>
      </c>
      <c r="R528" s="151">
        <v>0</v>
      </c>
      <c r="S528" s="152">
        <v>0.015</v>
      </c>
      <c r="T528" s="153">
        <v>2324</v>
      </c>
      <c r="U528" s="153">
        <v>2</v>
      </c>
      <c r="V528" s="153">
        <v>2</v>
      </c>
      <c r="W528" s="153">
        <v>0</v>
      </c>
      <c r="X528" s="151">
        <v>0</v>
      </c>
      <c r="Y528" s="154">
        <v>0.000860585197934596</v>
      </c>
      <c r="Z528" s="154">
        <v>0</v>
      </c>
      <c r="AA528" s="154">
        <v>0</v>
      </c>
      <c r="AB528" s="155">
        <v>0.00398406374501992</v>
      </c>
      <c r="AC528" s="156">
        <v>0</v>
      </c>
      <c r="AD528" s="157">
        <v>674</v>
      </c>
      <c r="AE528" s="158">
        <v>1</v>
      </c>
      <c r="AF528" s="158">
        <v>0</v>
      </c>
      <c r="AG528" s="158">
        <v>672</v>
      </c>
      <c r="AH528" s="158">
        <v>0</v>
      </c>
      <c r="AI528" s="158">
        <v>0</v>
      </c>
      <c r="AJ528" s="155">
        <v>0.00148367952522255</v>
      </c>
      <c r="AK528" s="155">
        <v>0</v>
      </c>
      <c r="AL528" s="156">
        <v>0.00148367952522255</v>
      </c>
    </row>
    <row r="529" spans="1:38">
      <c r="A529" s="166" t="s">
        <v>260</v>
      </c>
      <c r="B529" s="167" t="s">
        <v>1803</v>
      </c>
      <c r="C529" s="167" t="s">
        <v>343</v>
      </c>
      <c r="D529" s="150">
        <v>318</v>
      </c>
      <c r="E529" s="150">
        <v>0</v>
      </c>
      <c r="F529" s="150">
        <v>0</v>
      </c>
      <c r="G529" s="150">
        <v>0</v>
      </c>
      <c r="H529" s="150">
        <v>0</v>
      </c>
      <c r="I529" s="151">
        <v>255</v>
      </c>
      <c r="J529" s="151">
        <v>0</v>
      </c>
      <c r="K529" s="151">
        <v>0</v>
      </c>
      <c r="L529" s="151">
        <v>0</v>
      </c>
      <c r="M529" s="151">
        <v>0</v>
      </c>
      <c r="N529" s="151">
        <v>245</v>
      </c>
      <c r="O529" s="151">
        <v>1</v>
      </c>
      <c r="P529" s="151">
        <v>1</v>
      </c>
      <c r="Q529" s="151">
        <v>1</v>
      </c>
      <c r="R529" s="151">
        <v>0</v>
      </c>
      <c r="S529" s="152">
        <v>0.015</v>
      </c>
      <c r="T529" s="153">
        <v>7166</v>
      </c>
      <c r="U529" s="153">
        <v>10</v>
      </c>
      <c r="V529" s="153">
        <v>10</v>
      </c>
      <c r="W529" s="153">
        <v>0</v>
      </c>
      <c r="X529" s="151">
        <v>10</v>
      </c>
      <c r="Y529" s="154">
        <v>0.00139547864917667</v>
      </c>
      <c r="Z529" s="154">
        <v>0</v>
      </c>
      <c r="AA529" s="154">
        <v>0</v>
      </c>
      <c r="AB529" s="155">
        <v>0.00408163265306122</v>
      </c>
      <c r="AC529" s="156">
        <v>0</v>
      </c>
      <c r="AD529" s="157">
        <v>2006</v>
      </c>
      <c r="AE529" s="158">
        <v>3</v>
      </c>
      <c r="AF529" s="158">
        <v>0</v>
      </c>
      <c r="AG529" s="158">
        <v>1905</v>
      </c>
      <c r="AH529" s="158">
        <v>1</v>
      </c>
      <c r="AI529" s="158">
        <v>0</v>
      </c>
      <c r="AJ529" s="155">
        <v>0.00149551345962114</v>
      </c>
      <c r="AK529" s="155">
        <v>0.0005249343832021</v>
      </c>
      <c r="AL529" s="156">
        <v>0.000970579076419037</v>
      </c>
    </row>
    <row r="530" spans="1:38">
      <c r="A530" s="166" t="s">
        <v>260</v>
      </c>
      <c r="B530" s="167" t="s">
        <v>1803</v>
      </c>
      <c r="C530" s="167" t="s">
        <v>344</v>
      </c>
      <c r="D530" s="150">
        <v>256</v>
      </c>
      <c r="E530" s="150">
        <v>0</v>
      </c>
      <c r="F530" s="150">
        <v>0</v>
      </c>
      <c r="G530" s="150">
        <v>0</v>
      </c>
      <c r="H530" s="150">
        <v>0</v>
      </c>
      <c r="I530" s="151">
        <v>271</v>
      </c>
      <c r="J530" s="151">
        <v>1</v>
      </c>
      <c r="K530" s="151">
        <v>1</v>
      </c>
      <c r="L530" s="151">
        <v>0</v>
      </c>
      <c r="M530" s="151">
        <v>0</v>
      </c>
      <c r="N530" s="151">
        <v>529</v>
      </c>
      <c r="O530" s="151">
        <v>1</v>
      </c>
      <c r="P530" s="151">
        <v>1</v>
      </c>
      <c r="Q530" s="151">
        <v>0</v>
      </c>
      <c r="R530" s="151">
        <v>0</v>
      </c>
      <c r="S530" s="152">
        <v>0.015</v>
      </c>
      <c r="T530" s="153">
        <v>7489</v>
      </c>
      <c r="U530" s="153">
        <v>17</v>
      </c>
      <c r="V530" s="153">
        <v>17</v>
      </c>
      <c r="W530" s="153">
        <v>0</v>
      </c>
      <c r="X530" s="151">
        <v>15</v>
      </c>
      <c r="Y530" s="154">
        <v>0.00226999599412472</v>
      </c>
      <c r="Z530" s="154">
        <v>0</v>
      </c>
      <c r="AA530" s="154">
        <v>0.003690036900369</v>
      </c>
      <c r="AB530" s="155">
        <v>0.00189035916824197</v>
      </c>
      <c r="AC530" s="156">
        <v>-0.003690036900369</v>
      </c>
      <c r="AD530" s="157">
        <v>1913</v>
      </c>
      <c r="AE530" s="158">
        <v>4</v>
      </c>
      <c r="AF530" s="158">
        <v>0</v>
      </c>
      <c r="AG530" s="158">
        <v>2047</v>
      </c>
      <c r="AH530" s="158">
        <v>0</v>
      </c>
      <c r="AI530" s="158">
        <v>0</v>
      </c>
      <c r="AJ530" s="155">
        <v>0.00209095661265029</v>
      </c>
      <c r="AK530" s="155">
        <v>0</v>
      </c>
      <c r="AL530" s="156">
        <v>0.00209095661265029</v>
      </c>
    </row>
    <row r="531" spans="1:38">
      <c r="A531" s="166" t="s">
        <v>260</v>
      </c>
      <c r="B531" s="167" t="s">
        <v>1803</v>
      </c>
      <c r="C531" s="167" t="s">
        <v>345</v>
      </c>
      <c r="D531" s="150">
        <v>10759</v>
      </c>
      <c r="E531" s="150">
        <v>133</v>
      </c>
      <c r="F531" s="150">
        <v>86</v>
      </c>
      <c r="G531" s="150">
        <v>0</v>
      </c>
      <c r="H531" s="150">
        <v>0</v>
      </c>
      <c r="I531" s="151">
        <v>11304</v>
      </c>
      <c r="J531" s="151">
        <v>156</v>
      </c>
      <c r="K531" s="151">
        <v>155</v>
      </c>
      <c r="L531" s="151">
        <v>44</v>
      </c>
      <c r="M531" s="151">
        <v>0</v>
      </c>
      <c r="N531" s="151">
        <v>11439</v>
      </c>
      <c r="O531" s="151">
        <v>151</v>
      </c>
      <c r="P531" s="151">
        <v>151</v>
      </c>
      <c r="Q531" s="151">
        <v>118</v>
      </c>
      <c r="R531" s="151">
        <v>0</v>
      </c>
      <c r="S531" s="152">
        <v>0.015</v>
      </c>
      <c r="T531" s="153">
        <v>268786</v>
      </c>
      <c r="U531" s="153">
        <v>3828</v>
      </c>
      <c r="V531" s="153">
        <v>3780</v>
      </c>
      <c r="W531" s="153">
        <v>3</v>
      </c>
      <c r="X531" s="151">
        <v>3522</v>
      </c>
      <c r="Y531" s="154">
        <v>0.0142306518940719</v>
      </c>
      <c r="Z531" s="154">
        <v>0.0123617436564736</v>
      </c>
      <c r="AA531" s="154">
        <v>0.0138004246284501</v>
      </c>
      <c r="AB531" s="155">
        <v>0.013200454585191</v>
      </c>
      <c r="AC531" s="156">
        <v>-0.00143868097197646</v>
      </c>
      <c r="AD531" s="157">
        <v>72269</v>
      </c>
      <c r="AE531" s="158">
        <v>1000</v>
      </c>
      <c r="AF531" s="158">
        <v>1</v>
      </c>
      <c r="AG531" s="158">
        <v>76679</v>
      </c>
      <c r="AH531" s="158">
        <v>1105</v>
      </c>
      <c r="AI531" s="158">
        <v>0</v>
      </c>
      <c r="AJ531" s="155">
        <v>0.0138233544119885</v>
      </c>
      <c r="AK531" s="155">
        <v>0.0144107252311585</v>
      </c>
      <c r="AL531" s="156">
        <v>-0.000587370819169923</v>
      </c>
    </row>
    <row r="532" spans="1:38">
      <c r="A532" s="166" t="s">
        <v>260</v>
      </c>
      <c r="B532" s="167" t="s">
        <v>1803</v>
      </c>
      <c r="C532" s="167" t="s">
        <v>346</v>
      </c>
      <c r="D532" s="150">
        <v>0</v>
      </c>
      <c r="E532" s="150">
        <v>0</v>
      </c>
      <c r="F532" s="150">
        <v>0</v>
      </c>
      <c r="G532" s="150">
        <v>0</v>
      </c>
      <c r="H532" s="150">
        <v>0</v>
      </c>
      <c r="I532" s="151">
        <v>47</v>
      </c>
      <c r="J532" s="151">
        <v>0</v>
      </c>
      <c r="K532" s="151">
        <v>0</v>
      </c>
      <c r="L532" s="151">
        <v>0</v>
      </c>
      <c r="M532" s="151">
        <v>0</v>
      </c>
      <c r="N532" s="151">
        <v>182</v>
      </c>
      <c r="O532" s="151">
        <v>0</v>
      </c>
      <c r="P532" s="151">
        <v>0</v>
      </c>
      <c r="Q532" s="151">
        <v>0</v>
      </c>
      <c r="R532" s="151">
        <v>0</v>
      </c>
      <c r="S532" s="152">
        <v>0.015</v>
      </c>
      <c r="T532" s="153">
        <v>1357</v>
      </c>
      <c r="U532" s="153">
        <v>2</v>
      </c>
      <c r="V532" s="153">
        <v>2</v>
      </c>
      <c r="W532" s="153">
        <v>0</v>
      </c>
      <c r="X532" s="151">
        <v>0</v>
      </c>
      <c r="Y532" s="154">
        <v>0.00147383935151069</v>
      </c>
      <c r="Z532" s="154">
        <v>0</v>
      </c>
      <c r="AA532" s="154">
        <v>0</v>
      </c>
      <c r="AB532" s="155">
        <v>0</v>
      </c>
      <c r="AC532" s="156">
        <v>0</v>
      </c>
      <c r="AD532" s="157">
        <v>348</v>
      </c>
      <c r="AE532" s="158">
        <v>1</v>
      </c>
      <c r="AF532" s="158">
        <v>0</v>
      </c>
      <c r="AG532" s="158">
        <v>350</v>
      </c>
      <c r="AH532" s="158">
        <v>1</v>
      </c>
      <c r="AI532" s="158">
        <v>0</v>
      </c>
      <c r="AJ532" s="155">
        <v>0.0028735632183908</v>
      </c>
      <c r="AK532" s="155">
        <v>0.00285714285714286</v>
      </c>
      <c r="AL532" s="156">
        <v>1.64203612479474e-5</v>
      </c>
    </row>
    <row r="533" spans="1:38">
      <c r="A533" s="166" t="s">
        <v>260</v>
      </c>
      <c r="B533" s="167" t="s">
        <v>1803</v>
      </c>
      <c r="C533" s="167" t="s">
        <v>347</v>
      </c>
      <c r="D533" s="150">
        <v>4224</v>
      </c>
      <c r="E533" s="150">
        <v>65</v>
      </c>
      <c r="F533" s="150">
        <v>48</v>
      </c>
      <c r="G533" s="150">
        <v>1</v>
      </c>
      <c r="H533" s="150">
        <v>0</v>
      </c>
      <c r="I533" s="151">
        <v>4201</v>
      </c>
      <c r="J533" s="151">
        <v>60</v>
      </c>
      <c r="K533" s="151">
        <v>60</v>
      </c>
      <c r="L533" s="151">
        <v>10</v>
      </c>
      <c r="M533" s="151">
        <v>0</v>
      </c>
      <c r="N533" s="151">
        <v>4197</v>
      </c>
      <c r="O533" s="151">
        <v>48</v>
      </c>
      <c r="P533" s="151">
        <v>48</v>
      </c>
      <c r="Q533" s="151">
        <v>29</v>
      </c>
      <c r="R533" s="151">
        <v>0</v>
      </c>
      <c r="S533" s="152">
        <v>0.015</v>
      </c>
      <c r="T533" s="153">
        <v>101960</v>
      </c>
      <c r="U533" s="153">
        <v>1646</v>
      </c>
      <c r="V533" s="153">
        <v>1629</v>
      </c>
      <c r="W533" s="153">
        <v>2</v>
      </c>
      <c r="X533" s="151">
        <v>1480</v>
      </c>
      <c r="Y533" s="154">
        <v>0.016123970184386</v>
      </c>
      <c r="Z533" s="154">
        <v>0.0153882575757576</v>
      </c>
      <c r="AA533" s="154">
        <v>0.014282313734825</v>
      </c>
      <c r="AB533" s="155">
        <v>0.0114367405289492</v>
      </c>
      <c r="AC533" s="156">
        <v>0.00110594384093253</v>
      </c>
      <c r="AD533" s="157">
        <v>27337</v>
      </c>
      <c r="AE533" s="158">
        <v>416</v>
      </c>
      <c r="AF533" s="158">
        <v>0</v>
      </c>
      <c r="AG533" s="158">
        <v>28987</v>
      </c>
      <c r="AH533" s="158">
        <v>514</v>
      </c>
      <c r="AI533" s="158">
        <v>2</v>
      </c>
      <c r="AJ533" s="155">
        <v>0.0152174708270842</v>
      </c>
      <c r="AK533" s="155">
        <v>0.0176630903508469</v>
      </c>
      <c r="AL533" s="156">
        <v>-0.00244561952376276</v>
      </c>
    </row>
    <row r="534" spans="1:38">
      <c r="A534" s="166" t="s">
        <v>260</v>
      </c>
      <c r="B534" s="167" t="s">
        <v>1803</v>
      </c>
      <c r="C534" s="167" t="s">
        <v>348</v>
      </c>
      <c r="D534" s="150">
        <v>2588</v>
      </c>
      <c r="E534" s="150">
        <v>41</v>
      </c>
      <c r="F534" s="150">
        <v>28</v>
      </c>
      <c r="G534" s="150">
        <v>0</v>
      </c>
      <c r="H534" s="150">
        <v>0</v>
      </c>
      <c r="I534" s="151">
        <v>3102</v>
      </c>
      <c r="J534" s="151">
        <v>86</v>
      </c>
      <c r="K534" s="151">
        <v>86</v>
      </c>
      <c r="L534" s="151">
        <v>1</v>
      </c>
      <c r="M534" s="151">
        <v>0</v>
      </c>
      <c r="N534" s="151">
        <v>3104</v>
      </c>
      <c r="O534" s="151">
        <v>52</v>
      </c>
      <c r="P534" s="151">
        <v>52</v>
      </c>
      <c r="Q534" s="151">
        <v>25</v>
      </c>
      <c r="R534" s="151">
        <v>0</v>
      </c>
      <c r="S534" s="152">
        <v>0.015</v>
      </c>
      <c r="T534" s="153">
        <v>66946</v>
      </c>
      <c r="U534" s="153">
        <v>1309</v>
      </c>
      <c r="V534" s="153">
        <v>1296</v>
      </c>
      <c r="W534" s="153">
        <v>0</v>
      </c>
      <c r="X534" s="151">
        <v>1126</v>
      </c>
      <c r="Y534" s="154">
        <v>0.0195530726256983</v>
      </c>
      <c r="Z534" s="154">
        <v>0.0158423493044822</v>
      </c>
      <c r="AA534" s="154">
        <v>0.0277240490006447</v>
      </c>
      <c r="AB534" s="155">
        <v>0.0167525773195876</v>
      </c>
      <c r="AC534" s="156">
        <v>-0.0118816996961625</v>
      </c>
      <c r="AD534" s="157">
        <v>18352</v>
      </c>
      <c r="AE534" s="158">
        <v>377</v>
      </c>
      <c r="AF534" s="158">
        <v>0</v>
      </c>
      <c r="AG534" s="158">
        <v>18732</v>
      </c>
      <c r="AH534" s="158">
        <v>374</v>
      </c>
      <c r="AI534" s="158">
        <v>0</v>
      </c>
      <c r="AJ534" s="155">
        <v>0.0205427201394943</v>
      </c>
      <c r="AK534" s="155">
        <v>0.0199658338671792</v>
      </c>
      <c r="AL534" s="156">
        <v>0.000576886272315176</v>
      </c>
    </row>
    <row r="535" spans="1:38">
      <c r="A535" s="166" t="s">
        <v>260</v>
      </c>
      <c r="B535" s="167" t="s">
        <v>1803</v>
      </c>
      <c r="C535" s="167" t="s">
        <v>349</v>
      </c>
      <c r="D535" s="150">
        <v>394</v>
      </c>
      <c r="E535" s="150">
        <v>0</v>
      </c>
      <c r="F535" s="150">
        <v>0</v>
      </c>
      <c r="G535" s="150">
        <v>0</v>
      </c>
      <c r="H535" s="150">
        <v>0</v>
      </c>
      <c r="I535" s="151">
        <v>509</v>
      </c>
      <c r="J535" s="151">
        <v>0</v>
      </c>
      <c r="K535" s="151">
        <v>0</v>
      </c>
      <c r="L535" s="151">
        <v>0</v>
      </c>
      <c r="M535" s="151">
        <v>0</v>
      </c>
      <c r="N535" s="151">
        <v>251</v>
      </c>
      <c r="O535" s="151">
        <v>0</v>
      </c>
      <c r="P535" s="151">
        <v>0</v>
      </c>
      <c r="Q535" s="151">
        <v>0</v>
      </c>
      <c r="R535" s="151">
        <v>0</v>
      </c>
      <c r="S535" s="152">
        <v>0.015</v>
      </c>
      <c r="T535" s="153">
        <v>9589</v>
      </c>
      <c r="U535" s="153">
        <v>4</v>
      </c>
      <c r="V535" s="153">
        <v>4</v>
      </c>
      <c r="W535" s="153">
        <v>0</v>
      </c>
      <c r="X535" s="151">
        <v>4</v>
      </c>
      <c r="Y535" s="154">
        <v>0.000417144644905621</v>
      </c>
      <c r="Z535" s="154">
        <v>0</v>
      </c>
      <c r="AA535" s="154">
        <v>0</v>
      </c>
      <c r="AB535" s="155">
        <v>0</v>
      </c>
      <c r="AC535" s="156">
        <v>0</v>
      </c>
      <c r="AD535" s="157">
        <v>2916</v>
      </c>
      <c r="AE535" s="158">
        <v>2</v>
      </c>
      <c r="AF535" s="158">
        <v>0</v>
      </c>
      <c r="AG535" s="158">
        <v>2787</v>
      </c>
      <c r="AH535" s="158">
        <v>1</v>
      </c>
      <c r="AI535" s="158">
        <v>0</v>
      </c>
      <c r="AJ535" s="155">
        <v>0.000685871056241427</v>
      </c>
      <c r="AK535" s="155">
        <v>0.00035880875493362</v>
      </c>
      <c r="AL535" s="156">
        <v>0.000327062301307806</v>
      </c>
    </row>
    <row r="536" spans="1:38">
      <c r="A536" s="166" t="s">
        <v>350</v>
      </c>
      <c r="B536" s="167" t="s">
        <v>1804</v>
      </c>
      <c r="C536" s="167" t="s">
        <v>352</v>
      </c>
      <c r="D536" s="150">
        <v>10075</v>
      </c>
      <c r="E536" s="150">
        <v>249</v>
      </c>
      <c r="F536" s="150">
        <v>147</v>
      </c>
      <c r="G536" s="150">
        <v>0</v>
      </c>
      <c r="H536" s="150">
        <v>0</v>
      </c>
      <c r="I536" s="151">
        <v>11151</v>
      </c>
      <c r="J536" s="151">
        <v>206</v>
      </c>
      <c r="K536" s="151">
        <v>205</v>
      </c>
      <c r="L536" s="151">
        <v>3</v>
      </c>
      <c r="M536" s="151">
        <v>0</v>
      </c>
      <c r="N536" s="151">
        <v>9974</v>
      </c>
      <c r="O536" s="151">
        <v>158</v>
      </c>
      <c r="P536" s="151">
        <v>158</v>
      </c>
      <c r="Q536" s="151">
        <v>9</v>
      </c>
      <c r="R536" s="151">
        <v>0</v>
      </c>
      <c r="S536" s="152">
        <v>0.015</v>
      </c>
      <c r="T536" s="153">
        <v>251298</v>
      </c>
      <c r="U536" s="153">
        <v>4662</v>
      </c>
      <c r="V536" s="153">
        <v>4559</v>
      </c>
      <c r="W536" s="153">
        <v>4</v>
      </c>
      <c r="X536" s="151">
        <v>3920</v>
      </c>
      <c r="Y536" s="154">
        <v>0.0185357623220241</v>
      </c>
      <c r="Z536" s="154">
        <v>0.0247146401985112</v>
      </c>
      <c r="AA536" s="154">
        <v>0.0184736794906286</v>
      </c>
      <c r="AB536" s="155">
        <v>0.0158411870864247</v>
      </c>
      <c r="AC536" s="156">
        <v>0.00624096070788252</v>
      </c>
      <c r="AD536" s="157">
        <v>65051</v>
      </c>
      <c r="AE536" s="158">
        <v>1359</v>
      </c>
      <c r="AF536" s="158">
        <v>0</v>
      </c>
      <c r="AG536" s="158">
        <v>72205</v>
      </c>
      <c r="AH536" s="158">
        <v>1367</v>
      </c>
      <c r="AI536" s="158">
        <v>4</v>
      </c>
      <c r="AJ536" s="155">
        <v>0.0208913006717806</v>
      </c>
      <c r="AK536" s="155">
        <v>0.0188768090852434</v>
      </c>
      <c r="AL536" s="156">
        <v>0.0020144915865372</v>
      </c>
    </row>
    <row r="537" spans="1:38">
      <c r="A537" s="166" t="s">
        <v>350</v>
      </c>
      <c r="B537" s="167" t="s">
        <v>1804</v>
      </c>
      <c r="C537" s="167" t="s">
        <v>353</v>
      </c>
      <c r="D537" s="150">
        <v>0</v>
      </c>
      <c r="E537" s="150">
        <v>0</v>
      </c>
      <c r="F537" s="150">
        <v>0</v>
      </c>
      <c r="G537" s="150">
        <v>0</v>
      </c>
      <c r="H537" s="150">
        <v>0</v>
      </c>
      <c r="I537" s="151">
        <v>0</v>
      </c>
      <c r="J537" s="151">
        <v>0</v>
      </c>
      <c r="K537" s="151">
        <v>0</v>
      </c>
      <c r="L537" s="151">
        <v>0</v>
      </c>
      <c r="M537" s="151">
        <v>0</v>
      </c>
      <c r="N537" s="151">
        <v>0</v>
      </c>
      <c r="O537" s="151">
        <v>0</v>
      </c>
      <c r="P537" s="151">
        <v>0</v>
      </c>
      <c r="Q537" s="151">
        <v>0</v>
      </c>
      <c r="R537" s="151">
        <v>0</v>
      </c>
      <c r="S537" s="152">
        <v>0.015</v>
      </c>
      <c r="T537" s="153">
        <v>0</v>
      </c>
      <c r="U537" s="153">
        <v>0</v>
      </c>
      <c r="V537" s="153">
        <v>0</v>
      </c>
      <c r="W537" s="153">
        <v>0</v>
      </c>
      <c r="X537" s="151">
        <v>0</v>
      </c>
      <c r="Y537" s="154">
        <v>0</v>
      </c>
      <c r="Z537" s="154">
        <v>0</v>
      </c>
      <c r="AA537" s="154">
        <v>0</v>
      </c>
      <c r="AB537" s="155">
        <v>0</v>
      </c>
      <c r="AC537" s="156">
        <v>0</v>
      </c>
      <c r="AD537" s="157">
        <v>0</v>
      </c>
      <c r="AE537" s="158">
        <v>0</v>
      </c>
      <c r="AF537" s="158">
        <v>0</v>
      </c>
      <c r="AG537" s="158">
        <v>0</v>
      </c>
      <c r="AH537" s="158">
        <v>0</v>
      </c>
      <c r="AI537" s="158">
        <v>0</v>
      </c>
      <c r="AJ537" s="155">
        <v>0</v>
      </c>
      <c r="AK537" s="155">
        <v>0</v>
      </c>
      <c r="AL537" s="156">
        <v>0</v>
      </c>
    </row>
    <row r="538" spans="1:38">
      <c r="A538" s="166" t="s">
        <v>350</v>
      </c>
      <c r="B538" s="167" t="s">
        <v>1804</v>
      </c>
      <c r="C538" s="167" t="s">
        <v>354</v>
      </c>
      <c r="D538" s="150">
        <v>12350</v>
      </c>
      <c r="E538" s="150">
        <v>330</v>
      </c>
      <c r="F538" s="150">
        <v>165</v>
      </c>
      <c r="G538" s="150">
        <v>0</v>
      </c>
      <c r="H538" s="150">
        <v>0</v>
      </c>
      <c r="I538" s="151">
        <v>13925</v>
      </c>
      <c r="J538" s="151">
        <v>289</v>
      </c>
      <c r="K538" s="151">
        <v>288</v>
      </c>
      <c r="L538" s="151">
        <v>0</v>
      </c>
      <c r="M538" s="151">
        <v>0</v>
      </c>
      <c r="N538" s="151">
        <v>12612</v>
      </c>
      <c r="O538" s="151">
        <v>323</v>
      </c>
      <c r="P538" s="151">
        <v>323</v>
      </c>
      <c r="Q538" s="151">
        <v>143</v>
      </c>
      <c r="R538" s="151">
        <v>0</v>
      </c>
      <c r="S538" s="152">
        <v>0.015</v>
      </c>
      <c r="T538" s="153">
        <v>311908</v>
      </c>
      <c r="U538" s="153">
        <v>6571</v>
      </c>
      <c r="V538" s="153">
        <v>6402</v>
      </c>
      <c r="W538" s="153">
        <v>1</v>
      </c>
      <c r="X538" s="151">
        <v>5675</v>
      </c>
      <c r="Y538" s="154">
        <v>0.0210639034587122</v>
      </c>
      <c r="Z538" s="154">
        <v>0.0267206477732794</v>
      </c>
      <c r="AA538" s="154">
        <v>0.020754039497307</v>
      </c>
      <c r="AB538" s="155">
        <v>0.0256105296542975</v>
      </c>
      <c r="AC538" s="156">
        <v>0.00596660827597235</v>
      </c>
      <c r="AD538" s="157">
        <v>82011</v>
      </c>
      <c r="AE538" s="158">
        <v>1835</v>
      </c>
      <c r="AF538" s="158">
        <v>0</v>
      </c>
      <c r="AG538" s="158">
        <v>90117</v>
      </c>
      <c r="AH538" s="158">
        <v>1864</v>
      </c>
      <c r="AI538" s="158">
        <v>1</v>
      </c>
      <c r="AJ538" s="155">
        <v>0.0223750472497592</v>
      </c>
      <c r="AK538" s="155">
        <v>0.0206731249375811</v>
      </c>
      <c r="AL538" s="156">
        <v>0.00170192231217803</v>
      </c>
    </row>
    <row r="539" spans="1:38">
      <c r="A539" s="166" t="s">
        <v>350</v>
      </c>
      <c r="B539" s="167" t="s">
        <v>1804</v>
      </c>
      <c r="C539" s="167" t="s">
        <v>355</v>
      </c>
      <c r="D539" s="150">
        <v>0</v>
      </c>
      <c r="E539" s="150">
        <v>0</v>
      </c>
      <c r="F539" s="150">
        <v>0</v>
      </c>
      <c r="G539" s="150">
        <v>0</v>
      </c>
      <c r="H539" s="150">
        <v>0</v>
      </c>
      <c r="I539" s="151">
        <v>0</v>
      </c>
      <c r="J539" s="151">
        <v>1</v>
      </c>
      <c r="K539" s="151">
        <v>1</v>
      </c>
      <c r="L539" s="151">
        <v>1</v>
      </c>
      <c r="M539" s="151">
        <v>0</v>
      </c>
      <c r="N539" s="151">
        <v>0</v>
      </c>
      <c r="O539" s="151">
        <v>0</v>
      </c>
      <c r="P539" s="151">
        <v>0</v>
      </c>
      <c r="Q539" s="151">
        <v>0</v>
      </c>
      <c r="R539" s="151">
        <v>0</v>
      </c>
      <c r="S539" s="152">
        <v>0.015</v>
      </c>
      <c r="T539" s="153">
        <v>1</v>
      </c>
      <c r="U539" s="153">
        <v>3</v>
      </c>
      <c r="V539" s="153">
        <v>3</v>
      </c>
      <c r="W539" s="153">
        <v>0</v>
      </c>
      <c r="X539" s="151">
        <v>3</v>
      </c>
      <c r="Y539" s="154">
        <v>3</v>
      </c>
      <c r="Z539" s="154">
        <v>0</v>
      </c>
      <c r="AA539" s="154">
        <v>0</v>
      </c>
      <c r="AB539" s="155">
        <v>0</v>
      </c>
      <c r="AC539" s="156">
        <v>0</v>
      </c>
      <c r="AD539" s="157">
        <v>0</v>
      </c>
      <c r="AE539" s="158">
        <v>1</v>
      </c>
      <c r="AF539" s="158">
        <v>0</v>
      </c>
      <c r="AG539" s="158">
        <v>1</v>
      </c>
      <c r="AH539" s="158">
        <v>1</v>
      </c>
      <c r="AI539" s="158">
        <v>0</v>
      </c>
      <c r="AJ539" s="155">
        <v>0</v>
      </c>
      <c r="AK539" s="155">
        <v>1</v>
      </c>
      <c r="AL539" s="156">
        <v>-1</v>
      </c>
    </row>
    <row r="540" spans="1:38">
      <c r="A540" s="166" t="s">
        <v>350</v>
      </c>
      <c r="B540" s="167" t="s">
        <v>1804</v>
      </c>
      <c r="C540" s="167" t="s">
        <v>356</v>
      </c>
      <c r="D540" s="150">
        <v>9727</v>
      </c>
      <c r="E540" s="150">
        <v>156</v>
      </c>
      <c r="F540" s="150">
        <v>105</v>
      </c>
      <c r="G540" s="150">
        <v>2</v>
      </c>
      <c r="H540" s="150">
        <v>0</v>
      </c>
      <c r="I540" s="151">
        <v>11010</v>
      </c>
      <c r="J540" s="151">
        <v>187</v>
      </c>
      <c r="K540" s="151">
        <v>187</v>
      </c>
      <c r="L540" s="151">
        <v>40</v>
      </c>
      <c r="M540" s="151">
        <v>0</v>
      </c>
      <c r="N540" s="151">
        <v>9512</v>
      </c>
      <c r="O540" s="151">
        <v>151</v>
      </c>
      <c r="P540" s="151">
        <v>151</v>
      </c>
      <c r="Q540" s="151">
        <v>109</v>
      </c>
      <c r="R540" s="151">
        <v>0</v>
      </c>
      <c r="S540" s="152">
        <v>0.015</v>
      </c>
      <c r="T540" s="153">
        <v>247293</v>
      </c>
      <c r="U540" s="153">
        <v>4380</v>
      </c>
      <c r="V540" s="153">
        <v>4328</v>
      </c>
      <c r="W540" s="153">
        <v>1</v>
      </c>
      <c r="X540" s="151">
        <v>3984</v>
      </c>
      <c r="Y540" s="154">
        <v>0.0177077394022475</v>
      </c>
      <c r="Z540" s="154">
        <v>0.0160378328364347</v>
      </c>
      <c r="AA540" s="154">
        <v>0.0169845594913715</v>
      </c>
      <c r="AB540" s="155">
        <v>0.0158746846089151</v>
      </c>
      <c r="AC540" s="156">
        <v>-0.000946726654936815</v>
      </c>
      <c r="AD540" s="157">
        <v>63496</v>
      </c>
      <c r="AE540" s="158">
        <v>1173</v>
      </c>
      <c r="AF540" s="158">
        <v>1</v>
      </c>
      <c r="AG540" s="158">
        <v>71632</v>
      </c>
      <c r="AH540" s="158">
        <v>1302</v>
      </c>
      <c r="AI540" s="158">
        <v>0</v>
      </c>
      <c r="AJ540" s="155">
        <v>0.018457855612952</v>
      </c>
      <c r="AK540" s="155">
        <v>0.018176234085325</v>
      </c>
      <c r="AL540" s="156">
        <v>0.000281621527627004</v>
      </c>
    </row>
    <row r="541" spans="1:38">
      <c r="A541" s="166" t="s">
        <v>350</v>
      </c>
      <c r="B541" s="167" t="s">
        <v>1804</v>
      </c>
      <c r="C541" s="167" t="s">
        <v>357</v>
      </c>
      <c r="D541" s="150">
        <v>5067</v>
      </c>
      <c r="E541" s="150">
        <v>58</v>
      </c>
      <c r="F541" s="150">
        <v>34</v>
      </c>
      <c r="G541" s="150">
        <v>0</v>
      </c>
      <c r="H541" s="150">
        <v>0</v>
      </c>
      <c r="I541" s="151">
        <v>5577</v>
      </c>
      <c r="J541" s="151">
        <v>129</v>
      </c>
      <c r="K541" s="151">
        <v>129</v>
      </c>
      <c r="L541" s="151">
        <v>0</v>
      </c>
      <c r="M541" s="151">
        <v>0</v>
      </c>
      <c r="N541" s="151">
        <v>4997</v>
      </c>
      <c r="O541" s="151">
        <v>77</v>
      </c>
      <c r="P541" s="151">
        <v>77</v>
      </c>
      <c r="Q541" s="151">
        <v>51</v>
      </c>
      <c r="R541" s="151">
        <v>0</v>
      </c>
      <c r="S541" s="152">
        <v>0.015</v>
      </c>
      <c r="T541" s="153">
        <v>124355</v>
      </c>
      <c r="U541" s="153">
        <v>2077</v>
      </c>
      <c r="V541" s="153">
        <v>2050</v>
      </c>
      <c r="W541" s="153">
        <v>4</v>
      </c>
      <c r="X541" s="151">
        <v>1826</v>
      </c>
      <c r="Y541" s="154">
        <v>0.0166700172892123</v>
      </c>
      <c r="Z541" s="154">
        <v>0.011446615354253</v>
      </c>
      <c r="AA541" s="154">
        <v>0.0231307154384077</v>
      </c>
      <c r="AB541" s="155">
        <v>0.0154092455473284</v>
      </c>
      <c r="AC541" s="156">
        <v>-0.0116841000841547</v>
      </c>
      <c r="AD541" s="157">
        <v>32688</v>
      </c>
      <c r="AE541" s="158">
        <v>590</v>
      </c>
      <c r="AF541" s="158">
        <v>0</v>
      </c>
      <c r="AG541" s="158">
        <v>35488</v>
      </c>
      <c r="AH541" s="158">
        <v>582</v>
      </c>
      <c r="AI541" s="158">
        <v>1</v>
      </c>
      <c r="AJ541" s="155">
        <v>0.0180494371023005</v>
      </c>
      <c r="AK541" s="155">
        <v>0.01637173128945</v>
      </c>
      <c r="AL541" s="156">
        <v>0.00167770581285058</v>
      </c>
    </row>
    <row r="542" spans="1:38">
      <c r="A542" s="166" t="s">
        <v>350</v>
      </c>
      <c r="B542" s="167" t="s">
        <v>1804</v>
      </c>
      <c r="C542" s="167" t="s">
        <v>358</v>
      </c>
      <c r="D542" s="150">
        <v>4430</v>
      </c>
      <c r="E542" s="150">
        <v>94</v>
      </c>
      <c r="F542" s="150">
        <v>59</v>
      </c>
      <c r="G542" s="150">
        <v>0</v>
      </c>
      <c r="H542" s="150">
        <v>0</v>
      </c>
      <c r="I542" s="151">
        <v>5065</v>
      </c>
      <c r="J542" s="151">
        <v>134</v>
      </c>
      <c r="K542" s="151">
        <v>134</v>
      </c>
      <c r="L542" s="151">
        <v>8</v>
      </c>
      <c r="M542" s="151">
        <v>0</v>
      </c>
      <c r="N542" s="151">
        <v>4495</v>
      </c>
      <c r="O542" s="151">
        <v>86</v>
      </c>
      <c r="P542" s="151">
        <v>86</v>
      </c>
      <c r="Q542" s="151">
        <v>30</v>
      </c>
      <c r="R542" s="151">
        <v>0</v>
      </c>
      <c r="S542" s="152">
        <v>0.015</v>
      </c>
      <c r="T542" s="153">
        <v>111330</v>
      </c>
      <c r="U542" s="153">
        <v>2426</v>
      </c>
      <c r="V542" s="153">
        <v>2389</v>
      </c>
      <c r="W542" s="153">
        <v>2</v>
      </c>
      <c r="X542" s="151">
        <v>2106</v>
      </c>
      <c r="Y542" s="154">
        <v>0.0217731069792509</v>
      </c>
      <c r="Z542" s="154">
        <v>0.0212189616252822</v>
      </c>
      <c r="AA542" s="154">
        <v>0.0264560710760118</v>
      </c>
      <c r="AB542" s="155">
        <v>0.0191323692992214</v>
      </c>
      <c r="AC542" s="156">
        <v>-0.00523710945072968</v>
      </c>
      <c r="AD542" s="157">
        <v>29028</v>
      </c>
      <c r="AE542" s="158">
        <v>696</v>
      </c>
      <c r="AF542" s="158">
        <v>0</v>
      </c>
      <c r="AG542" s="158">
        <v>31828</v>
      </c>
      <c r="AH542" s="158">
        <v>641</v>
      </c>
      <c r="AI542" s="158">
        <v>0</v>
      </c>
      <c r="AJ542" s="155">
        <v>0.0239768499379909</v>
      </c>
      <c r="AK542" s="155">
        <v>0.0201394998114867</v>
      </c>
      <c r="AL542" s="156">
        <v>0.00383735012650416</v>
      </c>
    </row>
    <row r="543" spans="1:38">
      <c r="A543" s="166" t="s">
        <v>350</v>
      </c>
      <c r="B543" s="167" t="s">
        <v>1804</v>
      </c>
      <c r="C543" s="167" t="s">
        <v>359</v>
      </c>
      <c r="D543" s="150">
        <v>6142</v>
      </c>
      <c r="E543" s="150">
        <v>94</v>
      </c>
      <c r="F543" s="150">
        <v>57</v>
      </c>
      <c r="G543" s="150">
        <v>3</v>
      </c>
      <c r="H543" s="150">
        <v>0</v>
      </c>
      <c r="I543" s="151">
        <v>6863</v>
      </c>
      <c r="J543" s="151">
        <v>112</v>
      </c>
      <c r="K543" s="151">
        <v>112</v>
      </c>
      <c r="L543" s="151">
        <v>18</v>
      </c>
      <c r="M543" s="151">
        <v>0</v>
      </c>
      <c r="N543" s="151">
        <v>5896</v>
      </c>
      <c r="O543" s="151">
        <v>100</v>
      </c>
      <c r="P543" s="151">
        <v>100</v>
      </c>
      <c r="Q543" s="151">
        <v>71</v>
      </c>
      <c r="R543" s="151">
        <v>0</v>
      </c>
      <c r="S543" s="152">
        <v>0.015</v>
      </c>
      <c r="T543" s="153">
        <v>155751</v>
      </c>
      <c r="U543" s="153">
        <v>2676</v>
      </c>
      <c r="V543" s="153">
        <v>2638</v>
      </c>
      <c r="W543" s="153">
        <v>4</v>
      </c>
      <c r="X543" s="151">
        <v>2423</v>
      </c>
      <c r="Y543" s="154">
        <v>0.0171555880861118</v>
      </c>
      <c r="Z543" s="154">
        <v>0.0153044610875936</v>
      </c>
      <c r="AA543" s="154">
        <v>0.0163193938510855</v>
      </c>
      <c r="AB543" s="155">
        <v>0.0169606512890095</v>
      </c>
      <c r="AC543" s="156">
        <v>-0.00101493276349191</v>
      </c>
      <c r="AD543" s="157">
        <v>39401</v>
      </c>
      <c r="AE543" s="158">
        <v>736</v>
      </c>
      <c r="AF543" s="158">
        <v>1</v>
      </c>
      <c r="AG543" s="158">
        <v>45179</v>
      </c>
      <c r="AH543" s="158">
        <v>824</v>
      </c>
      <c r="AI543" s="158">
        <v>1</v>
      </c>
      <c r="AJ543" s="155">
        <v>0.0186543488743941</v>
      </c>
      <c r="AK543" s="155">
        <v>0.0182164279864539</v>
      </c>
      <c r="AL543" s="156">
        <v>0.000437920887940167</v>
      </c>
    </row>
    <row r="544" spans="1:38">
      <c r="A544" s="166" t="s">
        <v>350</v>
      </c>
      <c r="B544" s="167" t="s">
        <v>1804</v>
      </c>
      <c r="C544" s="167" t="s">
        <v>360</v>
      </c>
      <c r="D544" s="150">
        <v>9597</v>
      </c>
      <c r="E544" s="150">
        <v>145</v>
      </c>
      <c r="F544" s="150">
        <v>89</v>
      </c>
      <c r="G544" s="150">
        <v>0</v>
      </c>
      <c r="H544" s="150">
        <v>0</v>
      </c>
      <c r="I544" s="151">
        <v>10287</v>
      </c>
      <c r="J544" s="151">
        <v>127</v>
      </c>
      <c r="K544" s="151">
        <v>127</v>
      </c>
      <c r="L544" s="151">
        <v>4</v>
      </c>
      <c r="M544" s="151">
        <v>0</v>
      </c>
      <c r="N544" s="151">
        <v>9813</v>
      </c>
      <c r="O544" s="151">
        <v>133</v>
      </c>
      <c r="P544" s="151">
        <v>133</v>
      </c>
      <c r="Q544" s="151">
        <v>54</v>
      </c>
      <c r="R544" s="151">
        <v>0</v>
      </c>
      <c r="S544" s="152">
        <v>0.015</v>
      </c>
      <c r="T544" s="153">
        <v>246054</v>
      </c>
      <c r="U544" s="153">
        <v>3522</v>
      </c>
      <c r="V544" s="153">
        <v>3465</v>
      </c>
      <c r="W544" s="153">
        <v>3</v>
      </c>
      <c r="X544" s="151">
        <v>3070</v>
      </c>
      <c r="Y544" s="154">
        <v>0.014301738642737</v>
      </c>
      <c r="Z544" s="154">
        <v>0.0151088881942274</v>
      </c>
      <c r="AA544" s="154">
        <v>0.0123456790123457</v>
      </c>
      <c r="AB544" s="155">
        <v>0.0135534495057577</v>
      </c>
      <c r="AC544" s="156">
        <v>0.00276320918188168</v>
      </c>
      <c r="AD544" s="157">
        <v>61423</v>
      </c>
      <c r="AE544" s="158">
        <v>909</v>
      </c>
      <c r="AF544" s="158">
        <v>1</v>
      </c>
      <c r="AG544" s="158">
        <v>70566</v>
      </c>
      <c r="AH544" s="158">
        <v>1074</v>
      </c>
      <c r="AI544" s="158">
        <v>1</v>
      </c>
      <c r="AJ544" s="155">
        <v>0.0147827361086238</v>
      </c>
      <c r="AK544" s="155">
        <v>0.0152056231046113</v>
      </c>
      <c r="AL544" s="156">
        <v>-0.000422886995987481</v>
      </c>
    </row>
    <row r="545" spans="1:38">
      <c r="A545" s="166" t="s">
        <v>350</v>
      </c>
      <c r="B545" s="167" t="s">
        <v>1804</v>
      </c>
      <c r="C545" s="167" t="s">
        <v>361</v>
      </c>
      <c r="D545" s="150">
        <v>0</v>
      </c>
      <c r="E545" s="150">
        <v>0</v>
      </c>
      <c r="F545" s="150">
        <v>0</v>
      </c>
      <c r="G545" s="150">
        <v>0</v>
      </c>
      <c r="H545" s="150">
        <v>0</v>
      </c>
      <c r="I545" s="151">
        <v>0</v>
      </c>
      <c r="J545" s="151">
        <v>0</v>
      </c>
      <c r="K545" s="151">
        <v>0</v>
      </c>
      <c r="L545" s="151">
        <v>0</v>
      </c>
      <c r="M545" s="151">
        <v>0</v>
      </c>
      <c r="N545" s="151">
        <v>0</v>
      </c>
      <c r="O545" s="151">
        <v>0</v>
      </c>
      <c r="P545" s="151">
        <v>0</v>
      </c>
      <c r="Q545" s="151">
        <v>0</v>
      </c>
      <c r="R545" s="151">
        <v>0</v>
      </c>
      <c r="S545" s="152">
        <v>0.015</v>
      </c>
      <c r="T545" s="153">
        <v>0</v>
      </c>
      <c r="U545" s="153">
        <v>0</v>
      </c>
      <c r="V545" s="153">
        <v>0</v>
      </c>
      <c r="W545" s="153">
        <v>0</v>
      </c>
      <c r="X545" s="151">
        <v>0</v>
      </c>
      <c r="Y545" s="154">
        <v>0</v>
      </c>
      <c r="Z545" s="154">
        <v>0</v>
      </c>
      <c r="AA545" s="154">
        <v>0</v>
      </c>
      <c r="AB545" s="155">
        <v>0</v>
      </c>
      <c r="AC545" s="156">
        <v>0</v>
      </c>
      <c r="AD545" s="157">
        <v>0</v>
      </c>
      <c r="AE545" s="158">
        <v>0</v>
      </c>
      <c r="AF545" s="158">
        <v>0</v>
      </c>
      <c r="AG545" s="158">
        <v>0</v>
      </c>
      <c r="AH545" s="158">
        <v>0</v>
      </c>
      <c r="AI545" s="158">
        <v>0</v>
      </c>
      <c r="AJ545" s="155">
        <v>0</v>
      </c>
      <c r="AK545" s="155">
        <v>0</v>
      </c>
      <c r="AL545" s="156">
        <v>0</v>
      </c>
    </row>
    <row r="546" spans="1:38">
      <c r="A546" s="166" t="s">
        <v>350</v>
      </c>
      <c r="B546" s="167" t="s">
        <v>1804</v>
      </c>
      <c r="C546" s="167" t="s">
        <v>362</v>
      </c>
      <c r="D546" s="150">
        <v>15217</v>
      </c>
      <c r="E546" s="150">
        <v>197</v>
      </c>
      <c r="F546" s="150">
        <v>110</v>
      </c>
      <c r="G546" s="150">
        <v>1</v>
      </c>
      <c r="H546" s="150">
        <v>0</v>
      </c>
      <c r="I546" s="151">
        <v>17565</v>
      </c>
      <c r="J546" s="151">
        <v>237</v>
      </c>
      <c r="K546" s="151">
        <v>237</v>
      </c>
      <c r="L546" s="151">
        <v>3</v>
      </c>
      <c r="M546" s="151">
        <v>0</v>
      </c>
      <c r="N546" s="151">
        <v>15775</v>
      </c>
      <c r="O546" s="151">
        <v>202</v>
      </c>
      <c r="P546" s="151">
        <v>202</v>
      </c>
      <c r="Q546" s="151">
        <v>90</v>
      </c>
      <c r="R546" s="151">
        <v>0</v>
      </c>
      <c r="S546" s="152">
        <v>0.015</v>
      </c>
      <c r="T546" s="153">
        <v>394941</v>
      </c>
      <c r="U546" s="153">
        <v>5934</v>
      </c>
      <c r="V546" s="153">
        <v>5843</v>
      </c>
      <c r="W546" s="153">
        <v>4</v>
      </c>
      <c r="X546" s="151">
        <v>5297</v>
      </c>
      <c r="Y546" s="154">
        <v>0.0150149009598902</v>
      </c>
      <c r="Z546" s="154">
        <v>0.0129460471840704</v>
      </c>
      <c r="AA546" s="154">
        <v>0.0134927412467976</v>
      </c>
      <c r="AB546" s="155">
        <v>0.0128050713153724</v>
      </c>
      <c r="AC546" s="156">
        <v>-0.000546694062727162</v>
      </c>
      <c r="AD546" s="157">
        <v>102146</v>
      </c>
      <c r="AE546" s="158">
        <v>1553</v>
      </c>
      <c r="AF546" s="158">
        <v>1</v>
      </c>
      <c r="AG546" s="158">
        <v>112492</v>
      </c>
      <c r="AH546" s="158">
        <v>1725</v>
      </c>
      <c r="AI546" s="158">
        <v>1</v>
      </c>
      <c r="AJ546" s="155">
        <v>0.0151939380886183</v>
      </c>
      <c r="AK546" s="155">
        <v>0.0153255342602141</v>
      </c>
      <c r="AL546" s="156">
        <v>-0.000131596171595808</v>
      </c>
    </row>
    <row r="547" spans="1:38">
      <c r="A547" s="166" t="s">
        <v>350</v>
      </c>
      <c r="B547" s="167" t="s">
        <v>1804</v>
      </c>
      <c r="C547" s="167" t="s">
        <v>363</v>
      </c>
      <c r="D547" s="150">
        <v>6490</v>
      </c>
      <c r="E547" s="150">
        <v>112</v>
      </c>
      <c r="F547" s="150">
        <v>79</v>
      </c>
      <c r="G547" s="150">
        <v>0</v>
      </c>
      <c r="H547" s="150">
        <v>0</v>
      </c>
      <c r="I547" s="151">
        <v>7010</v>
      </c>
      <c r="J547" s="151">
        <v>118</v>
      </c>
      <c r="K547" s="151">
        <v>116</v>
      </c>
      <c r="L547" s="151">
        <v>6</v>
      </c>
      <c r="M547" s="151">
        <v>0</v>
      </c>
      <c r="N547" s="151">
        <v>6486</v>
      </c>
      <c r="O547" s="151">
        <v>106</v>
      </c>
      <c r="P547" s="151">
        <v>106</v>
      </c>
      <c r="Q547" s="151">
        <v>64</v>
      </c>
      <c r="R547" s="151">
        <v>0</v>
      </c>
      <c r="S547" s="152">
        <v>0.015</v>
      </c>
      <c r="T547" s="153">
        <v>160234</v>
      </c>
      <c r="U547" s="153">
        <v>2754</v>
      </c>
      <c r="V547" s="153">
        <v>2718</v>
      </c>
      <c r="W547" s="153">
        <v>0</v>
      </c>
      <c r="X547" s="151">
        <v>2452</v>
      </c>
      <c r="Y547" s="154">
        <v>0.0171873634809092</v>
      </c>
      <c r="Z547" s="154">
        <v>0.0172573189522342</v>
      </c>
      <c r="AA547" s="154">
        <v>0.0168330955777461</v>
      </c>
      <c r="AB547" s="155">
        <v>0.0163428923835954</v>
      </c>
      <c r="AC547" s="156">
        <v>0.000424223374488129</v>
      </c>
      <c r="AD547" s="157">
        <v>41285</v>
      </c>
      <c r="AE547" s="158">
        <v>793</v>
      </c>
      <c r="AF547" s="158">
        <v>0</v>
      </c>
      <c r="AG547" s="158">
        <v>45996</v>
      </c>
      <c r="AH547" s="158">
        <v>821</v>
      </c>
      <c r="AI547" s="158">
        <v>0</v>
      </c>
      <c r="AJ547" s="155">
        <v>0.019207944774131</v>
      </c>
      <c r="AK547" s="155">
        <v>0.0178493782068006</v>
      </c>
      <c r="AL547" s="156">
        <v>0.00135856656733045</v>
      </c>
    </row>
    <row r="548" spans="1:38">
      <c r="A548" s="166" t="s">
        <v>350</v>
      </c>
      <c r="B548" s="167" t="s">
        <v>1804</v>
      </c>
      <c r="C548" s="167" t="s">
        <v>364</v>
      </c>
      <c r="D548" s="150">
        <v>1</v>
      </c>
      <c r="E548" s="150">
        <v>0</v>
      </c>
      <c r="F548" s="150">
        <v>0</v>
      </c>
      <c r="G548" s="150">
        <v>0</v>
      </c>
      <c r="H548" s="150">
        <v>0</v>
      </c>
      <c r="I548" s="151">
        <v>3</v>
      </c>
      <c r="J548" s="151">
        <v>0</v>
      </c>
      <c r="K548" s="151">
        <v>0</v>
      </c>
      <c r="L548" s="151">
        <v>0</v>
      </c>
      <c r="M548" s="151">
        <v>0</v>
      </c>
      <c r="N548" s="151">
        <v>1</v>
      </c>
      <c r="O548" s="151">
        <v>0</v>
      </c>
      <c r="P548" s="151">
        <v>0</v>
      </c>
      <c r="Q548" s="151">
        <v>0</v>
      </c>
      <c r="R548" s="151">
        <v>0</v>
      </c>
      <c r="S548" s="152">
        <v>0.015</v>
      </c>
      <c r="T548" s="153">
        <v>51</v>
      </c>
      <c r="U548" s="153">
        <v>2</v>
      </c>
      <c r="V548" s="153">
        <v>2</v>
      </c>
      <c r="W548" s="153">
        <v>0</v>
      </c>
      <c r="X548" s="151">
        <v>2</v>
      </c>
      <c r="Y548" s="154">
        <v>0.0392156862745098</v>
      </c>
      <c r="Z548" s="154">
        <v>0</v>
      </c>
      <c r="AA548" s="154">
        <v>0</v>
      </c>
      <c r="AB548" s="155">
        <v>0</v>
      </c>
      <c r="AC548" s="156">
        <v>0</v>
      </c>
      <c r="AD548" s="157">
        <v>14</v>
      </c>
      <c r="AE548" s="158">
        <v>0</v>
      </c>
      <c r="AF548" s="158">
        <v>0</v>
      </c>
      <c r="AG548" s="158">
        <v>11</v>
      </c>
      <c r="AH548" s="158">
        <v>0</v>
      </c>
      <c r="AI548" s="158">
        <v>0</v>
      </c>
      <c r="AJ548" s="155">
        <v>0</v>
      </c>
      <c r="AK548" s="155">
        <v>0</v>
      </c>
      <c r="AL548" s="156">
        <v>0</v>
      </c>
    </row>
    <row r="549" spans="1:38">
      <c r="A549" s="166" t="s">
        <v>350</v>
      </c>
      <c r="B549" s="167" t="s">
        <v>1804</v>
      </c>
      <c r="C549" s="167" t="s">
        <v>365</v>
      </c>
      <c r="D549" s="150">
        <v>11117</v>
      </c>
      <c r="E549" s="150">
        <v>220</v>
      </c>
      <c r="F549" s="150">
        <v>139</v>
      </c>
      <c r="G549" s="150">
        <v>3</v>
      </c>
      <c r="H549" s="150">
        <v>0</v>
      </c>
      <c r="I549" s="151">
        <v>12422</v>
      </c>
      <c r="J549" s="151">
        <v>199</v>
      </c>
      <c r="K549" s="151">
        <v>198</v>
      </c>
      <c r="L549" s="151">
        <v>65</v>
      </c>
      <c r="M549" s="151">
        <v>0</v>
      </c>
      <c r="N549" s="151">
        <v>11276</v>
      </c>
      <c r="O549" s="151">
        <v>216</v>
      </c>
      <c r="P549" s="151">
        <v>216</v>
      </c>
      <c r="Q549" s="151">
        <v>177</v>
      </c>
      <c r="R549" s="151">
        <v>0</v>
      </c>
      <c r="S549" s="152">
        <v>0.015</v>
      </c>
      <c r="T549" s="153">
        <v>282285</v>
      </c>
      <c r="U549" s="153">
        <v>5081</v>
      </c>
      <c r="V549" s="153">
        <v>4998</v>
      </c>
      <c r="W549" s="153">
        <v>0</v>
      </c>
      <c r="X549" s="151">
        <v>4647</v>
      </c>
      <c r="Y549" s="154">
        <v>0.0179995394725189</v>
      </c>
      <c r="Z549" s="154">
        <v>0.0197895115588738</v>
      </c>
      <c r="AA549" s="154">
        <v>0.0160199645789728</v>
      </c>
      <c r="AB549" s="155">
        <v>0.0191557289819085</v>
      </c>
      <c r="AC549" s="156">
        <v>0.00376954697990101</v>
      </c>
      <c r="AD549" s="157">
        <v>73348</v>
      </c>
      <c r="AE549" s="158">
        <v>1349</v>
      </c>
      <c r="AF549" s="158">
        <v>0</v>
      </c>
      <c r="AG549" s="158">
        <v>80867</v>
      </c>
      <c r="AH549" s="158">
        <v>1540</v>
      </c>
      <c r="AI549" s="158">
        <v>0</v>
      </c>
      <c r="AJ549" s="155">
        <v>0.0183917761902165</v>
      </c>
      <c r="AK549" s="155">
        <v>0.0190436148243412</v>
      </c>
      <c r="AL549" s="156">
        <v>-0.000651838634124702</v>
      </c>
    </row>
    <row r="550" spans="1:38">
      <c r="A550" s="166" t="s">
        <v>350</v>
      </c>
      <c r="B550" s="167" t="s">
        <v>1804</v>
      </c>
      <c r="C550" s="167" t="s">
        <v>366</v>
      </c>
      <c r="D550" s="150">
        <v>0</v>
      </c>
      <c r="E550" s="150">
        <v>0</v>
      </c>
      <c r="F550" s="150">
        <v>0</v>
      </c>
      <c r="G550" s="150">
        <v>0</v>
      </c>
      <c r="H550" s="150">
        <v>0</v>
      </c>
      <c r="I550" s="151">
        <v>0</v>
      </c>
      <c r="J550" s="151">
        <v>0</v>
      </c>
      <c r="K550" s="151">
        <v>0</v>
      </c>
      <c r="L550" s="151">
        <v>0</v>
      </c>
      <c r="M550" s="151">
        <v>0</v>
      </c>
      <c r="N550" s="151">
        <v>0</v>
      </c>
      <c r="O550" s="151">
        <v>0</v>
      </c>
      <c r="P550" s="151">
        <v>0</v>
      </c>
      <c r="Q550" s="151">
        <v>0</v>
      </c>
      <c r="R550" s="151">
        <v>0</v>
      </c>
      <c r="S550" s="152">
        <v>0.015</v>
      </c>
      <c r="T550" s="153">
        <v>0</v>
      </c>
      <c r="U550" s="153">
        <v>0</v>
      </c>
      <c r="V550" s="153">
        <v>0</v>
      </c>
      <c r="W550" s="153">
        <v>0</v>
      </c>
      <c r="X550" s="151">
        <v>0</v>
      </c>
      <c r="Y550" s="154">
        <v>0</v>
      </c>
      <c r="Z550" s="154">
        <v>0</v>
      </c>
      <c r="AA550" s="154">
        <v>0</v>
      </c>
      <c r="AB550" s="155">
        <v>0</v>
      </c>
      <c r="AC550" s="156">
        <v>0</v>
      </c>
      <c r="AD550" s="157">
        <v>0</v>
      </c>
      <c r="AE550" s="158">
        <v>0</v>
      </c>
      <c r="AF550" s="158">
        <v>0</v>
      </c>
      <c r="AG550" s="158">
        <v>0</v>
      </c>
      <c r="AH550" s="158">
        <v>0</v>
      </c>
      <c r="AI550" s="158">
        <v>0</v>
      </c>
      <c r="AJ550" s="155">
        <v>0</v>
      </c>
      <c r="AK550" s="155">
        <v>0</v>
      </c>
      <c r="AL550" s="156">
        <v>0</v>
      </c>
    </row>
    <row r="551" spans="1:38">
      <c r="A551" s="166" t="s">
        <v>350</v>
      </c>
      <c r="B551" s="167" t="s">
        <v>1804</v>
      </c>
      <c r="C551" s="167" t="s">
        <v>367</v>
      </c>
      <c r="D551" s="150">
        <v>7838</v>
      </c>
      <c r="E551" s="150">
        <v>129</v>
      </c>
      <c r="F551" s="150">
        <v>78</v>
      </c>
      <c r="G551" s="150">
        <v>1</v>
      </c>
      <c r="H551" s="150">
        <v>0</v>
      </c>
      <c r="I551" s="151">
        <v>8533</v>
      </c>
      <c r="J551" s="151">
        <v>130</v>
      </c>
      <c r="K551" s="151">
        <v>130</v>
      </c>
      <c r="L551" s="151">
        <v>5</v>
      </c>
      <c r="M551" s="151">
        <v>0</v>
      </c>
      <c r="N551" s="151">
        <v>7784</v>
      </c>
      <c r="O551" s="151">
        <v>132</v>
      </c>
      <c r="P551" s="151">
        <v>132</v>
      </c>
      <c r="Q551" s="151">
        <v>69</v>
      </c>
      <c r="R551" s="151">
        <v>0</v>
      </c>
      <c r="S551" s="152">
        <v>0.015</v>
      </c>
      <c r="T551" s="153">
        <v>189526</v>
      </c>
      <c r="U551" s="153">
        <v>3312</v>
      </c>
      <c r="V551" s="153">
        <v>3259</v>
      </c>
      <c r="W551" s="153">
        <v>0</v>
      </c>
      <c r="X551" s="151">
        <v>2946</v>
      </c>
      <c r="Y551" s="154">
        <v>0.0174751749100387</v>
      </c>
      <c r="Z551" s="154">
        <v>0.0164582801735137</v>
      </c>
      <c r="AA551" s="154">
        <v>0.0152349701160202</v>
      </c>
      <c r="AB551" s="155">
        <v>0.0169578622816033</v>
      </c>
      <c r="AC551" s="156">
        <v>0.00122331005749349</v>
      </c>
      <c r="AD551" s="157">
        <v>50278</v>
      </c>
      <c r="AE551" s="158">
        <v>978</v>
      </c>
      <c r="AF551" s="158">
        <v>0</v>
      </c>
      <c r="AG551" s="158">
        <v>54851</v>
      </c>
      <c r="AH551" s="158">
        <v>964</v>
      </c>
      <c r="AI551" s="158">
        <v>0</v>
      </c>
      <c r="AJ551" s="155">
        <v>0.0194518477266399</v>
      </c>
      <c r="AK551" s="155">
        <v>0.0175748846876082</v>
      </c>
      <c r="AL551" s="156">
        <v>0.00187696303903163</v>
      </c>
    </row>
    <row r="552" spans="1:38">
      <c r="A552" s="166" t="s">
        <v>350</v>
      </c>
      <c r="B552" s="167" t="s">
        <v>1804</v>
      </c>
      <c r="C552" s="167" t="s">
        <v>368</v>
      </c>
      <c r="D552" s="150">
        <v>0</v>
      </c>
      <c r="E552" s="150">
        <v>0</v>
      </c>
      <c r="F552" s="150">
        <v>0</v>
      </c>
      <c r="G552" s="150">
        <v>0</v>
      </c>
      <c r="H552" s="150">
        <v>0</v>
      </c>
      <c r="I552" s="151">
        <v>1</v>
      </c>
      <c r="J552" s="151">
        <v>1</v>
      </c>
      <c r="K552" s="151">
        <v>1</v>
      </c>
      <c r="L552" s="151">
        <v>1</v>
      </c>
      <c r="M552" s="151">
        <v>0</v>
      </c>
      <c r="N552" s="151">
        <v>0</v>
      </c>
      <c r="O552" s="151">
        <v>0</v>
      </c>
      <c r="P552" s="151">
        <v>0</v>
      </c>
      <c r="Q552" s="151">
        <v>0</v>
      </c>
      <c r="R552" s="151">
        <v>0</v>
      </c>
      <c r="S552" s="152">
        <v>0.015</v>
      </c>
      <c r="T552" s="153">
        <v>1</v>
      </c>
      <c r="U552" s="153">
        <v>1</v>
      </c>
      <c r="V552" s="153">
        <v>1</v>
      </c>
      <c r="W552" s="153">
        <v>0</v>
      </c>
      <c r="X552" s="151">
        <v>1</v>
      </c>
      <c r="Y552" s="154">
        <v>1</v>
      </c>
      <c r="Z552" s="154">
        <v>0</v>
      </c>
      <c r="AA552" s="154">
        <v>1</v>
      </c>
      <c r="AB552" s="155">
        <v>0</v>
      </c>
      <c r="AC552" s="156">
        <v>-1</v>
      </c>
      <c r="AD552" s="157">
        <v>1</v>
      </c>
      <c r="AE552" s="158">
        <v>1</v>
      </c>
      <c r="AF552" s="158">
        <v>0</v>
      </c>
      <c r="AG552" s="158">
        <v>0</v>
      </c>
      <c r="AH552" s="158">
        <v>0</v>
      </c>
      <c r="AI552" s="158">
        <v>0</v>
      </c>
      <c r="AJ552" s="155">
        <v>1</v>
      </c>
      <c r="AK552" s="155">
        <v>0</v>
      </c>
      <c r="AL552" s="156">
        <v>1</v>
      </c>
    </row>
    <row r="553" spans="1:38">
      <c r="A553" s="166" t="s">
        <v>350</v>
      </c>
      <c r="B553" s="167" t="s">
        <v>1804</v>
      </c>
      <c r="C553" s="167" t="s">
        <v>369</v>
      </c>
      <c r="D553" s="150">
        <v>10035</v>
      </c>
      <c r="E553" s="150">
        <v>223</v>
      </c>
      <c r="F553" s="150">
        <v>145</v>
      </c>
      <c r="G553" s="150">
        <v>2</v>
      </c>
      <c r="H553" s="150">
        <v>0</v>
      </c>
      <c r="I553" s="151">
        <v>11576</v>
      </c>
      <c r="J553" s="151">
        <v>159</v>
      </c>
      <c r="K553" s="151">
        <v>159</v>
      </c>
      <c r="L553" s="151">
        <v>33</v>
      </c>
      <c r="M553" s="151">
        <v>0</v>
      </c>
      <c r="N553" s="151">
        <v>9633</v>
      </c>
      <c r="O553" s="151">
        <v>218</v>
      </c>
      <c r="P553" s="151">
        <v>218</v>
      </c>
      <c r="Q553" s="151">
        <v>144</v>
      </c>
      <c r="R553" s="151">
        <v>0</v>
      </c>
      <c r="S553" s="152">
        <v>0.015</v>
      </c>
      <c r="T553" s="153">
        <v>257492</v>
      </c>
      <c r="U553" s="153">
        <v>4429</v>
      </c>
      <c r="V553" s="153">
        <v>4350</v>
      </c>
      <c r="W553" s="153">
        <v>4</v>
      </c>
      <c r="X553" s="151">
        <v>3948</v>
      </c>
      <c r="Y553" s="154">
        <v>0.0171849999223277</v>
      </c>
      <c r="Z553" s="154">
        <v>0.0222222222222222</v>
      </c>
      <c r="AA553" s="154">
        <v>0.0137353144436766</v>
      </c>
      <c r="AB553" s="155">
        <v>0.0226305408491643</v>
      </c>
      <c r="AC553" s="156">
        <v>0.00848690777854565</v>
      </c>
      <c r="AD553" s="157">
        <v>65721</v>
      </c>
      <c r="AE553" s="158">
        <v>1254</v>
      </c>
      <c r="AF553" s="158">
        <v>1</v>
      </c>
      <c r="AG553" s="158">
        <v>72563</v>
      </c>
      <c r="AH553" s="158">
        <v>1255</v>
      </c>
      <c r="AI553" s="158">
        <v>0</v>
      </c>
      <c r="AJ553" s="155">
        <v>0.0190654433134006</v>
      </c>
      <c r="AK553" s="155">
        <v>0.0172953157945509</v>
      </c>
      <c r="AL553" s="156">
        <v>0.00177012751884965</v>
      </c>
    </row>
    <row r="554" spans="1:38">
      <c r="A554" s="166" t="s">
        <v>350</v>
      </c>
      <c r="B554" s="167" t="s">
        <v>1804</v>
      </c>
      <c r="C554" s="167" t="s">
        <v>370</v>
      </c>
      <c r="D554" s="150">
        <v>181</v>
      </c>
      <c r="E554" s="150">
        <v>12</v>
      </c>
      <c r="F554" s="150">
        <v>12</v>
      </c>
      <c r="G554" s="150">
        <v>12</v>
      </c>
      <c r="H554" s="150">
        <v>0</v>
      </c>
      <c r="I554" s="151">
        <v>177</v>
      </c>
      <c r="J554" s="151">
        <v>2</v>
      </c>
      <c r="K554" s="151">
        <v>2</v>
      </c>
      <c r="L554" s="151">
        <v>1</v>
      </c>
      <c r="M554" s="151">
        <v>0</v>
      </c>
      <c r="N554" s="151">
        <v>216</v>
      </c>
      <c r="O554" s="151">
        <v>12</v>
      </c>
      <c r="P554" s="151">
        <v>12</v>
      </c>
      <c r="Q554" s="151">
        <v>12</v>
      </c>
      <c r="R554" s="151">
        <v>0</v>
      </c>
      <c r="S554" s="152">
        <v>0.015</v>
      </c>
      <c r="T554" s="153">
        <v>4001</v>
      </c>
      <c r="U554" s="153">
        <v>93</v>
      </c>
      <c r="V554" s="153">
        <v>93</v>
      </c>
      <c r="W554" s="153">
        <v>0</v>
      </c>
      <c r="X554" s="151">
        <v>92</v>
      </c>
      <c r="Y554" s="154">
        <v>0.0232441889527618</v>
      </c>
      <c r="Z554" s="154">
        <v>0.0662983425414365</v>
      </c>
      <c r="AA554" s="154">
        <v>0.0112994350282486</v>
      </c>
      <c r="AB554" s="155">
        <v>0.0555555555555556</v>
      </c>
      <c r="AC554" s="156">
        <v>0.0549989075131879</v>
      </c>
      <c r="AD554" s="157">
        <v>1179</v>
      </c>
      <c r="AE554" s="158">
        <v>47</v>
      </c>
      <c r="AF554" s="158">
        <v>0</v>
      </c>
      <c r="AG554" s="158">
        <v>1172</v>
      </c>
      <c r="AH554" s="158">
        <v>31</v>
      </c>
      <c r="AI554" s="158">
        <v>0</v>
      </c>
      <c r="AJ554" s="155">
        <v>0.0398642917726887</v>
      </c>
      <c r="AK554" s="155">
        <v>0.0264505119453925</v>
      </c>
      <c r="AL554" s="156">
        <v>0.0134137798272962</v>
      </c>
    </row>
    <row r="555" spans="1:38">
      <c r="A555" s="166" t="s">
        <v>350</v>
      </c>
      <c r="B555" s="167" t="s">
        <v>1804</v>
      </c>
      <c r="C555" s="167" t="s">
        <v>371</v>
      </c>
      <c r="D555" s="150">
        <v>0</v>
      </c>
      <c r="E555" s="150">
        <v>0</v>
      </c>
      <c r="F555" s="150">
        <v>0</v>
      </c>
      <c r="G555" s="150">
        <v>0</v>
      </c>
      <c r="H555" s="150">
        <v>0</v>
      </c>
      <c r="I555" s="151">
        <v>26</v>
      </c>
      <c r="J555" s="151">
        <v>0</v>
      </c>
      <c r="K555" s="151">
        <v>0</v>
      </c>
      <c r="L555" s="151">
        <v>0</v>
      </c>
      <c r="M555" s="151">
        <v>0</v>
      </c>
      <c r="N555" s="151">
        <v>34</v>
      </c>
      <c r="O555" s="151">
        <v>2</v>
      </c>
      <c r="P555" s="151">
        <v>2</v>
      </c>
      <c r="Q555" s="151">
        <v>2</v>
      </c>
      <c r="R555" s="151">
        <v>0</v>
      </c>
      <c r="S555" s="152">
        <v>0.015</v>
      </c>
      <c r="T555" s="153">
        <v>405</v>
      </c>
      <c r="U555" s="153">
        <v>6</v>
      </c>
      <c r="V555" s="153">
        <v>6</v>
      </c>
      <c r="W555" s="153">
        <v>0</v>
      </c>
      <c r="X555" s="151">
        <v>6</v>
      </c>
      <c r="Y555" s="154">
        <v>0.0148148148148148</v>
      </c>
      <c r="Z555" s="154">
        <v>0</v>
      </c>
      <c r="AA555" s="154">
        <v>0</v>
      </c>
      <c r="AB555" s="155">
        <v>0.0588235294117647</v>
      </c>
      <c r="AC555" s="156">
        <v>0</v>
      </c>
      <c r="AD555" s="157">
        <v>103</v>
      </c>
      <c r="AE555" s="158">
        <v>2</v>
      </c>
      <c r="AF555" s="158">
        <v>0</v>
      </c>
      <c r="AG555" s="158">
        <v>117</v>
      </c>
      <c r="AH555" s="158">
        <v>4</v>
      </c>
      <c r="AI555" s="158">
        <v>0</v>
      </c>
      <c r="AJ555" s="155">
        <v>0.0194174757281553</v>
      </c>
      <c r="AK555" s="155">
        <v>0.0341880341880342</v>
      </c>
      <c r="AL555" s="156">
        <v>-0.0147705584598789</v>
      </c>
    </row>
    <row r="556" spans="1:38">
      <c r="A556" s="166" t="s">
        <v>350</v>
      </c>
      <c r="B556" s="167" t="s">
        <v>1804</v>
      </c>
      <c r="C556" s="167" t="s">
        <v>372</v>
      </c>
      <c r="D556" s="150">
        <v>0</v>
      </c>
      <c r="E556" s="150">
        <v>0</v>
      </c>
      <c r="F556" s="150">
        <v>0</v>
      </c>
      <c r="G556" s="150">
        <v>0</v>
      </c>
      <c r="H556" s="150">
        <v>0</v>
      </c>
      <c r="I556" s="151">
        <v>81</v>
      </c>
      <c r="J556" s="151">
        <v>0</v>
      </c>
      <c r="K556" s="151">
        <v>0</v>
      </c>
      <c r="L556" s="151">
        <v>0</v>
      </c>
      <c r="M556" s="151">
        <v>0</v>
      </c>
      <c r="N556" s="151">
        <v>195</v>
      </c>
      <c r="O556" s="151">
        <v>0</v>
      </c>
      <c r="P556" s="151">
        <v>0</v>
      </c>
      <c r="Q556" s="151">
        <v>0</v>
      </c>
      <c r="R556" s="151">
        <v>0</v>
      </c>
      <c r="S556" s="152">
        <v>0.015</v>
      </c>
      <c r="T556" s="153">
        <v>1852</v>
      </c>
      <c r="U556" s="153">
        <v>1</v>
      </c>
      <c r="V556" s="153">
        <v>1</v>
      </c>
      <c r="W556" s="153">
        <v>0</v>
      </c>
      <c r="X556" s="151">
        <v>1</v>
      </c>
      <c r="Y556" s="154">
        <v>0.000539956803455724</v>
      </c>
      <c r="Z556" s="154">
        <v>0</v>
      </c>
      <c r="AA556" s="154">
        <v>0</v>
      </c>
      <c r="AB556" s="155">
        <v>0</v>
      </c>
      <c r="AC556" s="156">
        <v>0</v>
      </c>
      <c r="AD556" s="157">
        <v>497</v>
      </c>
      <c r="AE556" s="158">
        <v>0</v>
      </c>
      <c r="AF556" s="158">
        <v>0</v>
      </c>
      <c r="AG556" s="158">
        <v>428</v>
      </c>
      <c r="AH556" s="158">
        <v>0</v>
      </c>
      <c r="AI556" s="158">
        <v>0</v>
      </c>
      <c r="AJ556" s="155">
        <v>0</v>
      </c>
      <c r="AK556" s="155">
        <v>0</v>
      </c>
      <c r="AL556" s="156">
        <v>0</v>
      </c>
    </row>
    <row r="557" spans="1:38">
      <c r="A557" s="166" t="s">
        <v>350</v>
      </c>
      <c r="B557" s="167" t="s">
        <v>1804</v>
      </c>
      <c r="C557" s="167" t="s">
        <v>373</v>
      </c>
      <c r="D557" s="150">
        <v>40</v>
      </c>
      <c r="E557" s="150">
        <v>4</v>
      </c>
      <c r="F557" s="150">
        <v>4</v>
      </c>
      <c r="G557" s="150">
        <v>4</v>
      </c>
      <c r="H557" s="150">
        <v>0</v>
      </c>
      <c r="I557" s="151">
        <v>745</v>
      </c>
      <c r="J557" s="151">
        <v>3</v>
      </c>
      <c r="K557" s="151">
        <v>3</v>
      </c>
      <c r="L557" s="151">
        <v>3</v>
      </c>
      <c r="M557" s="151">
        <v>0</v>
      </c>
      <c r="N557" s="151">
        <v>322</v>
      </c>
      <c r="O557" s="151">
        <v>2</v>
      </c>
      <c r="P557" s="151">
        <v>2</v>
      </c>
      <c r="Q557" s="151">
        <v>2</v>
      </c>
      <c r="R557" s="151">
        <v>0</v>
      </c>
      <c r="S557" s="152">
        <v>0.015</v>
      </c>
      <c r="T557" s="153">
        <v>11708</v>
      </c>
      <c r="U557" s="153">
        <v>99</v>
      </c>
      <c r="V557" s="153">
        <v>99</v>
      </c>
      <c r="W557" s="153">
        <v>0</v>
      </c>
      <c r="X557" s="151">
        <v>98</v>
      </c>
      <c r="Y557" s="154">
        <v>0.00845575674752306</v>
      </c>
      <c r="Z557" s="154">
        <v>0.1</v>
      </c>
      <c r="AA557" s="154">
        <v>0.00402684563758389</v>
      </c>
      <c r="AB557" s="155">
        <v>0.0062111801242236</v>
      </c>
      <c r="AC557" s="156">
        <v>0.0959731543624161</v>
      </c>
      <c r="AD557" s="157">
        <v>2456</v>
      </c>
      <c r="AE557" s="158">
        <v>30</v>
      </c>
      <c r="AF557" s="158">
        <v>0</v>
      </c>
      <c r="AG557" s="158">
        <v>3946</v>
      </c>
      <c r="AH557" s="158">
        <v>30</v>
      </c>
      <c r="AI557" s="158">
        <v>0</v>
      </c>
      <c r="AJ557" s="155">
        <v>0.012214983713355</v>
      </c>
      <c r="AK557" s="155">
        <v>0.00760263558033452</v>
      </c>
      <c r="AL557" s="156">
        <v>0.00461234813302053</v>
      </c>
    </row>
    <row r="558" spans="1:38">
      <c r="A558" s="166" t="s">
        <v>350</v>
      </c>
      <c r="B558" s="167" t="s">
        <v>1804</v>
      </c>
      <c r="C558" s="167" t="s">
        <v>374</v>
      </c>
      <c r="D558" s="150">
        <v>869</v>
      </c>
      <c r="E558" s="150">
        <v>4</v>
      </c>
      <c r="F558" s="150">
        <v>4</v>
      </c>
      <c r="G558" s="150">
        <v>2</v>
      </c>
      <c r="H558" s="150">
        <v>0</v>
      </c>
      <c r="I558" s="151">
        <v>983</v>
      </c>
      <c r="J558" s="151">
        <v>4</v>
      </c>
      <c r="K558" s="151">
        <v>4</v>
      </c>
      <c r="L558" s="151">
        <v>3</v>
      </c>
      <c r="M558" s="151">
        <v>0</v>
      </c>
      <c r="N558" s="151">
        <v>868</v>
      </c>
      <c r="O558" s="151">
        <v>1</v>
      </c>
      <c r="P558" s="151">
        <v>1</v>
      </c>
      <c r="Q558" s="151">
        <v>1</v>
      </c>
      <c r="R558" s="151">
        <v>0</v>
      </c>
      <c r="S558" s="152">
        <v>0.015</v>
      </c>
      <c r="T558" s="153">
        <v>12955</v>
      </c>
      <c r="U558" s="153">
        <v>35</v>
      </c>
      <c r="V558" s="153">
        <v>35</v>
      </c>
      <c r="W558" s="153">
        <v>0</v>
      </c>
      <c r="X558" s="151">
        <v>31</v>
      </c>
      <c r="Y558" s="154">
        <v>0.00270165959089155</v>
      </c>
      <c r="Z558" s="154">
        <v>0.0046029919447641</v>
      </c>
      <c r="AA558" s="154">
        <v>0.00406917599186165</v>
      </c>
      <c r="AB558" s="155">
        <v>0.00115207373271889</v>
      </c>
      <c r="AC558" s="156">
        <v>0.000533815952902449</v>
      </c>
      <c r="AD558" s="157">
        <v>4548</v>
      </c>
      <c r="AE558" s="158">
        <v>14</v>
      </c>
      <c r="AF558" s="158">
        <v>0</v>
      </c>
      <c r="AG558" s="158">
        <v>3607</v>
      </c>
      <c r="AH558" s="158">
        <v>7</v>
      </c>
      <c r="AI558" s="158">
        <v>0</v>
      </c>
      <c r="AJ558" s="155">
        <v>0.00307827616534741</v>
      </c>
      <c r="AK558" s="155">
        <v>0.00194067091766011</v>
      </c>
      <c r="AL558" s="156">
        <v>0.0011376052476873</v>
      </c>
    </row>
    <row r="559" spans="1:38">
      <c r="A559" s="166" t="s">
        <v>375</v>
      </c>
      <c r="B559" s="167" t="s">
        <v>1805</v>
      </c>
      <c r="C559" s="167" t="s">
        <v>377</v>
      </c>
      <c r="D559" s="150">
        <v>4194</v>
      </c>
      <c r="E559" s="150">
        <v>100</v>
      </c>
      <c r="F559" s="150">
        <v>68</v>
      </c>
      <c r="G559" s="150">
        <v>2</v>
      </c>
      <c r="H559" s="150">
        <v>0</v>
      </c>
      <c r="I559" s="151">
        <v>5213</v>
      </c>
      <c r="J559" s="151">
        <v>71</v>
      </c>
      <c r="K559" s="151">
        <v>70</v>
      </c>
      <c r="L559" s="151">
        <v>22</v>
      </c>
      <c r="M559" s="151">
        <v>0</v>
      </c>
      <c r="N559" s="151">
        <v>2790</v>
      </c>
      <c r="O559" s="151">
        <v>70</v>
      </c>
      <c r="P559" s="151">
        <v>70</v>
      </c>
      <c r="Q559" s="151">
        <v>58</v>
      </c>
      <c r="R559" s="151">
        <v>0</v>
      </c>
      <c r="S559" s="152">
        <v>0.015</v>
      </c>
      <c r="T559" s="153">
        <v>102725</v>
      </c>
      <c r="U559" s="153">
        <v>1774</v>
      </c>
      <c r="V559" s="153">
        <v>1741</v>
      </c>
      <c r="W559" s="153">
        <v>0</v>
      </c>
      <c r="X559" s="151">
        <v>1598</v>
      </c>
      <c r="Y559" s="154">
        <v>0.0172694086152348</v>
      </c>
      <c r="Z559" s="154">
        <v>0.0238435860753457</v>
      </c>
      <c r="AA559" s="154">
        <v>0.0136197966621907</v>
      </c>
      <c r="AB559" s="155">
        <v>0.025089605734767</v>
      </c>
      <c r="AC559" s="156">
        <v>0.0102237894131551</v>
      </c>
      <c r="AD559" s="157">
        <v>27595</v>
      </c>
      <c r="AE559" s="158">
        <v>483</v>
      </c>
      <c r="AF559" s="158">
        <v>0</v>
      </c>
      <c r="AG559" s="158">
        <v>31241</v>
      </c>
      <c r="AH559" s="158">
        <v>569</v>
      </c>
      <c r="AI559" s="158">
        <v>0</v>
      </c>
      <c r="AJ559" s="155">
        <v>0.017503170864287</v>
      </c>
      <c r="AK559" s="155">
        <v>0.0182132454146794</v>
      </c>
      <c r="AL559" s="156">
        <v>-0.000710074550392421</v>
      </c>
    </row>
    <row r="560" spans="1:38">
      <c r="A560" s="166" t="s">
        <v>375</v>
      </c>
      <c r="B560" s="167" t="s">
        <v>1805</v>
      </c>
      <c r="C560" s="167" t="s">
        <v>378</v>
      </c>
      <c r="D560" s="150">
        <v>2973</v>
      </c>
      <c r="E560" s="150">
        <v>34</v>
      </c>
      <c r="F560" s="150">
        <v>29</v>
      </c>
      <c r="G560" s="150">
        <v>2</v>
      </c>
      <c r="H560" s="150">
        <v>0</v>
      </c>
      <c r="I560" s="151">
        <v>3857</v>
      </c>
      <c r="J560" s="151">
        <v>61</v>
      </c>
      <c r="K560" s="151">
        <v>61</v>
      </c>
      <c r="L560" s="151">
        <v>24</v>
      </c>
      <c r="M560" s="151">
        <v>0</v>
      </c>
      <c r="N560" s="151">
        <v>2087</v>
      </c>
      <c r="O560" s="151">
        <v>30</v>
      </c>
      <c r="P560" s="151">
        <v>30</v>
      </c>
      <c r="Q560" s="151">
        <v>25</v>
      </c>
      <c r="R560" s="151">
        <v>0</v>
      </c>
      <c r="S560" s="152">
        <v>0.015</v>
      </c>
      <c r="T560" s="153">
        <v>76583</v>
      </c>
      <c r="U560" s="153">
        <v>1209</v>
      </c>
      <c r="V560" s="153">
        <v>1202</v>
      </c>
      <c r="W560" s="153">
        <v>0</v>
      </c>
      <c r="X560" s="151">
        <v>1122</v>
      </c>
      <c r="Y560" s="154">
        <v>0.0157867934136819</v>
      </c>
      <c r="Z560" s="154">
        <v>0.0114362596703666</v>
      </c>
      <c r="AA560" s="154">
        <v>0.0158154005703915</v>
      </c>
      <c r="AB560" s="155">
        <v>0.0143747005270724</v>
      </c>
      <c r="AC560" s="156">
        <v>-0.00437914090002486</v>
      </c>
      <c r="AD560" s="157">
        <v>20744</v>
      </c>
      <c r="AE560" s="158">
        <v>344</v>
      </c>
      <c r="AF560" s="158">
        <v>0</v>
      </c>
      <c r="AG560" s="158">
        <v>23699</v>
      </c>
      <c r="AH560" s="158">
        <v>380</v>
      </c>
      <c r="AI560" s="158">
        <v>0</v>
      </c>
      <c r="AJ560" s="155">
        <v>0.0165831083686849</v>
      </c>
      <c r="AK560" s="155">
        <v>0.0160344318325668</v>
      </c>
      <c r="AL560" s="156">
        <v>0.000548676536118148</v>
      </c>
    </row>
    <row r="561" spans="1:38">
      <c r="A561" s="166" t="s">
        <v>375</v>
      </c>
      <c r="B561" s="167" t="s">
        <v>1805</v>
      </c>
      <c r="C561" s="167" t="s">
        <v>379</v>
      </c>
      <c r="D561" s="150">
        <v>3579</v>
      </c>
      <c r="E561" s="150">
        <v>44</v>
      </c>
      <c r="F561" s="150">
        <v>25</v>
      </c>
      <c r="G561" s="150">
        <v>2</v>
      </c>
      <c r="H561" s="150">
        <v>0</v>
      </c>
      <c r="I561" s="151">
        <v>4817</v>
      </c>
      <c r="J561" s="151">
        <v>73</v>
      </c>
      <c r="K561" s="151">
        <v>73</v>
      </c>
      <c r="L561" s="151">
        <v>7</v>
      </c>
      <c r="M561" s="151">
        <v>0</v>
      </c>
      <c r="N561" s="151">
        <v>2494</v>
      </c>
      <c r="O561" s="151">
        <v>40</v>
      </c>
      <c r="P561" s="151">
        <v>40</v>
      </c>
      <c r="Q561" s="151">
        <v>15</v>
      </c>
      <c r="R561" s="151">
        <v>0</v>
      </c>
      <c r="S561" s="152">
        <v>0.015</v>
      </c>
      <c r="T561" s="153">
        <v>93144</v>
      </c>
      <c r="U561" s="153">
        <v>1489</v>
      </c>
      <c r="V561" s="153">
        <v>1469</v>
      </c>
      <c r="W561" s="153">
        <v>0</v>
      </c>
      <c r="X561" s="151">
        <v>1320</v>
      </c>
      <c r="Y561" s="154">
        <v>0.015986000171777</v>
      </c>
      <c r="Z561" s="154">
        <v>0.0122939368538698</v>
      </c>
      <c r="AA561" s="154">
        <v>0.0151546605771227</v>
      </c>
      <c r="AB561" s="155">
        <v>0.0160384923817161</v>
      </c>
      <c r="AC561" s="156">
        <v>-0.00286072372325289</v>
      </c>
      <c r="AD561" s="157">
        <v>25393</v>
      </c>
      <c r="AE561" s="158">
        <v>399</v>
      </c>
      <c r="AF561" s="158">
        <v>0</v>
      </c>
      <c r="AG561" s="158">
        <v>28613</v>
      </c>
      <c r="AH561" s="158">
        <v>460</v>
      </c>
      <c r="AI561" s="158">
        <v>0</v>
      </c>
      <c r="AJ561" s="155">
        <v>0.0157129917693853</v>
      </c>
      <c r="AK561" s="155">
        <v>0.0160766085345822</v>
      </c>
      <c r="AL561" s="156">
        <v>-0.00036361676519692</v>
      </c>
    </row>
    <row r="562" spans="1:38">
      <c r="A562" s="166" t="s">
        <v>375</v>
      </c>
      <c r="B562" s="167" t="s">
        <v>1805</v>
      </c>
      <c r="C562" s="167" t="s">
        <v>380</v>
      </c>
      <c r="D562" s="150">
        <v>4811</v>
      </c>
      <c r="E562" s="150">
        <v>83</v>
      </c>
      <c r="F562" s="150">
        <v>61</v>
      </c>
      <c r="G562" s="150">
        <v>0</v>
      </c>
      <c r="H562" s="150">
        <v>0</v>
      </c>
      <c r="I562" s="151">
        <v>6758</v>
      </c>
      <c r="J562" s="151">
        <v>139</v>
      </c>
      <c r="K562" s="151">
        <v>139</v>
      </c>
      <c r="L562" s="151">
        <v>22</v>
      </c>
      <c r="M562" s="151">
        <v>0</v>
      </c>
      <c r="N562" s="151">
        <v>3432</v>
      </c>
      <c r="O562" s="151">
        <v>2</v>
      </c>
      <c r="P562" s="151">
        <v>2</v>
      </c>
      <c r="Q562" s="151">
        <v>1</v>
      </c>
      <c r="R562" s="151">
        <v>0</v>
      </c>
      <c r="S562" s="152">
        <v>0.015</v>
      </c>
      <c r="T562" s="153">
        <v>128571</v>
      </c>
      <c r="U562" s="153">
        <v>1798</v>
      </c>
      <c r="V562" s="153">
        <v>1776</v>
      </c>
      <c r="W562" s="153">
        <v>1</v>
      </c>
      <c r="X562" s="151">
        <v>1578</v>
      </c>
      <c r="Y562" s="154">
        <v>0.0139767132557109</v>
      </c>
      <c r="Z562" s="154">
        <v>0.0172521305341925</v>
      </c>
      <c r="AA562" s="154">
        <v>0.0205682154483575</v>
      </c>
      <c r="AB562" s="155">
        <v>0.000582750582750583</v>
      </c>
      <c r="AC562" s="156">
        <v>-0.00331608491416503</v>
      </c>
      <c r="AD562" s="157">
        <v>34395</v>
      </c>
      <c r="AE562" s="158">
        <v>559</v>
      </c>
      <c r="AF562" s="158">
        <v>0</v>
      </c>
      <c r="AG562" s="158">
        <v>41130</v>
      </c>
      <c r="AH562" s="158">
        <v>484</v>
      </c>
      <c r="AI562" s="158">
        <v>0</v>
      </c>
      <c r="AJ562" s="155">
        <v>0.0162523622619567</v>
      </c>
      <c r="AK562" s="155">
        <v>0.0117675662533431</v>
      </c>
      <c r="AL562" s="156">
        <v>0.00448479600861362</v>
      </c>
    </row>
    <row r="563" spans="1:38">
      <c r="A563" s="166" t="s">
        <v>375</v>
      </c>
      <c r="B563" s="167" t="s">
        <v>1805</v>
      </c>
      <c r="C563" s="167" t="s">
        <v>381</v>
      </c>
      <c r="D563" s="150">
        <v>2993</v>
      </c>
      <c r="E563" s="150">
        <v>38</v>
      </c>
      <c r="F563" s="150">
        <v>22</v>
      </c>
      <c r="G563" s="150">
        <v>1</v>
      </c>
      <c r="H563" s="150">
        <v>0</v>
      </c>
      <c r="I563" s="151">
        <v>3979</v>
      </c>
      <c r="J563" s="151">
        <v>43</v>
      </c>
      <c r="K563" s="151">
        <v>43</v>
      </c>
      <c r="L563" s="151">
        <v>3</v>
      </c>
      <c r="M563" s="151">
        <v>0</v>
      </c>
      <c r="N563" s="151">
        <v>2219</v>
      </c>
      <c r="O563" s="151">
        <v>32</v>
      </c>
      <c r="P563" s="151">
        <v>32</v>
      </c>
      <c r="Q563" s="151">
        <v>21</v>
      </c>
      <c r="R563" s="151">
        <v>0</v>
      </c>
      <c r="S563" s="152">
        <v>0.015</v>
      </c>
      <c r="T563" s="153">
        <v>77501</v>
      </c>
      <c r="U563" s="153">
        <v>946</v>
      </c>
      <c r="V563" s="153">
        <v>929</v>
      </c>
      <c r="W563" s="153">
        <v>0</v>
      </c>
      <c r="X563" s="151">
        <v>847</v>
      </c>
      <c r="Y563" s="154">
        <v>0.012206294112334</v>
      </c>
      <c r="Z563" s="154">
        <v>0.0126962913464751</v>
      </c>
      <c r="AA563" s="154">
        <v>0.0108067353606434</v>
      </c>
      <c r="AB563" s="155">
        <v>0.0144209103199639</v>
      </c>
      <c r="AC563" s="156">
        <v>0.00188955598583173</v>
      </c>
      <c r="AD563" s="157">
        <v>21067</v>
      </c>
      <c r="AE563" s="158">
        <v>280</v>
      </c>
      <c r="AF563" s="158">
        <v>0</v>
      </c>
      <c r="AG563" s="158">
        <v>23831</v>
      </c>
      <c r="AH563" s="158">
        <v>260</v>
      </c>
      <c r="AI563" s="158">
        <v>0</v>
      </c>
      <c r="AJ563" s="155">
        <v>0.0132909289409978</v>
      </c>
      <c r="AK563" s="155">
        <v>0.010910159036549</v>
      </c>
      <c r="AL563" s="156">
        <v>0.00238076990444874</v>
      </c>
    </row>
    <row r="564" spans="1:38">
      <c r="A564" s="166" t="s">
        <v>375</v>
      </c>
      <c r="B564" s="167" t="s">
        <v>1805</v>
      </c>
      <c r="C564" s="167" t="s">
        <v>382</v>
      </c>
      <c r="D564" s="150">
        <v>4382</v>
      </c>
      <c r="E564" s="150">
        <v>100</v>
      </c>
      <c r="F564" s="150">
        <v>74</v>
      </c>
      <c r="G564" s="150">
        <v>0</v>
      </c>
      <c r="H564" s="150">
        <v>0</v>
      </c>
      <c r="I564" s="151">
        <v>5318</v>
      </c>
      <c r="J564" s="151">
        <v>50</v>
      </c>
      <c r="K564" s="151">
        <v>49</v>
      </c>
      <c r="L564" s="151">
        <v>12</v>
      </c>
      <c r="M564" s="151">
        <v>0</v>
      </c>
      <c r="N564" s="151">
        <v>2988</v>
      </c>
      <c r="O564" s="151">
        <v>35</v>
      </c>
      <c r="P564" s="151">
        <v>35</v>
      </c>
      <c r="Q564" s="151">
        <v>23</v>
      </c>
      <c r="R564" s="151">
        <v>0</v>
      </c>
      <c r="S564" s="152">
        <v>0.015</v>
      </c>
      <c r="T564" s="153">
        <v>104177</v>
      </c>
      <c r="U564" s="153">
        <v>1596</v>
      </c>
      <c r="V564" s="153">
        <v>1569</v>
      </c>
      <c r="W564" s="153">
        <v>0</v>
      </c>
      <c r="X564" s="151">
        <v>1415</v>
      </c>
      <c r="Y564" s="154">
        <v>0.0153200802480394</v>
      </c>
      <c r="Z564" s="154">
        <v>0.0228206298493838</v>
      </c>
      <c r="AA564" s="154">
        <v>0.00940203083866115</v>
      </c>
      <c r="AB564" s="155">
        <v>0.0117135207496653</v>
      </c>
      <c r="AC564" s="156">
        <v>0.0134185990107227</v>
      </c>
      <c r="AD564" s="157">
        <v>28837</v>
      </c>
      <c r="AE564" s="158">
        <v>462</v>
      </c>
      <c r="AF564" s="158">
        <v>0</v>
      </c>
      <c r="AG564" s="158">
        <v>31148</v>
      </c>
      <c r="AH564" s="158">
        <v>450</v>
      </c>
      <c r="AI564" s="158">
        <v>0</v>
      </c>
      <c r="AJ564" s="155">
        <v>0.0160210840239969</v>
      </c>
      <c r="AK564" s="155">
        <v>0.0144471555156029</v>
      </c>
      <c r="AL564" s="156">
        <v>0.00157392850839402</v>
      </c>
    </row>
    <row r="565" spans="1:38">
      <c r="A565" s="166" t="s">
        <v>375</v>
      </c>
      <c r="B565" s="167" t="s">
        <v>1805</v>
      </c>
      <c r="C565" s="167" t="s">
        <v>383</v>
      </c>
      <c r="D565" s="150">
        <v>3208</v>
      </c>
      <c r="E565" s="150">
        <v>42</v>
      </c>
      <c r="F565" s="150">
        <v>33</v>
      </c>
      <c r="G565" s="150">
        <v>0</v>
      </c>
      <c r="H565" s="150">
        <v>0</v>
      </c>
      <c r="I565" s="151">
        <v>4415</v>
      </c>
      <c r="J565" s="151">
        <v>38</v>
      </c>
      <c r="K565" s="151">
        <v>38</v>
      </c>
      <c r="L565" s="151">
        <v>14</v>
      </c>
      <c r="M565" s="151">
        <v>0</v>
      </c>
      <c r="N565" s="151">
        <v>2165</v>
      </c>
      <c r="O565" s="151">
        <v>35</v>
      </c>
      <c r="P565" s="151">
        <v>35</v>
      </c>
      <c r="Q565" s="151">
        <v>28</v>
      </c>
      <c r="R565" s="151">
        <v>0</v>
      </c>
      <c r="S565" s="152">
        <v>0.015</v>
      </c>
      <c r="T565" s="153">
        <v>81748</v>
      </c>
      <c r="U565" s="153">
        <v>1067</v>
      </c>
      <c r="V565" s="153">
        <v>1057</v>
      </c>
      <c r="W565" s="153">
        <v>7</v>
      </c>
      <c r="X565" s="151">
        <v>974</v>
      </c>
      <c r="Y565" s="154">
        <v>0.0129666780838675</v>
      </c>
      <c r="Z565" s="154">
        <v>0.0130922693266833</v>
      </c>
      <c r="AA565" s="154">
        <v>0.00860702151755379</v>
      </c>
      <c r="AB565" s="155">
        <v>0.0161662817551963</v>
      </c>
      <c r="AC565" s="156">
        <v>0.0044852478091295</v>
      </c>
      <c r="AD565" s="157">
        <v>22391</v>
      </c>
      <c r="AE565" s="158">
        <v>289</v>
      </c>
      <c r="AF565" s="158">
        <v>0</v>
      </c>
      <c r="AG565" s="158">
        <v>24487</v>
      </c>
      <c r="AH565" s="158">
        <v>321</v>
      </c>
      <c r="AI565" s="158">
        <v>3</v>
      </c>
      <c r="AJ565" s="155">
        <v>0.0129069715510696</v>
      </c>
      <c r="AK565" s="155">
        <v>0.0129864826234328</v>
      </c>
      <c r="AL565" s="156">
        <v>-7.9511072363217e-5</v>
      </c>
    </row>
    <row r="566" spans="1:38">
      <c r="A566" s="166" t="s">
        <v>375</v>
      </c>
      <c r="B566" s="167" t="s">
        <v>1805</v>
      </c>
      <c r="C566" s="167" t="s">
        <v>384</v>
      </c>
      <c r="D566" s="150">
        <v>1913</v>
      </c>
      <c r="E566" s="150">
        <v>30</v>
      </c>
      <c r="F566" s="150">
        <v>23</v>
      </c>
      <c r="G566" s="150">
        <v>0</v>
      </c>
      <c r="H566" s="150">
        <v>0</v>
      </c>
      <c r="I566" s="151">
        <v>2719</v>
      </c>
      <c r="J566" s="151">
        <v>41</v>
      </c>
      <c r="K566" s="151">
        <v>41</v>
      </c>
      <c r="L566" s="151">
        <v>9</v>
      </c>
      <c r="M566" s="151">
        <v>0</v>
      </c>
      <c r="N566" s="151">
        <v>1349</v>
      </c>
      <c r="O566" s="151">
        <v>20</v>
      </c>
      <c r="P566" s="151">
        <v>20</v>
      </c>
      <c r="Q566" s="151">
        <v>11</v>
      </c>
      <c r="R566" s="151">
        <v>0</v>
      </c>
      <c r="S566" s="152">
        <v>0.015</v>
      </c>
      <c r="T566" s="153">
        <v>51418</v>
      </c>
      <c r="U566" s="153">
        <v>826</v>
      </c>
      <c r="V566" s="153">
        <v>819</v>
      </c>
      <c r="W566" s="153">
        <v>2</v>
      </c>
      <c r="X566" s="151">
        <v>743</v>
      </c>
      <c r="Y566" s="154">
        <v>0.0160255163561399</v>
      </c>
      <c r="Z566" s="154">
        <v>0.0156821745948772</v>
      </c>
      <c r="AA566" s="154">
        <v>0.0150790731886723</v>
      </c>
      <c r="AB566" s="155">
        <v>0.0148257968865827</v>
      </c>
      <c r="AC566" s="156">
        <v>0.000603101406204849</v>
      </c>
      <c r="AD566" s="157">
        <v>13739</v>
      </c>
      <c r="AE566" s="158">
        <v>227</v>
      </c>
      <c r="AF566" s="158">
        <v>1</v>
      </c>
      <c r="AG566" s="158">
        <v>15808</v>
      </c>
      <c r="AH566" s="158">
        <v>242</v>
      </c>
      <c r="AI566" s="158">
        <v>0</v>
      </c>
      <c r="AJ566" s="155">
        <v>0.0164495232549676</v>
      </c>
      <c r="AK566" s="155">
        <v>0.0153087044534413</v>
      </c>
      <c r="AL566" s="156">
        <v>0.00114081880152631</v>
      </c>
    </row>
    <row r="567" spans="1:38">
      <c r="A567" s="166" t="s">
        <v>375</v>
      </c>
      <c r="B567" s="167" t="s">
        <v>1805</v>
      </c>
      <c r="C567" s="167" t="s">
        <v>385</v>
      </c>
      <c r="D567" s="150">
        <v>2747</v>
      </c>
      <c r="E567" s="150">
        <v>81</v>
      </c>
      <c r="F567" s="150">
        <v>61</v>
      </c>
      <c r="G567" s="150">
        <v>0</v>
      </c>
      <c r="H567" s="150">
        <v>0</v>
      </c>
      <c r="I567" s="151">
        <v>3718</v>
      </c>
      <c r="J567" s="151">
        <v>43</v>
      </c>
      <c r="K567" s="151">
        <v>43</v>
      </c>
      <c r="L567" s="151">
        <v>11</v>
      </c>
      <c r="M567" s="151">
        <v>1</v>
      </c>
      <c r="N567" s="151">
        <v>1946</v>
      </c>
      <c r="O567" s="151">
        <v>40</v>
      </c>
      <c r="P567" s="151">
        <v>40</v>
      </c>
      <c r="Q567" s="151">
        <v>32</v>
      </c>
      <c r="R567" s="151">
        <v>0</v>
      </c>
      <c r="S567" s="152">
        <v>0.015</v>
      </c>
      <c r="T567" s="153">
        <v>71815</v>
      </c>
      <c r="U567" s="153">
        <v>1339</v>
      </c>
      <c r="V567" s="153">
        <v>1318</v>
      </c>
      <c r="W567" s="153">
        <v>2</v>
      </c>
      <c r="X567" s="151">
        <v>1203</v>
      </c>
      <c r="Y567" s="154">
        <v>0.0186172805124278</v>
      </c>
      <c r="Z567" s="154">
        <v>0.0294867127775755</v>
      </c>
      <c r="AA567" s="154">
        <v>0.0112963959117805</v>
      </c>
      <c r="AB567" s="155">
        <v>0.0205549845837616</v>
      </c>
      <c r="AC567" s="156">
        <v>0.018190316865795</v>
      </c>
      <c r="AD567" s="157">
        <v>19844</v>
      </c>
      <c r="AE567" s="158">
        <v>411</v>
      </c>
      <c r="AF567" s="158">
        <v>1</v>
      </c>
      <c r="AG567" s="158">
        <v>21680</v>
      </c>
      <c r="AH567" s="158">
        <v>381</v>
      </c>
      <c r="AI567" s="158">
        <v>0</v>
      </c>
      <c r="AJ567" s="155">
        <v>0.0206611570247934</v>
      </c>
      <c r="AK567" s="155">
        <v>0.0175738007380074</v>
      </c>
      <c r="AL567" s="156">
        <v>0.00308735628678601</v>
      </c>
    </row>
    <row r="568" spans="1:38">
      <c r="A568" s="166" t="s">
        <v>375</v>
      </c>
      <c r="B568" s="167" t="s">
        <v>1805</v>
      </c>
      <c r="C568" s="167" t="s">
        <v>386</v>
      </c>
      <c r="D568" s="150">
        <v>4580</v>
      </c>
      <c r="E568" s="150">
        <v>102</v>
      </c>
      <c r="F568" s="150">
        <v>78</v>
      </c>
      <c r="G568" s="150">
        <v>12</v>
      </c>
      <c r="H568" s="150">
        <v>0</v>
      </c>
      <c r="I568" s="151">
        <v>6059</v>
      </c>
      <c r="J568" s="151">
        <v>82</v>
      </c>
      <c r="K568" s="151">
        <v>82</v>
      </c>
      <c r="L568" s="151">
        <v>12</v>
      </c>
      <c r="M568" s="151">
        <v>0</v>
      </c>
      <c r="N568" s="151">
        <v>3351</v>
      </c>
      <c r="O568" s="151">
        <v>49</v>
      </c>
      <c r="P568" s="151">
        <v>49</v>
      </c>
      <c r="Q568" s="151">
        <v>30</v>
      </c>
      <c r="R568" s="151">
        <v>0</v>
      </c>
      <c r="S568" s="152">
        <v>0.015</v>
      </c>
      <c r="T568" s="153">
        <v>119616</v>
      </c>
      <c r="U568" s="153">
        <v>2195</v>
      </c>
      <c r="V568" s="153">
        <v>2171</v>
      </c>
      <c r="W568" s="153">
        <v>0</v>
      </c>
      <c r="X568" s="151">
        <v>1999</v>
      </c>
      <c r="Y568" s="154">
        <v>0.0183503879079722</v>
      </c>
      <c r="Z568" s="154">
        <v>0.0222707423580786</v>
      </c>
      <c r="AA568" s="154">
        <v>0.0135335864003961</v>
      </c>
      <c r="AB568" s="155">
        <v>0.014622500746046</v>
      </c>
      <c r="AC568" s="156">
        <v>0.0087371559576825</v>
      </c>
      <c r="AD568" s="157">
        <v>32483</v>
      </c>
      <c r="AE568" s="158">
        <v>586</v>
      </c>
      <c r="AF568" s="158">
        <v>0</v>
      </c>
      <c r="AG568" s="158">
        <v>36135</v>
      </c>
      <c r="AH568" s="158">
        <v>586</v>
      </c>
      <c r="AI568" s="158">
        <v>0</v>
      </c>
      <c r="AJ568" s="155">
        <v>0.0180402056460302</v>
      </c>
      <c r="AK568" s="155">
        <v>0.0162169641621696</v>
      </c>
      <c r="AL568" s="156">
        <v>0.00182324148386059</v>
      </c>
    </row>
    <row r="569" spans="1:38">
      <c r="A569" s="166" t="s">
        <v>375</v>
      </c>
      <c r="B569" s="167" t="s">
        <v>1805</v>
      </c>
      <c r="C569" s="167" t="s">
        <v>387</v>
      </c>
      <c r="D569" s="150">
        <v>6243</v>
      </c>
      <c r="E569" s="150">
        <v>103</v>
      </c>
      <c r="F569" s="150">
        <v>77</v>
      </c>
      <c r="G569" s="150">
        <v>0</v>
      </c>
      <c r="H569" s="150">
        <v>0</v>
      </c>
      <c r="I569" s="151">
        <v>8029</v>
      </c>
      <c r="J569" s="151">
        <v>56</v>
      </c>
      <c r="K569" s="151">
        <v>56</v>
      </c>
      <c r="L569" s="151">
        <v>9</v>
      </c>
      <c r="M569" s="151">
        <v>0</v>
      </c>
      <c r="N569" s="151">
        <v>3780</v>
      </c>
      <c r="O569" s="151">
        <v>25</v>
      </c>
      <c r="P569" s="151">
        <v>25</v>
      </c>
      <c r="Q569" s="151">
        <v>17</v>
      </c>
      <c r="R569" s="151">
        <v>0</v>
      </c>
      <c r="S569" s="152">
        <v>0.015</v>
      </c>
      <c r="T569" s="153">
        <v>140156</v>
      </c>
      <c r="U569" s="153">
        <v>1566</v>
      </c>
      <c r="V569" s="153">
        <v>1540</v>
      </c>
      <c r="W569" s="153">
        <v>2</v>
      </c>
      <c r="X569" s="151">
        <v>1378</v>
      </c>
      <c r="Y569" s="154">
        <v>0.0111589942635349</v>
      </c>
      <c r="Z569" s="154">
        <v>0.0164984782956912</v>
      </c>
      <c r="AA569" s="154">
        <v>0.00697471665213601</v>
      </c>
      <c r="AB569" s="155">
        <v>0.00661375661375661</v>
      </c>
      <c r="AC569" s="156">
        <v>0.00952376164355517</v>
      </c>
      <c r="AD569" s="157">
        <v>37433</v>
      </c>
      <c r="AE569" s="158">
        <v>424</v>
      </c>
      <c r="AF569" s="158">
        <v>0</v>
      </c>
      <c r="AG569" s="158">
        <v>41941</v>
      </c>
      <c r="AH569" s="158">
        <v>485</v>
      </c>
      <c r="AI569" s="158">
        <v>0</v>
      </c>
      <c r="AJ569" s="155">
        <v>0.0113269040686026</v>
      </c>
      <c r="AK569" s="155">
        <v>0.0115638635225674</v>
      </c>
      <c r="AL569" s="156">
        <v>-0.000236959453964845</v>
      </c>
    </row>
    <row r="570" spans="1:38">
      <c r="A570" s="166" t="s">
        <v>375</v>
      </c>
      <c r="B570" s="167" t="s">
        <v>1805</v>
      </c>
      <c r="C570" s="167" t="s">
        <v>388</v>
      </c>
      <c r="D570" s="150">
        <v>4821</v>
      </c>
      <c r="E570" s="150">
        <v>58</v>
      </c>
      <c r="F570" s="150">
        <v>43</v>
      </c>
      <c r="G570" s="150">
        <v>0</v>
      </c>
      <c r="H570" s="150">
        <v>0</v>
      </c>
      <c r="I570" s="151">
        <v>6738</v>
      </c>
      <c r="J570" s="151">
        <v>67</v>
      </c>
      <c r="K570" s="151">
        <v>67</v>
      </c>
      <c r="L570" s="151">
        <v>11</v>
      </c>
      <c r="M570" s="151">
        <v>0</v>
      </c>
      <c r="N570" s="151">
        <v>3275</v>
      </c>
      <c r="O570" s="151">
        <v>47</v>
      </c>
      <c r="P570" s="151">
        <v>47</v>
      </c>
      <c r="Q570" s="151">
        <v>34</v>
      </c>
      <c r="R570" s="151">
        <v>0</v>
      </c>
      <c r="S570" s="152">
        <v>0.015</v>
      </c>
      <c r="T570" s="153">
        <v>132173</v>
      </c>
      <c r="U570" s="153">
        <v>1531</v>
      </c>
      <c r="V570" s="153">
        <v>1516</v>
      </c>
      <c r="W570" s="153">
        <v>0</v>
      </c>
      <c r="X570" s="151">
        <v>1387</v>
      </c>
      <c r="Y570" s="154">
        <v>0.0115833037004532</v>
      </c>
      <c r="Z570" s="154">
        <v>0.0120306990250985</v>
      </c>
      <c r="AA570" s="154">
        <v>0.00994360344315821</v>
      </c>
      <c r="AB570" s="155">
        <v>0.0143511450381679</v>
      </c>
      <c r="AC570" s="156">
        <v>0.00208709558194032</v>
      </c>
      <c r="AD570" s="157">
        <v>34922</v>
      </c>
      <c r="AE570" s="158">
        <v>443</v>
      </c>
      <c r="AF570" s="158">
        <v>0</v>
      </c>
      <c r="AG570" s="158">
        <v>40662</v>
      </c>
      <c r="AH570" s="158">
        <v>466</v>
      </c>
      <c r="AI570" s="158">
        <v>0</v>
      </c>
      <c r="AJ570" s="155">
        <v>0.0126854132065747</v>
      </c>
      <c r="AK570" s="155">
        <v>0.0114603315134524</v>
      </c>
      <c r="AL570" s="156">
        <v>0.00122508169312229</v>
      </c>
    </row>
    <row r="571" spans="1:38">
      <c r="A571" s="166" t="s">
        <v>375</v>
      </c>
      <c r="B571" s="167" t="s">
        <v>1805</v>
      </c>
      <c r="C571" s="167" t="s">
        <v>389</v>
      </c>
      <c r="D571" s="150">
        <v>4586</v>
      </c>
      <c r="E571" s="150">
        <v>83</v>
      </c>
      <c r="F571" s="150">
        <v>64</v>
      </c>
      <c r="G571" s="150">
        <v>0</v>
      </c>
      <c r="H571" s="150">
        <v>0</v>
      </c>
      <c r="I571" s="151">
        <v>6121</v>
      </c>
      <c r="J571" s="151">
        <v>110</v>
      </c>
      <c r="K571" s="151">
        <v>110</v>
      </c>
      <c r="L571" s="151">
        <v>17</v>
      </c>
      <c r="M571" s="151">
        <v>0</v>
      </c>
      <c r="N571" s="151">
        <v>3140</v>
      </c>
      <c r="O571" s="151">
        <v>64</v>
      </c>
      <c r="P571" s="151">
        <v>64</v>
      </c>
      <c r="Q571" s="151">
        <v>42</v>
      </c>
      <c r="R571" s="151">
        <v>0</v>
      </c>
      <c r="S571" s="152">
        <v>0.015</v>
      </c>
      <c r="T571" s="153">
        <v>121560</v>
      </c>
      <c r="U571" s="153">
        <v>1842</v>
      </c>
      <c r="V571" s="153">
        <v>1823</v>
      </c>
      <c r="W571" s="153">
        <v>0</v>
      </c>
      <c r="X571" s="151">
        <v>1626</v>
      </c>
      <c r="Y571" s="154">
        <v>0.0151530108588351</v>
      </c>
      <c r="Z571" s="154">
        <v>0.018098560837331</v>
      </c>
      <c r="AA571" s="154">
        <v>0.017970919784349</v>
      </c>
      <c r="AB571" s="155">
        <v>0.0203821656050955</v>
      </c>
      <c r="AC571" s="156">
        <v>0.000127641052982044</v>
      </c>
      <c r="AD571" s="157">
        <v>31826</v>
      </c>
      <c r="AE571" s="158">
        <v>565</v>
      </c>
      <c r="AF571" s="158">
        <v>0</v>
      </c>
      <c r="AG571" s="158">
        <v>37644</v>
      </c>
      <c r="AH571" s="158">
        <v>556</v>
      </c>
      <c r="AI571" s="158">
        <v>0</v>
      </c>
      <c r="AJ571" s="155">
        <v>0.0177527807453026</v>
      </c>
      <c r="AK571" s="155">
        <v>0.0147699500584422</v>
      </c>
      <c r="AL571" s="156">
        <v>0.00298283068686033</v>
      </c>
    </row>
    <row r="572" spans="1:38">
      <c r="A572" s="166" t="s">
        <v>375</v>
      </c>
      <c r="B572" s="167" t="s">
        <v>1806</v>
      </c>
      <c r="C572" s="167" t="s">
        <v>390</v>
      </c>
      <c r="D572" s="150">
        <v>8125</v>
      </c>
      <c r="E572" s="150">
        <v>78</v>
      </c>
      <c r="F572" s="150">
        <v>56</v>
      </c>
      <c r="G572" s="150">
        <v>12</v>
      </c>
      <c r="H572" s="150">
        <v>0</v>
      </c>
      <c r="I572" s="151">
        <v>8437</v>
      </c>
      <c r="J572" s="151">
        <v>123</v>
      </c>
      <c r="K572" s="151">
        <v>123</v>
      </c>
      <c r="L572" s="151">
        <v>17</v>
      </c>
      <c r="M572" s="151">
        <v>1</v>
      </c>
      <c r="N572" s="151">
        <v>8706</v>
      </c>
      <c r="O572" s="151">
        <v>147</v>
      </c>
      <c r="P572" s="151">
        <v>147</v>
      </c>
      <c r="Q572" s="151">
        <v>62</v>
      </c>
      <c r="R572" s="151">
        <v>1</v>
      </c>
      <c r="S572" s="152">
        <v>0.015</v>
      </c>
      <c r="T572" s="153">
        <v>215916</v>
      </c>
      <c r="U572" s="153">
        <v>5310</v>
      </c>
      <c r="V572" s="153">
        <v>5285</v>
      </c>
      <c r="W572" s="153">
        <v>41</v>
      </c>
      <c r="X572" s="151">
        <v>4919</v>
      </c>
      <c r="Y572" s="154">
        <v>0.0244030085774097</v>
      </c>
      <c r="Z572" s="154">
        <v>0.0096</v>
      </c>
      <c r="AA572" s="154">
        <v>0.0144601161550314</v>
      </c>
      <c r="AB572" s="155">
        <v>0.0167700436480588</v>
      </c>
      <c r="AC572" s="156">
        <v>-0.00486011615503141</v>
      </c>
      <c r="AD572" s="157">
        <v>55369</v>
      </c>
      <c r="AE572" s="158">
        <v>1929</v>
      </c>
      <c r="AF572" s="158">
        <v>12</v>
      </c>
      <c r="AG572" s="158">
        <v>66207</v>
      </c>
      <c r="AH572" s="158">
        <v>1941</v>
      </c>
      <c r="AI572" s="158">
        <v>23</v>
      </c>
      <c r="AJ572" s="155">
        <v>0.0346222615542993</v>
      </c>
      <c r="AK572" s="155">
        <v>0.0289697464014379</v>
      </c>
      <c r="AL572" s="156">
        <v>0.00565251515286142</v>
      </c>
    </row>
    <row r="573" spans="1:38">
      <c r="A573" s="166" t="s">
        <v>375</v>
      </c>
      <c r="B573" s="167" t="s">
        <v>1806</v>
      </c>
      <c r="C573" s="167" t="s">
        <v>391</v>
      </c>
      <c r="D573" s="150">
        <v>5438</v>
      </c>
      <c r="E573" s="150">
        <v>147</v>
      </c>
      <c r="F573" s="150">
        <v>95</v>
      </c>
      <c r="G573" s="150">
        <v>9</v>
      </c>
      <c r="H573" s="150">
        <v>0</v>
      </c>
      <c r="I573" s="151">
        <v>5913</v>
      </c>
      <c r="J573" s="151">
        <v>123</v>
      </c>
      <c r="K573" s="151">
        <v>123</v>
      </c>
      <c r="L573" s="151">
        <v>28</v>
      </c>
      <c r="M573" s="151">
        <v>1</v>
      </c>
      <c r="N573" s="151">
        <v>6041</v>
      </c>
      <c r="O573" s="151">
        <v>348</v>
      </c>
      <c r="P573" s="151">
        <v>348</v>
      </c>
      <c r="Q573" s="151">
        <v>185</v>
      </c>
      <c r="R573" s="151">
        <v>0</v>
      </c>
      <c r="S573" s="152">
        <v>0.015</v>
      </c>
      <c r="T573" s="153">
        <v>144863</v>
      </c>
      <c r="U573" s="153">
        <v>3723</v>
      </c>
      <c r="V573" s="153">
        <v>3666</v>
      </c>
      <c r="W573" s="153">
        <v>14</v>
      </c>
      <c r="X573" s="151">
        <v>3243</v>
      </c>
      <c r="Y573" s="154">
        <v>0.0256035012391018</v>
      </c>
      <c r="Z573" s="154">
        <v>0.0270319970577418</v>
      </c>
      <c r="AA573" s="154">
        <v>0.0206325046507695</v>
      </c>
      <c r="AB573" s="155">
        <v>0.0576063565634829</v>
      </c>
      <c r="AC573" s="156">
        <v>0.00639949240697233</v>
      </c>
      <c r="AD573" s="157">
        <v>37931</v>
      </c>
      <c r="AE573" s="158">
        <v>1238</v>
      </c>
      <c r="AF573" s="158">
        <v>3</v>
      </c>
      <c r="AG573" s="158">
        <v>42415</v>
      </c>
      <c r="AH573" s="158">
        <v>1126</v>
      </c>
      <c r="AI573" s="158">
        <v>3</v>
      </c>
      <c r="AJ573" s="155">
        <v>0.0325591205082914</v>
      </c>
      <c r="AK573" s="155">
        <v>0.0264764823765177</v>
      </c>
      <c r="AL573" s="156">
        <v>0.00608263813177363</v>
      </c>
    </row>
    <row r="574" spans="1:38">
      <c r="A574" s="166" t="s">
        <v>375</v>
      </c>
      <c r="B574" s="167" t="s">
        <v>1806</v>
      </c>
      <c r="C574" s="167" t="s">
        <v>392</v>
      </c>
      <c r="D574" s="150">
        <v>7285</v>
      </c>
      <c r="E574" s="150">
        <v>164</v>
      </c>
      <c r="F574" s="150">
        <v>104</v>
      </c>
      <c r="G574" s="150">
        <v>4</v>
      </c>
      <c r="H574" s="150">
        <v>0</v>
      </c>
      <c r="I574" s="151">
        <v>7979</v>
      </c>
      <c r="J574" s="151">
        <v>103</v>
      </c>
      <c r="K574" s="151">
        <v>103</v>
      </c>
      <c r="L574" s="151">
        <v>20</v>
      </c>
      <c r="M574" s="151">
        <v>0</v>
      </c>
      <c r="N574" s="151">
        <v>7948</v>
      </c>
      <c r="O574" s="151">
        <v>99</v>
      </c>
      <c r="P574" s="151">
        <v>99</v>
      </c>
      <c r="Q574" s="151">
        <v>60</v>
      </c>
      <c r="R574" s="151">
        <v>0</v>
      </c>
      <c r="S574" s="152">
        <v>0.015</v>
      </c>
      <c r="T574" s="153">
        <v>198665</v>
      </c>
      <c r="U574" s="153">
        <v>3743</v>
      </c>
      <c r="V574" s="153">
        <v>3681</v>
      </c>
      <c r="W574" s="153">
        <v>0</v>
      </c>
      <c r="X574" s="151">
        <v>3406</v>
      </c>
      <c r="Y574" s="154">
        <v>0.0188407620869303</v>
      </c>
      <c r="Z574" s="154">
        <v>0.0225120109814688</v>
      </c>
      <c r="AA574" s="154">
        <v>0.0129088858252914</v>
      </c>
      <c r="AB574" s="155">
        <v>0.012455963764469</v>
      </c>
      <c r="AC574" s="156">
        <v>0.00960312515617738</v>
      </c>
      <c r="AD574" s="157">
        <v>49234</v>
      </c>
      <c r="AE574" s="158">
        <v>1080</v>
      </c>
      <c r="AF574" s="158">
        <v>0</v>
      </c>
      <c r="AG574" s="158">
        <v>60979</v>
      </c>
      <c r="AH574" s="158">
        <v>1124</v>
      </c>
      <c r="AI574" s="158">
        <v>0</v>
      </c>
      <c r="AJ574" s="155">
        <v>0.0219360604460332</v>
      </c>
      <c r="AK574" s="155">
        <v>0.0184325751488217</v>
      </c>
      <c r="AL574" s="156">
        <v>0.0035034852972115</v>
      </c>
    </row>
    <row r="575" spans="1:38">
      <c r="A575" s="166" t="s">
        <v>375</v>
      </c>
      <c r="B575" s="167" t="s">
        <v>1806</v>
      </c>
      <c r="C575" s="167" t="s">
        <v>393</v>
      </c>
      <c r="D575" s="150">
        <v>7837</v>
      </c>
      <c r="E575" s="150">
        <v>276</v>
      </c>
      <c r="F575" s="150">
        <v>117</v>
      </c>
      <c r="G575" s="150">
        <v>17</v>
      </c>
      <c r="H575" s="150">
        <v>0</v>
      </c>
      <c r="I575" s="151">
        <v>9428</v>
      </c>
      <c r="J575" s="151">
        <v>368</v>
      </c>
      <c r="K575" s="151">
        <v>368</v>
      </c>
      <c r="L575" s="151">
        <v>73</v>
      </c>
      <c r="M575" s="151">
        <v>12</v>
      </c>
      <c r="N575" s="151">
        <v>9455</v>
      </c>
      <c r="O575" s="151">
        <v>835</v>
      </c>
      <c r="P575" s="151">
        <v>834</v>
      </c>
      <c r="Q575" s="151">
        <v>456</v>
      </c>
      <c r="R575" s="151">
        <v>0</v>
      </c>
      <c r="S575" s="152">
        <v>0.015</v>
      </c>
      <c r="T575" s="153">
        <v>215613</v>
      </c>
      <c r="U575" s="153">
        <v>6576</v>
      </c>
      <c r="V575" s="153">
        <v>6413</v>
      </c>
      <c r="W575" s="153">
        <v>21</v>
      </c>
      <c r="X575" s="151">
        <v>5527</v>
      </c>
      <c r="Y575" s="154">
        <v>0.030401691920246</v>
      </c>
      <c r="Z575" s="154">
        <v>0.0352175577389307</v>
      </c>
      <c r="AA575" s="154">
        <v>0.037759864234196</v>
      </c>
      <c r="AB575" s="155">
        <v>0.0883130618720254</v>
      </c>
      <c r="AC575" s="156">
        <v>-0.0025423064952653</v>
      </c>
      <c r="AD575" s="157">
        <v>57826</v>
      </c>
      <c r="AE575" s="158">
        <v>2488</v>
      </c>
      <c r="AF575" s="158">
        <v>13</v>
      </c>
      <c r="AG575" s="158">
        <v>64557</v>
      </c>
      <c r="AH575" s="158">
        <v>2773</v>
      </c>
      <c r="AI575" s="158">
        <v>7</v>
      </c>
      <c r="AJ575" s="155">
        <v>0.0428008162418289</v>
      </c>
      <c r="AK575" s="155">
        <v>0.0428458571494958</v>
      </c>
      <c r="AL575" s="156">
        <v>-4.50409076668545e-5</v>
      </c>
    </row>
    <row r="576" spans="1:38">
      <c r="A576" s="166" t="s">
        <v>375</v>
      </c>
      <c r="B576" s="167" t="s">
        <v>1806</v>
      </c>
      <c r="C576" s="167" t="s">
        <v>394</v>
      </c>
      <c r="D576" s="150">
        <v>6103</v>
      </c>
      <c r="E576" s="150">
        <v>141</v>
      </c>
      <c r="F576" s="150">
        <v>81</v>
      </c>
      <c r="G576" s="150">
        <v>5</v>
      </c>
      <c r="H576" s="150">
        <v>0</v>
      </c>
      <c r="I576" s="151">
        <v>6387</v>
      </c>
      <c r="J576" s="151">
        <v>59</v>
      </c>
      <c r="K576" s="151">
        <v>59</v>
      </c>
      <c r="L576" s="151">
        <v>23</v>
      </c>
      <c r="M576" s="151">
        <v>0</v>
      </c>
      <c r="N576" s="151">
        <v>6648</v>
      </c>
      <c r="O576" s="151">
        <v>83</v>
      </c>
      <c r="P576" s="151">
        <v>83</v>
      </c>
      <c r="Q576" s="151">
        <v>51</v>
      </c>
      <c r="R576" s="151">
        <v>0</v>
      </c>
      <c r="S576" s="152">
        <v>0.015</v>
      </c>
      <c r="T576" s="153">
        <v>164918</v>
      </c>
      <c r="U576" s="153">
        <v>3206</v>
      </c>
      <c r="V576" s="153">
        <v>3143</v>
      </c>
      <c r="W576" s="153">
        <v>6</v>
      </c>
      <c r="X576" s="151">
        <v>2947</v>
      </c>
      <c r="Y576" s="154">
        <v>0.0194035823863981</v>
      </c>
      <c r="Z576" s="154">
        <v>0.0231033917745371</v>
      </c>
      <c r="AA576" s="154">
        <v>0.00923751369970252</v>
      </c>
      <c r="AB576" s="155">
        <v>0.0124849578820698</v>
      </c>
      <c r="AC576" s="156">
        <v>0.0138658780748346</v>
      </c>
      <c r="AD576" s="157">
        <v>42296</v>
      </c>
      <c r="AE576" s="158">
        <v>865</v>
      </c>
      <c r="AF576" s="158">
        <v>2</v>
      </c>
      <c r="AG576" s="158">
        <v>48375</v>
      </c>
      <c r="AH576" s="158">
        <v>1122</v>
      </c>
      <c r="AI576" s="158">
        <v>2</v>
      </c>
      <c r="AJ576" s="155">
        <v>0.020403820692264</v>
      </c>
      <c r="AK576" s="155">
        <v>0.0231524547803618</v>
      </c>
      <c r="AL576" s="156">
        <v>-0.00274863408809771</v>
      </c>
    </row>
    <row r="577" spans="1:38">
      <c r="A577" s="166" t="s">
        <v>375</v>
      </c>
      <c r="B577" s="167" t="s">
        <v>1806</v>
      </c>
      <c r="C577" s="167" t="s">
        <v>395</v>
      </c>
      <c r="D577" s="150">
        <v>7579</v>
      </c>
      <c r="E577" s="150">
        <v>21</v>
      </c>
      <c r="F577" s="150">
        <v>13</v>
      </c>
      <c r="G577" s="150">
        <v>2</v>
      </c>
      <c r="H577" s="150">
        <v>0</v>
      </c>
      <c r="I577" s="151">
        <v>7933</v>
      </c>
      <c r="J577" s="151">
        <v>170</v>
      </c>
      <c r="K577" s="151">
        <v>169</v>
      </c>
      <c r="L577" s="151">
        <v>5</v>
      </c>
      <c r="M577" s="151">
        <v>0</v>
      </c>
      <c r="N577" s="151">
        <v>8062</v>
      </c>
      <c r="O577" s="151">
        <v>596</v>
      </c>
      <c r="P577" s="151">
        <v>596</v>
      </c>
      <c r="Q577" s="151">
        <v>335</v>
      </c>
      <c r="R577" s="151">
        <v>6</v>
      </c>
      <c r="S577" s="152">
        <v>0.015</v>
      </c>
      <c r="T577" s="153">
        <v>206637</v>
      </c>
      <c r="U577" s="153">
        <v>8883</v>
      </c>
      <c r="V577" s="153">
        <v>8865</v>
      </c>
      <c r="W577" s="153">
        <v>42</v>
      </c>
      <c r="X577" s="151">
        <v>8252</v>
      </c>
      <c r="Y577" s="154">
        <v>0.042785174000784</v>
      </c>
      <c r="Z577" s="154">
        <v>0.00277081409156881</v>
      </c>
      <c r="AA577" s="154">
        <v>0.0214294718265473</v>
      </c>
      <c r="AB577" s="155">
        <v>0.0731828330439097</v>
      </c>
      <c r="AC577" s="156">
        <v>-0.0186586577349785</v>
      </c>
      <c r="AD577" s="157">
        <v>50894</v>
      </c>
      <c r="AE577" s="158">
        <v>2333</v>
      </c>
      <c r="AF577" s="158">
        <v>15</v>
      </c>
      <c r="AG577" s="158">
        <v>63011</v>
      </c>
      <c r="AH577" s="158">
        <v>3579</v>
      </c>
      <c r="AI577" s="158">
        <v>13</v>
      </c>
      <c r="AJ577" s="155">
        <v>0.0455456438872952</v>
      </c>
      <c r="AK577" s="155">
        <v>0.0565932932345146</v>
      </c>
      <c r="AL577" s="156">
        <v>-0.0110476493472194</v>
      </c>
    </row>
    <row r="578" spans="1:38">
      <c r="A578" s="166" t="s">
        <v>375</v>
      </c>
      <c r="B578" s="167" t="s">
        <v>1806</v>
      </c>
      <c r="C578" s="167" t="s">
        <v>396</v>
      </c>
      <c r="D578" s="150">
        <v>11562</v>
      </c>
      <c r="E578" s="150">
        <v>305</v>
      </c>
      <c r="F578" s="150">
        <v>188</v>
      </c>
      <c r="G578" s="150">
        <v>14</v>
      </c>
      <c r="H578" s="150">
        <v>0</v>
      </c>
      <c r="I578" s="151">
        <v>12112</v>
      </c>
      <c r="J578" s="151">
        <v>354</v>
      </c>
      <c r="K578" s="151">
        <v>354</v>
      </c>
      <c r="L578" s="151">
        <v>83</v>
      </c>
      <c r="M578" s="151">
        <v>0</v>
      </c>
      <c r="N578" s="151">
        <v>11875</v>
      </c>
      <c r="O578" s="151">
        <v>126</v>
      </c>
      <c r="P578" s="151">
        <v>126</v>
      </c>
      <c r="Q578" s="151">
        <v>103</v>
      </c>
      <c r="R578" s="151">
        <v>0</v>
      </c>
      <c r="S578" s="152">
        <v>0.015</v>
      </c>
      <c r="T578" s="153">
        <v>293958</v>
      </c>
      <c r="U578" s="153">
        <v>6964</v>
      </c>
      <c r="V578" s="153">
        <v>6843</v>
      </c>
      <c r="W578" s="153">
        <v>73</v>
      </c>
      <c r="X578" s="151">
        <v>6131</v>
      </c>
      <c r="Y578" s="154">
        <v>0.0234421243851162</v>
      </c>
      <c r="Z578" s="154">
        <v>0.0263795191143401</v>
      </c>
      <c r="AA578" s="154">
        <v>0.029227212681638</v>
      </c>
      <c r="AB578" s="155">
        <v>0.0106105263157895</v>
      </c>
      <c r="AC578" s="156">
        <v>-0.00284769356729796</v>
      </c>
      <c r="AD578" s="157">
        <v>78944</v>
      </c>
      <c r="AE578" s="158">
        <v>1914</v>
      </c>
      <c r="AF578" s="158">
        <v>0</v>
      </c>
      <c r="AG578" s="158">
        <v>86717</v>
      </c>
      <c r="AH578" s="158">
        <v>1801</v>
      </c>
      <c r="AI578" s="158">
        <v>1</v>
      </c>
      <c r="AJ578" s="155">
        <v>0.0242450344548034</v>
      </c>
      <c r="AK578" s="155">
        <v>0.0207571756403012</v>
      </c>
      <c r="AL578" s="156">
        <v>0.00348785881450219</v>
      </c>
    </row>
    <row r="579" spans="1:38">
      <c r="A579" s="166" t="s">
        <v>375</v>
      </c>
      <c r="B579" s="167" t="s">
        <v>1807</v>
      </c>
      <c r="C579" s="167" t="s">
        <v>397</v>
      </c>
      <c r="D579" s="150">
        <v>5681</v>
      </c>
      <c r="E579" s="150">
        <v>109</v>
      </c>
      <c r="F579" s="150">
        <v>79</v>
      </c>
      <c r="G579" s="150">
        <v>0</v>
      </c>
      <c r="H579" s="150">
        <v>0</v>
      </c>
      <c r="I579" s="151">
        <v>6804</v>
      </c>
      <c r="J579" s="151">
        <v>93</v>
      </c>
      <c r="K579" s="151">
        <v>93</v>
      </c>
      <c r="L579" s="151">
        <v>2</v>
      </c>
      <c r="M579" s="151">
        <v>0</v>
      </c>
      <c r="N579" s="151">
        <v>3656</v>
      </c>
      <c r="O579" s="151">
        <v>70</v>
      </c>
      <c r="P579" s="151">
        <v>70</v>
      </c>
      <c r="Q579" s="151">
        <v>37</v>
      </c>
      <c r="R579" s="151">
        <v>0</v>
      </c>
      <c r="S579" s="152">
        <v>0.015</v>
      </c>
      <c r="T579" s="153">
        <v>126409</v>
      </c>
      <c r="U579" s="153">
        <v>2173</v>
      </c>
      <c r="V579" s="153">
        <v>2143</v>
      </c>
      <c r="W579" s="153">
        <v>0</v>
      </c>
      <c r="X579" s="151">
        <v>1896</v>
      </c>
      <c r="Y579" s="154">
        <v>0.0171902317081853</v>
      </c>
      <c r="Z579" s="154">
        <v>0.0191867628938567</v>
      </c>
      <c r="AA579" s="154">
        <v>0.013668430335097</v>
      </c>
      <c r="AB579" s="155">
        <v>0.0191466083150985</v>
      </c>
      <c r="AC579" s="156">
        <v>0.00551833255875971</v>
      </c>
      <c r="AD579" s="157">
        <v>36157</v>
      </c>
      <c r="AE579" s="158">
        <v>614</v>
      </c>
      <c r="AF579" s="158">
        <v>0</v>
      </c>
      <c r="AG579" s="158">
        <v>38091</v>
      </c>
      <c r="AH579" s="158">
        <v>659</v>
      </c>
      <c r="AI579" s="158">
        <v>0</v>
      </c>
      <c r="AJ579" s="155">
        <v>0.016981497358741</v>
      </c>
      <c r="AK579" s="155">
        <v>0.0173006747000604</v>
      </c>
      <c r="AL579" s="156">
        <v>-0.000319177341319338</v>
      </c>
    </row>
    <row r="580" spans="1:38">
      <c r="A580" s="166" t="s">
        <v>375</v>
      </c>
      <c r="B580" s="167" t="s">
        <v>1807</v>
      </c>
      <c r="C580" s="167" t="s">
        <v>398</v>
      </c>
      <c r="D580" s="150">
        <v>9347</v>
      </c>
      <c r="E580" s="150">
        <v>253</v>
      </c>
      <c r="F580" s="150">
        <v>180</v>
      </c>
      <c r="G580" s="150">
        <v>0</v>
      </c>
      <c r="H580" s="150">
        <v>0</v>
      </c>
      <c r="I580" s="151">
        <v>11063</v>
      </c>
      <c r="J580" s="151">
        <v>270</v>
      </c>
      <c r="K580" s="151">
        <v>270</v>
      </c>
      <c r="L580" s="151">
        <v>10</v>
      </c>
      <c r="M580" s="151">
        <v>0</v>
      </c>
      <c r="N580" s="151">
        <v>6157</v>
      </c>
      <c r="O580" s="151">
        <v>375</v>
      </c>
      <c r="P580" s="151">
        <v>375</v>
      </c>
      <c r="Q580" s="151">
        <v>99</v>
      </c>
      <c r="R580" s="151">
        <v>0</v>
      </c>
      <c r="S580" s="152">
        <v>0.015</v>
      </c>
      <c r="T580" s="153">
        <v>222176</v>
      </c>
      <c r="U580" s="153">
        <v>9153</v>
      </c>
      <c r="V580" s="153">
        <v>9071</v>
      </c>
      <c r="W580" s="153">
        <v>18</v>
      </c>
      <c r="X580" s="151">
        <v>8030</v>
      </c>
      <c r="Y580" s="154">
        <v>0.0411160521388449</v>
      </c>
      <c r="Z580" s="154">
        <v>0.0270675082914304</v>
      </c>
      <c r="AA580" s="154">
        <v>0.0244056765795896</v>
      </c>
      <c r="AB580" s="155">
        <v>0.0609062855286666</v>
      </c>
      <c r="AC580" s="156">
        <v>0.00266183171184078</v>
      </c>
      <c r="AD580" s="157">
        <v>61478</v>
      </c>
      <c r="AE580" s="158">
        <v>2773</v>
      </c>
      <c r="AF580" s="158">
        <v>1</v>
      </c>
      <c r="AG580" s="158">
        <v>67121</v>
      </c>
      <c r="AH580" s="158">
        <v>2820</v>
      </c>
      <c r="AI580" s="158">
        <v>4</v>
      </c>
      <c r="AJ580" s="155">
        <v>0.0450893002374833</v>
      </c>
      <c r="AK580" s="155">
        <v>0.041954082924867</v>
      </c>
      <c r="AL580" s="156">
        <v>0.0031352173126163</v>
      </c>
    </row>
    <row r="581" spans="1:38">
      <c r="A581" s="166" t="s">
        <v>375</v>
      </c>
      <c r="B581" s="167" t="s">
        <v>1807</v>
      </c>
      <c r="C581" s="167" t="s">
        <v>399</v>
      </c>
      <c r="D581" s="150">
        <v>3802</v>
      </c>
      <c r="E581" s="150">
        <v>219</v>
      </c>
      <c r="F581" s="150">
        <v>126</v>
      </c>
      <c r="G581" s="150">
        <v>0</v>
      </c>
      <c r="H581" s="150">
        <v>0</v>
      </c>
      <c r="I581" s="151">
        <v>4274</v>
      </c>
      <c r="J581" s="151">
        <v>69</v>
      </c>
      <c r="K581" s="151">
        <v>68</v>
      </c>
      <c r="L581" s="151">
        <v>0</v>
      </c>
      <c r="M581" s="151">
        <v>0</v>
      </c>
      <c r="N581" s="151">
        <v>2186</v>
      </c>
      <c r="O581" s="151">
        <v>204</v>
      </c>
      <c r="P581" s="151">
        <v>204</v>
      </c>
      <c r="Q581" s="151">
        <v>84</v>
      </c>
      <c r="R581" s="151">
        <v>0</v>
      </c>
      <c r="S581" s="152">
        <v>0.015</v>
      </c>
      <c r="T581" s="153">
        <v>85133</v>
      </c>
      <c r="U581" s="153">
        <v>3585</v>
      </c>
      <c r="V581" s="153">
        <v>3490</v>
      </c>
      <c r="W581" s="153">
        <v>3</v>
      </c>
      <c r="X581" s="151">
        <v>3042</v>
      </c>
      <c r="Y581" s="154">
        <v>0.0420753409371219</v>
      </c>
      <c r="Z581" s="154">
        <v>0.0576012624934245</v>
      </c>
      <c r="AA581" s="154">
        <v>0.0161441272812354</v>
      </c>
      <c r="AB581" s="155">
        <v>0.0933211344922232</v>
      </c>
      <c r="AC581" s="156">
        <v>0.0414571352121891</v>
      </c>
      <c r="AD581" s="157">
        <v>24058</v>
      </c>
      <c r="AE581" s="158">
        <v>954</v>
      </c>
      <c r="AF581" s="158">
        <v>0</v>
      </c>
      <c r="AG581" s="158">
        <v>25665</v>
      </c>
      <c r="AH581" s="158">
        <v>1141</v>
      </c>
      <c r="AI581" s="158">
        <v>2</v>
      </c>
      <c r="AJ581" s="155">
        <v>0.0396541690913625</v>
      </c>
      <c r="AK581" s="155">
        <v>0.0443795051626729</v>
      </c>
      <c r="AL581" s="156">
        <v>-0.00472533607131036</v>
      </c>
    </row>
    <row r="582" spans="1:38">
      <c r="A582" s="166" t="s">
        <v>375</v>
      </c>
      <c r="B582" s="167" t="s">
        <v>1807</v>
      </c>
      <c r="C582" s="167" t="s">
        <v>400</v>
      </c>
      <c r="D582" s="150">
        <v>4674</v>
      </c>
      <c r="E582" s="150">
        <v>116</v>
      </c>
      <c r="F582" s="150">
        <v>85</v>
      </c>
      <c r="G582" s="150">
        <v>0</v>
      </c>
      <c r="H582" s="150">
        <v>0</v>
      </c>
      <c r="I582" s="151">
        <v>6371</v>
      </c>
      <c r="J582" s="151">
        <v>121</v>
      </c>
      <c r="K582" s="151">
        <v>121</v>
      </c>
      <c r="L582" s="151">
        <v>23</v>
      </c>
      <c r="M582" s="151">
        <v>0</v>
      </c>
      <c r="N582" s="151">
        <v>3062</v>
      </c>
      <c r="O582" s="151">
        <v>89</v>
      </c>
      <c r="P582" s="151">
        <v>89</v>
      </c>
      <c r="Q582" s="151">
        <v>59</v>
      </c>
      <c r="R582" s="151">
        <v>0</v>
      </c>
      <c r="S582" s="152">
        <v>0.015</v>
      </c>
      <c r="T582" s="153">
        <v>114609</v>
      </c>
      <c r="U582" s="153">
        <v>2693</v>
      </c>
      <c r="V582" s="153">
        <v>2660</v>
      </c>
      <c r="W582" s="153">
        <v>6</v>
      </c>
      <c r="X582" s="151">
        <v>2372</v>
      </c>
      <c r="Y582" s="154">
        <v>0.0234449301538274</v>
      </c>
      <c r="Z582" s="154">
        <v>0.0248181429182713</v>
      </c>
      <c r="AA582" s="154">
        <v>0.0189923088997018</v>
      </c>
      <c r="AB582" s="155">
        <v>0.0290659699542783</v>
      </c>
      <c r="AC582" s="156">
        <v>0.00582583401856951</v>
      </c>
      <c r="AD582" s="157">
        <v>31865</v>
      </c>
      <c r="AE582" s="158">
        <v>820</v>
      </c>
      <c r="AF582" s="158">
        <v>6</v>
      </c>
      <c r="AG582" s="158">
        <v>34671</v>
      </c>
      <c r="AH582" s="158">
        <v>871</v>
      </c>
      <c r="AI582" s="158">
        <v>0</v>
      </c>
      <c r="AJ582" s="155">
        <v>0.0255452691040326</v>
      </c>
      <c r="AK582" s="155">
        <v>0.0251218597675291</v>
      </c>
      <c r="AL582" s="156">
        <v>0.000423409336503582</v>
      </c>
    </row>
    <row r="583" spans="1:38">
      <c r="A583" s="166" t="s">
        <v>375</v>
      </c>
      <c r="B583" s="167" t="s">
        <v>1807</v>
      </c>
      <c r="C583" s="167" t="s">
        <v>401</v>
      </c>
      <c r="D583" s="150">
        <v>6031</v>
      </c>
      <c r="E583" s="150">
        <v>321</v>
      </c>
      <c r="F583" s="150">
        <v>236</v>
      </c>
      <c r="G583" s="150">
        <v>2</v>
      </c>
      <c r="H583" s="150">
        <v>1</v>
      </c>
      <c r="I583" s="151">
        <v>8145</v>
      </c>
      <c r="J583" s="151">
        <v>158</v>
      </c>
      <c r="K583" s="151">
        <v>158</v>
      </c>
      <c r="L583" s="151">
        <v>38</v>
      </c>
      <c r="M583" s="151">
        <v>0</v>
      </c>
      <c r="N583" s="151">
        <v>4271</v>
      </c>
      <c r="O583" s="151">
        <v>237</v>
      </c>
      <c r="P583" s="151">
        <v>237</v>
      </c>
      <c r="Q583" s="151">
        <v>157</v>
      </c>
      <c r="R583" s="151">
        <v>0</v>
      </c>
      <c r="S583" s="152">
        <v>0.015</v>
      </c>
      <c r="T583" s="153">
        <v>154088</v>
      </c>
      <c r="U583" s="153">
        <v>5968</v>
      </c>
      <c r="V583" s="153">
        <v>5880</v>
      </c>
      <c r="W583" s="153">
        <v>18</v>
      </c>
      <c r="X583" s="151">
        <v>5154</v>
      </c>
      <c r="Y583" s="154">
        <v>0.0386142983230362</v>
      </c>
      <c r="Z583" s="154">
        <v>0.0530591941634886</v>
      </c>
      <c r="AA583" s="154">
        <v>0.0193984039287907</v>
      </c>
      <c r="AB583" s="155">
        <v>0.0554905174432217</v>
      </c>
      <c r="AC583" s="156">
        <v>0.033660790234698</v>
      </c>
      <c r="AD583" s="157">
        <v>42624</v>
      </c>
      <c r="AE583" s="158">
        <v>1678</v>
      </c>
      <c r="AF583" s="158">
        <v>2</v>
      </c>
      <c r="AG583" s="158">
        <v>46150</v>
      </c>
      <c r="AH583" s="158">
        <v>1879</v>
      </c>
      <c r="AI583" s="158">
        <v>9</v>
      </c>
      <c r="AJ583" s="155">
        <v>0.0393205705705706</v>
      </c>
      <c r="AK583" s="155">
        <v>0.0405200433369447</v>
      </c>
      <c r="AL583" s="156">
        <v>-0.00119947276637418</v>
      </c>
    </row>
    <row r="584" spans="1:38">
      <c r="A584" s="166" t="s">
        <v>375</v>
      </c>
      <c r="B584" s="167" t="s">
        <v>1807</v>
      </c>
      <c r="C584" s="167" t="s">
        <v>402</v>
      </c>
      <c r="D584" s="150">
        <v>6231</v>
      </c>
      <c r="E584" s="150">
        <v>131</v>
      </c>
      <c r="F584" s="150">
        <v>79</v>
      </c>
      <c r="G584" s="150">
        <v>0</v>
      </c>
      <c r="H584" s="150">
        <v>0</v>
      </c>
      <c r="I584" s="151">
        <v>7801</v>
      </c>
      <c r="J584" s="151">
        <v>117</v>
      </c>
      <c r="K584" s="151">
        <v>117</v>
      </c>
      <c r="L584" s="151">
        <v>6</v>
      </c>
      <c r="M584" s="151">
        <v>0</v>
      </c>
      <c r="N584" s="151">
        <v>4417</v>
      </c>
      <c r="O584" s="151">
        <v>82</v>
      </c>
      <c r="P584" s="151">
        <v>82</v>
      </c>
      <c r="Q584" s="151">
        <v>43</v>
      </c>
      <c r="R584" s="151">
        <v>0</v>
      </c>
      <c r="S584" s="152">
        <v>0.015</v>
      </c>
      <c r="T584" s="153">
        <v>152201</v>
      </c>
      <c r="U584" s="153">
        <v>2857</v>
      </c>
      <c r="V584" s="153">
        <v>2805</v>
      </c>
      <c r="W584" s="153">
        <v>0</v>
      </c>
      <c r="X584" s="151">
        <v>2537</v>
      </c>
      <c r="Y584" s="154">
        <v>0.0187712301496048</v>
      </c>
      <c r="Z584" s="154">
        <v>0.0210239126945916</v>
      </c>
      <c r="AA584" s="154">
        <v>0.0149980771695936</v>
      </c>
      <c r="AB584" s="155">
        <v>0.0185646366311976</v>
      </c>
      <c r="AC584" s="156">
        <v>0.00602583552499792</v>
      </c>
      <c r="AD584" s="157">
        <v>42033</v>
      </c>
      <c r="AE584" s="158">
        <v>810</v>
      </c>
      <c r="AF584" s="158">
        <v>0</v>
      </c>
      <c r="AG584" s="158">
        <v>46096</v>
      </c>
      <c r="AH584" s="158">
        <v>857</v>
      </c>
      <c r="AI584" s="158">
        <v>0</v>
      </c>
      <c r="AJ584" s="155">
        <v>0.0192705731211191</v>
      </c>
      <c r="AK584" s="155">
        <v>0.0185916348490108</v>
      </c>
      <c r="AL584" s="156">
        <v>0.000678938272108361</v>
      </c>
    </row>
    <row r="585" spans="1:38">
      <c r="A585" s="166" t="s">
        <v>375</v>
      </c>
      <c r="B585" s="167" t="s">
        <v>1807</v>
      </c>
      <c r="C585" s="167" t="s">
        <v>403</v>
      </c>
      <c r="D585" s="150">
        <v>6721</v>
      </c>
      <c r="E585" s="150">
        <v>195</v>
      </c>
      <c r="F585" s="150">
        <v>112</v>
      </c>
      <c r="G585" s="150">
        <v>0</v>
      </c>
      <c r="H585" s="150">
        <v>0</v>
      </c>
      <c r="I585" s="151">
        <v>9007</v>
      </c>
      <c r="J585" s="151">
        <v>181</v>
      </c>
      <c r="K585" s="151">
        <v>180</v>
      </c>
      <c r="L585" s="151">
        <v>8</v>
      </c>
      <c r="M585" s="151">
        <v>0</v>
      </c>
      <c r="N585" s="151">
        <v>4620</v>
      </c>
      <c r="O585" s="151">
        <v>134</v>
      </c>
      <c r="P585" s="151">
        <v>134</v>
      </c>
      <c r="Q585" s="151">
        <v>64</v>
      </c>
      <c r="R585" s="151">
        <v>0</v>
      </c>
      <c r="S585" s="152">
        <v>0.015</v>
      </c>
      <c r="T585" s="153">
        <v>170252</v>
      </c>
      <c r="U585" s="153">
        <v>3978</v>
      </c>
      <c r="V585" s="153">
        <v>3892</v>
      </c>
      <c r="W585" s="153">
        <v>4</v>
      </c>
      <c r="X585" s="151">
        <v>3463</v>
      </c>
      <c r="Y585" s="154">
        <v>0.0233418696990344</v>
      </c>
      <c r="Z585" s="154">
        <v>0.0290135396518375</v>
      </c>
      <c r="AA585" s="154">
        <v>0.0200954812923282</v>
      </c>
      <c r="AB585" s="155">
        <v>0.029004329004329</v>
      </c>
      <c r="AC585" s="156">
        <v>0.00891805835950934</v>
      </c>
      <c r="AD585" s="157">
        <v>46965</v>
      </c>
      <c r="AE585" s="158">
        <v>1068</v>
      </c>
      <c r="AF585" s="158">
        <v>0</v>
      </c>
      <c r="AG585" s="158">
        <v>51650</v>
      </c>
      <c r="AH585" s="158">
        <v>1248</v>
      </c>
      <c r="AI585" s="158">
        <v>0</v>
      </c>
      <c r="AJ585" s="155">
        <v>0.022740338549984</v>
      </c>
      <c r="AK585" s="155">
        <v>0.024162633107454</v>
      </c>
      <c r="AL585" s="156">
        <v>-0.00142229455746999</v>
      </c>
    </row>
    <row r="586" spans="1:38">
      <c r="A586" s="166" t="s">
        <v>375</v>
      </c>
      <c r="B586" s="167" t="s">
        <v>1807</v>
      </c>
      <c r="C586" s="167" t="s">
        <v>404</v>
      </c>
      <c r="D586" s="150">
        <v>9162</v>
      </c>
      <c r="E586" s="150">
        <v>227</v>
      </c>
      <c r="F586" s="150">
        <v>172</v>
      </c>
      <c r="G586" s="150">
        <v>0</v>
      </c>
      <c r="H586" s="150">
        <v>0</v>
      </c>
      <c r="I586" s="151">
        <v>11473</v>
      </c>
      <c r="J586" s="151">
        <v>217</v>
      </c>
      <c r="K586" s="151">
        <v>217</v>
      </c>
      <c r="L586" s="151">
        <v>7</v>
      </c>
      <c r="M586" s="151">
        <v>0</v>
      </c>
      <c r="N586" s="151">
        <v>6314</v>
      </c>
      <c r="O586" s="151">
        <v>198</v>
      </c>
      <c r="P586" s="151">
        <v>198</v>
      </c>
      <c r="Q586" s="151">
        <v>91</v>
      </c>
      <c r="R586" s="151">
        <v>0</v>
      </c>
      <c r="S586" s="152">
        <v>0.015</v>
      </c>
      <c r="T586" s="153">
        <v>222308</v>
      </c>
      <c r="U586" s="153">
        <v>5436</v>
      </c>
      <c r="V586" s="153">
        <v>5381</v>
      </c>
      <c r="W586" s="153">
        <v>1</v>
      </c>
      <c r="X586" s="151">
        <v>4829</v>
      </c>
      <c r="Y586" s="154">
        <v>0.0244480630476636</v>
      </c>
      <c r="Z586" s="154">
        <v>0.0247762497271338</v>
      </c>
      <c r="AA586" s="154">
        <v>0.0189139719341062</v>
      </c>
      <c r="AB586" s="155">
        <v>0.0313588850174216</v>
      </c>
      <c r="AC586" s="156">
        <v>0.00586227779302765</v>
      </c>
      <c r="AD586" s="157">
        <v>61142</v>
      </c>
      <c r="AE586" s="158">
        <v>1512</v>
      </c>
      <c r="AF586" s="158">
        <v>0</v>
      </c>
      <c r="AG586" s="158">
        <v>68083</v>
      </c>
      <c r="AH586" s="158">
        <v>1562</v>
      </c>
      <c r="AI586" s="158">
        <v>0</v>
      </c>
      <c r="AJ586" s="155">
        <v>0.024729318635308</v>
      </c>
      <c r="AK586" s="155">
        <v>0.0229425847862168</v>
      </c>
      <c r="AL586" s="156">
        <v>0.00178673384909115</v>
      </c>
    </row>
    <row r="587" spans="1:38">
      <c r="A587" s="166" t="s">
        <v>375</v>
      </c>
      <c r="B587" s="167" t="s">
        <v>1807</v>
      </c>
      <c r="C587" s="167" t="s">
        <v>405</v>
      </c>
      <c r="D587" s="150">
        <v>3860</v>
      </c>
      <c r="E587" s="150">
        <v>151</v>
      </c>
      <c r="F587" s="150">
        <v>81</v>
      </c>
      <c r="G587" s="150">
        <v>1</v>
      </c>
      <c r="H587" s="150">
        <v>0</v>
      </c>
      <c r="I587" s="151">
        <v>5237</v>
      </c>
      <c r="J587" s="151">
        <v>136</v>
      </c>
      <c r="K587" s="151">
        <v>136</v>
      </c>
      <c r="L587" s="151">
        <v>3</v>
      </c>
      <c r="M587" s="151">
        <v>0</v>
      </c>
      <c r="N587" s="151">
        <v>2284</v>
      </c>
      <c r="O587" s="151">
        <v>87</v>
      </c>
      <c r="P587" s="151">
        <v>87</v>
      </c>
      <c r="Q587" s="151">
        <v>36</v>
      </c>
      <c r="R587" s="151">
        <v>0</v>
      </c>
      <c r="S587" s="152">
        <v>0.015</v>
      </c>
      <c r="T587" s="153">
        <v>94185</v>
      </c>
      <c r="U587" s="153">
        <v>2633</v>
      </c>
      <c r="V587" s="153">
        <v>2562</v>
      </c>
      <c r="W587" s="153">
        <v>2</v>
      </c>
      <c r="X587" s="151">
        <v>2251</v>
      </c>
      <c r="Y587" s="154">
        <v>0.0279343844561236</v>
      </c>
      <c r="Z587" s="154">
        <v>0.039119170984456</v>
      </c>
      <c r="AA587" s="154">
        <v>0.0259690662593088</v>
      </c>
      <c r="AB587" s="155">
        <v>0.0380910683012259</v>
      </c>
      <c r="AC587" s="156">
        <v>0.0131501047251472</v>
      </c>
      <c r="AD587" s="157">
        <v>26894</v>
      </c>
      <c r="AE587" s="158">
        <v>822</v>
      </c>
      <c r="AF587" s="158">
        <v>0</v>
      </c>
      <c r="AG587" s="158">
        <v>28468</v>
      </c>
      <c r="AH587" s="158">
        <v>840</v>
      </c>
      <c r="AI587" s="158">
        <v>2</v>
      </c>
      <c r="AJ587" s="155">
        <v>0.0305644381646464</v>
      </c>
      <c r="AK587" s="155">
        <v>0.0294365603484614</v>
      </c>
      <c r="AL587" s="156">
        <v>0.00112787781618496</v>
      </c>
    </row>
    <row r="588" spans="1:38">
      <c r="A588" s="166" t="s">
        <v>375</v>
      </c>
      <c r="B588" s="167" t="s">
        <v>1807</v>
      </c>
      <c r="C588" s="167" t="s">
        <v>406</v>
      </c>
      <c r="D588" s="150">
        <v>4687</v>
      </c>
      <c r="E588" s="150">
        <v>105</v>
      </c>
      <c r="F588" s="150">
        <v>75</v>
      </c>
      <c r="G588" s="150">
        <v>0</v>
      </c>
      <c r="H588" s="150">
        <v>0</v>
      </c>
      <c r="I588" s="151">
        <v>5958</v>
      </c>
      <c r="J588" s="151">
        <v>72</v>
      </c>
      <c r="K588" s="151">
        <v>72</v>
      </c>
      <c r="L588" s="151">
        <v>15</v>
      </c>
      <c r="M588" s="151">
        <v>0</v>
      </c>
      <c r="N588" s="151">
        <v>3244</v>
      </c>
      <c r="O588" s="151">
        <v>101</v>
      </c>
      <c r="P588" s="151">
        <v>101</v>
      </c>
      <c r="Q588" s="151">
        <v>73</v>
      </c>
      <c r="R588" s="151">
        <v>0</v>
      </c>
      <c r="S588" s="152">
        <v>0.015</v>
      </c>
      <c r="T588" s="153">
        <v>113087</v>
      </c>
      <c r="U588" s="153">
        <v>2405</v>
      </c>
      <c r="V588" s="153">
        <v>2373</v>
      </c>
      <c r="W588" s="153">
        <v>0</v>
      </c>
      <c r="X588" s="151">
        <v>2184</v>
      </c>
      <c r="Y588" s="154">
        <v>0.0212668122772732</v>
      </c>
      <c r="Z588" s="154">
        <v>0.0224023895882227</v>
      </c>
      <c r="AA588" s="154">
        <v>0.0120845921450151</v>
      </c>
      <c r="AB588" s="155">
        <v>0.031134401972873</v>
      </c>
      <c r="AC588" s="156">
        <v>0.0103177974432076</v>
      </c>
      <c r="AD588" s="157">
        <v>31431</v>
      </c>
      <c r="AE588" s="158">
        <v>716</v>
      </c>
      <c r="AF588" s="158">
        <v>0</v>
      </c>
      <c r="AG588" s="158">
        <v>33678</v>
      </c>
      <c r="AH588" s="158">
        <v>682</v>
      </c>
      <c r="AI588" s="158">
        <v>0</v>
      </c>
      <c r="AJ588" s="155">
        <v>0.0227800579046165</v>
      </c>
      <c r="AK588" s="155">
        <v>0.0202506087059802</v>
      </c>
      <c r="AL588" s="156">
        <v>0.00252944919863629</v>
      </c>
    </row>
    <row r="589" spans="1:38">
      <c r="A589" s="166" t="s">
        <v>375</v>
      </c>
      <c r="B589" s="167" t="s">
        <v>1807</v>
      </c>
      <c r="C589" s="167" t="s">
        <v>407</v>
      </c>
      <c r="D589" s="150">
        <v>4693</v>
      </c>
      <c r="E589" s="150">
        <v>249</v>
      </c>
      <c r="F589" s="150">
        <v>130</v>
      </c>
      <c r="G589" s="150">
        <v>2</v>
      </c>
      <c r="H589" s="150">
        <v>0</v>
      </c>
      <c r="I589" s="151">
        <v>6587</v>
      </c>
      <c r="J589" s="151">
        <v>261</v>
      </c>
      <c r="K589" s="151">
        <v>261</v>
      </c>
      <c r="L589" s="151">
        <v>10</v>
      </c>
      <c r="M589" s="151">
        <v>0</v>
      </c>
      <c r="N589" s="151">
        <v>3191</v>
      </c>
      <c r="O589" s="151">
        <v>292</v>
      </c>
      <c r="P589" s="151">
        <v>292</v>
      </c>
      <c r="Q589" s="151">
        <v>117</v>
      </c>
      <c r="R589" s="151">
        <v>0</v>
      </c>
      <c r="S589" s="152">
        <v>0.015</v>
      </c>
      <c r="T589" s="153">
        <v>125152</v>
      </c>
      <c r="U589" s="153">
        <v>5205</v>
      </c>
      <c r="V589" s="153">
        <v>5081</v>
      </c>
      <c r="W589" s="153">
        <v>0</v>
      </c>
      <c r="X589" s="151">
        <v>4246</v>
      </c>
      <c r="Y589" s="154">
        <v>0.0415894272564561</v>
      </c>
      <c r="Z589" s="154">
        <v>0.0530577455785212</v>
      </c>
      <c r="AA589" s="154">
        <v>0.039623500834978</v>
      </c>
      <c r="AB589" s="155">
        <v>0.0915073644625509</v>
      </c>
      <c r="AC589" s="156">
        <v>0.0134342447435432</v>
      </c>
      <c r="AD589" s="157">
        <v>34189</v>
      </c>
      <c r="AE589" s="158">
        <v>1300</v>
      </c>
      <c r="AF589" s="158">
        <v>0</v>
      </c>
      <c r="AG589" s="158">
        <v>37975</v>
      </c>
      <c r="AH589" s="158">
        <v>1570</v>
      </c>
      <c r="AI589" s="158">
        <v>0</v>
      </c>
      <c r="AJ589" s="155">
        <v>0.0380239258240955</v>
      </c>
      <c r="AK589" s="155">
        <v>0.0413429888084266</v>
      </c>
      <c r="AL589" s="156">
        <v>-0.00331906298433112</v>
      </c>
    </row>
    <row r="590" spans="1:38">
      <c r="A590" s="166" t="s">
        <v>375</v>
      </c>
      <c r="B590" s="167" t="s">
        <v>1807</v>
      </c>
      <c r="C590" s="167" t="s">
        <v>408</v>
      </c>
      <c r="D590" s="150">
        <v>7750</v>
      </c>
      <c r="E590" s="150">
        <v>185</v>
      </c>
      <c r="F590" s="150">
        <v>91</v>
      </c>
      <c r="G590" s="150">
        <v>6</v>
      </c>
      <c r="H590" s="150">
        <v>0</v>
      </c>
      <c r="I590" s="151">
        <v>10490</v>
      </c>
      <c r="J590" s="151">
        <v>279</v>
      </c>
      <c r="K590" s="151">
        <v>277</v>
      </c>
      <c r="L590" s="151">
        <v>8</v>
      </c>
      <c r="M590" s="151">
        <v>0</v>
      </c>
      <c r="N590" s="151">
        <v>5813</v>
      </c>
      <c r="O590" s="151">
        <v>359</v>
      </c>
      <c r="P590" s="151">
        <v>358</v>
      </c>
      <c r="Q590" s="151">
        <v>210</v>
      </c>
      <c r="R590" s="151">
        <v>1</v>
      </c>
      <c r="S590" s="152">
        <v>0.015</v>
      </c>
      <c r="T590" s="153">
        <v>201883</v>
      </c>
      <c r="U590" s="153">
        <v>6480</v>
      </c>
      <c r="V590" s="153">
        <v>6377</v>
      </c>
      <c r="W590" s="153">
        <v>8</v>
      </c>
      <c r="X590" s="151">
        <v>5564</v>
      </c>
      <c r="Y590" s="154">
        <v>0.0320581723077228</v>
      </c>
      <c r="Z590" s="154">
        <v>0.0238709677419355</v>
      </c>
      <c r="AA590" s="154">
        <v>0.0265967588179218</v>
      </c>
      <c r="AB590" s="155">
        <v>0.0615861001204197</v>
      </c>
      <c r="AC590" s="156">
        <v>-0.00272579107598634</v>
      </c>
      <c r="AD590" s="157">
        <v>54665</v>
      </c>
      <c r="AE590" s="158">
        <v>1790</v>
      </c>
      <c r="AF590" s="158">
        <v>2</v>
      </c>
      <c r="AG590" s="158">
        <v>60581</v>
      </c>
      <c r="AH590" s="158">
        <v>2208</v>
      </c>
      <c r="AI590" s="158">
        <v>1</v>
      </c>
      <c r="AJ590" s="155">
        <v>0.0327083142778743</v>
      </c>
      <c r="AK590" s="155">
        <v>0.0364305640382298</v>
      </c>
      <c r="AL590" s="156">
        <v>-0.00372224976035548</v>
      </c>
    </row>
    <row r="591" spans="1:38">
      <c r="A591" s="166" t="s">
        <v>375</v>
      </c>
      <c r="B591" s="167" t="s">
        <v>1808</v>
      </c>
      <c r="C591" s="167" t="s">
        <v>409</v>
      </c>
      <c r="D591" s="150">
        <v>7</v>
      </c>
      <c r="E591" s="150">
        <v>0</v>
      </c>
      <c r="F591" s="150">
        <v>0</v>
      </c>
      <c r="G591" s="150">
        <v>0</v>
      </c>
      <c r="H591" s="150">
        <v>0</v>
      </c>
      <c r="I591" s="151">
        <v>42</v>
      </c>
      <c r="J591" s="151">
        <v>0</v>
      </c>
      <c r="K591" s="151">
        <v>0</v>
      </c>
      <c r="L591" s="151">
        <v>0</v>
      </c>
      <c r="M591" s="151">
        <v>0</v>
      </c>
      <c r="N591" s="151">
        <v>3</v>
      </c>
      <c r="O591" s="151">
        <v>0</v>
      </c>
      <c r="P591" s="151">
        <v>0</v>
      </c>
      <c r="Q591" s="151">
        <v>0</v>
      </c>
      <c r="R591" s="151">
        <v>0</v>
      </c>
      <c r="S591" s="152">
        <v>0.015</v>
      </c>
      <c r="T591" s="153">
        <v>376</v>
      </c>
      <c r="U591" s="153">
        <v>6</v>
      </c>
      <c r="V591" s="153">
        <v>5</v>
      </c>
      <c r="W591" s="153">
        <v>0</v>
      </c>
      <c r="X591" s="151">
        <v>5</v>
      </c>
      <c r="Y591" s="154">
        <v>0.0159574468085106</v>
      </c>
      <c r="Z591" s="154">
        <v>0</v>
      </c>
      <c r="AA591" s="154">
        <v>0</v>
      </c>
      <c r="AB591" s="155">
        <v>0</v>
      </c>
      <c r="AC591" s="156">
        <v>0</v>
      </c>
      <c r="AD591" s="157">
        <v>112</v>
      </c>
      <c r="AE591" s="158">
        <v>0</v>
      </c>
      <c r="AF591" s="158">
        <v>0</v>
      </c>
      <c r="AG591" s="158">
        <v>127</v>
      </c>
      <c r="AH591" s="158">
        <v>1</v>
      </c>
      <c r="AI591" s="158">
        <v>0</v>
      </c>
      <c r="AJ591" s="155">
        <v>0</v>
      </c>
      <c r="AK591" s="155">
        <v>0.0078740157480315</v>
      </c>
      <c r="AL591" s="156">
        <v>-0.0078740157480315</v>
      </c>
    </row>
    <row r="592" spans="1:38">
      <c r="A592" s="166" t="s">
        <v>375</v>
      </c>
      <c r="B592" s="167" t="s">
        <v>1809</v>
      </c>
      <c r="C592" s="167" t="s">
        <v>410</v>
      </c>
      <c r="D592" s="150">
        <v>3468</v>
      </c>
      <c r="E592" s="150">
        <v>75</v>
      </c>
      <c r="F592" s="150">
        <v>50</v>
      </c>
      <c r="G592" s="150">
        <v>10</v>
      </c>
      <c r="H592" s="150">
        <v>0</v>
      </c>
      <c r="I592" s="151">
        <v>4148</v>
      </c>
      <c r="J592" s="151">
        <v>103</v>
      </c>
      <c r="K592" s="151">
        <v>103</v>
      </c>
      <c r="L592" s="151">
        <v>14</v>
      </c>
      <c r="M592" s="151">
        <v>0</v>
      </c>
      <c r="N592" s="151">
        <v>2379</v>
      </c>
      <c r="O592" s="151">
        <v>38</v>
      </c>
      <c r="P592" s="151">
        <v>38</v>
      </c>
      <c r="Q592" s="151">
        <v>25</v>
      </c>
      <c r="R592" s="151">
        <v>0</v>
      </c>
      <c r="S592" s="152">
        <v>0.015</v>
      </c>
      <c r="T592" s="153">
        <v>86275</v>
      </c>
      <c r="U592" s="153">
        <v>1620</v>
      </c>
      <c r="V592" s="153">
        <v>1595</v>
      </c>
      <c r="W592" s="153">
        <v>1</v>
      </c>
      <c r="X592" s="151">
        <v>1431</v>
      </c>
      <c r="Y592" s="154">
        <v>0.0187655751955955</v>
      </c>
      <c r="Z592" s="154">
        <v>0.0216262975778547</v>
      </c>
      <c r="AA592" s="154">
        <v>0.024831243972999</v>
      </c>
      <c r="AB592" s="155">
        <v>0.0159730979403111</v>
      </c>
      <c r="AC592" s="156">
        <v>-0.00320494639514437</v>
      </c>
      <c r="AD592" s="157">
        <v>22827</v>
      </c>
      <c r="AE592" s="158">
        <v>454</v>
      </c>
      <c r="AF592" s="158">
        <v>0</v>
      </c>
      <c r="AG592" s="158">
        <v>25638</v>
      </c>
      <c r="AH592" s="158">
        <v>448</v>
      </c>
      <c r="AI592" s="158">
        <v>0</v>
      </c>
      <c r="AJ592" s="155">
        <v>0.0198887282603934</v>
      </c>
      <c r="AK592" s="155">
        <v>0.0174740619393088</v>
      </c>
      <c r="AL592" s="156">
        <v>0.00241466632108455</v>
      </c>
    </row>
    <row r="593" spans="1:38">
      <c r="A593" s="166" t="s">
        <v>375</v>
      </c>
      <c r="B593" s="167" t="s">
        <v>1809</v>
      </c>
      <c r="C593" s="167" t="s">
        <v>411</v>
      </c>
      <c r="D593" s="150">
        <v>3482</v>
      </c>
      <c r="E593" s="150">
        <v>53</v>
      </c>
      <c r="F593" s="150">
        <v>41</v>
      </c>
      <c r="G593" s="150">
        <v>0</v>
      </c>
      <c r="H593" s="150">
        <v>0</v>
      </c>
      <c r="I593" s="151">
        <v>4323</v>
      </c>
      <c r="J593" s="151">
        <v>35</v>
      </c>
      <c r="K593" s="151">
        <v>35</v>
      </c>
      <c r="L593" s="151">
        <v>11</v>
      </c>
      <c r="M593" s="151">
        <v>0</v>
      </c>
      <c r="N593" s="151">
        <v>1718</v>
      </c>
      <c r="O593" s="151">
        <v>45</v>
      </c>
      <c r="P593" s="151">
        <v>45</v>
      </c>
      <c r="Q593" s="151">
        <v>35</v>
      </c>
      <c r="R593" s="151">
        <v>0</v>
      </c>
      <c r="S593" s="152">
        <v>0.015</v>
      </c>
      <c r="T593" s="153">
        <v>80398</v>
      </c>
      <c r="U593" s="153">
        <v>1142</v>
      </c>
      <c r="V593" s="153">
        <v>1130</v>
      </c>
      <c r="W593" s="153">
        <v>1</v>
      </c>
      <c r="X593" s="151">
        <v>1047</v>
      </c>
      <c r="Y593" s="154">
        <v>0.0141918953207791</v>
      </c>
      <c r="Z593" s="154">
        <v>0.0152211372774268</v>
      </c>
      <c r="AA593" s="154">
        <v>0.00809622947027527</v>
      </c>
      <c r="AB593" s="155">
        <v>0.0261932479627474</v>
      </c>
      <c r="AC593" s="156">
        <v>0.00712490780715149</v>
      </c>
      <c r="AD593" s="157">
        <v>22682</v>
      </c>
      <c r="AE593" s="158">
        <v>336</v>
      </c>
      <c r="AF593" s="158">
        <v>0</v>
      </c>
      <c r="AG593" s="158">
        <v>24316</v>
      </c>
      <c r="AH593" s="158">
        <v>322</v>
      </c>
      <c r="AI593" s="158">
        <v>1</v>
      </c>
      <c r="AJ593" s="155">
        <v>0.0148135085089498</v>
      </c>
      <c r="AK593" s="155">
        <v>0.0132011844053298</v>
      </c>
      <c r="AL593" s="156">
        <v>0.00161232410362</v>
      </c>
    </row>
    <row r="594" spans="1:38">
      <c r="A594" s="166" t="s">
        <v>375</v>
      </c>
      <c r="B594" s="167" t="s">
        <v>1809</v>
      </c>
      <c r="C594" s="167" t="s">
        <v>412</v>
      </c>
      <c r="D594" s="150">
        <v>2602</v>
      </c>
      <c r="E594" s="150">
        <v>52</v>
      </c>
      <c r="F594" s="150">
        <v>35</v>
      </c>
      <c r="G594" s="150">
        <v>0</v>
      </c>
      <c r="H594" s="150">
        <v>0</v>
      </c>
      <c r="I594" s="151">
        <v>3396</v>
      </c>
      <c r="J594" s="151">
        <v>26</v>
      </c>
      <c r="K594" s="151">
        <v>26</v>
      </c>
      <c r="L594" s="151">
        <v>2</v>
      </c>
      <c r="M594" s="151">
        <v>0</v>
      </c>
      <c r="N594" s="151">
        <v>1709</v>
      </c>
      <c r="O594" s="151">
        <v>41</v>
      </c>
      <c r="P594" s="151">
        <v>41</v>
      </c>
      <c r="Q594" s="151">
        <v>21</v>
      </c>
      <c r="R594" s="151">
        <v>0</v>
      </c>
      <c r="S594" s="152">
        <v>0.015</v>
      </c>
      <c r="T594" s="153">
        <v>61962</v>
      </c>
      <c r="U594" s="153">
        <v>1174</v>
      </c>
      <c r="V594" s="153">
        <v>1157</v>
      </c>
      <c r="W594" s="153">
        <v>1</v>
      </c>
      <c r="X594" s="151">
        <v>1052</v>
      </c>
      <c r="Y594" s="154">
        <v>0.0189309576837416</v>
      </c>
      <c r="Z594" s="154">
        <v>0.0199846272098386</v>
      </c>
      <c r="AA594" s="154">
        <v>0.00765606595995289</v>
      </c>
      <c r="AB594" s="155">
        <v>0.023990637799883</v>
      </c>
      <c r="AC594" s="156">
        <v>0.0123285612498857</v>
      </c>
      <c r="AD594" s="157">
        <v>17574</v>
      </c>
      <c r="AE594" s="158">
        <v>328</v>
      </c>
      <c r="AF594" s="158">
        <v>0</v>
      </c>
      <c r="AG594" s="158">
        <v>18330</v>
      </c>
      <c r="AH594" s="158">
        <v>394</v>
      </c>
      <c r="AI594" s="158">
        <v>0</v>
      </c>
      <c r="AJ594" s="155">
        <v>0.0186639353590531</v>
      </c>
      <c r="AK594" s="155">
        <v>0.0214948172394981</v>
      </c>
      <c r="AL594" s="156">
        <v>-0.00283088188044494</v>
      </c>
    </row>
    <row r="595" spans="1:38">
      <c r="A595" s="166" t="s">
        <v>375</v>
      </c>
      <c r="B595" s="167" t="s">
        <v>1809</v>
      </c>
      <c r="C595" s="167" t="s">
        <v>413</v>
      </c>
      <c r="D595" s="150">
        <v>4308</v>
      </c>
      <c r="E595" s="150">
        <v>75</v>
      </c>
      <c r="F595" s="150">
        <v>48</v>
      </c>
      <c r="G595" s="150">
        <v>0</v>
      </c>
      <c r="H595" s="150">
        <v>0</v>
      </c>
      <c r="I595" s="151">
        <v>4720</v>
      </c>
      <c r="J595" s="151">
        <v>75</v>
      </c>
      <c r="K595" s="151">
        <v>75</v>
      </c>
      <c r="L595" s="151">
        <v>7</v>
      </c>
      <c r="M595" s="151">
        <v>0</v>
      </c>
      <c r="N595" s="151">
        <v>2770</v>
      </c>
      <c r="O595" s="151">
        <v>50</v>
      </c>
      <c r="P595" s="151">
        <v>50</v>
      </c>
      <c r="Q595" s="151">
        <v>29</v>
      </c>
      <c r="R595" s="151">
        <v>0</v>
      </c>
      <c r="S595" s="152">
        <v>0.015</v>
      </c>
      <c r="T595" s="153">
        <v>99575</v>
      </c>
      <c r="U595" s="153">
        <v>1730</v>
      </c>
      <c r="V595" s="153">
        <v>1702</v>
      </c>
      <c r="W595" s="153">
        <v>2</v>
      </c>
      <c r="X595" s="151">
        <v>1546</v>
      </c>
      <c r="Y595" s="154">
        <v>0.0173537534521717</v>
      </c>
      <c r="Z595" s="154">
        <v>0.0174094707520891</v>
      </c>
      <c r="AA595" s="154">
        <v>0.0158898305084746</v>
      </c>
      <c r="AB595" s="155">
        <v>0.0180505415162455</v>
      </c>
      <c r="AC595" s="156">
        <v>0.00151964024361456</v>
      </c>
      <c r="AD595" s="157">
        <v>27711</v>
      </c>
      <c r="AE595" s="158">
        <v>477</v>
      </c>
      <c r="AF595" s="158">
        <v>0</v>
      </c>
      <c r="AG595" s="158">
        <v>29646</v>
      </c>
      <c r="AH595" s="158">
        <v>548</v>
      </c>
      <c r="AI595" s="158">
        <v>0</v>
      </c>
      <c r="AJ595" s="155">
        <v>0.0172133809678467</v>
      </c>
      <c r="AK595" s="155">
        <v>0.0184847871550968</v>
      </c>
      <c r="AL595" s="156">
        <v>-0.00127140618725011</v>
      </c>
    </row>
    <row r="596" spans="1:38">
      <c r="A596" s="166" t="s">
        <v>375</v>
      </c>
      <c r="B596" s="167" t="s">
        <v>1809</v>
      </c>
      <c r="C596" s="167" t="s">
        <v>414</v>
      </c>
      <c r="D596" s="150">
        <v>4864</v>
      </c>
      <c r="E596" s="150">
        <v>66</v>
      </c>
      <c r="F596" s="150">
        <v>55</v>
      </c>
      <c r="G596" s="150">
        <v>8</v>
      </c>
      <c r="H596" s="150">
        <v>0</v>
      </c>
      <c r="I596" s="151">
        <v>6067</v>
      </c>
      <c r="J596" s="151">
        <v>42</v>
      </c>
      <c r="K596" s="151">
        <v>42</v>
      </c>
      <c r="L596" s="151">
        <v>15</v>
      </c>
      <c r="M596" s="151">
        <v>0</v>
      </c>
      <c r="N596" s="151">
        <v>2709</v>
      </c>
      <c r="O596" s="151">
        <v>61</v>
      </c>
      <c r="P596" s="151">
        <v>61</v>
      </c>
      <c r="Q596" s="151">
        <v>49</v>
      </c>
      <c r="R596" s="151">
        <v>1</v>
      </c>
      <c r="S596" s="152">
        <v>0.015</v>
      </c>
      <c r="T596" s="153">
        <v>118102</v>
      </c>
      <c r="U596" s="153">
        <v>1520</v>
      </c>
      <c r="V596" s="153">
        <v>1509</v>
      </c>
      <c r="W596" s="153">
        <v>1</v>
      </c>
      <c r="X596" s="151">
        <v>1391</v>
      </c>
      <c r="Y596" s="154">
        <v>0.0128617635603123</v>
      </c>
      <c r="Z596" s="154">
        <v>0.0135690789473684</v>
      </c>
      <c r="AA596" s="154">
        <v>0.00692269655513433</v>
      </c>
      <c r="AB596" s="155">
        <v>0.0221483942414175</v>
      </c>
      <c r="AC596" s="156">
        <v>0.00664638239223409</v>
      </c>
      <c r="AD596" s="157">
        <v>32223</v>
      </c>
      <c r="AE596" s="158">
        <v>398</v>
      </c>
      <c r="AF596" s="158">
        <v>1</v>
      </c>
      <c r="AG596" s="158">
        <v>36207</v>
      </c>
      <c r="AH596" s="158">
        <v>471</v>
      </c>
      <c r="AI596" s="158">
        <v>0</v>
      </c>
      <c r="AJ596" s="155">
        <v>0.0123203922663936</v>
      </c>
      <c r="AK596" s="155">
        <v>0.0130085342613307</v>
      </c>
      <c r="AL596" s="156">
        <v>-0.000688141994937112</v>
      </c>
    </row>
    <row r="597" spans="1:38">
      <c r="A597" s="166" t="s">
        <v>375</v>
      </c>
      <c r="B597" s="167" t="s">
        <v>1809</v>
      </c>
      <c r="C597" s="167" t="s">
        <v>415</v>
      </c>
      <c r="D597" s="150">
        <v>4150</v>
      </c>
      <c r="E597" s="150">
        <v>99</v>
      </c>
      <c r="F597" s="150">
        <v>66</v>
      </c>
      <c r="G597" s="150">
        <v>0</v>
      </c>
      <c r="H597" s="150">
        <v>0</v>
      </c>
      <c r="I597" s="151">
        <v>5130</v>
      </c>
      <c r="J597" s="151">
        <v>64</v>
      </c>
      <c r="K597" s="151">
        <v>64</v>
      </c>
      <c r="L597" s="151">
        <v>2</v>
      </c>
      <c r="M597" s="151">
        <v>0</v>
      </c>
      <c r="N597" s="151">
        <v>1879</v>
      </c>
      <c r="O597" s="151">
        <v>59</v>
      </c>
      <c r="P597" s="151">
        <v>59</v>
      </c>
      <c r="Q597" s="151">
        <v>15</v>
      </c>
      <c r="R597" s="151">
        <v>0</v>
      </c>
      <c r="S597" s="152">
        <v>0.015</v>
      </c>
      <c r="T597" s="153">
        <v>94447</v>
      </c>
      <c r="U597" s="153">
        <v>1745</v>
      </c>
      <c r="V597" s="153">
        <v>1712</v>
      </c>
      <c r="W597" s="153">
        <v>7</v>
      </c>
      <c r="X597" s="151">
        <v>1496</v>
      </c>
      <c r="Y597" s="154">
        <v>0.0184018550086292</v>
      </c>
      <c r="Z597" s="154">
        <v>0.023855421686747</v>
      </c>
      <c r="AA597" s="154">
        <v>0.0124756335282651</v>
      </c>
      <c r="AB597" s="155">
        <v>0.0313996806812134</v>
      </c>
      <c r="AC597" s="156">
        <v>0.0113797881584819</v>
      </c>
      <c r="AD597" s="157">
        <v>26841</v>
      </c>
      <c r="AE597" s="158">
        <v>500</v>
      </c>
      <c r="AF597" s="158">
        <v>2</v>
      </c>
      <c r="AG597" s="158">
        <v>28175</v>
      </c>
      <c r="AH597" s="158">
        <v>522</v>
      </c>
      <c r="AI597" s="158">
        <v>2</v>
      </c>
      <c r="AJ597" s="155">
        <v>0.0185537051525651</v>
      </c>
      <c r="AK597" s="155">
        <v>0.0184560780834073</v>
      </c>
      <c r="AL597" s="156">
        <v>9.76270691578317e-5</v>
      </c>
    </row>
    <row r="598" spans="1:38">
      <c r="A598" s="166" t="s">
        <v>375</v>
      </c>
      <c r="B598" s="167" t="s">
        <v>1809</v>
      </c>
      <c r="C598" s="167" t="s">
        <v>416</v>
      </c>
      <c r="D598" s="150">
        <v>5086</v>
      </c>
      <c r="E598" s="150">
        <v>107</v>
      </c>
      <c r="F598" s="150">
        <v>77</v>
      </c>
      <c r="G598" s="150">
        <v>3</v>
      </c>
      <c r="H598" s="150">
        <v>0</v>
      </c>
      <c r="I598" s="151">
        <v>6302</v>
      </c>
      <c r="J598" s="151">
        <v>115</v>
      </c>
      <c r="K598" s="151">
        <v>114</v>
      </c>
      <c r="L598" s="151">
        <v>18</v>
      </c>
      <c r="M598" s="151">
        <v>1</v>
      </c>
      <c r="N598" s="151">
        <v>3041</v>
      </c>
      <c r="O598" s="151">
        <v>83</v>
      </c>
      <c r="P598" s="151">
        <v>83</v>
      </c>
      <c r="Q598" s="151">
        <v>60</v>
      </c>
      <c r="R598" s="151">
        <v>0</v>
      </c>
      <c r="S598" s="152">
        <v>0.015</v>
      </c>
      <c r="T598" s="153">
        <v>124815</v>
      </c>
      <c r="U598" s="153">
        <v>2423</v>
      </c>
      <c r="V598" s="153">
        <v>2392</v>
      </c>
      <c r="W598" s="153">
        <v>6</v>
      </c>
      <c r="X598" s="151">
        <v>2158</v>
      </c>
      <c r="Y598" s="154">
        <v>0.0193646596963506</v>
      </c>
      <c r="Z598" s="154">
        <v>0.0210381439244986</v>
      </c>
      <c r="AA598" s="154">
        <v>0.0180894953982863</v>
      </c>
      <c r="AB598" s="155">
        <v>0.0272936534034857</v>
      </c>
      <c r="AC598" s="156">
        <v>0.00294864852621236</v>
      </c>
      <c r="AD598" s="157">
        <v>34725</v>
      </c>
      <c r="AE598" s="158">
        <v>747</v>
      </c>
      <c r="AF598" s="158">
        <v>4</v>
      </c>
      <c r="AG598" s="158">
        <v>37337</v>
      </c>
      <c r="AH598" s="158">
        <v>688</v>
      </c>
      <c r="AI598" s="158">
        <v>0</v>
      </c>
      <c r="AJ598" s="155">
        <v>0.0213966882649388</v>
      </c>
      <c r="AK598" s="155">
        <v>0.0184267616573372</v>
      </c>
      <c r="AL598" s="156">
        <v>0.00296992660760158</v>
      </c>
    </row>
    <row r="599" spans="1:38">
      <c r="A599" s="166" t="s">
        <v>375</v>
      </c>
      <c r="B599" s="167" t="s">
        <v>1809</v>
      </c>
      <c r="C599" s="167" t="s">
        <v>417</v>
      </c>
      <c r="D599" s="150">
        <v>4495</v>
      </c>
      <c r="E599" s="150">
        <v>97</v>
      </c>
      <c r="F599" s="150">
        <v>74</v>
      </c>
      <c r="G599" s="150">
        <v>1</v>
      </c>
      <c r="H599" s="150">
        <v>0</v>
      </c>
      <c r="I599" s="151">
        <v>5114</v>
      </c>
      <c r="J599" s="151">
        <v>95</v>
      </c>
      <c r="K599" s="151">
        <v>94</v>
      </c>
      <c r="L599" s="151">
        <v>25</v>
      </c>
      <c r="M599" s="151">
        <v>0</v>
      </c>
      <c r="N599" s="151">
        <v>3858</v>
      </c>
      <c r="O599" s="151">
        <v>101</v>
      </c>
      <c r="P599" s="151">
        <v>101</v>
      </c>
      <c r="Q599" s="151">
        <v>87</v>
      </c>
      <c r="R599" s="151">
        <v>0</v>
      </c>
      <c r="S599" s="152">
        <v>0.015</v>
      </c>
      <c r="T599" s="153">
        <v>113142</v>
      </c>
      <c r="U599" s="153">
        <v>2430</v>
      </c>
      <c r="V599" s="153">
        <v>2406</v>
      </c>
      <c r="W599" s="153">
        <v>0</v>
      </c>
      <c r="X599" s="151">
        <v>2227</v>
      </c>
      <c r="Y599" s="154">
        <v>0.0214774354351169</v>
      </c>
      <c r="Z599" s="154">
        <v>0.021579532814238</v>
      </c>
      <c r="AA599" s="154">
        <v>0.0185764567852953</v>
      </c>
      <c r="AB599" s="155">
        <v>0.0261793675479523</v>
      </c>
      <c r="AC599" s="156">
        <v>0.00300307602894278</v>
      </c>
      <c r="AD599" s="157">
        <v>29829</v>
      </c>
      <c r="AE599" s="158">
        <v>718</v>
      </c>
      <c r="AF599" s="158">
        <v>0</v>
      </c>
      <c r="AG599" s="158">
        <v>34922</v>
      </c>
      <c r="AH599" s="158">
        <v>743</v>
      </c>
      <c r="AI599" s="158">
        <v>0</v>
      </c>
      <c r="AJ599" s="155">
        <v>0.024070535385028</v>
      </c>
      <c r="AK599" s="155">
        <v>0.0212759864841647</v>
      </c>
      <c r="AL599" s="156">
        <v>0.00279454890086328</v>
      </c>
    </row>
    <row r="600" spans="1:38">
      <c r="A600" s="166" t="s">
        <v>375</v>
      </c>
      <c r="B600" s="167" t="s">
        <v>1809</v>
      </c>
      <c r="C600" s="167" t="s">
        <v>418</v>
      </c>
      <c r="D600" s="150">
        <v>3856</v>
      </c>
      <c r="E600" s="150">
        <v>58</v>
      </c>
      <c r="F600" s="150">
        <v>40</v>
      </c>
      <c r="G600" s="150">
        <v>0</v>
      </c>
      <c r="H600" s="150">
        <v>0</v>
      </c>
      <c r="I600" s="151">
        <v>4638</v>
      </c>
      <c r="J600" s="151">
        <v>65</v>
      </c>
      <c r="K600" s="151">
        <v>65</v>
      </c>
      <c r="L600" s="151">
        <v>0</v>
      </c>
      <c r="M600" s="151">
        <v>0</v>
      </c>
      <c r="N600" s="151">
        <v>1796</v>
      </c>
      <c r="O600" s="151">
        <v>68</v>
      </c>
      <c r="P600" s="151">
        <v>68</v>
      </c>
      <c r="Q600" s="151">
        <v>26</v>
      </c>
      <c r="R600" s="151">
        <v>0</v>
      </c>
      <c r="S600" s="152">
        <v>0.015</v>
      </c>
      <c r="T600" s="153">
        <v>84496</v>
      </c>
      <c r="U600" s="153">
        <v>1598</v>
      </c>
      <c r="V600" s="153">
        <v>1580</v>
      </c>
      <c r="W600" s="153">
        <v>1</v>
      </c>
      <c r="X600" s="151">
        <v>1413</v>
      </c>
      <c r="Y600" s="154">
        <v>0.0189003029729218</v>
      </c>
      <c r="Z600" s="154">
        <v>0.0150414937759336</v>
      </c>
      <c r="AA600" s="154">
        <v>0.0140146614920224</v>
      </c>
      <c r="AB600" s="155">
        <v>0.0378619153674833</v>
      </c>
      <c r="AC600" s="156">
        <v>0.00102683228391119</v>
      </c>
      <c r="AD600" s="157">
        <v>24589</v>
      </c>
      <c r="AE600" s="158">
        <v>471</v>
      </c>
      <c r="AF600" s="158">
        <v>1</v>
      </c>
      <c r="AG600" s="158">
        <v>25195</v>
      </c>
      <c r="AH600" s="158">
        <v>467</v>
      </c>
      <c r="AI600" s="158">
        <v>0</v>
      </c>
      <c r="AJ600" s="155">
        <v>0.0191142380739355</v>
      </c>
      <c r="AK600" s="155">
        <v>0.0185354236951776</v>
      </c>
      <c r="AL600" s="156">
        <v>0.000578814378757883</v>
      </c>
    </row>
    <row r="601" spans="1:38">
      <c r="A601" s="166" t="s">
        <v>375</v>
      </c>
      <c r="B601" s="167" t="s">
        <v>1809</v>
      </c>
      <c r="C601" s="167" t="s">
        <v>419</v>
      </c>
      <c r="D601" s="150">
        <v>4212</v>
      </c>
      <c r="E601" s="150">
        <v>61</v>
      </c>
      <c r="F601" s="150">
        <v>33</v>
      </c>
      <c r="G601" s="150">
        <v>1</v>
      </c>
      <c r="H601" s="150">
        <v>0</v>
      </c>
      <c r="I601" s="151">
        <v>5085</v>
      </c>
      <c r="J601" s="151">
        <v>55</v>
      </c>
      <c r="K601" s="151">
        <v>54</v>
      </c>
      <c r="L601" s="151">
        <v>7</v>
      </c>
      <c r="M601" s="151">
        <v>0</v>
      </c>
      <c r="N601" s="151">
        <v>2873</v>
      </c>
      <c r="O601" s="151">
        <v>56</v>
      </c>
      <c r="P601" s="151">
        <v>56</v>
      </c>
      <c r="Q601" s="151">
        <v>43</v>
      </c>
      <c r="R601" s="151">
        <v>0</v>
      </c>
      <c r="S601" s="152">
        <v>0.015</v>
      </c>
      <c r="T601" s="153">
        <v>108670</v>
      </c>
      <c r="U601" s="153">
        <v>1365</v>
      </c>
      <c r="V601" s="153">
        <v>1336</v>
      </c>
      <c r="W601" s="153">
        <v>0</v>
      </c>
      <c r="X601" s="151">
        <v>1232</v>
      </c>
      <c r="Y601" s="154">
        <v>0.0125609643875955</v>
      </c>
      <c r="Z601" s="154">
        <v>0.0144824311490978</v>
      </c>
      <c r="AA601" s="154">
        <v>0.0108161258603736</v>
      </c>
      <c r="AB601" s="155">
        <v>0.0194918203967978</v>
      </c>
      <c r="AC601" s="156">
        <v>0.00366630528872417</v>
      </c>
      <c r="AD601" s="157">
        <v>27721</v>
      </c>
      <c r="AE601" s="158">
        <v>382</v>
      </c>
      <c r="AF601" s="158">
        <v>0</v>
      </c>
      <c r="AG601" s="158">
        <v>32772</v>
      </c>
      <c r="AH601" s="158">
        <v>385</v>
      </c>
      <c r="AI601" s="158">
        <v>0</v>
      </c>
      <c r="AJ601" s="155">
        <v>0.0137801666606544</v>
      </c>
      <c r="AK601" s="155">
        <v>0.0117478335164165</v>
      </c>
      <c r="AL601" s="156">
        <v>0.00203233314423792</v>
      </c>
    </row>
    <row r="602" spans="1:38">
      <c r="A602" s="166" t="s">
        <v>375</v>
      </c>
      <c r="B602" s="167" t="s">
        <v>1809</v>
      </c>
      <c r="C602" s="167" t="s">
        <v>420</v>
      </c>
      <c r="D602" s="150">
        <v>3925</v>
      </c>
      <c r="E602" s="150">
        <v>51</v>
      </c>
      <c r="F602" s="150">
        <v>39</v>
      </c>
      <c r="G602" s="150">
        <v>2</v>
      </c>
      <c r="H602" s="150">
        <v>0</v>
      </c>
      <c r="I602" s="151">
        <v>4925</v>
      </c>
      <c r="J602" s="151">
        <v>81</v>
      </c>
      <c r="K602" s="151">
        <v>81</v>
      </c>
      <c r="L602" s="151">
        <v>12</v>
      </c>
      <c r="M602" s="151">
        <v>0</v>
      </c>
      <c r="N602" s="151">
        <v>2697</v>
      </c>
      <c r="O602" s="151">
        <v>58</v>
      </c>
      <c r="P602" s="151">
        <v>58</v>
      </c>
      <c r="Q602" s="151">
        <v>36</v>
      </c>
      <c r="R602" s="151">
        <v>0</v>
      </c>
      <c r="S602" s="152">
        <v>0.015</v>
      </c>
      <c r="T602" s="153">
        <v>97509</v>
      </c>
      <c r="U602" s="153">
        <v>1574</v>
      </c>
      <c r="V602" s="153">
        <v>1561</v>
      </c>
      <c r="W602" s="153">
        <v>2</v>
      </c>
      <c r="X602" s="151">
        <v>1397</v>
      </c>
      <c r="Y602" s="154">
        <v>0.0161215887764206</v>
      </c>
      <c r="Z602" s="154">
        <v>0.0129936305732484</v>
      </c>
      <c r="AA602" s="154">
        <v>0.0164467005076142</v>
      </c>
      <c r="AB602" s="155">
        <v>0.021505376344086</v>
      </c>
      <c r="AC602" s="156">
        <v>-0.0034530699343658</v>
      </c>
      <c r="AD602" s="157">
        <v>26400</v>
      </c>
      <c r="AE602" s="158">
        <v>429</v>
      </c>
      <c r="AF602" s="158">
        <v>1</v>
      </c>
      <c r="AG602" s="158">
        <v>29812</v>
      </c>
      <c r="AH602" s="158">
        <v>474</v>
      </c>
      <c r="AI602" s="158">
        <v>0</v>
      </c>
      <c r="AJ602" s="155">
        <v>0.0162121212121212</v>
      </c>
      <c r="AK602" s="155">
        <v>0.0158996377297732</v>
      </c>
      <c r="AL602" s="156">
        <v>0.000312483482347966</v>
      </c>
    </row>
    <row r="603" spans="1:38">
      <c r="A603" s="166" t="s">
        <v>375</v>
      </c>
      <c r="B603" s="167" t="s">
        <v>1809</v>
      </c>
      <c r="C603" s="167" t="s">
        <v>421</v>
      </c>
      <c r="D603" s="150">
        <v>3071</v>
      </c>
      <c r="E603" s="150">
        <v>20</v>
      </c>
      <c r="F603" s="150">
        <v>16</v>
      </c>
      <c r="G603" s="150">
        <v>5</v>
      </c>
      <c r="H603" s="150">
        <v>0</v>
      </c>
      <c r="I603" s="151">
        <v>3642</v>
      </c>
      <c r="J603" s="151">
        <v>42</v>
      </c>
      <c r="K603" s="151">
        <v>42</v>
      </c>
      <c r="L603" s="151">
        <v>25</v>
      </c>
      <c r="M603" s="151">
        <v>0</v>
      </c>
      <c r="N603" s="151">
        <v>2048</v>
      </c>
      <c r="O603" s="151">
        <v>36</v>
      </c>
      <c r="P603" s="151">
        <v>36</v>
      </c>
      <c r="Q603" s="151">
        <v>33</v>
      </c>
      <c r="R603" s="151">
        <v>0</v>
      </c>
      <c r="S603" s="152">
        <v>0.015</v>
      </c>
      <c r="T603" s="153">
        <v>77752</v>
      </c>
      <c r="U603" s="153">
        <v>1145</v>
      </c>
      <c r="V603" s="153">
        <v>1140</v>
      </c>
      <c r="W603" s="153">
        <v>0</v>
      </c>
      <c r="X603" s="151">
        <v>1079</v>
      </c>
      <c r="Y603" s="154">
        <v>0.0147263092910793</v>
      </c>
      <c r="Z603" s="154">
        <v>0.00651253663301856</v>
      </c>
      <c r="AA603" s="154">
        <v>0.0115321252059308</v>
      </c>
      <c r="AB603" s="155">
        <v>0.017578125</v>
      </c>
      <c r="AC603" s="156">
        <v>-0.00501958857291225</v>
      </c>
      <c r="AD603" s="157">
        <v>20904</v>
      </c>
      <c r="AE603" s="158">
        <v>296</v>
      </c>
      <c r="AF603" s="158">
        <v>0</v>
      </c>
      <c r="AG603" s="158">
        <v>25264</v>
      </c>
      <c r="AH603" s="158">
        <v>383</v>
      </c>
      <c r="AI603" s="158">
        <v>0</v>
      </c>
      <c r="AJ603" s="155">
        <v>0.01415996938385</v>
      </c>
      <c r="AK603" s="155">
        <v>0.0151599113362888</v>
      </c>
      <c r="AL603" s="156">
        <v>-0.000999941952438809</v>
      </c>
    </row>
    <row r="604" spans="1:38">
      <c r="A604" s="166" t="s">
        <v>375</v>
      </c>
      <c r="B604" s="167" t="s">
        <v>1809</v>
      </c>
      <c r="C604" s="167" t="s">
        <v>422</v>
      </c>
      <c r="D604" s="150">
        <v>4851</v>
      </c>
      <c r="E604" s="150">
        <v>81</v>
      </c>
      <c r="F604" s="150">
        <v>51</v>
      </c>
      <c r="G604" s="150">
        <v>1</v>
      </c>
      <c r="H604" s="150">
        <v>0</v>
      </c>
      <c r="I604" s="151">
        <v>5501</v>
      </c>
      <c r="J604" s="151">
        <v>81</v>
      </c>
      <c r="K604" s="151">
        <v>81</v>
      </c>
      <c r="L604" s="151">
        <v>6</v>
      </c>
      <c r="M604" s="151">
        <v>0</v>
      </c>
      <c r="N604" s="151">
        <v>2572</v>
      </c>
      <c r="O604" s="151">
        <v>54</v>
      </c>
      <c r="P604" s="151">
        <v>54</v>
      </c>
      <c r="Q604" s="151">
        <v>35</v>
      </c>
      <c r="R604" s="151">
        <v>0</v>
      </c>
      <c r="S604" s="152">
        <v>0.015</v>
      </c>
      <c r="T604" s="153">
        <v>113538</v>
      </c>
      <c r="U604" s="153">
        <v>1978</v>
      </c>
      <c r="V604" s="153">
        <v>1948</v>
      </c>
      <c r="W604" s="153">
        <v>5</v>
      </c>
      <c r="X604" s="151">
        <v>1770</v>
      </c>
      <c r="Y604" s="154">
        <v>0.0173774419137205</v>
      </c>
      <c r="Z604" s="154">
        <v>0.0166975881261596</v>
      </c>
      <c r="AA604" s="154">
        <v>0.0147245955280858</v>
      </c>
      <c r="AB604" s="155">
        <v>0.02099533437014</v>
      </c>
      <c r="AC604" s="156">
        <v>0.00197299259807375</v>
      </c>
      <c r="AD604" s="157">
        <v>31674</v>
      </c>
      <c r="AE604" s="158">
        <v>561</v>
      </c>
      <c r="AF604" s="158">
        <v>0</v>
      </c>
      <c r="AG604" s="158">
        <v>34178</v>
      </c>
      <c r="AH604" s="158">
        <v>613</v>
      </c>
      <c r="AI604" s="158">
        <v>2</v>
      </c>
      <c r="AJ604" s="155">
        <v>0.0177116878196628</v>
      </c>
      <c r="AK604" s="155">
        <v>0.0178769968985897</v>
      </c>
      <c r="AL604" s="156">
        <v>-0.000165309078926923</v>
      </c>
    </row>
    <row r="605" spans="1:38">
      <c r="A605" s="166" t="s">
        <v>375</v>
      </c>
      <c r="B605" s="167" t="s">
        <v>1809</v>
      </c>
      <c r="C605" s="167" t="s">
        <v>423</v>
      </c>
      <c r="D605" s="150">
        <v>2517</v>
      </c>
      <c r="E605" s="150">
        <v>37</v>
      </c>
      <c r="F605" s="150">
        <v>22</v>
      </c>
      <c r="G605" s="150">
        <v>0</v>
      </c>
      <c r="H605" s="150">
        <v>0</v>
      </c>
      <c r="I605" s="151">
        <v>3032</v>
      </c>
      <c r="J605" s="151">
        <v>29</v>
      </c>
      <c r="K605" s="151">
        <v>29</v>
      </c>
      <c r="L605" s="151">
        <v>5</v>
      </c>
      <c r="M605" s="151">
        <v>0</v>
      </c>
      <c r="N605" s="151">
        <v>1833</v>
      </c>
      <c r="O605" s="151">
        <v>14</v>
      </c>
      <c r="P605" s="151">
        <v>14</v>
      </c>
      <c r="Q605" s="151">
        <v>9</v>
      </c>
      <c r="R605" s="151">
        <v>0</v>
      </c>
      <c r="S605" s="152">
        <v>0.015</v>
      </c>
      <c r="T605" s="153">
        <v>62429</v>
      </c>
      <c r="U605" s="153">
        <v>709</v>
      </c>
      <c r="V605" s="153">
        <v>694</v>
      </c>
      <c r="W605" s="153">
        <v>0</v>
      </c>
      <c r="X605" s="151">
        <v>633</v>
      </c>
      <c r="Y605" s="154">
        <v>0.0113569014400359</v>
      </c>
      <c r="Z605" s="154">
        <v>0.0147000397298371</v>
      </c>
      <c r="AA605" s="154">
        <v>0.0095646437994723</v>
      </c>
      <c r="AB605" s="155">
        <v>0.00763775231860338</v>
      </c>
      <c r="AC605" s="156">
        <v>0.00513539593036481</v>
      </c>
      <c r="AD605" s="157">
        <v>16960</v>
      </c>
      <c r="AE605" s="158">
        <v>186</v>
      </c>
      <c r="AF605" s="158">
        <v>0</v>
      </c>
      <c r="AG605" s="158">
        <v>19509</v>
      </c>
      <c r="AH605" s="158">
        <v>217</v>
      </c>
      <c r="AI605" s="158">
        <v>0</v>
      </c>
      <c r="AJ605" s="155">
        <v>0.0109669811320755</v>
      </c>
      <c r="AK605" s="155">
        <v>0.0111230714029422</v>
      </c>
      <c r="AL605" s="156">
        <v>-0.000156090270866761</v>
      </c>
    </row>
    <row r="606" spans="1:38">
      <c r="A606" s="166" t="s">
        <v>375</v>
      </c>
      <c r="B606" s="167" t="s">
        <v>1809</v>
      </c>
      <c r="C606" s="167" t="s">
        <v>424</v>
      </c>
      <c r="D606" s="150">
        <v>3720</v>
      </c>
      <c r="E606" s="150">
        <v>79</v>
      </c>
      <c r="F606" s="150">
        <v>67</v>
      </c>
      <c r="G606" s="150">
        <v>1</v>
      </c>
      <c r="H606" s="150">
        <v>0</v>
      </c>
      <c r="I606" s="151">
        <v>4493</v>
      </c>
      <c r="J606" s="151">
        <v>111</v>
      </c>
      <c r="K606" s="151">
        <v>111</v>
      </c>
      <c r="L606" s="151">
        <v>32</v>
      </c>
      <c r="M606" s="151">
        <v>0</v>
      </c>
      <c r="N606" s="151">
        <v>2930</v>
      </c>
      <c r="O606" s="151">
        <v>56</v>
      </c>
      <c r="P606" s="151">
        <v>56</v>
      </c>
      <c r="Q606" s="151">
        <v>36</v>
      </c>
      <c r="R606" s="151">
        <v>0</v>
      </c>
      <c r="S606" s="152">
        <v>0.015</v>
      </c>
      <c r="T606" s="153">
        <v>93715</v>
      </c>
      <c r="U606" s="153">
        <v>2077</v>
      </c>
      <c r="V606" s="153">
        <v>2064</v>
      </c>
      <c r="W606" s="153">
        <v>0</v>
      </c>
      <c r="X606" s="151">
        <v>1876</v>
      </c>
      <c r="Y606" s="154">
        <v>0.0221629408312437</v>
      </c>
      <c r="Z606" s="154">
        <v>0.0212365591397849</v>
      </c>
      <c r="AA606" s="154">
        <v>0.0247050968172713</v>
      </c>
      <c r="AB606" s="155">
        <v>0.0191126279863481</v>
      </c>
      <c r="AC606" s="156">
        <v>-0.00346853767748637</v>
      </c>
      <c r="AD606" s="157">
        <v>24839</v>
      </c>
      <c r="AE606" s="158">
        <v>626</v>
      </c>
      <c r="AF606" s="158">
        <v>0</v>
      </c>
      <c r="AG606" s="158">
        <v>28132</v>
      </c>
      <c r="AH606" s="158">
        <v>598</v>
      </c>
      <c r="AI606" s="158">
        <v>0</v>
      </c>
      <c r="AJ606" s="155">
        <v>0.0252023028302267</v>
      </c>
      <c r="AK606" s="155">
        <v>0.0212569316081331</v>
      </c>
      <c r="AL606" s="156">
        <v>0.00394537122209358</v>
      </c>
    </row>
    <row r="607" spans="1:38">
      <c r="A607" s="166" t="s">
        <v>375</v>
      </c>
      <c r="B607" s="167" t="s">
        <v>1809</v>
      </c>
      <c r="C607" s="167" t="s">
        <v>425</v>
      </c>
      <c r="D607" s="150">
        <v>2114</v>
      </c>
      <c r="E607" s="150">
        <v>51</v>
      </c>
      <c r="F607" s="150">
        <v>36</v>
      </c>
      <c r="G607" s="150">
        <v>0</v>
      </c>
      <c r="H607" s="150">
        <v>0</v>
      </c>
      <c r="I607" s="151">
        <v>2755</v>
      </c>
      <c r="J607" s="151">
        <v>23</v>
      </c>
      <c r="K607" s="151">
        <v>23</v>
      </c>
      <c r="L607" s="151">
        <v>3</v>
      </c>
      <c r="M607" s="151">
        <v>0</v>
      </c>
      <c r="N607" s="151">
        <v>854</v>
      </c>
      <c r="O607" s="151">
        <v>23</v>
      </c>
      <c r="P607" s="151">
        <v>23</v>
      </c>
      <c r="Q607" s="151">
        <v>15</v>
      </c>
      <c r="R607" s="151">
        <v>0</v>
      </c>
      <c r="S607" s="152">
        <v>0.015</v>
      </c>
      <c r="T607" s="153">
        <v>50060</v>
      </c>
      <c r="U607" s="153">
        <v>850</v>
      </c>
      <c r="V607" s="153">
        <v>833</v>
      </c>
      <c r="W607" s="153">
        <v>6</v>
      </c>
      <c r="X607" s="151">
        <v>748</v>
      </c>
      <c r="Y607" s="154">
        <v>0.0168597682780663</v>
      </c>
      <c r="Z607" s="154">
        <v>0.0241248817407758</v>
      </c>
      <c r="AA607" s="154">
        <v>0.00834845735027223</v>
      </c>
      <c r="AB607" s="155">
        <v>0.0269320843091335</v>
      </c>
      <c r="AC607" s="156">
        <v>0.0157764243905036</v>
      </c>
      <c r="AD607" s="157">
        <v>13970</v>
      </c>
      <c r="AE607" s="158">
        <v>260</v>
      </c>
      <c r="AF607" s="158">
        <v>2</v>
      </c>
      <c r="AG607" s="158">
        <v>14943</v>
      </c>
      <c r="AH607" s="158">
        <v>279</v>
      </c>
      <c r="AI607" s="158">
        <v>2</v>
      </c>
      <c r="AJ607" s="155">
        <v>0.0184681460272011</v>
      </c>
      <c r="AK607" s="155">
        <v>0.0185371076758348</v>
      </c>
      <c r="AL607" s="156">
        <v>-6.89616486336947e-5</v>
      </c>
    </row>
    <row r="608" spans="1:38">
      <c r="A608" s="166" t="s">
        <v>375</v>
      </c>
      <c r="B608" s="167" t="s">
        <v>1809</v>
      </c>
      <c r="C608" s="167" t="s">
        <v>426</v>
      </c>
      <c r="D608" s="150">
        <v>2203</v>
      </c>
      <c r="E608" s="150">
        <v>58</v>
      </c>
      <c r="F608" s="150">
        <v>44</v>
      </c>
      <c r="G608" s="150">
        <v>0</v>
      </c>
      <c r="H608" s="150">
        <v>0</v>
      </c>
      <c r="I608" s="151">
        <v>2731</v>
      </c>
      <c r="J608" s="151">
        <v>47</v>
      </c>
      <c r="K608" s="151">
        <v>47</v>
      </c>
      <c r="L608" s="151">
        <v>6</v>
      </c>
      <c r="M608" s="151">
        <v>0</v>
      </c>
      <c r="N608" s="151">
        <v>1120</v>
      </c>
      <c r="O608" s="151">
        <v>44</v>
      </c>
      <c r="P608" s="151">
        <v>44</v>
      </c>
      <c r="Q608" s="151">
        <v>35</v>
      </c>
      <c r="R608" s="151">
        <v>0</v>
      </c>
      <c r="S608" s="152">
        <v>0.015</v>
      </c>
      <c r="T608" s="153">
        <v>49789</v>
      </c>
      <c r="U608" s="153">
        <v>1073</v>
      </c>
      <c r="V608" s="153">
        <v>1059</v>
      </c>
      <c r="W608" s="153">
        <v>0</v>
      </c>
      <c r="X608" s="151">
        <v>957</v>
      </c>
      <c r="Y608" s="154">
        <v>0.0215509449878487</v>
      </c>
      <c r="Z608" s="154">
        <v>0.0263277349069451</v>
      </c>
      <c r="AA608" s="154">
        <v>0.0172098132552179</v>
      </c>
      <c r="AB608" s="155">
        <v>0.0392857142857143</v>
      </c>
      <c r="AC608" s="156">
        <v>0.00911792165172721</v>
      </c>
      <c r="AD608" s="157">
        <v>14130</v>
      </c>
      <c r="AE608" s="158">
        <v>316</v>
      </c>
      <c r="AF608" s="158">
        <v>0</v>
      </c>
      <c r="AG608" s="158">
        <v>14665</v>
      </c>
      <c r="AH608" s="158">
        <v>320</v>
      </c>
      <c r="AI608" s="158">
        <v>0</v>
      </c>
      <c r="AJ608" s="155">
        <v>0.0223637650389243</v>
      </c>
      <c r="AK608" s="155">
        <v>0.0218206614387999</v>
      </c>
      <c r="AL608" s="156">
        <v>0.000543103600124412</v>
      </c>
    </row>
    <row r="609" spans="1:38">
      <c r="A609" s="166" t="s">
        <v>375</v>
      </c>
      <c r="B609" s="167" t="s">
        <v>1809</v>
      </c>
      <c r="C609" s="167" t="s">
        <v>427</v>
      </c>
      <c r="D609" s="150">
        <v>4033</v>
      </c>
      <c r="E609" s="150">
        <v>175</v>
      </c>
      <c r="F609" s="150">
        <v>132</v>
      </c>
      <c r="G609" s="150">
        <v>4</v>
      </c>
      <c r="H609" s="150">
        <v>0</v>
      </c>
      <c r="I609" s="151">
        <v>4683</v>
      </c>
      <c r="J609" s="151">
        <v>84</v>
      </c>
      <c r="K609" s="151">
        <v>84</v>
      </c>
      <c r="L609" s="151">
        <v>18</v>
      </c>
      <c r="M609" s="151">
        <v>0</v>
      </c>
      <c r="N609" s="151">
        <v>3060</v>
      </c>
      <c r="O609" s="151">
        <v>116</v>
      </c>
      <c r="P609" s="151">
        <v>116</v>
      </c>
      <c r="Q609" s="151">
        <v>91</v>
      </c>
      <c r="R609" s="151">
        <v>0</v>
      </c>
      <c r="S609" s="152">
        <v>0.015</v>
      </c>
      <c r="T609" s="153">
        <v>100096</v>
      </c>
      <c r="U609" s="153">
        <v>3116</v>
      </c>
      <c r="V609" s="153">
        <v>3072</v>
      </c>
      <c r="W609" s="153">
        <v>5</v>
      </c>
      <c r="X609" s="151">
        <v>2796</v>
      </c>
      <c r="Y609" s="154">
        <v>0.0310801630434783</v>
      </c>
      <c r="Z609" s="154">
        <v>0.0433920158690801</v>
      </c>
      <c r="AA609" s="154">
        <v>0.0179372197309417</v>
      </c>
      <c r="AB609" s="155">
        <v>0.0379084967320261</v>
      </c>
      <c r="AC609" s="156">
        <v>0.0254547961381384</v>
      </c>
      <c r="AD609" s="157">
        <v>26998</v>
      </c>
      <c r="AE609" s="158">
        <v>872</v>
      </c>
      <c r="AF609" s="158">
        <v>0</v>
      </c>
      <c r="AG609" s="158">
        <v>30799</v>
      </c>
      <c r="AH609" s="158">
        <v>948</v>
      </c>
      <c r="AI609" s="158">
        <v>3</v>
      </c>
      <c r="AJ609" s="155">
        <v>0.0322986887917624</v>
      </c>
      <c r="AK609" s="155">
        <v>0.0306828143770902</v>
      </c>
      <c r="AL609" s="156">
        <v>0.00161587441467219</v>
      </c>
    </row>
    <row r="610" spans="1:38">
      <c r="A610" s="166" t="s">
        <v>375</v>
      </c>
      <c r="B610" s="167" t="s">
        <v>1809</v>
      </c>
      <c r="C610" s="167" t="s">
        <v>428</v>
      </c>
      <c r="D610" s="150">
        <v>4871</v>
      </c>
      <c r="E610" s="150">
        <v>154</v>
      </c>
      <c r="F610" s="150">
        <v>85</v>
      </c>
      <c r="G610" s="150">
        <v>12</v>
      </c>
      <c r="H610" s="150">
        <v>0</v>
      </c>
      <c r="I610" s="151">
        <v>5642</v>
      </c>
      <c r="J610" s="151">
        <v>106</v>
      </c>
      <c r="K610" s="151">
        <v>106</v>
      </c>
      <c r="L610" s="151">
        <v>18</v>
      </c>
      <c r="M610" s="151">
        <v>0</v>
      </c>
      <c r="N610" s="151">
        <v>3752</v>
      </c>
      <c r="O610" s="151">
        <v>98</v>
      </c>
      <c r="P610" s="151">
        <v>98</v>
      </c>
      <c r="Q610" s="151">
        <v>47</v>
      </c>
      <c r="R610" s="151">
        <v>0</v>
      </c>
      <c r="S610" s="152">
        <v>0.015</v>
      </c>
      <c r="T610" s="153">
        <v>120208</v>
      </c>
      <c r="U610" s="153">
        <v>3177</v>
      </c>
      <c r="V610" s="153">
        <v>3107</v>
      </c>
      <c r="W610" s="153">
        <v>4</v>
      </c>
      <c r="X610" s="151">
        <v>2691</v>
      </c>
      <c r="Y610" s="154">
        <v>0.0263959137495009</v>
      </c>
      <c r="Z610" s="154">
        <v>0.03161568466434</v>
      </c>
      <c r="AA610" s="154">
        <v>0.0187876639489543</v>
      </c>
      <c r="AB610" s="155">
        <v>0.0261194029850746</v>
      </c>
      <c r="AC610" s="156">
        <v>0.0128280207153857</v>
      </c>
      <c r="AD610" s="157">
        <v>31710</v>
      </c>
      <c r="AE610" s="158">
        <v>865</v>
      </c>
      <c r="AF610" s="158">
        <v>2</v>
      </c>
      <c r="AG610" s="158">
        <v>36611</v>
      </c>
      <c r="AH610" s="158">
        <v>1088</v>
      </c>
      <c r="AI610" s="158">
        <v>2</v>
      </c>
      <c r="AJ610" s="155">
        <v>0.0272153894670451</v>
      </c>
      <c r="AK610" s="155">
        <v>0.0296632159733413</v>
      </c>
      <c r="AL610" s="156">
        <v>-0.00244782650629625</v>
      </c>
    </row>
    <row r="611" spans="1:38">
      <c r="A611" s="166" t="s">
        <v>375</v>
      </c>
      <c r="B611" s="167" t="s">
        <v>1809</v>
      </c>
      <c r="C611" s="167" t="s">
        <v>429</v>
      </c>
      <c r="D611" s="150">
        <v>4999</v>
      </c>
      <c r="E611" s="150">
        <v>28</v>
      </c>
      <c r="F611" s="150">
        <v>21</v>
      </c>
      <c r="G611" s="150">
        <v>2</v>
      </c>
      <c r="H611" s="150">
        <v>0</v>
      </c>
      <c r="I611" s="151">
        <v>6329</v>
      </c>
      <c r="J611" s="151">
        <v>61</v>
      </c>
      <c r="K611" s="151">
        <v>61</v>
      </c>
      <c r="L611" s="151">
        <v>9</v>
      </c>
      <c r="M611" s="151">
        <v>0</v>
      </c>
      <c r="N611" s="151">
        <v>3314</v>
      </c>
      <c r="O611" s="151">
        <v>43</v>
      </c>
      <c r="P611" s="151">
        <v>42</v>
      </c>
      <c r="Q611" s="151">
        <v>25</v>
      </c>
      <c r="R611" s="151">
        <v>0</v>
      </c>
      <c r="S611" s="152">
        <v>0.015</v>
      </c>
      <c r="T611" s="153">
        <v>123523</v>
      </c>
      <c r="U611" s="153">
        <v>1458</v>
      </c>
      <c r="V611" s="153">
        <v>1450</v>
      </c>
      <c r="W611" s="153">
        <v>3</v>
      </c>
      <c r="X611" s="151">
        <v>1334</v>
      </c>
      <c r="Y611" s="154">
        <v>0.0117791828242514</v>
      </c>
      <c r="Z611" s="154">
        <v>0.00560112022404481</v>
      </c>
      <c r="AA611" s="154">
        <v>0.00963817348712277</v>
      </c>
      <c r="AB611" s="155">
        <v>0.0129752564876282</v>
      </c>
      <c r="AC611" s="156">
        <v>-0.00403705326307796</v>
      </c>
      <c r="AD611" s="157">
        <v>34046</v>
      </c>
      <c r="AE611" s="158">
        <v>391</v>
      </c>
      <c r="AF611" s="158">
        <v>0</v>
      </c>
      <c r="AG611" s="158">
        <v>37619</v>
      </c>
      <c r="AH611" s="158">
        <v>450</v>
      </c>
      <c r="AI611" s="158">
        <v>2</v>
      </c>
      <c r="AJ611" s="155">
        <v>0.0114844621982024</v>
      </c>
      <c r="AK611" s="155">
        <v>0.01190887583402</v>
      </c>
      <c r="AL611" s="156">
        <v>-0.000424413635817611</v>
      </c>
    </row>
    <row r="612" spans="1:38">
      <c r="A612" s="166" t="s">
        <v>375</v>
      </c>
      <c r="B612" s="167" t="s">
        <v>1809</v>
      </c>
      <c r="C612" s="167" t="s">
        <v>430</v>
      </c>
      <c r="D612" s="150">
        <v>2587</v>
      </c>
      <c r="E612" s="150">
        <v>51</v>
      </c>
      <c r="F612" s="150">
        <v>38</v>
      </c>
      <c r="G612" s="150">
        <v>1</v>
      </c>
      <c r="H612" s="150">
        <v>0</v>
      </c>
      <c r="I612" s="151">
        <v>3542</v>
      </c>
      <c r="J612" s="151">
        <v>41</v>
      </c>
      <c r="K612" s="151">
        <v>41</v>
      </c>
      <c r="L612" s="151">
        <v>4</v>
      </c>
      <c r="M612" s="151">
        <v>0</v>
      </c>
      <c r="N612" s="151">
        <v>2345</v>
      </c>
      <c r="O612" s="151">
        <v>53</v>
      </c>
      <c r="P612" s="151">
        <v>53</v>
      </c>
      <c r="Q612" s="151">
        <v>39</v>
      </c>
      <c r="R612" s="151">
        <v>0</v>
      </c>
      <c r="S612" s="152">
        <v>0.015</v>
      </c>
      <c r="T612" s="153">
        <v>71279</v>
      </c>
      <c r="U612" s="153">
        <v>1206</v>
      </c>
      <c r="V612" s="153">
        <v>1193</v>
      </c>
      <c r="W612" s="153">
        <v>1</v>
      </c>
      <c r="X612" s="151">
        <v>1081</v>
      </c>
      <c r="Y612" s="154">
        <v>0.0169053999074061</v>
      </c>
      <c r="Z612" s="154">
        <v>0.0197139543873212</v>
      </c>
      <c r="AA612" s="154">
        <v>0.0115753811405985</v>
      </c>
      <c r="AB612" s="155">
        <v>0.0226012793176972</v>
      </c>
      <c r="AC612" s="156">
        <v>0.00813857324672269</v>
      </c>
      <c r="AD612" s="157">
        <v>18836</v>
      </c>
      <c r="AE612" s="158">
        <v>328</v>
      </c>
      <c r="AF612" s="158">
        <v>0</v>
      </c>
      <c r="AG612" s="158">
        <v>21873</v>
      </c>
      <c r="AH612" s="158">
        <v>408</v>
      </c>
      <c r="AI612" s="158">
        <v>1</v>
      </c>
      <c r="AJ612" s="155">
        <v>0.017413463580378</v>
      </c>
      <c r="AK612" s="155">
        <v>0.0186074155351346</v>
      </c>
      <c r="AL612" s="156">
        <v>-0.00119395195475664</v>
      </c>
    </row>
    <row r="613" spans="1:38">
      <c r="A613" s="166" t="s">
        <v>375</v>
      </c>
      <c r="B613" s="167" t="s">
        <v>1809</v>
      </c>
      <c r="C613" s="167" t="s">
        <v>431</v>
      </c>
      <c r="D613" s="150">
        <v>1784</v>
      </c>
      <c r="E613" s="150">
        <v>29</v>
      </c>
      <c r="F613" s="150">
        <v>20</v>
      </c>
      <c r="G613" s="150">
        <v>0</v>
      </c>
      <c r="H613" s="150">
        <v>0</v>
      </c>
      <c r="I613" s="151">
        <v>2226</v>
      </c>
      <c r="J613" s="151">
        <v>14</v>
      </c>
      <c r="K613" s="151">
        <v>14</v>
      </c>
      <c r="L613" s="151">
        <v>3</v>
      </c>
      <c r="M613" s="151">
        <v>0</v>
      </c>
      <c r="N613" s="151">
        <v>757</v>
      </c>
      <c r="O613" s="151">
        <v>29</v>
      </c>
      <c r="P613" s="151">
        <v>29</v>
      </c>
      <c r="Q613" s="151">
        <v>19</v>
      </c>
      <c r="R613" s="151">
        <v>0</v>
      </c>
      <c r="S613" s="152">
        <v>0.015</v>
      </c>
      <c r="T613" s="153">
        <v>42288</v>
      </c>
      <c r="U613" s="153">
        <v>606</v>
      </c>
      <c r="V613" s="153">
        <v>597</v>
      </c>
      <c r="W613" s="153">
        <v>2</v>
      </c>
      <c r="X613" s="151">
        <v>549</v>
      </c>
      <c r="Y613" s="154">
        <v>0.0142830117290957</v>
      </c>
      <c r="Z613" s="154">
        <v>0.0162556053811659</v>
      </c>
      <c r="AA613" s="154">
        <v>0.00628930817610063</v>
      </c>
      <c r="AB613" s="155">
        <v>0.0383091149273448</v>
      </c>
      <c r="AC613" s="156">
        <v>0.00996629720506529</v>
      </c>
      <c r="AD613" s="157">
        <v>11542</v>
      </c>
      <c r="AE613" s="158">
        <v>173</v>
      </c>
      <c r="AF613" s="158">
        <v>1</v>
      </c>
      <c r="AG613" s="158">
        <v>12918</v>
      </c>
      <c r="AH613" s="158">
        <v>181</v>
      </c>
      <c r="AI613" s="158">
        <v>1</v>
      </c>
      <c r="AJ613" s="155">
        <v>0.0149020966903483</v>
      </c>
      <c r="AK613" s="155">
        <v>0.013934045517882</v>
      </c>
      <c r="AL613" s="156">
        <v>0.000968051172466268</v>
      </c>
    </row>
    <row r="614" spans="1:38">
      <c r="A614" s="166" t="s">
        <v>375</v>
      </c>
      <c r="B614" s="167" t="s">
        <v>1809</v>
      </c>
      <c r="C614" s="167" t="s">
        <v>432</v>
      </c>
      <c r="D614" s="150">
        <v>2097</v>
      </c>
      <c r="E614" s="150">
        <v>35</v>
      </c>
      <c r="F614" s="150">
        <v>25</v>
      </c>
      <c r="G614" s="150">
        <v>0</v>
      </c>
      <c r="H614" s="150">
        <v>0</v>
      </c>
      <c r="I614" s="151">
        <v>2591</v>
      </c>
      <c r="J614" s="151">
        <v>25</v>
      </c>
      <c r="K614" s="151">
        <v>25</v>
      </c>
      <c r="L614" s="151">
        <v>3</v>
      </c>
      <c r="M614" s="151">
        <v>0</v>
      </c>
      <c r="N614" s="151">
        <v>1022</v>
      </c>
      <c r="O614" s="151">
        <v>38</v>
      </c>
      <c r="P614" s="151">
        <v>38</v>
      </c>
      <c r="Q614" s="151">
        <v>22</v>
      </c>
      <c r="R614" s="151">
        <v>0</v>
      </c>
      <c r="S614" s="152">
        <v>0.015</v>
      </c>
      <c r="T614" s="153">
        <v>51168</v>
      </c>
      <c r="U614" s="153">
        <v>875</v>
      </c>
      <c r="V614" s="153">
        <v>865</v>
      </c>
      <c r="W614" s="153">
        <v>1</v>
      </c>
      <c r="X614" s="151">
        <v>792</v>
      </c>
      <c r="Y614" s="154">
        <v>0.0170809881175735</v>
      </c>
      <c r="Z614" s="154">
        <v>0.016690510252742</v>
      </c>
      <c r="AA614" s="154">
        <v>0.0096487842531841</v>
      </c>
      <c r="AB614" s="155">
        <v>0.0371819960861057</v>
      </c>
      <c r="AC614" s="156">
        <v>0.00704172599955791</v>
      </c>
      <c r="AD614" s="157">
        <v>14012</v>
      </c>
      <c r="AE614" s="158">
        <v>286</v>
      </c>
      <c r="AF614" s="158">
        <v>0</v>
      </c>
      <c r="AG614" s="158">
        <v>15712</v>
      </c>
      <c r="AH614" s="158">
        <v>266</v>
      </c>
      <c r="AI614" s="158">
        <v>0</v>
      </c>
      <c r="AJ614" s="155">
        <v>0.0204110762203825</v>
      </c>
      <c r="AK614" s="155">
        <v>0.0169297352342159</v>
      </c>
      <c r="AL614" s="156">
        <v>0.00348134098616664</v>
      </c>
    </row>
    <row r="615" spans="1:38">
      <c r="A615" s="166" t="s">
        <v>375</v>
      </c>
      <c r="B615" s="167" t="s">
        <v>1809</v>
      </c>
      <c r="C615" s="167" t="s">
        <v>433</v>
      </c>
      <c r="D615" s="150">
        <v>6075</v>
      </c>
      <c r="E615" s="150">
        <v>140</v>
      </c>
      <c r="F615" s="150">
        <v>96</v>
      </c>
      <c r="G615" s="150">
        <v>2</v>
      </c>
      <c r="H615" s="150">
        <v>0</v>
      </c>
      <c r="I615" s="151">
        <v>7533</v>
      </c>
      <c r="J615" s="151">
        <v>190</v>
      </c>
      <c r="K615" s="151">
        <v>188</v>
      </c>
      <c r="L615" s="151">
        <v>32</v>
      </c>
      <c r="M615" s="151">
        <v>1</v>
      </c>
      <c r="N615" s="151">
        <v>3856</v>
      </c>
      <c r="O615" s="151">
        <v>157</v>
      </c>
      <c r="P615" s="151">
        <v>157</v>
      </c>
      <c r="Q615" s="151">
        <v>108</v>
      </c>
      <c r="R615" s="151">
        <v>0</v>
      </c>
      <c r="S615" s="152">
        <v>0.015</v>
      </c>
      <c r="T615" s="153">
        <v>154722</v>
      </c>
      <c r="U615" s="153">
        <v>3311</v>
      </c>
      <c r="V615" s="153">
        <v>3261</v>
      </c>
      <c r="W615" s="153">
        <v>3</v>
      </c>
      <c r="X615" s="151">
        <v>2910</v>
      </c>
      <c r="Y615" s="154">
        <v>0.0213802820542651</v>
      </c>
      <c r="Z615" s="154">
        <v>0.0230452674897119</v>
      </c>
      <c r="AA615" s="154">
        <v>0.025089605734767</v>
      </c>
      <c r="AB615" s="155">
        <v>0.0407157676348548</v>
      </c>
      <c r="AC615" s="156">
        <v>-0.00204433824505509</v>
      </c>
      <c r="AD615" s="157">
        <v>42585</v>
      </c>
      <c r="AE615" s="158">
        <v>1061</v>
      </c>
      <c r="AF615" s="158">
        <v>2</v>
      </c>
      <c r="AG615" s="158">
        <v>48195</v>
      </c>
      <c r="AH615" s="158">
        <v>940</v>
      </c>
      <c r="AI615" s="158">
        <v>0</v>
      </c>
      <c r="AJ615" s="155">
        <v>0.0248679112363508</v>
      </c>
      <c r="AK615" s="155">
        <v>0.0195040979354705</v>
      </c>
      <c r="AL615" s="156">
        <v>0.00536381330088034</v>
      </c>
    </row>
    <row r="616" spans="1:38">
      <c r="A616" s="166" t="s">
        <v>375</v>
      </c>
      <c r="B616" s="167" t="s">
        <v>1810</v>
      </c>
      <c r="C616" s="167" t="s">
        <v>434</v>
      </c>
      <c r="D616" s="150">
        <v>2924</v>
      </c>
      <c r="E616" s="150">
        <v>29</v>
      </c>
      <c r="F616" s="150">
        <v>22</v>
      </c>
      <c r="G616" s="150">
        <v>1</v>
      </c>
      <c r="H616" s="150">
        <v>0</v>
      </c>
      <c r="I616" s="151">
        <v>3484</v>
      </c>
      <c r="J616" s="151">
        <v>29</v>
      </c>
      <c r="K616" s="151">
        <v>29</v>
      </c>
      <c r="L616" s="151">
        <v>17</v>
      </c>
      <c r="M616" s="151">
        <v>0</v>
      </c>
      <c r="N616" s="151">
        <v>2923</v>
      </c>
      <c r="O616" s="151">
        <v>18</v>
      </c>
      <c r="P616" s="151">
        <v>18</v>
      </c>
      <c r="Q616" s="151">
        <v>15</v>
      </c>
      <c r="R616" s="151">
        <v>0</v>
      </c>
      <c r="S616" s="152">
        <v>0.015</v>
      </c>
      <c r="T616" s="153">
        <v>74736</v>
      </c>
      <c r="U616" s="153">
        <v>701</v>
      </c>
      <c r="V616" s="153">
        <v>694</v>
      </c>
      <c r="W616" s="153">
        <v>0</v>
      </c>
      <c r="X616" s="151">
        <v>650</v>
      </c>
      <c r="Y616" s="154">
        <v>0.00937968315135945</v>
      </c>
      <c r="Z616" s="154">
        <v>0.00991792065663475</v>
      </c>
      <c r="AA616" s="154">
        <v>0.00832376578645235</v>
      </c>
      <c r="AB616" s="155">
        <v>0.00615805679096818</v>
      </c>
      <c r="AC616" s="156">
        <v>0.00159415487018239</v>
      </c>
      <c r="AD616" s="157">
        <v>20382</v>
      </c>
      <c r="AE616" s="158">
        <v>213</v>
      </c>
      <c r="AF616" s="158">
        <v>0</v>
      </c>
      <c r="AG616" s="158">
        <v>21603</v>
      </c>
      <c r="AH616" s="158">
        <v>207</v>
      </c>
      <c r="AI616" s="158">
        <v>0</v>
      </c>
      <c r="AJ616" s="155">
        <v>0.010450397409479</v>
      </c>
      <c r="AK616" s="155">
        <v>0.00958200249965283</v>
      </c>
      <c r="AL616" s="156">
        <v>0.000868394909826127</v>
      </c>
    </row>
    <row r="617" spans="1:38">
      <c r="A617" s="166" t="s">
        <v>375</v>
      </c>
      <c r="B617" s="167" t="s">
        <v>1810</v>
      </c>
      <c r="C617" s="167" t="s">
        <v>435</v>
      </c>
      <c r="D617" s="150">
        <v>5900</v>
      </c>
      <c r="E617" s="150">
        <v>151</v>
      </c>
      <c r="F617" s="150">
        <v>110</v>
      </c>
      <c r="G617" s="150">
        <v>13</v>
      </c>
      <c r="H617" s="150">
        <v>0</v>
      </c>
      <c r="I617" s="151">
        <v>6435</v>
      </c>
      <c r="J617" s="151">
        <v>181</v>
      </c>
      <c r="K617" s="151">
        <v>180</v>
      </c>
      <c r="L617" s="151">
        <v>31</v>
      </c>
      <c r="M617" s="151">
        <v>0</v>
      </c>
      <c r="N617" s="151">
        <v>5984</v>
      </c>
      <c r="O617" s="151">
        <v>127</v>
      </c>
      <c r="P617" s="151">
        <v>127</v>
      </c>
      <c r="Q617" s="151">
        <v>82</v>
      </c>
      <c r="R617" s="151">
        <v>0</v>
      </c>
      <c r="S617" s="152">
        <v>0.015</v>
      </c>
      <c r="T617" s="153">
        <v>156579</v>
      </c>
      <c r="U617" s="153">
        <v>3556</v>
      </c>
      <c r="V617" s="153">
        <v>3513</v>
      </c>
      <c r="W617" s="153">
        <v>3</v>
      </c>
      <c r="X617" s="151">
        <v>3166</v>
      </c>
      <c r="Y617" s="154">
        <v>0.0226914209440602</v>
      </c>
      <c r="Z617" s="154">
        <v>0.025593220338983</v>
      </c>
      <c r="AA617" s="154">
        <v>0.0281274281274281</v>
      </c>
      <c r="AB617" s="155">
        <v>0.0212232620320856</v>
      </c>
      <c r="AC617" s="156">
        <v>-0.00253420778844508</v>
      </c>
      <c r="AD617" s="157">
        <v>40397</v>
      </c>
      <c r="AE617" s="158">
        <v>1027</v>
      </c>
      <c r="AF617" s="158">
        <v>0</v>
      </c>
      <c r="AG617" s="158">
        <v>48310</v>
      </c>
      <c r="AH617" s="158">
        <v>1075</v>
      </c>
      <c r="AI617" s="158">
        <v>1</v>
      </c>
      <c r="AJ617" s="155">
        <v>0.0254226799019729</v>
      </c>
      <c r="AK617" s="155">
        <v>0.0222314220658249</v>
      </c>
      <c r="AL617" s="156">
        <v>0.00319125783614804</v>
      </c>
    </row>
    <row r="618" spans="1:38">
      <c r="A618" s="166" t="s">
        <v>375</v>
      </c>
      <c r="B618" s="167" t="s">
        <v>1810</v>
      </c>
      <c r="C618" s="167" t="s">
        <v>436</v>
      </c>
      <c r="D618" s="150">
        <v>6639</v>
      </c>
      <c r="E618" s="150">
        <v>108</v>
      </c>
      <c r="F618" s="150">
        <v>79</v>
      </c>
      <c r="G618" s="150">
        <v>3</v>
      </c>
      <c r="H618" s="150">
        <v>0</v>
      </c>
      <c r="I618" s="151">
        <v>7332</v>
      </c>
      <c r="J618" s="151">
        <v>131</v>
      </c>
      <c r="K618" s="151">
        <v>131</v>
      </c>
      <c r="L618" s="151">
        <v>44</v>
      </c>
      <c r="M618" s="151">
        <v>0</v>
      </c>
      <c r="N618" s="151">
        <v>7481</v>
      </c>
      <c r="O618" s="151">
        <v>89</v>
      </c>
      <c r="P618" s="151">
        <v>89</v>
      </c>
      <c r="Q618" s="151">
        <v>67</v>
      </c>
      <c r="R618" s="151">
        <v>0</v>
      </c>
      <c r="S618" s="152">
        <v>0.015</v>
      </c>
      <c r="T618" s="153">
        <v>173402</v>
      </c>
      <c r="U618" s="153">
        <v>2755</v>
      </c>
      <c r="V618" s="153">
        <v>2726</v>
      </c>
      <c r="W618" s="153">
        <v>1</v>
      </c>
      <c r="X618" s="151">
        <v>2524</v>
      </c>
      <c r="Y618" s="154">
        <v>0.0158821697558275</v>
      </c>
      <c r="Z618" s="154">
        <v>0.0162675101671939</v>
      </c>
      <c r="AA618" s="154">
        <v>0.0178668848881615</v>
      </c>
      <c r="AB618" s="155">
        <v>0.0118968052399412</v>
      </c>
      <c r="AC618" s="156">
        <v>-0.00159937472096763</v>
      </c>
      <c r="AD618" s="157">
        <v>47238</v>
      </c>
      <c r="AE618" s="158">
        <v>806</v>
      </c>
      <c r="AF618" s="158">
        <v>1</v>
      </c>
      <c r="AG618" s="158">
        <v>50992</v>
      </c>
      <c r="AH618" s="158">
        <v>756</v>
      </c>
      <c r="AI618" s="158">
        <v>0</v>
      </c>
      <c r="AJ618" s="155">
        <v>0.017041365002752</v>
      </c>
      <c r="AK618" s="155">
        <v>0.0148258550360841</v>
      </c>
      <c r="AL618" s="156">
        <v>0.00221550996666793</v>
      </c>
    </row>
    <row r="619" spans="1:38">
      <c r="A619" s="166" t="s">
        <v>375</v>
      </c>
      <c r="B619" s="167" t="s">
        <v>1810</v>
      </c>
      <c r="C619" s="167" t="s">
        <v>437</v>
      </c>
      <c r="D619" s="150">
        <v>6063</v>
      </c>
      <c r="E619" s="150">
        <v>96</v>
      </c>
      <c r="F619" s="150">
        <v>64</v>
      </c>
      <c r="G619" s="150">
        <v>16</v>
      </c>
      <c r="H619" s="150">
        <v>0</v>
      </c>
      <c r="I619" s="151">
        <v>7062</v>
      </c>
      <c r="J619" s="151">
        <v>74</v>
      </c>
      <c r="K619" s="151">
        <v>74</v>
      </c>
      <c r="L619" s="151">
        <v>14</v>
      </c>
      <c r="M619" s="151">
        <v>0</v>
      </c>
      <c r="N619" s="151">
        <v>6373</v>
      </c>
      <c r="O619" s="151">
        <v>124</v>
      </c>
      <c r="P619" s="151">
        <v>124</v>
      </c>
      <c r="Q619" s="151">
        <v>85</v>
      </c>
      <c r="R619" s="151">
        <v>0</v>
      </c>
      <c r="S619" s="152">
        <v>0.015</v>
      </c>
      <c r="T619" s="153">
        <v>166148</v>
      </c>
      <c r="U619" s="153">
        <v>2758</v>
      </c>
      <c r="V619" s="153">
        <v>2725</v>
      </c>
      <c r="W619" s="153">
        <v>6</v>
      </c>
      <c r="X619" s="151">
        <v>2542</v>
      </c>
      <c r="Y619" s="154">
        <v>0.0165635457543877</v>
      </c>
      <c r="Z619" s="154">
        <v>0.0158337456704602</v>
      </c>
      <c r="AA619" s="154">
        <v>0.0104786179552535</v>
      </c>
      <c r="AB619" s="155">
        <v>0.0194570845755531</v>
      </c>
      <c r="AC619" s="156">
        <v>0.0053551277152067</v>
      </c>
      <c r="AD619" s="157">
        <v>44180</v>
      </c>
      <c r="AE619" s="158">
        <v>706</v>
      </c>
      <c r="AF619" s="158">
        <v>1</v>
      </c>
      <c r="AG619" s="158">
        <v>51330</v>
      </c>
      <c r="AH619" s="158">
        <v>811</v>
      </c>
      <c r="AI619" s="158">
        <v>2</v>
      </c>
      <c r="AJ619" s="155">
        <v>0.0159574468085106</v>
      </c>
      <c r="AK619" s="155">
        <v>0.0157607636859536</v>
      </c>
      <c r="AL619" s="156">
        <v>0.000196683122557002</v>
      </c>
    </row>
    <row r="620" spans="1:38">
      <c r="A620" s="166" t="s">
        <v>375</v>
      </c>
      <c r="B620" s="167" t="s">
        <v>1810</v>
      </c>
      <c r="C620" s="167" t="s">
        <v>438</v>
      </c>
      <c r="D620" s="150">
        <v>5972</v>
      </c>
      <c r="E620" s="150">
        <v>89</v>
      </c>
      <c r="F620" s="150">
        <v>75</v>
      </c>
      <c r="G620" s="150">
        <v>2</v>
      </c>
      <c r="H620" s="150">
        <v>0</v>
      </c>
      <c r="I620" s="151">
        <v>7020</v>
      </c>
      <c r="J620" s="151">
        <v>76</v>
      </c>
      <c r="K620" s="151">
        <v>73</v>
      </c>
      <c r="L620" s="151">
        <v>31</v>
      </c>
      <c r="M620" s="151">
        <v>0</v>
      </c>
      <c r="N620" s="151">
        <v>5935</v>
      </c>
      <c r="O620" s="151">
        <v>58</v>
      </c>
      <c r="P620" s="151">
        <v>58</v>
      </c>
      <c r="Q620" s="151">
        <v>45</v>
      </c>
      <c r="R620" s="151">
        <v>0</v>
      </c>
      <c r="S620" s="152">
        <v>0.015</v>
      </c>
      <c r="T620" s="153">
        <v>153912</v>
      </c>
      <c r="U620" s="153">
        <v>2089</v>
      </c>
      <c r="V620" s="153">
        <v>2072</v>
      </c>
      <c r="W620" s="153">
        <v>0</v>
      </c>
      <c r="X620" s="151">
        <v>1925</v>
      </c>
      <c r="Y620" s="154">
        <v>0.0135726908882998</v>
      </c>
      <c r="Z620" s="154">
        <v>0.0149028801071668</v>
      </c>
      <c r="AA620" s="154">
        <v>0.0108262108262108</v>
      </c>
      <c r="AB620" s="155">
        <v>0.00977253580454928</v>
      </c>
      <c r="AC620" s="156">
        <v>0.00407666928095595</v>
      </c>
      <c r="AD620" s="157">
        <v>41358</v>
      </c>
      <c r="AE620" s="158">
        <v>539</v>
      </c>
      <c r="AF620" s="158">
        <v>0</v>
      </c>
      <c r="AG620" s="158">
        <v>45963</v>
      </c>
      <c r="AH620" s="158">
        <v>658</v>
      </c>
      <c r="AI620" s="158">
        <v>0</v>
      </c>
      <c r="AJ620" s="155">
        <v>0.0130325450940568</v>
      </c>
      <c r="AK620" s="155">
        <v>0.0143158627591759</v>
      </c>
      <c r="AL620" s="156">
        <v>-0.00128331766511909</v>
      </c>
    </row>
    <row r="621" spans="1:38">
      <c r="A621" s="166" t="s">
        <v>375</v>
      </c>
      <c r="B621" s="167" t="s">
        <v>1810</v>
      </c>
      <c r="C621" s="167" t="s">
        <v>439</v>
      </c>
      <c r="D621" s="150">
        <v>4286</v>
      </c>
      <c r="E621" s="150">
        <v>59</v>
      </c>
      <c r="F621" s="150">
        <v>39</v>
      </c>
      <c r="G621" s="150">
        <v>1</v>
      </c>
      <c r="H621" s="150">
        <v>0</v>
      </c>
      <c r="I621" s="151">
        <v>5317</v>
      </c>
      <c r="J621" s="151">
        <v>59</v>
      </c>
      <c r="K621" s="151">
        <v>59</v>
      </c>
      <c r="L621" s="151">
        <v>10</v>
      </c>
      <c r="M621" s="151">
        <v>0</v>
      </c>
      <c r="N621" s="151">
        <v>4308</v>
      </c>
      <c r="O621" s="151">
        <v>59</v>
      </c>
      <c r="P621" s="151">
        <v>59</v>
      </c>
      <c r="Q621" s="151">
        <v>46</v>
      </c>
      <c r="R621" s="151">
        <v>0</v>
      </c>
      <c r="S621" s="152">
        <v>0.015</v>
      </c>
      <c r="T621" s="153">
        <v>112964</v>
      </c>
      <c r="U621" s="153">
        <v>1718</v>
      </c>
      <c r="V621" s="153">
        <v>1698</v>
      </c>
      <c r="W621" s="153">
        <v>3</v>
      </c>
      <c r="X621" s="151">
        <v>1579</v>
      </c>
      <c r="Y621" s="154">
        <v>0.0151818278389575</v>
      </c>
      <c r="Z621" s="154">
        <v>0.01376574895007</v>
      </c>
      <c r="AA621" s="154">
        <v>0.0110964829791236</v>
      </c>
      <c r="AB621" s="155">
        <v>0.0136954503249768</v>
      </c>
      <c r="AC621" s="156">
        <v>0.00266926597094643</v>
      </c>
      <c r="AD621" s="157">
        <v>30468</v>
      </c>
      <c r="AE621" s="158">
        <v>476</v>
      </c>
      <c r="AF621" s="158">
        <v>0</v>
      </c>
      <c r="AG621" s="158">
        <v>32950</v>
      </c>
      <c r="AH621" s="158">
        <v>499</v>
      </c>
      <c r="AI621" s="158">
        <v>2</v>
      </c>
      <c r="AJ621" s="155">
        <v>0.0156229486674544</v>
      </c>
      <c r="AK621" s="155">
        <v>0.0150834597875569</v>
      </c>
      <c r="AL621" s="156">
        <v>0.000539488879897474</v>
      </c>
    </row>
    <row r="622" spans="1:38">
      <c r="A622" s="166" t="s">
        <v>375</v>
      </c>
      <c r="B622" s="167" t="s">
        <v>1810</v>
      </c>
      <c r="C622" s="167" t="s">
        <v>440</v>
      </c>
      <c r="D622" s="150">
        <v>6959</v>
      </c>
      <c r="E622" s="150">
        <v>123</v>
      </c>
      <c r="F622" s="150">
        <v>78</v>
      </c>
      <c r="G622" s="150">
        <v>6</v>
      </c>
      <c r="H622" s="150">
        <v>0</v>
      </c>
      <c r="I622" s="151">
        <v>6823</v>
      </c>
      <c r="J622" s="151">
        <v>102</v>
      </c>
      <c r="K622" s="151">
        <v>102</v>
      </c>
      <c r="L622" s="151">
        <v>16</v>
      </c>
      <c r="M622" s="151">
        <v>0</v>
      </c>
      <c r="N622" s="151">
        <v>7119</v>
      </c>
      <c r="O622" s="151">
        <v>106</v>
      </c>
      <c r="P622" s="151">
        <v>106</v>
      </c>
      <c r="Q622" s="151">
        <v>78</v>
      </c>
      <c r="R622" s="151">
        <v>0</v>
      </c>
      <c r="S622" s="152">
        <v>0.015</v>
      </c>
      <c r="T622" s="153">
        <v>172519</v>
      </c>
      <c r="U622" s="153">
        <v>2698</v>
      </c>
      <c r="V622" s="153">
        <v>2651</v>
      </c>
      <c r="W622" s="153">
        <v>0</v>
      </c>
      <c r="X622" s="151">
        <v>2443</v>
      </c>
      <c r="Y622" s="154">
        <v>0.0156388571693553</v>
      </c>
      <c r="Z622" s="154">
        <v>0.0176749532978876</v>
      </c>
      <c r="AA622" s="154">
        <v>0.0149494357320827</v>
      </c>
      <c r="AB622" s="155">
        <v>0.014889731703891</v>
      </c>
      <c r="AC622" s="156">
        <v>0.00272551756580497</v>
      </c>
      <c r="AD622" s="157">
        <v>45906</v>
      </c>
      <c r="AE622" s="158">
        <v>728</v>
      </c>
      <c r="AF622" s="158">
        <v>0</v>
      </c>
      <c r="AG622" s="158">
        <v>54712</v>
      </c>
      <c r="AH622" s="158">
        <v>844</v>
      </c>
      <c r="AI622" s="158">
        <v>0</v>
      </c>
      <c r="AJ622" s="155">
        <v>0.0158584934431229</v>
      </c>
      <c r="AK622" s="155">
        <v>0.0154262319052493</v>
      </c>
      <c r="AL622" s="156">
        <v>0.0004322615378736</v>
      </c>
    </row>
    <row r="623" spans="1:38">
      <c r="A623" s="166" t="s">
        <v>375</v>
      </c>
      <c r="B623" s="167" t="s">
        <v>1810</v>
      </c>
      <c r="C623" s="167" t="s">
        <v>441</v>
      </c>
      <c r="D623" s="150">
        <v>4346</v>
      </c>
      <c r="E623" s="150">
        <v>100</v>
      </c>
      <c r="F623" s="150">
        <v>73</v>
      </c>
      <c r="G623" s="150">
        <v>4</v>
      </c>
      <c r="H623" s="150">
        <v>0</v>
      </c>
      <c r="I623" s="151">
        <v>4615</v>
      </c>
      <c r="J623" s="151">
        <v>82</v>
      </c>
      <c r="K623" s="151">
        <v>82</v>
      </c>
      <c r="L623" s="151">
        <v>24</v>
      </c>
      <c r="M623" s="151">
        <v>0</v>
      </c>
      <c r="N623" s="151">
        <v>4043</v>
      </c>
      <c r="O623" s="151">
        <v>107</v>
      </c>
      <c r="P623" s="151">
        <v>107</v>
      </c>
      <c r="Q623" s="151">
        <v>78</v>
      </c>
      <c r="R623" s="151">
        <v>0</v>
      </c>
      <c r="S623" s="152">
        <v>0.015</v>
      </c>
      <c r="T623" s="153">
        <v>112844</v>
      </c>
      <c r="U623" s="153">
        <v>2315</v>
      </c>
      <c r="V623" s="153">
        <v>2287</v>
      </c>
      <c r="W623" s="153">
        <v>4</v>
      </c>
      <c r="X623" s="151">
        <v>2100</v>
      </c>
      <c r="Y623" s="154">
        <v>0.0204796001559675</v>
      </c>
      <c r="Z623" s="154">
        <v>0.0230096640589047</v>
      </c>
      <c r="AA623" s="154">
        <v>0.0177681473456121</v>
      </c>
      <c r="AB623" s="155">
        <v>0.0264654959188721</v>
      </c>
      <c r="AC623" s="156">
        <v>0.00524151671329261</v>
      </c>
      <c r="AD623" s="157">
        <v>29557</v>
      </c>
      <c r="AE623" s="158">
        <v>608</v>
      </c>
      <c r="AF623" s="158">
        <v>1</v>
      </c>
      <c r="AG623" s="158">
        <v>34784</v>
      </c>
      <c r="AH623" s="158">
        <v>775</v>
      </c>
      <c r="AI623" s="158">
        <v>0</v>
      </c>
      <c r="AJ623" s="155">
        <v>0.0205365903170146</v>
      </c>
      <c r="AK623" s="155">
        <v>0.0222803587856486</v>
      </c>
      <c r="AL623" s="156">
        <v>-0.00174376846863399</v>
      </c>
    </row>
    <row r="624" spans="1:38">
      <c r="A624" s="166" t="s">
        <v>375</v>
      </c>
      <c r="B624" s="167" t="s">
        <v>1810</v>
      </c>
      <c r="C624" s="167" t="s">
        <v>442</v>
      </c>
      <c r="D624" s="150">
        <v>5292</v>
      </c>
      <c r="E624" s="150">
        <v>123</v>
      </c>
      <c r="F624" s="150">
        <v>103</v>
      </c>
      <c r="G624" s="150">
        <v>26</v>
      </c>
      <c r="H624" s="150">
        <v>0</v>
      </c>
      <c r="I624" s="151">
        <v>5435</v>
      </c>
      <c r="J624" s="151">
        <v>88</v>
      </c>
      <c r="K624" s="151">
        <v>87</v>
      </c>
      <c r="L624" s="151">
        <v>22</v>
      </c>
      <c r="M624" s="151">
        <v>0</v>
      </c>
      <c r="N624" s="151">
        <v>5849</v>
      </c>
      <c r="O624" s="151">
        <v>107</v>
      </c>
      <c r="P624" s="151">
        <v>107</v>
      </c>
      <c r="Q624" s="151">
        <v>71</v>
      </c>
      <c r="R624" s="151">
        <v>0</v>
      </c>
      <c r="S624" s="152">
        <v>0.015</v>
      </c>
      <c r="T624" s="153">
        <v>144729</v>
      </c>
      <c r="U624" s="153">
        <v>2610</v>
      </c>
      <c r="V624" s="153">
        <v>2589</v>
      </c>
      <c r="W624" s="153">
        <v>4</v>
      </c>
      <c r="X624" s="151">
        <v>2372</v>
      </c>
      <c r="Y624" s="154">
        <v>0.0180060665105128</v>
      </c>
      <c r="Z624" s="154">
        <v>0.0232426303854875</v>
      </c>
      <c r="AA624" s="154">
        <v>0.0161913523459062</v>
      </c>
      <c r="AB624" s="155">
        <v>0.0182937254231493</v>
      </c>
      <c r="AC624" s="156">
        <v>0.00705127803958136</v>
      </c>
      <c r="AD624" s="157">
        <v>37728</v>
      </c>
      <c r="AE624" s="158">
        <v>800</v>
      </c>
      <c r="AF624" s="158">
        <v>1</v>
      </c>
      <c r="AG624" s="158">
        <v>45037</v>
      </c>
      <c r="AH624" s="158">
        <v>765</v>
      </c>
      <c r="AI624" s="158">
        <v>0</v>
      </c>
      <c r="AJ624" s="155">
        <v>0.0211779050042409</v>
      </c>
      <c r="AK624" s="155">
        <v>0.0169860337056198</v>
      </c>
      <c r="AL624" s="156">
        <v>0.00419187129862106</v>
      </c>
    </row>
    <row r="625" spans="1:38">
      <c r="A625" s="166" t="s">
        <v>375</v>
      </c>
      <c r="B625" s="167" t="s">
        <v>1810</v>
      </c>
      <c r="C625" s="167" t="s">
        <v>443</v>
      </c>
      <c r="D625" s="150">
        <v>9894</v>
      </c>
      <c r="E625" s="150">
        <v>157</v>
      </c>
      <c r="F625" s="150">
        <v>103</v>
      </c>
      <c r="G625" s="150">
        <v>1</v>
      </c>
      <c r="H625" s="150">
        <v>0</v>
      </c>
      <c r="I625" s="151">
        <v>10780</v>
      </c>
      <c r="J625" s="151">
        <v>165</v>
      </c>
      <c r="K625" s="151">
        <v>165</v>
      </c>
      <c r="L625" s="151">
        <v>2</v>
      </c>
      <c r="M625" s="151">
        <v>0</v>
      </c>
      <c r="N625" s="151">
        <v>10468</v>
      </c>
      <c r="O625" s="151">
        <v>151</v>
      </c>
      <c r="P625" s="151">
        <v>151</v>
      </c>
      <c r="Q625" s="151">
        <v>86</v>
      </c>
      <c r="R625" s="151">
        <v>0</v>
      </c>
      <c r="S625" s="152">
        <v>0.015</v>
      </c>
      <c r="T625" s="153">
        <v>267479</v>
      </c>
      <c r="U625" s="153">
        <v>4224</v>
      </c>
      <c r="V625" s="153">
        <v>4169</v>
      </c>
      <c r="W625" s="153">
        <v>2</v>
      </c>
      <c r="X625" s="151">
        <v>3787</v>
      </c>
      <c r="Y625" s="154">
        <v>0.015784416720565</v>
      </c>
      <c r="Z625" s="154">
        <v>0.0158682029512836</v>
      </c>
      <c r="AA625" s="154">
        <v>0.0153061224489796</v>
      </c>
      <c r="AB625" s="155">
        <v>0.0144249140236912</v>
      </c>
      <c r="AC625" s="156">
        <v>0.000562080502304014</v>
      </c>
      <c r="AD625" s="157">
        <v>68624</v>
      </c>
      <c r="AE625" s="158">
        <v>1164</v>
      </c>
      <c r="AF625" s="158">
        <v>0</v>
      </c>
      <c r="AG625" s="158">
        <v>81663</v>
      </c>
      <c r="AH625" s="158">
        <v>1241</v>
      </c>
      <c r="AI625" s="158">
        <v>2</v>
      </c>
      <c r="AJ625" s="155">
        <v>0.0169619958032175</v>
      </c>
      <c r="AK625" s="155">
        <v>0.0151721097681937</v>
      </c>
      <c r="AL625" s="156">
        <v>0.00178988603502386</v>
      </c>
    </row>
    <row r="626" spans="1:38">
      <c r="A626" s="166" t="s">
        <v>375</v>
      </c>
      <c r="B626" s="167" t="s">
        <v>1810</v>
      </c>
      <c r="C626" s="167" t="s">
        <v>444</v>
      </c>
      <c r="D626" s="150">
        <v>6383</v>
      </c>
      <c r="E626" s="150">
        <v>97</v>
      </c>
      <c r="F626" s="150">
        <v>62</v>
      </c>
      <c r="G626" s="150">
        <v>0</v>
      </c>
      <c r="H626" s="150">
        <v>0</v>
      </c>
      <c r="I626" s="151">
        <v>8247</v>
      </c>
      <c r="J626" s="151">
        <v>77</v>
      </c>
      <c r="K626" s="151">
        <v>77</v>
      </c>
      <c r="L626" s="151">
        <v>23</v>
      </c>
      <c r="M626" s="151">
        <v>0</v>
      </c>
      <c r="N626" s="151">
        <v>6730</v>
      </c>
      <c r="O626" s="151">
        <v>83</v>
      </c>
      <c r="P626" s="151">
        <v>83</v>
      </c>
      <c r="Q626" s="151">
        <v>51</v>
      </c>
      <c r="R626" s="151">
        <v>0</v>
      </c>
      <c r="S626" s="152">
        <v>0.015</v>
      </c>
      <c r="T626" s="153">
        <v>167840</v>
      </c>
      <c r="U626" s="153">
        <v>2116</v>
      </c>
      <c r="V626" s="153">
        <v>2081</v>
      </c>
      <c r="W626" s="153">
        <v>0</v>
      </c>
      <c r="X626" s="151">
        <v>1899</v>
      </c>
      <c r="Y626" s="154">
        <v>0.0126072449952336</v>
      </c>
      <c r="Z626" s="154">
        <v>0.01519661601128</v>
      </c>
      <c r="AA626" s="154">
        <v>0.009336728507336</v>
      </c>
      <c r="AB626" s="155">
        <v>0.012332838038633</v>
      </c>
      <c r="AC626" s="156">
        <v>0.00585988750394396</v>
      </c>
      <c r="AD626" s="157">
        <v>45860</v>
      </c>
      <c r="AE626" s="158">
        <v>607</v>
      </c>
      <c r="AF626" s="158">
        <v>0</v>
      </c>
      <c r="AG626" s="158">
        <v>48867</v>
      </c>
      <c r="AH626" s="158">
        <v>632</v>
      </c>
      <c r="AI626" s="158">
        <v>0</v>
      </c>
      <c r="AJ626" s="155">
        <v>0.0132359354557348</v>
      </c>
      <c r="AK626" s="155">
        <v>0.0129330632123928</v>
      </c>
      <c r="AL626" s="156">
        <v>0.000302872243342023</v>
      </c>
    </row>
    <row r="627" spans="1:38">
      <c r="A627" s="166" t="s">
        <v>375</v>
      </c>
      <c r="B627" s="167" t="s">
        <v>1810</v>
      </c>
      <c r="C627" s="167" t="s">
        <v>445</v>
      </c>
      <c r="D627" s="150">
        <v>11382</v>
      </c>
      <c r="E627" s="150">
        <v>262</v>
      </c>
      <c r="F627" s="150">
        <v>184</v>
      </c>
      <c r="G627" s="150">
        <v>22</v>
      </c>
      <c r="H627" s="150">
        <v>0</v>
      </c>
      <c r="I627" s="151">
        <v>10851</v>
      </c>
      <c r="J627" s="151">
        <v>72</v>
      </c>
      <c r="K627" s="151">
        <v>72</v>
      </c>
      <c r="L627" s="151">
        <v>23</v>
      </c>
      <c r="M627" s="151">
        <v>0</v>
      </c>
      <c r="N627" s="151">
        <v>11599</v>
      </c>
      <c r="O627" s="151">
        <v>109</v>
      </c>
      <c r="P627" s="151">
        <v>109</v>
      </c>
      <c r="Q627" s="151">
        <v>52</v>
      </c>
      <c r="R627" s="151">
        <v>0</v>
      </c>
      <c r="S627" s="152">
        <v>0.015</v>
      </c>
      <c r="T627" s="153">
        <v>279875</v>
      </c>
      <c r="U627" s="153">
        <v>3401</v>
      </c>
      <c r="V627" s="153">
        <v>3321</v>
      </c>
      <c r="W627" s="153">
        <v>12</v>
      </c>
      <c r="X627" s="151">
        <v>2948</v>
      </c>
      <c r="Y627" s="154">
        <v>0.0121089772219741</v>
      </c>
      <c r="Z627" s="154">
        <v>0.0230188016165876</v>
      </c>
      <c r="AA627" s="154">
        <v>0.00663533314901852</v>
      </c>
      <c r="AB627" s="155">
        <v>0.00939736184153806</v>
      </c>
      <c r="AC627" s="156">
        <v>0.0163834684675691</v>
      </c>
      <c r="AD627" s="157">
        <v>76392</v>
      </c>
      <c r="AE627" s="158">
        <v>1092</v>
      </c>
      <c r="AF627" s="158">
        <v>1</v>
      </c>
      <c r="AG627" s="158">
        <v>86729</v>
      </c>
      <c r="AH627" s="158">
        <v>891</v>
      </c>
      <c r="AI627" s="158">
        <v>9</v>
      </c>
      <c r="AJ627" s="155">
        <v>0.0142816001675568</v>
      </c>
      <c r="AK627" s="155">
        <v>0.0101696087813765</v>
      </c>
      <c r="AL627" s="156">
        <v>0.00411199138618034</v>
      </c>
    </row>
    <row r="628" spans="1:38">
      <c r="A628" s="166" t="s">
        <v>375</v>
      </c>
      <c r="B628" s="167" t="s">
        <v>1810</v>
      </c>
      <c r="C628" s="167" t="s">
        <v>446</v>
      </c>
      <c r="D628" s="150">
        <v>6524</v>
      </c>
      <c r="E628" s="150">
        <v>159</v>
      </c>
      <c r="F628" s="150">
        <v>106</v>
      </c>
      <c r="G628" s="150">
        <v>8</v>
      </c>
      <c r="H628" s="150">
        <v>0</v>
      </c>
      <c r="I628" s="151">
        <v>6851</v>
      </c>
      <c r="J628" s="151">
        <v>104</v>
      </c>
      <c r="K628" s="151">
        <v>104</v>
      </c>
      <c r="L628" s="151">
        <v>30</v>
      </c>
      <c r="M628" s="151">
        <v>0</v>
      </c>
      <c r="N628" s="151">
        <v>6195</v>
      </c>
      <c r="O628" s="151">
        <v>86</v>
      </c>
      <c r="P628" s="151">
        <v>86</v>
      </c>
      <c r="Q628" s="151">
        <v>69</v>
      </c>
      <c r="R628" s="151">
        <v>0</v>
      </c>
      <c r="S628" s="152">
        <v>0.015</v>
      </c>
      <c r="T628" s="153">
        <v>166727</v>
      </c>
      <c r="U628" s="153">
        <v>3129</v>
      </c>
      <c r="V628" s="153">
        <v>3076</v>
      </c>
      <c r="W628" s="153">
        <v>11</v>
      </c>
      <c r="X628" s="151">
        <v>2842</v>
      </c>
      <c r="Y628" s="154">
        <v>0.018701230154684</v>
      </c>
      <c r="Z628" s="154">
        <v>0.0243715511955855</v>
      </c>
      <c r="AA628" s="154">
        <v>0.015180265654649</v>
      </c>
      <c r="AB628" s="155">
        <v>0.0138821630347054</v>
      </c>
      <c r="AC628" s="156">
        <v>0.00919128554093657</v>
      </c>
      <c r="AD628" s="157">
        <v>42624</v>
      </c>
      <c r="AE628" s="158">
        <v>839</v>
      </c>
      <c r="AF628" s="158">
        <v>2</v>
      </c>
      <c r="AG628" s="158">
        <v>50830</v>
      </c>
      <c r="AH628" s="158">
        <v>954</v>
      </c>
      <c r="AI628" s="158">
        <v>5</v>
      </c>
      <c r="AJ628" s="155">
        <v>0.0196368243243243</v>
      </c>
      <c r="AK628" s="155">
        <v>0.0186700767263427</v>
      </c>
      <c r="AL628" s="156">
        <v>0.000966747597981613</v>
      </c>
    </row>
    <row r="629" spans="1:38">
      <c r="A629" s="166" t="s">
        <v>375</v>
      </c>
      <c r="B629" s="167" t="s">
        <v>1810</v>
      </c>
      <c r="C629" s="167" t="s">
        <v>447</v>
      </c>
      <c r="D629" s="150">
        <v>4399</v>
      </c>
      <c r="E629" s="150">
        <v>35</v>
      </c>
      <c r="F629" s="150">
        <v>24</v>
      </c>
      <c r="G629" s="150">
        <v>0</v>
      </c>
      <c r="H629" s="150">
        <v>0</v>
      </c>
      <c r="I629" s="151">
        <v>5114</v>
      </c>
      <c r="J629" s="151">
        <v>32</v>
      </c>
      <c r="K629" s="151">
        <v>32</v>
      </c>
      <c r="L629" s="151">
        <v>8</v>
      </c>
      <c r="M629" s="151">
        <v>0</v>
      </c>
      <c r="N629" s="151">
        <v>4170</v>
      </c>
      <c r="O629" s="151">
        <v>24</v>
      </c>
      <c r="P629" s="151">
        <v>24</v>
      </c>
      <c r="Q629" s="151">
        <v>16</v>
      </c>
      <c r="R629" s="151">
        <v>0</v>
      </c>
      <c r="S629" s="152">
        <v>0.015</v>
      </c>
      <c r="T629" s="153">
        <v>106370</v>
      </c>
      <c r="U629" s="153">
        <v>965</v>
      </c>
      <c r="V629" s="153">
        <v>953</v>
      </c>
      <c r="W629" s="153">
        <v>1</v>
      </c>
      <c r="X629" s="151">
        <v>891</v>
      </c>
      <c r="Y629" s="154">
        <v>0.00906270565008931</v>
      </c>
      <c r="Z629" s="154">
        <v>0.00795635371675381</v>
      </c>
      <c r="AA629" s="154">
        <v>0.00625733281188893</v>
      </c>
      <c r="AB629" s="155">
        <v>0.00575539568345324</v>
      </c>
      <c r="AC629" s="156">
        <v>0.00169902090486488</v>
      </c>
      <c r="AD629" s="157">
        <v>29277</v>
      </c>
      <c r="AE629" s="158">
        <v>279</v>
      </c>
      <c r="AF629" s="158">
        <v>1</v>
      </c>
      <c r="AG629" s="158">
        <v>30717</v>
      </c>
      <c r="AH629" s="158">
        <v>291</v>
      </c>
      <c r="AI629" s="158">
        <v>0</v>
      </c>
      <c r="AJ629" s="155">
        <v>0.00949550841957851</v>
      </c>
      <c r="AK629" s="155">
        <v>0.00947358140443403</v>
      </c>
      <c r="AL629" s="156">
        <v>2.19270151444826e-5</v>
      </c>
    </row>
    <row r="630" spans="1:38">
      <c r="A630" s="166" t="s">
        <v>375</v>
      </c>
      <c r="B630" s="167" t="s">
        <v>1810</v>
      </c>
      <c r="C630" s="167" t="s">
        <v>448</v>
      </c>
      <c r="D630" s="150">
        <v>4273</v>
      </c>
      <c r="E630" s="150">
        <v>42</v>
      </c>
      <c r="F630" s="150">
        <v>35</v>
      </c>
      <c r="G630" s="150">
        <v>2</v>
      </c>
      <c r="H630" s="150">
        <v>0</v>
      </c>
      <c r="I630" s="151">
        <v>4879</v>
      </c>
      <c r="J630" s="151">
        <v>32</v>
      </c>
      <c r="K630" s="151">
        <v>32</v>
      </c>
      <c r="L630" s="151">
        <v>11</v>
      </c>
      <c r="M630" s="151">
        <v>0</v>
      </c>
      <c r="N630" s="151">
        <v>4035</v>
      </c>
      <c r="O630" s="151">
        <v>32</v>
      </c>
      <c r="P630" s="151">
        <v>32</v>
      </c>
      <c r="Q630" s="151">
        <v>27</v>
      </c>
      <c r="R630" s="151">
        <v>0</v>
      </c>
      <c r="S630" s="152">
        <v>0.015</v>
      </c>
      <c r="T630" s="153">
        <v>108692</v>
      </c>
      <c r="U630" s="153">
        <v>848</v>
      </c>
      <c r="V630" s="153">
        <v>841</v>
      </c>
      <c r="W630" s="153">
        <v>0</v>
      </c>
      <c r="X630" s="151">
        <v>776</v>
      </c>
      <c r="Y630" s="154">
        <v>0.00780186214256799</v>
      </c>
      <c r="Z630" s="154">
        <v>0.00982915984086122</v>
      </c>
      <c r="AA630" s="154">
        <v>0.00655872104939537</v>
      </c>
      <c r="AB630" s="155">
        <v>0.00793060718711276</v>
      </c>
      <c r="AC630" s="156">
        <v>0.00327043879146585</v>
      </c>
      <c r="AD630" s="157">
        <v>29181</v>
      </c>
      <c r="AE630" s="158">
        <v>242</v>
      </c>
      <c r="AF630" s="158">
        <v>0</v>
      </c>
      <c r="AG630" s="158">
        <v>32036</v>
      </c>
      <c r="AH630" s="158">
        <v>249</v>
      </c>
      <c r="AI630" s="158">
        <v>0</v>
      </c>
      <c r="AJ630" s="155">
        <v>0.00829306740687434</v>
      </c>
      <c r="AK630" s="155">
        <v>0.00777250593082782</v>
      </c>
      <c r="AL630" s="156">
        <v>0.000520561476046517</v>
      </c>
    </row>
    <row r="631" spans="1:38">
      <c r="A631" s="166" t="s">
        <v>375</v>
      </c>
      <c r="B631" s="167" t="s">
        <v>1810</v>
      </c>
      <c r="C631" s="167" t="s">
        <v>449</v>
      </c>
      <c r="D631" s="150">
        <v>5512</v>
      </c>
      <c r="E631" s="150">
        <v>57</v>
      </c>
      <c r="F631" s="150">
        <v>35</v>
      </c>
      <c r="G631" s="150">
        <v>15</v>
      </c>
      <c r="H631" s="150">
        <v>0</v>
      </c>
      <c r="I631" s="151">
        <v>5693</v>
      </c>
      <c r="J631" s="151">
        <v>67</v>
      </c>
      <c r="K631" s="151">
        <v>67</v>
      </c>
      <c r="L631" s="151">
        <v>14</v>
      </c>
      <c r="M631" s="151">
        <v>0</v>
      </c>
      <c r="N631" s="151">
        <v>5874</v>
      </c>
      <c r="O631" s="151">
        <v>43</v>
      </c>
      <c r="P631" s="151">
        <v>43</v>
      </c>
      <c r="Q631" s="151">
        <v>24</v>
      </c>
      <c r="R631" s="151">
        <v>0</v>
      </c>
      <c r="S631" s="152">
        <v>0.015</v>
      </c>
      <c r="T631" s="153">
        <v>146707</v>
      </c>
      <c r="U631" s="153">
        <v>1848</v>
      </c>
      <c r="V631" s="153">
        <v>1826</v>
      </c>
      <c r="W631" s="153">
        <v>2</v>
      </c>
      <c r="X631" s="151">
        <v>1705</v>
      </c>
      <c r="Y631" s="154">
        <v>0.0125829033379457</v>
      </c>
      <c r="Z631" s="154">
        <v>0.0103410740203193</v>
      </c>
      <c r="AA631" s="154">
        <v>0.0117688389249956</v>
      </c>
      <c r="AB631" s="155">
        <v>0.0073203949608444</v>
      </c>
      <c r="AC631" s="156">
        <v>-0.0014277649046763</v>
      </c>
      <c r="AD631" s="157">
        <v>39609</v>
      </c>
      <c r="AE631" s="158">
        <v>480</v>
      </c>
      <c r="AF631" s="158">
        <v>1</v>
      </c>
      <c r="AG631" s="158">
        <v>44968</v>
      </c>
      <c r="AH631" s="158">
        <v>563</v>
      </c>
      <c r="AI631" s="158">
        <v>0</v>
      </c>
      <c r="AJ631" s="155">
        <v>0.0120932111388826</v>
      </c>
      <c r="AK631" s="155">
        <v>0.012520014232343</v>
      </c>
      <c r="AL631" s="156">
        <v>-0.000426803093460423</v>
      </c>
    </row>
    <row r="632" spans="1:38">
      <c r="A632" s="166" t="s">
        <v>375</v>
      </c>
      <c r="B632" s="167" t="s">
        <v>1810</v>
      </c>
      <c r="C632" s="167" t="s">
        <v>450</v>
      </c>
      <c r="D632" s="150">
        <v>5490</v>
      </c>
      <c r="E632" s="150">
        <v>78</v>
      </c>
      <c r="F632" s="150">
        <v>59</v>
      </c>
      <c r="G632" s="150">
        <v>7</v>
      </c>
      <c r="H632" s="150">
        <v>0</v>
      </c>
      <c r="I632" s="151">
        <v>5518</v>
      </c>
      <c r="J632" s="151">
        <v>88</v>
      </c>
      <c r="K632" s="151">
        <v>88</v>
      </c>
      <c r="L632" s="151">
        <v>3</v>
      </c>
      <c r="M632" s="151">
        <v>0</v>
      </c>
      <c r="N632" s="151">
        <v>5754</v>
      </c>
      <c r="O632" s="151">
        <v>78</v>
      </c>
      <c r="P632" s="151">
        <v>78</v>
      </c>
      <c r="Q632" s="151">
        <v>39</v>
      </c>
      <c r="R632" s="151">
        <v>0</v>
      </c>
      <c r="S632" s="152">
        <v>0.015</v>
      </c>
      <c r="T632" s="153">
        <v>147064</v>
      </c>
      <c r="U632" s="153">
        <v>2138</v>
      </c>
      <c r="V632" s="153">
        <v>2119</v>
      </c>
      <c r="W632" s="153">
        <v>7</v>
      </c>
      <c r="X632" s="151">
        <v>1873</v>
      </c>
      <c r="Y632" s="154">
        <v>0.014490289941794</v>
      </c>
      <c r="Z632" s="154">
        <v>0.014207650273224</v>
      </c>
      <c r="AA632" s="154">
        <v>0.0159478071765132</v>
      </c>
      <c r="AB632" s="155">
        <v>0.013555787278415</v>
      </c>
      <c r="AC632" s="156">
        <v>-0.00174015690328918</v>
      </c>
      <c r="AD632" s="157">
        <v>39201</v>
      </c>
      <c r="AE632" s="158">
        <v>581</v>
      </c>
      <c r="AF632" s="158">
        <v>0</v>
      </c>
      <c r="AG632" s="158">
        <v>45192</v>
      </c>
      <c r="AH632" s="158">
        <v>735</v>
      </c>
      <c r="AI632" s="158">
        <v>2</v>
      </c>
      <c r="AJ632" s="155">
        <v>0.014821050483406</v>
      </c>
      <c r="AK632" s="155">
        <v>0.0162196848999823</v>
      </c>
      <c r="AL632" s="156">
        <v>-0.00139863441657626</v>
      </c>
    </row>
    <row r="633" spans="1:38">
      <c r="A633" s="166" t="s">
        <v>375</v>
      </c>
      <c r="B633" s="167" t="s">
        <v>1810</v>
      </c>
      <c r="C633" s="167" t="s">
        <v>451</v>
      </c>
      <c r="D633" s="150">
        <v>3830</v>
      </c>
      <c r="E633" s="150">
        <v>58</v>
      </c>
      <c r="F633" s="150">
        <v>43</v>
      </c>
      <c r="G633" s="150">
        <v>5</v>
      </c>
      <c r="H633" s="150">
        <v>0</v>
      </c>
      <c r="I633" s="151">
        <v>3761</v>
      </c>
      <c r="J633" s="151">
        <v>51</v>
      </c>
      <c r="K633" s="151">
        <v>51</v>
      </c>
      <c r="L633" s="151">
        <v>5</v>
      </c>
      <c r="M633" s="151">
        <v>0</v>
      </c>
      <c r="N633" s="151">
        <v>3800</v>
      </c>
      <c r="O633" s="151">
        <v>57</v>
      </c>
      <c r="P633" s="151">
        <v>57</v>
      </c>
      <c r="Q633" s="151">
        <v>43</v>
      </c>
      <c r="R633" s="151">
        <v>0</v>
      </c>
      <c r="S633" s="152">
        <v>0.015</v>
      </c>
      <c r="T633" s="153">
        <v>97066</v>
      </c>
      <c r="U633" s="153">
        <v>1644</v>
      </c>
      <c r="V633" s="153">
        <v>1629</v>
      </c>
      <c r="W633" s="153">
        <v>2</v>
      </c>
      <c r="X633" s="151">
        <v>1501</v>
      </c>
      <c r="Y633" s="154">
        <v>0.0169163249747594</v>
      </c>
      <c r="Z633" s="154">
        <v>0.0151436031331593</v>
      </c>
      <c r="AA633" s="154">
        <v>0.0135602233448551</v>
      </c>
      <c r="AB633" s="155">
        <v>0.015</v>
      </c>
      <c r="AC633" s="156">
        <v>0.00158337978830418</v>
      </c>
      <c r="AD633" s="157">
        <v>25078</v>
      </c>
      <c r="AE633" s="158">
        <v>415</v>
      </c>
      <c r="AF633" s="158">
        <v>0</v>
      </c>
      <c r="AG633" s="158">
        <v>30853</v>
      </c>
      <c r="AH633" s="158">
        <v>512</v>
      </c>
      <c r="AI633" s="158">
        <v>2</v>
      </c>
      <c r="AJ633" s="155">
        <v>0.0165483690884441</v>
      </c>
      <c r="AK633" s="155">
        <v>0.0165299970829417</v>
      </c>
      <c r="AL633" s="156">
        <v>1.83720055023616e-5</v>
      </c>
    </row>
    <row r="634" spans="1:38">
      <c r="A634" s="166" t="s">
        <v>375</v>
      </c>
      <c r="B634" s="167" t="s">
        <v>1811</v>
      </c>
      <c r="C634" s="167" t="s">
        <v>452</v>
      </c>
      <c r="D634" s="150">
        <v>3990</v>
      </c>
      <c r="E634" s="150">
        <v>128</v>
      </c>
      <c r="F634" s="150">
        <v>60</v>
      </c>
      <c r="G634" s="150">
        <v>0</v>
      </c>
      <c r="H634" s="150">
        <v>0</v>
      </c>
      <c r="I634" s="151">
        <v>4612</v>
      </c>
      <c r="J634" s="151">
        <v>82</v>
      </c>
      <c r="K634" s="151">
        <v>82</v>
      </c>
      <c r="L634" s="151">
        <v>11</v>
      </c>
      <c r="M634" s="151">
        <v>0</v>
      </c>
      <c r="N634" s="151">
        <v>3885</v>
      </c>
      <c r="O634" s="151">
        <v>55</v>
      </c>
      <c r="P634" s="151">
        <v>55</v>
      </c>
      <c r="Q634" s="151">
        <v>31</v>
      </c>
      <c r="R634" s="151">
        <v>0</v>
      </c>
      <c r="S634" s="152">
        <v>0.015</v>
      </c>
      <c r="T634" s="153">
        <v>107356</v>
      </c>
      <c r="U634" s="153">
        <v>2074</v>
      </c>
      <c r="V634" s="153">
        <v>2004</v>
      </c>
      <c r="W634" s="153">
        <v>3</v>
      </c>
      <c r="X634" s="151">
        <v>1809</v>
      </c>
      <c r="Y634" s="154">
        <v>0.019290957189165</v>
      </c>
      <c r="Z634" s="154">
        <v>0.0320802005012531</v>
      </c>
      <c r="AA634" s="154">
        <v>0.0177797051170859</v>
      </c>
      <c r="AB634" s="155">
        <v>0.0141570141570142</v>
      </c>
      <c r="AC634" s="156">
        <v>0.0143004953841673</v>
      </c>
      <c r="AD634" s="157">
        <v>27302</v>
      </c>
      <c r="AE634" s="158">
        <v>656</v>
      </c>
      <c r="AF634" s="158">
        <v>0</v>
      </c>
      <c r="AG634" s="158">
        <v>30439</v>
      </c>
      <c r="AH634" s="158">
        <v>635</v>
      </c>
      <c r="AI634" s="158">
        <v>1</v>
      </c>
      <c r="AJ634" s="155">
        <v>0.0240275437696872</v>
      </c>
      <c r="AK634" s="155">
        <v>0.0208285423305628</v>
      </c>
      <c r="AL634" s="156">
        <v>0.00319900143912444</v>
      </c>
    </row>
    <row r="635" spans="1:38">
      <c r="A635" s="166" t="s">
        <v>375</v>
      </c>
      <c r="B635" s="167" t="s">
        <v>1811</v>
      </c>
      <c r="C635" s="167" t="s">
        <v>453</v>
      </c>
      <c r="D635" s="150">
        <v>9074</v>
      </c>
      <c r="E635" s="150">
        <v>188</v>
      </c>
      <c r="F635" s="150">
        <v>152</v>
      </c>
      <c r="G635" s="150">
        <v>0</v>
      </c>
      <c r="H635" s="150">
        <v>0</v>
      </c>
      <c r="I635" s="151">
        <v>10690</v>
      </c>
      <c r="J635" s="151">
        <v>135</v>
      </c>
      <c r="K635" s="151">
        <v>135</v>
      </c>
      <c r="L635" s="151">
        <v>60</v>
      </c>
      <c r="M635" s="151">
        <v>0</v>
      </c>
      <c r="N635" s="151">
        <v>8557</v>
      </c>
      <c r="O635" s="151">
        <v>132</v>
      </c>
      <c r="P635" s="151">
        <v>132</v>
      </c>
      <c r="Q635" s="151">
        <v>109</v>
      </c>
      <c r="R635" s="151">
        <v>0</v>
      </c>
      <c r="S635" s="152">
        <v>0.015</v>
      </c>
      <c r="T635" s="153">
        <v>229488</v>
      </c>
      <c r="U635" s="153">
        <v>4159</v>
      </c>
      <c r="V635" s="153">
        <v>4123</v>
      </c>
      <c r="W635" s="153">
        <v>2</v>
      </c>
      <c r="X635" s="151">
        <v>3830</v>
      </c>
      <c r="Y635" s="154">
        <v>0.0181142369099909</v>
      </c>
      <c r="Z635" s="154">
        <v>0.0207185364778488</v>
      </c>
      <c r="AA635" s="154">
        <v>0.0126286248830683</v>
      </c>
      <c r="AB635" s="155">
        <v>0.015425967044525</v>
      </c>
      <c r="AC635" s="156">
        <v>0.00808991159478051</v>
      </c>
      <c r="AD635" s="157">
        <v>61632</v>
      </c>
      <c r="AE635" s="158">
        <v>1203</v>
      </c>
      <c r="AF635" s="158">
        <v>0</v>
      </c>
      <c r="AG635" s="158">
        <v>66058</v>
      </c>
      <c r="AH635" s="158">
        <v>1199</v>
      </c>
      <c r="AI635" s="158">
        <v>2</v>
      </c>
      <c r="AJ635" s="155">
        <v>0.0195190809968847</v>
      </c>
      <c r="AK635" s="155">
        <v>0.0181204396136728</v>
      </c>
      <c r="AL635" s="156">
        <v>0.0013986413832119</v>
      </c>
    </row>
    <row r="636" spans="1:38">
      <c r="A636" s="166" t="s">
        <v>375</v>
      </c>
      <c r="B636" s="167" t="s">
        <v>1811</v>
      </c>
      <c r="C636" s="167" t="s">
        <v>454</v>
      </c>
      <c r="D636" s="150">
        <v>5266</v>
      </c>
      <c r="E636" s="150">
        <v>129</v>
      </c>
      <c r="F636" s="150">
        <v>93</v>
      </c>
      <c r="G636" s="150">
        <v>1</v>
      </c>
      <c r="H636" s="150">
        <v>0</v>
      </c>
      <c r="I636" s="151">
        <v>5839</v>
      </c>
      <c r="J636" s="151">
        <v>106</v>
      </c>
      <c r="K636" s="151">
        <v>106</v>
      </c>
      <c r="L636" s="151">
        <v>34</v>
      </c>
      <c r="M636" s="151">
        <v>0</v>
      </c>
      <c r="N636" s="151">
        <v>5130</v>
      </c>
      <c r="O636" s="151">
        <v>92</v>
      </c>
      <c r="P636" s="151">
        <v>92</v>
      </c>
      <c r="Q636" s="151">
        <v>57</v>
      </c>
      <c r="R636" s="151">
        <v>0</v>
      </c>
      <c r="S636" s="152">
        <v>0.015</v>
      </c>
      <c r="T636" s="153">
        <v>133042</v>
      </c>
      <c r="U636" s="153">
        <v>2664</v>
      </c>
      <c r="V636" s="153">
        <v>2627</v>
      </c>
      <c r="W636" s="153">
        <v>0</v>
      </c>
      <c r="X636" s="151">
        <v>2394</v>
      </c>
      <c r="Y636" s="154">
        <v>0.0200237518978969</v>
      </c>
      <c r="Z636" s="154">
        <v>0.0244967717432586</v>
      </c>
      <c r="AA636" s="154">
        <v>0.0181537934577839</v>
      </c>
      <c r="AB636" s="155">
        <v>0.0179337231968811</v>
      </c>
      <c r="AC636" s="156">
        <v>0.00634297828547477</v>
      </c>
      <c r="AD636" s="157">
        <v>36038</v>
      </c>
      <c r="AE636" s="158">
        <v>803</v>
      </c>
      <c r="AF636" s="158">
        <v>0</v>
      </c>
      <c r="AG636" s="158">
        <v>37645</v>
      </c>
      <c r="AH636" s="158">
        <v>770</v>
      </c>
      <c r="AI636" s="158">
        <v>0</v>
      </c>
      <c r="AJ636" s="155">
        <v>0.0222820356290582</v>
      </c>
      <c r="AK636" s="155">
        <v>0.0204542435914464</v>
      </c>
      <c r="AL636" s="156">
        <v>0.00182779203761181</v>
      </c>
    </row>
    <row r="637" spans="1:38">
      <c r="A637" s="166" t="s">
        <v>375</v>
      </c>
      <c r="B637" s="167" t="s">
        <v>1811</v>
      </c>
      <c r="C637" s="167" t="s">
        <v>455</v>
      </c>
      <c r="D637" s="150">
        <v>3198</v>
      </c>
      <c r="E637" s="150">
        <v>85</v>
      </c>
      <c r="F637" s="150">
        <v>36</v>
      </c>
      <c r="G637" s="150">
        <v>0</v>
      </c>
      <c r="H637" s="150">
        <v>0</v>
      </c>
      <c r="I637" s="151">
        <v>3812</v>
      </c>
      <c r="J637" s="151">
        <v>102</v>
      </c>
      <c r="K637" s="151">
        <v>102</v>
      </c>
      <c r="L637" s="151">
        <v>3</v>
      </c>
      <c r="M637" s="151">
        <v>0</v>
      </c>
      <c r="N637" s="151">
        <v>3588</v>
      </c>
      <c r="O637" s="151">
        <v>62</v>
      </c>
      <c r="P637" s="151">
        <v>62</v>
      </c>
      <c r="Q637" s="151">
        <v>34</v>
      </c>
      <c r="R637" s="151">
        <v>0</v>
      </c>
      <c r="S637" s="152">
        <v>0.015</v>
      </c>
      <c r="T637" s="153">
        <v>83545</v>
      </c>
      <c r="U637" s="153">
        <v>1804</v>
      </c>
      <c r="V637" s="153">
        <v>1755</v>
      </c>
      <c r="W637" s="153">
        <v>0</v>
      </c>
      <c r="X637" s="151">
        <v>1574</v>
      </c>
      <c r="Y637" s="154">
        <v>0.0215931533903884</v>
      </c>
      <c r="Z637" s="154">
        <v>0.0265791119449656</v>
      </c>
      <c r="AA637" s="154">
        <v>0.0267576075550892</v>
      </c>
      <c r="AB637" s="155">
        <v>0.0172798216276477</v>
      </c>
      <c r="AC637" s="156">
        <v>-0.000178495610123588</v>
      </c>
      <c r="AD637" s="157">
        <v>22468</v>
      </c>
      <c r="AE637" s="158">
        <v>540</v>
      </c>
      <c r="AF637" s="158">
        <v>0</v>
      </c>
      <c r="AG637" s="158">
        <v>23781</v>
      </c>
      <c r="AH637" s="158">
        <v>438</v>
      </c>
      <c r="AI637" s="158">
        <v>0</v>
      </c>
      <c r="AJ637" s="155">
        <v>0.0240341819476589</v>
      </c>
      <c r="AK637" s="155">
        <v>0.0184180648416803</v>
      </c>
      <c r="AL637" s="156">
        <v>0.00561611710597856</v>
      </c>
    </row>
    <row r="638" spans="1:38">
      <c r="A638" s="166" t="s">
        <v>375</v>
      </c>
      <c r="B638" s="167" t="s">
        <v>1811</v>
      </c>
      <c r="C638" s="167" t="s">
        <v>456</v>
      </c>
      <c r="D638" s="150">
        <v>4676</v>
      </c>
      <c r="E638" s="150">
        <v>85</v>
      </c>
      <c r="F638" s="150">
        <v>58</v>
      </c>
      <c r="G638" s="150">
        <v>2</v>
      </c>
      <c r="H638" s="150">
        <v>0</v>
      </c>
      <c r="I638" s="151">
        <v>5254</v>
      </c>
      <c r="J638" s="151">
        <v>50</v>
      </c>
      <c r="K638" s="151">
        <v>50</v>
      </c>
      <c r="L638" s="151">
        <v>12</v>
      </c>
      <c r="M638" s="151">
        <v>0</v>
      </c>
      <c r="N638" s="151">
        <v>4548</v>
      </c>
      <c r="O638" s="151">
        <v>79</v>
      </c>
      <c r="P638" s="151">
        <v>79</v>
      </c>
      <c r="Q638" s="151">
        <v>60</v>
      </c>
      <c r="R638" s="151">
        <v>0</v>
      </c>
      <c r="S638" s="152">
        <v>0.015</v>
      </c>
      <c r="T638" s="153">
        <v>121244</v>
      </c>
      <c r="U638" s="153">
        <v>1822</v>
      </c>
      <c r="V638" s="153">
        <v>1794</v>
      </c>
      <c r="W638" s="153">
        <v>0</v>
      </c>
      <c r="X638" s="151">
        <v>1663</v>
      </c>
      <c r="Y638" s="154">
        <v>0.0150275477549405</v>
      </c>
      <c r="Z638" s="154">
        <v>0.0181779298545766</v>
      </c>
      <c r="AA638" s="154">
        <v>0.00951655881233346</v>
      </c>
      <c r="AB638" s="155">
        <v>0.0173702726473175</v>
      </c>
      <c r="AC638" s="156">
        <v>0.0086613710422431</v>
      </c>
      <c r="AD638" s="157">
        <v>30908</v>
      </c>
      <c r="AE638" s="158">
        <v>502</v>
      </c>
      <c r="AF638" s="158">
        <v>0</v>
      </c>
      <c r="AG638" s="158">
        <v>34405</v>
      </c>
      <c r="AH638" s="158">
        <v>507</v>
      </c>
      <c r="AI638" s="158">
        <v>0</v>
      </c>
      <c r="AJ638" s="155">
        <v>0.0162417497088133</v>
      </c>
      <c r="AK638" s="155">
        <v>0.014736230199099</v>
      </c>
      <c r="AL638" s="156">
        <v>0.00150551950971428</v>
      </c>
    </row>
    <row r="639" spans="1:38">
      <c r="A639" s="166" t="s">
        <v>375</v>
      </c>
      <c r="B639" s="167" t="s">
        <v>1811</v>
      </c>
      <c r="C639" s="167" t="s">
        <v>457</v>
      </c>
      <c r="D639" s="150">
        <v>5881</v>
      </c>
      <c r="E639" s="150">
        <v>141</v>
      </c>
      <c r="F639" s="150">
        <v>63</v>
      </c>
      <c r="G639" s="150">
        <v>0</v>
      </c>
      <c r="H639" s="150">
        <v>0</v>
      </c>
      <c r="I639" s="151">
        <v>6507</v>
      </c>
      <c r="J639" s="151">
        <v>130</v>
      </c>
      <c r="K639" s="151">
        <v>130</v>
      </c>
      <c r="L639" s="151">
        <v>0</v>
      </c>
      <c r="M639" s="151">
        <v>0</v>
      </c>
      <c r="N639" s="151">
        <v>5348</v>
      </c>
      <c r="O639" s="151">
        <v>121</v>
      </c>
      <c r="P639" s="151">
        <v>121</v>
      </c>
      <c r="Q639" s="151">
        <v>64</v>
      </c>
      <c r="R639" s="151">
        <v>0</v>
      </c>
      <c r="S639" s="152">
        <v>0.015</v>
      </c>
      <c r="T639" s="153">
        <v>146261</v>
      </c>
      <c r="U639" s="153">
        <v>3365</v>
      </c>
      <c r="V639" s="153">
        <v>3286</v>
      </c>
      <c r="W639" s="153">
        <v>1</v>
      </c>
      <c r="X639" s="151">
        <v>2990</v>
      </c>
      <c r="Y639" s="154">
        <v>0.0229999794887222</v>
      </c>
      <c r="Z639" s="154">
        <v>0.0239755143683047</v>
      </c>
      <c r="AA639" s="154">
        <v>0.0199784847087752</v>
      </c>
      <c r="AB639" s="155">
        <v>0.0226252804786836</v>
      </c>
      <c r="AC639" s="156">
        <v>0.00399702965952954</v>
      </c>
      <c r="AD639" s="157">
        <v>39351</v>
      </c>
      <c r="AE639" s="158">
        <v>946</v>
      </c>
      <c r="AF639" s="158">
        <v>0</v>
      </c>
      <c r="AG639" s="158">
        <v>42508</v>
      </c>
      <c r="AH639" s="158">
        <v>1025</v>
      </c>
      <c r="AI639" s="158">
        <v>1</v>
      </c>
      <c r="AJ639" s="155">
        <v>0.024040049808137</v>
      </c>
      <c r="AK639" s="155">
        <v>0.0240895831372918</v>
      </c>
      <c r="AL639" s="156">
        <v>-4.95333291547807e-5</v>
      </c>
    </row>
    <row r="640" spans="1:38">
      <c r="A640" s="166" t="s">
        <v>375</v>
      </c>
      <c r="B640" s="167" t="s">
        <v>1811</v>
      </c>
      <c r="C640" s="167" t="s">
        <v>458</v>
      </c>
      <c r="D640" s="150">
        <v>4321</v>
      </c>
      <c r="E640" s="150">
        <v>68</v>
      </c>
      <c r="F640" s="150">
        <v>43</v>
      </c>
      <c r="G640" s="150">
        <v>0</v>
      </c>
      <c r="H640" s="150">
        <v>0</v>
      </c>
      <c r="I640" s="151">
        <v>5376</v>
      </c>
      <c r="J640" s="151">
        <v>68</v>
      </c>
      <c r="K640" s="151">
        <v>68</v>
      </c>
      <c r="L640" s="151">
        <v>0</v>
      </c>
      <c r="M640" s="151">
        <v>0</v>
      </c>
      <c r="N640" s="151">
        <v>3672</v>
      </c>
      <c r="O640" s="151">
        <v>102</v>
      </c>
      <c r="P640" s="151">
        <v>102</v>
      </c>
      <c r="Q640" s="151">
        <v>60</v>
      </c>
      <c r="R640" s="151">
        <v>0</v>
      </c>
      <c r="S640" s="152">
        <v>0.015</v>
      </c>
      <c r="T640" s="153">
        <v>112329</v>
      </c>
      <c r="U640" s="153">
        <v>1955</v>
      </c>
      <c r="V640" s="153">
        <v>1930</v>
      </c>
      <c r="W640" s="153">
        <v>1</v>
      </c>
      <c r="X640" s="151">
        <v>1760</v>
      </c>
      <c r="Y640" s="154">
        <v>0.0173953297901699</v>
      </c>
      <c r="Z640" s="154">
        <v>0.015737097894006</v>
      </c>
      <c r="AA640" s="154">
        <v>0.0126488095238095</v>
      </c>
      <c r="AB640" s="155">
        <v>0.0277777777777778</v>
      </c>
      <c r="AC640" s="156">
        <v>0.00308828837019649</v>
      </c>
      <c r="AD640" s="157">
        <v>29710</v>
      </c>
      <c r="AE640" s="158">
        <v>595</v>
      </c>
      <c r="AF640" s="158">
        <v>0</v>
      </c>
      <c r="AG640" s="158">
        <v>33219</v>
      </c>
      <c r="AH640" s="158">
        <v>607</v>
      </c>
      <c r="AI640" s="158">
        <v>0</v>
      </c>
      <c r="AJ640" s="155">
        <v>0.0200269269606193</v>
      </c>
      <c r="AK640" s="155">
        <v>0.0182726752761974</v>
      </c>
      <c r="AL640" s="156">
        <v>0.00175425168442197</v>
      </c>
    </row>
    <row r="641" spans="1:38">
      <c r="A641" s="166" t="s">
        <v>375</v>
      </c>
      <c r="B641" s="167" t="s">
        <v>1811</v>
      </c>
      <c r="C641" s="167" t="s">
        <v>459</v>
      </c>
      <c r="D641" s="150">
        <v>8474</v>
      </c>
      <c r="E641" s="150">
        <v>134</v>
      </c>
      <c r="F641" s="150">
        <v>97</v>
      </c>
      <c r="G641" s="150">
        <v>1</v>
      </c>
      <c r="H641" s="150">
        <v>0</v>
      </c>
      <c r="I641" s="151">
        <v>9761</v>
      </c>
      <c r="J641" s="151">
        <v>115</v>
      </c>
      <c r="K641" s="151">
        <v>115</v>
      </c>
      <c r="L641" s="151">
        <v>39</v>
      </c>
      <c r="M641" s="151">
        <v>0</v>
      </c>
      <c r="N641" s="151">
        <v>8832</v>
      </c>
      <c r="O641" s="151">
        <v>99</v>
      </c>
      <c r="P641" s="151">
        <v>99</v>
      </c>
      <c r="Q641" s="151">
        <v>78</v>
      </c>
      <c r="R641" s="151">
        <v>0</v>
      </c>
      <c r="S641" s="152">
        <v>0.015</v>
      </c>
      <c r="T641" s="153">
        <v>227131</v>
      </c>
      <c r="U641" s="153">
        <v>3548</v>
      </c>
      <c r="V641" s="153">
        <v>3510</v>
      </c>
      <c r="W641" s="153">
        <v>0</v>
      </c>
      <c r="X641" s="151">
        <v>3293</v>
      </c>
      <c r="Y641" s="154">
        <v>0.0156209412189441</v>
      </c>
      <c r="Z641" s="154">
        <v>0.0158130752891197</v>
      </c>
      <c r="AA641" s="154">
        <v>0.0117815797561725</v>
      </c>
      <c r="AB641" s="155">
        <v>0.0112092391304348</v>
      </c>
      <c r="AC641" s="156">
        <v>0.00403149553294714</v>
      </c>
      <c r="AD641" s="157">
        <v>57259</v>
      </c>
      <c r="AE641" s="158">
        <v>882</v>
      </c>
      <c r="AF641" s="158">
        <v>0</v>
      </c>
      <c r="AG641" s="158">
        <v>64699</v>
      </c>
      <c r="AH641" s="158">
        <v>1081</v>
      </c>
      <c r="AI641" s="158">
        <v>0</v>
      </c>
      <c r="AJ641" s="155">
        <v>0.0154036919960181</v>
      </c>
      <c r="AK641" s="155">
        <v>0.0167081407749733</v>
      </c>
      <c r="AL641" s="156">
        <v>-0.00130444877895525</v>
      </c>
    </row>
    <row r="642" spans="1:38">
      <c r="A642" s="166" t="s">
        <v>375</v>
      </c>
      <c r="B642" s="167" t="s">
        <v>1811</v>
      </c>
      <c r="C642" s="167" t="s">
        <v>460</v>
      </c>
      <c r="D642" s="150">
        <v>4483</v>
      </c>
      <c r="E642" s="150">
        <v>78</v>
      </c>
      <c r="F642" s="150">
        <v>43</v>
      </c>
      <c r="G642" s="150">
        <v>4</v>
      </c>
      <c r="H642" s="150">
        <v>0</v>
      </c>
      <c r="I642" s="151">
        <v>5325</v>
      </c>
      <c r="J642" s="151">
        <v>107</v>
      </c>
      <c r="K642" s="151">
        <v>107</v>
      </c>
      <c r="L642" s="151">
        <v>30</v>
      </c>
      <c r="M642" s="151">
        <v>0</v>
      </c>
      <c r="N642" s="151">
        <v>4779</v>
      </c>
      <c r="O642" s="151">
        <v>72</v>
      </c>
      <c r="P642" s="151">
        <v>72</v>
      </c>
      <c r="Q642" s="151">
        <v>51</v>
      </c>
      <c r="R642" s="151">
        <v>0</v>
      </c>
      <c r="S642" s="152">
        <v>0.015</v>
      </c>
      <c r="T642" s="153">
        <v>123245</v>
      </c>
      <c r="U642" s="153">
        <v>2303</v>
      </c>
      <c r="V642" s="153">
        <v>2268</v>
      </c>
      <c r="W642" s="153">
        <v>0</v>
      </c>
      <c r="X642" s="151">
        <v>2101</v>
      </c>
      <c r="Y642" s="154">
        <v>0.0186863564444805</v>
      </c>
      <c r="Z642" s="154">
        <v>0.0173990631273701</v>
      </c>
      <c r="AA642" s="154">
        <v>0.020093896713615</v>
      </c>
      <c r="AB642" s="155">
        <v>0.0150659133709981</v>
      </c>
      <c r="AC642" s="156">
        <v>-0.00269483358624496</v>
      </c>
      <c r="AD642" s="157">
        <v>31975</v>
      </c>
      <c r="AE642" s="158">
        <v>616</v>
      </c>
      <c r="AF642" s="158">
        <v>0</v>
      </c>
      <c r="AG642" s="158">
        <v>35797</v>
      </c>
      <c r="AH642" s="158">
        <v>655</v>
      </c>
      <c r="AI642" s="158">
        <v>0</v>
      </c>
      <c r="AJ642" s="155">
        <v>0.0192650508209539</v>
      </c>
      <c r="AK642" s="155">
        <v>0.0182976227058133</v>
      </c>
      <c r="AL642" s="156">
        <v>0.000967428115140532</v>
      </c>
    </row>
    <row r="643" spans="1:38">
      <c r="A643" s="166" t="s">
        <v>375</v>
      </c>
      <c r="B643" s="167" t="s">
        <v>1811</v>
      </c>
      <c r="C643" s="167" t="s">
        <v>461</v>
      </c>
      <c r="D643" s="150">
        <v>6353</v>
      </c>
      <c r="E643" s="150">
        <v>111</v>
      </c>
      <c r="F643" s="150">
        <v>75</v>
      </c>
      <c r="G643" s="150">
        <v>1</v>
      </c>
      <c r="H643" s="150">
        <v>0</v>
      </c>
      <c r="I643" s="151">
        <v>6855</v>
      </c>
      <c r="J643" s="151">
        <v>125</v>
      </c>
      <c r="K643" s="151">
        <v>125</v>
      </c>
      <c r="L643" s="151">
        <v>8</v>
      </c>
      <c r="M643" s="151">
        <v>0</v>
      </c>
      <c r="N643" s="151">
        <v>6158</v>
      </c>
      <c r="O643" s="151">
        <v>167</v>
      </c>
      <c r="P643" s="151">
        <v>166</v>
      </c>
      <c r="Q643" s="151">
        <v>68</v>
      </c>
      <c r="R643" s="151">
        <v>0</v>
      </c>
      <c r="S643" s="152">
        <v>0.015</v>
      </c>
      <c r="T643" s="153">
        <v>161256</v>
      </c>
      <c r="U643" s="153">
        <v>3635</v>
      </c>
      <c r="V643" s="153">
        <v>3598</v>
      </c>
      <c r="W643" s="153">
        <v>0</v>
      </c>
      <c r="X643" s="151">
        <v>3227</v>
      </c>
      <c r="Y643" s="154">
        <v>0.0225417968943791</v>
      </c>
      <c r="Z643" s="154">
        <v>0.0174720604438848</v>
      </c>
      <c r="AA643" s="154">
        <v>0.0182348650619985</v>
      </c>
      <c r="AB643" s="155">
        <v>0.027119194543683</v>
      </c>
      <c r="AC643" s="156">
        <v>-0.000762804618113764</v>
      </c>
      <c r="AD643" s="157">
        <v>41461</v>
      </c>
      <c r="AE643" s="158">
        <v>1195</v>
      </c>
      <c r="AF643" s="158">
        <v>0</v>
      </c>
      <c r="AG643" s="158">
        <v>46060</v>
      </c>
      <c r="AH643" s="158">
        <v>937</v>
      </c>
      <c r="AI643" s="158">
        <v>0</v>
      </c>
      <c r="AJ643" s="155">
        <v>0.028822266708473</v>
      </c>
      <c r="AK643" s="155">
        <v>0.020343030829353</v>
      </c>
      <c r="AL643" s="156">
        <v>0.00847923587912</v>
      </c>
    </row>
    <row r="644" spans="1:38">
      <c r="A644" s="166" t="s">
        <v>375</v>
      </c>
      <c r="B644" s="167" t="s">
        <v>1811</v>
      </c>
      <c r="C644" s="167" t="s">
        <v>462</v>
      </c>
      <c r="D644" s="150">
        <v>5339</v>
      </c>
      <c r="E644" s="150">
        <v>143</v>
      </c>
      <c r="F644" s="150">
        <v>87</v>
      </c>
      <c r="G644" s="150">
        <v>0</v>
      </c>
      <c r="H644" s="150">
        <v>0</v>
      </c>
      <c r="I644" s="151">
        <v>6211</v>
      </c>
      <c r="J644" s="151">
        <v>23</v>
      </c>
      <c r="K644" s="151">
        <v>23</v>
      </c>
      <c r="L644" s="151">
        <v>3</v>
      </c>
      <c r="M644" s="151">
        <v>0</v>
      </c>
      <c r="N644" s="151">
        <v>5097</v>
      </c>
      <c r="O644" s="151">
        <v>108</v>
      </c>
      <c r="P644" s="151">
        <v>108</v>
      </c>
      <c r="Q644" s="151">
        <v>70</v>
      </c>
      <c r="R644" s="151">
        <v>0</v>
      </c>
      <c r="S644" s="152">
        <v>0.015</v>
      </c>
      <c r="T644" s="153">
        <v>141787</v>
      </c>
      <c r="U644" s="153">
        <v>2272</v>
      </c>
      <c r="V644" s="153">
        <v>2216</v>
      </c>
      <c r="W644" s="153">
        <v>0</v>
      </c>
      <c r="X644" s="151">
        <v>2053</v>
      </c>
      <c r="Y644" s="154">
        <v>0.0160240360540811</v>
      </c>
      <c r="Z644" s="154">
        <v>0.0267840419554224</v>
      </c>
      <c r="AA644" s="154">
        <v>0.00370310739011431</v>
      </c>
      <c r="AB644" s="155">
        <v>0.0211889346674514</v>
      </c>
      <c r="AC644" s="156">
        <v>0.0230809345653081</v>
      </c>
      <c r="AD644" s="157">
        <v>36676</v>
      </c>
      <c r="AE644" s="158">
        <v>646</v>
      </c>
      <c r="AF644" s="158">
        <v>0</v>
      </c>
      <c r="AG644" s="158">
        <v>40680</v>
      </c>
      <c r="AH644" s="158">
        <v>690</v>
      </c>
      <c r="AI644" s="158">
        <v>0</v>
      </c>
      <c r="AJ644" s="155">
        <v>0.0176136983313338</v>
      </c>
      <c r="AK644" s="155">
        <v>0.0169616519174041</v>
      </c>
      <c r="AL644" s="156">
        <v>0.000652046413929713</v>
      </c>
    </row>
    <row r="645" spans="1:38">
      <c r="A645" s="166" t="s">
        <v>375</v>
      </c>
      <c r="B645" s="167" t="s">
        <v>1811</v>
      </c>
      <c r="C645" s="167" t="s">
        <v>463</v>
      </c>
      <c r="D645" s="150">
        <v>6536</v>
      </c>
      <c r="E645" s="150">
        <v>209</v>
      </c>
      <c r="F645" s="150">
        <v>146</v>
      </c>
      <c r="G645" s="150">
        <v>2</v>
      </c>
      <c r="H645" s="150">
        <v>0</v>
      </c>
      <c r="I645" s="151">
        <v>7097</v>
      </c>
      <c r="J645" s="151">
        <v>121</v>
      </c>
      <c r="K645" s="151">
        <v>121</v>
      </c>
      <c r="L645" s="151">
        <v>25</v>
      </c>
      <c r="M645" s="151">
        <v>0</v>
      </c>
      <c r="N645" s="151">
        <v>6317</v>
      </c>
      <c r="O645" s="151">
        <v>138</v>
      </c>
      <c r="P645" s="151">
        <v>138</v>
      </c>
      <c r="Q645" s="151">
        <v>112</v>
      </c>
      <c r="R645" s="151">
        <v>0</v>
      </c>
      <c r="S645" s="152">
        <v>0.015</v>
      </c>
      <c r="T645" s="153">
        <v>166127</v>
      </c>
      <c r="U645" s="153">
        <v>3461</v>
      </c>
      <c r="V645" s="153">
        <v>3394</v>
      </c>
      <c r="W645" s="153">
        <v>0</v>
      </c>
      <c r="X645" s="151">
        <v>3083</v>
      </c>
      <c r="Y645" s="154">
        <v>0.0208334587393982</v>
      </c>
      <c r="Z645" s="154">
        <v>0.0319767441860465</v>
      </c>
      <c r="AA645" s="154">
        <v>0.0170494575172608</v>
      </c>
      <c r="AB645" s="155">
        <v>0.0218458128858635</v>
      </c>
      <c r="AC645" s="156">
        <v>0.0149272866687857</v>
      </c>
      <c r="AD645" s="157">
        <v>42798</v>
      </c>
      <c r="AE645" s="158">
        <v>1087</v>
      </c>
      <c r="AF645" s="158">
        <v>0</v>
      </c>
      <c r="AG645" s="158">
        <v>47280</v>
      </c>
      <c r="AH645" s="158">
        <v>964</v>
      </c>
      <c r="AI645" s="158">
        <v>0</v>
      </c>
      <c r="AJ645" s="155">
        <v>0.0253983831020141</v>
      </c>
      <c r="AK645" s="155">
        <v>0.0203891708967851</v>
      </c>
      <c r="AL645" s="156">
        <v>0.005009212205229</v>
      </c>
    </row>
    <row r="646" spans="1:38">
      <c r="A646" s="166" t="s">
        <v>375</v>
      </c>
      <c r="B646" s="167" t="s">
        <v>1811</v>
      </c>
      <c r="C646" s="167" t="s">
        <v>464</v>
      </c>
      <c r="D646" s="150">
        <v>6024</v>
      </c>
      <c r="E646" s="150">
        <v>107</v>
      </c>
      <c r="F646" s="150">
        <v>64</v>
      </c>
      <c r="G646" s="150">
        <v>7</v>
      </c>
      <c r="H646" s="150">
        <v>0</v>
      </c>
      <c r="I646" s="151">
        <v>7109</v>
      </c>
      <c r="J646" s="151">
        <v>111</v>
      </c>
      <c r="K646" s="151">
        <v>111</v>
      </c>
      <c r="L646" s="151">
        <v>34</v>
      </c>
      <c r="M646" s="151">
        <v>0</v>
      </c>
      <c r="N646" s="151">
        <v>6315</v>
      </c>
      <c r="O646" s="151">
        <v>76</v>
      </c>
      <c r="P646" s="151">
        <v>76</v>
      </c>
      <c r="Q646" s="151">
        <v>48</v>
      </c>
      <c r="R646" s="151">
        <v>0</v>
      </c>
      <c r="S646" s="152">
        <v>0.015</v>
      </c>
      <c r="T646" s="153">
        <v>164184</v>
      </c>
      <c r="U646" s="153">
        <v>2372</v>
      </c>
      <c r="V646" s="153">
        <v>2329</v>
      </c>
      <c r="W646" s="153">
        <v>2</v>
      </c>
      <c r="X646" s="151">
        <v>2141</v>
      </c>
      <c r="Y646" s="154">
        <v>0.0144350241192808</v>
      </c>
      <c r="Z646" s="154">
        <v>0.0177622841965471</v>
      </c>
      <c r="AA646" s="154">
        <v>0.0156140104093403</v>
      </c>
      <c r="AB646" s="155">
        <v>0.0120348376880443</v>
      </c>
      <c r="AC646" s="156">
        <v>0.00214827378720687</v>
      </c>
      <c r="AD646" s="157">
        <v>41941</v>
      </c>
      <c r="AE646" s="158">
        <v>662</v>
      </c>
      <c r="AF646" s="158">
        <v>0</v>
      </c>
      <c r="AG646" s="158">
        <v>46351</v>
      </c>
      <c r="AH646" s="158">
        <v>719</v>
      </c>
      <c r="AI646" s="158">
        <v>1</v>
      </c>
      <c r="AJ646" s="155">
        <v>0.0157840776328652</v>
      </c>
      <c r="AK646" s="155">
        <v>0.015490496429419</v>
      </c>
      <c r="AL646" s="156">
        <v>0.000293581203446218</v>
      </c>
    </row>
    <row r="647" spans="1:38">
      <c r="A647" s="166" t="s">
        <v>375</v>
      </c>
      <c r="B647" s="167" t="s">
        <v>1811</v>
      </c>
      <c r="C647" s="167" t="s">
        <v>465</v>
      </c>
      <c r="D647" s="150">
        <v>6262</v>
      </c>
      <c r="E647" s="150">
        <v>82</v>
      </c>
      <c r="F647" s="150">
        <v>60</v>
      </c>
      <c r="G647" s="150">
        <v>0</v>
      </c>
      <c r="H647" s="150">
        <v>0</v>
      </c>
      <c r="I647" s="151">
        <v>7073</v>
      </c>
      <c r="J647" s="151">
        <v>140</v>
      </c>
      <c r="K647" s="151">
        <v>140</v>
      </c>
      <c r="L647" s="151">
        <v>36</v>
      </c>
      <c r="M647" s="151">
        <v>0</v>
      </c>
      <c r="N647" s="151">
        <v>6650</v>
      </c>
      <c r="O647" s="151">
        <v>83</v>
      </c>
      <c r="P647" s="151">
        <v>83</v>
      </c>
      <c r="Q647" s="151">
        <v>70</v>
      </c>
      <c r="R647" s="151">
        <v>0</v>
      </c>
      <c r="S647" s="152">
        <v>0.015</v>
      </c>
      <c r="T647" s="153">
        <v>175122</v>
      </c>
      <c r="U647" s="153">
        <v>2602</v>
      </c>
      <c r="V647" s="153">
        <v>2578</v>
      </c>
      <c r="W647" s="153">
        <v>0</v>
      </c>
      <c r="X647" s="151">
        <v>2369</v>
      </c>
      <c r="Y647" s="154">
        <v>0.014858213131417</v>
      </c>
      <c r="Z647" s="154">
        <v>0.0130948578728841</v>
      </c>
      <c r="AA647" s="154">
        <v>0.0197935812243744</v>
      </c>
      <c r="AB647" s="155">
        <v>0.0124812030075188</v>
      </c>
      <c r="AC647" s="156">
        <v>-0.00669872335149032</v>
      </c>
      <c r="AD647" s="157">
        <v>43178</v>
      </c>
      <c r="AE647" s="158">
        <v>755</v>
      </c>
      <c r="AF647" s="158">
        <v>0</v>
      </c>
      <c r="AG647" s="158">
        <v>49415</v>
      </c>
      <c r="AH647" s="158">
        <v>831</v>
      </c>
      <c r="AI647" s="158">
        <v>0</v>
      </c>
      <c r="AJ647" s="155">
        <v>0.0174857566353235</v>
      </c>
      <c r="AK647" s="155">
        <v>0.0168167560457351</v>
      </c>
      <c r="AL647" s="156">
        <v>0.000669000589588443</v>
      </c>
    </row>
    <row r="648" spans="1:38">
      <c r="A648" s="166" t="s">
        <v>375</v>
      </c>
      <c r="B648" s="167" t="s">
        <v>1811</v>
      </c>
      <c r="C648" s="167" t="s">
        <v>466</v>
      </c>
      <c r="D648" s="150">
        <v>6392</v>
      </c>
      <c r="E648" s="150">
        <v>135</v>
      </c>
      <c r="F648" s="150">
        <v>81</v>
      </c>
      <c r="G648" s="150">
        <v>4</v>
      </c>
      <c r="H648" s="150">
        <v>0</v>
      </c>
      <c r="I648" s="151">
        <v>6600</v>
      </c>
      <c r="J648" s="151">
        <v>69</v>
      </c>
      <c r="K648" s="151">
        <v>69</v>
      </c>
      <c r="L648" s="151">
        <v>6</v>
      </c>
      <c r="M648" s="151">
        <v>0</v>
      </c>
      <c r="N648" s="151">
        <v>6556</v>
      </c>
      <c r="O648" s="151">
        <v>115</v>
      </c>
      <c r="P648" s="151">
        <v>115</v>
      </c>
      <c r="Q648" s="151">
        <v>75</v>
      </c>
      <c r="R648" s="151">
        <v>0</v>
      </c>
      <c r="S648" s="152">
        <v>0.015</v>
      </c>
      <c r="T648" s="153">
        <v>159620</v>
      </c>
      <c r="U648" s="153">
        <v>3496</v>
      </c>
      <c r="V648" s="153">
        <v>3441</v>
      </c>
      <c r="W648" s="153">
        <v>1</v>
      </c>
      <c r="X648" s="151">
        <v>3222</v>
      </c>
      <c r="Y648" s="154">
        <v>0.0218957524119784</v>
      </c>
      <c r="Z648" s="154">
        <v>0.0211201501877347</v>
      </c>
      <c r="AA648" s="154">
        <v>0.0104545454545455</v>
      </c>
      <c r="AB648" s="155">
        <v>0.0175411836485662</v>
      </c>
      <c r="AC648" s="156">
        <v>0.0106656047331892</v>
      </c>
      <c r="AD648" s="157">
        <v>41574</v>
      </c>
      <c r="AE648" s="158">
        <v>1017</v>
      </c>
      <c r="AF648" s="158">
        <v>0</v>
      </c>
      <c r="AG648" s="158">
        <v>46877</v>
      </c>
      <c r="AH648" s="158">
        <v>908</v>
      </c>
      <c r="AI648" s="158">
        <v>0</v>
      </c>
      <c r="AJ648" s="155">
        <v>0.0244624043873575</v>
      </c>
      <c r="AK648" s="155">
        <v>0.0193698402201506</v>
      </c>
      <c r="AL648" s="156">
        <v>0.00509256416720688</v>
      </c>
    </row>
    <row r="649" spans="1:38">
      <c r="A649" s="166" t="s">
        <v>375</v>
      </c>
      <c r="B649" s="167" t="s">
        <v>1811</v>
      </c>
      <c r="C649" s="167" t="s">
        <v>467</v>
      </c>
      <c r="D649" s="150">
        <v>8838</v>
      </c>
      <c r="E649" s="150">
        <v>159</v>
      </c>
      <c r="F649" s="150">
        <v>124</v>
      </c>
      <c r="G649" s="150">
        <v>0</v>
      </c>
      <c r="H649" s="150">
        <v>0</v>
      </c>
      <c r="I649" s="151">
        <v>10044</v>
      </c>
      <c r="J649" s="151">
        <v>106</v>
      </c>
      <c r="K649" s="151">
        <v>105</v>
      </c>
      <c r="L649" s="151">
        <v>40</v>
      </c>
      <c r="M649" s="151">
        <v>0</v>
      </c>
      <c r="N649" s="151">
        <v>8378</v>
      </c>
      <c r="O649" s="151">
        <v>112</v>
      </c>
      <c r="P649" s="151">
        <v>112</v>
      </c>
      <c r="Q649" s="151">
        <v>86</v>
      </c>
      <c r="R649" s="151">
        <v>0</v>
      </c>
      <c r="S649" s="152">
        <v>0.015</v>
      </c>
      <c r="T649" s="153">
        <v>223060</v>
      </c>
      <c r="U649" s="153">
        <v>3501</v>
      </c>
      <c r="V649" s="153">
        <v>3465</v>
      </c>
      <c r="W649" s="153">
        <v>0</v>
      </c>
      <c r="X649" s="151">
        <v>3220</v>
      </c>
      <c r="Y649" s="154">
        <v>0.015695328611136</v>
      </c>
      <c r="Z649" s="154">
        <v>0.0179904955872369</v>
      </c>
      <c r="AA649" s="154">
        <v>0.0105535643170052</v>
      </c>
      <c r="AB649" s="155">
        <v>0.0133683456672237</v>
      </c>
      <c r="AC649" s="156">
        <v>0.00743693127023175</v>
      </c>
      <c r="AD649" s="157">
        <v>60186</v>
      </c>
      <c r="AE649" s="158">
        <v>985</v>
      </c>
      <c r="AF649" s="158">
        <v>0</v>
      </c>
      <c r="AG649" s="158">
        <v>64298</v>
      </c>
      <c r="AH649" s="158">
        <v>1092</v>
      </c>
      <c r="AI649" s="158">
        <v>0</v>
      </c>
      <c r="AJ649" s="155">
        <v>0.0163659322766092</v>
      </c>
      <c r="AK649" s="155">
        <v>0.0169834209462192</v>
      </c>
      <c r="AL649" s="156">
        <v>-0.000617488669609988</v>
      </c>
    </row>
    <row r="650" spans="1:38">
      <c r="A650" s="166" t="s">
        <v>375</v>
      </c>
      <c r="B650" s="167" t="s">
        <v>1811</v>
      </c>
      <c r="C650" s="167" t="s">
        <v>468</v>
      </c>
      <c r="D650" s="150">
        <v>1755</v>
      </c>
      <c r="E650" s="150">
        <v>47</v>
      </c>
      <c r="F650" s="150">
        <v>18</v>
      </c>
      <c r="G650" s="150">
        <v>0</v>
      </c>
      <c r="H650" s="150">
        <v>0</v>
      </c>
      <c r="I650" s="151">
        <v>1993</v>
      </c>
      <c r="J650" s="151">
        <v>40</v>
      </c>
      <c r="K650" s="151">
        <v>40</v>
      </c>
      <c r="L650" s="151">
        <v>2</v>
      </c>
      <c r="M650" s="151">
        <v>0</v>
      </c>
      <c r="N650" s="151">
        <v>1569</v>
      </c>
      <c r="O650" s="151">
        <v>47</v>
      </c>
      <c r="P650" s="151">
        <v>47</v>
      </c>
      <c r="Q650" s="151">
        <v>21</v>
      </c>
      <c r="R650" s="151">
        <v>0</v>
      </c>
      <c r="S650" s="152">
        <v>0.015</v>
      </c>
      <c r="T650" s="153">
        <v>41434</v>
      </c>
      <c r="U650" s="153">
        <v>1098</v>
      </c>
      <c r="V650" s="153">
        <v>1069</v>
      </c>
      <c r="W650" s="153">
        <v>0</v>
      </c>
      <c r="X650" s="151">
        <v>978</v>
      </c>
      <c r="Y650" s="154">
        <v>0.0264999758652315</v>
      </c>
      <c r="Z650" s="154">
        <v>0.0267806267806268</v>
      </c>
      <c r="AA650" s="154">
        <v>0.0200702458605118</v>
      </c>
      <c r="AB650" s="155">
        <v>0.029955385595921</v>
      </c>
      <c r="AC650" s="156">
        <v>0.00671038092011499</v>
      </c>
      <c r="AD650" s="157">
        <v>11216</v>
      </c>
      <c r="AE650" s="158">
        <v>322</v>
      </c>
      <c r="AF650" s="158">
        <v>0</v>
      </c>
      <c r="AG650" s="158">
        <v>11842</v>
      </c>
      <c r="AH650" s="158">
        <v>295</v>
      </c>
      <c r="AI650" s="158">
        <v>0</v>
      </c>
      <c r="AJ650" s="155">
        <v>0.0287089871611983</v>
      </c>
      <c r="AK650" s="155">
        <v>0.0249113325451782</v>
      </c>
      <c r="AL650" s="156">
        <v>0.00379765461602011</v>
      </c>
    </row>
    <row r="651" spans="1:38">
      <c r="A651" s="166" t="s">
        <v>375</v>
      </c>
      <c r="B651" s="167" t="s">
        <v>1811</v>
      </c>
      <c r="C651" s="167" t="s">
        <v>469</v>
      </c>
      <c r="D651" s="150">
        <v>6253</v>
      </c>
      <c r="E651" s="150">
        <v>115</v>
      </c>
      <c r="F651" s="150">
        <v>66</v>
      </c>
      <c r="G651" s="150">
        <v>1</v>
      </c>
      <c r="H651" s="150">
        <v>0</v>
      </c>
      <c r="I651" s="151">
        <v>7428</v>
      </c>
      <c r="J651" s="151">
        <v>107</v>
      </c>
      <c r="K651" s="151">
        <v>105</v>
      </c>
      <c r="L651" s="151">
        <v>15</v>
      </c>
      <c r="M651" s="151">
        <v>0</v>
      </c>
      <c r="N651" s="151">
        <v>6332</v>
      </c>
      <c r="O651" s="151">
        <v>94</v>
      </c>
      <c r="P651" s="151">
        <v>94</v>
      </c>
      <c r="Q651" s="151">
        <v>58</v>
      </c>
      <c r="R651" s="151">
        <v>0</v>
      </c>
      <c r="S651" s="152">
        <v>0.015</v>
      </c>
      <c r="T651" s="153">
        <v>166442</v>
      </c>
      <c r="U651" s="153">
        <v>2700</v>
      </c>
      <c r="V651" s="153">
        <v>2649</v>
      </c>
      <c r="W651" s="153">
        <v>1</v>
      </c>
      <c r="X651" s="151">
        <v>2404</v>
      </c>
      <c r="Y651" s="154">
        <v>0.0162158589779022</v>
      </c>
      <c r="Z651" s="154">
        <v>0.0183911722373261</v>
      </c>
      <c r="AA651" s="154">
        <v>0.0144049542272482</v>
      </c>
      <c r="AB651" s="155">
        <v>0.0148452305748579</v>
      </c>
      <c r="AC651" s="156">
        <v>0.00398621801007783</v>
      </c>
      <c r="AD651" s="157">
        <v>44214</v>
      </c>
      <c r="AE651" s="158">
        <v>747</v>
      </c>
      <c r="AF651" s="158">
        <v>0</v>
      </c>
      <c r="AG651" s="158">
        <v>48245</v>
      </c>
      <c r="AH651" s="158">
        <v>809</v>
      </c>
      <c r="AI651" s="158">
        <v>1</v>
      </c>
      <c r="AJ651" s="155">
        <v>0.0168951010991993</v>
      </c>
      <c r="AK651" s="155">
        <v>0.0167478495180848</v>
      </c>
      <c r="AL651" s="156">
        <v>0.000147251581114574</v>
      </c>
    </row>
    <row r="652" spans="1:38">
      <c r="A652" s="166" t="s">
        <v>375</v>
      </c>
      <c r="B652" s="167" t="s">
        <v>1811</v>
      </c>
      <c r="C652" s="167" t="s">
        <v>470</v>
      </c>
      <c r="D652" s="150">
        <v>6041</v>
      </c>
      <c r="E652" s="150">
        <v>169</v>
      </c>
      <c r="F652" s="150">
        <v>121</v>
      </c>
      <c r="G652" s="150">
        <v>0</v>
      </c>
      <c r="H652" s="150">
        <v>0</v>
      </c>
      <c r="I652" s="151">
        <v>7116</v>
      </c>
      <c r="J652" s="151">
        <v>103</v>
      </c>
      <c r="K652" s="151">
        <v>103</v>
      </c>
      <c r="L652" s="151">
        <v>0</v>
      </c>
      <c r="M652" s="151">
        <v>0</v>
      </c>
      <c r="N652" s="151">
        <v>6066</v>
      </c>
      <c r="O652" s="151">
        <v>83</v>
      </c>
      <c r="P652" s="151">
        <v>83</v>
      </c>
      <c r="Q652" s="151">
        <v>49</v>
      </c>
      <c r="R652" s="151">
        <v>0</v>
      </c>
      <c r="S652" s="152">
        <v>0.015</v>
      </c>
      <c r="T652" s="153">
        <v>162732</v>
      </c>
      <c r="U652" s="153">
        <v>2653</v>
      </c>
      <c r="V652" s="153">
        <v>2605</v>
      </c>
      <c r="W652" s="153">
        <v>3</v>
      </c>
      <c r="X652" s="151">
        <v>2304</v>
      </c>
      <c r="Y652" s="154">
        <v>0.0162844431334956</v>
      </c>
      <c r="Z652" s="154">
        <v>0.0279755007449098</v>
      </c>
      <c r="AA652" s="154">
        <v>0.0144744238336144</v>
      </c>
      <c r="AB652" s="155">
        <v>0.0136828222881635</v>
      </c>
      <c r="AC652" s="156">
        <v>0.0135010769112954</v>
      </c>
      <c r="AD652" s="157">
        <v>41457</v>
      </c>
      <c r="AE652" s="158">
        <v>780</v>
      </c>
      <c r="AF652" s="158">
        <v>0</v>
      </c>
      <c r="AG652" s="158">
        <v>46819</v>
      </c>
      <c r="AH652" s="158">
        <v>767</v>
      </c>
      <c r="AI652" s="158">
        <v>0</v>
      </c>
      <c r="AJ652" s="155">
        <v>0.0188146754468485</v>
      </c>
      <c r="AK652" s="155">
        <v>0.0163822379803071</v>
      </c>
      <c r="AL652" s="156">
        <v>0.0024324374665414</v>
      </c>
    </row>
    <row r="653" spans="1:38">
      <c r="A653" s="166" t="s">
        <v>375</v>
      </c>
      <c r="B653" s="167" t="s">
        <v>1811</v>
      </c>
      <c r="C653" s="167" t="s">
        <v>471</v>
      </c>
      <c r="D653" s="150">
        <v>6201</v>
      </c>
      <c r="E653" s="150">
        <v>123</v>
      </c>
      <c r="F653" s="150">
        <v>86</v>
      </c>
      <c r="G653" s="150">
        <v>0</v>
      </c>
      <c r="H653" s="150">
        <v>0</v>
      </c>
      <c r="I653" s="151">
        <v>7126</v>
      </c>
      <c r="J653" s="151">
        <v>91</v>
      </c>
      <c r="K653" s="151">
        <v>91</v>
      </c>
      <c r="L653" s="151">
        <v>14</v>
      </c>
      <c r="M653" s="151">
        <v>0</v>
      </c>
      <c r="N653" s="151">
        <v>6319</v>
      </c>
      <c r="O653" s="151">
        <v>83</v>
      </c>
      <c r="P653" s="151">
        <v>83</v>
      </c>
      <c r="Q653" s="151">
        <v>63</v>
      </c>
      <c r="R653" s="151">
        <v>0</v>
      </c>
      <c r="S653" s="152">
        <v>0.015</v>
      </c>
      <c r="T653" s="153">
        <v>164636</v>
      </c>
      <c r="U653" s="153">
        <v>2276</v>
      </c>
      <c r="V653" s="153">
        <v>2238</v>
      </c>
      <c r="W653" s="153">
        <v>2</v>
      </c>
      <c r="X653" s="151">
        <v>2024</v>
      </c>
      <c r="Y653" s="154">
        <v>0.0138122889283024</v>
      </c>
      <c r="Z653" s="154">
        <v>0.0198355104015481</v>
      </c>
      <c r="AA653" s="154">
        <v>0.012770137524558</v>
      </c>
      <c r="AB653" s="155">
        <v>0.0131349897135623</v>
      </c>
      <c r="AC653" s="156">
        <v>0.00706537287699018</v>
      </c>
      <c r="AD653" s="157">
        <v>42272</v>
      </c>
      <c r="AE653" s="158">
        <v>654</v>
      </c>
      <c r="AF653" s="158">
        <v>0</v>
      </c>
      <c r="AG653" s="158">
        <v>46444</v>
      </c>
      <c r="AH653" s="158">
        <v>673</v>
      </c>
      <c r="AI653" s="158">
        <v>1</v>
      </c>
      <c r="AJ653" s="155">
        <v>0.0154712339137017</v>
      </c>
      <c r="AK653" s="155">
        <v>0.0144690379812247</v>
      </c>
      <c r="AL653" s="156">
        <v>0.00100219593247704</v>
      </c>
    </row>
    <row r="654" spans="1:38">
      <c r="A654" s="166" t="s">
        <v>375</v>
      </c>
      <c r="B654" s="167" t="s">
        <v>1812</v>
      </c>
      <c r="C654" s="167" t="s">
        <v>472</v>
      </c>
      <c r="D654" s="150">
        <v>6942</v>
      </c>
      <c r="E654" s="150">
        <v>107</v>
      </c>
      <c r="F654" s="150">
        <v>83</v>
      </c>
      <c r="G654" s="150">
        <v>3</v>
      </c>
      <c r="H654" s="150">
        <v>0</v>
      </c>
      <c r="I654" s="151">
        <v>8051</v>
      </c>
      <c r="J654" s="151">
        <v>78</v>
      </c>
      <c r="K654" s="151">
        <v>78</v>
      </c>
      <c r="L654" s="151">
        <v>23</v>
      </c>
      <c r="M654" s="151">
        <v>0</v>
      </c>
      <c r="N654" s="151">
        <v>7625</v>
      </c>
      <c r="O654" s="151">
        <v>64</v>
      </c>
      <c r="P654" s="151">
        <v>64</v>
      </c>
      <c r="Q654" s="151">
        <v>51</v>
      </c>
      <c r="R654" s="151">
        <v>0</v>
      </c>
      <c r="S654" s="152">
        <v>0.015</v>
      </c>
      <c r="T654" s="153">
        <v>179662</v>
      </c>
      <c r="U654" s="153">
        <v>2358</v>
      </c>
      <c r="V654" s="153">
        <v>2334</v>
      </c>
      <c r="W654" s="153">
        <v>0</v>
      </c>
      <c r="X654" s="151">
        <v>2143</v>
      </c>
      <c r="Y654" s="154">
        <v>0.0131246451670359</v>
      </c>
      <c r="Z654" s="154">
        <v>0.0154134255257851</v>
      </c>
      <c r="AA654" s="154">
        <v>0.00968823748602658</v>
      </c>
      <c r="AB654" s="155">
        <v>0.00839344262295082</v>
      </c>
      <c r="AC654" s="156">
        <v>0.0057251880397585</v>
      </c>
      <c r="AD654" s="157">
        <v>49173</v>
      </c>
      <c r="AE654" s="158">
        <v>638</v>
      </c>
      <c r="AF654" s="158">
        <v>0</v>
      </c>
      <c r="AG654" s="158">
        <v>53273</v>
      </c>
      <c r="AH654" s="158">
        <v>717</v>
      </c>
      <c r="AI654" s="158">
        <v>0</v>
      </c>
      <c r="AJ654" s="155">
        <v>0.0129745998820491</v>
      </c>
      <c r="AK654" s="155">
        <v>0.0134589754659959</v>
      </c>
      <c r="AL654" s="156">
        <v>-0.000484375583946817</v>
      </c>
    </row>
    <row r="655" spans="1:38">
      <c r="A655" s="166" t="s">
        <v>375</v>
      </c>
      <c r="B655" s="167" t="s">
        <v>1812</v>
      </c>
      <c r="C655" s="167" t="s">
        <v>473</v>
      </c>
      <c r="D655" s="150">
        <v>5927</v>
      </c>
      <c r="E655" s="150">
        <v>71</v>
      </c>
      <c r="F655" s="150">
        <v>53</v>
      </c>
      <c r="G655" s="150">
        <v>0</v>
      </c>
      <c r="H655" s="150">
        <v>0</v>
      </c>
      <c r="I655" s="151">
        <v>6512</v>
      </c>
      <c r="J655" s="151">
        <v>86</v>
      </c>
      <c r="K655" s="151">
        <v>86</v>
      </c>
      <c r="L655" s="151">
        <v>17</v>
      </c>
      <c r="M655" s="151">
        <v>0</v>
      </c>
      <c r="N655" s="151">
        <v>6278</v>
      </c>
      <c r="O655" s="151">
        <v>56</v>
      </c>
      <c r="P655" s="151">
        <v>56</v>
      </c>
      <c r="Q655" s="151">
        <v>41</v>
      </c>
      <c r="R655" s="151">
        <v>0</v>
      </c>
      <c r="S655" s="152">
        <v>0.015</v>
      </c>
      <c r="T655" s="153">
        <v>148836</v>
      </c>
      <c r="U655" s="153">
        <v>1707</v>
      </c>
      <c r="V655" s="153">
        <v>1689</v>
      </c>
      <c r="W655" s="153">
        <v>0</v>
      </c>
      <c r="X655" s="151">
        <v>1540</v>
      </c>
      <c r="Y655" s="154">
        <v>0.0114689994356204</v>
      </c>
      <c r="Z655" s="154">
        <v>0.011979078791969</v>
      </c>
      <c r="AA655" s="154">
        <v>0.0132063882063882</v>
      </c>
      <c r="AB655" s="155">
        <v>0.00892003822873527</v>
      </c>
      <c r="AC655" s="156">
        <v>-0.00122730941441925</v>
      </c>
      <c r="AD655" s="157">
        <v>40735</v>
      </c>
      <c r="AE655" s="158">
        <v>481</v>
      </c>
      <c r="AF655" s="158">
        <v>0</v>
      </c>
      <c r="AG655" s="158">
        <v>43933</v>
      </c>
      <c r="AH655" s="158">
        <v>500</v>
      </c>
      <c r="AI655" s="158">
        <v>0</v>
      </c>
      <c r="AJ655" s="155">
        <v>0.0118080274947834</v>
      </c>
      <c r="AK655" s="155">
        <v>0.0113809664716728</v>
      </c>
      <c r="AL655" s="156">
        <v>0.000427061023110581</v>
      </c>
    </row>
    <row r="656" spans="1:38">
      <c r="A656" s="166" t="s">
        <v>375</v>
      </c>
      <c r="B656" s="167" t="s">
        <v>1812</v>
      </c>
      <c r="C656" s="167" t="s">
        <v>474</v>
      </c>
      <c r="D656" s="150">
        <v>5967</v>
      </c>
      <c r="E656" s="150">
        <v>82</v>
      </c>
      <c r="F656" s="150">
        <v>56</v>
      </c>
      <c r="G656" s="150">
        <v>3</v>
      </c>
      <c r="H656" s="150">
        <v>0</v>
      </c>
      <c r="I656" s="151">
        <v>6775</v>
      </c>
      <c r="J656" s="151">
        <v>115</v>
      </c>
      <c r="K656" s="151">
        <v>115</v>
      </c>
      <c r="L656" s="151">
        <v>52</v>
      </c>
      <c r="M656" s="151">
        <v>0</v>
      </c>
      <c r="N656" s="151">
        <v>6651</v>
      </c>
      <c r="O656" s="151">
        <v>68</v>
      </c>
      <c r="P656" s="151">
        <v>68</v>
      </c>
      <c r="Q656" s="151">
        <v>60</v>
      </c>
      <c r="R656" s="151">
        <v>0</v>
      </c>
      <c r="S656" s="152">
        <v>0.015</v>
      </c>
      <c r="T656" s="153">
        <v>161791</v>
      </c>
      <c r="U656" s="153">
        <v>2180</v>
      </c>
      <c r="V656" s="153">
        <v>2153</v>
      </c>
      <c r="W656" s="153">
        <v>5</v>
      </c>
      <c r="X656" s="151">
        <v>1999</v>
      </c>
      <c r="Y656" s="154">
        <v>0.0134432694031188</v>
      </c>
      <c r="Z656" s="154">
        <v>0.0137422490363667</v>
      </c>
      <c r="AA656" s="154">
        <v>0.0169741697416974</v>
      </c>
      <c r="AB656" s="155">
        <v>0.0102240264621861</v>
      </c>
      <c r="AC656" s="156">
        <v>-0.00323192070533073</v>
      </c>
      <c r="AD656" s="157">
        <v>42152</v>
      </c>
      <c r="AE656" s="158">
        <v>652</v>
      </c>
      <c r="AF656" s="158">
        <v>1</v>
      </c>
      <c r="AG656" s="158">
        <v>46112</v>
      </c>
      <c r="AH656" s="158">
        <v>677</v>
      </c>
      <c r="AI656" s="158">
        <v>1</v>
      </c>
      <c r="AJ656" s="155">
        <v>0.0154441070411843</v>
      </c>
      <c r="AK656" s="155">
        <v>0.0146599583622484</v>
      </c>
      <c r="AL656" s="156">
        <v>0.000784148678935847</v>
      </c>
    </row>
    <row r="657" spans="1:38">
      <c r="A657" s="166" t="s">
        <v>375</v>
      </c>
      <c r="B657" s="167" t="s">
        <v>1812</v>
      </c>
      <c r="C657" s="167" t="s">
        <v>475</v>
      </c>
      <c r="D657" s="150">
        <v>1642</v>
      </c>
      <c r="E657" s="150">
        <v>16</v>
      </c>
      <c r="F657" s="150">
        <v>12</v>
      </c>
      <c r="G657" s="150">
        <v>0</v>
      </c>
      <c r="H657" s="150">
        <v>0</v>
      </c>
      <c r="I657" s="151">
        <v>2006</v>
      </c>
      <c r="J657" s="151">
        <v>12</v>
      </c>
      <c r="K657" s="151">
        <v>12</v>
      </c>
      <c r="L657" s="151">
        <v>6</v>
      </c>
      <c r="M657" s="151">
        <v>0</v>
      </c>
      <c r="N657" s="151">
        <v>1784</v>
      </c>
      <c r="O657" s="151">
        <v>9</v>
      </c>
      <c r="P657" s="151">
        <v>9</v>
      </c>
      <c r="Q657" s="151">
        <v>8</v>
      </c>
      <c r="R657" s="151">
        <v>0</v>
      </c>
      <c r="S657" s="152">
        <v>0.015</v>
      </c>
      <c r="T657" s="153">
        <v>41989</v>
      </c>
      <c r="U657" s="153">
        <v>375</v>
      </c>
      <c r="V657" s="153">
        <v>371</v>
      </c>
      <c r="W657" s="153">
        <v>0</v>
      </c>
      <c r="X657" s="151">
        <v>349</v>
      </c>
      <c r="Y657" s="154">
        <v>0.00893091047655338</v>
      </c>
      <c r="Z657" s="154">
        <v>0.0097442143727162</v>
      </c>
      <c r="AA657" s="154">
        <v>0.00598205383848455</v>
      </c>
      <c r="AB657" s="155">
        <v>0.00504484304932735</v>
      </c>
      <c r="AC657" s="156">
        <v>0.00376216053423165</v>
      </c>
      <c r="AD657" s="157">
        <v>11558</v>
      </c>
      <c r="AE657" s="158">
        <v>100</v>
      </c>
      <c r="AF657" s="158">
        <v>0</v>
      </c>
      <c r="AG657" s="158">
        <v>12328</v>
      </c>
      <c r="AH657" s="158">
        <v>85</v>
      </c>
      <c r="AI657" s="158">
        <v>0</v>
      </c>
      <c r="AJ657" s="155">
        <v>0.00865201591970929</v>
      </c>
      <c r="AK657" s="155">
        <v>0.00689487345879299</v>
      </c>
      <c r="AL657" s="156">
        <v>0.0017571424609163</v>
      </c>
    </row>
    <row r="658" spans="1:38">
      <c r="A658" s="166" t="s">
        <v>375</v>
      </c>
      <c r="B658" s="167" t="s">
        <v>1812</v>
      </c>
      <c r="C658" s="167" t="s">
        <v>476</v>
      </c>
      <c r="D658" s="150">
        <v>4736</v>
      </c>
      <c r="E658" s="150">
        <v>59</v>
      </c>
      <c r="F658" s="150">
        <v>45</v>
      </c>
      <c r="G658" s="150">
        <v>2</v>
      </c>
      <c r="H658" s="150">
        <v>0</v>
      </c>
      <c r="I658" s="151">
        <v>5803</v>
      </c>
      <c r="J658" s="151">
        <v>53</v>
      </c>
      <c r="K658" s="151">
        <v>52</v>
      </c>
      <c r="L658" s="151">
        <v>11</v>
      </c>
      <c r="M658" s="151">
        <v>0</v>
      </c>
      <c r="N658" s="151">
        <v>4374</v>
      </c>
      <c r="O658" s="151">
        <v>37</v>
      </c>
      <c r="P658" s="151">
        <v>37</v>
      </c>
      <c r="Q658" s="151">
        <v>31</v>
      </c>
      <c r="R658" s="151">
        <v>0</v>
      </c>
      <c r="S658" s="152">
        <v>0.015</v>
      </c>
      <c r="T658" s="153">
        <v>125121</v>
      </c>
      <c r="U658" s="153">
        <v>1277</v>
      </c>
      <c r="V658" s="153">
        <v>1261</v>
      </c>
      <c r="W658" s="153">
        <v>3</v>
      </c>
      <c r="X658" s="151">
        <v>1151</v>
      </c>
      <c r="Y658" s="154">
        <v>0.010182143684913</v>
      </c>
      <c r="Z658" s="154">
        <v>0.0124577702702703</v>
      </c>
      <c r="AA658" s="154">
        <v>0.00913320696191625</v>
      </c>
      <c r="AB658" s="155">
        <v>0.00845907636031093</v>
      </c>
      <c r="AC658" s="156">
        <v>0.00332456330835402</v>
      </c>
      <c r="AD658" s="157">
        <v>32657</v>
      </c>
      <c r="AE658" s="158">
        <v>369</v>
      </c>
      <c r="AF658" s="158">
        <v>0</v>
      </c>
      <c r="AG658" s="158">
        <v>35667</v>
      </c>
      <c r="AH658" s="158">
        <v>319</v>
      </c>
      <c r="AI658" s="158">
        <v>1</v>
      </c>
      <c r="AJ658" s="155">
        <v>0.0112992620265181</v>
      </c>
      <c r="AK658" s="155">
        <v>0.00891580452519135</v>
      </c>
      <c r="AL658" s="156">
        <v>0.0023834575013267</v>
      </c>
    </row>
    <row r="659" spans="1:38">
      <c r="A659" s="166" t="s">
        <v>375</v>
      </c>
      <c r="B659" s="167" t="s">
        <v>1812</v>
      </c>
      <c r="C659" s="167" t="s">
        <v>477</v>
      </c>
      <c r="D659" s="150">
        <v>5162</v>
      </c>
      <c r="E659" s="150">
        <v>50</v>
      </c>
      <c r="F659" s="150">
        <v>39</v>
      </c>
      <c r="G659" s="150">
        <v>0</v>
      </c>
      <c r="H659" s="150">
        <v>0</v>
      </c>
      <c r="I659" s="151">
        <v>6694</v>
      </c>
      <c r="J659" s="151">
        <v>45</v>
      </c>
      <c r="K659" s="151">
        <v>45</v>
      </c>
      <c r="L659" s="151">
        <v>18</v>
      </c>
      <c r="M659" s="151">
        <v>0</v>
      </c>
      <c r="N659" s="151">
        <v>5584</v>
      </c>
      <c r="O659" s="151">
        <v>25</v>
      </c>
      <c r="P659" s="151">
        <v>25</v>
      </c>
      <c r="Q659" s="151">
        <v>20</v>
      </c>
      <c r="R659" s="151">
        <v>0</v>
      </c>
      <c r="S659" s="152">
        <v>0.015</v>
      </c>
      <c r="T659" s="153">
        <v>142554</v>
      </c>
      <c r="U659" s="153">
        <v>1225</v>
      </c>
      <c r="V659" s="153">
        <v>1214</v>
      </c>
      <c r="W659" s="153">
        <v>2</v>
      </c>
      <c r="X659" s="151">
        <v>1129</v>
      </c>
      <c r="Y659" s="154">
        <v>0.00857920507316526</v>
      </c>
      <c r="Z659" s="154">
        <v>0.00968616815187912</v>
      </c>
      <c r="AA659" s="154">
        <v>0.00672243800418285</v>
      </c>
      <c r="AB659" s="155">
        <v>0.00447707736389685</v>
      </c>
      <c r="AC659" s="156">
        <v>0.00296373014769627</v>
      </c>
      <c r="AD659" s="157">
        <v>37498</v>
      </c>
      <c r="AE659" s="158">
        <v>323</v>
      </c>
      <c r="AF659" s="158">
        <v>0</v>
      </c>
      <c r="AG659" s="158">
        <v>41998</v>
      </c>
      <c r="AH659" s="158">
        <v>379</v>
      </c>
      <c r="AI659" s="158">
        <v>2</v>
      </c>
      <c r="AJ659" s="155">
        <v>0.00861379273561257</v>
      </c>
      <c r="AK659" s="155">
        <v>0.00897661793418734</v>
      </c>
      <c r="AL659" s="156">
        <v>-0.000362825198574777</v>
      </c>
    </row>
    <row r="660" spans="1:38">
      <c r="A660" s="166" t="s">
        <v>375</v>
      </c>
      <c r="B660" s="167" t="s">
        <v>1812</v>
      </c>
      <c r="C660" s="167" t="s">
        <v>478</v>
      </c>
      <c r="D660" s="150">
        <v>10616</v>
      </c>
      <c r="E660" s="150">
        <v>131</v>
      </c>
      <c r="F660" s="150">
        <v>108</v>
      </c>
      <c r="G660" s="150">
        <v>36</v>
      </c>
      <c r="H660" s="150">
        <v>0</v>
      </c>
      <c r="I660" s="151">
        <v>12938</v>
      </c>
      <c r="J660" s="151">
        <v>163</v>
      </c>
      <c r="K660" s="151">
        <v>163</v>
      </c>
      <c r="L660" s="151">
        <v>88</v>
      </c>
      <c r="M660" s="151">
        <v>0</v>
      </c>
      <c r="N660" s="151">
        <v>10995</v>
      </c>
      <c r="O660" s="151">
        <v>165</v>
      </c>
      <c r="P660" s="151">
        <v>164</v>
      </c>
      <c r="Q660" s="151">
        <v>130</v>
      </c>
      <c r="R660" s="151">
        <v>0</v>
      </c>
      <c r="S660" s="152">
        <v>0.015</v>
      </c>
      <c r="T660" s="153">
        <v>282819</v>
      </c>
      <c r="U660" s="153">
        <v>3756</v>
      </c>
      <c r="V660" s="153">
        <v>3730</v>
      </c>
      <c r="W660" s="153">
        <v>2</v>
      </c>
      <c r="X660" s="151">
        <v>3515</v>
      </c>
      <c r="Y660" s="154">
        <v>0.0132735070840361</v>
      </c>
      <c r="Z660" s="154">
        <v>0.0123398643556895</v>
      </c>
      <c r="AA660" s="154">
        <v>0.0125985469160612</v>
      </c>
      <c r="AB660" s="155">
        <v>0.0150068212824011</v>
      </c>
      <c r="AC660" s="156">
        <v>-0.00025868256037169</v>
      </c>
      <c r="AD660" s="157">
        <v>75078</v>
      </c>
      <c r="AE660" s="158">
        <v>1033</v>
      </c>
      <c r="AF660" s="158">
        <v>0</v>
      </c>
      <c r="AG660" s="158">
        <v>82842</v>
      </c>
      <c r="AH660" s="158">
        <v>1130</v>
      </c>
      <c r="AI660" s="158">
        <v>2</v>
      </c>
      <c r="AJ660" s="155">
        <v>0.013759023948427</v>
      </c>
      <c r="AK660" s="155">
        <v>0.0136162815962917</v>
      </c>
      <c r="AL660" s="156">
        <v>0.000142742352135234</v>
      </c>
    </row>
    <row r="661" spans="1:38">
      <c r="A661" s="166" t="s">
        <v>375</v>
      </c>
      <c r="B661" s="167" t="s">
        <v>1812</v>
      </c>
      <c r="C661" s="167" t="s">
        <v>479</v>
      </c>
      <c r="D661" s="150">
        <v>6384</v>
      </c>
      <c r="E661" s="150">
        <v>109</v>
      </c>
      <c r="F661" s="150">
        <v>41</v>
      </c>
      <c r="G661" s="150">
        <v>2</v>
      </c>
      <c r="H661" s="150">
        <v>0</v>
      </c>
      <c r="I661" s="151">
        <v>7154</v>
      </c>
      <c r="J661" s="151">
        <v>143</v>
      </c>
      <c r="K661" s="151">
        <v>143</v>
      </c>
      <c r="L661" s="151">
        <v>28</v>
      </c>
      <c r="M661" s="151">
        <v>0</v>
      </c>
      <c r="N661" s="151">
        <v>6788</v>
      </c>
      <c r="O661" s="151">
        <v>5</v>
      </c>
      <c r="P661" s="151">
        <v>5</v>
      </c>
      <c r="Q661" s="151">
        <v>2</v>
      </c>
      <c r="R661" s="151">
        <v>0</v>
      </c>
      <c r="S661" s="152">
        <v>0.015</v>
      </c>
      <c r="T661" s="153">
        <v>166739</v>
      </c>
      <c r="U661" s="153">
        <v>2021</v>
      </c>
      <c r="V661" s="153">
        <v>1953</v>
      </c>
      <c r="W661" s="153">
        <v>2</v>
      </c>
      <c r="X661" s="151">
        <v>1760</v>
      </c>
      <c r="Y661" s="154">
        <v>0.0121087448047547</v>
      </c>
      <c r="Z661" s="154">
        <v>0.0170739348370927</v>
      </c>
      <c r="AA661" s="154">
        <v>0.0199888174447861</v>
      </c>
      <c r="AB661" s="155">
        <v>0.000736593989393047</v>
      </c>
      <c r="AC661" s="156">
        <v>-0.0029148826076934</v>
      </c>
      <c r="AD661" s="157">
        <v>43945</v>
      </c>
      <c r="AE661" s="158">
        <v>641</v>
      </c>
      <c r="AF661" s="158">
        <v>0</v>
      </c>
      <c r="AG661" s="158">
        <v>47167</v>
      </c>
      <c r="AH661" s="158">
        <v>575</v>
      </c>
      <c r="AI661" s="158">
        <v>1</v>
      </c>
      <c r="AJ661" s="155">
        <v>0.0145864148367277</v>
      </c>
      <c r="AK661" s="155">
        <v>0.0121695253037081</v>
      </c>
      <c r="AL661" s="156">
        <v>0.00241688953301963</v>
      </c>
    </row>
    <row r="662" spans="1:38">
      <c r="A662" s="166" t="s">
        <v>375</v>
      </c>
      <c r="B662" s="167" t="s">
        <v>1812</v>
      </c>
      <c r="C662" s="167" t="s">
        <v>480</v>
      </c>
      <c r="D662" s="150">
        <v>4180</v>
      </c>
      <c r="E662" s="150">
        <v>36</v>
      </c>
      <c r="F662" s="150">
        <v>27</v>
      </c>
      <c r="G662" s="150">
        <v>1</v>
      </c>
      <c r="H662" s="150">
        <v>0</v>
      </c>
      <c r="I662" s="151">
        <v>5080</v>
      </c>
      <c r="J662" s="151">
        <v>36</v>
      </c>
      <c r="K662" s="151">
        <v>36</v>
      </c>
      <c r="L662" s="151">
        <v>8</v>
      </c>
      <c r="M662" s="151">
        <v>0</v>
      </c>
      <c r="N662" s="151">
        <v>4839</v>
      </c>
      <c r="O662" s="151">
        <v>46</v>
      </c>
      <c r="P662" s="151">
        <v>46</v>
      </c>
      <c r="Q662" s="151">
        <v>34</v>
      </c>
      <c r="R662" s="151">
        <v>0</v>
      </c>
      <c r="S662" s="152">
        <v>0.015</v>
      </c>
      <c r="T662" s="153">
        <v>117253</v>
      </c>
      <c r="U662" s="153">
        <v>1017</v>
      </c>
      <c r="V662" s="153">
        <v>1008</v>
      </c>
      <c r="W662" s="153">
        <v>1</v>
      </c>
      <c r="X662" s="151">
        <v>922</v>
      </c>
      <c r="Y662" s="154">
        <v>0.00866502349620052</v>
      </c>
      <c r="Z662" s="154">
        <v>0.00861244019138756</v>
      </c>
      <c r="AA662" s="154">
        <v>0.00708661417322835</v>
      </c>
      <c r="AB662" s="155">
        <v>0.00950609630088861</v>
      </c>
      <c r="AC662" s="156">
        <v>0.00152582601815921</v>
      </c>
      <c r="AD662" s="157">
        <v>30881</v>
      </c>
      <c r="AE662" s="158">
        <v>276</v>
      </c>
      <c r="AF662" s="158">
        <v>0</v>
      </c>
      <c r="AG662" s="158">
        <v>34507</v>
      </c>
      <c r="AH662" s="158">
        <v>299</v>
      </c>
      <c r="AI662" s="158">
        <v>1</v>
      </c>
      <c r="AJ662" s="155">
        <v>0.00893753440626923</v>
      </c>
      <c r="AK662" s="155">
        <v>0.00863592894195381</v>
      </c>
      <c r="AL662" s="156">
        <v>0.000301605464315421</v>
      </c>
    </row>
    <row r="663" spans="1:38">
      <c r="A663" s="166" t="s">
        <v>375</v>
      </c>
      <c r="B663" s="167" t="s">
        <v>1812</v>
      </c>
      <c r="C663" s="167" t="s">
        <v>481</v>
      </c>
      <c r="D663" s="150">
        <v>4281</v>
      </c>
      <c r="E663" s="150">
        <v>70</v>
      </c>
      <c r="F663" s="150">
        <v>38</v>
      </c>
      <c r="G663" s="150">
        <v>3</v>
      </c>
      <c r="H663" s="150">
        <v>0</v>
      </c>
      <c r="I663" s="151">
        <v>4951</v>
      </c>
      <c r="J663" s="151">
        <v>85</v>
      </c>
      <c r="K663" s="151">
        <v>85</v>
      </c>
      <c r="L663" s="151">
        <v>23</v>
      </c>
      <c r="M663" s="151">
        <v>0</v>
      </c>
      <c r="N663" s="151">
        <v>4824</v>
      </c>
      <c r="O663" s="151">
        <v>68</v>
      </c>
      <c r="P663" s="151">
        <v>68</v>
      </c>
      <c r="Q663" s="151">
        <v>33</v>
      </c>
      <c r="R663" s="151">
        <v>0</v>
      </c>
      <c r="S663" s="152">
        <v>0.015</v>
      </c>
      <c r="T663" s="153">
        <v>113984</v>
      </c>
      <c r="U663" s="153">
        <v>1713</v>
      </c>
      <c r="V663" s="153">
        <v>1681</v>
      </c>
      <c r="W663" s="153">
        <v>0</v>
      </c>
      <c r="X663" s="151">
        <v>1538</v>
      </c>
      <c r="Y663" s="154">
        <v>0.0150284250421112</v>
      </c>
      <c r="Z663" s="154">
        <v>0.0163513197850969</v>
      </c>
      <c r="AA663" s="154">
        <v>0.0171682488386185</v>
      </c>
      <c r="AB663" s="155">
        <v>0.0140961857379768</v>
      </c>
      <c r="AC663" s="156">
        <v>-0.000816929053521522</v>
      </c>
      <c r="AD663" s="157">
        <v>30393</v>
      </c>
      <c r="AE663" s="158">
        <v>479</v>
      </c>
      <c r="AF663" s="158">
        <v>0</v>
      </c>
      <c r="AG663" s="158">
        <v>33070</v>
      </c>
      <c r="AH663" s="158">
        <v>488</v>
      </c>
      <c r="AI663" s="158">
        <v>0</v>
      </c>
      <c r="AJ663" s="155">
        <v>0.0157602079426184</v>
      </c>
      <c r="AK663" s="155">
        <v>0.0147565769579679</v>
      </c>
      <c r="AL663" s="156">
        <v>0.00100363098465042</v>
      </c>
    </row>
    <row r="664" spans="1:38">
      <c r="A664" s="166" t="s">
        <v>375</v>
      </c>
      <c r="B664" s="167" t="s">
        <v>1812</v>
      </c>
      <c r="C664" s="167" t="s">
        <v>482</v>
      </c>
      <c r="D664" s="150">
        <v>3705</v>
      </c>
      <c r="E664" s="150">
        <v>38</v>
      </c>
      <c r="F664" s="150">
        <v>32</v>
      </c>
      <c r="G664" s="150">
        <v>11</v>
      </c>
      <c r="H664" s="150">
        <v>0</v>
      </c>
      <c r="I664" s="151">
        <v>4634</v>
      </c>
      <c r="J664" s="151">
        <v>62</v>
      </c>
      <c r="K664" s="151">
        <v>62</v>
      </c>
      <c r="L664" s="151">
        <v>32</v>
      </c>
      <c r="M664" s="151">
        <v>0</v>
      </c>
      <c r="N664" s="151">
        <v>3766</v>
      </c>
      <c r="O664" s="151">
        <v>35</v>
      </c>
      <c r="P664" s="151">
        <v>35</v>
      </c>
      <c r="Q664" s="151">
        <v>29</v>
      </c>
      <c r="R664" s="151">
        <v>0</v>
      </c>
      <c r="S664" s="152">
        <v>0.015</v>
      </c>
      <c r="T664" s="153">
        <v>93812</v>
      </c>
      <c r="U664" s="153">
        <v>876</v>
      </c>
      <c r="V664" s="153">
        <v>870</v>
      </c>
      <c r="W664" s="153">
        <v>0</v>
      </c>
      <c r="X664" s="151">
        <v>808</v>
      </c>
      <c r="Y664" s="154">
        <v>0.0093378245853409</v>
      </c>
      <c r="Z664" s="154">
        <v>0.0102564102564103</v>
      </c>
      <c r="AA664" s="154">
        <v>0.0133793698748382</v>
      </c>
      <c r="AB664" s="155">
        <v>0.00929368029739777</v>
      </c>
      <c r="AC664" s="156">
        <v>-0.0031229596184279</v>
      </c>
      <c r="AD664" s="157">
        <v>25973</v>
      </c>
      <c r="AE664" s="158">
        <v>268</v>
      </c>
      <c r="AF664" s="158">
        <v>0</v>
      </c>
      <c r="AG664" s="158">
        <v>27553</v>
      </c>
      <c r="AH664" s="158">
        <v>227</v>
      </c>
      <c r="AI664" s="158">
        <v>0</v>
      </c>
      <c r="AJ664" s="155">
        <v>0.0103184075770993</v>
      </c>
      <c r="AK664" s="155">
        <v>0.00823866729575727</v>
      </c>
      <c r="AL664" s="156">
        <v>0.00207974028134203</v>
      </c>
    </row>
    <row r="665" spans="1:38">
      <c r="A665" s="166" t="s">
        <v>375</v>
      </c>
      <c r="B665" s="167" t="s">
        <v>1812</v>
      </c>
      <c r="C665" s="167" t="s">
        <v>483</v>
      </c>
      <c r="D665" s="150">
        <v>6297</v>
      </c>
      <c r="E665" s="150">
        <v>65</v>
      </c>
      <c r="F665" s="150">
        <v>41</v>
      </c>
      <c r="G665" s="150">
        <v>0</v>
      </c>
      <c r="H665" s="150">
        <v>0</v>
      </c>
      <c r="I665" s="151">
        <v>7144</v>
      </c>
      <c r="J665" s="151">
        <v>59</v>
      </c>
      <c r="K665" s="151">
        <v>59</v>
      </c>
      <c r="L665" s="151">
        <v>15</v>
      </c>
      <c r="M665" s="151">
        <v>0</v>
      </c>
      <c r="N665" s="151">
        <v>6487</v>
      </c>
      <c r="O665" s="151">
        <v>66</v>
      </c>
      <c r="P665" s="151">
        <v>66</v>
      </c>
      <c r="Q665" s="151">
        <v>48</v>
      </c>
      <c r="R665" s="151">
        <v>0</v>
      </c>
      <c r="S665" s="152">
        <v>0.015</v>
      </c>
      <c r="T665" s="153">
        <v>167805</v>
      </c>
      <c r="U665" s="153">
        <v>1742</v>
      </c>
      <c r="V665" s="153">
        <v>1718</v>
      </c>
      <c r="W665" s="153">
        <v>1</v>
      </c>
      <c r="X665" s="151">
        <v>1595</v>
      </c>
      <c r="Y665" s="154">
        <v>0.0103751378087661</v>
      </c>
      <c r="Z665" s="154">
        <v>0.0103223757344767</v>
      </c>
      <c r="AA665" s="154">
        <v>0.00825867861142217</v>
      </c>
      <c r="AB665" s="155">
        <v>0.010174194542932</v>
      </c>
      <c r="AC665" s="156">
        <v>0.00206369712305456</v>
      </c>
      <c r="AD665" s="157">
        <v>43568</v>
      </c>
      <c r="AE665" s="158">
        <v>472</v>
      </c>
      <c r="AF665" s="158">
        <v>0</v>
      </c>
      <c r="AG665" s="158">
        <v>48904</v>
      </c>
      <c r="AH665" s="158">
        <v>544</v>
      </c>
      <c r="AI665" s="158">
        <v>1</v>
      </c>
      <c r="AJ665" s="155">
        <v>0.0108336393683437</v>
      </c>
      <c r="AK665" s="155">
        <v>0.0111033862260756</v>
      </c>
      <c r="AL665" s="156">
        <v>-0.000269746857731838</v>
      </c>
    </row>
    <row r="666" spans="1:38">
      <c r="A666" s="166" t="s">
        <v>375</v>
      </c>
      <c r="B666" s="167" t="s">
        <v>1812</v>
      </c>
      <c r="C666" s="167" t="s">
        <v>484</v>
      </c>
      <c r="D666" s="150">
        <v>6990</v>
      </c>
      <c r="E666" s="150">
        <v>96</v>
      </c>
      <c r="F666" s="150">
        <v>60</v>
      </c>
      <c r="G666" s="150">
        <v>0</v>
      </c>
      <c r="H666" s="150">
        <v>0</v>
      </c>
      <c r="I666" s="151">
        <v>7747</v>
      </c>
      <c r="J666" s="151">
        <v>118</v>
      </c>
      <c r="K666" s="151">
        <v>118</v>
      </c>
      <c r="L666" s="151">
        <v>35</v>
      </c>
      <c r="M666" s="151">
        <v>0</v>
      </c>
      <c r="N666" s="151">
        <v>7527</v>
      </c>
      <c r="O666" s="151">
        <v>105</v>
      </c>
      <c r="P666" s="151">
        <v>105</v>
      </c>
      <c r="Q666" s="151">
        <v>80</v>
      </c>
      <c r="R666" s="151">
        <v>0</v>
      </c>
      <c r="S666" s="152">
        <v>0.015</v>
      </c>
      <c r="T666" s="153">
        <v>181064</v>
      </c>
      <c r="U666" s="153">
        <v>2695</v>
      </c>
      <c r="V666" s="153">
        <v>2659</v>
      </c>
      <c r="W666" s="153">
        <v>8</v>
      </c>
      <c r="X666" s="151">
        <v>2455</v>
      </c>
      <c r="Y666" s="154">
        <v>0.0148400565545884</v>
      </c>
      <c r="Z666" s="154">
        <v>0.0137339055793991</v>
      </c>
      <c r="AA666" s="154">
        <v>0.0152317025945527</v>
      </c>
      <c r="AB666" s="155">
        <v>0.013949780789159</v>
      </c>
      <c r="AC666" s="156">
        <v>-0.00149779701515359</v>
      </c>
      <c r="AD666" s="157">
        <v>48937</v>
      </c>
      <c r="AE666" s="158">
        <v>789</v>
      </c>
      <c r="AF666" s="158">
        <v>0</v>
      </c>
      <c r="AG666" s="158">
        <v>52574</v>
      </c>
      <c r="AH666" s="158">
        <v>796</v>
      </c>
      <c r="AI666" s="158">
        <v>0</v>
      </c>
      <c r="AJ666" s="155">
        <v>0.0161227700921593</v>
      </c>
      <c r="AK666" s="155">
        <v>0.0151405637767718</v>
      </c>
      <c r="AL666" s="156">
        <v>0.000982206315387518</v>
      </c>
    </row>
    <row r="667" spans="1:38">
      <c r="A667" s="166" t="s">
        <v>375</v>
      </c>
      <c r="B667" s="167" t="s">
        <v>1812</v>
      </c>
      <c r="C667" s="167" t="s">
        <v>485</v>
      </c>
      <c r="D667" s="150">
        <v>5781</v>
      </c>
      <c r="E667" s="150">
        <v>105</v>
      </c>
      <c r="F667" s="150">
        <v>65</v>
      </c>
      <c r="G667" s="150">
        <v>2</v>
      </c>
      <c r="H667" s="150">
        <v>0</v>
      </c>
      <c r="I667" s="151">
        <v>6775</v>
      </c>
      <c r="J667" s="151">
        <v>119</v>
      </c>
      <c r="K667" s="151">
        <v>119</v>
      </c>
      <c r="L667" s="151">
        <v>27</v>
      </c>
      <c r="M667" s="151">
        <v>1</v>
      </c>
      <c r="N667" s="151">
        <v>6339</v>
      </c>
      <c r="O667" s="151">
        <v>99</v>
      </c>
      <c r="P667" s="151">
        <v>99</v>
      </c>
      <c r="Q667" s="151">
        <v>76</v>
      </c>
      <c r="R667" s="151">
        <v>0</v>
      </c>
      <c r="S667" s="152">
        <v>0.015</v>
      </c>
      <c r="T667" s="153">
        <v>158922</v>
      </c>
      <c r="U667" s="153">
        <v>2419</v>
      </c>
      <c r="V667" s="153">
        <v>2378</v>
      </c>
      <c r="W667" s="153">
        <v>11</v>
      </c>
      <c r="X667" s="151">
        <v>2162</v>
      </c>
      <c r="Y667" s="154">
        <v>0.0151520871874253</v>
      </c>
      <c r="Z667" s="154">
        <v>0.0181629475869227</v>
      </c>
      <c r="AA667" s="154">
        <v>0.0174169741697417</v>
      </c>
      <c r="AB667" s="155">
        <v>0.0156176053005206</v>
      </c>
      <c r="AC667" s="156">
        <v>0.000745973417180981</v>
      </c>
      <c r="AD667" s="157">
        <v>41550</v>
      </c>
      <c r="AE667" s="158">
        <v>701</v>
      </c>
      <c r="AF667" s="158">
        <v>2</v>
      </c>
      <c r="AG667" s="158">
        <v>46084</v>
      </c>
      <c r="AH667" s="158">
        <v>765</v>
      </c>
      <c r="AI667" s="158">
        <v>6</v>
      </c>
      <c r="AJ667" s="155">
        <v>0.0168231046931408</v>
      </c>
      <c r="AK667" s="155">
        <v>0.0164699244857217</v>
      </c>
      <c r="AL667" s="156">
        <v>0.000353180207419066</v>
      </c>
    </row>
    <row r="668" spans="1:38">
      <c r="A668" s="166" t="s">
        <v>375</v>
      </c>
      <c r="B668" s="167" t="s">
        <v>1812</v>
      </c>
      <c r="C668" s="167" t="s">
        <v>486</v>
      </c>
      <c r="D668" s="150">
        <v>2726</v>
      </c>
      <c r="E668" s="150">
        <v>32</v>
      </c>
      <c r="F668" s="150">
        <v>20</v>
      </c>
      <c r="G668" s="150">
        <v>1</v>
      </c>
      <c r="H668" s="150">
        <v>0</v>
      </c>
      <c r="I668" s="151">
        <v>3037</v>
      </c>
      <c r="J668" s="151">
        <v>35</v>
      </c>
      <c r="K668" s="151">
        <v>35</v>
      </c>
      <c r="L668" s="151">
        <v>13</v>
      </c>
      <c r="M668" s="151">
        <v>0</v>
      </c>
      <c r="N668" s="151">
        <v>2940</v>
      </c>
      <c r="O668" s="151">
        <v>20</v>
      </c>
      <c r="P668" s="151">
        <v>20</v>
      </c>
      <c r="Q668" s="151">
        <v>16</v>
      </c>
      <c r="R668" s="151">
        <v>0</v>
      </c>
      <c r="S668" s="152">
        <v>0.015</v>
      </c>
      <c r="T668" s="153">
        <v>69153</v>
      </c>
      <c r="U668" s="153">
        <v>854</v>
      </c>
      <c r="V668" s="153">
        <v>842</v>
      </c>
      <c r="W668" s="153">
        <v>1</v>
      </c>
      <c r="X668" s="151">
        <v>788</v>
      </c>
      <c r="Y668" s="154">
        <v>0.0123349673911472</v>
      </c>
      <c r="Z668" s="154">
        <v>0.0117388114453412</v>
      </c>
      <c r="AA668" s="154">
        <v>0.0115245307869608</v>
      </c>
      <c r="AB668" s="155">
        <v>0.00680272108843537</v>
      </c>
      <c r="AC668" s="156">
        <v>0.000214280658380344</v>
      </c>
      <c r="AD668" s="157">
        <v>18685</v>
      </c>
      <c r="AE668" s="158">
        <v>192</v>
      </c>
      <c r="AF668" s="158">
        <v>0</v>
      </c>
      <c r="AG668" s="158">
        <v>19608</v>
      </c>
      <c r="AH668" s="158">
        <v>255</v>
      </c>
      <c r="AI668" s="158">
        <v>1</v>
      </c>
      <c r="AJ668" s="155">
        <v>0.0102756221568103</v>
      </c>
      <c r="AK668" s="155">
        <v>0.0129538963688291</v>
      </c>
      <c r="AL668" s="156">
        <v>-0.00267827421201877</v>
      </c>
    </row>
    <row r="669" spans="1:38">
      <c r="A669" s="166" t="s">
        <v>375</v>
      </c>
      <c r="B669" s="167" t="s">
        <v>1813</v>
      </c>
      <c r="C669" s="167" t="s">
        <v>487</v>
      </c>
      <c r="D669" s="150">
        <v>6311</v>
      </c>
      <c r="E669" s="150">
        <v>67</v>
      </c>
      <c r="F669" s="150">
        <v>57</v>
      </c>
      <c r="G669" s="150">
        <v>3</v>
      </c>
      <c r="H669" s="150">
        <v>0</v>
      </c>
      <c r="I669" s="151">
        <v>8050</v>
      </c>
      <c r="J669" s="151">
        <v>80</v>
      </c>
      <c r="K669" s="151">
        <v>80</v>
      </c>
      <c r="L669" s="151">
        <v>13</v>
      </c>
      <c r="M669" s="151">
        <v>0</v>
      </c>
      <c r="N669" s="151">
        <v>3548</v>
      </c>
      <c r="O669" s="151">
        <v>59</v>
      </c>
      <c r="P669" s="151">
        <v>59</v>
      </c>
      <c r="Q669" s="151">
        <v>43</v>
      </c>
      <c r="R669" s="151">
        <v>0</v>
      </c>
      <c r="S669" s="152">
        <v>0.015</v>
      </c>
      <c r="T669" s="153">
        <v>150914</v>
      </c>
      <c r="U669" s="153">
        <v>1756</v>
      </c>
      <c r="V669" s="153">
        <v>1746</v>
      </c>
      <c r="W669" s="153">
        <v>0</v>
      </c>
      <c r="X669" s="151">
        <v>1586</v>
      </c>
      <c r="Y669" s="154">
        <v>0.0116357660654412</v>
      </c>
      <c r="Z669" s="154">
        <v>0.0106163840912692</v>
      </c>
      <c r="AA669" s="154">
        <v>0.00993788819875776</v>
      </c>
      <c r="AB669" s="155">
        <v>0.0166290868094701</v>
      </c>
      <c r="AC669" s="156">
        <v>0.000678495892511448</v>
      </c>
      <c r="AD669" s="157">
        <v>41772</v>
      </c>
      <c r="AE669" s="158">
        <v>540</v>
      </c>
      <c r="AF669" s="158">
        <v>0</v>
      </c>
      <c r="AG669" s="158">
        <v>45624</v>
      </c>
      <c r="AH669" s="158">
        <v>477</v>
      </c>
      <c r="AI669" s="158">
        <v>0</v>
      </c>
      <c r="AJ669" s="155">
        <v>0.0129273197357081</v>
      </c>
      <c r="AK669" s="155">
        <v>0.0104550236717517</v>
      </c>
      <c r="AL669" s="156">
        <v>0.00247229606395642</v>
      </c>
    </row>
    <row r="670" spans="1:38">
      <c r="A670" s="166" t="s">
        <v>375</v>
      </c>
      <c r="B670" s="167" t="s">
        <v>1813</v>
      </c>
      <c r="C670" s="167" t="s">
        <v>488</v>
      </c>
      <c r="D670" s="150">
        <v>5373</v>
      </c>
      <c r="E670" s="150">
        <v>58</v>
      </c>
      <c r="F670" s="150">
        <v>44</v>
      </c>
      <c r="G670" s="150">
        <v>1</v>
      </c>
      <c r="H670" s="150">
        <v>0</v>
      </c>
      <c r="I670" s="151">
        <v>6908</v>
      </c>
      <c r="J670" s="151">
        <v>67</v>
      </c>
      <c r="K670" s="151">
        <v>67</v>
      </c>
      <c r="L670" s="151">
        <v>7</v>
      </c>
      <c r="M670" s="151">
        <v>0</v>
      </c>
      <c r="N670" s="151">
        <v>2664</v>
      </c>
      <c r="O670" s="151">
        <v>41</v>
      </c>
      <c r="P670" s="151">
        <v>41</v>
      </c>
      <c r="Q670" s="151">
        <v>26</v>
      </c>
      <c r="R670" s="151">
        <v>0</v>
      </c>
      <c r="S670" s="152">
        <v>0.015</v>
      </c>
      <c r="T670" s="153">
        <v>129590</v>
      </c>
      <c r="U670" s="153">
        <v>1599</v>
      </c>
      <c r="V670" s="153">
        <v>1585</v>
      </c>
      <c r="W670" s="153">
        <v>0</v>
      </c>
      <c r="X670" s="151">
        <v>1451</v>
      </c>
      <c r="Y670" s="154">
        <v>0.0123389150397407</v>
      </c>
      <c r="Z670" s="154">
        <v>0.0107947143123023</v>
      </c>
      <c r="AA670" s="154">
        <v>0.00969889982628836</v>
      </c>
      <c r="AB670" s="155">
        <v>0.0153903903903904</v>
      </c>
      <c r="AC670" s="156">
        <v>0.00109581448601389</v>
      </c>
      <c r="AD670" s="157">
        <v>35738</v>
      </c>
      <c r="AE670" s="158">
        <v>420</v>
      </c>
      <c r="AF670" s="158">
        <v>0</v>
      </c>
      <c r="AG670" s="158">
        <v>39411</v>
      </c>
      <c r="AH670" s="158">
        <v>507</v>
      </c>
      <c r="AI670" s="158">
        <v>0</v>
      </c>
      <c r="AJ670" s="155">
        <v>0.0117521965414964</v>
      </c>
      <c r="AK670" s="155">
        <v>0.0128644287127959</v>
      </c>
      <c r="AL670" s="156">
        <v>-0.00111223217129947</v>
      </c>
    </row>
    <row r="671" spans="1:38">
      <c r="A671" s="166" t="s">
        <v>375</v>
      </c>
      <c r="B671" s="167" t="s">
        <v>1813</v>
      </c>
      <c r="C671" s="167" t="s">
        <v>489</v>
      </c>
      <c r="D671" s="150">
        <v>4869</v>
      </c>
      <c r="E671" s="150">
        <v>46</v>
      </c>
      <c r="F671" s="150">
        <v>36</v>
      </c>
      <c r="G671" s="150">
        <v>0</v>
      </c>
      <c r="H671" s="150">
        <v>0</v>
      </c>
      <c r="I671" s="151">
        <v>6477</v>
      </c>
      <c r="J671" s="151">
        <v>57</v>
      </c>
      <c r="K671" s="151">
        <v>57</v>
      </c>
      <c r="L671" s="151">
        <v>10</v>
      </c>
      <c r="M671" s="151">
        <v>0</v>
      </c>
      <c r="N671" s="151">
        <v>2926</v>
      </c>
      <c r="O671" s="151">
        <v>45</v>
      </c>
      <c r="P671" s="151">
        <v>45</v>
      </c>
      <c r="Q671" s="151">
        <v>34</v>
      </c>
      <c r="R671" s="151">
        <v>0</v>
      </c>
      <c r="S671" s="152">
        <v>0.015</v>
      </c>
      <c r="T671" s="153">
        <v>123535</v>
      </c>
      <c r="U671" s="153">
        <v>1306</v>
      </c>
      <c r="V671" s="153">
        <v>1296</v>
      </c>
      <c r="W671" s="153">
        <v>2</v>
      </c>
      <c r="X671" s="151">
        <v>1178</v>
      </c>
      <c r="Y671" s="154">
        <v>0.0105557129558425</v>
      </c>
      <c r="Z671" s="154">
        <v>0.00944752515917026</v>
      </c>
      <c r="AA671" s="154">
        <v>0.00880037054191755</v>
      </c>
      <c r="AB671" s="155">
        <v>0.0153793574846206</v>
      </c>
      <c r="AC671" s="156">
        <v>0.000647154617252706</v>
      </c>
      <c r="AD671" s="157">
        <v>33779</v>
      </c>
      <c r="AE671" s="158">
        <v>397</v>
      </c>
      <c r="AF671" s="158">
        <v>0</v>
      </c>
      <c r="AG671" s="158">
        <v>37372</v>
      </c>
      <c r="AH671" s="158">
        <v>365</v>
      </c>
      <c r="AI671" s="158">
        <v>0</v>
      </c>
      <c r="AJ671" s="155">
        <v>0.0117528642055715</v>
      </c>
      <c r="AK671" s="155">
        <v>0.00976667023440009</v>
      </c>
      <c r="AL671" s="156">
        <v>0.00198619397117142</v>
      </c>
    </row>
    <row r="672" spans="1:38">
      <c r="A672" s="166" t="s">
        <v>375</v>
      </c>
      <c r="B672" s="167" t="s">
        <v>1813</v>
      </c>
      <c r="C672" s="167" t="s">
        <v>490</v>
      </c>
      <c r="D672" s="150">
        <v>4414</v>
      </c>
      <c r="E672" s="150">
        <v>70</v>
      </c>
      <c r="F672" s="150">
        <v>54</v>
      </c>
      <c r="G672" s="150">
        <v>0</v>
      </c>
      <c r="H672" s="150">
        <v>0</v>
      </c>
      <c r="I672" s="151">
        <v>6148</v>
      </c>
      <c r="J672" s="151">
        <v>80</v>
      </c>
      <c r="K672" s="151">
        <v>79</v>
      </c>
      <c r="L672" s="151">
        <v>9</v>
      </c>
      <c r="M672" s="151">
        <v>0</v>
      </c>
      <c r="N672" s="151">
        <v>2559</v>
      </c>
      <c r="O672" s="151">
        <v>46</v>
      </c>
      <c r="P672" s="151">
        <v>46</v>
      </c>
      <c r="Q672" s="151">
        <v>24</v>
      </c>
      <c r="R672" s="151">
        <v>0</v>
      </c>
      <c r="S672" s="152">
        <v>0.015</v>
      </c>
      <c r="T672" s="153">
        <v>119852</v>
      </c>
      <c r="U672" s="153">
        <v>1686</v>
      </c>
      <c r="V672" s="153">
        <v>1669</v>
      </c>
      <c r="W672" s="153">
        <v>1</v>
      </c>
      <c r="X672" s="151">
        <v>1495</v>
      </c>
      <c r="Y672" s="154">
        <v>0.0140590061075326</v>
      </c>
      <c r="Z672" s="154">
        <v>0.0158586316266425</v>
      </c>
      <c r="AA672" s="154">
        <v>0.0130123617436565</v>
      </c>
      <c r="AB672" s="155">
        <v>0.0179757717858538</v>
      </c>
      <c r="AC672" s="156">
        <v>0.00284626988298603</v>
      </c>
      <c r="AD672" s="157">
        <v>31707</v>
      </c>
      <c r="AE672" s="158">
        <v>431</v>
      </c>
      <c r="AF672" s="158">
        <v>0</v>
      </c>
      <c r="AG672" s="158">
        <v>36518</v>
      </c>
      <c r="AH672" s="158">
        <v>533</v>
      </c>
      <c r="AI672" s="158">
        <v>0</v>
      </c>
      <c r="AJ672" s="155">
        <v>0.0135932128552055</v>
      </c>
      <c r="AK672" s="155">
        <v>0.0145955419245304</v>
      </c>
      <c r="AL672" s="156">
        <v>-0.00100232906932489</v>
      </c>
    </row>
    <row r="673" spans="1:38">
      <c r="A673" s="166" t="s">
        <v>375</v>
      </c>
      <c r="B673" s="167" t="s">
        <v>1813</v>
      </c>
      <c r="C673" s="167" t="s">
        <v>491</v>
      </c>
      <c r="D673" s="150">
        <v>5261</v>
      </c>
      <c r="E673" s="150">
        <v>76</v>
      </c>
      <c r="F673" s="150">
        <v>59</v>
      </c>
      <c r="G673" s="150">
        <v>0</v>
      </c>
      <c r="H673" s="150">
        <v>0</v>
      </c>
      <c r="I673" s="151">
        <v>6894</v>
      </c>
      <c r="J673" s="151">
        <v>97</v>
      </c>
      <c r="K673" s="151">
        <v>97</v>
      </c>
      <c r="L673" s="151">
        <v>15</v>
      </c>
      <c r="M673" s="151">
        <v>0</v>
      </c>
      <c r="N673" s="151">
        <v>3441</v>
      </c>
      <c r="O673" s="151">
        <v>83</v>
      </c>
      <c r="P673" s="151">
        <v>83</v>
      </c>
      <c r="Q673" s="151">
        <v>72</v>
      </c>
      <c r="R673" s="151">
        <v>0</v>
      </c>
      <c r="S673" s="152">
        <v>0.015</v>
      </c>
      <c r="T673" s="153">
        <v>132693</v>
      </c>
      <c r="U673" s="153">
        <v>2032</v>
      </c>
      <c r="V673" s="153">
        <v>2015</v>
      </c>
      <c r="W673" s="153">
        <v>1</v>
      </c>
      <c r="X673" s="151">
        <v>1839</v>
      </c>
      <c r="Y673" s="154">
        <v>0.0153060070990934</v>
      </c>
      <c r="Z673" s="154">
        <v>0.0144459228283596</v>
      </c>
      <c r="AA673" s="154">
        <v>0.0140702059762112</v>
      </c>
      <c r="AB673" s="155">
        <v>0.024120895088637</v>
      </c>
      <c r="AC673" s="156">
        <v>0.00037571685214843</v>
      </c>
      <c r="AD673" s="157">
        <v>36416</v>
      </c>
      <c r="AE673" s="158">
        <v>666</v>
      </c>
      <c r="AF673" s="158">
        <v>0</v>
      </c>
      <c r="AG673" s="158">
        <v>40018</v>
      </c>
      <c r="AH673" s="158">
        <v>565</v>
      </c>
      <c r="AI673" s="158">
        <v>1</v>
      </c>
      <c r="AJ673" s="155">
        <v>0.0182886643233743</v>
      </c>
      <c r="AK673" s="155">
        <v>0.0140936578539657</v>
      </c>
      <c r="AL673" s="156">
        <v>0.00419500646940863</v>
      </c>
    </row>
    <row r="674" spans="1:38">
      <c r="A674" s="166" t="s">
        <v>375</v>
      </c>
      <c r="B674" s="167" t="s">
        <v>1813</v>
      </c>
      <c r="C674" s="167" t="s">
        <v>492</v>
      </c>
      <c r="D674" s="150">
        <v>3028</v>
      </c>
      <c r="E674" s="150">
        <v>54</v>
      </c>
      <c r="F674" s="150">
        <v>40</v>
      </c>
      <c r="G674" s="150">
        <v>0</v>
      </c>
      <c r="H674" s="150">
        <v>0</v>
      </c>
      <c r="I674" s="151">
        <v>3985</v>
      </c>
      <c r="J674" s="151">
        <v>68</v>
      </c>
      <c r="K674" s="151">
        <v>68</v>
      </c>
      <c r="L674" s="151">
        <v>1</v>
      </c>
      <c r="M674" s="151">
        <v>0</v>
      </c>
      <c r="N674" s="151">
        <v>1811</v>
      </c>
      <c r="O674" s="151">
        <v>33</v>
      </c>
      <c r="P674" s="151">
        <v>33</v>
      </c>
      <c r="Q674" s="151">
        <v>13</v>
      </c>
      <c r="R674" s="151">
        <v>0</v>
      </c>
      <c r="S674" s="152">
        <v>0.015</v>
      </c>
      <c r="T674" s="153">
        <v>74329</v>
      </c>
      <c r="U674" s="153">
        <v>1109</v>
      </c>
      <c r="V674" s="153">
        <v>1095</v>
      </c>
      <c r="W674" s="153">
        <v>0</v>
      </c>
      <c r="X674" s="151">
        <v>961</v>
      </c>
      <c r="Y674" s="154">
        <v>0.0149201522958737</v>
      </c>
      <c r="Z674" s="154">
        <v>0.0178335535006605</v>
      </c>
      <c r="AA674" s="154">
        <v>0.0170639899623588</v>
      </c>
      <c r="AB674" s="155">
        <v>0.0182219768083932</v>
      </c>
      <c r="AC674" s="156">
        <v>0.000769563538301654</v>
      </c>
      <c r="AD674" s="157">
        <v>20526</v>
      </c>
      <c r="AE674" s="158">
        <v>344</v>
      </c>
      <c r="AF674" s="158">
        <v>0</v>
      </c>
      <c r="AG674" s="158">
        <v>22437</v>
      </c>
      <c r="AH674" s="158">
        <v>349</v>
      </c>
      <c r="AI674" s="158">
        <v>0</v>
      </c>
      <c r="AJ674" s="155">
        <v>0.0167592321933158</v>
      </c>
      <c r="AK674" s="155">
        <v>0.0155546641707893</v>
      </c>
      <c r="AL674" s="156">
        <v>0.00120456802252648</v>
      </c>
    </row>
    <row r="675" spans="1:38">
      <c r="A675" s="166" t="s">
        <v>375</v>
      </c>
      <c r="B675" s="167" t="s">
        <v>1813</v>
      </c>
      <c r="C675" s="167" t="s">
        <v>493</v>
      </c>
      <c r="D675" s="150">
        <v>4308</v>
      </c>
      <c r="E675" s="150">
        <v>53</v>
      </c>
      <c r="F675" s="150">
        <v>43</v>
      </c>
      <c r="G675" s="150">
        <v>0</v>
      </c>
      <c r="H675" s="150">
        <v>0</v>
      </c>
      <c r="I675" s="151">
        <v>5593</v>
      </c>
      <c r="J675" s="151">
        <v>60</v>
      </c>
      <c r="K675" s="151">
        <v>60</v>
      </c>
      <c r="L675" s="151">
        <v>14</v>
      </c>
      <c r="M675" s="151">
        <v>0</v>
      </c>
      <c r="N675" s="151">
        <v>2370</v>
      </c>
      <c r="O675" s="151">
        <v>42</v>
      </c>
      <c r="P675" s="151">
        <v>42</v>
      </c>
      <c r="Q675" s="151">
        <v>27</v>
      </c>
      <c r="R675" s="151">
        <v>0</v>
      </c>
      <c r="S675" s="152">
        <v>0.015</v>
      </c>
      <c r="T675" s="153">
        <v>104756</v>
      </c>
      <c r="U675" s="153">
        <v>1500</v>
      </c>
      <c r="V675" s="153">
        <v>1490</v>
      </c>
      <c r="W675" s="153">
        <v>2</v>
      </c>
      <c r="X675" s="151">
        <v>1369</v>
      </c>
      <c r="Y675" s="154">
        <v>0.01429989690328</v>
      </c>
      <c r="Z675" s="154">
        <v>0.0123026926648097</v>
      </c>
      <c r="AA675" s="154">
        <v>0.0107276953334525</v>
      </c>
      <c r="AB675" s="155">
        <v>0.0177215189873418</v>
      </c>
      <c r="AC675" s="156">
        <v>0.00157499733135713</v>
      </c>
      <c r="AD675" s="157">
        <v>28848</v>
      </c>
      <c r="AE675" s="158">
        <v>422</v>
      </c>
      <c r="AF675" s="158">
        <v>1</v>
      </c>
      <c r="AG675" s="158">
        <v>31434</v>
      </c>
      <c r="AH675" s="158">
        <v>465</v>
      </c>
      <c r="AI675" s="158">
        <v>1</v>
      </c>
      <c r="AJ675" s="155">
        <v>0.0145937326677759</v>
      </c>
      <c r="AK675" s="155">
        <v>0.0147610867213845</v>
      </c>
      <c r="AL675" s="156">
        <v>-0.00016735405360856</v>
      </c>
    </row>
    <row r="676" spans="1:38">
      <c r="A676" s="166" t="s">
        <v>375</v>
      </c>
      <c r="B676" s="167" t="s">
        <v>1813</v>
      </c>
      <c r="C676" s="167" t="s">
        <v>494</v>
      </c>
      <c r="D676" s="150">
        <v>4232</v>
      </c>
      <c r="E676" s="150">
        <v>62</v>
      </c>
      <c r="F676" s="150">
        <v>43</v>
      </c>
      <c r="G676" s="150">
        <v>0</v>
      </c>
      <c r="H676" s="150">
        <v>0</v>
      </c>
      <c r="I676" s="151">
        <v>5893</v>
      </c>
      <c r="J676" s="151">
        <v>70</v>
      </c>
      <c r="K676" s="151">
        <v>70</v>
      </c>
      <c r="L676" s="151">
        <v>12</v>
      </c>
      <c r="M676" s="151">
        <v>0</v>
      </c>
      <c r="N676" s="151">
        <v>2442</v>
      </c>
      <c r="O676" s="151">
        <v>27</v>
      </c>
      <c r="P676" s="151">
        <v>27</v>
      </c>
      <c r="Q676" s="151">
        <v>14</v>
      </c>
      <c r="R676" s="151">
        <v>0</v>
      </c>
      <c r="S676" s="152">
        <v>0.015</v>
      </c>
      <c r="T676" s="153">
        <v>105537</v>
      </c>
      <c r="U676" s="153">
        <v>1317</v>
      </c>
      <c r="V676" s="153">
        <v>1298</v>
      </c>
      <c r="W676" s="153">
        <v>0</v>
      </c>
      <c r="X676" s="151">
        <v>1173</v>
      </c>
      <c r="Y676" s="154">
        <v>0.0124790357883965</v>
      </c>
      <c r="Z676" s="154">
        <v>0.0146502835538752</v>
      </c>
      <c r="AA676" s="154">
        <v>0.0118784999151536</v>
      </c>
      <c r="AB676" s="155">
        <v>0.0110565110565111</v>
      </c>
      <c r="AC676" s="156">
        <v>0.00277178363872166</v>
      </c>
      <c r="AD676" s="157">
        <v>29447</v>
      </c>
      <c r="AE676" s="158">
        <v>376</v>
      </c>
      <c r="AF676" s="158">
        <v>0</v>
      </c>
      <c r="AG676" s="158">
        <v>32177</v>
      </c>
      <c r="AH676" s="158">
        <v>407</v>
      </c>
      <c r="AI676" s="158">
        <v>0</v>
      </c>
      <c r="AJ676" s="155">
        <v>0.0127687030936938</v>
      </c>
      <c r="AK676" s="155">
        <v>0.0126487864002238</v>
      </c>
      <c r="AL676" s="156">
        <v>0.000119916693469993</v>
      </c>
    </row>
    <row r="677" spans="1:38">
      <c r="A677" s="166" t="s">
        <v>375</v>
      </c>
      <c r="B677" s="167" t="s">
        <v>1813</v>
      </c>
      <c r="C677" s="167" t="s">
        <v>495</v>
      </c>
      <c r="D677" s="150">
        <v>4716</v>
      </c>
      <c r="E677" s="150">
        <v>67</v>
      </c>
      <c r="F677" s="150">
        <v>53</v>
      </c>
      <c r="G677" s="150">
        <v>0</v>
      </c>
      <c r="H677" s="150">
        <v>0</v>
      </c>
      <c r="I677" s="151">
        <v>6118</v>
      </c>
      <c r="J677" s="151">
        <v>81</v>
      </c>
      <c r="K677" s="151">
        <v>81</v>
      </c>
      <c r="L677" s="151">
        <v>16</v>
      </c>
      <c r="M677" s="151">
        <v>0</v>
      </c>
      <c r="N677" s="151">
        <v>3132</v>
      </c>
      <c r="O677" s="151">
        <v>64</v>
      </c>
      <c r="P677" s="151">
        <v>64</v>
      </c>
      <c r="Q677" s="151">
        <v>44</v>
      </c>
      <c r="R677" s="151">
        <v>0</v>
      </c>
      <c r="S677" s="152">
        <v>0.015</v>
      </c>
      <c r="T677" s="153">
        <v>122119</v>
      </c>
      <c r="U677" s="153">
        <v>1675</v>
      </c>
      <c r="V677" s="153">
        <v>1661</v>
      </c>
      <c r="W677" s="153">
        <v>0</v>
      </c>
      <c r="X677" s="151">
        <v>1505</v>
      </c>
      <c r="Y677" s="154">
        <v>0.0137161293492413</v>
      </c>
      <c r="Z677" s="154">
        <v>0.0142069550466497</v>
      </c>
      <c r="AA677" s="154">
        <v>0.0132396207911082</v>
      </c>
      <c r="AB677" s="155">
        <v>0.0204342273307791</v>
      </c>
      <c r="AC677" s="156">
        <v>0.000967334255541498</v>
      </c>
      <c r="AD677" s="157">
        <v>33474</v>
      </c>
      <c r="AE677" s="158">
        <v>558</v>
      </c>
      <c r="AF677" s="158">
        <v>0</v>
      </c>
      <c r="AG677" s="158">
        <v>37157</v>
      </c>
      <c r="AH677" s="158">
        <v>455</v>
      </c>
      <c r="AI677" s="158">
        <v>0</v>
      </c>
      <c r="AJ677" s="155">
        <v>0.0166696540598674</v>
      </c>
      <c r="AK677" s="155">
        <v>0.0122453373523158</v>
      </c>
      <c r="AL677" s="156">
        <v>0.00442431670755151</v>
      </c>
    </row>
    <row r="678" spans="1:38">
      <c r="A678" s="166" t="s">
        <v>375</v>
      </c>
      <c r="B678" s="167" t="s">
        <v>1813</v>
      </c>
      <c r="C678" s="167" t="s">
        <v>496</v>
      </c>
      <c r="D678" s="150">
        <v>5628</v>
      </c>
      <c r="E678" s="150">
        <v>48</v>
      </c>
      <c r="F678" s="150">
        <v>33</v>
      </c>
      <c r="G678" s="150">
        <v>0</v>
      </c>
      <c r="H678" s="150">
        <v>0</v>
      </c>
      <c r="I678" s="151">
        <v>7476</v>
      </c>
      <c r="J678" s="151">
        <v>63</v>
      </c>
      <c r="K678" s="151">
        <v>63</v>
      </c>
      <c r="L678" s="151">
        <v>5</v>
      </c>
      <c r="M678" s="151">
        <v>0</v>
      </c>
      <c r="N678" s="151">
        <v>3158</v>
      </c>
      <c r="O678" s="151">
        <v>53</v>
      </c>
      <c r="P678" s="151">
        <v>53</v>
      </c>
      <c r="Q678" s="151">
        <v>33</v>
      </c>
      <c r="R678" s="151">
        <v>0</v>
      </c>
      <c r="S678" s="152">
        <v>0.015</v>
      </c>
      <c r="T678" s="153">
        <v>136613</v>
      </c>
      <c r="U678" s="153">
        <v>1662</v>
      </c>
      <c r="V678" s="153">
        <v>1646</v>
      </c>
      <c r="W678" s="153">
        <v>4</v>
      </c>
      <c r="X678" s="151">
        <v>1504</v>
      </c>
      <c r="Y678" s="154">
        <v>0.0121364731028526</v>
      </c>
      <c r="Z678" s="154">
        <v>0.00852878464818763</v>
      </c>
      <c r="AA678" s="154">
        <v>0.00842696629213483</v>
      </c>
      <c r="AB678" s="155">
        <v>0.0167827739075364</v>
      </c>
      <c r="AC678" s="156">
        <v>0.000101818356052802</v>
      </c>
      <c r="AD678" s="157">
        <v>38246</v>
      </c>
      <c r="AE678" s="158">
        <v>513</v>
      </c>
      <c r="AF678" s="158">
        <v>0</v>
      </c>
      <c r="AG678" s="158">
        <v>42004</v>
      </c>
      <c r="AH678" s="158">
        <v>481</v>
      </c>
      <c r="AI678" s="158">
        <v>3</v>
      </c>
      <c r="AJ678" s="155">
        <v>0.0134131673900539</v>
      </c>
      <c r="AK678" s="155">
        <v>0.0113798685839444</v>
      </c>
      <c r="AL678" s="156">
        <v>0.00203329880610948</v>
      </c>
    </row>
    <row r="679" spans="1:38">
      <c r="A679" s="166" t="s">
        <v>375</v>
      </c>
      <c r="B679" s="167" t="s">
        <v>1813</v>
      </c>
      <c r="C679" s="167" t="s">
        <v>497</v>
      </c>
      <c r="D679" s="150">
        <v>1346</v>
      </c>
      <c r="E679" s="150">
        <v>22</v>
      </c>
      <c r="F679" s="150">
        <v>18</v>
      </c>
      <c r="G679" s="150">
        <v>0</v>
      </c>
      <c r="H679" s="150">
        <v>0</v>
      </c>
      <c r="I679" s="151">
        <v>1851</v>
      </c>
      <c r="J679" s="151">
        <v>15</v>
      </c>
      <c r="K679" s="151">
        <v>15</v>
      </c>
      <c r="L679" s="151">
        <v>2</v>
      </c>
      <c r="M679" s="151">
        <v>0</v>
      </c>
      <c r="N679" s="151">
        <v>665</v>
      </c>
      <c r="O679" s="151">
        <v>12</v>
      </c>
      <c r="P679" s="151">
        <v>12</v>
      </c>
      <c r="Q679" s="151">
        <v>10</v>
      </c>
      <c r="R679" s="151">
        <v>0</v>
      </c>
      <c r="S679" s="152">
        <v>0.015</v>
      </c>
      <c r="T679" s="153">
        <v>33988</v>
      </c>
      <c r="U679" s="153">
        <v>433</v>
      </c>
      <c r="V679" s="153">
        <v>428</v>
      </c>
      <c r="W679" s="153">
        <v>0</v>
      </c>
      <c r="X679" s="151">
        <v>387</v>
      </c>
      <c r="Y679" s="154">
        <v>0.0127397905142992</v>
      </c>
      <c r="Z679" s="154">
        <v>0.0163447251114413</v>
      </c>
      <c r="AA679" s="154">
        <v>0.00810372771474878</v>
      </c>
      <c r="AB679" s="155">
        <v>0.0180451127819549</v>
      </c>
      <c r="AC679" s="156">
        <v>0.00824099739669252</v>
      </c>
      <c r="AD679" s="157">
        <v>9262</v>
      </c>
      <c r="AE679" s="158">
        <v>133</v>
      </c>
      <c r="AF679" s="158">
        <v>0</v>
      </c>
      <c r="AG679" s="158">
        <v>10617</v>
      </c>
      <c r="AH679" s="158">
        <v>114</v>
      </c>
      <c r="AI679" s="158">
        <v>0</v>
      </c>
      <c r="AJ679" s="155">
        <v>0.0143597495141438</v>
      </c>
      <c r="AK679" s="155">
        <v>0.0107374964679288</v>
      </c>
      <c r="AL679" s="156">
        <v>0.00362225304621502</v>
      </c>
    </row>
    <row r="680" spans="1:38">
      <c r="A680" s="166" t="s">
        <v>375</v>
      </c>
      <c r="B680" s="167" t="s">
        <v>1813</v>
      </c>
      <c r="C680" s="167" t="s">
        <v>498</v>
      </c>
      <c r="D680" s="150">
        <v>5644</v>
      </c>
      <c r="E680" s="150">
        <v>67</v>
      </c>
      <c r="F680" s="150">
        <v>47</v>
      </c>
      <c r="G680" s="150">
        <v>0</v>
      </c>
      <c r="H680" s="150">
        <v>0</v>
      </c>
      <c r="I680" s="151">
        <v>7399</v>
      </c>
      <c r="J680" s="151">
        <v>79</v>
      </c>
      <c r="K680" s="151">
        <v>78</v>
      </c>
      <c r="L680" s="151">
        <v>26</v>
      </c>
      <c r="M680" s="151">
        <v>0</v>
      </c>
      <c r="N680" s="151">
        <v>3394</v>
      </c>
      <c r="O680" s="151">
        <v>78</v>
      </c>
      <c r="P680" s="151">
        <v>78</v>
      </c>
      <c r="Q680" s="151">
        <v>59</v>
      </c>
      <c r="R680" s="151">
        <v>0</v>
      </c>
      <c r="S680" s="152">
        <v>0.015</v>
      </c>
      <c r="T680" s="153">
        <v>141839</v>
      </c>
      <c r="U680" s="153">
        <v>2060</v>
      </c>
      <c r="V680" s="153">
        <v>2038</v>
      </c>
      <c r="W680" s="153">
        <v>1</v>
      </c>
      <c r="X680" s="151">
        <v>1897</v>
      </c>
      <c r="Y680" s="154">
        <v>0.014516458801881</v>
      </c>
      <c r="Z680" s="154">
        <v>0.0118710134656272</v>
      </c>
      <c r="AA680" s="154">
        <v>0.010677118529531</v>
      </c>
      <c r="AB680" s="155">
        <v>0.0229817324690631</v>
      </c>
      <c r="AC680" s="156">
        <v>0.0011938949360962</v>
      </c>
      <c r="AD680" s="157">
        <v>38498</v>
      </c>
      <c r="AE680" s="158">
        <v>539</v>
      </c>
      <c r="AF680" s="158">
        <v>0</v>
      </c>
      <c r="AG680" s="158">
        <v>42881</v>
      </c>
      <c r="AH680" s="158">
        <v>641</v>
      </c>
      <c r="AI680" s="158">
        <v>1</v>
      </c>
      <c r="AJ680" s="155">
        <v>0.0140007273105096</v>
      </c>
      <c r="AK680" s="155">
        <v>0.014925025069378</v>
      </c>
      <c r="AL680" s="156">
        <v>-0.00092429775886841</v>
      </c>
    </row>
    <row r="681" spans="1:38">
      <c r="A681" s="166" t="s">
        <v>375</v>
      </c>
      <c r="B681" s="167" t="s">
        <v>1813</v>
      </c>
      <c r="C681" s="167" t="s">
        <v>499</v>
      </c>
      <c r="D681" s="150">
        <v>4824</v>
      </c>
      <c r="E681" s="150">
        <v>57</v>
      </c>
      <c r="F681" s="150">
        <v>35</v>
      </c>
      <c r="G681" s="150">
        <v>1</v>
      </c>
      <c r="H681" s="150">
        <v>0</v>
      </c>
      <c r="I681" s="151">
        <v>6106</v>
      </c>
      <c r="J681" s="151">
        <v>68</v>
      </c>
      <c r="K681" s="151">
        <v>68</v>
      </c>
      <c r="L681" s="151">
        <v>4</v>
      </c>
      <c r="M681" s="151">
        <v>0</v>
      </c>
      <c r="N681" s="151">
        <v>3164</v>
      </c>
      <c r="O681" s="151">
        <v>50</v>
      </c>
      <c r="P681" s="151">
        <v>50</v>
      </c>
      <c r="Q681" s="151">
        <v>21</v>
      </c>
      <c r="R681" s="151">
        <v>0</v>
      </c>
      <c r="S681" s="152">
        <v>0.015</v>
      </c>
      <c r="T681" s="153">
        <v>117638</v>
      </c>
      <c r="U681" s="153">
        <v>1195</v>
      </c>
      <c r="V681" s="153">
        <v>1173</v>
      </c>
      <c r="W681" s="153">
        <v>0</v>
      </c>
      <c r="X681" s="151">
        <v>1025</v>
      </c>
      <c r="Y681" s="154">
        <v>0.0101582821877285</v>
      </c>
      <c r="Z681" s="154">
        <v>0.01181592039801</v>
      </c>
      <c r="AA681" s="154">
        <v>0.0111365869636423</v>
      </c>
      <c r="AB681" s="155">
        <v>0.015802781289507</v>
      </c>
      <c r="AC681" s="156">
        <v>0.000679333434367631</v>
      </c>
      <c r="AD681" s="157">
        <v>33547</v>
      </c>
      <c r="AE681" s="158">
        <v>403</v>
      </c>
      <c r="AF681" s="158">
        <v>0</v>
      </c>
      <c r="AG681" s="158">
        <v>35951</v>
      </c>
      <c r="AH681" s="158">
        <v>335</v>
      </c>
      <c r="AI681" s="158">
        <v>0</v>
      </c>
      <c r="AJ681" s="155">
        <v>0.0120129966912093</v>
      </c>
      <c r="AK681" s="155">
        <v>0.0093182387138049</v>
      </c>
      <c r="AL681" s="156">
        <v>0.00269475797740445</v>
      </c>
    </row>
    <row r="682" spans="1:38">
      <c r="A682" s="166" t="s">
        <v>375</v>
      </c>
      <c r="B682" s="167" t="s">
        <v>1813</v>
      </c>
      <c r="C682" s="167" t="s">
        <v>500</v>
      </c>
      <c r="D682" s="150">
        <v>3329</v>
      </c>
      <c r="E682" s="150">
        <v>72</v>
      </c>
      <c r="F682" s="150">
        <v>55</v>
      </c>
      <c r="G682" s="150">
        <v>0</v>
      </c>
      <c r="H682" s="150">
        <v>0</v>
      </c>
      <c r="I682" s="151">
        <v>4192</v>
      </c>
      <c r="J682" s="151">
        <v>50</v>
      </c>
      <c r="K682" s="151">
        <v>50</v>
      </c>
      <c r="L682" s="151">
        <v>11</v>
      </c>
      <c r="M682" s="151">
        <v>0</v>
      </c>
      <c r="N682" s="151">
        <v>1783</v>
      </c>
      <c r="O682" s="151">
        <v>44</v>
      </c>
      <c r="P682" s="151">
        <v>44</v>
      </c>
      <c r="Q682" s="151">
        <v>28</v>
      </c>
      <c r="R682" s="151">
        <v>0</v>
      </c>
      <c r="S682" s="152">
        <v>0.015</v>
      </c>
      <c r="T682" s="153">
        <v>81502</v>
      </c>
      <c r="U682" s="153">
        <v>1297</v>
      </c>
      <c r="V682" s="153">
        <v>1280</v>
      </c>
      <c r="W682" s="153">
        <v>0</v>
      </c>
      <c r="X682" s="151">
        <v>1160</v>
      </c>
      <c r="Y682" s="154">
        <v>0.0159137199087139</v>
      </c>
      <c r="Z682" s="154">
        <v>0.021628116551517</v>
      </c>
      <c r="AA682" s="154">
        <v>0.0119274809160305</v>
      </c>
      <c r="AB682" s="155">
        <v>0.0246775098149187</v>
      </c>
      <c r="AC682" s="156">
        <v>0.00970063563548644</v>
      </c>
      <c r="AD682" s="157">
        <v>22059</v>
      </c>
      <c r="AE682" s="158">
        <v>391</v>
      </c>
      <c r="AF682" s="158">
        <v>0</v>
      </c>
      <c r="AG682" s="158">
        <v>24729</v>
      </c>
      <c r="AH682" s="158">
        <v>411</v>
      </c>
      <c r="AI682" s="158">
        <v>0</v>
      </c>
      <c r="AJ682" s="155">
        <v>0.0177251915318011</v>
      </c>
      <c r="AK682" s="155">
        <v>0.016620162562174</v>
      </c>
      <c r="AL682" s="156">
        <v>0.00110502896962712</v>
      </c>
    </row>
    <row r="683" spans="1:38">
      <c r="A683" s="166" t="s">
        <v>375</v>
      </c>
      <c r="B683" s="167" t="s">
        <v>1813</v>
      </c>
      <c r="C683" s="167" t="s">
        <v>501</v>
      </c>
      <c r="D683" s="150">
        <v>1857</v>
      </c>
      <c r="E683" s="150">
        <v>25</v>
      </c>
      <c r="F683" s="150">
        <v>14</v>
      </c>
      <c r="G683" s="150">
        <v>0</v>
      </c>
      <c r="H683" s="150">
        <v>0</v>
      </c>
      <c r="I683" s="151">
        <v>2191</v>
      </c>
      <c r="J683" s="151">
        <v>37</v>
      </c>
      <c r="K683" s="151">
        <v>37</v>
      </c>
      <c r="L683" s="151">
        <v>10</v>
      </c>
      <c r="M683" s="151">
        <v>0</v>
      </c>
      <c r="N683" s="151">
        <v>894</v>
      </c>
      <c r="O683" s="151">
        <v>20</v>
      </c>
      <c r="P683" s="151">
        <v>20</v>
      </c>
      <c r="Q683" s="151">
        <v>13</v>
      </c>
      <c r="R683" s="151">
        <v>0</v>
      </c>
      <c r="S683" s="152">
        <v>0.015</v>
      </c>
      <c r="T683" s="153">
        <v>42544</v>
      </c>
      <c r="U683" s="153">
        <v>601</v>
      </c>
      <c r="V683" s="153">
        <v>590</v>
      </c>
      <c r="W683" s="153">
        <v>2</v>
      </c>
      <c r="X683" s="151">
        <v>533</v>
      </c>
      <c r="Y683" s="154">
        <v>0.0140795411808951</v>
      </c>
      <c r="Z683" s="154">
        <v>0.0134625740441572</v>
      </c>
      <c r="AA683" s="154">
        <v>0.016887266088544</v>
      </c>
      <c r="AB683" s="155">
        <v>0.0223713646532438</v>
      </c>
      <c r="AC683" s="156">
        <v>-0.0034246920443868</v>
      </c>
      <c r="AD683" s="157">
        <v>11868</v>
      </c>
      <c r="AE683" s="158">
        <v>172</v>
      </c>
      <c r="AF683" s="158">
        <v>0</v>
      </c>
      <c r="AG683" s="158">
        <v>13050</v>
      </c>
      <c r="AH683" s="158">
        <v>180</v>
      </c>
      <c r="AI683" s="158">
        <v>1</v>
      </c>
      <c r="AJ683" s="155">
        <v>0.0144927536231884</v>
      </c>
      <c r="AK683" s="155">
        <v>0.0137164750957854</v>
      </c>
      <c r="AL683" s="156">
        <v>0.000776278527402965</v>
      </c>
    </row>
    <row r="684" spans="1:38">
      <c r="A684" s="166" t="s">
        <v>375</v>
      </c>
      <c r="B684" s="167" t="s">
        <v>1813</v>
      </c>
      <c r="C684" s="167" t="s">
        <v>502</v>
      </c>
      <c r="D684" s="150">
        <v>2791</v>
      </c>
      <c r="E684" s="150">
        <v>44</v>
      </c>
      <c r="F684" s="150">
        <v>35</v>
      </c>
      <c r="G684" s="150">
        <v>1</v>
      </c>
      <c r="H684" s="150">
        <v>0</v>
      </c>
      <c r="I684" s="151">
        <v>3557</v>
      </c>
      <c r="J684" s="151">
        <v>33</v>
      </c>
      <c r="K684" s="151">
        <v>33</v>
      </c>
      <c r="L684" s="151">
        <v>10</v>
      </c>
      <c r="M684" s="151">
        <v>0</v>
      </c>
      <c r="N684" s="151">
        <v>1962</v>
      </c>
      <c r="O684" s="151">
        <v>33</v>
      </c>
      <c r="P684" s="151">
        <v>33</v>
      </c>
      <c r="Q684" s="151">
        <v>23</v>
      </c>
      <c r="R684" s="151">
        <v>0</v>
      </c>
      <c r="S684" s="152">
        <v>0.015</v>
      </c>
      <c r="T684" s="153">
        <v>68526</v>
      </c>
      <c r="U684" s="153">
        <v>794</v>
      </c>
      <c r="V684" s="153">
        <v>785</v>
      </c>
      <c r="W684" s="153">
        <v>0</v>
      </c>
      <c r="X684" s="151">
        <v>713</v>
      </c>
      <c r="Y684" s="154">
        <v>0.0115868429501211</v>
      </c>
      <c r="Z684" s="154">
        <v>0.0157649587961304</v>
      </c>
      <c r="AA684" s="154">
        <v>0.00927748102333427</v>
      </c>
      <c r="AB684" s="155">
        <v>0.0168195718654434</v>
      </c>
      <c r="AC684" s="156">
        <v>0.00648747777279615</v>
      </c>
      <c r="AD684" s="157">
        <v>19261</v>
      </c>
      <c r="AE684" s="158">
        <v>244</v>
      </c>
      <c r="AF684" s="158">
        <v>0</v>
      </c>
      <c r="AG684" s="158">
        <v>20835</v>
      </c>
      <c r="AH684" s="158">
        <v>221</v>
      </c>
      <c r="AI684" s="158">
        <v>0</v>
      </c>
      <c r="AJ684" s="155">
        <v>0.0126680857691709</v>
      </c>
      <c r="AK684" s="155">
        <v>0.0106071514278858</v>
      </c>
      <c r="AL684" s="156">
        <v>0.00206093434128509</v>
      </c>
    </row>
    <row r="685" spans="1:38">
      <c r="A685" s="166" t="s">
        <v>375</v>
      </c>
      <c r="B685" s="167" t="s">
        <v>1813</v>
      </c>
      <c r="C685" s="167" t="s">
        <v>503</v>
      </c>
      <c r="D685" s="150">
        <v>3873</v>
      </c>
      <c r="E685" s="150">
        <v>57</v>
      </c>
      <c r="F685" s="150">
        <v>39</v>
      </c>
      <c r="G685" s="150">
        <v>0</v>
      </c>
      <c r="H685" s="150">
        <v>0</v>
      </c>
      <c r="I685" s="151">
        <v>4863</v>
      </c>
      <c r="J685" s="151">
        <v>71</v>
      </c>
      <c r="K685" s="151">
        <v>71</v>
      </c>
      <c r="L685" s="151">
        <v>11</v>
      </c>
      <c r="M685" s="151">
        <v>0</v>
      </c>
      <c r="N685" s="151">
        <v>2007</v>
      </c>
      <c r="O685" s="151">
        <v>31</v>
      </c>
      <c r="P685" s="151">
        <v>31</v>
      </c>
      <c r="Q685" s="151">
        <v>22</v>
      </c>
      <c r="R685" s="151">
        <v>0</v>
      </c>
      <c r="S685" s="152">
        <v>0.015</v>
      </c>
      <c r="T685" s="153">
        <v>90162</v>
      </c>
      <c r="U685" s="153">
        <v>1268</v>
      </c>
      <c r="V685" s="153">
        <v>1250</v>
      </c>
      <c r="W685" s="153">
        <v>1</v>
      </c>
      <c r="X685" s="151">
        <v>1123</v>
      </c>
      <c r="Y685" s="154">
        <v>0.0140524833078237</v>
      </c>
      <c r="Z685" s="154">
        <v>0.0147172734314485</v>
      </c>
      <c r="AA685" s="154">
        <v>0.0146000411268764</v>
      </c>
      <c r="AB685" s="155">
        <v>0.0154459392127554</v>
      </c>
      <c r="AC685" s="156">
        <v>0.000117232304572076</v>
      </c>
      <c r="AD685" s="157">
        <v>25287</v>
      </c>
      <c r="AE685" s="158">
        <v>393</v>
      </c>
      <c r="AF685" s="158">
        <v>0</v>
      </c>
      <c r="AG685" s="158">
        <v>27484</v>
      </c>
      <c r="AH685" s="158">
        <v>371</v>
      </c>
      <c r="AI685" s="158">
        <v>0</v>
      </c>
      <c r="AJ685" s="155">
        <v>0.0155415826313916</v>
      </c>
      <c r="AK685" s="155">
        <v>0.013498762916606</v>
      </c>
      <c r="AL685" s="156">
        <v>0.0020428197147856</v>
      </c>
    </row>
    <row r="686" spans="1:38">
      <c r="A686" s="166" t="s">
        <v>375</v>
      </c>
      <c r="B686" s="167" t="s">
        <v>1814</v>
      </c>
      <c r="C686" s="167" t="s">
        <v>504</v>
      </c>
      <c r="D686" s="150">
        <v>3132</v>
      </c>
      <c r="E686" s="150">
        <v>38</v>
      </c>
      <c r="F686" s="150">
        <v>23</v>
      </c>
      <c r="G686" s="150">
        <v>0</v>
      </c>
      <c r="H686" s="150">
        <v>0</v>
      </c>
      <c r="I686" s="151">
        <v>3525</v>
      </c>
      <c r="J686" s="151">
        <v>51</v>
      </c>
      <c r="K686" s="151">
        <v>51</v>
      </c>
      <c r="L686" s="151">
        <v>14</v>
      </c>
      <c r="M686" s="151">
        <v>0</v>
      </c>
      <c r="N686" s="151">
        <v>2886</v>
      </c>
      <c r="O686" s="151">
        <v>29</v>
      </c>
      <c r="P686" s="151">
        <v>29</v>
      </c>
      <c r="Q686" s="151">
        <v>16</v>
      </c>
      <c r="R686" s="151">
        <v>0</v>
      </c>
      <c r="S686" s="152">
        <v>0.015</v>
      </c>
      <c r="T686" s="153">
        <v>75475</v>
      </c>
      <c r="U686" s="153">
        <v>974</v>
      </c>
      <c r="V686" s="153">
        <v>958</v>
      </c>
      <c r="W686" s="153">
        <v>0</v>
      </c>
      <c r="X686" s="151">
        <v>876</v>
      </c>
      <c r="Y686" s="154">
        <v>0.0129049354090759</v>
      </c>
      <c r="Z686" s="154">
        <v>0.0121328224776501</v>
      </c>
      <c r="AA686" s="154">
        <v>0.014468085106383</v>
      </c>
      <c r="AB686" s="155">
        <v>0.01004851004851</v>
      </c>
      <c r="AC686" s="156">
        <v>-0.00233526262873292</v>
      </c>
      <c r="AD686" s="157">
        <v>20291</v>
      </c>
      <c r="AE686" s="158">
        <v>292</v>
      </c>
      <c r="AF686" s="158">
        <v>0</v>
      </c>
      <c r="AG686" s="158">
        <v>22372</v>
      </c>
      <c r="AH686" s="158">
        <v>311</v>
      </c>
      <c r="AI686" s="158">
        <v>0</v>
      </c>
      <c r="AJ686" s="155">
        <v>0.0143906165294958</v>
      </c>
      <c r="AK686" s="155">
        <v>0.0139013052029322</v>
      </c>
      <c r="AL686" s="156">
        <v>0.0004893113265636</v>
      </c>
    </row>
    <row r="687" spans="1:38">
      <c r="A687" s="166" t="s">
        <v>375</v>
      </c>
      <c r="B687" s="167" t="s">
        <v>1814</v>
      </c>
      <c r="C687" s="167" t="s">
        <v>505</v>
      </c>
      <c r="D687" s="150">
        <v>2499</v>
      </c>
      <c r="E687" s="150">
        <v>45</v>
      </c>
      <c r="F687" s="150">
        <v>34</v>
      </c>
      <c r="G687" s="150">
        <v>0</v>
      </c>
      <c r="H687" s="150">
        <v>0</v>
      </c>
      <c r="I687" s="151">
        <v>2879</v>
      </c>
      <c r="J687" s="151">
        <v>32</v>
      </c>
      <c r="K687" s="151">
        <v>32</v>
      </c>
      <c r="L687" s="151">
        <v>5</v>
      </c>
      <c r="M687" s="151">
        <v>0</v>
      </c>
      <c r="N687" s="151">
        <v>2344</v>
      </c>
      <c r="O687" s="151">
        <v>30</v>
      </c>
      <c r="P687" s="151">
        <v>30</v>
      </c>
      <c r="Q687" s="151">
        <v>12</v>
      </c>
      <c r="R687" s="151">
        <v>0</v>
      </c>
      <c r="S687" s="152">
        <v>0.015</v>
      </c>
      <c r="T687" s="153">
        <v>62863</v>
      </c>
      <c r="U687" s="153">
        <v>1049</v>
      </c>
      <c r="V687" s="153">
        <v>1038</v>
      </c>
      <c r="W687" s="153">
        <v>0</v>
      </c>
      <c r="X687" s="151">
        <v>942</v>
      </c>
      <c r="Y687" s="154">
        <v>0.0166870814310485</v>
      </c>
      <c r="Z687" s="154">
        <v>0.0180072028811525</v>
      </c>
      <c r="AA687" s="154">
        <v>0.0111149704758597</v>
      </c>
      <c r="AB687" s="155">
        <v>0.0127986348122867</v>
      </c>
      <c r="AC687" s="156">
        <v>0.00689223240529279</v>
      </c>
      <c r="AD687" s="157">
        <v>17013</v>
      </c>
      <c r="AE687" s="158">
        <v>271</v>
      </c>
      <c r="AF687" s="158">
        <v>0</v>
      </c>
      <c r="AG687" s="158">
        <v>18611</v>
      </c>
      <c r="AH687" s="158">
        <v>338</v>
      </c>
      <c r="AI687" s="158">
        <v>0</v>
      </c>
      <c r="AJ687" s="155">
        <v>0.0159289954740493</v>
      </c>
      <c r="AK687" s="155">
        <v>0.018161302455537</v>
      </c>
      <c r="AL687" s="156">
        <v>-0.00223230698148779</v>
      </c>
    </row>
    <row r="688" spans="1:38">
      <c r="A688" s="166" t="s">
        <v>375</v>
      </c>
      <c r="B688" s="167" t="s">
        <v>1814</v>
      </c>
      <c r="C688" s="167" t="s">
        <v>506</v>
      </c>
      <c r="D688" s="150">
        <v>4310</v>
      </c>
      <c r="E688" s="150">
        <v>63</v>
      </c>
      <c r="F688" s="150">
        <v>29</v>
      </c>
      <c r="G688" s="150">
        <v>0</v>
      </c>
      <c r="H688" s="150">
        <v>0</v>
      </c>
      <c r="I688" s="151">
        <v>4545</v>
      </c>
      <c r="J688" s="151">
        <v>60</v>
      </c>
      <c r="K688" s="151">
        <v>60</v>
      </c>
      <c r="L688" s="151">
        <v>9</v>
      </c>
      <c r="M688" s="151">
        <v>0</v>
      </c>
      <c r="N688" s="151">
        <v>4104</v>
      </c>
      <c r="O688" s="151">
        <v>42</v>
      </c>
      <c r="P688" s="151">
        <v>42</v>
      </c>
      <c r="Q688" s="151">
        <v>23</v>
      </c>
      <c r="R688" s="151">
        <v>0</v>
      </c>
      <c r="S688" s="152">
        <v>0.015</v>
      </c>
      <c r="T688" s="153">
        <v>101097</v>
      </c>
      <c r="U688" s="153">
        <v>1269</v>
      </c>
      <c r="V688" s="153">
        <v>1235</v>
      </c>
      <c r="W688" s="153">
        <v>1</v>
      </c>
      <c r="X688" s="151">
        <v>1122</v>
      </c>
      <c r="Y688" s="154">
        <v>0.0125424097648793</v>
      </c>
      <c r="Z688" s="154">
        <v>0.0146171693735499</v>
      </c>
      <c r="AA688" s="154">
        <v>0.0132013201320132</v>
      </c>
      <c r="AB688" s="155">
        <v>0.010233918128655</v>
      </c>
      <c r="AC688" s="156">
        <v>0.00141584924153668</v>
      </c>
      <c r="AD688" s="157">
        <v>28053</v>
      </c>
      <c r="AE688" s="158">
        <v>369</v>
      </c>
      <c r="AF688" s="158">
        <v>0</v>
      </c>
      <c r="AG688" s="158">
        <v>29952</v>
      </c>
      <c r="AH688" s="158">
        <v>401</v>
      </c>
      <c r="AI688" s="158">
        <v>0</v>
      </c>
      <c r="AJ688" s="155">
        <v>0.013153673403914</v>
      </c>
      <c r="AK688" s="155">
        <v>0.0133880876068376</v>
      </c>
      <c r="AL688" s="156">
        <v>-0.000234414202923586</v>
      </c>
    </row>
    <row r="689" spans="1:38">
      <c r="A689" s="166" t="s">
        <v>375</v>
      </c>
      <c r="B689" s="167" t="s">
        <v>1814</v>
      </c>
      <c r="C689" s="167" t="s">
        <v>507</v>
      </c>
      <c r="D689" s="150">
        <v>2743</v>
      </c>
      <c r="E689" s="150">
        <v>52</v>
      </c>
      <c r="F689" s="150">
        <v>35</v>
      </c>
      <c r="G689" s="150">
        <v>0</v>
      </c>
      <c r="H689" s="150">
        <v>0</v>
      </c>
      <c r="I689" s="151">
        <v>3239</v>
      </c>
      <c r="J689" s="151">
        <v>43</v>
      </c>
      <c r="K689" s="151">
        <v>43</v>
      </c>
      <c r="L689" s="151">
        <v>6</v>
      </c>
      <c r="M689" s="151">
        <v>0</v>
      </c>
      <c r="N689" s="151">
        <v>2756</v>
      </c>
      <c r="O689" s="151">
        <v>52</v>
      </c>
      <c r="P689" s="151">
        <v>52</v>
      </c>
      <c r="Q689" s="151">
        <v>42</v>
      </c>
      <c r="R689" s="151">
        <v>0</v>
      </c>
      <c r="S689" s="152">
        <v>0.015</v>
      </c>
      <c r="T689" s="153">
        <v>73085</v>
      </c>
      <c r="U689" s="153">
        <v>1201</v>
      </c>
      <c r="V689" s="153">
        <v>1184</v>
      </c>
      <c r="W689" s="153">
        <v>0</v>
      </c>
      <c r="X689" s="151">
        <v>1088</v>
      </c>
      <c r="Y689" s="154">
        <v>0.0164329205719368</v>
      </c>
      <c r="Z689" s="154">
        <v>0.018957345971564</v>
      </c>
      <c r="AA689" s="154">
        <v>0.0132757023772769</v>
      </c>
      <c r="AB689" s="155">
        <v>0.0188679245283019</v>
      </c>
      <c r="AC689" s="156">
        <v>0.00568164359428705</v>
      </c>
      <c r="AD689" s="157">
        <v>19187</v>
      </c>
      <c r="AE689" s="158">
        <v>389</v>
      </c>
      <c r="AF689" s="158">
        <v>0</v>
      </c>
      <c r="AG689" s="158">
        <v>21826</v>
      </c>
      <c r="AH689" s="158">
        <v>347</v>
      </c>
      <c r="AI689" s="158">
        <v>0</v>
      </c>
      <c r="AJ689" s="155">
        <v>0.0202741439516339</v>
      </c>
      <c r="AK689" s="155">
        <v>0.0158984697150188</v>
      </c>
      <c r="AL689" s="156">
        <v>0.00437567423661513</v>
      </c>
    </row>
    <row r="690" spans="1:38">
      <c r="A690" s="166" t="s">
        <v>375</v>
      </c>
      <c r="B690" s="167" t="s">
        <v>1814</v>
      </c>
      <c r="C690" s="167" t="s">
        <v>508</v>
      </c>
      <c r="D690" s="150">
        <v>1677</v>
      </c>
      <c r="E690" s="150">
        <v>33</v>
      </c>
      <c r="F690" s="150">
        <v>27</v>
      </c>
      <c r="G690" s="150">
        <v>0</v>
      </c>
      <c r="H690" s="150">
        <v>0</v>
      </c>
      <c r="I690" s="151">
        <v>1809</v>
      </c>
      <c r="J690" s="151">
        <v>28</v>
      </c>
      <c r="K690" s="151">
        <v>28</v>
      </c>
      <c r="L690" s="151">
        <v>8</v>
      </c>
      <c r="M690" s="151">
        <v>0</v>
      </c>
      <c r="N690" s="151">
        <v>1628</v>
      </c>
      <c r="O690" s="151">
        <v>21</v>
      </c>
      <c r="P690" s="151">
        <v>21</v>
      </c>
      <c r="Q690" s="151">
        <v>12</v>
      </c>
      <c r="R690" s="151">
        <v>0</v>
      </c>
      <c r="S690" s="152">
        <v>0.015</v>
      </c>
      <c r="T690" s="153">
        <v>40117</v>
      </c>
      <c r="U690" s="153">
        <v>588</v>
      </c>
      <c r="V690" s="153">
        <v>582</v>
      </c>
      <c r="W690" s="153">
        <v>0</v>
      </c>
      <c r="X690" s="151">
        <v>521</v>
      </c>
      <c r="Y690" s="154">
        <v>0.0146571279008899</v>
      </c>
      <c r="Z690" s="154">
        <v>0.0196779964221825</v>
      </c>
      <c r="AA690" s="154">
        <v>0.0154781647318961</v>
      </c>
      <c r="AB690" s="155">
        <v>0.0128992628992629</v>
      </c>
      <c r="AC690" s="156">
        <v>0.00419983169028639</v>
      </c>
      <c r="AD690" s="157">
        <v>10995</v>
      </c>
      <c r="AE690" s="158">
        <v>178</v>
      </c>
      <c r="AF690" s="158">
        <v>0</v>
      </c>
      <c r="AG690" s="158">
        <v>11920</v>
      </c>
      <c r="AH690" s="158">
        <v>168</v>
      </c>
      <c r="AI690" s="158">
        <v>0</v>
      </c>
      <c r="AJ690" s="155">
        <v>0.0161891768985903</v>
      </c>
      <c r="AK690" s="155">
        <v>0.0140939597315436</v>
      </c>
      <c r="AL690" s="156">
        <v>0.00209521716704664</v>
      </c>
    </row>
    <row r="691" spans="1:38">
      <c r="A691" s="166" t="s">
        <v>375</v>
      </c>
      <c r="B691" s="167" t="s">
        <v>1814</v>
      </c>
      <c r="C691" s="167" t="s">
        <v>509</v>
      </c>
      <c r="D691" s="150">
        <v>5119</v>
      </c>
      <c r="E691" s="150">
        <v>74</v>
      </c>
      <c r="F691" s="150">
        <v>55</v>
      </c>
      <c r="G691" s="150">
        <v>4</v>
      </c>
      <c r="H691" s="150">
        <v>0</v>
      </c>
      <c r="I691" s="151">
        <v>5906</v>
      </c>
      <c r="J691" s="151">
        <v>63</v>
      </c>
      <c r="K691" s="151">
        <v>63</v>
      </c>
      <c r="L691" s="151">
        <v>16</v>
      </c>
      <c r="M691" s="151">
        <v>0</v>
      </c>
      <c r="N691" s="151">
        <v>4921</v>
      </c>
      <c r="O691" s="151">
        <v>54</v>
      </c>
      <c r="P691" s="151">
        <v>54</v>
      </c>
      <c r="Q691" s="151">
        <v>46</v>
      </c>
      <c r="R691" s="151">
        <v>0</v>
      </c>
      <c r="S691" s="152">
        <v>0.015</v>
      </c>
      <c r="T691" s="153">
        <v>128864</v>
      </c>
      <c r="U691" s="153">
        <v>1650</v>
      </c>
      <c r="V691" s="153">
        <v>1631</v>
      </c>
      <c r="W691" s="153">
        <v>0</v>
      </c>
      <c r="X691" s="151">
        <v>1512</v>
      </c>
      <c r="Y691" s="154">
        <v>0.0128041966724609</v>
      </c>
      <c r="Z691" s="154">
        <v>0.0144559484274272</v>
      </c>
      <c r="AA691" s="154">
        <v>0.0106671181848967</v>
      </c>
      <c r="AB691" s="155">
        <v>0.010973379394432</v>
      </c>
      <c r="AC691" s="156">
        <v>0.00378883024253052</v>
      </c>
      <c r="AD691" s="157">
        <v>35057</v>
      </c>
      <c r="AE691" s="158">
        <v>461</v>
      </c>
      <c r="AF691" s="158">
        <v>0</v>
      </c>
      <c r="AG691" s="158">
        <v>38345</v>
      </c>
      <c r="AH691" s="158">
        <v>507</v>
      </c>
      <c r="AI691" s="158">
        <v>0</v>
      </c>
      <c r="AJ691" s="155">
        <v>0.0131500128362381</v>
      </c>
      <c r="AK691" s="155">
        <v>0.0132220628504368</v>
      </c>
      <c r="AL691" s="156">
        <v>-7.20500141986966e-5</v>
      </c>
    </row>
    <row r="692" spans="1:38">
      <c r="A692" s="166" t="s">
        <v>375</v>
      </c>
      <c r="B692" s="167" t="s">
        <v>1814</v>
      </c>
      <c r="C692" s="167" t="s">
        <v>510</v>
      </c>
      <c r="D692" s="150">
        <v>2939</v>
      </c>
      <c r="E692" s="150">
        <v>44</v>
      </c>
      <c r="F692" s="150">
        <v>31</v>
      </c>
      <c r="G692" s="150">
        <v>0</v>
      </c>
      <c r="H692" s="150">
        <v>1</v>
      </c>
      <c r="I692" s="151">
        <v>3509</v>
      </c>
      <c r="J692" s="151">
        <v>68</v>
      </c>
      <c r="K692" s="151">
        <v>68</v>
      </c>
      <c r="L692" s="151">
        <v>22</v>
      </c>
      <c r="M692" s="151">
        <v>0</v>
      </c>
      <c r="N692" s="151">
        <v>2897</v>
      </c>
      <c r="O692" s="151">
        <v>57</v>
      </c>
      <c r="P692" s="151">
        <v>57</v>
      </c>
      <c r="Q692" s="151">
        <v>51</v>
      </c>
      <c r="R692" s="151">
        <v>0</v>
      </c>
      <c r="S692" s="152">
        <v>0.015</v>
      </c>
      <c r="T692" s="153">
        <v>78388</v>
      </c>
      <c r="U692" s="153">
        <v>1303</v>
      </c>
      <c r="V692" s="153">
        <v>1290</v>
      </c>
      <c r="W692" s="153">
        <v>4</v>
      </c>
      <c r="X692" s="151">
        <v>1179</v>
      </c>
      <c r="Y692" s="154">
        <v>0.0165714139919375</v>
      </c>
      <c r="Z692" s="154">
        <v>0.0146308268118408</v>
      </c>
      <c r="AA692" s="154">
        <v>0.0193787403818752</v>
      </c>
      <c r="AB692" s="155">
        <v>0.0196755264066275</v>
      </c>
      <c r="AC692" s="156">
        <v>-0.00474791357003442</v>
      </c>
      <c r="AD692" s="157">
        <v>20663</v>
      </c>
      <c r="AE692" s="158">
        <v>403</v>
      </c>
      <c r="AF692" s="158">
        <v>1</v>
      </c>
      <c r="AG692" s="158">
        <v>23897</v>
      </c>
      <c r="AH692" s="158">
        <v>403</v>
      </c>
      <c r="AI692" s="158">
        <v>0</v>
      </c>
      <c r="AJ692" s="155">
        <v>0.0194550646082369</v>
      </c>
      <c r="AK692" s="155">
        <v>0.0168640415114868</v>
      </c>
      <c r="AL692" s="156">
        <v>0.00259102309675015</v>
      </c>
    </row>
    <row r="693" spans="1:38">
      <c r="A693" s="166" t="s">
        <v>375</v>
      </c>
      <c r="B693" s="167" t="s">
        <v>1814</v>
      </c>
      <c r="C693" s="167" t="s">
        <v>511</v>
      </c>
      <c r="D693" s="150">
        <v>5082</v>
      </c>
      <c r="E693" s="150">
        <v>113</v>
      </c>
      <c r="F693" s="150">
        <v>80</v>
      </c>
      <c r="G693" s="150">
        <v>0</v>
      </c>
      <c r="H693" s="150">
        <v>0</v>
      </c>
      <c r="I693" s="151">
        <v>6353</v>
      </c>
      <c r="J693" s="151">
        <v>73</v>
      </c>
      <c r="K693" s="151">
        <v>73</v>
      </c>
      <c r="L693" s="151">
        <v>14</v>
      </c>
      <c r="M693" s="151">
        <v>0</v>
      </c>
      <c r="N693" s="151">
        <v>5084</v>
      </c>
      <c r="O693" s="151">
        <v>80</v>
      </c>
      <c r="P693" s="151">
        <v>80</v>
      </c>
      <c r="Q693" s="151">
        <v>59</v>
      </c>
      <c r="R693" s="151">
        <v>0</v>
      </c>
      <c r="S693" s="152">
        <v>0.015</v>
      </c>
      <c r="T693" s="153">
        <v>136383</v>
      </c>
      <c r="U693" s="153">
        <v>2137</v>
      </c>
      <c r="V693" s="153">
        <v>2104</v>
      </c>
      <c r="W693" s="153">
        <v>2</v>
      </c>
      <c r="X693" s="151">
        <v>1904</v>
      </c>
      <c r="Y693" s="154">
        <v>0.0156544437356562</v>
      </c>
      <c r="Z693" s="154">
        <v>0.0222353404171586</v>
      </c>
      <c r="AA693" s="154">
        <v>0.0114906343459783</v>
      </c>
      <c r="AB693" s="155">
        <v>0.01573564122738</v>
      </c>
      <c r="AC693" s="156">
        <v>0.0107447060711803</v>
      </c>
      <c r="AD693" s="157">
        <v>35727</v>
      </c>
      <c r="AE693" s="158">
        <v>584</v>
      </c>
      <c r="AF693" s="158">
        <v>1</v>
      </c>
      <c r="AG693" s="158">
        <v>40382</v>
      </c>
      <c r="AH693" s="158">
        <v>636</v>
      </c>
      <c r="AI693" s="158">
        <v>1</v>
      </c>
      <c r="AJ693" s="155">
        <v>0.0163181907241022</v>
      </c>
      <c r="AK693" s="155">
        <v>0.015724827893616</v>
      </c>
      <c r="AL693" s="156">
        <v>0.000593362830486253</v>
      </c>
    </row>
    <row r="694" spans="1:38">
      <c r="A694" s="166" t="s">
        <v>375</v>
      </c>
      <c r="B694" s="167" t="s">
        <v>1814</v>
      </c>
      <c r="C694" s="167" t="s">
        <v>512</v>
      </c>
      <c r="D694" s="150">
        <v>3372</v>
      </c>
      <c r="E694" s="150">
        <v>43</v>
      </c>
      <c r="F694" s="150">
        <v>27</v>
      </c>
      <c r="G694" s="150">
        <v>1</v>
      </c>
      <c r="H694" s="150">
        <v>0</v>
      </c>
      <c r="I694" s="151">
        <v>3884</v>
      </c>
      <c r="J694" s="151">
        <v>45</v>
      </c>
      <c r="K694" s="151">
        <v>45</v>
      </c>
      <c r="L694" s="151">
        <v>0</v>
      </c>
      <c r="M694" s="151">
        <v>0</v>
      </c>
      <c r="N694" s="151">
        <v>3232</v>
      </c>
      <c r="O694" s="151">
        <v>52</v>
      </c>
      <c r="P694" s="151">
        <v>52</v>
      </c>
      <c r="Q694" s="151">
        <v>39</v>
      </c>
      <c r="R694" s="151">
        <v>0</v>
      </c>
      <c r="S694" s="152">
        <v>0.015</v>
      </c>
      <c r="T694" s="153">
        <v>86930</v>
      </c>
      <c r="U694" s="153">
        <v>1286</v>
      </c>
      <c r="V694" s="153">
        <v>1269</v>
      </c>
      <c r="W694" s="153">
        <v>0</v>
      </c>
      <c r="X694" s="151">
        <v>1172</v>
      </c>
      <c r="Y694" s="154">
        <v>0.0147935120211665</v>
      </c>
      <c r="Z694" s="154">
        <v>0.0127520759193357</v>
      </c>
      <c r="AA694" s="154">
        <v>0.0115859938208033</v>
      </c>
      <c r="AB694" s="155">
        <v>0.0160891089108911</v>
      </c>
      <c r="AC694" s="156">
        <v>0.00116608209853241</v>
      </c>
      <c r="AD694" s="157">
        <v>23347</v>
      </c>
      <c r="AE694" s="158">
        <v>388</v>
      </c>
      <c r="AF694" s="158">
        <v>0</v>
      </c>
      <c r="AG694" s="158">
        <v>25789</v>
      </c>
      <c r="AH694" s="158">
        <v>339</v>
      </c>
      <c r="AI694" s="158">
        <v>0</v>
      </c>
      <c r="AJ694" s="155">
        <v>0.0166188375380135</v>
      </c>
      <c r="AK694" s="155">
        <v>0.0131451394005196</v>
      </c>
      <c r="AL694" s="156">
        <v>0.00347369813749385</v>
      </c>
    </row>
    <row r="695" spans="1:38">
      <c r="A695" s="166" t="s">
        <v>375</v>
      </c>
      <c r="B695" s="167" t="s">
        <v>1814</v>
      </c>
      <c r="C695" s="167" t="s">
        <v>513</v>
      </c>
      <c r="D695" s="150">
        <v>2010</v>
      </c>
      <c r="E695" s="150">
        <v>28</v>
      </c>
      <c r="F695" s="150">
        <v>22</v>
      </c>
      <c r="G695" s="150">
        <v>0</v>
      </c>
      <c r="H695" s="150">
        <v>0</v>
      </c>
      <c r="I695" s="151">
        <v>2242</v>
      </c>
      <c r="J695" s="151">
        <v>34</v>
      </c>
      <c r="K695" s="151">
        <v>34</v>
      </c>
      <c r="L695" s="151">
        <v>7</v>
      </c>
      <c r="M695" s="151">
        <v>0</v>
      </c>
      <c r="N695" s="151">
        <v>2018</v>
      </c>
      <c r="O695" s="151">
        <v>28</v>
      </c>
      <c r="P695" s="151">
        <v>28</v>
      </c>
      <c r="Q695" s="151">
        <v>22</v>
      </c>
      <c r="R695" s="151">
        <v>0</v>
      </c>
      <c r="S695" s="152">
        <v>0.015</v>
      </c>
      <c r="T695" s="153">
        <v>49483</v>
      </c>
      <c r="U695" s="153">
        <v>633</v>
      </c>
      <c r="V695" s="153">
        <v>627</v>
      </c>
      <c r="W695" s="153">
        <v>0</v>
      </c>
      <c r="X695" s="151">
        <v>568</v>
      </c>
      <c r="Y695" s="154">
        <v>0.0127922720934462</v>
      </c>
      <c r="Z695" s="154">
        <v>0.0139303482587065</v>
      </c>
      <c r="AA695" s="154">
        <v>0.0151650312221231</v>
      </c>
      <c r="AB695" s="155">
        <v>0.0138751238850347</v>
      </c>
      <c r="AC695" s="156">
        <v>-0.00123468296341664</v>
      </c>
      <c r="AD695" s="157">
        <v>13889</v>
      </c>
      <c r="AE695" s="158">
        <v>184</v>
      </c>
      <c r="AF695" s="158">
        <v>0</v>
      </c>
      <c r="AG695" s="158">
        <v>14713</v>
      </c>
      <c r="AH695" s="158">
        <v>218</v>
      </c>
      <c r="AI695" s="158">
        <v>0</v>
      </c>
      <c r="AJ695" s="155">
        <v>0.0132478940168479</v>
      </c>
      <c r="AK695" s="155">
        <v>0.014816828654931</v>
      </c>
      <c r="AL695" s="156">
        <v>-0.00156893463808315</v>
      </c>
    </row>
    <row r="696" spans="1:38">
      <c r="A696" s="166" t="s">
        <v>375</v>
      </c>
      <c r="B696" s="167" t="s">
        <v>1814</v>
      </c>
      <c r="C696" s="167" t="s">
        <v>514</v>
      </c>
      <c r="D696" s="150">
        <v>3065</v>
      </c>
      <c r="E696" s="150">
        <v>67</v>
      </c>
      <c r="F696" s="150">
        <v>36</v>
      </c>
      <c r="G696" s="150">
        <v>0</v>
      </c>
      <c r="H696" s="150">
        <v>0</v>
      </c>
      <c r="I696" s="151">
        <v>3510</v>
      </c>
      <c r="J696" s="151">
        <v>57</v>
      </c>
      <c r="K696" s="151">
        <v>57</v>
      </c>
      <c r="L696" s="151">
        <v>1</v>
      </c>
      <c r="M696" s="151">
        <v>0</v>
      </c>
      <c r="N696" s="151">
        <v>2742</v>
      </c>
      <c r="O696" s="151">
        <v>42</v>
      </c>
      <c r="P696" s="151">
        <v>42</v>
      </c>
      <c r="Q696" s="151">
        <v>19</v>
      </c>
      <c r="R696" s="151">
        <v>0</v>
      </c>
      <c r="S696" s="152">
        <v>0.015</v>
      </c>
      <c r="T696" s="153">
        <v>77056</v>
      </c>
      <c r="U696" s="153">
        <v>1380</v>
      </c>
      <c r="V696" s="153">
        <v>1348</v>
      </c>
      <c r="W696" s="153">
        <v>0</v>
      </c>
      <c r="X696" s="151">
        <v>1212</v>
      </c>
      <c r="Y696" s="154">
        <v>0.0179090531561462</v>
      </c>
      <c r="Z696" s="154">
        <v>0.0218597063621533</v>
      </c>
      <c r="AA696" s="154">
        <v>0.0162393162393162</v>
      </c>
      <c r="AB696" s="155">
        <v>0.0153172866520788</v>
      </c>
      <c r="AC696" s="156">
        <v>0.0056203901228371</v>
      </c>
      <c r="AD696" s="157">
        <v>20584</v>
      </c>
      <c r="AE696" s="158">
        <v>402</v>
      </c>
      <c r="AF696" s="158">
        <v>0</v>
      </c>
      <c r="AG696" s="158">
        <v>22529</v>
      </c>
      <c r="AH696" s="158">
        <v>407</v>
      </c>
      <c r="AI696" s="158">
        <v>0</v>
      </c>
      <c r="AJ696" s="155">
        <v>0.019529731830548</v>
      </c>
      <c r="AK696" s="155">
        <v>0.0180656043321941</v>
      </c>
      <c r="AL696" s="156">
        <v>0.00146412749835394</v>
      </c>
    </row>
    <row r="697" spans="1:38">
      <c r="A697" s="166" t="s">
        <v>375</v>
      </c>
      <c r="B697" s="167" t="s">
        <v>1814</v>
      </c>
      <c r="C697" s="167" t="s">
        <v>515</v>
      </c>
      <c r="D697" s="150">
        <v>3484</v>
      </c>
      <c r="E697" s="150">
        <v>102</v>
      </c>
      <c r="F697" s="150">
        <v>76</v>
      </c>
      <c r="G697" s="150">
        <v>0</v>
      </c>
      <c r="H697" s="150">
        <v>0</v>
      </c>
      <c r="I697" s="151">
        <v>4221</v>
      </c>
      <c r="J697" s="151">
        <v>81</v>
      </c>
      <c r="K697" s="151">
        <v>81</v>
      </c>
      <c r="L697" s="151">
        <v>13</v>
      </c>
      <c r="M697" s="151">
        <v>0</v>
      </c>
      <c r="N697" s="151">
        <v>3639</v>
      </c>
      <c r="O697" s="151">
        <v>66</v>
      </c>
      <c r="P697" s="151">
        <v>66</v>
      </c>
      <c r="Q697" s="151">
        <v>41</v>
      </c>
      <c r="R697" s="151">
        <v>0</v>
      </c>
      <c r="S697" s="152">
        <v>0.015</v>
      </c>
      <c r="T697" s="153">
        <v>91317</v>
      </c>
      <c r="U697" s="153">
        <v>1823</v>
      </c>
      <c r="V697" s="153">
        <v>1797</v>
      </c>
      <c r="W697" s="153">
        <v>0</v>
      </c>
      <c r="X697" s="151">
        <v>1607</v>
      </c>
      <c r="Y697" s="154">
        <v>0.0199634241159915</v>
      </c>
      <c r="Z697" s="154">
        <v>0.0292766934557979</v>
      </c>
      <c r="AA697" s="154">
        <v>0.0191897654584222</v>
      </c>
      <c r="AB697" s="155">
        <v>0.0181368507831822</v>
      </c>
      <c r="AC697" s="156">
        <v>0.0100869279973758</v>
      </c>
      <c r="AD697" s="157">
        <v>24286</v>
      </c>
      <c r="AE697" s="158">
        <v>533</v>
      </c>
      <c r="AF697" s="158">
        <v>0</v>
      </c>
      <c r="AG697" s="158">
        <v>27448</v>
      </c>
      <c r="AH697" s="158">
        <v>552</v>
      </c>
      <c r="AI697" s="158">
        <v>0</v>
      </c>
      <c r="AJ697" s="155">
        <v>0.021946800625875</v>
      </c>
      <c r="AK697" s="155">
        <v>0.0201107548819586</v>
      </c>
      <c r="AL697" s="156">
        <v>0.00183604574391638</v>
      </c>
    </row>
    <row r="698" spans="1:38">
      <c r="A698" s="166" t="s">
        <v>375</v>
      </c>
      <c r="B698" s="167" t="s">
        <v>1815</v>
      </c>
      <c r="C698" s="167" t="s">
        <v>516</v>
      </c>
      <c r="D698" s="150">
        <v>4027</v>
      </c>
      <c r="E698" s="150">
        <v>126</v>
      </c>
      <c r="F698" s="150">
        <v>98</v>
      </c>
      <c r="G698" s="150">
        <v>1</v>
      </c>
      <c r="H698" s="150">
        <v>0</v>
      </c>
      <c r="I698" s="151">
        <v>5322</v>
      </c>
      <c r="J698" s="151">
        <v>110</v>
      </c>
      <c r="K698" s="151">
        <v>110</v>
      </c>
      <c r="L698" s="151">
        <v>15</v>
      </c>
      <c r="M698" s="151">
        <v>1</v>
      </c>
      <c r="N698" s="151">
        <v>2332</v>
      </c>
      <c r="O698" s="151">
        <v>73</v>
      </c>
      <c r="P698" s="151">
        <v>73</v>
      </c>
      <c r="Q698" s="151">
        <v>45</v>
      </c>
      <c r="R698" s="151">
        <v>0</v>
      </c>
      <c r="S698" s="152">
        <v>0.015</v>
      </c>
      <c r="T698" s="153">
        <v>105385</v>
      </c>
      <c r="U698" s="153">
        <v>2477</v>
      </c>
      <c r="V698" s="153">
        <v>2449</v>
      </c>
      <c r="W698" s="153">
        <v>1</v>
      </c>
      <c r="X698" s="151">
        <v>2196</v>
      </c>
      <c r="Y698" s="154">
        <v>0.0234948047634863</v>
      </c>
      <c r="Z698" s="154">
        <v>0.0312888005959772</v>
      </c>
      <c r="AA698" s="154">
        <v>0.0204810221721157</v>
      </c>
      <c r="AB698" s="155">
        <v>0.031303602058319</v>
      </c>
      <c r="AC698" s="156">
        <v>0.0108077784238614</v>
      </c>
      <c r="AD698" s="157">
        <v>28192</v>
      </c>
      <c r="AE698" s="158">
        <v>688</v>
      </c>
      <c r="AF698" s="158">
        <v>1</v>
      </c>
      <c r="AG698" s="158">
        <v>32045</v>
      </c>
      <c r="AH698" s="158">
        <v>758</v>
      </c>
      <c r="AI698" s="158">
        <v>0</v>
      </c>
      <c r="AJ698" s="155">
        <v>0.0243686152099886</v>
      </c>
      <c r="AK698" s="155">
        <v>0.0236542362303011</v>
      </c>
      <c r="AL698" s="156">
        <v>0.00071437897968751</v>
      </c>
    </row>
    <row r="699" spans="1:38">
      <c r="A699" s="166" t="s">
        <v>375</v>
      </c>
      <c r="B699" s="167" t="s">
        <v>1815</v>
      </c>
      <c r="C699" s="167" t="s">
        <v>517</v>
      </c>
      <c r="D699" s="150">
        <v>3561</v>
      </c>
      <c r="E699" s="150">
        <v>72</v>
      </c>
      <c r="F699" s="150">
        <v>46</v>
      </c>
      <c r="G699" s="150">
        <v>1</v>
      </c>
      <c r="H699" s="150">
        <v>0</v>
      </c>
      <c r="I699" s="151">
        <v>4542</v>
      </c>
      <c r="J699" s="151">
        <v>88</v>
      </c>
      <c r="K699" s="151">
        <v>88</v>
      </c>
      <c r="L699" s="151">
        <v>10</v>
      </c>
      <c r="M699" s="151">
        <v>0</v>
      </c>
      <c r="N699" s="151">
        <v>2098</v>
      </c>
      <c r="O699" s="151">
        <v>69</v>
      </c>
      <c r="P699" s="151">
        <v>69</v>
      </c>
      <c r="Q699" s="151">
        <v>44</v>
      </c>
      <c r="R699" s="151">
        <v>0</v>
      </c>
      <c r="S699" s="152">
        <v>0.015</v>
      </c>
      <c r="T699" s="153">
        <v>91416</v>
      </c>
      <c r="U699" s="153">
        <v>1826</v>
      </c>
      <c r="V699" s="153">
        <v>1800</v>
      </c>
      <c r="W699" s="153">
        <v>2</v>
      </c>
      <c r="X699" s="151">
        <v>1630</v>
      </c>
      <c r="Y699" s="154">
        <v>0.0199527435022316</v>
      </c>
      <c r="Z699" s="154">
        <v>0.0202190395956192</v>
      </c>
      <c r="AA699" s="154">
        <v>0.019374724790841</v>
      </c>
      <c r="AB699" s="155">
        <v>0.0328884652049571</v>
      </c>
      <c r="AC699" s="156">
        <v>0.00084431480477817</v>
      </c>
      <c r="AD699" s="157">
        <v>24303</v>
      </c>
      <c r="AE699" s="158">
        <v>563</v>
      </c>
      <c r="AF699" s="158">
        <v>1</v>
      </c>
      <c r="AG699" s="158">
        <v>27667</v>
      </c>
      <c r="AH699" s="158">
        <v>569</v>
      </c>
      <c r="AI699" s="158">
        <v>1</v>
      </c>
      <c r="AJ699" s="155">
        <v>0.0231247171131136</v>
      </c>
      <c r="AK699" s="155">
        <v>0.0205298731340586</v>
      </c>
      <c r="AL699" s="156">
        <v>0.00259484397905498</v>
      </c>
    </row>
    <row r="700" spans="1:38">
      <c r="A700" s="166" t="s">
        <v>375</v>
      </c>
      <c r="B700" s="167" t="s">
        <v>1815</v>
      </c>
      <c r="C700" s="167" t="s">
        <v>518</v>
      </c>
      <c r="D700" s="150">
        <v>4462</v>
      </c>
      <c r="E700" s="150">
        <v>95</v>
      </c>
      <c r="F700" s="150">
        <v>77</v>
      </c>
      <c r="G700" s="150">
        <v>0</v>
      </c>
      <c r="H700" s="150">
        <v>1</v>
      </c>
      <c r="I700" s="151">
        <v>5379</v>
      </c>
      <c r="J700" s="151">
        <v>44</v>
      </c>
      <c r="K700" s="151">
        <v>44</v>
      </c>
      <c r="L700" s="151">
        <v>5</v>
      </c>
      <c r="M700" s="151">
        <v>0</v>
      </c>
      <c r="N700" s="151">
        <v>2199</v>
      </c>
      <c r="O700" s="151">
        <v>43</v>
      </c>
      <c r="P700" s="151">
        <v>43</v>
      </c>
      <c r="Q700" s="151">
        <v>19</v>
      </c>
      <c r="R700" s="151">
        <v>0</v>
      </c>
      <c r="S700" s="152">
        <v>0.015</v>
      </c>
      <c r="T700" s="153">
        <v>107957</v>
      </c>
      <c r="U700" s="153">
        <v>1606</v>
      </c>
      <c r="V700" s="153">
        <v>1587</v>
      </c>
      <c r="W700" s="153">
        <v>1</v>
      </c>
      <c r="X700" s="151">
        <v>1430</v>
      </c>
      <c r="Y700" s="154">
        <v>0.01486703039173</v>
      </c>
      <c r="Z700" s="154">
        <v>0.0210667861945316</v>
      </c>
      <c r="AA700" s="154">
        <v>0.0081799591002045</v>
      </c>
      <c r="AB700" s="155">
        <v>0.0195543428831287</v>
      </c>
      <c r="AC700" s="156">
        <v>0.0128868270943271</v>
      </c>
      <c r="AD700" s="157">
        <v>28612</v>
      </c>
      <c r="AE700" s="158">
        <v>442</v>
      </c>
      <c r="AF700" s="158">
        <v>1</v>
      </c>
      <c r="AG700" s="158">
        <v>35121</v>
      </c>
      <c r="AH700" s="158">
        <v>493</v>
      </c>
      <c r="AI700" s="158">
        <v>0</v>
      </c>
      <c r="AJ700" s="155">
        <v>0.0154131133790018</v>
      </c>
      <c r="AK700" s="155">
        <v>0.0140371857293357</v>
      </c>
      <c r="AL700" s="156">
        <v>0.00137592764966609</v>
      </c>
    </row>
    <row r="701" spans="1:38">
      <c r="A701" s="166" t="s">
        <v>375</v>
      </c>
      <c r="B701" s="167" t="s">
        <v>1815</v>
      </c>
      <c r="C701" s="167" t="s">
        <v>519</v>
      </c>
      <c r="D701" s="150">
        <v>4495</v>
      </c>
      <c r="E701" s="150">
        <v>58</v>
      </c>
      <c r="F701" s="150">
        <v>46</v>
      </c>
      <c r="G701" s="150">
        <v>6</v>
      </c>
      <c r="H701" s="150">
        <v>0</v>
      </c>
      <c r="I701" s="151">
        <v>5849</v>
      </c>
      <c r="J701" s="151">
        <v>74</v>
      </c>
      <c r="K701" s="151">
        <v>74</v>
      </c>
      <c r="L701" s="151">
        <v>2</v>
      </c>
      <c r="M701" s="151">
        <v>0</v>
      </c>
      <c r="N701" s="151">
        <v>2193</v>
      </c>
      <c r="O701" s="151">
        <v>114</v>
      </c>
      <c r="P701" s="151">
        <v>114</v>
      </c>
      <c r="Q701" s="151">
        <v>53</v>
      </c>
      <c r="R701" s="151">
        <v>0</v>
      </c>
      <c r="S701" s="152">
        <v>0.015</v>
      </c>
      <c r="T701" s="153">
        <v>108057</v>
      </c>
      <c r="U701" s="153">
        <v>2228</v>
      </c>
      <c r="V701" s="153">
        <v>2211</v>
      </c>
      <c r="W701" s="153">
        <v>3</v>
      </c>
      <c r="X701" s="151">
        <v>1953</v>
      </c>
      <c r="Y701" s="154">
        <v>0.0205909843878694</v>
      </c>
      <c r="Z701" s="154">
        <v>0.0129032258064516</v>
      </c>
      <c r="AA701" s="154">
        <v>0.0126517353393743</v>
      </c>
      <c r="AB701" s="155">
        <v>0.0519835841313269</v>
      </c>
      <c r="AC701" s="156">
        <v>0.000251490467077361</v>
      </c>
      <c r="AD701" s="157">
        <v>30084</v>
      </c>
      <c r="AE701" s="158">
        <v>604</v>
      </c>
      <c r="AF701" s="158">
        <v>0</v>
      </c>
      <c r="AG701" s="158">
        <v>32612</v>
      </c>
      <c r="AH701" s="158">
        <v>580</v>
      </c>
      <c r="AI701" s="158">
        <v>1</v>
      </c>
      <c r="AJ701" s="155">
        <v>0.0200771174046005</v>
      </c>
      <c r="AK701" s="155">
        <v>0.0177542009076414</v>
      </c>
      <c r="AL701" s="156">
        <v>0.00232291649695909</v>
      </c>
    </row>
    <row r="702" spans="1:38">
      <c r="A702" s="166" t="s">
        <v>375</v>
      </c>
      <c r="B702" s="167" t="s">
        <v>1815</v>
      </c>
      <c r="C702" s="167" t="s">
        <v>520</v>
      </c>
      <c r="D702" s="150">
        <v>3270</v>
      </c>
      <c r="E702" s="150">
        <v>41</v>
      </c>
      <c r="F702" s="150">
        <v>6</v>
      </c>
      <c r="G702" s="150">
        <v>0</v>
      </c>
      <c r="H702" s="150">
        <v>0</v>
      </c>
      <c r="I702" s="151">
        <v>3990</v>
      </c>
      <c r="J702" s="151">
        <v>36</v>
      </c>
      <c r="K702" s="151">
        <v>36</v>
      </c>
      <c r="L702" s="151">
        <v>2</v>
      </c>
      <c r="M702" s="151">
        <v>0</v>
      </c>
      <c r="N702" s="151">
        <v>1749</v>
      </c>
      <c r="O702" s="151">
        <v>49</v>
      </c>
      <c r="P702" s="151">
        <v>49</v>
      </c>
      <c r="Q702" s="151">
        <v>22</v>
      </c>
      <c r="R702" s="151">
        <v>4</v>
      </c>
      <c r="S702" s="152">
        <v>0.015</v>
      </c>
      <c r="T702" s="153">
        <v>81442</v>
      </c>
      <c r="U702" s="153">
        <v>1192</v>
      </c>
      <c r="V702" s="153">
        <v>1157</v>
      </c>
      <c r="W702" s="153">
        <v>4</v>
      </c>
      <c r="X702" s="151">
        <v>1071</v>
      </c>
      <c r="Y702" s="154">
        <v>0.0145870680975418</v>
      </c>
      <c r="Z702" s="154">
        <v>0.0125382262996942</v>
      </c>
      <c r="AA702" s="154">
        <v>0.00902255639097744</v>
      </c>
      <c r="AB702" s="155">
        <v>0.0257289879931389</v>
      </c>
      <c r="AC702" s="156">
        <v>0.00351566990871674</v>
      </c>
      <c r="AD702" s="157">
        <v>22445</v>
      </c>
      <c r="AE702" s="158">
        <v>348</v>
      </c>
      <c r="AF702" s="158">
        <v>4</v>
      </c>
      <c r="AG702" s="158">
        <v>26149</v>
      </c>
      <c r="AH702" s="158">
        <v>312</v>
      </c>
      <c r="AI702" s="158">
        <v>0</v>
      </c>
      <c r="AJ702" s="155">
        <v>0.0153263533080864</v>
      </c>
      <c r="AK702" s="155">
        <v>0.0119316226241921</v>
      </c>
      <c r="AL702" s="156">
        <v>0.0033947306838943</v>
      </c>
    </row>
    <row r="703" spans="1:38">
      <c r="A703" s="166" t="s">
        <v>375</v>
      </c>
      <c r="B703" s="167" t="s">
        <v>1815</v>
      </c>
      <c r="C703" s="167" t="s">
        <v>521</v>
      </c>
      <c r="D703" s="150">
        <v>4343</v>
      </c>
      <c r="E703" s="150">
        <v>79</v>
      </c>
      <c r="F703" s="150">
        <v>58</v>
      </c>
      <c r="G703" s="150">
        <v>1</v>
      </c>
      <c r="H703" s="150">
        <v>0</v>
      </c>
      <c r="I703" s="151">
        <v>5455</v>
      </c>
      <c r="J703" s="151">
        <v>74</v>
      </c>
      <c r="K703" s="151">
        <v>74</v>
      </c>
      <c r="L703" s="151">
        <v>8</v>
      </c>
      <c r="M703" s="151">
        <v>0</v>
      </c>
      <c r="N703" s="151">
        <v>2414</v>
      </c>
      <c r="O703" s="151">
        <v>112</v>
      </c>
      <c r="P703" s="151">
        <v>112</v>
      </c>
      <c r="Q703" s="151">
        <v>75</v>
      </c>
      <c r="R703" s="151">
        <v>0</v>
      </c>
      <c r="S703" s="152">
        <v>0.015</v>
      </c>
      <c r="T703" s="153">
        <v>111270</v>
      </c>
      <c r="U703" s="153">
        <v>2756</v>
      </c>
      <c r="V703" s="153">
        <v>2735</v>
      </c>
      <c r="W703" s="153">
        <v>1</v>
      </c>
      <c r="X703" s="151">
        <v>2513</v>
      </c>
      <c r="Y703" s="154">
        <v>0.0247595937808933</v>
      </c>
      <c r="Z703" s="154">
        <v>0.0181901911121345</v>
      </c>
      <c r="AA703" s="154">
        <v>0.0135655362053162</v>
      </c>
      <c r="AB703" s="155">
        <v>0.0463960231980116</v>
      </c>
      <c r="AC703" s="156">
        <v>0.00462465490681825</v>
      </c>
      <c r="AD703" s="157">
        <v>29912</v>
      </c>
      <c r="AE703" s="158">
        <v>682</v>
      </c>
      <c r="AF703" s="158">
        <v>0</v>
      </c>
      <c r="AG703" s="158">
        <v>33552</v>
      </c>
      <c r="AH703" s="158">
        <v>809</v>
      </c>
      <c r="AI703" s="158">
        <v>0</v>
      </c>
      <c r="AJ703" s="155">
        <v>0.0228002139609521</v>
      </c>
      <c r="AK703" s="155">
        <v>0.0241118264186934</v>
      </c>
      <c r="AL703" s="156">
        <v>-0.00131161245774124</v>
      </c>
    </row>
    <row r="704" spans="1:38">
      <c r="A704" s="166" t="s">
        <v>375</v>
      </c>
      <c r="B704" s="167" t="s">
        <v>1815</v>
      </c>
      <c r="C704" s="167" t="s">
        <v>522</v>
      </c>
      <c r="D704" s="150">
        <v>3673</v>
      </c>
      <c r="E704" s="150">
        <v>58</v>
      </c>
      <c r="F704" s="150">
        <v>48</v>
      </c>
      <c r="G704" s="150">
        <v>0</v>
      </c>
      <c r="H704" s="150">
        <v>0</v>
      </c>
      <c r="I704" s="151">
        <v>4678</v>
      </c>
      <c r="J704" s="151">
        <v>46</v>
      </c>
      <c r="K704" s="151">
        <v>46</v>
      </c>
      <c r="L704" s="151">
        <v>6</v>
      </c>
      <c r="M704" s="151">
        <v>0</v>
      </c>
      <c r="N704" s="151">
        <v>2225</v>
      </c>
      <c r="O704" s="151">
        <v>40</v>
      </c>
      <c r="P704" s="151">
        <v>40</v>
      </c>
      <c r="Q704" s="151">
        <v>21</v>
      </c>
      <c r="R704" s="151">
        <v>0</v>
      </c>
      <c r="S704" s="152">
        <v>0.015</v>
      </c>
      <c r="T704" s="153">
        <v>93468</v>
      </c>
      <c r="U704" s="153">
        <v>1292</v>
      </c>
      <c r="V704" s="153">
        <v>1282</v>
      </c>
      <c r="W704" s="153">
        <v>1</v>
      </c>
      <c r="X704" s="151">
        <v>1156</v>
      </c>
      <c r="Y704" s="154">
        <v>0.0138122138057945</v>
      </c>
      <c r="Z704" s="154">
        <v>0.0157909066158454</v>
      </c>
      <c r="AA704" s="154">
        <v>0.00983326207781103</v>
      </c>
      <c r="AB704" s="155">
        <v>0.0179775280898876</v>
      </c>
      <c r="AC704" s="156">
        <v>0.00595764453803433</v>
      </c>
      <c r="AD704" s="157">
        <v>25571</v>
      </c>
      <c r="AE704" s="158">
        <v>375</v>
      </c>
      <c r="AF704" s="158">
        <v>1</v>
      </c>
      <c r="AG704" s="158">
        <v>29831</v>
      </c>
      <c r="AH704" s="158">
        <v>377</v>
      </c>
      <c r="AI704" s="158">
        <v>0</v>
      </c>
      <c r="AJ704" s="155">
        <v>0.0146259434515662</v>
      </c>
      <c r="AK704" s="155">
        <v>0.0126378599443532</v>
      </c>
      <c r="AL704" s="156">
        <v>0.00198808350721304</v>
      </c>
    </row>
    <row r="705" spans="1:38">
      <c r="A705" s="166" t="s">
        <v>375</v>
      </c>
      <c r="B705" s="167" t="s">
        <v>1815</v>
      </c>
      <c r="C705" s="167" t="s">
        <v>523</v>
      </c>
      <c r="D705" s="150">
        <v>7539</v>
      </c>
      <c r="E705" s="150">
        <v>162</v>
      </c>
      <c r="F705" s="150">
        <v>114</v>
      </c>
      <c r="G705" s="150">
        <v>0</v>
      </c>
      <c r="H705" s="150">
        <v>1</v>
      </c>
      <c r="I705" s="151">
        <v>9904</v>
      </c>
      <c r="J705" s="151">
        <v>134</v>
      </c>
      <c r="K705" s="151">
        <v>134</v>
      </c>
      <c r="L705" s="151">
        <v>0</v>
      </c>
      <c r="M705" s="151">
        <v>0</v>
      </c>
      <c r="N705" s="151">
        <v>3687</v>
      </c>
      <c r="O705" s="151">
        <v>134</v>
      </c>
      <c r="P705" s="151">
        <v>134</v>
      </c>
      <c r="Q705" s="151">
        <v>52</v>
      </c>
      <c r="R705" s="151">
        <v>0</v>
      </c>
      <c r="S705" s="152">
        <v>0.015</v>
      </c>
      <c r="T705" s="153">
        <v>186672</v>
      </c>
      <c r="U705" s="153">
        <v>4043</v>
      </c>
      <c r="V705" s="153">
        <v>3994</v>
      </c>
      <c r="W705" s="153">
        <v>4</v>
      </c>
      <c r="X705" s="151">
        <v>3579</v>
      </c>
      <c r="Y705" s="154">
        <v>0.021636881803377</v>
      </c>
      <c r="Z705" s="154">
        <v>0.021355617455896</v>
      </c>
      <c r="AA705" s="154">
        <v>0.013529886914378</v>
      </c>
      <c r="AB705" s="155">
        <v>0.0363439110387849</v>
      </c>
      <c r="AC705" s="156">
        <v>0.00782573054151798</v>
      </c>
      <c r="AD705" s="157">
        <v>51365</v>
      </c>
      <c r="AE705" s="158">
        <v>1156</v>
      </c>
      <c r="AF705" s="158">
        <v>1</v>
      </c>
      <c r="AG705" s="158">
        <v>56650</v>
      </c>
      <c r="AH705" s="158">
        <v>1213</v>
      </c>
      <c r="AI705" s="158">
        <v>1</v>
      </c>
      <c r="AJ705" s="155">
        <v>0.022486128686849</v>
      </c>
      <c r="AK705" s="155">
        <v>0.0213945278022948</v>
      </c>
      <c r="AL705" s="156">
        <v>0.00109160088455423</v>
      </c>
    </row>
    <row r="706" spans="1:38">
      <c r="A706" s="166" t="s">
        <v>375</v>
      </c>
      <c r="B706" s="167" t="s">
        <v>1815</v>
      </c>
      <c r="C706" s="167" t="s">
        <v>524</v>
      </c>
      <c r="D706" s="150">
        <v>2785</v>
      </c>
      <c r="E706" s="150">
        <v>51</v>
      </c>
      <c r="F706" s="150">
        <v>29</v>
      </c>
      <c r="G706" s="150">
        <v>0</v>
      </c>
      <c r="H706" s="150">
        <v>0</v>
      </c>
      <c r="I706" s="151">
        <v>3461</v>
      </c>
      <c r="J706" s="151">
        <v>47</v>
      </c>
      <c r="K706" s="151">
        <v>47</v>
      </c>
      <c r="L706" s="151">
        <v>7</v>
      </c>
      <c r="M706" s="151">
        <v>0</v>
      </c>
      <c r="N706" s="151">
        <v>1691</v>
      </c>
      <c r="O706" s="151">
        <v>22</v>
      </c>
      <c r="P706" s="151">
        <v>22</v>
      </c>
      <c r="Q706" s="151">
        <v>7</v>
      </c>
      <c r="R706" s="151">
        <v>0</v>
      </c>
      <c r="S706" s="152">
        <v>0.015</v>
      </c>
      <c r="T706" s="153">
        <v>70383</v>
      </c>
      <c r="U706" s="153">
        <v>1041</v>
      </c>
      <c r="V706" s="153">
        <v>1019</v>
      </c>
      <c r="W706" s="153">
        <v>1</v>
      </c>
      <c r="X706" s="151">
        <v>922</v>
      </c>
      <c r="Y706" s="154">
        <v>0.0147762954122444</v>
      </c>
      <c r="Z706" s="154">
        <v>0.0183123877917415</v>
      </c>
      <c r="AA706" s="154">
        <v>0.013579890205143</v>
      </c>
      <c r="AB706" s="155">
        <v>0.013010053222945</v>
      </c>
      <c r="AC706" s="156">
        <v>0.00473249758659845</v>
      </c>
      <c r="AD706" s="157">
        <v>19169</v>
      </c>
      <c r="AE706" s="158">
        <v>347</v>
      </c>
      <c r="AF706" s="158">
        <v>1</v>
      </c>
      <c r="AG706" s="158">
        <v>21067</v>
      </c>
      <c r="AH706" s="158">
        <v>270</v>
      </c>
      <c r="AI706" s="158">
        <v>0</v>
      </c>
      <c r="AJ706" s="155">
        <v>0.018049976524597</v>
      </c>
      <c r="AK706" s="155">
        <v>0.0128162529073907</v>
      </c>
      <c r="AL706" s="156">
        <v>0.0052337236172063</v>
      </c>
    </row>
    <row r="707" spans="1:38">
      <c r="A707" s="166" t="s">
        <v>375</v>
      </c>
      <c r="B707" s="167" t="s">
        <v>1815</v>
      </c>
      <c r="C707" s="167" t="s">
        <v>525</v>
      </c>
      <c r="D707" s="150">
        <v>3824</v>
      </c>
      <c r="E707" s="150">
        <v>83</v>
      </c>
      <c r="F707" s="150">
        <v>65</v>
      </c>
      <c r="G707" s="150">
        <v>1</v>
      </c>
      <c r="H707" s="150">
        <v>0</v>
      </c>
      <c r="I707" s="151">
        <v>5248</v>
      </c>
      <c r="J707" s="151">
        <v>69</v>
      </c>
      <c r="K707" s="151">
        <v>69</v>
      </c>
      <c r="L707" s="151">
        <v>9</v>
      </c>
      <c r="M707" s="151">
        <v>0</v>
      </c>
      <c r="N707" s="151">
        <v>2120</v>
      </c>
      <c r="O707" s="151">
        <v>54</v>
      </c>
      <c r="P707" s="151">
        <v>54</v>
      </c>
      <c r="Q707" s="151">
        <v>36</v>
      </c>
      <c r="R707" s="151">
        <v>0</v>
      </c>
      <c r="S707" s="152">
        <v>0.015</v>
      </c>
      <c r="T707" s="153">
        <v>103899</v>
      </c>
      <c r="U707" s="153">
        <v>1567</v>
      </c>
      <c r="V707" s="153">
        <v>1547</v>
      </c>
      <c r="W707" s="153">
        <v>8</v>
      </c>
      <c r="X707" s="151">
        <v>1373</v>
      </c>
      <c r="Y707" s="154">
        <v>0.015004956736831</v>
      </c>
      <c r="Z707" s="154">
        <v>0.0217050209205021</v>
      </c>
      <c r="AA707" s="154">
        <v>0.0131478658536585</v>
      </c>
      <c r="AB707" s="155">
        <v>0.0254716981132075</v>
      </c>
      <c r="AC707" s="156">
        <v>0.00855715506684356</v>
      </c>
      <c r="AD707" s="157">
        <v>26890</v>
      </c>
      <c r="AE707" s="158">
        <v>428</v>
      </c>
      <c r="AF707" s="158">
        <v>0</v>
      </c>
      <c r="AG707" s="158">
        <v>34684</v>
      </c>
      <c r="AH707" s="158">
        <v>428</v>
      </c>
      <c r="AI707" s="158">
        <v>4</v>
      </c>
      <c r="AJ707" s="155">
        <v>0.0159166976571216</v>
      </c>
      <c r="AK707" s="155">
        <v>0.0122246569023181</v>
      </c>
      <c r="AL707" s="156">
        <v>0.00369204075480354</v>
      </c>
    </row>
    <row r="708" spans="1:38">
      <c r="A708" s="166" t="s">
        <v>375</v>
      </c>
      <c r="B708" s="167" t="s">
        <v>1815</v>
      </c>
      <c r="C708" s="167" t="s">
        <v>526</v>
      </c>
      <c r="D708" s="150">
        <v>2038</v>
      </c>
      <c r="E708" s="150">
        <v>35</v>
      </c>
      <c r="F708" s="150">
        <v>26</v>
      </c>
      <c r="G708" s="150">
        <v>0</v>
      </c>
      <c r="H708" s="150">
        <v>0</v>
      </c>
      <c r="I708" s="151">
        <v>2658</v>
      </c>
      <c r="J708" s="151">
        <v>26</v>
      </c>
      <c r="K708" s="151">
        <v>26</v>
      </c>
      <c r="L708" s="151">
        <v>9</v>
      </c>
      <c r="M708" s="151">
        <v>0</v>
      </c>
      <c r="N708" s="151">
        <v>926</v>
      </c>
      <c r="O708" s="151">
        <v>24</v>
      </c>
      <c r="P708" s="151">
        <v>24</v>
      </c>
      <c r="Q708" s="151">
        <v>18</v>
      </c>
      <c r="R708" s="151">
        <v>0</v>
      </c>
      <c r="S708" s="152">
        <v>0.015</v>
      </c>
      <c r="T708" s="153">
        <v>49938</v>
      </c>
      <c r="U708" s="153">
        <v>823</v>
      </c>
      <c r="V708" s="153">
        <v>814</v>
      </c>
      <c r="W708" s="153">
        <v>1</v>
      </c>
      <c r="X708" s="151">
        <v>755</v>
      </c>
      <c r="Y708" s="154">
        <v>0.0164604109095278</v>
      </c>
      <c r="Z708" s="154">
        <v>0.0171736997055937</v>
      </c>
      <c r="AA708" s="154">
        <v>0.00978179082016554</v>
      </c>
      <c r="AB708" s="155">
        <v>0.0259179265658747</v>
      </c>
      <c r="AC708" s="156">
        <v>0.00739190888542818</v>
      </c>
      <c r="AD708" s="157">
        <v>13352</v>
      </c>
      <c r="AE708" s="158">
        <v>232</v>
      </c>
      <c r="AF708" s="158">
        <v>0</v>
      </c>
      <c r="AG708" s="158">
        <v>15230</v>
      </c>
      <c r="AH708" s="158">
        <v>247</v>
      </c>
      <c r="AI708" s="158">
        <v>0</v>
      </c>
      <c r="AJ708" s="155">
        <v>0.0173756740563211</v>
      </c>
      <c r="AK708" s="155">
        <v>0.0162179908076165</v>
      </c>
      <c r="AL708" s="156">
        <v>0.00115768324870461</v>
      </c>
    </row>
    <row r="709" spans="1:38">
      <c r="A709" s="166" t="s">
        <v>375</v>
      </c>
      <c r="B709" s="167" t="s">
        <v>1815</v>
      </c>
      <c r="C709" s="167" t="s">
        <v>527</v>
      </c>
      <c r="D709" s="150">
        <v>5060</v>
      </c>
      <c r="E709" s="150">
        <v>139</v>
      </c>
      <c r="F709" s="150">
        <v>95</v>
      </c>
      <c r="G709" s="150">
        <v>0</v>
      </c>
      <c r="H709" s="150">
        <v>0</v>
      </c>
      <c r="I709" s="151">
        <v>6310</v>
      </c>
      <c r="J709" s="151">
        <v>71</v>
      </c>
      <c r="K709" s="151">
        <v>71</v>
      </c>
      <c r="L709" s="151">
        <v>6</v>
      </c>
      <c r="M709" s="151">
        <v>0</v>
      </c>
      <c r="N709" s="151">
        <v>2862</v>
      </c>
      <c r="O709" s="151">
        <v>168</v>
      </c>
      <c r="P709" s="151">
        <v>168</v>
      </c>
      <c r="Q709" s="151">
        <v>100</v>
      </c>
      <c r="R709" s="151">
        <v>0</v>
      </c>
      <c r="S709" s="152">
        <v>0.015</v>
      </c>
      <c r="T709" s="153">
        <v>131705</v>
      </c>
      <c r="U709" s="153">
        <v>3141</v>
      </c>
      <c r="V709" s="153">
        <v>3096</v>
      </c>
      <c r="W709" s="153">
        <v>0</v>
      </c>
      <c r="X709" s="151">
        <v>2814</v>
      </c>
      <c r="Y709" s="154">
        <v>0.0238487528947269</v>
      </c>
      <c r="Z709" s="154">
        <v>0.0274703557312253</v>
      </c>
      <c r="AA709" s="154">
        <v>0.0112519809825674</v>
      </c>
      <c r="AB709" s="155">
        <v>0.0587002096436059</v>
      </c>
      <c r="AC709" s="156">
        <v>0.0162183747486579</v>
      </c>
      <c r="AD709" s="157">
        <v>34767</v>
      </c>
      <c r="AE709" s="158">
        <v>771</v>
      </c>
      <c r="AF709" s="158">
        <v>0</v>
      </c>
      <c r="AG709" s="158">
        <v>39695</v>
      </c>
      <c r="AH709" s="158">
        <v>1000</v>
      </c>
      <c r="AI709" s="158">
        <v>0</v>
      </c>
      <c r="AJ709" s="155">
        <v>0.0221762015704547</v>
      </c>
      <c r="AK709" s="155">
        <v>0.0251920896838393</v>
      </c>
      <c r="AL709" s="156">
        <v>-0.00301588811338453</v>
      </c>
    </row>
    <row r="710" spans="1:38">
      <c r="A710" s="166" t="s">
        <v>375</v>
      </c>
      <c r="B710" s="167" t="s">
        <v>1815</v>
      </c>
      <c r="C710" s="167" t="s">
        <v>528</v>
      </c>
      <c r="D710" s="150">
        <v>2873</v>
      </c>
      <c r="E710" s="150">
        <v>56</v>
      </c>
      <c r="F710" s="150">
        <v>43</v>
      </c>
      <c r="G710" s="150">
        <v>0</v>
      </c>
      <c r="H710" s="150">
        <v>0</v>
      </c>
      <c r="I710" s="151">
        <v>3801</v>
      </c>
      <c r="J710" s="151">
        <v>25</v>
      </c>
      <c r="K710" s="151">
        <v>25</v>
      </c>
      <c r="L710" s="151">
        <v>2</v>
      </c>
      <c r="M710" s="151">
        <v>0</v>
      </c>
      <c r="N710" s="151">
        <v>1423</v>
      </c>
      <c r="O710" s="151">
        <v>28</v>
      </c>
      <c r="P710" s="151">
        <v>28</v>
      </c>
      <c r="Q710" s="151">
        <v>12</v>
      </c>
      <c r="R710" s="151">
        <v>0</v>
      </c>
      <c r="S710" s="152">
        <v>0.015</v>
      </c>
      <c r="T710" s="153">
        <v>70671</v>
      </c>
      <c r="U710" s="153">
        <v>940</v>
      </c>
      <c r="V710" s="153">
        <v>926</v>
      </c>
      <c r="W710" s="153">
        <v>0</v>
      </c>
      <c r="X710" s="151">
        <v>828</v>
      </c>
      <c r="Y710" s="154">
        <v>0.0133010711607307</v>
      </c>
      <c r="Z710" s="154">
        <v>0.0194918203967978</v>
      </c>
      <c r="AA710" s="154">
        <v>0.0065772165219679</v>
      </c>
      <c r="AB710" s="155">
        <v>0.0196767392832045</v>
      </c>
      <c r="AC710" s="156">
        <v>0.0129146038748299</v>
      </c>
      <c r="AD710" s="157">
        <v>19691</v>
      </c>
      <c r="AE710" s="158">
        <v>265</v>
      </c>
      <c r="AF710" s="158">
        <v>0</v>
      </c>
      <c r="AG710" s="158">
        <v>22850</v>
      </c>
      <c r="AH710" s="158">
        <v>267</v>
      </c>
      <c r="AI710" s="158">
        <v>0</v>
      </c>
      <c r="AJ710" s="155">
        <v>0.0134579249403281</v>
      </c>
      <c r="AK710" s="155">
        <v>0.0116849015317287</v>
      </c>
      <c r="AL710" s="156">
        <v>0.0017730234085994</v>
      </c>
    </row>
    <row r="711" spans="1:38">
      <c r="A711" s="166" t="s">
        <v>375</v>
      </c>
      <c r="B711" s="167" t="s">
        <v>1815</v>
      </c>
      <c r="C711" s="167" t="s">
        <v>529</v>
      </c>
      <c r="D711" s="150">
        <v>2451</v>
      </c>
      <c r="E711" s="150">
        <v>61</v>
      </c>
      <c r="F711" s="150">
        <v>44</v>
      </c>
      <c r="G711" s="150">
        <v>1</v>
      </c>
      <c r="H711" s="150">
        <v>0</v>
      </c>
      <c r="I711" s="151">
        <v>3073</v>
      </c>
      <c r="J711" s="151">
        <v>28</v>
      </c>
      <c r="K711" s="151">
        <v>28</v>
      </c>
      <c r="L711" s="151">
        <v>2</v>
      </c>
      <c r="M711" s="151">
        <v>0</v>
      </c>
      <c r="N711" s="151">
        <v>1163</v>
      </c>
      <c r="O711" s="151">
        <v>29</v>
      </c>
      <c r="P711" s="151">
        <v>29</v>
      </c>
      <c r="Q711" s="151">
        <v>16</v>
      </c>
      <c r="R711" s="151">
        <v>0</v>
      </c>
      <c r="S711" s="152">
        <v>0.015</v>
      </c>
      <c r="T711" s="153">
        <v>60253</v>
      </c>
      <c r="U711" s="153">
        <v>958</v>
      </c>
      <c r="V711" s="153">
        <v>940</v>
      </c>
      <c r="W711" s="153">
        <v>2</v>
      </c>
      <c r="X711" s="151">
        <v>840</v>
      </c>
      <c r="Y711" s="154">
        <v>0.0158664298873085</v>
      </c>
      <c r="Z711" s="154">
        <v>0.0248878008975928</v>
      </c>
      <c r="AA711" s="154">
        <v>0.00911161731207289</v>
      </c>
      <c r="AB711" s="155">
        <v>0.0249355116079106</v>
      </c>
      <c r="AC711" s="156">
        <v>0.0157761835855199</v>
      </c>
      <c r="AD711" s="157">
        <v>16262</v>
      </c>
      <c r="AE711" s="158">
        <v>295</v>
      </c>
      <c r="AF711" s="158">
        <v>0</v>
      </c>
      <c r="AG711" s="158">
        <v>19478</v>
      </c>
      <c r="AH711" s="158">
        <v>237</v>
      </c>
      <c r="AI711" s="158">
        <v>0</v>
      </c>
      <c r="AJ711" s="155">
        <v>0.0181404501291354</v>
      </c>
      <c r="AK711" s="155">
        <v>0.0121675736728617</v>
      </c>
      <c r="AL711" s="156">
        <v>0.00597287645627372</v>
      </c>
    </row>
    <row r="712" spans="1:38">
      <c r="A712" s="166" t="s">
        <v>375</v>
      </c>
      <c r="B712" s="167" t="s">
        <v>1815</v>
      </c>
      <c r="C712" s="167" t="s">
        <v>530</v>
      </c>
      <c r="D712" s="150">
        <v>3445</v>
      </c>
      <c r="E712" s="150">
        <v>78</v>
      </c>
      <c r="F712" s="150">
        <v>59</v>
      </c>
      <c r="G712" s="150">
        <v>1</v>
      </c>
      <c r="H712" s="150">
        <v>0</v>
      </c>
      <c r="I712" s="151">
        <v>4580</v>
      </c>
      <c r="J712" s="151">
        <v>78</v>
      </c>
      <c r="K712" s="151">
        <v>78</v>
      </c>
      <c r="L712" s="151">
        <v>17</v>
      </c>
      <c r="M712" s="151">
        <v>0</v>
      </c>
      <c r="N712" s="151">
        <v>1770</v>
      </c>
      <c r="O712" s="151">
        <v>45</v>
      </c>
      <c r="P712" s="151">
        <v>45</v>
      </c>
      <c r="Q712" s="151">
        <v>34</v>
      </c>
      <c r="R712" s="151">
        <v>0</v>
      </c>
      <c r="S712" s="152">
        <v>0.015</v>
      </c>
      <c r="T712" s="153">
        <v>86572</v>
      </c>
      <c r="U712" s="153">
        <v>1594</v>
      </c>
      <c r="V712" s="153">
        <v>1574</v>
      </c>
      <c r="W712" s="153">
        <v>1</v>
      </c>
      <c r="X712" s="151">
        <v>1418</v>
      </c>
      <c r="Y712" s="154">
        <v>0.0184008686411311</v>
      </c>
      <c r="Z712" s="154">
        <v>0.0226415094339623</v>
      </c>
      <c r="AA712" s="154">
        <v>0.0170305676855895</v>
      </c>
      <c r="AB712" s="155">
        <v>0.0254237288135593</v>
      </c>
      <c r="AC712" s="156">
        <v>0.00561094174837274</v>
      </c>
      <c r="AD712" s="157">
        <v>23657</v>
      </c>
      <c r="AE712" s="158">
        <v>446</v>
      </c>
      <c r="AF712" s="158">
        <v>0</v>
      </c>
      <c r="AG712" s="158">
        <v>26571</v>
      </c>
      <c r="AH712" s="158">
        <v>460</v>
      </c>
      <c r="AI712" s="158">
        <v>0</v>
      </c>
      <c r="AJ712" s="155">
        <v>0.0188527708500655</v>
      </c>
      <c r="AK712" s="155">
        <v>0.0173121071845245</v>
      </c>
      <c r="AL712" s="156">
        <v>0.00154066366554104</v>
      </c>
    </row>
    <row r="713" spans="1:38">
      <c r="A713" s="166" t="s">
        <v>375</v>
      </c>
      <c r="B713" s="167" t="s">
        <v>1815</v>
      </c>
      <c r="C713" s="167" t="s">
        <v>531</v>
      </c>
      <c r="D713" s="150">
        <v>4445</v>
      </c>
      <c r="E713" s="150">
        <v>83</v>
      </c>
      <c r="F713" s="150">
        <v>60</v>
      </c>
      <c r="G713" s="150">
        <v>0</v>
      </c>
      <c r="H713" s="150">
        <v>0</v>
      </c>
      <c r="I713" s="151">
        <v>5146</v>
      </c>
      <c r="J713" s="151">
        <v>33</v>
      </c>
      <c r="K713" s="151">
        <v>33</v>
      </c>
      <c r="L713" s="151">
        <v>11</v>
      </c>
      <c r="M713" s="151">
        <v>0</v>
      </c>
      <c r="N713" s="151">
        <v>2143</v>
      </c>
      <c r="O713" s="151">
        <v>40</v>
      </c>
      <c r="P713" s="151">
        <v>40</v>
      </c>
      <c r="Q713" s="151">
        <v>22</v>
      </c>
      <c r="R713" s="151">
        <v>0</v>
      </c>
      <c r="S713" s="152">
        <v>0.015</v>
      </c>
      <c r="T713" s="153">
        <v>101945</v>
      </c>
      <c r="U713" s="153">
        <v>1091</v>
      </c>
      <c r="V713" s="153">
        <v>1068</v>
      </c>
      <c r="W713" s="153">
        <v>2</v>
      </c>
      <c r="X713" s="151">
        <v>951</v>
      </c>
      <c r="Y713" s="154">
        <v>0.0106822306145471</v>
      </c>
      <c r="Z713" s="154">
        <v>0.0186726659167604</v>
      </c>
      <c r="AA713" s="154">
        <v>0.00641274776525457</v>
      </c>
      <c r="AB713" s="155">
        <v>0.0186654223051797</v>
      </c>
      <c r="AC713" s="156">
        <v>0.0122599181515058</v>
      </c>
      <c r="AD713" s="157">
        <v>28590</v>
      </c>
      <c r="AE713" s="158">
        <v>335</v>
      </c>
      <c r="AF713" s="158">
        <v>1</v>
      </c>
      <c r="AG713" s="158">
        <v>31526</v>
      </c>
      <c r="AH713" s="158">
        <v>361</v>
      </c>
      <c r="AI713" s="158">
        <v>0</v>
      </c>
      <c r="AJ713" s="155">
        <v>0.0116824064358167</v>
      </c>
      <c r="AK713" s="155">
        <v>0.0114508659519127</v>
      </c>
      <c r="AL713" s="156">
        <v>0.000231540483904011</v>
      </c>
    </row>
    <row r="714" spans="1:38">
      <c r="A714" s="166" t="s">
        <v>375</v>
      </c>
      <c r="B714" s="167" t="s">
        <v>1815</v>
      </c>
      <c r="C714" s="167" t="s">
        <v>532</v>
      </c>
      <c r="D714" s="150">
        <v>2805</v>
      </c>
      <c r="E714" s="150">
        <v>48</v>
      </c>
      <c r="F714" s="150">
        <v>37</v>
      </c>
      <c r="G714" s="150">
        <v>3</v>
      </c>
      <c r="H714" s="150">
        <v>0</v>
      </c>
      <c r="I714" s="151">
        <v>3442</v>
      </c>
      <c r="J714" s="151">
        <v>14</v>
      </c>
      <c r="K714" s="151">
        <v>14</v>
      </c>
      <c r="L714" s="151">
        <v>3</v>
      </c>
      <c r="M714" s="151">
        <v>0</v>
      </c>
      <c r="N714" s="151">
        <v>1556</v>
      </c>
      <c r="O714" s="151">
        <v>22</v>
      </c>
      <c r="P714" s="151">
        <v>22</v>
      </c>
      <c r="Q714" s="151">
        <v>19</v>
      </c>
      <c r="R714" s="151">
        <v>0</v>
      </c>
      <c r="S714" s="152">
        <v>0.015</v>
      </c>
      <c r="T714" s="153">
        <v>68217</v>
      </c>
      <c r="U714" s="153">
        <v>688</v>
      </c>
      <c r="V714" s="153">
        <v>677</v>
      </c>
      <c r="W714" s="153">
        <v>0</v>
      </c>
      <c r="X714" s="151">
        <v>620</v>
      </c>
      <c r="Y714" s="154">
        <v>0.0100854625679816</v>
      </c>
      <c r="Z714" s="154">
        <v>0.0171122994652406</v>
      </c>
      <c r="AA714" s="154">
        <v>0.00406740267286461</v>
      </c>
      <c r="AB714" s="155">
        <v>0.0141388174807198</v>
      </c>
      <c r="AC714" s="156">
        <v>0.013044896792376</v>
      </c>
      <c r="AD714" s="157">
        <v>18966</v>
      </c>
      <c r="AE714" s="158">
        <v>191</v>
      </c>
      <c r="AF714" s="158">
        <v>0</v>
      </c>
      <c r="AG714" s="158">
        <v>22065</v>
      </c>
      <c r="AH714" s="158">
        <v>184</v>
      </c>
      <c r="AI714" s="158">
        <v>0</v>
      </c>
      <c r="AJ714" s="155">
        <v>0.010070652747021</v>
      </c>
      <c r="AK714" s="155">
        <v>0.00833899841377748</v>
      </c>
      <c r="AL714" s="156">
        <v>0.00173165433324351</v>
      </c>
    </row>
    <row r="715" spans="1:38">
      <c r="A715" s="166" t="s">
        <v>375</v>
      </c>
      <c r="B715" s="167" t="s">
        <v>1815</v>
      </c>
      <c r="C715" s="167" t="s">
        <v>533</v>
      </c>
      <c r="D715" s="150">
        <v>4105</v>
      </c>
      <c r="E715" s="150">
        <v>49</v>
      </c>
      <c r="F715" s="150">
        <v>28</v>
      </c>
      <c r="G715" s="150">
        <v>0</v>
      </c>
      <c r="H715" s="150">
        <v>0</v>
      </c>
      <c r="I715" s="151">
        <v>5784</v>
      </c>
      <c r="J715" s="151">
        <v>28</v>
      </c>
      <c r="K715" s="151">
        <v>28</v>
      </c>
      <c r="L715" s="151">
        <v>0</v>
      </c>
      <c r="M715" s="151">
        <v>0</v>
      </c>
      <c r="N715" s="151">
        <v>2050</v>
      </c>
      <c r="O715" s="151">
        <v>15</v>
      </c>
      <c r="P715" s="151">
        <v>15</v>
      </c>
      <c r="Q715" s="151">
        <v>5</v>
      </c>
      <c r="R715" s="151">
        <v>0</v>
      </c>
      <c r="S715" s="152">
        <v>0.015</v>
      </c>
      <c r="T715" s="153">
        <v>103667</v>
      </c>
      <c r="U715" s="153">
        <v>778</v>
      </c>
      <c r="V715" s="153">
        <v>757</v>
      </c>
      <c r="W715" s="153">
        <v>0</v>
      </c>
      <c r="X715" s="151">
        <v>676</v>
      </c>
      <c r="Y715" s="154">
        <v>0.00750479901993884</v>
      </c>
      <c r="Z715" s="154">
        <v>0.0119366626065773</v>
      </c>
      <c r="AA715" s="154">
        <v>0.00484094052558783</v>
      </c>
      <c r="AB715" s="155">
        <v>0.00731707317073171</v>
      </c>
      <c r="AC715" s="156">
        <v>0.00709572208098952</v>
      </c>
      <c r="AD715" s="157">
        <v>28319</v>
      </c>
      <c r="AE715" s="158">
        <v>210</v>
      </c>
      <c r="AF715" s="158">
        <v>0</v>
      </c>
      <c r="AG715" s="158">
        <v>31075</v>
      </c>
      <c r="AH715" s="158">
        <v>246</v>
      </c>
      <c r="AI715" s="158">
        <v>0</v>
      </c>
      <c r="AJ715" s="155">
        <v>0.00741551608460751</v>
      </c>
      <c r="AK715" s="155">
        <v>0.00791633145615447</v>
      </c>
      <c r="AL715" s="156">
        <v>-0.000500815371546958</v>
      </c>
    </row>
    <row r="716" spans="1:38">
      <c r="A716" s="166" t="s">
        <v>375</v>
      </c>
      <c r="B716" s="167" t="s">
        <v>1815</v>
      </c>
      <c r="C716" s="167" t="s">
        <v>534</v>
      </c>
      <c r="D716" s="150">
        <v>1792</v>
      </c>
      <c r="E716" s="150">
        <v>22</v>
      </c>
      <c r="F716" s="150">
        <v>15</v>
      </c>
      <c r="G716" s="150">
        <v>0</v>
      </c>
      <c r="H716" s="150">
        <v>0</v>
      </c>
      <c r="I716" s="151">
        <v>2384</v>
      </c>
      <c r="J716" s="151">
        <v>10</v>
      </c>
      <c r="K716" s="151">
        <v>10</v>
      </c>
      <c r="L716" s="151">
        <v>5</v>
      </c>
      <c r="M716" s="151">
        <v>0</v>
      </c>
      <c r="N716" s="151">
        <v>898</v>
      </c>
      <c r="O716" s="151">
        <v>22</v>
      </c>
      <c r="P716" s="151">
        <v>22</v>
      </c>
      <c r="Q716" s="151">
        <v>13</v>
      </c>
      <c r="R716" s="151">
        <v>0</v>
      </c>
      <c r="S716" s="152">
        <v>0.015</v>
      </c>
      <c r="T716" s="153">
        <v>43601</v>
      </c>
      <c r="U716" s="153">
        <v>527</v>
      </c>
      <c r="V716" s="153">
        <v>520</v>
      </c>
      <c r="W716" s="153">
        <v>0</v>
      </c>
      <c r="X716" s="151">
        <v>482</v>
      </c>
      <c r="Y716" s="154">
        <v>0.0120868787413133</v>
      </c>
      <c r="Z716" s="154">
        <v>0.0122767857142857</v>
      </c>
      <c r="AA716" s="154">
        <v>0.00419463087248322</v>
      </c>
      <c r="AB716" s="155">
        <v>0.0244988864142539</v>
      </c>
      <c r="AC716" s="156">
        <v>0.00808215484180249</v>
      </c>
      <c r="AD716" s="157">
        <v>11991</v>
      </c>
      <c r="AE716" s="158">
        <v>146</v>
      </c>
      <c r="AF716" s="158">
        <v>0</v>
      </c>
      <c r="AG716" s="158">
        <v>13467</v>
      </c>
      <c r="AH716" s="158">
        <v>179</v>
      </c>
      <c r="AI716" s="158">
        <v>0</v>
      </c>
      <c r="AJ716" s="155">
        <v>0.0121757985155533</v>
      </c>
      <c r="AK716" s="155">
        <v>0.0132917502042029</v>
      </c>
      <c r="AL716" s="156">
        <v>-0.00111595168864953</v>
      </c>
    </row>
    <row r="717" spans="1:38">
      <c r="A717" s="166" t="s">
        <v>375</v>
      </c>
      <c r="B717" s="167" t="s">
        <v>1815</v>
      </c>
      <c r="C717" s="167" t="s">
        <v>535</v>
      </c>
      <c r="D717" s="150">
        <v>3405</v>
      </c>
      <c r="E717" s="150">
        <v>36</v>
      </c>
      <c r="F717" s="150">
        <v>26</v>
      </c>
      <c r="G717" s="150">
        <v>0</v>
      </c>
      <c r="H717" s="150">
        <v>0</v>
      </c>
      <c r="I717" s="151">
        <v>3805</v>
      </c>
      <c r="J717" s="151">
        <v>38</v>
      </c>
      <c r="K717" s="151">
        <v>38</v>
      </c>
      <c r="L717" s="151">
        <v>6</v>
      </c>
      <c r="M717" s="151">
        <v>0</v>
      </c>
      <c r="N717" s="151">
        <v>1579</v>
      </c>
      <c r="O717" s="151">
        <v>31</v>
      </c>
      <c r="P717" s="151">
        <v>31</v>
      </c>
      <c r="Q717" s="151">
        <v>20</v>
      </c>
      <c r="R717" s="151">
        <v>0</v>
      </c>
      <c r="S717" s="152">
        <v>0.015</v>
      </c>
      <c r="T717" s="153">
        <v>79017</v>
      </c>
      <c r="U717" s="153">
        <v>904</v>
      </c>
      <c r="V717" s="153">
        <v>894</v>
      </c>
      <c r="W717" s="153">
        <v>0</v>
      </c>
      <c r="X717" s="151">
        <v>818</v>
      </c>
      <c r="Y717" s="154">
        <v>0.0114405760785654</v>
      </c>
      <c r="Z717" s="154">
        <v>0.0105726872246696</v>
      </c>
      <c r="AA717" s="154">
        <v>0.00998685939553219</v>
      </c>
      <c r="AB717" s="155">
        <v>0.019632678910703</v>
      </c>
      <c r="AC717" s="156">
        <v>0.000585827829137409</v>
      </c>
      <c r="AD717" s="157">
        <v>21426</v>
      </c>
      <c r="AE717" s="158">
        <v>250</v>
      </c>
      <c r="AF717" s="158">
        <v>0</v>
      </c>
      <c r="AG717" s="158">
        <v>24174</v>
      </c>
      <c r="AH717" s="158">
        <v>263</v>
      </c>
      <c r="AI717" s="158">
        <v>0</v>
      </c>
      <c r="AJ717" s="155">
        <v>0.0116680668346868</v>
      </c>
      <c r="AK717" s="155">
        <v>0.0108794572681393</v>
      </c>
      <c r="AL717" s="156">
        <v>0.000788609566547506</v>
      </c>
    </row>
    <row r="718" spans="1:38">
      <c r="A718" s="166" t="s">
        <v>375</v>
      </c>
      <c r="B718" s="167" t="s">
        <v>1815</v>
      </c>
      <c r="C718" s="167" t="s">
        <v>536</v>
      </c>
      <c r="D718" s="150">
        <v>5496</v>
      </c>
      <c r="E718" s="150">
        <v>107</v>
      </c>
      <c r="F718" s="150">
        <v>79</v>
      </c>
      <c r="G718" s="150">
        <v>0</v>
      </c>
      <c r="H718" s="150">
        <v>0</v>
      </c>
      <c r="I718" s="151">
        <v>6216</v>
      </c>
      <c r="J718" s="151">
        <v>107</v>
      </c>
      <c r="K718" s="151">
        <v>106</v>
      </c>
      <c r="L718" s="151">
        <v>24</v>
      </c>
      <c r="M718" s="151">
        <v>0</v>
      </c>
      <c r="N718" s="151">
        <v>2859</v>
      </c>
      <c r="O718" s="151">
        <v>77</v>
      </c>
      <c r="P718" s="151">
        <v>77</v>
      </c>
      <c r="Q718" s="151">
        <v>52</v>
      </c>
      <c r="R718" s="151">
        <v>0</v>
      </c>
      <c r="S718" s="152">
        <v>0.015</v>
      </c>
      <c r="T718" s="153">
        <v>123820</v>
      </c>
      <c r="U718" s="153">
        <v>1913</v>
      </c>
      <c r="V718" s="153">
        <v>1884</v>
      </c>
      <c r="W718" s="153">
        <v>0</v>
      </c>
      <c r="X718" s="151">
        <v>1670</v>
      </c>
      <c r="Y718" s="154">
        <v>0.0154498465514456</v>
      </c>
      <c r="Z718" s="154">
        <v>0.0194687045123726</v>
      </c>
      <c r="AA718" s="154">
        <v>0.0172136422136422</v>
      </c>
      <c r="AB718" s="155">
        <v>0.0269324938789787</v>
      </c>
      <c r="AC718" s="156">
        <v>0.00225506229873042</v>
      </c>
      <c r="AD718" s="157">
        <v>34531</v>
      </c>
      <c r="AE718" s="158">
        <v>645</v>
      </c>
      <c r="AF718" s="158">
        <v>0</v>
      </c>
      <c r="AG718" s="158">
        <v>37339</v>
      </c>
      <c r="AH718" s="158">
        <v>517</v>
      </c>
      <c r="AI718" s="158">
        <v>0</v>
      </c>
      <c r="AJ718" s="155">
        <v>0.0186788682632996</v>
      </c>
      <c r="AK718" s="155">
        <v>0.0138461126436166</v>
      </c>
      <c r="AL718" s="156">
        <v>0.00483275561968305</v>
      </c>
    </row>
    <row r="719" spans="1:38">
      <c r="A719" s="166" t="s">
        <v>375</v>
      </c>
      <c r="B719" s="167" t="s">
        <v>1815</v>
      </c>
      <c r="C719" s="167" t="s">
        <v>537</v>
      </c>
      <c r="D719" s="150">
        <v>5317</v>
      </c>
      <c r="E719" s="150">
        <v>87</v>
      </c>
      <c r="F719" s="150">
        <v>66</v>
      </c>
      <c r="G719" s="150">
        <v>0</v>
      </c>
      <c r="H719" s="150">
        <v>0</v>
      </c>
      <c r="I719" s="151">
        <v>7075</v>
      </c>
      <c r="J719" s="151">
        <v>73</v>
      </c>
      <c r="K719" s="151">
        <v>73</v>
      </c>
      <c r="L719" s="151">
        <v>6</v>
      </c>
      <c r="M719" s="151">
        <v>0</v>
      </c>
      <c r="N719" s="151">
        <v>2727</v>
      </c>
      <c r="O719" s="151">
        <v>96</v>
      </c>
      <c r="P719" s="151">
        <v>96</v>
      </c>
      <c r="Q719" s="151">
        <v>57</v>
      </c>
      <c r="R719" s="151">
        <v>0</v>
      </c>
      <c r="S719" s="152">
        <v>0.015</v>
      </c>
      <c r="T719" s="153">
        <v>128602</v>
      </c>
      <c r="U719" s="153">
        <v>2432</v>
      </c>
      <c r="V719" s="153">
        <v>2411</v>
      </c>
      <c r="W719" s="153">
        <v>2</v>
      </c>
      <c r="X719" s="151">
        <v>2199</v>
      </c>
      <c r="Y719" s="154">
        <v>0.0188955070683193</v>
      </c>
      <c r="Z719" s="154">
        <v>0.0163626104946398</v>
      </c>
      <c r="AA719" s="154">
        <v>0.0103180212014134</v>
      </c>
      <c r="AB719" s="155">
        <v>0.0352035203520352</v>
      </c>
      <c r="AC719" s="156">
        <v>0.00604458929322641</v>
      </c>
      <c r="AD719" s="157">
        <v>35921</v>
      </c>
      <c r="AE719" s="158">
        <v>645</v>
      </c>
      <c r="AF719" s="158">
        <v>0</v>
      </c>
      <c r="AG719" s="158">
        <v>38210</v>
      </c>
      <c r="AH719" s="158">
        <v>761</v>
      </c>
      <c r="AI719" s="158">
        <v>0</v>
      </c>
      <c r="AJ719" s="155">
        <v>0.0179560702653044</v>
      </c>
      <c r="AK719" s="155">
        <v>0.0199162522899764</v>
      </c>
      <c r="AL719" s="156">
        <v>-0.00196018202467203</v>
      </c>
    </row>
    <row r="720" spans="1:38">
      <c r="A720" s="166" t="s">
        <v>375</v>
      </c>
      <c r="B720" s="167" t="s">
        <v>1815</v>
      </c>
      <c r="C720" s="167" t="s">
        <v>538</v>
      </c>
      <c r="D720" s="150">
        <v>2535</v>
      </c>
      <c r="E720" s="150">
        <v>25</v>
      </c>
      <c r="F720" s="150">
        <v>20</v>
      </c>
      <c r="G720" s="150">
        <v>0</v>
      </c>
      <c r="H720" s="150">
        <v>0</v>
      </c>
      <c r="I720" s="151">
        <v>3405</v>
      </c>
      <c r="J720" s="151">
        <v>31</v>
      </c>
      <c r="K720" s="151">
        <v>31</v>
      </c>
      <c r="L720" s="151">
        <v>2</v>
      </c>
      <c r="M720" s="151">
        <v>0</v>
      </c>
      <c r="N720" s="151">
        <v>1282</v>
      </c>
      <c r="O720" s="151">
        <v>14</v>
      </c>
      <c r="P720" s="151">
        <v>14</v>
      </c>
      <c r="Q720" s="151">
        <v>9</v>
      </c>
      <c r="R720" s="151">
        <v>0</v>
      </c>
      <c r="S720" s="152">
        <v>0.015</v>
      </c>
      <c r="T720" s="153">
        <v>60384</v>
      </c>
      <c r="U720" s="153">
        <v>464</v>
      </c>
      <c r="V720" s="153">
        <v>459</v>
      </c>
      <c r="W720" s="153">
        <v>0</v>
      </c>
      <c r="X720" s="151">
        <v>399</v>
      </c>
      <c r="Y720" s="154">
        <v>0.00768415474297827</v>
      </c>
      <c r="Z720" s="154">
        <v>0.00986193293885602</v>
      </c>
      <c r="AA720" s="154">
        <v>0.00910425844346549</v>
      </c>
      <c r="AB720" s="155">
        <v>0.0109204368174727</v>
      </c>
      <c r="AC720" s="156">
        <v>0.000757674495390524</v>
      </c>
      <c r="AD720" s="157">
        <v>17194</v>
      </c>
      <c r="AE720" s="158">
        <v>159</v>
      </c>
      <c r="AF720" s="158">
        <v>0</v>
      </c>
      <c r="AG720" s="158">
        <v>18397</v>
      </c>
      <c r="AH720" s="158">
        <v>140</v>
      </c>
      <c r="AI720" s="158">
        <v>0</v>
      </c>
      <c r="AJ720" s="155">
        <v>0.00924741188786786</v>
      </c>
      <c r="AK720" s="155">
        <v>0.00760993640267435</v>
      </c>
      <c r="AL720" s="156">
        <v>0.00163747548519351</v>
      </c>
    </row>
    <row r="721" spans="1:38">
      <c r="A721" s="166" t="s">
        <v>375</v>
      </c>
      <c r="B721" s="167" t="s">
        <v>1815</v>
      </c>
      <c r="C721" s="167" t="s">
        <v>539</v>
      </c>
      <c r="D721" s="150">
        <v>1734</v>
      </c>
      <c r="E721" s="150">
        <v>29</v>
      </c>
      <c r="F721" s="150">
        <v>24</v>
      </c>
      <c r="G721" s="150">
        <v>1</v>
      </c>
      <c r="H721" s="150">
        <v>0</v>
      </c>
      <c r="I721" s="151">
        <v>2300</v>
      </c>
      <c r="J721" s="151">
        <v>21</v>
      </c>
      <c r="K721" s="151">
        <v>21</v>
      </c>
      <c r="L721" s="151">
        <v>4</v>
      </c>
      <c r="M721" s="151">
        <v>0</v>
      </c>
      <c r="N721" s="151">
        <v>1028</v>
      </c>
      <c r="O721" s="151">
        <v>22</v>
      </c>
      <c r="P721" s="151">
        <v>22</v>
      </c>
      <c r="Q721" s="151">
        <v>13</v>
      </c>
      <c r="R721" s="151">
        <v>0</v>
      </c>
      <c r="S721" s="152">
        <v>0.015</v>
      </c>
      <c r="T721" s="153">
        <v>47885</v>
      </c>
      <c r="U721" s="153">
        <v>559</v>
      </c>
      <c r="V721" s="153">
        <v>554</v>
      </c>
      <c r="W721" s="153">
        <v>0</v>
      </c>
      <c r="X721" s="151">
        <v>493</v>
      </c>
      <c r="Y721" s="154">
        <v>0.0116738018168529</v>
      </c>
      <c r="Z721" s="154">
        <v>0.0167243367935409</v>
      </c>
      <c r="AA721" s="154">
        <v>0.0091304347826087</v>
      </c>
      <c r="AB721" s="155">
        <v>0.0214007782101167</v>
      </c>
      <c r="AC721" s="156">
        <v>0.00759390201093225</v>
      </c>
      <c r="AD721" s="157">
        <v>12127</v>
      </c>
      <c r="AE721" s="158">
        <v>163</v>
      </c>
      <c r="AF721" s="158">
        <v>0</v>
      </c>
      <c r="AG721" s="158">
        <v>16103</v>
      </c>
      <c r="AH721" s="158">
        <v>175</v>
      </c>
      <c r="AI721" s="158">
        <v>0</v>
      </c>
      <c r="AJ721" s="155">
        <v>0.0134410818834007</v>
      </c>
      <c r="AK721" s="155">
        <v>0.0108675402098988</v>
      </c>
      <c r="AL721" s="156">
        <v>0.0025735416735019</v>
      </c>
    </row>
    <row r="722" spans="1:38">
      <c r="A722" s="166" t="s">
        <v>375</v>
      </c>
      <c r="B722" s="167" t="s">
        <v>1815</v>
      </c>
      <c r="C722" s="167" t="s">
        <v>540</v>
      </c>
      <c r="D722" s="150">
        <v>4822</v>
      </c>
      <c r="E722" s="150">
        <v>92</v>
      </c>
      <c r="F722" s="150">
        <v>66</v>
      </c>
      <c r="G722" s="150">
        <v>1</v>
      </c>
      <c r="H722" s="150">
        <v>0</v>
      </c>
      <c r="I722" s="151">
        <v>6400</v>
      </c>
      <c r="J722" s="151">
        <v>42</v>
      </c>
      <c r="K722" s="151">
        <v>42</v>
      </c>
      <c r="L722" s="151">
        <v>4</v>
      </c>
      <c r="M722" s="151">
        <v>0</v>
      </c>
      <c r="N722" s="151">
        <v>2243</v>
      </c>
      <c r="O722" s="151">
        <v>60</v>
      </c>
      <c r="P722" s="151">
        <v>60</v>
      </c>
      <c r="Q722" s="151">
        <v>39</v>
      </c>
      <c r="R722" s="151">
        <v>0</v>
      </c>
      <c r="S722" s="152">
        <v>0.015</v>
      </c>
      <c r="T722" s="153">
        <v>121016</v>
      </c>
      <c r="U722" s="153">
        <v>1791</v>
      </c>
      <c r="V722" s="153">
        <v>1764</v>
      </c>
      <c r="W722" s="153">
        <v>1</v>
      </c>
      <c r="X722" s="151">
        <v>1615</v>
      </c>
      <c r="Y722" s="154">
        <v>0.0147914325378462</v>
      </c>
      <c r="Z722" s="154">
        <v>0.0190792202405641</v>
      </c>
      <c r="AA722" s="154">
        <v>0.0065625</v>
      </c>
      <c r="AB722" s="155">
        <v>0.0267498885421311</v>
      </c>
      <c r="AC722" s="156">
        <v>0.0125167202405641</v>
      </c>
      <c r="AD722" s="157">
        <v>32332</v>
      </c>
      <c r="AE722" s="158">
        <v>510</v>
      </c>
      <c r="AF722" s="158">
        <v>0</v>
      </c>
      <c r="AG722" s="158">
        <v>38171</v>
      </c>
      <c r="AH722" s="158">
        <v>477</v>
      </c>
      <c r="AI722" s="158">
        <v>0</v>
      </c>
      <c r="AJ722" s="155">
        <v>0.0157738463441791</v>
      </c>
      <c r="AK722" s="155">
        <v>0.0124963977888973</v>
      </c>
      <c r="AL722" s="156">
        <v>0.00327744855528181</v>
      </c>
    </row>
    <row r="723" spans="1:38">
      <c r="A723" s="166" t="s">
        <v>375</v>
      </c>
      <c r="B723" s="167" t="s">
        <v>1815</v>
      </c>
      <c r="C723" s="167" t="s">
        <v>541</v>
      </c>
      <c r="D723" s="150">
        <v>5276</v>
      </c>
      <c r="E723" s="150">
        <v>104</v>
      </c>
      <c r="F723" s="150">
        <v>86</v>
      </c>
      <c r="G723" s="150">
        <v>1</v>
      </c>
      <c r="H723" s="150">
        <v>0</v>
      </c>
      <c r="I723" s="151">
        <v>6405</v>
      </c>
      <c r="J723" s="151">
        <v>97</v>
      </c>
      <c r="K723" s="151">
        <v>97</v>
      </c>
      <c r="L723" s="151">
        <v>12</v>
      </c>
      <c r="M723" s="151">
        <v>0</v>
      </c>
      <c r="N723" s="151">
        <v>2928</v>
      </c>
      <c r="O723" s="151">
        <v>90</v>
      </c>
      <c r="P723" s="151">
        <v>90</v>
      </c>
      <c r="Q723" s="151">
        <v>65</v>
      </c>
      <c r="R723" s="151">
        <v>0</v>
      </c>
      <c r="S723" s="152">
        <v>0.015</v>
      </c>
      <c r="T723" s="153">
        <v>131289</v>
      </c>
      <c r="U723" s="153">
        <v>2842</v>
      </c>
      <c r="V723" s="153">
        <v>2823</v>
      </c>
      <c r="W723" s="153">
        <v>3</v>
      </c>
      <c r="X723" s="151">
        <v>2590</v>
      </c>
      <c r="Y723" s="154">
        <v>0.0216240507582509</v>
      </c>
      <c r="Z723" s="154">
        <v>0.0197119029567854</v>
      </c>
      <c r="AA723" s="154">
        <v>0.0151444184231069</v>
      </c>
      <c r="AB723" s="155">
        <v>0.0307377049180328</v>
      </c>
      <c r="AC723" s="156">
        <v>0.00456748453367849</v>
      </c>
      <c r="AD723" s="157">
        <v>35451</v>
      </c>
      <c r="AE723" s="158">
        <v>712</v>
      </c>
      <c r="AF723" s="158">
        <v>0</v>
      </c>
      <c r="AG723" s="158">
        <v>41302</v>
      </c>
      <c r="AH723" s="158">
        <v>915</v>
      </c>
      <c r="AI723" s="158">
        <v>1</v>
      </c>
      <c r="AJ723" s="155">
        <v>0.0200840596880201</v>
      </c>
      <c r="AK723" s="155">
        <v>0.0221296789501719</v>
      </c>
      <c r="AL723" s="156">
        <v>-0.00204561926215182</v>
      </c>
    </row>
    <row r="724" spans="1:38">
      <c r="A724" s="166" t="s">
        <v>375</v>
      </c>
      <c r="B724" s="167" t="s">
        <v>1815</v>
      </c>
      <c r="C724" s="167" t="s">
        <v>542</v>
      </c>
      <c r="D724" s="150">
        <v>2092</v>
      </c>
      <c r="E724" s="150">
        <v>45</v>
      </c>
      <c r="F724" s="150">
        <v>36</v>
      </c>
      <c r="G724" s="150">
        <v>0</v>
      </c>
      <c r="H724" s="150">
        <v>0</v>
      </c>
      <c r="I724" s="151">
        <v>2377</v>
      </c>
      <c r="J724" s="151">
        <v>24</v>
      </c>
      <c r="K724" s="151">
        <v>24</v>
      </c>
      <c r="L724" s="151">
        <v>6</v>
      </c>
      <c r="M724" s="151">
        <v>0</v>
      </c>
      <c r="N724" s="151">
        <v>1064</v>
      </c>
      <c r="O724" s="151">
        <v>24</v>
      </c>
      <c r="P724" s="151">
        <v>24</v>
      </c>
      <c r="Q724" s="151">
        <v>20</v>
      </c>
      <c r="R724" s="151">
        <v>0</v>
      </c>
      <c r="S724" s="152">
        <v>0.015</v>
      </c>
      <c r="T724" s="153">
        <v>50610</v>
      </c>
      <c r="U724" s="153">
        <v>856</v>
      </c>
      <c r="V724" s="153">
        <v>847</v>
      </c>
      <c r="W724" s="153">
        <v>0</v>
      </c>
      <c r="X724" s="151">
        <v>779</v>
      </c>
      <c r="Y724" s="154">
        <v>0.0169136534281762</v>
      </c>
      <c r="Z724" s="154">
        <v>0.0215105162523901</v>
      </c>
      <c r="AA724" s="154">
        <v>0.0100967606226336</v>
      </c>
      <c r="AB724" s="155">
        <v>0.0225563909774436</v>
      </c>
      <c r="AC724" s="156">
        <v>0.0114137556297565</v>
      </c>
      <c r="AD724" s="157">
        <v>13466</v>
      </c>
      <c r="AE724" s="158">
        <v>239</v>
      </c>
      <c r="AF724" s="158">
        <v>0</v>
      </c>
      <c r="AG724" s="158">
        <v>16178</v>
      </c>
      <c r="AH724" s="158">
        <v>269</v>
      </c>
      <c r="AI724" s="158">
        <v>0</v>
      </c>
      <c r="AJ724" s="155">
        <v>0.0177484033863063</v>
      </c>
      <c r="AK724" s="155">
        <v>0.016627518852763</v>
      </c>
      <c r="AL724" s="156">
        <v>0.00112088453354324</v>
      </c>
    </row>
    <row r="725" spans="1:38">
      <c r="A725" s="166" t="s">
        <v>375</v>
      </c>
      <c r="B725" s="167" t="s">
        <v>1815</v>
      </c>
      <c r="C725" s="167" t="s">
        <v>543</v>
      </c>
      <c r="D725" s="150">
        <v>3626</v>
      </c>
      <c r="E725" s="150">
        <v>30</v>
      </c>
      <c r="F725" s="150">
        <v>18</v>
      </c>
      <c r="G725" s="150">
        <v>0</v>
      </c>
      <c r="H725" s="150">
        <v>0</v>
      </c>
      <c r="I725" s="151">
        <v>4949</v>
      </c>
      <c r="J725" s="151">
        <v>26</v>
      </c>
      <c r="K725" s="151">
        <v>26</v>
      </c>
      <c r="L725" s="151">
        <v>2</v>
      </c>
      <c r="M725" s="151">
        <v>0</v>
      </c>
      <c r="N725" s="151">
        <v>1836</v>
      </c>
      <c r="O725" s="151">
        <v>19</v>
      </c>
      <c r="P725" s="151">
        <v>19</v>
      </c>
      <c r="Q725" s="151">
        <v>12</v>
      </c>
      <c r="R725" s="151">
        <v>0</v>
      </c>
      <c r="S725" s="152">
        <v>0.015</v>
      </c>
      <c r="T725" s="153">
        <v>92124</v>
      </c>
      <c r="U725" s="153">
        <v>803</v>
      </c>
      <c r="V725" s="153">
        <v>791</v>
      </c>
      <c r="W725" s="153">
        <v>0</v>
      </c>
      <c r="X725" s="151">
        <v>735</v>
      </c>
      <c r="Y725" s="154">
        <v>0.00871651252659459</v>
      </c>
      <c r="Z725" s="154">
        <v>0.00827357970215113</v>
      </c>
      <c r="AA725" s="154">
        <v>0.00525358658314811</v>
      </c>
      <c r="AB725" s="155">
        <v>0.0103485838779956</v>
      </c>
      <c r="AC725" s="156">
        <v>0.00301999311900302</v>
      </c>
      <c r="AD725" s="157">
        <v>25170</v>
      </c>
      <c r="AE725" s="158">
        <v>210</v>
      </c>
      <c r="AF725" s="158">
        <v>0</v>
      </c>
      <c r="AG725" s="158">
        <v>27549</v>
      </c>
      <c r="AH725" s="158">
        <v>215</v>
      </c>
      <c r="AI725" s="158">
        <v>0</v>
      </c>
      <c r="AJ725" s="155">
        <v>0.00834326579261025</v>
      </c>
      <c r="AK725" s="155">
        <v>0.0078042760172783</v>
      </c>
      <c r="AL725" s="156">
        <v>0.000538989775331946</v>
      </c>
    </row>
    <row r="726" spans="1:38">
      <c r="A726" s="166" t="s">
        <v>375</v>
      </c>
      <c r="B726" s="167" t="s">
        <v>1816</v>
      </c>
      <c r="C726" s="167" t="s">
        <v>544</v>
      </c>
      <c r="D726" s="150">
        <v>3255</v>
      </c>
      <c r="E726" s="150">
        <v>54</v>
      </c>
      <c r="F726" s="150">
        <v>40</v>
      </c>
      <c r="G726" s="150">
        <v>0</v>
      </c>
      <c r="H726" s="150">
        <v>0</v>
      </c>
      <c r="I726" s="151">
        <v>4142</v>
      </c>
      <c r="J726" s="151">
        <v>40</v>
      </c>
      <c r="K726" s="151">
        <v>40</v>
      </c>
      <c r="L726" s="151">
        <v>5</v>
      </c>
      <c r="M726" s="151">
        <v>0</v>
      </c>
      <c r="N726" s="151">
        <v>2906</v>
      </c>
      <c r="O726" s="151">
        <v>66</v>
      </c>
      <c r="P726" s="151">
        <v>65</v>
      </c>
      <c r="Q726" s="151">
        <v>37</v>
      </c>
      <c r="R726" s="151">
        <v>0</v>
      </c>
      <c r="S726" s="152">
        <v>0.015</v>
      </c>
      <c r="T726" s="153">
        <v>82154</v>
      </c>
      <c r="U726" s="153">
        <v>1548</v>
      </c>
      <c r="V726" s="153">
        <v>1533</v>
      </c>
      <c r="W726" s="153">
        <v>1</v>
      </c>
      <c r="X726" s="151">
        <v>1402</v>
      </c>
      <c r="Y726" s="154">
        <v>0.0188304890814811</v>
      </c>
      <c r="Z726" s="154">
        <v>0.0165898617511521</v>
      </c>
      <c r="AA726" s="154">
        <v>0.00965717044905843</v>
      </c>
      <c r="AB726" s="155">
        <v>0.0227116311080523</v>
      </c>
      <c r="AC726" s="156">
        <v>0.00693269130209365</v>
      </c>
      <c r="AD726" s="157">
        <v>22154</v>
      </c>
      <c r="AE726" s="158">
        <v>435</v>
      </c>
      <c r="AF726" s="158">
        <v>0</v>
      </c>
      <c r="AG726" s="158">
        <v>26279</v>
      </c>
      <c r="AH726" s="158">
        <v>516</v>
      </c>
      <c r="AI726" s="158">
        <v>0</v>
      </c>
      <c r="AJ726" s="155">
        <v>0.0196352803105534</v>
      </c>
      <c r="AK726" s="155">
        <v>0.0196354503596027</v>
      </c>
      <c r="AL726" s="156">
        <v>-1.70049049324356e-7</v>
      </c>
    </row>
    <row r="727" spans="1:38">
      <c r="A727" s="166" t="s">
        <v>375</v>
      </c>
      <c r="B727" s="167" t="s">
        <v>1816</v>
      </c>
      <c r="C727" s="167" t="s">
        <v>545</v>
      </c>
      <c r="D727" s="150">
        <v>2265</v>
      </c>
      <c r="E727" s="150">
        <v>50</v>
      </c>
      <c r="F727" s="150">
        <v>34</v>
      </c>
      <c r="G727" s="150">
        <v>0</v>
      </c>
      <c r="H727" s="150">
        <v>0</v>
      </c>
      <c r="I727" s="151">
        <v>2561</v>
      </c>
      <c r="J727" s="151">
        <v>50</v>
      </c>
      <c r="K727" s="151">
        <v>50</v>
      </c>
      <c r="L727" s="151">
        <v>12</v>
      </c>
      <c r="M727" s="151">
        <v>0</v>
      </c>
      <c r="N727" s="151">
        <v>2188</v>
      </c>
      <c r="O727" s="151">
        <v>7</v>
      </c>
      <c r="P727" s="151">
        <v>7</v>
      </c>
      <c r="Q727" s="151">
        <v>6</v>
      </c>
      <c r="R727" s="151">
        <v>0</v>
      </c>
      <c r="S727" s="152">
        <v>0.015</v>
      </c>
      <c r="T727" s="153">
        <v>52703</v>
      </c>
      <c r="U727" s="153">
        <v>796</v>
      </c>
      <c r="V727" s="153">
        <v>780</v>
      </c>
      <c r="W727" s="153">
        <v>0</v>
      </c>
      <c r="X727" s="151">
        <v>698</v>
      </c>
      <c r="Y727" s="154">
        <v>0.0151035045443333</v>
      </c>
      <c r="Z727" s="154">
        <v>0.022075055187638</v>
      </c>
      <c r="AA727" s="154">
        <v>0.0195236235845373</v>
      </c>
      <c r="AB727" s="155">
        <v>0.00319926873857404</v>
      </c>
      <c r="AC727" s="156">
        <v>0.00255143160310068</v>
      </c>
      <c r="AD727" s="157">
        <v>15115</v>
      </c>
      <c r="AE727" s="158">
        <v>232</v>
      </c>
      <c r="AF727" s="158">
        <v>0</v>
      </c>
      <c r="AG727" s="158">
        <v>15824</v>
      </c>
      <c r="AH727" s="158">
        <v>195</v>
      </c>
      <c r="AI727" s="158">
        <v>0</v>
      </c>
      <c r="AJ727" s="155">
        <v>0.015348991068475</v>
      </c>
      <c r="AK727" s="155">
        <v>0.0123230535894843</v>
      </c>
      <c r="AL727" s="156">
        <v>0.0030259374789907</v>
      </c>
    </row>
    <row r="728" spans="1:38">
      <c r="A728" s="166" t="s">
        <v>375</v>
      </c>
      <c r="B728" s="167" t="s">
        <v>1816</v>
      </c>
      <c r="C728" s="167" t="s">
        <v>546</v>
      </c>
      <c r="D728" s="150">
        <v>6782</v>
      </c>
      <c r="E728" s="150">
        <v>152</v>
      </c>
      <c r="F728" s="150">
        <v>120</v>
      </c>
      <c r="G728" s="150">
        <v>0</v>
      </c>
      <c r="H728" s="150">
        <v>0</v>
      </c>
      <c r="I728" s="151">
        <v>7957</v>
      </c>
      <c r="J728" s="151">
        <v>73</v>
      </c>
      <c r="K728" s="151">
        <v>73</v>
      </c>
      <c r="L728" s="151">
        <v>11</v>
      </c>
      <c r="M728" s="151">
        <v>0</v>
      </c>
      <c r="N728" s="151">
        <v>6147</v>
      </c>
      <c r="O728" s="151">
        <v>223</v>
      </c>
      <c r="P728" s="151">
        <v>223</v>
      </c>
      <c r="Q728" s="151">
        <v>104</v>
      </c>
      <c r="R728" s="151">
        <v>0</v>
      </c>
      <c r="S728" s="152">
        <v>0.015</v>
      </c>
      <c r="T728" s="153">
        <v>171929</v>
      </c>
      <c r="U728" s="153">
        <v>3813</v>
      </c>
      <c r="V728" s="153">
        <v>3781</v>
      </c>
      <c r="W728" s="153">
        <v>5</v>
      </c>
      <c r="X728" s="151">
        <v>3423</v>
      </c>
      <c r="Y728" s="154">
        <v>0.0221486776518214</v>
      </c>
      <c r="Z728" s="154">
        <v>0.0224122677676202</v>
      </c>
      <c r="AA728" s="154">
        <v>0.00917431192660551</v>
      </c>
      <c r="AB728" s="155">
        <v>0.0362778591182691</v>
      </c>
      <c r="AC728" s="156">
        <v>0.0132379558410147</v>
      </c>
      <c r="AD728" s="157">
        <v>46627</v>
      </c>
      <c r="AE728" s="158">
        <v>1132</v>
      </c>
      <c r="AF728" s="158">
        <v>0</v>
      </c>
      <c r="AG728" s="158">
        <v>54425</v>
      </c>
      <c r="AH728" s="158">
        <v>1050</v>
      </c>
      <c r="AI728" s="158">
        <v>0</v>
      </c>
      <c r="AJ728" s="155">
        <v>0.0242777789692667</v>
      </c>
      <c r="AK728" s="155">
        <v>0.0192926045016077</v>
      </c>
      <c r="AL728" s="156">
        <v>0.00498517446765901</v>
      </c>
    </row>
    <row r="729" spans="1:38">
      <c r="A729" s="166" t="s">
        <v>375</v>
      </c>
      <c r="B729" s="167" t="s">
        <v>1816</v>
      </c>
      <c r="C729" s="167" t="s">
        <v>547</v>
      </c>
      <c r="D729" s="150">
        <v>7026</v>
      </c>
      <c r="E729" s="150">
        <v>121</v>
      </c>
      <c r="F729" s="150">
        <v>47</v>
      </c>
      <c r="G729" s="150">
        <v>0</v>
      </c>
      <c r="H729" s="150">
        <v>0</v>
      </c>
      <c r="I729" s="151">
        <v>8077</v>
      </c>
      <c r="J729" s="151">
        <v>132</v>
      </c>
      <c r="K729" s="151">
        <v>132</v>
      </c>
      <c r="L729" s="151">
        <v>11</v>
      </c>
      <c r="M729" s="151">
        <v>0</v>
      </c>
      <c r="N729" s="151">
        <v>6480</v>
      </c>
      <c r="O729" s="151">
        <v>55</v>
      </c>
      <c r="P729" s="151">
        <v>55</v>
      </c>
      <c r="Q729" s="151">
        <v>22</v>
      </c>
      <c r="R729" s="151">
        <v>0</v>
      </c>
      <c r="S729" s="152">
        <v>0.015</v>
      </c>
      <c r="T729" s="153">
        <v>164298</v>
      </c>
      <c r="U729" s="153">
        <v>2593</v>
      </c>
      <c r="V729" s="153">
        <v>2519</v>
      </c>
      <c r="W729" s="153">
        <v>0</v>
      </c>
      <c r="X729" s="151">
        <v>2277</v>
      </c>
      <c r="Y729" s="154">
        <v>0.0157822980194525</v>
      </c>
      <c r="Z729" s="154">
        <v>0.0172217477939083</v>
      </c>
      <c r="AA729" s="154">
        <v>0.016342701498081</v>
      </c>
      <c r="AB729" s="155">
        <v>0.00848765432098765</v>
      </c>
      <c r="AC729" s="156">
        <v>0.000879046295827371</v>
      </c>
      <c r="AD729" s="157">
        <v>47204</v>
      </c>
      <c r="AE729" s="158">
        <v>755</v>
      </c>
      <c r="AF729" s="158">
        <v>0</v>
      </c>
      <c r="AG729" s="158">
        <v>52343</v>
      </c>
      <c r="AH729" s="158">
        <v>734</v>
      </c>
      <c r="AI729" s="158">
        <v>0</v>
      </c>
      <c r="AJ729" s="155">
        <v>0.0159944072536226</v>
      </c>
      <c r="AK729" s="155">
        <v>0.0140228874921193</v>
      </c>
      <c r="AL729" s="156">
        <v>0.00197151976150328</v>
      </c>
    </row>
    <row r="730" spans="1:38">
      <c r="A730" s="166" t="s">
        <v>375</v>
      </c>
      <c r="B730" s="167" t="s">
        <v>1816</v>
      </c>
      <c r="C730" s="167" t="s">
        <v>548</v>
      </c>
      <c r="D730" s="150">
        <v>5442</v>
      </c>
      <c r="E730" s="150">
        <v>54</v>
      </c>
      <c r="F730" s="150">
        <v>46</v>
      </c>
      <c r="G730" s="150">
        <v>0</v>
      </c>
      <c r="H730" s="150">
        <v>0</v>
      </c>
      <c r="I730" s="151">
        <v>6111</v>
      </c>
      <c r="J730" s="151">
        <v>117</v>
      </c>
      <c r="K730" s="151">
        <v>117</v>
      </c>
      <c r="L730" s="151">
        <v>7</v>
      </c>
      <c r="M730" s="151">
        <v>0</v>
      </c>
      <c r="N730" s="151">
        <v>5013</v>
      </c>
      <c r="O730" s="151">
        <v>99</v>
      </c>
      <c r="P730" s="151">
        <v>99</v>
      </c>
      <c r="Q730" s="151">
        <v>35</v>
      </c>
      <c r="R730" s="151">
        <v>0</v>
      </c>
      <c r="S730" s="152">
        <v>0.015</v>
      </c>
      <c r="T730" s="153">
        <v>129985</v>
      </c>
      <c r="U730" s="153">
        <v>2649</v>
      </c>
      <c r="V730" s="153">
        <v>2640</v>
      </c>
      <c r="W730" s="153">
        <v>2</v>
      </c>
      <c r="X730" s="151">
        <v>2387</v>
      </c>
      <c r="Y730" s="154">
        <v>0.0203638881409393</v>
      </c>
      <c r="Z730" s="154">
        <v>0.00992282249173098</v>
      </c>
      <c r="AA730" s="154">
        <v>0.0191458026509573</v>
      </c>
      <c r="AB730" s="155">
        <v>0.0197486535008977</v>
      </c>
      <c r="AC730" s="156">
        <v>-0.00922298015922631</v>
      </c>
      <c r="AD730" s="157">
        <v>36162</v>
      </c>
      <c r="AE730" s="158">
        <v>748</v>
      </c>
      <c r="AF730" s="158">
        <v>0</v>
      </c>
      <c r="AG730" s="158">
        <v>38362</v>
      </c>
      <c r="AH730" s="158">
        <v>757</v>
      </c>
      <c r="AI730" s="158">
        <v>1</v>
      </c>
      <c r="AJ730" s="155">
        <v>0.0206846966428848</v>
      </c>
      <c r="AK730" s="155">
        <v>0.0197070017204525</v>
      </c>
      <c r="AL730" s="156">
        <v>0.000977694922432264</v>
      </c>
    </row>
    <row r="731" spans="1:38">
      <c r="A731" s="166" t="s">
        <v>375</v>
      </c>
      <c r="B731" s="167" t="s">
        <v>1816</v>
      </c>
      <c r="C731" s="167" t="s">
        <v>549</v>
      </c>
      <c r="D731" s="150">
        <v>7070</v>
      </c>
      <c r="E731" s="150">
        <v>84</v>
      </c>
      <c r="F731" s="150">
        <v>66</v>
      </c>
      <c r="G731" s="150">
        <v>0</v>
      </c>
      <c r="H731" s="150">
        <v>0</v>
      </c>
      <c r="I731" s="151">
        <v>8039</v>
      </c>
      <c r="J731" s="151">
        <v>143</v>
      </c>
      <c r="K731" s="151">
        <v>143</v>
      </c>
      <c r="L731" s="151">
        <v>17</v>
      </c>
      <c r="M731" s="151">
        <v>0</v>
      </c>
      <c r="N731" s="151">
        <v>6958</v>
      </c>
      <c r="O731" s="151">
        <v>126</v>
      </c>
      <c r="P731" s="151">
        <v>126</v>
      </c>
      <c r="Q731" s="151">
        <v>74</v>
      </c>
      <c r="R731" s="151">
        <v>0</v>
      </c>
      <c r="S731" s="152">
        <v>0.015</v>
      </c>
      <c r="T731" s="153">
        <v>177054</v>
      </c>
      <c r="U731" s="153">
        <v>2702</v>
      </c>
      <c r="V731" s="153">
        <v>2684</v>
      </c>
      <c r="W731" s="153">
        <v>0</v>
      </c>
      <c r="X731" s="151">
        <v>2411</v>
      </c>
      <c r="Y731" s="154">
        <v>0.0152608808612062</v>
      </c>
      <c r="Z731" s="154">
        <v>0.0118811881188119</v>
      </c>
      <c r="AA731" s="154">
        <v>0.0177882821246424</v>
      </c>
      <c r="AB731" s="155">
        <v>0.0181086519114688</v>
      </c>
      <c r="AC731" s="156">
        <v>-0.00590709400583049</v>
      </c>
      <c r="AD731" s="157">
        <v>48604</v>
      </c>
      <c r="AE731" s="158">
        <v>829</v>
      </c>
      <c r="AF731" s="158">
        <v>0</v>
      </c>
      <c r="AG731" s="158">
        <v>57054</v>
      </c>
      <c r="AH731" s="158">
        <v>812</v>
      </c>
      <c r="AI731" s="158">
        <v>0</v>
      </c>
      <c r="AJ731" s="155">
        <v>0.0170562093654843</v>
      </c>
      <c r="AK731" s="155">
        <v>0.0142321309636485</v>
      </c>
      <c r="AL731" s="156">
        <v>0.00282407840183585</v>
      </c>
    </row>
    <row r="732" spans="1:38">
      <c r="A732" s="166" t="s">
        <v>375</v>
      </c>
      <c r="B732" s="167" t="s">
        <v>1816</v>
      </c>
      <c r="C732" s="167" t="s">
        <v>550</v>
      </c>
      <c r="D732" s="150">
        <v>1797</v>
      </c>
      <c r="E732" s="150">
        <v>25</v>
      </c>
      <c r="F732" s="150">
        <v>18</v>
      </c>
      <c r="G732" s="150">
        <v>0</v>
      </c>
      <c r="H732" s="150">
        <v>0</v>
      </c>
      <c r="I732" s="151">
        <v>2201</v>
      </c>
      <c r="J732" s="151">
        <v>22</v>
      </c>
      <c r="K732" s="151">
        <v>22</v>
      </c>
      <c r="L732" s="151">
        <v>0</v>
      </c>
      <c r="M732" s="151">
        <v>0</v>
      </c>
      <c r="N732" s="151">
        <v>1679</v>
      </c>
      <c r="O732" s="151">
        <v>21</v>
      </c>
      <c r="P732" s="151">
        <v>21</v>
      </c>
      <c r="Q732" s="151">
        <v>11</v>
      </c>
      <c r="R732" s="151">
        <v>0</v>
      </c>
      <c r="S732" s="152">
        <v>0.015</v>
      </c>
      <c r="T732" s="153">
        <v>41014</v>
      </c>
      <c r="U732" s="153">
        <v>566</v>
      </c>
      <c r="V732" s="153">
        <v>559</v>
      </c>
      <c r="W732" s="153">
        <v>0</v>
      </c>
      <c r="X732" s="151">
        <v>500</v>
      </c>
      <c r="Y732" s="154">
        <v>0.0138001657970449</v>
      </c>
      <c r="Z732" s="154">
        <v>0.0139120756816917</v>
      </c>
      <c r="AA732" s="154">
        <v>0.00999545661063153</v>
      </c>
      <c r="AB732" s="155">
        <v>0.0125074449076831</v>
      </c>
      <c r="AC732" s="156">
        <v>0.00391661907106018</v>
      </c>
      <c r="AD732" s="157">
        <v>11911</v>
      </c>
      <c r="AE732" s="158">
        <v>151</v>
      </c>
      <c r="AF732" s="158">
        <v>0</v>
      </c>
      <c r="AG732" s="158">
        <v>12742</v>
      </c>
      <c r="AH732" s="158">
        <v>183</v>
      </c>
      <c r="AI732" s="158">
        <v>0</v>
      </c>
      <c r="AJ732" s="155">
        <v>0.012677357064898</v>
      </c>
      <c r="AK732" s="155">
        <v>0.0143619525977084</v>
      </c>
      <c r="AL732" s="156">
        <v>-0.00168459553281037</v>
      </c>
    </row>
    <row r="733" spans="1:38">
      <c r="A733" s="166" t="s">
        <v>375</v>
      </c>
      <c r="B733" s="167" t="s">
        <v>1816</v>
      </c>
      <c r="C733" s="167" t="s">
        <v>551</v>
      </c>
      <c r="D733" s="150">
        <v>5663</v>
      </c>
      <c r="E733" s="150">
        <v>43</v>
      </c>
      <c r="F733" s="150">
        <v>35</v>
      </c>
      <c r="G733" s="150">
        <v>0</v>
      </c>
      <c r="H733" s="150">
        <v>0</v>
      </c>
      <c r="I733" s="151">
        <v>6216</v>
      </c>
      <c r="J733" s="151">
        <v>90</v>
      </c>
      <c r="K733" s="151">
        <v>89</v>
      </c>
      <c r="L733" s="151">
        <v>0</v>
      </c>
      <c r="M733" s="151">
        <v>0</v>
      </c>
      <c r="N733" s="151">
        <v>5498</v>
      </c>
      <c r="O733" s="151">
        <v>90</v>
      </c>
      <c r="P733" s="151">
        <v>90</v>
      </c>
      <c r="Q733" s="151">
        <v>58</v>
      </c>
      <c r="R733" s="151">
        <v>0</v>
      </c>
      <c r="S733" s="152">
        <v>0.015</v>
      </c>
      <c r="T733" s="153">
        <v>133789</v>
      </c>
      <c r="U733" s="153">
        <v>2490</v>
      </c>
      <c r="V733" s="153">
        <v>2481</v>
      </c>
      <c r="W733" s="153">
        <v>2</v>
      </c>
      <c r="X733" s="151">
        <v>2293</v>
      </c>
      <c r="Y733" s="154">
        <v>0.0185964466435955</v>
      </c>
      <c r="Z733" s="154">
        <v>0.00759314850785803</v>
      </c>
      <c r="AA733" s="154">
        <v>0.0144787644787645</v>
      </c>
      <c r="AB733" s="155">
        <v>0.0163695889414332</v>
      </c>
      <c r="AC733" s="156">
        <v>-0.00688561597090645</v>
      </c>
      <c r="AD733" s="157">
        <v>37639</v>
      </c>
      <c r="AE733" s="158">
        <v>722</v>
      </c>
      <c r="AF733" s="158">
        <v>1</v>
      </c>
      <c r="AG733" s="158">
        <v>39705</v>
      </c>
      <c r="AH733" s="158">
        <v>767</v>
      </c>
      <c r="AI733" s="158">
        <v>0</v>
      </c>
      <c r="AJ733" s="155">
        <v>0.0191556630091129</v>
      </c>
      <c r="AK733" s="155">
        <v>0.0193174663140662</v>
      </c>
      <c r="AL733" s="156">
        <v>-0.000161803304953353</v>
      </c>
    </row>
    <row r="734" spans="1:38">
      <c r="A734" s="166" t="s">
        <v>375</v>
      </c>
      <c r="B734" s="167" t="s">
        <v>1816</v>
      </c>
      <c r="C734" s="167" t="s">
        <v>552</v>
      </c>
      <c r="D734" s="150">
        <v>1447</v>
      </c>
      <c r="E734" s="150">
        <v>16</v>
      </c>
      <c r="F734" s="150">
        <v>11</v>
      </c>
      <c r="G734" s="150">
        <v>0</v>
      </c>
      <c r="H734" s="150">
        <v>0</v>
      </c>
      <c r="I734" s="151">
        <v>1661</v>
      </c>
      <c r="J734" s="151">
        <v>17</v>
      </c>
      <c r="K734" s="151">
        <v>17</v>
      </c>
      <c r="L734" s="151">
        <v>2</v>
      </c>
      <c r="M734" s="151">
        <v>0</v>
      </c>
      <c r="N734" s="151">
        <v>1121</v>
      </c>
      <c r="O734" s="151">
        <v>17</v>
      </c>
      <c r="P734" s="151">
        <v>17</v>
      </c>
      <c r="Q734" s="151">
        <v>11</v>
      </c>
      <c r="R734" s="151">
        <v>0</v>
      </c>
      <c r="S734" s="152">
        <v>0.015</v>
      </c>
      <c r="T734" s="153">
        <v>35196</v>
      </c>
      <c r="U734" s="153">
        <v>377</v>
      </c>
      <c r="V734" s="153">
        <v>372</v>
      </c>
      <c r="W734" s="153">
        <v>0</v>
      </c>
      <c r="X734" s="151">
        <v>336</v>
      </c>
      <c r="Y734" s="154">
        <v>0.0107114444823275</v>
      </c>
      <c r="Z734" s="154">
        <v>0.0110573600552868</v>
      </c>
      <c r="AA734" s="154">
        <v>0.0102347983142685</v>
      </c>
      <c r="AB734" s="155">
        <v>0.0151650312221231</v>
      </c>
      <c r="AC734" s="156">
        <v>0.000822561741018286</v>
      </c>
      <c r="AD734" s="157">
        <v>9609</v>
      </c>
      <c r="AE734" s="158">
        <v>129</v>
      </c>
      <c r="AF734" s="158">
        <v>0</v>
      </c>
      <c r="AG734" s="158">
        <v>11070</v>
      </c>
      <c r="AH734" s="158">
        <v>85</v>
      </c>
      <c r="AI734" s="158">
        <v>0</v>
      </c>
      <c r="AJ734" s="155">
        <v>0.0134249141429909</v>
      </c>
      <c r="AK734" s="155">
        <v>0.00767841011743451</v>
      </c>
      <c r="AL734" s="156">
        <v>0.00574650402555644</v>
      </c>
    </row>
    <row r="735" spans="1:38">
      <c r="A735" s="166" t="s">
        <v>375</v>
      </c>
      <c r="B735" s="167" t="s">
        <v>1816</v>
      </c>
      <c r="C735" s="167" t="s">
        <v>553</v>
      </c>
      <c r="D735" s="150">
        <v>3921</v>
      </c>
      <c r="E735" s="150">
        <v>56</v>
      </c>
      <c r="F735" s="150">
        <v>36</v>
      </c>
      <c r="G735" s="150">
        <v>0</v>
      </c>
      <c r="H735" s="150">
        <v>0</v>
      </c>
      <c r="I735" s="151">
        <v>4311</v>
      </c>
      <c r="J735" s="151">
        <v>77</v>
      </c>
      <c r="K735" s="151">
        <v>77</v>
      </c>
      <c r="L735" s="151">
        <v>13</v>
      </c>
      <c r="M735" s="151">
        <v>0</v>
      </c>
      <c r="N735" s="151">
        <v>3551</v>
      </c>
      <c r="O735" s="151">
        <v>44</v>
      </c>
      <c r="P735" s="151">
        <v>44</v>
      </c>
      <c r="Q735" s="151">
        <v>31</v>
      </c>
      <c r="R735" s="151">
        <v>0</v>
      </c>
      <c r="S735" s="152">
        <v>0.015</v>
      </c>
      <c r="T735" s="153">
        <v>98306</v>
      </c>
      <c r="U735" s="153">
        <v>1334</v>
      </c>
      <c r="V735" s="153">
        <v>1314</v>
      </c>
      <c r="W735" s="153">
        <v>1</v>
      </c>
      <c r="X735" s="151">
        <v>1186</v>
      </c>
      <c r="Y735" s="154">
        <v>0.0135597013407117</v>
      </c>
      <c r="Z735" s="154">
        <v>0.0142820709002805</v>
      </c>
      <c r="AA735" s="154">
        <v>0.0178612850846671</v>
      </c>
      <c r="AB735" s="155">
        <v>0.0123908758096311</v>
      </c>
      <c r="AC735" s="156">
        <v>-0.00357921418438659</v>
      </c>
      <c r="AD735" s="157">
        <v>26762</v>
      </c>
      <c r="AE735" s="158">
        <v>415</v>
      </c>
      <c r="AF735" s="158">
        <v>1</v>
      </c>
      <c r="AG735" s="158">
        <v>29056</v>
      </c>
      <c r="AH735" s="158">
        <v>386</v>
      </c>
      <c r="AI735" s="158">
        <v>0</v>
      </c>
      <c r="AJ735" s="155">
        <v>0.0154696958373814</v>
      </c>
      <c r="AK735" s="155">
        <v>0.0132846916299559</v>
      </c>
      <c r="AL735" s="156">
        <v>0.00218500420742542</v>
      </c>
    </row>
    <row r="736" spans="1:38">
      <c r="A736" s="166" t="s">
        <v>375</v>
      </c>
      <c r="B736" s="167" t="s">
        <v>1816</v>
      </c>
      <c r="C736" s="167" t="s">
        <v>554</v>
      </c>
      <c r="D736" s="150">
        <v>2535</v>
      </c>
      <c r="E736" s="150">
        <v>42</v>
      </c>
      <c r="F736" s="150">
        <v>16</v>
      </c>
      <c r="G736" s="150">
        <v>0</v>
      </c>
      <c r="H736" s="150">
        <v>0</v>
      </c>
      <c r="I736" s="151">
        <v>3007</v>
      </c>
      <c r="J736" s="151">
        <v>55</v>
      </c>
      <c r="K736" s="151">
        <v>55</v>
      </c>
      <c r="L736" s="151">
        <v>3</v>
      </c>
      <c r="M736" s="151">
        <v>0</v>
      </c>
      <c r="N736" s="151">
        <v>2099</v>
      </c>
      <c r="O736" s="151">
        <v>37</v>
      </c>
      <c r="P736" s="151">
        <v>37</v>
      </c>
      <c r="Q736" s="151">
        <v>25</v>
      </c>
      <c r="R736" s="151">
        <v>0</v>
      </c>
      <c r="S736" s="152">
        <v>0.015</v>
      </c>
      <c r="T736" s="153">
        <v>65129</v>
      </c>
      <c r="U736" s="153">
        <v>1177</v>
      </c>
      <c r="V736" s="153">
        <v>1151</v>
      </c>
      <c r="W736" s="153">
        <v>0</v>
      </c>
      <c r="X736" s="151">
        <v>1055</v>
      </c>
      <c r="Y736" s="154">
        <v>0.0180718266824303</v>
      </c>
      <c r="Z736" s="154">
        <v>0.0165680473372781</v>
      </c>
      <c r="AA736" s="154">
        <v>0.0182906551380113</v>
      </c>
      <c r="AB736" s="155">
        <v>0.0176274416388757</v>
      </c>
      <c r="AC736" s="156">
        <v>-0.0017226078007332</v>
      </c>
      <c r="AD736" s="157">
        <v>17501</v>
      </c>
      <c r="AE736" s="158">
        <v>342</v>
      </c>
      <c r="AF736" s="158">
        <v>0</v>
      </c>
      <c r="AG736" s="158">
        <v>20857</v>
      </c>
      <c r="AH736" s="158">
        <v>374</v>
      </c>
      <c r="AI736" s="158">
        <v>0</v>
      </c>
      <c r="AJ736" s="155">
        <v>0.019541740471973</v>
      </c>
      <c r="AK736" s="155">
        <v>0.0179316296686964</v>
      </c>
      <c r="AL736" s="156">
        <v>0.00161011080327667</v>
      </c>
    </row>
    <row r="737" spans="1:38">
      <c r="A737" s="166" t="s">
        <v>375</v>
      </c>
      <c r="B737" s="167" t="s">
        <v>1816</v>
      </c>
      <c r="C737" s="167" t="s">
        <v>555</v>
      </c>
      <c r="D737" s="150">
        <v>3237</v>
      </c>
      <c r="E737" s="150">
        <v>5</v>
      </c>
      <c r="F737" s="150">
        <v>1</v>
      </c>
      <c r="G737" s="150">
        <v>0</v>
      </c>
      <c r="H737" s="150">
        <v>0</v>
      </c>
      <c r="I737" s="151">
        <v>3966</v>
      </c>
      <c r="J737" s="151">
        <v>116</v>
      </c>
      <c r="K737" s="151">
        <v>116</v>
      </c>
      <c r="L737" s="151">
        <v>13</v>
      </c>
      <c r="M737" s="151">
        <v>0</v>
      </c>
      <c r="N737" s="151">
        <v>2685</v>
      </c>
      <c r="O737" s="151">
        <v>6</v>
      </c>
      <c r="P737" s="151">
        <v>5</v>
      </c>
      <c r="Q737" s="151">
        <v>2</v>
      </c>
      <c r="R737" s="151">
        <v>0</v>
      </c>
      <c r="S737" s="152">
        <v>0.015</v>
      </c>
      <c r="T737" s="153">
        <v>84517</v>
      </c>
      <c r="U737" s="153">
        <v>1449</v>
      </c>
      <c r="V737" s="153">
        <v>1444</v>
      </c>
      <c r="W737" s="153">
        <v>0</v>
      </c>
      <c r="X737" s="151">
        <v>1296</v>
      </c>
      <c r="Y737" s="154">
        <v>0.0171444798087959</v>
      </c>
      <c r="Z737" s="154">
        <v>0.00154464009885697</v>
      </c>
      <c r="AA737" s="154">
        <v>0.0292486132123046</v>
      </c>
      <c r="AB737" s="155">
        <v>0.00223463687150838</v>
      </c>
      <c r="AC737" s="156">
        <v>-0.0277039731134476</v>
      </c>
      <c r="AD737" s="157">
        <v>22459</v>
      </c>
      <c r="AE737" s="158">
        <v>390</v>
      </c>
      <c r="AF737" s="158">
        <v>0</v>
      </c>
      <c r="AG737" s="158">
        <v>28248</v>
      </c>
      <c r="AH737" s="158">
        <v>434</v>
      </c>
      <c r="AI737" s="158">
        <v>0</v>
      </c>
      <c r="AJ737" s="155">
        <v>0.0173649761788147</v>
      </c>
      <c r="AK737" s="155">
        <v>0.015363919569527</v>
      </c>
      <c r="AL737" s="156">
        <v>0.00200105660928768</v>
      </c>
    </row>
    <row r="738" spans="1:38">
      <c r="A738" s="166" t="s">
        <v>375</v>
      </c>
      <c r="B738" s="167" t="s">
        <v>1816</v>
      </c>
      <c r="C738" s="167" t="s">
        <v>556</v>
      </c>
      <c r="D738" s="150">
        <v>5141</v>
      </c>
      <c r="E738" s="150">
        <v>113</v>
      </c>
      <c r="F738" s="150">
        <v>60</v>
      </c>
      <c r="G738" s="150">
        <v>0</v>
      </c>
      <c r="H738" s="150">
        <v>0</v>
      </c>
      <c r="I738" s="151">
        <v>6349</v>
      </c>
      <c r="J738" s="151">
        <v>139</v>
      </c>
      <c r="K738" s="151">
        <v>139</v>
      </c>
      <c r="L738" s="151">
        <v>5</v>
      </c>
      <c r="M738" s="151">
        <v>0</v>
      </c>
      <c r="N738" s="151">
        <v>4644</v>
      </c>
      <c r="O738" s="151">
        <v>113</v>
      </c>
      <c r="P738" s="151">
        <v>113</v>
      </c>
      <c r="Q738" s="151">
        <v>51</v>
      </c>
      <c r="R738" s="151">
        <v>1</v>
      </c>
      <c r="S738" s="152">
        <v>0.015</v>
      </c>
      <c r="T738" s="153">
        <v>134304</v>
      </c>
      <c r="U738" s="153">
        <v>2786</v>
      </c>
      <c r="V738" s="153">
        <v>2732</v>
      </c>
      <c r="W738" s="153">
        <v>2</v>
      </c>
      <c r="X738" s="151">
        <v>2441</v>
      </c>
      <c r="Y738" s="154">
        <v>0.0207290922087205</v>
      </c>
      <c r="Z738" s="154">
        <v>0.0219801595020424</v>
      </c>
      <c r="AA738" s="154">
        <v>0.0218932115293747</v>
      </c>
      <c r="AB738" s="155">
        <v>0.0241171403962102</v>
      </c>
      <c r="AC738" s="156">
        <v>8.69479726677003e-5</v>
      </c>
      <c r="AD738" s="157">
        <v>36234</v>
      </c>
      <c r="AE738" s="158">
        <v>804</v>
      </c>
      <c r="AF738" s="158">
        <v>1</v>
      </c>
      <c r="AG738" s="158">
        <v>42396</v>
      </c>
      <c r="AH738" s="158">
        <v>833</v>
      </c>
      <c r="AI738" s="158">
        <v>0</v>
      </c>
      <c r="AJ738" s="155">
        <v>0.0221615057680631</v>
      </c>
      <c r="AK738" s="155">
        <v>0.0196480800075479</v>
      </c>
      <c r="AL738" s="156">
        <v>0.00251342576051527</v>
      </c>
    </row>
    <row r="739" spans="1:38">
      <c r="A739" s="166" t="s">
        <v>375</v>
      </c>
      <c r="B739" s="167" t="s">
        <v>1816</v>
      </c>
      <c r="C739" s="167" t="s">
        <v>557</v>
      </c>
      <c r="D739" s="150">
        <v>3845</v>
      </c>
      <c r="E739" s="150">
        <v>77</v>
      </c>
      <c r="F739" s="150">
        <v>50</v>
      </c>
      <c r="G739" s="150">
        <v>0</v>
      </c>
      <c r="H739" s="150">
        <v>0</v>
      </c>
      <c r="I739" s="151">
        <v>4366</v>
      </c>
      <c r="J739" s="151">
        <v>54</v>
      </c>
      <c r="K739" s="151">
        <v>54</v>
      </c>
      <c r="L739" s="151">
        <v>0</v>
      </c>
      <c r="M739" s="151">
        <v>0</v>
      </c>
      <c r="N739" s="151">
        <v>3383</v>
      </c>
      <c r="O739" s="151">
        <v>44</v>
      </c>
      <c r="P739" s="151">
        <v>44</v>
      </c>
      <c r="Q739" s="151">
        <v>22</v>
      </c>
      <c r="R739" s="151">
        <v>0</v>
      </c>
      <c r="S739" s="152">
        <v>0.015</v>
      </c>
      <c r="T739" s="153">
        <v>89305</v>
      </c>
      <c r="U739" s="153">
        <v>1327</v>
      </c>
      <c r="V739" s="153">
        <v>1300</v>
      </c>
      <c r="W739" s="153">
        <v>2</v>
      </c>
      <c r="X739" s="151">
        <v>1152</v>
      </c>
      <c r="Y739" s="154">
        <v>0.0148367952522255</v>
      </c>
      <c r="Z739" s="154">
        <v>0.0200260078023407</v>
      </c>
      <c r="AA739" s="154">
        <v>0.0123683005038937</v>
      </c>
      <c r="AB739" s="155">
        <v>0.0130062075081289</v>
      </c>
      <c r="AC739" s="156">
        <v>0.00765770729844698</v>
      </c>
      <c r="AD739" s="157">
        <v>25136</v>
      </c>
      <c r="AE739" s="158">
        <v>423</v>
      </c>
      <c r="AF739" s="158">
        <v>0</v>
      </c>
      <c r="AG739" s="158">
        <v>27279</v>
      </c>
      <c r="AH739" s="158">
        <v>372</v>
      </c>
      <c r="AI739" s="158">
        <v>1</v>
      </c>
      <c r="AJ739" s="155">
        <v>0.016828453214513</v>
      </c>
      <c r="AK739" s="155">
        <v>0.0136002052861175</v>
      </c>
      <c r="AL739" s="156">
        <v>0.00322824792839552</v>
      </c>
    </row>
    <row r="740" spans="1:38">
      <c r="A740" s="166" t="s">
        <v>375</v>
      </c>
      <c r="B740" s="167" t="s">
        <v>1816</v>
      </c>
      <c r="C740" s="167" t="s">
        <v>558</v>
      </c>
      <c r="D740" s="150">
        <v>5789</v>
      </c>
      <c r="E740" s="150">
        <v>78</v>
      </c>
      <c r="F740" s="150">
        <v>55</v>
      </c>
      <c r="G740" s="150">
        <v>0</v>
      </c>
      <c r="H740" s="150">
        <v>0</v>
      </c>
      <c r="I740" s="151">
        <v>6549</v>
      </c>
      <c r="J740" s="151">
        <v>92</v>
      </c>
      <c r="K740" s="151">
        <v>92</v>
      </c>
      <c r="L740" s="151">
        <v>7</v>
      </c>
      <c r="M740" s="151">
        <v>0</v>
      </c>
      <c r="N740" s="151">
        <v>5124</v>
      </c>
      <c r="O740" s="151">
        <v>58</v>
      </c>
      <c r="P740" s="151">
        <v>58</v>
      </c>
      <c r="Q740" s="151">
        <v>35</v>
      </c>
      <c r="R740" s="151">
        <v>0</v>
      </c>
      <c r="S740" s="152">
        <v>0.015</v>
      </c>
      <c r="T740" s="153">
        <v>140870</v>
      </c>
      <c r="U740" s="153">
        <v>1789</v>
      </c>
      <c r="V740" s="153">
        <v>1766</v>
      </c>
      <c r="W740" s="153">
        <v>0</v>
      </c>
      <c r="X740" s="151">
        <v>1574</v>
      </c>
      <c r="Y740" s="154">
        <v>0.0126996521615674</v>
      </c>
      <c r="Z740" s="154">
        <v>0.0134738296769736</v>
      </c>
      <c r="AA740" s="154">
        <v>0.0140479462513361</v>
      </c>
      <c r="AB740" s="155">
        <v>0.0113192818110851</v>
      </c>
      <c r="AC740" s="156">
        <v>-0.000574116574362512</v>
      </c>
      <c r="AD740" s="157">
        <v>39146</v>
      </c>
      <c r="AE740" s="158">
        <v>518</v>
      </c>
      <c r="AF740" s="158">
        <v>0</v>
      </c>
      <c r="AG740" s="158">
        <v>42781</v>
      </c>
      <c r="AH740" s="158">
        <v>552</v>
      </c>
      <c r="AI740" s="158">
        <v>0</v>
      </c>
      <c r="AJ740" s="155">
        <v>0.0132325141776938</v>
      </c>
      <c r="AK740" s="155">
        <v>0.0129029241953204</v>
      </c>
      <c r="AL740" s="156">
        <v>0.000329589982373408</v>
      </c>
    </row>
    <row r="741" spans="1:38">
      <c r="A741" s="166" t="s">
        <v>375</v>
      </c>
      <c r="B741" s="167" t="s">
        <v>1816</v>
      </c>
      <c r="C741" s="167" t="s">
        <v>559</v>
      </c>
      <c r="D741" s="150">
        <v>6373</v>
      </c>
      <c r="E741" s="150">
        <v>99</v>
      </c>
      <c r="F741" s="150">
        <v>62</v>
      </c>
      <c r="G741" s="150">
        <v>0</v>
      </c>
      <c r="H741" s="150">
        <v>0</v>
      </c>
      <c r="I741" s="151">
        <v>7721</v>
      </c>
      <c r="J741" s="151">
        <v>94</v>
      </c>
      <c r="K741" s="151">
        <v>94</v>
      </c>
      <c r="L741" s="151">
        <v>5</v>
      </c>
      <c r="M741" s="151">
        <v>0</v>
      </c>
      <c r="N741" s="151">
        <v>5714</v>
      </c>
      <c r="O741" s="151">
        <v>72</v>
      </c>
      <c r="P741" s="151">
        <v>72</v>
      </c>
      <c r="Q741" s="151">
        <v>45</v>
      </c>
      <c r="R741" s="151">
        <v>0</v>
      </c>
      <c r="S741" s="152">
        <v>0.015</v>
      </c>
      <c r="T741" s="153">
        <v>159820</v>
      </c>
      <c r="U741" s="153">
        <v>2355</v>
      </c>
      <c r="V741" s="153">
        <v>2318</v>
      </c>
      <c r="W741" s="153">
        <v>2</v>
      </c>
      <c r="X741" s="151">
        <v>2113</v>
      </c>
      <c r="Y741" s="154">
        <v>0.0147228131648104</v>
      </c>
      <c r="Z741" s="154">
        <v>0.0155342852659658</v>
      </c>
      <c r="AA741" s="154">
        <v>0.0121745887838363</v>
      </c>
      <c r="AB741" s="155">
        <v>0.0126006300315016</v>
      </c>
      <c r="AC741" s="156">
        <v>0.0033596964821295</v>
      </c>
      <c r="AD741" s="157">
        <v>43886</v>
      </c>
      <c r="AE741" s="158">
        <v>695</v>
      </c>
      <c r="AF741" s="158">
        <v>0</v>
      </c>
      <c r="AG741" s="158">
        <v>47906</v>
      </c>
      <c r="AH741" s="158">
        <v>713</v>
      </c>
      <c r="AI741" s="158">
        <v>0</v>
      </c>
      <c r="AJ741" s="155">
        <v>0.0158364854395479</v>
      </c>
      <c r="AK741" s="155">
        <v>0.0148833131549284</v>
      </c>
      <c r="AL741" s="156">
        <v>0.000953172284619518</v>
      </c>
    </row>
    <row r="742" spans="1:38">
      <c r="A742" s="166" t="s">
        <v>375</v>
      </c>
      <c r="B742" s="167" t="s">
        <v>1816</v>
      </c>
      <c r="C742" s="167" t="s">
        <v>560</v>
      </c>
      <c r="D742" s="150">
        <v>3939</v>
      </c>
      <c r="E742" s="150">
        <v>87</v>
      </c>
      <c r="F742" s="150">
        <v>42</v>
      </c>
      <c r="G742" s="150">
        <v>0</v>
      </c>
      <c r="H742" s="150">
        <v>0</v>
      </c>
      <c r="I742" s="151">
        <v>4795</v>
      </c>
      <c r="J742" s="151">
        <v>74</v>
      </c>
      <c r="K742" s="151">
        <v>74</v>
      </c>
      <c r="L742" s="151">
        <v>7</v>
      </c>
      <c r="M742" s="151">
        <v>0</v>
      </c>
      <c r="N742" s="151">
        <v>3922</v>
      </c>
      <c r="O742" s="151">
        <v>59</v>
      </c>
      <c r="P742" s="151">
        <v>59</v>
      </c>
      <c r="Q742" s="151">
        <v>26</v>
      </c>
      <c r="R742" s="151">
        <v>0</v>
      </c>
      <c r="S742" s="152">
        <v>0.015</v>
      </c>
      <c r="T742" s="153">
        <v>104093</v>
      </c>
      <c r="U742" s="153">
        <v>1828</v>
      </c>
      <c r="V742" s="153">
        <v>1783</v>
      </c>
      <c r="W742" s="153">
        <v>2</v>
      </c>
      <c r="X742" s="151">
        <v>1621</v>
      </c>
      <c r="Y742" s="154">
        <v>0.0175420057064356</v>
      </c>
      <c r="Z742" s="154">
        <v>0.0220868240670221</v>
      </c>
      <c r="AA742" s="154">
        <v>0.0154327424400417</v>
      </c>
      <c r="AB742" s="155">
        <v>0.0150433452320245</v>
      </c>
      <c r="AC742" s="156">
        <v>0.00665408162698038</v>
      </c>
      <c r="AD742" s="157">
        <v>27758</v>
      </c>
      <c r="AE742" s="158">
        <v>541</v>
      </c>
      <c r="AF742" s="158">
        <v>0</v>
      </c>
      <c r="AG742" s="158">
        <v>30466</v>
      </c>
      <c r="AH742" s="158">
        <v>544</v>
      </c>
      <c r="AI742" s="158">
        <v>1</v>
      </c>
      <c r="AJ742" s="155">
        <v>0.0194898767922761</v>
      </c>
      <c r="AK742" s="155">
        <v>0.0178231471148165</v>
      </c>
      <c r="AL742" s="156">
        <v>0.00166672967745958</v>
      </c>
    </row>
    <row r="743" spans="1:38">
      <c r="A743" s="166" t="s">
        <v>375</v>
      </c>
      <c r="B743" s="167" t="s">
        <v>1817</v>
      </c>
      <c r="C743" s="167" t="s">
        <v>561</v>
      </c>
      <c r="D743" s="150">
        <v>5622</v>
      </c>
      <c r="E743" s="150">
        <v>94</v>
      </c>
      <c r="F743" s="150">
        <v>66</v>
      </c>
      <c r="G743" s="150">
        <v>0</v>
      </c>
      <c r="H743" s="150">
        <v>0</v>
      </c>
      <c r="I743" s="151">
        <v>7027</v>
      </c>
      <c r="J743" s="151">
        <v>89</v>
      </c>
      <c r="K743" s="151">
        <v>89</v>
      </c>
      <c r="L743" s="151">
        <v>14</v>
      </c>
      <c r="M743" s="151">
        <v>0</v>
      </c>
      <c r="N743" s="151">
        <v>5189</v>
      </c>
      <c r="O743" s="151">
        <v>71</v>
      </c>
      <c r="P743" s="151">
        <v>71</v>
      </c>
      <c r="Q743" s="151">
        <v>52</v>
      </c>
      <c r="R743" s="151">
        <v>0</v>
      </c>
      <c r="S743" s="152">
        <v>0.015</v>
      </c>
      <c r="T743" s="153">
        <v>150215</v>
      </c>
      <c r="U743" s="153">
        <v>1977</v>
      </c>
      <c r="V743" s="153">
        <v>1948</v>
      </c>
      <c r="W743" s="153">
        <v>0</v>
      </c>
      <c r="X743" s="151">
        <v>1771</v>
      </c>
      <c r="Y743" s="154">
        <v>0.0131611357054888</v>
      </c>
      <c r="Z743" s="154">
        <v>0.0167200284596229</v>
      </c>
      <c r="AA743" s="154">
        <v>0.0126654333285897</v>
      </c>
      <c r="AB743" s="155">
        <v>0.0136827905184043</v>
      </c>
      <c r="AC743" s="156">
        <v>0.00405459513103319</v>
      </c>
      <c r="AD743" s="157">
        <v>39739</v>
      </c>
      <c r="AE743" s="158">
        <v>596</v>
      </c>
      <c r="AF743" s="158">
        <v>0</v>
      </c>
      <c r="AG743" s="158">
        <v>45875</v>
      </c>
      <c r="AH743" s="158">
        <v>530</v>
      </c>
      <c r="AI743" s="158">
        <v>0</v>
      </c>
      <c r="AJ743" s="155">
        <v>0.0149978610433076</v>
      </c>
      <c r="AK743" s="155">
        <v>0.0115531335149864</v>
      </c>
      <c r="AL743" s="156">
        <v>0.00344472752832121</v>
      </c>
    </row>
    <row r="744" spans="1:38">
      <c r="A744" s="166" t="s">
        <v>375</v>
      </c>
      <c r="B744" s="167" t="s">
        <v>1817</v>
      </c>
      <c r="C744" s="167" t="s">
        <v>562</v>
      </c>
      <c r="D744" s="150">
        <v>2858</v>
      </c>
      <c r="E744" s="150">
        <v>69</v>
      </c>
      <c r="F744" s="150">
        <v>50</v>
      </c>
      <c r="G744" s="150">
        <v>0</v>
      </c>
      <c r="H744" s="150">
        <v>0</v>
      </c>
      <c r="I744" s="151">
        <v>3272</v>
      </c>
      <c r="J744" s="151">
        <v>35</v>
      </c>
      <c r="K744" s="151">
        <v>35</v>
      </c>
      <c r="L744" s="151">
        <v>9</v>
      </c>
      <c r="M744" s="151">
        <v>0</v>
      </c>
      <c r="N744" s="151">
        <v>1427</v>
      </c>
      <c r="O744" s="151">
        <v>58</v>
      </c>
      <c r="P744" s="151">
        <v>58</v>
      </c>
      <c r="Q744" s="151">
        <v>35</v>
      </c>
      <c r="R744" s="151">
        <v>0</v>
      </c>
      <c r="S744" s="152">
        <v>0.015</v>
      </c>
      <c r="T744" s="153">
        <v>62056</v>
      </c>
      <c r="U744" s="153">
        <v>1325</v>
      </c>
      <c r="V744" s="153">
        <v>1306</v>
      </c>
      <c r="W744" s="153">
        <v>0</v>
      </c>
      <c r="X744" s="151">
        <v>1187</v>
      </c>
      <c r="Y744" s="154">
        <v>0.0213516823514245</v>
      </c>
      <c r="Z744" s="154">
        <v>0.0241427571728481</v>
      </c>
      <c r="AA744" s="154">
        <v>0.0106968215158924</v>
      </c>
      <c r="AB744" s="155">
        <v>0.0406447091800981</v>
      </c>
      <c r="AC744" s="156">
        <v>0.0134459356569557</v>
      </c>
      <c r="AD744" s="157">
        <v>17327</v>
      </c>
      <c r="AE744" s="158">
        <v>380</v>
      </c>
      <c r="AF744" s="158">
        <v>0</v>
      </c>
      <c r="AG744" s="158">
        <v>18367</v>
      </c>
      <c r="AH744" s="158">
        <v>378</v>
      </c>
      <c r="AI744" s="158">
        <v>0</v>
      </c>
      <c r="AJ744" s="155">
        <v>0.0219310902060368</v>
      </c>
      <c r="AK744" s="155">
        <v>0.0205803887406762</v>
      </c>
      <c r="AL744" s="156">
        <v>0.00135070146536061</v>
      </c>
    </row>
    <row r="745" spans="1:38">
      <c r="A745" s="166" t="s">
        <v>375</v>
      </c>
      <c r="B745" s="167" t="s">
        <v>1817</v>
      </c>
      <c r="C745" s="167" t="s">
        <v>563</v>
      </c>
      <c r="D745" s="150">
        <v>3017</v>
      </c>
      <c r="E745" s="150">
        <v>104</v>
      </c>
      <c r="F745" s="150">
        <v>62</v>
      </c>
      <c r="G745" s="150">
        <v>0</v>
      </c>
      <c r="H745" s="150">
        <v>0</v>
      </c>
      <c r="I745" s="151">
        <v>3769</v>
      </c>
      <c r="J745" s="151">
        <v>41</v>
      </c>
      <c r="K745" s="151">
        <v>41</v>
      </c>
      <c r="L745" s="151">
        <v>3</v>
      </c>
      <c r="M745" s="151">
        <v>0</v>
      </c>
      <c r="N745" s="151">
        <v>1350</v>
      </c>
      <c r="O745" s="151">
        <v>53</v>
      </c>
      <c r="P745" s="151">
        <v>53</v>
      </c>
      <c r="Q745" s="151">
        <v>31</v>
      </c>
      <c r="R745" s="151">
        <v>0</v>
      </c>
      <c r="S745" s="152">
        <v>0.015</v>
      </c>
      <c r="T745" s="153">
        <v>69971</v>
      </c>
      <c r="U745" s="153">
        <v>1579</v>
      </c>
      <c r="V745" s="153">
        <v>1537</v>
      </c>
      <c r="W745" s="153">
        <v>0</v>
      </c>
      <c r="X745" s="151">
        <v>1391</v>
      </c>
      <c r="Y745" s="154">
        <v>0.0225664918323305</v>
      </c>
      <c r="Z745" s="154">
        <v>0.0344713291349022</v>
      </c>
      <c r="AA745" s="154">
        <v>0.0108782170336959</v>
      </c>
      <c r="AB745" s="155">
        <v>0.0392592592592593</v>
      </c>
      <c r="AC745" s="156">
        <v>0.0235931121012063</v>
      </c>
      <c r="AD745" s="157">
        <v>19480</v>
      </c>
      <c r="AE745" s="158">
        <v>487</v>
      </c>
      <c r="AF745" s="158">
        <v>0</v>
      </c>
      <c r="AG745" s="158">
        <v>20636</v>
      </c>
      <c r="AH745" s="158">
        <v>487</v>
      </c>
      <c r="AI745" s="158">
        <v>0</v>
      </c>
      <c r="AJ745" s="155">
        <v>0.025</v>
      </c>
      <c r="AK745" s="155">
        <v>0.0235995347935646</v>
      </c>
      <c r="AL745" s="156">
        <v>0.00140046520643536</v>
      </c>
    </row>
    <row r="746" spans="1:38">
      <c r="A746" s="166" t="s">
        <v>375</v>
      </c>
      <c r="B746" s="167" t="s">
        <v>1817</v>
      </c>
      <c r="C746" s="167" t="s">
        <v>564</v>
      </c>
      <c r="D746" s="150">
        <v>5315</v>
      </c>
      <c r="E746" s="150">
        <v>67</v>
      </c>
      <c r="F746" s="150">
        <v>51</v>
      </c>
      <c r="G746" s="150">
        <v>0</v>
      </c>
      <c r="H746" s="150">
        <v>0</v>
      </c>
      <c r="I746" s="151">
        <v>6861</v>
      </c>
      <c r="J746" s="151">
        <v>59</v>
      </c>
      <c r="K746" s="151">
        <v>59</v>
      </c>
      <c r="L746" s="151">
        <v>16</v>
      </c>
      <c r="M746" s="151">
        <v>0</v>
      </c>
      <c r="N746" s="151">
        <v>4432</v>
      </c>
      <c r="O746" s="151">
        <v>68</v>
      </c>
      <c r="P746" s="151">
        <v>68</v>
      </c>
      <c r="Q746" s="151">
        <v>35</v>
      </c>
      <c r="R746" s="151">
        <v>0</v>
      </c>
      <c r="S746" s="152">
        <v>0.015</v>
      </c>
      <c r="T746" s="153">
        <v>140482</v>
      </c>
      <c r="U746" s="153">
        <v>1817</v>
      </c>
      <c r="V746" s="153">
        <v>1801</v>
      </c>
      <c r="W746" s="153">
        <v>0</v>
      </c>
      <c r="X746" s="151">
        <v>1659</v>
      </c>
      <c r="Y746" s="154">
        <v>0.0129340413718484</v>
      </c>
      <c r="Z746" s="154">
        <v>0.0126058325493885</v>
      </c>
      <c r="AA746" s="154">
        <v>0.00859932954379828</v>
      </c>
      <c r="AB746" s="155">
        <v>0.0153429602888087</v>
      </c>
      <c r="AC746" s="156">
        <v>0.00400650300559024</v>
      </c>
      <c r="AD746" s="157">
        <v>37094</v>
      </c>
      <c r="AE746" s="158">
        <v>524</v>
      </c>
      <c r="AF746" s="158">
        <v>0</v>
      </c>
      <c r="AG746" s="158">
        <v>44671</v>
      </c>
      <c r="AH746" s="158">
        <v>539</v>
      </c>
      <c r="AI746" s="158">
        <v>0</v>
      </c>
      <c r="AJ746" s="155">
        <v>0.0141262737909096</v>
      </c>
      <c r="AK746" s="155">
        <v>0.0120659935976361</v>
      </c>
      <c r="AL746" s="156">
        <v>0.00206028019327353</v>
      </c>
    </row>
    <row r="747" spans="1:38">
      <c r="A747" s="166" t="s">
        <v>375</v>
      </c>
      <c r="B747" s="167" t="s">
        <v>1817</v>
      </c>
      <c r="C747" s="167" t="s">
        <v>565</v>
      </c>
      <c r="D747" s="150">
        <v>3043</v>
      </c>
      <c r="E747" s="150">
        <v>49</v>
      </c>
      <c r="F747" s="150">
        <v>42</v>
      </c>
      <c r="G747" s="150">
        <v>2</v>
      </c>
      <c r="H747" s="150">
        <v>1</v>
      </c>
      <c r="I747" s="151">
        <v>3726</v>
      </c>
      <c r="J747" s="151">
        <v>40</v>
      </c>
      <c r="K747" s="151">
        <v>40</v>
      </c>
      <c r="L747" s="151">
        <v>6</v>
      </c>
      <c r="M747" s="151">
        <v>0</v>
      </c>
      <c r="N747" s="151">
        <v>2454</v>
      </c>
      <c r="O747" s="151">
        <v>41</v>
      </c>
      <c r="P747" s="151">
        <v>41</v>
      </c>
      <c r="Q747" s="151">
        <v>18</v>
      </c>
      <c r="R747" s="151">
        <v>0</v>
      </c>
      <c r="S747" s="152">
        <v>0.015</v>
      </c>
      <c r="T747" s="153">
        <v>75320</v>
      </c>
      <c r="U747" s="153">
        <v>1017</v>
      </c>
      <c r="V747" s="153">
        <v>1010</v>
      </c>
      <c r="W747" s="153">
        <v>3</v>
      </c>
      <c r="X747" s="151">
        <v>894</v>
      </c>
      <c r="Y747" s="154">
        <v>0.0134625597450876</v>
      </c>
      <c r="Z747" s="154">
        <v>0.0157739073282944</v>
      </c>
      <c r="AA747" s="154">
        <v>0.0107353730542136</v>
      </c>
      <c r="AB747" s="155">
        <v>0.0167074164629177</v>
      </c>
      <c r="AC747" s="156">
        <v>0.00503853427408081</v>
      </c>
      <c r="AD747" s="157">
        <v>20417</v>
      </c>
      <c r="AE747" s="158">
        <v>288</v>
      </c>
      <c r="AF747" s="158">
        <v>2</v>
      </c>
      <c r="AG747" s="158">
        <v>22500</v>
      </c>
      <c r="AH747" s="158">
        <v>301</v>
      </c>
      <c r="AI747" s="158">
        <v>1</v>
      </c>
      <c r="AJ747" s="155">
        <v>0.0140079345643336</v>
      </c>
      <c r="AK747" s="155">
        <v>0.0133333333333333</v>
      </c>
      <c r="AL747" s="156">
        <v>0.00067460123100031</v>
      </c>
    </row>
    <row r="748" spans="1:38">
      <c r="A748" s="166" t="s">
        <v>375</v>
      </c>
      <c r="B748" s="167" t="s">
        <v>1817</v>
      </c>
      <c r="C748" s="167" t="s">
        <v>566</v>
      </c>
      <c r="D748" s="150">
        <v>5372</v>
      </c>
      <c r="E748" s="150">
        <v>57</v>
      </c>
      <c r="F748" s="150">
        <v>42</v>
      </c>
      <c r="G748" s="150">
        <v>0</v>
      </c>
      <c r="H748" s="150">
        <v>0</v>
      </c>
      <c r="I748" s="151">
        <v>6313</v>
      </c>
      <c r="J748" s="151">
        <v>43</v>
      </c>
      <c r="K748" s="151">
        <v>42</v>
      </c>
      <c r="L748" s="151">
        <v>15</v>
      </c>
      <c r="M748" s="151">
        <v>0</v>
      </c>
      <c r="N748" s="151">
        <v>3417</v>
      </c>
      <c r="O748" s="151">
        <v>58</v>
      </c>
      <c r="P748" s="151">
        <v>58</v>
      </c>
      <c r="Q748" s="151">
        <v>46</v>
      </c>
      <c r="R748" s="151">
        <v>0</v>
      </c>
      <c r="S748" s="152">
        <v>0.015</v>
      </c>
      <c r="T748" s="153">
        <v>137718</v>
      </c>
      <c r="U748" s="153">
        <v>2006</v>
      </c>
      <c r="V748" s="153">
        <v>1989</v>
      </c>
      <c r="W748" s="153">
        <v>0</v>
      </c>
      <c r="X748" s="151">
        <v>1880</v>
      </c>
      <c r="Y748" s="154">
        <v>0.0145659971826486</v>
      </c>
      <c r="Z748" s="154">
        <v>0.0106105733432614</v>
      </c>
      <c r="AA748" s="154">
        <v>0.00681134167590686</v>
      </c>
      <c r="AB748" s="155">
        <v>0.0169739537606087</v>
      </c>
      <c r="AC748" s="156">
        <v>0.0037992316673545</v>
      </c>
      <c r="AD748" s="157">
        <v>34014</v>
      </c>
      <c r="AE748" s="158">
        <v>407</v>
      </c>
      <c r="AF748" s="158">
        <v>0</v>
      </c>
      <c r="AG748" s="158">
        <v>42199</v>
      </c>
      <c r="AH748" s="158">
        <v>618</v>
      </c>
      <c r="AI748" s="158">
        <v>0</v>
      </c>
      <c r="AJ748" s="155">
        <v>0.0119656611983301</v>
      </c>
      <c r="AK748" s="155">
        <v>0.0146448967985023</v>
      </c>
      <c r="AL748" s="156">
        <v>-0.00267923560017224</v>
      </c>
    </row>
    <row r="749" spans="1:38">
      <c r="A749" s="166" t="s">
        <v>375</v>
      </c>
      <c r="B749" s="167" t="s">
        <v>1817</v>
      </c>
      <c r="C749" s="167" t="s">
        <v>567</v>
      </c>
      <c r="D749" s="150">
        <v>3414</v>
      </c>
      <c r="E749" s="150">
        <v>34</v>
      </c>
      <c r="F749" s="150">
        <v>22</v>
      </c>
      <c r="G749" s="150">
        <v>1</v>
      </c>
      <c r="H749" s="150">
        <v>0</v>
      </c>
      <c r="I749" s="151">
        <v>4469</v>
      </c>
      <c r="J749" s="151">
        <v>32</v>
      </c>
      <c r="K749" s="151">
        <v>32</v>
      </c>
      <c r="L749" s="151">
        <v>0</v>
      </c>
      <c r="M749" s="151">
        <v>0</v>
      </c>
      <c r="N749" s="151">
        <v>2276</v>
      </c>
      <c r="O749" s="151">
        <v>27</v>
      </c>
      <c r="P749" s="151">
        <v>27</v>
      </c>
      <c r="Q749" s="151">
        <v>18</v>
      </c>
      <c r="R749" s="151">
        <v>0</v>
      </c>
      <c r="S749" s="152">
        <v>0.015</v>
      </c>
      <c r="T749" s="153">
        <v>84347</v>
      </c>
      <c r="U749" s="153">
        <v>732</v>
      </c>
      <c r="V749" s="153">
        <v>719</v>
      </c>
      <c r="W749" s="153">
        <v>2</v>
      </c>
      <c r="X749" s="151">
        <v>646</v>
      </c>
      <c r="Y749" s="154">
        <v>0.00865472393801795</v>
      </c>
      <c r="Z749" s="154">
        <v>0.00995899238429994</v>
      </c>
      <c r="AA749" s="154">
        <v>0.00716043857686283</v>
      </c>
      <c r="AB749" s="155">
        <v>0.0118629173989455</v>
      </c>
      <c r="AC749" s="156">
        <v>0.00279855380743711</v>
      </c>
      <c r="AD749" s="157">
        <v>22646</v>
      </c>
      <c r="AE749" s="158">
        <v>233</v>
      </c>
      <c r="AF749" s="158">
        <v>0</v>
      </c>
      <c r="AG749" s="158">
        <v>25721</v>
      </c>
      <c r="AH749" s="158">
        <v>204</v>
      </c>
      <c r="AI749" s="158">
        <v>0</v>
      </c>
      <c r="AJ749" s="155">
        <v>0.0102887927227766</v>
      </c>
      <c r="AK749" s="155">
        <v>0.00793126239259749</v>
      </c>
      <c r="AL749" s="156">
        <v>0.00235753033017916</v>
      </c>
    </row>
    <row r="750" spans="1:38">
      <c r="A750" s="166" t="s">
        <v>375</v>
      </c>
      <c r="B750" s="167" t="s">
        <v>1817</v>
      </c>
      <c r="C750" s="167" t="s">
        <v>568</v>
      </c>
      <c r="D750" s="150">
        <v>3322</v>
      </c>
      <c r="E750" s="150">
        <v>77</v>
      </c>
      <c r="F750" s="150">
        <v>51</v>
      </c>
      <c r="G750" s="150">
        <v>1</v>
      </c>
      <c r="H750" s="150">
        <v>0</v>
      </c>
      <c r="I750" s="151">
        <v>3999</v>
      </c>
      <c r="J750" s="151">
        <v>75</v>
      </c>
      <c r="K750" s="151">
        <v>75</v>
      </c>
      <c r="L750" s="151">
        <v>9</v>
      </c>
      <c r="M750" s="151">
        <v>0</v>
      </c>
      <c r="N750" s="151">
        <v>2311</v>
      </c>
      <c r="O750" s="151">
        <v>51</v>
      </c>
      <c r="P750" s="151">
        <v>51</v>
      </c>
      <c r="Q750" s="151">
        <v>25</v>
      </c>
      <c r="R750" s="151">
        <v>1</v>
      </c>
      <c r="S750" s="152">
        <v>0.015</v>
      </c>
      <c r="T750" s="153">
        <v>79377</v>
      </c>
      <c r="U750" s="153">
        <v>1486</v>
      </c>
      <c r="V750" s="153">
        <v>1457</v>
      </c>
      <c r="W750" s="153">
        <v>7</v>
      </c>
      <c r="X750" s="151">
        <v>1286</v>
      </c>
      <c r="Y750" s="154">
        <v>0.0186326013832722</v>
      </c>
      <c r="Z750" s="154">
        <v>0.0231788079470199</v>
      </c>
      <c r="AA750" s="154">
        <v>0.018754688672168</v>
      </c>
      <c r="AB750" s="155">
        <v>0.0216356555603635</v>
      </c>
      <c r="AC750" s="156">
        <v>0.00442411927485183</v>
      </c>
      <c r="AD750" s="157">
        <v>21491</v>
      </c>
      <c r="AE750" s="158">
        <v>425</v>
      </c>
      <c r="AF750" s="158">
        <v>2</v>
      </c>
      <c r="AG750" s="158">
        <v>24099</v>
      </c>
      <c r="AH750" s="158">
        <v>446</v>
      </c>
      <c r="AI750" s="158">
        <v>1</v>
      </c>
      <c r="AJ750" s="155">
        <v>0.0196826578567773</v>
      </c>
      <c r="AK750" s="155">
        <v>0.0184654964936304</v>
      </c>
      <c r="AL750" s="156">
        <v>0.00121716136314682</v>
      </c>
    </row>
    <row r="751" spans="1:38">
      <c r="A751" s="166" t="s">
        <v>375</v>
      </c>
      <c r="B751" s="167" t="s">
        <v>1817</v>
      </c>
      <c r="C751" s="167" t="s">
        <v>569</v>
      </c>
      <c r="D751" s="150">
        <v>4629</v>
      </c>
      <c r="E751" s="150">
        <v>72</v>
      </c>
      <c r="F751" s="150">
        <v>58</v>
      </c>
      <c r="G751" s="150">
        <v>1</v>
      </c>
      <c r="H751" s="150">
        <v>0</v>
      </c>
      <c r="I751" s="151">
        <v>5407</v>
      </c>
      <c r="J751" s="151">
        <v>54</v>
      </c>
      <c r="K751" s="151">
        <v>54</v>
      </c>
      <c r="L751" s="151">
        <v>26</v>
      </c>
      <c r="M751" s="151">
        <v>0</v>
      </c>
      <c r="N751" s="151">
        <v>3879</v>
      </c>
      <c r="O751" s="151">
        <v>76</v>
      </c>
      <c r="P751" s="151">
        <v>76</v>
      </c>
      <c r="Q751" s="151">
        <v>56</v>
      </c>
      <c r="R751" s="151">
        <v>0</v>
      </c>
      <c r="S751" s="152">
        <v>0.015</v>
      </c>
      <c r="T751" s="153">
        <v>112866</v>
      </c>
      <c r="U751" s="153">
        <v>1563</v>
      </c>
      <c r="V751" s="153">
        <v>1549</v>
      </c>
      <c r="W751" s="153">
        <v>0</v>
      </c>
      <c r="X751" s="151">
        <v>1429</v>
      </c>
      <c r="Y751" s="154">
        <v>0.0138482802615491</v>
      </c>
      <c r="Z751" s="154">
        <v>0.0155541153596889</v>
      </c>
      <c r="AA751" s="154">
        <v>0.00998705381912336</v>
      </c>
      <c r="AB751" s="155">
        <v>0.0195926785253931</v>
      </c>
      <c r="AC751" s="156">
        <v>0.00556706154056556</v>
      </c>
      <c r="AD751" s="157">
        <v>31013</v>
      </c>
      <c r="AE751" s="158">
        <v>458</v>
      </c>
      <c r="AF751" s="158">
        <v>0</v>
      </c>
      <c r="AG751" s="158">
        <v>33466</v>
      </c>
      <c r="AH751" s="158">
        <v>465</v>
      </c>
      <c r="AI751" s="158">
        <v>0</v>
      </c>
      <c r="AJ751" s="155">
        <v>0.0147680005159127</v>
      </c>
      <c r="AK751" s="155">
        <v>0.0138946990975916</v>
      </c>
      <c r="AL751" s="156">
        <v>0.000873301418321096</v>
      </c>
    </row>
    <row r="752" spans="1:38">
      <c r="A752" s="166" t="s">
        <v>375</v>
      </c>
      <c r="B752" s="167" t="s">
        <v>1817</v>
      </c>
      <c r="C752" s="167" t="s">
        <v>570</v>
      </c>
      <c r="D752" s="150">
        <v>2400</v>
      </c>
      <c r="E752" s="150">
        <v>33</v>
      </c>
      <c r="F752" s="150">
        <v>25</v>
      </c>
      <c r="G752" s="150">
        <v>0</v>
      </c>
      <c r="H752" s="150">
        <v>0</v>
      </c>
      <c r="I752" s="151">
        <v>3119</v>
      </c>
      <c r="J752" s="151">
        <v>22</v>
      </c>
      <c r="K752" s="151">
        <v>22</v>
      </c>
      <c r="L752" s="151">
        <v>4</v>
      </c>
      <c r="M752" s="151">
        <v>0</v>
      </c>
      <c r="N752" s="151">
        <v>1826</v>
      </c>
      <c r="O752" s="151">
        <v>20</v>
      </c>
      <c r="P752" s="151">
        <v>20</v>
      </c>
      <c r="Q752" s="151">
        <v>14</v>
      </c>
      <c r="R752" s="151">
        <v>0</v>
      </c>
      <c r="S752" s="152">
        <v>0.015</v>
      </c>
      <c r="T752" s="153">
        <v>61817</v>
      </c>
      <c r="U752" s="153">
        <v>716</v>
      </c>
      <c r="V752" s="153">
        <v>708</v>
      </c>
      <c r="W752" s="153">
        <v>0</v>
      </c>
      <c r="X752" s="151">
        <v>654</v>
      </c>
      <c r="Y752" s="154">
        <v>0.0115825743727454</v>
      </c>
      <c r="Z752" s="154">
        <v>0.01375</v>
      </c>
      <c r="AA752" s="154">
        <v>0.00705354280218019</v>
      </c>
      <c r="AB752" s="155">
        <v>0.0109529025191676</v>
      </c>
      <c r="AC752" s="156">
        <v>0.00669645719781981</v>
      </c>
      <c r="AD752" s="157">
        <v>16546</v>
      </c>
      <c r="AE752" s="158">
        <v>190</v>
      </c>
      <c r="AF752" s="158">
        <v>0</v>
      </c>
      <c r="AG752" s="158">
        <v>19840</v>
      </c>
      <c r="AH752" s="158">
        <v>190</v>
      </c>
      <c r="AI752" s="158">
        <v>0</v>
      </c>
      <c r="AJ752" s="155">
        <v>0.0114831379185302</v>
      </c>
      <c r="AK752" s="155">
        <v>0.00957661290322581</v>
      </c>
      <c r="AL752" s="156">
        <v>0.00190652501530435</v>
      </c>
    </row>
    <row r="753" spans="1:38">
      <c r="A753" s="166" t="s">
        <v>375</v>
      </c>
      <c r="B753" s="167" t="s">
        <v>1817</v>
      </c>
      <c r="C753" s="167" t="s">
        <v>571</v>
      </c>
      <c r="D753" s="150">
        <v>5984</v>
      </c>
      <c r="E753" s="150">
        <v>127</v>
      </c>
      <c r="F753" s="150">
        <v>93</v>
      </c>
      <c r="G753" s="150">
        <v>3</v>
      </c>
      <c r="H753" s="150">
        <v>0</v>
      </c>
      <c r="I753" s="151">
        <v>7136</v>
      </c>
      <c r="J753" s="151">
        <v>73</v>
      </c>
      <c r="K753" s="151">
        <v>73</v>
      </c>
      <c r="L753" s="151">
        <v>12</v>
      </c>
      <c r="M753" s="151">
        <v>0</v>
      </c>
      <c r="N753" s="151">
        <v>4506</v>
      </c>
      <c r="O753" s="151">
        <v>66</v>
      </c>
      <c r="P753" s="151">
        <v>66</v>
      </c>
      <c r="Q753" s="151">
        <v>47</v>
      </c>
      <c r="R753" s="151">
        <v>0</v>
      </c>
      <c r="S753" s="152">
        <v>0.015</v>
      </c>
      <c r="T753" s="153">
        <v>151041</v>
      </c>
      <c r="U753" s="153">
        <v>3320</v>
      </c>
      <c r="V753" s="153">
        <v>3279</v>
      </c>
      <c r="W753" s="153">
        <v>9</v>
      </c>
      <c r="X753" s="151">
        <v>3008</v>
      </c>
      <c r="Y753" s="154">
        <v>0.0219212002039181</v>
      </c>
      <c r="Z753" s="154">
        <v>0.0212232620320856</v>
      </c>
      <c r="AA753" s="154">
        <v>0.0102298206278027</v>
      </c>
      <c r="AB753" s="155">
        <v>0.014647137150466</v>
      </c>
      <c r="AC753" s="156">
        <v>0.0109934414042829</v>
      </c>
      <c r="AD753" s="157">
        <v>39230</v>
      </c>
      <c r="AE753" s="158">
        <v>684</v>
      </c>
      <c r="AF753" s="158">
        <v>0</v>
      </c>
      <c r="AG753" s="158">
        <v>44808</v>
      </c>
      <c r="AH753" s="158">
        <v>869</v>
      </c>
      <c r="AI753" s="158">
        <v>0</v>
      </c>
      <c r="AJ753" s="155">
        <v>0.0174356359928626</v>
      </c>
      <c r="AK753" s="155">
        <v>0.0193938582396001</v>
      </c>
      <c r="AL753" s="156">
        <v>-0.00195822224673747</v>
      </c>
    </row>
    <row r="754" spans="1:38">
      <c r="A754" s="166" t="s">
        <v>375</v>
      </c>
      <c r="B754" s="167" t="s">
        <v>1817</v>
      </c>
      <c r="C754" s="167" t="s">
        <v>572</v>
      </c>
      <c r="D754" s="150">
        <v>2518</v>
      </c>
      <c r="E754" s="150">
        <v>67</v>
      </c>
      <c r="F754" s="150">
        <v>47</v>
      </c>
      <c r="G754" s="150">
        <v>0</v>
      </c>
      <c r="H754" s="150">
        <v>0</v>
      </c>
      <c r="I754" s="151">
        <v>3025</v>
      </c>
      <c r="J754" s="151">
        <v>32</v>
      </c>
      <c r="K754" s="151">
        <v>31</v>
      </c>
      <c r="L754" s="151">
        <v>2</v>
      </c>
      <c r="M754" s="151">
        <v>0</v>
      </c>
      <c r="N754" s="151">
        <v>1389</v>
      </c>
      <c r="O754" s="151">
        <v>50</v>
      </c>
      <c r="P754" s="151">
        <v>50</v>
      </c>
      <c r="Q754" s="151">
        <v>28</v>
      </c>
      <c r="R754" s="151">
        <v>0</v>
      </c>
      <c r="S754" s="152">
        <v>0.015</v>
      </c>
      <c r="T754" s="153">
        <v>58120</v>
      </c>
      <c r="U754" s="153">
        <v>1432</v>
      </c>
      <c r="V754" s="153">
        <v>1411</v>
      </c>
      <c r="W754" s="153">
        <v>0</v>
      </c>
      <c r="X754" s="151">
        <v>1299</v>
      </c>
      <c r="Y754" s="154">
        <v>0.0246386785960083</v>
      </c>
      <c r="Z754" s="154">
        <v>0.0266084193804607</v>
      </c>
      <c r="AA754" s="154">
        <v>0.0105785123966942</v>
      </c>
      <c r="AB754" s="155">
        <v>0.0359971202303816</v>
      </c>
      <c r="AC754" s="156">
        <v>0.0160299069837665</v>
      </c>
      <c r="AD754" s="157">
        <v>16389</v>
      </c>
      <c r="AE754" s="158">
        <v>368</v>
      </c>
      <c r="AF754" s="158">
        <v>0</v>
      </c>
      <c r="AG754" s="158">
        <v>17716</v>
      </c>
      <c r="AH754" s="158">
        <v>371</v>
      </c>
      <c r="AI754" s="158">
        <v>0</v>
      </c>
      <c r="AJ754" s="155">
        <v>0.0224540850570505</v>
      </c>
      <c r="AK754" s="155">
        <v>0.020941521788214</v>
      </c>
      <c r="AL754" s="156">
        <v>0.00151256326883642</v>
      </c>
    </row>
    <row r="755" spans="1:38">
      <c r="A755" s="166" t="s">
        <v>375</v>
      </c>
      <c r="B755" s="167" t="s">
        <v>1817</v>
      </c>
      <c r="C755" s="167" t="s">
        <v>573</v>
      </c>
      <c r="D755" s="150">
        <v>3791</v>
      </c>
      <c r="E755" s="150">
        <v>83</v>
      </c>
      <c r="F755" s="150">
        <v>54</v>
      </c>
      <c r="G755" s="150">
        <v>0</v>
      </c>
      <c r="H755" s="150">
        <v>0</v>
      </c>
      <c r="I755" s="151">
        <v>4567</v>
      </c>
      <c r="J755" s="151">
        <v>40</v>
      </c>
      <c r="K755" s="151">
        <v>40</v>
      </c>
      <c r="L755" s="151">
        <v>11</v>
      </c>
      <c r="M755" s="151">
        <v>0</v>
      </c>
      <c r="N755" s="151">
        <v>1845</v>
      </c>
      <c r="O755" s="151">
        <v>59</v>
      </c>
      <c r="P755" s="151">
        <v>59</v>
      </c>
      <c r="Q755" s="151">
        <v>37</v>
      </c>
      <c r="R755" s="151">
        <v>0</v>
      </c>
      <c r="S755" s="152">
        <v>0.015</v>
      </c>
      <c r="T755" s="153">
        <v>87498</v>
      </c>
      <c r="U755" s="153">
        <v>1707</v>
      </c>
      <c r="V755" s="153">
        <v>1678</v>
      </c>
      <c r="W755" s="153">
        <v>1</v>
      </c>
      <c r="X755" s="151">
        <v>1548</v>
      </c>
      <c r="Y755" s="154">
        <v>0.0194975885163089</v>
      </c>
      <c r="Z755" s="154">
        <v>0.021893959377473</v>
      </c>
      <c r="AA755" s="154">
        <v>0.00875848478213269</v>
      </c>
      <c r="AB755" s="155">
        <v>0.0319783197831978</v>
      </c>
      <c r="AC755" s="156">
        <v>0.0131354745953403</v>
      </c>
      <c r="AD755" s="157">
        <v>23873</v>
      </c>
      <c r="AE755" s="158">
        <v>490</v>
      </c>
      <c r="AF755" s="158">
        <v>1</v>
      </c>
      <c r="AG755" s="158">
        <v>25937</v>
      </c>
      <c r="AH755" s="158">
        <v>509</v>
      </c>
      <c r="AI755" s="158">
        <v>0</v>
      </c>
      <c r="AJ755" s="155">
        <v>0.0204833912788506</v>
      </c>
      <c r="AK755" s="155">
        <v>0.0196244746886687</v>
      </c>
      <c r="AL755" s="156">
        <v>0.000858916590181887</v>
      </c>
    </row>
    <row r="756" spans="1:38">
      <c r="A756" s="166" t="s">
        <v>375</v>
      </c>
      <c r="B756" s="167" t="s">
        <v>1817</v>
      </c>
      <c r="C756" s="167" t="s">
        <v>574</v>
      </c>
      <c r="D756" s="150">
        <v>5076</v>
      </c>
      <c r="E756" s="150">
        <v>50</v>
      </c>
      <c r="F756" s="150">
        <v>35</v>
      </c>
      <c r="G756" s="150">
        <v>0</v>
      </c>
      <c r="H756" s="150">
        <v>0</v>
      </c>
      <c r="I756" s="151">
        <v>5976</v>
      </c>
      <c r="J756" s="151">
        <v>69</v>
      </c>
      <c r="K756" s="151">
        <v>69</v>
      </c>
      <c r="L756" s="151">
        <v>20</v>
      </c>
      <c r="M756" s="151">
        <v>0</v>
      </c>
      <c r="N756" s="151">
        <v>4214</v>
      </c>
      <c r="O756" s="151">
        <v>33</v>
      </c>
      <c r="P756" s="151">
        <v>33</v>
      </c>
      <c r="Q756" s="151">
        <v>25</v>
      </c>
      <c r="R756" s="151">
        <v>0</v>
      </c>
      <c r="S756" s="152">
        <v>0.015</v>
      </c>
      <c r="T756" s="153">
        <v>123649</v>
      </c>
      <c r="U756" s="153">
        <v>1132</v>
      </c>
      <c r="V756" s="153">
        <v>1116</v>
      </c>
      <c r="W756" s="153">
        <v>0</v>
      </c>
      <c r="X756" s="151">
        <v>1014</v>
      </c>
      <c r="Y756" s="154">
        <v>0.00915494666353953</v>
      </c>
      <c r="Z756" s="154">
        <v>0.00985027580772262</v>
      </c>
      <c r="AA756" s="154">
        <v>0.0115461847389558</v>
      </c>
      <c r="AB756" s="155">
        <v>0.00783103939250119</v>
      </c>
      <c r="AC756" s="156">
        <v>-0.00169590893123321</v>
      </c>
      <c r="AD756" s="157">
        <v>33688</v>
      </c>
      <c r="AE756" s="158">
        <v>323</v>
      </c>
      <c r="AF756" s="158">
        <v>0</v>
      </c>
      <c r="AG756" s="158">
        <v>36618</v>
      </c>
      <c r="AH756" s="158">
        <v>320</v>
      </c>
      <c r="AI756" s="158">
        <v>0</v>
      </c>
      <c r="AJ756" s="155">
        <v>0.00958798385181667</v>
      </c>
      <c r="AK756" s="155">
        <v>0.00873887159320553</v>
      </c>
      <c r="AL756" s="156">
        <v>0.000849112258611144</v>
      </c>
    </row>
    <row r="757" spans="1:38">
      <c r="A757" s="166" t="s">
        <v>375</v>
      </c>
      <c r="B757" s="167" t="s">
        <v>1817</v>
      </c>
      <c r="C757" s="167" t="s">
        <v>575</v>
      </c>
      <c r="D757" s="150">
        <v>5875</v>
      </c>
      <c r="E757" s="150">
        <v>106</v>
      </c>
      <c r="F757" s="150">
        <v>82</v>
      </c>
      <c r="G757" s="150">
        <v>2</v>
      </c>
      <c r="H757" s="150">
        <v>0</v>
      </c>
      <c r="I757" s="151">
        <v>7100</v>
      </c>
      <c r="J757" s="151">
        <v>60</v>
      </c>
      <c r="K757" s="151">
        <v>60</v>
      </c>
      <c r="L757" s="151">
        <v>18</v>
      </c>
      <c r="M757" s="151">
        <v>0</v>
      </c>
      <c r="N757" s="151">
        <v>4817</v>
      </c>
      <c r="O757" s="151">
        <v>59</v>
      </c>
      <c r="P757" s="151">
        <v>59</v>
      </c>
      <c r="Q757" s="151">
        <v>33</v>
      </c>
      <c r="R757" s="151">
        <v>0</v>
      </c>
      <c r="S757" s="152">
        <v>0.015</v>
      </c>
      <c r="T757" s="153">
        <v>151748</v>
      </c>
      <c r="U757" s="153">
        <v>2146</v>
      </c>
      <c r="V757" s="153">
        <v>2122</v>
      </c>
      <c r="W757" s="153">
        <v>2</v>
      </c>
      <c r="X757" s="151">
        <v>1948</v>
      </c>
      <c r="Y757" s="154">
        <v>0.0141286870337665</v>
      </c>
      <c r="Z757" s="154">
        <v>0.0180425531914894</v>
      </c>
      <c r="AA757" s="154">
        <v>0.00845070422535211</v>
      </c>
      <c r="AB757" s="155">
        <v>0.0122482873157567</v>
      </c>
      <c r="AC757" s="156">
        <v>0.00959184896613725</v>
      </c>
      <c r="AD757" s="157">
        <v>40573</v>
      </c>
      <c r="AE757" s="158">
        <v>539</v>
      </c>
      <c r="AF757" s="158">
        <v>0</v>
      </c>
      <c r="AG757" s="158">
        <v>46427</v>
      </c>
      <c r="AH757" s="158">
        <v>689</v>
      </c>
      <c r="AI757" s="158">
        <v>1</v>
      </c>
      <c r="AJ757" s="155">
        <v>0.0132846967194933</v>
      </c>
      <c r="AK757" s="155">
        <v>0.0148189631033666</v>
      </c>
      <c r="AL757" s="156">
        <v>-0.00153426638387332</v>
      </c>
    </row>
    <row r="758" spans="1:38">
      <c r="A758" s="166" t="s">
        <v>375</v>
      </c>
      <c r="B758" s="167" t="s">
        <v>1817</v>
      </c>
      <c r="C758" s="167" t="s">
        <v>576</v>
      </c>
      <c r="D758" s="150">
        <v>7250</v>
      </c>
      <c r="E758" s="150">
        <v>114</v>
      </c>
      <c r="F758" s="150">
        <v>99</v>
      </c>
      <c r="G758" s="150">
        <v>0</v>
      </c>
      <c r="H758" s="150">
        <v>0</v>
      </c>
      <c r="I758" s="151">
        <v>8928</v>
      </c>
      <c r="J758" s="151">
        <v>148</v>
      </c>
      <c r="K758" s="151">
        <v>145</v>
      </c>
      <c r="L758" s="151">
        <v>81</v>
      </c>
      <c r="M758" s="151">
        <v>0</v>
      </c>
      <c r="N758" s="151">
        <v>4473</v>
      </c>
      <c r="O758" s="151">
        <v>118</v>
      </c>
      <c r="P758" s="151">
        <v>117</v>
      </c>
      <c r="Q758" s="151">
        <v>96</v>
      </c>
      <c r="R758" s="151">
        <v>0</v>
      </c>
      <c r="S758" s="152">
        <v>0.015</v>
      </c>
      <c r="T758" s="153">
        <v>170426</v>
      </c>
      <c r="U758" s="153">
        <v>3183</v>
      </c>
      <c r="V758" s="153">
        <v>3162</v>
      </c>
      <c r="W758" s="153">
        <v>0</v>
      </c>
      <c r="X758" s="151">
        <v>2936</v>
      </c>
      <c r="Y758" s="154">
        <v>0.0186767277293371</v>
      </c>
      <c r="Z758" s="154">
        <v>0.0157241379310345</v>
      </c>
      <c r="AA758" s="154">
        <v>0.0165770609318996</v>
      </c>
      <c r="AB758" s="155">
        <v>0.0263805052537447</v>
      </c>
      <c r="AC758" s="156">
        <v>-0.000852923000865161</v>
      </c>
      <c r="AD758" s="157">
        <v>46900</v>
      </c>
      <c r="AE758" s="158">
        <v>963</v>
      </c>
      <c r="AF758" s="158">
        <v>0</v>
      </c>
      <c r="AG758" s="158">
        <v>50837</v>
      </c>
      <c r="AH758" s="158">
        <v>907</v>
      </c>
      <c r="AI758" s="158">
        <v>0</v>
      </c>
      <c r="AJ758" s="155">
        <v>0.0205330490405117</v>
      </c>
      <c r="AK758" s="155">
        <v>0.0178413360347778</v>
      </c>
      <c r="AL758" s="156">
        <v>0.00269171300573391</v>
      </c>
    </row>
    <row r="759" spans="1:38">
      <c r="A759" s="166" t="s">
        <v>375</v>
      </c>
      <c r="B759" s="167" t="s">
        <v>1817</v>
      </c>
      <c r="C759" s="167" t="s">
        <v>577</v>
      </c>
      <c r="D759" s="150">
        <v>3117</v>
      </c>
      <c r="E759" s="150">
        <v>46</v>
      </c>
      <c r="F759" s="150">
        <v>43</v>
      </c>
      <c r="G759" s="150">
        <v>2</v>
      </c>
      <c r="H759" s="150">
        <v>0</v>
      </c>
      <c r="I759" s="151">
        <v>4034</v>
      </c>
      <c r="J759" s="151">
        <v>53</v>
      </c>
      <c r="K759" s="151">
        <v>53</v>
      </c>
      <c r="L759" s="151">
        <v>7</v>
      </c>
      <c r="M759" s="151">
        <v>0</v>
      </c>
      <c r="N759" s="151">
        <v>2407</v>
      </c>
      <c r="O759" s="151">
        <v>33</v>
      </c>
      <c r="P759" s="151">
        <v>33</v>
      </c>
      <c r="Q759" s="151">
        <v>24</v>
      </c>
      <c r="R759" s="151">
        <v>0</v>
      </c>
      <c r="S759" s="152">
        <v>0.015</v>
      </c>
      <c r="T759" s="153">
        <v>74176</v>
      </c>
      <c r="U759" s="153">
        <v>1036</v>
      </c>
      <c r="V759" s="153">
        <v>1032</v>
      </c>
      <c r="W759" s="153">
        <v>2</v>
      </c>
      <c r="X759" s="151">
        <v>920</v>
      </c>
      <c r="Y759" s="154">
        <v>0.0139398188093184</v>
      </c>
      <c r="Z759" s="154">
        <v>0.0147577799165865</v>
      </c>
      <c r="AA759" s="154">
        <v>0.0131383242439266</v>
      </c>
      <c r="AB759" s="155">
        <v>0.0137100124636477</v>
      </c>
      <c r="AC759" s="156">
        <v>0.00161945567265984</v>
      </c>
      <c r="AD759" s="157">
        <v>20783</v>
      </c>
      <c r="AE759" s="158">
        <v>298</v>
      </c>
      <c r="AF759" s="158">
        <v>0</v>
      </c>
      <c r="AG759" s="158">
        <v>22134</v>
      </c>
      <c r="AH759" s="158">
        <v>312</v>
      </c>
      <c r="AI759" s="158">
        <v>1</v>
      </c>
      <c r="AJ759" s="155">
        <v>0.0143386421594572</v>
      </c>
      <c r="AK759" s="155">
        <v>0.0140507816029638</v>
      </c>
      <c r="AL759" s="156">
        <v>0.000287860556493482</v>
      </c>
    </row>
    <row r="760" spans="1:38">
      <c r="A760" s="166" t="s">
        <v>375</v>
      </c>
      <c r="B760" s="167" t="s">
        <v>1817</v>
      </c>
      <c r="C760" s="167" t="s">
        <v>578</v>
      </c>
      <c r="D760" s="150">
        <v>4514</v>
      </c>
      <c r="E760" s="150">
        <v>88</v>
      </c>
      <c r="F760" s="150">
        <v>61</v>
      </c>
      <c r="G760" s="150">
        <v>0</v>
      </c>
      <c r="H760" s="150">
        <v>0</v>
      </c>
      <c r="I760" s="151">
        <v>5584</v>
      </c>
      <c r="J760" s="151">
        <v>71</v>
      </c>
      <c r="K760" s="151">
        <v>70</v>
      </c>
      <c r="L760" s="151">
        <v>4</v>
      </c>
      <c r="M760" s="151">
        <v>0</v>
      </c>
      <c r="N760" s="151">
        <v>2126</v>
      </c>
      <c r="O760" s="151">
        <v>69</v>
      </c>
      <c r="P760" s="151">
        <v>69</v>
      </c>
      <c r="Q760" s="151">
        <v>38</v>
      </c>
      <c r="R760" s="151">
        <v>0</v>
      </c>
      <c r="S760" s="152">
        <v>0.015</v>
      </c>
      <c r="T760" s="153">
        <v>99182</v>
      </c>
      <c r="U760" s="153">
        <v>1991</v>
      </c>
      <c r="V760" s="153">
        <v>1962</v>
      </c>
      <c r="W760" s="153">
        <v>5</v>
      </c>
      <c r="X760" s="151">
        <v>1766</v>
      </c>
      <c r="Y760" s="154">
        <v>0.0200237946401565</v>
      </c>
      <c r="Z760" s="154">
        <v>0.0194949047408064</v>
      </c>
      <c r="AA760" s="154">
        <v>0.012714899713467</v>
      </c>
      <c r="AB760" s="155">
        <v>0.0324553151458137</v>
      </c>
      <c r="AC760" s="156">
        <v>0.00678000502733933</v>
      </c>
      <c r="AD760" s="157">
        <v>27489</v>
      </c>
      <c r="AE760" s="158">
        <v>552</v>
      </c>
      <c r="AF760" s="158">
        <v>4</v>
      </c>
      <c r="AG760" s="158">
        <v>29558</v>
      </c>
      <c r="AH760" s="158">
        <v>543</v>
      </c>
      <c r="AI760" s="158">
        <v>0</v>
      </c>
      <c r="AJ760" s="155">
        <v>0.0199352468260031</v>
      </c>
      <c r="AK760" s="155">
        <v>0.0183706610731443</v>
      </c>
      <c r="AL760" s="156">
        <v>0.0015645857528588</v>
      </c>
    </row>
    <row r="761" spans="1:38">
      <c r="A761" s="166" t="s">
        <v>375</v>
      </c>
      <c r="B761" s="167" t="s">
        <v>1817</v>
      </c>
      <c r="C761" s="167" t="s">
        <v>579</v>
      </c>
      <c r="D761" s="150">
        <v>5470</v>
      </c>
      <c r="E761" s="150">
        <v>61</v>
      </c>
      <c r="F761" s="150">
        <v>35</v>
      </c>
      <c r="G761" s="150">
        <v>1</v>
      </c>
      <c r="H761" s="150">
        <v>0</v>
      </c>
      <c r="I761" s="151">
        <v>7023</v>
      </c>
      <c r="J761" s="151">
        <v>55</v>
      </c>
      <c r="K761" s="151">
        <v>55</v>
      </c>
      <c r="L761" s="151">
        <v>0</v>
      </c>
      <c r="M761" s="151">
        <v>0</v>
      </c>
      <c r="N761" s="151">
        <v>4477</v>
      </c>
      <c r="O761" s="151">
        <v>63</v>
      </c>
      <c r="P761" s="151">
        <v>63</v>
      </c>
      <c r="Q761" s="151">
        <v>35</v>
      </c>
      <c r="R761" s="151">
        <v>0</v>
      </c>
      <c r="S761" s="152">
        <v>0.015</v>
      </c>
      <c r="T761" s="153">
        <v>136434</v>
      </c>
      <c r="U761" s="153">
        <v>1522</v>
      </c>
      <c r="V761" s="153">
        <v>1495</v>
      </c>
      <c r="W761" s="153">
        <v>0</v>
      </c>
      <c r="X761" s="151">
        <v>1355</v>
      </c>
      <c r="Y761" s="154">
        <v>0.0111555770555727</v>
      </c>
      <c r="Z761" s="154">
        <v>0.0111517367458867</v>
      </c>
      <c r="AA761" s="154">
        <v>0.00783141107788694</v>
      </c>
      <c r="AB761" s="155">
        <v>0.0140719231628323</v>
      </c>
      <c r="AC761" s="156">
        <v>0.00332032566799971</v>
      </c>
      <c r="AD761" s="157">
        <v>36862</v>
      </c>
      <c r="AE761" s="158">
        <v>439</v>
      </c>
      <c r="AF761" s="158">
        <v>0</v>
      </c>
      <c r="AG761" s="158">
        <v>40792</v>
      </c>
      <c r="AH761" s="158">
        <v>500</v>
      </c>
      <c r="AI761" s="158">
        <v>0</v>
      </c>
      <c r="AJ761" s="155">
        <v>0.011909283272747</v>
      </c>
      <c r="AK761" s="155">
        <v>0.012257305353991</v>
      </c>
      <c r="AL761" s="156">
        <v>-0.000348022081243977</v>
      </c>
    </row>
    <row r="762" spans="1:38">
      <c r="A762" s="166" t="s">
        <v>375</v>
      </c>
      <c r="B762" s="167" t="s">
        <v>1818</v>
      </c>
      <c r="C762" s="167" t="s">
        <v>580</v>
      </c>
      <c r="D762" s="150">
        <v>4466</v>
      </c>
      <c r="E762" s="150">
        <v>74</v>
      </c>
      <c r="F762" s="150">
        <v>50</v>
      </c>
      <c r="G762" s="150">
        <v>0</v>
      </c>
      <c r="H762" s="150">
        <v>0</v>
      </c>
      <c r="I762" s="151">
        <v>5126</v>
      </c>
      <c r="J762" s="151">
        <v>64</v>
      </c>
      <c r="K762" s="151">
        <v>64</v>
      </c>
      <c r="L762" s="151">
        <v>8</v>
      </c>
      <c r="M762" s="151">
        <v>0</v>
      </c>
      <c r="N762" s="151">
        <v>4362</v>
      </c>
      <c r="O762" s="151">
        <v>55</v>
      </c>
      <c r="P762" s="151">
        <v>55</v>
      </c>
      <c r="Q762" s="151">
        <v>36</v>
      </c>
      <c r="R762" s="151">
        <v>0</v>
      </c>
      <c r="S762" s="152">
        <v>0.015</v>
      </c>
      <c r="T762" s="153">
        <v>111129</v>
      </c>
      <c r="U762" s="153">
        <v>1567</v>
      </c>
      <c r="V762" s="153">
        <v>1543</v>
      </c>
      <c r="W762" s="153">
        <v>0</v>
      </c>
      <c r="X762" s="151">
        <v>1404</v>
      </c>
      <c r="Y762" s="154">
        <v>0.014100729782505</v>
      </c>
      <c r="Z762" s="154">
        <v>0.0165696372592924</v>
      </c>
      <c r="AA762" s="154">
        <v>0.0124853687085447</v>
      </c>
      <c r="AB762" s="155">
        <v>0.0126088950022925</v>
      </c>
      <c r="AC762" s="156">
        <v>0.00408426855074776</v>
      </c>
      <c r="AD762" s="157">
        <v>30398</v>
      </c>
      <c r="AE762" s="158">
        <v>437</v>
      </c>
      <c r="AF762" s="158">
        <v>0</v>
      </c>
      <c r="AG762" s="158">
        <v>32438</v>
      </c>
      <c r="AH762" s="158">
        <v>425</v>
      </c>
      <c r="AI762" s="158">
        <v>0</v>
      </c>
      <c r="AJ762" s="155">
        <v>0.014375945785907</v>
      </c>
      <c r="AK762" s="155">
        <v>0.0131019175041618</v>
      </c>
      <c r="AL762" s="156">
        <v>0.00127402828174518</v>
      </c>
    </row>
    <row r="763" spans="1:38">
      <c r="A763" s="166" t="s">
        <v>375</v>
      </c>
      <c r="B763" s="167" t="s">
        <v>1818</v>
      </c>
      <c r="C763" s="167" t="s">
        <v>581</v>
      </c>
      <c r="D763" s="150">
        <v>6640</v>
      </c>
      <c r="E763" s="150">
        <v>128</v>
      </c>
      <c r="F763" s="150">
        <v>69</v>
      </c>
      <c r="G763" s="150">
        <v>0</v>
      </c>
      <c r="H763" s="150">
        <v>0</v>
      </c>
      <c r="I763" s="151">
        <v>7751</v>
      </c>
      <c r="J763" s="151">
        <v>109</v>
      </c>
      <c r="K763" s="151">
        <v>109</v>
      </c>
      <c r="L763" s="151">
        <v>7</v>
      </c>
      <c r="M763" s="151">
        <v>0</v>
      </c>
      <c r="N763" s="151">
        <v>7131</v>
      </c>
      <c r="O763" s="151">
        <v>108</v>
      </c>
      <c r="P763" s="151">
        <v>108</v>
      </c>
      <c r="Q763" s="151">
        <v>29</v>
      </c>
      <c r="R763" s="151">
        <v>0</v>
      </c>
      <c r="S763" s="152">
        <v>0.015</v>
      </c>
      <c r="T763" s="153">
        <v>169513</v>
      </c>
      <c r="U763" s="153">
        <v>2814</v>
      </c>
      <c r="V763" s="153">
        <v>2755</v>
      </c>
      <c r="W763" s="153">
        <v>2</v>
      </c>
      <c r="X763" s="151">
        <v>2447</v>
      </c>
      <c r="Y763" s="154">
        <v>0.0165886982119365</v>
      </c>
      <c r="Z763" s="154">
        <v>0.0192771084337349</v>
      </c>
      <c r="AA763" s="154">
        <v>0.014062701586892</v>
      </c>
      <c r="AB763" s="155">
        <v>0.0151451409339504</v>
      </c>
      <c r="AC763" s="156">
        <v>0.00521440684684293</v>
      </c>
      <c r="AD763" s="157">
        <v>45842</v>
      </c>
      <c r="AE763" s="158">
        <v>775</v>
      </c>
      <c r="AF763" s="158">
        <v>0</v>
      </c>
      <c r="AG763" s="158">
        <v>48843</v>
      </c>
      <c r="AH763" s="158">
        <v>849</v>
      </c>
      <c r="AI763" s="158">
        <v>2</v>
      </c>
      <c r="AJ763" s="155">
        <v>0.0169058941581955</v>
      </c>
      <c r="AK763" s="155">
        <v>0.017341277153328</v>
      </c>
      <c r="AL763" s="156">
        <v>-0.000435382995132468</v>
      </c>
    </row>
    <row r="764" spans="1:38">
      <c r="A764" s="166" t="s">
        <v>375</v>
      </c>
      <c r="B764" s="167" t="s">
        <v>1818</v>
      </c>
      <c r="C764" s="167" t="s">
        <v>582</v>
      </c>
      <c r="D764" s="150">
        <v>4869</v>
      </c>
      <c r="E764" s="150">
        <v>154</v>
      </c>
      <c r="F764" s="150">
        <v>106</v>
      </c>
      <c r="G764" s="150">
        <v>0</v>
      </c>
      <c r="H764" s="150">
        <v>0</v>
      </c>
      <c r="I764" s="151">
        <v>5960</v>
      </c>
      <c r="J764" s="151">
        <v>80</v>
      </c>
      <c r="K764" s="151">
        <v>80</v>
      </c>
      <c r="L764" s="151">
        <v>21</v>
      </c>
      <c r="M764" s="151">
        <v>0</v>
      </c>
      <c r="N764" s="151">
        <v>4898</v>
      </c>
      <c r="O764" s="151">
        <v>87</v>
      </c>
      <c r="P764" s="151">
        <v>87</v>
      </c>
      <c r="Q764" s="151">
        <v>67</v>
      </c>
      <c r="R764" s="151">
        <v>0</v>
      </c>
      <c r="S764" s="152">
        <v>0.015</v>
      </c>
      <c r="T764" s="153">
        <v>129340</v>
      </c>
      <c r="U764" s="153">
        <v>2415</v>
      </c>
      <c r="V764" s="153">
        <v>2367</v>
      </c>
      <c r="W764" s="153">
        <v>2</v>
      </c>
      <c r="X764" s="151">
        <v>2159</v>
      </c>
      <c r="Y764" s="154">
        <v>0.0186562548322251</v>
      </c>
      <c r="Z764" s="154">
        <v>0.0316286711850483</v>
      </c>
      <c r="AA764" s="154">
        <v>0.0134228187919463</v>
      </c>
      <c r="AB764" s="155">
        <v>0.0177623519804002</v>
      </c>
      <c r="AC764" s="156">
        <v>0.018205852393102</v>
      </c>
      <c r="AD764" s="157">
        <v>34607</v>
      </c>
      <c r="AE764" s="158">
        <v>734</v>
      </c>
      <c r="AF764" s="158">
        <v>0</v>
      </c>
      <c r="AG764" s="158">
        <v>37384</v>
      </c>
      <c r="AH764" s="158">
        <v>654</v>
      </c>
      <c r="AI764" s="158">
        <v>1</v>
      </c>
      <c r="AJ764" s="155">
        <v>0.021209581876499</v>
      </c>
      <c r="AK764" s="155">
        <v>0.0174673657179542</v>
      </c>
      <c r="AL764" s="156">
        <v>0.00374221615854477</v>
      </c>
    </row>
    <row r="765" spans="1:38">
      <c r="A765" s="166" t="s">
        <v>375</v>
      </c>
      <c r="B765" s="167" t="s">
        <v>1818</v>
      </c>
      <c r="C765" s="167" t="s">
        <v>583</v>
      </c>
      <c r="D765" s="150">
        <v>7579</v>
      </c>
      <c r="E765" s="150">
        <v>203</v>
      </c>
      <c r="F765" s="150">
        <v>153</v>
      </c>
      <c r="G765" s="150">
        <v>0</v>
      </c>
      <c r="H765" s="150">
        <v>0</v>
      </c>
      <c r="I765" s="151">
        <v>8639</v>
      </c>
      <c r="J765" s="151">
        <v>125</v>
      </c>
      <c r="K765" s="151">
        <v>124</v>
      </c>
      <c r="L765" s="151">
        <v>40</v>
      </c>
      <c r="M765" s="151">
        <v>0</v>
      </c>
      <c r="N765" s="151">
        <v>7735</v>
      </c>
      <c r="O765" s="151">
        <v>142</v>
      </c>
      <c r="P765" s="151">
        <v>142</v>
      </c>
      <c r="Q765" s="151">
        <v>97</v>
      </c>
      <c r="R765" s="151">
        <v>0</v>
      </c>
      <c r="S765" s="152">
        <v>0.015</v>
      </c>
      <c r="T765" s="153">
        <v>199687</v>
      </c>
      <c r="U765" s="153">
        <v>3680</v>
      </c>
      <c r="V765" s="153">
        <v>3629</v>
      </c>
      <c r="W765" s="153">
        <v>0</v>
      </c>
      <c r="X765" s="151">
        <v>3314</v>
      </c>
      <c r="Y765" s="154">
        <v>0.0184288411363784</v>
      </c>
      <c r="Z765" s="154">
        <v>0.0267845362184985</v>
      </c>
      <c r="AA765" s="154">
        <v>0.0144692672763051</v>
      </c>
      <c r="AB765" s="155">
        <v>0.0183581124757595</v>
      </c>
      <c r="AC765" s="156">
        <v>0.0123152689421934</v>
      </c>
      <c r="AD765" s="157">
        <v>51670</v>
      </c>
      <c r="AE765" s="158">
        <v>1055</v>
      </c>
      <c r="AF765" s="158">
        <v>0</v>
      </c>
      <c r="AG765" s="158">
        <v>57570</v>
      </c>
      <c r="AH765" s="158">
        <v>1102</v>
      </c>
      <c r="AI765" s="158">
        <v>0</v>
      </c>
      <c r="AJ765" s="155">
        <v>0.0204180375459648</v>
      </c>
      <c r="AK765" s="155">
        <v>0.0191419141914191</v>
      </c>
      <c r="AL765" s="156">
        <v>0.00127612335454564</v>
      </c>
    </row>
    <row r="766" spans="1:38">
      <c r="A766" s="166" t="s">
        <v>375</v>
      </c>
      <c r="B766" s="167" t="s">
        <v>1818</v>
      </c>
      <c r="C766" s="167" t="s">
        <v>584</v>
      </c>
      <c r="D766" s="150">
        <v>7133</v>
      </c>
      <c r="E766" s="150">
        <v>174</v>
      </c>
      <c r="F766" s="150">
        <v>129</v>
      </c>
      <c r="G766" s="150">
        <v>0</v>
      </c>
      <c r="H766" s="150">
        <v>0</v>
      </c>
      <c r="I766" s="151">
        <v>7924</v>
      </c>
      <c r="J766" s="151">
        <v>223</v>
      </c>
      <c r="K766" s="151">
        <v>223</v>
      </c>
      <c r="L766" s="151">
        <v>20</v>
      </c>
      <c r="M766" s="151">
        <v>0</v>
      </c>
      <c r="N766" s="151">
        <v>6310</v>
      </c>
      <c r="O766" s="151">
        <v>13</v>
      </c>
      <c r="P766" s="151">
        <v>13</v>
      </c>
      <c r="Q766" s="151">
        <v>3</v>
      </c>
      <c r="R766" s="151">
        <v>0</v>
      </c>
      <c r="S766" s="152">
        <v>0.015</v>
      </c>
      <c r="T766" s="153">
        <v>172960</v>
      </c>
      <c r="U766" s="153">
        <v>3518</v>
      </c>
      <c r="V766" s="153">
        <v>3472</v>
      </c>
      <c r="W766" s="153">
        <v>4</v>
      </c>
      <c r="X766" s="151">
        <v>3057</v>
      </c>
      <c r="Y766" s="154">
        <v>0.0203168362627197</v>
      </c>
      <c r="Z766" s="154">
        <v>0.0243936632552923</v>
      </c>
      <c r="AA766" s="154">
        <v>0.0281423523472993</v>
      </c>
      <c r="AB766" s="155">
        <v>0.00206022187004754</v>
      </c>
      <c r="AC766" s="156">
        <v>-0.00374868909200704</v>
      </c>
      <c r="AD766" s="157">
        <v>47163</v>
      </c>
      <c r="AE766" s="158">
        <v>967</v>
      </c>
      <c r="AF766" s="158">
        <v>0</v>
      </c>
      <c r="AG766" s="158">
        <v>50274</v>
      </c>
      <c r="AH766" s="158">
        <v>1021</v>
      </c>
      <c r="AI766" s="158">
        <v>0</v>
      </c>
      <c r="AJ766" s="155">
        <v>0.020503360685283</v>
      </c>
      <c r="AK766" s="155">
        <v>0.0203087082786331</v>
      </c>
      <c r="AL766" s="156">
        <v>0.000194652406649863</v>
      </c>
    </row>
    <row r="767" spans="1:38">
      <c r="A767" s="166" t="s">
        <v>375</v>
      </c>
      <c r="B767" s="167" t="s">
        <v>1818</v>
      </c>
      <c r="C767" s="167" t="s">
        <v>585</v>
      </c>
      <c r="D767" s="150">
        <v>4276</v>
      </c>
      <c r="E767" s="150">
        <v>64</v>
      </c>
      <c r="F767" s="150">
        <v>43</v>
      </c>
      <c r="G767" s="150">
        <v>0</v>
      </c>
      <c r="H767" s="150">
        <v>0</v>
      </c>
      <c r="I767" s="151">
        <v>5051</v>
      </c>
      <c r="J767" s="151">
        <v>54</v>
      </c>
      <c r="K767" s="151">
        <v>53</v>
      </c>
      <c r="L767" s="151">
        <v>0</v>
      </c>
      <c r="M767" s="151">
        <v>0</v>
      </c>
      <c r="N767" s="151">
        <v>4211</v>
      </c>
      <c r="O767" s="151">
        <v>29</v>
      </c>
      <c r="P767" s="151">
        <v>29</v>
      </c>
      <c r="Q767" s="151">
        <v>17</v>
      </c>
      <c r="R767" s="151">
        <v>0</v>
      </c>
      <c r="S767" s="152">
        <v>0.015</v>
      </c>
      <c r="T767" s="153">
        <v>105366</v>
      </c>
      <c r="U767" s="153">
        <v>1488</v>
      </c>
      <c r="V767" s="153">
        <v>1466</v>
      </c>
      <c r="W767" s="153">
        <v>0</v>
      </c>
      <c r="X767" s="151">
        <v>1332</v>
      </c>
      <c r="Y767" s="154">
        <v>0.0141222026080519</v>
      </c>
      <c r="Z767" s="154">
        <v>0.0149672591206735</v>
      </c>
      <c r="AA767" s="154">
        <v>0.0106909522866759</v>
      </c>
      <c r="AB767" s="155">
        <v>0.00688672524341012</v>
      </c>
      <c r="AC767" s="156">
        <v>0.00427630683399762</v>
      </c>
      <c r="AD767" s="157">
        <v>29169</v>
      </c>
      <c r="AE767" s="158">
        <v>422</v>
      </c>
      <c r="AF767" s="158">
        <v>0</v>
      </c>
      <c r="AG767" s="158">
        <v>30821</v>
      </c>
      <c r="AH767" s="158">
        <v>440</v>
      </c>
      <c r="AI767" s="158">
        <v>0</v>
      </c>
      <c r="AJ767" s="155">
        <v>0.0144674140354486</v>
      </c>
      <c r="AK767" s="155">
        <v>0.0142759806625353</v>
      </c>
      <c r="AL767" s="156">
        <v>0.000191433372913309</v>
      </c>
    </row>
    <row r="768" spans="1:38">
      <c r="A768" s="166" t="s">
        <v>375</v>
      </c>
      <c r="B768" s="167" t="s">
        <v>1818</v>
      </c>
      <c r="C768" s="167" t="s">
        <v>586</v>
      </c>
      <c r="D768" s="150">
        <v>3353</v>
      </c>
      <c r="E768" s="150">
        <v>19</v>
      </c>
      <c r="F768" s="150">
        <v>8</v>
      </c>
      <c r="G768" s="150">
        <v>4</v>
      </c>
      <c r="H768" s="150">
        <v>0</v>
      </c>
      <c r="I768" s="151">
        <v>3890</v>
      </c>
      <c r="J768" s="151">
        <v>41</v>
      </c>
      <c r="K768" s="151">
        <v>41</v>
      </c>
      <c r="L768" s="151">
        <v>0</v>
      </c>
      <c r="M768" s="151">
        <v>0</v>
      </c>
      <c r="N768" s="151">
        <v>3573</v>
      </c>
      <c r="O768" s="151">
        <v>55</v>
      </c>
      <c r="P768" s="151">
        <v>55</v>
      </c>
      <c r="Q768" s="151">
        <v>26</v>
      </c>
      <c r="R768" s="151">
        <v>0</v>
      </c>
      <c r="S768" s="152">
        <v>0.015</v>
      </c>
      <c r="T768" s="153">
        <v>92879</v>
      </c>
      <c r="U768" s="153">
        <v>1110</v>
      </c>
      <c r="V768" s="153">
        <v>1098</v>
      </c>
      <c r="W768" s="153">
        <v>0</v>
      </c>
      <c r="X768" s="151">
        <v>994</v>
      </c>
      <c r="Y768" s="154">
        <v>0.0119510330645248</v>
      </c>
      <c r="Z768" s="154">
        <v>0.00566656725320608</v>
      </c>
      <c r="AA768" s="154">
        <v>0.0105398457583548</v>
      </c>
      <c r="AB768" s="155">
        <v>0.0153932269801287</v>
      </c>
      <c r="AC768" s="156">
        <v>-0.00487327850514867</v>
      </c>
      <c r="AD768" s="157">
        <v>23610</v>
      </c>
      <c r="AE768" s="158">
        <v>327</v>
      </c>
      <c r="AF768" s="158">
        <v>0</v>
      </c>
      <c r="AG768" s="158">
        <v>26886</v>
      </c>
      <c r="AH768" s="158">
        <v>289</v>
      </c>
      <c r="AI768" s="158">
        <v>0</v>
      </c>
      <c r="AJ768" s="155">
        <v>0.0138500635324015</v>
      </c>
      <c r="AK768" s="155">
        <v>0.0107490887450718</v>
      </c>
      <c r="AL768" s="156">
        <v>0.00310097478732974</v>
      </c>
    </row>
    <row r="769" spans="1:38">
      <c r="A769" s="166" t="s">
        <v>375</v>
      </c>
      <c r="B769" s="167" t="s">
        <v>1818</v>
      </c>
      <c r="C769" s="167" t="s">
        <v>587</v>
      </c>
      <c r="D769" s="150">
        <v>3419</v>
      </c>
      <c r="E769" s="150">
        <v>28</v>
      </c>
      <c r="F769" s="150">
        <v>18</v>
      </c>
      <c r="G769" s="150">
        <v>2</v>
      </c>
      <c r="H769" s="150">
        <v>0</v>
      </c>
      <c r="I769" s="151">
        <v>3886</v>
      </c>
      <c r="J769" s="151">
        <v>29</v>
      </c>
      <c r="K769" s="151">
        <v>29</v>
      </c>
      <c r="L769" s="151">
        <v>1</v>
      </c>
      <c r="M769" s="151">
        <v>0</v>
      </c>
      <c r="N769" s="151">
        <v>3117</v>
      </c>
      <c r="O769" s="151">
        <v>35</v>
      </c>
      <c r="P769" s="151">
        <v>35</v>
      </c>
      <c r="Q769" s="151">
        <v>17</v>
      </c>
      <c r="R769" s="151">
        <v>0</v>
      </c>
      <c r="S769" s="152">
        <v>0.015</v>
      </c>
      <c r="T769" s="153">
        <v>82187</v>
      </c>
      <c r="U769" s="153">
        <v>680</v>
      </c>
      <c r="V769" s="153">
        <v>670</v>
      </c>
      <c r="W769" s="153">
        <v>0</v>
      </c>
      <c r="X769" s="151">
        <v>589</v>
      </c>
      <c r="Y769" s="154">
        <v>0.00827381459354886</v>
      </c>
      <c r="Z769" s="154">
        <v>0.00818952910207663</v>
      </c>
      <c r="AA769" s="154">
        <v>0.00746268656716418</v>
      </c>
      <c r="AB769" s="155">
        <v>0.0112287455887071</v>
      </c>
      <c r="AC769" s="156">
        <v>0.000726842534912452</v>
      </c>
      <c r="AD769" s="157">
        <v>22535</v>
      </c>
      <c r="AE769" s="158">
        <v>186</v>
      </c>
      <c r="AF769" s="158">
        <v>0</v>
      </c>
      <c r="AG769" s="158">
        <v>23833</v>
      </c>
      <c r="AH769" s="158">
        <v>181</v>
      </c>
      <c r="AI769" s="158">
        <v>0</v>
      </c>
      <c r="AJ769" s="155">
        <v>0.00825382737963168</v>
      </c>
      <c r="AK769" s="155">
        <v>0.007594511811354</v>
      </c>
      <c r="AL769" s="156">
        <v>0.000659315568277679</v>
      </c>
    </row>
    <row r="770" spans="1:38">
      <c r="A770" s="166" t="s">
        <v>375</v>
      </c>
      <c r="B770" s="167" t="s">
        <v>1818</v>
      </c>
      <c r="C770" s="167" t="s">
        <v>588</v>
      </c>
      <c r="D770" s="150">
        <v>1975</v>
      </c>
      <c r="E770" s="150">
        <v>38</v>
      </c>
      <c r="F770" s="150">
        <v>35</v>
      </c>
      <c r="G770" s="150">
        <v>2</v>
      </c>
      <c r="H770" s="150">
        <v>0</v>
      </c>
      <c r="I770" s="151">
        <v>2438</v>
      </c>
      <c r="J770" s="151">
        <v>13</v>
      </c>
      <c r="K770" s="151">
        <v>13</v>
      </c>
      <c r="L770" s="151">
        <v>1</v>
      </c>
      <c r="M770" s="151">
        <v>0</v>
      </c>
      <c r="N770" s="151">
        <v>2251</v>
      </c>
      <c r="O770" s="151">
        <v>53</v>
      </c>
      <c r="P770" s="151">
        <v>53</v>
      </c>
      <c r="Q770" s="151">
        <v>37</v>
      </c>
      <c r="R770" s="151">
        <v>0</v>
      </c>
      <c r="S770" s="152">
        <v>0.015</v>
      </c>
      <c r="T770" s="153">
        <v>54246</v>
      </c>
      <c r="U770" s="153">
        <v>694</v>
      </c>
      <c r="V770" s="153">
        <v>691</v>
      </c>
      <c r="W770" s="153">
        <v>0</v>
      </c>
      <c r="X770" s="151">
        <v>622</v>
      </c>
      <c r="Y770" s="154">
        <v>0.0127935700328135</v>
      </c>
      <c r="Z770" s="154">
        <v>0.0192405063291139</v>
      </c>
      <c r="AA770" s="154">
        <v>0.00533223954060705</v>
      </c>
      <c r="AB770" s="155">
        <v>0.0235450910706353</v>
      </c>
      <c r="AC770" s="156">
        <v>0.0139082667885069</v>
      </c>
      <c r="AD770" s="157">
        <v>14707</v>
      </c>
      <c r="AE770" s="158">
        <v>184</v>
      </c>
      <c r="AF770" s="158">
        <v>0</v>
      </c>
      <c r="AG770" s="158">
        <v>15899</v>
      </c>
      <c r="AH770" s="158">
        <v>222</v>
      </c>
      <c r="AI770" s="158">
        <v>0</v>
      </c>
      <c r="AJ770" s="155">
        <v>0.0125110491602638</v>
      </c>
      <c r="AK770" s="155">
        <v>0.013963142335996</v>
      </c>
      <c r="AL770" s="156">
        <v>-0.00145209317573216</v>
      </c>
    </row>
    <row r="771" spans="1:38">
      <c r="A771" s="166" t="s">
        <v>375</v>
      </c>
      <c r="B771" s="167" t="s">
        <v>1818</v>
      </c>
      <c r="C771" s="167" t="s">
        <v>589</v>
      </c>
      <c r="D771" s="150">
        <v>7675</v>
      </c>
      <c r="E771" s="150">
        <v>119</v>
      </c>
      <c r="F771" s="150">
        <v>76</v>
      </c>
      <c r="G771" s="150">
        <v>0</v>
      </c>
      <c r="H771" s="150">
        <v>0</v>
      </c>
      <c r="I771" s="151">
        <v>8835</v>
      </c>
      <c r="J771" s="151">
        <v>123</v>
      </c>
      <c r="K771" s="151">
        <v>123</v>
      </c>
      <c r="L771" s="151">
        <v>0</v>
      </c>
      <c r="M771" s="151">
        <v>0</v>
      </c>
      <c r="N771" s="151">
        <v>8009</v>
      </c>
      <c r="O771" s="151">
        <v>112</v>
      </c>
      <c r="P771" s="151">
        <v>112</v>
      </c>
      <c r="Q771" s="151">
        <v>65</v>
      </c>
      <c r="R771" s="151">
        <v>0</v>
      </c>
      <c r="S771" s="152">
        <v>0.015</v>
      </c>
      <c r="T771" s="153">
        <v>203304</v>
      </c>
      <c r="U771" s="153">
        <v>2922</v>
      </c>
      <c r="V771" s="153">
        <v>2879</v>
      </c>
      <c r="W771" s="153">
        <v>3</v>
      </c>
      <c r="X771" s="151">
        <v>2595</v>
      </c>
      <c r="Y771" s="154">
        <v>0.0143578089953961</v>
      </c>
      <c r="Z771" s="154">
        <v>0.0155048859934853</v>
      </c>
      <c r="AA771" s="154">
        <v>0.0139219015280136</v>
      </c>
      <c r="AB771" s="155">
        <v>0.0139842676988388</v>
      </c>
      <c r="AC771" s="156">
        <v>0.00158298446547176</v>
      </c>
      <c r="AD771" s="157">
        <v>53260</v>
      </c>
      <c r="AE771" s="158">
        <v>785</v>
      </c>
      <c r="AF771" s="158">
        <v>0</v>
      </c>
      <c r="AG771" s="158">
        <v>59406</v>
      </c>
      <c r="AH771" s="158">
        <v>816</v>
      </c>
      <c r="AI771" s="158">
        <v>0</v>
      </c>
      <c r="AJ771" s="155">
        <v>0.0147390161472024</v>
      </c>
      <c r="AK771" s="155">
        <v>0.0137359862640137</v>
      </c>
      <c r="AL771" s="156">
        <v>0.00100302988318867</v>
      </c>
    </row>
    <row r="772" spans="1:38">
      <c r="A772" s="166" t="s">
        <v>375</v>
      </c>
      <c r="B772" s="167" t="s">
        <v>1818</v>
      </c>
      <c r="C772" s="167" t="s">
        <v>590</v>
      </c>
      <c r="D772" s="150">
        <v>5298</v>
      </c>
      <c r="E772" s="150">
        <v>60</v>
      </c>
      <c r="F772" s="150">
        <v>36</v>
      </c>
      <c r="G772" s="150">
        <v>0</v>
      </c>
      <c r="H772" s="150">
        <v>0</v>
      </c>
      <c r="I772" s="151">
        <v>6013</v>
      </c>
      <c r="J772" s="151">
        <v>68</v>
      </c>
      <c r="K772" s="151">
        <v>68</v>
      </c>
      <c r="L772" s="151">
        <v>7</v>
      </c>
      <c r="M772" s="151">
        <v>0</v>
      </c>
      <c r="N772" s="151">
        <v>5456</v>
      </c>
      <c r="O772" s="151">
        <v>34</v>
      </c>
      <c r="P772" s="151">
        <v>34</v>
      </c>
      <c r="Q772" s="151">
        <v>27</v>
      </c>
      <c r="R772" s="151">
        <v>0</v>
      </c>
      <c r="S772" s="152">
        <v>0.015</v>
      </c>
      <c r="T772" s="153">
        <v>135590</v>
      </c>
      <c r="U772" s="153">
        <v>1557</v>
      </c>
      <c r="V772" s="153">
        <v>1533</v>
      </c>
      <c r="W772" s="153">
        <v>2</v>
      </c>
      <c r="X772" s="151">
        <v>1407</v>
      </c>
      <c r="Y772" s="154">
        <v>0.0114683973744376</v>
      </c>
      <c r="Z772" s="154">
        <v>0.0113250283125708</v>
      </c>
      <c r="AA772" s="154">
        <v>0.011308830866456</v>
      </c>
      <c r="AB772" s="155">
        <v>0.0062316715542522</v>
      </c>
      <c r="AC772" s="156">
        <v>1.61974461147692e-5</v>
      </c>
      <c r="AD772" s="157">
        <v>36575</v>
      </c>
      <c r="AE772" s="158">
        <v>420</v>
      </c>
      <c r="AF772" s="158">
        <v>0</v>
      </c>
      <c r="AG772" s="158">
        <v>39062</v>
      </c>
      <c r="AH772" s="158">
        <v>436</v>
      </c>
      <c r="AI772" s="158">
        <v>2</v>
      </c>
      <c r="AJ772" s="155">
        <v>0.0114832535885167</v>
      </c>
      <c r="AK772" s="155">
        <v>0.0111105422149404</v>
      </c>
      <c r="AL772" s="156">
        <v>0.000372711373576395</v>
      </c>
    </row>
    <row r="773" spans="1:38">
      <c r="A773" s="166" t="s">
        <v>375</v>
      </c>
      <c r="B773" s="167" t="s">
        <v>1818</v>
      </c>
      <c r="C773" s="167" t="s">
        <v>591</v>
      </c>
      <c r="D773" s="150">
        <v>2975</v>
      </c>
      <c r="E773" s="150">
        <v>34</v>
      </c>
      <c r="F773" s="150">
        <v>25</v>
      </c>
      <c r="G773" s="150">
        <v>0</v>
      </c>
      <c r="H773" s="150">
        <v>0</v>
      </c>
      <c r="I773" s="151">
        <v>3138</v>
      </c>
      <c r="J773" s="151">
        <v>20</v>
      </c>
      <c r="K773" s="151">
        <v>20</v>
      </c>
      <c r="L773" s="151">
        <v>5</v>
      </c>
      <c r="M773" s="151">
        <v>0</v>
      </c>
      <c r="N773" s="151">
        <v>2601</v>
      </c>
      <c r="O773" s="151">
        <v>22</v>
      </c>
      <c r="P773" s="151">
        <v>22</v>
      </c>
      <c r="Q773" s="151">
        <v>20</v>
      </c>
      <c r="R773" s="151">
        <v>0</v>
      </c>
      <c r="S773" s="152">
        <v>0.015</v>
      </c>
      <c r="T773" s="153">
        <v>68710</v>
      </c>
      <c r="U773" s="153">
        <v>737</v>
      </c>
      <c r="V773" s="153">
        <v>728</v>
      </c>
      <c r="W773" s="153">
        <v>0</v>
      </c>
      <c r="X773" s="151">
        <v>680</v>
      </c>
      <c r="Y773" s="154">
        <v>0.0107262407218745</v>
      </c>
      <c r="Z773" s="154">
        <v>0.0114285714285714</v>
      </c>
      <c r="AA773" s="154">
        <v>0.00637348629700446</v>
      </c>
      <c r="AB773" s="155">
        <v>0.00845828527489427</v>
      </c>
      <c r="AC773" s="156">
        <v>0.00505508513156697</v>
      </c>
      <c r="AD773" s="157">
        <v>18855</v>
      </c>
      <c r="AE773" s="158">
        <v>200</v>
      </c>
      <c r="AF773" s="158">
        <v>0</v>
      </c>
      <c r="AG773" s="158">
        <v>19881</v>
      </c>
      <c r="AH773" s="158">
        <v>201</v>
      </c>
      <c r="AI773" s="158">
        <v>0</v>
      </c>
      <c r="AJ773" s="155">
        <v>0.0106072659771944</v>
      </c>
      <c r="AK773" s="155">
        <v>0.0101101554247774</v>
      </c>
      <c r="AL773" s="156">
        <v>0.000497110552416953</v>
      </c>
    </row>
    <row r="774" spans="1:38">
      <c r="A774" s="166" t="s">
        <v>375</v>
      </c>
      <c r="B774" s="167" t="s">
        <v>1818</v>
      </c>
      <c r="C774" s="167" t="s">
        <v>592</v>
      </c>
      <c r="D774" s="150">
        <v>4772</v>
      </c>
      <c r="E774" s="150">
        <v>100</v>
      </c>
      <c r="F774" s="150">
        <v>68</v>
      </c>
      <c r="G774" s="150">
        <v>3</v>
      </c>
      <c r="H774" s="150">
        <v>0</v>
      </c>
      <c r="I774" s="151">
        <v>5556</v>
      </c>
      <c r="J774" s="151">
        <v>102</v>
      </c>
      <c r="K774" s="151">
        <v>102</v>
      </c>
      <c r="L774" s="151">
        <v>28</v>
      </c>
      <c r="M774" s="151">
        <v>0</v>
      </c>
      <c r="N774" s="151">
        <v>4798</v>
      </c>
      <c r="O774" s="151">
        <v>60</v>
      </c>
      <c r="P774" s="151">
        <v>60</v>
      </c>
      <c r="Q774" s="151">
        <v>44</v>
      </c>
      <c r="R774" s="151">
        <v>0</v>
      </c>
      <c r="S774" s="152">
        <v>0.015</v>
      </c>
      <c r="T774" s="153">
        <v>124015</v>
      </c>
      <c r="U774" s="153">
        <v>2257</v>
      </c>
      <c r="V774" s="153">
        <v>2225</v>
      </c>
      <c r="W774" s="153">
        <v>3</v>
      </c>
      <c r="X774" s="151">
        <v>2050</v>
      </c>
      <c r="Y774" s="154">
        <v>0.0181752207394267</v>
      </c>
      <c r="Z774" s="154">
        <v>0.0209555741827326</v>
      </c>
      <c r="AA774" s="154">
        <v>0.0183585313174946</v>
      </c>
      <c r="AB774" s="155">
        <v>0.0125052105043768</v>
      </c>
      <c r="AC774" s="156">
        <v>0.00259704286523801</v>
      </c>
      <c r="AD774" s="157">
        <v>32610</v>
      </c>
      <c r="AE774" s="158">
        <v>569</v>
      </c>
      <c r="AF774" s="158">
        <v>1</v>
      </c>
      <c r="AG774" s="158">
        <v>35461</v>
      </c>
      <c r="AH774" s="158">
        <v>685</v>
      </c>
      <c r="AI774" s="158">
        <v>2</v>
      </c>
      <c r="AJ774" s="155">
        <v>0.0174179699478688</v>
      </c>
      <c r="AK774" s="155">
        <v>0.0192605961478808</v>
      </c>
      <c r="AL774" s="156">
        <v>-0.00184262620001202</v>
      </c>
    </row>
    <row r="775" spans="1:38">
      <c r="A775" s="166" t="s">
        <v>375</v>
      </c>
      <c r="B775" s="167" t="s">
        <v>1818</v>
      </c>
      <c r="C775" s="167" t="s">
        <v>593</v>
      </c>
      <c r="D775" s="150">
        <v>5005</v>
      </c>
      <c r="E775" s="150">
        <v>77</v>
      </c>
      <c r="F775" s="150">
        <v>35</v>
      </c>
      <c r="G775" s="150">
        <v>1</v>
      </c>
      <c r="H775" s="150">
        <v>0</v>
      </c>
      <c r="I775" s="151">
        <v>5784</v>
      </c>
      <c r="J775" s="151">
        <v>4</v>
      </c>
      <c r="K775" s="151">
        <v>4</v>
      </c>
      <c r="L775" s="151">
        <v>1</v>
      </c>
      <c r="M775" s="151">
        <v>0</v>
      </c>
      <c r="N775" s="151">
        <v>5118</v>
      </c>
      <c r="O775" s="151">
        <v>88</v>
      </c>
      <c r="P775" s="151">
        <v>88</v>
      </c>
      <c r="Q775" s="151">
        <v>50</v>
      </c>
      <c r="R775" s="151">
        <v>0</v>
      </c>
      <c r="S775" s="152">
        <v>0.015</v>
      </c>
      <c r="T775" s="153">
        <v>130496</v>
      </c>
      <c r="U775" s="153">
        <v>1741</v>
      </c>
      <c r="V775" s="153">
        <v>1699</v>
      </c>
      <c r="W775" s="153">
        <v>0</v>
      </c>
      <c r="X775" s="151">
        <v>1612</v>
      </c>
      <c r="Y775" s="154">
        <v>0.0133414051005395</v>
      </c>
      <c r="Z775" s="154">
        <v>0.0153846153846154</v>
      </c>
      <c r="AA775" s="154">
        <v>0.000691562932226833</v>
      </c>
      <c r="AB775" s="155">
        <v>0.0171942164908167</v>
      </c>
      <c r="AC775" s="156">
        <v>0.0146930524523886</v>
      </c>
      <c r="AD775" s="157">
        <v>33895</v>
      </c>
      <c r="AE775" s="158">
        <v>469</v>
      </c>
      <c r="AF775" s="158">
        <v>0</v>
      </c>
      <c r="AG775" s="158">
        <v>37763</v>
      </c>
      <c r="AH775" s="158">
        <v>514</v>
      </c>
      <c r="AI775" s="158">
        <v>0</v>
      </c>
      <c r="AJ775" s="155">
        <v>0.0138368490927865</v>
      </c>
      <c r="AK775" s="155">
        <v>0.0136112067367529</v>
      </c>
      <c r="AL775" s="156">
        <v>0.00022564235603364</v>
      </c>
    </row>
    <row r="776" spans="1:38">
      <c r="A776" s="166" t="s">
        <v>375</v>
      </c>
      <c r="B776" s="167" t="s">
        <v>1818</v>
      </c>
      <c r="C776" s="167" t="s">
        <v>594</v>
      </c>
      <c r="D776" s="150">
        <v>7817</v>
      </c>
      <c r="E776" s="150">
        <v>167</v>
      </c>
      <c r="F776" s="150">
        <v>121</v>
      </c>
      <c r="G776" s="150">
        <v>0</v>
      </c>
      <c r="H776" s="150">
        <v>0</v>
      </c>
      <c r="I776" s="151">
        <v>8868</v>
      </c>
      <c r="J776" s="151">
        <v>162</v>
      </c>
      <c r="K776" s="151">
        <v>162</v>
      </c>
      <c r="L776" s="151">
        <v>3</v>
      </c>
      <c r="M776" s="151">
        <v>0</v>
      </c>
      <c r="N776" s="151">
        <v>7754</v>
      </c>
      <c r="O776" s="151">
        <v>101</v>
      </c>
      <c r="P776" s="151">
        <v>101</v>
      </c>
      <c r="Q776" s="151">
        <v>33</v>
      </c>
      <c r="R776" s="151">
        <v>0</v>
      </c>
      <c r="S776" s="152">
        <v>0.015</v>
      </c>
      <c r="T776" s="153">
        <v>198581</v>
      </c>
      <c r="U776" s="153">
        <v>3942</v>
      </c>
      <c r="V776" s="153">
        <v>3896</v>
      </c>
      <c r="W776" s="153">
        <v>1</v>
      </c>
      <c r="X776" s="151">
        <v>3436</v>
      </c>
      <c r="Y776" s="154">
        <v>0.0198458059935241</v>
      </c>
      <c r="Z776" s="154">
        <v>0.0213636945119611</v>
      </c>
      <c r="AA776" s="154">
        <v>0.0182679296346414</v>
      </c>
      <c r="AB776" s="155">
        <v>0.0130255352076348</v>
      </c>
      <c r="AC776" s="156">
        <v>0.0030957648773197</v>
      </c>
      <c r="AD776" s="157">
        <v>52332</v>
      </c>
      <c r="AE776" s="158">
        <v>1096</v>
      </c>
      <c r="AF776" s="158">
        <v>0</v>
      </c>
      <c r="AG776" s="158">
        <v>56439</v>
      </c>
      <c r="AH776" s="158">
        <v>1193</v>
      </c>
      <c r="AI776" s="158">
        <v>0</v>
      </c>
      <c r="AJ776" s="155">
        <v>0.0209432087441718</v>
      </c>
      <c r="AK776" s="155">
        <v>0.0211378656602704</v>
      </c>
      <c r="AL776" s="156">
        <v>-0.000194656916098553</v>
      </c>
    </row>
    <row r="777" spans="1:38">
      <c r="A777" s="166" t="s">
        <v>375</v>
      </c>
      <c r="B777" s="167" t="s">
        <v>1818</v>
      </c>
      <c r="C777" s="167" t="s">
        <v>595</v>
      </c>
      <c r="D777" s="150">
        <v>4955</v>
      </c>
      <c r="E777" s="150">
        <v>132</v>
      </c>
      <c r="F777" s="150">
        <v>85</v>
      </c>
      <c r="G777" s="150">
        <v>0</v>
      </c>
      <c r="H777" s="150">
        <v>0</v>
      </c>
      <c r="I777" s="151">
        <v>5491</v>
      </c>
      <c r="J777" s="151">
        <v>122</v>
      </c>
      <c r="K777" s="151">
        <v>121</v>
      </c>
      <c r="L777" s="151">
        <v>26</v>
      </c>
      <c r="M777" s="151">
        <v>0</v>
      </c>
      <c r="N777" s="151">
        <v>4970</v>
      </c>
      <c r="O777" s="151">
        <v>115</v>
      </c>
      <c r="P777" s="151">
        <v>115</v>
      </c>
      <c r="Q777" s="151">
        <v>82</v>
      </c>
      <c r="R777" s="151">
        <v>0</v>
      </c>
      <c r="S777" s="152">
        <v>0.015</v>
      </c>
      <c r="T777" s="153">
        <v>126651</v>
      </c>
      <c r="U777" s="153">
        <v>2568</v>
      </c>
      <c r="V777" s="153">
        <v>2520</v>
      </c>
      <c r="W777" s="153">
        <v>1</v>
      </c>
      <c r="X777" s="151">
        <v>2274</v>
      </c>
      <c r="Y777" s="154">
        <v>0.020268296341916</v>
      </c>
      <c r="Z777" s="154">
        <v>0.0266397578203835</v>
      </c>
      <c r="AA777" s="154">
        <v>0.0222181751957749</v>
      </c>
      <c r="AB777" s="155">
        <v>0.0231388329979879</v>
      </c>
      <c r="AC777" s="156">
        <v>0.00442158262460855</v>
      </c>
      <c r="AD777" s="157">
        <v>33116</v>
      </c>
      <c r="AE777" s="158">
        <v>793</v>
      </c>
      <c r="AF777" s="158">
        <v>0</v>
      </c>
      <c r="AG777" s="158">
        <v>36153</v>
      </c>
      <c r="AH777" s="158">
        <v>796</v>
      </c>
      <c r="AI777" s="158">
        <v>0</v>
      </c>
      <c r="AJ777" s="155">
        <v>0.023946128759512</v>
      </c>
      <c r="AK777" s="155">
        <v>0.0220175365806434</v>
      </c>
      <c r="AL777" s="156">
        <v>0.00192859217886864</v>
      </c>
    </row>
    <row r="778" spans="1:38">
      <c r="A778" s="166" t="s">
        <v>375</v>
      </c>
      <c r="B778" s="167" t="s">
        <v>1818</v>
      </c>
      <c r="C778" s="167" t="s">
        <v>596</v>
      </c>
      <c r="D778" s="150">
        <v>1845</v>
      </c>
      <c r="E778" s="150">
        <v>16</v>
      </c>
      <c r="F778" s="150">
        <v>1</v>
      </c>
      <c r="G778" s="150">
        <v>0</v>
      </c>
      <c r="H778" s="150">
        <v>0</v>
      </c>
      <c r="I778" s="151">
        <v>2395</v>
      </c>
      <c r="J778" s="151">
        <v>25</v>
      </c>
      <c r="K778" s="151">
        <v>25</v>
      </c>
      <c r="L778" s="151">
        <v>2</v>
      </c>
      <c r="M778" s="151">
        <v>2</v>
      </c>
      <c r="N778" s="151">
        <v>1700</v>
      </c>
      <c r="O778" s="151">
        <v>10</v>
      </c>
      <c r="P778" s="151">
        <v>10</v>
      </c>
      <c r="Q778" s="151">
        <v>5</v>
      </c>
      <c r="R778" s="151">
        <v>0</v>
      </c>
      <c r="S778" s="152">
        <v>0.015</v>
      </c>
      <c r="T778" s="153">
        <v>46855</v>
      </c>
      <c r="U778" s="153">
        <v>515</v>
      </c>
      <c r="V778" s="153">
        <v>500</v>
      </c>
      <c r="W778" s="153">
        <v>2</v>
      </c>
      <c r="X778" s="151">
        <v>461</v>
      </c>
      <c r="Y778" s="154">
        <v>0.0109486714331448</v>
      </c>
      <c r="Z778" s="154">
        <v>0.00867208672086721</v>
      </c>
      <c r="AA778" s="154">
        <v>0.00960334029227557</v>
      </c>
      <c r="AB778" s="155">
        <v>0.00588235294117647</v>
      </c>
      <c r="AC778" s="156">
        <v>-0.000931253571408365</v>
      </c>
      <c r="AD778" s="157">
        <v>13184</v>
      </c>
      <c r="AE778" s="158">
        <v>146</v>
      </c>
      <c r="AF778" s="158">
        <v>2</v>
      </c>
      <c r="AG778" s="158">
        <v>13835</v>
      </c>
      <c r="AH778" s="158">
        <v>131</v>
      </c>
      <c r="AI778" s="158">
        <v>0</v>
      </c>
      <c r="AJ778" s="155">
        <v>0.0109223300970874</v>
      </c>
      <c r="AK778" s="155">
        <v>0.00946873870617998</v>
      </c>
      <c r="AL778" s="156">
        <v>0.0014535913909074</v>
      </c>
    </row>
    <row r="779" spans="1:38">
      <c r="A779" s="166" t="s">
        <v>375</v>
      </c>
      <c r="B779" s="167" t="s">
        <v>1818</v>
      </c>
      <c r="C779" s="167" t="s">
        <v>597</v>
      </c>
      <c r="D779" s="150">
        <v>5214</v>
      </c>
      <c r="E779" s="150">
        <v>77</v>
      </c>
      <c r="F779" s="150">
        <v>51</v>
      </c>
      <c r="G779" s="150">
        <v>0</v>
      </c>
      <c r="H779" s="150">
        <v>0</v>
      </c>
      <c r="I779" s="151">
        <v>5878</v>
      </c>
      <c r="J779" s="151">
        <v>147</v>
      </c>
      <c r="K779" s="151">
        <v>147</v>
      </c>
      <c r="L779" s="151">
        <v>16</v>
      </c>
      <c r="M779" s="151">
        <v>0</v>
      </c>
      <c r="N779" s="151">
        <v>5467</v>
      </c>
      <c r="O779" s="151">
        <v>81</v>
      </c>
      <c r="P779" s="151">
        <v>81</v>
      </c>
      <c r="Q779" s="151">
        <v>54</v>
      </c>
      <c r="R779" s="151">
        <v>0</v>
      </c>
      <c r="S779" s="152">
        <v>0.015</v>
      </c>
      <c r="T779" s="153">
        <v>134630</v>
      </c>
      <c r="U779" s="153">
        <v>2401</v>
      </c>
      <c r="V779" s="153">
        <v>2375</v>
      </c>
      <c r="W779" s="153">
        <v>4</v>
      </c>
      <c r="X779" s="151">
        <v>2129</v>
      </c>
      <c r="Y779" s="154">
        <v>0.0178043526702815</v>
      </c>
      <c r="Z779" s="154">
        <v>0.0147679324894515</v>
      </c>
      <c r="AA779" s="154">
        <v>0.025008506294658</v>
      </c>
      <c r="AB779" s="155">
        <v>0.0148161697457472</v>
      </c>
      <c r="AC779" s="156">
        <v>-0.0102405738052066</v>
      </c>
      <c r="AD779" s="157">
        <v>35542</v>
      </c>
      <c r="AE779" s="158">
        <v>723</v>
      </c>
      <c r="AF779" s="158">
        <v>1</v>
      </c>
      <c r="AG779" s="158">
        <v>38187</v>
      </c>
      <c r="AH779" s="158">
        <v>642</v>
      </c>
      <c r="AI779" s="158">
        <v>1</v>
      </c>
      <c r="AJ779" s="155">
        <v>0.0203139947104834</v>
      </c>
      <c r="AK779" s="155">
        <v>0.0167858171629088</v>
      </c>
      <c r="AL779" s="156">
        <v>0.00352817754757453</v>
      </c>
    </row>
    <row r="780" spans="1:38">
      <c r="A780" s="166" t="s">
        <v>375</v>
      </c>
      <c r="B780" s="167" t="s">
        <v>1819</v>
      </c>
      <c r="C780" s="167" t="s">
        <v>598</v>
      </c>
      <c r="D780" s="150">
        <v>5386</v>
      </c>
      <c r="E780" s="150">
        <v>61</v>
      </c>
      <c r="F780" s="150">
        <v>33</v>
      </c>
      <c r="G780" s="150">
        <v>0</v>
      </c>
      <c r="H780" s="150">
        <v>0</v>
      </c>
      <c r="I780" s="151">
        <v>6916</v>
      </c>
      <c r="J780" s="151">
        <v>102</v>
      </c>
      <c r="K780" s="151">
        <v>102</v>
      </c>
      <c r="L780" s="151">
        <v>13</v>
      </c>
      <c r="M780" s="151">
        <v>0</v>
      </c>
      <c r="N780" s="151">
        <v>2993</v>
      </c>
      <c r="O780" s="151">
        <v>67</v>
      </c>
      <c r="P780" s="151">
        <v>66</v>
      </c>
      <c r="Q780" s="151">
        <v>46</v>
      </c>
      <c r="R780" s="151">
        <v>0</v>
      </c>
      <c r="S780" s="152">
        <v>0.015</v>
      </c>
      <c r="T780" s="153">
        <v>127455</v>
      </c>
      <c r="U780" s="153">
        <v>1963</v>
      </c>
      <c r="V780" s="153">
        <v>1934</v>
      </c>
      <c r="W780" s="153">
        <v>0</v>
      </c>
      <c r="X780" s="151">
        <v>1762</v>
      </c>
      <c r="Y780" s="154">
        <v>0.0154015142599349</v>
      </c>
      <c r="Z780" s="154">
        <v>0.0113256591162273</v>
      </c>
      <c r="AA780" s="154">
        <v>0.0147484094852516</v>
      </c>
      <c r="AB780" s="155">
        <v>0.0223855663214166</v>
      </c>
      <c r="AC780" s="156">
        <v>-0.00342275036902434</v>
      </c>
      <c r="AD780" s="157">
        <v>35966</v>
      </c>
      <c r="AE780" s="158">
        <v>538</v>
      </c>
      <c r="AF780" s="158">
        <v>0</v>
      </c>
      <c r="AG780" s="158">
        <v>38305</v>
      </c>
      <c r="AH780" s="158">
        <v>598</v>
      </c>
      <c r="AI780" s="158">
        <v>0</v>
      </c>
      <c r="AJ780" s="155">
        <v>0.0149585719846522</v>
      </c>
      <c r="AK780" s="155">
        <v>0.0156115389635818</v>
      </c>
      <c r="AL780" s="156">
        <v>-0.000652966978929607</v>
      </c>
    </row>
    <row r="781" spans="1:38">
      <c r="A781" s="166" t="s">
        <v>375</v>
      </c>
      <c r="B781" s="167" t="s">
        <v>1819</v>
      </c>
      <c r="C781" s="167" t="s">
        <v>599</v>
      </c>
      <c r="D781" s="150">
        <v>2230</v>
      </c>
      <c r="E781" s="150">
        <v>36</v>
      </c>
      <c r="F781" s="150">
        <v>27</v>
      </c>
      <c r="G781" s="150">
        <v>0</v>
      </c>
      <c r="H781" s="150">
        <v>0</v>
      </c>
      <c r="I781" s="151">
        <v>2906</v>
      </c>
      <c r="J781" s="151">
        <v>27</v>
      </c>
      <c r="K781" s="151">
        <v>27</v>
      </c>
      <c r="L781" s="151">
        <v>5</v>
      </c>
      <c r="M781" s="151">
        <v>0</v>
      </c>
      <c r="N781" s="151">
        <v>1285</v>
      </c>
      <c r="O781" s="151">
        <v>14</v>
      </c>
      <c r="P781" s="151">
        <v>14</v>
      </c>
      <c r="Q781" s="151">
        <v>10</v>
      </c>
      <c r="R781" s="151">
        <v>0</v>
      </c>
      <c r="S781" s="152">
        <v>0.015</v>
      </c>
      <c r="T781" s="153">
        <v>56096</v>
      </c>
      <c r="U781" s="153">
        <v>675</v>
      </c>
      <c r="V781" s="153">
        <v>666</v>
      </c>
      <c r="W781" s="153">
        <v>1</v>
      </c>
      <c r="X781" s="151">
        <v>605</v>
      </c>
      <c r="Y781" s="154">
        <v>0.0120151169423845</v>
      </c>
      <c r="Z781" s="154">
        <v>0.0161434977578475</v>
      </c>
      <c r="AA781" s="154">
        <v>0.00929112181693049</v>
      </c>
      <c r="AB781" s="155">
        <v>0.0108949416342412</v>
      </c>
      <c r="AC781" s="156">
        <v>0.00685237594091705</v>
      </c>
      <c r="AD781" s="157">
        <v>15326</v>
      </c>
      <c r="AE781" s="158">
        <v>196</v>
      </c>
      <c r="AF781" s="158">
        <v>0</v>
      </c>
      <c r="AG781" s="158">
        <v>17320</v>
      </c>
      <c r="AH781" s="158">
        <v>217</v>
      </c>
      <c r="AI781" s="158">
        <v>0</v>
      </c>
      <c r="AJ781" s="155">
        <v>0.0127887250424116</v>
      </c>
      <c r="AK781" s="155">
        <v>0.0125288683602771</v>
      </c>
      <c r="AL781" s="156">
        <v>0.000259856682134452</v>
      </c>
    </row>
    <row r="782" spans="1:38">
      <c r="A782" s="166" t="s">
        <v>375</v>
      </c>
      <c r="B782" s="167" t="s">
        <v>1819</v>
      </c>
      <c r="C782" s="167" t="s">
        <v>600</v>
      </c>
      <c r="D782" s="150">
        <v>2258</v>
      </c>
      <c r="E782" s="150">
        <v>25</v>
      </c>
      <c r="F782" s="150">
        <v>16</v>
      </c>
      <c r="G782" s="150">
        <v>1</v>
      </c>
      <c r="H782" s="150">
        <v>0</v>
      </c>
      <c r="I782" s="151">
        <v>3178</v>
      </c>
      <c r="J782" s="151">
        <v>40</v>
      </c>
      <c r="K782" s="151">
        <v>39</v>
      </c>
      <c r="L782" s="151">
        <v>11</v>
      </c>
      <c r="M782" s="151">
        <v>0</v>
      </c>
      <c r="N782" s="151">
        <v>1611</v>
      </c>
      <c r="O782" s="151">
        <v>23</v>
      </c>
      <c r="P782" s="151">
        <v>23</v>
      </c>
      <c r="Q782" s="151">
        <v>13</v>
      </c>
      <c r="R782" s="151">
        <v>0</v>
      </c>
      <c r="S782" s="152">
        <v>0.015</v>
      </c>
      <c r="T782" s="153">
        <v>59655</v>
      </c>
      <c r="U782" s="153">
        <v>682</v>
      </c>
      <c r="V782" s="153">
        <v>672</v>
      </c>
      <c r="W782" s="153">
        <v>1</v>
      </c>
      <c r="X782" s="151">
        <v>609</v>
      </c>
      <c r="Y782" s="154">
        <v>0.0114156399295952</v>
      </c>
      <c r="Z782" s="154">
        <v>0.0110717449069973</v>
      </c>
      <c r="AA782" s="154">
        <v>0.012586532410321</v>
      </c>
      <c r="AB782" s="155">
        <v>0.0142768466790813</v>
      </c>
      <c r="AC782" s="156">
        <v>-0.00151478750332361</v>
      </c>
      <c r="AD782" s="157">
        <v>16619</v>
      </c>
      <c r="AE782" s="158">
        <v>197</v>
      </c>
      <c r="AF782" s="158">
        <v>0</v>
      </c>
      <c r="AG782" s="158">
        <v>17998</v>
      </c>
      <c r="AH782" s="158">
        <v>192</v>
      </c>
      <c r="AI782" s="158">
        <v>0</v>
      </c>
      <c r="AJ782" s="155">
        <v>0.0118539021601781</v>
      </c>
      <c r="AK782" s="155">
        <v>0.0106678519835537</v>
      </c>
      <c r="AL782" s="156">
        <v>0.00118605017662438</v>
      </c>
    </row>
    <row r="783" spans="1:38">
      <c r="A783" s="166" t="s">
        <v>375</v>
      </c>
      <c r="B783" s="167" t="s">
        <v>1819</v>
      </c>
      <c r="C783" s="167" t="s">
        <v>601</v>
      </c>
      <c r="D783" s="150">
        <v>4034</v>
      </c>
      <c r="E783" s="150">
        <v>48</v>
      </c>
      <c r="F783" s="150">
        <v>35</v>
      </c>
      <c r="G783" s="150">
        <v>0</v>
      </c>
      <c r="H783" s="150">
        <v>0</v>
      </c>
      <c r="I783" s="151">
        <v>5343</v>
      </c>
      <c r="J783" s="151">
        <v>72</v>
      </c>
      <c r="K783" s="151">
        <v>72</v>
      </c>
      <c r="L783" s="151">
        <v>4</v>
      </c>
      <c r="M783" s="151">
        <v>0</v>
      </c>
      <c r="N783" s="151">
        <v>1934</v>
      </c>
      <c r="O783" s="151">
        <v>44</v>
      </c>
      <c r="P783" s="151">
        <v>44</v>
      </c>
      <c r="Q783" s="151">
        <v>25</v>
      </c>
      <c r="R783" s="151">
        <v>0</v>
      </c>
      <c r="S783" s="152">
        <v>0.015</v>
      </c>
      <c r="T783" s="153">
        <v>99415</v>
      </c>
      <c r="U783" s="153">
        <v>1566</v>
      </c>
      <c r="V783" s="153">
        <v>1553</v>
      </c>
      <c r="W783" s="153">
        <v>0</v>
      </c>
      <c r="X783" s="151">
        <v>1403</v>
      </c>
      <c r="Y783" s="154">
        <v>0.015752150077956</v>
      </c>
      <c r="Z783" s="154">
        <v>0.0118988596926128</v>
      </c>
      <c r="AA783" s="154">
        <v>0.0134755755193711</v>
      </c>
      <c r="AB783" s="155">
        <v>0.0227507755946225</v>
      </c>
      <c r="AC783" s="156">
        <v>-0.00157671582675835</v>
      </c>
      <c r="AD783" s="157">
        <v>27644</v>
      </c>
      <c r="AE783" s="158">
        <v>445</v>
      </c>
      <c r="AF783" s="158">
        <v>0</v>
      </c>
      <c r="AG783" s="158">
        <v>30203</v>
      </c>
      <c r="AH783" s="158">
        <v>489</v>
      </c>
      <c r="AI783" s="158">
        <v>0</v>
      </c>
      <c r="AJ783" s="155">
        <v>0.0160975256836927</v>
      </c>
      <c r="AK783" s="155">
        <v>0.0161904446578154</v>
      </c>
      <c r="AL783" s="156">
        <v>-9.29189741227868e-5</v>
      </c>
    </row>
    <row r="784" spans="1:38">
      <c r="A784" s="166" t="s">
        <v>375</v>
      </c>
      <c r="B784" s="167" t="s">
        <v>1819</v>
      </c>
      <c r="C784" s="167" t="s">
        <v>602</v>
      </c>
      <c r="D784" s="150">
        <v>1499</v>
      </c>
      <c r="E784" s="150">
        <v>42</v>
      </c>
      <c r="F784" s="150">
        <v>29</v>
      </c>
      <c r="G784" s="150">
        <v>0</v>
      </c>
      <c r="H784" s="150">
        <v>0</v>
      </c>
      <c r="I784" s="151">
        <v>1911</v>
      </c>
      <c r="J784" s="151">
        <v>13</v>
      </c>
      <c r="K784" s="151">
        <v>13</v>
      </c>
      <c r="L784" s="151">
        <v>0</v>
      </c>
      <c r="M784" s="151">
        <v>0</v>
      </c>
      <c r="N784" s="151">
        <v>1237</v>
      </c>
      <c r="O784" s="151">
        <v>41</v>
      </c>
      <c r="P784" s="151">
        <v>41</v>
      </c>
      <c r="Q784" s="151">
        <v>23</v>
      </c>
      <c r="R784" s="151">
        <v>0</v>
      </c>
      <c r="S784" s="152">
        <v>0.015</v>
      </c>
      <c r="T784" s="153">
        <v>38758</v>
      </c>
      <c r="U784" s="153">
        <v>647</v>
      </c>
      <c r="V784" s="153">
        <v>634</v>
      </c>
      <c r="W784" s="153">
        <v>0</v>
      </c>
      <c r="X784" s="151">
        <v>566</v>
      </c>
      <c r="Y784" s="154">
        <v>0.0166933278290933</v>
      </c>
      <c r="Z784" s="154">
        <v>0.0280186791194129</v>
      </c>
      <c r="AA784" s="154">
        <v>0.00680272108843537</v>
      </c>
      <c r="AB784" s="155">
        <v>0.0331447049312854</v>
      </c>
      <c r="AC784" s="156">
        <v>0.0212159580309776</v>
      </c>
      <c r="AD784" s="157">
        <v>11037</v>
      </c>
      <c r="AE784" s="158">
        <v>178</v>
      </c>
      <c r="AF784" s="158">
        <v>0</v>
      </c>
      <c r="AG784" s="158">
        <v>11952</v>
      </c>
      <c r="AH784" s="158">
        <v>222</v>
      </c>
      <c r="AI784" s="158">
        <v>0</v>
      </c>
      <c r="AJ784" s="155">
        <v>0.0161275708978889</v>
      </c>
      <c r="AK784" s="155">
        <v>0.018574297188755</v>
      </c>
      <c r="AL784" s="156">
        <v>-0.0024467262908661</v>
      </c>
    </row>
    <row r="785" spans="1:38">
      <c r="A785" s="166" t="s">
        <v>375</v>
      </c>
      <c r="B785" s="167" t="s">
        <v>1819</v>
      </c>
      <c r="C785" s="167" t="s">
        <v>603</v>
      </c>
      <c r="D785" s="150">
        <v>2414</v>
      </c>
      <c r="E785" s="150">
        <v>65</v>
      </c>
      <c r="F785" s="150">
        <v>49</v>
      </c>
      <c r="G785" s="150">
        <v>7</v>
      </c>
      <c r="H785" s="150">
        <v>0</v>
      </c>
      <c r="I785" s="151">
        <v>3042</v>
      </c>
      <c r="J785" s="151">
        <v>33</v>
      </c>
      <c r="K785" s="151">
        <v>33</v>
      </c>
      <c r="L785" s="151">
        <v>7</v>
      </c>
      <c r="M785" s="151">
        <v>0</v>
      </c>
      <c r="N785" s="151">
        <v>1935</v>
      </c>
      <c r="O785" s="151">
        <v>13</v>
      </c>
      <c r="P785" s="151">
        <v>13</v>
      </c>
      <c r="Q785" s="151">
        <v>12</v>
      </c>
      <c r="R785" s="151">
        <v>0</v>
      </c>
      <c r="S785" s="152">
        <v>0.015</v>
      </c>
      <c r="T785" s="153">
        <v>61591</v>
      </c>
      <c r="U785" s="153">
        <v>923</v>
      </c>
      <c r="V785" s="153">
        <v>907</v>
      </c>
      <c r="W785" s="153">
        <v>0</v>
      </c>
      <c r="X785" s="151">
        <v>832</v>
      </c>
      <c r="Y785" s="154">
        <v>0.0149859557402867</v>
      </c>
      <c r="Z785" s="154">
        <v>0.0269262634631317</v>
      </c>
      <c r="AA785" s="154">
        <v>0.0108481262327416</v>
      </c>
      <c r="AB785" s="155">
        <v>0.00671834625322997</v>
      </c>
      <c r="AC785" s="156">
        <v>0.0160781372303901</v>
      </c>
      <c r="AD785" s="157">
        <v>17233</v>
      </c>
      <c r="AE785" s="158">
        <v>274</v>
      </c>
      <c r="AF785" s="158">
        <v>0</v>
      </c>
      <c r="AG785" s="158">
        <v>18790</v>
      </c>
      <c r="AH785" s="158">
        <v>284</v>
      </c>
      <c r="AI785" s="158">
        <v>0</v>
      </c>
      <c r="AJ785" s="155">
        <v>0.015899727267452</v>
      </c>
      <c r="AK785" s="155">
        <v>0.0151144225651943</v>
      </c>
      <c r="AL785" s="156">
        <v>0.000785304702257732</v>
      </c>
    </row>
    <row r="786" spans="1:38">
      <c r="A786" s="166" t="s">
        <v>375</v>
      </c>
      <c r="B786" s="167" t="s">
        <v>1819</v>
      </c>
      <c r="C786" s="167" t="s">
        <v>604</v>
      </c>
      <c r="D786" s="150">
        <v>4734</v>
      </c>
      <c r="E786" s="150">
        <v>85</v>
      </c>
      <c r="F786" s="150">
        <v>74</v>
      </c>
      <c r="G786" s="150">
        <v>7</v>
      </c>
      <c r="H786" s="150">
        <v>0</v>
      </c>
      <c r="I786" s="151">
        <v>5724</v>
      </c>
      <c r="J786" s="151">
        <v>44</v>
      </c>
      <c r="K786" s="151">
        <v>44</v>
      </c>
      <c r="L786" s="151">
        <v>18</v>
      </c>
      <c r="M786" s="151">
        <v>0</v>
      </c>
      <c r="N786" s="151">
        <v>3198</v>
      </c>
      <c r="O786" s="151">
        <v>76</v>
      </c>
      <c r="P786" s="151">
        <v>76</v>
      </c>
      <c r="Q786" s="151">
        <v>62</v>
      </c>
      <c r="R786" s="151">
        <v>0</v>
      </c>
      <c r="S786" s="152">
        <v>0.015</v>
      </c>
      <c r="T786" s="153">
        <v>117631</v>
      </c>
      <c r="U786" s="153">
        <v>1619</v>
      </c>
      <c r="V786" s="153">
        <v>1608</v>
      </c>
      <c r="W786" s="153">
        <v>0</v>
      </c>
      <c r="X786" s="151">
        <v>1483</v>
      </c>
      <c r="Y786" s="154">
        <v>0.0137633787011927</v>
      </c>
      <c r="Z786" s="154">
        <v>0.0179552175749894</v>
      </c>
      <c r="AA786" s="154">
        <v>0.0076869322152341</v>
      </c>
      <c r="AB786" s="155">
        <v>0.0237648530331457</v>
      </c>
      <c r="AC786" s="156">
        <v>0.0102682853597553</v>
      </c>
      <c r="AD786" s="157">
        <v>32346</v>
      </c>
      <c r="AE786" s="158">
        <v>475</v>
      </c>
      <c r="AF786" s="158">
        <v>0</v>
      </c>
      <c r="AG786" s="158">
        <v>36916</v>
      </c>
      <c r="AH786" s="158">
        <v>499</v>
      </c>
      <c r="AI786" s="158">
        <v>0</v>
      </c>
      <c r="AJ786" s="155">
        <v>0.014684968775119</v>
      </c>
      <c r="AK786" s="155">
        <v>0.0135171741250406</v>
      </c>
      <c r="AL786" s="156">
        <v>0.00116779465007839</v>
      </c>
    </row>
    <row r="787" spans="1:38">
      <c r="A787" s="166" t="s">
        <v>375</v>
      </c>
      <c r="B787" s="167" t="s">
        <v>1819</v>
      </c>
      <c r="C787" s="167" t="s">
        <v>605</v>
      </c>
      <c r="D787" s="150">
        <v>2716</v>
      </c>
      <c r="E787" s="150">
        <v>65</v>
      </c>
      <c r="F787" s="150">
        <v>51</v>
      </c>
      <c r="G787" s="150">
        <v>4</v>
      </c>
      <c r="H787" s="150">
        <v>0</v>
      </c>
      <c r="I787" s="151">
        <v>3455</v>
      </c>
      <c r="J787" s="151">
        <v>10</v>
      </c>
      <c r="K787" s="151">
        <v>10</v>
      </c>
      <c r="L787" s="151">
        <v>4</v>
      </c>
      <c r="M787" s="151">
        <v>0</v>
      </c>
      <c r="N787" s="151">
        <v>1748</v>
      </c>
      <c r="O787" s="151">
        <v>37</v>
      </c>
      <c r="P787" s="151">
        <v>37</v>
      </c>
      <c r="Q787" s="151">
        <v>22</v>
      </c>
      <c r="R787" s="151">
        <v>0</v>
      </c>
      <c r="S787" s="152">
        <v>0.015</v>
      </c>
      <c r="T787" s="153">
        <v>66065</v>
      </c>
      <c r="U787" s="153">
        <v>920</v>
      </c>
      <c r="V787" s="153">
        <v>906</v>
      </c>
      <c r="W787" s="153">
        <v>4</v>
      </c>
      <c r="X787" s="151">
        <v>820</v>
      </c>
      <c r="Y787" s="154">
        <v>0.0138651328237342</v>
      </c>
      <c r="Z787" s="154">
        <v>0.0239322533136966</v>
      </c>
      <c r="AA787" s="154">
        <v>0.00289435600578871</v>
      </c>
      <c r="AB787" s="155">
        <v>0.0211670480549199</v>
      </c>
      <c r="AC787" s="156">
        <v>0.0210378973079079</v>
      </c>
      <c r="AD787" s="157">
        <v>18449</v>
      </c>
      <c r="AE787" s="158">
        <v>262</v>
      </c>
      <c r="AF787" s="158">
        <v>2</v>
      </c>
      <c r="AG787" s="158">
        <v>20339</v>
      </c>
      <c r="AH787" s="158">
        <v>263</v>
      </c>
      <c r="AI787" s="158">
        <v>1</v>
      </c>
      <c r="AJ787" s="155">
        <v>0.0140929047644859</v>
      </c>
      <c r="AK787" s="155">
        <v>0.0128816559319534</v>
      </c>
      <c r="AL787" s="156">
        <v>0.00121124883253249</v>
      </c>
    </row>
    <row r="788" spans="1:38">
      <c r="A788" s="166" t="s">
        <v>375</v>
      </c>
      <c r="B788" s="167" t="s">
        <v>1819</v>
      </c>
      <c r="C788" s="167" t="s">
        <v>606</v>
      </c>
      <c r="D788" s="150">
        <v>4032</v>
      </c>
      <c r="E788" s="150">
        <v>57</v>
      </c>
      <c r="F788" s="150">
        <v>41</v>
      </c>
      <c r="G788" s="150">
        <v>0</v>
      </c>
      <c r="H788" s="150">
        <v>0</v>
      </c>
      <c r="I788" s="151">
        <v>5000</v>
      </c>
      <c r="J788" s="151">
        <v>43</v>
      </c>
      <c r="K788" s="151">
        <v>43</v>
      </c>
      <c r="L788" s="151">
        <v>6</v>
      </c>
      <c r="M788" s="151">
        <v>0</v>
      </c>
      <c r="N788" s="151">
        <v>2154</v>
      </c>
      <c r="O788" s="151">
        <v>58</v>
      </c>
      <c r="P788" s="151">
        <v>58</v>
      </c>
      <c r="Q788" s="151">
        <v>42</v>
      </c>
      <c r="R788" s="151">
        <v>0</v>
      </c>
      <c r="S788" s="152">
        <v>0.015</v>
      </c>
      <c r="T788" s="153">
        <v>95183</v>
      </c>
      <c r="U788" s="153">
        <v>1204</v>
      </c>
      <c r="V788" s="153">
        <v>1188</v>
      </c>
      <c r="W788" s="153">
        <v>0</v>
      </c>
      <c r="X788" s="151">
        <v>1082</v>
      </c>
      <c r="Y788" s="154">
        <v>0.0126493176302491</v>
      </c>
      <c r="Z788" s="154">
        <v>0.0141369047619048</v>
      </c>
      <c r="AA788" s="154">
        <v>0.0086</v>
      </c>
      <c r="AB788" s="155">
        <v>0.0269266480965645</v>
      </c>
      <c r="AC788" s="156">
        <v>0.00553690476190476</v>
      </c>
      <c r="AD788" s="157">
        <v>26500</v>
      </c>
      <c r="AE788" s="158">
        <v>367</v>
      </c>
      <c r="AF788" s="158">
        <v>0</v>
      </c>
      <c r="AG788" s="158">
        <v>29364</v>
      </c>
      <c r="AH788" s="158">
        <v>388</v>
      </c>
      <c r="AI788" s="158">
        <v>0</v>
      </c>
      <c r="AJ788" s="155">
        <v>0.0138490566037736</v>
      </c>
      <c r="AK788" s="155">
        <v>0.0132134586568587</v>
      </c>
      <c r="AL788" s="156">
        <v>0.000635597946914847</v>
      </c>
    </row>
    <row r="789" spans="1:38">
      <c r="A789" s="166" t="s">
        <v>375</v>
      </c>
      <c r="B789" s="167" t="s">
        <v>1819</v>
      </c>
      <c r="C789" s="167" t="s">
        <v>607</v>
      </c>
      <c r="D789" s="150">
        <v>6326</v>
      </c>
      <c r="E789" s="150">
        <v>98</v>
      </c>
      <c r="F789" s="150">
        <v>78</v>
      </c>
      <c r="G789" s="150">
        <v>2</v>
      </c>
      <c r="H789" s="150">
        <v>0</v>
      </c>
      <c r="I789" s="151">
        <v>8627</v>
      </c>
      <c r="J789" s="151">
        <v>95</v>
      </c>
      <c r="K789" s="151">
        <v>95</v>
      </c>
      <c r="L789" s="151">
        <v>33</v>
      </c>
      <c r="M789" s="151">
        <v>0</v>
      </c>
      <c r="N789" s="151">
        <v>4183</v>
      </c>
      <c r="O789" s="151">
        <v>74</v>
      </c>
      <c r="P789" s="151">
        <v>74</v>
      </c>
      <c r="Q789" s="151">
        <v>46</v>
      </c>
      <c r="R789" s="151">
        <v>1</v>
      </c>
      <c r="S789" s="152">
        <v>0.015</v>
      </c>
      <c r="T789" s="153">
        <v>163024</v>
      </c>
      <c r="U789" s="153">
        <v>2211</v>
      </c>
      <c r="V789" s="153">
        <v>2191</v>
      </c>
      <c r="W789" s="153">
        <v>4</v>
      </c>
      <c r="X789" s="151">
        <v>1993</v>
      </c>
      <c r="Y789" s="154">
        <v>0.013537883992541</v>
      </c>
      <c r="Z789" s="154">
        <v>0.015491621877964</v>
      </c>
      <c r="AA789" s="154">
        <v>0.0110119392604613</v>
      </c>
      <c r="AB789" s="155">
        <v>0.017451589768109</v>
      </c>
      <c r="AC789" s="156">
        <v>0.00447968261750262</v>
      </c>
      <c r="AD789" s="157">
        <v>44995</v>
      </c>
      <c r="AE789" s="158">
        <v>620</v>
      </c>
      <c r="AF789" s="158">
        <v>1</v>
      </c>
      <c r="AG789" s="158">
        <v>50036</v>
      </c>
      <c r="AH789" s="158">
        <v>685</v>
      </c>
      <c r="AI789" s="158">
        <v>2</v>
      </c>
      <c r="AJ789" s="155">
        <v>0.0137570841204578</v>
      </c>
      <c r="AK789" s="155">
        <v>0.0136501718762491</v>
      </c>
      <c r="AL789" s="156">
        <v>0.000106912244208729</v>
      </c>
    </row>
    <row r="790" spans="1:38">
      <c r="A790" s="166" t="s">
        <v>375</v>
      </c>
      <c r="B790" s="167" t="s">
        <v>1819</v>
      </c>
      <c r="C790" s="167" t="s">
        <v>608</v>
      </c>
      <c r="D790" s="150">
        <v>2808</v>
      </c>
      <c r="E790" s="150">
        <v>25</v>
      </c>
      <c r="F790" s="150">
        <v>18</v>
      </c>
      <c r="G790" s="150">
        <v>0</v>
      </c>
      <c r="H790" s="150">
        <v>0</v>
      </c>
      <c r="I790" s="151">
        <v>3450</v>
      </c>
      <c r="J790" s="151">
        <v>38</v>
      </c>
      <c r="K790" s="151">
        <v>38</v>
      </c>
      <c r="L790" s="151">
        <v>8</v>
      </c>
      <c r="M790" s="151">
        <v>0</v>
      </c>
      <c r="N790" s="151">
        <v>1432</v>
      </c>
      <c r="O790" s="151">
        <v>34</v>
      </c>
      <c r="P790" s="151">
        <v>34</v>
      </c>
      <c r="Q790" s="151">
        <v>28</v>
      </c>
      <c r="R790" s="151">
        <v>0</v>
      </c>
      <c r="S790" s="152">
        <v>0.015</v>
      </c>
      <c r="T790" s="153">
        <v>63226</v>
      </c>
      <c r="U790" s="153">
        <v>864</v>
      </c>
      <c r="V790" s="153">
        <v>857</v>
      </c>
      <c r="W790" s="153">
        <v>0</v>
      </c>
      <c r="X790" s="151">
        <v>787</v>
      </c>
      <c r="Y790" s="154">
        <v>0.0136652642900073</v>
      </c>
      <c r="Z790" s="154">
        <v>0.0089031339031339</v>
      </c>
      <c r="AA790" s="154">
        <v>0.0110144927536232</v>
      </c>
      <c r="AB790" s="155">
        <v>0.0237430167597765</v>
      </c>
      <c r="AC790" s="156">
        <v>-0.00211135885048929</v>
      </c>
      <c r="AD790" s="157">
        <v>18278</v>
      </c>
      <c r="AE790" s="158">
        <v>259</v>
      </c>
      <c r="AF790" s="158">
        <v>0</v>
      </c>
      <c r="AG790" s="158">
        <v>19584</v>
      </c>
      <c r="AH790" s="158">
        <v>253</v>
      </c>
      <c r="AI790" s="158">
        <v>0</v>
      </c>
      <c r="AJ790" s="155">
        <v>0.01417004048583</v>
      </c>
      <c r="AK790" s="155">
        <v>0.0129187091503268</v>
      </c>
      <c r="AL790" s="156">
        <v>0.00125133133550316</v>
      </c>
    </row>
    <row r="791" spans="1:38">
      <c r="A791" s="166" t="s">
        <v>375</v>
      </c>
      <c r="B791" s="167" t="s">
        <v>1819</v>
      </c>
      <c r="C791" s="167" t="s">
        <v>609</v>
      </c>
      <c r="D791" s="150">
        <v>4456</v>
      </c>
      <c r="E791" s="150">
        <v>84</v>
      </c>
      <c r="F791" s="150">
        <v>61</v>
      </c>
      <c r="G791" s="150">
        <v>6</v>
      </c>
      <c r="H791" s="150">
        <v>0</v>
      </c>
      <c r="I791" s="151">
        <v>5451</v>
      </c>
      <c r="J791" s="151">
        <v>75</v>
      </c>
      <c r="K791" s="151">
        <v>75</v>
      </c>
      <c r="L791" s="151">
        <v>18</v>
      </c>
      <c r="M791" s="151">
        <v>0</v>
      </c>
      <c r="N791" s="151">
        <v>3431</v>
      </c>
      <c r="O791" s="151">
        <v>61</v>
      </c>
      <c r="P791" s="151">
        <v>61</v>
      </c>
      <c r="Q791" s="151">
        <v>49</v>
      </c>
      <c r="R791" s="151">
        <v>0</v>
      </c>
      <c r="S791" s="152">
        <v>0.015</v>
      </c>
      <c r="T791" s="153">
        <v>115358</v>
      </c>
      <c r="U791" s="153">
        <v>1647</v>
      </c>
      <c r="V791" s="153">
        <v>1621</v>
      </c>
      <c r="W791" s="153">
        <v>7</v>
      </c>
      <c r="X791" s="151">
        <v>1481</v>
      </c>
      <c r="Y791" s="154">
        <v>0.0142166126319804</v>
      </c>
      <c r="Z791" s="154">
        <v>0.018850987432675</v>
      </c>
      <c r="AA791" s="154">
        <v>0.0137589433131535</v>
      </c>
      <c r="AB791" s="155">
        <v>0.0177790731565141</v>
      </c>
      <c r="AC791" s="156">
        <v>0.0050920441195215</v>
      </c>
      <c r="AD791" s="157">
        <v>31369</v>
      </c>
      <c r="AE791" s="158">
        <v>526</v>
      </c>
      <c r="AF791" s="158">
        <v>1</v>
      </c>
      <c r="AG791" s="158">
        <v>34811</v>
      </c>
      <c r="AH791" s="158">
        <v>500</v>
      </c>
      <c r="AI791" s="158">
        <v>0</v>
      </c>
      <c r="AJ791" s="155">
        <v>0.0167362682903503</v>
      </c>
      <c r="AK791" s="155">
        <v>0.0143632759759846</v>
      </c>
      <c r="AL791" s="156">
        <v>0.00237299231436574</v>
      </c>
    </row>
    <row r="792" spans="1:38">
      <c r="A792" s="166" t="s">
        <v>375</v>
      </c>
      <c r="B792" s="167" t="s">
        <v>1819</v>
      </c>
      <c r="C792" s="167" t="s">
        <v>610</v>
      </c>
      <c r="D792" s="150">
        <v>4048</v>
      </c>
      <c r="E792" s="150">
        <v>60</v>
      </c>
      <c r="F792" s="150">
        <v>44</v>
      </c>
      <c r="G792" s="150">
        <v>1</v>
      </c>
      <c r="H792" s="150">
        <v>0</v>
      </c>
      <c r="I792" s="151">
        <v>5216</v>
      </c>
      <c r="J792" s="151">
        <v>48</v>
      </c>
      <c r="K792" s="151">
        <v>48</v>
      </c>
      <c r="L792" s="151">
        <v>8</v>
      </c>
      <c r="M792" s="151">
        <v>0</v>
      </c>
      <c r="N792" s="151">
        <v>2714</v>
      </c>
      <c r="O792" s="151">
        <v>50</v>
      </c>
      <c r="P792" s="151">
        <v>50</v>
      </c>
      <c r="Q792" s="151">
        <v>39</v>
      </c>
      <c r="R792" s="151">
        <v>0</v>
      </c>
      <c r="S792" s="152">
        <v>0.015</v>
      </c>
      <c r="T792" s="153">
        <v>108457</v>
      </c>
      <c r="U792" s="153">
        <v>1430</v>
      </c>
      <c r="V792" s="153">
        <v>1414</v>
      </c>
      <c r="W792" s="153">
        <v>0</v>
      </c>
      <c r="X792" s="151">
        <v>1303</v>
      </c>
      <c r="Y792" s="154">
        <v>0.0131849488737472</v>
      </c>
      <c r="Z792" s="154">
        <v>0.0148221343873518</v>
      </c>
      <c r="AA792" s="154">
        <v>0.00920245398773006</v>
      </c>
      <c r="AB792" s="155">
        <v>0.0184229918938836</v>
      </c>
      <c r="AC792" s="156">
        <v>0.00561968039962172</v>
      </c>
      <c r="AD792" s="157">
        <v>28674</v>
      </c>
      <c r="AE792" s="158">
        <v>394</v>
      </c>
      <c r="AF792" s="158">
        <v>0</v>
      </c>
      <c r="AG792" s="158">
        <v>33662</v>
      </c>
      <c r="AH792" s="158">
        <v>447</v>
      </c>
      <c r="AI792" s="158">
        <v>0</v>
      </c>
      <c r="AJ792" s="155">
        <v>0.0137406709911418</v>
      </c>
      <c r="AK792" s="155">
        <v>0.0132790683857168</v>
      </c>
      <c r="AL792" s="156">
        <v>0.000461602605424969</v>
      </c>
    </row>
    <row r="793" spans="1:38">
      <c r="A793" s="166" t="s">
        <v>375</v>
      </c>
      <c r="B793" s="167" t="s">
        <v>1819</v>
      </c>
      <c r="C793" s="167" t="s">
        <v>611</v>
      </c>
      <c r="D793" s="150">
        <v>6366</v>
      </c>
      <c r="E793" s="150">
        <v>101</v>
      </c>
      <c r="F793" s="150">
        <v>80</v>
      </c>
      <c r="G793" s="150">
        <v>0</v>
      </c>
      <c r="H793" s="150">
        <v>0</v>
      </c>
      <c r="I793" s="151">
        <v>7975</v>
      </c>
      <c r="J793" s="151">
        <v>47</v>
      </c>
      <c r="K793" s="151">
        <v>47</v>
      </c>
      <c r="L793" s="151">
        <v>2</v>
      </c>
      <c r="M793" s="151">
        <v>0</v>
      </c>
      <c r="N793" s="151">
        <v>3623</v>
      </c>
      <c r="O793" s="151">
        <v>70</v>
      </c>
      <c r="P793" s="151">
        <v>70</v>
      </c>
      <c r="Q793" s="151">
        <v>28</v>
      </c>
      <c r="R793" s="151">
        <v>0</v>
      </c>
      <c r="S793" s="152">
        <v>0.015</v>
      </c>
      <c r="T793" s="153">
        <v>149012</v>
      </c>
      <c r="U793" s="153">
        <v>2019</v>
      </c>
      <c r="V793" s="153">
        <v>1998</v>
      </c>
      <c r="W793" s="153">
        <v>0</v>
      </c>
      <c r="X793" s="151">
        <v>1812</v>
      </c>
      <c r="Y793" s="154">
        <v>0.0135492443561592</v>
      </c>
      <c r="Z793" s="154">
        <v>0.0158655356581841</v>
      </c>
      <c r="AA793" s="154">
        <v>0.00589341692789969</v>
      </c>
      <c r="AB793" s="155">
        <v>0.019321004692244</v>
      </c>
      <c r="AC793" s="156">
        <v>0.00997211873028442</v>
      </c>
      <c r="AD793" s="157">
        <v>41853</v>
      </c>
      <c r="AE793" s="158">
        <v>562</v>
      </c>
      <c r="AF793" s="158">
        <v>0</v>
      </c>
      <c r="AG793" s="158">
        <v>45708</v>
      </c>
      <c r="AH793" s="158">
        <v>594</v>
      </c>
      <c r="AI793" s="158">
        <v>0</v>
      </c>
      <c r="AJ793" s="155">
        <v>0.0134279502066757</v>
      </c>
      <c r="AK793" s="155">
        <v>0.0129955368863219</v>
      </c>
      <c r="AL793" s="156">
        <v>0.000432413320353877</v>
      </c>
    </row>
    <row r="794" spans="1:38">
      <c r="A794" s="166" t="s">
        <v>375</v>
      </c>
      <c r="B794" s="167" t="s">
        <v>1819</v>
      </c>
      <c r="C794" s="167" t="s">
        <v>612</v>
      </c>
      <c r="D794" s="150">
        <v>2704</v>
      </c>
      <c r="E794" s="150">
        <v>42</v>
      </c>
      <c r="F794" s="150">
        <v>31</v>
      </c>
      <c r="G794" s="150">
        <v>1</v>
      </c>
      <c r="H794" s="150">
        <v>0</v>
      </c>
      <c r="I794" s="151">
        <v>3252</v>
      </c>
      <c r="J794" s="151">
        <v>67</v>
      </c>
      <c r="K794" s="151">
        <v>66</v>
      </c>
      <c r="L794" s="151">
        <v>0</v>
      </c>
      <c r="M794" s="151">
        <v>0</v>
      </c>
      <c r="N794" s="151">
        <v>1952</v>
      </c>
      <c r="O794" s="151">
        <v>27</v>
      </c>
      <c r="P794" s="151">
        <v>27</v>
      </c>
      <c r="Q794" s="151">
        <v>14</v>
      </c>
      <c r="R794" s="151">
        <v>0</v>
      </c>
      <c r="S794" s="152">
        <v>0.015</v>
      </c>
      <c r="T794" s="153">
        <v>70084</v>
      </c>
      <c r="U794" s="153">
        <v>1087</v>
      </c>
      <c r="V794" s="153">
        <v>1075</v>
      </c>
      <c r="W794" s="153">
        <v>0</v>
      </c>
      <c r="X794" s="151">
        <v>952</v>
      </c>
      <c r="Y794" s="154">
        <v>0.0155099594771988</v>
      </c>
      <c r="Z794" s="154">
        <v>0.0155325443786982</v>
      </c>
      <c r="AA794" s="154">
        <v>0.0206027060270603</v>
      </c>
      <c r="AB794" s="155">
        <v>0.0138319672131148</v>
      </c>
      <c r="AC794" s="156">
        <v>-0.00507016164836204</v>
      </c>
      <c r="AD794" s="157">
        <v>18821</v>
      </c>
      <c r="AE794" s="158">
        <v>342</v>
      </c>
      <c r="AF794" s="158">
        <v>0</v>
      </c>
      <c r="AG794" s="158">
        <v>21558</v>
      </c>
      <c r="AH794" s="158">
        <v>322</v>
      </c>
      <c r="AI794" s="158">
        <v>0</v>
      </c>
      <c r="AJ794" s="155">
        <v>0.0181711917538919</v>
      </c>
      <c r="AK794" s="155">
        <v>0.0149364505056128</v>
      </c>
      <c r="AL794" s="156">
        <v>0.00323474124827916</v>
      </c>
    </row>
    <row r="795" spans="1:38">
      <c r="A795" s="166" t="s">
        <v>375</v>
      </c>
      <c r="B795" s="167" t="s">
        <v>1819</v>
      </c>
      <c r="C795" s="167" t="s">
        <v>613</v>
      </c>
      <c r="D795" s="150">
        <v>3654</v>
      </c>
      <c r="E795" s="150">
        <v>66</v>
      </c>
      <c r="F795" s="150">
        <v>53</v>
      </c>
      <c r="G795" s="150">
        <v>0</v>
      </c>
      <c r="H795" s="150">
        <v>0</v>
      </c>
      <c r="I795" s="151">
        <v>4458</v>
      </c>
      <c r="J795" s="151">
        <v>60</v>
      </c>
      <c r="K795" s="151">
        <v>60</v>
      </c>
      <c r="L795" s="151">
        <v>16</v>
      </c>
      <c r="M795" s="151">
        <v>0</v>
      </c>
      <c r="N795" s="151">
        <v>2140</v>
      </c>
      <c r="O795" s="151">
        <v>74</v>
      </c>
      <c r="P795" s="151">
        <v>74</v>
      </c>
      <c r="Q795" s="151">
        <v>53</v>
      </c>
      <c r="R795" s="151">
        <v>0</v>
      </c>
      <c r="S795" s="152">
        <v>0.015</v>
      </c>
      <c r="T795" s="153">
        <v>82555</v>
      </c>
      <c r="U795" s="153">
        <v>1427</v>
      </c>
      <c r="V795" s="153">
        <v>1414</v>
      </c>
      <c r="W795" s="153">
        <v>0</v>
      </c>
      <c r="X795" s="151">
        <v>1280</v>
      </c>
      <c r="Y795" s="154">
        <v>0.0172854460662589</v>
      </c>
      <c r="Z795" s="154">
        <v>0.0180623973727422</v>
      </c>
      <c r="AA795" s="154">
        <v>0.0134589502018843</v>
      </c>
      <c r="AB795" s="155">
        <v>0.0345794392523364</v>
      </c>
      <c r="AC795" s="156">
        <v>0.00460344717085795</v>
      </c>
      <c r="AD795" s="157">
        <v>23640</v>
      </c>
      <c r="AE795" s="158">
        <v>440</v>
      </c>
      <c r="AF795" s="158">
        <v>0</v>
      </c>
      <c r="AG795" s="158">
        <v>24853</v>
      </c>
      <c r="AH795" s="158">
        <v>399</v>
      </c>
      <c r="AI795" s="158">
        <v>0</v>
      </c>
      <c r="AJ795" s="155">
        <v>0.0186125211505922</v>
      </c>
      <c r="AK795" s="155">
        <v>0.0160543998712429</v>
      </c>
      <c r="AL795" s="156">
        <v>0.00255812127934931</v>
      </c>
    </row>
    <row r="796" spans="1:38">
      <c r="A796" s="166" t="s">
        <v>375</v>
      </c>
      <c r="B796" s="167" t="s">
        <v>1819</v>
      </c>
      <c r="C796" s="167" t="s">
        <v>614</v>
      </c>
      <c r="D796" s="150">
        <v>2326</v>
      </c>
      <c r="E796" s="150">
        <v>21</v>
      </c>
      <c r="F796" s="150">
        <v>16</v>
      </c>
      <c r="G796" s="150">
        <v>0</v>
      </c>
      <c r="H796" s="150">
        <v>0</v>
      </c>
      <c r="I796" s="151">
        <v>3203</v>
      </c>
      <c r="J796" s="151">
        <v>24</v>
      </c>
      <c r="K796" s="151">
        <v>24</v>
      </c>
      <c r="L796" s="151">
        <v>3</v>
      </c>
      <c r="M796" s="151">
        <v>0</v>
      </c>
      <c r="N796" s="151">
        <v>1393</v>
      </c>
      <c r="O796" s="151">
        <v>22</v>
      </c>
      <c r="P796" s="151">
        <v>22</v>
      </c>
      <c r="Q796" s="151">
        <v>15</v>
      </c>
      <c r="R796" s="151">
        <v>0</v>
      </c>
      <c r="S796" s="152">
        <v>0.015</v>
      </c>
      <c r="T796" s="153">
        <v>58004</v>
      </c>
      <c r="U796" s="153">
        <v>530</v>
      </c>
      <c r="V796" s="153">
        <v>525</v>
      </c>
      <c r="W796" s="153">
        <v>1</v>
      </c>
      <c r="X796" s="151">
        <v>473</v>
      </c>
      <c r="Y796" s="154">
        <v>0.00912006068546997</v>
      </c>
      <c r="Z796" s="154">
        <v>0.00902837489251935</v>
      </c>
      <c r="AA796" s="154">
        <v>0.00749297533562285</v>
      </c>
      <c r="AB796" s="155">
        <v>0.0157932519741565</v>
      </c>
      <c r="AC796" s="156">
        <v>0.00153539955689649</v>
      </c>
      <c r="AD796" s="157">
        <v>16253</v>
      </c>
      <c r="AE796" s="158">
        <v>153</v>
      </c>
      <c r="AF796" s="158">
        <v>0</v>
      </c>
      <c r="AG796" s="158">
        <v>17760</v>
      </c>
      <c r="AH796" s="158">
        <v>169</v>
      </c>
      <c r="AI796" s="158">
        <v>1</v>
      </c>
      <c r="AJ796" s="155">
        <v>0.00941364671137636</v>
      </c>
      <c r="AK796" s="155">
        <v>0.00945945945945946</v>
      </c>
      <c r="AL796" s="156">
        <v>-4.58127480830982e-5</v>
      </c>
    </row>
    <row r="797" spans="1:38">
      <c r="A797" s="166" t="s">
        <v>375</v>
      </c>
      <c r="B797" s="167" t="s">
        <v>1819</v>
      </c>
      <c r="C797" s="167" t="s">
        <v>615</v>
      </c>
      <c r="D797" s="150">
        <v>3912</v>
      </c>
      <c r="E797" s="150">
        <v>45</v>
      </c>
      <c r="F797" s="150">
        <v>36</v>
      </c>
      <c r="G797" s="150">
        <v>0</v>
      </c>
      <c r="H797" s="150">
        <v>0</v>
      </c>
      <c r="I797" s="151">
        <v>5067</v>
      </c>
      <c r="J797" s="151">
        <v>57</v>
      </c>
      <c r="K797" s="151">
        <v>57</v>
      </c>
      <c r="L797" s="151">
        <v>7</v>
      </c>
      <c r="M797" s="151">
        <v>0</v>
      </c>
      <c r="N797" s="151">
        <v>2274</v>
      </c>
      <c r="O797" s="151">
        <v>33</v>
      </c>
      <c r="P797" s="151">
        <v>33</v>
      </c>
      <c r="Q797" s="151">
        <v>16</v>
      </c>
      <c r="R797" s="151">
        <v>0</v>
      </c>
      <c r="S797" s="152">
        <v>0.015</v>
      </c>
      <c r="T797" s="153">
        <v>92244</v>
      </c>
      <c r="U797" s="153">
        <v>1163</v>
      </c>
      <c r="V797" s="153">
        <v>1153</v>
      </c>
      <c r="W797" s="153">
        <v>0</v>
      </c>
      <c r="X797" s="151">
        <v>1027</v>
      </c>
      <c r="Y797" s="154">
        <v>0.0126078660942717</v>
      </c>
      <c r="Z797" s="154">
        <v>0.0115030674846626</v>
      </c>
      <c r="AA797" s="154">
        <v>0.0112492599171107</v>
      </c>
      <c r="AB797" s="155">
        <v>0.0145118733509235</v>
      </c>
      <c r="AC797" s="156">
        <v>0.00025380756755186</v>
      </c>
      <c r="AD797" s="157">
        <v>26206</v>
      </c>
      <c r="AE797" s="158">
        <v>367</v>
      </c>
      <c r="AF797" s="158">
        <v>0</v>
      </c>
      <c r="AG797" s="158">
        <v>28351</v>
      </c>
      <c r="AH797" s="158">
        <v>375</v>
      </c>
      <c r="AI797" s="158">
        <v>0</v>
      </c>
      <c r="AJ797" s="155">
        <v>0.0140044264672212</v>
      </c>
      <c r="AK797" s="155">
        <v>0.0132270466650206</v>
      </c>
      <c r="AL797" s="156">
        <v>0.000777379802200611</v>
      </c>
    </row>
    <row r="798" spans="1:38">
      <c r="A798" s="166" t="s">
        <v>375</v>
      </c>
      <c r="B798" s="167" t="s">
        <v>1819</v>
      </c>
      <c r="C798" s="167" t="s">
        <v>616</v>
      </c>
      <c r="D798" s="150">
        <v>2720</v>
      </c>
      <c r="E798" s="150">
        <v>47</v>
      </c>
      <c r="F798" s="150">
        <v>38</v>
      </c>
      <c r="G798" s="150">
        <v>1</v>
      </c>
      <c r="H798" s="150">
        <v>0</v>
      </c>
      <c r="I798" s="151">
        <v>3544</v>
      </c>
      <c r="J798" s="151">
        <v>48</v>
      </c>
      <c r="K798" s="151">
        <v>48</v>
      </c>
      <c r="L798" s="151">
        <v>11</v>
      </c>
      <c r="M798" s="151">
        <v>0</v>
      </c>
      <c r="N798" s="151">
        <v>2235</v>
      </c>
      <c r="O798" s="151">
        <v>34</v>
      </c>
      <c r="P798" s="151">
        <v>34</v>
      </c>
      <c r="Q798" s="151">
        <v>25</v>
      </c>
      <c r="R798" s="151">
        <v>0</v>
      </c>
      <c r="S798" s="152">
        <v>0.015</v>
      </c>
      <c r="T798" s="153">
        <v>73444</v>
      </c>
      <c r="U798" s="153">
        <v>1101</v>
      </c>
      <c r="V798" s="153">
        <v>1091</v>
      </c>
      <c r="W798" s="153">
        <v>1</v>
      </c>
      <c r="X798" s="151">
        <v>996</v>
      </c>
      <c r="Y798" s="154">
        <v>0.0149773977452208</v>
      </c>
      <c r="Z798" s="154">
        <v>0.0172794117647059</v>
      </c>
      <c r="AA798" s="154">
        <v>0.0135440180586907</v>
      </c>
      <c r="AB798" s="155">
        <v>0.0152125279642058</v>
      </c>
      <c r="AC798" s="156">
        <v>0.00373539370601514</v>
      </c>
      <c r="AD798" s="157">
        <v>20358</v>
      </c>
      <c r="AE798" s="158">
        <v>322</v>
      </c>
      <c r="AF798" s="158">
        <v>1</v>
      </c>
      <c r="AG798" s="158">
        <v>22488</v>
      </c>
      <c r="AH798" s="158">
        <v>332</v>
      </c>
      <c r="AI798" s="158">
        <v>0</v>
      </c>
      <c r="AJ798" s="155">
        <v>0.0157677571470675</v>
      </c>
      <c r="AK798" s="155">
        <v>0.0147634293845607</v>
      </c>
      <c r="AL798" s="156">
        <v>0.00100432776250684</v>
      </c>
    </row>
    <row r="799" spans="1:38">
      <c r="A799" s="166" t="s">
        <v>375</v>
      </c>
      <c r="B799" s="167" t="s">
        <v>1819</v>
      </c>
      <c r="C799" s="167" t="s">
        <v>617</v>
      </c>
      <c r="D799" s="150">
        <v>4692</v>
      </c>
      <c r="E799" s="150">
        <v>61</v>
      </c>
      <c r="F799" s="150">
        <v>48</v>
      </c>
      <c r="G799" s="150">
        <v>2</v>
      </c>
      <c r="H799" s="150">
        <v>0</v>
      </c>
      <c r="I799" s="151">
        <v>5992</v>
      </c>
      <c r="J799" s="151">
        <v>56</v>
      </c>
      <c r="K799" s="151">
        <v>56</v>
      </c>
      <c r="L799" s="151">
        <v>19</v>
      </c>
      <c r="M799" s="151">
        <v>0</v>
      </c>
      <c r="N799" s="151">
        <v>2614</v>
      </c>
      <c r="O799" s="151">
        <v>47</v>
      </c>
      <c r="P799" s="151">
        <v>47</v>
      </c>
      <c r="Q799" s="151">
        <v>36</v>
      </c>
      <c r="R799" s="151">
        <v>0</v>
      </c>
      <c r="S799" s="152">
        <v>0.015</v>
      </c>
      <c r="T799" s="153">
        <v>114333</v>
      </c>
      <c r="U799" s="153">
        <v>1449</v>
      </c>
      <c r="V799" s="153">
        <v>1436</v>
      </c>
      <c r="W799" s="153">
        <v>1</v>
      </c>
      <c r="X799" s="151">
        <v>1319</v>
      </c>
      <c r="Y799" s="154">
        <v>0.0126647599555684</v>
      </c>
      <c r="Z799" s="154">
        <v>0.013000852514919</v>
      </c>
      <c r="AA799" s="154">
        <v>0.00934579439252336</v>
      </c>
      <c r="AB799" s="155">
        <v>0.0179801071155318</v>
      </c>
      <c r="AC799" s="156">
        <v>0.00365505812239565</v>
      </c>
      <c r="AD799" s="157">
        <v>31295</v>
      </c>
      <c r="AE799" s="158">
        <v>427</v>
      </c>
      <c r="AF799" s="158">
        <v>1</v>
      </c>
      <c r="AG799" s="158">
        <v>35708</v>
      </c>
      <c r="AH799" s="158">
        <v>414</v>
      </c>
      <c r="AI799" s="158">
        <v>0</v>
      </c>
      <c r="AJ799" s="155">
        <v>0.0136123981466688</v>
      </c>
      <c r="AK799" s="155">
        <v>0.011594040551137</v>
      </c>
      <c r="AL799" s="156">
        <v>0.0020183575955318</v>
      </c>
    </row>
    <row r="800" spans="1:38">
      <c r="A800" s="166" t="s">
        <v>375</v>
      </c>
      <c r="B800" s="167" t="s">
        <v>1819</v>
      </c>
      <c r="C800" s="167" t="s">
        <v>618</v>
      </c>
      <c r="D800" s="150">
        <v>5804</v>
      </c>
      <c r="E800" s="150">
        <v>131</v>
      </c>
      <c r="F800" s="150">
        <v>101</v>
      </c>
      <c r="G800" s="150">
        <v>10</v>
      </c>
      <c r="H800" s="150">
        <v>0</v>
      </c>
      <c r="I800" s="151">
        <v>7485</v>
      </c>
      <c r="J800" s="151">
        <v>137</v>
      </c>
      <c r="K800" s="151">
        <v>136</v>
      </c>
      <c r="L800" s="151">
        <v>40</v>
      </c>
      <c r="M800" s="151">
        <v>0</v>
      </c>
      <c r="N800" s="151">
        <v>4021</v>
      </c>
      <c r="O800" s="151">
        <v>72</v>
      </c>
      <c r="P800" s="151">
        <v>72</v>
      </c>
      <c r="Q800" s="151">
        <v>51</v>
      </c>
      <c r="R800" s="151">
        <v>0</v>
      </c>
      <c r="S800" s="152">
        <v>0.015</v>
      </c>
      <c r="T800" s="153">
        <v>153870</v>
      </c>
      <c r="U800" s="153">
        <v>2817</v>
      </c>
      <c r="V800" s="153">
        <v>2786</v>
      </c>
      <c r="W800" s="153">
        <v>1</v>
      </c>
      <c r="X800" s="151">
        <v>2557</v>
      </c>
      <c r="Y800" s="154">
        <v>0.0183011633196855</v>
      </c>
      <c r="Z800" s="154">
        <v>0.0225706409372846</v>
      </c>
      <c r="AA800" s="154">
        <v>0.0183032732130929</v>
      </c>
      <c r="AB800" s="155">
        <v>0.0179059935339468</v>
      </c>
      <c r="AC800" s="156">
        <v>0.00426736772419178</v>
      </c>
      <c r="AD800" s="157">
        <v>41724</v>
      </c>
      <c r="AE800" s="158">
        <v>863</v>
      </c>
      <c r="AF800" s="158">
        <v>0</v>
      </c>
      <c r="AG800" s="158">
        <v>47445</v>
      </c>
      <c r="AH800" s="158">
        <v>858</v>
      </c>
      <c r="AI800" s="158">
        <v>1</v>
      </c>
      <c r="AJ800" s="155">
        <v>0.0206835394497172</v>
      </c>
      <c r="AK800" s="155">
        <v>0.0180630203393403</v>
      </c>
      <c r="AL800" s="156">
        <v>0.0026205191103769</v>
      </c>
    </row>
    <row r="801" spans="1:38">
      <c r="A801" s="166" t="s">
        <v>375</v>
      </c>
      <c r="B801" s="167" t="s">
        <v>1819</v>
      </c>
      <c r="C801" s="167" t="s">
        <v>619</v>
      </c>
      <c r="D801" s="150">
        <v>3302</v>
      </c>
      <c r="E801" s="150">
        <v>36</v>
      </c>
      <c r="F801" s="150">
        <v>22</v>
      </c>
      <c r="G801" s="150">
        <v>1</v>
      </c>
      <c r="H801" s="150">
        <v>0</v>
      </c>
      <c r="I801" s="151">
        <v>4172</v>
      </c>
      <c r="J801" s="151">
        <v>38</v>
      </c>
      <c r="K801" s="151">
        <v>38</v>
      </c>
      <c r="L801" s="151">
        <v>8</v>
      </c>
      <c r="M801" s="151">
        <v>0</v>
      </c>
      <c r="N801" s="151">
        <v>1725</v>
      </c>
      <c r="O801" s="151">
        <v>18</v>
      </c>
      <c r="P801" s="151">
        <v>18</v>
      </c>
      <c r="Q801" s="151">
        <v>13</v>
      </c>
      <c r="R801" s="151">
        <v>0</v>
      </c>
      <c r="S801" s="152">
        <v>0.015</v>
      </c>
      <c r="T801" s="153">
        <v>79292</v>
      </c>
      <c r="U801" s="153">
        <v>1006</v>
      </c>
      <c r="V801" s="153">
        <v>992</v>
      </c>
      <c r="W801" s="153">
        <v>0</v>
      </c>
      <c r="X801" s="151">
        <v>923</v>
      </c>
      <c r="Y801" s="154">
        <v>0.0126872824496797</v>
      </c>
      <c r="Z801" s="154">
        <v>0.0109024833434282</v>
      </c>
      <c r="AA801" s="154">
        <v>0.00910834132310642</v>
      </c>
      <c r="AB801" s="155">
        <v>0.0104347826086957</v>
      </c>
      <c r="AC801" s="156">
        <v>0.0017941420203218</v>
      </c>
      <c r="AD801" s="157">
        <v>21565</v>
      </c>
      <c r="AE801" s="158">
        <v>249</v>
      </c>
      <c r="AF801" s="158">
        <v>0</v>
      </c>
      <c r="AG801" s="158">
        <v>24666</v>
      </c>
      <c r="AH801" s="158">
        <v>332</v>
      </c>
      <c r="AI801" s="158">
        <v>0</v>
      </c>
      <c r="AJ801" s="155">
        <v>0.0115464873637839</v>
      </c>
      <c r="AK801" s="155">
        <v>0.0134598232384659</v>
      </c>
      <c r="AL801" s="156">
        <v>-0.001913335874682</v>
      </c>
    </row>
    <row r="802" spans="1:38">
      <c r="A802" s="166" t="s">
        <v>375</v>
      </c>
      <c r="B802" s="167" t="s">
        <v>1820</v>
      </c>
      <c r="C802" s="167" t="s">
        <v>620</v>
      </c>
      <c r="D802" s="150">
        <v>5529</v>
      </c>
      <c r="E802" s="150">
        <v>107</v>
      </c>
      <c r="F802" s="150">
        <v>81</v>
      </c>
      <c r="G802" s="150">
        <v>5</v>
      </c>
      <c r="H802" s="150">
        <v>0</v>
      </c>
      <c r="I802" s="151">
        <v>6127</v>
      </c>
      <c r="J802" s="151">
        <v>79</v>
      </c>
      <c r="K802" s="151">
        <v>79</v>
      </c>
      <c r="L802" s="151">
        <v>27</v>
      </c>
      <c r="M802" s="151">
        <v>0</v>
      </c>
      <c r="N802" s="151">
        <v>5556</v>
      </c>
      <c r="O802" s="151">
        <v>85</v>
      </c>
      <c r="P802" s="151">
        <v>85</v>
      </c>
      <c r="Q802" s="151">
        <v>58</v>
      </c>
      <c r="R802" s="151">
        <v>0</v>
      </c>
      <c r="S802" s="152">
        <v>0.015</v>
      </c>
      <c r="T802" s="153">
        <v>144676</v>
      </c>
      <c r="U802" s="153">
        <v>2610</v>
      </c>
      <c r="V802" s="153">
        <v>2582</v>
      </c>
      <c r="W802" s="153">
        <v>4</v>
      </c>
      <c r="X802" s="151">
        <v>2375</v>
      </c>
      <c r="Y802" s="154">
        <v>0.0180126627775167</v>
      </c>
      <c r="Z802" s="154">
        <v>0.0193525049737746</v>
      </c>
      <c r="AA802" s="154">
        <v>0.0128937489799249</v>
      </c>
      <c r="AB802" s="155">
        <v>0.0152987760979122</v>
      </c>
      <c r="AC802" s="156">
        <v>0.00645875599384972</v>
      </c>
      <c r="AD802" s="157">
        <v>37453</v>
      </c>
      <c r="AE802" s="158">
        <v>732</v>
      </c>
      <c r="AF802" s="158">
        <v>2</v>
      </c>
      <c r="AG802" s="158">
        <v>47086</v>
      </c>
      <c r="AH802" s="158">
        <v>816</v>
      </c>
      <c r="AI802" s="158">
        <v>0</v>
      </c>
      <c r="AJ802" s="155">
        <v>0.019491095506368</v>
      </c>
      <c r="AK802" s="155">
        <v>0.0173299919296606</v>
      </c>
      <c r="AL802" s="156">
        <v>0.00216110357670736</v>
      </c>
    </row>
    <row r="803" spans="1:38">
      <c r="A803" s="166" t="s">
        <v>375</v>
      </c>
      <c r="B803" s="167" t="s">
        <v>1820</v>
      </c>
      <c r="C803" s="167" t="s">
        <v>621</v>
      </c>
      <c r="D803" s="150">
        <v>6420</v>
      </c>
      <c r="E803" s="150">
        <v>98</v>
      </c>
      <c r="F803" s="150">
        <v>67</v>
      </c>
      <c r="G803" s="150">
        <v>9</v>
      </c>
      <c r="H803" s="150">
        <v>0</v>
      </c>
      <c r="I803" s="151">
        <v>7405</v>
      </c>
      <c r="J803" s="151">
        <v>82</v>
      </c>
      <c r="K803" s="151">
        <v>82</v>
      </c>
      <c r="L803" s="151">
        <v>19</v>
      </c>
      <c r="M803" s="151">
        <v>0</v>
      </c>
      <c r="N803" s="151">
        <v>6445</v>
      </c>
      <c r="O803" s="151">
        <v>79</v>
      </c>
      <c r="P803" s="151">
        <v>79</v>
      </c>
      <c r="Q803" s="151">
        <v>67</v>
      </c>
      <c r="R803" s="151">
        <v>0</v>
      </c>
      <c r="S803" s="152">
        <v>0.015</v>
      </c>
      <c r="T803" s="153">
        <v>166324</v>
      </c>
      <c r="U803" s="153">
        <v>2169</v>
      </c>
      <c r="V803" s="153">
        <v>2138</v>
      </c>
      <c r="W803" s="153">
        <v>0</v>
      </c>
      <c r="X803" s="151">
        <v>1990</v>
      </c>
      <c r="Y803" s="154">
        <v>0.0130408119092855</v>
      </c>
      <c r="Z803" s="154">
        <v>0.0152647975077882</v>
      </c>
      <c r="AA803" s="154">
        <v>0.0110735989196489</v>
      </c>
      <c r="AB803" s="155">
        <v>0.0122575640031032</v>
      </c>
      <c r="AC803" s="156">
        <v>0.00419119858813928</v>
      </c>
      <c r="AD803" s="157">
        <v>44417</v>
      </c>
      <c r="AE803" s="158">
        <v>619</v>
      </c>
      <c r="AF803" s="158">
        <v>0</v>
      </c>
      <c r="AG803" s="158">
        <v>48350</v>
      </c>
      <c r="AH803" s="158">
        <v>665</v>
      </c>
      <c r="AI803" s="158">
        <v>0</v>
      </c>
      <c r="AJ803" s="155">
        <v>0.0139361055451741</v>
      </c>
      <c r="AK803" s="155">
        <v>0.0137538779731127</v>
      </c>
      <c r="AL803" s="156">
        <v>0.000182227572061424</v>
      </c>
    </row>
    <row r="804" spans="1:38">
      <c r="A804" s="166" t="s">
        <v>375</v>
      </c>
      <c r="B804" s="167" t="s">
        <v>1820</v>
      </c>
      <c r="C804" s="167" t="s">
        <v>622</v>
      </c>
      <c r="D804" s="150">
        <v>10695</v>
      </c>
      <c r="E804" s="150">
        <v>220</v>
      </c>
      <c r="F804" s="150">
        <v>160</v>
      </c>
      <c r="G804" s="150">
        <v>14</v>
      </c>
      <c r="H804" s="150">
        <v>0</v>
      </c>
      <c r="I804" s="151">
        <v>11432</v>
      </c>
      <c r="J804" s="151">
        <v>216</v>
      </c>
      <c r="K804" s="151">
        <v>213</v>
      </c>
      <c r="L804" s="151">
        <v>38</v>
      </c>
      <c r="M804" s="151">
        <v>0</v>
      </c>
      <c r="N804" s="151">
        <v>10660</v>
      </c>
      <c r="O804" s="151">
        <v>323</v>
      </c>
      <c r="P804" s="151">
        <v>321</v>
      </c>
      <c r="Q804" s="151">
        <v>195</v>
      </c>
      <c r="R804" s="151">
        <v>0</v>
      </c>
      <c r="S804" s="152">
        <v>0.015</v>
      </c>
      <c r="T804" s="153">
        <v>273792</v>
      </c>
      <c r="U804" s="153">
        <v>5123</v>
      </c>
      <c r="V804" s="153">
        <v>5047</v>
      </c>
      <c r="W804" s="153">
        <v>17</v>
      </c>
      <c r="X804" s="151">
        <v>4471</v>
      </c>
      <c r="Y804" s="154">
        <v>0.0186491935483871</v>
      </c>
      <c r="Z804" s="154">
        <v>0.0205703599812997</v>
      </c>
      <c r="AA804" s="154">
        <v>0.0188943317004899</v>
      </c>
      <c r="AB804" s="155">
        <v>0.0303001876172608</v>
      </c>
      <c r="AC804" s="156">
        <v>0.00167602828080982</v>
      </c>
      <c r="AD804" s="157">
        <v>69311</v>
      </c>
      <c r="AE804" s="158">
        <v>1453</v>
      </c>
      <c r="AF804" s="158">
        <v>1</v>
      </c>
      <c r="AG804" s="158">
        <v>83194</v>
      </c>
      <c r="AH804" s="158">
        <v>1468</v>
      </c>
      <c r="AI804" s="158">
        <v>6</v>
      </c>
      <c r="AJ804" s="155">
        <v>0.0209490557054436</v>
      </c>
      <c r="AK804" s="155">
        <v>0.0175733826958675</v>
      </c>
      <c r="AL804" s="156">
        <v>0.00337567300957609</v>
      </c>
    </row>
    <row r="805" spans="1:38">
      <c r="A805" s="166" t="s">
        <v>375</v>
      </c>
      <c r="B805" s="167" t="s">
        <v>1820</v>
      </c>
      <c r="C805" s="167" t="s">
        <v>623</v>
      </c>
      <c r="D805" s="150">
        <v>0</v>
      </c>
      <c r="E805" s="150">
        <v>0</v>
      </c>
      <c r="F805" s="150">
        <v>0</v>
      </c>
      <c r="G805" s="150">
        <v>0</v>
      </c>
      <c r="H805" s="150">
        <v>0</v>
      </c>
      <c r="I805" s="151">
        <v>0</v>
      </c>
      <c r="J805" s="151">
        <v>0</v>
      </c>
      <c r="K805" s="151">
        <v>0</v>
      </c>
      <c r="L805" s="151">
        <v>0</v>
      </c>
      <c r="M805" s="151">
        <v>0</v>
      </c>
      <c r="N805" s="151">
        <v>0</v>
      </c>
      <c r="O805" s="151">
        <v>0</v>
      </c>
      <c r="P805" s="151">
        <v>0</v>
      </c>
      <c r="Q805" s="151">
        <v>0</v>
      </c>
      <c r="R805" s="151">
        <v>0</v>
      </c>
      <c r="S805" s="152">
        <v>0.015</v>
      </c>
      <c r="T805" s="153">
        <v>0</v>
      </c>
      <c r="U805" s="153">
        <v>4</v>
      </c>
      <c r="V805" s="153">
        <v>4</v>
      </c>
      <c r="W805" s="153">
        <v>0</v>
      </c>
      <c r="X805" s="151">
        <v>4</v>
      </c>
      <c r="Y805" s="154">
        <v>0</v>
      </c>
      <c r="Z805" s="154">
        <v>0</v>
      </c>
      <c r="AA805" s="154">
        <v>0</v>
      </c>
      <c r="AB805" s="155">
        <v>0</v>
      </c>
      <c r="AC805" s="156">
        <v>0</v>
      </c>
      <c r="AD805" s="157">
        <v>0</v>
      </c>
      <c r="AE805" s="158">
        <v>4</v>
      </c>
      <c r="AF805" s="158">
        <v>0</v>
      </c>
      <c r="AG805" s="158">
        <v>0</v>
      </c>
      <c r="AH805" s="158">
        <v>0</v>
      </c>
      <c r="AI805" s="158">
        <v>0</v>
      </c>
      <c r="AJ805" s="155">
        <v>0</v>
      </c>
      <c r="AK805" s="155">
        <v>0</v>
      </c>
      <c r="AL805" s="156">
        <v>0</v>
      </c>
    </row>
    <row r="806" spans="1:38">
      <c r="A806" s="166" t="s">
        <v>375</v>
      </c>
      <c r="B806" s="167" t="s">
        <v>1820</v>
      </c>
      <c r="C806" s="167" t="s">
        <v>624</v>
      </c>
      <c r="D806" s="150">
        <v>10817</v>
      </c>
      <c r="E806" s="150">
        <v>157</v>
      </c>
      <c r="F806" s="150">
        <v>111</v>
      </c>
      <c r="G806" s="150">
        <v>9</v>
      </c>
      <c r="H806" s="150">
        <v>0</v>
      </c>
      <c r="I806" s="151">
        <v>11935</v>
      </c>
      <c r="J806" s="151">
        <v>178</v>
      </c>
      <c r="K806" s="151">
        <v>177</v>
      </c>
      <c r="L806" s="151">
        <v>27</v>
      </c>
      <c r="M806" s="151">
        <v>0</v>
      </c>
      <c r="N806" s="151">
        <v>10636</v>
      </c>
      <c r="O806" s="151">
        <v>105</v>
      </c>
      <c r="P806" s="151">
        <v>105</v>
      </c>
      <c r="Q806" s="151">
        <v>56</v>
      </c>
      <c r="R806" s="151">
        <v>0</v>
      </c>
      <c r="S806" s="152">
        <v>0.015</v>
      </c>
      <c r="T806" s="153">
        <v>264634</v>
      </c>
      <c r="U806" s="153">
        <v>3720</v>
      </c>
      <c r="V806" s="153">
        <v>3671</v>
      </c>
      <c r="W806" s="153">
        <v>1</v>
      </c>
      <c r="X806" s="151">
        <v>3316</v>
      </c>
      <c r="Y806" s="154">
        <v>0.0140533718267494</v>
      </c>
      <c r="Z806" s="154">
        <v>0.0145141906258667</v>
      </c>
      <c r="AA806" s="154">
        <v>0.0149141181399246</v>
      </c>
      <c r="AB806" s="155">
        <v>0.00987213238059421</v>
      </c>
      <c r="AC806" s="156">
        <v>-0.0003999275140579</v>
      </c>
      <c r="AD806" s="157">
        <v>71050</v>
      </c>
      <c r="AE806" s="158">
        <v>1110</v>
      </c>
      <c r="AF806" s="158">
        <v>0</v>
      </c>
      <c r="AG806" s="158">
        <v>76051</v>
      </c>
      <c r="AH806" s="158">
        <v>1033</v>
      </c>
      <c r="AI806" s="158">
        <v>1</v>
      </c>
      <c r="AJ806" s="155">
        <v>0.0156228008444757</v>
      </c>
      <c r="AK806" s="155">
        <v>0.0135698412907128</v>
      </c>
      <c r="AL806" s="156">
        <v>0.00205295955376291</v>
      </c>
    </row>
    <row r="807" spans="1:38">
      <c r="A807" s="166" t="s">
        <v>375</v>
      </c>
      <c r="B807" s="167" t="s">
        <v>1820</v>
      </c>
      <c r="C807" s="167" t="s">
        <v>625</v>
      </c>
      <c r="D807" s="150">
        <v>6818</v>
      </c>
      <c r="E807" s="150">
        <v>120</v>
      </c>
      <c r="F807" s="150">
        <v>97</v>
      </c>
      <c r="G807" s="150">
        <v>10</v>
      </c>
      <c r="H807" s="150">
        <v>0</v>
      </c>
      <c r="I807" s="151">
        <v>6985</v>
      </c>
      <c r="J807" s="151">
        <v>106</v>
      </c>
      <c r="K807" s="151">
        <v>106</v>
      </c>
      <c r="L807" s="151">
        <v>37</v>
      </c>
      <c r="M807" s="151">
        <v>0</v>
      </c>
      <c r="N807" s="151">
        <v>6260</v>
      </c>
      <c r="O807" s="151">
        <v>90</v>
      </c>
      <c r="P807" s="151">
        <v>90</v>
      </c>
      <c r="Q807" s="151">
        <v>66</v>
      </c>
      <c r="R807" s="151">
        <v>0</v>
      </c>
      <c r="S807" s="152">
        <v>0.015</v>
      </c>
      <c r="T807" s="153">
        <v>164963</v>
      </c>
      <c r="U807" s="153">
        <v>2672</v>
      </c>
      <c r="V807" s="153">
        <v>2648</v>
      </c>
      <c r="W807" s="153">
        <v>1</v>
      </c>
      <c r="X807" s="151">
        <v>2439</v>
      </c>
      <c r="Y807" s="154">
        <v>0.0161915096112462</v>
      </c>
      <c r="Z807" s="154">
        <v>0.0176004693458492</v>
      </c>
      <c r="AA807" s="154">
        <v>0.0151753758052971</v>
      </c>
      <c r="AB807" s="155">
        <v>0.0143769968051118</v>
      </c>
      <c r="AC807" s="156">
        <v>0.00242509354055216</v>
      </c>
      <c r="AD807" s="157">
        <v>44171</v>
      </c>
      <c r="AE807" s="158">
        <v>746</v>
      </c>
      <c r="AF807" s="158">
        <v>1</v>
      </c>
      <c r="AG807" s="158">
        <v>48561</v>
      </c>
      <c r="AH807" s="158">
        <v>726</v>
      </c>
      <c r="AI807" s="158">
        <v>0</v>
      </c>
      <c r="AJ807" s="155">
        <v>0.0168662697244799</v>
      </c>
      <c r="AK807" s="155">
        <v>0.0149502687341694</v>
      </c>
      <c r="AL807" s="156">
        <v>0.00191600099031047</v>
      </c>
    </row>
    <row r="808" spans="1:38">
      <c r="A808" s="166" t="s">
        <v>375</v>
      </c>
      <c r="B808" s="167" t="s">
        <v>1820</v>
      </c>
      <c r="C808" s="167" t="s">
        <v>626</v>
      </c>
      <c r="D808" s="150">
        <v>8718</v>
      </c>
      <c r="E808" s="150">
        <v>154</v>
      </c>
      <c r="F808" s="150">
        <v>91</v>
      </c>
      <c r="G808" s="150">
        <v>4</v>
      </c>
      <c r="H808" s="150">
        <v>0</v>
      </c>
      <c r="I808" s="151">
        <v>10240</v>
      </c>
      <c r="J808" s="151">
        <v>178</v>
      </c>
      <c r="K808" s="151">
        <v>178</v>
      </c>
      <c r="L808" s="151">
        <v>65</v>
      </c>
      <c r="M808" s="151">
        <v>0</v>
      </c>
      <c r="N808" s="151">
        <v>8969</v>
      </c>
      <c r="O808" s="151">
        <v>122</v>
      </c>
      <c r="P808" s="151">
        <v>122</v>
      </c>
      <c r="Q808" s="151">
        <v>99</v>
      </c>
      <c r="R808" s="151">
        <v>0</v>
      </c>
      <c r="S808" s="152">
        <v>0.015</v>
      </c>
      <c r="T808" s="153">
        <v>226884</v>
      </c>
      <c r="U808" s="153">
        <v>3676</v>
      </c>
      <c r="V808" s="153">
        <v>3613</v>
      </c>
      <c r="W808" s="153">
        <v>0</v>
      </c>
      <c r="X808" s="151">
        <v>3348</v>
      </c>
      <c r="Y808" s="154">
        <v>0.0162021120925231</v>
      </c>
      <c r="Z808" s="154">
        <v>0.0176646019729296</v>
      </c>
      <c r="AA808" s="154">
        <v>0.0173828125</v>
      </c>
      <c r="AB808" s="155">
        <v>0.0136024082952392</v>
      </c>
      <c r="AC808" s="156">
        <v>0.000281789472929572</v>
      </c>
      <c r="AD808" s="157">
        <v>59835</v>
      </c>
      <c r="AE808" s="158">
        <v>1014</v>
      </c>
      <c r="AF808" s="158">
        <v>0</v>
      </c>
      <c r="AG808" s="158">
        <v>66887</v>
      </c>
      <c r="AH808" s="158">
        <v>1087</v>
      </c>
      <c r="AI808" s="158">
        <v>0</v>
      </c>
      <c r="AJ808" s="155">
        <v>0.0169466031586864</v>
      </c>
      <c r="AK808" s="155">
        <v>0.0162512894882414</v>
      </c>
      <c r="AL808" s="156">
        <v>0.000695313670445025</v>
      </c>
    </row>
    <row r="809" spans="1:38">
      <c r="A809" s="166" t="s">
        <v>375</v>
      </c>
      <c r="B809" s="167" t="s">
        <v>1820</v>
      </c>
      <c r="C809" s="167" t="s">
        <v>627</v>
      </c>
      <c r="D809" s="150">
        <v>12248</v>
      </c>
      <c r="E809" s="150">
        <v>333</v>
      </c>
      <c r="F809" s="150">
        <v>245</v>
      </c>
      <c r="G809" s="150">
        <v>29</v>
      </c>
      <c r="H809" s="150">
        <v>0</v>
      </c>
      <c r="I809" s="151">
        <v>13767</v>
      </c>
      <c r="J809" s="151">
        <v>285</v>
      </c>
      <c r="K809" s="151">
        <v>285</v>
      </c>
      <c r="L809" s="151">
        <v>12</v>
      </c>
      <c r="M809" s="151">
        <v>0</v>
      </c>
      <c r="N809" s="151">
        <v>12349</v>
      </c>
      <c r="O809" s="151">
        <v>224</v>
      </c>
      <c r="P809" s="151">
        <v>224</v>
      </c>
      <c r="Q809" s="151">
        <v>117</v>
      </c>
      <c r="R809" s="151">
        <v>0</v>
      </c>
      <c r="S809" s="152">
        <v>0.015</v>
      </c>
      <c r="T809" s="153">
        <v>305964</v>
      </c>
      <c r="U809" s="153">
        <v>5686</v>
      </c>
      <c r="V809" s="153">
        <v>5597</v>
      </c>
      <c r="W809" s="153">
        <v>1</v>
      </c>
      <c r="X809" s="151">
        <v>4916</v>
      </c>
      <c r="Y809" s="154">
        <v>0.0185806173275287</v>
      </c>
      <c r="Z809" s="154">
        <v>0.0271881123448726</v>
      </c>
      <c r="AA809" s="154">
        <v>0.020701677925474</v>
      </c>
      <c r="AB809" s="155">
        <v>0.0181391205765649</v>
      </c>
      <c r="AC809" s="156">
        <v>0.00648643441939867</v>
      </c>
      <c r="AD809" s="157">
        <v>83629</v>
      </c>
      <c r="AE809" s="158">
        <v>1791</v>
      </c>
      <c r="AF809" s="158">
        <v>0</v>
      </c>
      <c r="AG809" s="158">
        <v>89095</v>
      </c>
      <c r="AH809" s="158">
        <v>1573</v>
      </c>
      <c r="AI809" s="158">
        <v>0</v>
      </c>
      <c r="AJ809" s="155">
        <v>0.0214160159753196</v>
      </c>
      <c r="AK809" s="155">
        <v>0.0176553117458892</v>
      </c>
      <c r="AL809" s="156">
        <v>0.00376070422943035</v>
      </c>
    </row>
    <row r="810" spans="1:38">
      <c r="A810" s="166" t="s">
        <v>375</v>
      </c>
      <c r="B810" s="167" t="s">
        <v>1820</v>
      </c>
      <c r="C810" s="167" t="s">
        <v>628</v>
      </c>
      <c r="D810" s="150">
        <v>3116</v>
      </c>
      <c r="E810" s="150">
        <v>53</v>
      </c>
      <c r="F810" s="150">
        <v>43</v>
      </c>
      <c r="G810" s="150">
        <v>1</v>
      </c>
      <c r="H810" s="150">
        <v>0</v>
      </c>
      <c r="I810" s="151">
        <v>3522</v>
      </c>
      <c r="J810" s="151">
        <v>40</v>
      </c>
      <c r="K810" s="151">
        <v>40</v>
      </c>
      <c r="L810" s="151">
        <v>20</v>
      </c>
      <c r="M810" s="151">
        <v>0</v>
      </c>
      <c r="N810" s="151">
        <v>2910</v>
      </c>
      <c r="O810" s="151">
        <v>39</v>
      </c>
      <c r="P810" s="151">
        <v>39</v>
      </c>
      <c r="Q810" s="151">
        <v>29</v>
      </c>
      <c r="R810" s="151">
        <v>0</v>
      </c>
      <c r="S810" s="152">
        <v>0.015</v>
      </c>
      <c r="T810" s="153">
        <v>72870</v>
      </c>
      <c r="U810" s="153">
        <v>1032</v>
      </c>
      <c r="V810" s="153">
        <v>1022</v>
      </c>
      <c r="W810" s="153">
        <v>1</v>
      </c>
      <c r="X810" s="151">
        <v>934</v>
      </c>
      <c r="Y810" s="154">
        <v>0.0141484836009332</v>
      </c>
      <c r="Z810" s="154">
        <v>0.0170089858793325</v>
      </c>
      <c r="AA810" s="154">
        <v>0.0113571834185122</v>
      </c>
      <c r="AB810" s="155">
        <v>0.0134020618556701</v>
      </c>
      <c r="AC810" s="156">
        <v>0.00565180246082027</v>
      </c>
      <c r="AD810" s="157">
        <v>20239</v>
      </c>
      <c r="AE810" s="158">
        <v>307</v>
      </c>
      <c r="AF810" s="158">
        <v>0</v>
      </c>
      <c r="AG810" s="158">
        <v>21210</v>
      </c>
      <c r="AH810" s="158">
        <v>318</v>
      </c>
      <c r="AI810" s="158">
        <v>0</v>
      </c>
      <c r="AJ810" s="155">
        <v>0.0151687336330846</v>
      </c>
      <c r="AK810" s="155">
        <v>0.014992927864215</v>
      </c>
      <c r="AL810" s="156">
        <v>0.000175805768869646</v>
      </c>
    </row>
    <row r="811" spans="1:38">
      <c r="A811" s="166" t="s">
        <v>375</v>
      </c>
      <c r="B811" s="167" t="s">
        <v>1820</v>
      </c>
      <c r="C811" s="167" t="s">
        <v>629</v>
      </c>
      <c r="D811" s="150">
        <v>5535</v>
      </c>
      <c r="E811" s="150">
        <v>57</v>
      </c>
      <c r="F811" s="150">
        <v>43</v>
      </c>
      <c r="G811" s="150">
        <v>9</v>
      </c>
      <c r="H811" s="150">
        <v>0</v>
      </c>
      <c r="I811" s="151">
        <v>5869</v>
      </c>
      <c r="J811" s="151">
        <v>70</v>
      </c>
      <c r="K811" s="151">
        <v>70</v>
      </c>
      <c r="L811" s="151">
        <v>33</v>
      </c>
      <c r="M811" s="151">
        <v>0</v>
      </c>
      <c r="N811" s="151">
        <v>4845</v>
      </c>
      <c r="O811" s="151">
        <v>72</v>
      </c>
      <c r="P811" s="151">
        <v>72</v>
      </c>
      <c r="Q811" s="151">
        <v>54</v>
      </c>
      <c r="R811" s="151">
        <v>0</v>
      </c>
      <c r="S811" s="152">
        <v>0.015</v>
      </c>
      <c r="T811" s="153">
        <v>125439</v>
      </c>
      <c r="U811" s="153">
        <v>1575</v>
      </c>
      <c r="V811" s="153">
        <v>1560</v>
      </c>
      <c r="W811" s="153">
        <v>1</v>
      </c>
      <c r="X811" s="151">
        <v>1454</v>
      </c>
      <c r="Y811" s="154">
        <v>0.012547931663996</v>
      </c>
      <c r="Z811" s="154">
        <v>0.0102981029810298</v>
      </c>
      <c r="AA811" s="154">
        <v>0.011927074459022</v>
      </c>
      <c r="AB811" s="155">
        <v>0.0148606811145511</v>
      </c>
      <c r="AC811" s="156">
        <v>-0.00162897147799217</v>
      </c>
      <c r="AD811" s="157">
        <v>35149</v>
      </c>
      <c r="AE811" s="158">
        <v>464</v>
      </c>
      <c r="AF811" s="158">
        <v>0</v>
      </c>
      <c r="AG811" s="158">
        <v>36899</v>
      </c>
      <c r="AH811" s="158">
        <v>413</v>
      </c>
      <c r="AI811" s="158">
        <v>0</v>
      </c>
      <c r="AJ811" s="155">
        <v>0.0132009445503428</v>
      </c>
      <c r="AK811" s="155">
        <v>0.0111927152497358</v>
      </c>
      <c r="AL811" s="156">
        <v>0.00200822930060706</v>
      </c>
    </row>
    <row r="812" spans="1:38">
      <c r="A812" s="166" t="s">
        <v>375</v>
      </c>
      <c r="B812" s="167" t="s">
        <v>1820</v>
      </c>
      <c r="C812" s="167" t="s">
        <v>630</v>
      </c>
      <c r="D812" s="150">
        <v>7037</v>
      </c>
      <c r="E812" s="150">
        <v>163</v>
      </c>
      <c r="F812" s="150">
        <v>121</v>
      </c>
      <c r="G812" s="150">
        <v>21</v>
      </c>
      <c r="H812" s="150">
        <v>2</v>
      </c>
      <c r="I812" s="151">
        <v>7745</v>
      </c>
      <c r="J812" s="151">
        <v>148</v>
      </c>
      <c r="K812" s="151">
        <v>147</v>
      </c>
      <c r="L812" s="151">
        <v>65</v>
      </c>
      <c r="M812" s="151">
        <v>1</v>
      </c>
      <c r="N812" s="151">
        <v>6980</v>
      </c>
      <c r="O812" s="151">
        <v>116</v>
      </c>
      <c r="P812" s="151">
        <v>115</v>
      </c>
      <c r="Q812" s="151">
        <v>94</v>
      </c>
      <c r="R812" s="151">
        <v>1</v>
      </c>
      <c r="S812" s="152">
        <v>0.015</v>
      </c>
      <c r="T812" s="153">
        <v>180162</v>
      </c>
      <c r="U812" s="153">
        <v>3820</v>
      </c>
      <c r="V812" s="153">
        <v>3775</v>
      </c>
      <c r="W812" s="153">
        <v>18</v>
      </c>
      <c r="X812" s="151">
        <v>3504</v>
      </c>
      <c r="Y812" s="154">
        <v>0.021103229315838</v>
      </c>
      <c r="Z812" s="154">
        <v>0.0228790677845673</v>
      </c>
      <c r="AA812" s="154">
        <v>0.0189799870884442</v>
      </c>
      <c r="AB812" s="155">
        <v>0.0164756446991404</v>
      </c>
      <c r="AC812" s="156">
        <v>0.00389908069612313</v>
      </c>
      <c r="AD812" s="157">
        <v>46214</v>
      </c>
      <c r="AE812" s="158">
        <v>1084</v>
      </c>
      <c r="AF812" s="158">
        <v>7</v>
      </c>
      <c r="AG812" s="158">
        <v>54846</v>
      </c>
      <c r="AH812" s="158">
        <v>1190</v>
      </c>
      <c r="AI812" s="158">
        <v>4</v>
      </c>
      <c r="AJ812" s="155">
        <v>0.0233046263037175</v>
      </c>
      <c r="AK812" s="155">
        <v>0.0216241840790577</v>
      </c>
      <c r="AL812" s="156">
        <v>0.00168044222465976</v>
      </c>
    </row>
    <row r="813" spans="1:38">
      <c r="A813" s="166" t="s">
        <v>375</v>
      </c>
      <c r="B813" s="167" t="s">
        <v>1820</v>
      </c>
      <c r="C813" s="167" t="s">
        <v>631</v>
      </c>
      <c r="D813" s="150">
        <v>5704</v>
      </c>
      <c r="E813" s="150">
        <v>81</v>
      </c>
      <c r="F813" s="150">
        <v>64</v>
      </c>
      <c r="G813" s="150">
        <v>2</v>
      </c>
      <c r="H813" s="150">
        <v>0</v>
      </c>
      <c r="I813" s="151">
        <v>6323</v>
      </c>
      <c r="J813" s="151">
        <v>97</v>
      </c>
      <c r="K813" s="151">
        <v>97</v>
      </c>
      <c r="L813" s="151">
        <v>35</v>
      </c>
      <c r="M813" s="151">
        <v>0</v>
      </c>
      <c r="N813" s="151">
        <v>5608</v>
      </c>
      <c r="O813" s="151">
        <v>66</v>
      </c>
      <c r="P813" s="151">
        <v>66</v>
      </c>
      <c r="Q813" s="151">
        <v>52</v>
      </c>
      <c r="R813" s="151">
        <v>0</v>
      </c>
      <c r="S813" s="152">
        <v>0.015</v>
      </c>
      <c r="T813" s="153">
        <v>155496</v>
      </c>
      <c r="U813" s="153">
        <v>2315</v>
      </c>
      <c r="V813" s="153">
        <v>2298</v>
      </c>
      <c r="W813" s="153">
        <v>4</v>
      </c>
      <c r="X813" s="151">
        <v>2122</v>
      </c>
      <c r="Y813" s="154">
        <v>0.0148621186397078</v>
      </c>
      <c r="Z813" s="154">
        <v>0.0142005610098177</v>
      </c>
      <c r="AA813" s="154">
        <v>0.0153408192313775</v>
      </c>
      <c r="AB813" s="155">
        <v>0.0117689015691869</v>
      </c>
      <c r="AC813" s="156">
        <v>-0.00114025822155984</v>
      </c>
      <c r="AD813" s="157">
        <v>38435</v>
      </c>
      <c r="AE813" s="158">
        <v>631</v>
      </c>
      <c r="AF813" s="158">
        <v>0</v>
      </c>
      <c r="AG813" s="158">
        <v>51046</v>
      </c>
      <c r="AH813" s="158">
        <v>663</v>
      </c>
      <c r="AI813" s="158">
        <v>0</v>
      </c>
      <c r="AJ813" s="155">
        <v>0.0164173279562898</v>
      </c>
      <c r="AK813" s="155">
        <v>0.0129882850762058</v>
      </c>
      <c r="AL813" s="156">
        <v>0.00342904288008407</v>
      </c>
    </row>
    <row r="814" spans="1:38">
      <c r="A814" s="166" t="s">
        <v>375</v>
      </c>
      <c r="B814" s="167" t="s">
        <v>1820</v>
      </c>
      <c r="C814" s="167" t="s">
        <v>632</v>
      </c>
      <c r="D814" s="150">
        <v>3822</v>
      </c>
      <c r="E814" s="150">
        <v>118</v>
      </c>
      <c r="F814" s="150">
        <v>86</v>
      </c>
      <c r="G814" s="150">
        <v>2</v>
      </c>
      <c r="H814" s="150">
        <v>0</v>
      </c>
      <c r="I814" s="151">
        <v>4287</v>
      </c>
      <c r="J814" s="151">
        <v>96</v>
      </c>
      <c r="K814" s="151">
        <v>96</v>
      </c>
      <c r="L814" s="151">
        <v>30</v>
      </c>
      <c r="M814" s="151">
        <v>0</v>
      </c>
      <c r="N814" s="151">
        <v>3804</v>
      </c>
      <c r="O814" s="151">
        <v>118</v>
      </c>
      <c r="P814" s="151">
        <v>118</v>
      </c>
      <c r="Q814" s="151">
        <v>83</v>
      </c>
      <c r="R814" s="151">
        <v>0</v>
      </c>
      <c r="S814" s="152">
        <v>0.015</v>
      </c>
      <c r="T814" s="153">
        <v>105580</v>
      </c>
      <c r="U814" s="153">
        <v>2536</v>
      </c>
      <c r="V814" s="153">
        <v>2499</v>
      </c>
      <c r="W814" s="153">
        <v>1</v>
      </c>
      <c r="X814" s="151">
        <v>2288</v>
      </c>
      <c r="Y814" s="154">
        <v>0.0240102292100777</v>
      </c>
      <c r="Z814" s="154">
        <v>0.0308738880167452</v>
      </c>
      <c r="AA814" s="154">
        <v>0.0223932820153954</v>
      </c>
      <c r="AB814" s="155">
        <v>0.0310199789695058</v>
      </c>
      <c r="AC814" s="156">
        <v>0.00848060600134978</v>
      </c>
      <c r="AD814" s="157">
        <v>26626</v>
      </c>
      <c r="AE814" s="158">
        <v>740</v>
      </c>
      <c r="AF814" s="158">
        <v>0</v>
      </c>
      <c r="AG814" s="158">
        <v>33223</v>
      </c>
      <c r="AH814" s="158">
        <v>731</v>
      </c>
      <c r="AI814" s="158">
        <v>1</v>
      </c>
      <c r="AJ814" s="155">
        <v>0.0277923833846616</v>
      </c>
      <c r="AK814" s="155">
        <v>0.0219727297354243</v>
      </c>
      <c r="AL814" s="156">
        <v>0.00581965364923736</v>
      </c>
    </row>
    <row r="815" spans="1:38">
      <c r="A815" s="166" t="s">
        <v>375</v>
      </c>
      <c r="B815" s="167" t="s">
        <v>1820</v>
      </c>
      <c r="C815" s="167" t="s">
        <v>633</v>
      </c>
      <c r="D815" s="150">
        <v>7258</v>
      </c>
      <c r="E815" s="150">
        <v>147</v>
      </c>
      <c r="F815" s="150">
        <v>95</v>
      </c>
      <c r="G815" s="150">
        <v>19</v>
      </c>
      <c r="H815" s="150">
        <v>0</v>
      </c>
      <c r="I815" s="151">
        <v>8062</v>
      </c>
      <c r="J815" s="151">
        <v>168</v>
      </c>
      <c r="K815" s="151">
        <v>168</v>
      </c>
      <c r="L815" s="151">
        <v>69</v>
      </c>
      <c r="M815" s="151">
        <v>0</v>
      </c>
      <c r="N815" s="151">
        <v>7465</v>
      </c>
      <c r="O815" s="151">
        <v>96</v>
      </c>
      <c r="P815" s="151">
        <v>96</v>
      </c>
      <c r="Q815" s="151">
        <v>78</v>
      </c>
      <c r="R815" s="151">
        <v>0</v>
      </c>
      <c r="S815" s="152">
        <v>0.015</v>
      </c>
      <c r="T815" s="153">
        <v>192680</v>
      </c>
      <c r="U815" s="153">
        <v>3467</v>
      </c>
      <c r="V815" s="153">
        <v>3413</v>
      </c>
      <c r="W815" s="153">
        <v>8</v>
      </c>
      <c r="X815" s="151">
        <v>3172</v>
      </c>
      <c r="Y815" s="154">
        <v>0.0179520448411875</v>
      </c>
      <c r="Z815" s="154">
        <v>0.0202535133645632</v>
      </c>
      <c r="AA815" s="154">
        <v>0.0208385016125031</v>
      </c>
      <c r="AB815" s="155">
        <v>0.0128600133958473</v>
      </c>
      <c r="AC815" s="156">
        <v>-0.000584988247939861</v>
      </c>
      <c r="AD815" s="157">
        <v>49094</v>
      </c>
      <c r="AE815" s="158">
        <v>956</v>
      </c>
      <c r="AF815" s="158">
        <v>4</v>
      </c>
      <c r="AG815" s="158">
        <v>60820</v>
      </c>
      <c r="AH815" s="158">
        <v>1010</v>
      </c>
      <c r="AI815" s="158">
        <v>2</v>
      </c>
      <c r="AJ815" s="155">
        <v>0.0193913716543773</v>
      </c>
      <c r="AK815" s="155">
        <v>0.0165734955606708</v>
      </c>
      <c r="AL815" s="156">
        <v>0.00281787609370648</v>
      </c>
    </row>
    <row r="816" spans="1:38">
      <c r="A816" s="166" t="s">
        <v>375</v>
      </c>
      <c r="B816" s="167" t="s">
        <v>1820</v>
      </c>
      <c r="C816" s="167" t="s">
        <v>634</v>
      </c>
      <c r="D816" s="150">
        <v>8683</v>
      </c>
      <c r="E816" s="150">
        <v>279</v>
      </c>
      <c r="F816" s="150">
        <v>211</v>
      </c>
      <c r="G816" s="150">
        <v>32</v>
      </c>
      <c r="H816" s="150">
        <v>0</v>
      </c>
      <c r="I816" s="151">
        <v>10180</v>
      </c>
      <c r="J816" s="151">
        <v>163</v>
      </c>
      <c r="K816" s="151">
        <v>163</v>
      </c>
      <c r="L816" s="151">
        <v>32</v>
      </c>
      <c r="M816" s="151">
        <v>0</v>
      </c>
      <c r="N816" s="151">
        <v>8993</v>
      </c>
      <c r="O816" s="151">
        <v>178</v>
      </c>
      <c r="P816" s="151">
        <v>178</v>
      </c>
      <c r="Q816" s="151">
        <v>132</v>
      </c>
      <c r="R816" s="151">
        <v>0</v>
      </c>
      <c r="S816" s="152">
        <v>0.015</v>
      </c>
      <c r="T816" s="153">
        <v>224783</v>
      </c>
      <c r="U816" s="153">
        <v>4791</v>
      </c>
      <c r="V816" s="153">
        <v>4719</v>
      </c>
      <c r="W816" s="153">
        <v>6</v>
      </c>
      <c r="X816" s="151">
        <v>4309</v>
      </c>
      <c r="Y816" s="154">
        <v>0.0212871969855372</v>
      </c>
      <c r="Z816" s="154">
        <v>0.0321317516987216</v>
      </c>
      <c r="AA816" s="154">
        <v>0.0160117878192534</v>
      </c>
      <c r="AB816" s="155">
        <v>0.0197931724674747</v>
      </c>
      <c r="AC816" s="156">
        <v>0.0161199638794682</v>
      </c>
      <c r="AD816" s="157">
        <v>61125</v>
      </c>
      <c r="AE816" s="158">
        <v>1420</v>
      </c>
      <c r="AF816" s="158">
        <v>0</v>
      </c>
      <c r="AG816" s="158">
        <v>65454</v>
      </c>
      <c r="AH816" s="158">
        <v>1335</v>
      </c>
      <c r="AI816" s="158">
        <v>3</v>
      </c>
      <c r="AJ816" s="155">
        <v>0.0232310838445808</v>
      </c>
      <c r="AK816" s="155">
        <v>0.0203501695847465</v>
      </c>
      <c r="AL816" s="156">
        <v>0.00288091425983424</v>
      </c>
    </row>
    <row r="817" spans="1:38">
      <c r="A817" s="166" t="s">
        <v>375</v>
      </c>
      <c r="B817" s="167" t="s">
        <v>1821</v>
      </c>
      <c r="C817" s="167" t="s">
        <v>635</v>
      </c>
      <c r="D817" s="150">
        <v>7057</v>
      </c>
      <c r="E817" s="150">
        <v>103</v>
      </c>
      <c r="F817" s="150">
        <v>49</v>
      </c>
      <c r="G817" s="150">
        <v>3</v>
      </c>
      <c r="H817" s="150">
        <v>0</v>
      </c>
      <c r="I817" s="151">
        <v>9138</v>
      </c>
      <c r="J817" s="151">
        <v>124</v>
      </c>
      <c r="K817" s="151">
        <v>124</v>
      </c>
      <c r="L817" s="151">
        <v>2</v>
      </c>
      <c r="M817" s="151">
        <v>0</v>
      </c>
      <c r="N817" s="151">
        <v>5092</v>
      </c>
      <c r="O817" s="151">
        <v>81</v>
      </c>
      <c r="P817" s="151">
        <v>81</v>
      </c>
      <c r="Q817" s="151">
        <v>50</v>
      </c>
      <c r="R817" s="151">
        <v>0</v>
      </c>
      <c r="S817" s="152">
        <v>0.015</v>
      </c>
      <c r="T817" s="153">
        <v>178040</v>
      </c>
      <c r="U817" s="153">
        <v>2721</v>
      </c>
      <c r="V817" s="153">
        <v>2667</v>
      </c>
      <c r="W817" s="153">
        <v>1</v>
      </c>
      <c r="X817" s="151">
        <v>2420</v>
      </c>
      <c r="Y817" s="154">
        <v>0.0152774657380364</v>
      </c>
      <c r="Z817" s="154">
        <v>0.0145954371545983</v>
      </c>
      <c r="AA817" s="154">
        <v>0.0135697089078573</v>
      </c>
      <c r="AB817" s="155">
        <v>0.0159073055773763</v>
      </c>
      <c r="AC817" s="156">
        <v>0.00102572824674097</v>
      </c>
      <c r="AD817" s="157">
        <v>49296</v>
      </c>
      <c r="AE817" s="158">
        <v>741</v>
      </c>
      <c r="AF817" s="158">
        <v>0</v>
      </c>
      <c r="AG817" s="158">
        <v>52766</v>
      </c>
      <c r="AH817" s="158">
        <v>811</v>
      </c>
      <c r="AI817" s="158">
        <v>0</v>
      </c>
      <c r="AJ817" s="155">
        <v>0.0150316455696203</v>
      </c>
      <c r="AK817" s="155">
        <v>0.0153697456695599</v>
      </c>
      <c r="AL817" s="156">
        <v>-0.000338100099939691</v>
      </c>
    </row>
    <row r="818" spans="1:38">
      <c r="A818" s="166" t="s">
        <v>375</v>
      </c>
      <c r="B818" s="167" t="s">
        <v>1821</v>
      </c>
      <c r="C818" s="167" t="s">
        <v>636</v>
      </c>
      <c r="D818" s="150">
        <v>5485</v>
      </c>
      <c r="E818" s="150">
        <v>75</v>
      </c>
      <c r="F818" s="150">
        <v>53</v>
      </c>
      <c r="G818" s="150">
        <v>0</v>
      </c>
      <c r="H818" s="150">
        <v>0</v>
      </c>
      <c r="I818" s="151">
        <v>7415</v>
      </c>
      <c r="J818" s="151">
        <v>106</v>
      </c>
      <c r="K818" s="151">
        <v>106</v>
      </c>
      <c r="L818" s="151">
        <v>4</v>
      </c>
      <c r="M818" s="151">
        <v>0</v>
      </c>
      <c r="N818" s="151">
        <v>3795</v>
      </c>
      <c r="O818" s="151">
        <v>79</v>
      </c>
      <c r="P818" s="151">
        <v>79</v>
      </c>
      <c r="Q818" s="151">
        <v>44</v>
      </c>
      <c r="R818" s="151">
        <v>0</v>
      </c>
      <c r="S818" s="152">
        <v>0.015</v>
      </c>
      <c r="T818" s="153">
        <v>138986</v>
      </c>
      <c r="U818" s="153">
        <v>2139</v>
      </c>
      <c r="V818" s="153">
        <v>2116</v>
      </c>
      <c r="W818" s="153">
        <v>2</v>
      </c>
      <c r="X818" s="151">
        <v>1901</v>
      </c>
      <c r="Y818" s="154">
        <v>0.0153756493459773</v>
      </c>
      <c r="Z818" s="154">
        <v>0.0136736554238833</v>
      </c>
      <c r="AA818" s="154">
        <v>0.0142953472690492</v>
      </c>
      <c r="AB818" s="155">
        <v>0.0208168642951252</v>
      </c>
      <c r="AC818" s="156">
        <v>-0.000621691845165905</v>
      </c>
      <c r="AD818" s="157">
        <v>38861</v>
      </c>
      <c r="AE818" s="158">
        <v>588</v>
      </c>
      <c r="AF818" s="158">
        <v>0</v>
      </c>
      <c r="AG818" s="158">
        <v>42304</v>
      </c>
      <c r="AH818" s="158">
        <v>625</v>
      </c>
      <c r="AI818" s="158">
        <v>1</v>
      </c>
      <c r="AJ818" s="155">
        <v>0.015130850981704</v>
      </c>
      <c r="AK818" s="155">
        <v>0.014750378214826</v>
      </c>
      <c r="AL818" s="156">
        <v>0.000380472766878</v>
      </c>
    </row>
    <row r="819" spans="1:38">
      <c r="A819" s="166" t="s">
        <v>375</v>
      </c>
      <c r="B819" s="167" t="s">
        <v>1821</v>
      </c>
      <c r="C819" s="167" t="s">
        <v>637</v>
      </c>
      <c r="D819" s="150">
        <v>4193</v>
      </c>
      <c r="E819" s="150">
        <v>79</v>
      </c>
      <c r="F819" s="150">
        <v>41</v>
      </c>
      <c r="G819" s="150">
        <v>0</v>
      </c>
      <c r="H819" s="150">
        <v>0</v>
      </c>
      <c r="I819" s="151">
        <v>5689</v>
      </c>
      <c r="J819" s="151">
        <v>143</v>
      </c>
      <c r="K819" s="151">
        <v>143</v>
      </c>
      <c r="L819" s="151">
        <v>0</v>
      </c>
      <c r="M819" s="151">
        <v>0</v>
      </c>
      <c r="N819" s="151">
        <v>3019</v>
      </c>
      <c r="O819" s="151">
        <v>0</v>
      </c>
      <c r="P819" s="151">
        <v>0</v>
      </c>
      <c r="Q819" s="151">
        <v>0</v>
      </c>
      <c r="R819" s="151">
        <v>0</v>
      </c>
      <c r="S819" s="152">
        <v>0.015</v>
      </c>
      <c r="T819" s="153">
        <v>109497</v>
      </c>
      <c r="U819" s="153">
        <v>1797</v>
      </c>
      <c r="V819" s="153">
        <v>1758</v>
      </c>
      <c r="W819" s="153">
        <v>8</v>
      </c>
      <c r="X819" s="151">
        <v>1524</v>
      </c>
      <c r="Y819" s="154">
        <v>0.0163383471693288</v>
      </c>
      <c r="Z819" s="154">
        <v>0.0188409253517768</v>
      </c>
      <c r="AA819" s="154">
        <v>0.0251362278080506</v>
      </c>
      <c r="AB819" s="155">
        <v>0</v>
      </c>
      <c r="AC819" s="156">
        <v>-0.00629530245627385</v>
      </c>
      <c r="AD819" s="157">
        <v>29629</v>
      </c>
      <c r="AE819" s="158">
        <v>567</v>
      </c>
      <c r="AF819" s="158">
        <v>1</v>
      </c>
      <c r="AG819" s="158">
        <v>32788</v>
      </c>
      <c r="AH819" s="158">
        <v>536</v>
      </c>
      <c r="AI819" s="158">
        <v>0</v>
      </c>
      <c r="AJ819" s="155">
        <v>0.0191029059367512</v>
      </c>
      <c r="AK819" s="155">
        <v>0.0163474441868976</v>
      </c>
      <c r="AL819" s="156">
        <v>0.00275546174985351</v>
      </c>
    </row>
    <row r="820" spans="1:38">
      <c r="A820" s="166" t="s">
        <v>375</v>
      </c>
      <c r="B820" s="167" t="s">
        <v>1821</v>
      </c>
      <c r="C820" s="167" t="s">
        <v>638</v>
      </c>
      <c r="D820" s="150">
        <v>3964</v>
      </c>
      <c r="E820" s="150">
        <v>75</v>
      </c>
      <c r="F820" s="150">
        <v>46</v>
      </c>
      <c r="G820" s="150">
        <v>0</v>
      </c>
      <c r="H820" s="150">
        <v>0</v>
      </c>
      <c r="I820" s="151">
        <v>5174</v>
      </c>
      <c r="J820" s="151">
        <v>97</v>
      </c>
      <c r="K820" s="151">
        <v>97</v>
      </c>
      <c r="L820" s="151">
        <v>0</v>
      </c>
      <c r="M820" s="151">
        <v>0</v>
      </c>
      <c r="N820" s="151">
        <v>2954</v>
      </c>
      <c r="O820" s="151">
        <v>68</v>
      </c>
      <c r="P820" s="151">
        <v>68</v>
      </c>
      <c r="Q820" s="151">
        <v>23</v>
      </c>
      <c r="R820" s="151">
        <v>0</v>
      </c>
      <c r="S820" s="152">
        <v>0.015</v>
      </c>
      <c r="T820" s="153">
        <v>93959</v>
      </c>
      <c r="U820" s="153">
        <v>1764</v>
      </c>
      <c r="V820" s="153">
        <v>1735</v>
      </c>
      <c r="W820" s="153">
        <v>0</v>
      </c>
      <c r="X820" s="151">
        <v>1507</v>
      </c>
      <c r="Y820" s="154">
        <v>0.018774146170138</v>
      </c>
      <c r="Z820" s="154">
        <v>0.018920282542886</v>
      </c>
      <c r="AA820" s="154">
        <v>0.0187475840742172</v>
      </c>
      <c r="AB820" s="155">
        <v>0.023019634394042</v>
      </c>
      <c r="AC820" s="156">
        <v>0.000172698468668731</v>
      </c>
      <c r="AD820" s="157">
        <v>27490</v>
      </c>
      <c r="AE820" s="158">
        <v>520</v>
      </c>
      <c r="AF820" s="158">
        <v>0</v>
      </c>
      <c r="AG820" s="158">
        <v>27863</v>
      </c>
      <c r="AH820" s="158">
        <v>511</v>
      </c>
      <c r="AI820" s="158">
        <v>0</v>
      </c>
      <c r="AJ820" s="155">
        <v>0.018915969443434</v>
      </c>
      <c r="AK820" s="155">
        <v>0.0183397336970176</v>
      </c>
      <c r="AL820" s="156">
        <v>0.000576235746416423</v>
      </c>
    </row>
    <row r="821" spans="1:38">
      <c r="A821" s="166" t="s">
        <v>375</v>
      </c>
      <c r="B821" s="167" t="s">
        <v>1821</v>
      </c>
      <c r="C821" s="167" t="s">
        <v>639</v>
      </c>
      <c r="D821" s="150">
        <v>2628</v>
      </c>
      <c r="E821" s="150">
        <v>82</v>
      </c>
      <c r="F821" s="150">
        <v>59</v>
      </c>
      <c r="G821" s="150">
        <v>2</v>
      </c>
      <c r="H821" s="150">
        <v>0</v>
      </c>
      <c r="I821" s="151">
        <v>3471</v>
      </c>
      <c r="J821" s="151">
        <v>46</v>
      </c>
      <c r="K821" s="151">
        <v>46</v>
      </c>
      <c r="L821" s="151">
        <v>3</v>
      </c>
      <c r="M821" s="151">
        <v>0</v>
      </c>
      <c r="N821" s="151">
        <v>1732</v>
      </c>
      <c r="O821" s="151">
        <v>17</v>
      </c>
      <c r="P821" s="151">
        <v>17</v>
      </c>
      <c r="Q821" s="151">
        <v>7</v>
      </c>
      <c r="R821" s="151">
        <v>0</v>
      </c>
      <c r="S821" s="152">
        <v>0.015</v>
      </c>
      <c r="T821" s="153">
        <v>65009</v>
      </c>
      <c r="U821" s="153">
        <v>927</v>
      </c>
      <c r="V821" s="153">
        <v>904</v>
      </c>
      <c r="W821" s="153">
        <v>0</v>
      </c>
      <c r="X821" s="151">
        <v>764</v>
      </c>
      <c r="Y821" s="154">
        <v>0.0142595640603609</v>
      </c>
      <c r="Z821" s="154">
        <v>0.0312024353120244</v>
      </c>
      <c r="AA821" s="154">
        <v>0.0132526649380582</v>
      </c>
      <c r="AB821" s="155">
        <v>0.00981524249422633</v>
      </c>
      <c r="AC821" s="156">
        <v>0.0179497703739662</v>
      </c>
      <c r="AD821" s="157">
        <v>18348</v>
      </c>
      <c r="AE821" s="158">
        <v>257</v>
      </c>
      <c r="AF821" s="158">
        <v>0</v>
      </c>
      <c r="AG821" s="158">
        <v>19055</v>
      </c>
      <c r="AH821" s="158">
        <v>214</v>
      </c>
      <c r="AI821" s="158">
        <v>0</v>
      </c>
      <c r="AJ821" s="155">
        <v>0.0140069762371921</v>
      </c>
      <c r="AK821" s="155">
        <v>0.011230648123852</v>
      </c>
      <c r="AL821" s="156">
        <v>0.00277632811334006</v>
      </c>
    </row>
    <row r="822" spans="1:38">
      <c r="A822" s="166" t="s">
        <v>375</v>
      </c>
      <c r="B822" s="167" t="s">
        <v>1821</v>
      </c>
      <c r="C822" s="167" t="s">
        <v>640</v>
      </c>
      <c r="D822" s="150">
        <v>7714</v>
      </c>
      <c r="E822" s="150">
        <v>148</v>
      </c>
      <c r="F822" s="150">
        <v>92</v>
      </c>
      <c r="G822" s="150">
        <v>1</v>
      </c>
      <c r="H822" s="150">
        <v>0</v>
      </c>
      <c r="I822" s="151">
        <v>10242</v>
      </c>
      <c r="J822" s="151">
        <v>146</v>
      </c>
      <c r="K822" s="151">
        <v>146</v>
      </c>
      <c r="L822" s="151">
        <v>18</v>
      </c>
      <c r="M822" s="151">
        <v>0</v>
      </c>
      <c r="N822" s="151">
        <v>6058</v>
      </c>
      <c r="O822" s="151">
        <v>81</v>
      </c>
      <c r="P822" s="151">
        <v>81</v>
      </c>
      <c r="Q822" s="151">
        <v>50</v>
      </c>
      <c r="R822" s="151">
        <v>0</v>
      </c>
      <c r="S822" s="152">
        <v>0.015</v>
      </c>
      <c r="T822" s="153">
        <v>200870</v>
      </c>
      <c r="U822" s="153">
        <v>3430</v>
      </c>
      <c r="V822" s="153">
        <v>3374</v>
      </c>
      <c r="W822" s="153">
        <v>1</v>
      </c>
      <c r="X822" s="151">
        <v>3068</v>
      </c>
      <c r="Y822" s="154">
        <v>0.0170707422711206</v>
      </c>
      <c r="Z822" s="154">
        <v>0.0191858957739176</v>
      </c>
      <c r="AA822" s="154">
        <v>0.0142550283147823</v>
      </c>
      <c r="AB822" s="155">
        <v>0.0133707494222516</v>
      </c>
      <c r="AC822" s="156">
        <v>0.00493086745913528</v>
      </c>
      <c r="AD822" s="157">
        <v>54349</v>
      </c>
      <c r="AE822" s="158">
        <v>964</v>
      </c>
      <c r="AF822" s="158">
        <v>0</v>
      </c>
      <c r="AG822" s="158">
        <v>59089</v>
      </c>
      <c r="AH822" s="158">
        <v>1002</v>
      </c>
      <c r="AI822" s="158">
        <v>0</v>
      </c>
      <c r="AJ822" s="155">
        <v>0.0177372168761155</v>
      </c>
      <c r="AK822" s="155">
        <v>0.0169574709336763</v>
      </c>
      <c r="AL822" s="156">
        <v>0.000779745942439156</v>
      </c>
    </row>
    <row r="823" spans="1:38">
      <c r="A823" s="166" t="s">
        <v>375</v>
      </c>
      <c r="B823" s="167" t="s">
        <v>1821</v>
      </c>
      <c r="C823" s="167" t="s">
        <v>641</v>
      </c>
      <c r="D823" s="150">
        <v>1850</v>
      </c>
      <c r="E823" s="150">
        <v>26</v>
      </c>
      <c r="F823" s="150">
        <v>18</v>
      </c>
      <c r="G823" s="150">
        <v>0</v>
      </c>
      <c r="H823" s="150">
        <v>0</v>
      </c>
      <c r="I823" s="151">
        <v>2746</v>
      </c>
      <c r="J823" s="151">
        <v>45</v>
      </c>
      <c r="K823" s="151">
        <v>45</v>
      </c>
      <c r="L823" s="151">
        <v>3</v>
      </c>
      <c r="M823" s="151">
        <v>0</v>
      </c>
      <c r="N823" s="151">
        <v>1142</v>
      </c>
      <c r="O823" s="151">
        <v>10</v>
      </c>
      <c r="P823" s="151">
        <v>10</v>
      </c>
      <c r="Q823" s="151">
        <v>6</v>
      </c>
      <c r="R823" s="151">
        <v>0</v>
      </c>
      <c r="S823" s="152">
        <v>0.015</v>
      </c>
      <c r="T823" s="153">
        <v>48230</v>
      </c>
      <c r="U823" s="153">
        <v>704</v>
      </c>
      <c r="V823" s="153">
        <v>696</v>
      </c>
      <c r="W823" s="153">
        <v>0</v>
      </c>
      <c r="X823" s="151">
        <v>624</v>
      </c>
      <c r="Y823" s="154">
        <v>0.0145967240306863</v>
      </c>
      <c r="Z823" s="154">
        <v>0.0140540540540541</v>
      </c>
      <c r="AA823" s="154">
        <v>0.0163874726875455</v>
      </c>
      <c r="AB823" s="155">
        <v>0.00875656742556918</v>
      </c>
      <c r="AC823" s="156">
        <v>-0.00233341863349147</v>
      </c>
      <c r="AD823" s="157">
        <v>12961</v>
      </c>
      <c r="AE823" s="158">
        <v>194</v>
      </c>
      <c r="AF823" s="158">
        <v>0</v>
      </c>
      <c r="AG823" s="158">
        <v>14673</v>
      </c>
      <c r="AH823" s="158">
        <v>217</v>
      </c>
      <c r="AI823" s="158">
        <v>0</v>
      </c>
      <c r="AJ823" s="155">
        <v>0.0149679808656739</v>
      </c>
      <c r="AK823" s="155">
        <v>0.0147890683568459</v>
      </c>
      <c r="AL823" s="156">
        <v>0.000178912508828037</v>
      </c>
    </row>
    <row r="824" spans="1:38">
      <c r="A824" s="166" t="s">
        <v>375</v>
      </c>
      <c r="B824" s="167" t="s">
        <v>1821</v>
      </c>
      <c r="C824" s="167" t="s">
        <v>642</v>
      </c>
      <c r="D824" s="150">
        <v>9554</v>
      </c>
      <c r="E824" s="150">
        <v>157</v>
      </c>
      <c r="F824" s="150">
        <v>89</v>
      </c>
      <c r="G824" s="150">
        <v>2</v>
      </c>
      <c r="H824" s="150">
        <v>0</v>
      </c>
      <c r="I824" s="151">
        <v>11842</v>
      </c>
      <c r="J824" s="151">
        <v>161</v>
      </c>
      <c r="K824" s="151">
        <v>161</v>
      </c>
      <c r="L824" s="151">
        <v>17</v>
      </c>
      <c r="M824" s="151">
        <v>0</v>
      </c>
      <c r="N824" s="151">
        <v>6784</v>
      </c>
      <c r="O824" s="151">
        <v>164</v>
      </c>
      <c r="P824" s="151">
        <v>164</v>
      </c>
      <c r="Q824" s="151">
        <v>94</v>
      </c>
      <c r="R824" s="151">
        <v>0</v>
      </c>
      <c r="S824" s="152">
        <v>0.015</v>
      </c>
      <c r="T824" s="153">
        <v>241725</v>
      </c>
      <c r="U824" s="153">
        <v>4238</v>
      </c>
      <c r="V824" s="153">
        <v>4170</v>
      </c>
      <c r="W824" s="153">
        <v>3</v>
      </c>
      <c r="X824" s="151">
        <v>3800</v>
      </c>
      <c r="Y824" s="154">
        <v>0.0175199089874858</v>
      </c>
      <c r="Z824" s="154">
        <v>0.016432907682646</v>
      </c>
      <c r="AA824" s="154">
        <v>0.0135956764060125</v>
      </c>
      <c r="AB824" s="155">
        <v>0.0241745283018868</v>
      </c>
      <c r="AC824" s="156">
        <v>0.00283723127663352</v>
      </c>
      <c r="AD824" s="157">
        <v>66033</v>
      </c>
      <c r="AE824" s="158">
        <v>1108</v>
      </c>
      <c r="AF824" s="158">
        <v>1</v>
      </c>
      <c r="AG824" s="158">
        <v>72655</v>
      </c>
      <c r="AH824" s="158">
        <v>1414</v>
      </c>
      <c r="AI824" s="158">
        <v>1</v>
      </c>
      <c r="AJ824" s="155">
        <v>0.0167643451001772</v>
      </c>
      <c r="AK824" s="155">
        <v>0.0194480765260478</v>
      </c>
      <c r="AL824" s="156">
        <v>-0.00268373142587058</v>
      </c>
    </row>
    <row r="825" spans="1:38">
      <c r="A825" s="166" t="s">
        <v>375</v>
      </c>
      <c r="B825" s="167" t="s">
        <v>1822</v>
      </c>
      <c r="C825" s="167" t="s">
        <v>643</v>
      </c>
      <c r="D825" s="150">
        <v>9801</v>
      </c>
      <c r="E825" s="150">
        <v>198</v>
      </c>
      <c r="F825" s="150">
        <v>149</v>
      </c>
      <c r="G825" s="150">
        <v>4</v>
      </c>
      <c r="H825" s="150">
        <v>0</v>
      </c>
      <c r="I825" s="151">
        <v>11437</v>
      </c>
      <c r="J825" s="151">
        <v>304</v>
      </c>
      <c r="K825" s="151">
        <v>303</v>
      </c>
      <c r="L825" s="151">
        <v>114</v>
      </c>
      <c r="M825" s="151">
        <v>0</v>
      </c>
      <c r="N825" s="151">
        <v>9968</v>
      </c>
      <c r="O825" s="151">
        <v>93</v>
      </c>
      <c r="P825" s="151">
        <v>93</v>
      </c>
      <c r="Q825" s="151">
        <v>68</v>
      </c>
      <c r="R825" s="151">
        <v>0</v>
      </c>
      <c r="S825" s="152">
        <v>0.015</v>
      </c>
      <c r="T825" s="153">
        <v>248675</v>
      </c>
      <c r="U825" s="153">
        <v>3899</v>
      </c>
      <c r="V825" s="153">
        <v>3847</v>
      </c>
      <c r="W825" s="153">
        <v>2</v>
      </c>
      <c r="X825" s="151">
        <v>3456</v>
      </c>
      <c r="Y825" s="154">
        <v>0.0156710565999799</v>
      </c>
      <c r="Z825" s="154">
        <v>0.0202020202020202</v>
      </c>
      <c r="AA825" s="154">
        <v>0.026580396957244</v>
      </c>
      <c r="AB825" s="155">
        <v>0.00932985553772071</v>
      </c>
      <c r="AC825" s="156">
        <v>-0.00637837675522383</v>
      </c>
      <c r="AD825" s="157">
        <v>67568</v>
      </c>
      <c r="AE825" s="158">
        <v>1133</v>
      </c>
      <c r="AF825" s="158">
        <v>0</v>
      </c>
      <c r="AG825" s="158">
        <v>71639</v>
      </c>
      <c r="AH825" s="158">
        <v>1129</v>
      </c>
      <c r="AI825" s="158">
        <v>1</v>
      </c>
      <c r="AJ825" s="155">
        <v>0.0167682926829268</v>
      </c>
      <c r="AK825" s="155">
        <v>0.0157456134228563</v>
      </c>
      <c r="AL825" s="156">
        <v>0.00102267926007056</v>
      </c>
    </row>
    <row r="826" spans="1:38">
      <c r="A826" s="166" t="s">
        <v>375</v>
      </c>
      <c r="B826" s="167" t="s">
        <v>1822</v>
      </c>
      <c r="C826" s="167" t="s">
        <v>644</v>
      </c>
      <c r="D826" s="150">
        <v>6422</v>
      </c>
      <c r="E826" s="150">
        <v>63</v>
      </c>
      <c r="F826" s="150">
        <v>62</v>
      </c>
      <c r="G826" s="150">
        <v>18</v>
      </c>
      <c r="H826" s="150">
        <v>0</v>
      </c>
      <c r="I826" s="151">
        <v>6744</v>
      </c>
      <c r="J826" s="151">
        <v>168</v>
      </c>
      <c r="K826" s="151">
        <v>167</v>
      </c>
      <c r="L826" s="151">
        <v>41</v>
      </c>
      <c r="M826" s="151">
        <v>0</v>
      </c>
      <c r="N826" s="151">
        <v>6533</v>
      </c>
      <c r="O826" s="151">
        <v>113</v>
      </c>
      <c r="P826" s="151">
        <v>113</v>
      </c>
      <c r="Q826" s="151">
        <v>100</v>
      </c>
      <c r="R826" s="151">
        <v>0</v>
      </c>
      <c r="S826" s="152">
        <v>0.015</v>
      </c>
      <c r="T826" s="153">
        <v>165159</v>
      </c>
      <c r="U826" s="153">
        <v>3210</v>
      </c>
      <c r="V826" s="153">
        <v>3207</v>
      </c>
      <c r="W826" s="153">
        <v>11</v>
      </c>
      <c r="X826" s="151">
        <v>2994</v>
      </c>
      <c r="Y826" s="154">
        <v>0.019369213909021</v>
      </c>
      <c r="Z826" s="154">
        <v>0.00981002802865151</v>
      </c>
      <c r="AA826" s="154">
        <v>0.0249110320284698</v>
      </c>
      <c r="AB826" s="155">
        <v>0.0172968008571866</v>
      </c>
      <c r="AC826" s="156">
        <v>-0.0151010039998182</v>
      </c>
      <c r="AD826" s="157">
        <v>42760</v>
      </c>
      <c r="AE826" s="158">
        <v>837</v>
      </c>
      <c r="AF826" s="158">
        <v>2</v>
      </c>
      <c r="AG826" s="158">
        <v>50007</v>
      </c>
      <c r="AH826" s="158">
        <v>894</v>
      </c>
      <c r="AI826" s="158">
        <v>2</v>
      </c>
      <c r="AJ826" s="155">
        <v>0.0195275958840037</v>
      </c>
      <c r="AK826" s="155">
        <v>0.0178375027496151</v>
      </c>
      <c r="AL826" s="156">
        <v>0.00169009313438869</v>
      </c>
    </row>
    <row r="827" spans="1:38">
      <c r="A827" s="166" t="s">
        <v>375</v>
      </c>
      <c r="B827" s="167" t="s">
        <v>1822</v>
      </c>
      <c r="C827" s="167" t="s">
        <v>645</v>
      </c>
      <c r="D827" s="150">
        <v>9833</v>
      </c>
      <c r="E827" s="150">
        <v>201</v>
      </c>
      <c r="F827" s="150">
        <v>120</v>
      </c>
      <c r="G827" s="150">
        <v>12</v>
      </c>
      <c r="H827" s="150">
        <v>0</v>
      </c>
      <c r="I827" s="151">
        <v>10949</v>
      </c>
      <c r="J827" s="151">
        <v>151</v>
      </c>
      <c r="K827" s="151">
        <v>151</v>
      </c>
      <c r="L827" s="151">
        <v>63</v>
      </c>
      <c r="M827" s="151">
        <v>0</v>
      </c>
      <c r="N827" s="151">
        <v>9509</v>
      </c>
      <c r="O827" s="151">
        <v>126</v>
      </c>
      <c r="P827" s="151">
        <v>126</v>
      </c>
      <c r="Q827" s="151">
        <v>97</v>
      </c>
      <c r="R827" s="151">
        <v>0</v>
      </c>
      <c r="S827" s="152">
        <v>0.015</v>
      </c>
      <c r="T827" s="153">
        <v>254510</v>
      </c>
      <c r="U827" s="153">
        <v>3974</v>
      </c>
      <c r="V827" s="153">
        <v>3893</v>
      </c>
      <c r="W827" s="153">
        <v>15</v>
      </c>
      <c r="X827" s="151">
        <v>3591</v>
      </c>
      <c r="Y827" s="154">
        <v>0.0155553809280578</v>
      </c>
      <c r="Z827" s="154">
        <v>0.0204413708939286</v>
      </c>
      <c r="AA827" s="154">
        <v>0.0137912138094803</v>
      </c>
      <c r="AB827" s="155">
        <v>0.0132506046902934</v>
      </c>
      <c r="AC827" s="156">
        <v>0.00665015708444829</v>
      </c>
      <c r="AD827" s="157">
        <v>66121</v>
      </c>
      <c r="AE827" s="158">
        <v>1191</v>
      </c>
      <c r="AF827" s="158">
        <v>1</v>
      </c>
      <c r="AG827" s="158">
        <v>76576</v>
      </c>
      <c r="AH827" s="158">
        <v>1141</v>
      </c>
      <c r="AI827" s="158">
        <v>9</v>
      </c>
      <c r="AJ827" s="155">
        <v>0.0179973079656992</v>
      </c>
      <c r="AK827" s="155">
        <v>0.014782699540326</v>
      </c>
      <c r="AL827" s="156">
        <v>0.0032146084253733</v>
      </c>
    </row>
    <row r="828" spans="1:38">
      <c r="A828" s="166" t="s">
        <v>375</v>
      </c>
      <c r="B828" s="167" t="s">
        <v>1822</v>
      </c>
      <c r="C828" s="167" t="s">
        <v>646</v>
      </c>
      <c r="D828" s="150">
        <v>4314</v>
      </c>
      <c r="E828" s="150">
        <v>80</v>
      </c>
      <c r="F828" s="150">
        <v>70</v>
      </c>
      <c r="G828" s="150">
        <v>37</v>
      </c>
      <c r="H828" s="150">
        <v>0</v>
      </c>
      <c r="I828" s="151">
        <v>5170</v>
      </c>
      <c r="J828" s="151">
        <v>59</v>
      </c>
      <c r="K828" s="151">
        <v>59</v>
      </c>
      <c r="L828" s="151">
        <v>10</v>
      </c>
      <c r="M828" s="151">
        <v>0</v>
      </c>
      <c r="N828" s="151">
        <v>4492</v>
      </c>
      <c r="O828" s="151">
        <v>61</v>
      </c>
      <c r="P828" s="151">
        <v>61</v>
      </c>
      <c r="Q828" s="151">
        <v>42</v>
      </c>
      <c r="R828" s="151">
        <v>0</v>
      </c>
      <c r="S828" s="152">
        <v>0.015</v>
      </c>
      <c r="T828" s="153">
        <v>114466</v>
      </c>
      <c r="U828" s="153">
        <v>1567</v>
      </c>
      <c r="V828" s="153">
        <v>1557</v>
      </c>
      <c r="W828" s="153">
        <v>1</v>
      </c>
      <c r="X828" s="151">
        <v>1442</v>
      </c>
      <c r="Y828" s="154">
        <v>0.0136809183513008</v>
      </c>
      <c r="Z828" s="154">
        <v>0.0185442744552619</v>
      </c>
      <c r="AA828" s="154">
        <v>0.0114119922630561</v>
      </c>
      <c r="AB828" s="155">
        <v>0.013579697239537</v>
      </c>
      <c r="AC828" s="156">
        <v>0.00713228219220585</v>
      </c>
      <c r="AD828" s="157">
        <v>30953</v>
      </c>
      <c r="AE828" s="158">
        <v>458</v>
      </c>
      <c r="AF828" s="158">
        <v>0</v>
      </c>
      <c r="AG828" s="158">
        <v>33408</v>
      </c>
      <c r="AH828" s="158">
        <v>488</v>
      </c>
      <c r="AI828" s="158">
        <v>1</v>
      </c>
      <c r="AJ828" s="155">
        <v>0.0147966271443802</v>
      </c>
      <c r="AK828" s="155">
        <v>0.014577346743295</v>
      </c>
      <c r="AL828" s="156">
        <v>0.000219280401085171</v>
      </c>
    </row>
    <row r="829" spans="1:38">
      <c r="A829" s="166" t="s">
        <v>375</v>
      </c>
      <c r="B829" s="167" t="s">
        <v>1822</v>
      </c>
      <c r="C829" s="167" t="s">
        <v>647</v>
      </c>
      <c r="D829" s="150">
        <v>5487</v>
      </c>
      <c r="E829" s="150">
        <v>161</v>
      </c>
      <c r="F829" s="150">
        <v>105</v>
      </c>
      <c r="G829" s="150">
        <v>6</v>
      </c>
      <c r="H829" s="150">
        <v>0</v>
      </c>
      <c r="I829" s="151">
        <v>6454</v>
      </c>
      <c r="J829" s="151">
        <v>60</v>
      </c>
      <c r="K829" s="151">
        <v>60</v>
      </c>
      <c r="L829" s="151">
        <v>18</v>
      </c>
      <c r="M829" s="151">
        <v>0</v>
      </c>
      <c r="N829" s="151">
        <v>5660</v>
      </c>
      <c r="O829" s="151">
        <v>65</v>
      </c>
      <c r="P829" s="151">
        <v>65</v>
      </c>
      <c r="Q829" s="151">
        <v>46</v>
      </c>
      <c r="R829" s="151">
        <v>0</v>
      </c>
      <c r="S829" s="152">
        <v>0.015</v>
      </c>
      <c r="T829" s="153">
        <v>146286</v>
      </c>
      <c r="U829" s="153">
        <v>2178</v>
      </c>
      <c r="V829" s="153">
        <v>2122</v>
      </c>
      <c r="W829" s="153">
        <v>2</v>
      </c>
      <c r="X829" s="151">
        <v>1914</v>
      </c>
      <c r="Y829" s="154">
        <v>0.0148749709473224</v>
      </c>
      <c r="Z829" s="154">
        <v>0.0293420812830326</v>
      </c>
      <c r="AA829" s="154">
        <v>0.0092965602726991</v>
      </c>
      <c r="AB829" s="155">
        <v>0.0114840989399293</v>
      </c>
      <c r="AC829" s="156">
        <v>0.0200455210103335</v>
      </c>
      <c r="AD829" s="157">
        <v>39309</v>
      </c>
      <c r="AE829" s="158">
        <v>660</v>
      </c>
      <c r="AF829" s="158">
        <v>0</v>
      </c>
      <c r="AG829" s="158">
        <v>42998</v>
      </c>
      <c r="AH829" s="158">
        <v>669</v>
      </c>
      <c r="AI829" s="158">
        <v>0</v>
      </c>
      <c r="AJ829" s="155">
        <v>0.0167900480805922</v>
      </c>
      <c r="AK829" s="155">
        <v>0.0155588632029397</v>
      </c>
      <c r="AL829" s="156">
        <v>0.00123118487765256</v>
      </c>
    </row>
    <row r="830" spans="1:38">
      <c r="A830" s="166" t="s">
        <v>375</v>
      </c>
      <c r="B830" s="167" t="s">
        <v>1822</v>
      </c>
      <c r="C830" s="167" t="s">
        <v>648</v>
      </c>
      <c r="D830" s="150">
        <v>6794</v>
      </c>
      <c r="E830" s="150">
        <v>189</v>
      </c>
      <c r="F830" s="150">
        <v>139</v>
      </c>
      <c r="G830" s="150">
        <v>11</v>
      </c>
      <c r="H830" s="150">
        <v>0</v>
      </c>
      <c r="I830" s="151">
        <v>7446</v>
      </c>
      <c r="J830" s="151">
        <v>134</v>
      </c>
      <c r="K830" s="151">
        <v>132</v>
      </c>
      <c r="L830" s="151">
        <v>27</v>
      </c>
      <c r="M830" s="151">
        <v>1</v>
      </c>
      <c r="N830" s="151">
        <v>6955</v>
      </c>
      <c r="O830" s="151">
        <v>64</v>
      </c>
      <c r="P830" s="151">
        <v>64</v>
      </c>
      <c r="Q830" s="151">
        <v>47</v>
      </c>
      <c r="R830" s="151">
        <v>0</v>
      </c>
      <c r="S830" s="152">
        <v>0.015</v>
      </c>
      <c r="T830" s="153">
        <v>177821</v>
      </c>
      <c r="U830" s="153">
        <v>2913</v>
      </c>
      <c r="V830" s="153">
        <v>2861</v>
      </c>
      <c r="W830" s="153">
        <v>4</v>
      </c>
      <c r="X830" s="151">
        <v>2560</v>
      </c>
      <c r="Y830" s="154">
        <v>0.0163591476822198</v>
      </c>
      <c r="Z830" s="154">
        <v>0.0278186635266412</v>
      </c>
      <c r="AA830" s="154">
        <v>0.0178619392962665</v>
      </c>
      <c r="AB830" s="155">
        <v>0.0092020129403307</v>
      </c>
      <c r="AC830" s="156">
        <v>0.0099567242303747</v>
      </c>
      <c r="AD830" s="157">
        <v>45107</v>
      </c>
      <c r="AE830" s="158">
        <v>813</v>
      </c>
      <c r="AF830" s="158">
        <v>1</v>
      </c>
      <c r="AG830" s="158">
        <v>54919</v>
      </c>
      <c r="AH830" s="158">
        <v>860</v>
      </c>
      <c r="AI830" s="158">
        <v>1</v>
      </c>
      <c r="AJ830" s="155">
        <v>0.0180016405435963</v>
      </c>
      <c r="AK830" s="155">
        <v>0.0156412170651323</v>
      </c>
      <c r="AL830" s="156">
        <v>0.00236042347846405</v>
      </c>
    </row>
    <row r="831" spans="1:38">
      <c r="A831" s="166" t="s">
        <v>375</v>
      </c>
      <c r="B831" s="167" t="s">
        <v>1822</v>
      </c>
      <c r="C831" s="167" t="s">
        <v>649</v>
      </c>
      <c r="D831" s="150">
        <v>5044</v>
      </c>
      <c r="E831" s="150">
        <v>59</v>
      </c>
      <c r="F831" s="150">
        <v>49</v>
      </c>
      <c r="G831" s="150">
        <v>11</v>
      </c>
      <c r="H831" s="150">
        <v>0</v>
      </c>
      <c r="I831" s="151">
        <v>5622</v>
      </c>
      <c r="J831" s="151">
        <v>122</v>
      </c>
      <c r="K831" s="151">
        <v>122</v>
      </c>
      <c r="L831" s="151">
        <v>53</v>
      </c>
      <c r="M831" s="151">
        <v>0</v>
      </c>
      <c r="N831" s="151">
        <v>5071</v>
      </c>
      <c r="O831" s="151">
        <v>91</v>
      </c>
      <c r="P831" s="151">
        <v>91</v>
      </c>
      <c r="Q831" s="151">
        <v>76</v>
      </c>
      <c r="R831" s="151">
        <v>0</v>
      </c>
      <c r="S831" s="152">
        <v>0.015</v>
      </c>
      <c r="T831" s="153">
        <v>138692</v>
      </c>
      <c r="U831" s="153">
        <v>1989</v>
      </c>
      <c r="V831" s="153">
        <v>1976</v>
      </c>
      <c r="W831" s="153">
        <v>2</v>
      </c>
      <c r="X831" s="151">
        <v>1833</v>
      </c>
      <c r="Y831" s="154">
        <v>0.0143267095434488</v>
      </c>
      <c r="Z831" s="154">
        <v>0.0116970658207772</v>
      </c>
      <c r="AA831" s="154">
        <v>0.0217004624688723</v>
      </c>
      <c r="AB831" s="155">
        <v>0.0179451784657858</v>
      </c>
      <c r="AC831" s="156">
        <v>-0.0100033966480951</v>
      </c>
      <c r="AD831" s="157">
        <v>34567</v>
      </c>
      <c r="AE831" s="158">
        <v>585</v>
      </c>
      <c r="AF831" s="158">
        <v>0</v>
      </c>
      <c r="AG831" s="158">
        <v>42344</v>
      </c>
      <c r="AH831" s="158">
        <v>598</v>
      </c>
      <c r="AI831" s="158">
        <v>1</v>
      </c>
      <c r="AJ831" s="155">
        <v>0.0169236555095901</v>
      </c>
      <c r="AK831" s="155">
        <v>0.0140988097487247</v>
      </c>
      <c r="AL831" s="156">
        <v>0.00282484576086534</v>
      </c>
    </row>
    <row r="832" spans="1:38">
      <c r="A832" s="166" t="s">
        <v>375</v>
      </c>
      <c r="B832" s="167" t="s">
        <v>1822</v>
      </c>
      <c r="C832" s="167" t="s">
        <v>650</v>
      </c>
      <c r="D832" s="150">
        <v>3335</v>
      </c>
      <c r="E832" s="150">
        <v>112</v>
      </c>
      <c r="F832" s="150">
        <v>76</v>
      </c>
      <c r="G832" s="150">
        <v>0</v>
      </c>
      <c r="H832" s="150">
        <v>0</v>
      </c>
      <c r="I832" s="151">
        <v>3884</v>
      </c>
      <c r="J832" s="151">
        <v>56</v>
      </c>
      <c r="K832" s="151">
        <v>56</v>
      </c>
      <c r="L832" s="151">
        <v>17</v>
      </c>
      <c r="M832" s="151">
        <v>0</v>
      </c>
      <c r="N832" s="151">
        <v>3318</v>
      </c>
      <c r="O832" s="151">
        <v>67</v>
      </c>
      <c r="P832" s="151">
        <v>67</v>
      </c>
      <c r="Q832" s="151">
        <v>55</v>
      </c>
      <c r="R832" s="151">
        <v>0</v>
      </c>
      <c r="S832" s="152">
        <v>0.015</v>
      </c>
      <c r="T832" s="153">
        <v>92013</v>
      </c>
      <c r="U832" s="153">
        <v>1834</v>
      </c>
      <c r="V832" s="153">
        <v>1796</v>
      </c>
      <c r="W832" s="153">
        <v>3</v>
      </c>
      <c r="X832" s="151">
        <v>1653</v>
      </c>
      <c r="Y832" s="154">
        <v>0.0198993620466673</v>
      </c>
      <c r="Z832" s="154">
        <v>0.0335832083958021</v>
      </c>
      <c r="AA832" s="154">
        <v>0.0144181256436663</v>
      </c>
      <c r="AB832" s="155">
        <v>0.0201928872814949</v>
      </c>
      <c r="AC832" s="156">
        <v>0.0191650827521358</v>
      </c>
      <c r="AD832" s="157">
        <v>22060</v>
      </c>
      <c r="AE832" s="158">
        <v>520</v>
      </c>
      <c r="AF832" s="158">
        <v>1</v>
      </c>
      <c r="AG832" s="158">
        <v>28700</v>
      </c>
      <c r="AH832" s="158">
        <v>532</v>
      </c>
      <c r="AI832" s="158">
        <v>2</v>
      </c>
      <c r="AJ832" s="155">
        <v>0.0235267452402539</v>
      </c>
      <c r="AK832" s="155">
        <v>0.0184668989547038</v>
      </c>
      <c r="AL832" s="156">
        <v>0.00505984628555002</v>
      </c>
    </row>
    <row r="833" spans="1:38">
      <c r="A833" s="166" t="s">
        <v>375</v>
      </c>
      <c r="B833" s="167" t="s">
        <v>1822</v>
      </c>
      <c r="C833" s="167" t="s">
        <v>651</v>
      </c>
      <c r="D833" s="150">
        <v>7885</v>
      </c>
      <c r="E833" s="150">
        <v>103</v>
      </c>
      <c r="F833" s="150">
        <v>75</v>
      </c>
      <c r="G833" s="150">
        <v>18</v>
      </c>
      <c r="H833" s="150">
        <v>0</v>
      </c>
      <c r="I833" s="151">
        <v>9256</v>
      </c>
      <c r="J833" s="151">
        <v>118</v>
      </c>
      <c r="K833" s="151">
        <v>118</v>
      </c>
      <c r="L833" s="151">
        <v>30</v>
      </c>
      <c r="M833" s="151">
        <v>0</v>
      </c>
      <c r="N833" s="151">
        <v>9036</v>
      </c>
      <c r="O833" s="151">
        <v>148</v>
      </c>
      <c r="P833" s="151">
        <v>148</v>
      </c>
      <c r="Q833" s="151">
        <v>118</v>
      </c>
      <c r="R833" s="151">
        <v>0</v>
      </c>
      <c r="S833" s="152">
        <v>0.015</v>
      </c>
      <c r="T833" s="153">
        <v>215867</v>
      </c>
      <c r="U833" s="153">
        <v>3059</v>
      </c>
      <c r="V833" s="153">
        <v>3031</v>
      </c>
      <c r="W833" s="153">
        <v>2</v>
      </c>
      <c r="X833" s="151">
        <v>2821</v>
      </c>
      <c r="Y833" s="154">
        <v>0.0141614975887931</v>
      </c>
      <c r="Z833" s="154">
        <v>0.0130627774254914</v>
      </c>
      <c r="AA833" s="154">
        <v>0.0127484874675886</v>
      </c>
      <c r="AB833" s="155">
        <v>0.0163789287295263</v>
      </c>
      <c r="AC833" s="156">
        <v>0.00031428995790285</v>
      </c>
      <c r="AD833" s="157">
        <v>57933</v>
      </c>
      <c r="AE833" s="158">
        <v>807</v>
      </c>
      <c r="AF833" s="158">
        <v>1</v>
      </c>
      <c r="AG833" s="158">
        <v>63101</v>
      </c>
      <c r="AH833" s="158">
        <v>842</v>
      </c>
      <c r="AI833" s="158">
        <v>0</v>
      </c>
      <c r="AJ833" s="155">
        <v>0.0139126232026651</v>
      </c>
      <c r="AK833" s="155">
        <v>0.0133436871048002</v>
      </c>
      <c r="AL833" s="156">
        <v>0.000568936097864906</v>
      </c>
    </row>
    <row r="834" spans="1:38">
      <c r="A834" s="166" t="s">
        <v>375</v>
      </c>
      <c r="B834" s="167" t="s">
        <v>1822</v>
      </c>
      <c r="C834" s="167" t="s">
        <v>652</v>
      </c>
      <c r="D834" s="150">
        <v>8155</v>
      </c>
      <c r="E834" s="150">
        <v>215</v>
      </c>
      <c r="F834" s="150">
        <v>140</v>
      </c>
      <c r="G834" s="150">
        <v>25</v>
      </c>
      <c r="H834" s="150">
        <v>0</v>
      </c>
      <c r="I834" s="151">
        <v>8406</v>
      </c>
      <c r="J834" s="151">
        <v>149</v>
      </c>
      <c r="K834" s="151">
        <v>149</v>
      </c>
      <c r="L834" s="151">
        <v>26</v>
      </c>
      <c r="M834" s="151">
        <v>1</v>
      </c>
      <c r="N834" s="151">
        <v>8211</v>
      </c>
      <c r="O834" s="151">
        <v>137</v>
      </c>
      <c r="P834" s="151">
        <v>137</v>
      </c>
      <c r="Q834" s="151">
        <v>102</v>
      </c>
      <c r="R834" s="151">
        <v>0</v>
      </c>
      <c r="S834" s="152">
        <v>0.015</v>
      </c>
      <c r="T834" s="153">
        <v>212312</v>
      </c>
      <c r="U834" s="153">
        <v>4091</v>
      </c>
      <c r="V834" s="153">
        <v>4015</v>
      </c>
      <c r="W834" s="153">
        <v>20</v>
      </c>
      <c r="X834" s="151">
        <v>3651</v>
      </c>
      <c r="Y834" s="154">
        <v>0.0191746109499228</v>
      </c>
      <c r="Z834" s="154">
        <v>0.026364193746168</v>
      </c>
      <c r="AA834" s="154">
        <v>0.0176064715679277</v>
      </c>
      <c r="AB834" s="155">
        <v>0.0166849348435026</v>
      </c>
      <c r="AC834" s="156">
        <v>0.00875772217824032</v>
      </c>
      <c r="AD834" s="157">
        <v>54377</v>
      </c>
      <c r="AE834" s="158">
        <v>1124</v>
      </c>
      <c r="AF834" s="158">
        <v>3</v>
      </c>
      <c r="AG834" s="158">
        <v>66051</v>
      </c>
      <c r="AH834" s="158">
        <v>1344</v>
      </c>
      <c r="AI834" s="158">
        <v>11</v>
      </c>
      <c r="AJ834" s="155">
        <v>0.0206153336888758</v>
      </c>
      <c r="AK834" s="155">
        <v>0.0201813749981075</v>
      </c>
      <c r="AL834" s="156">
        <v>0.000433958690768288</v>
      </c>
    </row>
    <row r="835" spans="1:38">
      <c r="A835" s="166" t="s">
        <v>375</v>
      </c>
      <c r="B835" s="167" t="s">
        <v>33</v>
      </c>
      <c r="C835" s="167" t="s">
        <v>653</v>
      </c>
      <c r="D835" s="150">
        <v>4217</v>
      </c>
      <c r="E835" s="150">
        <v>51</v>
      </c>
      <c r="F835" s="150">
        <v>34</v>
      </c>
      <c r="G835" s="150">
        <v>0</v>
      </c>
      <c r="H835" s="150">
        <v>0</v>
      </c>
      <c r="I835" s="151">
        <v>5408</v>
      </c>
      <c r="J835" s="151">
        <v>55</v>
      </c>
      <c r="K835" s="151">
        <v>55</v>
      </c>
      <c r="L835" s="151">
        <v>7</v>
      </c>
      <c r="M835" s="151">
        <v>0</v>
      </c>
      <c r="N835" s="151">
        <v>2946</v>
      </c>
      <c r="O835" s="151">
        <v>37</v>
      </c>
      <c r="P835" s="151">
        <v>37</v>
      </c>
      <c r="Q835" s="151">
        <v>25</v>
      </c>
      <c r="R835" s="151">
        <v>0</v>
      </c>
      <c r="S835" s="152">
        <v>0.015</v>
      </c>
      <c r="T835" s="153">
        <v>104767</v>
      </c>
      <c r="U835" s="153">
        <v>1343</v>
      </c>
      <c r="V835" s="153">
        <v>1326</v>
      </c>
      <c r="W835" s="153">
        <v>0</v>
      </c>
      <c r="X835" s="151">
        <v>1212</v>
      </c>
      <c r="Y835" s="154">
        <v>0.0128189219887942</v>
      </c>
      <c r="Z835" s="154">
        <v>0.0120939056201091</v>
      </c>
      <c r="AA835" s="154">
        <v>0.0101701183431953</v>
      </c>
      <c r="AB835" s="155">
        <v>0.0125594025797692</v>
      </c>
      <c r="AC835" s="156">
        <v>0.00192378727691382</v>
      </c>
      <c r="AD835" s="157">
        <v>28650</v>
      </c>
      <c r="AE835" s="158">
        <v>379</v>
      </c>
      <c r="AF835" s="158">
        <v>0</v>
      </c>
      <c r="AG835" s="158">
        <v>33501</v>
      </c>
      <c r="AH835" s="158">
        <v>403</v>
      </c>
      <c r="AI835" s="158">
        <v>0</v>
      </c>
      <c r="AJ835" s="155">
        <v>0.0132286212914485</v>
      </c>
      <c r="AK835" s="155">
        <v>0.0120294916569655</v>
      </c>
      <c r="AL835" s="156">
        <v>0.00119912963448305</v>
      </c>
    </row>
    <row r="836" spans="1:38">
      <c r="A836" s="166" t="s">
        <v>375</v>
      </c>
      <c r="B836" s="167" t="s">
        <v>33</v>
      </c>
      <c r="C836" s="167" t="s">
        <v>654</v>
      </c>
      <c r="D836" s="150">
        <v>8110</v>
      </c>
      <c r="E836" s="150">
        <v>153</v>
      </c>
      <c r="F836" s="150">
        <v>82</v>
      </c>
      <c r="G836" s="150">
        <v>2</v>
      </c>
      <c r="H836" s="150">
        <v>0</v>
      </c>
      <c r="I836" s="151">
        <v>10765</v>
      </c>
      <c r="J836" s="151">
        <v>205</v>
      </c>
      <c r="K836" s="151">
        <v>204</v>
      </c>
      <c r="L836" s="151">
        <v>49</v>
      </c>
      <c r="M836" s="151">
        <v>0</v>
      </c>
      <c r="N836" s="151">
        <v>6082</v>
      </c>
      <c r="O836" s="151">
        <v>81</v>
      </c>
      <c r="P836" s="151">
        <v>81</v>
      </c>
      <c r="Q836" s="151">
        <v>48</v>
      </c>
      <c r="R836" s="151">
        <v>0</v>
      </c>
      <c r="S836" s="152">
        <v>0.015</v>
      </c>
      <c r="T836" s="153">
        <v>209518</v>
      </c>
      <c r="U836" s="153">
        <v>4155</v>
      </c>
      <c r="V836" s="153">
        <v>4083</v>
      </c>
      <c r="W836" s="153">
        <v>2</v>
      </c>
      <c r="X836" s="151">
        <v>3760</v>
      </c>
      <c r="Y836" s="154">
        <v>0.019821685964929</v>
      </c>
      <c r="Z836" s="154">
        <v>0.018865598027127</v>
      </c>
      <c r="AA836" s="154">
        <v>0.0190431955411054</v>
      </c>
      <c r="AB836" s="155">
        <v>0.0133179875041105</v>
      </c>
      <c r="AC836" s="156">
        <v>-0.000177597513978431</v>
      </c>
      <c r="AD836" s="157">
        <v>56406</v>
      </c>
      <c r="AE836" s="158">
        <v>1222</v>
      </c>
      <c r="AF836" s="158">
        <v>2</v>
      </c>
      <c r="AG836" s="158">
        <v>69776</v>
      </c>
      <c r="AH836" s="158">
        <v>1261</v>
      </c>
      <c r="AI836" s="158">
        <v>0</v>
      </c>
      <c r="AJ836" s="155">
        <v>0.0216289047264475</v>
      </c>
      <c r="AK836" s="155">
        <v>0.0180721164870443</v>
      </c>
      <c r="AL836" s="156">
        <v>0.00355678823940329</v>
      </c>
    </row>
    <row r="837" spans="1:38">
      <c r="A837" s="166" t="s">
        <v>375</v>
      </c>
      <c r="B837" s="167" t="s">
        <v>33</v>
      </c>
      <c r="C837" s="167" t="s">
        <v>655</v>
      </c>
      <c r="D837" s="150">
        <v>7710</v>
      </c>
      <c r="E837" s="150">
        <v>253</v>
      </c>
      <c r="F837" s="150">
        <v>183</v>
      </c>
      <c r="G837" s="150">
        <v>0</v>
      </c>
      <c r="H837" s="150">
        <v>0</v>
      </c>
      <c r="I837" s="151">
        <v>9951</v>
      </c>
      <c r="J837" s="151">
        <v>193</v>
      </c>
      <c r="K837" s="151">
        <v>193</v>
      </c>
      <c r="L837" s="151">
        <v>31</v>
      </c>
      <c r="M837" s="151">
        <v>0</v>
      </c>
      <c r="N837" s="151">
        <v>6062</v>
      </c>
      <c r="O837" s="151">
        <v>180</v>
      </c>
      <c r="P837" s="151">
        <v>180</v>
      </c>
      <c r="Q837" s="151">
        <v>125</v>
      </c>
      <c r="R837" s="151">
        <v>0</v>
      </c>
      <c r="S837" s="152">
        <v>0.015</v>
      </c>
      <c r="T837" s="153">
        <v>201620</v>
      </c>
      <c r="U837" s="153">
        <v>4897</v>
      </c>
      <c r="V837" s="153">
        <v>4827</v>
      </c>
      <c r="W837" s="153">
        <v>5</v>
      </c>
      <c r="X837" s="151">
        <v>4383</v>
      </c>
      <c r="Y837" s="154">
        <v>0.0242634659259994</v>
      </c>
      <c r="Z837" s="154">
        <v>0.0328145265888457</v>
      </c>
      <c r="AA837" s="154">
        <v>0.0193950356748066</v>
      </c>
      <c r="AB837" s="155">
        <v>0.0296931705707687</v>
      </c>
      <c r="AC837" s="156">
        <v>0.0134194909140391</v>
      </c>
      <c r="AD837" s="157">
        <v>55347</v>
      </c>
      <c r="AE837" s="158">
        <v>1508</v>
      </c>
      <c r="AF837" s="158">
        <v>0</v>
      </c>
      <c r="AG837" s="158">
        <v>59971</v>
      </c>
      <c r="AH837" s="158">
        <v>1400</v>
      </c>
      <c r="AI837" s="158">
        <v>2</v>
      </c>
      <c r="AJ837" s="155">
        <v>0.0272462825446727</v>
      </c>
      <c r="AK837" s="155">
        <v>0.0233112671124377</v>
      </c>
      <c r="AL837" s="156">
        <v>0.00393501543223503</v>
      </c>
    </row>
    <row r="838" spans="1:38">
      <c r="A838" s="166" t="s">
        <v>375</v>
      </c>
      <c r="B838" s="167" t="s">
        <v>33</v>
      </c>
      <c r="C838" s="167" t="s">
        <v>656</v>
      </c>
      <c r="D838" s="150">
        <v>6372</v>
      </c>
      <c r="E838" s="150">
        <v>202</v>
      </c>
      <c r="F838" s="150">
        <v>142</v>
      </c>
      <c r="G838" s="150">
        <v>6</v>
      </c>
      <c r="H838" s="150">
        <v>0</v>
      </c>
      <c r="I838" s="151">
        <v>8119</v>
      </c>
      <c r="J838" s="151">
        <v>127</v>
      </c>
      <c r="K838" s="151">
        <v>127</v>
      </c>
      <c r="L838" s="151">
        <v>14</v>
      </c>
      <c r="M838" s="151">
        <v>0</v>
      </c>
      <c r="N838" s="151">
        <v>4438</v>
      </c>
      <c r="O838" s="151">
        <v>168</v>
      </c>
      <c r="P838" s="151">
        <v>168</v>
      </c>
      <c r="Q838" s="151">
        <v>126</v>
      </c>
      <c r="R838" s="151">
        <v>1</v>
      </c>
      <c r="S838" s="152">
        <v>0.015</v>
      </c>
      <c r="T838" s="153">
        <v>155789</v>
      </c>
      <c r="U838" s="153">
        <v>4394</v>
      </c>
      <c r="V838" s="153">
        <v>4333</v>
      </c>
      <c r="W838" s="153">
        <v>2</v>
      </c>
      <c r="X838" s="151">
        <v>4003</v>
      </c>
      <c r="Y838" s="154">
        <v>0.0281919776107427</v>
      </c>
      <c r="Z838" s="154">
        <v>0.0317011927181419</v>
      </c>
      <c r="AA838" s="154">
        <v>0.0156423204828181</v>
      </c>
      <c r="AB838" s="155">
        <v>0.0376295628661559</v>
      </c>
      <c r="AC838" s="156">
        <v>0.0160588722353238</v>
      </c>
      <c r="AD838" s="157">
        <v>42765</v>
      </c>
      <c r="AE838" s="158">
        <v>1267</v>
      </c>
      <c r="AF838" s="158">
        <v>1</v>
      </c>
      <c r="AG838" s="158">
        <v>46163</v>
      </c>
      <c r="AH838" s="158">
        <v>1350</v>
      </c>
      <c r="AI838" s="158">
        <v>0</v>
      </c>
      <c r="AJ838" s="155">
        <v>0.0296036478428622</v>
      </c>
      <c r="AK838" s="155">
        <v>0.0292441999003531</v>
      </c>
      <c r="AL838" s="156">
        <v>0.000359447942509059</v>
      </c>
    </row>
    <row r="839" spans="1:38">
      <c r="A839" s="166" t="s">
        <v>375</v>
      </c>
      <c r="B839" s="167" t="s">
        <v>33</v>
      </c>
      <c r="C839" s="167" t="s">
        <v>657</v>
      </c>
      <c r="D839" s="150">
        <v>8200</v>
      </c>
      <c r="E839" s="150">
        <v>113</v>
      </c>
      <c r="F839" s="150">
        <v>74</v>
      </c>
      <c r="G839" s="150">
        <v>1</v>
      </c>
      <c r="H839" s="150">
        <v>0</v>
      </c>
      <c r="I839" s="151">
        <v>10687</v>
      </c>
      <c r="J839" s="151">
        <v>120</v>
      </c>
      <c r="K839" s="151">
        <v>120</v>
      </c>
      <c r="L839" s="151">
        <v>14</v>
      </c>
      <c r="M839" s="151">
        <v>0</v>
      </c>
      <c r="N839" s="151">
        <v>5917</v>
      </c>
      <c r="O839" s="151">
        <v>94</v>
      </c>
      <c r="P839" s="151">
        <v>94</v>
      </c>
      <c r="Q839" s="151">
        <v>54</v>
      </c>
      <c r="R839" s="151">
        <v>0</v>
      </c>
      <c r="S839" s="152">
        <v>0.015</v>
      </c>
      <c r="T839" s="153">
        <v>206719</v>
      </c>
      <c r="U839" s="153">
        <v>2821</v>
      </c>
      <c r="V839" s="153">
        <v>2782</v>
      </c>
      <c r="W839" s="153">
        <v>1</v>
      </c>
      <c r="X839" s="151">
        <v>2533</v>
      </c>
      <c r="Y839" s="154">
        <v>0.0136417068581021</v>
      </c>
      <c r="Z839" s="154">
        <v>0.013780487804878</v>
      </c>
      <c r="AA839" s="154">
        <v>0.0112285954898475</v>
      </c>
      <c r="AB839" s="155">
        <v>0.0158864289335812</v>
      </c>
      <c r="AC839" s="156">
        <v>0.00255189231503057</v>
      </c>
      <c r="AD839" s="157">
        <v>57061</v>
      </c>
      <c r="AE839" s="158">
        <v>823</v>
      </c>
      <c r="AF839" s="158">
        <v>1</v>
      </c>
      <c r="AG839" s="158">
        <v>64434</v>
      </c>
      <c r="AH839" s="158">
        <v>839</v>
      </c>
      <c r="AI839" s="158">
        <v>0</v>
      </c>
      <c r="AJ839" s="155">
        <v>0.0144056360736755</v>
      </c>
      <c r="AK839" s="155">
        <v>0.013021075829531</v>
      </c>
      <c r="AL839" s="156">
        <v>0.00138456024414455</v>
      </c>
    </row>
    <row r="840" spans="1:38">
      <c r="A840" s="166" t="s">
        <v>375</v>
      </c>
      <c r="B840" s="167" t="s">
        <v>33</v>
      </c>
      <c r="C840" s="167" t="s">
        <v>658</v>
      </c>
      <c r="D840" s="150">
        <v>3574</v>
      </c>
      <c r="E840" s="150">
        <v>54</v>
      </c>
      <c r="F840" s="150">
        <v>38</v>
      </c>
      <c r="G840" s="150">
        <v>0</v>
      </c>
      <c r="H840" s="150">
        <v>0</v>
      </c>
      <c r="I840" s="151">
        <v>4551</v>
      </c>
      <c r="J840" s="151">
        <v>43</v>
      </c>
      <c r="K840" s="151">
        <v>43</v>
      </c>
      <c r="L840" s="151">
        <v>5</v>
      </c>
      <c r="M840" s="151">
        <v>0</v>
      </c>
      <c r="N840" s="151">
        <v>2611</v>
      </c>
      <c r="O840" s="151">
        <v>40</v>
      </c>
      <c r="P840" s="151">
        <v>40</v>
      </c>
      <c r="Q840" s="151">
        <v>20</v>
      </c>
      <c r="R840" s="151">
        <v>0</v>
      </c>
      <c r="S840" s="152">
        <v>0.015</v>
      </c>
      <c r="T840" s="153">
        <v>88085</v>
      </c>
      <c r="U840" s="153">
        <v>1004</v>
      </c>
      <c r="V840" s="153">
        <v>987</v>
      </c>
      <c r="W840" s="153">
        <v>0</v>
      </c>
      <c r="X840" s="151">
        <v>871</v>
      </c>
      <c r="Y840" s="154">
        <v>0.011398081398649</v>
      </c>
      <c r="Z840" s="154">
        <v>0.0151091214325686</v>
      </c>
      <c r="AA840" s="154">
        <v>0.00944847286310701</v>
      </c>
      <c r="AB840" s="155">
        <v>0.015319800842589</v>
      </c>
      <c r="AC840" s="156">
        <v>0.00566064856946154</v>
      </c>
      <c r="AD840" s="157">
        <v>24058</v>
      </c>
      <c r="AE840" s="158">
        <v>338</v>
      </c>
      <c r="AF840" s="158">
        <v>0</v>
      </c>
      <c r="AG840" s="158">
        <v>26428</v>
      </c>
      <c r="AH840" s="158">
        <v>299</v>
      </c>
      <c r="AI840" s="158">
        <v>0</v>
      </c>
      <c r="AJ840" s="155">
        <v>0.0140493806633968</v>
      </c>
      <c r="AK840" s="155">
        <v>0.011313758135311</v>
      </c>
      <c r="AL840" s="156">
        <v>0.00273562252808576</v>
      </c>
    </row>
    <row r="841" spans="1:38">
      <c r="A841" s="166" t="s">
        <v>375</v>
      </c>
      <c r="B841" s="167" t="s">
        <v>33</v>
      </c>
      <c r="C841" s="167" t="s">
        <v>659</v>
      </c>
      <c r="D841" s="150">
        <v>9721</v>
      </c>
      <c r="E841" s="150">
        <v>264</v>
      </c>
      <c r="F841" s="150">
        <v>184</v>
      </c>
      <c r="G841" s="150">
        <v>2</v>
      </c>
      <c r="H841" s="150">
        <v>0</v>
      </c>
      <c r="I841" s="151">
        <v>12648</v>
      </c>
      <c r="J841" s="151">
        <v>307</v>
      </c>
      <c r="K841" s="151">
        <v>307</v>
      </c>
      <c r="L841" s="151">
        <v>47</v>
      </c>
      <c r="M841" s="151">
        <v>0</v>
      </c>
      <c r="N841" s="151">
        <v>7316</v>
      </c>
      <c r="O841" s="151">
        <v>228</v>
      </c>
      <c r="P841" s="151">
        <v>228</v>
      </c>
      <c r="Q841" s="151">
        <v>126</v>
      </c>
      <c r="R841" s="151">
        <v>0</v>
      </c>
      <c r="S841" s="152">
        <v>0.015</v>
      </c>
      <c r="T841" s="153">
        <v>241546</v>
      </c>
      <c r="U841" s="153">
        <v>6190</v>
      </c>
      <c r="V841" s="153">
        <v>6110</v>
      </c>
      <c r="W841" s="153">
        <v>10</v>
      </c>
      <c r="X841" s="151">
        <v>5491</v>
      </c>
      <c r="Y841" s="154">
        <v>0.025585188742517</v>
      </c>
      <c r="Z841" s="154">
        <v>0.0271576998251209</v>
      </c>
      <c r="AA841" s="154">
        <v>0.0242726122707147</v>
      </c>
      <c r="AB841" s="155">
        <v>0.0311645708037179</v>
      </c>
      <c r="AC841" s="156">
        <v>0.00288508755440613</v>
      </c>
      <c r="AD841" s="157">
        <v>67272</v>
      </c>
      <c r="AE841" s="158">
        <v>1786</v>
      </c>
      <c r="AF841" s="158">
        <v>0</v>
      </c>
      <c r="AG841" s="158">
        <v>77329</v>
      </c>
      <c r="AH841" s="158">
        <v>1874</v>
      </c>
      <c r="AI841" s="158">
        <v>3</v>
      </c>
      <c r="AJ841" s="155">
        <v>0.0265489356641693</v>
      </c>
      <c r="AK841" s="155">
        <v>0.024195321289555</v>
      </c>
      <c r="AL841" s="156">
        <v>0.00235361437461433</v>
      </c>
    </row>
    <row r="842" spans="1:38">
      <c r="A842" s="166" t="s">
        <v>375</v>
      </c>
      <c r="B842" s="167" t="s">
        <v>33</v>
      </c>
      <c r="C842" s="167" t="s">
        <v>660</v>
      </c>
      <c r="D842" s="150">
        <v>4163</v>
      </c>
      <c r="E842" s="150">
        <v>141</v>
      </c>
      <c r="F842" s="150">
        <v>74</v>
      </c>
      <c r="G842" s="150">
        <v>0</v>
      </c>
      <c r="H842" s="150">
        <v>0</v>
      </c>
      <c r="I842" s="151">
        <v>5411</v>
      </c>
      <c r="J842" s="151">
        <v>247</v>
      </c>
      <c r="K842" s="151">
        <v>247</v>
      </c>
      <c r="L842" s="151">
        <v>0</v>
      </c>
      <c r="M842" s="151">
        <v>0</v>
      </c>
      <c r="N842" s="151">
        <v>2933</v>
      </c>
      <c r="O842" s="151">
        <v>146</v>
      </c>
      <c r="P842" s="151">
        <v>146</v>
      </c>
      <c r="Q842" s="151">
        <v>60</v>
      </c>
      <c r="R842" s="151">
        <v>0</v>
      </c>
      <c r="S842" s="152">
        <v>0.015</v>
      </c>
      <c r="T842" s="153">
        <v>103057</v>
      </c>
      <c r="U842" s="153">
        <v>4145</v>
      </c>
      <c r="V842" s="153">
        <v>4078</v>
      </c>
      <c r="W842" s="153">
        <v>1</v>
      </c>
      <c r="X842" s="151">
        <v>3543</v>
      </c>
      <c r="Y842" s="154">
        <v>0.0402107571538081</v>
      </c>
      <c r="Z842" s="154">
        <v>0.0338698054287773</v>
      </c>
      <c r="AA842" s="154">
        <v>0.0456477545740159</v>
      </c>
      <c r="AB842" s="155">
        <v>0.0497783839072622</v>
      </c>
      <c r="AC842" s="156">
        <v>-0.0117779491452386</v>
      </c>
      <c r="AD842" s="157">
        <v>28407</v>
      </c>
      <c r="AE842" s="158">
        <v>1267</v>
      </c>
      <c r="AF842" s="158">
        <v>0</v>
      </c>
      <c r="AG842" s="158">
        <v>30610</v>
      </c>
      <c r="AH842" s="158">
        <v>1275</v>
      </c>
      <c r="AI842" s="158">
        <v>1</v>
      </c>
      <c r="AJ842" s="155">
        <v>0.0446016826838455</v>
      </c>
      <c r="AK842" s="155">
        <v>0.0416203854949363</v>
      </c>
      <c r="AL842" s="156">
        <v>0.00298129718890924</v>
      </c>
    </row>
    <row r="843" spans="1:38">
      <c r="A843" s="166" t="s">
        <v>375</v>
      </c>
      <c r="B843" s="167" t="s">
        <v>33</v>
      </c>
      <c r="C843" s="167" t="s">
        <v>661</v>
      </c>
      <c r="D843" s="150">
        <v>10589</v>
      </c>
      <c r="E843" s="150">
        <v>171</v>
      </c>
      <c r="F843" s="150">
        <v>112</v>
      </c>
      <c r="G843" s="150">
        <v>2</v>
      </c>
      <c r="H843" s="150">
        <v>0</v>
      </c>
      <c r="I843" s="151">
        <v>11968</v>
      </c>
      <c r="J843" s="151">
        <v>161</v>
      </c>
      <c r="K843" s="151">
        <v>161</v>
      </c>
      <c r="L843" s="151">
        <v>18</v>
      </c>
      <c r="M843" s="151">
        <v>0</v>
      </c>
      <c r="N843" s="151">
        <v>7173</v>
      </c>
      <c r="O843" s="151">
        <v>138</v>
      </c>
      <c r="P843" s="151">
        <v>138</v>
      </c>
      <c r="Q843" s="151">
        <v>81</v>
      </c>
      <c r="R843" s="151">
        <v>0</v>
      </c>
      <c r="S843" s="152">
        <v>0.015</v>
      </c>
      <c r="T843" s="153">
        <v>251546</v>
      </c>
      <c r="U843" s="153">
        <v>4286</v>
      </c>
      <c r="V843" s="153">
        <v>4225</v>
      </c>
      <c r="W843" s="153">
        <v>2</v>
      </c>
      <c r="X843" s="151">
        <v>3862</v>
      </c>
      <c r="Y843" s="154">
        <v>0.0170306822608986</v>
      </c>
      <c r="Z843" s="154">
        <v>0.0161488336953442</v>
      </c>
      <c r="AA843" s="154">
        <v>0.0134525401069519</v>
      </c>
      <c r="AB843" s="155">
        <v>0.0192388122124634</v>
      </c>
      <c r="AC843" s="156">
        <v>0.00269629358839235</v>
      </c>
      <c r="AD843" s="157">
        <v>67387</v>
      </c>
      <c r="AE843" s="158">
        <v>1252</v>
      </c>
      <c r="AF843" s="158">
        <v>0</v>
      </c>
      <c r="AG843" s="158">
        <v>75816</v>
      </c>
      <c r="AH843" s="158">
        <v>1293</v>
      </c>
      <c r="AI843" s="158">
        <v>1</v>
      </c>
      <c r="AJ843" s="155">
        <v>0.0185792511908825</v>
      </c>
      <c r="AK843" s="155">
        <v>0.0170412577819985</v>
      </c>
      <c r="AL843" s="156">
        <v>0.00153799340888399</v>
      </c>
    </row>
    <row r="844" spans="1:38">
      <c r="A844" s="166" t="s">
        <v>375</v>
      </c>
      <c r="B844" s="167" t="s">
        <v>33</v>
      </c>
      <c r="C844" s="167" t="s">
        <v>662</v>
      </c>
      <c r="D844" s="150">
        <v>9617</v>
      </c>
      <c r="E844" s="150">
        <v>234</v>
      </c>
      <c r="F844" s="150">
        <v>181</v>
      </c>
      <c r="G844" s="150">
        <v>3</v>
      </c>
      <c r="H844" s="150">
        <v>0</v>
      </c>
      <c r="I844" s="151">
        <v>12115</v>
      </c>
      <c r="J844" s="151">
        <v>166</v>
      </c>
      <c r="K844" s="151">
        <v>166</v>
      </c>
      <c r="L844" s="151">
        <v>59</v>
      </c>
      <c r="M844" s="151">
        <v>0</v>
      </c>
      <c r="N844" s="151">
        <v>7245</v>
      </c>
      <c r="O844" s="151">
        <v>176</v>
      </c>
      <c r="P844" s="151">
        <v>176</v>
      </c>
      <c r="Q844" s="151">
        <v>137</v>
      </c>
      <c r="R844" s="151">
        <v>0</v>
      </c>
      <c r="S844" s="152">
        <v>0.015</v>
      </c>
      <c r="T844" s="153">
        <v>244816</v>
      </c>
      <c r="U844" s="153">
        <v>4928</v>
      </c>
      <c r="V844" s="153">
        <v>4874</v>
      </c>
      <c r="W844" s="153">
        <v>2</v>
      </c>
      <c r="X844" s="151">
        <v>4508</v>
      </c>
      <c r="Y844" s="154">
        <v>0.0201212339062806</v>
      </c>
      <c r="Z844" s="154">
        <v>0.0243319122387439</v>
      </c>
      <c r="AA844" s="154">
        <v>0.0137020222864218</v>
      </c>
      <c r="AB844" s="155">
        <v>0.0242926155969634</v>
      </c>
      <c r="AC844" s="156">
        <v>0.0106298899523221</v>
      </c>
      <c r="AD844" s="157">
        <v>66746</v>
      </c>
      <c r="AE844" s="158">
        <v>1404</v>
      </c>
      <c r="AF844" s="158">
        <v>0</v>
      </c>
      <c r="AG844" s="158">
        <v>72446</v>
      </c>
      <c r="AH844" s="158">
        <v>1419</v>
      </c>
      <c r="AI844" s="158">
        <v>1</v>
      </c>
      <c r="AJ844" s="155">
        <v>0.0210349683876187</v>
      </c>
      <c r="AK844" s="155">
        <v>0.0195731993484802</v>
      </c>
      <c r="AL844" s="156">
        <v>0.00146176903913849</v>
      </c>
    </row>
    <row r="845" spans="1:38">
      <c r="A845" s="166" t="s">
        <v>375</v>
      </c>
      <c r="B845" s="167" t="s">
        <v>33</v>
      </c>
      <c r="C845" s="167" t="s">
        <v>663</v>
      </c>
      <c r="D845" s="150">
        <v>8259</v>
      </c>
      <c r="E845" s="150">
        <v>422</v>
      </c>
      <c r="F845" s="150">
        <v>265</v>
      </c>
      <c r="G845" s="150">
        <v>19</v>
      </c>
      <c r="H845" s="150">
        <v>0</v>
      </c>
      <c r="I845" s="151">
        <v>11017</v>
      </c>
      <c r="J845" s="151">
        <v>250</v>
      </c>
      <c r="K845" s="151">
        <v>250</v>
      </c>
      <c r="L845" s="151">
        <v>6</v>
      </c>
      <c r="M845" s="151">
        <v>0</v>
      </c>
      <c r="N845" s="151">
        <v>6520</v>
      </c>
      <c r="O845" s="151">
        <v>301</v>
      </c>
      <c r="P845" s="151">
        <v>301</v>
      </c>
      <c r="Q845" s="151">
        <v>104</v>
      </c>
      <c r="R845" s="151">
        <v>0</v>
      </c>
      <c r="S845" s="152">
        <v>0.015</v>
      </c>
      <c r="T845" s="153">
        <v>217199</v>
      </c>
      <c r="U845" s="153">
        <v>8642</v>
      </c>
      <c r="V845" s="153">
        <v>8478</v>
      </c>
      <c r="W845" s="153">
        <v>4</v>
      </c>
      <c r="X845" s="151">
        <v>7648</v>
      </c>
      <c r="Y845" s="154">
        <v>0.0397699805247722</v>
      </c>
      <c r="Z845" s="154">
        <v>0.0510957743068168</v>
      </c>
      <c r="AA845" s="154">
        <v>0.0226922029590633</v>
      </c>
      <c r="AB845" s="155">
        <v>0.0461656441717791</v>
      </c>
      <c r="AC845" s="156">
        <v>0.0284035713477535</v>
      </c>
      <c r="AD845" s="157">
        <v>58372</v>
      </c>
      <c r="AE845" s="158">
        <v>2332</v>
      </c>
      <c r="AF845" s="158">
        <v>0</v>
      </c>
      <c r="AG845" s="158">
        <v>64133</v>
      </c>
      <c r="AH845" s="158">
        <v>2506</v>
      </c>
      <c r="AI845" s="158">
        <v>1</v>
      </c>
      <c r="AJ845" s="155">
        <v>0.0399506612759542</v>
      </c>
      <c r="AK845" s="155">
        <v>0.0390594545709697</v>
      </c>
      <c r="AL845" s="156">
        <v>0.000891206704984521</v>
      </c>
    </row>
    <row r="846" spans="1:38">
      <c r="A846" s="166" t="s">
        <v>375</v>
      </c>
      <c r="B846" s="167" t="s">
        <v>33</v>
      </c>
      <c r="C846" s="167" t="s">
        <v>664</v>
      </c>
      <c r="D846" s="150">
        <v>7395</v>
      </c>
      <c r="E846" s="150">
        <v>283</v>
      </c>
      <c r="F846" s="150">
        <v>183</v>
      </c>
      <c r="G846" s="150">
        <v>1</v>
      </c>
      <c r="H846" s="150">
        <v>0</v>
      </c>
      <c r="I846" s="151">
        <v>9164</v>
      </c>
      <c r="J846" s="151">
        <v>209</v>
      </c>
      <c r="K846" s="151">
        <v>209</v>
      </c>
      <c r="L846" s="151">
        <v>44</v>
      </c>
      <c r="M846" s="151">
        <v>0</v>
      </c>
      <c r="N846" s="151">
        <v>5566</v>
      </c>
      <c r="O846" s="151">
        <v>252</v>
      </c>
      <c r="P846" s="151">
        <v>252</v>
      </c>
      <c r="Q846" s="151">
        <v>157</v>
      </c>
      <c r="R846" s="151">
        <v>0</v>
      </c>
      <c r="S846" s="152">
        <v>0.015</v>
      </c>
      <c r="T846" s="153">
        <v>182167</v>
      </c>
      <c r="U846" s="153">
        <v>5795</v>
      </c>
      <c r="V846" s="153">
        <v>5694</v>
      </c>
      <c r="W846" s="153">
        <v>4</v>
      </c>
      <c r="X846" s="151">
        <v>5173</v>
      </c>
      <c r="Y846" s="154">
        <v>0.0317895118215703</v>
      </c>
      <c r="Z846" s="154">
        <v>0.0382691007437458</v>
      </c>
      <c r="AA846" s="154">
        <v>0.0228066346573549</v>
      </c>
      <c r="AB846" s="155">
        <v>0.0452748832195473</v>
      </c>
      <c r="AC846" s="156">
        <v>0.0154624660863909</v>
      </c>
      <c r="AD846" s="157">
        <v>50325</v>
      </c>
      <c r="AE846" s="158">
        <v>1648</v>
      </c>
      <c r="AF846" s="158">
        <v>1</v>
      </c>
      <c r="AG846" s="158">
        <v>54113</v>
      </c>
      <c r="AH846" s="158">
        <v>1878</v>
      </c>
      <c r="AI846" s="158">
        <v>3</v>
      </c>
      <c r="AJ846" s="155">
        <v>0.0327272727272727</v>
      </c>
      <c r="AK846" s="155">
        <v>0.0346497144863526</v>
      </c>
      <c r="AL846" s="156">
        <v>-0.0019224417590799</v>
      </c>
    </row>
    <row r="847" spans="1:38">
      <c r="A847" s="166" t="s">
        <v>375</v>
      </c>
      <c r="B847" s="167" t="s">
        <v>33</v>
      </c>
      <c r="C847" s="167" t="s">
        <v>665</v>
      </c>
      <c r="D847" s="150">
        <v>13633</v>
      </c>
      <c r="E847" s="150">
        <v>231</v>
      </c>
      <c r="F847" s="150">
        <v>66</v>
      </c>
      <c r="G847" s="150">
        <v>3</v>
      </c>
      <c r="H847" s="150">
        <v>0</v>
      </c>
      <c r="I847" s="151">
        <v>15560</v>
      </c>
      <c r="J847" s="151">
        <v>148</v>
      </c>
      <c r="K847" s="151">
        <v>148</v>
      </c>
      <c r="L847" s="151">
        <v>3</v>
      </c>
      <c r="M847" s="151">
        <v>0</v>
      </c>
      <c r="N847" s="151">
        <v>11271</v>
      </c>
      <c r="O847" s="151">
        <v>855</v>
      </c>
      <c r="P847" s="151">
        <v>853</v>
      </c>
      <c r="Q847" s="151">
        <v>145</v>
      </c>
      <c r="R847" s="151">
        <v>1</v>
      </c>
      <c r="S847" s="152">
        <v>0.015</v>
      </c>
      <c r="T847" s="153">
        <v>313854</v>
      </c>
      <c r="U847" s="153">
        <v>13862</v>
      </c>
      <c r="V847" s="153">
        <v>13668</v>
      </c>
      <c r="W847" s="153">
        <v>43</v>
      </c>
      <c r="X847" s="151">
        <v>11897</v>
      </c>
      <c r="Y847" s="154">
        <v>0.0440300267003129</v>
      </c>
      <c r="Z847" s="154">
        <v>0.0169441795642925</v>
      </c>
      <c r="AA847" s="154">
        <v>0.00951156812339332</v>
      </c>
      <c r="AB847" s="155">
        <v>0.0757696743855913</v>
      </c>
      <c r="AC847" s="156">
        <v>0.00743261144089921</v>
      </c>
      <c r="AD847" s="157">
        <v>96814</v>
      </c>
      <c r="AE847" s="158">
        <v>4533</v>
      </c>
      <c r="AF847" s="158">
        <v>1</v>
      </c>
      <c r="AG847" s="158">
        <v>99896</v>
      </c>
      <c r="AH847" s="158">
        <v>5023</v>
      </c>
      <c r="AI847" s="158">
        <v>22</v>
      </c>
      <c r="AJ847" s="155">
        <v>0.0468114115727064</v>
      </c>
      <c r="AK847" s="155">
        <v>0.050062064547129</v>
      </c>
      <c r="AL847" s="156">
        <v>-0.00325065297442258</v>
      </c>
    </row>
    <row r="848" spans="1:38">
      <c r="A848" s="166" t="s">
        <v>375</v>
      </c>
      <c r="B848" s="167" t="s">
        <v>33</v>
      </c>
      <c r="C848" s="167" t="s">
        <v>666</v>
      </c>
      <c r="D848" s="150">
        <v>5306</v>
      </c>
      <c r="E848" s="150">
        <v>139</v>
      </c>
      <c r="F848" s="150">
        <v>92</v>
      </c>
      <c r="G848" s="150">
        <v>0</v>
      </c>
      <c r="H848" s="150">
        <v>0</v>
      </c>
      <c r="I848" s="151">
        <v>6531</v>
      </c>
      <c r="J848" s="151">
        <v>100</v>
      </c>
      <c r="K848" s="151">
        <v>99</v>
      </c>
      <c r="L848" s="151">
        <v>9</v>
      </c>
      <c r="M848" s="151">
        <v>0</v>
      </c>
      <c r="N848" s="151">
        <v>3622</v>
      </c>
      <c r="O848" s="151">
        <v>64</v>
      </c>
      <c r="P848" s="151">
        <v>64</v>
      </c>
      <c r="Q848" s="151">
        <v>31</v>
      </c>
      <c r="R848" s="151">
        <v>0</v>
      </c>
      <c r="S848" s="152">
        <v>0.015</v>
      </c>
      <c r="T848" s="153">
        <v>130423</v>
      </c>
      <c r="U848" s="153">
        <v>2502</v>
      </c>
      <c r="V848" s="153">
        <v>2454</v>
      </c>
      <c r="W848" s="153">
        <v>2</v>
      </c>
      <c r="X848" s="151">
        <v>2213</v>
      </c>
      <c r="Y848" s="154">
        <v>0.0191683982119718</v>
      </c>
      <c r="Z848" s="154">
        <v>0.026196758386732</v>
      </c>
      <c r="AA848" s="154">
        <v>0.0153115908742918</v>
      </c>
      <c r="AB848" s="155">
        <v>0.0176697956929873</v>
      </c>
      <c r="AC848" s="156">
        <v>0.0108851675124402</v>
      </c>
      <c r="AD848" s="157">
        <v>34727</v>
      </c>
      <c r="AE848" s="158">
        <v>728</v>
      </c>
      <c r="AF848" s="158">
        <v>0</v>
      </c>
      <c r="AG848" s="158">
        <v>39104</v>
      </c>
      <c r="AH848" s="158">
        <v>720</v>
      </c>
      <c r="AI848" s="158">
        <v>0</v>
      </c>
      <c r="AJ848" s="155">
        <v>0.0209635154202782</v>
      </c>
      <c r="AK848" s="155">
        <v>0.0184124386252046</v>
      </c>
      <c r="AL848" s="156">
        <v>0.00255107679507359</v>
      </c>
    </row>
    <row r="849" spans="1:38">
      <c r="A849" s="166" t="s">
        <v>375</v>
      </c>
      <c r="B849" s="167" t="s">
        <v>33</v>
      </c>
      <c r="C849" s="167" t="s">
        <v>667</v>
      </c>
      <c r="D849" s="150">
        <v>5905</v>
      </c>
      <c r="E849" s="150">
        <v>198</v>
      </c>
      <c r="F849" s="150">
        <v>96</v>
      </c>
      <c r="G849" s="150">
        <v>1</v>
      </c>
      <c r="H849" s="150">
        <v>0</v>
      </c>
      <c r="I849" s="151">
        <v>7544</v>
      </c>
      <c r="J849" s="151">
        <v>95</v>
      </c>
      <c r="K849" s="151">
        <v>95</v>
      </c>
      <c r="L849" s="151">
        <v>13</v>
      </c>
      <c r="M849" s="151">
        <v>0</v>
      </c>
      <c r="N849" s="151">
        <v>4619</v>
      </c>
      <c r="O849" s="151">
        <v>159</v>
      </c>
      <c r="P849" s="151">
        <v>159</v>
      </c>
      <c r="Q849" s="151">
        <v>97</v>
      </c>
      <c r="R849" s="151">
        <v>0</v>
      </c>
      <c r="S849" s="152">
        <v>0.015</v>
      </c>
      <c r="T849" s="153">
        <v>147514</v>
      </c>
      <c r="U849" s="153">
        <v>3421</v>
      </c>
      <c r="V849" s="153">
        <v>3319</v>
      </c>
      <c r="W849" s="153">
        <v>1</v>
      </c>
      <c r="X849" s="151">
        <v>3043</v>
      </c>
      <c r="Y849" s="154">
        <v>0.0231842401399189</v>
      </c>
      <c r="Z849" s="154">
        <v>0.0335309060118544</v>
      </c>
      <c r="AA849" s="154">
        <v>0.012592788971368</v>
      </c>
      <c r="AB849" s="155">
        <v>0.0344230352890236</v>
      </c>
      <c r="AC849" s="156">
        <v>0.0209381170404864</v>
      </c>
      <c r="AD849" s="157">
        <v>41725</v>
      </c>
      <c r="AE849" s="158">
        <v>1061</v>
      </c>
      <c r="AF849" s="158">
        <v>0</v>
      </c>
      <c r="AG849" s="158">
        <v>44429</v>
      </c>
      <c r="AH849" s="158">
        <v>907</v>
      </c>
      <c r="AI849" s="158">
        <v>0</v>
      </c>
      <c r="AJ849" s="155">
        <v>0.0254284002396645</v>
      </c>
      <c r="AK849" s="155">
        <v>0.0204145940714398</v>
      </c>
      <c r="AL849" s="156">
        <v>0.00501380616822465</v>
      </c>
    </row>
    <row r="850" ht="33" spans="1:38">
      <c r="A850" s="166" t="s">
        <v>668</v>
      </c>
      <c r="B850" s="167" t="s">
        <v>1823</v>
      </c>
      <c r="C850" s="167" t="s">
        <v>670</v>
      </c>
      <c r="D850" s="150">
        <v>3108</v>
      </c>
      <c r="E850" s="150">
        <v>57</v>
      </c>
      <c r="F850" s="150">
        <v>38</v>
      </c>
      <c r="G850" s="150">
        <v>0</v>
      </c>
      <c r="H850" s="150">
        <v>0</v>
      </c>
      <c r="I850" s="151">
        <v>3734</v>
      </c>
      <c r="J850" s="151">
        <v>41</v>
      </c>
      <c r="K850" s="151">
        <v>41</v>
      </c>
      <c r="L850" s="151">
        <v>0</v>
      </c>
      <c r="M850" s="151">
        <v>0</v>
      </c>
      <c r="N850" s="151">
        <v>1367</v>
      </c>
      <c r="O850" s="151">
        <v>44</v>
      </c>
      <c r="P850" s="151">
        <v>44</v>
      </c>
      <c r="Q850" s="151">
        <v>15</v>
      </c>
      <c r="R850" s="151">
        <v>0</v>
      </c>
      <c r="S850" s="152">
        <v>0.015</v>
      </c>
      <c r="T850" s="153">
        <v>71844</v>
      </c>
      <c r="U850" s="153">
        <v>1088</v>
      </c>
      <c r="V850" s="153">
        <v>1069</v>
      </c>
      <c r="W850" s="153">
        <v>0</v>
      </c>
      <c r="X850" s="151">
        <v>938</v>
      </c>
      <c r="Y850" s="154">
        <v>0.0151439229441568</v>
      </c>
      <c r="Z850" s="154">
        <v>0.0183397683397683</v>
      </c>
      <c r="AA850" s="154">
        <v>0.0109801821103374</v>
      </c>
      <c r="AB850" s="155">
        <v>0.0321872713972202</v>
      </c>
      <c r="AC850" s="156">
        <v>0.0073595862294309</v>
      </c>
      <c r="AD850" s="157">
        <v>19909</v>
      </c>
      <c r="AE850" s="158">
        <v>336</v>
      </c>
      <c r="AF850" s="158">
        <v>0</v>
      </c>
      <c r="AG850" s="158">
        <v>21976</v>
      </c>
      <c r="AH850" s="158">
        <v>329</v>
      </c>
      <c r="AI850" s="158">
        <v>0</v>
      </c>
      <c r="AJ850" s="155">
        <v>0.0168767893917324</v>
      </c>
      <c r="AK850" s="155">
        <v>0.0149708773207135</v>
      </c>
      <c r="AL850" s="156">
        <v>0.00190591207101888</v>
      </c>
    </row>
    <row r="851" ht="33" spans="1:38">
      <c r="A851" s="166" t="s">
        <v>668</v>
      </c>
      <c r="B851" s="167" t="s">
        <v>1823</v>
      </c>
      <c r="C851" s="167" t="s">
        <v>671</v>
      </c>
      <c r="D851" s="150">
        <v>2637</v>
      </c>
      <c r="E851" s="150">
        <v>51</v>
      </c>
      <c r="F851" s="150">
        <v>36</v>
      </c>
      <c r="G851" s="150">
        <v>4</v>
      </c>
      <c r="H851" s="150">
        <v>0</v>
      </c>
      <c r="I851" s="151">
        <v>3151</v>
      </c>
      <c r="J851" s="151">
        <v>48</v>
      </c>
      <c r="K851" s="151">
        <v>48</v>
      </c>
      <c r="L851" s="151">
        <v>9</v>
      </c>
      <c r="M851" s="151">
        <v>0</v>
      </c>
      <c r="N851" s="151">
        <v>1184</v>
      </c>
      <c r="O851" s="151">
        <v>27</v>
      </c>
      <c r="P851" s="151">
        <v>27</v>
      </c>
      <c r="Q851" s="151">
        <v>7</v>
      </c>
      <c r="R851" s="151">
        <v>0</v>
      </c>
      <c r="S851" s="152">
        <v>0.015</v>
      </c>
      <c r="T851" s="153">
        <v>60755</v>
      </c>
      <c r="U851" s="153">
        <v>890</v>
      </c>
      <c r="V851" s="153">
        <v>875</v>
      </c>
      <c r="W851" s="153">
        <v>0</v>
      </c>
      <c r="X851" s="151">
        <v>769</v>
      </c>
      <c r="Y851" s="154">
        <v>0.0146490000822978</v>
      </c>
      <c r="Z851" s="154">
        <v>0.0193401592718999</v>
      </c>
      <c r="AA851" s="154">
        <v>0.0152332592827674</v>
      </c>
      <c r="AB851" s="155">
        <v>0.0228040540540541</v>
      </c>
      <c r="AC851" s="156">
        <v>0.00410689998913251</v>
      </c>
      <c r="AD851" s="157">
        <v>16385</v>
      </c>
      <c r="AE851" s="158">
        <v>254</v>
      </c>
      <c r="AF851" s="158">
        <v>0</v>
      </c>
      <c r="AG851" s="158">
        <v>19072</v>
      </c>
      <c r="AH851" s="158">
        <v>267</v>
      </c>
      <c r="AI851" s="158">
        <v>0</v>
      </c>
      <c r="AJ851" s="155">
        <v>0.0155019835215136</v>
      </c>
      <c r="AK851" s="155">
        <v>0.0139995805369128</v>
      </c>
      <c r="AL851" s="156">
        <v>0.00150240298460083</v>
      </c>
    </row>
    <row r="852" ht="33" spans="1:38">
      <c r="A852" s="166" t="s">
        <v>668</v>
      </c>
      <c r="B852" s="167" t="s">
        <v>1823</v>
      </c>
      <c r="C852" s="167" t="s">
        <v>672</v>
      </c>
      <c r="D852" s="150">
        <v>4277</v>
      </c>
      <c r="E852" s="150">
        <v>68</v>
      </c>
      <c r="F852" s="150">
        <v>52</v>
      </c>
      <c r="G852" s="150">
        <v>0</v>
      </c>
      <c r="H852" s="150">
        <v>0</v>
      </c>
      <c r="I852" s="151">
        <v>4949</v>
      </c>
      <c r="J852" s="151">
        <v>37</v>
      </c>
      <c r="K852" s="151">
        <v>37</v>
      </c>
      <c r="L852" s="151">
        <v>0</v>
      </c>
      <c r="M852" s="151">
        <v>0</v>
      </c>
      <c r="N852" s="151">
        <v>1838</v>
      </c>
      <c r="O852" s="151">
        <v>54</v>
      </c>
      <c r="P852" s="151">
        <v>54</v>
      </c>
      <c r="Q852" s="151">
        <v>14</v>
      </c>
      <c r="R852" s="151">
        <v>0</v>
      </c>
      <c r="S852" s="152">
        <v>0.015</v>
      </c>
      <c r="T852" s="153">
        <v>94990</v>
      </c>
      <c r="U852" s="153">
        <v>1299</v>
      </c>
      <c r="V852" s="153">
        <v>1282</v>
      </c>
      <c r="W852" s="153">
        <v>0</v>
      </c>
      <c r="X852" s="151">
        <v>1128</v>
      </c>
      <c r="Y852" s="154">
        <v>0.0136751236972313</v>
      </c>
      <c r="Z852" s="154">
        <v>0.0158989946223989</v>
      </c>
      <c r="AA852" s="154">
        <v>0.00747625782986462</v>
      </c>
      <c r="AB852" s="155">
        <v>0.029379760609358</v>
      </c>
      <c r="AC852" s="156">
        <v>0.00842273679253426</v>
      </c>
      <c r="AD852" s="157">
        <v>26547</v>
      </c>
      <c r="AE852" s="158">
        <v>401</v>
      </c>
      <c r="AF852" s="158">
        <v>0</v>
      </c>
      <c r="AG852" s="158">
        <v>29184</v>
      </c>
      <c r="AH852" s="158">
        <v>380</v>
      </c>
      <c r="AI852" s="158">
        <v>0</v>
      </c>
      <c r="AJ852" s="155">
        <v>0.0151052849662862</v>
      </c>
      <c r="AK852" s="155">
        <v>0.0130208333333333</v>
      </c>
      <c r="AL852" s="156">
        <v>0.00208445163295288</v>
      </c>
    </row>
    <row r="853" ht="33" spans="1:38">
      <c r="A853" s="166" t="s">
        <v>668</v>
      </c>
      <c r="B853" s="167" t="s">
        <v>1823</v>
      </c>
      <c r="C853" s="167" t="s">
        <v>673</v>
      </c>
      <c r="D853" s="150">
        <v>4596</v>
      </c>
      <c r="E853" s="150">
        <v>56</v>
      </c>
      <c r="F853" s="150">
        <v>41</v>
      </c>
      <c r="G853" s="150">
        <v>0</v>
      </c>
      <c r="H853" s="150">
        <v>0</v>
      </c>
      <c r="I853" s="151">
        <v>5176</v>
      </c>
      <c r="J853" s="151">
        <v>68</v>
      </c>
      <c r="K853" s="151">
        <v>68</v>
      </c>
      <c r="L853" s="151">
        <v>2</v>
      </c>
      <c r="M853" s="151">
        <v>0</v>
      </c>
      <c r="N853" s="151">
        <v>2005</v>
      </c>
      <c r="O853" s="151">
        <v>35</v>
      </c>
      <c r="P853" s="151">
        <v>35</v>
      </c>
      <c r="Q853" s="151">
        <v>17</v>
      </c>
      <c r="R853" s="151">
        <v>0</v>
      </c>
      <c r="S853" s="152">
        <v>0.015</v>
      </c>
      <c r="T853" s="153">
        <v>102890</v>
      </c>
      <c r="U853" s="153">
        <v>1258</v>
      </c>
      <c r="V853" s="153">
        <v>1243</v>
      </c>
      <c r="W853" s="153">
        <v>0</v>
      </c>
      <c r="X853" s="151">
        <v>1093</v>
      </c>
      <c r="Y853" s="154">
        <v>0.0122266498201963</v>
      </c>
      <c r="Z853" s="154">
        <v>0.0121845082680592</v>
      </c>
      <c r="AA853" s="154">
        <v>0.0131375579598145</v>
      </c>
      <c r="AB853" s="155">
        <v>0.0174563591022444</v>
      </c>
      <c r="AC853" s="156">
        <v>-0.000953049691755347</v>
      </c>
      <c r="AD853" s="157">
        <v>27922</v>
      </c>
      <c r="AE853" s="158">
        <v>402</v>
      </c>
      <c r="AF853" s="158">
        <v>0</v>
      </c>
      <c r="AG853" s="158">
        <v>31810</v>
      </c>
      <c r="AH853" s="158">
        <v>353</v>
      </c>
      <c r="AI853" s="158">
        <v>0</v>
      </c>
      <c r="AJ853" s="155">
        <v>0.0143972494806962</v>
      </c>
      <c r="AK853" s="155">
        <v>0.0110971392643823</v>
      </c>
      <c r="AL853" s="156">
        <v>0.00330011021631395</v>
      </c>
    </row>
    <row r="854" ht="33" spans="1:38">
      <c r="A854" s="166" t="s">
        <v>668</v>
      </c>
      <c r="B854" s="167" t="s">
        <v>1823</v>
      </c>
      <c r="C854" s="167" t="s">
        <v>674</v>
      </c>
      <c r="D854" s="150">
        <v>1846</v>
      </c>
      <c r="E854" s="150">
        <v>35</v>
      </c>
      <c r="F854" s="150">
        <v>26</v>
      </c>
      <c r="G854" s="150">
        <v>0</v>
      </c>
      <c r="H854" s="150">
        <v>0</v>
      </c>
      <c r="I854" s="151">
        <v>2281</v>
      </c>
      <c r="J854" s="151">
        <v>28</v>
      </c>
      <c r="K854" s="151">
        <v>28</v>
      </c>
      <c r="L854" s="151">
        <v>0</v>
      </c>
      <c r="M854" s="151">
        <v>0</v>
      </c>
      <c r="N854" s="151">
        <v>802</v>
      </c>
      <c r="O854" s="151">
        <v>21</v>
      </c>
      <c r="P854" s="151">
        <v>21</v>
      </c>
      <c r="Q854" s="151">
        <v>3</v>
      </c>
      <c r="R854" s="151">
        <v>0</v>
      </c>
      <c r="S854" s="152">
        <v>0.015</v>
      </c>
      <c r="T854" s="153">
        <v>43795</v>
      </c>
      <c r="U854" s="153">
        <v>585</v>
      </c>
      <c r="V854" s="153">
        <v>576</v>
      </c>
      <c r="W854" s="153">
        <v>0</v>
      </c>
      <c r="X854" s="151">
        <v>498</v>
      </c>
      <c r="Y854" s="154">
        <v>0.0133576892339308</v>
      </c>
      <c r="Z854" s="154">
        <v>0.0189599133261105</v>
      </c>
      <c r="AA854" s="154">
        <v>0.0122753178430513</v>
      </c>
      <c r="AB854" s="155">
        <v>0.0261845386533666</v>
      </c>
      <c r="AC854" s="156">
        <v>0.00668459548305922</v>
      </c>
      <c r="AD854" s="157">
        <v>12022</v>
      </c>
      <c r="AE854" s="158">
        <v>168</v>
      </c>
      <c r="AF854" s="158">
        <v>0</v>
      </c>
      <c r="AG854" s="158">
        <v>13423</v>
      </c>
      <c r="AH854" s="158">
        <v>183</v>
      </c>
      <c r="AI854" s="158">
        <v>0</v>
      </c>
      <c r="AJ854" s="155">
        <v>0.0139743803027782</v>
      </c>
      <c r="AK854" s="155">
        <v>0.0136333159502347</v>
      </c>
      <c r="AL854" s="156">
        <v>0.000341064352543568</v>
      </c>
    </row>
    <row r="855" ht="33" spans="1:38">
      <c r="A855" s="166" t="s">
        <v>668</v>
      </c>
      <c r="B855" s="167" t="s">
        <v>1823</v>
      </c>
      <c r="C855" s="167" t="s">
        <v>675</v>
      </c>
      <c r="D855" s="150">
        <v>3044</v>
      </c>
      <c r="E855" s="150">
        <v>51</v>
      </c>
      <c r="F855" s="150">
        <v>34</v>
      </c>
      <c r="G855" s="150">
        <v>0</v>
      </c>
      <c r="H855" s="150">
        <v>0</v>
      </c>
      <c r="I855" s="151">
        <v>3577</v>
      </c>
      <c r="J855" s="151">
        <v>25</v>
      </c>
      <c r="K855" s="151">
        <v>25</v>
      </c>
      <c r="L855" s="151">
        <v>1</v>
      </c>
      <c r="M855" s="151">
        <v>0</v>
      </c>
      <c r="N855" s="151">
        <v>1300</v>
      </c>
      <c r="O855" s="151">
        <v>45</v>
      </c>
      <c r="P855" s="151">
        <v>45</v>
      </c>
      <c r="Q855" s="151">
        <v>20</v>
      </c>
      <c r="R855" s="151">
        <v>0</v>
      </c>
      <c r="S855" s="152">
        <v>0.015</v>
      </c>
      <c r="T855" s="153">
        <v>69797</v>
      </c>
      <c r="U855" s="153">
        <v>873</v>
      </c>
      <c r="V855" s="153">
        <v>856</v>
      </c>
      <c r="W855" s="153">
        <v>0</v>
      </c>
      <c r="X855" s="151">
        <v>756</v>
      </c>
      <c r="Y855" s="154">
        <v>0.0125077009040503</v>
      </c>
      <c r="Z855" s="154">
        <v>0.016754270696452</v>
      </c>
      <c r="AA855" s="154">
        <v>0.00698909700866648</v>
      </c>
      <c r="AB855" s="155">
        <v>0.0346153846153846</v>
      </c>
      <c r="AC855" s="156">
        <v>0.00976517368778556</v>
      </c>
      <c r="AD855" s="157">
        <v>19105</v>
      </c>
      <c r="AE855" s="158">
        <v>253</v>
      </c>
      <c r="AF855" s="158">
        <v>0</v>
      </c>
      <c r="AG855" s="158">
        <v>21382</v>
      </c>
      <c r="AH855" s="158">
        <v>305</v>
      </c>
      <c r="AI855" s="158">
        <v>0</v>
      </c>
      <c r="AJ855" s="155">
        <v>0.0132426066474745</v>
      </c>
      <c r="AK855" s="155">
        <v>0.0142643344869516</v>
      </c>
      <c r="AL855" s="156">
        <v>-0.00102172783947716</v>
      </c>
    </row>
    <row r="856" ht="33" spans="1:38">
      <c r="A856" s="166" t="s">
        <v>668</v>
      </c>
      <c r="B856" s="167" t="s">
        <v>1823</v>
      </c>
      <c r="C856" s="167" t="s">
        <v>676</v>
      </c>
      <c r="D856" s="150">
        <v>2122</v>
      </c>
      <c r="E856" s="150">
        <v>31</v>
      </c>
      <c r="F856" s="150">
        <v>22</v>
      </c>
      <c r="G856" s="150">
        <v>0</v>
      </c>
      <c r="H856" s="150">
        <v>0</v>
      </c>
      <c r="I856" s="151">
        <v>2573</v>
      </c>
      <c r="J856" s="151">
        <v>28</v>
      </c>
      <c r="K856" s="151">
        <v>28</v>
      </c>
      <c r="L856" s="151">
        <v>2</v>
      </c>
      <c r="M856" s="151">
        <v>0</v>
      </c>
      <c r="N856" s="151">
        <v>991</v>
      </c>
      <c r="O856" s="151">
        <v>22</v>
      </c>
      <c r="P856" s="151">
        <v>22</v>
      </c>
      <c r="Q856" s="151">
        <v>5</v>
      </c>
      <c r="R856" s="151">
        <v>0</v>
      </c>
      <c r="S856" s="152">
        <v>0.015</v>
      </c>
      <c r="T856" s="153">
        <v>48525</v>
      </c>
      <c r="U856" s="153">
        <v>603</v>
      </c>
      <c r="V856" s="153">
        <v>593</v>
      </c>
      <c r="W856" s="153">
        <v>0</v>
      </c>
      <c r="X856" s="151">
        <v>524</v>
      </c>
      <c r="Y856" s="154">
        <v>0.0124265842349304</v>
      </c>
      <c r="Z856" s="154">
        <v>0.0146088595664467</v>
      </c>
      <c r="AA856" s="154">
        <v>0.0108822386319471</v>
      </c>
      <c r="AB856" s="155">
        <v>0.0221997981836529</v>
      </c>
      <c r="AC856" s="156">
        <v>0.00372662093449961</v>
      </c>
      <c r="AD856" s="157">
        <v>13701</v>
      </c>
      <c r="AE856" s="158">
        <v>170</v>
      </c>
      <c r="AF856" s="158">
        <v>0</v>
      </c>
      <c r="AG856" s="158">
        <v>14942</v>
      </c>
      <c r="AH856" s="158">
        <v>205</v>
      </c>
      <c r="AI856" s="158">
        <v>0</v>
      </c>
      <c r="AJ856" s="155">
        <v>0.0124078534413546</v>
      </c>
      <c r="AK856" s="155">
        <v>0.013719716236113</v>
      </c>
      <c r="AL856" s="156">
        <v>-0.00131186279475832</v>
      </c>
    </row>
    <row r="857" ht="33" spans="1:38">
      <c r="A857" s="166" t="s">
        <v>668</v>
      </c>
      <c r="B857" s="167" t="s">
        <v>1823</v>
      </c>
      <c r="C857" s="167" t="s">
        <v>677</v>
      </c>
      <c r="D857" s="150">
        <v>2941</v>
      </c>
      <c r="E857" s="150">
        <v>23</v>
      </c>
      <c r="F857" s="150">
        <v>13</v>
      </c>
      <c r="G857" s="150">
        <v>0</v>
      </c>
      <c r="H857" s="150">
        <v>0</v>
      </c>
      <c r="I857" s="151">
        <v>3371</v>
      </c>
      <c r="J857" s="151">
        <v>41</v>
      </c>
      <c r="K857" s="151">
        <v>41</v>
      </c>
      <c r="L857" s="151">
        <v>2</v>
      </c>
      <c r="M857" s="151">
        <v>0</v>
      </c>
      <c r="N857" s="151">
        <v>1311</v>
      </c>
      <c r="O857" s="151">
        <v>20</v>
      </c>
      <c r="P857" s="151">
        <v>20</v>
      </c>
      <c r="Q857" s="151">
        <v>7</v>
      </c>
      <c r="R857" s="151">
        <v>0</v>
      </c>
      <c r="S857" s="152">
        <v>0.015</v>
      </c>
      <c r="T857" s="153">
        <v>67096</v>
      </c>
      <c r="U857" s="153">
        <v>796</v>
      </c>
      <c r="V857" s="153">
        <v>786</v>
      </c>
      <c r="W857" s="153">
        <v>0</v>
      </c>
      <c r="X857" s="151">
        <v>708</v>
      </c>
      <c r="Y857" s="154">
        <v>0.0118635984261357</v>
      </c>
      <c r="Z857" s="154">
        <v>0.00782046922815369</v>
      </c>
      <c r="AA857" s="154">
        <v>0.0121625630376743</v>
      </c>
      <c r="AB857" s="155">
        <v>0.015255530129672</v>
      </c>
      <c r="AC857" s="156">
        <v>-0.00434209380952059</v>
      </c>
      <c r="AD857" s="157">
        <v>18068</v>
      </c>
      <c r="AE857" s="158">
        <v>213</v>
      </c>
      <c r="AF857" s="158">
        <v>0</v>
      </c>
      <c r="AG857" s="158">
        <v>20799</v>
      </c>
      <c r="AH857" s="158">
        <v>266</v>
      </c>
      <c r="AI857" s="158">
        <v>0</v>
      </c>
      <c r="AJ857" s="155">
        <v>0.0117887978746956</v>
      </c>
      <c r="AK857" s="155">
        <v>0.0127890763979037</v>
      </c>
      <c r="AL857" s="156">
        <v>-0.00100027852320815</v>
      </c>
    </row>
    <row r="858" ht="33" spans="1:38">
      <c r="A858" s="166" t="s">
        <v>668</v>
      </c>
      <c r="B858" s="167" t="s">
        <v>1823</v>
      </c>
      <c r="C858" s="167" t="s">
        <v>678</v>
      </c>
      <c r="D858" s="150">
        <v>3602</v>
      </c>
      <c r="E858" s="150">
        <v>61</v>
      </c>
      <c r="F858" s="150">
        <v>48</v>
      </c>
      <c r="G858" s="150">
        <v>0</v>
      </c>
      <c r="H858" s="150">
        <v>0</v>
      </c>
      <c r="I858" s="151">
        <v>4208</v>
      </c>
      <c r="J858" s="151">
        <v>47</v>
      </c>
      <c r="K858" s="151">
        <v>46</v>
      </c>
      <c r="L858" s="151">
        <v>4</v>
      </c>
      <c r="M858" s="151">
        <v>0</v>
      </c>
      <c r="N858" s="151">
        <v>1664</v>
      </c>
      <c r="O858" s="151">
        <v>81</v>
      </c>
      <c r="P858" s="151">
        <v>81</v>
      </c>
      <c r="Q858" s="151">
        <v>29</v>
      </c>
      <c r="R858" s="151">
        <v>0</v>
      </c>
      <c r="S858" s="152">
        <v>0.015</v>
      </c>
      <c r="T858" s="153">
        <v>82278</v>
      </c>
      <c r="U858" s="153">
        <v>1318</v>
      </c>
      <c r="V858" s="153">
        <v>1304</v>
      </c>
      <c r="W858" s="153">
        <v>0</v>
      </c>
      <c r="X858" s="151">
        <v>1143</v>
      </c>
      <c r="Y858" s="154">
        <v>0.0160188628795061</v>
      </c>
      <c r="Z858" s="154">
        <v>0.0169350360910605</v>
      </c>
      <c r="AA858" s="154">
        <v>0.0111692015209125</v>
      </c>
      <c r="AB858" s="155">
        <v>0.0486778846153846</v>
      </c>
      <c r="AC858" s="156">
        <v>0.00576583457014797</v>
      </c>
      <c r="AD858" s="157">
        <v>22963</v>
      </c>
      <c r="AE858" s="158">
        <v>405</v>
      </c>
      <c r="AF858" s="158">
        <v>0</v>
      </c>
      <c r="AG858" s="158">
        <v>25223</v>
      </c>
      <c r="AH858" s="158">
        <v>392</v>
      </c>
      <c r="AI858" s="158">
        <v>0</v>
      </c>
      <c r="AJ858" s="155">
        <v>0.0176370683273092</v>
      </c>
      <c r="AK858" s="155">
        <v>0.0155413709709392</v>
      </c>
      <c r="AL858" s="156">
        <v>0.00209569735636993</v>
      </c>
    </row>
    <row r="859" ht="33" spans="1:38">
      <c r="A859" s="166" t="s">
        <v>668</v>
      </c>
      <c r="B859" s="167" t="s">
        <v>1824</v>
      </c>
      <c r="C859" s="167" t="s">
        <v>679</v>
      </c>
      <c r="D859" s="150">
        <v>2880</v>
      </c>
      <c r="E859" s="150">
        <v>47</v>
      </c>
      <c r="F859" s="150">
        <v>27</v>
      </c>
      <c r="G859" s="150">
        <v>0</v>
      </c>
      <c r="H859" s="150">
        <v>0</v>
      </c>
      <c r="I859" s="151">
        <v>3694</v>
      </c>
      <c r="J859" s="151">
        <v>48</v>
      </c>
      <c r="K859" s="151">
        <v>48</v>
      </c>
      <c r="L859" s="151">
        <v>4</v>
      </c>
      <c r="M859" s="151">
        <v>0</v>
      </c>
      <c r="N859" s="151">
        <v>1572</v>
      </c>
      <c r="O859" s="151">
        <v>38</v>
      </c>
      <c r="P859" s="151">
        <v>38</v>
      </c>
      <c r="Q859" s="151">
        <v>23</v>
      </c>
      <c r="R859" s="151">
        <v>0</v>
      </c>
      <c r="S859" s="152">
        <v>0.015</v>
      </c>
      <c r="T859" s="153">
        <v>70700</v>
      </c>
      <c r="U859" s="153">
        <v>1165</v>
      </c>
      <c r="V859" s="153">
        <v>1145</v>
      </c>
      <c r="W859" s="153">
        <v>0</v>
      </c>
      <c r="X859" s="151">
        <v>1037</v>
      </c>
      <c r="Y859" s="154">
        <v>0.0164780763790665</v>
      </c>
      <c r="Z859" s="154">
        <v>0.0163194444444444</v>
      </c>
      <c r="AA859" s="154">
        <v>0.0129940443963184</v>
      </c>
      <c r="AB859" s="155">
        <v>0.0241730279898219</v>
      </c>
      <c r="AC859" s="156">
        <v>0.00332540004812609</v>
      </c>
      <c r="AD859" s="157">
        <v>19208</v>
      </c>
      <c r="AE859" s="158">
        <v>327</v>
      </c>
      <c r="AF859" s="158">
        <v>0</v>
      </c>
      <c r="AG859" s="158">
        <v>21746</v>
      </c>
      <c r="AH859" s="158">
        <v>309</v>
      </c>
      <c r="AI859" s="158">
        <v>0</v>
      </c>
      <c r="AJ859" s="155">
        <v>0.0170241566014161</v>
      </c>
      <c r="AK859" s="155">
        <v>0.0142095097949048</v>
      </c>
      <c r="AL859" s="156">
        <v>0.00281464680651126</v>
      </c>
    </row>
    <row r="860" ht="33" spans="1:38">
      <c r="A860" s="166" t="s">
        <v>668</v>
      </c>
      <c r="B860" s="167" t="s">
        <v>1824</v>
      </c>
      <c r="C860" s="167" t="s">
        <v>680</v>
      </c>
      <c r="D860" s="150">
        <v>5727</v>
      </c>
      <c r="E860" s="150">
        <v>71</v>
      </c>
      <c r="F860" s="150">
        <v>56</v>
      </c>
      <c r="G860" s="150">
        <v>2</v>
      </c>
      <c r="H860" s="150">
        <v>0</v>
      </c>
      <c r="I860" s="151">
        <v>6862</v>
      </c>
      <c r="J860" s="151">
        <v>68</v>
      </c>
      <c r="K860" s="151">
        <v>68</v>
      </c>
      <c r="L860" s="151">
        <v>24</v>
      </c>
      <c r="M860" s="151">
        <v>0</v>
      </c>
      <c r="N860" s="151">
        <v>4092</v>
      </c>
      <c r="O860" s="151">
        <v>34</v>
      </c>
      <c r="P860" s="151">
        <v>34</v>
      </c>
      <c r="Q860" s="151">
        <v>31</v>
      </c>
      <c r="R860" s="151">
        <v>0</v>
      </c>
      <c r="S860" s="152">
        <v>0.015</v>
      </c>
      <c r="T860" s="153">
        <v>149259</v>
      </c>
      <c r="U860" s="153">
        <v>1542</v>
      </c>
      <c r="V860" s="153">
        <v>1527</v>
      </c>
      <c r="W860" s="153">
        <v>3</v>
      </c>
      <c r="X860" s="151">
        <v>1405</v>
      </c>
      <c r="Y860" s="154">
        <v>0.0103109360239584</v>
      </c>
      <c r="Z860" s="154">
        <v>0.0123974157499563</v>
      </c>
      <c r="AA860" s="154">
        <v>0.00990964733313903</v>
      </c>
      <c r="AB860" s="155">
        <v>0.0083088954056696</v>
      </c>
      <c r="AC860" s="156">
        <v>0.00248776841681732</v>
      </c>
      <c r="AD860" s="157">
        <v>40409</v>
      </c>
      <c r="AE860" s="158">
        <v>442</v>
      </c>
      <c r="AF860" s="158">
        <v>0</v>
      </c>
      <c r="AG860" s="158">
        <v>46059</v>
      </c>
      <c r="AH860" s="158">
        <v>447</v>
      </c>
      <c r="AI860" s="158">
        <v>1</v>
      </c>
      <c r="AJ860" s="155">
        <v>0.0109381573411864</v>
      </c>
      <c r="AK860" s="155">
        <v>0.00968323237586574</v>
      </c>
      <c r="AL860" s="156">
        <v>0.00125492496532063</v>
      </c>
    </row>
    <row r="861" ht="33" spans="1:38">
      <c r="A861" s="166" t="s">
        <v>668</v>
      </c>
      <c r="B861" s="167" t="s">
        <v>1824</v>
      </c>
      <c r="C861" s="167" t="s">
        <v>681</v>
      </c>
      <c r="D861" s="150">
        <v>1932</v>
      </c>
      <c r="E861" s="150">
        <v>23</v>
      </c>
      <c r="F861" s="150">
        <v>15</v>
      </c>
      <c r="G861" s="150">
        <v>1</v>
      </c>
      <c r="H861" s="150">
        <v>0</v>
      </c>
      <c r="I861" s="151">
        <v>2578</v>
      </c>
      <c r="J861" s="151">
        <v>25</v>
      </c>
      <c r="K861" s="151">
        <v>25</v>
      </c>
      <c r="L861" s="151">
        <v>2</v>
      </c>
      <c r="M861" s="151">
        <v>0</v>
      </c>
      <c r="N861" s="151">
        <v>1157</v>
      </c>
      <c r="O861" s="151">
        <v>12</v>
      </c>
      <c r="P861" s="151">
        <v>12</v>
      </c>
      <c r="Q861" s="151">
        <v>6</v>
      </c>
      <c r="R861" s="151">
        <v>0</v>
      </c>
      <c r="S861" s="152">
        <v>0.015</v>
      </c>
      <c r="T861" s="153">
        <v>49449</v>
      </c>
      <c r="U861" s="153">
        <v>677</v>
      </c>
      <c r="V861" s="153">
        <v>669</v>
      </c>
      <c r="W861" s="153">
        <v>1</v>
      </c>
      <c r="X861" s="151">
        <v>609</v>
      </c>
      <c r="Y861" s="154">
        <v>0.0136706505692734</v>
      </c>
      <c r="Z861" s="154">
        <v>0.0119047619047619</v>
      </c>
      <c r="AA861" s="154">
        <v>0.00969743987587277</v>
      </c>
      <c r="AB861" s="155">
        <v>0.010371650821089</v>
      </c>
      <c r="AC861" s="156">
        <v>0.00220732202888914</v>
      </c>
      <c r="AD861" s="157">
        <v>13538</v>
      </c>
      <c r="AE861" s="158">
        <v>163</v>
      </c>
      <c r="AF861" s="158">
        <v>0</v>
      </c>
      <c r="AG861" s="158">
        <v>15106</v>
      </c>
      <c r="AH861" s="158">
        <v>220</v>
      </c>
      <c r="AI861" s="158">
        <v>0</v>
      </c>
      <c r="AJ861" s="155">
        <v>0.0120401831880632</v>
      </c>
      <c r="AK861" s="155">
        <v>0.0145637495035085</v>
      </c>
      <c r="AL861" s="156">
        <v>-0.00252356631544531</v>
      </c>
    </row>
    <row r="862" ht="33" spans="1:38">
      <c r="A862" s="166" t="s">
        <v>668</v>
      </c>
      <c r="B862" s="167" t="s">
        <v>1824</v>
      </c>
      <c r="C862" s="167" t="s">
        <v>682</v>
      </c>
      <c r="D862" s="150">
        <v>5715</v>
      </c>
      <c r="E862" s="150">
        <v>67</v>
      </c>
      <c r="F862" s="150">
        <v>46</v>
      </c>
      <c r="G862" s="150">
        <v>1</v>
      </c>
      <c r="H862" s="150">
        <v>0</v>
      </c>
      <c r="I862" s="151">
        <v>6340</v>
      </c>
      <c r="J862" s="151">
        <v>98</v>
      </c>
      <c r="K862" s="151">
        <v>98</v>
      </c>
      <c r="L862" s="151">
        <v>6</v>
      </c>
      <c r="M862" s="151">
        <v>0</v>
      </c>
      <c r="N862" s="151">
        <v>4182</v>
      </c>
      <c r="O862" s="151">
        <v>71</v>
      </c>
      <c r="P862" s="151">
        <v>71</v>
      </c>
      <c r="Q862" s="151">
        <v>31</v>
      </c>
      <c r="R862" s="151">
        <v>0</v>
      </c>
      <c r="S862" s="152">
        <v>0.015</v>
      </c>
      <c r="T862" s="153">
        <v>142219</v>
      </c>
      <c r="U862" s="153">
        <v>2137</v>
      </c>
      <c r="V862" s="153">
        <v>2115</v>
      </c>
      <c r="W862" s="153">
        <v>0</v>
      </c>
      <c r="X862" s="151">
        <v>1923</v>
      </c>
      <c r="Y862" s="154">
        <v>0.0150261216855694</v>
      </c>
      <c r="Z862" s="154">
        <v>0.0117235345581802</v>
      </c>
      <c r="AA862" s="154">
        <v>0.0154574132492114</v>
      </c>
      <c r="AB862" s="155">
        <v>0.0169775227164036</v>
      </c>
      <c r="AC862" s="156">
        <v>-0.00373387869103113</v>
      </c>
      <c r="AD862" s="157">
        <v>39173</v>
      </c>
      <c r="AE862" s="158">
        <v>624</v>
      </c>
      <c r="AF862" s="158">
        <v>0</v>
      </c>
      <c r="AG862" s="158">
        <v>43874</v>
      </c>
      <c r="AH862" s="158">
        <v>645</v>
      </c>
      <c r="AI862" s="158">
        <v>0</v>
      </c>
      <c r="AJ862" s="155">
        <v>0.0159293390855947</v>
      </c>
      <c r="AK862" s="155">
        <v>0.014701189770707</v>
      </c>
      <c r="AL862" s="156">
        <v>0.00122814931488765</v>
      </c>
    </row>
    <row r="863" ht="33" spans="1:38">
      <c r="A863" s="166" t="s">
        <v>668</v>
      </c>
      <c r="B863" s="167" t="s">
        <v>1824</v>
      </c>
      <c r="C863" s="167" t="s">
        <v>683</v>
      </c>
      <c r="D863" s="150">
        <v>1184</v>
      </c>
      <c r="E863" s="150">
        <v>13</v>
      </c>
      <c r="F863" s="150">
        <v>7</v>
      </c>
      <c r="G863" s="150">
        <v>0</v>
      </c>
      <c r="H863" s="150">
        <v>0</v>
      </c>
      <c r="I863" s="151">
        <v>1510</v>
      </c>
      <c r="J863" s="151">
        <v>23</v>
      </c>
      <c r="K863" s="151">
        <v>23</v>
      </c>
      <c r="L863" s="151">
        <v>0</v>
      </c>
      <c r="M863" s="151">
        <v>0</v>
      </c>
      <c r="N863" s="151">
        <v>600</v>
      </c>
      <c r="O863" s="151">
        <v>6</v>
      </c>
      <c r="P863" s="151">
        <v>6</v>
      </c>
      <c r="Q863" s="151">
        <v>3</v>
      </c>
      <c r="R863" s="151">
        <v>0</v>
      </c>
      <c r="S863" s="152">
        <v>0.015</v>
      </c>
      <c r="T863" s="153">
        <v>29446</v>
      </c>
      <c r="U863" s="153">
        <v>370</v>
      </c>
      <c r="V863" s="153">
        <v>364</v>
      </c>
      <c r="W863" s="153">
        <v>0</v>
      </c>
      <c r="X863" s="151">
        <v>324</v>
      </c>
      <c r="Y863" s="154">
        <v>0.0125653739047748</v>
      </c>
      <c r="Z863" s="154">
        <v>0.0109797297297297</v>
      </c>
      <c r="AA863" s="154">
        <v>0.0152317880794702</v>
      </c>
      <c r="AB863" s="155">
        <v>0.01</v>
      </c>
      <c r="AC863" s="156">
        <v>-0.00425205834974047</v>
      </c>
      <c r="AD863" s="157">
        <v>7912</v>
      </c>
      <c r="AE863" s="158">
        <v>110</v>
      </c>
      <c r="AF863" s="158">
        <v>0</v>
      </c>
      <c r="AG863" s="158">
        <v>9201</v>
      </c>
      <c r="AH863" s="158">
        <v>97</v>
      </c>
      <c r="AI863" s="158">
        <v>0</v>
      </c>
      <c r="AJ863" s="155">
        <v>0.0139029322548028</v>
      </c>
      <c r="AK863" s="155">
        <v>0.0105423323551788</v>
      </c>
      <c r="AL863" s="156">
        <v>0.00336059989962405</v>
      </c>
    </row>
    <row r="864" ht="33" spans="1:38">
      <c r="A864" s="166" t="s">
        <v>668</v>
      </c>
      <c r="B864" s="167" t="s">
        <v>1824</v>
      </c>
      <c r="C864" s="167" t="s">
        <v>684</v>
      </c>
      <c r="D864" s="150">
        <v>3053</v>
      </c>
      <c r="E864" s="150">
        <v>30</v>
      </c>
      <c r="F864" s="150">
        <v>18</v>
      </c>
      <c r="G864" s="150">
        <v>0</v>
      </c>
      <c r="H864" s="150">
        <v>0</v>
      </c>
      <c r="I864" s="151">
        <v>3579</v>
      </c>
      <c r="J864" s="151">
        <v>33</v>
      </c>
      <c r="K864" s="151">
        <v>33</v>
      </c>
      <c r="L864" s="151">
        <v>4</v>
      </c>
      <c r="M864" s="151">
        <v>0</v>
      </c>
      <c r="N864" s="151">
        <v>1801</v>
      </c>
      <c r="O864" s="151">
        <v>29</v>
      </c>
      <c r="P864" s="151">
        <v>29</v>
      </c>
      <c r="Q864" s="151">
        <v>15</v>
      </c>
      <c r="R864" s="151">
        <v>0</v>
      </c>
      <c r="S864" s="152">
        <v>0.015</v>
      </c>
      <c r="T864" s="153">
        <v>71952</v>
      </c>
      <c r="U864" s="153">
        <v>857</v>
      </c>
      <c r="V864" s="153">
        <v>845</v>
      </c>
      <c r="W864" s="153">
        <v>1</v>
      </c>
      <c r="X864" s="151">
        <v>776</v>
      </c>
      <c r="Y864" s="154">
        <v>0.0118968201022904</v>
      </c>
      <c r="Z864" s="154">
        <v>0.00982640026203734</v>
      </c>
      <c r="AA864" s="154">
        <v>0.00922045264040235</v>
      </c>
      <c r="AB864" s="155">
        <v>0.0161021654636313</v>
      </c>
      <c r="AC864" s="156">
        <v>0.000605947621634994</v>
      </c>
      <c r="AD864" s="157">
        <v>20178</v>
      </c>
      <c r="AE864" s="158">
        <v>253</v>
      </c>
      <c r="AF864" s="158">
        <v>0</v>
      </c>
      <c r="AG864" s="158">
        <v>21580</v>
      </c>
      <c r="AH864" s="158">
        <v>231</v>
      </c>
      <c r="AI864" s="158">
        <v>0</v>
      </c>
      <c r="AJ864" s="155">
        <v>0.0125384081673109</v>
      </c>
      <c r="AK864" s="155">
        <v>0.0107043558850788</v>
      </c>
      <c r="AL864" s="156">
        <v>0.00183405228223216</v>
      </c>
    </row>
    <row r="865" ht="33" spans="1:38">
      <c r="A865" s="166" t="s">
        <v>668</v>
      </c>
      <c r="B865" s="167" t="s">
        <v>1824</v>
      </c>
      <c r="C865" s="167" t="s">
        <v>685</v>
      </c>
      <c r="D865" s="150">
        <v>3093</v>
      </c>
      <c r="E865" s="150">
        <v>50</v>
      </c>
      <c r="F865" s="150">
        <v>41</v>
      </c>
      <c r="G865" s="150">
        <v>0</v>
      </c>
      <c r="H865" s="150">
        <v>0</v>
      </c>
      <c r="I865" s="151">
        <v>4061</v>
      </c>
      <c r="J865" s="151">
        <v>68</v>
      </c>
      <c r="K865" s="151">
        <v>68</v>
      </c>
      <c r="L865" s="151">
        <v>0</v>
      </c>
      <c r="M865" s="151">
        <v>0</v>
      </c>
      <c r="N865" s="151">
        <v>2306</v>
      </c>
      <c r="O865" s="151">
        <v>40</v>
      </c>
      <c r="P865" s="151">
        <v>40</v>
      </c>
      <c r="Q865" s="151">
        <v>9</v>
      </c>
      <c r="R865" s="151">
        <v>0</v>
      </c>
      <c r="S865" s="152">
        <v>0.015</v>
      </c>
      <c r="T865" s="153">
        <v>80079</v>
      </c>
      <c r="U865" s="153">
        <v>1270</v>
      </c>
      <c r="V865" s="153">
        <v>1261</v>
      </c>
      <c r="W865" s="153">
        <v>2</v>
      </c>
      <c r="X865" s="151">
        <v>1106</v>
      </c>
      <c r="Y865" s="154">
        <v>0.0158343635659786</v>
      </c>
      <c r="Z865" s="154">
        <v>0.0161655350792111</v>
      </c>
      <c r="AA865" s="154">
        <v>0.0167446441763113</v>
      </c>
      <c r="AB865" s="155">
        <v>0.0173460537727667</v>
      </c>
      <c r="AC865" s="156">
        <v>-0.000579109097100131</v>
      </c>
      <c r="AD865" s="157">
        <v>22253</v>
      </c>
      <c r="AE865" s="158">
        <v>371</v>
      </c>
      <c r="AF865" s="158">
        <v>2</v>
      </c>
      <c r="AG865" s="158">
        <v>24038</v>
      </c>
      <c r="AH865" s="158">
        <v>357</v>
      </c>
      <c r="AI865" s="158">
        <v>0</v>
      </c>
      <c r="AJ865" s="155">
        <v>0.0165820338830719</v>
      </c>
      <c r="AK865" s="155">
        <v>0.0148514851485149</v>
      </c>
      <c r="AL865" s="156">
        <v>0.00173054873455709</v>
      </c>
    </row>
    <row r="866" ht="33" spans="1:38">
      <c r="A866" s="166" t="s">
        <v>668</v>
      </c>
      <c r="B866" s="167" t="s">
        <v>1824</v>
      </c>
      <c r="C866" s="167" t="s">
        <v>686</v>
      </c>
      <c r="D866" s="150">
        <v>3304</v>
      </c>
      <c r="E866" s="150">
        <v>25</v>
      </c>
      <c r="F866" s="150">
        <v>20</v>
      </c>
      <c r="G866" s="150">
        <v>1</v>
      </c>
      <c r="H866" s="150">
        <v>0</v>
      </c>
      <c r="I866" s="151">
        <v>3803</v>
      </c>
      <c r="J866" s="151">
        <v>21</v>
      </c>
      <c r="K866" s="151">
        <v>21</v>
      </c>
      <c r="L866" s="151">
        <v>5</v>
      </c>
      <c r="M866" s="151">
        <v>0</v>
      </c>
      <c r="N866" s="151">
        <v>2549</v>
      </c>
      <c r="O866" s="151">
        <v>9</v>
      </c>
      <c r="P866" s="151">
        <v>9</v>
      </c>
      <c r="Q866" s="151">
        <v>3</v>
      </c>
      <c r="R866" s="151">
        <v>0</v>
      </c>
      <c r="S866" s="152">
        <v>0.015</v>
      </c>
      <c r="T866" s="153">
        <v>86576</v>
      </c>
      <c r="U866" s="153">
        <v>600</v>
      </c>
      <c r="V866" s="153">
        <v>595</v>
      </c>
      <c r="W866" s="153">
        <v>1</v>
      </c>
      <c r="X866" s="151">
        <v>549</v>
      </c>
      <c r="Y866" s="154">
        <v>0.00691877656625393</v>
      </c>
      <c r="Z866" s="154">
        <v>0.00756658595641646</v>
      </c>
      <c r="AA866" s="154">
        <v>0.0055219563502498</v>
      </c>
      <c r="AB866" s="155">
        <v>0.00353079639074147</v>
      </c>
      <c r="AC866" s="156">
        <v>0.00204462960616666</v>
      </c>
      <c r="AD866" s="157">
        <v>24404</v>
      </c>
      <c r="AE866" s="158">
        <v>161</v>
      </c>
      <c r="AF866" s="158">
        <v>0</v>
      </c>
      <c r="AG866" s="158">
        <v>26268</v>
      </c>
      <c r="AH866" s="158">
        <v>167</v>
      </c>
      <c r="AI866" s="158">
        <v>0</v>
      </c>
      <c r="AJ866" s="155">
        <v>0.0065972791345681</v>
      </c>
      <c r="AK866" s="155">
        <v>0.00635754530226892</v>
      </c>
      <c r="AL866" s="156">
        <v>0.000239733832299183</v>
      </c>
    </row>
    <row r="867" ht="33" spans="1:38">
      <c r="A867" s="166" t="s">
        <v>668</v>
      </c>
      <c r="B867" s="167" t="s">
        <v>1824</v>
      </c>
      <c r="C867" s="167" t="s">
        <v>687</v>
      </c>
      <c r="D867" s="150">
        <v>7802</v>
      </c>
      <c r="E867" s="150">
        <v>79</v>
      </c>
      <c r="F867" s="150">
        <v>63</v>
      </c>
      <c r="G867" s="150">
        <v>6</v>
      </c>
      <c r="H867" s="150">
        <v>0</v>
      </c>
      <c r="I867" s="151">
        <v>8950</v>
      </c>
      <c r="J867" s="151">
        <v>121</v>
      </c>
      <c r="K867" s="151">
        <v>121</v>
      </c>
      <c r="L867" s="151">
        <v>36</v>
      </c>
      <c r="M867" s="151">
        <v>0</v>
      </c>
      <c r="N867" s="151">
        <v>5831</v>
      </c>
      <c r="O867" s="151">
        <v>78</v>
      </c>
      <c r="P867" s="151">
        <v>78</v>
      </c>
      <c r="Q867" s="151">
        <v>54</v>
      </c>
      <c r="R867" s="151">
        <v>0</v>
      </c>
      <c r="S867" s="152">
        <v>0.015</v>
      </c>
      <c r="T867" s="153">
        <v>199780</v>
      </c>
      <c r="U867" s="153">
        <v>2554</v>
      </c>
      <c r="V867" s="153">
        <v>2537</v>
      </c>
      <c r="W867" s="153">
        <v>0</v>
      </c>
      <c r="X867" s="151">
        <v>2351</v>
      </c>
      <c r="Y867" s="154">
        <v>0.0127840624687156</v>
      </c>
      <c r="Z867" s="154">
        <v>0.0101256088182517</v>
      </c>
      <c r="AA867" s="154">
        <v>0.0135195530726257</v>
      </c>
      <c r="AB867" s="155">
        <v>0.0133767792831418</v>
      </c>
      <c r="AC867" s="156">
        <v>-0.00339394425437397</v>
      </c>
      <c r="AD867" s="157">
        <v>56515</v>
      </c>
      <c r="AE867" s="158">
        <v>735</v>
      </c>
      <c r="AF867" s="158">
        <v>0</v>
      </c>
      <c r="AG867" s="158">
        <v>61449</v>
      </c>
      <c r="AH867" s="158">
        <v>759</v>
      </c>
      <c r="AI867" s="158">
        <v>0</v>
      </c>
      <c r="AJ867" s="155">
        <v>0.0130053967973104</v>
      </c>
      <c r="AK867" s="155">
        <v>0.0123517062930235</v>
      </c>
      <c r="AL867" s="156">
        <v>0.000653690504286967</v>
      </c>
    </row>
    <row r="868" ht="33" spans="1:38">
      <c r="A868" s="166" t="s">
        <v>668</v>
      </c>
      <c r="B868" s="167" t="s">
        <v>1824</v>
      </c>
      <c r="C868" s="167" t="s">
        <v>688</v>
      </c>
      <c r="D868" s="150">
        <v>6403</v>
      </c>
      <c r="E868" s="150">
        <v>52</v>
      </c>
      <c r="F868" s="150">
        <v>40</v>
      </c>
      <c r="G868" s="150">
        <v>1</v>
      </c>
      <c r="H868" s="150">
        <v>0</v>
      </c>
      <c r="I868" s="151">
        <v>6555</v>
      </c>
      <c r="J868" s="151">
        <v>61</v>
      </c>
      <c r="K868" s="151">
        <v>61</v>
      </c>
      <c r="L868" s="151">
        <v>29</v>
      </c>
      <c r="M868" s="151">
        <v>0</v>
      </c>
      <c r="N868" s="151">
        <v>6388</v>
      </c>
      <c r="O868" s="151">
        <v>43</v>
      </c>
      <c r="P868" s="151">
        <v>43</v>
      </c>
      <c r="Q868" s="151">
        <v>37</v>
      </c>
      <c r="R868" s="151">
        <v>0</v>
      </c>
      <c r="S868" s="152">
        <v>0.015</v>
      </c>
      <c r="T868" s="153">
        <v>169415</v>
      </c>
      <c r="U868" s="153">
        <v>1288</v>
      </c>
      <c r="V868" s="153">
        <v>1276</v>
      </c>
      <c r="W868" s="153">
        <v>0</v>
      </c>
      <c r="X868" s="151">
        <v>1185</v>
      </c>
      <c r="Y868" s="154">
        <v>0.00760263258861376</v>
      </c>
      <c r="Z868" s="154">
        <v>0.00812119319069186</v>
      </c>
      <c r="AA868" s="154">
        <v>0.00930587337909992</v>
      </c>
      <c r="AB868" s="155">
        <v>0.0067313713212273</v>
      </c>
      <c r="AC868" s="156">
        <v>-0.00118468018840806</v>
      </c>
      <c r="AD868" s="157">
        <v>48410</v>
      </c>
      <c r="AE868" s="158">
        <v>397</v>
      </c>
      <c r="AF868" s="158">
        <v>0</v>
      </c>
      <c r="AG868" s="158">
        <v>52380</v>
      </c>
      <c r="AH868" s="158">
        <v>367</v>
      </c>
      <c r="AI868" s="158">
        <v>0</v>
      </c>
      <c r="AJ868" s="155">
        <v>0.00820078496178476</v>
      </c>
      <c r="AK868" s="155">
        <v>0.00700649102710958</v>
      </c>
      <c r="AL868" s="156">
        <v>0.00119429393467517</v>
      </c>
    </row>
    <row r="869" ht="33" spans="1:38">
      <c r="A869" s="166" t="s">
        <v>668</v>
      </c>
      <c r="B869" s="167" t="s">
        <v>1823</v>
      </c>
      <c r="C869" s="167" t="s">
        <v>689</v>
      </c>
      <c r="D869" s="150">
        <v>3149</v>
      </c>
      <c r="E869" s="150">
        <v>34</v>
      </c>
      <c r="F869" s="150">
        <v>23</v>
      </c>
      <c r="G869" s="150">
        <v>0</v>
      </c>
      <c r="H869" s="150">
        <v>0</v>
      </c>
      <c r="I869" s="151">
        <v>4035</v>
      </c>
      <c r="J869" s="151">
        <v>58</v>
      </c>
      <c r="K869" s="151">
        <v>58</v>
      </c>
      <c r="L869" s="151">
        <v>9</v>
      </c>
      <c r="M869" s="151">
        <v>0</v>
      </c>
      <c r="N869" s="151">
        <v>1702</v>
      </c>
      <c r="O869" s="151">
        <v>41</v>
      </c>
      <c r="P869" s="151">
        <v>41</v>
      </c>
      <c r="Q869" s="151">
        <v>21</v>
      </c>
      <c r="R869" s="151">
        <v>0</v>
      </c>
      <c r="S869" s="152">
        <v>0.015</v>
      </c>
      <c r="T869" s="153">
        <v>77732</v>
      </c>
      <c r="U869" s="153">
        <v>1304</v>
      </c>
      <c r="V869" s="153">
        <v>1293</v>
      </c>
      <c r="W869" s="153">
        <v>0</v>
      </c>
      <c r="X869" s="151">
        <v>1177</v>
      </c>
      <c r="Y869" s="154">
        <v>0.01677558791746</v>
      </c>
      <c r="Z869" s="154">
        <v>0.0107970784375992</v>
      </c>
      <c r="AA869" s="154">
        <v>0.0143742255266419</v>
      </c>
      <c r="AB869" s="155">
        <v>0.0240893066980024</v>
      </c>
      <c r="AC869" s="156">
        <v>-0.00357714708904265</v>
      </c>
      <c r="AD869" s="157">
        <v>21147</v>
      </c>
      <c r="AE869" s="158">
        <v>366</v>
      </c>
      <c r="AF869" s="158">
        <v>0</v>
      </c>
      <c r="AG869" s="158">
        <v>23766</v>
      </c>
      <c r="AH869" s="158">
        <v>403</v>
      </c>
      <c r="AI869" s="158">
        <v>0</v>
      </c>
      <c r="AJ869" s="155">
        <v>0.0173074194921265</v>
      </c>
      <c r="AK869" s="155">
        <v>0.0169569973912312</v>
      </c>
      <c r="AL869" s="156">
        <v>0.000350422100895371</v>
      </c>
    </row>
    <row r="870" ht="33" spans="1:38">
      <c r="A870" s="166" t="s">
        <v>668</v>
      </c>
      <c r="B870" s="167" t="s">
        <v>1823</v>
      </c>
      <c r="C870" s="167" t="s">
        <v>690</v>
      </c>
      <c r="D870" s="150">
        <v>1980</v>
      </c>
      <c r="E870" s="150">
        <v>8</v>
      </c>
      <c r="F870" s="150">
        <v>6</v>
      </c>
      <c r="G870" s="150">
        <v>0</v>
      </c>
      <c r="H870" s="150">
        <v>0</v>
      </c>
      <c r="I870" s="151">
        <v>2531</v>
      </c>
      <c r="J870" s="151">
        <v>18</v>
      </c>
      <c r="K870" s="151">
        <v>18</v>
      </c>
      <c r="L870" s="151">
        <v>0</v>
      </c>
      <c r="M870" s="151">
        <v>0</v>
      </c>
      <c r="N870" s="151">
        <v>1124</v>
      </c>
      <c r="O870" s="151">
        <v>25</v>
      </c>
      <c r="P870" s="151">
        <v>25</v>
      </c>
      <c r="Q870" s="151">
        <v>7</v>
      </c>
      <c r="R870" s="151">
        <v>0</v>
      </c>
      <c r="S870" s="152">
        <v>0.015</v>
      </c>
      <c r="T870" s="153">
        <v>48577</v>
      </c>
      <c r="U870" s="153">
        <v>530</v>
      </c>
      <c r="V870" s="153">
        <v>528</v>
      </c>
      <c r="W870" s="153">
        <v>0</v>
      </c>
      <c r="X870" s="151">
        <v>479</v>
      </c>
      <c r="Y870" s="154">
        <v>0.0109105132058382</v>
      </c>
      <c r="Z870" s="154">
        <v>0.00404040404040404</v>
      </c>
      <c r="AA870" s="154">
        <v>0.00711181351244567</v>
      </c>
      <c r="AB870" s="155">
        <v>0.0222419928825623</v>
      </c>
      <c r="AC870" s="156">
        <v>-0.00307140947204163</v>
      </c>
      <c r="AD870" s="157">
        <v>13424</v>
      </c>
      <c r="AE870" s="158">
        <v>146</v>
      </c>
      <c r="AF870" s="158">
        <v>0</v>
      </c>
      <c r="AG870" s="158">
        <v>14769</v>
      </c>
      <c r="AH870" s="158">
        <v>136</v>
      </c>
      <c r="AI870" s="158">
        <v>0</v>
      </c>
      <c r="AJ870" s="155">
        <v>0.0108760429082241</v>
      </c>
      <c r="AK870" s="155">
        <v>0.00920847721578983</v>
      </c>
      <c r="AL870" s="156">
        <v>0.00166756569243425</v>
      </c>
    </row>
    <row r="871" ht="33" spans="1:38">
      <c r="A871" s="166" t="s">
        <v>668</v>
      </c>
      <c r="B871" s="167" t="s">
        <v>1823</v>
      </c>
      <c r="C871" s="167" t="s">
        <v>691</v>
      </c>
      <c r="D871" s="150">
        <v>2022</v>
      </c>
      <c r="E871" s="150">
        <v>33</v>
      </c>
      <c r="F871" s="150">
        <v>22</v>
      </c>
      <c r="G871" s="150">
        <v>0</v>
      </c>
      <c r="H871" s="150">
        <v>0</v>
      </c>
      <c r="I871" s="151">
        <v>2600</v>
      </c>
      <c r="J871" s="151">
        <v>19</v>
      </c>
      <c r="K871" s="151">
        <v>19</v>
      </c>
      <c r="L871" s="151">
        <v>0</v>
      </c>
      <c r="M871" s="151">
        <v>0</v>
      </c>
      <c r="N871" s="151">
        <v>1167</v>
      </c>
      <c r="O871" s="151">
        <v>24</v>
      </c>
      <c r="P871" s="151">
        <v>24</v>
      </c>
      <c r="Q871" s="151">
        <v>11</v>
      </c>
      <c r="R871" s="151">
        <v>0</v>
      </c>
      <c r="S871" s="152">
        <v>0.015</v>
      </c>
      <c r="T871" s="153">
        <v>51466</v>
      </c>
      <c r="U871" s="153">
        <v>671</v>
      </c>
      <c r="V871" s="153">
        <v>660</v>
      </c>
      <c r="W871" s="153">
        <v>1</v>
      </c>
      <c r="X871" s="151">
        <v>591</v>
      </c>
      <c r="Y871" s="154">
        <v>0.0130183033458983</v>
      </c>
      <c r="Z871" s="154">
        <v>0.0163204747774481</v>
      </c>
      <c r="AA871" s="154">
        <v>0.00730769230769231</v>
      </c>
      <c r="AB871" s="155">
        <v>0.0205655526992288</v>
      </c>
      <c r="AC871" s="156">
        <v>0.00901278246975577</v>
      </c>
      <c r="AD871" s="157">
        <v>13876</v>
      </c>
      <c r="AE871" s="158">
        <v>224</v>
      </c>
      <c r="AF871" s="158">
        <v>0</v>
      </c>
      <c r="AG871" s="158">
        <v>15817</v>
      </c>
      <c r="AH871" s="158">
        <v>179</v>
      </c>
      <c r="AI871" s="158">
        <v>0</v>
      </c>
      <c r="AJ871" s="155">
        <v>0.0161429806860767</v>
      </c>
      <c r="AK871" s="155">
        <v>0.0113169374723399</v>
      </c>
      <c r="AL871" s="156">
        <v>0.00482604321373679</v>
      </c>
    </row>
    <row r="872" ht="33" spans="1:38">
      <c r="A872" s="166" t="s">
        <v>668</v>
      </c>
      <c r="B872" s="167" t="s">
        <v>1823</v>
      </c>
      <c r="C872" s="167" t="s">
        <v>692</v>
      </c>
      <c r="D872" s="150">
        <v>2589</v>
      </c>
      <c r="E872" s="150">
        <v>23</v>
      </c>
      <c r="F872" s="150">
        <v>16</v>
      </c>
      <c r="G872" s="150">
        <v>0</v>
      </c>
      <c r="H872" s="150">
        <v>0</v>
      </c>
      <c r="I872" s="151">
        <v>3506</v>
      </c>
      <c r="J872" s="151">
        <v>37</v>
      </c>
      <c r="K872" s="151">
        <v>36</v>
      </c>
      <c r="L872" s="151">
        <v>4</v>
      </c>
      <c r="M872" s="151">
        <v>0</v>
      </c>
      <c r="N872" s="151">
        <v>1360</v>
      </c>
      <c r="O872" s="151">
        <v>21</v>
      </c>
      <c r="P872" s="151">
        <v>21</v>
      </c>
      <c r="Q872" s="151">
        <v>12</v>
      </c>
      <c r="R872" s="151">
        <v>0</v>
      </c>
      <c r="S872" s="152">
        <v>0.015</v>
      </c>
      <c r="T872" s="153">
        <v>64018</v>
      </c>
      <c r="U872" s="153">
        <v>927</v>
      </c>
      <c r="V872" s="153">
        <v>919</v>
      </c>
      <c r="W872" s="153">
        <v>0</v>
      </c>
      <c r="X872" s="151">
        <v>852</v>
      </c>
      <c r="Y872" s="154">
        <v>0.0144803024149458</v>
      </c>
      <c r="Z872" s="154">
        <v>0.00888373889532638</v>
      </c>
      <c r="AA872" s="154">
        <v>0.0105533371363377</v>
      </c>
      <c r="AB872" s="155">
        <v>0.0154411764705882</v>
      </c>
      <c r="AC872" s="156">
        <v>-0.00166959824101133</v>
      </c>
      <c r="AD872" s="157">
        <v>17827</v>
      </c>
      <c r="AE872" s="158">
        <v>245</v>
      </c>
      <c r="AF872" s="158">
        <v>0</v>
      </c>
      <c r="AG872" s="158">
        <v>19615</v>
      </c>
      <c r="AH872" s="158">
        <v>275</v>
      </c>
      <c r="AI872" s="158">
        <v>0</v>
      </c>
      <c r="AJ872" s="155">
        <v>0.0137431985191002</v>
      </c>
      <c r="AK872" s="155">
        <v>0.0140198827427989</v>
      </c>
      <c r="AL872" s="156">
        <v>-0.000276684223698637</v>
      </c>
    </row>
    <row r="873" ht="33" spans="1:38">
      <c r="A873" s="166" t="s">
        <v>668</v>
      </c>
      <c r="B873" s="167" t="s">
        <v>1823</v>
      </c>
      <c r="C873" s="167" t="s">
        <v>693</v>
      </c>
      <c r="D873" s="150">
        <v>2509</v>
      </c>
      <c r="E873" s="150">
        <v>25</v>
      </c>
      <c r="F873" s="150">
        <v>16</v>
      </c>
      <c r="G873" s="150">
        <v>1</v>
      </c>
      <c r="H873" s="150">
        <v>0</v>
      </c>
      <c r="I873" s="151">
        <v>3302</v>
      </c>
      <c r="J873" s="151">
        <v>20</v>
      </c>
      <c r="K873" s="151">
        <v>19</v>
      </c>
      <c r="L873" s="151">
        <v>1</v>
      </c>
      <c r="M873" s="151">
        <v>0</v>
      </c>
      <c r="N873" s="151">
        <v>1367</v>
      </c>
      <c r="O873" s="151">
        <v>33</v>
      </c>
      <c r="P873" s="151">
        <v>33</v>
      </c>
      <c r="Q873" s="151">
        <v>14</v>
      </c>
      <c r="R873" s="151">
        <v>0</v>
      </c>
      <c r="S873" s="152">
        <v>0.015</v>
      </c>
      <c r="T873" s="153">
        <v>61757</v>
      </c>
      <c r="U873" s="153">
        <v>822</v>
      </c>
      <c r="V873" s="153">
        <v>812</v>
      </c>
      <c r="W873" s="153">
        <v>2</v>
      </c>
      <c r="X873" s="151">
        <v>754</v>
      </c>
      <c r="Y873" s="154">
        <v>0.013277847045679</v>
      </c>
      <c r="Z873" s="154">
        <v>0.00996412913511359</v>
      </c>
      <c r="AA873" s="154">
        <v>0.00605693519079346</v>
      </c>
      <c r="AB873" s="155">
        <v>0.0241404535479151</v>
      </c>
      <c r="AC873" s="156">
        <v>0.00390719394432013</v>
      </c>
      <c r="AD873" s="157">
        <v>17019</v>
      </c>
      <c r="AE873" s="158">
        <v>202</v>
      </c>
      <c r="AF873" s="158">
        <v>0</v>
      </c>
      <c r="AG873" s="158">
        <v>18972</v>
      </c>
      <c r="AH873" s="158">
        <v>240</v>
      </c>
      <c r="AI873" s="158">
        <v>0</v>
      </c>
      <c r="AJ873" s="155">
        <v>0.0118690874904518</v>
      </c>
      <c r="AK873" s="155">
        <v>0.0126502213788741</v>
      </c>
      <c r="AL873" s="156">
        <v>-0.000781133888422282</v>
      </c>
    </row>
    <row r="874" ht="33" spans="1:38">
      <c r="A874" s="166" t="s">
        <v>668</v>
      </c>
      <c r="B874" s="167" t="s">
        <v>1823</v>
      </c>
      <c r="C874" s="167" t="s">
        <v>694</v>
      </c>
      <c r="D874" s="150">
        <v>3552</v>
      </c>
      <c r="E874" s="150">
        <v>111</v>
      </c>
      <c r="F874" s="150">
        <v>102</v>
      </c>
      <c r="G874" s="150">
        <v>91</v>
      </c>
      <c r="H874" s="150">
        <v>0</v>
      </c>
      <c r="I874" s="151">
        <v>4254</v>
      </c>
      <c r="J874" s="151">
        <v>62</v>
      </c>
      <c r="K874" s="151">
        <v>62</v>
      </c>
      <c r="L874" s="151">
        <v>35</v>
      </c>
      <c r="M874" s="151">
        <v>0</v>
      </c>
      <c r="N874" s="151">
        <v>1961</v>
      </c>
      <c r="O874" s="151">
        <v>108</v>
      </c>
      <c r="P874" s="151">
        <v>108</v>
      </c>
      <c r="Q874" s="151">
        <v>95</v>
      </c>
      <c r="R874" s="151">
        <v>0</v>
      </c>
      <c r="S874" s="152">
        <v>0.015</v>
      </c>
      <c r="T874" s="153">
        <v>82647</v>
      </c>
      <c r="U874" s="153">
        <v>2539</v>
      </c>
      <c r="V874" s="153">
        <v>2530</v>
      </c>
      <c r="W874" s="153">
        <v>0</v>
      </c>
      <c r="X874" s="151">
        <v>2465</v>
      </c>
      <c r="Y874" s="154">
        <v>0.0307210183067746</v>
      </c>
      <c r="Z874" s="154">
        <v>0.03125</v>
      </c>
      <c r="AA874" s="154">
        <v>0.0145745181006112</v>
      </c>
      <c r="AB874" s="155">
        <v>0.0550739418663947</v>
      </c>
      <c r="AC874" s="156">
        <v>0.0166754818993888</v>
      </c>
      <c r="AD874" s="157">
        <v>23333</v>
      </c>
      <c r="AE874" s="158">
        <v>687</v>
      </c>
      <c r="AF874" s="158">
        <v>0</v>
      </c>
      <c r="AG874" s="158">
        <v>26028</v>
      </c>
      <c r="AH874" s="158">
        <v>714</v>
      </c>
      <c r="AI874" s="158">
        <v>0</v>
      </c>
      <c r="AJ874" s="155">
        <v>0.0294432777611109</v>
      </c>
      <c r="AK874" s="155">
        <v>0.0274319963116644</v>
      </c>
      <c r="AL874" s="156">
        <v>0.00201128144944651</v>
      </c>
    </row>
    <row r="875" ht="33" spans="1:38">
      <c r="A875" s="166" t="s">
        <v>668</v>
      </c>
      <c r="B875" s="167" t="s">
        <v>1823</v>
      </c>
      <c r="C875" s="167" t="s">
        <v>695</v>
      </c>
      <c r="D875" s="150">
        <v>3442</v>
      </c>
      <c r="E875" s="150">
        <v>22</v>
      </c>
      <c r="F875" s="150">
        <v>20</v>
      </c>
      <c r="G875" s="150">
        <v>5</v>
      </c>
      <c r="H875" s="150">
        <v>0</v>
      </c>
      <c r="I875" s="151">
        <v>4269</v>
      </c>
      <c r="J875" s="151">
        <v>20</v>
      </c>
      <c r="K875" s="151">
        <v>20</v>
      </c>
      <c r="L875" s="151">
        <v>3</v>
      </c>
      <c r="M875" s="151">
        <v>0</v>
      </c>
      <c r="N875" s="151">
        <v>1807</v>
      </c>
      <c r="O875" s="151">
        <v>45</v>
      </c>
      <c r="P875" s="151">
        <v>45</v>
      </c>
      <c r="Q875" s="151">
        <v>30</v>
      </c>
      <c r="R875" s="151">
        <v>0</v>
      </c>
      <c r="S875" s="152">
        <v>0.015</v>
      </c>
      <c r="T875" s="153">
        <v>84587</v>
      </c>
      <c r="U875" s="153">
        <v>924</v>
      </c>
      <c r="V875" s="153">
        <v>921</v>
      </c>
      <c r="W875" s="153">
        <v>0</v>
      </c>
      <c r="X875" s="151">
        <v>868</v>
      </c>
      <c r="Y875" s="154">
        <v>0.0109236643928736</v>
      </c>
      <c r="Z875" s="154">
        <v>0.00639163277164439</v>
      </c>
      <c r="AA875" s="154">
        <v>0.0046849379245725</v>
      </c>
      <c r="AB875" s="155">
        <v>0.0249031543995573</v>
      </c>
      <c r="AC875" s="156">
        <v>0.00170669484707189</v>
      </c>
      <c r="AD875" s="157">
        <v>22843</v>
      </c>
      <c r="AE875" s="158">
        <v>248</v>
      </c>
      <c r="AF875" s="158">
        <v>0</v>
      </c>
      <c r="AG875" s="158">
        <v>26234</v>
      </c>
      <c r="AH875" s="158">
        <v>296</v>
      </c>
      <c r="AI875" s="158">
        <v>0</v>
      </c>
      <c r="AJ875" s="155">
        <v>0.0108567175940113</v>
      </c>
      <c r="AK875" s="155">
        <v>0.0112830677746436</v>
      </c>
      <c r="AL875" s="156">
        <v>-0.000426350180632298</v>
      </c>
    </row>
    <row r="876" ht="33" spans="1:38">
      <c r="A876" s="166" t="s">
        <v>668</v>
      </c>
      <c r="B876" s="167" t="s">
        <v>1823</v>
      </c>
      <c r="C876" s="167" t="s">
        <v>696</v>
      </c>
      <c r="D876" s="150">
        <v>1452</v>
      </c>
      <c r="E876" s="150">
        <v>11</v>
      </c>
      <c r="F876" s="150">
        <v>7</v>
      </c>
      <c r="G876" s="150">
        <v>0</v>
      </c>
      <c r="H876" s="150">
        <v>0</v>
      </c>
      <c r="I876" s="151">
        <v>1847</v>
      </c>
      <c r="J876" s="151">
        <v>22</v>
      </c>
      <c r="K876" s="151">
        <v>22</v>
      </c>
      <c r="L876" s="151">
        <v>1</v>
      </c>
      <c r="M876" s="151">
        <v>0</v>
      </c>
      <c r="N876" s="151">
        <v>755</v>
      </c>
      <c r="O876" s="151">
        <v>8</v>
      </c>
      <c r="P876" s="151">
        <v>8</v>
      </c>
      <c r="Q876" s="151">
        <v>3</v>
      </c>
      <c r="R876" s="151">
        <v>0</v>
      </c>
      <c r="S876" s="152">
        <v>0.015</v>
      </c>
      <c r="T876" s="153">
        <v>36441</v>
      </c>
      <c r="U876" s="153">
        <v>397</v>
      </c>
      <c r="V876" s="153">
        <v>392</v>
      </c>
      <c r="W876" s="153">
        <v>0</v>
      </c>
      <c r="X876" s="151">
        <v>356</v>
      </c>
      <c r="Y876" s="154">
        <v>0.0108943223292445</v>
      </c>
      <c r="Z876" s="154">
        <v>0.00757575757575758</v>
      </c>
      <c r="AA876" s="154">
        <v>0.0119112073632918</v>
      </c>
      <c r="AB876" s="155">
        <v>0.0105960264900662</v>
      </c>
      <c r="AC876" s="156">
        <v>-0.00433544978753425</v>
      </c>
      <c r="AD876" s="157">
        <v>9846</v>
      </c>
      <c r="AE876" s="158">
        <v>112</v>
      </c>
      <c r="AF876" s="158">
        <v>0</v>
      </c>
      <c r="AG876" s="158">
        <v>11097</v>
      </c>
      <c r="AH876" s="158">
        <v>124</v>
      </c>
      <c r="AI876" s="158">
        <v>0</v>
      </c>
      <c r="AJ876" s="155">
        <v>0.0113751777371521</v>
      </c>
      <c r="AK876" s="155">
        <v>0.011174191222853</v>
      </c>
      <c r="AL876" s="156">
        <v>0.000200986514299121</v>
      </c>
    </row>
    <row r="877" ht="33" spans="1:38">
      <c r="A877" s="166" t="s">
        <v>668</v>
      </c>
      <c r="B877" s="167" t="s">
        <v>33</v>
      </c>
      <c r="C877" s="167" t="s">
        <v>697</v>
      </c>
      <c r="D877" s="150">
        <v>0</v>
      </c>
      <c r="E877" s="150">
        <v>0</v>
      </c>
      <c r="F877" s="150">
        <v>0</v>
      </c>
      <c r="G877" s="150">
        <v>0</v>
      </c>
      <c r="H877" s="150">
        <v>0</v>
      </c>
      <c r="I877" s="151">
        <v>0</v>
      </c>
      <c r="J877" s="151">
        <v>0</v>
      </c>
      <c r="K877" s="151">
        <v>0</v>
      </c>
      <c r="L877" s="151">
        <v>0</v>
      </c>
      <c r="M877" s="151">
        <v>0</v>
      </c>
      <c r="N877" s="151">
        <v>0</v>
      </c>
      <c r="O877" s="151">
        <v>0</v>
      </c>
      <c r="P877" s="151">
        <v>0</v>
      </c>
      <c r="Q877" s="151">
        <v>0</v>
      </c>
      <c r="R877" s="151">
        <v>0</v>
      </c>
      <c r="S877" s="152">
        <v>0.015</v>
      </c>
      <c r="T877" s="153">
        <v>0</v>
      </c>
      <c r="U877" s="153">
        <v>0</v>
      </c>
      <c r="V877" s="153">
        <v>0</v>
      </c>
      <c r="W877" s="153">
        <v>0</v>
      </c>
      <c r="X877" s="151">
        <v>0</v>
      </c>
      <c r="Y877" s="154">
        <v>0</v>
      </c>
      <c r="Z877" s="154">
        <v>0</v>
      </c>
      <c r="AA877" s="154">
        <v>0</v>
      </c>
      <c r="AB877" s="155">
        <v>0</v>
      </c>
      <c r="AC877" s="156">
        <v>0</v>
      </c>
      <c r="AD877" s="157">
        <v>0</v>
      </c>
      <c r="AE877" s="158">
        <v>0</v>
      </c>
      <c r="AF877" s="158">
        <v>0</v>
      </c>
      <c r="AG877" s="158">
        <v>0</v>
      </c>
      <c r="AH877" s="158">
        <v>0</v>
      </c>
      <c r="AI877" s="158">
        <v>0</v>
      </c>
      <c r="AJ877" s="155">
        <v>0</v>
      </c>
      <c r="AK877" s="155">
        <v>0</v>
      </c>
      <c r="AL877" s="156">
        <v>0</v>
      </c>
    </row>
    <row r="878" ht="33" spans="1:38">
      <c r="A878" s="166" t="s">
        <v>668</v>
      </c>
      <c r="B878" s="167" t="s">
        <v>1825</v>
      </c>
      <c r="C878" s="167" t="s">
        <v>698</v>
      </c>
      <c r="D878" s="150">
        <v>2905</v>
      </c>
      <c r="E878" s="150">
        <v>42</v>
      </c>
      <c r="F878" s="150">
        <v>32</v>
      </c>
      <c r="G878" s="150">
        <v>0</v>
      </c>
      <c r="H878" s="150">
        <v>0</v>
      </c>
      <c r="I878" s="151">
        <v>3772</v>
      </c>
      <c r="J878" s="151">
        <v>23</v>
      </c>
      <c r="K878" s="151">
        <v>23</v>
      </c>
      <c r="L878" s="151">
        <v>4</v>
      </c>
      <c r="M878" s="151">
        <v>0</v>
      </c>
      <c r="N878" s="151">
        <v>1477</v>
      </c>
      <c r="O878" s="151">
        <v>17</v>
      </c>
      <c r="P878" s="151">
        <v>17</v>
      </c>
      <c r="Q878" s="151">
        <v>13</v>
      </c>
      <c r="R878" s="151">
        <v>0</v>
      </c>
      <c r="S878" s="152">
        <v>0.015</v>
      </c>
      <c r="T878" s="153">
        <v>69134</v>
      </c>
      <c r="U878" s="153">
        <v>682</v>
      </c>
      <c r="V878" s="153">
        <v>672</v>
      </c>
      <c r="W878" s="153">
        <v>0</v>
      </c>
      <c r="X878" s="151">
        <v>608</v>
      </c>
      <c r="Y878" s="154">
        <v>0.00986490004917985</v>
      </c>
      <c r="Z878" s="154">
        <v>0.0144578313253012</v>
      </c>
      <c r="AA878" s="154">
        <v>0.00609756097560976</v>
      </c>
      <c r="AB878" s="155">
        <v>0.011509817197021</v>
      </c>
      <c r="AC878" s="156">
        <v>0.00836027034969145</v>
      </c>
      <c r="AD878" s="157">
        <v>19338</v>
      </c>
      <c r="AE878" s="158">
        <v>225</v>
      </c>
      <c r="AF878" s="158">
        <v>0</v>
      </c>
      <c r="AG878" s="158">
        <v>21515</v>
      </c>
      <c r="AH878" s="158">
        <v>193</v>
      </c>
      <c r="AI878" s="158">
        <v>0</v>
      </c>
      <c r="AJ878" s="155">
        <v>0.0116351225566243</v>
      </c>
      <c r="AK878" s="155">
        <v>0.00897048570764583</v>
      </c>
      <c r="AL878" s="156">
        <v>0.00266463684897843</v>
      </c>
    </row>
    <row r="879" ht="33" spans="1:38">
      <c r="A879" s="166" t="s">
        <v>668</v>
      </c>
      <c r="B879" s="167" t="s">
        <v>1825</v>
      </c>
      <c r="C879" s="167" t="s">
        <v>699</v>
      </c>
      <c r="D879" s="150">
        <v>3109</v>
      </c>
      <c r="E879" s="150">
        <v>49</v>
      </c>
      <c r="F879" s="150">
        <v>36</v>
      </c>
      <c r="G879" s="150">
        <v>0</v>
      </c>
      <c r="H879" s="150">
        <v>0</v>
      </c>
      <c r="I879" s="151">
        <v>3812</v>
      </c>
      <c r="J879" s="151">
        <v>50</v>
      </c>
      <c r="K879" s="151">
        <v>50</v>
      </c>
      <c r="L879" s="151">
        <v>3</v>
      </c>
      <c r="M879" s="151">
        <v>0</v>
      </c>
      <c r="N879" s="151">
        <v>1332</v>
      </c>
      <c r="O879" s="151">
        <v>38</v>
      </c>
      <c r="P879" s="151">
        <v>38</v>
      </c>
      <c r="Q879" s="151">
        <v>16</v>
      </c>
      <c r="R879" s="151">
        <v>0</v>
      </c>
      <c r="S879" s="152">
        <v>0.015</v>
      </c>
      <c r="T879" s="153">
        <v>71039</v>
      </c>
      <c r="U879" s="153">
        <v>986</v>
      </c>
      <c r="V879" s="153">
        <v>973</v>
      </c>
      <c r="W879" s="153">
        <v>1</v>
      </c>
      <c r="X879" s="151">
        <v>850</v>
      </c>
      <c r="Y879" s="154">
        <v>0.0138656231084334</v>
      </c>
      <c r="Z879" s="154">
        <v>0.0157606947571566</v>
      </c>
      <c r="AA879" s="154">
        <v>0.0131164742917104</v>
      </c>
      <c r="AB879" s="155">
        <v>0.0285285285285285</v>
      </c>
      <c r="AC879" s="156">
        <v>0.00264422046544625</v>
      </c>
      <c r="AD879" s="157">
        <v>19295</v>
      </c>
      <c r="AE879" s="158">
        <v>319</v>
      </c>
      <c r="AF879" s="158">
        <v>0</v>
      </c>
      <c r="AG879" s="158">
        <v>21606</v>
      </c>
      <c r="AH879" s="158">
        <v>301</v>
      </c>
      <c r="AI879" s="158">
        <v>0</v>
      </c>
      <c r="AJ879" s="155">
        <v>0.0165327805130863</v>
      </c>
      <c r="AK879" s="155">
        <v>0.0139313153753587</v>
      </c>
      <c r="AL879" s="156">
        <v>0.0026014651377276</v>
      </c>
    </row>
    <row r="880" ht="33" spans="1:38">
      <c r="A880" s="166" t="s">
        <v>668</v>
      </c>
      <c r="B880" s="167" t="s">
        <v>1825</v>
      </c>
      <c r="C880" s="167" t="s">
        <v>700</v>
      </c>
      <c r="D880" s="150">
        <v>5048</v>
      </c>
      <c r="E880" s="150">
        <v>50</v>
      </c>
      <c r="F880" s="150">
        <v>37</v>
      </c>
      <c r="G880" s="150">
        <v>0</v>
      </c>
      <c r="H880" s="150">
        <v>0</v>
      </c>
      <c r="I880" s="151">
        <v>6583</v>
      </c>
      <c r="J880" s="151">
        <v>52</v>
      </c>
      <c r="K880" s="151">
        <v>52</v>
      </c>
      <c r="L880" s="151">
        <v>0</v>
      </c>
      <c r="M880" s="151">
        <v>0</v>
      </c>
      <c r="N880" s="151">
        <v>2354</v>
      </c>
      <c r="O880" s="151">
        <v>30</v>
      </c>
      <c r="P880" s="151">
        <v>30</v>
      </c>
      <c r="Q880" s="151">
        <v>3</v>
      </c>
      <c r="R880" s="151">
        <v>0</v>
      </c>
      <c r="S880" s="152">
        <v>0.015</v>
      </c>
      <c r="T880" s="153">
        <v>119413</v>
      </c>
      <c r="U880" s="153">
        <v>1152</v>
      </c>
      <c r="V880" s="153">
        <v>1139</v>
      </c>
      <c r="W880" s="153">
        <v>0</v>
      </c>
      <c r="X880" s="151">
        <v>998</v>
      </c>
      <c r="Y880" s="154">
        <v>0.00964719084186814</v>
      </c>
      <c r="Z880" s="154">
        <v>0.00990491283676704</v>
      </c>
      <c r="AA880" s="154">
        <v>0.00789913413337384</v>
      </c>
      <c r="AB880" s="155">
        <v>0.0127442650807137</v>
      </c>
      <c r="AC880" s="156">
        <v>0.00200577870339319</v>
      </c>
      <c r="AD880" s="157">
        <v>33068</v>
      </c>
      <c r="AE880" s="158">
        <v>357</v>
      </c>
      <c r="AF880" s="158">
        <v>0</v>
      </c>
      <c r="AG880" s="158">
        <v>36380</v>
      </c>
      <c r="AH880" s="158">
        <v>335</v>
      </c>
      <c r="AI880" s="158">
        <v>0</v>
      </c>
      <c r="AJ880" s="155">
        <v>0.0107959356477561</v>
      </c>
      <c r="AK880" s="155">
        <v>0.00920835623969214</v>
      </c>
      <c r="AL880" s="156">
        <v>0.001587579408064</v>
      </c>
    </row>
    <row r="881" ht="33" spans="1:38">
      <c r="A881" s="166" t="s">
        <v>668</v>
      </c>
      <c r="B881" s="167" t="s">
        <v>1825</v>
      </c>
      <c r="C881" s="167" t="s">
        <v>701</v>
      </c>
      <c r="D881" s="150">
        <v>3217</v>
      </c>
      <c r="E881" s="150">
        <v>52</v>
      </c>
      <c r="F881" s="150">
        <v>40</v>
      </c>
      <c r="G881" s="150">
        <v>0</v>
      </c>
      <c r="H881" s="150">
        <v>0</v>
      </c>
      <c r="I881" s="151">
        <v>4233</v>
      </c>
      <c r="J881" s="151">
        <v>62</v>
      </c>
      <c r="K881" s="151">
        <v>62</v>
      </c>
      <c r="L881" s="151">
        <v>0</v>
      </c>
      <c r="M881" s="151">
        <v>0</v>
      </c>
      <c r="N881" s="151">
        <v>1458</v>
      </c>
      <c r="O881" s="151">
        <v>90</v>
      </c>
      <c r="P881" s="151">
        <v>90</v>
      </c>
      <c r="Q881" s="151">
        <v>22</v>
      </c>
      <c r="R881" s="151">
        <v>0</v>
      </c>
      <c r="S881" s="152">
        <v>0.015</v>
      </c>
      <c r="T881" s="153">
        <v>77155</v>
      </c>
      <c r="U881" s="153">
        <v>1474</v>
      </c>
      <c r="V881" s="153">
        <v>1461</v>
      </c>
      <c r="W881" s="153">
        <v>7</v>
      </c>
      <c r="X881" s="151">
        <v>1241</v>
      </c>
      <c r="Y881" s="154">
        <v>0.0190136737735727</v>
      </c>
      <c r="Z881" s="154">
        <v>0.0161641280696301</v>
      </c>
      <c r="AA881" s="154">
        <v>0.0146468225844555</v>
      </c>
      <c r="AB881" s="155">
        <v>0.0617283950617284</v>
      </c>
      <c r="AC881" s="156">
        <v>0.00151730548517462</v>
      </c>
      <c r="AD881" s="157">
        <v>21326</v>
      </c>
      <c r="AE881" s="158">
        <v>487</v>
      </c>
      <c r="AF881" s="158">
        <v>1</v>
      </c>
      <c r="AG881" s="158">
        <v>23438</v>
      </c>
      <c r="AH881" s="158">
        <v>480</v>
      </c>
      <c r="AI881" s="158">
        <v>6</v>
      </c>
      <c r="AJ881" s="155">
        <v>0.0227890837475382</v>
      </c>
      <c r="AK881" s="155">
        <v>0.0202235685638706</v>
      </c>
      <c r="AL881" s="156">
        <v>0.00256551518366758</v>
      </c>
    </row>
    <row r="882" ht="33" spans="1:38">
      <c r="A882" s="166" t="s">
        <v>668</v>
      </c>
      <c r="B882" s="167" t="s">
        <v>1825</v>
      </c>
      <c r="C882" s="167" t="s">
        <v>702</v>
      </c>
      <c r="D882" s="150">
        <v>2407</v>
      </c>
      <c r="E882" s="150">
        <v>38</v>
      </c>
      <c r="F882" s="150">
        <v>31</v>
      </c>
      <c r="G882" s="150">
        <v>0</v>
      </c>
      <c r="H882" s="150">
        <v>0</v>
      </c>
      <c r="I882" s="151">
        <v>2967</v>
      </c>
      <c r="J882" s="151">
        <v>15</v>
      </c>
      <c r="K882" s="151">
        <v>15</v>
      </c>
      <c r="L882" s="151">
        <v>4</v>
      </c>
      <c r="M882" s="151">
        <v>0</v>
      </c>
      <c r="N882" s="151">
        <v>1214</v>
      </c>
      <c r="O882" s="151">
        <v>16</v>
      </c>
      <c r="P882" s="151">
        <v>16</v>
      </c>
      <c r="Q882" s="151">
        <v>10</v>
      </c>
      <c r="R882" s="151">
        <v>0</v>
      </c>
      <c r="S882" s="152">
        <v>0.015</v>
      </c>
      <c r="T882" s="153">
        <v>58132</v>
      </c>
      <c r="U882" s="153">
        <v>653</v>
      </c>
      <c r="V882" s="153">
        <v>644</v>
      </c>
      <c r="W882" s="153">
        <v>0</v>
      </c>
      <c r="X882" s="151">
        <v>589</v>
      </c>
      <c r="Y882" s="154">
        <v>0.0112330558040322</v>
      </c>
      <c r="Z882" s="154">
        <v>0.0157872870793519</v>
      </c>
      <c r="AA882" s="154">
        <v>0.00505561172901921</v>
      </c>
      <c r="AB882" s="155">
        <v>0.0131795716639209</v>
      </c>
      <c r="AC882" s="156">
        <v>0.0107316753503327</v>
      </c>
      <c r="AD882" s="157">
        <v>15834</v>
      </c>
      <c r="AE882" s="158">
        <v>171</v>
      </c>
      <c r="AF882" s="158">
        <v>0</v>
      </c>
      <c r="AG882" s="158">
        <v>17712</v>
      </c>
      <c r="AH882" s="158">
        <v>219</v>
      </c>
      <c r="AI882" s="158">
        <v>0</v>
      </c>
      <c r="AJ882" s="155">
        <v>0.0107995452823039</v>
      </c>
      <c r="AK882" s="155">
        <v>0.0123644986449864</v>
      </c>
      <c r="AL882" s="156">
        <v>-0.00156495336268255</v>
      </c>
    </row>
    <row r="883" ht="33" spans="1:38">
      <c r="A883" s="166" t="s">
        <v>668</v>
      </c>
      <c r="B883" s="167" t="s">
        <v>1825</v>
      </c>
      <c r="C883" s="167" t="s">
        <v>703</v>
      </c>
      <c r="D883" s="150">
        <v>2734</v>
      </c>
      <c r="E883" s="150">
        <v>29</v>
      </c>
      <c r="F883" s="150">
        <v>22</v>
      </c>
      <c r="G883" s="150">
        <v>0</v>
      </c>
      <c r="H883" s="150">
        <v>0</v>
      </c>
      <c r="I883" s="151">
        <v>3577</v>
      </c>
      <c r="J883" s="151">
        <v>37</v>
      </c>
      <c r="K883" s="151">
        <v>37</v>
      </c>
      <c r="L883" s="151">
        <v>6</v>
      </c>
      <c r="M883" s="151">
        <v>0</v>
      </c>
      <c r="N883" s="151">
        <v>1325</v>
      </c>
      <c r="O883" s="151">
        <v>13</v>
      </c>
      <c r="P883" s="151">
        <v>13</v>
      </c>
      <c r="Q883" s="151">
        <v>6</v>
      </c>
      <c r="R883" s="151">
        <v>0</v>
      </c>
      <c r="S883" s="152">
        <v>0.015</v>
      </c>
      <c r="T883" s="153">
        <v>64221</v>
      </c>
      <c r="U883" s="153">
        <v>529</v>
      </c>
      <c r="V883" s="153">
        <v>522</v>
      </c>
      <c r="W883" s="153">
        <v>2</v>
      </c>
      <c r="X883" s="151">
        <v>454</v>
      </c>
      <c r="Y883" s="154">
        <v>0.00820603852322449</v>
      </c>
      <c r="Z883" s="154">
        <v>0.0106071689831748</v>
      </c>
      <c r="AA883" s="154">
        <v>0.0103438635728264</v>
      </c>
      <c r="AB883" s="155">
        <v>0.00981132075471698</v>
      </c>
      <c r="AC883" s="156">
        <v>0.000263305410348445</v>
      </c>
      <c r="AD883" s="157">
        <v>17748</v>
      </c>
      <c r="AE883" s="158">
        <v>156</v>
      </c>
      <c r="AF883" s="158">
        <v>0</v>
      </c>
      <c r="AG883" s="158">
        <v>19768</v>
      </c>
      <c r="AH883" s="158">
        <v>160</v>
      </c>
      <c r="AI883" s="158">
        <v>0</v>
      </c>
      <c r="AJ883" s="155">
        <v>0.00878972278566599</v>
      </c>
      <c r="AK883" s="155">
        <v>0.00809388911371914</v>
      </c>
      <c r="AL883" s="156">
        <v>0.000695833671946849</v>
      </c>
    </row>
    <row r="884" ht="33" spans="1:38">
      <c r="A884" s="166" t="s">
        <v>668</v>
      </c>
      <c r="B884" s="167" t="s">
        <v>1825</v>
      </c>
      <c r="C884" s="167" t="s">
        <v>704</v>
      </c>
      <c r="D884" s="150">
        <v>7745</v>
      </c>
      <c r="E884" s="150">
        <v>129</v>
      </c>
      <c r="F884" s="150">
        <v>83</v>
      </c>
      <c r="G884" s="150">
        <v>0</v>
      </c>
      <c r="H884" s="150">
        <v>0</v>
      </c>
      <c r="I884" s="151">
        <v>9630</v>
      </c>
      <c r="J884" s="151">
        <v>127</v>
      </c>
      <c r="K884" s="151">
        <v>127</v>
      </c>
      <c r="L884" s="151">
        <v>1</v>
      </c>
      <c r="M884" s="151">
        <v>0</v>
      </c>
      <c r="N884" s="151">
        <v>3446</v>
      </c>
      <c r="O884" s="151">
        <v>66</v>
      </c>
      <c r="P884" s="151">
        <v>66</v>
      </c>
      <c r="Q884" s="151">
        <v>20</v>
      </c>
      <c r="R884" s="151">
        <v>0</v>
      </c>
      <c r="S884" s="152">
        <v>0.015</v>
      </c>
      <c r="T884" s="153">
        <v>176669</v>
      </c>
      <c r="U884" s="153">
        <v>2587</v>
      </c>
      <c r="V884" s="153">
        <v>2539</v>
      </c>
      <c r="W884" s="153">
        <v>2</v>
      </c>
      <c r="X884" s="151">
        <v>2207</v>
      </c>
      <c r="Y884" s="154">
        <v>0.0146318822204235</v>
      </c>
      <c r="Z884" s="154">
        <v>0.0166559070367979</v>
      </c>
      <c r="AA884" s="154">
        <v>0.0131879543094496</v>
      </c>
      <c r="AB884" s="155">
        <v>0.0191526407428903</v>
      </c>
      <c r="AC884" s="156">
        <v>0.0034679527273483</v>
      </c>
      <c r="AD884" s="157">
        <v>48668</v>
      </c>
      <c r="AE884" s="158">
        <v>801</v>
      </c>
      <c r="AF884" s="158">
        <v>1</v>
      </c>
      <c r="AG884" s="158">
        <v>53614</v>
      </c>
      <c r="AH884" s="158">
        <v>770</v>
      </c>
      <c r="AI884" s="158">
        <v>0</v>
      </c>
      <c r="AJ884" s="155">
        <v>0.0164379058107997</v>
      </c>
      <c r="AK884" s="155">
        <v>0.014361920393927</v>
      </c>
      <c r="AL884" s="156">
        <v>0.00207598541687275</v>
      </c>
    </row>
    <row r="885" ht="33" spans="1:38">
      <c r="A885" s="166" t="s">
        <v>668</v>
      </c>
      <c r="B885" s="167" t="s">
        <v>1825</v>
      </c>
      <c r="C885" s="167" t="s">
        <v>705</v>
      </c>
      <c r="D885" s="150">
        <v>1644</v>
      </c>
      <c r="E885" s="150">
        <v>14</v>
      </c>
      <c r="F885" s="150">
        <v>8</v>
      </c>
      <c r="G885" s="150">
        <v>0</v>
      </c>
      <c r="H885" s="150">
        <v>0</v>
      </c>
      <c r="I885" s="151">
        <v>2220</v>
      </c>
      <c r="J885" s="151">
        <v>21</v>
      </c>
      <c r="K885" s="151">
        <v>21</v>
      </c>
      <c r="L885" s="151">
        <v>0</v>
      </c>
      <c r="M885" s="151">
        <v>0</v>
      </c>
      <c r="N885" s="151">
        <v>860</v>
      </c>
      <c r="O885" s="151">
        <v>5</v>
      </c>
      <c r="P885" s="151">
        <v>5</v>
      </c>
      <c r="Q885" s="151">
        <v>0</v>
      </c>
      <c r="R885" s="151">
        <v>0</v>
      </c>
      <c r="S885" s="152">
        <v>0.015</v>
      </c>
      <c r="T885" s="153">
        <v>38499</v>
      </c>
      <c r="U885" s="153">
        <v>314</v>
      </c>
      <c r="V885" s="153">
        <v>308</v>
      </c>
      <c r="W885" s="153">
        <v>2</v>
      </c>
      <c r="X885" s="151">
        <v>264</v>
      </c>
      <c r="Y885" s="154">
        <v>0.00810410660017143</v>
      </c>
      <c r="Z885" s="154">
        <v>0.00851581508515815</v>
      </c>
      <c r="AA885" s="154">
        <v>0.00945945945945946</v>
      </c>
      <c r="AB885" s="155">
        <v>0.00581395348837209</v>
      </c>
      <c r="AC885" s="156">
        <v>-0.000943644374301309</v>
      </c>
      <c r="AD885" s="157">
        <v>10867</v>
      </c>
      <c r="AE885" s="158">
        <v>87</v>
      </c>
      <c r="AF885" s="158">
        <v>0</v>
      </c>
      <c r="AG885" s="158">
        <v>11795</v>
      </c>
      <c r="AH885" s="158">
        <v>91</v>
      </c>
      <c r="AI885" s="158">
        <v>0</v>
      </c>
      <c r="AJ885" s="155">
        <v>0.00800588938989602</v>
      </c>
      <c r="AK885" s="155">
        <v>0.00771513353115727</v>
      </c>
      <c r="AL885" s="156">
        <v>0.000290755858738745</v>
      </c>
    </row>
    <row r="886" ht="33" spans="1:38">
      <c r="A886" s="166" t="s">
        <v>668</v>
      </c>
      <c r="B886" s="167" t="s">
        <v>1825</v>
      </c>
      <c r="C886" s="167" t="s">
        <v>706</v>
      </c>
      <c r="D886" s="150">
        <v>2075</v>
      </c>
      <c r="E886" s="150">
        <v>0</v>
      </c>
      <c r="F886" s="150">
        <v>0</v>
      </c>
      <c r="G886" s="150">
        <v>0</v>
      </c>
      <c r="H886" s="150">
        <v>0</v>
      </c>
      <c r="I886" s="151">
        <v>2729</v>
      </c>
      <c r="J886" s="151">
        <v>35</v>
      </c>
      <c r="K886" s="151">
        <v>35</v>
      </c>
      <c r="L886" s="151">
        <v>8</v>
      </c>
      <c r="M886" s="151">
        <v>0</v>
      </c>
      <c r="N886" s="151">
        <v>1151</v>
      </c>
      <c r="O886" s="151">
        <v>23</v>
      </c>
      <c r="P886" s="151">
        <v>23</v>
      </c>
      <c r="Q886" s="151">
        <v>14</v>
      </c>
      <c r="R886" s="151">
        <v>0</v>
      </c>
      <c r="S886" s="152">
        <v>0.015</v>
      </c>
      <c r="T886" s="153">
        <v>54005</v>
      </c>
      <c r="U886" s="153">
        <v>566</v>
      </c>
      <c r="V886" s="153">
        <v>566</v>
      </c>
      <c r="W886" s="153">
        <v>2</v>
      </c>
      <c r="X886" s="151">
        <v>516</v>
      </c>
      <c r="Y886" s="154">
        <v>0.0104434774557911</v>
      </c>
      <c r="Z886" s="154">
        <v>0</v>
      </c>
      <c r="AA886" s="154">
        <v>0.0128252106998901</v>
      </c>
      <c r="AB886" s="155">
        <v>0.0199826238053866</v>
      </c>
      <c r="AC886" s="156">
        <v>-0.0128252106998901</v>
      </c>
      <c r="AD886" s="157">
        <v>14273</v>
      </c>
      <c r="AE886" s="158">
        <v>189</v>
      </c>
      <c r="AF886" s="158">
        <v>0</v>
      </c>
      <c r="AG886" s="158">
        <v>16461</v>
      </c>
      <c r="AH886" s="158">
        <v>151</v>
      </c>
      <c r="AI886" s="158">
        <v>0</v>
      </c>
      <c r="AJ886" s="155">
        <v>0.013241785188818</v>
      </c>
      <c r="AK886" s="155">
        <v>0.00917319725411579</v>
      </c>
      <c r="AL886" s="156">
        <v>0.00406858793470226</v>
      </c>
    </row>
    <row r="887" ht="33" spans="1:38">
      <c r="A887" s="166" t="s">
        <v>668</v>
      </c>
      <c r="B887" s="167" t="s">
        <v>1826</v>
      </c>
      <c r="C887" s="167" t="s">
        <v>707</v>
      </c>
      <c r="D887" s="150">
        <v>2789</v>
      </c>
      <c r="E887" s="150">
        <v>48</v>
      </c>
      <c r="F887" s="150">
        <v>37</v>
      </c>
      <c r="G887" s="150">
        <v>0</v>
      </c>
      <c r="H887" s="150">
        <v>0</v>
      </c>
      <c r="I887" s="151">
        <v>3685</v>
      </c>
      <c r="J887" s="151">
        <v>48</v>
      </c>
      <c r="K887" s="151">
        <v>47</v>
      </c>
      <c r="L887" s="151">
        <v>0</v>
      </c>
      <c r="M887" s="151">
        <v>0</v>
      </c>
      <c r="N887" s="151">
        <v>1588</v>
      </c>
      <c r="O887" s="151">
        <v>28</v>
      </c>
      <c r="P887" s="151">
        <v>28</v>
      </c>
      <c r="Q887" s="151">
        <v>12</v>
      </c>
      <c r="R887" s="151">
        <v>0</v>
      </c>
      <c r="S887" s="152">
        <v>0.015</v>
      </c>
      <c r="T887" s="153">
        <v>69514</v>
      </c>
      <c r="U887" s="153">
        <v>1099</v>
      </c>
      <c r="V887" s="153">
        <v>1087</v>
      </c>
      <c r="W887" s="153">
        <v>0</v>
      </c>
      <c r="X887" s="151">
        <v>971</v>
      </c>
      <c r="Y887" s="154">
        <v>0.0158097649394367</v>
      </c>
      <c r="Z887" s="154">
        <v>0.0172104697024023</v>
      </c>
      <c r="AA887" s="154">
        <v>0.0130257801899593</v>
      </c>
      <c r="AB887" s="155">
        <v>0.017632241813602</v>
      </c>
      <c r="AC887" s="156">
        <v>0.004184689512443</v>
      </c>
      <c r="AD887" s="157">
        <v>19124</v>
      </c>
      <c r="AE887" s="158">
        <v>322</v>
      </c>
      <c r="AF887" s="158">
        <v>0</v>
      </c>
      <c r="AG887" s="158">
        <v>21491</v>
      </c>
      <c r="AH887" s="158">
        <v>281</v>
      </c>
      <c r="AI887" s="158">
        <v>0</v>
      </c>
      <c r="AJ887" s="155">
        <v>0.0168374816983895</v>
      </c>
      <c r="AK887" s="155">
        <v>0.0130752407984738</v>
      </c>
      <c r="AL887" s="156">
        <v>0.00376224089991568</v>
      </c>
    </row>
    <row r="888" ht="33" spans="1:38">
      <c r="A888" s="166" t="s">
        <v>668</v>
      </c>
      <c r="B888" s="167" t="s">
        <v>1826</v>
      </c>
      <c r="C888" s="167" t="s">
        <v>708</v>
      </c>
      <c r="D888" s="150">
        <v>1610</v>
      </c>
      <c r="E888" s="150">
        <v>29</v>
      </c>
      <c r="F888" s="150">
        <v>23</v>
      </c>
      <c r="G888" s="150">
        <v>0</v>
      </c>
      <c r="H888" s="150">
        <v>0</v>
      </c>
      <c r="I888" s="151">
        <v>2100</v>
      </c>
      <c r="J888" s="151">
        <v>28</v>
      </c>
      <c r="K888" s="151">
        <v>28</v>
      </c>
      <c r="L888" s="151">
        <v>6</v>
      </c>
      <c r="M888" s="151">
        <v>0</v>
      </c>
      <c r="N888" s="151">
        <v>1114</v>
      </c>
      <c r="O888" s="151">
        <v>31</v>
      </c>
      <c r="P888" s="151">
        <v>31</v>
      </c>
      <c r="Q888" s="151">
        <v>17</v>
      </c>
      <c r="R888" s="151">
        <v>0</v>
      </c>
      <c r="S888" s="152">
        <v>0.015</v>
      </c>
      <c r="T888" s="153">
        <v>44270</v>
      </c>
      <c r="U888" s="153">
        <v>741</v>
      </c>
      <c r="V888" s="153">
        <v>735</v>
      </c>
      <c r="W888" s="153">
        <v>0</v>
      </c>
      <c r="X888" s="151">
        <v>666</v>
      </c>
      <c r="Y888" s="154">
        <v>0.0167381974248927</v>
      </c>
      <c r="Z888" s="154">
        <v>0.0180124223602484</v>
      </c>
      <c r="AA888" s="154">
        <v>0.0133333333333333</v>
      </c>
      <c r="AB888" s="155">
        <v>0.0278276481149013</v>
      </c>
      <c r="AC888" s="156">
        <v>0.00467908902691511</v>
      </c>
      <c r="AD888" s="157">
        <v>11795</v>
      </c>
      <c r="AE888" s="158">
        <v>230</v>
      </c>
      <c r="AF888" s="158">
        <v>0</v>
      </c>
      <c r="AG888" s="158">
        <v>13759</v>
      </c>
      <c r="AH888" s="158">
        <v>206</v>
      </c>
      <c r="AI888" s="158">
        <v>0</v>
      </c>
      <c r="AJ888" s="155">
        <v>0.0194997880457821</v>
      </c>
      <c r="AK888" s="155">
        <v>0.0149720183152845</v>
      </c>
      <c r="AL888" s="156">
        <v>0.00452776973049757</v>
      </c>
    </row>
    <row r="889" ht="33" spans="1:38">
      <c r="A889" s="166" t="s">
        <v>668</v>
      </c>
      <c r="B889" s="167" t="s">
        <v>1826</v>
      </c>
      <c r="C889" s="167" t="s">
        <v>709</v>
      </c>
      <c r="D889" s="150">
        <v>3969</v>
      </c>
      <c r="E889" s="150">
        <v>73</v>
      </c>
      <c r="F889" s="150">
        <v>57</v>
      </c>
      <c r="G889" s="150">
        <v>0</v>
      </c>
      <c r="H889" s="150">
        <v>0</v>
      </c>
      <c r="I889" s="151">
        <v>5024</v>
      </c>
      <c r="J889" s="151">
        <v>83</v>
      </c>
      <c r="K889" s="151">
        <v>83</v>
      </c>
      <c r="L889" s="151">
        <v>14</v>
      </c>
      <c r="M889" s="151">
        <v>0</v>
      </c>
      <c r="N889" s="151">
        <v>2062</v>
      </c>
      <c r="O889" s="151">
        <v>57</v>
      </c>
      <c r="P889" s="151">
        <v>57</v>
      </c>
      <c r="Q889" s="151">
        <v>37</v>
      </c>
      <c r="R889" s="151">
        <v>0</v>
      </c>
      <c r="S889" s="152">
        <v>0.015</v>
      </c>
      <c r="T889" s="153">
        <v>92533</v>
      </c>
      <c r="U889" s="153">
        <v>1820</v>
      </c>
      <c r="V889" s="153">
        <v>1803</v>
      </c>
      <c r="W889" s="153">
        <v>0</v>
      </c>
      <c r="X889" s="151">
        <v>1638</v>
      </c>
      <c r="Y889" s="154">
        <v>0.0196686587487707</v>
      </c>
      <c r="Z889" s="154">
        <v>0.018392542202066</v>
      </c>
      <c r="AA889" s="154">
        <v>0.0165207006369427</v>
      </c>
      <c r="AB889" s="155">
        <v>0.027643064985451</v>
      </c>
      <c r="AC889" s="156">
        <v>0.00187184156512334</v>
      </c>
      <c r="AD889" s="157">
        <v>25389</v>
      </c>
      <c r="AE889" s="158">
        <v>548</v>
      </c>
      <c r="AF889" s="158">
        <v>0</v>
      </c>
      <c r="AG889" s="158">
        <v>28025</v>
      </c>
      <c r="AH889" s="158">
        <v>560</v>
      </c>
      <c r="AI889" s="158">
        <v>0</v>
      </c>
      <c r="AJ889" s="155">
        <v>0.0215841506164087</v>
      </c>
      <c r="AK889" s="155">
        <v>0.0199821587867975</v>
      </c>
      <c r="AL889" s="156">
        <v>0.00160199182961118</v>
      </c>
    </row>
    <row r="890" ht="33" spans="1:38">
      <c r="A890" s="166" t="s">
        <v>668</v>
      </c>
      <c r="B890" s="167" t="s">
        <v>1826</v>
      </c>
      <c r="C890" s="167" t="s">
        <v>710</v>
      </c>
      <c r="D890" s="150">
        <v>2158</v>
      </c>
      <c r="E890" s="150">
        <v>21</v>
      </c>
      <c r="F890" s="150">
        <v>13</v>
      </c>
      <c r="G890" s="150">
        <v>0</v>
      </c>
      <c r="H890" s="150">
        <v>0</v>
      </c>
      <c r="I890" s="151">
        <v>2916</v>
      </c>
      <c r="J890" s="151">
        <v>37</v>
      </c>
      <c r="K890" s="151">
        <v>37</v>
      </c>
      <c r="L890" s="151">
        <v>6</v>
      </c>
      <c r="M890" s="151">
        <v>0</v>
      </c>
      <c r="N890" s="151">
        <v>1293</v>
      </c>
      <c r="O890" s="151">
        <v>36</v>
      </c>
      <c r="P890" s="151">
        <v>36</v>
      </c>
      <c r="Q890" s="151">
        <v>24</v>
      </c>
      <c r="R890" s="151">
        <v>0</v>
      </c>
      <c r="S890" s="152">
        <v>0.015</v>
      </c>
      <c r="T890" s="153">
        <v>58694</v>
      </c>
      <c r="U890" s="153">
        <v>912</v>
      </c>
      <c r="V890" s="153">
        <v>904</v>
      </c>
      <c r="W890" s="153">
        <v>2</v>
      </c>
      <c r="X890" s="151">
        <v>838</v>
      </c>
      <c r="Y890" s="154">
        <v>0.0155041401165366</v>
      </c>
      <c r="Z890" s="154">
        <v>0.00973123262279889</v>
      </c>
      <c r="AA890" s="154">
        <v>0.0126886145404664</v>
      </c>
      <c r="AB890" s="155">
        <v>0.0278422273781903</v>
      </c>
      <c r="AC890" s="156">
        <v>-0.0029573819176675</v>
      </c>
      <c r="AD890" s="157">
        <v>15077</v>
      </c>
      <c r="AE890" s="158">
        <v>262</v>
      </c>
      <c r="AF890" s="158">
        <v>0</v>
      </c>
      <c r="AG890" s="158">
        <v>18167</v>
      </c>
      <c r="AH890" s="158">
        <v>274</v>
      </c>
      <c r="AI890" s="158">
        <v>1</v>
      </c>
      <c r="AJ890" s="155">
        <v>0.0173774623598859</v>
      </c>
      <c r="AK890" s="155">
        <v>0.0150272472064733</v>
      </c>
      <c r="AL890" s="156">
        <v>0.00235021515341264</v>
      </c>
    </row>
    <row r="891" ht="33" spans="1:38">
      <c r="A891" s="166" t="s">
        <v>668</v>
      </c>
      <c r="B891" s="167" t="s">
        <v>1826</v>
      </c>
      <c r="C891" s="167" t="s">
        <v>711</v>
      </c>
      <c r="D891" s="150">
        <v>2699</v>
      </c>
      <c r="E891" s="150">
        <v>46</v>
      </c>
      <c r="F891" s="150">
        <v>33</v>
      </c>
      <c r="G891" s="150">
        <v>0</v>
      </c>
      <c r="H891" s="150">
        <v>0</v>
      </c>
      <c r="I891" s="151">
        <v>3342</v>
      </c>
      <c r="J891" s="151">
        <v>46</v>
      </c>
      <c r="K891" s="151">
        <v>46</v>
      </c>
      <c r="L891" s="151">
        <v>0</v>
      </c>
      <c r="M891" s="151">
        <v>0</v>
      </c>
      <c r="N891" s="151">
        <v>1498</v>
      </c>
      <c r="O891" s="151">
        <v>44</v>
      </c>
      <c r="P891" s="151">
        <v>44</v>
      </c>
      <c r="Q891" s="151">
        <v>9</v>
      </c>
      <c r="R891" s="151">
        <v>0</v>
      </c>
      <c r="S891" s="152">
        <v>0.015</v>
      </c>
      <c r="T891" s="153">
        <v>72785</v>
      </c>
      <c r="U891" s="153">
        <v>1244</v>
      </c>
      <c r="V891" s="153">
        <v>1230</v>
      </c>
      <c r="W891" s="153">
        <v>0</v>
      </c>
      <c r="X891" s="151">
        <v>1096</v>
      </c>
      <c r="Y891" s="154">
        <v>0.0170914336745208</v>
      </c>
      <c r="Z891" s="154">
        <v>0.0170433493886625</v>
      </c>
      <c r="AA891" s="154">
        <v>0.0137642130460802</v>
      </c>
      <c r="AB891" s="155">
        <v>0.0293724966622163</v>
      </c>
      <c r="AC891" s="156">
        <v>0.00327913634258228</v>
      </c>
      <c r="AD891" s="157">
        <v>17806</v>
      </c>
      <c r="AE891" s="158">
        <v>357</v>
      </c>
      <c r="AF891" s="158">
        <v>0</v>
      </c>
      <c r="AG891" s="158">
        <v>22890</v>
      </c>
      <c r="AH891" s="158">
        <v>415</v>
      </c>
      <c r="AI891" s="158">
        <v>0</v>
      </c>
      <c r="AJ891" s="155">
        <v>0.0200494215433</v>
      </c>
      <c r="AK891" s="155">
        <v>0.0181301878549585</v>
      </c>
      <c r="AL891" s="156">
        <v>0.00191923368834151</v>
      </c>
    </row>
    <row r="892" ht="33" spans="1:38">
      <c r="A892" s="166" t="s">
        <v>668</v>
      </c>
      <c r="B892" s="167" t="s">
        <v>1826</v>
      </c>
      <c r="C892" s="167" t="s">
        <v>712</v>
      </c>
      <c r="D892" s="150">
        <v>1791</v>
      </c>
      <c r="E892" s="150">
        <v>28</v>
      </c>
      <c r="F892" s="150">
        <v>22</v>
      </c>
      <c r="G892" s="150">
        <v>1</v>
      </c>
      <c r="H892" s="150">
        <v>0</v>
      </c>
      <c r="I892" s="151">
        <v>2333</v>
      </c>
      <c r="J892" s="151">
        <v>27</v>
      </c>
      <c r="K892" s="151">
        <v>27</v>
      </c>
      <c r="L892" s="151">
        <v>9</v>
      </c>
      <c r="M892" s="151">
        <v>0</v>
      </c>
      <c r="N892" s="151">
        <v>961</v>
      </c>
      <c r="O892" s="151">
        <v>17</v>
      </c>
      <c r="P892" s="151">
        <v>17</v>
      </c>
      <c r="Q892" s="151">
        <v>10</v>
      </c>
      <c r="R892" s="151">
        <v>0</v>
      </c>
      <c r="S892" s="152">
        <v>0.015</v>
      </c>
      <c r="T892" s="153">
        <v>45490</v>
      </c>
      <c r="U892" s="153">
        <v>717</v>
      </c>
      <c r="V892" s="153">
        <v>711</v>
      </c>
      <c r="W892" s="153">
        <v>0</v>
      </c>
      <c r="X892" s="151">
        <v>657</v>
      </c>
      <c r="Y892" s="154">
        <v>0.0157617058694219</v>
      </c>
      <c r="Z892" s="154">
        <v>0.0156337241764377</v>
      </c>
      <c r="AA892" s="154">
        <v>0.0115730818688384</v>
      </c>
      <c r="AB892" s="155">
        <v>0.0176899063475546</v>
      </c>
      <c r="AC892" s="156">
        <v>0.00406064230759934</v>
      </c>
      <c r="AD892" s="157">
        <v>11944</v>
      </c>
      <c r="AE892" s="158">
        <v>220</v>
      </c>
      <c r="AF892" s="158">
        <v>0</v>
      </c>
      <c r="AG892" s="158">
        <v>14095</v>
      </c>
      <c r="AH892" s="158">
        <v>215</v>
      </c>
      <c r="AI892" s="158">
        <v>0</v>
      </c>
      <c r="AJ892" s="155">
        <v>0.0184192900200938</v>
      </c>
      <c r="AK892" s="155">
        <v>0.0152536360411493</v>
      </c>
      <c r="AL892" s="156">
        <v>0.00316565397894443</v>
      </c>
    </row>
    <row r="893" ht="33" spans="1:38">
      <c r="A893" s="166" t="s">
        <v>668</v>
      </c>
      <c r="B893" s="167" t="s">
        <v>1826</v>
      </c>
      <c r="C893" s="167" t="s">
        <v>713</v>
      </c>
      <c r="D893" s="150">
        <v>3996</v>
      </c>
      <c r="E893" s="150">
        <v>73</v>
      </c>
      <c r="F893" s="150">
        <v>46</v>
      </c>
      <c r="G893" s="150">
        <v>0</v>
      </c>
      <c r="H893" s="150">
        <v>0</v>
      </c>
      <c r="I893" s="151">
        <v>5026</v>
      </c>
      <c r="J893" s="151">
        <v>71</v>
      </c>
      <c r="K893" s="151">
        <v>71</v>
      </c>
      <c r="L893" s="151">
        <v>1</v>
      </c>
      <c r="M893" s="151">
        <v>0</v>
      </c>
      <c r="N893" s="151">
        <v>2168</v>
      </c>
      <c r="O893" s="151">
        <v>83</v>
      </c>
      <c r="P893" s="151">
        <v>82</v>
      </c>
      <c r="Q893" s="151">
        <v>27</v>
      </c>
      <c r="R893" s="151">
        <v>0</v>
      </c>
      <c r="S893" s="152">
        <v>0.015</v>
      </c>
      <c r="T893" s="153">
        <v>98898</v>
      </c>
      <c r="U893" s="153">
        <v>1889</v>
      </c>
      <c r="V893" s="153">
        <v>1861</v>
      </c>
      <c r="W893" s="153">
        <v>0</v>
      </c>
      <c r="X893" s="151">
        <v>1662</v>
      </c>
      <c r="Y893" s="154">
        <v>0.0191004873708265</v>
      </c>
      <c r="Z893" s="154">
        <v>0.0182682682682683</v>
      </c>
      <c r="AA893" s="154">
        <v>0.0141265419816952</v>
      </c>
      <c r="AB893" s="155">
        <v>0.0382841328413284</v>
      </c>
      <c r="AC893" s="156">
        <v>0.00414172628657308</v>
      </c>
      <c r="AD893" s="157">
        <v>26449</v>
      </c>
      <c r="AE893" s="158">
        <v>551</v>
      </c>
      <c r="AF893" s="158">
        <v>0</v>
      </c>
      <c r="AG893" s="158">
        <v>29541</v>
      </c>
      <c r="AH893" s="158">
        <v>575</v>
      </c>
      <c r="AI893" s="158">
        <v>0</v>
      </c>
      <c r="AJ893" s="155">
        <v>0.0208325456539</v>
      </c>
      <c r="AK893" s="155">
        <v>0.0194644731051759</v>
      </c>
      <c r="AL893" s="156">
        <v>0.0013680725487241</v>
      </c>
    </row>
    <row r="894" ht="33" spans="1:38">
      <c r="A894" s="166" t="s">
        <v>668</v>
      </c>
      <c r="B894" s="167" t="s">
        <v>1826</v>
      </c>
      <c r="C894" s="167" t="s">
        <v>714</v>
      </c>
      <c r="D894" s="150">
        <v>2855</v>
      </c>
      <c r="E894" s="150">
        <v>24</v>
      </c>
      <c r="F894" s="150">
        <v>18</v>
      </c>
      <c r="G894" s="150">
        <v>0</v>
      </c>
      <c r="H894" s="150">
        <v>0</v>
      </c>
      <c r="I894" s="151">
        <v>3677</v>
      </c>
      <c r="J894" s="151">
        <v>39</v>
      </c>
      <c r="K894" s="151">
        <v>39</v>
      </c>
      <c r="L894" s="151">
        <v>10</v>
      </c>
      <c r="M894" s="151">
        <v>0</v>
      </c>
      <c r="N894" s="151">
        <v>1485</v>
      </c>
      <c r="O894" s="151">
        <v>32</v>
      </c>
      <c r="P894" s="151">
        <v>32</v>
      </c>
      <c r="Q894" s="151">
        <v>23</v>
      </c>
      <c r="R894" s="151">
        <v>0</v>
      </c>
      <c r="S894" s="152">
        <v>0.015</v>
      </c>
      <c r="T894" s="153">
        <v>80946</v>
      </c>
      <c r="U894" s="153">
        <v>854</v>
      </c>
      <c r="V894" s="153">
        <v>847</v>
      </c>
      <c r="W894" s="153">
        <v>0</v>
      </c>
      <c r="X894" s="151">
        <v>782</v>
      </c>
      <c r="Y894" s="154">
        <v>0.0105502433721246</v>
      </c>
      <c r="Z894" s="154">
        <v>0.00840630472854641</v>
      </c>
      <c r="AA894" s="154">
        <v>0.0106064726679358</v>
      </c>
      <c r="AB894" s="155">
        <v>0.0215488215488215</v>
      </c>
      <c r="AC894" s="156">
        <v>-0.00220016793938941</v>
      </c>
      <c r="AD894" s="157">
        <v>19061</v>
      </c>
      <c r="AE894" s="158">
        <v>230</v>
      </c>
      <c r="AF894" s="158">
        <v>0</v>
      </c>
      <c r="AG894" s="158">
        <v>24294</v>
      </c>
      <c r="AH894" s="158">
        <v>268</v>
      </c>
      <c r="AI894" s="158">
        <v>0</v>
      </c>
      <c r="AJ894" s="155">
        <v>0.0120665232674046</v>
      </c>
      <c r="AK894" s="155">
        <v>0.0110315304190335</v>
      </c>
      <c r="AL894" s="156">
        <v>0.00103499284837114</v>
      </c>
    </row>
    <row r="895" ht="33" spans="1:38">
      <c r="A895" s="166" t="s">
        <v>668</v>
      </c>
      <c r="B895" s="167" t="s">
        <v>1826</v>
      </c>
      <c r="C895" s="167" t="s">
        <v>715</v>
      </c>
      <c r="D895" s="150">
        <v>5688</v>
      </c>
      <c r="E895" s="150">
        <v>164</v>
      </c>
      <c r="F895" s="150">
        <v>116</v>
      </c>
      <c r="G895" s="150">
        <v>11</v>
      </c>
      <c r="H895" s="150">
        <v>0</v>
      </c>
      <c r="I895" s="151">
        <v>7386</v>
      </c>
      <c r="J895" s="151">
        <v>128</v>
      </c>
      <c r="K895" s="151">
        <v>127</v>
      </c>
      <c r="L895" s="151">
        <v>41</v>
      </c>
      <c r="M895" s="151">
        <v>0</v>
      </c>
      <c r="N895" s="151">
        <v>3266</v>
      </c>
      <c r="O895" s="151">
        <v>190</v>
      </c>
      <c r="P895" s="151">
        <v>190</v>
      </c>
      <c r="Q895" s="151">
        <v>147</v>
      </c>
      <c r="R895" s="151">
        <v>0</v>
      </c>
      <c r="S895" s="152">
        <v>0.015</v>
      </c>
      <c r="T895" s="153">
        <v>147514</v>
      </c>
      <c r="U895" s="153">
        <v>3248</v>
      </c>
      <c r="V895" s="153">
        <v>3199</v>
      </c>
      <c r="W895" s="153">
        <v>1</v>
      </c>
      <c r="X895" s="151">
        <v>2924</v>
      </c>
      <c r="Y895" s="154">
        <v>0.0220114700977534</v>
      </c>
      <c r="Z895" s="154">
        <v>0.0288326300984529</v>
      </c>
      <c r="AA895" s="154">
        <v>0.0173300839425941</v>
      </c>
      <c r="AB895" s="155">
        <v>0.0581751377832211</v>
      </c>
      <c r="AC895" s="156">
        <v>0.0115025461558588</v>
      </c>
      <c r="AD895" s="157">
        <v>38495</v>
      </c>
      <c r="AE895" s="158">
        <v>895</v>
      </c>
      <c r="AF895" s="158">
        <v>0</v>
      </c>
      <c r="AG895" s="158">
        <v>44682</v>
      </c>
      <c r="AH895" s="158">
        <v>1058</v>
      </c>
      <c r="AI895" s="158">
        <v>1</v>
      </c>
      <c r="AJ895" s="155">
        <v>0.023249772697753</v>
      </c>
      <c r="AK895" s="155">
        <v>0.0236560583680229</v>
      </c>
      <c r="AL895" s="156">
        <v>-0.000406285670269964</v>
      </c>
    </row>
    <row r="896" ht="33" spans="1:38">
      <c r="A896" s="166" t="s">
        <v>668</v>
      </c>
      <c r="B896" s="167" t="s">
        <v>1826</v>
      </c>
      <c r="C896" s="167" t="s">
        <v>716</v>
      </c>
      <c r="D896" s="150">
        <v>2651</v>
      </c>
      <c r="E896" s="150">
        <v>44</v>
      </c>
      <c r="F896" s="150">
        <v>35</v>
      </c>
      <c r="G896" s="150">
        <v>1</v>
      </c>
      <c r="H896" s="150">
        <v>0</v>
      </c>
      <c r="I896" s="151">
        <v>3408</v>
      </c>
      <c r="J896" s="151">
        <v>59</v>
      </c>
      <c r="K896" s="151">
        <v>59</v>
      </c>
      <c r="L896" s="151">
        <v>0</v>
      </c>
      <c r="M896" s="151">
        <v>0</v>
      </c>
      <c r="N896" s="151">
        <v>1583</v>
      </c>
      <c r="O896" s="151">
        <v>33</v>
      </c>
      <c r="P896" s="151">
        <v>33</v>
      </c>
      <c r="Q896" s="151">
        <v>15</v>
      </c>
      <c r="R896" s="151">
        <v>0</v>
      </c>
      <c r="S896" s="152">
        <v>0.015</v>
      </c>
      <c r="T896" s="153">
        <v>67155</v>
      </c>
      <c r="U896" s="153">
        <v>884</v>
      </c>
      <c r="V896" s="153">
        <v>874</v>
      </c>
      <c r="W896" s="153">
        <v>0</v>
      </c>
      <c r="X896" s="151">
        <v>748</v>
      </c>
      <c r="Y896" s="154">
        <v>0.0131635767999404</v>
      </c>
      <c r="Z896" s="154">
        <v>0.016597510373444</v>
      </c>
      <c r="AA896" s="154">
        <v>0.01731220657277</v>
      </c>
      <c r="AB896" s="155">
        <v>0.0208464939987366</v>
      </c>
      <c r="AC896" s="156">
        <v>-0.00071469619932597</v>
      </c>
      <c r="AD896" s="157">
        <v>17845</v>
      </c>
      <c r="AE896" s="158">
        <v>291</v>
      </c>
      <c r="AF896" s="158">
        <v>0</v>
      </c>
      <c r="AG896" s="158">
        <v>20937</v>
      </c>
      <c r="AH896" s="158">
        <v>224</v>
      </c>
      <c r="AI896" s="158">
        <v>0</v>
      </c>
      <c r="AJ896" s="155">
        <v>0.0163070888203979</v>
      </c>
      <c r="AK896" s="155">
        <v>0.0106987629555333</v>
      </c>
      <c r="AL896" s="156">
        <v>0.00560832586486461</v>
      </c>
    </row>
    <row r="897" ht="33" spans="1:38">
      <c r="A897" s="166" t="s">
        <v>668</v>
      </c>
      <c r="B897" s="167" t="s">
        <v>1826</v>
      </c>
      <c r="C897" s="167" t="s">
        <v>717</v>
      </c>
      <c r="D897" s="150">
        <v>3334</v>
      </c>
      <c r="E897" s="150">
        <v>59</v>
      </c>
      <c r="F897" s="150">
        <v>45</v>
      </c>
      <c r="G897" s="150">
        <v>0</v>
      </c>
      <c r="H897" s="150">
        <v>0</v>
      </c>
      <c r="I897" s="151">
        <v>4444</v>
      </c>
      <c r="J897" s="151">
        <v>45</v>
      </c>
      <c r="K897" s="151">
        <v>45</v>
      </c>
      <c r="L897" s="151">
        <v>10</v>
      </c>
      <c r="M897" s="151">
        <v>0</v>
      </c>
      <c r="N897" s="151">
        <v>1846</v>
      </c>
      <c r="O897" s="151">
        <v>31</v>
      </c>
      <c r="P897" s="151">
        <v>31</v>
      </c>
      <c r="Q897" s="151">
        <v>19</v>
      </c>
      <c r="R897" s="151">
        <v>0</v>
      </c>
      <c r="S897" s="152">
        <v>0.015</v>
      </c>
      <c r="T897" s="153">
        <v>84906</v>
      </c>
      <c r="U897" s="153">
        <v>1198</v>
      </c>
      <c r="V897" s="153">
        <v>1183</v>
      </c>
      <c r="W897" s="153">
        <v>0</v>
      </c>
      <c r="X897" s="151">
        <v>1072</v>
      </c>
      <c r="Y897" s="154">
        <v>0.0141097213388924</v>
      </c>
      <c r="Z897" s="154">
        <v>0.0176964607078584</v>
      </c>
      <c r="AA897" s="154">
        <v>0.0101260126012601</v>
      </c>
      <c r="AB897" s="155">
        <v>0.0167930660888407</v>
      </c>
      <c r="AC897" s="156">
        <v>0.0075704481065983</v>
      </c>
      <c r="AD897" s="157">
        <v>22199</v>
      </c>
      <c r="AE897" s="158">
        <v>399</v>
      </c>
      <c r="AF897" s="158">
        <v>0</v>
      </c>
      <c r="AG897" s="158">
        <v>25922</v>
      </c>
      <c r="AH897" s="158">
        <v>355</v>
      </c>
      <c r="AI897" s="158">
        <v>0</v>
      </c>
      <c r="AJ897" s="155">
        <v>0.0179737826028199</v>
      </c>
      <c r="AK897" s="155">
        <v>0.0136949309466862</v>
      </c>
      <c r="AL897" s="156">
        <v>0.00427885165613373</v>
      </c>
    </row>
    <row r="898" ht="33" spans="1:38">
      <c r="A898" s="166" t="s">
        <v>668</v>
      </c>
      <c r="B898" s="167" t="s">
        <v>1826</v>
      </c>
      <c r="C898" s="167" t="s">
        <v>718</v>
      </c>
      <c r="D898" s="150">
        <v>3013</v>
      </c>
      <c r="E898" s="150">
        <v>77</v>
      </c>
      <c r="F898" s="150">
        <v>59</v>
      </c>
      <c r="G898" s="150">
        <v>0</v>
      </c>
      <c r="H898" s="150">
        <v>0</v>
      </c>
      <c r="I898" s="151">
        <v>3728</v>
      </c>
      <c r="J898" s="151">
        <v>48</v>
      </c>
      <c r="K898" s="151">
        <v>47</v>
      </c>
      <c r="L898" s="151">
        <v>8</v>
      </c>
      <c r="M898" s="151">
        <v>0</v>
      </c>
      <c r="N898" s="151">
        <v>1652</v>
      </c>
      <c r="O898" s="151">
        <v>40</v>
      </c>
      <c r="P898" s="151">
        <v>40</v>
      </c>
      <c r="Q898" s="151">
        <v>16</v>
      </c>
      <c r="R898" s="151">
        <v>0</v>
      </c>
      <c r="S898" s="152">
        <v>0.015</v>
      </c>
      <c r="T898" s="153">
        <v>79309</v>
      </c>
      <c r="U898" s="153">
        <v>1326</v>
      </c>
      <c r="V898" s="153">
        <v>1305</v>
      </c>
      <c r="W898" s="153">
        <v>1</v>
      </c>
      <c r="X898" s="151">
        <v>1166</v>
      </c>
      <c r="Y898" s="154">
        <v>0.0167068050284331</v>
      </c>
      <c r="Z898" s="154">
        <v>0.0255559243279124</v>
      </c>
      <c r="AA898" s="154">
        <v>0.0128755364806867</v>
      </c>
      <c r="AB898" s="155">
        <v>0.0242130750605327</v>
      </c>
      <c r="AC898" s="156">
        <v>0.0126803878472257</v>
      </c>
      <c r="AD898" s="157">
        <v>20006</v>
      </c>
      <c r="AE898" s="158">
        <v>396</v>
      </c>
      <c r="AF898" s="158">
        <v>0</v>
      </c>
      <c r="AG898" s="158">
        <v>24290</v>
      </c>
      <c r="AH898" s="158">
        <v>390</v>
      </c>
      <c r="AI898" s="158">
        <v>0</v>
      </c>
      <c r="AJ898" s="155">
        <v>0.0197940617814656</v>
      </c>
      <c r="AK898" s="155">
        <v>0.0160559901193907</v>
      </c>
      <c r="AL898" s="156">
        <v>0.00373807166207487</v>
      </c>
    </row>
    <row r="899" ht="33" spans="1:38">
      <c r="A899" s="166" t="s">
        <v>668</v>
      </c>
      <c r="B899" s="167" t="s">
        <v>1826</v>
      </c>
      <c r="C899" s="167" t="s">
        <v>719</v>
      </c>
      <c r="D899" s="150">
        <v>2658</v>
      </c>
      <c r="E899" s="150">
        <v>77</v>
      </c>
      <c r="F899" s="150">
        <v>58</v>
      </c>
      <c r="G899" s="150">
        <v>0</v>
      </c>
      <c r="H899" s="150">
        <v>0</v>
      </c>
      <c r="I899" s="151">
        <v>3633</v>
      </c>
      <c r="J899" s="151">
        <v>40</v>
      </c>
      <c r="K899" s="151">
        <v>40</v>
      </c>
      <c r="L899" s="151">
        <v>10</v>
      </c>
      <c r="M899" s="151">
        <v>0</v>
      </c>
      <c r="N899" s="151">
        <v>1491</v>
      </c>
      <c r="O899" s="151">
        <v>27</v>
      </c>
      <c r="P899" s="151">
        <v>27</v>
      </c>
      <c r="Q899" s="151">
        <v>20</v>
      </c>
      <c r="R899" s="151">
        <v>0</v>
      </c>
      <c r="S899" s="152">
        <v>0.015</v>
      </c>
      <c r="T899" s="153">
        <v>69523</v>
      </c>
      <c r="U899" s="153">
        <v>1183</v>
      </c>
      <c r="V899" s="153">
        <v>1164</v>
      </c>
      <c r="W899" s="153">
        <v>0</v>
      </c>
      <c r="X899" s="151">
        <v>1053</v>
      </c>
      <c r="Y899" s="154">
        <v>0.0170159515556003</v>
      </c>
      <c r="Z899" s="154">
        <v>0.0289691497366441</v>
      </c>
      <c r="AA899" s="154">
        <v>0.011010184420589</v>
      </c>
      <c r="AB899" s="155">
        <v>0.0181086519114688</v>
      </c>
      <c r="AC899" s="156">
        <v>0.017958965316055</v>
      </c>
      <c r="AD899" s="157">
        <v>18489</v>
      </c>
      <c r="AE899" s="158">
        <v>366</v>
      </c>
      <c r="AF899" s="158">
        <v>0</v>
      </c>
      <c r="AG899" s="158">
        <v>21915</v>
      </c>
      <c r="AH899" s="158">
        <v>342</v>
      </c>
      <c r="AI899" s="158">
        <v>0</v>
      </c>
      <c r="AJ899" s="155">
        <v>0.0197955541132565</v>
      </c>
      <c r="AK899" s="155">
        <v>0.015605749486653</v>
      </c>
      <c r="AL899" s="156">
        <v>0.00418980462660356</v>
      </c>
    </row>
    <row r="900" ht="33" spans="1:38">
      <c r="A900" s="166" t="s">
        <v>668</v>
      </c>
      <c r="B900" s="167" t="s">
        <v>1823</v>
      </c>
      <c r="C900" s="167" t="s">
        <v>720</v>
      </c>
      <c r="D900" s="150">
        <v>2852</v>
      </c>
      <c r="E900" s="150">
        <v>49</v>
      </c>
      <c r="F900" s="150">
        <v>21</v>
      </c>
      <c r="G900" s="150">
        <v>0</v>
      </c>
      <c r="H900" s="150">
        <v>0</v>
      </c>
      <c r="I900" s="151">
        <v>3468</v>
      </c>
      <c r="J900" s="151">
        <v>62</v>
      </c>
      <c r="K900" s="151">
        <v>62</v>
      </c>
      <c r="L900" s="151">
        <v>0</v>
      </c>
      <c r="M900" s="151">
        <v>0</v>
      </c>
      <c r="N900" s="151">
        <v>1231</v>
      </c>
      <c r="O900" s="151">
        <v>38</v>
      </c>
      <c r="P900" s="151">
        <v>38</v>
      </c>
      <c r="Q900" s="151">
        <v>10</v>
      </c>
      <c r="R900" s="151">
        <v>0</v>
      </c>
      <c r="S900" s="152">
        <v>0.015</v>
      </c>
      <c r="T900" s="153">
        <v>68509</v>
      </c>
      <c r="U900" s="153">
        <v>1344</v>
      </c>
      <c r="V900" s="153">
        <v>1316</v>
      </c>
      <c r="W900" s="153">
        <v>0</v>
      </c>
      <c r="X900" s="151">
        <v>1179</v>
      </c>
      <c r="Y900" s="154">
        <v>0.0196178604270972</v>
      </c>
      <c r="Z900" s="154">
        <v>0.0171809256661992</v>
      </c>
      <c r="AA900" s="154">
        <v>0.0178777393310265</v>
      </c>
      <c r="AB900" s="155">
        <v>0.0308692120227457</v>
      </c>
      <c r="AC900" s="156">
        <v>-0.000696813664827371</v>
      </c>
      <c r="AD900" s="157">
        <v>18451</v>
      </c>
      <c r="AE900" s="158">
        <v>407</v>
      </c>
      <c r="AF900" s="158">
        <v>0</v>
      </c>
      <c r="AG900" s="158">
        <v>21255</v>
      </c>
      <c r="AH900" s="158">
        <v>381</v>
      </c>
      <c r="AI900" s="158">
        <v>0</v>
      </c>
      <c r="AJ900" s="155">
        <v>0.0220584250176142</v>
      </c>
      <c r="AK900" s="155">
        <v>0.0179251940719831</v>
      </c>
      <c r="AL900" s="156">
        <v>0.00413323094563116</v>
      </c>
    </row>
    <row r="901" ht="33" spans="1:38">
      <c r="A901" s="166" t="s">
        <v>668</v>
      </c>
      <c r="B901" s="167" t="s">
        <v>1823</v>
      </c>
      <c r="C901" s="167" t="s">
        <v>721</v>
      </c>
      <c r="D901" s="150">
        <v>4535</v>
      </c>
      <c r="E901" s="150">
        <v>62</v>
      </c>
      <c r="F901" s="150">
        <v>38</v>
      </c>
      <c r="G901" s="150">
        <v>1</v>
      </c>
      <c r="H901" s="150">
        <v>0</v>
      </c>
      <c r="I901" s="151">
        <v>5799</v>
      </c>
      <c r="J901" s="151">
        <v>92</v>
      </c>
      <c r="K901" s="151">
        <v>92</v>
      </c>
      <c r="L901" s="151">
        <v>2</v>
      </c>
      <c r="M901" s="151">
        <v>0</v>
      </c>
      <c r="N901" s="151">
        <v>1996</v>
      </c>
      <c r="O901" s="151">
        <v>61</v>
      </c>
      <c r="P901" s="151">
        <v>61</v>
      </c>
      <c r="Q901" s="151">
        <v>40</v>
      </c>
      <c r="R901" s="151">
        <v>0</v>
      </c>
      <c r="S901" s="152">
        <v>0.015</v>
      </c>
      <c r="T901" s="153">
        <v>110804</v>
      </c>
      <c r="U901" s="153">
        <v>1840</v>
      </c>
      <c r="V901" s="153">
        <v>1815</v>
      </c>
      <c r="W901" s="153">
        <v>1</v>
      </c>
      <c r="X901" s="151">
        <v>1643</v>
      </c>
      <c r="Y901" s="154">
        <v>0.0165968737590701</v>
      </c>
      <c r="Z901" s="154">
        <v>0.0136714443219405</v>
      </c>
      <c r="AA901" s="154">
        <v>0.0158648042765994</v>
      </c>
      <c r="AB901" s="155">
        <v>0.030561122244489</v>
      </c>
      <c r="AC901" s="156">
        <v>-0.00219335995465895</v>
      </c>
      <c r="AD901" s="157">
        <v>29886</v>
      </c>
      <c r="AE901" s="158">
        <v>538</v>
      </c>
      <c r="AF901" s="158">
        <v>0</v>
      </c>
      <c r="AG901" s="158">
        <v>33789</v>
      </c>
      <c r="AH901" s="158">
        <v>539</v>
      </c>
      <c r="AI901" s="158">
        <v>0</v>
      </c>
      <c r="AJ901" s="155">
        <v>0.0180017399451248</v>
      </c>
      <c r="AK901" s="155">
        <v>0.015951937020924</v>
      </c>
      <c r="AL901" s="156">
        <v>0.00204980292420084</v>
      </c>
    </row>
    <row r="902" ht="33" spans="1:38">
      <c r="A902" s="166" t="s">
        <v>668</v>
      </c>
      <c r="B902" s="167" t="s">
        <v>1823</v>
      </c>
      <c r="C902" s="167" t="s">
        <v>722</v>
      </c>
      <c r="D902" s="150">
        <v>1684</v>
      </c>
      <c r="E902" s="150">
        <v>39</v>
      </c>
      <c r="F902" s="150">
        <v>25</v>
      </c>
      <c r="G902" s="150">
        <v>4</v>
      </c>
      <c r="H902" s="150">
        <v>0</v>
      </c>
      <c r="I902" s="151">
        <v>2220</v>
      </c>
      <c r="J902" s="151">
        <v>38</v>
      </c>
      <c r="K902" s="151">
        <v>38</v>
      </c>
      <c r="L902" s="151">
        <v>2</v>
      </c>
      <c r="M902" s="151">
        <v>0</v>
      </c>
      <c r="N902" s="151">
        <v>766</v>
      </c>
      <c r="O902" s="151">
        <v>18</v>
      </c>
      <c r="P902" s="151">
        <v>18</v>
      </c>
      <c r="Q902" s="151">
        <v>10</v>
      </c>
      <c r="R902" s="151">
        <v>0</v>
      </c>
      <c r="S902" s="152">
        <v>0.015</v>
      </c>
      <c r="T902" s="153">
        <v>40727</v>
      </c>
      <c r="U902" s="153">
        <v>713</v>
      </c>
      <c r="V902" s="153">
        <v>699</v>
      </c>
      <c r="W902" s="153">
        <v>0</v>
      </c>
      <c r="X902" s="151">
        <v>627</v>
      </c>
      <c r="Y902" s="154">
        <v>0.0175068136616986</v>
      </c>
      <c r="Z902" s="154">
        <v>0.0231591448931116</v>
      </c>
      <c r="AA902" s="154">
        <v>0.0171171171171171</v>
      </c>
      <c r="AB902" s="155">
        <v>0.0234986945169713</v>
      </c>
      <c r="AC902" s="156">
        <v>0.00604202777599452</v>
      </c>
      <c r="AD902" s="157">
        <v>11190</v>
      </c>
      <c r="AE902" s="158">
        <v>219</v>
      </c>
      <c r="AF902" s="158">
        <v>0</v>
      </c>
      <c r="AG902" s="158">
        <v>12198</v>
      </c>
      <c r="AH902" s="158">
        <v>214</v>
      </c>
      <c r="AI902" s="158">
        <v>0</v>
      </c>
      <c r="AJ902" s="155">
        <v>0.0195710455764075</v>
      </c>
      <c r="AK902" s="155">
        <v>0.0175438596491228</v>
      </c>
      <c r="AL902" s="156">
        <v>0.0020271859272847</v>
      </c>
    </row>
    <row r="903" ht="33" spans="1:38">
      <c r="A903" s="166" t="s">
        <v>668</v>
      </c>
      <c r="B903" s="167" t="s">
        <v>1823</v>
      </c>
      <c r="C903" s="167" t="s">
        <v>723</v>
      </c>
      <c r="D903" s="150">
        <v>2618</v>
      </c>
      <c r="E903" s="150">
        <v>19</v>
      </c>
      <c r="F903" s="150">
        <v>13</v>
      </c>
      <c r="G903" s="150">
        <v>0</v>
      </c>
      <c r="H903" s="150">
        <v>0</v>
      </c>
      <c r="I903" s="151">
        <v>3343</v>
      </c>
      <c r="J903" s="151">
        <v>33</v>
      </c>
      <c r="K903" s="151">
        <v>33</v>
      </c>
      <c r="L903" s="151">
        <v>1</v>
      </c>
      <c r="M903" s="151">
        <v>0</v>
      </c>
      <c r="N903" s="151">
        <v>1094</v>
      </c>
      <c r="O903" s="151">
        <v>28</v>
      </c>
      <c r="P903" s="151">
        <v>28</v>
      </c>
      <c r="Q903" s="151">
        <v>19</v>
      </c>
      <c r="R903" s="151">
        <v>0</v>
      </c>
      <c r="S903" s="152">
        <v>0.015</v>
      </c>
      <c r="T903" s="153">
        <v>61506</v>
      </c>
      <c r="U903" s="153">
        <v>610</v>
      </c>
      <c r="V903" s="153">
        <v>604</v>
      </c>
      <c r="W903" s="153">
        <v>0</v>
      </c>
      <c r="X903" s="151">
        <v>538</v>
      </c>
      <c r="Y903" s="154">
        <v>0.0099177316034208</v>
      </c>
      <c r="Z903" s="154">
        <v>0.00725744843391902</v>
      </c>
      <c r="AA903" s="154">
        <v>0.00987137301824708</v>
      </c>
      <c r="AB903" s="155">
        <v>0.0255941499085923</v>
      </c>
      <c r="AC903" s="156">
        <v>-0.00261392458432806</v>
      </c>
      <c r="AD903" s="157">
        <v>17180</v>
      </c>
      <c r="AE903" s="158">
        <v>189</v>
      </c>
      <c r="AF903" s="158">
        <v>0</v>
      </c>
      <c r="AG903" s="158">
        <v>18732</v>
      </c>
      <c r="AH903" s="158">
        <v>159</v>
      </c>
      <c r="AI903" s="158">
        <v>0</v>
      </c>
      <c r="AJ903" s="155">
        <v>0.0110011641443539</v>
      </c>
      <c r="AK903" s="155">
        <v>0.00848814862267777</v>
      </c>
      <c r="AL903" s="156">
        <v>0.00251301552167613</v>
      </c>
    </row>
    <row r="904" ht="33" spans="1:38">
      <c r="A904" s="166" t="s">
        <v>668</v>
      </c>
      <c r="B904" s="167" t="s">
        <v>1823</v>
      </c>
      <c r="C904" s="167" t="s">
        <v>724</v>
      </c>
      <c r="D904" s="150">
        <v>3716</v>
      </c>
      <c r="E904" s="150">
        <v>41</v>
      </c>
      <c r="F904" s="150">
        <v>28</v>
      </c>
      <c r="G904" s="150">
        <v>0</v>
      </c>
      <c r="H904" s="150">
        <v>0</v>
      </c>
      <c r="I904" s="151">
        <v>4707</v>
      </c>
      <c r="J904" s="151">
        <v>26</v>
      </c>
      <c r="K904" s="151">
        <v>26</v>
      </c>
      <c r="L904" s="151">
        <v>0</v>
      </c>
      <c r="M904" s="151">
        <v>0</v>
      </c>
      <c r="N904" s="151">
        <v>1551</v>
      </c>
      <c r="O904" s="151">
        <v>39</v>
      </c>
      <c r="P904" s="151">
        <v>39</v>
      </c>
      <c r="Q904" s="151">
        <v>17</v>
      </c>
      <c r="R904" s="151">
        <v>0</v>
      </c>
      <c r="S904" s="152">
        <v>0.015</v>
      </c>
      <c r="T904" s="153">
        <v>90414</v>
      </c>
      <c r="U904" s="153">
        <v>1070</v>
      </c>
      <c r="V904" s="153">
        <v>1057</v>
      </c>
      <c r="W904" s="153">
        <v>1</v>
      </c>
      <c r="X904" s="151">
        <v>959</v>
      </c>
      <c r="Y904" s="154">
        <v>0.0118233901829363</v>
      </c>
      <c r="Z904" s="154">
        <v>0.0110333692142088</v>
      </c>
      <c r="AA904" s="154">
        <v>0.00552368812407053</v>
      </c>
      <c r="AB904" s="155">
        <v>0.0251450676982592</v>
      </c>
      <c r="AC904" s="156">
        <v>0.00550968109013829</v>
      </c>
      <c r="AD904" s="157">
        <v>23916</v>
      </c>
      <c r="AE904" s="158">
        <v>306</v>
      </c>
      <c r="AF904" s="158">
        <v>1</v>
      </c>
      <c r="AG904" s="158">
        <v>27829</v>
      </c>
      <c r="AH904" s="158">
        <v>303</v>
      </c>
      <c r="AI904" s="158">
        <v>0</v>
      </c>
      <c r="AJ904" s="155">
        <v>0.0127529687238669</v>
      </c>
      <c r="AK904" s="155">
        <v>0.0108879226705954</v>
      </c>
      <c r="AL904" s="156">
        <v>0.00186504605327144</v>
      </c>
    </row>
    <row r="905" ht="33" spans="1:38">
      <c r="A905" s="166" t="s">
        <v>668</v>
      </c>
      <c r="B905" s="167" t="s">
        <v>1823</v>
      </c>
      <c r="C905" s="167" t="s">
        <v>725</v>
      </c>
      <c r="D905" s="150">
        <v>8697</v>
      </c>
      <c r="E905" s="150">
        <v>177</v>
      </c>
      <c r="F905" s="150">
        <v>106</v>
      </c>
      <c r="G905" s="150">
        <v>0</v>
      </c>
      <c r="H905" s="150">
        <v>0</v>
      </c>
      <c r="I905" s="151">
        <v>11312</v>
      </c>
      <c r="J905" s="151">
        <v>160</v>
      </c>
      <c r="K905" s="151">
        <v>160</v>
      </c>
      <c r="L905" s="151">
        <v>0</v>
      </c>
      <c r="M905" s="151">
        <v>0</v>
      </c>
      <c r="N905" s="151">
        <v>3694</v>
      </c>
      <c r="O905" s="151">
        <v>141</v>
      </c>
      <c r="P905" s="151">
        <v>141</v>
      </c>
      <c r="Q905" s="151">
        <v>25</v>
      </c>
      <c r="R905" s="151">
        <v>0</v>
      </c>
      <c r="S905" s="152">
        <v>0.015</v>
      </c>
      <c r="T905" s="153">
        <v>209899</v>
      </c>
      <c r="U905" s="153">
        <v>4008</v>
      </c>
      <c r="V905" s="153">
        <v>3936</v>
      </c>
      <c r="W905" s="153">
        <v>0</v>
      </c>
      <c r="X905" s="151">
        <v>3462</v>
      </c>
      <c r="Y905" s="154">
        <v>0.0190948980223822</v>
      </c>
      <c r="Z905" s="154">
        <v>0.0203518454639531</v>
      </c>
      <c r="AA905" s="154">
        <v>0.0141442715700141</v>
      </c>
      <c r="AB905" s="155">
        <v>0.0381700054141852</v>
      </c>
      <c r="AC905" s="156">
        <v>0.00620757389393894</v>
      </c>
      <c r="AD905" s="157">
        <v>57309</v>
      </c>
      <c r="AE905" s="158">
        <v>1209</v>
      </c>
      <c r="AF905" s="158">
        <v>0</v>
      </c>
      <c r="AG905" s="158">
        <v>63465</v>
      </c>
      <c r="AH905" s="158">
        <v>1188</v>
      </c>
      <c r="AI905" s="158">
        <v>0</v>
      </c>
      <c r="AJ905" s="155">
        <v>0.0210961629063498</v>
      </c>
      <c r="AK905" s="155">
        <v>0.0187189789647837</v>
      </c>
      <c r="AL905" s="156">
        <v>0.00237718394156605</v>
      </c>
    </row>
    <row r="906" ht="33" spans="1:38">
      <c r="A906" s="166" t="s">
        <v>668</v>
      </c>
      <c r="B906" s="167" t="s">
        <v>1823</v>
      </c>
      <c r="C906" s="167" t="s">
        <v>726</v>
      </c>
      <c r="D906" s="150">
        <v>5106</v>
      </c>
      <c r="E906" s="150">
        <v>76</v>
      </c>
      <c r="F906" s="150">
        <v>45</v>
      </c>
      <c r="G906" s="150">
        <v>0</v>
      </c>
      <c r="H906" s="150">
        <v>0</v>
      </c>
      <c r="I906" s="151">
        <v>6635</v>
      </c>
      <c r="J906" s="151">
        <v>99</v>
      </c>
      <c r="K906" s="151">
        <v>99</v>
      </c>
      <c r="L906" s="151">
        <v>3</v>
      </c>
      <c r="M906" s="151">
        <v>0</v>
      </c>
      <c r="N906" s="151">
        <v>2188</v>
      </c>
      <c r="O906" s="151">
        <v>59</v>
      </c>
      <c r="P906" s="151">
        <v>59</v>
      </c>
      <c r="Q906" s="151">
        <v>14</v>
      </c>
      <c r="R906" s="151">
        <v>0</v>
      </c>
      <c r="S906" s="152">
        <v>0.015</v>
      </c>
      <c r="T906" s="153">
        <v>124886</v>
      </c>
      <c r="U906" s="153">
        <v>1976</v>
      </c>
      <c r="V906" s="153">
        <v>1945</v>
      </c>
      <c r="W906" s="153">
        <v>0</v>
      </c>
      <c r="X906" s="151">
        <v>1717</v>
      </c>
      <c r="Y906" s="154">
        <v>0.0158224300562113</v>
      </c>
      <c r="Z906" s="154">
        <v>0.0148844496670584</v>
      </c>
      <c r="AA906" s="154">
        <v>0.0149208741522231</v>
      </c>
      <c r="AB906" s="155">
        <v>0.0269652650822669</v>
      </c>
      <c r="AC906" s="156">
        <v>-3.64244851646968e-5</v>
      </c>
      <c r="AD906" s="157">
        <v>34021</v>
      </c>
      <c r="AE906" s="158">
        <v>578</v>
      </c>
      <c r="AF906" s="158">
        <v>0</v>
      </c>
      <c r="AG906" s="158">
        <v>37557</v>
      </c>
      <c r="AH906" s="158">
        <v>585</v>
      </c>
      <c r="AI906" s="158">
        <v>0</v>
      </c>
      <c r="AJ906" s="155">
        <v>0.016989506481291</v>
      </c>
      <c r="AK906" s="155">
        <v>0.0155763239875389</v>
      </c>
      <c r="AL906" s="156">
        <v>0.00141318249375203</v>
      </c>
    </row>
    <row r="907" ht="33" spans="1:38">
      <c r="A907" s="166" t="s">
        <v>668</v>
      </c>
      <c r="B907" s="167" t="s">
        <v>1823</v>
      </c>
      <c r="C907" s="167" t="s">
        <v>727</v>
      </c>
      <c r="D907" s="150">
        <v>3691</v>
      </c>
      <c r="E907" s="150">
        <v>15</v>
      </c>
      <c r="F907" s="150">
        <v>11</v>
      </c>
      <c r="G907" s="150">
        <v>0</v>
      </c>
      <c r="H907" s="150">
        <v>0</v>
      </c>
      <c r="I907" s="151">
        <v>4957</v>
      </c>
      <c r="J907" s="151">
        <v>61</v>
      </c>
      <c r="K907" s="151">
        <v>61</v>
      </c>
      <c r="L907" s="151">
        <v>1</v>
      </c>
      <c r="M907" s="151">
        <v>0</v>
      </c>
      <c r="N907" s="151">
        <v>1695</v>
      </c>
      <c r="O907" s="151">
        <v>70</v>
      </c>
      <c r="P907" s="151">
        <v>70</v>
      </c>
      <c r="Q907" s="151">
        <v>42</v>
      </c>
      <c r="R907" s="151">
        <v>0</v>
      </c>
      <c r="S907" s="152">
        <v>0.015</v>
      </c>
      <c r="T907" s="153">
        <v>90911</v>
      </c>
      <c r="U907" s="153">
        <v>1515</v>
      </c>
      <c r="V907" s="153">
        <v>1511</v>
      </c>
      <c r="W907" s="153">
        <v>0</v>
      </c>
      <c r="X907" s="151">
        <v>1385</v>
      </c>
      <c r="Y907" s="154">
        <v>0.0166646500423491</v>
      </c>
      <c r="Z907" s="154">
        <v>0.00406393931183961</v>
      </c>
      <c r="AA907" s="154">
        <v>0.0123058301391971</v>
      </c>
      <c r="AB907" s="155">
        <v>0.0412979351032448</v>
      </c>
      <c r="AC907" s="156">
        <v>-0.00824189082735749</v>
      </c>
      <c r="AD907" s="157">
        <v>24872</v>
      </c>
      <c r="AE907" s="158">
        <v>431</v>
      </c>
      <c r="AF907" s="158">
        <v>0</v>
      </c>
      <c r="AG907" s="158">
        <v>27835</v>
      </c>
      <c r="AH907" s="158">
        <v>422</v>
      </c>
      <c r="AI907" s="158">
        <v>0</v>
      </c>
      <c r="AJ907" s="155">
        <v>0.0173287230620778</v>
      </c>
      <c r="AK907" s="155">
        <v>0.0151607688162385</v>
      </c>
      <c r="AL907" s="156">
        <v>0.00216795424583929</v>
      </c>
    </row>
    <row r="908" ht="33" spans="1:38">
      <c r="A908" s="166" t="s">
        <v>668</v>
      </c>
      <c r="B908" s="167" t="s">
        <v>1823</v>
      </c>
      <c r="C908" s="167" t="s">
        <v>728</v>
      </c>
      <c r="D908" s="150">
        <v>4792</v>
      </c>
      <c r="E908" s="150">
        <v>30</v>
      </c>
      <c r="F908" s="150">
        <v>13</v>
      </c>
      <c r="G908" s="150">
        <v>0</v>
      </c>
      <c r="H908" s="150">
        <v>0</v>
      </c>
      <c r="I908" s="151">
        <v>6108</v>
      </c>
      <c r="J908" s="151">
        <v>56</v>
      </c>
      <c r="K908" s="151">
        <v>54</v>
      </c>
      <c r="L908" s="151">
        <v>4</v>
      </c>
      <c r="M908" s="151">
        <v>0</v>
      </c>
      <c r="N908" s="151">
        <v>2073</v>
      </c>
      <c r="O908" s="151">
        <v>125</v>
      </c>
      <c r="P908" s="151">
        <v>125</v>
      </c>
      <c r="Q908" s="151">
        <v>46</v>
      </c>
      <c r="R908" s="151">
        <v>0</v>
      </c>
      <c r="S908" s="152">
        <v>0.015</v>
      </c>
      <c r="T908" s="153">
        <v>113617</v>
      </c>
      <c r="U908" s="153">
        <v>1332</v>
      </c>
      <c r="V908" s="153">
        <v>1313</v>
      </c>
      <c r="W908" s="153">
        <v>0</v>
      </c>
      <c r="X908" s="151">
        <v>1152</v>
      </c>
      <c r="Y908" s="154">
        <v>0.0117235977010483</v>
      </c>
      <c r="Z908" s="154">
        <v>0.00626043405676127</v>
      </c>
      <c r="AA908" s="154">
        <v>0.0091683038637852</v>
      </c>
      <c r="AB908" s="155">
        <v>0.0602990834539315</v>
      </c>
      <c r="AC908" s="156">
        <v>-0.00290786980702393</v>
      </c>
      <c r="AD908" s="157">
        <v>31293</v>
      </c>
      <c r="AE908" s="158">
        <v>387</v>
      </c>
      <c r="AF908" s="158">
        <v>0</v>
      </c>
      <c r="AG908" s="158">
        <v>34388</v>
      </c>
      <c r="AH908" s="158">
        <v>361</v>
      </c>
      <c r="AI908" s="158">
        <v>0</v>
      </c>
      <c r="AJ908" s="155">
        <v>0.0123669830313489</v>
      </c>
      <c r="AK908" s="155">
        <v>0.0104978480865418</v>
      </c>
      <c r="AL908" s="156">
        <v>0.00186913494480705</v>
      </c>
    </row>
    <row r="909" ht="33" spans="1:38">
      <c r="A909" s="166" t="s">
        <v>668</v>
      </c>
      <c r="B909" s="167" t="s">
        <v>1823</v>
      </c>
      <c r="C909" s="167" t="s">
        <v>729</v>
      </c>
      <c r="D909" s="150">
        <v>2156</v>
      </c>
      <c r="E909" s="150">
        <v>22</v>
      </c>
      <c r="F909" s="150">
        <v>15</v>
      </c>
      <c r="G909" s="150">
        <v>0</v>
      </c>
      <c r="H909" s="150">
        <v>0</v>
      </c>
      <c r="I909" s="151">
        <v>2938</v>
      </c>
      <c r="J909" s="151">
        <v>32</v>
      </c>
      <c r="K909" s="151">
        <v>32</v>
      </c>
      <c r="L909" s="151">
        <v>1</v>
      </c>
      <c r="M909" s="151">
        <v>0</v>
      </c>
      <c r="N909" s="151">
        <v>887</v>
      </c>
      <c r="O909" s="151">
        <v>15</v>
      </c>
      <c r="P909" s="151">
        <v>15</v>
      </c>
      <c r="Q909" s="151">
        <v>13</v>
      </c>
      <c r="R909" s="151">
        <v>0</v>
      </c>
      <c r="S909" s="152">
        <v>0.015</v>
      </c>
      <c r="T909" s="153">
        <v>52745</v>
      </c>
      <c r="U909" s="153">
        <v>596</v>
      </c>
      <c r="V909" s="153">
        <v>587</v>
      </c>
      <c r="W909" s="153">
        <v>1</v>
      </c>
      <c r="X909" s="151">
        <v>528</v>
      </c>
      <c r="Y909" s="154">
        <v>0.0112806901128069</v>
      </c>
      <c r="Z909" s="154">
        <v>0.0102040816326531</v>
      </c>
      <c r="AA909" s="154">
        <v>0.0108917631041525</v>
      </c>
      <c r="AB909" s="155">
        <v>0.0169109357384442</v>
      </c>
      <c r="AC909" s="156">
        <v>-0.000687681471499424</v>
      </c>
      <c r="AD909" s="157">
        <v>14410</v>
      </c>
      <c r="AE909" s="158">
        <v>189</v>
      </c>
      <c r="AF909" s="158">
        <v>0</v>
      </c>
      <c r="AG909" s="158">
        <v>16271</v>
      </c>
      <c r="AH909" s="158">
        <v>162</v>
      </c>
      <c r="AI909" s="158">
        <v>1</v>
      </c>
      <c r="AJ909" s="155">
        <v>0.0131158917418459</v>
      </c>
      <c r="AK909" s="155">
        <v>0.00989490504578698</v>
      </c>
      <c r="AL909" s="156">
        <v>0.00322098669605896</v>
      </c>
    </row>
    <row r="910" ht="33" spans="1:38">
      <c r="A910" s="166" t="s">
        <v>668</v>
      </c>
      <c r="B910" s="167" t="s">
        <v>1823</v>
      </c>
      <c r="C910" s="167" t="s">
        <v>730</v>
      </c>
      <c r="D910" s="150">
        <v>5001</v>
      </c>
      <c r="E910" s="150">
        <v>113</v>
      </c>
      <c r="F910" s="150">
        <v>79</v>
      </c>
      <c r="G910" s="150">
        <v>1</v>
      </c>
      <c r="H910" s="150">
        <v>0</v>
      </c>
      <c r="I910" s="151">
        <v>6249</v>
      </c>
      <c r="J910" s="151">
        <v>124</v>
      </c>
      <c r="K910" s="151">
        <v>123</v>
      </c>
      <c r="L910" s="151">
        <v>0</v>
      </c>
      <c r="M910" s="151">
        <v>0</v>
      </c>
      <c r="N910" s="151">
        <v>2006</v>
      </c>
      <c r="O910" s="151">
        <v>52</v>
      </c>
      <c r="P910" s="151">
        <v>52</v>
      </c>
      <c r="Q910" s="151">
        <v>17</v>
      </c>
      <c r="R910" s="151">
        <v>0</v>
      </c>
      <c r="S910" s="152">
        <v>0.015</v>
      </c>
      <c r="T910" s="153">
        <v>123565</v>
      </c>
      <c r="U910" s="153">
        <v>2410</v>
      </c>
      <c r="V910" s="153">
        <v>2375</v>
      </c>
      <c r="W910" s="153">
        <v>0</v>
      </c>
      <c r="X910" s="151">
        <v>2095</v>
      </c>
      <c r="Y910" s="154">
        <v>0.0195039048274188</v>
      </c>
      <c r="Z910" s="154">
        <v>0.0225954809038192</v>
      </c>
      <c r="AA910" s="154">
        <v>0.0198431749079853</v>
      </c>
      <c r="AB910" s="155">
        <v>0.0259222333000997</v>
      </c>
      <c r="AC910" s="156">
        <v>0.00275230599583396</v>
      </c>
      <c r="AD910" s="157">
        <v>32361</v>
      </c>
      <c r="AE910" s="158">
        <v>752</v>
      </c>
      <c r="AF910" s="158">
        <v>0</v>
      </c>
      <c r="AG910" s="158">
        <v>37087</v>
      </c>
      <c r="AH910" s="158">
        <v>694</v>
      </c>
      <c r="AI910" s="158">
        <v>0</v>
      </c>
      <c r="AJ910" s="155">
        <v>0.023237848026946</v>
      </c>
      <c r="AK910" s="155">
        <v>0.018712756491493</v>
      </c>
      <c r="AL910" s="156">
        <v>0.00452509153545304</v>
      </c>
    </row>
    <row r="911" ht="33" spans="1:38">
      <c r="A911" s="166" t="s">
        <v>668</v>
      </c>
      <c r="B911" s="167" t="s">
        <v>1823</v>
      </c>
      <c r="C911" s="167" t="s">
        <v>731</v>
      </c>
      <c r="D911" s="150">
        <v>3106</v>
      </c>
      <c r="E911" s="150">
        <v>44</v>
      </c>
      <c r="F911" s="150">
        <v>26</v>
      </c>
      <c r="G911" s="150">
        <v>0</v>
      </c>
      <c r="H911" s="150">
        <v>0</v>
      </c>
      <c r="I911" s="151">
        <v>4064</v>
      </c>
      <c r="J911" s="151">
        <v>61</v>
      </c>
      <c r="K911" s="151">
        <v>61</v>
      </c>
      <c r="L911" s="151">
        <v>8</v>
      </c>
      <c r="M911" s="151">
        <v>0</v>
      </c>
      <c r="N911" s="151">
        <v>1392</v>
      </c>
      <c r="O911" s="151">
        <v>37</v>
      </c>
      <c r="P911" s="151">
        <v>37</v>
      </c>
      <c r="Q911" s="151">
        <v>12</v>
      </c>
      <c r="R911" s="151">
        <v>0</v>
      </c>
      <c r="S911" s="152">
        <v>0.015</v>
      </c>
      <c r="T911" s="153">
        <v>74338</v>
      </c>
      <c r="U911" s="153">
        <v>1116</v>
      </c>
      <c r="V911" s="153">
        <v>1098</v>
      </c>
      <c r="W911" s="153">
        <v>0</v>
      </c>
      <c r="X911" s="151">
        <v>978</v>
      </c>
      <c r="Y911" s="154">
        <v>0.0150125104253545</v>
      </c>
      <c r="Z911" s="154">
        <v>0.0141661300708307</v>
      </c>
      <c r="AA911" s="154">
        <v>0.015009842519685</v>
      </c>
      <c r="AB911" s="155">
        <v>0.0265804597701149</v>
      </c>
      <c r="AC911" s="156">
        <v>-0.000843712448854388</v>
      </c>
      <c r="AD911" s="157">
        <v>20451</v>
      </c>
      <c r="AE911" s="158">
        <v>295</v>
      </c>
      <c r="AF911" s="158">
        <v>0</v>
      </c>
      <c r="AG911" s="158">
        <v>23063</v>
      </c>
      <c r="AH911" s="158">
        <v>389</v>
      </c>
      <c r="AI911" s="158">
        <v>0</v>
      </c>
      <c r="AJ911" s="155">
        <v>0.0144247225074568</v>
      </c>
      <c r="AK911" s="155">
        <v>0.0168668429952738</v>
      </c>
      <c r="AL911" s="156">
        <v>-0.00244212048781697</v>
      </c>
    </row>
    <row r="912" ht="33" spans="1:38">
      <c r="A912" s="166" t="s">
        <v>668</v>
      </c>
      <c r="B912" s="167" t="s">
        <v>1823</v>
      </c>
      <c r="C912" s="167" t="s">
        <v>732</v>
      </c>
      <c r="D912" s="150">
        <v>2793</v>
      </c>
      <c r="E912" s="150">
        <v>26</v>
      </c>
      <c r="F912" s="150">
        <v>18</v>
      </c>
      <c r="G912" s="150">
        <v>0</v>
      </c>
      <c r="H912" s="150">
        <v>0</v>
      </c>
      <c r="I912" s="151">
        <v>3334</v>
      </c>
      <c r="J912" s="151">
        <v>33</v>
      </c>
      <c r="K912" s="151">
        <v>33</v>
      </c>
      <c r="L912" s="151">
        <v>4</v>
      </c>
      <c r="M912" s="151">
        <v>0</v>
      </c>
      <c r="N912" s="151">
        <v>1152</v>
      </c>
      <c r="O912" s="151">
        <v>25</v>
      </c>
      <c r="P912" s="151">
        <v>25</v>
      </c>
      <c r="Q912" s="151">
        <v>16</v>
      </c>
      <c r="R912" s="151">
        <v>0</v>
      </c>
      <c r="S912" s="152">
        <v>0.015</v>
      </c>
      <c r="T912" s="153">
        <v>63620</v>
      </c>
      <c r="U912" s="153">
        <v>932</v>
      </c>
      <c r="V912" s="153">
        <v>924</v>
      </c>
      <c r="W912" s="153">
        <v>0</v>
      </c>
      <c r="X912" s="151">
        <v>862</v>
      </c>
      <c r="Y912" s="154">
        <v>0.0146494812951902</v>
      </c>
      <c r="Z912" s="154">
        <v>0.00930898675259578</v>
      </c>
      <c r="AA912" s="154">
        <v>0.00989802039592082</v>
      </c>
      <c r="AB912" s="155">
        <v>0.0217013888888889</v>
      </c>
      <c r="AC912" s="156">
        <v>-0.00058903364332504</v>
      </c>
      <c r="AD912" s="157">
        <v>17536</v>
      </c>
      <c r="AE912" s="158">
        <v>238</v>
      </c>
      <c r="AF912" s="158">
        <v>0</v>
      </c>
      <c r="AG912" s="158">
        <v>19334</v>
      </c>
      <c r="AH912" s="158">
        <v>233</v>
      </c>
      <c r="AI912" s="158">
        <v>0</v>
      </c>
      <c r="AJ912" s="155">
        <v>0.0135720802919708</v>
      </c>
      <c r="AK912" s="155">
        <v>0.0120513085755664</v>
      </c>
      <c r="AL912" s="156">
        <v>0.00152077171640444</v>
      </c>
    </row>
    <row r="913" ht="33" spans="1:38">
      <c r="A913" s="166" t="s">
        <v>668</v>
      </c>
      <c r="B913" s="167" t="s">
        <v>1823</v>
      </c>
      <c r="C913" s="167" t="s">
        <v>733</v>
      </c>
      <c r="D913" s="150">
        <v>1681</v>
      </c>
      <c r="E913" s="150">
        <v>18</v>
      </c>
      <c r="F913" s="150">
        <v>15</v>
      </c>
      <c r="G913" s="150">
        <v>0</v>
      </c>
      <c r="H913" s="150">
        <v>0</v>
      </c>
      <c r="I913" s="151">
        <v>2210</v>
      </c>
      <c r="J913" s="151">
        <v>21</v>
      </c>
      <c r="K913" s="151">
        <v>21</v>
      </c>
      <c r="L913" s="151">
        <v>0</v>
      </c>
      <c r="M913" s="151">
        <v>0</v>
      </c>
      <c r="N913" s="151">
        <v>718</v>
      </c>
      <c r="O913" s="151">
        <v>10</v>
      </c>
      <c r="P913" s="151">
        <v>10</v>
      </c>
      <c r="Q913" s="151">
        <v>3</v>
      </c>
      <c r="R913" s="151">
        <v>0</v>
      </c>
      <c r="S913" s="152">
        <v>0.015</v>
      </c>
      <c r="T913" s="153">
        <v>40853</v>
      </c>
      <c r="U913" s="153">
        <v>372</v>
      </c>
      <c r="V913" s="153">
        <v>369</v>
      </c>
      <c r="W913" s="153">
        <v>1</v>
      </c>
      <c r="X913" s="151">
        <v>321</v>
      </c>
      <c r="Y913" s="154">
        <v>0.00908134041563655</v>
      </c>
      <c r="Z913" s="154">
        <v>0.0107079119571684</v>
      </c>
      <c r="AA913" s="154">
        <v>0.00950226244343891</v>
      </c>
      <c r="AB913" s="155">
        <v>0.0139275766016713</v>
      </c>
      <c r="AC913" s="156">
        <v>0.00120564951372944</v>
      </c>
      <c r="AD913" s="157">
        <v>11228</v>
      </c>
      <c r="AE913" s="158">
        <v>114</v>
      </c>
      <c r="AF913" s="158">
        <v>0</v>
      </c>
      <c r="AG913" s="158">
        <v>12537</v>
      </c>
      <c r="AH913" s="158">
        <v>111</v>
      </c>
      <c r="AI913" s="158">
        <v>0</v>
      </c>
      <c r="AJ913" s="155">
        <v>0.0101531884574279</v>
      </c>
      <c r="AK913" s="155">
        <v>0.00885379277339076</v>
      </c>
      <c r="AL913" s="156">
        <v>0.00129939568403709</v>
      </c>
    </row>
    <row r="914" ht="33" spans="1:38">
      <c r="A914" s="166" t="s">
        <v>668</v>
      </c>
      <c r="B914" s="167" t="s">
        <v>1825</v>
      </c>
      <c r="C914" s="167" t="s">
        <v>734</v>
      </c>
      <c r="D914" s="150">
        <v>3206</v>
      </c>
      <c r="E914" s="150">
        <v>51</v>
      </c>
      <c r="F914" s="150">
        <v>38</v>
      </c>
      <c r="G914" s="150">
        <v>0</v>
      </c>
      <c r="H914" s="150">
        <v>0</v>
      </c>
      <c r="I914" s="151">
        <v>4039</v>
      </c>
      <c r="J914" s="151">
        <v>23</v>
      </c>
      <c r="K914" s="151">
        <v>23</v>
      </c>
      <c r="L914" s="151">
        <v>2</v>
      </c>
      <c r="M914" s="151">
        <v>0</v>
      </c>
      <c r="N914" s="151">
        <v>1545</v>
      </c>
      <c r="O914" s="151">
        <v>38</v>
      </c>
      <c r="P914" s="151">
        <v>38</v>
      </c>
      <c r="Q914" s="151">
        <v>11</v>
      </c>
      <c r="R914" s="151">
        <v>0</v>
      </c>
      <c r="S914" s="152">
        <v>0.015</v>
      </c>
      <c r="T914" s="153">
        <v>75105</v>
      </c>
      <c r="U914" s="153">
        <v>1081</v>
      </c>
      <c r="V914" s="153">
        <v>1068</v>
      </c>
      <c r="W914" s="153">
        <v>0</v>
      </c>
      <c r="X914" s="151">
        <v>963</v>
      </c>
      <c r="Y914" s="154">
        <v>0.0143931828773051</v>
      </c>
      <c r="Z914" s="154">
        <v>0.0159076731129133</v>
      </c>
      <c r="AA914" s="154">
        <v>0.00569447883139391</v>
      </c>
      <c r="AB914" s="155">
        <v>0.0245954692556634</v>
      </c>
      <c r="AC914" s="156">
        <v>0.0102131942815194</v>
      </c>
      <c r="AD914" s="157">
        <v>20966</v>
      </c>
      <c r="AE914" s="158">
        <v>289</v>
      </c>
      <c r="AF914" s="158">
        <v>0</v>
      </c>
      <c r="AG914" s="158">
        <v>22970</v>
      </c>
      <c r="AH914" s="158">
        <v>319</v>
      </c>
      <c r="AI914" s="158">
        <v>0</v>
      </c>
      <c r="AJ914" s="155">
        <v>0.0137842220738338</v>
      </c>
      <c r="AK914" s="155">
        <v>0.0138876795820636</v>
      </c>
      <c r="AL914" s="156">
        <v>-0.000103457508229734</v>
      </c>
    </row>
    <row r="915" ht="33" spans="1:38">
      <c r="A915" s="166" t="s">
        <v>668</v>
      </c>
      <c r="B915" s="167" t="s">
        <v>1825</v>
      </c>
      <c r="C915" s="167" t="s">
        <v>735</v>
      </c>
      <c r="D915" s="150">
        <v>6237</v>
      </c>
      <c r="E915" s="150">
        <v>121</v>
      </c>
      <c r="F915" s="150">
        <v>76</v>
      </c>
      <c r="G915" s="150">
        <v>1</v>
      </c>
      <c r="H915" s="150">
        <v>0</v>
      </c>
      <c r="I915" s="151">
        <v>7563</v>
      </c>
      <c r="J915" s="151">
        <v>91</v>
      </c>
      <c r="K915" s="151">
        <v>91</v>
      </c>
      <c r="L915" s="151">
        <v>0</v>
      </c>
      <c r="M915" s="151">
        <v>0</v>
      </c>
      <c r="N915" s="151">
        <v>3042</v>
      </c>
      <c r="O915" s="151">
        <v>64</v>
      </c>
      <c r="P915" s="151">
        <v>64</v>
      </c>
      <c r="Q915" s="151">
        <v>19</v>
      </c>
      <c r="R915" s="151">
        <v>0</v>
      </c>
      <c r="S915" s="152">
        <v>0.015</v>
      </c>
      <c r="T915" s="153">
        <v>144666</v>
      </c>
      <c r="U915" s="153">
        <v>2348</v>
      </c>
      <c r="V915" s="153">
        <v>2303</v>
      </c>
      <c r="W915" s="153">
        <v>2</v>
      </c>
      <c r="X915" s="151">
        <v>2041</v>
      </c>
      <c r="Y915" s="154">
        <v>0.0162166645929244</v>
      </c>
      <c r="Z915" s="154">
        <v>0.0194003527336861</v>
      </c>
      <c r="AA915" s="154">
        <v>0.0120322623297633</v>
      </c>
      <c r="AB915" s="155">
        <v>0.0210387902695595</v>
      </c>
      <c r="AC915" s="156">
        <v>0.00736809040392274</v>
      </c>
      <c r="AD915" s="157">
        <v>40227</v>
      </c>
      <c r="AE915" s="158">
        <v>666</v>
      </c>
      <c r="AF915" s="158">
        <v>0</v>
      </c>
      <c r="AG915" s="158">
        <v>43708</v>
      </c>
      <c r="AH915" s="158">
        <v>657</v>
      </c>
      <c r="AI915" s="158">
        <v>0</v>
      </c>
      <c r="AJ915" s="155">
        <v>0.016556044447759</v>
      </c>
      <c r="AK915" s="155">
        <v>0.0150315731673835</v>
      </c>
      <c r="AL915" s="156">
        <v>0.00152447128037542</v>
      </c>
    </row>
    <row r="916" ht="33" spans="1:38">
      <c r="A916" s="166" t="s">
        <v>668</v>
      </c>
      <c r="B916" s="167" t="s">
        <v>1825</v>
      </c>
      <c r="C916" s="167" t="s">
        <v>736</v>
      </c>
      <c r="D916" s="150">
        <v>4665</v>
      </c>
      <c r="E916" s="150">
        <v>54</v>
      </c>
      <c r="F916" s="150">
        <v>41</v>
      </c>
      <c r="G916" s="150">
        <v>0</v>
      </c>
      <c r="H916" s="150">
        <v>0</v>
      </c>
      <c r="I916" s="151">
        <v>5937</v>
      </c>
      <c r="J916" s="151">
        <v>50</v>
      </c>
      <c r="K916" s="151">
        <v>50</v>
      </c>
      <c r="L916" s="151">
        <v>0</v>
      </c>
      <c r="M916" s="151">
        <v>0</v>
      </c>
      <c r="N916" s="151">
        <v>2232</v>
      </c>
      <c r="O916" s="151">
        <v>43</v>
      </c>
      <c r="P916" s="151">
        <v>43</v>
      </c>
      <c r="Q916" s="151">
        <v>13</v>
      </c>
      <c r="R916" s="151">
        <v>0</v>
      </c>
      <c r="S916" s="152">
        <v>0.015</v>
      </c>
      <c r="T916" s="153">
        <v>109646</v>
      </c>
      <c r="U916" s="153">
        <v>1670</v>
      </c>
      <c r="V916" s="153">
        <v>1657</v>
      </c>
      <c r="W916" s="153">
        <v>0</v>
      </c>
      <c r="X916" s="151">
        <v>1493</v>
      </c>
      <c r="Y916" s="154">
        <v>0.0152308337741459</v>
      </c>
      <c r="Z916" s="154">
        <v>0.0115755627009646</v>
      </c>
      <c r="AA916" s="154">
        <v>0.00842176183257537</v>
      </c>
      <c r="AB916" s="155">
        <v>0.0192652329749104</v>
      </c>
      <c r="AC916" s="156">
        <v>0.00315380086838925</v>
      </c>
      <c r="AD916" s="157">
        <v>30772</v>
      </c>
      <c r="AE916" s="158">
        <v>426</v>
      </c>
      <c r="AF916" s="158">
        <v>0</v>
      </c>
      <c r="AG916" s="158">
        <v>33388</v>
      </c>
      <c r="AH916" s="158">
        <v>522</v>
      </c>
      <c r="AI916" s="158">
        <v>0</v>
      </c>
      <c r="AJ916" s="155">
        <v>0.0138437540621344</v>
      </c>
      <c r="AK916" s="155">
        <v>0.0156343596501737</v>
      </c>
      <c r="AL916" s="156">
        <v>-0.00179060558803931</v>
      </c>
    </row>
    <row r="917" ht="33" spans="1:38">
      <c r="A917" s="166" t="s">
        <v>668</v>
      </c>
      <c r="B917" s="167" t="s">
        <v>1825</v>
      </c>
      <c r="C917" s="167" t="s">
        <v>737</v>
      </c>
      <c r="D917" s="150">
        <v>5772</v>
      </c>
      <c r="E917" s="150">
        <v>67</v>
      </c>
      <c r="F917" s="150">
        <v>54</v>
      </c>
      <c r="G917" s="150">
        <v>2</v>
      </c>
      <c r="H917" s="150">
        <v>0</v>
      </c>
      <c r="I917" s="151">
        <v>7347</v>
      </c>
      <c r="J917" s="151">
        <v>51</v>
      </c>
      <c r="K917" s="151">
        <v>51</v>
      </c>
      <c r="L917" s="151">
        <v>3</v>
      </c>
      <c r="M917" s="151">
        <v>0</v>
      </c>
      <c r="N917" s="151">
        <v>2851</v>
      </c>
      <c r="O917" s="151">
        <v>34</v>
      </c>
      <c r="P917" s="151">
        <v>34</v>
      </c>
      <c r="Q917" s="151">
        <v>21</v>
      </c>
      <c r="R917" s="151">
        <v>0</v>
      </c>
      <c r="S917" s="152">
        <v>0.015</v>
      </c>
      <c r="T917" s="153">
        <v>132511</v>
      </c>
      <c r="U917" s="153">
        <v>1305</v>
      </c>
      <c r="V917" s="153">
        <v>1292</v>
      </c>
      <c r="W917" s="153">
        <v>0</v>
      </c>
      <c r="X917" s="151">
        <v>1149</v>
      </c>
      <c r="Y917" s="154">
        <v>0.00984823901411958</v>
      </c>
      <c r="Z917" s="154">
        <v>0.0116077616077616</v>
      </c>
      <c r="AA917" s="154">
        <v>0.0069416088199265</v>
      </c>
      <c r="AB917" s="155">
        <v>0.0119256401262715</v>
      </c>
      <c r="AC917" s="156">
        <v>0.00466615278783511</v>
      </c>
      <c r="AD917" s="157">
        <v>37312</v>
      </c>
      <c r="AE917" s="158">
        <v>367</v>
      </c>
      <c r="AF917" s="158">
        <v>0</v>
      </c>
      <c r="AG917" s="158">
        <v>41678</v>
      </c>
      <c r="AH917" s="158">
        <v>398</v>
      </c>
      <c r="AI917" s="158">
        <v>0</v>
      </c>
      <c r="AJ917" s="155">
        <v>0.00983597770154374</v>
      </c>
      <c r="AK917" s="155">
        <v>0.009549402562503</v>
      </c>
      <c r="AL917" s="156">
        <v>0.00028657513904074</v>
      </c>
    </row>
    <row r="918" ht="33" spans="1:38">
      <c r="A918" s="166" t="s">
        <v>668</v>
      </c>
      <c r="B918" s="167" t="s">
        <v>1825</v>
      </c>
      <c r="C918" s="167" t="s">
        <v>738</v>
      </c>
      <c r="D918" s="150">
        <v>3486</v>
      </c>
      <c r="E918" s="150">
        <v>45</v>
      </c>
      <c r="F918" s="150">
        <v>32</v>
      </c>
      <c r="G918" s="150">
        <v>0</v>
      </c>
      <c r="H918" s="150">
        <v>0</v>
      </c>
      <c r="I918" s="151">
        <v>3921</v>
      </c>
      <c r="J918" s="151">
        <v>50</v>
      </c>
      <c r="K918" s="151">
        <v>50</v>
      </c>
      <c r="L918" s="151">
        <v>0</v>
      </c>
      <c r="M918" s="151">
        <v>0</v>
      </c>
      <c r="N918" s="151">
        <v>1613</v>
      </c>
      <c r="O918" s="151">
        <v>26</v>
      </c>
      <c r="P918" s="151">
        <v>25</v>
      </c>
      <c r="Q918" s="151">
        <v>8</v>
      </c>
      <c r="R918" s="151">
        <v>0</v>
      </c>
      <c r="S918" s="152">
        <v>0.015</v>
      </c>
      <c r="T918" s="153">
        <v>80067</v>
      </c>
      <c r="U918" s="153">
        <v>1240</v>
      </c>
      <c r="V918" s="153">
        <v>1226</v>
      </c>
      <c r="W918" s="153">
        <v>2</v>
      </c>
      <c r="X918" s="151">
        <v>1107</v>
      </c>
      <c r="Y918" s="154">
        <v>0.0154620505326789</v>
      </c>
      <c r="Z918" s="154">
        <v>0.0129087779690189</v>
      </c>
      <c r="AA918" s="154">
        <v>0.0127518490181076</v>
      </c>
      <c r="AB918" s="155">
        <v>0.0161190328580285</v>
      </c>
      <c r="AC918" s="156">
        <v>0.000156928950911307</v>
      </c>
      <c r="AD918" s="157">
        <v>21735</v>
      </c>
      <c r="AE918" s="158">
        <v>322</v>
      </c>
      <c r="AF918" s="158">
        <v>0</v>
      </c>
      <c r="AG918" s="158">
        <v>24419</v>
      </c>
      <c r="AH918" s="158">
        <v>334</v>
      </c>
      <c r="AI918" s="158">
        <v>1</v>
      </c>
      <c r="AJ918" s="155">
        <v>0.0148148148148148</v>
      </c>
      <c r="AK918" s="155">
        <v>0.0136369220688808</v>
      </c>
      <c r="AL918" s="156">
        <v>0.00117789274593403</v>
      </c>
    </row>
    <row r="919" ht="33" spans="1:38">
      <c r="A919" s="166" t="s">
        <v>668</v>
      </c>
      <c r="B919" s="167" t="s">
        <v>1825</v>
      </c>
      <c r="C919" s="167" t="s">
        <v>739</v>
      </c>
      <c r="D919" s="150">
        <v>4496</v>
      </c>
      <c r="E919" s="150">
        <v>49</v>
      </c>
      <c r="F919" s="150">
        <v>44</v>
      </c>
      <c r="G919" s="150">
        <v>0</v>
      </c>
      <c r="H919" s="150">
        <v>0</v>
      </c>
      <c r="I919" s="151">
        <v>5898</v>
      </c>
      <c r="J919" s="151">
        <v>45</v>
      </c>
      <c r="K919" s="151">
        <v>45</v>
      </c>
      <c r="L919" s="151">
        <v>1</v>
      </c>
      <c r="M919" s="151">
        <v>0</v>
      </c>
      <c r="N919" s="151">
        <v>2463</v>
      </c>
      <c r="O919" s="151">
        <v>41</v>
      </c>
      <c r="P919" s="151">
        <v>41</v>
      </c>
      <c r="Q919" s="151">
        <v>11</v>
      </c>
      <c r="R919" s="151">
        <v>0</v>
      </c>
      <c r="S919" s="152">
        <v>0.015</v>
      </c>
      <c r="T919" s="153">
        <v>108313</v>
      </c>
      <c r="U919" s="153">
        <v>1072</v>
      </c>
      <c r="V919" s="153">
        <v>1067</v>
      </c>
      <c r="W919" s="153">
        <v>0</v>
      </c>
      <c r="X919" s="151">
        <v>932</v>
      </c>
      <c r="Y919" s="154">
        <v>0.00989724225162261</v>
      </c>
      <c r="Z919" s="154">
        <v>0.0108985765124555</v>
      </c>
      <c r="AA919" s="154">
        <v>0.00762970498474059</v>
      </c>
      <c r="AB919" s="155">
        <v>0.0166463662200568</v>
      </c>
      <c r="AC919" s="156">
        <v>0.00326887152771493</v>
      </c>
      <c r="AD919" s="157">
        <v>30496</v>
      </c>
      <c r="AE919" s="158">
        <v>297</v>
      </c>
      <c r="AF919" s="158">
        <v>0</v>
      </c>
      <c r="AG919" s="158">
        <v>33620</v>
      </c>
      <c r="AH919" s="158">
        <v>298</v>
      </c>
      <c r="AI919" s="158">
        <v>0</v>
      </c>
      <c r="AJ919" s="155">
        <v>0.00973898216159496</v>
      </c>
      <c r="AK919" s="155">
        <v>0.00886377156454491</v>
      </c>
      <c r="AL919" s="156">
        <v>0.00087521059705005</v>
      </c>
    </row>
    <row r="920" ht="33" spans="1:38">
      <c r="A920" s="166" t="s">
        <v>668</v>
      </c>
      <c r="B920" s="167" t="s">
        <v>1825</v>
      </c>
      <c r="C920" s="167" t="s">
        <v>740</v>
      </c>
      <c r="D920" s="150">
        <v>4222</v>
      </c>
      <c r="E920" s="150">
        <v>81</v>
      </c>
      <c r="F920" s="150">
        <v>58</v>
      </c>
      <c r="G920" s="150">
        <v>0</v>
      </c>
      <c r="H920" s="150">
        <v>0</v>
      </c>
      <c r="I920" s="151">
        <v>5214</v>
      </c>
      <c r="J920" s="151">
        <v>71</v>
      </c>
      <c r="K920" s="151">
        <v>71</v>
      </c>
      <c r="L920" s="151">
        <v>4</v>
      </c>
      <c r="M920" s="151">
        <v>0</v>
      </c>
      <c r="N920" s="151">
        <v>2042</v>
      </c>
      <c r="O920" s="151">
        <v>56</v>
      </c>
      <c r="P920" s="151">
        <v>56</v>
      </c>
      <c r="Q920" s="151">
        <v>21</v>
      </c>
      <c r="R920" s="151">
        <v>0</v>
      </c>
      <c r="S920" s="152">
        <v>0.015</v>
      </c>
      <c r="T920" s="153">
        <v>98605</v>
      </c>
      <c r="U920" s="153">
        <v>1605</v>
      </c>
      <c r="V920" s="153">
        <v>1581</v>
      </c>
      <c r="W920" s="153">
        <v>0</v>
      </c>
      <c r="X920" s="151">
        <v>1393</v>
      </c>
      <c r="Y920" s="154">
        <v>0.0162770650575529</v>
      </c>
      <c r="Z920" s="154">
        <v>0.0191852202747513</v>
      </c>
      <c r="AA920" s="154">
        <v>0.0136171845032605</v>
      </c>
      <c r="AB920" s="155">
        <v>0.0274240940254652</v>
      </c>
      <c r="AC920" s="156">
        <v>0.00556803577149085</v>
      </c>
      <c r="AD920" s="157">
        <v>27426</v>
      </c>
      <c r="AE920" s="158">
        <v>473</v>
      </c>
      <c r="AF920" s="158">
        <v>0</v>
      </c>
      <c r="AG920" s="158">
        <v>30332</v>
      </c>
      <c r="AH920" s="158">
        <v>497</v>
      </c>
      <c r="AI920" s="158">
        <v>0</v>
      </c>
      <c r="AJ920" s="155">
        <v>0.0172464085174652</v>
      </c>
      <c r="AK920" s="155">
        <v>0.0163853356191481</v>
      </c>
      <c r="AL920" s="156">
        <v>0.000861072898317085</v>
      </c>
    </row>
    <row r="921" ht="33" spans="1:38">
      <c r="A921" s="166" t="s">
        <v>668</v>
      </c>
      <c r="B921" s="167" t="s">
        <v>1825</v>
      </c>
      <c r="C921" s="167" t="s">
        <v>741</v>
      </c>
      <c r="D921" s="150">
        <v>3805</v>
      </c>
      <c r="E921" s="150">
        <v>59</v>
      </c>
      <c r="F921" s="150">
        <v>45</v>
      </c>
      <c r="G921" s="150">
        <v>0</v>
      </c>
      <c r="H921" s="150">
        <v>0</v>
      </c>
      <c r="I921" s="151">
        <v>4770</v>
      </c>
      <c r="J921" s="151">
        <v>53</v>
      </c>
      <c r="K921" s="151">
        <v>53</v>
      </c>
      <c r="L921" s="151">
        <v>4</v>
      </c>
      <c r="M921" s="151">
        <v>0</v>
      </c>
      <c r="N921" s="151">
        <v>1776</v>
      </c>
      <c r="O921" s="151">
        <v>42</v>
      </c>
      <c r="P921" s="151">
        <v>42</v>
      </c>
      <c r="Q921" s="151">
        <v>12</v>
      </c>
      <c r="R921" s="151">
        <v>0</v>
      </c>
      <c r="S921" s="152">
        <v>0.015</v>
      </c>
      <c r="T921" s="153">
        <v>92358</v>
      </c>
      <c r="U921" s="153">
        <v>1226</v>
      </c>
      <c r="V921" s="153">
        <v>1211</v>
      </c>
      <c r="W921" s="153">
        <v>1</v>
      </c>
      <c r="X921" s="151">
        <v>1067</v>
      </c>
      <c r="Y921" s="154">
        <v>0.0132636046687888</v>
      </c>
      <c r="Z921" s="154">
        <v>0.0155059132720105</v>
      </c>
      <c r="AA921" s="154">
        <v>0.0111111111111111</v>
      </c>
      <c r="AB921" s="155">
        <v>0.0236486486486486</v>
      </c>
      <c r="AC921" s="156">
        <v>0.0043948021608994</v>
      </c>
      <c r="AD921" s="157">
        <v>24856</v>
      </c>
      <c r="AE921" s="158">
        <v>371</v>
      </c>
      <c r="AF921" s="158">
        <v>0</v>
      </c>
      <c r="AG921" s="158">
        <v>28633</v>
      </c>
      <c r="AH921" s="158">
        <v>373</v>
      </c>
      <c r="AI921" s="158">
        <v>0</v>
      </c>
      <c r="AJ921" s="155">
        <v>0.014925973607982</v>
      </c>
      <c r="AK921" s="155">
        <v>0.0130269269723745</v>
      </c>
      <c r="AL921" s="156">
        <v>0.00189904663560744</v>
      </c>
    </row>
    <row r="922" ht="33" spans="1:38">
      <c r="A922" s="166" t="s">
        <v>668</v>
      </c>
      <c r="B922" s="167" t="s">
        <v>1825</v>
      </c>
      <c r="C922" s="167" t="s">
        <v>742</v>
      </c>
      <c r="D922" s="150">
        <v>5080</v>
      </c>
      <c r="E922" s="150">
        <v>74</v>
      </c>
      <c r="F922" s="150">
        <v>61</v>
      </c>
      <c r="G922" s="150">
        <v>1</v>
      </c>
      <c r="H922" s="150">
        <v>0</v>
      </c>
      <c r="I922" s="151">
        <v>6475</v>
      </c>
      <c r="J922" s="151">
        <v>33</v>
      </c>
      <c r="K922" s="151">
        <v>33</v>
      </c>
      <c r="L922" s="151">
        <v>2</v>
      </c>
      <c r="M922" s="151">
        <v>0</v>
      </c>
      <c r="N922" s="151">
        <v>2501</v>
      </c>
      <c r="O922" s="151">
        <v>47</v>
      </c>
      <c r="P922" s="151">
        <v>47</v>
      </c>
      <c r="Q922" s="151">
        <v>13</v>
      </c>
      <c r="R922" s="151">
        <v>0</v>
      </c>
      <c r="S922" s="152">
        <v>0.015</v>
      </c>
      <c r="T922" s="153">
        <v>119856</v>
      </c>
      <c r="U922" s="153">
        <v>1193</v>
      </c>
      <c r="V922" s="153">
        <v>1179</v>
      </c>
      <c r="W922" s="153">
        <v>0</v>
      </c>
      <c r="X922" s="151">
        <v>1031</v>
      </c>
      <c r="Y922" s="154">
        <v>0.00995361099986651</v>
      </c>
      <c r="Z922" s="154">
        <v>0.0145669291338583</v>
      </c>
      <c r="AA922" s="154">
        <v>0.0050965250965251</v>
      </c>
      <c r="AB922" s="155">
        <v>0.0187924830067973</v>
      </c>
      <c r="AC922" s="156">
        <v>0.00947040403733317</v>
      </c>
      <c r="AD922" s="157">
        <v>33101</v>
      </c>
      <c r="AE922" s="158">
        <v>375</v>
      </c>
      <c r="AF922" s="158">
        <v>0</v>
      </c>
      <c r="AG922" s="158">
        <v>37788</v>
      </c>
      <c r="AH922" s="158">
        <v>365</v>
      </c>
      <c r="AI922" s="158">
        <v>0</v>
      </c>
      <c r="AJ922" s="155">
        <v>0.0113289628712124</v>
      </c>
      <c r="AK922" s="155">
        <v>0.00965915105324442</v>
      </c>
      <c r="AL922" s="156">
        <v>0.00166981181796793</v>
      </c>
    </row>
    <row r="923" ht="33" spans="1:38">
      <c r="A923" s="166" t="s">
        <v>668</v>
      </c>
      <c r="B923" s="167" t="s">
        <v>1825</v>
      </c>
      <c r="C923" s="167" t="s">
        <v>743</v>
      </c>
      <c r="D923" s="150">
        <v>2350</v>
      </c>
      <c r="E923" s="150">
        <v>37</v>
      </c>
      <c r="F923" s="150">
        <v>28</v>
      </c>
      <c r="G923" s="150">
        <v>1</v>
      </c>
      <c r="H923" s="150">
        <v>0</v>
      </c>
      <c r="I923" s="151">
        <v>2808</v>
      </c>
      <c r="J923" s="151">
        <v>30</v>
      </c>
      <c r="K923" s="151">
        <v>30</v>
      </c>
      <c r="L923" s="151">
        <v>0</v>
      </c>
      <c r="M923" s="151">
        <v>0</v>
      </c>
      <c r="N923" s="151">
        <v>1114</v>
      </c>
      <c r="O923" s="151">
        <v>29</v>
      </c>
      <c r="P923" s="151">
        <v>29</v>
      </c>
      <c r="Q923" s="151">
        <v>16</v>
      </c>
      <c r="R923" s="151">
        <v>0</v>
      </c>
      <c r="S923" s="152">
        <v>0.015</v>
      </c>
      <c r="T923" s="153">
        <v>52598</v>
      </c>
      <c r="U923" s="153">
        <v>926</v>
      </c>
      <c r="V923" s="153">
        <v>917</v>
      </c>
      <c r="W923" s="153">
        <v>0</v>
      </c>
      <c r="X923" s="151">
        <v>837</v>
      </c>
      <c r="Y923" s="154">
        <v>0.0176052321381041</v>
      </c>
      <c r="Z923" s="154">
        <v>0.0157446808510638</v>
      </c>
      <c r="AA923" s="154">
        <v>0.0106837606837607</v>
      </c>
      <c r="AB923" s="155">
        <v>0.026032315978456</v>
      </c>
      <c r="AC923" s="156">
        <v>0.00506092016730315</v>
      </c>
      <c r="AD923" s="157">
        <v>15150</v>
      </c>
      <c r="AE923" s="158">
        <v>282</v>
      </c>
      <c r="AF923" s="158">
        <v>0</v>
      </c>
      <c r="AG923" s="158">
        <v>15915</v>
      </c>
      <c r="AH923" s="158">
        <v>248</v>
      </c>
      <c r="AI923" s="158">
        <v>0</v>
      </c>
      <c r="AJ923" s="155">
        <v>0.0186138613861386</v>
      </c>
      <c r="AK923" s="155">
        <v>0.0155827835375432</v>
      </c>
      <c r="AL923" s="156">
        <v>0.00303107784859541</v>
      </c>
    </row>
    <row r="924" ht="33" spans="1:38">
      <c r="A924" s="166" t="s">
        <v>668</v>
      </c>
      <c r="B924" s="167" t="s">
        <v>1825</v>
      </c>
      <c r="C924" s="167" t="s">
        <v>744</v>
      </c>
      <c r="D924" s="150">
        <v>1463</v>
      </c>
      <c r="E924" s="150">
        <v>23</v>
      </c>
      <c r="F924" s="150">
        <v>18</v>
      </c>
      <c r="G924" s="150">
        <v>0</v>
      </c>
      <c r="H924" s="150">
        <v>0</v>
      </c>
      <c r="I924" s="151">
        <v>1640</v>
      </c>
      <c r="J924" s="151">
        <v>8</v>
      </c>
      <c r="K924" s="151">
        <v>8</v>
      </c>
      <c r="L924" s="151">
        <v>0</v>
      </c>
      <c r="M924" s="151">
        <v>0</v>
      </c>
      <c r="N924" s="151">
        <v>563</v>
      </c>
      <c r="O924" s="151">
        <v>14</v>
      </c>
      <c r="P924" s="151">
        <v>14</v>
      </c>
      <c r="Q924" s="151">
        <v>1</v>
      </c>
      <c r="R924" s="151">
        <v>0</v>
      </c>
      <c r="S924" s="152">
        <v>0.015</v>
      </c>
      <c r="T924" s="153">
        <v>32612</v>
      </c>
      <c r="U924" s="153">
        <v>492</v>
      </c>
      <c r="V924" s="153">
        <v>485</v>
      </c>
      <c r="W924" s="153">
        <v>1</v>
      </c>
      <c r="X924" s="151">
        <v>427</v>
      </c>
      <c r="Y924" s="154">
        <v>0.0150558076781553</v>
      </c>
      <c r="Z924" s="154">
        <v>0.0157211209842789</v>
      </c>
      <c r="AA924" s="154">
        <v>0.0048780487804878</v>
      </c>
      <c r="AB924" s="155">
        <v>0.024866785079929</v>
      </c>
      <c r="AC924" s="156">
        <v>0.0108430722037911</v>
      </c>
      <c r="AD924" s="157">
        <v>8564</v>
      </c>
      <c r="AE924" s="158">
        <v>115</v>
      </c>
      <c r="AF924" s="158">
        <v>0</v>
      </c>
      <c r="AG924" s="158">
        <v>9594</v>
      </c>
      <c r="AH924" s="158">
        <v>119</v>
      </c>
      <c r="AI924" s="158">
        <v>0</v>
      </c>
      <c r="AJ924" s="155">
        <v>0.0134283045305932</v>
      </c>
      <c r="AK924" s="155">
        <v>0.0124035855743173</v>
      </c>
      <c r="AL924" s="156">
        <v>0.0010247189562759</v>
      </c>
    </row>
    <row r="925" ht="33" spans="1:38">
      <c r="A925" s="166" t="s">
        <v>668</v>
      </c>
      <c r="B925" s="167" t="s">
        <v>1825</v>
      </c>
      <c r="C925" s="167" t="s">
        <v>745</v>
      </c>
      <c r="D925" s="150">
        <v>5965</v>
      </c>
      <c r="E925" s="150">
        <v>54</v>
      </c>
      <c r="F925" s="150">
        <v>40</v>
      </c>
      <c r="G925" s="150">
        <v>0</v>
      </c>
      <c r="H925" s="150">
        <v>0</v>
      </c>
      <c r="I925" s="151">
        <v>7387</v>
      </c>
      <c r="J925" s="151">
        <v>49</v>
      </c>
      <c r="K925" s="151">
        <v>49</v>
      </c>
      <c r="L925" s="151">
        <v>0</v>
      </c>
      <c r="M925" s="151">
        <v>0</v>
      </c>
      <c r="N925" s="151">
        <v>2765</v>
      </c>
      <c r="O925" s="151">
        <v>35</v>
      </c>
      <c r="P925" s="151">
        <v>35</v>
      </c>
      <c r="Q925" s="151">
        <v>11</v>
      </c>
      <c r="R925" s="151">
        <v>0</v>
      </c>
      <c r="S925" s="152">
        <v>0.015</v>
      </c>
      <c r="T925" s="153">
        <v>136749</v>
      </c>
      <c r="U925" s="153">
        <v>1328</v>
      </c>
      <c r="V925" s="153">
        <v>1314</v>
      </c>
      <c r="W925" s="153">
        <v>1</v>
      </c>
      <c r="X925" s="151">
        <v>1178</v>
      </c>
      <c r="Y925" s="154">
        <v>0.00970391008343754</v>
      </c>
      <c r="Z925" s="154">
        <v>0.00905280804694049</v>
      </c>
      <c r="AA925" s="154">
        <v>0.00663327467172059</v>
      </c>
      <c r="AB925" s="155">
        <v>0.0126582278481013</v>
      </c>
      <c r="AC925" s="156">
        <v>0.0024195333752199</v>
      </c>
      <c r="AD925" s="157">
        <v>38345</v>
      </c>
      <c r="AE925" s="158">
        <v>360</v>
      </c>
      <c r="AF925" s="158">
        <v>0</v>
      </c>
      <c r="AG925" s="158">
        <v>41315</v>
      </c>
      <c r="AH925" s="158">
        <v>387</v>
      </c>
      <c r="AI925" s="158">
        <v>0</v>
      </c>
      <c r="AJ925" s="155">
        <v>0.00938844699439301</v>
      </c>
      <c r="AK925" s="155">
        <v>0.00936705796926056</v>
      </c>
      <c r="AL925" s="156">
        <v>2.13890251324518e-5</v>
      </c>
    </row>
    <row r="926" ht="33" spans="1:38">
      <c r="A926" s="166" t="s">
        <v>668</v>
      </c>
      <c r="B926" s="167" t="s">
        <v>1826</v>
      </c>
      <c r="C926" s="167" t="s">
        <v>746</v>
      </c>
      <c r="D926" s="150">
        <v>4337</v>
      </c>
      <c r="E926" s="150">
        <v>37</v>
      </c>
      <c r="F926" s="150">
        <v>28</v>
      </c>
      <c r="G926" s="150">
        <v>0</v>
      </c>
      <c r="H926" s="150">
        <v>0</v>
      </c>
      <c r="I926" s="151">
        <v>5700</v>
      </c>
      <c r="J926" s="151">
        <v>40</v>
      </c>
      <c r="K926" s="151">
        <v>40</v>
      </c>
      <c r="L926" s="151">
        <v>5</v>
      </c>
      <c r="M926" s="151">
        <v>0</v>
      </c>
      <c r="N926" s="151">
        <v>2446</v>
      </c>
      <c r="O926" s="151">
        <v>39</v>
      </c>
      <c r="P926" s="151">
        <v>38</v>
      </c>
      <c r="Q926" s="151">
        <v>24</v>
      </c>
      <c r="R926" s="151">
        <v>0</v>
      </c>
      <c r="S926" s="152">
        <v>0.015</v>
      </c>
      <c r="T926" s="153">
        <v>108197</v>
      </c>
      <c r="U926" s="153">
        <v>1166</v>
      </c>
      <c r="V926" s="153">
        <v>1154</v>
      </c>
      <c r="W926" s="153">
        <v>0</v>
      </c>
      <c r="X926" s="151">
        <v>1067</v>
      </c>
      <c r="Y926" s="154">
        <v>0.0107766389086574</v>
      </c>
      <c r="Z926" s="154">
        <v>0.00853124279455845</v>
      </c>
      <c r="AA926" s="154">
        <v>0.00701754385964912</v>
      </c>
      <c r="AB926" s="155">
        <v>0.0159443990188062</v>
      </c>
      <c r="AC926" s="156">
        <v>0.00151369893490933</v>
      </c>
      <c r="AD926" s="157">
        <v>29797</v>
      </c>
      <c r="AE926" s="158">
        <v>305</v>
      </c>
      <c r="AF926" s="158">
        <v>0</v>
      </c>
      <c r="AG926" s="158">
        <v>34006</v>
      </c>
      <c r="AH926" s="158">
        <v>371</v>
      </c>
      <c r="AI926" s="158">
        <v>0</v>
      </c>
      <c r="AJ926" s="155">
        <v>0.0102359297915898</v>
      </c>
      <c r="AK926" s="155">
        <v>0.0109098394400988</v>
      </c>
      <c r="AL926" s="156">
        <v>-0.000673909648509049</v>
      </c>
    </row>
    <row r="927" ht="33" spans="1:38">
      <c r="A927" s="166" t="s">
        <v>668</v>
      </c>
      <c r="B927" s="167" t="s">
        <v>1826</v>
      </c>
      <c r="C927" s="167" t="s">
        <v>747</v>
      </c>
      <c r="D927" s="150">
        <v>7725</v>
      </c>
      <c r="E927" s="150">
        <v>93</v>
      </c>
      <c r="F927" s="150">
        <v>71</v>
      </c>
      <c r="G927" s="150">
        <v>0</v>
      </c>
      <c r="H927" s="150">
        <v>0</v>
      </c>
      <c r="I927" s="151">
        <v>10162</v>
      </c>
      <c r="J927" s="151">
        <v>82</v>
      </c>
      <c r="K927" s="151">
        <v>81</v>
      </c>
      <c r="L927" s="151">
        <v>8</v>
      </c>
      <c r="M927" s="151">
        <v>0</v>
      </c>
      <c r="N927" s="151">
        <v>4205</v>
      </c>
      <c r="O927" s="151">
        <v>81</v>
      </c>
      <c r="P927" s="151">
        <v>81</v>
      </c>
      <c r="Q927" s="151">
        <v>56</v>
      </c>
      <c r="R927" s="151">
        <v>0</v>
      </c>
      <c r="S927" s="152">
        <v>0.015</v>
      </c>
      <c r="T927" s="153">
        <v>191581</v>
      </c>
      <c r="U927" s="153">
        <v>2343</v>
      </c>
      <c r="V927" s="153">
        <v>2319</v>
      </c>
      <c r="W927" s="153">
        <v>0</v>
      </c>
      <c r="X927" s="151">
        <v>2135</v>
      </c>
      <c r="Y927" s="154">
        <v>0.0122298140212234</v>
      </c>
      <c r="Z927" s="154">
        <v>0.0120388349514563</v>
      </c>
      <c r="AA927" s="154">
        <v>0.00806927770123991</v>
      </c>
      <c r="AB927" s="155">
        <v>0.0192627824019025</v>
      </c>
      <c r="AC927" s="156">
        <v>0.0039695572502164</v>
      </c>
      <c r="AD927" s="157">
        <v>51979</v>
      </c>
      <c r="AE927" s="158">
        <v>684</v>
      </c>
      <c r="AF927" s="158">
        <v>0</v>
      </c>
      <c r="AG927" s="158">
        <v>61258</v>
      </c>
      <c r="AH927" s="158">
        <v>727</v>
      </c>
      <c r="AI927" s="158">
        <v>0</v>
      </c>
      <c r="AJ927" s="155">
        <v>0.0131591604301737</v>
      </c>
      <c r="AK927" s="155">
        <v>0.0118678376701819</v>
      </c>
      <c r="AL927" s="156">
        <v>0.00129132275999187</v>
      </c>
    </row>
    <row r="928" ht="33" spans="1:38">
      <c r="A928" s="166" t="s">
        <v>668</v>
      </c>
      <c r="B928" s="167" t="s">
        <v>1826</v>
      </c>
      <c r="C928" s="167" t="s">
        <v>748</v>
      </c>
      <c r="D928" s="150">
        <v>3987</v>
      </c>
      <c r="E928" s="150">
        <v>52</v>
      </c>
      <c r="F928" s="150">
        <v>37</v>
      </c>
      <c r="G928" s="150">
        <v>1</v>
      </c>
      <c r="H928" s="150">
        <v>0</v>
      </c>
      <c r="I928" s="151">
        <v>5341</v>
      </c>
      <c r="J928" s="151">
        <v>43</v>
      </c>
      <c r="K928" s="151">
        <v>43</v>
      </c>
      <c r="L928" s="151">
        <v>1</v>
      </c>
      <c r="M928" s="151">
        <v>0</v>
      </c>
      <c r="N928" s="151">
        <v>2141</v>
      </c>
      <c r="O928" s="151">
        <v>87</v>
      </c>
      <c r="P928" s="151">
        <v>87</v>
      </c>
      <c r="Q928" s="151">
        <v>20</v>
      </c>
      <c r="R928" s="151">
        <v>0</v>
      </c>
      <c r="S928" s="152">
        <v>0.015</v>
      </c>
      <c r="T928" s="153">
        <v>98828</v>
      </c>
      <c r="U928" s="153">
        <v>1593</v>
      </c>
      <c r="V928" s="153">
        <v>1577</v>
      </c>
      <c r="W928" s="153">
        <v>0</v>
      </c>
      <c r="X928" s="151">
        <v>1400</v>
      </c>
      <c r="Y928" s="154">
        <v>0.0161189136681912</v>
      </c>
      <c r="Z928" s="154">
        <v>0.0130423877602207</v>
      </c>
      <c r="AA928" s="154">
        <v>0.00805092679273544</v>
      </c>
      <c r="AB928" s="155">
        <v>0.0406352171882298</v>
      </c>
      <c r="AC928" s="156">
        <v>0.00499146096748527</v>
      </c>
      <c r="AD928" s="157">
        <v>26921</v>
      </c>
      <c r="AE928" s="158">
        <v>418</v>
      </c>
      <c r="AF928" s="158">
        <v>0</v>
      </c>
      <c r="AG928" s="158">
        <v>31020</v>
      </c>
      <c r="AH928" s="158">
        <v>479</v>
      </c>
      <c r="AI928" s="158">
        <v>0</v>
      </c>
      <c r="AJ928" s="155">
        <v>0.0155269120760744</v>
      </c>
      <c r="AK928" s="155">
        <v>0.0154416505480335</v>
      </c>
      <c r="AL928" s="156">
        <v>8.52615280409145e-5</v>
      </c>
    </row>
    <row r="929" ht="33" spans="1:38">
      <c r="A929" s="166" t="s">
        <v>668</v>
      </c>
      <c r="B929" s="167" t="s">
        <v>1826</v>
      </c>
      <c r="C929" s="167" t="s">
        <v>749</v>
      </c>
      <c r="D929" s="150">
        <v>3861</v>
      </c>
      <c r="E929" s="150">
        <v>56</v>
      </c>
      <c r="F929" s="150">
        <v>46</v>
      </c>
      <c r="G929" s="150">
        <v>0</v>
      </c>
      <c r="H929" s="150">
        <v>0</v>
      </c>
      <c r="I929" s="151">
        <v>5149</v>
      </c>
      <c r="J929" s="151">
        <v>46</v>
      </c>
      <c r="K929" s="151">
        <v>46</v>
      </c>
      <c r="L929" s="151">
        <v>1</v>
      </c>
      <c r="M929" s="151">
        <v>0</v>
      </c>
      <c r="N929" s="151">
        <v>2085</v>
      </c>
      <c r="O929" s="151">
        <v>57</v>
      </c>
      <c r="P929" s="151">
        <v>57</v>
      </c>
      <c r="Q929" s="151">
        <v>20</v>
      </c>
      <c r="R929" s="151">
        <v>0</v>
      </c>
      <c r="S929" s="152">
        <v>0.015</v>
      </c>
      <c r="T929" s="153">
        <v>96888</v>
      </c>
      <c r="U929" s="153">
        <v>1254</v>
      </c>
      <c r="V929" s="153">
        <v>1244</v>
      </c>
      <c r="W929" s="153">
        <v>0</v>
      </c>
      <c r="X929" s="151">
        <v>1099</v>
      </c>
      <c r="Y929" s="154">
        <v>0.0129427792915531</v>
      </c>
      <c r="Z929" s="154">
        <v>0.0145040145040145</v>
      </c>
      <c r="AA929" s="154">
        <v>0.0089337735482618</v>
      </c>
      <c r="AB929" s="155">
        <v>0.0273381294964029</v>
      </c>
      <c r="AC929" s="156">
        <v>0.00557024095575271</v>
      </c>
      <c r="AD929" s="157">
        <v>25761</v>
      </c>
      <c r="AE929" s="158">
        <v>368</v>
      </c>
      <c r="AF929" s="158">
        <v>0</v>
      </c>
      <c r="AG929" s="158">
        <v>29915</v>
      </c>
      <c r="AH929" s="158">
        <v>372</v>
      </c>
      <c r="AI929" s="158">
        <v>0</v>
      </c>
      <c r="AJ929" s="155">
        <v>0.0142851597375878</v>
      </c>
      <c r="AK929" s="155">
        <v>0.0124352331606218</v>
      </c>
      <c r="AL929" s="156">
        <v>0.00184992657696607</v>
      </c>
    </row>
    <row r="930" ht="33" spans="1:38">
      <c r="A930" s="166" t="s">
        <v>668</v>
      </c>
      <c r="B930" s="167" t="s">
        <v>1826</v>
      </c>
      <c r="C930" s="167" t="s">
        <v>750</v>
      </c>
      <c r="D930" s="150">
        <v>3477</v>
      </c>
      <c r="E930" s="150">
        <v>51</v>
      </c>
      <c r="F930" s="150">
        <v>44</v>
      </c>
      <c r="G930" s="150">
        <v>10</v>
      </c>
      <c r="H930" s="150">
        <v>0</v>
      </c>
      <c r="I930" s="151">
        <v>4429</v>
      </c>
      <c r="J930" s="151">
        <v>33</v>
      </c>
      <c r="K930" s="151">
        <v>33</v>
      </c>
      <c r="L930" s="151">
        <v>2</v>
      </c>
      <c r="M930" s="151">
        <v>0</v>
      </c>
      <c r="N930" s="151">
        <v>1758</v>
      </c>
      <c r="O930" s="151">
        <v>43</v>
      </c>
      <c r="P930" s="151">
        <v>43</v>
      </c>
      <c r="Q930" s="151">
        <v>20</v>
      </c>
      <c r="R930" s="151">
        <v>0</v>
      </c>
      <c r="S930" s="152">
        <v>0.015</v>
      </c>
      <c r="T930" s="153">
        <v>85688</v>
      </c>
      <c r="U930" s="153">
        <v>1288</v>
      </c>
      <c r="V930" s="153">
        <v>1275</v>
      </c>
      <c r="W930" s="153">
        <v>0</v>
      </c>
      <c r="X930" s="151">
        <v>1124</v>
      </c>
      <c r="Y930" s="154">
        <v>0.0150312762580525</v>
      </c>
      <c r="Z930" s="154">
        <v>0.0146678170836928</v>
      </c>
      <c r="AA930" s="154">
        <v>0.00745089184917589</v>
      </c>
      <c r="AB930" s="155">
        <v>0.0244596131968146</v>
      </c>
      <c r="AC930" s="156">
        <v>0.00721692523451695</v>
      </c>
      <c r="AD930" s="157">
        <v>22841</v>
      </c>
      <c r="AE930" s="158">
        <v>322</v>
      </c>
      <c r="AF930" s="158">
        <v>0</v>
      </c>
      <c r="AG930" s="158">
        <v>26638</v>
      </c>
      <c r="AH930" s="158">
        <v>373</v>
      </c>
      <c r="AI930" s="158">
        <v>0</v>
      </c>
      <c r="AJ930" s="155">
        <v>0.014097456328532</v>
      </c>
      <c r="AK930" s="155">
        <v>0.0140025527442</v>
      </c>
      <c r="AL930" s="156">
        <v>9.49035843320102e-5</v>
      </c>
    </row>
    <row r="931" ht="33" spans="1:38">
      <c r="A931" s="166" t="s">
        <v>668</v>
      </c>
      <c r="B931" s="167" t="s">
        <v>1826</v>
      </c>
      <c r="C931" s="167" t="s">
        <v>751</v>
      </c>
      <c r="D931" s="150">
        <v>7330</v>
      </c>
      <c r="E931" s="150">
        <v>115</v>
      </c>
      <c r="F931" s="150">
        <v>84</v>
      </c>
      <c r="G931" s="150">
        <v>1</v>
      </c>
      <c r="H931" s="150">
        <v>0</v>
      </c>
      <c r="I931" s="151">
        <v>9109</v>
      </c>
      <c r="J931" s="151">
        <v>110</v>
      </c>
      <c r="K931" s="151">
        <v>109</v>
      </c>
      <c r="L931" s="151">
        <v>1</v>
      </c>
      <c r="M931" s="151">
        <v>0</v>
      </c>
      <c r="N931" s="151">
        <v>5008</v>
      </c>
      <c r="O931" s="151">
        <v>87</v>
      </c>
      <c r="P931" s="151">
        <v>87</v>
      </c>
      <c r="Q931" s="151">
        <v>24</v>
      </c>
      <c r="R931" s="151">
        <v>0</v>
      </c>
      <c r="S931" s="152">
        <v>0.015</v>
      </c>
      <c r="T931" s="153">
        <v>185886</v>
      </c>
      <c r="U931" s="153">
        <v>2669</v>
      </c>
      <c r="V931" s="153">
        <v>2635</v>
      </c>
      <c r="W931" s="153">
        <v>2</v>
      </c>
      <c r="X931" s="151">
        <v>2348</v>
      </c>
      <c r="Y931" s="154">
        <v>0.0143475033084794</v>
      </c>
      <c r="Z931" s="154">
        <v>0.0156889495225102</v>
      </c>
      <c r="AA931" s="154">
        <v>0.0120759688220441</v>
      </c>
      <c r="AB931" s="155">
        <v>0.0173722044728435</v>
      </c>
      <c r="AC931" s="156">
        <v>0.0036129807004661</v>
      </c>
      <c r="AD931" s="157">
        <v>48302</v>
      </c>
      <c r="AE931" s="158">
        <v>755</v>
      </c>
      <c r="AF931" s="158">
        <v>0</v>
      </c>
      <c r="AG931" s="158">
        <v>59540</v>
      </c>
      <c r="AH931" s="158">
        <v>789</v>
      </c>
      <c r="AI931" s="158">
        <v>2</v>
      </c>
      <c r="AJ931" s="155">
        <v>0.0156308227402592</v>
      </c>
      <c r="AK931" s="155">
        <v>0.0132180047027209</v>
      </c>
      <c r="AL931" s="156">
        <v>0.00241281803753834</v>
      </c>
    </row>
    <row r="932" ht="33" spans="1:38">
      <c r="A932" s="166" t="s">
        <v>668</v>
      </c>
      <c r="B932" s="167" t="s">
        <v>1826</v>
      </c>
      <c r="C932" s="167" t="s">
        <v>752</v>
      </c>
      <c r="D932" s="150">
        <v>2999</v>
      </c>
      <c r="E932" s="150">
        <v>51</v>
      </c>
      <c r="F932" s="150">
        <v>41</v>
      </c>
      <c r="G932" s="150">
        <v>0</v>
      </c>
      <c r="H932" s="150">
        <v>0</v>
      </c>
      <c r="I932" s="151">
        <v>3934</v>
      </c>
      <c r="J932" s="151">
        <v>9</v>
      </c>
      <c r="K932" s="151">
        <v>9</v>
      </c>
      <c r="L932" s="151">
        <v>1</v>
      </c>
      <c r="M932" s="151">
        <v>0</v>
      </c>
      <c r="N932" s="151">
        <v>1662</v>
      </c>
      <c r="O932" s="151">
        <v>19</v>
      </c>
      <c r="P932" s="151">
        <v>19</v>
      </c>
      <c r="Q932" s="151">
        <v>10</v>
      </c>
      <c r="R932" s="151">
        <v>0</v>
      </c>
      <c r="S932" s="152">
        <v>0.015</v>
      </c>
      <c r="T932" s="153">
        <v>75399</v>
      </c>
      <c r="U932" s="153">
        <v>1176</v>
      </c>
      <c r="V932" s="153">
        <v>1166</v>
      </c>
      <c r="W932" s="153">
        <v>0</v>
      </c>
      <c r="X932" s="151">
        <v>1101</v>
      </c>
      <c r="Y932" s="154">
        <v>0.0155970238332073</v>
      </c>
      <c r="Z932" s="154">
        <v>0.0170056685561854</v>
      </c>
      <c r="AA932" s="154">
        <v>0.00228774783934926</v>
      </c>
      <c r="AB932" s="155">
        <v>0.0114320096269555</v>
      </c>
      <c r="AC932" s="156">
        <v>0.0147179207168361</v>
      </c>
      <c r="AD932" s="157">
        <v>20204</v>
      </c>
      <c r="AE932" s="158">
        <v>256</v>
      </c>
      <c r="AF932" s="158">
        <v>0</v>
      </c>
      <c r="AG932" s="158">
        <v>24325</v>
      </c>
      <c r="AH932" s="158">
        <v>312</v>
      </c>
      <c r="AI932" s="158">
        <v>0</v>
      </c>
      <c r="AJ932" s="155">
        <v>0.01267075826569</v>
      </c>
      <c r="AK932" s="155">
        <v>0.0128263103802672</v>
      </c>
      <c r="AL932" s="156">
        <v>-0.000155552114577252</v>
      </c>
    </row>
    <row r="933" ht="33" spans="1:38">
      <c r="A933" s="166" t="s">
        <v>668</v>
      </c>
      <c r="B933" s="167" t="s">
        <v>1826</v>
      </c>
      <c r="C933" s="167" t="s">
        <v>753</v>
      </c>
      <c r="D933" s="150">
        <v>3758</v>
      </c>
      <c r="E933" s="150">
        <v>49</v>
      </c>
      <c r="F933" s="150">
        <v>38</v>
      </c>
      <c r="G933" s="150">
        <v>0</v>
      </c>
      <c r="H933" s="150">
        <v>0</v>
      </c>
      <c r="I933" s="151">
        <v>4717</v>
      </c>
      <c r="J933" s="151">
        <v>37</v>
      </c>
      <c r="K933" s="151">
        <v>37</v>
      </c>
      <c r="L933" s="151">
        <v>3</v>
      </c>
      <c r="M933" s="151">
        <v>0</v>
      </c>
      <c r="N933" s="151">
        <v>2045</v>
      </c>
      <c r="O933" s="151">
        <v>47</v>
      </c>
      <c r="P933" s="151">
        <v>47</v>
      </c>
      <c r="Q933" s="151">
        <v>26</v>
      </c>
      <c r="R933" s="151">
        <v>0</v>
      </c>
      <c r="S933" s="152">
        <v>0.015</v>
      </c>
      <c r="T933" s="153">
        <v>92747</v>
      </c>
      <c r="U933" s="153">
        <v>1066</v>
      </c>
      <c r="V933" s="153">
        <v>1054</v>
      </c>
      <c r="W933" s="153">
        <v>0</v>
      </c>
      <c r="X933" s="151">
        <v>947</v>
      </c>
      <c r="Y933" s="154">
        <v>0.0114936332172469</v>
      </c>
      <c r="Z933" s="154">
        <v>0.0130388504523683</v>
      </c>
      <c r="AA933" s="154">
        <v>0.0078439686241255</v>
      </c>
      <c r="AB933" s="155">
        <v>0.0229828850855746</v>
      </c>
      <c r="AC933" s="156">
        <v>0.00519488182824278</v>
      </c>
      <c r="AD933" s="157">
        <v>24970</v>
      </c>
      <c r="AE933" s="158">
        <v>310</v>
      </c>
      <c r="AF933" s="158">
        <v>0</v>
      </c>
      <c r="AG933" s="158">
        <v>28553</v>
      </c>
      <c r="AH933" s="158">
        <v>311</v>
      </c>
      <c r="AI933" s="158">
        <v>0</v>
      </c>
      <c r="AJ933" s="155">
        <v>0.0124148978774529</v>
      </c>
      <c r="AK933" s="155">
        <v>0.0108920253563548</v>
      </c>
      <c r="AL933" s="156">
        <v>0.00152287252109809</v>
      </c>
    </row>
    <row r="934" ht="33" spans="1:38">
      <c r="A934" s="166" t="s">
        <v>668</v>
      </c>
      <c r="B934" s="167" t="s">
        <v>1826</v>
      </c>
      <c r="C934" s="167" t="s">
        <v>754</v>
      </c>
      <c r="D934" s="150">
        <v>1750</v>
      </c>
      <c r="E934" s="150">
        <v>24</v>
      </c>
      <c r="F934" s="150">
        <v>20</v>
      </c>
      <c r="G934" s="150">
        <v>0</v>
      </c>
      <c r="H934" s="150">
        <v>0</v>
      </c>
      <c r="I934" s="151">
        <v>2334</v>
      </c>
      <c r="J934" s="151">
        <v>25</v>
      </c>
      <c r="K934" s="151">
        <v>24</v>
      </c>
      <c r="L934" s="151">
        <v>0</v>
      </c>
      <c r="M934" s="151">
        <v>0</v>
      </c>
      <c r="N934" s="151">
        <v>911</v>
      </c>
      <c r="O934" s="151">
        <v>13</v>
      </c>
      <c r="P934" s="151">
        <v>13</v>
      </c>
      <c r="Q934" s="151">
        <v>5</v>
      </c>
      <c r="R934" s="151">
        <v>0</v>
      </c>
      <c r="S934" s="152">
        <v>0.015</v>
      </c>
      <c r="T934" s="153">
        <v>45173</v>
      </c>
      <c r="U934" s="153">
        <v>405</v>
      </c>
      <c r="V934" s="153">
        <v>400</v>
      </c>
      <c r="W934" s="153">
        <v>0</v>
      </c>
      <c r="X934" s="151">
        <v>342</v>
      </c>
      <c r="Y934" s="154">
        <v>0.00896553250835676</v>
      </c>
      <c r="Z934" s="154">
        <v>0.0137142857142857</v>
      </c>
      <c r="AA934" s="154">
        <v>0.0107112253641817</v>
      </c>
      <c r="AB934" s="155">
        <v>0.0142700329308452</v>
      </c>
      <c r="AC934" s="156">
        <v>0.00300306035010405</v>
      </c>
      <c r="AD934" s="157">
        <v>11881</v>
      </c>
      <c r="AE934" s="158">
        <v>105</v>
      </c>
      <c r="AF934" s="158">
        <v>0</v>
      </c>
      <c r="AG934" s="158">
        <v>13805</v>
      </c>
      <c r="AH934" s="158">
        <v>135</v>
      </c>
      <c r="AI934" s="158">
        <v>0</v>
      </c>
      <c r="AJ934" s="155">
        <v>0.00883763992929888</v>
      </c>
      <c r="AK934" s="155">
        <v>0.00977906555595799</v>
      </c>
      <c r="AL934" s="156">
        <v>-0.000941425626659106</v>
      </c>
    </row>
    <row r="935" ht="33" spans="1:38">
      <c r="A935" s="166" t="s">
        <v>668</v>
      </c>
      <c r="B935" s="167" t="s">
        <v>1827</v>
      </c>
      <c r="C935" s="167" t="s">
        <v>755</v>
      </c>
      <c r="D935" s="150">
        <v>3181</v>
      </c>
      <c r="E935" s="150">
        <v>81</v>
      </c>
      <c r="F935" s="150">
        <v>62</v>
      </c>
      <c r="G935" s="150">
        <v>3</v>
      </c>
      <c r="H935" s="150">
        <v>0</v>
      </c>
      <c r="I935" s="151">
        <v>4013</v>
      </c>
      <c r="J935" s="151">
        <v>97</v>
      </c>
      <c r="K935" s="151">
        <v>97</v>
      </c>
      <c r="L935" s="151">
        <v>13</v>
      </c>
      <c r="M935" s="151">
        <v>0</v>
      </c>
      <c r="N935" s="151">
        <v>2062</v>
      </c>
      <c r="O935" s="151">
        <v>53</v>
      </c>
      <c r="P935" s="151">
        <v>53</v>
      </c>
      <c r="Q935" s="151">
        <v>31</v>
      </c>
      <c r="R935" s="151">
        <v>0</v>
      </c>
      <c r="S935" s="152">
        <v>0.015</v>
      </c>
      <c r="T935" s="153">
        <v>77536</v>
      </c>
      <c r="U935" s="153">
        <v>1635</v>
      </c>
      <c r="V935" s="153">
        <v>1615</v>
      </c>
      <c r="W935" s="153">
        <v>0</v>
      </c>
      <c r="X935" s="151">
        <v>1434</v>
      </c>
      <c r="Y935" s="154">
        <v>0.0210869789517128</v>
      </c>
      <c r="Z935" s="154">
        <v>0.0254636906633134</v>
      </c>
      <c r="AA935" s="154">
        <v>0.0241714428108647</v>
      </c>
      <c r="AB935" s="155">
        <v>0.0257032007759457</v>
      </c>
      <c r="AC935" s="156">
        <v>0.00129224785244873</v>
      </c>
      <c r="AD935" s="157">
        <v>21224</v>
      </c>
      <c r="AE935" s="158">
        <v>508</v>
      </c>
      <c r="AF935" s="158">
        <v>0</v>
      </c>
      <c r="AG935" s="158">
        <v>23721</v>
      </c>
      <c r="AH935" s="158">
        <v>444</v>
      </c>
      <c r="AI935" s="158">
        <v>0</v>
      </c>
      <c r="AJ935" s="155">
        <v>0.02393516773464</v>
      </c>
      <c r="AK935" s="155">
        <v>0.0187175920070823</v>
      </c>
      <c r="AL935" s="156">
        <v>0.0052175757275577</v>
      </c>
    </row>
    <row r="936" ht="33" spans="1:38">
      <c r="A936" s="166" t="s">
        <v>668</v>
      </c>
      <c r="B936" s="167" t="s">
        <v>1827</v>
      </c>
      <c r="C936" s="167" t="s">
        <v>756</v>
      </c>
      <c r="D936" s="150">
        <v>8534</v>
      </c>
      <c r="E936" s="150">
        <v>197</v>
      </c>
      <c r="F936" s="150">
        <v>151</v>
      </c>
      <c r="G936" s="150">
        <v>14</v>
      </c>
      <c r="H936" s="150">
        <v>0</v>
      </c>
      <c r="I936" s="151">
        <v>10914</v>
      </c>
      <c r="J936" s="151">
        <v>196</v>
      </c>
      <c r="K936" s="151">
        <v>196</v>
      </c>
      <c r="L936" s="151">
        <v>11</v>
      </c>
      <c r="M936" s="151">
        <v>0</v>
      </c>
      <c r="N936" s="151">
        <v>5476</v>
      </c>
      <c r="O936" s="151">
        <v>110</v>
      </c>
      <c r="P936" s="151">
        <v>110</v>
      </c>
      <c r="Q936" s="151">
        <v>53</v>
      </c>
      <c r="R936" s="151">
        <v>0</v>
      </c>
      <c r="S936" s="152">
        <v>0.015</v>
      </c>
      <c r="T936" s="153">
        <v>206038</v>
      </c>
      <c r="U936" s="153">
        <v>4335</v>
      </c>
      <c r="V936" s="153">
        <v>4288</v>
      </c>
      <c r="W936" s="153">
        <v>1</v>
      </c>
      <c r="X936" s="151">
        <v>3859</v>
      </c>
      <c r="Y936" s="154">
        <v>0.021034954717091</v>
      </c>
      <c r="Z936" s="154">
        <v>0.0230841340520272</v>
      </c>
      <c r="AA936" s="154">
        <v>0.0179585853032802</v>
      </c>
      <c r="AB936" s="155">
        <v>0.0200876552227904</v>
      </c>
      <c r="AC936" s="156">
        <v>0.00512554874874699</v>
      </c>
      <c r="AD936" s="157">
        <v>56750</v>
      </c>
      <c r="AE936" s="158">
        <v>1202</v>
      </c>
      <c r="AF936" s="158">
        <v>0</v>
      </c>
      <c r="AG936" s="158">
        <v>62250</v>
      </c>
      <c r="AH936" s="158">
        <v>1339</v>
      </c>
      <c r="AI936" s="158">
        <v>0</v>
      </c>
      <c r="AJ936" s="155">
        <v>0.0211806167400881</v>
      </c>
      <c r="AK936" s="155">
        <v>0.0215100401606426</v>
      </c>
      <c r="AL936" s="156">
        <v>-0.000329423420554465</v>
      </c>
    </row>
    <row r="937" ht="33" spans="1:38">
      <c r="A937" s="166" t="s">
        <v>668</v>
      </c>
      <c r="B937" s="167" t="s">
        <v>1827</v>
      </c>
      <c r="C937" s="167" t="s">
        <v>757</v>
      </c>
      <c r="D937" s="150">
        <v>4852</v>
      </c>
      <c r="E937" s="150">
        <v>86</v>
      </c>
      <c r="F937" s="150">
        <v>67</v>
      </c>
      <c r="G937" s="150">
        <v>3</v>
      </c>
      <c r="H937" s="150">
        <v>0</v>
      </c>
      <c r="I937" s="151">
        <v>6166</v>
      </c>
      <c r="J937" s="151">
        <v>68</v>
      </c>
      <c r="K937" s="151">
        <v>68</v>
      </c>
      <c r="L937" s="151">
        <v>19</v>
      </c>
      <c r="M937" s="151">
        <v>0</v>
      </c>
      <c r="N937" s="151">
        <v>3185</v>
      </c>
      <c r="O937" s="151">
        <v>41</v>
      </c>
      <c r="P937" s="151">
        <v>41</v>
      </c>
      <c r="Q937" s="151">
        <v>21</v>
      </c>
      <c r="R937" s="151">
        <v>0</v>
      </c>
      <c r="S937" s="152">
        <v>0.015</v>
      </c>
      <c r="T937" s="153">
        <v>115502</v>
      </c>
      <c r="U937" s="153">
        <v>1575</v>
      </c>
      <c r="V937" s="153">
        <v>1556</v>
      </c>
      <c r="W937" s="153">
        <v>0</v>
      </c>
      <c r="X937" s="151">
        <v>1404</v>
      </c>
      <c r="Y937" s="154">
        <v>0.0136361275129435</v>
      </c>
      <c r="Z937" s="154">
        <v>0.017724649629019</v>
      </c>
      <c r="AA937" s="154">
        <v>0.0110282192669478</v>
      </c>
      <c r="AB937" s="155">
        <v>0.01287284144427</v>
      </c>
      <c r="AC937" s="156">
        <v>0.00669643036207118</v>
      </c>
      <c r="AD937" s="157">
        <v>31846</v>
      </c>
      <c r="AE937" s="158">
        <v>484</v>
      </c>
      <c r="AF937" s="158">
        <v>0</v>
      </c>
      <c r="AG937" s="158">
        <v>35677</v>
      </c>
      <c r="AH937" s="158">
        <v>408</v>
      </c>
      <c r="AI937" s="158">
        <v>0</v>
      </c>
      <c r="AJ937" s="155">
        <v>0.0151981410538215</v>
      </c>
      <c r="AK937" s="155">
        <v>0.0114359391204417</v>
      </c>
      <c r="AL937" s="156">
        <v>0.00376220193337978</v>
      </c>
    </row>
    <row r="938" ht="33" spans="1:38">
      <c r="A938" s="166" t="s">
        <v>668</v>
      </c>
      <c r="B938" s="167" t="s">
        <v>1827</v>
      </c>
      <c r="C938" s="167" t="s">
        <v>758</v>
      </c>
      <c r="D938" s="150">
        <v>5736</v>
      </c>
      <c r="E938" s="150">
        <v>119</v>
      </c>
      <c r="F938" s="150">
        <v>91</v>
      </c>
      <c r="G938" s="150">
        <v>1</v>
      </c>
      <c r="H938" s="150">
        <v>0</v>
      </c>
      <c r="I938" s="151">
        <v>7000</v>
      </c>
      <c r="J938" s="151">
        <v>111</v>
      </c>
      <c r="K938" s="151">
        <v>111</v>
      </c>
      <c r="L938" s="151">
        <v>1</v>
      </c>
      <c r="M938" s="151">
        <v>0</v>
      </c>
      <c r="N938" s="151">
        <v>3577</v>
      </c>
      <c r="O938" s="151">
        <v>109</v>
      </c>
      <c r="P938" s="151">
        <v>109</v>
      </c>
      <c r="Q938" s="151">
        <v>49</v>
      </c>
      <c r="R938" s="151">
        <v>0</v>
      </c>
      <c r="S938" s="152">
        <v>0.015</v>
      </c>
      <c r="T938" s="153">
        <v>140258</v>
      </c>
      <c r="U938" s="153">
        <v>2812</v>
      </c>
      <c r="V938" s="153">
        <v>2784</v>
      </c>
      <c r="W938" s="153">
        <v>0</v>
      </c>
      <c r="X938" s="151">
        <v>2484</v>
      </c>
      <c r="Y938" s="154">
        <v>0.0200487672717421</v>
      </c>
      <c r="Z938" s="154">
        <v>0.0207461645746165</v>
      </c>
      <c r="AA938" s="154">
        <v>0.0158571428571429</v>
      </c>
      <c r="AB938" s="155">
        <v>0.0304724629577859</v>
      </c>
      <c r="AC938" s="156">
        <v>0.0048890217174736</v>
      </c>
      <c r="AD938" s="157">
        <v>38014</v>
      </c>
      <c r="AE938" s="158">
        <v>879</v>
      </c>
      <c r="AF938" s="158">
        <v>0</v>
      </c>
      <c r="AG938" s="158">
        <v>42894</v>
      </c>
      <c r="AH938" s="158">
        <v>804</v>
      </c>
      <c r="AI938" s="158">
        <v>0</v>
      </c>
      <c r="AJ938" s="155">
        <v>0.0231230599252907</v>
      </c>
      <c r="AK938" s="155">
        <v>0.0187438802629738</v>
      </c>
      <c r="AL938" s="156">
        <v>0.00437917966231684</v>
      </c>
    </row>
    <row r="939" ht="33" spans="1:38">
      <c r="A939" s="166" t="s">
        <v>668</v>
      </c>
      <c r="B939" s="167" t="s">
        <v>1827</v>
      </c>
      <c r="C939" s="167" t="s">
        <v>759</v>
      </c>
      <c r="D939" s="150">
        <v>3197</v>
      </c>
      <c r="E939" s="150">
        <v>54</v>
      </c>
      <c r="F939" s="150">
        <v>43</v>
      </c>
      <c r="G939" s="150">
        <v>2</v>
      </c>
      <c r="H939" s="150">
        <v>0</v>
      </c>
      <c r="I939" s="151">
        <v>3949</v>
      </c>
      <c r="J939" s="151">
        <v>29</v>
      </c>
      <c r="K939" s="151">
        <v>29</v>
      </c>
      <c r="L939" s="151">
        <v>0</v>
      </c>
      <c r="M939" s="151">
        <v>0</v>
      </c>
      <c r="N939" s="151">
        <v>2385</v>
      </c>
      <c r="O939" s="151">
        <v>75</v>
      </c>
      <c r="P939" s="151">
        <v>75</v>
      </c>
      <c r="Q939" s="151">
        <v>28</v>
      </c>
      <c r="R939" s="151">
        <v>0</v>
      </c>
      <c r="S939" s="152">
        <v>0.015</v>
      </c>
      <c r="T939" s="153">
        <v>80131</v>
      </c>
      <c r="U939" s="153">
        <v>815</v>
      </c>
      <c r="V939" s="153">
        <v>803</v>
      </c>
      <c r="W939" s="153">
        <v>0</v>
      </c>
      <c r="X939" s="151">
        <v>669</v>
      </c>
      <c r="Y939" s="154">
        <v>0.010170845240918</v>
      </c>
      <c r="Z939" s="154">
        <v>0.0168908351579606</v>
      </c>
      <c r="AA939" s="154">
        <v>0.00734363129906305</v>
      </c>
      <c r="AB939" s="155">
        <v>0.0314465408805031</v>
      </c>
      <c r="AC939" s="156">
        <v>0.00954720385889754</v>
      </c>
      <c r="AD939" s="157">
        <v>22565</v>
      </c>
      <c r="AE939" s="158">
        <v>288</v>
      </c>
      <c r="AF939" s="158">
        <v>0</v>
      </c>
      <c r="AG939" s="158">
        <v>24370</v>
      </c>
      <c r="AH939" s="158">
        <v>219</v>
      </c>
      <c r="AI939" s="158">
        <v>0</v>
      </c>
      <c r="AJ939" s="155">
        <v>0.0127631287391979</v>
      </c>
      <c r="AK939" s="155">
        <v>0.00898645876077144</v>
      </c>
      <c r="AL939" s="156">
        <v>0.00377666997842643</v>
      </c>
    </row>
    <row r="940" ht="33" spans="1:38">
      <c r="A940" s="166" t="s">
        <v>668</v>
      </c>
      <c r="B940" s="167" t="s">
        <v>1827</v>
      </c>
      <c r="C940" s="167" t="s">
        <v>760</v>
      </c>
      <c r="D940" s="150">
        <v>3276</v>
      </c>
      <c r="E940" s="150">
        <v>51</v>
      </c>
      <c r="F940" s="150">
        <v>37</v>
      </c>
      <c r="G940" s="150">
        <v>1</v>
      </c>
      <c r="H940" s="150">
        <v>0</v>
      </c>
      <c r="I940" s="151">
        <v>3788</v>
      </c>
      <c r="J940" s="151">
        <v>41</v>
      </c>
      <c r="K940" s="151">
        <v>41</v>
      </c>
      <c r="L940" s="151">
        <v>4</v>
      </c>
      <c r="M940" s="151">
        <v>0</v>
      </c>
      <c r="N940" s="151">
        <v>2031</v>
      </c>
      <c r="O940" s="151">
        <v>20</v>
      </c>
      <c r="P940" s="151">
        <v>20</v>
      </c>
      <c r="Q940" s="151">
        <v>11</v>
      </c>
      <c r="R940" s="151">
        <v>0</v>
      </c>
      <c r="S940" s="152">
        <v>0.015</v>
      </c>
      <c r="T940" s="153">
        <v>75002</v>
      </c>
      <c r="U940" s="153">
        <v>941</v>
      </c>
      <c r="V940" s="153">
        <v>927</v>
      </c>
      <c r="W940" s="153">
        <v>0</v>
      </c>
      <c r="X940" s="151">
        <v>833</v>
      </c>
      <c r="Y940" s="154">
        <v>0.0125463320978107</v>
      </c>
      <c r="Z940" s="154">
        <v>0.0155677655677656</v>
      </c>
      <c r="AA940" s="154">
        <v>0.0108236536430834</v>
      </c>
      <c r="AB940" s="155">
        <v>0.00984736582964057</v>
      </c>
      <c r="AC940" s="156">
        <v>0.00474411192468215</v>
      </c>
      <c r="AD940" s="157">
        <v>21146</v>
      </c>
      <c r="AE940" s="158">
        <v>276</v>
      </c>
      <c r="AF940" s="158">
        <v>0</v>
      </c>
      <c r="AG940" s="158">
        <v>23229</v>
      </c>
      <c r="AH940" s="158">
        <v>239</v>
      </c>
      <c r="AI940" s="158">
        <v>0</v>
      </c>
      <c r="AJ940" s="155">
        <v>0.0130521138749645</v>
      </c>
      <c r="AK940" s="155">
        <v>0.0102888630591072</v>
      </c>
      <c r="AL940" s="156">
        <v>0.00276325081585738</v>
      </c>
    </row>
    <row r="941" ht="33" spans="1:38">
      <c r="A941" s="166" t="s">
        <v>668</v>
      </c>
      <c r="B941" s="167" t="s">
        <v>1827</v>
      </c>
      <c r="C941" s="167" t="s">
        <v>761</v>
      </c>
      <c r="D941" s="150">
        <v>4644</v>
      </c>
      <c r="E941" s="150">
        <v>102</v>
      </c>
      <c r="F941" s="150">
        <v>83</v>
      </c>
      <c r="G941" s="150">
        <v>9</v>
      </c>
      <c r="H941" s="150">
        <v>0</v>
      </c>
      <c r="I941" s="151">
        <v>5709</v>
      </c>
      <c r="J941" s="151">
        <v>79</v>
      </c>
      <c r="K941" s="151">
        <v>79</v>
      </c>
      <c r="L941" s="151">
        <v>15</v>
      </c>
      <c r="M941" s="151">
        <v>0</v>
      </c>
      <c r="N941" s="151">
        <v>2897</v>
      </c>
      <c r="O941" s="151">
        <v>56</v>
      </c>
      <c r="P941" s="151">
        <v>56</v>
      </c>
      <c r="Q941" s="151">
        <v>38</v>
      </c>
      <c r="R941" s="151">
        <v>0</v>
      </c>
      <c r="S941" s="152">
        <v>0.015</v>
      </c>
      <c r="T941" s="153">
        <v>111655</v>
      </c>
      <c r="U941" s="153">
        <v>2072</v>
      </c>
      <c r="V941" s="153">
        <v>2053</v>
      </c>
      <c r="W941" s="153">
        <v>0</v>
      </c>
      <c r="X941" s="151">
        <v>1877</v>
      </c>
      <c r="Y941" s="154">
        <v>0.0185571626886391</v>
      </c>
      <c r="Z941" s="154">
        <v>0.0219638242894057</v>
      </c>
      <c r="AA941" s="154">
        <v>0.0138377999649676</v>
      </c>
      <c r="AB941" s="155">
        <v>0.0193303417328271</v>
      </c>
      <c r="AC941" s="156">
        <v>0.00812602432443809</v>
      </c>
      <c r="AD941" s="157">
        <v>30299</v>
      </c>
      <c r="AE941" s="158">
        <v>599</v>
      </c>
      <c r="AF941" s="158">
        <v>0</v>
      </c>
      <c r="AG941" s="158">
        <v>34338</v>
      </c>
      <c r="AH941" s="158">
        <v>597</v>
      </c>
      <c r="AI941" s="158">
        <v>0</v>
      </c>
      <c r="AJ941" s="155">
        <v>0.019769629360705</v>
      </c>
      <c r="AK941" s="155">
        <v>0.0173859863707846</v>
      </c>
      <c r="AL941" s="156">
        <v>0.00238364298992042</v>
      </c>
    </row>
    <row r="942" ht="33" spans="1:38">
      <c r="A942" s="166" t="s">
        <v>668</v>
      </c>
      <c r="B942" s="167" t="s">
        <v>1827</v>
      </c>
      <c r="C942" s="167" t="s">
        <v>762</v>
      </c>
      <c r="D942" s="150">
        <v>3995</v>
      </c>
      <c r="E942" s="150">
        <v>46</v>
      </c>
      <c r="F942" s="150">
        <v>35</v>
      </c>
      <c r="G942" s="150">
        <v>3</v>
      </c>
      <c r="H942" s="150">
        <v>0</v>
      </c>
      <c r="I942" s="151">
        <v>4591</v>
      </c>
      <c r="J942" s="151">
        <v>53</v>
      </c>
      <c r="K942" s="151">
        <v>53</v>
      </c>
      <c r="L942" s="151">
        <v>10</v>
      </c>
      <c r="M942" s="151">
        <v>0</v>
      </c>
      <c r="N942" s="151">
        <v>2476</v>
      </c>
      <c r="O942" s="151">
        <v>40</v>
      </c>
      <c r="P942" s="151">
        <v>40</v>
      </c>
      <c r="Q942" s="151">
        <v>22</v>
      </c>
      <c r="R942" s="151">
        <v>0</v>
      </c>
      <c r="S942" s="152">
        <v>0.015</v>
      </c>
      <c r="T942" s="153">
        <v>92825</v>
      </c>
      <c r="U942" s="153">
        <v>1145</v>
      </c>
      <c r="V942" s="153">
        <v>1134</v>
      </c>
      <c r="W942" s="153">
        <v>0</v>
      </c>
      <c r="X942" s="151">
        <v>1033</v>
      </c>
      <c r="Y942" s="154">
        <v>0.0123350390519795</v>
      </c>
      <c r="Z942" s="154">
        <v>0.011514392991239</v>
      </c>
      <c r="AA942" s="154">
        <v>0.0115443258549336</v>
      </c>
      <c r="AB942" s="155">
        <v>0.0161550888529887</v>
      </c>
      <c r="AC942" s="156">
        <v>-2.99328636945168e-5</v>
      </c>
      <c r="AD942" s="157">
        <v>25638</v>
      </c>
      <c r="AE942" s="158">
        <v>312</v>
      </c>
      <c r="AF942" s="158">
        <v>0</v>
      </c>
      <c r="AG942" s="158">
        <v>28305</v>
      </c>
      <c r="AH942" s="158">
        <v>261</v>
      </c>
      <c r="AI942" s="158">
        <v>0</v>
      </c>
      <c r="AJ942" s="155">
        <v>0.0121694359934472</v>
      </c>
      <c r="AK942" s="155">
        <v>0.00922098569157393</v>
      </c>
      <c r="AL942" s="156">
        <v>0.0029484503018733</v>
      </c>
    </row>
    <row r="943" ht="33" spans="1:38">
      <c r="A943" s="166" t="s">
        <v>668</v>
      </c>
      <c r="B943" s="167" t="s">
        <v>1827</v>
      </c>
      <c r="C943" s="167" t="s">
        <v>763</v>
      </c>
      <c r="D943" s="150">
        <v>2283</v>
      </c>
      <c r="E943" s="150">
        <v>30</v>
      </c>
      <c r="F943" s="150">
        <v>26</v>
      </c>
      <c r="G943" s="150">
        <v>0</v>
      </c>
      <c r="H943" s="150">
        <v>0</v>
      </c>
      <c r="I943" s="151">
        <v>2604</v>
      </c>
      <c r="J943" s="151">
        <v>44</v>
      </c>
      <c r="K943" s="151">
        <v>44</v>
      </c>
      <c r="L943" s="151">
        <v>0</v>
      </c>
      <c r="M943" s="151">
        <v>0</v>
      </c>
      <c r="N943" s="151">
        <v>1399</v>
      </c>
      <c r="O943" s="151">
        <v>32</v>
      </c>
      <c r="P943" s="151">
        <v>32</v>
      </c>
      <c r="Q943" s="151">
        <v>14</v>
      </c>
      <c r="R943" s="151">
        <v>0</v>
      </c>
      <c r="S943" s="152">
        <v>0.015</v>
      </c>
      <c r="T943" s="153">
        <v>51984</v>
      </c>
      <c r="U943" s="153">
        <v>896</v>
      </c>
      <c r="V943" s="153">
        <v>892</v>
      </c>
      <c r="W943" s="153">
        <v>0</v>
      </c>
      <c r="X943" s="151">
        <v>792</v>
      </c>
      <c r="Y943" s="154">
        <v>0.0172360726377347</v>
      </c>
      <c r="Z943" s="154">
        <v>0.0131406044678055</v>
      </c>
      <c r="AA943" s="154">
        <v>0.0168970814132104</v>
      </c>
      <c r="AB943" s="155">
        <v>0.0228734810578985</v>
      </c>
      <c r="AC943" s="156">
        <v>-0.00375647694540493</v>
      </c>
      <c r="AD943" s="157">
        <v>14348</v>
      </c>
      <c r="AE943" s="158">
        <v>265</v>
      </c>
      <c r="AF943" s="158">
        <v>0</v>
      </c>
      <c r="AG943" s="158">
        <v>15483</v>
      </c>
      <c r="AH943" s="158">
        <v>255</v>
      </c>
      <c r="AI943" s="158">
        <v>0</v>
      </c>
      <c r="AJ943" s="155">
        <v>0.0184694730972958</v>
      </c>
      <c r="AK943" s="155">
        <v>0.0164696764192986</v>
      </c>
      <c r="AL943" s="156">
        <v>0.00199979667799721</v>
      </c>
    </row>
    <row r="944" ht="33" spans="1:38">
      <c r="A944" s="166" t="s">
        <v>668</v>
      </c>
      <c r="B944" s="167" t="s">
        <v>1827</v>
      </c>
      <c r="C944" s="167" t="s">
        <v>764</v>
      </c>
      <c r="D944" s="150">
        <v>2054</v>
      </c>
      <c r="E944" s="150">
        <v>56</v>
      </c>
      <c r="F944" s="150">
        <v>42</v>
      </c>
      <c r="G944" s="150">
        <v>1</v>
      </c>
      <c r="H944" s="150">
        <v>0</v>
      </c>
      <c r="I944" s="151">
        <v>2640</v>
      </c>
      <c r="J944" s="151">
        <v>75</v>
      </c>
      <c r="K944" s="151">
        <v>75</v>
      </c>
      <c r="L944" s="151">
        <v>18</v>
      </c>
      <c r="M944" s="151">
        <v>0</v>
      </c>
      <c r="N944" s="151">
        <v>1118</v>
      </c>
      <c r="O944" s="151">
        <v>29</v>
      </c>
      <c r="P944" s="151">
        <v>29</v>
      </c>
      <c r="Q944" s="151">
        <v>17</v>
      </c>
      <c r="R944" s="151">
        <v>0</v>
      </c>
      <c r="S944" s="152">
        <v>0.015</v>
      </c>
      <c r="T944" s="153">
        <v>53334</v>
      </c>
      <c r="U944" s="153">
        <v>1220</v>
      </c>
      <c r="V944" s="153">
        <v>1206</v>
      </c>
      <c r="W944" s="153">
        <v>0</v>
      </c>
      <c r="X944" s="151">
        <v>1075</v>
      </c>
      <c r="Y944" s="154">
        <v>0.0228747140660742</v>
      </c>
      <c r="Z944" s="154">
        <v>0.0272638753651412</v>
      </c>
      <c r="AA944" s="154">
        <v>0.0284090909090909</v>
      </c>
      <c r="AB944" s="155">
        <v>0.0259391771019678</v>
      </c>
      <c r="AC944" s="156">
        <v>-0.00114521554394972</v>
      </c>
      <c r="AD944" s="157">
        <v>13984</v>
      </c>
      <c r="AE944" s="158">
        <v>376</v>
      </c>
      <c r="AF944" s="158">
        <v>0</v>
      </c>
      <c r="AG944" s="158">
        <v>17106</v>
      </c>
      <c r="AH944" s="158">
        <v>356</v>
      </c>
      <c r="AI944" s="158">
        <v>0</v>
      </c>
      <c r="AJ944" s="155">
        <v>0.0268878718535469</v>
      </c>
      <c r="AK944" s="155">
        <v>0.0208114112007483</v>
      </c>
      <c r="AL944" s="156">
        <v>0.00607646065279864</v>
      </c>
    </row>
    <row r="945" ht="33" spans="1:38">
      <c r="A945" s="166" t="s">
        <v>668</v>
      </c>
      <c r="B945" s="167" t="s">
        <v>1827</v>
      </c>
      <c r="C945" s="167" t="s">
        <v>765</v>
      </c>
      <c r="D945" s="150">
        <v>3943</v>
      </c>
      <c r="E945" s="150">
        <v>143</v>
      </c>
      <c r="F945" s="150">
        <v>93</v>
      </c>
      <c r="G945" s="150">
        <v>0</v>
      </c>
      <c r="H945" s="150">
        <v>0</v>
      </c>
      <c r="I945" s="151">
        <v>5121</v>
      </c>
      <c r="J945" s="151">
        <v>166</v>
      </c>
      <c r="K945" s="151">
        <v>165</v>
      </c>
      <c r="L945" s="151">
        <v>4</v>
      </c>
      <c r="M945" s="151">
        <v>0</v>
      </c>
      <c r="N945" s="151">
        <v>2186</v>
      </c>
      <c r="O945" s="151">
        <v>67</v>
      </c>
      <c r="P945" s="151">
        <v>67</v>
      </c>
      <c r="Q945" s="151">
        <v>22</v>
      </c>
      <c r="R945" s="151">
        <v>0</v>
      </c>
      <c r="S945" s="152">
        <v>0.015</v>
      </c>
      <c r="T945" s="153">
        <v>96363</v>
      </c>
      <c r="U945" s="153">
        <v>2955</v>
      </c>
      <c r="V945" s="153">
        <v>2904</v>
      </c>
      <c r="W945" s="153">
        <v>4</v>
      </c>
      <c r="X945" s="151">
        <v>2505</v>
      </c>
      <c r="Y945" s="154">
        <v>0.030623787138217</v>
      </c>
      <c r="Z945" s="154">
        <v>0.0362668019274664</v>
      </c>
      <c r="AA945" s="154">
        <v>0.0324155438390939</v>
      </c>
      <c r="AB945" s="155">
        <v>0.0306495882891125</v>
      </c>
      <c r="AC945" s="156">
        <v>0.00385125808837247</v>
      </c>
      <c r="AD945" s="157">
        <v>26875</v>
      </c>
      <c r="AE945" s="158">
        <v>947</v>
      </c>
      <c r="AF945" s="158">
        <v>2</v>
      </c>
      <c r="AG945" s="158">
        <v>29727</v>
      </c>
      <c r="AH945" s="158">
        <v>847</v>
      </c>
      <c r="AI945" s="158">
        <v>0</v>
      </c>
      <c r="AJ945" s="155">
        <v>0.0351627906976744</v>
      </c>
      <c r="AK945" s="155">
        <v>0.0284926161402092</v>
      </c>
      <c r="AL945" s="156">
        <v>0.00667017455746518</v>
      </c>
    </row>
    <row r="946" ht="33" spans="1:38">
      <c r="A946" s="166" t="s">
        <v>668</v>
      </c>
      <c r="B946" s="167" t="s">
        <v>1827</v>
      </c>
      <c r="C946" s="167" t="s">
        <v>766</v>
      </c>
      <c r="D946" s="150">
        <v>7084</v>
      </c>
      <c r="E946" s="150">
        <v>137</v>
      </c>
      <c r="F946" s="150">
        <v>103</v>
      </c>
      <c r="G946" s="150">
        <v>1</v>
      </c>
      <c r="H946" s="150">
        <v>0</v>
      </c>
      <c r="I946" s="151">
        <v>9018</v>
      </c>
      <c r="J946" s="151">
        <v>158</v>
      </c>
      <c r="K946" s="151">
        <v>157</v>
      </c>
      <c r="L946" s="151">
        <v>4</v>
      </c>
      <c r="M946" s="151">
        <v>0</v>
      </c>
      <c r="N946" s="151">
        <v>3542</v>
      </c>
      <c r="O946" s="151">
        <v>90</v>
      </c>
      <c r="P946" s="151">
        <v>90</v>
      </c>
      <c r="Q946" s="151">
        <v>38</v>
      </c>
      <c r="R946" s="151">
        <v>0</v>
      </c>
      <c r="S946" s="152">
        <v>0.015</v>
      </c>
      <c r="T946" s="153">
        <v>151059</v>
      </c>
      <c r="U946" s="153">
        <v>2937</v>
      </c>
      <c r="V946" s="153">
        <v>2894</v>
      </c>
      <c r="W946" s="153">
        <v>0</v>
      </c>
      <c r="X946" s="151">
        <v>2543</v>
      </c>
      <c r="Y946" s="154">
        <v>0.0194427342958712</v>
      </c>
      <c r="Z946" s="154">
        <v>0.019339356295878</v>
      </c>
      <c r="AA946" s="154">
        <v>0.0175205145265026</v>
      </c>
      <c r="AB946" s="155">
        <v>0.0254093732354602</v>
      </c>
      <c r="AC946" s="156">
        <v>0.00181884176937549</v>
      </c>
      <c r="AD946" s="157">
        <v>44774</v>
      </c>
      <c r="AE946" s="158">
        <v>903</v>
      </c>
      <c r="AF946" s="158">
        <v>0</v>
      </c>
      <c r="AG946" s="158">
        <v>45723</v>
      </c>
      <c r="AH946" s="158">
        <v>873</v>
      </c>
      <c r="AI946" s="158">
        <v>0</v>
      </c>
      <c r="AJ946" s="155">
        <v>0.0201679546165185</v>
      </c>
      <c r="AK946" s="155">
        <v>0.019093235352011</v>
      </c>
      <c r="AL946" s="156">
        <v>0.00107471926450749</v>
      </c>
    </row>
    <row r="947" ht="33" spans="1:38">
      <c r="A947" s="166" t="s">
        <v>668</v>
      </c>
      <c r="B947" s="167" t="s">
        <v>1827</v>
      </c>
      <c r="C947" s="167" t="s">
        <v>767</v>
      </c>
      <c r="D947" s="150">
        <v>3236</v>
      </c>
      <c r="E947" s="150">
        <v>58</v>
      </c>
      <c r="F947" s="150">
        <v>49</v>
      </c>
      <c r="G947" s="150">
        <v>1</v>
      </c>
      <c r="H947" s="150">
        <v>0</v>
      </c>
      <c r="I947" s="151">
        <v>4237</v>
      </c>
      <c r="J947" s="151">
        <v>109</v>
      </c>
      <c r="K947" s="151">
        <v>108</v>
      </c>
      <c r="L947" s="151">
        <v>2</v>
      </c>
      <c r="M947" s="151">
        <v>1</v>
      </c>
      <c r="N947" s="151">
        <v>1991</v>
      </c>
      <c r="O947" s="151">
        <v>39</v>
      </c>
      <c r="P947" s="151">
        <v>39</v>
      </c>
      <c r="Q947" s="151">
        <v>13</v>
      </c>
      <c r="R947" s="151">
        <v>0</v>
      </c>
      <c r="S947" s="152">
        <v>0.015</v>
      </c>
      <c r="T947" s="153">
        <v>84935</v>
      </c>
      <c r="U947" s="153">
        <v>1755</v>
      </c>
      <c r="V947" s="153">
        <v>1745</v>
      </c>
      <c r="W947" s="153">
        <v>3</v>
      </c>
      <c r="X947" s="151">
        <v>1527</v>
      </c>
      <c r="Y947" s="154">
        <v>0.0206275387060693</v>
      </c>
      <c r="Z947" s="154">
        <v>0.0179233621755253</v>
      </c>
      <c r="AA947" s="154">
        <v>0.0254897333018645</v>
      </c>
      <c r="AB947" s="155">
        <v>0.0195881466599699</v>
      </c>
      <c r="AC947" s="156">
        <v>-0.00756637112633919</v>
      </c>
      <c r="AD947" s="157">
        <v>22780</v>
      </c>
      <c r="AE947" s="158">
        <v>484</v>
      </c>
      <c r="AF947" s="158">
        <v>1</v>
      </c>
      <c r="AG947" s="158">
        <v>27273</v>
      </c>
      <c r="AH947" s="158">
        <v>581</v>
      </c>
      <c r="AI947" s="158">
        <v>2</v>
      </c>
      <c r="AJ947" s="155">
        <v>0.0212028094820018</v>
      </c>
      <c r="AK947" s="155">
        <v>0.021229787702123</v>
      </c>
      <c r="AL947" s="156">
        <v>-2.69782201212203e-5</v>
      </c>
    </row>
    <row r="948" ht="33" spans="1:38">
      <c r="A948" s="166" t="s">
        <v>668</v>
      </c>
      <c r="B948" s="167" t="s">
        <v>1827</v>
      </c>
      <c r="C948" s="167" t="s">
        <v>768</v>
      </c>
      <c r="D948" s="150">
        <v>5513</v>
      </c>
      <c r="E948" s="150">
        <v>135</v>
      </c>
      <c r="F948" s="150">
        <v>92</v>
      </c>
      <c r="G948" s="150">
        <v>2</v>
      </c>
      <c r="H948" s="150">
        <v>0</v>
      </c>
      <c r="I948" s="151">
        <v>7079</v>
      </c>
      <c r="J948" s="151">
        <v>196</v>
      </c>
      <c r="K948" s="151">
        <v>194</v>
      </c>
      <c r="L948" s="151">
        <v>25</v>
      </c>
      <c r="M948" s="151">
        <v>0</v>
      </c>
      <c r="N948" s="151">
        <v>2825</v>
      </c>
      <c r="O948" s="151">
        <v>100</v>
      </c>
      <c r="P948" s="151">
        <v>100</v>
      </c>
      <c r="Q948" s="151">
        <v>49</v>
      </c>
      <c r="R948" s="151">
        <v>0</v>
      </c>
      <c r="S948" s="152">
        <v>0.015</v>
      </c>
      <c r="T948" s="153">
        <v>131901</v>
      </c>
      <c r="U948" s="153">
        <v>3650</v>
      </c>
      <c r="V948" s="153">
        <v>3601</v>
      </c>
      <c r="W948" s="153">
        <v>4</v>
      </c>
      <c r="X948" s="151">
        <v>3232</v>
      </c>
      <c r="Y948" s="154">
        <v>0.0276419435788963</v>
      </c>
      <c r="Z948" s="154">
        <v>0.0244875748231453</v>
      </c>
      <c r="AA948" s="154">
        <v>0.0276875264867919</v>
      </c>
      <c r="AB948" s="155">
        <v>0.0353982300884956</v>
      </c>
      <c r="AC948" s="156">
        <v>-0.00319995166364663</v>
      </c>
      <c r="AD948" s="157">
        <v>36450</v>
      </c>
      <c r="AE948" s="158">
        <v>1012</v>
      </c>
      <c r="AF948" s="158">
        <v>0</v>
      </c>
      <c r="AG948" s="158">
        <v>40949</v>
      </c>
      <c r="AH948" s="158">
        <v>1121</v>
      </c>
      <c r="AI948" s="158">
        <v>2</v>
      </c>
      <c r="AJ948" s="155">
        <v>0.027764060356653</v>
      </c>
      <c r="AK948" s="155">
        <v>0.0273266746440695</v>
      </c>
      <c r="AL948" s="156">
        <v>0.000437385712583498</v>
      </c>
    </row>
    <row r="949" ht="33" spans="1:38">
      <c r="A949" s="166" t="s">
        <v>668</v>
      </c>
      <c r="B949" s="167" t="s">
        <v>1827</v>
      </c>
      <c r="C949" s="167" t="s">
        <v>769</v>
      </c>
      <c r="D949" s="150">
        <v>3949</v>
      </c>
      <c r="E949" s="150">
        <v>103</v>
      </c>
      <c r="F949" s="150">
        <v>69</v>
      </c>
      <c r="G949" s="150">
        <v>0</v>
      </c>
      <c r="H949" s="150">
        <v>0</v>
      </c>
      <c r="I949" s="151">
        <v>5363</v>
      </c>
      <c r="J949" s="151">
        <v>110</v>
      </c>
      <c r="K949" s="151">
        <v>110</v>
      </c>
      <c r="L949" s="151">
        <v>2</v>
      </c>
      <c r="M949" s="151">
        <v>0</v>
      </c>
      <c r="N949" s="151">
        <v>2481</v>
      </c>
      <c r="O949" s="151">
        <v>56</v>
      </c>
      <c r="P949" s="151">
        <v>56</v>
      </c>
      <c r="Q949" s="151">
        <v>29</v>
      </c>
      <c r="R949" s="151">
        <v>0</v>
      </c>
      <c r="S949" s="152">
        <v>0.015</v>
      </c>
      <c r="T949" s="153">
        <v>108418</v>
      </c>
      <c r="U949" s="153">
        <v>2343</v>
      </c>
      <c r="V949" s="153">
        <v>2309</v>
      </c>
      <c r="W949" s="153">
        <v>0</v>
      </c>
      <c r="X949" s="151">
        <v>2069</v>
      </c>
      <c r="Y949" s="154">
        <v>0.0216108026342489</v>
      </c>
      <c r="Z949" s="154">
        <v>0.0260825525449481</v>
      </c>
      <c r="AA949" s="154">
        <v>0.0205109080738393</v>
      </c>
      <c r="AB949" s="155">
        <v>0.022571543732366</v>
      </c>
      <c r="AC949" s="156">
        <v>0.00557164447110882</v>
      </c>
      <c r="AD949" s="157">
        <v>28331</v>
      </c>
      <c r="AE949" s="158">
        <v>633</v>
      </c>
      <c r="AF949" s="158">
        <v>0</v>
      </c>
      <c r="AG949" s="158">
        <v>35091</v>
      </c>
      <c r="AH949" s="158">
        <v>692</v>
      </c>
      <c r="AI949" s="158">
        <v>0</v>
      </c>
      <c r="AJ949" s="155">
        <v>0.0223430164837104</v>
      </c>
      <c r="AK949" s="155">
        <v>0.0197201561653985</v>
      </c>
      <c r="AL949" s="156">
        <v>0.00262286031831189</v>
      </c>
    </row>
    <row r="950" ht="33" spans="1:38">
      <c r="A950" s="166" t="s">
        <v>668</v>
      </c>
      <c r="B950" s="167" t="s">
        <v>1827</v>
      </c>
      <c r="C950" s="167" t="s">
        <v>770</v>
      </c>
      <c r="D950" s="150">
        <v>3742</v>
      </c>
      <c r="E950" s="150">
        <v>145</v>
      </c>
      <c r="F950" s="150">
        <v>68</v>
      </c>
      <c r="G950" s="150">
        <v>0</v>
      </c>
      <c r="H950" s="150">
        <v>0</v>
      </c>
      <c r="I950" s="151">
        <v>4624</v>
      </c>
      <c r="J950" s="151">
        <v>122</v>
      </c>
      <c r="K950" s="151">
        <v>121</v>
      </c>
      <c r="L950" s="151">
        <v>0</v>
      </c>
      <c r="M950" s="151">
        <v>0</v>
      </c>
      <c r="N950" s="151">
        <v>2022</v>
      </c>
      <c r="O950" s="151">
        <v>62</v>
      </c>
      <c r="P950" s="151">
        <v>62</v>
      </c>
      <c r="Q950" s="151">
        <v>29</v>
      </c>
      <c r="R950" s="151">
        <v>0</v>
      </c>
      <c r="S950" s="152">
        <v>0.015</v>
      </c>
      <c r="T950" s="153">
        <v>91741</v>
      </c>
      <c r="U950" s="153">
        <v>2276</v>
      </c>
      <c r="V950" s="153">
        <v>2198</v>
      </c>
      <c r="W950" s="153">
        <v>3</v>
      </c>
      <c r="X950" s="151">
        <v>1903</v>
      </c>
      <c r="Y950" s="154">
        <v>0.0247762723318909</v>
      </c>
      <c r="Z950" s="154">
        <v>0.0387493319080705</v>
      </c>
      <c r="AA950" s="154">
        <v>0.0263840830449827</v>
      </c>
      <c r="AB950" s="155">
        <v>0.0306627101879327</v>
      </c>
      <c r="AC950" s="156">
        <v>0.0123652488630878</v>
      </c>
      <c r="AD950" s="157">
        <v>24656</v>
      </c>
      <c r="AE950" s="158">
        <v>703</v>
      </c>
      <c r="AF950" s="158">
        <v>0</v>
      </c>
      <c r="AG950" s="158">
        <v>29605</v>
      </c>
      <c r="AH950" s="158">
        <v>706</v>
      </c>
      <c r="AI950" s="158">
        <v>1</v>
      </c>
      <c r="AJ950" s="155">
        <v>0.0285123296560675</v>
      </c>
      <c r="AK950" s="155">
        <v>0.023813545009289</v>
      </c>
      <c r="AL950" s="156">
        <v>0.00469878464677852</v>
      </c>
    </row>
    <row r="951" ht="33" spans="1:38">
      <c r="A951" s="166" t="s">
        <v>668</v>
      </c>
      <c r="B951" s="167" t="s">
        <v>1827</v>
      </c>
      <c r="C951" s="167" t="s">
        <v>771</v>
      </c>
      <c r="D951" s="150">
        <v>4697</v>
      </c>
      <c r="E951" s="150">
        <v>99</v>
      </c>
      <c r="F951" s="150">
        <v>68</v>
      </c>
      <c r="G951" s="150">
        <v>0</v>
      </c>
      <c r="H951" s="150">
        <v>0</v>
      </c>
      <c r="I951" s="151">
        <v>5706</v>
      </c>
      <c r="J951" s="151">
        <v>81</v>
      </c>
      <c r="K951" s="151">
        <v>80</v>
      </c>
      <c r="L951" s="151">
        <v>17</v>
      </c>
      <c r="M951" s="151">
        <v>0</v>
      </c>
      <c r="N951" s="151">
        <v>2410</v>
      </c>
      <c r="O951" s="151">
        <v>61</v>
      </c>
      <c r="P951" s="151">
        <v>61</v>
      </c>
      <c r="Q951" s="151">
        <v>41</v>
      </c>
      <c r="R951" s="151">
        <v>0</v>
      </c>
      <c r="S951" s="152">
        <v>0.015</v>
      </c>
      <c r="T951" s="153">
        <v>109507</v>
      </c>
      <c r="U951" s="153">
        <v>1470</v>
      </c>
      <c r="V951" s="153">
        <v>1438</v>
      </c>
      <c r="W951" s="153">
        <v>1</v>
      </c>
      <c r="X951" s="151">
        <v>1265</v>
      </c>
      <c r="Y951" s="154">
        <v>0.0134146675554987</v>
      </c>
      <c r="Z951" s="154">
        <v>0.0210772833723653</v>
      </c>
      <c r="AA951" s="154">
        <v>0.0141955835962145</v>
      </c>
      <c r="AB951" s="155">
        <v>0.0253112033195021</v>
      </c>
      <c r="AC951" s="156">
        <v>0.00688169977615083</v>
      </c>
      <c r="AD951" s="157">
        <v>30566</v>
      </c>
      <c r="AE951" s="158">
        <v>497</v>
      </c>
      <c r="AF951" s="158">
        <v>0</v>
      </c>
      <c r="AG951" s="158">
        <v>33358</v>
      </c>
      <c r="AH951" s="158">
        <v>404</v>
      </c>
      <c r="AI951" s="158">
        <v>1</v>
      </c>
      <c r="AJ951" s="155">
        <v>0.0162598966171563</v>
      </c>
      <c r="AK951" s="155">
        <v>0.0120810600155885</v>
      </c>
      <c r="AL951" s="156">
        <v>0.00417883660156785</v>
      </c>
    </row>
    <row r="952" ht="33" spans="1:38">
      <c r="A952" s="166" t="s">
        <v>668</v>
      </c>
      <c r="B952" s="167" t="s">
        <v>1827</v>
      </c>
      <c r="C952" s="167" t="s">
        <v>772</v>
      </c>
      <c r="D952" s="150">
        <v>3078</v>
      </c>
      <c r="E952" s="150">
        <v>65</v>
      </c>
      <c r="F952" s="150">
        <v>51</v>
      </c>
      <c r="G952" s="150">
        <v>1</v>
      </c>
      <c r="H952" s="150">
        <v>0</v>
      </c>
      <c r="I952" s="151">
        <v>3570</v>
      </c>
      <c r="J952" s="151">
        <v>57</v>
      </c>
      <c r="K952" s="151">
        <v>56</v>
      </c>
      <c r="L952" s="151">
        <v>12</v>
      </c>
      <c r="M952" s="151">
        <v>0</v>
      </c>
      <c r="N952" s="151">
        <v>2374</v>
      </c>
      <c r="O952" s="151">
        <v>56</v>
      </c>
      <c r="P952" s="151">
        <v>56</v>
      </c>
      <c r="Q952" s="151">
        <v>44</v>
      </c>
      <c r="R952" s="151">
        <v>0</v>
      </c>
      <c r="S952" s="152">
        <v>0.015</v>
      </c>
      <c r="T952" s="153">
        <v>80886</v>
      </c>
      <c r="U952" s="153">
        <v>1448</v>
      </c>
      <c r="V952" s="153">
        <v>1433</v>
      </c>
      <c r="W952" s="153">
        <v>2</v>
      </c>
      <c r="X952" s="151">
        <v>1308</v>
      </c>
      <c r="Y952" s="154">
        <v>0.0178770120910912</v>
      </c>
      <c r="Z952" s="154">
        <v>0.0211176088369071</v>
      </c>
      <c r="AA952" s="154">
        <v>0.0159663865546218</v>
      </c>
      <c r="AB952" s="155">
        <v>0.0235888795282224</v>
      </c>
      <c r="AC952" s="156">
        <v>0.00515122228228523</v>
      </c>
      <c r="AD952" s="157">
        <v>22291</v>
      </c>
      <c r="AE952" s="158">
        <v>451</v>
      </c>
      <c r="AF952" s="158">
        <v>0</v>
      </c>
      <c r="AG952" s="158">
        <v>25138</v>
      </c>
      <c r="AH952" s="158">
        <v>415</v>
      </c>
      <c r="AI952" s="158">
        <v>0</v>
      </c>
      <c r="AJ952" s="155">
        <v>0.0202323807814813</v>
      </c>
      <c r="AK952" s="155">
        <v>0.0165088710319039</v>
      </c>
      <c r="AL952" s="156">
        <v>0.00372350974957742</v>
      </c>
    </row>
    <row r="953" ht="33" spans="1:38">
      <c r="A953" s="166" t="s">
        <v>668</v>
      </c>
      <c r="B953" s="167" t="s">
        <v>1827</v>
      </c>
      <c r="C953" s="167" t="s">
        <v>773</v>
      </c>
      <c r="D953" s="150">
        <v>3158</v>
      </c>
      <c r="E953" s="150">
        <v>98</v>
      </c>
      <c r="F953" s="150">
        <v>73</v>
      </c>
      <c r="G953" s="150">
        <v>20</v>
      </c>
      <c r="H953" s="150">
        <v>0</v>
      </c>
      <c r="I953" s="151">
        <v>4250</v>
      </c>
      <c r="J953" s="151">
        <v>72</v>
      </c>
      <c r="K953" s="151">
        <v>72</v>
      </c>
      <c r="L953" s="151">
        <v>11</v>
      </c>
      <c r="M953" s="151">
        <v>0</v>
      </c>
      <c r="N953" s="151">
        <v>2163</v>
      </c>
      <c r="O953" s="151">
        <v>50</v>
      </c>
      <c r="P953" s="151">
        <v>50</v>
      </c>
      <c r="Q953" s="151">
        <v>21</v>
      </c>
      <c r="R953" s="151">
        <v>0</v>
      </c>
      <c r="S953" s="152">
        <v>0.015</v>
      </c>
      <c r="T953" s="153">
        <v>84811</v>
      </c>
      <c r="U953" s="153">
        <v>1894</v>
      </c>
      <c r="V953" s="153">
        <v>1868</v>
      </c>
      <c r="W953" s="153">
        <v>0</v>
      </c>
      <c r="X953" s="151">
        <v>1694</v>
      </c>
      <c r="Y953" s="154">
        <v>0.0223320088196107</v>
      </c>
      <c r="Z953" s="154">
        <v>0.0310322989233692</v>
      </c>
      <c r="AA953" s="154">
        <v>0.0169411764705882</v>
      </c>
      <c r="AB953" s="155">
        <v>0.0231160425335183</v>
      </c>
      <c r="AC953" s="156">
        <v>0.014091122452781</v>
      </c>
      <c r="AD953" s="157">
        <v>23362</v>
      </c>
      <c r="AE953" s="158">
        <v>525</v>
      </c>
      <c r="AF953" s="158">
        <v>0</v>
      </c>
      <c r="AG953" s="158">
        <v>26835</v>
      </c>
      <c r="AH953" s="158">
        <v>543</v>
      </c>
      <c r="AI953" s="158">
        <v>0</v>
      </c>
      <c r="AJ953" s="155">
        <v>0.022472391062409</v>
      </c>
      <c r="AK953" s="155">
        <v>0.0202347680268306</v>
      </c>
      <c r="AL953" s="156">
        <v>0.00223762303557841</v>
      </c>
    </row>
    <row r="954" ht="33" spans="1:38">
      <c r="A954" s="166" t="s">
        <v>668</v>
      </c>
      <c r="B954" s="167" t="s">
        <v>1827</v>
      </c>
      <c r="C954" s="167" t="s">
        <v>774</v>
      </c>
      <c r="D954" s="150">
        <v>3299</v>
      </c>
      <c r="E954" s="150">
        <v>86</v>
      </c>
      <c r="F954" s="150">
        <v>64</v>
      </c>
      <c r="G954" s="150">
        <v>2</v>
      </c>
      <c r="H954" s="150">
        <v>0</v>
      </c>
      <c r="I954" s="151">
        <v>4150</v>
      </c>
      <c r="J954" s="151">
        <v>97</v>
      </c>
      <c r="K954" s="151">
        <v>97</v>
      </c>
      <c r="L954" s="151">
        <v>12</v>
      </c>
      <c r="M954" s="151">
        <v>0</v>
      </c>
      <c r="N954" s="151">
        <v>1779</v>
      </c>
      <c r="O954" s="151">
        <v>50</v>
      </c>
      <c r="P954" s="151">
        <v>50</v>
      </c>
      <c r="Q954" s="151">
        <v>27</v>
      </c>
      <c r="R954" s="151">
        <v>0</v>
      </c>
      <c r="S954" s="152">
        <v>0.015</v>
      </c>
      <c r="T954" s="153">
        <v>81428</v>
      </c>
      <c r="U954" s="153">
        <v>2048</v>
      </c>
      <c r="V954" s="153">
        <v>2026</v>
      </c>
      <c r="W954" s="153">
        <v>0</v>
      </c>
      <c r="X954" s="151">
        <v>1832</v>
      </c>
      <c r="Y954" s="154">
        <v>0.0251510536916049</v>
      </c>
      <c r="Z954" s="154">
        <v>0.0260685056077599</v>
      </c>
      <c r="AA954" s="154">
        <v>0.0233734939759036</v>
      </c>
      <c r="AB954" s="155">
        <v>0.0281056773468241</v>
      </c>
      <c r="AC954" s="156">
        <v>0.00269501163185631</v>
      </c>
      <c r="AD954" s="157">
        <v>22128</v>
      </c>
      <c r="AE954" s="158">
        <v>579</v>
      </c>
      <c r="AF954" s="158">
        <v>0</v>
      </c>
      <c r="AG954" s="158">
        <v>25583</v>
      </c>
      <c r="AH954" s="158">
        <v>593</v>
      </c>
      <c r="AI954" s="158">
        <v>0</v>
      </c>
      <c r="AJ954" s="155">
        <v>0.0261659436008677</v>
      </c>
      <c r="AK954" s="155">
        <v>0.0231794551069069</v>
      </c>
      <c r="AL954" s="156">
        <v>0.00298648849396075</v>
      </c>
    </row>
    <row r="955" ht="33" spans="1:38">
      <c r="A955" s="166" t="s">
        <v>668</v>
      </c>
      <c r="B955" s="167" t="s">
        <v>1827</v>
      </c>
      <c r="C955" s="167" t="s">
        <v>775</v>
      </c>
      <c r="D955" s="150">
        <v>2502</v>
      </c>
      <c r="E955" s="150">
        <v>61</v>
      </c>
      <c r="F955" s="150">
        <v>40</v>
      </c>
      <c r="G955" s="150">
        <v>1</v>
      </c>
      <c r="H955" s="150">
        <v>0</v>
      </c>
      <c r="I955" s="151">
        <v>3142</v>
      </c>
      <c r="J955" s="151">
        <v>86</v>
      </c>
      <c r="K955" s="151">
        <v>86</v>
      </c>
      <c r="L955" s="151">
        <v>0</v>
      </c>
      <c r="M955" s="151">
        <v>0</v>
      </c>
      <c r="N955" s="151">
        <v>1514</v>
      </c>
      <c r="O955" s="151">
        <v>44</v>
      </c>
      <c r="P955" s="151">
        <v>44</v>
      </c>
      <c r="Q955" s="151">
        <v>21</v>
      </c>
      <c r="R955" s="151">
        <v>0</v>
      </c>
      <c r="S955" s="152">
        <v>0.015</v>
      </c>
      <c r="T955" s="153">
        <v>63044</v>
      </c>
      <c r="U955" s="153">
        <v>1234</v>
      </c>
      <c r="V955" s="153">
        <v>1213</v>
      </c>
      <c r="W955" s="153">
        <v>0</v>
      </c>
      <c r="X955" s="151">
        <v>1051</v>
      </c>
      <c r="Y955" s="154">
        <v>0.019573631114777</v>
      </c>
      <c r="Z955" s="154">
        <v>0.0243804956035172</v>
      </c>
      <c r="AA955" s="154">
        <v>0.0273711012094207</v>
      </c>
      <c r="AB955" s="155">
        <v>0.0290620871862616</v>
      </c>
      <c r="AC955" s="156">
        <v>-0.00299060560590356</v>
      </c>
      <c r="AD955" s="157">
        <v>17071</v>
      </c>
      <c r="AE955" s="158">
        <v>398</v>
      </c>
      <c r="AF955" s="158">
        <v>0</v>
      </c>
      <c r="AG955" s="158">
        <v>19624</v>
      </c>
      <c r="AH955" s="158">
        <v>338</v>
      </c>
      <c r="AI955" s="158">
        <v>0</v>
      </c>
      <c r="AJ955" s="155">
        <v>0.0233143928299455</v>
      </c>
      <c r="AK955" s="155">
        <v>0.017223807582552</v>
      </c>
      <c r="AL955" s="156">
        <v>0.00609058524739355</v>
      </c>
    </row>
    <row r="956" ht="33" spans="1:38">
      <c r="A956" s="166" t="s">
        <v>668</v>
      </c>
      <c r="B956" s="167" t="s">
        <v>1824</v>
      </c>
      <c r="C956" s="167" t="s">
        <v>776</v>
      </c>
      <c r="D956" s="150">
        <v>3430</v>
      </c>
      <c r="E956" s="150">
        <v>94</v>
      </c>
      <c r="F956" s="150">
        <v>69</v>
      </c>
      <c r="G956" s="150">
        <v>0</v>
      </c>
      <c r="H956" s="150">
        <v>0</v>
      </c>
      <c r="I956" s="151">
        <v>4720</v>
      </c>
      <c r="J956" s="151">
        <v>38</v>
      </c>
      <c r="K956" s="151">
        <v>38</v>
      </c>
      <c r="L956" s="151">
        <v>15</v>
      </c>
      <c r="M956" s="151">
        <v>0</v>
      </c>
      <c r="N956" s="151">
        <v>1944</v>
      </c>
      <c r="O956" s="151">
        <v>42</v>
      </c>
      <c r="P956" s="151">
        <v>42</v>
      </c>
      <c r="Q956" s="151">
        <v>23</v>
      </c>
      <c r="R956" s="151">
        <v>0</v>
      </c>
      <c r="S956" s="152">
        <v>0.015</v>
      </c>
      <c r="T956" s="153">
        <v>88048</v>
      </c>
      <c r="U956" s="153">
        <v>1445</v>
      </c>
      <c r="V956" s="153">
        <v>1420</v>
      </c>
      <c r="W956" s="153">
        <v>0</v>
      </c>
      <c r="X956" s="151">
        <v>1291</v>
      </c>
      <c r="Y956" s="154">
        <v>0.0164115028166455</v>
      </c>
      <c r="Z956" s="154">
        <v>0.0274052478134111</v>
      </c>
      <c r="AA956" s="154">
        <v>0.00805084745762712</v>
      </c>
      <c r="AB956" s="155">
        <v>0.0216049382716049</v>
      </c>
      <c r="AC956" s="156">
        <v>0.019354400355784</v>
      </c>
      <c r="AD956" s="157">
        <v>24377</v>
      </c>
      <c r="AE956" s="158">
        <v>391</v>
      </c>
      <c r="AF956" s="158">
        <v>0</v>
      </c>
      <c r="AG956" s="158">
        <v>27137</v>
      </c>
      <c r="AH956" s="158">
        <v>479</v>
      </c>
      <c r="AI956" s="158">
        <v>0</v>
      </c>
      <c r="AJ956" s="155">
        <v>0.0160397095622923</v>
      </c>
      <c r="AK956" s="155">
        <v>0.0176511773593249</v>
      </c>
      <c r="AL956" s="156">
        <v>-0.00161146779703258</v>
      </c>
    </row>
    <row r="957" ht="33" spans="1:38">
      <c r="A957" s="166" t="s">
        <v>668</v>
      </c>
      <c r="B957" s="167" t="s">
        <v>1824</v>
      </c>
      <c r="C957" s="167" t="s">
        <v>777</v>
      </c>
      <c r="D957" s="150">
        <v>3370</v>
      </c>
      <c r="E957" s="150">
        <v>58</v>
      </c>
      <c r="F957" s="150">
        <v>43</v>
      </c>
      <c r="G957" s="150">
        <v>0</v>
      </c>
      <c r="H957" s="150">
        <v>0</v>
      </c>
      <c r="I957" s="151">
        <v>4139</v>
      </c>
      <c r="J957" s="151">
        <v>57</v>
      </c>
      <c r="K957" s="151">
        <v>57</v>
      </c>
      <c r="L957" s="151">
        <v>2</v>
      </c>
      <c r="M957" s="151">
        <v>0</v>
      </c>
      <c r="N957" s="151">
        <v>1812</v>
      </c>
      <c r="O957" s="151">
        <v>24</v>
      </c>
      <c r="P957" s="151">
        <v>24</v>
      </c>
      <c r="Q957" s="151">
        <v>16</v>
      </c>
      <c r="R957" s="151">
        <v>0</v>
      </c>
      <c r="S957" s="152">
        <v>0.015</v>
      </c>
      <c r="T957" s="153">
        <v>81446</v>
      </c>
      <c r="U957" s="153">
        <v>1078</v>
      </c>
      <c r="V957" s="153">
        <v>1063</v>
      </c>
      <c r="W957" s="153">
        <v>0</v>
      </c>
      <c r="X957" s="151">
        <v>946</v>
      </c>
      <c r="Y957" s="154">
        <v>0.0132357635734106</v>
      </c>
      <c r="Z957" s="154">
        <v>0.0172106824925816</v>
      </c>
      <c r="AA957" s="154">
        <v>0.0137714423773858</v>
      </c>
      <c r="AB957" s="155">
        <v>0.0132450331125828</v>
      </c>
      <c r="AC957" s="156">
        <v>0.00343924011519576</v>
      </c>
      <c r="AD957" s="157">
        <v>22363</v>
      </c>
      <c r="AE957" s="158">
        <v>318</v>
      </c>
      <c r="AF957" s="158">
        <v>0</v>
      </c>
      <c r="AG957" s="158">
        <v>25212</v>
      </c>
      <c r="AH957" s="158">
        <v>322</v>
      </c>
      <c r="AI957" s="158">
        <v>0</v>
      </c>
      <c r="AJ957" s="155">
        <v>0.0142199168269016</v>
      </c>
      <c r="AK957" s="155">
        <v>0.0127716960177693</v>
      </c>
      <c r="AL957" s="156">
        <v>0.00144822080913226</v>
      </c>
    </row>
    <row r="958" ht="33" spans="1:38">
      <c r="A958" s="166" t="s">
        <v>668</v>
      </c>
      <c r="B958" s="167" t="s">
        <v>1824</v>
      </c>
      <c r="C958" s="167" t="s">
        <v>778</v>
      </c>
      <c r="D958" s="150">
        <v>3083</v>
      </c>
      <c r="E958" s="150">
        <v>23</v>
      </c>
      <c r="F958" s="150">
        <v>11</v>
      </c>
      <c r="G958" s="150">
        <v>0</v>
      </c>
      <c r="H958" s="150">
        <v>0</v>
      </c>
      <c r="I958" s="151">
        <v>4087</v>
      </c>
      <c r="J958" s="151">
        <v>60</v>
      </c>
      <c r="K958" s="151">
        <v>60</v>
      </c>
      <c r="L958" s="151">
        <v>11</v>
      </c>
      <c r="M958" s="151">
        <v>0</v>
      </c>
      <c r="N958" s="151">
        <v>1630</v>
      </c>
      <c r="O958" s="151">
        <v>17</v>
      </c>
      <c r="P958" s="151">
        <v>17</v>
      </c>
      <c r="Q958" s="151">
        <v>13</v>
      </c>
      <c r="R958" s="151">
        <v>0</v>
      </c>
      <c r="S958" s="152">
        <v>0.015</v>
      </c>
      <c r="T958" s="153">
        <v>76035</v>
      </c>
      <c r="U958" s="153">
        <v>972</v>
      </c>
      <c r="V958" s="153">
        <v>960</v>
      </c>
      <c r="W958" s="153">
        <v>1</v>
      </c>
      <c r="X958" s="151">
        <v>883</v>
      </c>
      <c r="Y958" s="154">
        <v>0.0127704346682449</v>
      </c>
      <c r="Z958" s="154">
        <v>0.00746026597469997</v>
      </c>
      <c r="AA958" s="154">
        <v>0.0146806948862246</v>
      </c>
      <c r="AB958" s="155">
        <v>0.0104294478527607</v>
      </c>
      <c r="AC958" s="156">
        <v>-0.00722042891152465</v>
      </c>
      <c r="AD958" s="157">
        <v>20775</v>
      </c>
      <c r="AE958" s="158">
        <v>273</v>
      </c>
      <c r="AF958" s="158">
        <v>0</v>
      </c>
      <c r="AG958" s="158">
        <v>23359</v>
      </c>
      <c r="AH958" s="158">
        <v>292</v>
      </c>
      <c r="AI958" s="158">
        <v>0</v>
      </c>
      <c r="AJ958" s="155">
        <v>0.0131407942238267</v>
      </c>
      <c r="AK958" s="155">
        <v>0.0125005351256475</v>
      </c>
      <c r="AL958" s="156">
        <v>0.000640259098179214</v>
      </c>
    </row>
    <row r="959" ht="33" spans="1:38">
      <c r="A959" s="166" t="s">
        <v>668</v>
      </c>
      <c r="B959" s="167" t="s">
        <v>1824</v>
      </c>
      <c r="C959" s="167" t="s">
        <v>779</v>
      </c>
      <c r="D959" s="150">
        <v>2929</v>
      </c>
      <c r="E959" s="150">
        <v>27</v>
      </c>
      <c r="F959" s="150">
        <v>22</v>
      </c>
      <c r="G959" s="150">
        <v>0</v>
      </c>
      <c r="H959" s="150">
        <v>0</v>
      </c>
      <c r="I959" s="151">
        <v>3614</v>
      </c>
      <c r="J959" s="151">
        <v>32</v>
      </c>
      <c r="K959" s="151">
        <v>32</v>
      </c>
      <c r="L959" s="151">
        <v>5</v>
      </c>
      <c r="M959" s="151">
        <v>0</v>
      </c>
      <c r="N959" s="151">
        <v>1387</v>
      </c>
      <c r="O959" s="151">
        <v>43</v>
      </c>
      <c r="P959" s="151">
        <v>43</v>
      </c>
      <c r="Q959" s="151">
        <v>27</v>
      </c>
      <c r="R959" s="151">
        <v>0</v>
      </c>
      <c r="S959" s="152">
        <v>0.015</v>
      </c>
      <c r="T959" s="153">
        <v>68962</v>
      </c>
      <c r="U959" s="153">
        <v>836</v>
      </c>
      <c r="V959" s="153">
        <v>831</v>
      </c>
      <c r="W959" s="153">
        <v>4</v>
      </c>
      <c r="X959" s="151">
        <v>749</v>
      </c>
      <c r="Y959" s="154">
        <v>0.0120646152953801</v>
      </c>
      <c r="Z959" s="154">
        <v>0.00921816319562991</v>
      </c>
      <c r="AA959" s="154">
        <v>0.00885445489762036</v>
      </c>
      <c r="AB959" s="155">
        <v>0.0310021629416006</v>
      </c>
      <c r="AC959" s="156">
        <v>0.000363708298009543</v>
      </c>
      <c r="AD959" s="157">
        <v>18882</v>
      </c>
      <c r="AE959" s="158">
        <v>250</v>
      </c>
      <c r="AF959" s="158">
        <v>2</v>
      </c>
      <c r="AG959" s="158">
        <v>21287</v>
      </c>
      <c r="AH959" s="158">
        <v>232</v>
      </c>
      <c r="AI959" s="158">
        <v>1</v>
      </c>
      <c r="AJ959" s="155">
        <v>0.0131342018853935</v>
      </c>
      <c r="AK959" s="155">
        <v>0.0108516935218678</v>
      </c>
      <c r="AL959" s="156">
        <v>0.00228250836352569</v>
      </c>
    </row>
    <row r="960" ht="33" spans="1:38">
      <c r="A960" s="166" t="s">
        <v>668</v>
      </c>
      <c r="B960" s="167" t="s">
        <v>1824</v>
      </c>
      <c r="C960" s="167" t="s">
        <v>780</v>
      </c>
      <c r="D960" s="150">
        <v>3055</v>
      </c>
      <c r="E960" s="150">
        <v>88</v>
      </c>
      <c r="F960" s="150">
        <v>64</v>
      </c>
      <c r="G960" s="150">
        <v>0</v>
      </c>
      <c r="H960" s="150">
        <v>0</v>
      </c>
      <c r="I960" s="151">
        <v>3818</v>
      </c>
      <c r="J960" s="151">
        <v>99</v>
      </c>
      <c r="K960" s="151">
        <v>99</v>
      </c>
      <c r="L960" s="151">
        <v>7</v>
      </c>
      <c r="M960" s="151">
        <v>0</v>
      </c>
      <c r="N960" s="151">
        <v>1712</v>
      </c>
      <c r="O960" s="151">
        <v>61</v>
      </c>
      <c r="P960" s="151">
        <v>61</v>
      </c>
      <c r="Q960" s="151">
        <v>28</v>
      </c>
      <c r="R960" s="151">
        <v>0</v>
      </c>
      <c r="S960" s="152">
        <v>0.015</v>
      </c>
      <c r="T960" s="153">
        <v>72872</v>
      </c>
      <c r="U960" s="153">
        <v>2108</v>
      </c>
      <c r="V960" s="153">
        <v>2084</v>
      </c>
      <c r="W960" s="153">
        <v>0</v>
      </c>
      <c r="X960" s="151">
        <v>1868</v>
      </c>
      <c r="Y960" s="154">
        <v>0.028927434405533</v>
      </c>
      <c r="Z960" s="154">
        <v>0.0288052373158756</v>
      </c>
      <c r="AA960" s="154">
        <v>0.0259298061812467</v>
      </c>
      <c r="AB960" s="155">
        <v>0.0356308411214953</v>
      </c>
      <c r="AC960" s="156">
        <v>0.00287543113462889</v>
      </c>
      <c r="AD960" s="157">
        <v>20725</v>
      </c>
      <c r="AE960" s="158">
        <v>646</v>
      </c>
      <c r="AF960" s="158">
        <v>0</v>
      </c>
      <c r="AG960" s="158">
        <v>22639</v>
      </c>
      <c r="AH960" s="158">
        <v>646</v>
      </c>
      <c r="AI960" s="158">
        <v>0</v>
      </c>
      <c r="AJ960" s="155">
        <v>0.0311700844390832</v>
      </c>
      <c r="AK960" s="155">
        <v>0.0285348292769115</v>
      </c>
      <c r="AL960" s="156">
        <v>0.00263525516217171</v>
      </c>
    </row>
    <row r="961" ht="33" spans="1:38">
      <c r="A961" s="166" t="s">
        <v>668</v>
      </c>
      <c r="B961" s="167" t="s">
        <v>1824</v>
      </c>
      <c r="C961" s="167" t="s">
        <v>781</v>
      </c>
      <c r="D961" s="150">
        <v>3371</v>
      </c>
      <c r="E961" s="150">
        <v>76</v>
      </c>
      <c r="F961" s="150">
        <v>49</v>
      </c>
      <c r="G961" s="150">
        <v>2</v>
      </c>
      <c r="H961" s="150">
        <v>0</v>
      </c>
      <c r="I961" s="151">
        <v>4300</v>
      </c>
      <c r="J961" s="151">
        <v>54</v>
      </c>
      <c r="K961" s="151">
        <v>54</v>
      </c>
      <c r="L961" s="151">
        <v>7</v>
      </c>
      <c r="M961" s="151">
        <v>0</v>
      </c>
      <c r="N961" s="151">
        <v>2254</v>
      </c>
      <c r="O961" s="151">
        <v>62</v>
      </c>
      <c r="P961" s="151">
        <v>62</v>
      </c>
      <c r="Q961" s="151">
        <v>34</v>
      </c>
      <c r="R961" s="151">
        <v>0</v>
      </c>
      <c r="S961" s="152">
        <v>0.015</v>
      </c>
      <c r="T961" s="153">
        <v>84566</v>
      </c>
      <c r="U961" s="153">
        <v>1682</v>
      </c>
      <c r="V961" s="153">
        <v>1655</v>
      </c>
      <c r="W961" s="153">
        <v>0</v>
      </c>
      <c r="X961" s="151">
        <v>1507</v>
      </c>
      <c r="Y961" s="154">
        <v>0.0198897902230211</v>
      </c>
      <c r="Z961" s="154">
        <v>0.0225452388015426</v>
      </c>
      <c r="AA961" s="154">
        <v>0.0125581395348837</v>
      </c>
      <c r="AB961" s="155">
        <v>0.0275066548358474</v>
      </c>
      <c r="AC961" s="156">
        <v>0.00998709926665885</v>
      </c>
      <c r="AD961" s="157">
        <v>23170</v>
      </c>
      <c r="AE961" s="158">
        <v>484</v>
      </c>
      <c r="AF961" s="158">
        <v>0</v>
      </c>
      <c r="AG961" s="158">
        <v>26033</v>
      </c>
      <c r="AH961" s="158">
        <v>482</v>
      </c>
      <c r="AI961" s="158">
        <v>0</v>
      </c>
      <c r="AJ961" s="155">
        <v>0.0208890807078118</v>
      </c>
      <c r="AK961" s="155">
        <v>0.0185149617792801</v>
      </c>
      <c r="AL961" s="156">
        <v>0.00237411892853168</v>
      </c>
    </row>
    <row r="962" ht="33" spans="1:38">
      <c r="A962" s="166" t="s">
        <v>668</v>
      </c>
      <c r="B962" s="167" t="s">
        <v>1824</v>
      </c>
      <c r="C962" s="167" t="s">
        <v>782</v>
      </c>
      <c r="D962" s="150">
        <v>3833</v>
      </c>
      <c r="E962" s="150">
        <v>59</v>
      </c>
      <c r="F962" s="150">
        <v>45</v>
      </c>
      <c r="G962" s="150">
        <v>0</v>
      </c>
      <c r="H962" s="150">
        <v>0</v>
      </c>
      <c r="I962" s="151">
        <v>5009</v>
      </c>
      <c r="J962" s="151">
        <v>75</v>
      </c>
      <c r="K962" s="151">
        <v>74</v>
      </c>
      <c r="L962" s="151">
        <v>14</v>
      </c>
      <c r="M962" s="151">
        <v>0</v>
      </c>
      <c r="N962" s="151">
        <v>1974</v>
      </c>
      <c r="O962" s="151">
        <v>47</v>
      </c>
      <c r="P962" s="151">
        <v>47</v>
      </c>
      <c r="Q962" s="151">
        <v>22</v>
      </c>
      <c r="R962" s="151">
        <v>0</v>
      </c>
      <c r="S962" s="152">
        <v>0.015</v>
      </c>
      <c r="T962" s="153">
        <v>92024</v>
      </c>
      <c r="U962" s="153">
        <v>1445</v>
      </c>
      <c r="V962" s="153">
        <v>1430</v>
      </c>
      <c r="W962" s="153">
        <v>0</v>
      </c>
      <c r="X962" s="151">
        <v>1282</v>
      </c>
      <c r="Y962" s="154">
        <v>0.0157024254542293</v>
      </c>
      <c r="Z962" s="154">
        <v>0.0153926428385077</v>
      </c>
      <c r="AA962" s="154">
        <v>0.0149730485126772</v>
      </c>
      <c r="AB962" s="155">
        <v>0.0238095238095238</v>
      </c>
      <c r="AC962" s="156">
        <v>0.000419594325830516</v>
      </c>
      <c r="AD962" s="157">
        <v>25234</v>
      </c>
      <c r="AE962" s="158">
        <v>416</v>
      </c>
      <c r="AF962" s="158">
        <v>0</v>
      </c>
      <c r="AG962" s="158">
        <v>28711</v>
      </c>
      <c r="AH962" s="158">
        <v>492</v>
      </c>
      <c r="AI962" s="158">
        <v>0</v>
      </c>
      <c r="AJ962" s="155">
        <v>0.0164856939050487</v>
      </c>
      <c r="AK962" s="155">
        <v>0.0171362892271255</v>
      </c>
      <c r="AL962" s="156">
        <v>-0.000650595322076748</v>
      </c>
    </row>
    <row r="963" ht="33" spans="1:38">
      <c r="A963" s="166" t="s">
        <v>668</v>
      </c>
      <c r="B963" s="167" t="s">
        <v>1824</v>
      </c>
      <c r="C963" s="167" t="s">
        <v>783</v>
      </c>
      <c r="D963" s="150">
        <v>3588</v>
      </c>
      <c r="E963" s="150">
        <v>61</v>
      </c>
      <c r="F963" s="150">
        <v>41</v>
      </c>
      <c r="G963" s="150">
        <v>1</v>
      </c>
      <c r="H963" s="150">
        <v>0</v>
      </c>
      <c r="I963" s="151">
        <v>4619</v>
      </c>
      <c r="J963" s="151">
        <v>77</v>
      </c>
      <c r="K963" s="151">
        <v>77</v>
      </c>
      <c r="L963" s="151">
        <v>16</v>
      </c>
      <c r="M963" s="151">
        <v>0</v>
      </c>
      <c r="N963" s="151">
        <v>1803</v>
      </c>
      <c r="O963" s="151">
        <v>36</v>
      </c>
      <c r="P963" s="151">
        <v>36</v>
      </c>
      <c r="Q963" s="151">
        <v>27</v>
      </c>
      <c r="R963" s="151">
        <v>0</v>
      </c>
      <c r="S963" s="152">
        <v>0.015</v>
      </c>
      <c r="T963" s="153">
        <v>88361</v>
      </c>
      <c r="U963" s="153">
        <v>1357</v>
      </c>
      <c r="V963" s="153">
        <v>1337</v>
      </c>
      <c r="W963" s="153">
        <v>0</v>
      </c>
      <c r="X963" s="151">
        <v>1213</v>
      </c>
      <c r="Y963" s="154">
        <v>0.0153574540804201</v>
      </c>
      <c r="Z963" s="154">
        <v>0.0170011148272018</v>
      </c>
      <c r="AA963" s="154">
        <v>0.0166702749512882</v>
      </c>
      <c r="AB963" s="155">
        <v>0.0199667221297837</v>
      </c>
      <c r="AC963" s="156">
        <v>0.000330839875913626</v>
      </c>
      <c r="AD963" s="157">
        <v>23830</v>
      </c>
      <c r="AE963" s="158">
        <v>424</v>
      </c>
      <c r="AF963" s="158">
        <v>0</v>
      </c>
      <c r="AG963" s="158">
        <v>27281</v>
      </c>
      <c r="AH963" s="158">
        <v>368</v>
      </c>
      <c r="AI963" s="158">
        <v>0</v>
      </c>
      <c r="AJ963" s="155">
        <v>0.0177926982794796</v>
      </c>
      <c r="AK963" s="155">
        <v>0.0134892415967157</v>
      </c>
      <c r="AL963" s="156">
        <v>0.00430345668276398</v>
      </c>
    </row>
    <row r="964" ht="33" spans="1:38">
      <c r="A964" s="166" t="s">
        <v>668</v>
      </c>
      <c r="B964" s="167" t="s">
        <v>1824</v>
      </c>
      <c r="C964" s="167" t="s">
        <v>784</v>
      </c>
      <c r="D964" s="150">
        <v>2192</v>
      </c>
      <c r="E964" s="150">
        <v>47</v>
      </c>
      <c r="F964" s="150">
        <v>34</v>
      </c>
      <c r="G964" s="150">
        <v>0</v>
      </c>
      <c r="H964" s="150">
        <v>0</v>
      </c>
      <c r="I964" s="151">
        <v>2948</v>
      </c>
      <c r="J964" s="151">
        <v>28</v>
      </c>
      <c r="K964" s="151">
        <v>28</v>
      </c>
      <c r="L964" s="151">
        <v>5</v>
      </c>
      <c r="M964" s="151">
        <v>0</v>
      </c>
      <c r="N964" s="151">
        <v>1191</v>
      </c>
      <c r="O964" s="151">
        <v>23</v>
      </c>
      <c r="P964" s="151">
        <v>23</v>
      </c>
      <c r="Q964" s="151">
        <v>14</v>
      </c>
      <c r="R964" s="151">
        <v>0</v>
      </c>
      <c r="S964" s="152">
        <v>0.015</v>
      </c>
      <c r="T964" s="153">
        <v>53961</v>
      </c>
      <c r="U964" s="153">
        <v>686</v>
      </c>
      <c r="V964" s="153">
        <v>673</v>
      </c>
      <c r="W964" s="153">
        <v>0</v>
      </c>
      <c r="X964" s="151">
        <v>599</v>
      </c>
      <c r="Y964" s="154">
        <v>0.0127128852319268</v>
      </c>
      <c r="Z964" s="154">
        <v>0.0214416058394161</v>
      </c>
      <c r="AA964" s="154">
        <v>0.00949796472184532</v>
      </c>
      <c r="AB964" s="155">
        <v>0.019311502938707</v>
      </c>
      <c r="AC964" s="156">
        <v>0.0119436411175707</v>
      </c>
      <c r="AD964" s="157">
        <v>14719</v>
      </c>
      <c r="AE964" s="158">
        <v>231</v>
      </c>
      <c r="AF964" s="158">
        <v>0</v>
      </c>
      <c r="AG964" s="158">
        <v>16943</v>
      </c>
      <c r="AH964" s="158">
        <v>196</v>
      </c>
      <c r="AI964" s="158">
        <v>0</v>
      </c>
      <c r="AJ964" s="155">
        <v>0.0156940009511516</v>
      </c>
      <c r="AK964" s="155">
        <v>0.01156819925633</v>
      </c>
      <c r="AL964" s="156">
        <v>0.00412580169482153</v>
      </c>
    </row>
    <row r="965" ht="33" spans="1:38">
      <c r="A965" s="166" t="s">
        <v>668</v>
      </c>
      <c r="B965" s="167" t="s">
        <v>1824</v>
      </c>
      <c r="C965" s="167" t="s">
        <v>785</v>
      </c>
      <c r="D965" s="150">
        <v>1170</v>
      </c>
      <c r="E965" s="150">
        <v>15</v>
      </c>
      <c r="F965" s="150">
        <v>8</v>
      </c>
      <c r="G965" s="150">
        <v>0</v>
      </c>
      <c r="H965" s="150">
        <v>0</v>
      </c>
      <c r="I965" s="151">
        <v>1561</v>
      </c>
      <c r="J965" s="151">
        <v>19</v>
      </c>
      <c r="K965" s="151">
        <v>19</v>
      </c>
      <c r="L965" s="151">
        <v>3</v>
      </c>
      <c r="M965" s="151">
        <v>0</v>
      </c>
      <c r="N965" s="151">
        <v>677</v>
      </c>
      <c r="O965" s="151">
        <v>15</v>
      </c>
      <c r="P965" s="151">
        <v>15</v>
      </c>
      <c r="Q965" s="151">
        <v>8</v>
      </c>
      <c r="R965" s="151">
        <v>0</v>
      </c>
      <c r="S965" s="152">
        <v>0.015</v>
      </c>
      <c r="T965" s="153">
        <v>29622</v>
      </c>
      <c r="U965" s="153">
        <v>350</v>
      </c>
      <c r="V965" s="153">
        <v>343</v>
      </c>
      <c r="W965" s="153">
        <v>0</v>
      </c>
      <c r="X965" s="151">
        <v>310</v>
      </c>
      <c r="Y965" s="154">
        <v>0.0118155425021943</v>
      </c>
      <c r="Z965" s="154">
        <v>0.0128205128205128</v>
      </c>
      <c r="AA965" s="154">
        <v>0.0121716848174247</v>
      </c>
      <c r="AB965" s="155">
        <v>0.0221565731166913</v>
      </c>
      <c r="AC965" s="156">
        <v>0.000648828003088093</v>
      </c>
      <c r="AD965" s="157">
        <v>8069</v>
      </c>
      <c r="AE965" s="158">
        <v>109</v>
      </c>
      <c r="AF965" s="158">
        <v>0</v>
      </c>
      <c r="AG965" s="158">
        <v>9214</v>
      </c>
      <c r="AH965" s="158">
        <v>107</v>
      </c>
      <c r="AI965" s="158">
        <v>0</v>
      </c>
      <c r="AJ965" s="155">
        <v>0.0135084892799603</v>
      </c>
      <c r="AK965" s="155">
        <v>0.0116127631864554</v>
      </c>
      <c r="AL965" s="156">
        <v>0.00189572609350495</v>
      </c>
    </row>
    <row r="966" ht="33" spans="1:38">
      <c r="A966" s="166" t="s">
        <v>668</v>
      </c>
      <c r="B966" s="167" t="s">
        <v>1824</v>
      </c>
      <c r="C966" s="167" t="s">
        <v>786</v>
      </c>
      <c r="D966" s="150">
        <v>1473</v>
      </c>
      <c r="E966" s="150">
        <v>14</v>
      </c>
      <c r="F966" s="150">
        <v>9</v>
      </c>
      <c r="G966" s="150">
        <v>0</v>
      </c>
      <c r="H966" s="150">
        <v>0</v>
      </c>
      <c r="I966" s="151">
        <v>1838</v>
      </c>
      <c r="J966" s="151">
        <v>18</v>
      </c>
      <c r="K966" s="151">
        <v>18</v>
      </c>
      <c r="L966" s="151">
        <v>3</v>
      </c>
      <c r="M966" s="151">
        <v>0</v>
      </c>
      <c r="N966" s="151">
        <v>714</v>
      </c>
      <c r="O966" s="151">
        <v>17</v>
      </c>
      <c r="P966" s="151">
        <v>17</v>
      </c>
      <c r="Q966" s="151">
        <v>6</v>
      </c>
      <c r="R966" s="151">
        <v>0</v>
      </c>
      <c r="S966" s="152">
        <v>0.015</v>
      </c>
      <c r="T966" s="153">
        <v>36062</v>
      </c>
      <c r="U966" s="153">
        <v>461</v>
      </c>
      <c r="V966" s="153">
        <v>454</v>
      </c>
      <c r="W966" s="153">
        <v>1</v>
      </c>
      <c r="X966" s="151">
        <v>415</v>
      </c>
      <c r="Y966" s="154">
        <v>0.012755809439299</v>
      </c>
      <c r="Z966" s="154">
        <v>0.00950441276306857</v>
      </c>
      <c r="AA966" s="154">
        <v>0.00979325353645267</v>
      </c>
      <c r="AB966" s="155">
        <v>0.0238095238095238</v>
      </c>
      <c r="AC966" s="156">
        <v>-0.000288840773384098</v>
      </c>
      <c r="AD966" s="157">
        <v>9844</v>
      </c>
      <c r="AE966" s="158">
        <v>127</v>
      </c>
      <c r="AF966" s="158">
        <v>0</v>
      </c>
      <c r="AG966" s="158">
        <v>11010</v>
      </c>
      <c r="AH966" s="158">
        <v>130</v>
      </c>
      <c r="AI966" s="158">
        <v>0</v>
      </c>
      <c r="AJ966" s="155">
        <v>0.0129012596505486</v>
      </c>
      <c r="AK966" s="155">
        <v>0.0118074477747502</v>
      </c>
      <c r="AL966" s="156">
        <v>0.00109381187579833</v>
      </c>
    </row>
    <row r="967" ht="33" spans="1:38">
      <c r="A967" s="166" t="s">
        <v>668</v>
      </c>
      <c r="B967" s="167" t="s">
        <v>1824</v>
      </c>
      <c r="C967" s="167" t="s">
        <v>787</v>
      </c>
      <c r="D967" s="150">
        <v>3152</v>
      </c>
      <c r="E967" s="150">
        <v>56</v>
      </c>
      <c r="F967" s="150">
        <v>33</v>
      </c>
      <c r="G967" s="150">
        <v>10</v>
      </c>
      <c r="H967" s="150">
        <v>0</v>
      </c>
      <c r="I967" s="151">
        <v>3814</v>
      </c>
      <c r="J967" s="151">
        <v>74</v>
      </c>
      <c r="K967" s="151">
        <v>74</v>
      </c>
      <c r="L967" s="151">
        <v>20</v>
      </c>
      <c r="M967" s="151">
        <v>0</v>
      </c>
      <c r="N967" s="151">
        <v>2151</v>
      </c>
      <c r="O967" s="151">
        <v>44</v>
      </c>
      <c r="P967" s="151">
        <v>43</v>
      </c>
      <c r="Q967" s="151">
        <v>22</v>
      </c>
      <c r="R967" s="151">
        <v>0</v>
      </c>
      <c r="S967" s="152">
        <v>0.015</v>
      </c>
      <c r="T967" s="153">
        <v>78991</v>
      </c>
      <c r="U967" s="153">
        <v>1608</v>
      </c>
      <c r="V967" s="153">
        <v>1584</v>
      </c>
      <c r="W967" s="153">
        <v>0</v>
      </c>
      <c r="X967" s="151">
        <v>1466</v>
      </c>
      <c r="Y967" s="154">
        <v>0.0203567495031079</v>
      </c>
      <c r="Z967" s="154">
        <v>0.0177664974619289</v>
      </c>
      <c r="AA967" s="154">
        <v>0.0194022024121657</v>
      </c>
      <c r="AB967" s="155">
        <v>0.0204556020455602</v>
      </c>
      <c r="AC967" s="156">
        <v>-0.00163570495023677</v>
      </c>
      <c r="AD967" s="157">
        <v>21884</v>
      </c>
      <c r="AE967" s="158">
        <v>433</v>
      </c>
      <c r="AF967" s="158">
        <v>0</v>
      </c>
      <c r="AG967" s="158">
        <v>24481</v>
      </c>
      <c r="AH967" s="158">
        <v>442</v>
      </c>
      <c r="AI967" s="158">
        <v>0</v>
      </c>
      <c r="AJ967" s="155">
        <v>0.0197861451288613</v>
      </c>
      <c r="AK967" s="155">
        <v>0.0180548180221396</v>
      </c>
      <c r="AL967" s="156">
        <v>0.00173132710672165</v>
      </c>
    </row>
    <row r="968" ht="33" spans="1:38">
      <c r="A968" s="166" t="s">
        <v>668</v>
      </c>
      <c r="B968" s="167" t="s">
        <v>1824</v>
      </c>
      <c r="C968" s="167" t="s">
        <v>788</v>
      </c>
      <c r="D968" s="150">
        <v>2571</v>
      </c>
      <c r="E968" s="150">
        <v>37</v>
      </c>
      <c r="F968" s="150">
        <v>31</v>
      </c>
      <c r="G968" s="150">
        <v>0</v>
      </c>
      <c r="H968" s="150">
        <v>0</v>
      </c>
      <c r="I968" s="151">
        <v>3388</v>
      </c>
      <c r="J968" s="151">
        <v>50</v>
      </c>
      <c r="K968" s="151">
        <v>50</v>
      </c>
      <c r="L968" s="151">
        <v>7</v>
      </c>
      <c r="M968" s="151">
        <v>0</v>
      </c>
      <c r="N968" s="151">
        <v>1897</v>
      </c>
      <c r="O968" s="151">
        <v>22</v>
      </c>
      <c r="P968" s="151">
        <v>22</v>
      </c>
      <c r="Q968" s="151">
        <v>8</v>
      </c>
      <c r="R968" s="151">
        <v>0</v>
      </c>
      <c r="S968" s="152">
        <v>0.015</v>
      </c>
      <c r="T968" s="153">
        <v>69371</v>
      </c>
      <c r="U968" s="153">
        <v>947</v>
      </c>
      <c r="V968" s="153">
        <v>941</v>
      </c>
      <c r="W968" s="153">
        <v>0</v>
      </c>
      <c r="X968" s="151">
        <v>839</v>
      </c>
      <c r="Y968" s="154">
        <v>0.0136512375488316</v>
      </c>
      <c r="Z968" s="154">
        <v>0.014391287436795</v>
      </c>
      <c r="AA968" s="154">
        <v>0.0147579693034238</v>
      </c>
      <c r="AB968" s="155">
        <v>0.0115972588297312</v>
      </c>
      <c r="AC968" s="156">
        <v>-0.000366681866628828</v>
      </c>
      <c r="AD968" s="157">
        <v>18730</v>
      </c>
      <c r="AE968" s="158">
        <v>283</v>
      </c>
      <c r="AF968" s="158">
        <v>0</v>
      </c>
      <c r="AG968" s="158">
        <v>21292</v>
      </c>
      <c r="AH968" s="158">
        <v>306</v>
      </c>
      <c r="AI968" s="158">
        <v>0</v>
      </c>
      <c r="AJ968" s="155">
        <v>0.0151094500800854</v>
      </c>
      <c r="AK968" s="155">
        <v>0.0143715949652452</v>
      </c>
      <c r="AL968" s="156">
        <v>0.000737855114840261</v>
      </c>
    </row>
    <row r="969" ht="33" spans="1:38">
      <c r="A969" s="166" t="s">
        <v>668</v>
      </c>
      <c r="B969" s="167" t="s">
        <v>1824</v>
      </c>
      <c r="C969" s="167" t="s">
        <v>789</v>
      </c>
      <c r="D969" s="150">
        <v>5983</v>
      </c>
      <c r="E969" s="150">
        <v>50</v>
      </c>
      <c r="F969" s="150">
        <v>42</v>
      </c>
      <c r="G969" s="150">
        <v>0</v>
      </c>
      <c r="H969" s="150">
        <v>0</v>
      </c>
      <c r="I969" s="151">
        <v>6891</v>
      </c>
      <c r="J969" s="151">
        <v>94</v>
      </c>
      <c r="K969" s="151">
        <v>94</v>
      </c>
      <c r="L969" s="151">
        <v>50</v>
      </c>
      <c r="M969" s="151">
        <v>0</v>
      </c>
      <c r="N969" s="151">
        <v>4568</v>
      </c>
      <c r="O969" s="151">
        <v>34</v>
      </c>
      <c r="P969" s="151">
        <v>34</v>
      </c>
      <c r="Q969" s="151">
        <v>23</v>
      </c>
      <c r="R969" s="151">
        <v>0</v>
      </c>
      <c r="S969" s="152">
        <v>0.015</v>
      </c>
      <c r="T969" s="153">
        <v>134586</v>
      </c>
      <c r="U969" s="153">
        <v>2020</v>
      </c>
      <c r="V969" s="153">
        <v>2011</v>
      </c>
      <c r="W969" s="153">
        <v>0</v>
      </c>
      <c r="X969" s="151">
        <v>1897</v>
      </c>
      <c r="Y969" s="154">
        <v>0.0150089905339337</v>
      </c>
      <c r="Z969" s="154">
        <v>0.00835701153267591</v>
      </c>
      <c r="AA969" s="154">
        <v>0.0136409809896967</v>
      </c>
      <c r="AB969" s="155">
        <v>0.0074430823117338</v>
      </c>
      <c r="AC969" s="156">
        <v>-0.00528396945702079</v>
      </c>
      <c r="AD969" s="157">
        <v>42489</v>
      </c>
      <c r="AE969" s="158">
        <v>407</v>
      </c>
      <c r="AF969" s="158">
        <v>0</v>
      </c>
      <c r="AG969" s="158">
        <v>40084</v>
      </c>
      <c r="AH969" s="158">
        <v>741</v>
      </c>
      <c r="AI969" s="158">
        <v>0</v>
      </c>
      <c r="AJ969" s="155">
        <v>0.00957894984584245</v>
      </c>
      <c r="AK969" s="155">
        <v>0.0184861790240495</v>
      </c>
      <c r="AL969" s="156">
        <v>-0.00890722917820704</v>
      </c>
    </row>
    <row r="970" ht="33" spans="1:38">
      <c r="A970" s="166" t="s">
        <v>668</v>
      </c>
      <c r="B970" s="167" t="s">
        <v>1824</v>
      </c>
      <c r="C970" s="167" t="s">
        <v>790</v>
      </c>
      <c r="D970" s="150">
        <v>2108</v>
      </c>
      <c r="E970" s="150">
        <v>10</v>
      </c>
      <c r="F970" s="150">
        <v>10</v>
      </c>
      <c r="G970" s="150">
        <v>0</v>
      </c>
      <c r="H970" s="150">
        <v>0</v>
      </c>
      <c r="I970" s="151">
        <v>2478</v>
      </c>
      <c r="J970" s="151">
        <v>25</v>
      </c>
      <c r="K970" s="151">
        <v>25</v>
      </c>
      <c r="L970" s="151">
        <v>6</v>
      </c>
      <c r="M970" s="151">
        <v>0</v>
      </c>
      <c r="N970" s="151">
        <v>1468</v>
      </c>
      <c r="O970" s="151">
        <v>14</v>
      </c>
      <c r="P970" s="151">
        <v>14</v>
      </c>
      <c r="Q970" s="151">
        <v>10</v>
      </c>
      <c r="R970" s="151">
        <v>0</v>
      </c>
      <c r="S970" s="152">
        <v>0.015</v>
      </c>
      <c r="T970" s="153">
        <v>55008</v>
      </c>
      <c r="U970" s="153">
        <v>513</v>
      </c>
      <c r="V970" s="153">
        <v>513</v>
      </c>
      <c r="W970" s="153">
        <v>0</v>
      </c>
      <c r="X970" s="151">
        <v>475</v>
      </c>
      <c r="Y970" s="154">
        <v>0.00932591623036649</v>
      </c>
      <c r="Z970" s="154">
        <v>0.0047438330170778</v>
      </c>
      <c r="AA970" s="154">
        <v>0.010088781275222</v>
      </c>
      <c r="AB970" s="155">
        <v>0.00953678474114441</v>
      </c>
      <c r="AC970" s="156">
        <v>-0.00534494825814415</v>
      </c>
      <c r="AD970" s="157">
        <v>15415</v>
      </c>
      <c r="AE970" s="158">
        <v>120</v>
      </c>
      <c r="AF970" s="158">
        <v>0</v>
      </c>
      <c r="AG970" s="158">
        <v>16854</v>
      </c>
      <c r="AH970" s="158">
        <v>148</v>
      </c>
      <c r="AI970" s="158">
        <v>0</v>
      </c>
      <c r="AJ970" s="155">
        <v>0.00778462536490431</v>
      </c>
      <c r="AK970" s="155">
        <v>0.0087812982081405</v>
      </c>
      <c r="AL970" s="156">
        <v>-0.000996672843236187</v>
      </c>
    </row>
    <row r="971" ht="33" spans="1:38">
      <c r="A971" s="166" t="s">
        <v>668</v>
      </c>
      <c r="B971" s="167" t="s">
        <v>1824</v>
      </c>
      <c r="C971" s="167" t="s">
        <v>791</v>
      </c>
      <c r="D971" s="150">
        <v>2815</v>
      </c>
      <c r="E971" s="150">
        <v>29</v>
      </c>
      <c r="F971" s="150">
        <v>26</v>
      </c>
      <c r="G971" s="150">
        <v>0</v>
      </c>
      <c r="H971" s="150">
        <v>0</v>
      </c>
      <c r="I971" s="151">
        <v>3735</v>
      </c>
      <c r="J971" s="151">
        <v>59</v>
      </c>
      <c r="K971" s="151">
        <v>59</v>
      </c>
      <c r="L971" s="151">
        <v>12</v>
      </c>
      <c r="M971" s="151">
        <v>0</v>
      </c>
      <c r="N971" s="151">
        <v>1794</v>
      </c>
      <c r="O971" s="151">
        <v>27</v>
      </c>
      <c r="P971" s="151">
        <v>26</v>
      </c>
      <c r="Q971" s="151">
        <v>14</v>
      </c>
      <c r="R971" s="151">
        <v>0</v>
      </c>
      <c r="S971" s="152">
        <v>0.015</v>
      </c>
      <c r="T971" s="153">
        <v>72392</v>
      </c>
      <c r="U971" s="153">
        <v>1138</v>
      </c>
      <c r="V971" s="153">
        <v>1134</v>
      </c>
      <c r="W971" s="153">
        <v>0</v>
      </c>
      <c r="X971" s="151">
        <v>1029</v>
      </c>
      <c r="Y971" s="154">
        <v>0.0157199690573544</v>
      </c>
      <c r="Z971" s="154">
        <v>0.0103019538188277</v>
      </c>
      <c r="AA971" s="154">
        <v>0.0157965194109772</v>
      </c>
      <c r="AB971" s="155">
        <v>0.0150501672240803</v>
      </c>
      <c r="AC971" s="156">
        <v>-0.00549456559214954</v>
      </c>
      <c r="AD971" s="157">
        <v>20123</v>
      </c>
      <c r="AE971" s="158">
        <v>337</v>
      </c>
      <c r="AF971" s="158">
        <v>0</v>
      </c>
      <c r="AG971" s="158">
        <v>22233</v>
      </c>
      <c r="AH971" s="158">
        <v>342</v>
      </c>
      <c r="AI971" s="158">
        <v>0</v>
      </c>
      <c r="AJ971" s="155">
        <v>0.0167470059136312</v>
      </c>
      <c r="AK971" s="155">
        <v>0.0153825394683578</v>
      </c>
      <c r="AL971" s="156">
        <v>0.00136446644527332</v>
      </c>
    </row>
    <row r="972" ht="33" spans="1:38">
      <c r="A972" s="166" t="s">
        <v>668</v>
      </c>
      <c r="B972" s="167" t="s">
        <v>1824</v>
      </c>
      <c r="C972" s="167" t="s">
        <v>792</v>
      </c>
      <c r="D972" s="150">
        <v>2291</v>
      </c>
      <c r="E972" s="150">
        <v>61</v>
      </c>
      <c r="F972" s="150">
        <v>43</v>
      </c>
      <c r="G972" s="150">
        <v>2</v>
      </c>
      <c r="H972" s="150">
        <v>0</v>
      </c>
      <c r="I972" s="151">
        <v>2758</v>
      </c>
      <c r="J972" s="151">
        <v>44</v>
      </c>
      <c r="K972" s="151">
        <v>44</v>
      </c>
      <c r="L972" s="151">
        <v>7</v>
      </c>
      <c r="M972" s="151">
        <v>0</v>
      </c>
      <c r="N972" s="151">
        <v>1433</v>
      </c>
      <c r="O972" s="151">
        <v>23</v>
      </c>
      <c r="P972" s="151">
        <v>23</v>
      </c>
      <c r="Q972" s="151">
        <v>16</v>
      </c>
      <c r="R972" s="151">
        <v>0</v>
      </c>
      <c r="S972" s="152">
        <v>0.015</v>
      </c>
      <c r="T972" s="153">
        <v>57604</v>
      </c>
      <c r="U972" s="153">
        <v>1351</v>
      </c>
      <c r="V972" s="153">
        <v>1333</v>
      </c>
      <c r="W972" s="153">
        <v>0</v>
      </c>
      <c r="X972" s="151">
        <v>1236</v>
      </c>
      <c r="Y972" s="154">
        <v>0.0234532324144157</v>
      </c>
      <c r="Z972" s="154">
        <v>0.0266259275425578</v>
      </c>
      <c r="AA972" s="154">
        <v>0.0159535895576505</v>
      </c>
      <c r="AB972" s="155">
        <v>0.0160502442428472</v>
      </c>
      <c r="AC972" s="156">
        <v>0.0106723379849074</v>
      </c>
      <c r="AD972" s="157">
        <v>15527</v>
      </c>
      <c r="AE972" s="158">
        <v>383</v>
      </c>
      <c r="AF972" s="158">
        <v>0</v>
      </c>
      <c r="AG972" s="158">
        <v>17751</v>
      </c>
      <c r="AH972" s="158">
        <v>409</v>
      </c>
      <c r="AI972" s="158">
        <v>0</v>
      </c>
      <c r="AJ972" s="155">
        <v>0.0246667096026277</v>
      </c>
      <c r="AK972" s="155">
        <v>0.0230409554391302</v>
      </c>
      <c r="AL972" s="156">
        <v>0.00162575416349749</v>
      </c>
    </row>
    <row r="973" ht="33" spans="1:38">
      <c r="A973" s="166" t="s">
        <v>668</v>
      </c>
      <c r="B973" s="167" t="s">
        <v>1824</v>
      </c>
      <c r="C973" s="167" t="s">
        <v>793</v>
      </c>
      <c r="D973" s="150">
        <v>4601</v>
      </c>
      <c r="E973" s="150">
        <v>55</v>
      </c>
      <c r="F973" s="150">
        <v>36</v>
      </c>
      <c r="G973" s="150">
        <v>0</v>
      </c>
      <c r="H973" s="150">
        <v>0</v>
      </c>
      <c r="I973" s="151">
        <v>5362</v>
      </c>
      <c r="J973" s="151">
        <v>80</v>
      </c>
      <c r="K973" s="151">
        <v>80</v>
      </c>
      <c r="L973" s="151">
        <v>11</v>
      </c>
      <c r="M973" s="151">
        <v>0</v>
      </c>
      <c r="N973" s="151">
        <v>3781</v>
      </c>
      <c r="O973" s="151">
        <v>39</v>
      </c>
      <c r="P973" s="151">
        <v>39</v>
      </c>
      <c r="Q973" s="151">
        <v>30</v>
      </c>
      <c r="R973" s="151">
        <v>0</v>
      </c>
      <c r="S973" s="152">
        <v>0.015</v>
      </c>
      <c r="T973" s="153">
        <v>118957</v>
      </c>
      <c r="U973" s="153">
        <v>1581</v>
      </c>
      <c r="V973" s="153">
        <v>1560</v>
      </c>
      <c r="W973" s="153">
        <v>0</v>
      </c>
      <c r="X973" s="151">
        <v>1436</v>
      </c>
      <c r="Y973" s="154">
        <v>0.0132905167413435</v>
      </c>
      <c r="Z973" s="154">
        <v>0.0119539230602043</v>
      </c>
      <c r="AA973" s="154">
        <v>0.0149198060425214</v>
      </c>
      <c r="AB973" s="155">
        <v>0.0103147315524993</v>
      </c>
      <c r="AC973" s="156">
        <v>-0.00296588298231714</v>
      </c>
      <c r="AD973" s="157">
        <v>33191</v>
      </c>
      <c r="AE973" s="158">
        <v>408</v>
      </c>
      <c r="AF973" s="158">
        <v>0</v>
      </c>
      <c r="AG973" s="158">
        <v>36164</v>
      </c>
      <c r="AH973" s="158">
        <v>435</v>
      </c>
      <c r="AI973" s="158">
        <v>0</v>
      </c>
      <c r="AJ973" s="155">
        <v>0.0122924889277214</v>
      </c>
      <c r="AK973" s="155">
        <v>0.012028536666298</v>
      </c>
      <c r="AL973" s="156">
        <v>0.000263952261423395</v>
      </c>
    </row>
    <row r="974" ht="33" spans="1:38">
      <c r="A974" s="166" t="s">
        <v>668</v>
      </c>
      <c r="B974" s="167" t="s">
        <v>33</v>
      </c>
      <c r="C974" s="167" t="s">
        <v>794</v>
      </c>
      <c r="D974" s="150">
        <v>0</v>
      </c>
      <c r="E974" s="150">
        <v>0</v>
      </c>
      <c r="F974" s="150">
        <v>0</v>
      </c>
      <c r="G974" s="150">
        <v>0</v>
      </c>
      <c r="H974" s="150">
        <v>0</v>
      </c>
      <c r="I974" s="151">
        <v>0</v>
      </c>
      <c r="J974" s="151">
        <v>0</v>
      </c>
      <c r="K974" s="151">
        <v>0</v>
      </c>
      <c r="L974" s="151">
        <v>0</v>
      </c>
      <c r="M974" s="151">
        <v>0</v>
      </c>
      <c r="N974" s="151">
        <v>0</v>
      </c>
      <c r="O974" s="151">
        <v>0</v>
      </c>
      <c r="P974" s="151">
        <v>0</v>
      </c>
      <c r="Q974" s="151">
        <v>0</v>
      </c>
      <c r="R974" s="151">
        <v>0</v>
      </c>
      <c r="S974" s="152">
        <v>0.015</v>
      </c>
      <c r="T974" s="153">
        <v>0</v>
      </c>
      <c r="U974" s="153">
        <v>0</v>
      </c>
      <c r="V974" s="153">
        <v>0</v>
      </c>
      <c r="W974" s="153">
        <v>0</v>
      </c>
      <c r="X974" s="151">
        <v>0</v>
      </c>
      <c r="Y974" s="154">
        <v>0</v>
      </c>
      <c r="Z974" s="154">
        <v>0</v>
      </c>
      <c r="AA974" s="154">
        <v>0</v>
      </c>
      <c r="AB974" s="155">
        <v>0</v>
      </c>
      <c r="AC974" s="156">
        <v>0</v>
      </c>
      <c r="AD974" s="157">
        <v>0</v>
      </c>
      <c r="AE974" s="158">
        <v>0</v>
      </c>
      <c r="AF974" s="158">
        <v>0</v>
      </c>
      <c r="AG974" s="158">
        <v>0</v>
      </c>
      <c r="AH974" s="158">
        <v>0</v>
      </c>
      <c r="AI974" s="158">
        <v>0</v>
      </c>
      <c r="AJ974" s="155">
        <v>0</v>
      </c>
      <c r="AK974" s="155">
        <v>0</v>
      </c>
      <c r="AL974" s="156">
        <v>0</v>
      </c>
    </row>
    <row r="975" ht="33" spans="1:38">
      <c r="A975" s="166" t="s">
        <v>668</v>
      </c>
      <c r="B975" s="167" t="s">
        <v>1824</v>
      </c>
      <c r="C975" s="167" t="s">
        <v>795</v>
      </c>
      <c r="D975" s="150">
        <v>1610</v>
      </c>
      <c r="E975" s="150">
        <v>38</v>
      </c>
      <c r="F975" s="150">
        <v>28</v>
      </c>
      <c r="G975" s="150">
        <v>1</v>
      </c>
      <c r="H975" s="150">
        <v>0</v>
      </c>
      <c r="I975" s="151">
        <v>1992</v>
      </c>
      <c r="J975" s="151">
        <v>45</v>
      </c>
      <c r="K975" s="151">
        <v>45</v>
      </c>
      <c r="L975" s="151">
        <v>8</v>
      </c>
      <c r="M975" s="151">
        <v>0</v>
      </c>
      <c r="N975" s="151">
        <v>911</v>
      </c>
      <c r="O975" s="151">
        <v>27</v>
      </c>
      <c r="P975" s="151">
        <v>27</v>
      </c>
      <c r="Q975" s="151">
        <v>15</v>
      </c>
      <c r="R975" s="151">
        <v>0</v>
      </c>
      <c r="S975" s="152">
        <v>0.015</v>
      </c>
      <c r="T975" s="153">
        <v>39416</v>
      </c>
      <c r="U975" s="153">
        <v>939</v>
      </c>
      <c r="V975" s="153">
        <v>929</v>
      </c>
      <c r="W975" s="153">
        <v>0</v>
      </c>
      <c r="X975" s="151">
        <v>847</v>
      </c>
      <c r="Y975" s="154">
        <v>0.0238228130708342</v>
      </c>
      <c r="Z975" s="154">
        <v>0.0236024844720497</v>
      </c>
      <c r="AA975" s="154">
        <v>0.0225903614457831</v>
      </c>
      <c r="AB975" s="155">
        <v>0.0296377607025247</v>
      </c>
      <c r="AC975" s="156">
        <v>0.00101212302626656</v>
      </c>
      <c r="AD975" s="157">
        <v>10804</v>
      </c>
      <c r="AE975" s="158">
        <v>275</v>
      </c>
      <c r="AF975" s="158">
        <v>0</v>
      </c>
      <c r="AG975" s="158">
        <v>12040</v>
      </c>
      <c r="AH975" s="158">
        <v>280</v>
      </c>
      <c r="AI975" s="158">
        <v>0</v>
      </c>
      <c r="AJ975" s="155">
        <v>0.0254535357275083</v>
      </c>
      <c r="AK975" s="155">
        <v>0.0232558139534884</v>
      </c>
      <c r="AL975" s="156">
        <v>0.00219772177401996</v>
      </c>
    </row>
    <row r="976" ht="33" spans="1:38">
      <c r="A976" s="166" t="s">
        <v>668</v>
      </c>
      <c r="B976" s="167" t="s">
        <v>1826</v>
      </c>
      <c r="C976" s="167" t="s">
        <v>796</v>
      </c>
      <c r="D976" s="150">
        <v>1907</v>
      </c>
      <c r="E976" s="150">
        <v>48</v>
      </c>
      <c r="F976" s="150">
        <v>32</v>
      </c>
      <c r="G976" s="150">
        <v>0</v>
      </c>
      <c r="H976" s="150">
        <v>0</v>
      </c>
      <c r="I976" s="151">
        <v>2381</v>
      </c>
      <c r="J976" s="151">
        <v>38</v>
      </c>
      <c r="K976" s="151">
        <v>38</v>
      </c>
      <c r="L976" s="151">
        <v>0</v>
      </c>
      <c r="M976" s="151">
        <v>0</v>
      </c>
      <c r="N976" s="151">
        <v>1435</v>
      </c>
      <c r="O976" s="151">
        <v>37</v>
      </c>
      <c r="P976" s="151">
        <v>36</v>
      </c>
      <c r="Q976" s="151">
        <v>10</v>
      </c>
      <c r="R976" s="151">
        <v>0</v>
      </c>
      <c r="S976" s="152">
        <v>0.015</v>
      </c>
      <c r="T976" s="153">
        <v>51670</v>
      </c>
      <c r="U976" s="153">
        <v>954</v>
      </c>
      <c r="V976" s="153">
        <v>937</v>
      </c>
      <c r="W976" s="153">
        <v>1</v>
      </c>
      <c r="X976" s="151">
        <v>818</v>
      </c>
      <c r="Y976" s="154">
        <v>0.0184439713566867</v>
      </c>
      <c r="Z976" s="154">
        <v>0.0251704247509177</v>
      </c>
      <c r="AA976" s="154">
        <v>0.0159596808063839</v>
      </c>
      <c r="AB976" s="155">
        <v>0.0257839721254355</v>
      </c>
      <c r="AC976" s="156">
        <v>0.0092107439445338</v>
      </c>
      <c r="AD976" s="157">
        <v>13131</v>
      </c>
      <c r="AE976" s="158">
        <v>273</v>
      </c>
      <c r="AF976" s="158">
        <v>0</v>
      </c>
      <c r="AG976" s="158">
        <v>15862</v>
      </c>
      <c r="AH976" s="158">
        <v>297</v>
      </c>
      <c r="AI976" s="158">
        <v>0</v>
      </c>
      <c r="AJ976" s="155">
        <v>0.0207904957733607</v>
      </c>
      <c r="AK976" s="155">
        <v>0.0187239944521498</v>
      </c>
      <c r="AL976" s="156">
        <v>0.00206650132121096</v>
      </c>
    </row>
    <row r="977" ht="33" spans="1:38">
      <c r="A977" s="166" t="s">
        <v>668</v>
      </c>
      <c r="B977" s="167" t="s">
        <v>1826</v>
      </c>
      <c r="C977" s="167" t="s">
        <v>797</v>
      </c>
      <c r="D977" s="150">
        <v>1681</v>
      </c>
      <c r="E977" s="150">
        <v>43</v>
      </c>
      <c r="F977" s="150">
        <v>36</v>
      </c>
      <c r="G977" s="150">
        <v>0</v>
      </c>
      <c r="H977" s="150">
        <v>0</v>
      </c>
      <c r="I977" s="151">
        <v>1961</v>
      </c>
      <c r="J977" s="151">
        <v>35</v>
      </c>
      <c r="K977" s="151">
        <v>34</v>
      </c>
      <c r="L977" s="151">
        <v>1</v>
      </c>
      <c r="M977" s="151">
        <v>0</v>
      </c>
      <c r="N977" s="151">
        <v>1105</v>
      </c>
      <c r="O977" s="151">
        <v>25</v>
      </c>
      <c r="P977" s="151">
        <v>25</v>
      </c>
      <c r="Q977" s="151">
        <v>9</v>
      </c>
      <c r="R977" s="151">
        <v>0</v>
      </c>
      <c r="S977" s="152">
        <v>0.015</v>
      </c>
      <c r="T977" s="153">
        <v>41613</v>
      </c>
      <c r="U977" s="153">
        <v>832</v>
      </c>
      <c r="V977" s="153">
        <v>824</v>
      </c>
      <c r="W977" s="153">
        <v>1</v>
      </c>
      <c r="X977" s="151">
        <v>721</v>
      </c>
      <c r="Y977" s="154">
        <v>0.0199697210006488</v>
      </c>
      <c r="Z977" s="154">
        <v>0.02558001189768</v>
      </c>
      <c r="AA977" s="154">
        <v>0.0178480367159612</v>
      </c>
      <c r="AB977" s="155">
        <v>0.0226244343891403</v>
      </c>
      <c r="AC977" s="156">
        <v>0.00773197518171871</v>
      </c>
      <c r="AD977" s="157">
        <v>10699</v>
      </c>
      <c r="AE977" s="158">
        <v>236</v>
      </c>
      <c r="AF977" s="158">
        <v>0</v>
      </c>
      <c r="AG977" s="158">
        <v>12467</v>
      </c>
      <c r="AH977" s="158">
        <v>287</v>
      </c>
      <c r="AI977" s="158">
        <v>1</v>
      </c>
      <c r="AJ977" s="155">
        <v>0.0220581362744182</v>
      </c>
      <c r="AK977" s="155">
        <v>0.0229405630865485</v>
      </c>
      <c r="AL977" s="156">
        <v>-0.000882426812130317</v>
      </c>
    </row>
    <row r="978" ht="33" spans="1:38">
      <c r="A978" s="166" t="s">
        <v>668</v>
      </c>
      <c r="B978" s="167" t="s">
        <v>1826</v>
      </c>
      <c r="C978" s="167" t="s">
        <v>798</v>
      </c>
      <c r="D978" s="150">
        <v>3589</v>
      </c>
      <c r="E978" s="150">
        <v>9</v>
      </c>
      <c r="F978" s="150">
        <v>6</v>
      </c>
      <c r="G978" s="150">
        <v>1</v>
      </c>
      <c r="H978" s="150">
        <v>0</v>
      </c>
      <c r="I978" s="151">
        <v>4692</v>
      </c>
      <c r="J978" s="151">
        <v>70</v>
      </c>
      <c r="K978" s="151">
        <v>70</v>
      </c>
      <c r="L978" s="151">
        <v>3</v>
      </c>
      <c r="M978" s="151">
        <v>0</v>
      </c>
      <c r="N978" s="151">
        <v>2389</v>
      </c>
      <c r="O978" s="151">
        <v>64</v>
      </c>
      <c r="P978" s="151">
        <v>64</v>
      </c>
      <c r="Q978" s="151">
        <v>9</v>
      </c>
      <c r="R978" s="151">
        <v>0</v>
      </c>
      <c r="S978" s="152">
        <v>0.015</v>
      </c>
      <c r="T978" s="153">
        <v>89366</v>
      </c>
      <c r="U978" s="153">
        <v>1368</v>
      </c>
      <c r="V978" s="153">
        <v>1365</v>
      </c>
      <c r="W978" s="153">
        <v>1</v>
      </c>
      <c r="X978" s="151">
        <v>1179</v>
      </c>
      <c r="Y978" s="154">
        <v>0.0152966452565853</v>
      </c>
      <c r="Z978" s="154">
        <v>0.00250766230147673</v>
      </c>
      <c r="AA978" s="154">
        <v>0.0149190110826939</v>
      </c>
      <c r="AB978" s="155">
        <v>0.0267894516534115</v>
      </c>
      <c r="AC978" s="156">
        <v>-0.0124113487812172</v>
      </c>
      <c r="AD978" s="157">
        <v>23989</v>
      </c>
      <c r="AE978" s="158">
        <v>378</v>
      </c>
      <c r="AF978" s="158">
        <v>0</v>
      </c>
      <c r="AG978" s="158">
        <v>27269</v>
      </c>
      <c r="AH978" s="158">
        <v>418</v>
      </c>
      <c r="AI978" s="158">
        <v>1</v>
      </c>
      <c r="AJ978" s="155">
        <v>0.0157572220601109</v>
      </c>
      <c r="AK978" s="155">
        <v>0.0152920899189556</v>
      </c>
      <c r="AL978" s="156">
        <v>0.000465132141155292</v>
      </c>
    </row>
    <row r="979" ht="33" spans="1:38">
      <c r="A979" s="166" t="s">
        <v>668</v>
      </c>
      <c r="B979" s="167" t="s">
        <v>1826</v>
      </c>
      <c r="C979" s="167" t="s">
        <v>799</v>
      </c>
      <c r="D979" s="150">
        <v>2734</v>
      </c>
      <c r="E979" s="150">
        <v>70</v>
      </c>
      <c r="F979" s="150">
        <v>49</v>
      </c>
      <c r="G979" s="150">
        <v>3</v>
      </c>
      <c r="H979" s="150">
        <v>0</v>
      </c>
      <c r="I979" s="151">
        <v>3245</v>
      </c>
      <c r="J979" s="151">
        <v>58</v>
      </c>
      <c r="K979" s="151">
        <v>58</v>
      </c>
      <c r="L979" s="151">
        <v>15</v>
      </c>
      <c r="M979" s="151">
        <v>0</v>
      </c>
      <c r="N979" s="151">
        <v>1877</v>
      </c>
      <c r="O979" s="151">
        <v>37</v>
      </c>
      <c r="P979" s="151">
        <v>37</v>
      </c>
      <c r="Q979" s="151">
        <v>16</v>
      </c>
      <c r="R979" s="151">
        <v>0</v>
      </c>
      <c r="S979" s="152">
        <v>0.015</v>
      </c>
      <c r="T979" s="153">
        <v>69283</v>
      </c>
      <c r="U979" s="153">
        <v>1121</v>
      </c>
      <c r="V979" s="153">
        <v>1100</v>
      </c>
      <c r="W979" s="153">
        <v>0</v>
      </c>
      <c r="X979" s="151">
        <v>967</v>
      </c>
      <c r="Y979" s="154">
        <v>0.0161800152995684</v>
      </c>
      <c r="Z979" s="154">
        <v>0.0256035113386979</v>
      </c>
      <c r="AA979" s="154">
        <v>0.0178736517719569</v>
      </c>
      <c r="AB979" s="155">
        <v>0.0197123068726692</v>
      </c>
      <c r="AC979" s="156">
        <v>0.00772985956674102</v>
      </c>
      <c r="AD979" s="157">
        <v>18030</v>
      </c>
      <c r="AE979" s="158">
        <v>383</v>
      </c>
      <c r="AF979" s="158">
        <v>0</v>
      </c>
      <c r="AG979" s="158">
        <v>21096</v>
      </c>
      <c r="AH979" s="158">
        <v>338</v>
      </c>
      <c r="AI979" s="158">
        <v>0</v>
      </c>
      <c r="AJ979" s="155">
        <v>0.0212423738214088</v>
      </c>
      <c r="AK979" s="155">
        <v>0.0160219946909367</v>
      </c>
      <c r="AL979" s="156">
        <v>0.00522037913047209</v>
      </c>
    </row>
    <row r="980" ht="33" spans="1:38">
      <c r="A980" s="166" t="s">
        <v>668</v>
      </c>
      <c r="B980" s="167" t="s">
        <v>1826</v>
      </c>
      <c r="C980" s="167" t="s">
        <v>800</v>
      </c>
      <c r="D980" s="150">
        <v>3712</v>
      </c>
      <c r="E980" s="150">
        <v>138</v>
      </c>
      <c r="F980" s="150">
        <v>89</v>
      </c>
      <c r="G980" s="150">
        <v>1</v>
      </c>
      <c r="H980" s="150">
        <v>0</v>
      </c>
      <c r="I980" s="151">
        <v>4412</v>
      </c>
      <c r="J980" s="151">
        <v>58</v>
      </c>
      <c r="K980" s="151">
        <v>58</v>
      </c>
      <c r="L980" s="151">
        <v>0</v>
      </c>
      <c r="M980" s="151">
        <v>0</v>
      </c>
      <c r="N980" s="151">
        <v>2991</v>
      </c>
      <c r="O980" s="151">
        <v>50</v>
      </c>
      <c r="P980" s="151">
        <v>50</v>
      </c>
      <c r="Q980" s="151">
        <v>16</v>
      </c>
      <c r="R980" s="151">
        <v>0</v>
      </c>
      <c r="S980" s="152">
        <v>0.015</v>
      </c>
      <c r="T980" s="153">
        <v>94639</v>
      </c>
      <c r="U980" s="153">
        <v>1902</v>
      </c>
      <c r="V980" s="153">
        <v>1852</v>
      </c>
      <c r="W980" s="153">
        <v>1</v>
      </c>
      <c r="X980" s="151">
        <v>1618</v>
      </c>
      <c r="Y980" s="154">
        <v>0.0200868563699955</v>
      </c>
      <c r="Z980" s="154">
        <v>0.037176724137931</v>
      </c>
      <c r="AA980" s="154">
        <v>0.0131459655485041</v>
      </c>
      <c r="AB980" s="155">
        <v>0.0167168171180207</v>
      </c>
      <c r="AC980" s="156">
        <v>0.024030758589427</v>
      </c>
      <c r="AD980" s="157">
        <v>24853</v>
      </c>
      <c r="AE980" s="158">
        <v>554</v>
      </c>
      <c r="AF980" s="158">
        <v>0</v>
      </c>
      <c r="AG980" s="158">
        <v>27993</v>
      </c>
      <c r="AH980" s="158">
        <v>564</v>
      </c>
      <c r="AI980" s="158">
        <v>1</v>
      </c>
      <c r="AJ980" s="155">
        <v>0.0222910715004225</v>
      </c>
      <c r="AK980" s="155">
        <v>0.0201121708998678</v>
      </c>
      <c r="AL980" s="156">
        <v>0.00217890060055466</v>
      </c>
    </row>
    <row r="981" ht="33" spans="1:38">
      <c r="A981" s="166" t="s">
        <v>668</v>
      </c>
      <c r="B981" s="167" t="s">
        <v>1826</v>
      </c>
      <c r="C981" s="167" t="s">
        <v>801</v>
      </c>
      <c r="D981" s="150">
        <v>3196</v>
      </c>
      <c r="E981" s="150">
        <v>141</v>
      </c>
      <c r="F981" s="150">
        <v>101</v>
      </c>
      <c r="G981" s="150">
        <v>1</v>
      </c>
      <c r="H981" s="150">
        <v>0</v>
      </c>
      <c r="I981" s="151">
        <v>4005</v>
      </c>
      <c r="J981" s="151">
        <v>68</v>
      </c>
      <c r="K981" s="151">
        <v>68</v>
      </c>
      <c r="L981" s="151">
        <v>4</v>
      </c>
      <c r="M981" s="151">
        <v>0</v>
      </c>
      <c r="N981" s="151">
        <v>2284</v>
      </c>
      <c r="O981" s="151">
        <v>81</v>
      </c>
      <c r="P981" s="151">
        <v>81</v>
      </c>
      <c r="Q981" s="151">
        <v>35</v>
      </c>
      <c r="R981" s="151">
        <v>0</v>
      </c>
      <c r="S981" s="152">
        <v>0.015</v>
      </c>
      <c r="T981" s="153">
        <v>83026</v>
      </c>
      <c r="U981" s="153">
        <v>1755</v>
      </c>
      <c r="V981" s="153">
        <v>1714</v>
      </c>
      <c r="W981" s="153">
        <v>3</v>
      </c>
      <c r="X981" s="151">
        <v>1452</v>
      </c>
      <c r="Y981" s="154">
        <v>0.0211018235251608</v>
      </c>
      <c r="Z981" s="154">
        <v>0.0441176470588235</v>
      </c>
      <c r="AA981" s="154">
        <v>0.0169787765293383</v>
      </c>
      <c r="AB981" s="155">
        <v>0.0354640980735552</v>
      </c>
      <c r="AC981" s="156">
        <v>0.0271388705294852</v>
      </c>
      <c r="AD981" s="157">
        <v>21721</v>
      </c>
      <c r="AE981" s="158">
        <v>559</v>
      </c>
      <c r="AF981" s="158">
        <v>0</v>
      </c>
      <c r="AG981" s="158">
        <v>25288</v>
      </c>
      <c r="AH981" s="158">
        <v>553</v>
      </c>
      <c r="AI981" s="158">
        <v>2</v>
      </c>
      <c r="AJ981" s="155">
        <v>0.025735463376456</v>
      </c>
      <c r="AK981" s="155">
        <v>0.0217889908256881</v>
      </c>
      <c r="AL981" s="156">
        <v>0.00394647255076789</v>
      </c>
    </row>
    <row r="982" ht="33" spans="1:38">
      <c r="A982" s="166" t="s">
        <v>668</v>
      </c>
      <c r="B982" s="167" t="s">
        <v>1826</v>
      </c>
      <c r="C982" s="167" t="s">
        <v>802</v>
      </c>
      <c r="D982" s="150">
        <v>2699</v>
      </c>
      <c r="E982" s="150">
        <v>107</v>
      </c>
      <c r="F982" s="150">
        <v>80</v>
      </c>
      <c r="G982" s="150">
        <v>6</v>
      </c>
      <c r="H982" s="150">
        <v>0</v>
      </c>
      <c r="I982" s="151">
        <v>3184</v>
      </c>
      <c r="J982" s="151">
        <v>119</v>
      </c>
      <c r="K982" s="151">
        <v>119</v>
      </c>
      <c r="L982" s="151">
        <v>4</v>
      </c>
      <c r="M982" s="151">
        <v>0</v>
      </c>
      <c r="N982" s="151">
        <v>1546</v>
      </c>
      <c r="O982" s="151">
        <v>54</v>
      </c>
      <c r="P982" s="151">
        <v>54</v>
      </c>
      <c r="Q982" s="151">
        <v>15</v>
      </c>
      <c r="R982" s="151">
        <v>0</v>
      </c>
      <c r="S982" s="152">
        <v>0.015</v>
      </c>
      <c r="T982" s="153">
        <v>69827</v>
      </c>
      <c r="U982" s="153">
        <v>2057</v>
      </c>
      <c r="V982" s="153">
        <v>2028</v>
      </c>
      <c r="W982" s="153">
        <v>0</v>
      </c>
      <c r="X982" s="151">
        <v>1753</v>
      </c>
      <c r="Y982" s="154">
        <v>0.029458518911023</v>
      </c>
      <c r="Z982" s="154">
        <v>0.0396443127084105</v>
      </c>
      <c r="AA982" s="154">
        <v>0.0373743718592965</v>
      </c>
      <c r="AB982" s="155">
        <v>0.0349288486416559</v>
      </c>
      <c r="AC982" s="156">
        <v>0.00226994084911404</v>
      </c>
      <c r="AD982" s="157">
        <v>18052</v>
      </c>
      <c r="AE982" s="158">
        <v>598</v>
      </c>
      <c r="AF982" s="158">
        <v>0</v>
      </c>
      <c r="AG982" s="158">
        <v>21105</v>
      </c>
      <c r="AH982" s="158">
        <v>589</v>
      </c>
      <c r="AI982" s="158">
        <v>0</v>
      </c>
      <c r="AJ982" s="155">
        <v>0.0331265233769111</v>
      </c>
      <c r="AK982" s="155">
        <v>0.0279080786543473</v>
      </c>
      <c r="AL982" s="156">
        <v>0.00521844472256383</v>
      </c>
    </row>
    <row r="983" ht="33" spans="1:38">
      <c r="A983" s="166" t="s">
        <v>668</v>
      </c>
      <c r="B983" s="167" t="s">
        <v>1826</v>
      </c>
      <c r="C983" s="167" t="s">
        <v>803</v>
      </c>
      <c r="D983" s="150">
        <v>3306</v>
      </c>
      <c r="E983" s="150">
        <v>94</v>
      </c>
      <c r="F983" s="150">
        <v>41</v>
      </c>
      <c r="G983" s="150">
        <v>1</v>
      </c>
      <c r="H983" s="150">
        <v>0</v>
      </c>
      <c r="I983" s="151">
        <v>3932</v>
      </c>
      <c r="J983" s="151">
        <v>152</v>
      </c>
      <c r="K983" s="151">
        <v>152</v>
      </c>
      <c r="L983" s="151">
        <v>13</v>
      </c>
      <c r="M983" s="151">
        <v>0</v>
      </c>
      <c r="N983" s="151">
        <v>2614</v>
      </c>
      <c r="O983" s="151">
        <v>58</v>
      </c>
      <c r="P983" s="151">
        <v>58</v>
      </c>
      <c r="Q983" s="151">
        <v>29</v>
      </c>
      <c r="R983" s="151">
        <v>0</v>
      </c>
      <c r="S983" s="152">
        <v>0.015</v>
      </c>
      <c r="T983" s="153">
        <v>83790</v>
      </c>
      <c r="U983" s="153">
        <v>2386</v>
      </c>
      <c r="V983" s="153">
        <v>2333</v>
      </c>
      <c r="W983" s="153">
        <v>0</v>
      </c>
      <c r="X983" s="151">
        <v>2074</v>
      </c>
      <c r="Y983" s="154">
        <v>0.0284759517842225</v>
      </c>
      <c r="Z983" s="154">
        <v>0.0284331518451301</v>
      </c>
      <c r="AA983" s="154">
        <v>0.0386571719226857</v>
      </c>
      <c r="AB983" s="155">
        <v>0.0221882172915073</v>
      </c>
      <c r="AC983" s="156">
        <v>-0.0102240200775556</v>
      </c>
      <c r="AD983" s="157">
        <v>22270</v>
      </c>
      <c r="AE983" s="158">
        <v>715</v>
      </c>
      <c r="AF983" s="158">
        <v>0</v>
      </c>
      <c r="AG983" s="158">
        <v>25360</v>
      </c>
      <c r="AH983" s="158">
        <v>774</v>
      </c>
      <c r="AI983" s="158">
        <v>0</v>
      </c>
      <c r="AJ983" s="155">
        <v>0.0321059721598563</v>
      </c>
      <c r="AK983" s="155">
        <v>0.0305205047318612</v>
      </c>
      <c r="AL983" s="156">
        <v>0.00158546742799512</v>
      </c>
    </row>
    <row r="984" ht="33" spans="1:38">
      <c r="A984" s="166" t="s">
        <v>668</v>
      </c>
      <c r="B984" s="167" t="s">
        <v>1826</v>
      </c>
      <c r="C984" s="167" t="s">
        <v>804</v>
      </c>
      <c r="D984" s="150">
        <v>5635</v>
      </c>
      <c r="E984" s="150">
        <v>191</v>
      </c>
      <c r="F984" s="150">
        <v>130</v>
      </c>
      <c r="G984" s="150">
        <v>2</v>
      </c>
      <c r="H984" s="150">
        <v>0</v>
      </c>
      <c r="I984" s="151">
        <v>6882</v>
      </c>
      <c r="J984" s="151">
        <v>133</v>
      </c>
      <c r="K984" s="151">
        <v>133</v>
      </c>
      <c r="L984" s="151">
        <v>1</v>
      </c>
      <c r="M984" s="151">
        <v>0</v>
      </c>
      <c r="N984" s="151">
        <v>3349</v>
      </c>
      <c r="O984" s="151">
        <v>122</v>
      </c>
      <c r="P984" s="151">
        <v>122</v>
      </c>
      <c r="Q984" s="151">
        <v>22</v>
      </c>
      <c r="R984" s="151">
        <v>0</v>
      </c>
      <c r="S984" s="152">
        <v>0.015</v>
      </c>
      <c r="T984" s="153">
        <v>137745</v>
      </c>
      <c r="U984" s="153">
        <v>3742</v>
      </c>
      <c r="V984" s="153">
        <v>3677</v>
      </c>
      <c r="W984" s="153">
        <v>5</v>
      </c>
      <c r="X984" s="151">
        <v>3161</v>
      </c>
      <c r="Y984" s="154">
        <v>0.0271298413735526</v>
      </c>
      <c r="Z984" s="154">
        <v>0.0338952972493345</v>
      </c>
      <c r="AA984" s="154">
        <v>0.0193257773902935</v>
      </c>
      <c r="AB984" s="155">
        <v>0.0364287847118543</v>
      </c>
      <c r="AC984" s="156">
        <v>0.014569519859041</v>
      </c>
      <c r="AD984" s="157">
        <v>36170</v>
      </c>
      <c r="AE984" s="158">
        <v>1099</v>
      </c>
      <c r="AF984" s="158">
        <v>0</v>
      </c>
      <c r="AG984" s="158">
        <v>41642</v>
      </c>
      <c r="AH984" s="158">
        <v>1114</v>
      </c>
      <c r="AI984" s="158">
        <v>2</v>
      </c>
      <c r="AJ984" s="155">
        <v>0.030384296378214</v>
      </c>
      <c r="AK984" s="155">
        <v>0.0267038086547236</v>
      </c>
      <c r="AL984" s="156">
        <v>0.00368048772349039</v>
      </c>
    </row>
    <row r="985" ht="33" spans="1:38">
      <c r="A985" s="166" t="s">
        <v>668</v>
      </c>
      <c r="B985" s="167" t="s">
        <v>1826</v>
      </c>
      <c r="C985" s="167" t="s">
        <v>805</v>
      </c>
      <c r="D985" s="150">
        <v>2689</v>
      </c>
      <c r="E985" s="150">
        <v>75</v>
      </c>
      <c r="F985" s="150">
        <v>62</v>
      </c>
      <c r="G985" s="150">
        <v>2</v>
      </c>
      <c r="H985" s="150">
        <v>0</v>
      </c>
      <c r="I985" s="151">
        <v>3274</v>
      </c>
      <c r="J985" s="151">
        <v>66</v>
      </c>
      <c r="K985" s="151">
        <v>66</v>
      </c>
      <c r="L985" s="151">
        <v>9</v>
      </c>
      <c r="M985" s="151">
        <v>0</v>
      </c>
      <c r="N985" s="151">
        <v>1675</v>
      </c>
      <c r="O985" s="151">
        <v>50</v>
      </c>
      <c r="P985" s="151">
        <v>50</v>
      </c>
      <c r="Q985" s="151">
        <v>25</v>
      </c>
      <c r="R985" s="151">
        <v>0</v>
      </c>
      <c r="S985" s="152">
        <v>0.015</v>
      </c>
      <c r="T985" s="153">
        <v>67531</v>
      </c>
      <c r="U985" s="153">
        <v>1379</v>
      </c>
      <c r="V985" s="153">
        <v>1365</v>
      </c>
      <c r="W985" s="153">
        <v>0</v>
      </c>
      <c r="X985" s="151">
        <v>1217</v>
      </c>
      <c r="Y985" s="154">
        <v>0.0204202514400794</v>
      </c>
      <c r="Z985" s="154">
        <v>0.0278914094458907</v>
      </c>
      <c r="AA985" s="154">
        <v>0.0201588271227856</v>
      </c>
      <c r="AB985" s="155">
        <v>0.0298507462686567</v>
      </c>
      <c r="AC985" s="156">
        <v>0.00773258232310508</v>
      </c>
      <c r="AD985" s="157">
        <v>17818</v>
      </c>
      <c r="AE985" s="158">
        <v>439</v>
      </c>
      <c r="AF985" s="158">
        <v>0</v>
      </c>
      <c r="AG985" s="158">
        <v>19699</v>
      </c>
      <c r="AH985" s="158">
        <v>417</v>
      </c>
      <c r="AI985" s="158">
        <v>0</v>
      </c>
      <c r="AJ985" s="155">
        <v>0.0246380065102705</v>
      </c>
      <c r="AK985" s="155">
        <v>0.0211685872379309</v>
      </c>
      <c r="AL985" s="156">
        <v>0.00346941927233966</v>
      </c>
    </row>
    <row r="986" ht="33" spans="1:38">
      <c r="A986" s="166" t="s">
        <v>668</v>
      </c>
      <c r="B986" s="167" t="s">
        <v>1826</v>
      </c>
      <c r="C986" s="167" t="s">
        <v>806</v>
      </c>
      <c r="D986" s="150">
        <v>0</v>
      </c>
      <c r="E986" s="150">
        <v>0</v>
      </c>
      <c r="F986" s="150">
        <v>0</v>
      </c>
      <c r="G986" s="150">
        <v>0</v>
      </c>
      <c r="H986" s="150">
        <v>0</v>
      </c>
      <c r="I986" s="151">
        <v>0</v>
      </c>
      <c r="J986" s="151">
        <v>0</v>
      </c>
      <c r="K986" s="151">
        <v>0</v>
      </c>
      <c r="L986" s="151">
        <v>0</v>
      </c>
      <c r="M986" s="151">
        <v>0</v>
      </c>
      <c r="N986" s="151">
        <v>0</v>
      </c>
      <c r="O986" s="151">
        <v>0</v>
      </c>
      <c r="P986" s="151">
        <v>0</v>
      </c>
      <c r="Q986" s="151">
        <v>0</v>
      </c>
      <c r="R986" s="151">
        <v>0</v>
      </c>
      <c r="S986" s="152">
        <v>0.015</v>
      </c>
      <c r="T986" s="153">
        <v>0</v>
      </c>
      <c r="U986" s="153">
        <v>7</v>
      </c>
      <c r="V986" s="153">
        <v>7</v>
      </c>
      <c r="W986" s="153">
        <v>0</v>
      </c>
      <c r="X986" s="151">
        <v>7</v>
      </c>
      <c r="Y986" s="154">
        <v>0</v>
      </c>
      <c r="Z986" s="154">
        <v>0</v>
      </c>
      <c r="AA986" s="154">
        <v>0</v>
      </c>
      <c r="AB986" s="155">
        <v>0</v>
      </c>
      <c r="AC986" s="156">
        <v>0</v>
      </c>
      <c r="AD986" s="157">
        <v>0</v>
      </c>
      <c r="AE986" s="158">
        <v>4</v>
      </c>
      <c r="AF986" s="158">
        <v>0</v>
      </c>
      <c r="AG986" s="158">
        <v>0</v>
      </c>
      <c r="AH986" s="158">
        <v>3</v>
      </c>
      <c r="AI986" s="158">
        <v>0</v>
      </c>
      <c r="AJ986" s="155">
        <v>0</v>
      </c>
      <c r="AK986" s="155">
        <v>0</v>
      </c>
      <c r="AL986" s="156">
        <v>0</v>
      </c>
    </row>
    <row r="987" ht="33" spans="1:38">
      <c r="A987" s="166" t="s">
        <v>668</v>
      </c>
      <c r="B987" s="167" t="s">
        <v>1826</v>
      </c>
      <c r="C987" s="167" t="s">
        <v>807</v>
      </c>
      <c r="D987" s="150">
        <v>0</v>
      </c>
      <c r="E987" s="150">
        <v>0</v>
      </c>
      <c r="F987" s="150">
        <v>0</v>
      </c>
      <c r="G987" s="150">
        <v>0</v>
      </c>
      <c r="H987" s="150">
        <v>0</v>
      </c>
      <c r="I987" s="151">
        <v>0</v>
      </c>
      <c r="J987" s="151">
        <v>0</v>
      </c>
      <c r="K987" s="151">
        <v>0</v>
      </c>
      <c r="L987" s="151">
        <v>0</v>
      </c>
      <c r="M987" s="151">
        <v>0</v>
      </c>
      <c r="N987" s="151">
        <v>0</v>
      </c>
      <c r="O987" s="151">
        <v>0</v>
      </c>
      <c r="P987" s="151">
        <v>0</v>
      </c>
      <c r="Q987" s="151">
        <v>0</v>
      </c>
      <c r="R987" s="151">
        <v>0</v>
      </c>
      <c r="S987" s="152">
        <v>0.015</v>
      </c>
      <c r="T987" s="153">
        <v>0</v>
      </c>
      <c r="U987" s="153">
        <v>6</v>
      </c>
      <c r="V987" s="153">
        <v>6</v>
      </c>
      <c r="W987" s="153">
        <v>0</v>
      </c>
      <c r="X987" s="151">
        <v>6</v>
      </c>
      <c r="Y987" s="154">
        <v>0</v>
      </c>
      <c r="Z987" s="154">
        <v>0</v>
      </c>
      <c r="AA987" s="154">
        <v>0</v>
      </c>
      <c r="AB987" s="155">
        <v>0</v>
      </c>
      <c r="AC987" s="156">
        <v>0</v>
      </c>
      <c r="AD987" s="157">
        <v>0</v>
      </c>
      <c r="AE987" s="158">
        <v>0</v>
      </c>
      <c r="AF987" s="158">
        <v>0</v>
      </c>
      <c r="AG987" s="158">
        <v>0</v>
      </c>
      <c r="AH987" s="158">
        <v>3</v>
      </c>
      <c r="AI987" s="158">
        <v>0</v>
      </c>
      <c r="AJ987" s="155">
        <v>0</v>
      </c>
      <c r="AK987" s="155">
        <v>0</v>
      </c>
      <c r="AL987" s="156">
        <v>0</v>
      </c>
    </row>
    <row r="988" ht="33" spans="1:38">
      <c r="A988" s="166" t="s">
        <v>668</v>
      </c>
      <c r="B988" s="167" t="s">
        <v>1825</v>
      </c>
      <c r="C988" s="167" t="s">
        <v>808</v>
      </c>
      <c r="D988" s="150">
        <v>7117</v>
      </c>
      <c r="E988" s="150">
        <v>200</v>
      </c>
      <c r="F988" s="150">
        <v>119</v>
      </c>
      <c r="G988" s="150">
        <v>1</v>
      </c>
      <c r="H988" s="150">
        <v>0</v>
      </c>
      <c r="I988" s="151">
        <v>8585</v>
      </c>
      <c r="J988" s="151">
        <v>163</v>
      </c>
      <c r="K988" s="151">
        <v>163</v>
      </c>
      <c r="L988" s="151">
        <v>5</v>
      </c>
      <c r="M988" s="151">
        <v>0</v>
      </c>
      <c r="N988" s="151">
        <v>3419</v>
      </c>
      <c r="O988" s="151">
        <v>124</v>
      </c>
      <c r="P988" s="151">
        <v>124</v>
      </c>
      <c r="Q988" s="151">
        <v>39</v>
      </c>
      <c r="R988" s="151">
        <v>1</v>
      </c>
      <c r="S988" s="152">
        <v>0.015</v>
      </c>
      <c r="T988" s="153">
        <v>166973</v>
      </c>
      <c r="U988" s="153">
        <v>3773</v>
      </c>
      <c r="V988" s="153">
        <v>3692</v>
      </c>
      <c r="W988" s="153">
        <v>1</v>
      </c>
      <c r="X988" s="151">
        <v>3285</v>
      </c>
      <c r="Y988" s="154">
        <v>0.0225904787001491</v>
      </c>
      <c r="Z988" s="154">
        <v>0.0281017282562878</v>
      </c>
      <c r="AA988" s="154">
        <v>0.0189866045428072</v>
      </c>
      <c r="AB988" s="155">
        <v>0.0359754314126938</v>
      </c>
      <c r="AC988" s="156">
        <v>0.00911512371348054</v>
      </c>
      <c r="AD988" s="157">
        <v>45331</v>
      </c>
      <c r="AE988" s="158">
        <v>1124</v>
      </c>
      <c r="AF988" s="158">
        <v>1</v>
      </c>
      <c r="AG988" s="158">
        <v>49932</v>
      </c>
      <c r="AH988" s="158">
        <v>1057</v>
      </c>
      <c r="AI988" s="158">
        <v>0</v>
      </c>
      <c r="AJ988" s="155">
        <v>0.0247733339215989</v>
      </c>
      <c r="AK988" s="155">
        <v>0.0211687895537932</v>
      </c>
      <c r="AL988" s="156">
        <v>0.00360454436780575</v>
      </c>
    </row>
    <row r="989" ht="33" spans="1:38">
      <c r="A989" s="166" t="s">
        <v>668</v>
      </c>
      <c r="B989" s="167" t="s">
        <v>1825</v>
      </c>
      <c r="C989" s="167" t="s">
        <v>809</v>
      </c>
      <c r="D989" s="150">
        <v>3582</v>
      </c>
      <c r="E989" s="150">
        <v>72</v>
      </c>
      <c r="F989" s="150">
        <v>56</v>
      </c>
      <c r="G989" s="150">
        <v>1</v>
      </c>
      <c r="H989" s="150">
        <v>0</v>
      </c>
      <c r="I989" s="151">
        <v>4383</v>
      </c>
      <c r="J989" s="151">
        <v>47</v>
      </c>
      <c r="K989" s="151">
        <v>47</v>
      </c>
      <c r="L989" s="151">
        <v>5</v>
      </c>
      <c r="M989" s="151">
        <v>0</v>
      </c>
      <c r="N989" s="151">
        <v>1795</v>
      </c>
      <c r="O989" s="151">
        <v>65</v>
      </c>
      <c r="P989" s="151">
        <v>65</v>
      </c>
      <c r="Q989" s="151">
        <v>22</v>
      </c>
      <c r="R989" s="151">
        <v>0</v>
      </c>
      <c r="S989" s="152">
        <v>0.015</v>
      </c>
      <c r="T989" s="153">
        <v>82772</v>
      </c>
      <c r="U989" s="153">
        <v>1465</v>
      </c>
      <c r="V989" s="153">
        <v>1448</v>
      </c>
      <c r="W989" s="153">
        <v>0</v>
      </c>
      <c r="X989" s="151">
        <v>1283</v>
      </c>
      <c r="Y989" s="154">
        <v>0.0176992219591166</v>
      </c>
      <c r="Z989" s="154">
        <v>0.0201005025125628</v>
      </c>
      <c r="AA989" s="154">
        <v>0.0107232489162674</v>
      </c>
      <c r="AB989" s="155">
        <v>0.0362116991643454</v>
      </c>
      <c r="AC989" s="156">
        <v>0.00937725359629542</v>
      </c>
      <c r="AD989" s="157">
        <v>23514</v>
      </c>
      <c r="AE989" s="158">
        <v>417</v>
      </c>
      <c r="AF989" s="158">
        <v>0</v>
      </c>
      <c r="AG989" s="158">
        <v>24955</v>
      </c>
      <c r="AH989" s="158">
        <v>453</v>
      </c>
      <c r="AI989" s="158">
        <v>0</v>
      </c>
      <c r="AJ989" s="155">
        <v>0.017734115845879</v>
      </c>
      <c r="AK989" s="155">
        <v>0.0181526748146664</v>
      </c>
      <c r="AL989" s="156">
        <v>-0.000418558968787352</v>
      </c>
    </row>
    <row r="990" ht="33" spans="1:38">
      <c r="A990" s="166" t="s">
        <v>668</v>
      </c>
      <c r="B990" s="167" t="s">
        <v>1825</v>
      </c>
      <c r="C990" s="167" t="s">
        <v>810</v>
      </c>
      <c r="D990" s="150">
        <v>2753</v>
      </c>
      <c r="E990" s="150">
        <v>36</v>
      </c>
      <c r="F990" s="150">
        <v>26</v>
      </c>
      <c r="G990" s="150">
        <v>0</v>
      </c>
      <c r="H990" s="150">
        <v>0</v>
      </c>
      <c r="I990" s="151">
        <v>3459</v>
      </c>
      <c r="J990" s="151">
        <v>35</v>
      </c>
      <c r="K990" s="151">
        <v>35</v>
      </c>
      <c r="L990" s="151">
        <v>1</v>
      </c>
      <c r="M990" s="151">
        <v>0</v>
      </c>
      <c r="N990" s="151">
        <v>1405</v>
      </c>
      <c r="O990" s="151">
        <v>34</v>
      </c>
      <c r="P990" s="151">
        <v>34</v>
      </c>
      <c r="Q990" s="151">
        <v>25</v>
      </c>
      <c r="R990" s="151">
        <v>0</v>
      </c>
      <c r="S990" s="152">
        <v>0.015</v>
      </c>
      <c r="T990" s="153">
        <v>63800</v>
      </c>
      <c r="U990" s="153">
        <v>913</v>
      </c>
      <c r="V990" s="153">
        <v>903</v>
      </c>
      <c r="W990" s="153">
        <v>1</v>
      </c>
      <c r="X990" s="151">
        <v>824</v>
      </c>
      <c r="Y990" s="154">
        <v>0.014294670846395</v>
      </c>
      <c r="Z990" s="154">
        <v>0.0130766436614602</v>
      </c>
      <c r="AA990" s="154">
        <v>0.0101185313674472</v>
      </c>
      <c r="AB990" s="155">
        <v>0.0241992882562278</v>
      </c>
      <c r="AC990" s="156">
        <v>0.00295811229401299</v>
      </c>
      <c r="AD990" s="157">
        <v>17968</v>
      </c>
      <c r="AE990" s="158">
        <v>268</v>
      </c>
      <c r="AF990" s="158">
        <v>0</v>
      </c>
      <c r="AG990" s="158">
        <v>19241</v>
      </c>
      <c r="AH990" s="158">
        <v>270</v>
      </c>
      <c r="AI990" s="158">
        <v>1</v>
      </c>
      <c r="AJ990" s="155">
        <v>0.0149154051647373</v>
      </c>
      <c r="AK990" s="155">
        <v>0.0139805623408347</v>
      </c>
      <c r="AL990" s="156">
        <v>0.000934842823902634</v>
      </c>
    </row>
    <row r="991" ht="33" spans="1:38">
      <c r="A991" s="166" t="s">
        <v>668</v>
      </c>
      <c r="B991" s="167" t="s">
        <v>1825</v>
      </c>
      <c r="C991" s="167" t="s">
        <v>811</v>
      </c>
      <c r="D991" s="150">
        <v>4909</v>
      </c>
      <c r="E991" s="150">
        <v>95</v>
      </c>
      <c r="F991" s="150">
        <v>75</v>
      </c>
      <c r="G991" s="150">
        <v>0</v>
      </c>
      <c r="H991" s="150">
        <v>0</v>
      </c>
      <c r="I991" s="151">
        <v>6074</v>
      </c>
      <c r="J991" s="151">
        <v>34</v>
      </c>
      <c r="K991" s="151">
        <v>34</v>
      </c>
      <c r="L991" s="151">
        <v>1</v>
      </c>
      <c r="M991" s="151">
        <v>0</v>
      </c>
      <c r="N991" s="151">
        <v>2272</v>
      </c>
      <c r="O991" s="151">
        <v>48</v>
      </c>
      <c r="P991" s="151">
        <v>48</v>
      </c>
      <c r="Q991" s="151">
        <v>25</v>
      </c>
      <c r="R991" s="151">
        <v>0</v>
      </c>
      <c r="S991" s="152">
        <v>0.015</v>
      </c>
      <c r="T991" s="153">
        <v>113495</v>
      </c>
      <c r="U991" s="153">
        <v>1636</v>
      </c>
      <c r="V991" s="153">
        <v>1616</v>
      </c>
      <c r="W991" s="153">
        <v>1</v>
      </c>
      <c r="X991" s="151">
        <v>1454</v>
      </c>
      <c r="Y991" s="154">
        <v>0.0144059209656813</v>
      </c>
      <c r="Z991" s="154">
        <v>0.0193522102261153</v>
      </c>
      <c r="AA991" s="154">
        <v>0.00559762923938097</v>
      </c>
      <c r="AB991" s="155">
        <v>0.0211267605633803</v>
      </c>
      <c r="AC991" s="156">
        <v>0.0137545809867343</v>
      </c>
      <c r="AD991" s="157">
        <v>31968</v>
      </c>
      <c r="AE991" s="158">
        <v>475</v>
      </c>
      <c r="AF991" s="158">
        <v>0</v>
      </c>
      <c r="AG991" s="158">
        <v>34294</v>
      </c>
      <c r="AH991" s="158">
        <v>488</v>
      </c>
      <c r="AI991" s="158">
        <v>0</v>
      </c>
      <c r="AJ991" s="155">
        <v>0.0148586086086086</v>
      </c>
      <c r="AK991" s="155">
        <v>0.0142298944421765</v>
      </c>
      <c r="AL991" s="156">
        <v>0.000628714166432134</v>
      </c>
    </row>
    <row r="992" ht="33" spans="1:38">
      <c r="A992" s="166" t="s">
        <v>668</v>
      </c>
      <c r="B992" s="167" t="s">
        <v>1825</v>
      </c>
      <c r="C992" s="167" t="s">
        <v>812</v>
      </c>
      <c r="D992" s="150">
        <v>3151</v>
      </c>
      <c r="E992" s="150">
        <v>56</v>
      </c>
      <c r="F992" s="150">
        <v>39</v>
      </c>
      <c r="G992" s="150">
        <v>0</v>
      </c>
      <c r="H992" s="150">
        <v>0</v>
      </c>
      <c r="I992" s="151">
        <v>3868</v>
      </c>
      <c r="J992" s="151">
        <v>41</v>
      </c>
      <c r="K992" s="151">
        <v>41</v>
      </c>
      <c r="L992" s="151">
        <v>5</v>
      </c>
      <c r="M992" s="151">
        <v>0</v>
      </c>
      <c r="N992" s="151">
        <v>1539</v>
      </c>
      <c r="O992" s="151">
        <v>29</v>
      </c>
      <c r="P992" s="151">
        <v>29</v>
      </c>
      <c r="Q992" s="151">
        <v>8</v>
      </c>
      <c r="R992" s="151">
        <v>0</v>
      </c>
      <c r="S992" s="152">
        <v>0.015</v>
      </c>
      <c r="T992" s="153">
        <v>72477</v>
      </c>
      <c r="U992" s="153">
        <v>951</v>
      </c>
      <c r="V992" s="153">
        <v>932</v>
      </c>
      <c r="W992" s="153">
        <v>0</v>
      </c>
      <c r="X992" s="151">
        <v>810</v>
      </c>
      <c r="Y992" s="154">
        <v>0.0131214040316238</v>
      </c>
      <c r="Z992" s="154">
        <v>0.0177721358298953</v>
      </c>
      <c r="AA992" s="154">
        <v>0.0105997931747673</v>
      </c>
      <c r="AB992" s="155">
        <v>0.0188434048083171</v>
      </c>
      <c r="AC992" s="156">
        <v>0.00717234265512795</v>
      </c>
      <c r="AD992" s="157">
        <v>20426</v>
      </c>
      <c r="AE992" s="158">
        <v>284</v>
      </c>
      <c r="AF992" s="158">
        <v>0</v>
      </c>
      <c r="AG992" s="158">
        <v>21921</v>
      </c>
      <c r="AH992" s="158">
        <v>281</v>
      </c>
      <c r="AI992" s="158">
        <v>0</v>
      </c>
      <c r="AJ992" s="155">
        <v>0.0139038480368158</v>
      </c>
      <c r="AK992" s="155">
        <v>0.0128187582683272</v>
      </c>
      <c r="AL992" s="156">
        <v>0.00108508976848865</v>
      </c>
    </row>
    <row r="993" ht="33" spans="1:38">
      <c r="A993" s="166" t="s">
        <v>668</v>
      </c>
      <c r="B993" s="167" t="s">
        <v>1825</v>
      </c>
      <c r="C993" s="167" t="s">
        <v>813</v>
      </c>
      <c r="D993" s="150">
        <v>5244</v>
      </c>
      <c r="E993" s="150">
        <v>63</v>
      </c>
      <c r="F993" s="150">
        <v>39</v>
      </c>
      <c r="G993" s="150">
        <v>0</v>
      </c>
      <c r="H993" s="150">
        <v>0</v>
      </c>
      <c r="I993" s="151">
        <v>5955</v>
      </c>
      <c r="J993" s="151">
        <v>42</v>
      </c>
      <c r="K993" s="151">
        <v>41</v>
      </c>
      <c r="L993" s="151">
        <v>0</v>
      </c>
      <c r="M993" s="151">
        <v>0</v>
      </c>
      <c r="N993" s="151">
        <v>2847</v>
      </c>
      <c r="O993" s="151">
        <v>58</v>
      </c>
      <c r="P993" s="151">
        <v>58</v>
      </c>
      <c r="Q993" s="151">
        <v>5</v>
      </c>
      <c r="R993" s="151">
        <v>0</v>
      </c>
      <c r="S993" s="152">
        <v>0.015</v>
      </c>
      <c r="T993" s="153">
        <v>105898</v>
      </c>
      <c r="U993" s="153">
        <v>1363</v>
      </c>
      <c r="V993" s="153">
        <v>1338</v>
      </c>
      <c r="W993" s="153">
        <v>1</v>
      </c>
      <c r="X993" s="151">
        <v>1107</v>
      </c>
      <c r="Y993" s="154">
        <v>0.01286143269939</v>
      </c>
      <c r="Z993" s="154">
        <v>0.0120137299771167</v>
      </c>
      <c r="AA993" s="154">
        <v>0.00705289672544081</v>
      </c>
      <c r="AB993" s="155">
        <v>0.0203723217421848</v>
      </c>
      <c r="AC993" s="156">
        <v>0.0049608332516759</v>
      </c>
      <c r="AD993" s="157">
        <v>31366</v>
      </c>
      <c r="AE993" s="158">
        <v>427</v>
      </c>
      <c r="AF993" s="158">
        <v>0</v>
      </c>
      <c r="AG993" s="158">
        <v>30665</v>
      </c>
      <c r="AH993" s="158">
        <v>364</v>
      </c>
      <c r="AI993" s="158">
        <v>1</v>
      </c>
      <c r="AJ993" s="155">
        <v>0.0136134668111968</v>
      </c>
      <c r="AK993" s="155">
        <v>0.0118375998695581</v>
      </c>
      <c r="AL993" s="156">
        <v>0.00177586694163871</v>
      </c>
    </row>
    <row r="994" ht="33" spans="1:38">
      <c r="A994" s="166" t="s">
        <v>668</v>
      </c>
      <c r="B994" s="167" t="s">
        <v>1825</v>
      </c>
      <c r="C994" s="167" t="s">
        <v>814</v>
      </c>
      <c r="D994" s="150">
        <v>3440</v>
      </c>
      <c r="E994" s="150">
        <v>45</v>
      </c>
      <c r="F994" s="150">
        <v>29</v>
      </c>
      <c r="G994" s="150">
        <v>0</v>
      </c>
      <c r="H994" s="150">
        <v>0</v>
      </c>
      <c r="I994" s="151">
        <v>4385</v>
      </c>
      <c r="J994" s="151">
        <v>67</v>
      </c>
      <c r="K994" s="151">
        <v>67</v>
      </c>
      <c r="L994" s="151">
        <v>0</v>
      </c>
      <c r="M994" s="151">
        <v>0</v>
      </c>
      <c r="N994" s="151">
        <v>1778</v>
      </c>
      <c r="O994" s="151">
        <v>35</v>
      </c>
      <c r="P994" s="151">
        <v>35</v>
      </c>
      <c r="Q994" s="151">
        <v>23</v>
      </c>
      <c r="R994" s="151">
        <v>0</v>
      </c>
      <c r="S994" s="152">
        <v>0.015</v>
      </c>
      <c r="T994" s="153">
        <v>85197</v>
      </c>
      <c r="U994" s="153">
        <v>1333</v>
      </c>
      <c r="V994" s="153">
        <v>1317</v>
      </c>
      <c r="W994" s="153">
        <v>0</v>
      </c>
      <c r="X994" s="151">
        <v>1190</v>
      </c>
      <c r="Y994" s="154">
        <v>0.0156460908247943</v>
      </c>
      <c r="Z994" s="154">
        <v>0.0130813953488372</v>
      </c>
      <c r="AA994" s="154">
        <v>0.0152793614595211</v>
      </c>
      <c r="AB994" s="155">
        <v>0.0196850393700787</v>
      </c>
      <c r="AC994" s="156">
        <v>-0.00219796611068388</v>
      </c>
      <c r="AD994" s="157">
        <v>23489</v>
      </c>
      <c r="AE994" s="158">
        <v>394</v>
      </c>
      <c r="AF994" s="158">
        <v>0</v>
      </c>
      <c r="AG994" s="158">
        <v>25479</v>
      </c>
      <c r="AH994" s="158">
        <v>408</v>
      </c>
      <c r="AI994" s="158">
        <v>0</v>
      </c>
      <c r="AJ994" s="155">
        <v>0.0167738090169867</v>
      </c>
      <c r="AK994" s="155">
        <v>0.016013187330743</v>
      </c>
      <c r="AL994" s="156">
        <v>0.000760621686243707</v>
      </c>
    </row>
    <row r="995" ht="33" spans="1:38">
      <c r="A995" s="166" t="s">
        <v>668</v>
      </c>
      <c r="B995" s="167" t="s">
        <v>1825</v>
      </c>
      <c r="C995" s="167" t="s">
        <v>815</v>
      </c>
      <c r="D995" s="150">
        <v>2648</v>
      </c>
      <c r="E995" s="150">
        <v>44</v>
      </c>
      <c r="F995" s="150">
        <v>28</v>
      </c>
      <c r="G995" s="150">
        <v>0</v>
      </c>
      <c r="H995" s="150">
        <v>0</v>
      </c>
      <c r="I995" s="151">
        <v>3212</v>
      </c>
      <c r="J995" s="151">
        <v>42</v>
      </c>
      <c r="K995" s="151">
        <v>42</v>
      </c>
      <c r="L995" s="151">
        <v>8</v>
      </c>
      <c r="M995" s="151">
        <v>0</v>
      </c>
      <c r="N995" s="151">
        <v>1340</v>
      </c>
      <c r="O995" s="151">
        <v>28</v>
      </c>
      <c r="P995" s="151">
        <v>28</v>
      </c>
      <c r="Q995" s="151">
        <v>15</v>
      </c>
      <c r="R995" s="151">
        <v>0</v>
      </c>
      <c r="S995" s="152">
        <v>0.015</v>
      </c>
      <c r="T995" s="153">
        <v>60698</v>
      </c>
      <c r="U995" s="153">
        <v>991</v>
      </c>
      <c r="V995" s="153">
        <v>975</v>
      </c>
      <c r="W995" s="153">
        <v>0</v>
      </c>
      <c r="X995" s="151">
        <v>887</v>
      </c>
      <c r="Y995" s="154">
        <v>0.0163267323470296</v>
      </c>
      <c r="Z995" s="154">
        <v>0.0166163141993958</v>
      </c>
      <c r="AA995" s="154">
        <v>0.0130759651307597</v>
      </c>
      <c r="AB995" s="155">
        <v>0.0208955223880597</v>
      </c>
      <c r="AC995" s="156">
        <v>0.00354034906863612</v>
      </c>
      <c r="AD995" s="157">
        <v>16848</v>
      </c>
      <c r="AE995" s="158">
        <v>296</v>
      </c>
      <c r="AF995" s="158">
        <v>0</v>
      </c>
      <c r="AG995" s="158">
        <v>18025</v>
      </c>
      <c r="AH995" s="158">
        <v>301</v>
      </c>
      <c r="AI995" s="158">
        <v>0</v>
      </c>
      <c r="AJ995" s="155">
        <v>0.0175688509021842</v>
      </c>
      <c r="AK995" s="155">
        <v>0.0166990291262136</v>
      </c>
      <c r="AL995" s="156">
        <v>0.000869821775970642</v>
      </c>
    </row>
    <row r="996" ht="33" spans="1:38">
      <c r="A996" s="166" t="s">
        <v>668</v>
      </c>
      <c r="B996" s="167" t="s">
        <v>1825</v>
      </c>
      <c r="C996" s="167" t="s">
        <v>816</v>
      </c>
      <c r="D996" s="150">
        <v>3889</v>
      </c>
      <c r="E996" s="150">
        <v>45</v>
      </c>
      <c r="F996" s="150">
        <v>37</v>
      </c>
      <c r="G996" s="150">
        <v>0</v>
      </c>
      <c r="H996" s="150">
        <v>0</v>
      </c>
      <c r="I996" s="151">
        <v>4888</v>
      </c>
      <c r="J996" s="151">
        <v>41</v>
      </c>
      <c r="K996" s="151">
        <v>41</v>
      </c>
      <c r="L996" s="151">
        <v>12</v>
      </c>
      <c r="M996" s="151">
        <v>0</v>
      </c>
      <c r="N996" s="151">
        <v>1985</v>
      </c>
      <c r="O996" s="151">
        <v>27</v>
      </c>
      <c r="P996" s="151">
        <v>27</v>
      </c>
      <c r="Q996" s="151">
        <v>17</v>
      </c>
      <c r="R996" s="151">
        <v>0</v>
      </c>
      <c r="S996" s="152">
        <v>0.015</v>
      </c>
      <c r="T996" s="153">
        <v>95378</v>
      </c>
      <c r="U996" s="153">
        <v>1014</v>
      </c>
      <c r="V996" s="153">
        <v>1006</v>
      </c>
      <c r="W996" s="153">
        <v>0</v>
      </c>
      <c r="X996" s="151">
        <v>922</v>
      </c>
      <c r="Y996" s="154">
        <v>0.0106313824991088</v>
      </c>
      <c r="Z996" s="154">
        <v>0.0115710979686295</v>
      </c>
      <c r="AA996" s="154">
        <v>0.00838788870703764</v>
      </c>
      <c r="AB996" s="155">
        <v>0.0136020151133501</v>
      </c>
      <c r="AC996" s="156">
        <v>0.00318320926159182</v>
      </c>
      <c r="AD996" s="157">
        <v>25350</v>
      </c>
      <c r="AE996" s="158">
        <v>270</v>
      </c>
      <c r="AF996" s="158">
        <v>0</v>
      </c>
      <c r="AG996" s="158">
        <v>29591</v>
      </c>
      <c r="AH996" s="158">
        <v>328</v>
      </c>
      <c r="AI996" s="158">
        <v>0</v>
      </c>
      <c r="AJ996" s="155">
        <v>0.0106508875739645</v>
      </c>
      <c r="AK996" s="155">
        <v>0.0110844513534521</v>
      </c>
      <c r="AL996" s="156">
        <v>-0.000433563779487566</v>
      </c>
    </row>
    <row r="997" ht="33" spans="1:38">
      <c r="A997" s="166" t="s">
        <v>668</v>
      </c>
      <c r="B997" s="167" t="s">
        <v>1825</v>
      </c>
      <c r="C997" s="167" t="s">
        <v>817</v>
      </c>
      <c r="D997" s="150">
        <v>4261</v>
      </c>
      <c r="E997" s="150">
        <v>55</v>
      </c>
      <c r="F997" s="150">
        <v>39</v>
      </c>
      <c r="G997" s="150">
        <v>0</v>
      </c>
      <c r="H997" s="150">
        <v>0</v>
      </c>
      <c r="I997" s="151">
        <v>5321</v>
      </c>
      <c r="J997" s="151">
        <v>48</v>
      </c>
      <c r="K997" s="151">
        <v>48</v>
      </c>
      <c r="L997" s="151">
        <v>9</v>
      </c>
      <c r="M997" s="151">
        <v>0</v>
      </c>
      <c r="N997" s="151">
        <v>2307</v>
      </c>
      <c r="O997" s="151">
        <v>51</v>
      </c>
      <c r="P997" s="151">
        <v>51</v>
      </c>
      <c r="Q997" s="151">
        <v>19</v>
      </c>
      <c r="R997" s="151">
        <v>0</v>
      </c>
      <c r="S997" s="152">
        <v>0.015</v>
      </c>
      <c r="T997" s="153">
        <v>103044</v>
      </c>
      <c r="U997" s="153">
        <v>1432</v>
      </c>
      <c r="V997" s="153">
        <v>1416</v>
      </c>
      <c r="W997" s="153">
        <v>0</v>
      </c>
      <c r="X997" s="151">
        <v>1291</v>
      </c>
      <c r="Y997" s="154">
        <v>0.0138969760490664</v>
      </c>
      <c r="Z997" s="154">
        <v>0.0129077681295471</v>
      </c>
      <c r="AA997" s="154">
        <v>0.00902086074046232</v>
      </c>
      <c r="AB997" s="155">
        <v>0.0221066319895969</v>
      </c>
      <c r="AC997" s="156">
        <v>0.00388690738908474</v>
      </c>
      <c r="AD997" s="157">
        <v>28949</v>
      </c>
      <c r="AE997" s="158">
        <v>388</v>
      </c>
      <c r="AF997" s="158">
        <v>0</v>
      </c>
      <c r="AG997" s="158">
        <v>31138</v>
      </c>
      <c r="AH997" s="158">
        <v>414</v>
      </c>
      <c r="AI997" s="158">
        <v>0</v>
      </c>
      <c r="AJ997" s="155">
        <v>0.0134028809285295</v>
      </c>
      <c r="AK997" s="155">
        <v>0.0132956516153896</v>
      </c>
      <c r="AL997" s="156">
        <v>0.000107229313139928</v>
      </c>
    </row>
    <row r="998" ht="33" spans="1:38">
      <c r="A998" s="166" t="s">
        <v>668</v>
      </c>
      <c r="B998" s="167" t="s">
        <v>1825</v>
      </c>
      <c r="C998" s="167" t="s">
        <v>818</v>
      </c>
      <c r="D998" s="150">
        <v>3394</v>
      </c>
      <c r="E998" s="150">
        <v>27</v>
      </c>
      <c r="F998" s="150">
        <v>23</v>
      </c>
      <c r="G998" s="150">
        <v>0</v>
      </c>
      <c r="H998" s="150">
        <v>0</v>
      </c>
      <c r="I998" s="151">
        <v>3705</v>
      </c>
      <c r="J998" s="151">
        <v>35</v>
      </c>
      <c r="K998" s="151">
        <v>35</v>
      </c>
      <c r="L998" s="151">
        <v>2</v>
      </c>
      <c r="M998" s="151">
        <v>0</v>
      </c>
      <c r="N998" s="151">
        <v>1724</v>
      </c>
      <c r="O998" s="151">
        <v>21</v>
      </c>
      <c r="P998" s="151">
        <v>21</v>
      </c>
      <c r="Q998" s="151">
        <v>5</v>
      </c>
      <c r="R998" s="151">
        <v>0</v>
      </c>
      <c r="S998" s="152">
        <v>0.015</v>
      </c>
      <c r="T998" s="153">
        <v>68506</v>
      </c>
      <c r="U998" s="153">
        <v>673</v>
      </c>
      <c r="V998" s="153">
        <v>669</v>
      </c>
      <c r="W998" s="153">
        <v>1</v>
      </c>
      <c r="X998" s="151">
        <v>585</v>
      </c>
      <c r="Y998" s="154">
        <v>0.00980935976410825</v>
      </c>
      <c r="Z998" s="154">
        <v>0.0079552150854449</v>
      </c>
      <c r="AA998" s="154">
        <v>0.00944669365721997</v>
      </c>
      <c r="AB998" s="155">
        <v>0.0121809744779582</v>
      </c>
      <c r="AC998" s="156">
        <v>-0.00149147857177507</v>
      </c>
      <c r="AD998" s="157">
        <v>20188</v>
      </c>
      <c r="AE998" s="158">
        <v>163</v>
      </c>
      <c r="AF998" s="158">
        <v>0</v>
      </c>
      <c r="AG998" s="158">
        <v>20215</v>
      </c>
      <c r="AH998" s="158">
        <v>195</v>
      </c>
      <c r="AI998" s="158">
        <v>0</v>
      </c>
      <c r="AJ998" s="155">
        <v>0.00807410342777888</v>
      </c>
      <c r="AK998" s="155">
        <v>0.00964630225080386</v>
      </c>
      <c r="AL998" s="156">
        <v>-0.00157219882302498</v>
      </c>
    </row>
    <row r="999" ht="33" spans="1:38">
      <c r="A999" s="166" t="s">
        <v>668</v>
      </c>
      <c r="B999" s="167" t="s">
        <v>1825</v>
      </c>
      <c r="C999" s="167" t="s">
        <v>819</v>
      </c>
      <c r="D999" s="150">
        <v>2380</v>
      </c>
      <c r="E999" s="150">
        <v>29</v>
      </c>
      <c r="F999" s="150">
        <v>25</v>
      </c>
      <c r="G999" s="150">
        <v>0</v>
      </c>
      <c r="H999" s="150">
        <v>0</v>
      </c>
      <c r="I999" s="151">
        <v>2997</v>
      </c>
      <c r="J999" s="151">
        <v>19</v>
      </c>
      <c r="K999" s="151">
        <v>19</v>
      </c>
      <c r="L999" s="151">
        <v>4</v>
      </c>
      <c r="M999" s="151">
        <v>0</v>
      </c>
      <c r="N999" s="151">
        <v>1118</v>
      </c>
      <c r="O999" s="151">
        <v>34</v>
      </c>
      <c r="P999" s="151">
        <v>34</v>
      </c>
      <c r="Q999" s="151">
        <v>25</v>
      </c>
      <c r="R999" s="151">
        <v>0</v>
      </c>
      <c r="S999" s="152">
        <v>0.015</v>
      </c>
      <c r="T999" s="153">
        <v>55792</v>
      </c>
      <c r="U999" s="153">
        <v>682</v>
      </c>
      <c r="V999" s="153">
        <v>678</v>
      </c>
      <c r="W999" s="153">
        <v>0</v>
      </c>
      <c r="X999" s="151">
        <v>621</v>
      </c>
      <c r="Y999" s="154">
        <v>0.0122239747634069</v>
      </c>
      <c r="Z999" s="154">
        <v>0.0121848739495798</v>
      </c>
      <c r="AA999" s="154">
        <v>0.00633967300633967</v>
      </c>
      <c r="AB999" s="155">
        <v>0.0304114490161002</v>
      </c>
      <c r="AC999" s="156">
        <v>0.00584520094324016</v>
      </c>
      <c r="AD999" s="157">
        <v>15547</v>
      </c>
      <c r="AE999" s="158">
        <v>218</v>
      </c>
      <c r="AF999" s="158">
        <v>0</v>
      </c>
      <c r="AG999" s="158">
        <v>17055</v>
      </c>
      <c r="AH999" s="158">
        <v>216</v>
      </c>
      <c r="AI999" s="158">
        <v>0</v>
      </c>
      <c r="AJ999" s="155">
        <v>0.0140219978130829</v>
      </c>
      <c r="AK999" s="155">
        <v>0.012664907651715</v>
      </c>
      <c r="AL999" s="156">
        <v>0.00135709016136787</v>
      </c>
    </row>
    <row r="1000" ht="33" spans="1:38">
      <c r="A1000" s="166" t="s">
        <v>668</v>
      </c>
      <c r="B1000" s="167" t="s">
        <v>1825</v>
      </c>
      <c r="C1000" s="167" t="s">
        <v>820</v>
      </c>
      <c r="D1000" s="150">
        <v>2594</v>
      </c>
      <c r="E1000" s="150">
        <v>82</v>
      </c>
      <c r="F1000" s="150">
        <v>47</v>
      </c>
      <c r="G1000" s="150">
        <v>0</v>
      </c>
      <c r="H1000" s="150">
        <v>0</v>
      </c>
      <c r="I1000" s="151">
        <v>3176</v>
      </c>
      <c r="J1000" s="151">
        <v>100</v>
      </c>
      <c r="K1000" s="151">
        <v>100</v>
      </c>
      <c r="L1000" s="151">
        <v>1</v>
      </c>
      <c r="M1000" s="151">
        <v>0</v>
      </c>
      <c r="N1000" s="151">
        <v>1278</v>
      </c>
      <c r="O1000" s="151">
        <v>62</v>
      </c>
      <c r="P1000" s="151">
        <v>62</v>
      </c>
      <c r="Q1000" s="151">
        <v>19</v>
      </c>
      <c r="R1000" s="151">
        <v>0</v>
      </c>
      <c r="S1000" s="152">
        <v>0.015</v>
      </c>
      <c r="T1000" s="153">
        <v>60257</v>
      </c>
      <c r="U1000" s="153">
        <v>1641</v>
      </c>
      <c r="V1000" s="153">
        <v>1605</v>
      </c>
      <c r="W1000" s="153">
        <v>2</v>
      </c>
      <c r="X1000" s="151">
        <v>1385</v>
      </c>
      <c r="Y1000" s="154">
        <v>0.0272001593175897</v>
      </c>
      <c r="Z1000" s="154">
        <v>0.0316114109483423</v>
      </c>
      <c r="AA1000" s="154">
        <v>0.0314861460957179</v>
      </c>
      <c r="AB1000" s="155">
        <v>0.0485133020344288</v>
      </c>
      <c r="AC1000" s="156">
        <v>0.000125264852624443</v>
      </c>
      <c r="AD1000" s="157">
        <v>16731</v>
      </c>
      <c r="AE1000" s="158">
        <v>521</v>
      </c>
      <c r="AF1000" s="158">
        <v>1</v>
      </c>
      <c r="AG1000" s="158">
        <v>18183</v>
      </c>
      <c r="AH1000" s="158">
        <v>495</v>
      </c>
      <c r="AI1000" s="158">
        <v>1</v>
      </c>
      <c r="AJ1000" s="155">
        <v>0.0310800310800311</v>
      </c>
      <c r="AK1000" s="155">
        <v>0.0271682340647858</v>
      </c>
      <c r="AL1000" s="156">
        <v>0.00391179701524529</v>
      </c>
    </row>
    <row r="1001" ht="33" spans="1:38">
      <c r="A1001" s="166" t="s">
        <v>668</v>
      </c>
      <c r="B1001" s="167" t="s">
        <v>1825</v>
      </c>
      <c r="C1001" s="167" t="s">
        <v>821</v>
      </c>
      <c r="D1001" s="150">
        <v>3227</v>
      </c>
      <c r="E1001" s="150">
        <v>64</v>
      </c>
      <c r="F1001" s="150">
        <v>51</v>
      </c>
      <c r="G1001" s="150">
        <v>0</v>
      </c>
      <c r="H1001" s="150">
        <v>0</v>
      </c>
      <c r="I1001" s="151">
        <v>4373</v>
      </c>
      <c r="J1001" s="151">
        <v>43</v>
      </c>
      <c r="K1001" s="151">
        <v>43</v>
      </c>
      <c r="L1001" s="151">
        <v>1</v>
      </c>
      <c r="M1001" s="151">
        <v>0</v>
      </c>
      <c r="N1001" s="151">
        <v>1642</v>
      </c>
      <c r="O1001" s="151">
        <v>47</v>
      </c>
      <c r="P1001" s="151">
        <v>47</v>
      </c>
      <c r="Q1001" s="151">
        <v>20</v>
      </c>
      <c r="R1001" s="151">
        <v>0</v>
      </c>
      <c r="S1001" s="152">
        <v>0.015</v>
      </c>
      <c r="T1001" s="153">
        <v>80476</v>
      </c>
      <c r="U1001" s="153">
        <v>1221</v>
      </c>
      <c r="V1001" s="153">
        <v>1208</v>
      </c>
      <c r="W1001" s="153">
        <v>0</v>
      </c>
      <c r="X1001" s="151">
        <v>1072</v>
      </c>
      <c r="Y1001" s="154">
        <v>0.0151722252597048</v>
      </c>
      <c r="Z1001" s="154">
        <v>0.0198326619150914</v>
      </c>
      <c r="AA1001" s="154">
        <v>0.00983306654470615</v>
      </c>
      <c r="AB1001" s="155">
        <v>0.0286236297198538</v>
      </c>
      <c r="AC1001" s="156">
        <v>0.00999959537038527</v>
      </c>
      <c r="AD1001" s="157">
        <v>22006</v>
      </c>
      <c r="AE1001" s="158">
        <v>353</v>
      </c>
      <c r="AF1001" s="158">
        <v>0</v>
      </c>
      <c r="AG1001" s="158">
        <v>24146</v>
      </c>
      <c r="AH1001" s="158">
        <v>360</v>
      </c>
      <c r="AI1001" s="158">
        <v>0</v>
      </c>
      <c r="AJ1001" s="155">
        <v>0.0160410797055349</v>
      </c>
      <c r="AK1001" s="155">
        <v>0.0149093017477015</v>
      </c>
      <c r="AL1001" s="156">
        <v>0.00113177795783337</v>
      </c>
    </row>
    <row r="1002" ht="33" spans="1:38">
      <c r="A1002" s="166" t="s">
        <v>668</v>
      </c>
      <c r="B1002" s="167" t="s">
        <v>1825</v>
      </c>
      <c r="C1002" s="167" t="s">
        <v>822</v>
      </c>
      <c r="D1002" s="150">
        <v>2868</v>
      </c>
      <c r="E1002" s="150">
        <v>36</v>
      </c>
      <c r="F1002" s="150">
        <v>28</v>
      </c>
      <c r="G1002" s="150">
        <v>0</v>
      </c>
      <c r="H1002" s="150">
        <v>0</v>
      </c>
      <c r="I1002" s="151">
        <v>3282</v>
      </c>
      <c r="J1002" s="151">
        <v>32</v>
      </c>
      <c r="K1002" s="151">
        <v>32</v>
      </c>
      <c r="L1002" s="151">
        <v>6</v>
      </c>
      <c r="M1002" s="151">
        <v>0</v>
      </c>
      <c r="N1002" s="151">
        <v>1325</v>
      </c>
      <c r="O1002" s="151">
        <v>39</v>
      </c>
      <c r="P1002" s="151">
        <v>39</v>
      </c>
      <c r="Q1002" s="151">
        <v>23</v>
      </c>
      <c r="R1002" s="151">
        <v>0</v>
      </c>
      <c r="S1002" s="152">
        <v>0.015</v>
      </c>
      <c r="T1002" s="153">
        <v>62682</v>
      </c>
      <c r="U1002" s="153">
        <v>853</v>
      </c>
      <c r="V1002" s="153">
        <v>845</v>
      </c>
      <c r="W1002" s="153">
        <v>0</v>
      </c>
      <c r="X1002" s="151">
        <v>767</v>
      </c>
      <c r="Y1002" s="154">
        <v>0.0136083724195144</v>
      </c>
      <c r="Z1002" s="154">
        <v>0.0125523012552301</v>
      </c>
      <c r="AA1002" s="154">
        <v>0.00975015234613041</v>
      </c>
      <c r="AB1002" s="155">
        <v>0.0294339622641509</v>
      </c>
      <c r="AC1002" s="156">
        <v>0.00280214890909972</v>
      </c>
      <c r="AD1002" s="157">
        <v>17586</v>
      </c>
      <c r="AE1002" s="158">
        <v>261</v>
      </c>
      <c r="AF1002" s="158">
        <v>0</v>
      </c>
      <c r="AG1002" s="158">
        <v>19250</v>
      </c>
      <c r="AH1002" s="158">
        <v>277</v>
      </c>
      <c r="AI1002" s="158">
        <v>0</v>
      </c>
      <c r="AJ1002" s="155">
        <v>0.0148413510747185</v>
      </c>
      <c r="AK1002" s="155">
        <v>0.0143896103896104</v>
      </c>
      <c r="AL1002" s="156">
        <v>0.000451740685108136</v>
      </c>
    </row>
    <row r="1003" ht="33" spans="1:38">
      <c r="A1003" s="166" t="s">
        <v>668</v>
      </c>
      <c r="B1003" s="167" t="s">
        <v>1825</v>
      </c>
      <c r="C1003" s="167" t="s">
        <v>823</v>
      </c>
      <c r="D1003" s="150">
        <v>2836</v>
      </c>
      <c r="E1003" s="150">
        <v>42</v>
      </c>
      <c r="F1003" s="150">
        <v>31</v>
      </c>
      <c r="G1003" s="150">
        <v>1</v>
      </c>
      <c r="H1003" s="150">
        <v>0</v>
      </c>
      <c r="I1003" s="151">
        <v>3271</v>
      </c>
      <c r="J1003" s="151">
        <v>26</v>
      </c>
      <c r="K1003" s="151">
        <v>26</v>
      </c>
      <c r="L1003" s="151">
        <v>0</v>
      </c>
      <c r="M1003" s="151">
        <v>0</v>
      </c>
      <c r="N1003" s="151">
        <v>1323</v>
      </c>
      <c r="O1003" s="151">
        <v>28</v>
      </c>
      <c r="P1003" s="151">
        <v>28</v>
      </c>
      <c r="Q1003" s="151">
        <v>14</v>
      </c>
      <c r="R1003" s="151">
        <v>0</v>
      </c>
      <c r="S1003" s="152">
        <v>0.015</v>
      </c>
      <c r="T1003" s="153">
        <v>62361</v>
      </c>
      <c r="U1003" s="153">
        <v>883</v>
      </c>
      <c r="V1003" s="153">
        <v>872</v>
      </c>
      <c r="W1003" s="153">
        <v>0</v>
      </c>
      <c r="X1003" s="151">
        <v>795</v>
      </c>
      <c r="Y1003" s="154">
        <v>0.0141594907073331</v>
      </c>
      <c r="Z1003" s="154">
        <v>0.0148095909732017</v>
      </c>
      <c r="AA1003" s="154">
        <v>0.00794863955976765</v>
      </c>
      <c r="AB1003" s="155">
        <v>0.0211640211640212</v>
      </c>
      <c r="AC1003" s="156">
        <v>0.00686095141343404</v>
      </c>
      <c r="AD1003" s="157">
        <v>17324</v>
      </c>
      <c r="AE1003" s="158">
        <v>245</v>
      </c>
      <c r="AF1003" s="158">
        <v>0</v>
      </c>
      <c r="AG1003" s="158">
        <v>18623</v>
      </c>
      <c r="AH1003" s="158">
        <v>271</v>
      </c>
      <c r="AI1003" s="158">
        <v>0</v>
      </c>
      <c r="AJ1003" s="155">
        <v>0.014142230431771</v>
      </c>
      <c r="AK1003" s="155">
        <v>0.0145518981904097</v>
      </c>
      <c r="AL1003" s="156">
        <v>-0.000409667758638755</v>
      </c>
    </row>
    <row r="1004" ht="33" spans="1:38">
      <c r="A1004" s="166" t="s">
        <v>668</v>
      </c>
      <c r="B1004" s="167" t="s">
        <v>1825</v>
      </c>
      <c r="C1004" s="167" t="s">
        <v>824</v>
      </c>
      <c r="D1004" s="150">
        <v>1816</v>
      </c>
      <c r="E1004" s="150">
        <v>29</v>
      </c>
      <c r="F1004" s="150">
        <v>21</v>
      </c>
      <c r="G1004" s="150">
        <v>0</v>
      </c>
      <c r="H1004" s="150">
        <v>0</v>
      </c>
      <c r="I1004" s="151">
        <v>2245</v>
      </c>
      <c r="J1004" s="151">
        <v>18</v>
      </c>
      <c r="K1004" s="151">
        <v>18</v>
      </c>
      <c r="L1004" s="151">
        <v>1</v>
      </c>
      <c r="M1004" s="151">
        <v>0</v>
      </c>
      <c r="N1004" s="151">
        <v>862</v>
      </c>
      <c r="O1004" s="151">
        <v>9</v>
      </c>
      <c r="P1004" s="151">
        <v>9</v>
      </c>
      <c r="Q1004" s="151">
        <v>2</v>
      </c>
      <c r="R1004" s="151">
        <v>0</v>
      </c>
      <c r="S1004" s="152">
        <v>0.015</v>
      </c>
      <c r="T1004" s="153">
        <v>42447</v>
      </c>
      <c r="U1004" s="153">
        <v>518</v>
      </c>
      <c r="V1004" s="153">
        <v>510</v>
      </c>
      <c r="W1004" s="153">
        <v>1</v>
      </c>
      <c r="X1004" s="151">
        <v>462</v>
      </c>
      <c r="Y1004" s="154">
        <v>0.0121798949277923</v>
      </c>
      <c r="Z1004" s="154">
        <v>0.0159691629955947</v>
      </c>
      <c r="AA1004" s="154">
        <v>0.00801781737193764</v>
      </c>
      <c r="AB1004" s="155">
        <v>0.0104408352668213</v>
      </c>
      <c r="AC1004" s="156">
        <v>0.00795134562365707</v>
      </c>
      <c r="AD1004" s="157">
        <v>11619</v>
      </c>
      <c r="AE1004" s="158">
        <v>150</v>
      </c>
      <c r="AF1004" s="158">
        <v>0</v>
      </c>
      <c r="AG1004" s="158">
        <v>12888</v>
      </c>
      <c r="AH1004" s="158">
        <v>158</v>
      </c>
      <c r="AI1004" s="158">
        <v>0</v>
      </c>
      <c r="AJ1004" s="155">
        <v>0.0129098889749548</v>
      </c>
      <c r="AK1004" s="155">
        <v>0.0122594661700807</v>
      </c>
      <c r="AL1004" s="156">
        <v>0.000650422804874122</v>
      </c>
    </row>
    <row r="1005" ht="33" spans="1:38">
      <c r="A1005" s="166" t="s">
        <v>668</v>
      </c>
      <c r="B1005" s="167" t="s">
        <v>1825</v>
      </c>
      <c r="C1005" s="167" t="s">
        <v>825</v>
      </c>
      <c r="D1005" s="150">
        <v>1867</v>
      </c>
      <c r="E1005" s="150">
        <v>29</v>
      </c>
      <c r="F1005" s="150">
        <v>22</v>
      </c>
      <c r="G1005" s="150">
        <v>1</v>
      </c>
      <c r="H1005" s="150">
        <v>0</v>
      </c>
      <c r="I1005" s="151">
        <v>2231</v>
      </c>
      <c r="J1005" s="151">
        <v>23</v>
      </c>
      <c r="K1005" s="151">
        <v>23</v>
      </c>
      <c r="L1005" s="151">
        <v>4</v>
      </c>
      <c r="M1005" s="151">
        <v>0</v>
      </c>
      <c r="N1005" s="151">
        <v>862</v>
      </c>
      <c r="O1005" s="151">
        <v>30</v>
      </c>
      <c r="P1005" s="151">
        <v>30</v>
      </c>
      <c r="Q1005" s="151">
        <v>22</v>
      </c>
      <c r="R1005" s="151">
        <v>0</v>
      </c>
      <c r="S1005" s="152">
        <v>0.015</v>
      </c>
      <c r="T1005" s="153">
        <v>43400</v>
      </c>
      <c r="U1005" s="153">
        <v>755</v>
      </c>
      <c r="V1005" s="153">
        <v>748</v>
      </c>
      <c r="W1005" s="153">
        <v>0</v>
      </c>
      <c r="X1005" s="151">
        <v>697</v>
      </c>
      <c r="Y1005" s="154">
        <v>0.0173963133640553</v>
      </c>
      <c r="Z1005" s="154">
        <v>0.015532940546331</v>
      </c>
      <c r="AA1005" s="154">
        <v>0.0103092783505155</v>
      </c>
      <c r="AB1005" s="155">
        <v>0.0348027842227378</v>
      </c>
      <c r="AC1005" s="156">
        <v>0.00522366219581555</v>
      </c>
      <c r="AD1005" s="157">
        <v>11847</v>
      </c>
      <c r="AE1005" s="158">
        <v>232</v>
      </c>
      <c r="AF1005" s="158">
        <v>0</v>
      </c>
      <c r="AG1005" s="158">
        <v>13302</v>
      </c>
      <c r="AH1005" s="158">
        <v>238</v>
      </c>
      <c r="AI1005" s="158">
        <v>0</v>
      </c>
      <c r="AJ1005" s="155">
        <v>0.0195830167975015</v>
      </c>
      <c r="AK1005" s="155">
        <v>0.0178920463088257</v>
      </c>
      <c r="AL1005" s="156">
        <v>0.00169097048867574</v>
      </c>
    </row>
    <row r="1006" ht="33" spans="1:38">
      <c r="A1006" s="166" t="s">
        <v>668</v>
      </c>
      <c r="B1006" s="167" t="s">
        <v>1825</v>
      </c>
      <c r="C1006" s="167" t="s">
        <v>826</v>
      </c>
      <c r="D1006" s="150">
        <v>8186</v>
      </c>
      <c r="E1006" s="150">
        <v>142</v>
      </c>
      <c r="F1006" s="150">
        <v>97</v>
      </c>
      <c r="G1006" s="150">
        <v>0</v>
      </c>
      <c r="H1006" s="150">
        <v>0</v>
      </c>
      <c r="I1006" s="151">
        <v>9936</v>
      </c>
      <c r="J1006" s="151">
        <v>128</v>
      </c>
      <c r="K1006" s="151">
        <v>128</v>
      </c>
      <c r="L1006" s="151">
        <v>28</v>
      </c>
      <c r="M1006" s="151">
        <v>0</v>
      </c>
      <c r="N1006" s="151">
        <v>3680</v>
      </c>
      <c r="O1006" s="151">
        <v>148</v>
      </c>
      <c r="P1006" s="151">
        <v>148</v>
      </c>
      <c r="Q1006" s="151">
        <v>34</v>
      </c>
      <c r="R1006" s="151">
        <v>0</v>
      </c>
      <c r="S1006" s="152">
        <v>0.015</v>
      </c>
      <c r="T1006" s="153">
        <v>191393</v>
      </c>
      <c r="U1006" s="153">
        <v>2974</v>
      </c>
      <c r="V1006" s="153">
        <v>2929</v>
      </c>
      <c r="W1006" s="153">
        <v>1</v>
      </c>
      <c r="X1006" s="151">
        <v>2582</v>
      </c>
      <c r="Y1006" s="154">
        <v>0.0155334834607326</v>
      </c>
      <c r="Z1006" s="154">
        <v>0.0173466894698265</v>
      </c>
      <c r="AA1006" s="154">
        <v>0.0128824476650564</v>
      </c>
      <c r="AB1006" s="155">
        <v>0.0402173913043478</v>
      </c>
      <c r="AC1006" s="156">
        <v>0.00446424180477017</v>
      </c>
      <c r="AD1006" s="157">
        <v>52114</v>
      </c>
      <c r="AE1006" s="158">
        <v>996</v>
      </c>
      <c r="AF1006" s="158">
        <v>0</v>
      </c>
      <c r="AG1006" s="158">
        <v>58989</v>
      </c>
      <c r="AH1006" s="158">
        <v>878</v>
      </c>
      <c r="AI1006" s="158">
        <v>0</v>
      </c>
      <c r="AJ1006" s="155">
        <v>0.0191119468856737</v>
      </c>
      <c r="AK1006" s="155">
        <v>0.0148841309396667</v>
      </c>
      <c r="AL1006" s="156">
        <v>0.004227815946007</v>
      </c>
    </row>
    <row r="1007" ht="33" spans="1:38">
      <c r="A1007" s="166" t="s">
        <v>668</v>
      </c>
      <c r="B1007" s="167" t="s">
        <v>1825</v>
      </c>
      <c r="C1007" s="167" t="s">
        <v>827</v>
      </c>
      <c r="D1007" s="150">
        <v>2575</v>
      </c>
      <c r="E1007" s="150">
        <v>37</v>
      </c>
      <c r="F1007" s="150">
        <v>25</v>
      </c>
      <c r="G1007" s="150">
        <v>0</v>
      </c>
      <c r="H1007" s="150">
        <v>0</v>
      </c>
      <c r="I1007" s="151">
        <v>2951</v>
      </c>
      <c r="J1007" s="151">
        <v>37</v>
      </c>
      <c r="K1007" s="151">
        <v>37</v>
      </c>
      <c r="L1007" s="151">
        <v>2</v>
      </c>
      <c r="M1007" s="151">
        <v>0</v>
      </c>
      <c r="N1007" s="151">
        <v>1134</v>
      </c>
      <c r="O1007" s="151">
        <v>19</v>
      </c>
      <c r="P1007" s="151">
        <v>19</v>
      </c>
      <c r="Q1007" s="151">
        <v>8</v>
      </c>
      <c r="R1007" s="151">
        <v>0</v>
      </c>
      <c r="S1007" s="152">
        <v>0.015</v>
      </c>
      <c r="T1007" s="153">
        <v>57479</v>
      </c>
      <c r="U1007" s="153">
        <v>711</v>
      </c>
      <c r="V1007" s="153">
        <v>699</v>
      </c>
      <c r="W1007" s="153">
        <v>0</v>
      </c>
      <c r="X1007" s="151">
        <v>622</v>
      </c>
      <c r="Y1007" s="154">
        <v>0.0123697350336645</v>
      </c>
      <c r="Z1007" s="154">
        <v>0.014368932038835</v>
      </c>
      <c r="AA1007" s="154">
        <v>0.0125381226702813</v>
      </c>
      <c r="AB1007" s="155">
        <v>0.0167548500881834</v>
      </c>
      <c r="AC1007" s="156">
        <v>0.00183080936855369</v>
      </c>
      <c r="AD1007" s="157">
        <v>15647</v>
      </c>
      <c r="AE1007" s="158">
        <v>186</v>
      </c>
      <c r="AF1007" s="158">
        <v>0</v>
      </c>
      <c r="AG1007" s="158">
        <v>17775</v>
      </c>
      <c r="AH1007" s="158">
        <v>210</v>
      </c>
      <c r="AI1007" s="158">
        <v>0</v>
      </c>
      <c r="AJ1007" s="155">
        <v>0.0118872627340704</v>
      </c>
      <c r="AK1007" s="155">
        <v>0.0118143459915612</v>
      </c>
      <c r="AL1007" s="156">
        <v>7.29167425092478e-5</v>
      </c>
    </row>
    <row r="1008" ht="33" spans="1:38">
      <c r="A1008" s="166" t="s">
        <v>668</v>
      </c>
      <c r="B1008" s="167" t="s">
        <v>1825</v>
      </c>
      <c r="C1008" s="167" t="s">
        <v>828</v>
      </c>
      <c r="D1008" s="150">
        <v>3031</v>
      </c>
      <c r="E1008" s="150">
        <v>67</v>
      </c>
      <c r="F1008" s="150">
        <v>48</v>
      </c>
      <c r="G1008" s="150">
        <v>0</v>
      </c>
      <c r="H1008" s="150">
        <v>0</v>
      </c>
      <c r="I1008" s="151">
        <v>3568</v>
      </c>
      <c r="J1008" s="151">
        <v>60</v>
      </c>
      <c r="K1008" s="151">
        <v>60</v>
      </c>
      <c r="L1008" s="151">
        <v>1</v>
      </c>
      <c r="M1008" s="151">
        <v>0</v>
      </c>
      <c r="N1008" s="151">
        <v>1289</v>
      </c>
      <c r="O1008" s="151">
        <v>54</v>
      </c>
      <c r="P1008" s="151">
        <v>54</v>
      </c>
      <c r="Q1008" s="151">
        <v>11</v>
      </c>
      <c r="R1008" s="151">
        <v>0</v>
      </c>
      <c r="S1008" s="152">
        <v>0.015</v>
      </c>
      <c r="T1008" s="153">
        <v>67553</v>
      </c>
      <c r="U1008" s="153">
        <v>1524</v>
      </c>
      <c r="V1008" s="153">
        <v>1505</v>
      </c>
      <c r="W1008" s="153">
        <v>0</v>
      </c>
      <c r="X1008" s="151">
        <v>1337</v>
      </c>
      <c r="Y1008" s="154">
        <v>0.0225600639497876</v>
      </c>
      <c r="Z1008" s="154">
        <v>0.02210491586935</v>
      </c>
      <c r="AA1008" s="154">
        <v>0.0168161434977578</v>
      </c>
      <c r="AB1008" s="155">
        <v>0.0418929402637704</v>
      </c>
      <c r="AC1008" s="156">
        <v>0.0052887723715922</v>
      </c>
      <c r="AD1008" s="157">
        <v>18875</v>
      </c>
      <c r="AE1008" s="158">
        <v>468</v>
      </c>
      <c r="AF1008" s="158">
        <v>0</v>
      </c>
      <c r="AG1008" s="158">
        <v>21080</v>
      </c>
      <c r="AH1008" s="158">
        <v>444</v>
      </c>
      <c r="AI1008" s="158">
        <v>0</v>
      </c>
      <c r="AJ1008" s="155">
        <v>0.024794701986755</v>
      </c>
      <c r="AK1008" s="155">
        <v>0.0210626185958254</v>
      </c>
      <c r="AL1008" s="156">
        <v>0.00373208339092954</v>
      </c>
    </row>
    <row r="1009" ht="33" spans="1:38">
      <c r="A1009" s="166" t="s">
        <v>668</v>
      </c>
      <c r="B1009" s="167" t="s">
        <v>1825</v>
      </c>
      <c r="C1009" s="167" t="s">
        <v>829</v>
      </c>
      <c r="D1009" s="150">
        <v>3166</v>
      </c>
      <c r="E1009" s="150">
        <v>39</v>
      </c>
      <c r="F1009" s="150">
        <v>30</v>
      </c>
      <c r="G1009" s="150">
        <v>0</v>
      </c>
      <c r="H1009" s="150">
        <v>0</v>
      </c>
      <c r="I1009" s="151">
        <v>3777</v>
      </c>
      <c r="J1009" s="151">
        <v>30</v>
      </c>
      <c r="K1009" s="151">
        <v>30</v>
      </c>
      <c r="L1009" s="151">
        <v>7</v>
      </c>
      <c r="M1009" s="151">
        <v>0</v>
      </c>
      <c r="N1009" s="151">
        <v>1639</v>
      </c>
      <c r="O1009" s="151">
        <v>28</v>
      </c>
      <c r="P1009" s="151">
        <v>28</v>
      </c>
      <c r="Q1009" s="151">
        <v>11</v>
      </c>
      <c r="R1009" s="151">
        <v>0</v>
      </c>
      <c r="S1009" s="152">
        <v>0.015</v>
      </c>
      <c r="T1009" s="153">
        <v>73635</v>
      </c>
      <c r="U1009" s="153">
        <v>862</v>
      </c>
      <c r="V1009" s="153">
        <v>853</v>
      </c>
      <c r="W1009" s="153">
        <v>0</v>
      </c>
      <c r="X1009" s="151">
        <v>771</v>
      </c>
      <c r="Y1009" s="154">
        <v>0.0117063896244992</v>
      </c>
      <c r="Z1009" s="154">
        <v>0.0123183828174352</v>
      </c>
      <c r="AA1009" s="154">
        <v>0.0079428117553614</v>
      </c>
      <c r="AB1009" s="155">
        <v>0.0170835875533862</v>
      </c>
      <c r="AC1009" s="156">
        <v>0.00437557106207385</v>
      </c>
      <c r="AD1009" s="157">
        <v>20375</v>
      </c>
      <c r="AE1009" s="158">
        <v>239</v>
      </c>
      <c r="AF1009" s="158">
        <v>0</v>
      </c>
      <c r="AG1009" s="158">
        <v>22805</v>
      </c>
      <c r="AH1009" s="158">
        <v>244</v>
      </c>
      <c r="AI1009" s="158">
        <v>0</v>
      </c>
      <c r="AJ1009" s="155">
        <v>0.0117300613496933</v>
      </c>
      <c r="AK1009" s="155">
        <v>0.010699408024556</v>
      </c>
      <c r="AL1009" s="156">
        <v>0.00103065332513723</v>
      </c>
    </row>
    <row r="1010" ht="33" spans="1:38">
      <c r="A1010" s="166" t="s">
        <v>668</v>
      </c>
      <c r="B1010" s="167" t="s">
        <v>1825</v>
      </c>
      <c r="C1010" s="167" t="s">
        <v>830</v>
      </c>
      <c r="D1010" s="150">
        <v>3495</v>
      </c>
      <c r="E1010" s="150">
        <v>41</v>
      </c>
      <c r="F1010" s="150">
        <v>37</v>
      </c>
      <c r="G1010" s="150">
        <v>0</v>
      </c>
      <c r="H1010" s="150">
        <v>0</v>
      </c>
      <c r="I1010" s="151">
        <v>3986</v>
      </c>
      <c r="J1010" s="151">
        <v>42</v>
      </c>
      <c r="K1010" s="151">
        <v>42</v>
      </c>
      <c r="L1010" s="151">
        <v>1</v>
      </c>
      <c r="M1010" s="151">
        <v>0</v>
      </c>
      <c r="N1010" s="151">
        <v>1543</v>
      </c>
      <c r="O1010" s="151">
        <v>24</v>
      </c>
      <c r="P1010" s="151">
        <v>24</v>
      </c>
      <c r="Q1010" s="151">
        <v>17</v>
      </c>
      <c r="R1010" s="151">
        <v>0</v>
      </c>
      <c r="S1010" s="152">
        <v>0.015</v>
      </c>
      <c r="T1010" s="153">
        <v>81184</v>
      </c>
      <c r="U1010" s="153">
        <v>900</v>
      </c>
      <c r="V1010" s="153">
        <v>896</v>
      </c>
      <c r="W1010" s="153">
        <v>0</v>
      </c>
      <c r="X1010" s="151">
        <v>799</v>
      </c>
      <c r="Y1010" s="154">
        <v>0.0110859282617264</v>
      </c>
      <c r="Z1010" s="154">
        <v>0.0117310443490701</v>
      </c>
      <c r="AA1010" s="154">
        <v>0.0105368790767687</v>
      </c>
      <c r="AB1010" s="155">
        <v>0.0155541153596889</v>
      </c>
      <c r="AC1010" s="156">
        <v>0.00119416527230141</v>
      </c>
      <c r="AD1010" s="157">
        <v>21849</v>
      </c>
      <c r="AE1010" s="158">
        <v>274</v>
      </c>
      <c r="AF1010" s="158">
        <v>0</v>
      </c>
      <c r="AG1010" s="158">
        <v>25180</v>
      </c>
      <c r="AH1010" s="158">
        <v>258</v>
      </c>
      <c r="AI1010" s="158">
        <v>0</v>
      </c>
      <c r="AJ1010" s="155">
        <v>0.0125406197079958</v>
      </c>
      <c r="AK1010" s="155">
        <v>0.0102462271644162</v>
      </c>
      <c r="AL1010" s="156">
        <v>0.00229439254357959</v>
      </c>
    </row>
    <row r="1011" ht="33" spans="1:38">
      <c r="A1011" s="166" t="s">
        <v>668</v>
      </c>
      <c r="B1011" s="167" t="s">
        <v>1825</v>
      </c>
      <c r="C1011" s="167" t="s">
        <v>831</v>
      </c>
      <c r="D1011" s="150">
        <v>2583</v>
      </c>
      <c r="E1011" s="150">
        <v>17</v>
      </c>
      <c r="F1011" s="150">
        <v>8</v>
      </c>
      <c r="G1011" s="150">
        <v>0</v>
      </c>
      <c r="H1011" s="150">
        <v>0</v>
      </c>
      <c r="I1011" s="151">
        <v>3069</v>
      </c>
      <c r="J1011" s="151">
        <v>42</v>
      </c>
      <c r="K1011" s="151">
        <v>42</v>
      </c>
      <c r="L1011" s="151">
        <v>0</v>
      </c>
      <c r="M1011" s="151">
        <v>0</v>
      </c>
      <c r="N1011" s="151">
        <v>1269</v>
      </c>
      <c r="O1011" s="151">
        <v>26</v>
      </c>
      <c r="P1011" s="151">
        <v>26</v>
      </c>
      <c r="Q1011" s="151">
        <v>5</v>
      </c>
      <c r="R1011" s="151">
        <v>0</v>
      </c>
      <c r="S1011" s="152">
        <v>0.015</v>
      </c>
      <c r="T1011" s="153">
        <v>60434</v>
      </c>
      <c r="U1011" s="153">
        <v>714</v>
      </c>
      <c r="V1011" s="153">
        <v>704</v>
      </c>
      <c r="W1011" s="153">
        <v>0</v>
      </c>
      <c r="X1011" s="151">
        <v>618</v>
      </c>
      <c r="Y1011" s="154">
        <v>0.011814541483271</v>
      </c>
      <c r="Z1011" s="154">
        <v>0.00658149438637244</v>
      </c>
      <c r="AA1011" s="154">
        <v>0.0136852394916911</v>
      </c>
      <c r="AB1011" s="155">
        <v>0.020488573680063</v>
      </c>
      <c r="AC1011" s="156">
        <v>-0.00710374510531867</v>
      </c>
      <c r="AD1011" s="157">
        <v>16632</v>
      </c>
      <c r="AE1011" s="158">
        <v>214</v>
      </c>
      <c r="AF1011" s="158">
        <v>0</v>
      </c>
      <c r="AG1011" s="158">
        <v>18581</v>
      </c>
      <c r="AH1011" s="158">
        <v>200</v>
      </c>
      <c r="AI1011" s="158">
        <v>0</v>
      </c>
      <c r="AJ1011" s="155">
        <v>0.0128667628667629</v>
      </c>
      <c r="AK1011" s="155">
        <v>0.0107636833324364</v>
      </c>
      <c r="AL1011" s="156">
        <v>0.00210307953432651</v>
      </c>
    </row>
    <row r="1012" ht="33" spans="1:38">
      <c r="A1012" s="166" t="s">
        <v>668</v>
      </c>
      <c r="B1012" s="167" t="s">
        <v>1825</v>
      </c>
      <c r="C1012" s="167" t="s">
        <v>832</v>
      </c>
      <c r="D1012" s="150">
        <v>1250</v>
      </c>
      <c r="E1012" s="150">
        <v>22</v>
      </c>
      <c r="F1012" s="150">
        <v>14</v>
      </c>
      <c r="G1012" s="150">
        <v>0</v>
      </c>
      <c r="H1012" s="150">
        <v>0</v>
      </c>
      <c r="I1012" s="151">
        <v>1374</v>
      </c>
      <c r="J1012" s="151">
        <v>19</v>
      </c>
      <c r="K1012" s="151">
        <v>19</v>
      </c>
      <c r="L1012" s="151">
        <v>5</v>
      </c>
      <c r="M1012" s="151">
        <v>0</v>
      </c>
      <c r="N1012" s="151">
        <v>509</v>
      </c>
      <c r="O1012" s="151">
        <v>9</v>
      </c>
      <c r="P1012" s="151">
        <v>9</v>
      </c>
      <c r="Q1012" s="151">
        <v>8</v>
      </c>
      <c r="R1012" s="151">
        <v>0</v>
      </c>
      <c r="S1012" s="152">
        <v>0.015</v>
      </c>
      <c r="T1012" s="153">
        <v>28027</v>
      </c>
      <c r="U1012" s="153">
        <v>351</v>
      </c>
      <c r="V1012" s="153">
        <v>343</v>
      </c>
      <c r="W1012" s="153">
        <v>0</v>
      </c>
      <c r="X1012" s="151">
        <v>310</v>
      </c>
      <c r="Y1012" s="154">
        <v>0.0125236379205766</v>
      </c>
      <c r="Z1012" s="154">
        <v>0.0176</v>
      </c>
      <c r="AA1012" s="154">
        <v>0.0138282387190684</v>
      </c>
      <c r="AB1012" s="155">
        <v>0.0176817288801572</v>
      </c>
      <c r="AC1012" s="156">
        <v>0.00377176128093159</v>
      </c>
      <c r="AD1012" s="157">
        <v>7410</v>
      </c>
      <c r="AE1012" s="158">
        <v>106</v>
      </c>
      <c r="AF1012" s="158">
        <v>0</v>
      </c>
      <c r="AG1012" s="158">
        <v>8854</v>
      </c>
      <c r="AH1012" s="158">
        <v>91</v>
      </c>
      <c r="AI1012" s="158">
        <v>0</v>
      </c>
      <c r="AJ1012" s="155">
        <v>0.0143049932523617</v>
      </c>
      <c r="AK1012" s="155">
        <v>0.0102778405240569</v>
      </c>
      <c r="AL1012" s="156">
        <v>0.00402715272830475</v>
      </c>
    </row>
    <row r="1013" ht="33" spans="1:38">
      <c r="A1013" s="166" t="s">
        <v>668</v>
      </c>
      <c r="B1013" s="167" t="s">
        <v>1825</v>
      </c>
      <c r="C1013" s="167" t="s">
        <v>833</v>
      </c>
      <c r="D1013" s="150">
        <v>2451</v>
      </c>
      <c r="E1013" s="150">
        <v>84</v>
      </c>
      <c r="F1013" s="150">
        <v>57</v>
      </c>
      <c r="G1013" s="150">
        <v>0</v>
      </c>
      <c r="H1013" s="150">
        <v>0</v>
      </c>
      <c r="I1013" s="151">
        <v>2956</v>
      </c>
      <c r="J1013" s="151">
        <v>46</v>
      </c>
      <c r="K1013" s="151">
        <v>46</v>
      </c>
      <c r="L1013" s="151">
        <v>3</v>
      </c>
      <c r="M1013" s="151">
        <v>0</v>
      </c>
      <c r="N1013" s="151">
        <v>1224</v>
      </c>
      <c r="O1013" s="151">
        <v>46</v>
      </c>
      <c r="P1013" s="151">
        <v>46</v>
      </c>
      <c r="Q1013" s="151">
        <v>18</v>
      </c>
      <c r="R1013" s="151">
        <v>0</v>
      </c>
      <c r="S1013" s="152">
        <v>0.015</v>
      </c>
      <c r="T1013" s="153">
        <v>55723</v>
      </c>
      <c r="U1013" s="153">
        <v>1063</v>
      </c>
      <c r="V1013" s="153">
        <v>1036</v>
      </c>
      <c r="W1013" s="153">
        <v>0</v>
      </c>
      <c r="X1013" s="151">
        <v>895</v>
      </c>
      <c r="Y1013" s="154">
        <v>0.0190765034186961</v>
      </c>
      <c r="Z1013" s="154">
        <v>0.0342717258261934</v>
      </c>
      <c r="AA1013" s="154">
        <v>0.0155615696887686</v>
      </c>
      <c r="AB1013" s="155">
        <v>0.0375816993464052</v>
      </c>
      <c r="AC1013" s="156">
        <v>0.0187101561374248</v>
      </c>
      <c r="AD1013" s="157">
        <v>15397</v>
      </c>
      <c r="AE1013" s="158">
        <v>339</v>
      </c>
      <c r="AF1013" s="158">
        <v>0</v>
      </c>
      <c r="AG1013" s="158">
        <v>17345</v>
      </c>
      <c r="AH1013" s="158">
        <v>303</v>
      </c>
      <c r="AI1013" s="158">
        <v>0</v>
      </c>
      <c r="AJ1013" s="155">
        <v>0.0220172760927453</v>
      </c>
      <c r="AK1013" s="155">
        <v>0.017469011242433</v>
      </c>
      <c r="AL1013" s="156">
        <v>0.00454826485031236</v>
      </c>
    </row>
    <row r="1014" ht="33" spans="1:38">
      <c r="A1014" s="166" t="s">
        <v>668</v>
      </c>
      <c r="B1014" s="167" t="s">
        <v>1825</v>
      </c>
      <c r="C1014" s="167" t="s">
        <v>834</v>
      </c>
      <c r="D1014" s="150">
        <v>1397</v>
      </c>
      <c r="E1014" s="150">
        <v>16</v>
      </c>
      <c r="F1014" s="150">
        <v>11</v>
      </c>
      <c r="G1014" s="150">
        <v>0</v>
      </c>
      <c r="H1014" s="150">
        <v>0</v>
      </c>
      <c r="I1014" s="151">
        <v>1700</v>
      </c>
      <c r="J1014" s="151">
        <v>15</v>
      </c>
      <c r="K1014" s="151">
        <v>15</v>
      </c>
      <c r="L1014" s="151">
        <v>2</v>
      </c>
      <c r="M1014" s="151">
        <v>0</v>
      </c>
      <c r="N1014" s="151">
        <v>660</v>
      </c>
      <c r="O1014" s="151">
        <v>9</v>
      </c>
      <c r="P1014" s="151">
        <v>9</v>
      </c>
      <c r="Q1014" s="151">
        <v>5</v>
      </c>
      <c r="R1014" s="151">
        <v>0</v>
      </c>
      <c r="S1014" s="152">
        <v>0.015</v>
      </c>
      <c r="T1014" s="153">
        <v>32435</v>
      </c>
      <c r="U1014" s="153">
        <v>270</v>
      </c>
      <c r="V1014" s="153">
        <v>265</v>
      </c>
      <c r="W1014" s="153">
        <v>1</v>
      </c>
      <c r="X1014" s="151">
        <v>233</v>
      </c>
      <c r="Y1014" s="154">
        <v>0.00829351009711731</v>
      </c>
      <c r="Z1014" s="154">
        <v>0.0114531138153185</v>
      </c>
      <c r="AA1014" s="154">
        <v>0.00882352941176471</v>
      </c>
      <c r="AB1014" s="155">
        <v>0.0136363636363636</v>
      </c>
      <c r="AC1014" s="156">
        <v>0.00262958440355383</v>
      </c>
      <c r="AD1014" s="157">
        <v>8680</v>
      </c>
      <c r="AE1014" s="158">
        <v>69</v>
      </c>
      <c r="AF1014" s="158">
        <v>0</v>
      </c>
      <c r="AG1014" s="158">
        <v>10420</v>
      </c>
      <c r="AH1014" s="158">
        <v>80</v>
      </c>
      <c r="AI1014" s="158">
        <v>1</v>
      </c>
      <c r="AJ1014" s="155">
        <v>0.00794930875576037</v>
      </c>
      <c r="AK1014" s="155">
        <v>0.00758157389635317</v>
      </c>
      <c r="AL1014" s="156">
        <v>0.000367734859407201</v>
      </c>
    </row>
    <row r="1015" ht="33" spans="1:38">
      <c r="A1015" s="166" t="s">
        <v>668</v>
      </c>
      <c r="B1015" s="167" t="s">
        <v>1826</v>
      </c>
      <c r="C1015" s="167" t="s">
        <v>835</v>
      </c>
      <c r="D1015" s="150">
        <v>5544</v>
      </c>
      <c r="E1015" s="150">
        <v>116</v>
      </c>
      <c r="F1015" s="150">
        <v>56</v>
      </c>
      <c r="G1015" s="150">
        <v>4</v>
      </c>
      <c r="H1015" s="150">
        <v>0</v>
      </c>
      <c r="I1015" s="151">
        <v>6789</v>
      </c>
      <c r="J1015" s="151">
        <v>150</v>
      </c>
      <c r="K1015" s="151">
        <v>150</v>
      </c>
      <c r="L1015" s="151">
        <v>1</v>
      </c>
      <c r="M1015" s="151">
        <v>0</v>
      </c>
      <c r="N1015" s="151">
        <v>3610</v>
      </c>
      <c r="O1015" s="151">
        <v>128</v>
      </c>
      <c r="P1015" s="151">
        <v>128</v>
      </c>
      <c r="Q1015" s="151">
        <v>40</v>
      </c>
      <c r="R1015" s="151">
        <v>0</v>
      </c>
      <c r="S1015" s="152">
        <v>0.015</v>
      </c>
      <c r="T1015" s="153">
        <v>140328</v>
      </c>
      <c r="U1015" s="153">
        <v>2777</v>
      </c>
      <c r="V1015" s="153">
        <v>2717</v>
      </c>
      <c r="W1015" s="153">
        <v>0</v>
      </c>
      <c r="X1015" s="151">
        <v>2327</v>
      </c>
      <c r="Y1015" s="154">
        <v>0.0197893506641583</v>
      </c>
      <c r="Z1015" s="154">
        <v>0.0209235209235209</v>
      </c>
      <c r="AA1015" s="154">
        <v>0.0220945647370747</v>
      </c>
      <c r="AB1015" s="155">
        <v>0.0354570637119114</v>
      </c>
      <c r="AC1015" s="156">
        <v>-0.00117104381355376</v>
      </c>
      <c r="AD1015" s="157">
        <v>36349</v>
      </c>
      <c r="AE1015" s="158">
        <v>984</v>
      </c>
      <c r="AF1015" s="158">
        <v>0</v>
      </c>
      <c r="AG1015" s="158">
        <v>41692</v>
      </c>
      <c r="AH1015" s="158">
        <v>762</v>
      </c>
      <c r="AI1015" s="158">
        <v>0</v>
      </c>
      <c r="AJ1015" s="155">
        <v>0.0270708960356544</v>
      </c>
      <c r="AK1015" s="155">
        <v>0.0182768876523074</v>
      </c>
      <c r="AL1015" s="156">
        <v>0.00879400838334695</v>
      </c>
    </row>
    <row r="1016" ht="33" spans="1:38">
      <c r="A1016" s="166" t="s">
        <v>668</v>
      </c>
      <c r="B1016" s="167" t="s">
        <v>1826</v>
      </c>
      <c r="C1016" s="167" t="s">
        <v>836</v>
      </c>
      <c r="D1016" s="150">
        <v>2481</v>
      </c>
      <c r="E1016" s="150">
        <v>51</v>
      </c>
      <c r="F1016" s="150">
        <v>37</v>
      </c>
      <c r="G1016" s="150">
        <v>0</v>
      </c>
      <c r="H1016" s="150">
        <v>0</v>
      </c>
      <c r="I1016" s="151">
        <v>3065</v>
      </c>
      <c r="J1016" s="151">
        <v>66</v>
      </c>
      <c r="K1016" s="151">
        <v>66</v>
      </c>
      <c r="L1016" s="151">
        <v>3</v>
      </c>
      <c r="M1016" s="151">
        <v>0</v>
      </c>
      <c r="N1016" s="151">
        <v>1446</v>
      </c>
      <c r="O1016" s="151">
        <v>52</v>
      </c>
      <c r="P1016" s="151">
        <v>52</v>
      </c>
      <c r="Q1016" s="151">
        <v>23</v>
      </c>
      <c r="R1016" s="151">
        <v>0</v>
      </c>
      <c r="S1016" s="152">
        <v>0.015</v>
      </c>
      <c r="T1016" s="153">
        <v>60863</v>
      </c>
      <c r="U1016" s="153">
        <v>1366</v>
      </c>
      <c r="V1016" s="153">
        <v>1351</v>
      </c>
      <c r="W1016" s="153">
        <v>0</v>
      </c>
      <c r="X1016" s="151">
        <v>1205</v>
      </c>
      <c r="Y1016" s="154">
        <v>0.0224438493008889</v>
      </c>
      <c r="Z1016" s="154">
        <v>0.0205562273276904</v>
      </c>
      <c r="AA1016" s="154">
        <v>0.0215334420880914</v>
      </c>
      <c r="AB1016" s="155">
        <v>0.0359612724757953</v>
      </c>
      <c r="AC1016" s="156">
        <v>-0.000977214760400906</v>
      </c>
      <c r="AD1016" s="157">
        <v>15863</v>
      </c>
      <c r="AE1016" s="158">
        <v>402</v>
      </c>
      <c r="AF1016" s="158">
        <v>0</v>
      </c>
      <c r="AG1016" s="158">
        <v>18214</v>
      </c>
      <c r="AH1016" s="158">
        <v>407</v>
      </c>
      <c r="AI1016" s="158">
        <v>0</v>
      </c>
      <c r="AJ1016" s="155">
        <v>0.0253419907961924</v>
      </c>
      <c r="AK1016" s="155">
        <v>0.0223454485560558</v>
      </c>
      <c r="AL1016" s="156">
        <v>0.00299654224013662</v>
      </c>
    </row>
    <row r="1017" ht="33" spans="1:38">
      <c r="A1017" s="166" t="s">
        <v>668</v>
      </c>
      <c r="B1017" s="167" t="s">
        <v>1826</v>
      </c>
      <c r="C1017" s="167" t="s">
        <v>837</v>
      </c>
      <c r="D1017" s="150">
        <v>2273</v>
      </c>
      <c r="E1017" s="150">
        <v>78</v>
      </c>
      <c r="F1017" s="150">
        <v>56</v>
      </c>
      <c r="G1017" s="150">
        <v>1</v>
      </c>
      <c r="H1017" s="150">
        <v>0</v>
      </c>
      <c r="I1017" s="151">
        <v>2909</v>
      </c>
      <c r="J1017" s="151">
        <v>82</v>
      </c>
      <c r="K1017" s="151">
        <v>82</v>
      </c>
      <c r="L1017" s="151">
        <v>1</v>
      </c>
      <c r="M1017" s="151">
        <v>0</v>
      </c>
      <c r="N1017" s="151">
        <v>1441</v>
      </c>
      <c r="O1017" s="151">
        <v>55</v>
      </c>
      <c r="P1017" s="151">
        <v>55</v>
      </c>
      <c r="Q1017" s="151">
        <v>14</v>
      </c>
      <c r="R1017" s="151">
        <v>0</v>
      </c>
      <c r="S1017" s="152">
        <v>0.015</v>
      </c>
      <c r="T1017" s="153">
        <v>60641</v>
      </c>
      <c r="U1017" s="153">
        <v>1482</v>
      </c>
      <c r="V1017" s="153">
        <v>1460</v>
      </c>
      <c r="W1017" s="153">
        <v>0</v>
      </c>
      <c r="X1017" s="151">
        <v>1262</v>
      </c>
      <c r="Y1017" s="154">
        <v>0.024438910967827</v>
      </c>
      <c r="Z1017" s="154">
        <v>0.0343158820941487</v>
      </c>
      <c r="AA1017" s="154">
        <v>0.0281883808869027</v>
      </c>
      <c r="AB1017" s="155">
        <v>0.0381679389312977</v>
      </c>
      <c r="AC1017" s="156">
        <v>0.00612750120724598</v>
      </c>
      <c r="AD1017" s="157">
        <v>15574</v>
      </c>
      <c r="AE1017" s="158">
        <v>473</v>
      </c>
      <c r="AF1017" s="158">
        <v>0</v>
      </c>
      <c r="AG1017" s="158">
        <v>18191</v>
      </c>
      <c r="AH1017" s="158">
        <v>445</v>
      </c>
      <c r="AI1017" s="158">
        <v>0</v>
      </c>
      <c r="AJ1017" s="155">
        <v>0.0303711313728008</v>
      </c>
      <c r="AK1017" s="155">
        <v>0.0244626463635864</v>
      </c>
      <c r="AL1017" s="156">
        <v>0.00590848500921443</v>
      </c>
    </row>
    <row r="1018" ht="33" spans="1:38">
      <c r="A1018" s="166" t="s">
        <v>668</v>
      </c>
      <c r="B1018" s="167" t="s">
        <v>1826</v>
      </c>
      <c r="C1018" s="167" t="s">
        <v>838</v>
      </c>
      <c r="D1018" s="150">
        <v>5443</v>
      </c>
      <c r="E1018" s="150">
        <v>106</v>
      </c>
      <c r="F1018" s="150">
        <v>83</v>
      </c>
      <c r="G1018" s="150">
        <v>7</v>
      </c>
      <c r="H1018" s="150">
        <v>0</v>
      </c>
      <c r="I1018" s="151">
        <v>6686</v>
      </c>
      <c r="J1018" s="151">
        <v>63</v>
      </c>
      <c r="K1018" s="151">
        <v>62</v>
      </c>
      <c r="L1018" s="151">
        <v>4</v>
      </c>
      <c r="M1018" s="151">
        <v>0</v>
      </c>
      <c r="N1018" s="151">
        <v>3423</v>
      </c>
      <c r="O1018" s="151">
        <v>51</v>
      </c>
      <c r="P1018" s="151">
        <v>51</v>
      </c>
      <c r="Q1018" s="151">
        <v>13</v>
      </c>
      <c r="R1018" s="151">
        <v>0</v>
      </c>
      <c r="S1018" s="152">
        <v>0.015</v>
      </c>
      <c r="T1018" s="153">
        <v>134703</v>
      </c>
      <c r="U1018" s="153">
        <v>1981</v>
      </c>
      <c r="V1018" s="153">
        <v>1956</v>
      </c>
      <c r="W1018" s="153">
        <v>0</v>
      </c>
      <c r="X1018" s="151">
        <v>1752</v>
      </c>
      <c r="Y1018" s="154">
        <v>0.0147064282161496</v>
      </c>
      <c r="Z1018" s="154">
        <v>0.0194745544736359</v>
      </c>
      <c r="AA1018" s="154">
        <v>0.0094226742446904</v>
      </c>
      <c r="AB1018" s="155">
        <v>0.0148992112182296</v>
      </c>
      <c r="AC1018" s="156">
        <v>0.0100518802289455</v>
      </c>
      <c r="AD1018" s="157">
        <v>35035</v>
      </c>
      <c r="AE1018" s="158">
        <v>509</v>
      </c>
      <c r="AF1018" s="158">
        <v>0</v>
      </c>
      <c r="AG1018" s="158">
        <v>41000</v>
      </c>
      <c r="AH1018" s="158">
        <v>594</v>
      </c>
      <c r="AI1018" s="158">
        <v>0</v>
      </c>
      <c r="AJ1018" s="155">
        <v>0.0145283288140431</v>
      </c>
      <c r="AK1018" s="155">
        <v>0.0144878048780488</v>
      </c>
      <c r="AL1018" s="156">
        <v>4.05239359943192e-5</v>
      </c>
    </row>
    <row r="1019" ht="33" spans="1:38">
      <c r="A1019" s="166" t="s">
        <v>668</v>
      </c>
      <c r="B1019" s="167" t="s">
        <v>1826</v>
      </c>
      <c r="C1019" s="167" t="s">
        <v>839</v>
      </c>
      <c r="D1019" s="150">
        <v>3798</v>
      </c>
      <c r="E1019" s="150">
        <v>69</v>
      </c>
      <c r="F1019" s="150">
        <v>49</v>
      </c>
      <c r="G1019" s="150">
        <v>6</v>
      </c>
      <c r="H1019" s="150">
        <v>0</v>
      </c>
      <c r="I1019" s="151">
        <v>4787</v>
      </c>
      <c r="J1019" s="151">
        <v>84</v>
      </c>
      <c r="K1019" s="151">
        <v>84</v>
      </c>
      <c r="L1019" s="151">
        <v>9</v>
      </c>
      <c r="M1019" s="151">
        <v>0</v>
      </c>
      <c r="N1019" s="151">
        <v>2358</v>
      </c>
      <c r="O1019" s="151">
        <v>88</v>
      </c>
      <c r="P1019" s="151">
        <v>88</v>
      </c>
      <c r="Q1019" s="151">
        <v>44</v>
      </c>
      <c r="R1019" s="151">
        <v>0</v>
      </c>
      <c r="S1019" s="152">
        <v>0.015</v>
      </c>
      <c r="T1019" s="153">
        <v>94862</v>
      </c>
      <c r="U1019" s="153">
        <v>2139</v>
      </c>
      <c r="V1019" s="153">
        <v>2119</v>
      </c>
      <c r="W1019" s="153">
        <v>1</v>
      </c>
      <c r="X1019" s="151">
        <v>1919</v>
      </c>
      <c r="Y1019" s="154">
        <v>0.0225380025721575</v>
      </c>
      <c r="Z1019" s="154">
        <v>0.0181674565560821</v>
      </c>
      <c r="AA1019" s="154">
        <v>0.0175475245456445</v>
      </c>
      <c r="AB1019" s="155">
        <v>0.0373197625106022</v>
      </c>
      <c r="AC1019" s="156">
        <v>0.000619932010437692</v>
      </c>
      <c r="AD1019" s="157">
        <v>25231</v>
      </c>
      <c r="AE1019" s="158">
        <v>593</v>
      </c>
      <c r="AF1019" s="158">
        <v>0</v>
      </c>
      <c r="AG1019" s="158">
        <v>28792</v>
      </c>
      <c r="AH1019" s="158">
        <v>680</v>
      </c>
      <c r="AI1019" s="158">
        <v>0</v>
      </c>
      <c r="AJ1019" s="155">
        <v>0.0235028338155444</v>
      </c>
      <c r="AK1019" s="155">
        <v>0.0236176715754376</v>
      </c>
      <c r="AL1019" s="156">
        <v>-0.000114837759893252</v>
      </c>
    </row>
    <row r="1020" ht="33" spans="1:38">
      <c r="A1020" s="166" t="s">
        <v>668</v>
      </c>
      <c r="B1020" s="167" t="s">
        <v>1826</v>
      </c>
      <c r="C1020" s="167" t="s">
        <v>840</v>
      </c>
      <c r="D1020" s="150">
        <v>3872</v>
      </c>
      <c r="E1020" s="150">
        <v>30</v>
      </c>
      <c r="F1020" s="150">
        <v>9</v>
      </c>
      <c r="G1020" s="150">
        <v>0</v>
      </c>
      <c r="H1020" s="150">
        <v>0</v>
      </c>
      <c r="I1020" s="151">
        <v>4654</v>
      </c>
      <c r="J1020" s="151">
        <v>110</v>
      </c>
      <c r="K1020" s="151">
        <v>110</v>
      </c>
      <c r="L1020" s="151">
        <v>10</v>
      </c>
      <c r="M1020" s="151">
        <v>0</v>
      </c>
      <c r="N1020" s="151">
        <v>2758</v>
      </c>
      <c r="O1020" s="151">
        <v>43</v>
      </c>
      <c r="P1020" s="151">
        <v>42</v>
      </c>
      <c r="Q1020" s="151">
        <v>20</v>
      </c>
      <c r="R1020" s="151">
        <v>0</v>
      </c>
      <c r="S1020" s="152">
        <v>0.015</v>
      </c>
      <c r="T1020" s="153">
        <v>97562</v>
      </c>
      <c r="U1020" s="153">
        <v>2045</v>
      </c>
      <c r="V1020" s="153">
        <v>2022</v>
      </c>
      <c r="W1020" s="153">
        <v>0</v>
      </c>
      <c r="X1020" s="151">
        <v>1835</v>
      </c>
      <c r="Y1020" s="154">
        <v>0.020961029909186</v>
      </c>
      <c r="Z1020" s="154">
        <v>0.00774793388429752</v>
      </c>
      <c r="AA1020" s="154">
        <v>0.0236355822948002</v>
      </c>
      <c r="AB1020" s="155">
        <v>0.0155910079767948</v>
      </c>
      <c r="AC1020" s="156">
        <v>-0.0158876484105026</v>
      </c>
      <c r="AD1020" s="157">
        <v>25876</v>
      </c>
      <c r="AE1020" s="158">
        <v>573</v>
      </c>
      <c r="AF1020" s="158">
        <v>0</v>
      </c>
      <c r="AG1020" s="158">
        <v>29384</v>
      </c>
      <c r="AH1020" s="158">
        <v>527</v>
      </c>
      <c r="AI1020" s="158">
        <v>0</v>
      </c>
      <c r="AJ1020" s="155">
        <v>0.0221440717266966</v>
      </c>
      <c r="AK1020" s="155">
        <v>0.0179349305744623</v>
      </c>
      <c r="AL1020" s="156">
        <v>0.00420914115223426</v>
      </c>
    </row>
    <row r="1021" ht="33" spans="1:38">
      <c r="A1021" s="166" t="s">
        <v>668</v>
      </c>
      <c r="B1021" s="167" t="s">
        <v>1826</v>
      </c>
      <c r="C1021" s="167" t="s">
        <v>841</v>
      </c>
      <c r="D1021" s="150">
        <v>2754</v>
      </c>
      <c r="E1021" s="150">
        <v>73</v>
      </c>
      <c r="F1021" s="150">
        <v>44</v>
      </c>
      <c r="G1021" s="150">
        <v>0</v>
      </c>
      <c r="H1021" s="150">
        <v>0</v>
      </c>
      <c r="I1021" s="151">
        <v>3312</v>
      </c>
      <c r="J1021" s="151">
        <v>58</v>
      </c>
      <c r="K1021" s="151">
        <v>58</v>
      </c>
      <c r="L1021" s="151">
        <v>7</v>
      </c>
      <c r="M1021" s="151">
        <v>0</v>
      </c>
      <c r="N1021" s="151">
        <v>1633</v>
      </c>
      <c r="O1021" s="151">
        <v>47</v>
      </c>
      <c r="P1021" s="151">
        <v>47</v>
      </c>
      <c r="Q1021" s="151">
        <v>21</v>
      </c>
      <c r="R1021" s="151">
        <v>0</v>
      </c>
      <c r="S1021" s="152">
        <v>0.015</v>
      </c>
      <c r="T1021" s="153">
        <v>60958</v>
      </c>
      <c r="U1021" s="153">
        <v>1398</v>
      </c>
      <c r="V1021" s="153">
        <v>1369</v>
      </c>
      <c r="W1021" s="153">
        <v>0</v>
      </c>
      <c r="X1021" s="151">
        <v>1231</v>
      </c>
      <c r="Y1021" s="154">
        <v>0.0229338232881656</v>
      </c>
      <c r="Z1021" s="154">
        <v>0.0265068990559187</v>
      </c>
      <c r="AA1021" s="154">
        <v>0.017512077294686</v>
      </c>
      <c r="AB1021" s="155">
        <v>0.0287813839559094</v>
      </c>
      <c r="AC1021" s="156">
        <v>0.00899482176123267</v>
      </c>
      <c r="AD1021" s="157">
        <v>17212</v>
      </c>
      <c r="AE1021" s="158">
        <v>424</v>
      </c>
      <c r="AF1021" s="158">
        <v>0</v>
      </c>
      <c r="AG1021" s="158">
        <v>18441</v>
      </c>
      <c r="AH1021" s="158">
        <v>457</v>
      </c>
      <c r="AI1021" s="158">
        <v>0</v>
      </c>
      <c r="AJ1021" s="155">
        <v>0.0246339762956077</v>
      </c>
      <c r="AK1021" s="155">
        <v>0.0247817363483542</v>
      </c>
      <c r="AL1021" s="156">
        <v>-0.000147760052746495</v>
      </c>
    </row>
    <row r="1022" ht="33" spans="1:38">
      <c r="A1022" s="166" t="s">
        <v>668</v>
      </c>
      <c r="B1022" s="167" t="s">
        <v>1826</v>
      </c>
      <c r="C1022" s="167" t="s">
        <v>842</v>
      </c>
      <c r="D1022" s="150">
        <v>1324</v>
      </c>
      <c r="E1022" s="150">
        <v>19</v>
      </c>
      <c r="F1022" s="150">
        <v>15</v>
      </c>
      <c r="G1022" s="150">
        <v>0</v>
      </c>
      <c r="H1022" s="150">
        <v>0</v>
      </c>
      <c r="I1022" s="151">
        <v>1677</v>
      </c>
      <c r="J1022" s="151">
        <v>50</v>
      </c>
      <c r="K1022" s="151">
        <v>50</v>
      </c>
      <c r="L1022" s="151">
        <v>8</v>
      </c>
      <c r="M1022" s="151">
        <v>0</v>
      </c>
      <c r="N1022" s="151">
        <v>918</v>
      </c>
      <c r="O1022" s="151">
        <v>33</v>
      </c>
      <c r="P1022" s="151">
        <v>33</v>
      </c>
      <c r="Q1022" s="151">
        <v>18</v>
      </c>
      <c r="R1022" s="151">
        <v>0</v>
      </c>
      <c r="S1022" s="152">
        <v>0.015</v>
      </c>
      <c r="T1022" s="153">
        <v>33142</v>
      </c>
      <c r="U1022" s="153">
        <v>697</v>
      </c>
      <c r="V1022" s="153">
        <v>693</v>
      </c>
      <c r="W1022" s="153">
        <v>0</v>
      </c>
      <c r="X1022" s="151">
        <v>608</v>
      </c>
      <c r="Y1022" s="154">
        <v>0.0210307163116287</v>
      </c>
      <c r="Z1022" s="154">
        <v>0.0143504531722054</v>
      </c>
      <c r="AA1022" s="154">
        <v>0.0298151460942159</v>
      </c>
      <c r="AB1022" s="155">
        <v>0.0359477124183007</v>
      </c>
      <c r="AC1022" s="156">
        <v>-0.0154646929220104</v>
      </c>
      <c r="AD1022" s="157">
        <v>9045</v>
      </c>
      <c r="AE1022" s="158">
        <v>214</v>
      </c>
      <c r="AF1022" s="158">
        <v>0</v>
      </c>
      <c r="AG1022" s="158">
        <v>9975</v>
      </c>
      <c r="AH1022" s="158">
        <v>229</v>
      </c>
      <c r="AI1022" s="158">
        <v>0</v>
      </c>
      <c r="AJ1022" s="155">
        <v>0.0236594803758983</v>
      </c>
      <c r="AK1022" s="155">
        <v>0.0229573934837093</v>
      </c>
      <c r="AL1022" s="156">
        <v>0.000702086892189011</v>
      </c>
    </row>
    <row r="1023" ht="33" spans="1:38">
      <c r="A1023" s="166" t="s">
        <v>668</v>
      </c>
      <c r="B1023" s="167" t="s">
        <v>1826</v>
      </c>
      <c r="C1023" s="167" t="s">
        <v>843</v>
      </c>
      <c r="D1023" s="150">
        <v>4812</v>
      </c>
      <c r="E1023" s="150">
        <v>119</v>
      </c>
      <c r="F1023" s="150">
        <v>85</v>
      </c>
      <c r="G1023" s="150">
        <v>0</v>
      </c>
      <c r="H1023" s="150">
        <v>0</v>
      </c>
      <c r="I1023" s="151">
        <v>5712</v>
      </c>
      <c r="J1023" s="151">
        <v>107</v>
      </c>
      <c r="K1023" s="151">
        <v>107</v>
      </c>
      <c r="L1023" s="151">
        <v>1</v>
      </c>
      <c r="M1023" s="151">
        <v>0</v>
      </c>
      <c r="N1023" s="151">
        <v>3085</v>
      </c>
      <c r="O1023" s="151">
        <v>108</v>
      </c>
      <c r="P1023" s="151">
        <v>108</v>
      </c>
      <c r="Q1023" s="151">
        <v>27</v>
      </c>
      <c r="R1023" s="151">
        <v>0</v>
      </c>
      <c r="S1023" s="152">
        <v>0.015</v>
      </c>
      <c r="T1023" s="153">
        <v>118125</v>
      </c>
      <c r="U1023" s="153">
        <v>2709</v>
      </c>
      <c r="V1023" s="153">
        <v>2673</v>
      </c>
      <c r="W1023" s="153">
        <v>0</v>
      </c>
      <c r="X1023" s="151">
        <v>2344</v>
      </c>
      <c r="Y1023" s="154">
        <v>0.0229333333333333</v>
      </c>
      <c r="Z1023" s="154">
        <v>0.0247298420615129</v>
      </c>
      <c r="AA1023" s="154">
        <v>0.0187324929971989</v>
      </c>
      <c r="AB1023" s="155">
        <v>0.0350081037277147</v>
      </c>
      <c r="AC1023" s="156">
        <v>0.005997349064314</v>
      </c>
      <c r="AD1023" s="157">
        <v>31585</v>
      </c>
      <c r="AE1023" s="158">
        <v>872</v>
      </c>
      <c r="AF1023" s="158">
        <v>0</v>
      </c>
      <c r="AG1023" s="158">
        <v>35949</v>
      </c>
      <c r="AH1023" s="158">
        <v>792</v>
      </c>
      <c r="AI1023" s="158">
        <v>0</v>
      </c>
      <c r="AJ1023" s="155">
        <v>0.0276080417919899</v>
      </c>
      <c r="AK1023" s="155">
        <v>0.022031210882083</v>
      </c>
      <c r="AL1023" s="156">
        <v>0.00557683090990692</v>
      </c>
    </row>
    <row r="1024" ht="33" spans="1:38">
      <c r="A1024" s="166" t="s">
        <v>668</v>
      </c>
      <c r="B1024" s="167" t="s">
        <v>1826</v>
      </c>
      <c r="C1024" s="167" t="s">
        <v>844</v>
      </c>
      <c r="D1024" s="150">
        <v>5612</v>
      </c>
      <c r="E1024" s="150">
        <v>149</v>
      </c>
      <c r="F1024" s="150">
        <v>96</v>
      </c>
      <c r="G1024" s="150">
        <v>0</v>
      </c>
      <c r="H1024" s="150">
        <v>0</v>
      </c>
      <c r="I1024" s="151">
        <v>7013</v>
      </c>
      <c r="J1024" s="151">
        <v>134</v>
      </c>
      <c r="K1024" s="151">
        <v>134</v>
      </c>
      <c r="L1024" s="151">
        <v>0</v>
      </c>
      <c r="M1024" s="151">
        <v>0</v>
      </c>
      <c r="N1024" s="151">
        <v>3639</v>
      </c>
      <c r="O1024" s="151">
        <v>88</v>
      </c>
      <c r="P1024" s="151">
        <v>88</v>
      </c>
      <c r="Q1024" s="151">
        <v>28</v>
      </c>
      <c r="R1024" s="151">
        <v>0</v>
      </c>
      <c r="S1024" s="152">
        <v>0.015</v>
      </c>
      <c r="T1024" s="153">
        <v>139262</v>
      </c>
      <c r="U1024" s="153">
        <v>3298</v>
      </c>
      <c r="V1024" s="153">
        <v>3242</v>
      </c>
      <c r="W1024" s="153">
        <v>5</v>
      </c>
      <c r="X1024" s="151">
        <v>2839</v>
      </c>
      <c r="Y1024" s="154">
        <v>0.0236460771782683</v>
      </c>
      <c r="Z1024" s="154">
        <v>0.0265502494654312</v>
      </c>
      <c r="AA1024" s="154">
        <v>0.0191073720233851</v>
      </c>
      <c r="AB1024" s="155">
        <v>0.0241824677109096</v>
      </c>
      <c r="AC1024" s="156">
        <v>0.00744287744204608</v>
      </c>
      <c r="AD1024" s="157">
        <v>37760</v>
      </c>
      <c r="AE1024" s="158">
        <v>1015</v>
      </c>
      <c r="AF1024" s="158">
        <v>2</v>
      </c>
      <c r="AG1024" s="158">
        <v>42444</v>
      </c>
      <c r="AH1024" s="158">
        <v>960</v>
      </c>
      <c r="AI1024" s="158">
        <v>1</v>
      </c>
      <c r="AJ1024" s="155">
        <v>0.0268273305084746</v>
      </c>
      <c r="AK1024" s="155">
        <v>0.022594477429083</v>
      </c>
      <c r="AL1024" s="156">
        <v>0.00423285307939155</v>
      </c>
    </row>
    <row r="1025" ht="33" spans="1:38">
      <c r="A1025" s="166" t="s">
        <v>668</v>
      </c>
      <c r="B1025" s="167" t="s">
        <v>1823</v>
      </c>
      <c r="C1025" s="167" t="s">
        <v>845</v>
      </c>
      <c r="D1025" s="150">
        <v>3388</v>
      </c>
      <c r="E1025" s="150">
        <v>74</v>
      </c>
      <c r="F1025" s="150">
        <v>57</v>
      </c>
      <c r="G1025" s="150">
        <v>3</v>
      </c>
      <c r="H1025" s="150">
        <v>0</v>
      </c>
      <c r="I1025" s="151">
        <v>4249</v>
      </c>
      <c r="J1025" s="151">
        <v>65</v>
      </c>
      <c r="K1025" s="151">
        <v>65</v>
      </c>
      <c r="L1025" s="151">
        <v>10</v>
      </c>
      <c r="M1025" s="151">
        <v>0</v>
      </c>
      <c r="N1025" s="151">
        <v>1656</v>
      </c>
      <c r="O1025" s="151">
        <v>61</v>
      </c>
      <c r="P1025" s="151">
        <v>61</v>
      </c>
      <c r="Q1025" s="151">
        <v>46</v>
      </c>
      <c r="R1025" s="151">
        <v>0</v>
      </c>
      <c r="S1025" s="152">
        <v>0.015</v>
      </c>
      <c r="T1025" s="153">
        <v>82681</v>
      </c>
      <c r="U1025" s="153">
        <v>1373</v>
      </c>
      <c r="V1025" s="153">
        <v>1356</v>
      </c>
      <c r="W1025" s="153">
        <v>1</v>
      </c>
      <c r="X1025" s="151">
        <v>1219</v>
      </c>
      <c r="Y1025" s="154">
        <v>0.0165938970259189</v>
      </c>
      <c r="Z1025" s="154">
        <v>0.0218417945690673</v>
      </c>
      <c r="AA1025" s="154">
        <v>0.0152977171099082</v>
      </c>
      <c r="AB1025" s="155">
        <v>0.0368357487922705</v>
      </c>
      <c r="AC1025" s="156">
        <v>0.00654407745915908</v>
      </c>
      <c r="AD1025" s="157">
        <v>22758</v>
      </c>
      <c r="AE1025" s="158">
        <v>444</v>
      </c>
      <c r="AF1025" s="158">
        <v>0</v>
      </c>
      <c r="AG1025" s="158">
        <v>25708</v>
      </c>
      <c r="AH1025" s="158">
        <v>394</v>
      </c>
      <c r="AI1025" s="158">
        <v>0</v>
      </c>
      <c r="AJ1025" s="155">
        <v>0.0195096229897179</v>
      </c>
      <c r="AK1025" s="155">
        <v>0.0153259685700949</v>
      </c>
      <c r="AL1025" s="156">
        <v>0.00418365441962299</v>
      </c>
    </row>
    <row r="1026" ht="33" spans="1:38">
      <c r="A1026" s="166" t="s">
        <v>668</v>
      </c>
      <c r="B1026" s="167" t="s">
        <v>1823</v>
      </c>
      <c r="C1026" s="167" t="s">
        <v>846</v>
      </c>
      <c r="D1026" s="150">
        <v>2274</v>
      </c>
      <c r="E1026" s="150">
        <v>31</v>
      </c>
      <c r="F1026" s="150">
        <v>18</v>
      </c>
      <c r="G1026" s="150">
        <v>0</v>
      </c>
      <c r="H1026" s="150">
        <v>0</v>
      </c>
      <c r="I1026" s="151">
        <v>3016</v>
      </c>
      <c r="J1026" s="151">
        <v>23</v>
      </c>
      <c r="K1026" s="151">
        <v>23</v>
      </c>
      <c r="L1026" s="151">
        <v>0</v>
      </c>
      <c r="M1026" s="151">
        <v>0</v>
      </c>
      <c r="N1026" s="151">
        <v>974</v>
      </c>
      <c r="O1026" s="151">
        <v>23</v>
      </c>
      <c r="P1026" s="151">
        <v>23</v>
      </c>
      <c r="Q1026" s="151">
        <v>8</v>
      </c>
      <c r="R1026" s="151">
        <v>0</v>
      </c>
      <c r="S1026" s="152">
        <v>0.015</v>
      </c>
      <c r="T1026" s="153">
        <v>53852</v>
      </c>
      <c r="U1026" s="153">
        <v>818</v>
      </c>
      <c r="V1026" s="153">
        <v>804</v>
      </c>
      <c r="W1026" s="153">
        <v>0</v>
      </c>
      <c r="X1026" s="151">
        <v>733</v>
      </c>
      <c r="Y1026" s="154">
        <v>0.0151897793953799</v>
      </c>
      <c r="Z1026" s="154">
        <v>0.0136323658751099</v>
      </c>
      <c r="AA1026" s="154">
        <v>0.00762599469496021</v>
      </c>
      <c r="AB1026" s="155">
        <v>0.0236139630390144</v>
      </c>
      <c r="AC1026" s="156">
        <v>0.00600637118014973</v>
      </c>
      <c r="AD1026" s="157">
        <v>14693</v>
      </c>
      <c r="AE1026" s="158">
        <v>191</v>
      </c>
      <c r="AF1026" s="158">
        <v>0</v>
      </c>
      <c r="AG1026" s="158">
        <v>16763</v>
      </c>
      <c r="AH1026" s="158">
        <v>234</v>
      </c>
      <c r="AI1026" s="158">
        <v>0</v>
      </c>
      <c r="AJ1026" s="155">
        <v>0.012999387463418</v>
      </c>
      <c r="AK1026" s="155">
        <v>0.0139593151583845</v>
      </c>
      <c r="AL1026" s="156">
        <v>-0.000959927694966584</v>
      </c>
    </row>
    <row r="1027" ht="33" spans="1:38">
      <c r="A1027" s="166" t="s">
        <v>668</v>
      </c>
      <c r="B1027" s="167" t="s">
        <v>1823</v>
      </c>
      <c r="C1027" s="167" t="s">
        <v>847</v>
      </c>
      <c r="D1027" s="150">
        <v>4109</v>
      </c>
      <c r="E1027" s="150">
        <v>38</v>
      </c>
      <c r="F1027" s="150">
        <v>23</v>
      </c>
      <c r="G1027" s="150">
        <v>0</v>
      </c>
      <c r="H1027" s="150">
        <v>0</v>
      </c>
      <c r="I1027" s="151">
        <v>5300</v>
      </c>
      <c r="J1027" s="151">
        <v>60</v>
      </c>
      <c r="K1027" s="151">
        <v>60</v>
      </c>
      <c r="L1027" s="151">
        <v>2</v>
      </c>
      <c r="M1027" s="151">
        <v>0</v>
      </c>
      <c r="N1027" s="151">
        <v>1851</v>
      </c>
      <c r="O1027" s="151">
        <v>62</v>
      </c>
      <c r="P1027" s="151">
        <v>62</v>
      </c>
      <c r="Q1027" s="151">
        <v>43</v>
      </c>
      <c r="R1027" s="151">
        <v>0</v>
      </c>
      <c r="S1027" s="152">
        <v>0.015</v>
      </c>
      <c r="T1027" s="153">
        <v>96916</v>
      </c>
      <c r="U1027" s="153">
        <v>1071</v>
      </c>
      <c r="V1027" s="153">
        <v>1056</v>
      </c>
      <c r="W1027" s="153">
        <v>1</v>
      </c>
      <c r="X1027" s="151">
        <v>942</v>
      </c>
      <c r="Y1027" s="154">
        <v>0.0110404886706013</v>
      </c>
      <c r="Z1027" s="154">
        <v>0.00924799221221708</v>
      </c>
      <c r="AA1027" s="154">
        <v>0.0113207547169811</v>
      </c>
      <c r="AB1027" s="155">
        <v>0.0334954078876283</v>
      </c>
      <c r="AC1027" s="156">
        <v>-0.00207276250476405</v>
      </c>
      <c r="AD1027" s="157">
        <v>26579</v>
      </c>
      <c r="AE1027" s="158">
        <v>300</v>
      </c>
      <c r="AF1027" s="158">
        <v>0</v>
      </c>
      <c r="AG1027" s="158">
        <v>29882</v>
      </c>
      <c r="AH1027" s="158">
        <v>330</v>
      </c>
      <c r="AI1027" s="158">
        <v>0</v>
      </c>
      <c r="AJ1027" s="155">
        <v>0.0112871063621656</v>
      </c>
      <c r="AK1027" s="155">
        <v>0.0110434375209156</v>
      </c>
      <c r="AL1027" s="156">
        <v>0.000243668841250018</v>
      </c>
    </row>
    <row r="1028" ht="33" spans="1:38">
      <c r="A1028" s="166" t="s">
        <v>668</v>
      </c>
      <c r="B1028" s="167" t="s">
        <v>1823</v>
      </c>
      <c r="C1028" s="167" t="s">
        <v>848</v>
      </c>
      <c r="D1028" s="150">
        <v>3930</v>
      </c>
      <c r="E1028" s="150">
        <v>63</v>
      </c>
      <c r="F1028" s="150">
        <v>45</v>
      </c>
      <c r="G1028" s="150">
        <v>0</v>
      </c>
      <c r="H1028" s="150">
        <v>0</v>
      </c>
      <c r="I1028" s="151">
        <v>4836</v>
      </c>
      <c r="J1028" s="151">
        <v>40</v>
      </c>
      <c r="K1028" s="151">
        <v>40</v>
      </c>
      <c r="L1028" s="151">
        <v>11</v>
      </c>
      <c r="M1028" s="151">
        <v>0</v>
      </c>
      <c r="N1028" s="151">
        <v>1748</v>
      </c>
      <c r="O1028" s="151">
        <v>37</v>
      </c>
      <c r="P1028" s="151">
        <v>37</v>
      </c>
      <c r="Q1028" s="151">
        <v>27</v>
      </c>
      <c r="R1028" s="151">
        <v>0</v>
      </c>
      <c r="S1028" s="152">
        <v>0.015</v>
      </c>
      <c r="T1028" s="153">
        <v>91026</v>
      </c>
      <c r="U1028" s="153">
        <v>1057</v>
      </c>
      <c r="V1028" s="153">
        <v>1039</v>
      </c>
      <c r="W1028" s="153">
        <v>0</v>
      </c>
      <c r="X1028" s="151">
        <v>946</v>
      </c>
      <c r="Y1028" s="154">
        <v>0.0116120668819898</v>
      </c>
      <c r="Z1028" s="154">
        <v>0.016030534351145</v>
      </c>
      <c r="AA1028" s="154">
        <v>0.00827129859387924</v>
      </c>
      <c r="AB1028" s="155">
        <v>0.0211670480549199</v>
      </c>
      <c r="AC1028" s="156">
        <v>0.0077592357572658</v>
      </c>
      <c r="AD1028" s="157">
        <v>25419</v>
      </c>
      <c r="AE1028" s="158">
        <v>313</v>
      </c>
      <c r="AF1028" s="158">
        <v>0</v>
      </c>
      <c r="AG1028" s="158">
        <v>28392</v>
      </c>
      <c r="AH1028" s="158">
        <v>319</v>
      </c>
      <c r="AI1028" s="158">
        <v>0</v>
      </c>
      <c r="AJ1028" s="155">
        <v>0.0123136236673355</v>
      </c>
      <c r="AK1028" s="155">
        <v>0.0112355593124824</v>
      </c>
      <c r="AL1028" s="156">
        <v>0.00107806435485307</v>
      </c>
    </row>
    <row r="1029" ht="33" spans="1:38">
      <c r="A1029" s="166" t="s">
        <v>668</v>
      </c>
      <c r="B1029" s="167" t="s">
        <v>1823</v>
      </c>
      <c r="C1029" s="167" t="s">
        <v>849</v>
      </c>
      <c r="D1029" s="150">
        <v>3530</v>
      </c>
      <c r="E1029" s="150">
        <v>30</v>
      </c>
      <c r="F1029" s="150">
        <v>26</v>
      </c>
      <c r="G1029" s="150">
        <v>0</v>
      </c>
      <c r="H1029" s="150">
        <v>0</v>
      </c>
      <c r="I1029" s="151">
        <v>4843</v>
      </c>
      <c r="J1029" s="151">
        <v>37</v>
      </c>
      <c r="K1029" s="151">
        <v>37</v>
      </c>
      <c r="L1029" s="151">
        <v>2</v>
      </c>
      <c r="M1029" s="151">
        <v>0</v>
      </c>
      <c r="N1029" s="151">
        <v>1602</v>
      </c>
      <c r="O1029" s="151">
        <v>17</v>
      </c>
      <c r="P1029" s="151">
        <v>17</v>
      </c>
      <c r="Q1029" s="151">
        <v>5</v>
      </c>
      <c r="R1029" s="151">
        <v>0</v>
      </c>
      <c r="S1029" s="152">
        <v>0.015</v>
      </c>
      <c r="T1029" s="153">
        <v>87847</v>
      </c>
      <c r="U1029" s="153">
        <v>744</v>
      </c>
      <c r="V1029" s="153">
        <v>740</v>
      </c>
      <c r="W1029" s="153">
        <v>0</v>
      </c>
      <c r="X1029" s="151">
        <v>660</v>
      </c>
      <c r="Y1029" s="154">
        <v>0.00846927043609913</v>
      </c>
      <c r="Z1029" s="154">
        <v>0.0084985835694051</v>
      </c>
      <c r="AA1029" s="154">
        <v>0.00763989262853603</v>
      </c>
      <c r="AB1029" s="155">
        <v>0.0106117353308365</v>
      </c>
      <c r="AC1029" s="156">
        <v>0.000858690940869069</v>
      </c>
      <c r="AD1029" s="157">
        <v>24525</v>
      </c>
      <c r="AE1029" s="158">
        <v>246</v>
      </c>
      <c r="AF1029" s="158">
        <v>0</v>
      </c>
      <c r="AG1029" s="158">
        <v>27022</v>
      </c>
      <c r="AH1029" s="158">
        <v>172</v>
      </c>
      <c r="AI1029" s="158">
        <v>0</v>
      </c>
      <c r="AJ1029" s="155">
        <v>0.0100305810397554</v>
      </c>
      <c r="AK1029" s="155">
        <v>0.0063651839242099</v>
      </c>
      <c r="AL1029" s="156">
        <v>0.00366539711554545</v>
      </c>
    </row>
    <row r="1030" ht="33" spans="1:38">
      <c r="A1030" s="166" t="s">
        <v>668</v>
      </c>
      <c r="B1030" s="167" t="s">
        <v>1823</v>
      </c>
      <c r="C1030" s="167" t="s">
        <v>850</v>
      </c>
      <c r="D1030" s="150">
        <v>4556</v>
      </c>
      <c r="E1030" s="150">
        <v>103</v>
      </c>
      <c r="F1030" s="150">
        <v>77</v>
      </c>
      <c r="G1030" s="150">
        <v>0</v>
      </c>
      <c r="H1030" s="150">
        <v>0</v>
      </c>
      <c r="I1030" s="151">
        <v>5602</v>
      </c>
      <c r="J1030" s="151">
        <v>135</v>
      </c>
      <c r="K1030" s="151">
        <v>135</v>
      </c>
      <c r="L1030" s="151">
        <v>1</v>
      </c>
      <c r="M1030" s="151">
        <v>0</v>
      </c>
      <c r="N1030" s="151">
        <v>2092</v>
      </c>
      <c r="O1030" s="151">
        <v>69</v>
      </c>
      <c r="P1030" s="151">
        <v>69</v>
      </c>
      <c r="Q1030" s="151">
        <v>29</v>
      </c>
      <c r="R1030" s="151">
        <v>0</v>
      </c>
      <c r="S1030" s="152">
        <v>0.015</v>
      </c>
      <c r="T1030" s="153">
        <v>106525</v>
      </c>
      <c r="U1030" s="153">
        <v>2380</v>
      </c>
      <c r="V1030" s="153">
        <v>2354</v>
      </c>
      <c r="W1030" s="153">
        <v>0</v>
      </c>
      <c r="X1030" s="151">
        <v>2066</v>
      </c>
      <c r="Y1030" s="154">
        <v>0.0223421731987796</v>
      </c>
      <c r="Z1030" s="154">
        <v>0.0226075504828797</v>
      </c>
      <c r="AA1030" s="154">
        <v>0.0240985362370582</v>
      </c>
      <c r="AB1030" s="155">
        <v>0.0329827915869981</v>
      </c>
      <c r="AC1030" s="156">
        <v>-0.00149098575417847</v>
      </c>
      <c r="AD1030" s="157">
        <v>29469</v>
      </c>
      <c r="AE1030" s="158">
        <v>726</v>
      </c>
      <c r="AF1030" s="158">
        <v>0</v>
      </c>
      <c r="AG1030" s="158">
        <v>33003</v>
      </c>
      <c r="AH1030" s="158">
        <v>699</v>
      </c>
      <c r="AI1030" s="158">
        <v>0</v>
      </c>
      <c r="AJ1030" s="155">
        <v>0.0246360582306831</v>
      </c>
      <c r="AK1030" s="155">
        <v>0.0211798927370239</v>
      </c>
      <c r="AL1030" s="156">
        <v>0.00345616549365918</v>
      </c>
    </row>
    <row r="1031" ht="33" spans="1:38">
      <c r="A1031" s="166" t="s">
        <v>668</v>
      </c>
      <c r="B1031" s="167" t="s">
        <v>1823</v>
      </c>
      <c r="C1031" s="167" t="s">
        <v>851</v>
      </c>
      <c r="D1031" s="150">
        <v>3720</v>
      </c>
      <c r="E1031" s="150">
        <v>62</v>
      </c>
      <c r="F1031" s="150">
        <v>50</v>
      </c>
      <c r="G1031" s="150">
        <v>0</v>
      </c>
      <c r="H1031" s="150">
        <v>0</v>
      </c>
      <c r="I1031" s="151">
        <v>4702</v>
      </c>
      <c r="J1031" s="151">
        <v>35</v>
      </c>
      <c r="K1031" s="151">
        <v>35</v>
      </c>
      <c r="L1031" s="151">
        <v>5</v>
      </c>
      <c r="M1031" s="151">
        <v>0</v>
      </c>
      <c r="N1031" s="151">
        <v>1587</v>
      </c>
      <c r="O1031" s="151">
        <v>47</v>
      </c>
      <c r="P1031" s="151">
        <v>47</v>
      </c>
      <c r="Q1031" s="151">
        <v>35</v>
      </c>
      <c r="R1031" s="151">
        <v>0</v>
      </c>
      <c r="S1031" s="152">
        <v>0.015</v>
      </c>
      <c r="T1031" s="153">
        <v>88562</v>
      </c>
      <c r="U1031" s="153">
        <v>1045</v>
      </c>
      <c r="V1031" s="153">
        <v>1031</v>
      </c>
      <c r="W1031" s="153">
        <v>1</v>
      </c>
      <c r="X1031" s="151">
        <v>926</v>
      </c>
      <c r="Y1031" s="154">
        <v>0.0117883516632416</v>
      </c>
      <c r="Z1031" s="154">
        <v>0.0166666666666667</v>
      </c>
      <c r="AA1031" s="154">
        <v>0.00744364100382816</v>
      </c>
      <c r="AB1031" s="155">
        <v>0.0296156269691241</v>
      </c>
      <c r="AC1031" s="156">
        <v>0.00922302566283851</v>
      </c>
      <c r="AD1031" s="157">
        <v>23978</v>
      </c>
      <c r="AE1031" s="158">
        <v>331</v>
      </c>
      <c r="AF1031" s="158">
        <v>0</v>
      </c>
      <c r="AG1031" s="158">
        <v>28140</v>
      </c>
      <c r="AH1031" s="158">
        <v>286</v>
      </c>
      <c r="AI1031" s="158">
        <v>0</v>
      </c>
      <c r="AJ1031" s="155">
        <v>0.0138043206272416</v>
      </c>
      <c r="AK1031" s="155">
        <v>0.0101634683724236</v>
      </c>
      <c r="AL1031" s="156">
        <v>0.00364085225481804</v>
      </c>
    </row>
    <row r="1032" ht="33" spans="1:38">
      <c r="A1032" s="166" t="s">
        <v>668</v>
      </c>
      <c r="B1032" s="167" t="s">
        <v>1823</v>
      </c>
      <c r="C1032" s="167" t="s">
        <v>852</v>
      </c>
      <c r="D1032" s="150">
        <v>2104</v>
      </c>
      <c r="E1032" s="150">
        <v>34</v>
      </c>
      <c r="F1032" s="150">
        <v>27</v>
      </c>
      <c r="G1032" s="150">
        <v>0</v>
      </c>
      <c r="H1032" s="150">
        <v>0</v>
      </c>
      <c r="I1032" s="151">
        <v>2772</v>
      </c>
      <c r="J1032" s="151">
        <v>18</v>
      </c>
      <c r="K1032" s="151">
        <v>18</v>
      </c>
      <c r="L1032" s="151">
        <v>0</v>
      </c>
      <c r="M1032" s="151">
        <v>0</v>
      </c>
      <c r="N1032" s="151">
        <v>900</v>
      </c>
      <c r="O1032" s="151">
        <v>23</v>
      </c>
      <c r="P1032" s="151">
        <v>23</v>
      </c>
      <c r="Q1032" s="151">
        <v>8</v>
      </c>
      <c r="R1032" s="151">
        <v>0</v>
      </c>
      <c r="S1032" s="152">
        <v>0.015</v>
      </c>
      <c r="T1032" s="153">
        <v>49513</v>
      </c>
      <c r="U1032" s="153">
        <v>651</v>
      </c>
      <c r="V1032" s="153">
        <v>644</v>
      </c>
      <c r="W1032" s="153">
        <v>0</v>
      </c>
      <c r="X1032" s="151">
        <v>578</v>
      </c>
      <c r="Y1032" s="154">
        <v>0.0131480621250985</v>
      </c>
      <c r="Z1032" s="154">
        <v>0.0161596958174905</v>
      </c>
      <c r="AA1032" s="154">
        <v>0.00649350649350649</v>
      </c>
      <c r="AB1032" s="155">
        <v>0.0255555555555556</v>
      </c>
      <c r="AC1032" s="156">
        <v>0.009666189323984</v>
      </c>
      <c r="AD1032" s="157">
        <v>13524</v>
      </c>
      <c r="AE1032" s="158">
        <v>182</v>
      </c>
      <c r="AF1032" s="158">
        <v>0</v>
      </c>
      <c r="AG1032" s="158">
        <v>15458</v>
      </c>
      <c r="AH1032" s="158">
        <v>208</v>
      </c>
      <c r="AI1032" s="158">
        <v>0</v>
      </c>
      <c r="AJ1032" s="155">
        <v>0.0134575569358178</v>
      </c>
      <c r="AK1032" s="155">
        <v>0.0134558157588304</v>
      </c>
      <c r="AL1032" s="156">
        <v>1.741176987426e-6</v>
      </c>
    </row>
    <row r="1033" ht="33" spans="1:38">
      <c r="A1033" s="166" t="s">
        <v>668</v>
      </c>
      <c r="B1033" s="167" t="s">
        <v>1823</v>
      </c>
      <c r="C1033" s="167" t="s">
        <v>853</v>
      </c>
      <c r="D1033" s="150">
        <v>3537</v>
      </c>
      <c r="E1033" s="150">
        <v>32</v>
      </c>
      <c r="F1033" s="150">
        <v>18</v>
      </c>
      <c r="G1033" s="150">
        <v>0</v>
      </c>
      <c r="H1033" s="150">
        <v>0</v>
      </c>
      <c r="I1033" s="151">
        <v>3974</v>
      </c>
      <c r="J1033" s="151">
        <v>59</v>
      </c>
      <c r="K1033" s="151">
        <v>59</v>
      </c>
      <c r="L1033" s="151">
        <v>2</v>
      </c>
      <c r="M1033" s="151">
        <v>0</v>
      </c>
      <c r="N1033" s="151">
        <v>1592</v>
      </c>
      <c r="O1033" s="151">
        <v>36</v>
      </c>
      <c r="P1033" s="151">
        <v>36</v>
      </c>
      <c r="Q1033" s="151">
        <v>2</v>
      </c>
      <c r="R1033" s="151">
        <v>0</v>
      </c>
      <c r="S1033" s="152">
        <v>0.015</v>
      </c>
      <c r="T1033" s="153">
        <v>81926</v>
      </c>
      <c r="U1033" s="153">
        <v>1018</v>
      </c>
      <c r="V1033" s="153">
        <v>1004</v>
      </c>
      <c r="W1033" s="153">
        <v>0</v>
      </c>
      <c r="X1033" s="151">
        <v>873</v>
      </c>
      <c r="Y1033" s="154">
        <v>0.0124258477162317</v>
      </c>
      <c r="Z1033" s="154">
        <v>0.00904721515408538</v>
      </c>
      <c r="AA1033" s="154">
        <v>0.0148465022647207</v>
      </c>
      <c r="AB1033" s="155">
        <v>0.0226130653266332</v>
      </c>
      <c r="AC1033" s="156">
        <v>-0.0057992871106353</v>
      </c>
      <c r="AD1033" s="157">
        <v>22366</v>
      </c>
      <c r="AE1033" s="158">
        <v>288</v>
      </c>
      <c r="AF1033" s="158">
        <v>0</v>
      </c>
      <c r="AG1033" s="158">
        <v>25812</v>
      </c>
      <c r="AH1033" s="158">
        <v>305</v>
      </c>
      <c r="AI1033" s="158">
        <v>0</v>
      </c>
      <c r="AJ1033" s="155">
        <v>0.0128766878297416</v>
      </c>
      <c r="AK1033" s="155">
        <v>0.0118162095149543</v>
      </c>
      <c r="AL1033" s="156">
        <v>0.00106047831478729</v>
      </c>
    </row>
    <row r="1034" ht="33" spans="1:38">
      <c r="A1034" s="166" t="s">
        <v>668</v>
      </c>
      <c r="B1034" s="167" t="s">
        <v>1823</v>
      </c>
      <c r="C1034" s="167" t="s">
        <v>854</v>
      </c>
      <c r="D1034" s="150">
        <v>2528</v>
      </c>
      <c r="E1034" s="150">
        <v>26</v>
      </c>
      <c r="F1034" s="150">
        <v>18</v>
      </c>
      <c r="G1034" s="150">
        <v>0</v>
      </c>
      <c r="H1034" s="150">
        <v>0</v>
      </c>
      <c r="I1034" s="151">
        <v>2881</v>
      </c>
      <c r="J1034" s="151">
        <v>54</v>
      </c>
      <c r="K1034" s="151">
        <v>53</v>
      </c>
      <c r="L1034" s="151">
        <v>2</v>
      </c>
      <c r="M1034" s="151">
        <v>0</v>
      </c>
      <c r="N1034" s="151">
        <v>1135</v>
      </c>
      <c r="O1034" s="151">
        <v>62</v>
      </c>
      <c r="P1034" s="151">
        <v>62</v>
      </c>
      <c r="Q1034" s="151">
        <v>10</v>
      </c>
      <c r="R1034" s="151">
        <v>0</v>
      </c>
      <c r="S1034" s="152">
        <v>0.015</v>
      </c>
      <c r="T1034" s="153">
        <v>58756</v>
      </c>
      <c r="U1034" s="153">
        <v>1178</v>
      </c>
      <c r="V1034" s="153">
        <v>1169</v>
      </c>
      <c r="W1034" s="153">
        <v>0</v>
      </c>
      <c r="X1034" s="151">
        <v>1021</v>
      </c>
      <c r="Y1034" s="154">
        <v>0.0200490162706787</v>
      </c>
      <c r="Z1034" s="154">
        <v>0.0102848101265823</v>
      </c>
      <c r="AA1034" s="154">
        <v>0.01874349184311</v>
      </c>
      <c r="AB1034" s="155">
        <v>0.054625550660793</v>
      </c>
      <c r="AC1034" s="156">
        <v>-0.00845868171652775</v>
      </c>
      <c r="AD1034" s="157">
        <v>16192</v>
      </c>
      <c r="AE1034" s="158">
        <v>356</v>
      </c>
      <c r="AF1034" s="158">
        <v>0</v>
      </c>
      <c r="AG1034" s="158">
        <v>17801</v>
      </c>
      <c r="AH1034" s="158">
        <v>346</v>
      </c>
      <c r="AI1034" s="158">
        <v>0</v>
      </c>
      <c r="AJ1034" s="155">
        <v>0.0219861660079051</v>
      </c>
      <c r="AK1034" s="155">
        <v>0.0194371102747037</v>
      </c>
      <c r="AL1034" s="156">
        <v>0.00254905573320147</v>
      </c>
    </row>
    <row r="1035" ht="33" spans="1:38">
      <c r="A1035" s="166" t="s">
        <v>668</v>
      </c>
      <c r="B1035" s="167" t="s">
        <v>1823</v>
      </c>
      <c r="C1035" s="167" t="s">
        <v>855</v>
      </c>
      <c r="D1035" s="150">
        <v>2907</v>
      </c>
      <c r="E1035" s="150">
        <v>20</v>
      </c>
      <c r="F1035" s="150">
        <v>18</v>
      </c>
      <c r="G1035" s="150">
        <v>1</v>
      </c>
      <c r="H1035" s="150">
        <v>0</v>
      </c>
      <c r="I1035" s="151">
        <v>2967</v>
      </c>
      <c r="J1035" s="151">
        <v>44</v>
      </c>
      <c r="K1035" s="151">
        <v>44</v>
      </c>
      <c r="L1035" s="151">
        <v>1</v>
      </c>
      <c r="M1035" s="151">
        <v>0</v>
      </c>
      <c r="N1035" s="151">
        <v>1143</v>
      </c>
      <c r="O1035" s="151">
        <v>16</v>
      </c>
      <c r="P1035" s="151">
        <v>16</v>
      </c>
      <c r="Q1035" s="151">
        <v>3</v>
      </c>
      <c r="R1035" s="151">
        <v>0</v>
      </c>
      <c r="S1035" s="152">
        <v>0.015</v>
      </c>
      <c r="T1035" s="153">
        <v>61338</v>
      </c>
      <c r="U1035" s="153">
        <v>702</v>
      </c>
      <c r="V1035" s="153">
        <v>700</v>
      </c>
      <c r="W1035" s="153">
        <v>3</v>
      </c>
      <c r="X1035" s="151">
        <v>602</v>
      </c>
      <c r="Y1035" s="154">
        <v>0.0113958720532133</v>
      </c>
      <c r="Z1035" s="154">
        <v>0.00687994496044032</v>
      </c>
      <c r="AA1035" s="154">
        <v>0.014829794405123</v>
      </c>
      <c r="AB1035" s="155">
        <v>0.0139982502187227</v>
      </c>
      <c r="AC1035" s="156">
        <v>-0.0079498494446827</v>
      </c>
      <c r="AD1035" s="157">
        <v>17163</v>
      </c>
      <c r="AE1035" s="158">
        <v>207</v>
      </c>
      <c r="AF1035" s="158">
        <v>1</v>
      </c>
      <c r="AG1035" s="158">
        <v>18538</v>
      </c>
      <c r="AH1035" s="158">
        <v>203</v>
      </c>
      <c r="AI1035" s="158">
        <v>0</v>
      </c>
      <c r="AJ1035" s="155">
        <v>0.0120025636543728</v>
      </c>
      <c r="AK1035" s="155">
        <v>0.0109504800949401</v>
      </c>
      <c r="AL1035" s="156">
        <v>0.00105208355943266</v>
      </c>
    </row>
    <row r="1036" ht="33" spans="1:38">
      <c r="A1036" s="166" t="s">
        <v>668</v>
      </c>
      <c r="B1036" s="167" t="s">
        <v>1823</v>
      </c>
      <c r="C1036" s="167" t="s">
        <v>856</v>
      </c>
      <c r="D1036" s="150">
        <v>4513</v>
      </c>
      <c r="E1036" s="150">
        <v>87</v>
      </c>
      <c r="F1036" s="150">
        <v>69</v>
      </c>
      <c r="G1036" s="150">
        <v>1</v>
      </c>
      <c r="H1036" s="150">
        <v>0</v>
      </c>
      <c r="I1036" s="151">
        <v>4849</v>
      </c>
      <c r="J1036" s="151">
        <v>55</v>
      </c>
      <c r="K1036" s="151">
        <v>54</v>
      </c>
      <c r="L1036" s="151">
        <v>0</v>
      </c>
      <c r="M1036" s="151">
        <v>0</v>
      </c>
      <c r="N1036" s="151">
        <v>2084</v>
      </c>
      <c r="O1036" s="151">
        <v>95</v>
      </c>
      <c r="P1036" s="151">
        <v>95</v>
      </c>
      <c r="Q1036" s="151">
        <v>38</v>
      </c>
      <c r="R1036" s="151">
        <v>0</v>
      </c>
      <c r="S1036" s="152">
        <v>0.015</v>
      </c>
      <c r="T1036" s="153">
        <v>102350</v>
      </c>
      <c r="U1036" s="153">
        <v>2035</v>
      </c>
      <c r="V1036" s="153">
        <v>2016</v>
      </c>
      <c r="W1036" s="153">
        <v>2</v>
      </c>
      <c r="X1036" s="151">
        <v>1784</v>
      </c>
      <c r="Y1036" s="154">
        <v>0.0198632144601856</v>
      </c>
      <c r="Z1036" s="154">
        <v>0.0192776423664968</v>
      </c>
      <c r="AA1036" s="154">
        <v>0.0113425448546092</v>
      </c>
      <c r="AB1036" s="155">
        <v>0.0455854126679463</v>
      </c>
      <c r="AC1036" s="156">
        <v>0.00793509751188759</v>
      </c>
      <c r="AD1036" s="157">
        <v>27671</v>
      </c>
      <c r="AE1036" s="158">
        <v>567</v>
      </c>
      <c r="AF1036" s="158">
        <v>1</v>
      </c>
      <c r="AG1036" s="158">
        <v>31554</v>
      </c>
      <c r="AH1036" s="158">
        <v>610</v>
      </c>
      <c r="AI1036" s="158">
        <v>0</v>
      </c>
      <c r="AJ1036" s="155">
        <v>0.02045462758845</v>
      </c>
      <c r="AK1036" s="155">
        <v>0.0193319388983964</v>
      </c>
      <c r="AL1036" s="156">
        <v>0.0011226886900536</v>
      </c>
    </row>
    <row r="1037" ht="33" spans="1:38">
      <c r="A1037" s="166" t="s">
        <v>668</v>
      </c>
      <c r="B1037" s="167" t="s">
        <v>1823</v>
      </c>
      <c r="C1037" s="167" t="s">
        <v>857</v>
      </c>
      <c r="D1037" s="150">
        <v>2874</v>
      </c>
      <c r="E1037" s="150">
        <v>33</v>
      </c>
      <c r="F1037" s="150">
        <v>25</v>
      </c>
      <c r="G1037" s="150">
        <v>1</v>
      </c>
      <c r="H1037" s="150">
        <v>0</v>
      </c>
      <c r="I1037" s="151">
        <v>3390</v>
      </c>
      <c r="J1037" s="151">
        <v>59</v>
      </c>
      <c r="K1037" s="151">
        <v>59</v>
      </c>
      <c r="L1037" s="151">
        <v>15</v>
      </c>
      <c r="M1037" s="151">
        <v>0</v>
      </c>
      <c r="N1037" s="151">
        <v>1277</v>
      </c>
      <c r="O1037" s="151">
        <v>37</v>
      </c>
      <c r="P1037" s="151">
        <v>37</v>
      </c>
      <c r="Q1037" s="151">
        <v>15</v>
      </c>
      <c r="R1037" s="151">
        <v>0</v>
      </c>
      <c r="S1037" s="152">
        <v>0.015</v>
      </c>
      <c r="T1037" s="153">
        <v>70464</v>
      </c>
      <c r="U1037" s="153">
        <v>1095</v>
      </c>
      <c r="V1037" s="153">
        <v>1087</v>
      </c>
      <c r="W1037" s="153">
        <v>0</v>
      </c>
      <c r="X1037" s="151">
        <v>982</v>
      </c>
      <c r="Y1037" s="154">
        <v>0.0155398501362398</v>
      </c>
      <c r="Z1037" s="154">
        <v>0.011482254697286</v>
      </c>
      <c r="AA1037" s="154">
        <v>0.0174041297935103</v>
      </c>
      <c r="AB1037" s="155">
        <v>0.028974158183242</v>
      </c>
      <c r="AC1037" s="156">
        <v>-0.00592187509622431</v>
      </c>
      <c r="AD1037" s="157">
        <v>19018</v>
      </c>
      <c r="AE1037" s="158">
        <v>326</v>
      </c>
      <c r="AF1037" s="158">
        <v>0</v>
      </c>
      <c r="AG1037" s="158">
        <v>21795</v>
      </c>
      <c r="AH1037" s="158">
        <v>315</v>
      </c>
      <c r="AI1037" s="158">
        <v>0</v>
      </c>
      <c r="AJ1037" s="155">
        <v>0.017141655273951</v>
      </c>
      <c r="AK1037" s="155">
        <v>0.0144528561596696</v>
      </c>
      <c r="AL1037" s="156">
        <v>0.00268879911428134</v>
      </c>
    </row>
    <row r="1038" ht="33" spans="1:38">
      <c r="A1038" s="166" t="s">
        <v>668</v>
      </c>
      <c r="B1038" s="167" t="s">
        <v>1823</v>
      </c>
      <c r="C1038" s="167" t="s">
        <v>858</v>
      </c>
      <c r="D1038" s="150">
        <v>3593</v>
      </c>
      <c r="E1038" s="150">
        <v>44</v>
      </c>
      <c r="F1038" s="150">
        <v>27</v>
      </c>
      <c r="G1038" s="150">
        <v>0</v>
      </c>
      <c r="H1038" s="150">
        <v>0</v>
      </c>
      <c r="I1038" s="151">
        <v>3875</v>
      </c>
      <c r="J1038" s="151">
        <v>44</v>
      </c>
      <c r="K1038" s="151">
        <v>44</v>
      </c>
      <c r="L1038" s="151">
        <v>0</v>
      </c>
      <c r="M1038" s="151">
        <v>0</v>
      </c>
      <c r="N1038" s="151">
        <v>1537</v>
      </c>
      <c r="O1038" s="151">
        <v>40</v>
      </c>
      <c r="P1038" s="151">
        <v>40</v>
      </c>
      <c r="Q1038" s="151">
        <v>4</v>
      </c>
      <c r="R1038" s="151">
        <v>0</v>
      </c>
      <c r="S1038" s="152">
        <v>0.015</v>
      </c>
      <c r="T1038" s="153">
        <v>77999</v>
      </c>
      <c r="U1038" s="153">
        <v>1172</v>
      </c>
      <c r="V1038" s="153">
        <v>1155</v>
      </c>
      <c r="W1038" s="153">
        <v>0</v>
      </c>
      <c r="X1038" s="151">
        <v>1016</v>
      </c>
      <c r="Y1038" s="154">
        <v>0.0150258336645342</v>
      </c>
      <c r="Z1038" s="154">
        <v>0.0122460339549123</v>
      </c>
      <c r="AA1038" s="154">
        <v>0.0113548387096774</v>
      </c>
      <c r="AB1038" s="155">
        <v>0.0260247234873129</v>
      </c>
      <c r="AC1038" s="156">
        <v>0.00089119524523491</v>
      </c>
      <c r="AD1038" s="157">
        <v>21916</v>
      </c>
      <c r="AE1038" s="158">
        <v>306</v>
      </c>
      <c r="AF1038" s="158">
        <v>0</v>
      </c>
      <c r="AG1038" s="158">
        <v>23527</v>
      </c>
      <c r="AH1038" s="158">
        <v>327</v>
      </c>
      <c r="AI1038" s="158">
        <v>0</v>
      </c>
      <c r="AJ1038" s="155">
        <v>0.0139624018981566</v>
      </c>
      <c r="AK1038" s="155">
        <v>0.0138989246397756</v>
      </c>
      <c r="AL1038" s="156">
        <v>6.34772583810225e-5</v>
      </c>
    </row>
    <row r="1039" ht="33" spans="1:38">
      <c r="A1039" s="166" t="s">
        <v>668</v>
      </c>
      <c r="B1039" s="167" t="s">
        <v>1823</v>
      </c>
      <c r="C1039" s="167" t="s">
        <v>859</v>
      </c>
      <c r="D1039" s="150">
        <v>3856</v>
      </c>
      <c r="E1039" s="150">
        <v>52</v>
      </c>
      <c r="F1039" s="150">
        <v>47</v>
      </c>
      <c r="G1039" s="150">
        <v>0</v>
      </c>
      <c r="H1039" s="150">
        <v>0</v>
      </c>
      <c r="I1039" s="151">
        <v>4566</v>
      </c>
      <c r="J1039" s="151">
        <v>47</v>
      </c>
      <c r="K1039" s="151">
        <v>47</v>
      </c>
      <c r="L1039" s="151">
        <v>0</v>
      </c>
      <c r="M1039" s="151">
        <v>0</v>
      </c>
      <c r="N1039" s="151">
        <v>1706</v>
      </c>
      <c r="O1039" s="151">
        <v>56</v>
      </c>
      <c r="P1039" s="151">
        <v>56</v>
      </c>
      <c r="Q1039" s="151">
        <v>22</v>
      </c>
      <c r="R1039" s="151">
        <v>0</v>
      </c>
      <c r="S1039" s="152">
        <v>0.015</v>
      </c>
      <c r="T1039" s="153">
        <v>88695</v>
      </c>
      <c r="U1039" s="153">
        <v>1281</v>
      </c>
      <c r="V1039" s="153">
        <v>1276</v>
      </c>
      <c r="W1039" s="153">
        <v>1</v>
      </c>
      <c r="X1039" s="151">
        <v>1131</v>
      </c>
      <c r="Y1039" s="154">
        <v>0.0144314786628333</v>
      </c>
      <c r="Z1039" s="154">
        <v>0.0134854771784232</v>
      </c>
      <c r="AA1039" s="154">
        <v>0.010293473499781</v>
      </c>
      <c r="AB1039" s="155">
        <v>0.0328253223915592</v>
      </c>
      <c r="AC1039" s="156">
        <v>0.00319200367864225</v>
      </c>
      <c r="AD1039" s="157">
        <v>24934</v>
      </c>
      <c r="AE1039" s="158">
        <v>371</v>
      </c>
      <c r="AF1039" s="158">
        <v>0</v>
      </c>
      <c r="AG1039" s="158">
        <v>27409</v>
      </c>
      <c r="AH1039" s="158">
        <v>360</v>
      </c>
      <c r="AI1039" s="158">
        <v>1</v>
      </c>
      <c r="AJ1039" s="155">
        <v>0.014879281302639</v>
      </c>
      <c r="AK1039" s="155">
        <v>0.0130978875551826</v>
      </c>
      <c r="AL1039" s="156">
        <v>0.00178139374745636</v>
      </c>
    </row>
    <row r="1040" ht="33" spans="1:38">
      <c r="A1040" s="166" t="s">
        <v>668</v>
      </c>
      <c r="B1040" s="167" t="s">
        <v>1828</v>
      </c>
      <c r="C1040" s="167" t="s">
        <v>860</v>
      </c>
      <c r="D1040" s="150">
        <v>7117</v>
      </c>
      <c r="E1040" s="150">
        <v>190</v>
      </c>
      <c r="F1040" s="150">
        <v>107</v>
      </c>
      <c r="G1040" s="150">
        <v>5</v>
      </c>
      <c r="H1040" s="150">
        <v>0</v>
      </c>
      <c r="I1040" s="151">
        <v>9977</v>
      </c>
      <c r="J1040" s="151">
        <v>144</v>
      </c>
      <c r="K1040" s="151">
        <v>142</v>
      </c>
      <c r="L1040" s="151">
        <v>38</v>
      </c>
      <c r="M1040" s="151">
        <v>0</v>
      </c>
      <c r="N1040" s="151">
        <v>3898</v>
      </c>
      <c r="O1040" s="151">
        <v>118</v>
      </c>
      <c r="P1040" s="151">
        <v>118</v>
      </c>
      <c r="Q1040" s="151">
        <v>82</v>
      </c>
      <c r="R1040" s="151">
        <v>0</v>
      </c>
      <c r="S1040" s="152">
        <v>0.015</v>
      </c>
      <c r="T1040" s="153">
        <v>182195</v>
      </c>
      <c r="U1040" s="153">
        <v>4147</v>
      </c>
      <c r="V1040" s="153">
        <v>4062</v>
      </c>
      <c r="W1040" s="153">
        <v>0</v>
      </c>
      <c r="X1040" s="151">
        <v>3773</v>
      </c>
      <c r="Y1040" s="154">
        <v>0.0227613271494827</v>
      </c>
      <c r="Z1040" s="154">
        <v>0.0266966418434734</v>
      </c>
      <c r="AA1040" s="154">
        <v>0.0144331963516087</v>
      </c>
      <c r="AB1040" s="155">
        <v>0.030271934325295</v>
      </c>
      <c r="AC1040" s="156">
        <v>0.0122634454918647</v>
      </c>
      <c r="AD1040" s="157">
        <v>50121</v>
      </c>
      <c r="AE1040" s="158">
        <v>1183</v>
      </c>
      <c r="AF1040" s="158">
        <v>0</v>
      </c>
      <c r="AG1040" s="158">
        <v>56646</v>
      </c>
      <c r="AH1040" s="158">
        <v>1292</v>
      </c>
      <c r="AI1040" s="158">
        <v>0</v>
      </c>
      <c r="AJ1040" s="155">
        <v>0.0236028810279125</v>
      </c>
      <c r="AK1040" s="155">
        <v>0.0228083183278608</v>
      </c>
      <c r="AL1040" s="156">
        <v>0.000794562700051703</v>
      </c>
    </row>
    <row r="1041" ht="33" spans="1:38">
      <c r="A1041" s="166" t="s">
        <v>668</v>
      </c>
      <c r="B1041" s="167" t="s">
        <v>1828</v>
      </c>
      <c r="C1041" s="167" t="s">
        <v>861</v>
      </c>
      <c r="D1041" s="150">
        <v>5137</v>
      </c>
      <c r="E1041" s="150">
        <v>103</v>
      </c>
      <c r="F1041" s="150">
        <v>74</v>
      </c>
      <c r="G1041" s="150">
        <v>0</v>
      </c>
      <c r="H1041" s="150">
        <v>0</v>
      </c>
      <c r="I1041" s="151">
        <v>6708</v>
      </c>
      <c r="J1041" s="151">
        <v>80</v>
      </c>
      <c r="K1041" s="151">
        <v>80</v>
      </c>
      <c r="L1041" s="151">
        <v>15</v>
      </c>
      <c r="M1041" s="151">
        <v>0</v>
      </c>
      <c r="N1041" s="151">
        <v>2262</v>
      </c>
      <c r="O1041" s="151">
        <v>67</v>
      </c>
      <c r="P1041" s="151">
        <v>67</v>
      </c>
      <c r="Q1041" s="151">
        <v>51</v>
      </c>
      <c r="R1041" s="151">
        <v>0</v>
      </c>
      <c r="S1041" s="152">
        <v>0.015</v>
      </c>
      <c r="T1041" s="153">
        <v>125499</v>
      </c>
      <c r="U1041" s="153">
        <v>2291</v>
      </c>
      <c r="V1041" s="153">
        <v>2262</v>
      </c>
      <c r="W1041" s="153">
        <v>1</v>
      </c>
      <c r="X1041" s="151">
        <v>2091</v>
      </c>
      <c r="Y1041" s="154">
        <v>0.0182471573478673</v>
      </c>
      <c r="Z1041" s="154">
        <v>0.0200506131983648</v>
      </c>
      <c r="AA1041" s="154">
        <v>0.0119260584376863</v>
      </c>
      <c r="AB1041" s="155">
        <v>0.0296198054818744</v>
      </c>
      <c r="AC1041" s="156">
        <v>0.00812455476067846</v>
      </c>
      <c r="AD1041" s="157">
        <v>34297</v>
      </c>
      <c r="AE1041" s="158">
        <v>613</v>
      </c>
      <c r="AF1041" s="158">
        <v>0</v>
      </c>
      <c r="AG1041" s="158">
        <v>39206</v>
      </c>
      <c r="AH1041" s="158">
        <v>691</v>
      </c>
      <c r="AI1041" s="158">
        <v>1</v>
      </c>
      <c r="AJ1041" s="155">
        <v>0.0178732833775549</v>
      </c>
      <c r="AK1041" s="155">
        <v>0.0175993470387186</v>
      </c>
      <c r="AL1041" s="156">
        <v>0.000273936338836323</v>
      </c>
    </row>
    <row r="1042" ht="33" spans="1:38">
      <c r="A1042" s="166" t="s">
        <v>668</v>
      </c>
      <c r="B1042" s="167" t="s">
        <v>1828</v>
      </c>
      <c r="C1042" s="167" t="s">
        <v>862</v>
      </c>
      <c r="D1042" s="150">
        <v>2246</v>
      </c>
      <c r="E1042" s="150">
        <v>51</v>
      </c>
      <c r="F1042" s="150">
        <v>43</v>
      </c>
      <c r="G1042" s="150">
        <v>0</v>
      </c>
      <c r="H1042" s="150">
        <v>0</v>
      </c>
      <c r="I1042" s="151">
        <v>3128</v>
      </c>
      <c r="J1042" s="151">
        <v>25</v>
      </c>
      <c r="K1042" s="151">
        <v>25</v>
      </c>
      <c r="L1042" s="151">
        <v>11</v>
      </c>
      <c r="M1042" s="151">
        <v>0</v>
      </c>
      <c r="N1042" s="151">
        <v>1009</v>
      </c>
      <c r="O1042" s="151">
        <v>38</v>
      </c>
      <c r="P1042" s="151">
        <v>38</v>
      </c>
      <c r="Q1042" s="151">
        <v>30</v>
      </c>
      <c r="R1042" s="151">
        <v>1</v>
      </c>
      <c r="S1042" s="152">
        <v>0.015</v>
      </c>
      <c r="T1042" s="153">
        <v>55441</v>
      </c>
      <c r="U1042" s="153">
        <v>1017</v>
      </c>
      <c r="V1042" s="153">
        <v>1009</v>
      </c>
      <c r="W1042" s="153">
        <v>1</v>
      </c>
      <c r="X1042" s="151">
        <v>938</v>
      </c>
      <c r="Y1042" s="154">
        <v>0.0183257877743908</v>
      </c>
      <c r="Z1042" s="154">
        <v>0.0227070347284061</v>
      </c>
      <c r="AA1042" s="154">
        <v>0.0079923273657289</v>
      </c>
      <c r="AB1042" s="155">
        <v>0.0366699702675917</v>
      </c>
      <c r="AC1042" s="156">
        <v>0.0147147073626772</v>
      </c>
      <c r="AD1042" s="157">
        <v>15510</v>
      </c>
      <c r="AE1042" s="158">
        <v>298</v>
      </c>
      <c r="AF1042" s="158">
        <v>1</v>
      </c>
      <c r="AG1042" s="158">
        <v>17246</v>
      </c>
      <c r="AH1042" s="158">
        <v>293</v>
      </c>
      <c r="AI1042" s="158">
        <v>0</v>
      </c>
      <c r="AJ1042" s="155">
        <v>0.0191489361702128</v>
      </c>
      <c r="AK1042" s="155">
        <v>0.01698944682825</v>
      </c>
      <c r="AL1042" s="156">
        <v>0.00215948934196274</v>
      </c>
    </row>
    <row r="1043" ht="33" spans="1:38">
      <c r="A1043" s="166" t="s">
        <v>668</v>
      </c>
      <c r="B1043" s="167" t="s">
        <v>1828</v>
      </c>
      <c r="C1043" s="167" t="s">
        <v>863</v>
      </c>
      <c r="D1043" s="150">
        <v>4035</v>
      </c>
      <c r="E1043" s="150">
        <v>74</v>
      </c>
      <c r="F1043" s="150">
        <v>56</v>
      </c>
      <c r="G1043" s="150">
        <v>1</v>
      </c>
      <c r="H1043" s="150">
        <v>0</v>
      </c>
      <c r="I1043" s="151">
        <v>5190</v>
      </c>
      <c r="J1043" s="151">
        <v>100</v>
      </c>
      <c r="K1043" s="151">
        <v>99</v>
      </c>
      <c r="L1043" s="151">
        <v>27</v>
      </c>
      <c r="M1043" s="151">
        <v>0</v>
      </c>
      <c r="N1043" s="151">
        <v>1872</v>
      </c>
      <c r="O1043" s="151">
        <v>43</v>
      </c>
      <c r="P1043" s="151">
        <v>43</v>
      </c>
      <c r="Q1043" s="151">
        <v>31</v>
      </c>
      <c r="R1043" s="151">
        <v>0</v>
      </c>
      <c r="S1043" s="152">
        <v>0.015</v>
      </c>
      <c r="T1043" s="153">
        <v>98349</v>
      </c>
      <c r="U1043" s="153">
        <v>1663</v>
      </c>
      <c r="V1043" s="153">
        <v>1644</v>
      </c>
      <c r="W1043" s="153">
        <v>1</v>
      </c>
      <c r="X1043" s="151">
        <v>1487</v>
      </c>
      <c r="Y1043" s="154">
        <v>0.0168990025318</v>
      </c>
      <c r="Z1043" s="154">
        <v>0.0183395291201983</v>
      </c>
      <c r="AA1043" s="154">
        <v>0.0192678227360308</v>
      </c>
      <c r="AB1043" s="155">
        <v>0.0229700854700855</v>
      </c>
      <c r="AC1043" s="156">
        <v>-0.000928293615832562</v>
      </c>
      <c r="AD1043" s="157">
        <v>26801</v>
      </c>
      <c r="AE1043" s="158">
        <v>497</v>
      </c>
      <c r="AF1043" s="158">
        <v>0</v>
      </c>
      <c r="AG1043" s="158">
        <v>31197</v>
      </c>
      <c r="AH1043" s="158">
        <v>434</v>
      </c>
      <c r="AI1043" s="158">
        <v>0</v>
      </c>
      <c r="AJ1043" s="155">
        <v>0.0185440841759636</v>
      </c>
      <c r="AK1043" s="155">
        <v>0.0139115940635318</v>
      </c>
      <c r="AL1043" s="156">
        <v>0.00463249011243183</v>
      </c>
    </row>
    <row r="1044" ht="33" spans="1:38">
      <c r="A1044" s="166" t="s">
        <v>668</v>
      </c>
      <c r="B1044" s="167" t="s">
        <v>1828</v>
      </c>
      <c r="C1044" s="167" t="s">
        <v>864</v>
      </c>
      <c r="D1044" s="150">
        <v>4806</v>
      </c>
      <c r="E1044" s="150">
        <v>112</v>
      </c>
      <c r="F1044" s="150">
        <v>87</v>
      </c>
      <c r="G1044" s="150">
        <v>1</v>
      </c>
      <c r="H1044" s="150">
        <v>0</v>
      </c>
      <c r="I1044" s="151">
        <v>6551</v>
      </c>
      <c r="J1044" s="151">
        <v>83</v>
      </c>
      <c r="K1044" s="151">
        <v>82</v>
      </c>
      <c r="L1044" s="151">
        <v>20</v>
      </c>
      <c r="M1044" s="151">
        <v>0</v>
      </c>
      <c r="N1044" s="151">
        <v>2424</v>
      </c>
      <c r="O1044" s="151">
        <v>57</v>
      </c>
      <c r="P1044" s="151">
        <v>57</v>
      </c>
      <c r="Q1044" s="151">
        <v>47</v>
      </c>
      <c r="R1044" s="151">
        <v>0</v>
      </c>
      <c r="S1044" s="152">
        <v>0.015</v>
      </c>
      <c r="T1044" s="153">
        <v>123319</v>
      </c>
      <c r="U1044" s="153">
        <v>2327</v>
      </c>
      <c r="V1044" s="153">
        <v>2301</v>
      </c>
      <c r="W1044" s="153">
        <v>10</v>
      </c>
      <c r="X1044" s="151">
        <v>2076</v>
      </c>
      <c r="Y1044" s="154">
        <v>0.0187886700346256</v>
      </c>
      <c r="Z1044" s="154">
        <v>0.023304203079484</v>
      </c>
      <c r="AA1044" s="154">
        <v>0.0126698214013128</v>
      </c>
      <c r="AB1044" s="155">
        <v>0.0235148514851485</v>
      </c>
      <c r="AC1044" s="156">
        <v>0.0106343816781712</v>
      </c>
      <c r="AD1044" s="157">
        <v>33833</v>
      </c>
      <c r="AE1044" s="158">
        <v>681</v>
      </c>
      <c r="AF1044" s="158">
        <v>0</v>
      </c>
      <c r="AG1044" s="158">
        <v>40610</v>
      </c>
      <c r="AH1044" s="158">
        <v>722</v>
      </c>
      <c r="AI1044" s="158">
        <v>3</v>
      </c>
      <c r="AJ1044" s="155">
        <v>0.020128277125883</v>
      </c>
      <c r="AK1044" s="155">
        <v>0.0177049987687762</v>
      </c>
      <c r="AL1044" s="156">
        <v>0.00242327835710685</v>
      </c>
    </row>
    <row r="1045" ht="33" spans="1:38">
      <c r="A1045" s="166" t="s">
        <v>668</v>
      </c>
      <c r="B1045" s="167" t="s">
        <v>1828</v>
      </c>
      <c r="C1045" s="167" t="s">
        <v>865</v>
      </c>
      <c r="D1045" s="150">
        <v>4425</v>
      </c>
      <c r="E1045" s="150">
        <v>83</v>
      </c>
      <c r="F1045" s="150">
        <v>55</v>
      </c>
      <c r="G1045" s="150">
        <v>0</v>
      </c>
      <c r="H1045" s="150">
        <v>0</v>
      </c>
      <c r="I1045" s="151">
        <v>6143</v>
      </c>
      <c r="J1045" s="151">
        <v>130</v>
      </c>
      <c r="K1045" s="151">
        <v>130</v>
      </c>
      <c r="L1045" s="151">
        <v>19</v>
      </c>
      <c r="M1045" s="151">
        <v>0</v>
      </c>
      <c r="N1045" s="151">
        <v>2053</v>
      </c>
      <c r="O1045" s="151">
        <v>41</v>
      </c>
      <c r="P1045" s="151">
        <v>41</v>
      </c>
      <c r="Q1045" s="151">
        <v>32</v>
      </c>
      <c r="R1045" s="151">
        <v>0</v>
      </c>
      <c r="S1045" s="152">
        <v>0.015</v>
      </c>
      <c r="T1045" s="153">
        <v>110386</v>
      </c>
      <c r="U1045" s="153">
        <v>2514</v>
      </c>
      <c r="V1045" s="153">
        <v>2485</v>
      </c>
      <c r="W1045" s="153">
        <v>3</v>
      </c>
      <c r="X1045" s="151">
        <v>2259</v>
      </c>
      <c r="Y1045" s="154">
        <v>0.0227474498577718</v>
      </c>
      <c r="Z1045" s="154">
        <v>0.0187570621468927</v>
      </c>
      <c r="AA1045" s="154">
        <v>0.0211622985511965</v>
      </c>
      <c r="AB1045" s="155">
        <v>0.019970774476376</v>
      </c>
      <c r="AC1045" s="156">
        <v>-0.00240523640430383</v>
      </c>
      <c r="AD1045" s="157">
        <v>30556</v>
      </c>
      <c r="AE1045" s="158">
        <v>723</v>
      </c>
      <c r="AF1045" s="158">
        <v>0</v>
      </c>
      <c r="AG1045" s="158">
        <v>33802</v>
      </c>
      <c r="AH1045" s="158">
        <v>736</v>
      </c>
      <c r="AI1045" s="158">
        <v>0</v>
      </c>
      <c r="AJ1045" s="155">
        <v>0.0236614740149234</v>
      </c>
      <c r="AK1045" s="155">
        <v>0.0217738595349388</v>
      </c>
      <c r="AL1045" s="156">
        <v>0.00188761447998466</v>
      </c>
    </row>
    <row r="1046" ht="33" spans="1:38">
      <c r="A1046" s="166" t="s">
        <v>668</v>
      </c>
      <c r="B1046" s="167" t="s">
        <v>1828</v>
      </c>
      <c r="C1046" s="167" t="s">
        <v>866</v>
      </c>
      <c r="D1046" s="150">
        <v>4278</v>
      </c>
      <c r="E1046" s="150">
        <v>87</v>
      </c>
      <c r="F1046" s="150">
        <v>65</v>
      </c>
      <c r="G1046" s="150">
        <v>0</v>
      </c>
      <c r="H1046" s="150">
        <v>0</v>
      </c>
      <c r="I1046" s="151">
        <v>6045</v>
      </c>
      <c r="J1046" s="151">
        <v>73</v>
      </c>
      <c r="K1046" s="151">
        <v>73</v>
      </c>
      <c r="L1046" s="151">
        <v>16</v>
      </c>
      <c r="M1046" s="151">
        <v>0</v>
      </c>
      <c r="N1046" s="151">
        <v>2138</v>
      </c>
      <c r="O1046" s="151">
        <v>47</v>
      </c>
      <c r="P1046" s="151">
        <v>47</v>
      </c>
      <c r="Q1046" s="151">
        <v>39</v>
      </c>
      <c r="R1046" s="151">
        <v>0</v>
      </c>
      <c r="S1046" s="152">
        <v>0.015</v>
      </c>
      <c r="T1046" s="153">
        <v>114192</v>
      </c>
      <c r="U1046" s="153">
        <v>1722</v>
      </c>
      <c r="V1046" s="153">
        <v>1700</v>
      </c>
      <c r="W1046" s="153">
        <v>0</v>
      </c>
      <c r="X1046" s="151">
        <v>1559</v>
      </c>
      <c r="Y1046" s="154">
        <v>0.0150798654897016</v>
      </c>
      <c r="Z1046" s="154">
        <v>0.0203366058906031</v>
      </c>
      <c r="AA1046" s="154">
        <v>0.0120760959470637</v>
      </c>
      <c r="AB1046" s="155">
        <v>0.0219831618334892</v>
      </c>
      <c r="AC1046" s="156">
        <v>0.0082605099435394</v>
      </c>
      <c r="AD1046" s="157">
        <v>30355</v>
      </c>
      <c r="AE1046" s="158">
        <v>541</v>
      </c>
      <c r="AF1046" s="158">
        <v>0</v>
      </c>
      <c r="AG1046" s="158">
        <v>38064</v>
      </c>
      <c r="AH1046" s="158">
        <v>480</v>
      </c>
      <c r="AI1046" s="158">
        <v>0</v>
      </c>
      <c r="AJ1046" s="155">
        <v>0.01782243452479</v>
      </c>
      <c r="AK1046" s="155">
        <v>0.0126103404791929</v>
      </c>
      <c r="AL1046" s="156">
        <v>0.00521209404559705</v>
      </c>
    </row>
    <row r="1047" ht="33" spans="1:38">
      <c r="A1047" s="166" t="s">
        <v>668</v>
      </c>
      <c r="B1047" s="167" t="s">
        <v>1828</v>
      </c>
      <c r="C1047" s="167" t="s">
        <v>867</v>
      </c>
      <c r="D1047" s="150">
        <v>3319</v>
      </c>
      <c r="E1047" s="150">
        <v>66</v>
      </c>
      <c r="F1047" s="150">
        <v>32</v>
      </c>
      <c r="G1047" s="150">
        <v>0</v>
      </c>
      <c r="H1047" s="150">
        <v>0</v>
      </c>
      <c r="I1047" s="151">
        <v>4547</v>
      </c>
      <c r="J1047" s="151">
        <v>76</v>
      </c>
      <c r="K1047" s="151">
        <v>76</v>
      </c>
      <c r="L1047" s="151">
        <v>16</v>
      </c>
      <c r="M1047" s="151">
        <v>0</v>
      </c>
      <c r="N1047" s="151">
        <v>1983</v>
      </c>
      <c r="O1047" s="151">
        <v>67</v>
      </c>
      <c r="P1047" s="151">
        <v>67</v>
      </c>
      <c r="Q1047" s="151">
        <v>54</v>
      </c>
      <c r="R1047" s="151">
        <v>0</v>
      </c>
      <c r="S1047" s="152">
        <v>0.015</v>
      </c>
      <c r="T1047" s="153">
        <v>86206</v>
      </c>
      <c r="U1047" s="153">
        <v>1645</v>
      </c>
      <c r="V1047" s="153">
        <v>1611</v>
      </c>
      <c r="W1047" s="153">
        <v>0</v>
      </c>
      <c r="X1047" s="151">
        <v>1491</v>
      </c>
      <c r="Y1047" s="154">
        <v>0.0190821984548639</v>
      </c>
      <c r="Z1047" s="154">
        <v>0.0198855076830371</v>
      </c>
      <c r="AA1047" s="154">
        <v>0.0167143171321751</v>
      </c>
      <c r="AB1047" s="155">
        <v>0.0337871911245587</v>
      </c>
      <c r="AC1047" s="156">
        <v>0.003171190550862</v>
      </c>
      <c r="AD1047" s="157">
        <v>23982</v>
      </c>
      <c r="AE1047" s="158">
        <v>460</v>
      </c>
      <c r="AF1047" s="158">
        <v>0</v>
      </c>
      <c r="AG1047" s="158">
        <v>26538</v>
      </c>
      <c r="AH1047" s="158">
        <v>493</v>
      </c>
      <c r="AI1047" s="158">
        <v>0</v>
      </c>
      <c r="AJ1047" s="155">
        <v>0.0191810524560087</v>
      </c>
      <c r="AK1047" s="155">
        <v>0.0185771346748059</v>
      </c>
      <c r="AL1047" s="156">
        <v>0.000603917781202733</v>
      </c>
    </row>
    <row r="1048" ht="33" spans="1:38">
      <c r="A1048" s="166" t="s">
        <v>668</v>
      </c>
      <c r="B1048" s="167" t="s">
        <v>1828</v>
      </c>
      <c r="C1048" s="167" t="s">
        <v>868</v>
      </c>
      <c r="D1048" s="150">
        <v>2236</v>
      </c>
      <c r="E1048" s="150">
        <v>55</v>
      </c>
      <c r="F1048" s="150">
        <v>45</v>
      </c>
      <c r="G1048" s="150">
        <v>0</v>
      </c>
      <c r="H1048" s="150">
        <v>0</v>
      </c>
      <c r="I1048" s="151">
        <v>3122</v>
      </c>
      <c r="J1048" s="151">
        <v>53</v>
      </c>
      <c r="K1048" s="151">
        <v>53</v>
      </c>
      <c r="L1048" s="151">
        <v>10</v>
      </c>
      <c r="M1048" s="151">
        <v>0</v>
      </c>
      <c r="N1048" s="151">
        <v>1091</v>
      </c>
      <c r="O1048" s="151">
        <v>30</v>
      </c>
      <c r="P1048" s="151">
        <v>30</v>
      </c>
      <c r="Q1048" s="151">
        <v>21</v>
      </c>
      <c r="R1048" s="151">
        <v>0</v>
      </c>
      <c r="S1048" s="152">
        <v>0.015</v>
      </c>
      <c r="T1048" s="153">
        <v>55714</v>
      </c>
      <c r="U1048" s="153">
        <v>1096</v>
      </c>
      <c r="V1048" s="153">
        <v>1085</v>
      </c>
      <c r="W1048" s="153">
        <v>0</v>
      </c>
      <c r="X1048" s="151">
        <v>975</v>
      </c>
      <c r="Y1048" s="154">
        <v>0.0196718957533116</v>
      </c>
      <c r="Z1048" s="154">
        <v>0.0245974955277281</v>
      </c>
      <c r="AA1048" s="154">
        <v>0.0169762972453555</v>
      </c>
      <c r="AB1048" s="155">
        <v>0.0274977085242896</v>
      </c>
      <c r="AC1048" s="156">
        <v>0.00762119828237254</v>
      </c>
      <c r="AD1048" s="157">
        <v>15246</v>
      </c>
      <c r="AE1048" s="158">
        <v>324</v>
      </c>
      <c r="AF1048" s="158">
        <v>0</v>
      </c>
      <c r="AG1048" s="158">
        <v>17402</v>
      </c>
      <c r="AH1048" s="158">
        <v>327</v>
      </c>
      <c r="AI1048" s="158">
        <v>0</v>
      </c>
      <c r="AJ1048" s="155">
        <v>0.0212514757969303</v>
      </c>
      <c r="AK1048" s="155">
        <v>0.0187909435697046</v>
      </c>
      <c r="AL1048" s="156">
        <v>0.00246053222722571</v>
      </c>
    </row>
    <row r="1049" ht="33" spans="1:38">
      <c r="A1049" s="166" t="s">
        <v>668</v>
      </c>
      <c r="B1049" s="167" t="s">
        <v>1828</v>
      </c>
      <c r="C1049" s="167" t="s">
        <v>869</v>
      </c>
      <c r="D1049" s="150">
        <v>1908</v>
      </c>
      <c r="E1049" s="150">
        <v>28</v>
      </c>
      <c r="F1049" s="150">
        <v>22</v>
      </c>
      <c r="G1049" s="150">
        <v>0</v>
      </c>
      <c r="H1049" s="150">
        <v>0</v>
      </c>
      <c r="I1049" s="151">
        <v>2661</v>
      </c>
      <c r="J1049" s="151">
        <v>41</v>
      </c>
      <c r="K1049" s="151">
        <v>41</v>
      </c>
      <c r="L1049" s="151">
        <v>1</v>
      </c>
      <c r="M1049" s="151">
        <v>0</v>
      </c>
      <c r="N1049" s="151">
        <v>939</v>
      </c>
      <c r="O1049" s="151">
        <v>21</v>
      </c>
      <c r="P1049" s="151">
        <v>20</v>
      </c>
      <c r="Q1049" s="151">
        <v>14</v>
      </c>
      <c r="R1049" s="151">
        <v>0</v>
      </c>
      <c r="S1049" s="152">
        <v>0.015</v>
      </c>
      <c r="T1049" s="153">
        <v>48387</v>
      </c>
      <c r="U1049" s="153">
        <v>836</v>
      </c>
      <c r="V1049" s="153">
        <v>829</v>
      </c>
      <c r="W1049" s="153">
        <v>0</v>
      </c>
      <c r="X1049" s="151">
        <v>751</v>
      </c>
      <c r="Y1049" s="154">
        <v>0.0172773678880691</v>
      </c>
      <c r="Z1049" s="154">
        <v>0.0146750524109015</v>
      </c>
      <c r="AA1049" s="154">
        <v>0.0154077414505825</v>
      </c>
      <c r="AB1049" s="155">
        <v>0.0223642172523962</v>
      </c>
      <c r="AC1049" s="156">
        <v>-0.000732689039681019</v>
      </c>
      <c r="AD1049" s="157">
        <v>13132</v>
      </c>
      <c r="AE1049" s="158">
        <v>209</v>
      </c>
      <c r="AF1049" s="158">
        <v>0</v>
      </c>
      <c r="AG1049" s="158">
        <v>15210</v>
      </c>
      <c r="AH1049" s="158">
        <v>226</v>
      </c>
      <c r="AI1049" s="158">
        <v>0</v>
      </c>
      <c r="AJ1049" s="155">
        <v>0.0159153213524216</v>
      </c>
      <c r="AK1049" s="155">
        <v>0.0148586456278764</v>
      </c>
      <c r="AL1049" s="156">
        <v>0.00105667572454517</v>
      </c>
    </row>
    <row r="1050" ht="33" spans="1:38">
      <c r="A1050" s="166" t="s">
        <v>668</v>
      </c>
      <c r="B1050" s="167" t="s">
        <v>1828</v>
      </c>
      <c r="C1050" s="167" t="s">
        <v>870</v>
      </c>
      <c r="D1050" s="150">
        <v>1417</v>
      </c>
      <c r="E1050" s="150">
        <v>30</v>
      </c>
      <c r="F1050" s="150">
        <v>21</v>
      </c>
      <c r="G1050" s="150">
        <v>0</v>
      </c>
      <c r="H1050" s="150">
        <v>0</v>
      </c>
      <c r="I1050" s="151">
        <v>1851</v>
      </c>
      <c r="J1050" s="151">
        <v>13</v>
      </c>
      <c r="K1050" s="151">
        <v>13</v>
      </c>
      <c r="L1050" s="151">
        <v>2</v>
      </c>
      <c r="M1050" s="151">
        <v>0</v>
      </c>
      <c r="N1050" s="151">
        <v>612</v>
      </c>
      <c r="O1050" s="151">
        <v>28</v>
      </c>
      <c r="P1050" s="151">
        <v>27</v>
      </c>
      <c r="Q1050" s="151">
        <v>24</v>
      </c>
      <c r="R1050" s="151">
        <v>0</v>
      </c>
      <c r="S1050" s="152">
        <v>0.015</v>
      </c>
      <c r="T1050" s="153">
        <v>33019</v>
      </c>
      <c r="U1050" s="153">
        <v>645</v>
      </c>
      <c r="V1050" s="153">
        <v>635</v>
      </c>
      <c r="W1050" s="153">
        <v>0</v>
      </c>
      <c r="X1050" s="151">
        <v>594</v>
      </c>
      <c r="Y1050" s="154">
        <v>0.0195342075774554</v>
      </c>
      <c r="Z1050" s="154">
        <v>0.0211714890613973</v>
      </c>
      <c r="AA1050" s="154">
        <v>0.00702323068611561</v>
      </c>
      <c r="AB1050" s="155">
        <v>0.0457516339869281</v>
      </c>
      <c r="AC1050" s="156">
        <v>0.0141482583752817</v>
      </c>
      <c r="AD1050" s="157">
        <v>9189</v>
      </c>
      <c r="AE1050" s="158">
        <v>168</v>
      </c>
      <c r="AF1050" s="158">
        <v>0</v>
      </c>
      <c r="AG1050" s="158">
        <v>10070</v>
      </c>
      <c r="AH1050" s="158">
        <v>185</v>
      </c>
      <c r="AI1050" s="158">
        <v>0</v>
      </c>
      <c r="AJ1050" s="155">
        <v>0.0182827293503102</v>
      </c>
      <c r="AK1050" s="155">
        <v>0.0183714001986097</v>
      </c>
      <c r="AL1050" s="156">
        <v>-8.86708482995789e-5</v>
      </c>
    </row>
    <row r="1051" ht="33" spans="1:38">
      <c r="A1051" s="166" t="s">
        <v>668</v>
      </c>
      <c r="B1051" s="167" t="s">
        <v>1828</v>
      </c>
      <c r="C1051" s="167" t="s">
        <v>871</v>
      </c>
      <c r="D1051" s="150">
        <v>2539</v>
      </c>
      <c r="E1051" s="150">
        <v>33</v>
      </c>
      <c r="F1051" s="150">
        <v>24</v>
      </c>
      <c r="G1051" s="150">
        <v>0</v>
      </c>
      <c r="H1051" s="150">
        <v>0</v>
      </c>
      <c r="I1051" s="151">
        <v>3267</v>
      </c>
      <c r="J1051" s="151">
        <v>27</v>
      </c>
      <c r="K1051" s="151">
        <v>27</v>
      </c>
      <c r="L1051" s="151">
        <v>1</v>
      </c>
      <c r="M1051" s="151">
        <v>0</v>
      </c>
      <c r="N1051" s="151">
        <v>1281</v>
      </c>
      <c r="O1051" s="151">
        <v>23</v>
      </c>
      <c r="P1051" s="151">
        <v>23</v>
      </c>
      <c r="Q1051" s="151">
        <v>18</v>
      </c>
      <c r="R1051" s="151">
        <v>0</v>
      </c>
      <c r="S1051" s="152">
        <v>0.015</v>
      </c>
      <c r="T1051" s="153">
        <v>62552</v>
      </c>
      <c r="U1051" s="153">
        <v>926</v>
      </c>
      <c r="V1051" s="153">
        <v>917</v>
      </c>
      <c r="W1051" s="153">
        <v>0</v>
      </c>
      <c r="X1051" s="151">
        <v>857</v>
      </c>
      <c r="Y1051" s="154">
        <v>0.0148036833354649</v>
      </c>
      <c r="Z1051" s="154">
        <v>0.0129972430090587</v>
      </c>
      <c r="AA1051" s="154">
        <v>0.00826446280991736</v>
      </c>
      <c r="AB1051" s="155">
        <v>0.0179547228727557</v>
      </c>
      <c r="AC1051" s="156">
        <v>0.00473278019914133</v>
      </c>
      <c r="AD1051" s="157">
        <v>17248</v>
      </c>
      <c r="AE1051" s="158">
        <v>264</v>
      </c>
      <c r="AF1051" s="158">
        <v>0</v>
      </c>
      <c r="AG1051" s="158">
        <v>19121</v>
      </c>
      <c r="AH1051" s="158">
        <v>281</v>
      </c>
      <c r="AI1051" s="158">
        <v>0</v>
      </c>
      <c r="AJ1051" s="155">
        <v>0.0153061224489796</v>
      </c>
      <c r="AK1051" s="155">
        <v>0.0146958841064798</v>
      </c>
      <c r="AL1051" s="156">
        <v>0.000610238342499805</v>
      </c>
    </row>
    <row r="1052" ht="33" spans="1:38">
      <c r="A1052" s="166" t="s">
        <v>668</v>
      </c>
      <c r="B1052" s="167" t="s">
        <v>1827</v>
      </c>
      <c r="C1052" s="167" t="s">
        <v>872</v>
      </c>
      <c r="D1052" s="150">
        <v>3972</v>
      </c>
      <c r="E1052" s="150">
        <v>92</v>
      </c>
      <c r="F1052" s="150">
        <v>70</v>
      </c>
      <c r="G1052" s="150">
        <v>0</v>
      </c>
      <c r="H1052" s="150">
        <v>0</v>
      </c>
      <c r="I1052" s="151">
        <v>4957</v>
      </c>
      <c r="J1052" s="151">
        <v>59</v>
      </c>
      <c r="K1052" s="151">
        <v>59</v>
      </c>
      <c r="L1052" s="151">
        <v>2</v>
      </c>
      <c r="M1052" s="151">
        <v>0</v>
      </c>
      <c r="N1052" s="151">
        <v>2490</v>
      </c>
      <c r="O1052" s="151">
        <v>110</v>
      </c>
      <c r="P1052" s="151">
        <v>110</v>
      </c>
      <c r="Q1052" s="151">
        <v>35</v>
      </c>
      <c r="R1052" s="151">
        <v>0</v>
      </c>
      <c r="S1052" s="152">
        <v>0.015</v>
      </c>
      <c r="T1052" s="153">
        <v>101724</v>
      </c>
      <c r="U1052" s="153">
        <v>2175</v>
      </c>
      <c r="V1052" s="153">
        <v>2152</v>
      </c>
      <c r="W1052" s="153">
        <v>1</v>
      </c>
      <c r="X1052" s="151">
        <v>1918</v>
      </c>
      <c r="Y1052" s="154">
        <v>0.0213715544021077</v>
      </c>
      <c r="Z1052" s="154">
        <v>0.0231621349446123</v>
      </c>
      <c r="AA1052" s="154">
        <v>0.0119023602985677</v>
      </c>
      <c r="AB1052" s="155">
        <v>0.0441767068273092</v>
      </c>
      <c r="AC1052" s="156">
        <v>0.0112597746460446</v>
      </c>
      <c r="AD1052" s="157">
        <v>27290</v>
      </c>
      <c r="AE1052" s="158">
        <v>691</v>
      </c>
      <c r="AF1052" s="158">
        <v>0</v>
      </c>
      <c r="AG1052" s="158">
        <v>32572</v>
      </c>
      <c r="AH1052" s="158">
        <v>650</v>
      </c>
      <c r="AI1052" s="158">
        <v>1</v>
      </c>
      <c r="AJ1052" s="155">
        <v>0.0253206302674973</v>
      </c>
      <c r="AK1052" s="155">
        <v>0.0199250890335257</v>
      </c>
      <c r="AL1052" s="156">
        <v>0.00539554123397152</v>
      </c>
    </row>
    <row r="1053" ht="33" spans="1:38">
      <c r="A1053" s="166" t="s">
        <v>668</v>
      </c>
      <c r="B1053" s="167" t="s">
        <v>1827</v>
      </c>
      <c r="C1053" s="167" t="s">
        <v>873</v>
      </c>
      <c r="D1053" s="150">
        <v>3267</v>
      </c>
      <c r="E1053" s="150">
        <v>74</v>
      </c>
      <c r="F1053" s="150">
        <v>55</v>
      </c>
      <c r="G1053" s="150">
        <v>5</v>
      </c>
      <c r="H1053" s="150">
        <v>0</v>
      </c>
      <c r="I1053" s="151">
        <v>4286</v>
      </c>
      <c r="J1053" s="151">
        <v>98</v>
      </c>
      <c r="K1053" s="151">
        <v>98</v>
      </c>
      <c r="L1053" s="151">
        <v>17</v>
      </c>
      <c r="M1053" s="151">
        <v>0</v>
      </c>
      <c r="N1053" s="151">
        <v>1998</v>
      </c>
      <c r="O1053" s="151">
        <v>60</v>
      </c>
      <c r="P1053" s="151">
        <v>59</v>
      </c>
      <c r="Q1053" s="151">
        <v>34</v>
      </c>
      <c r="R1053" s="151">
        <v>0</v>
      </c>
      <c r="S1053" s="152">
        <v>0.015</v>
      </c>
      <c r="T1053" s="153">
        <v>84330</v>
      </c>
      <c r="U1053" s="153">
        <v>2009</v>
      </c>
      <c r="V1053" s="153">
        <v>1988</v>
      </c>
      <c r="W1053" s="153">
        <v>0</v>
      </c>
      <c r="X1053" s="151">
        <v>1816</v>
      </c>
      <c r="Y1053" s="154">
        <v>0.0238230760109095</v>
      </c>
      <c r="Z1053" s="154">
        <v>0.0226507499234772</v>
      </c>
      <c r="AA1053" s="154">
        <v>0.0228651423238451</v>
      </c>
      <c r="AB1053" s="155">
        <v>0.03003003003003</v>
      </c>
      <c r="AC1053" s="156">
        <v>-0.000214392400367882</v>
      </c>
      <c r="AD1053" s="157">
        <v>22695</v>
      </c>
      <c r="AE1053" s="158">
        <v>543</v>
      </c>
      <c r="AF1053" s="158">
        <v>0</v>
      </c>
      <c r="AG1053" s="158">
        <v>26357</v>
      </c>
      <c r="AH1053" s="158">
        <v>586</v>
      </c>
      <c r="AI1053" s="158">
        <v>0</v>
      </c>
      <c r="AJ1053" s="155">
        <v>0.0239259748843358</v>
      </c>
      <c r="AK1053" s="155">
        <v>0.0222331828356793</v>
      </c>
      <c r="AL1053" s="156">
        <v>0.00169279204865643</v>
      </c>
    </row>
    <row r="1054" ht="33" spans="1:38">
      <c r="A1054" s="166" t="s">
        <v>668</v>
      </c>
      <c r="B1054" s="167" t="s">
        <v>1827</v>
      </c>
      <c r="C1054" s="167" t="s">
        <v>874</v>
      </c>
      <c r="D1054" s="150">
        <v>4663</v>
      </c>
      <c r="E1054" s="150">
        <v>134</v>
      </c>
      <c r="F1054" s="150">
        <v>108</v>
      </c>
      <c r="G1054" s="150">
        <v>0</v>
      </c>
      <c r="H1054" s="150">
        <v>0</v>
      </c>
      <c r="I1054" s="151">
        <v>5945</v>
      </c>
      <c r="J1054" s="151">
        <v>117</v>
      </c>
      <c r="K1054" s="151">
        <v>117</v>
      </c>
      <c r="L1054" s="151">
        <v>7</v>
      </c>
      <c r="M1054" s="151">
        <v>0</v>
      </c>
      <c r="N1054" s="151">
        <v>2676</v>
      </c>
      <c r="O1054" s="151">
        <v>85</v>
      </c>
      <c r="P1054" s="151">
        <v>85</v>
      </c>
      <c r="Q1054" s="151">
        <v>41</v>
      </c>
      <c r="R1054" s="151">
        <v>0</v>
      </c>
      <c r="S1054" s="152">
        <v>0.015</v>
      </c>
      <c r="T1054" s="153">
        <v>116589</v>
      </c>
      <c r="U1054" s="153">
        <v>3028</v>
      </c>
      <c r="V1054" s="153">
        <v>3002</v>
      </c>
      <c r="W1054" s="153">
        <v>1</v>
      </c>
      <c r="X1054" s="151">
        <v>2687</v>
      </c>
      <c r="Y1054" s="154">
        <v>0.0259629982245323</v>
      </c>
      <c r="Z1054" s="154">
        <v>0.028736864679391</v>
      </c>
      <c r="AA1054" s="154">
        <v>0.0196804037005887</v>
      </c>
      <c r="AB1054" s="155">
        <v>0.0317638266068759</v>
      </c>
      <c r="AC1054" s="156">
        <v>0.00905646097880222</v>
      </c>
      <c r="AD1054" s="157">
        <v>31578</v>
      </c>
      <c r="AE1054" s="158">
        <v>855</v>
      </c>
      <c r="AF1054" s="158">
        <v>1</v>
      </c>
      <c r="AG1054" s="158">
        <v>35730</v>
      </c>
      <c r="AH1054" s="158">
        <v>946</v>
      </c>
      <c r="AI1054" s="158">
        <v>0</v>
      </c>
      <c r="AJ1054" s="155">
        <v>0.0270441446576731</v>
      </c>
      <c r="AK1054" s="155">
        <v>0.0264763504058214</v>
      </c>
      <c r="AL1054" s="156">
        <v>0.000567794251851626</v>
      </c>
    </row>
    <row r="1055" ht="33" spans="1:38">
      <c r="A1055" s="166" t="s">
        <v>668</v>
      </c>
      <c r="B1055" s="167" t="s">
        <v>1827</v>
      </c>
      <c r="C1055" s="167" t="s">
        <v>875</v>
      </c>
      <c r="D1055" s="150">
        <v>3401</v>
      </c>
      <c r="E1055" s="150">
        <v>53</v>
      </c>
      <c r="F1055" s="150">
        <v>36</v>
      </c>
      <c r="G1055" s="150">
        <v>1</v>
      </c>
      <c r="H1055" s="150">
        <v>0</v>
      </c>
      <c r="I1055" s="151">
        <v>4395</v>
      </c>
      <c r="J1055" s="151">
        <v>75</v>
      </c>
      <c r="K1055" s="151">
        <v>75</v>
      </c>
      <c r="L1055" s="151">
        <v>1</v>
      </c>
      <c r="M1055" s="151">
        <v>0</v>
      </c>
      <c r="N1055" s="151">
        <v>1789</v>
      </c>
      <c r="O1055" s="151">
        <v>25</v>
      </c>
      <c r="P1055" s="151">
        <v>25</v>
      </c>
      <c r="Q1055" s="151">
        <v>12</v>
      </c>
      <c r="R1055" s="151">
        <v>0</v>
      </c>
      <c r="S1055" s="152">
        <v>0.015</v>
      </c>
      <c r="T1055" s="153">
        <v>84964</v>
      </c>
      <c r="U1055" s="153">
        <v>1293</v>
      </c>
      <c r="V1055" s="153">
        <v>1274</v>
      </c>
      <c r="W1055" s="153">
        <v>0</v>
      </c>
      <c r="X1055" s="151">
        <v>1135</v>
      </c>
      <c r="Y1055" s="154">
        <v>0.0152182100654395</v>
      </c>
      <c r="Z1055" s="154">
        <v>0.0155836518670979</v>
      </c>
      <c r="AA1055" s="154">
        <v>0.0170648464163823</v>
      </c>
      <c r="AB1055" s="155">
        <v>0.0139742873113471</v>
      </c>
      <c r="AC1055" s="156">
        <v>-0.00148119454928434</v>
      </c>
      <c r="AD1055" s="157">
        <v>22660</v>
      </c>
      <c r="AE1055" s="158">
        <v>348</v>
      </c>
      <c r="AF1055" s="158">
        <v>0</v>
      </c>
      <c r="AG1055" s="158">
        <v>26637</v>
      </c>
      <c r="AH1055" s="158">
        <v>399</v>
      </c>
      <c r="AI1055" s="158">
        <v>0</v>
      </c>
      <c r="AJ1055" s="155">
        <v>0.0153574580759047</v>
      </c>
      <c r="AK1055" s="155">
        <v>0.0149791643203063</v>
      </c>
      <c r="AL1055" s="156">
        <v>0.000378293755598337</v>
      </c>
    </row>
    <row r="1056" ht="33" spans="1:38">
      <c r="A1056" s="166" t="s">
        <v>668</v>
      </c>
      <c r="B1056" s="167" t="s">
        <v>1827</v>
      </c>
      <c r="C1056" s="167" t="s">
        <v>876</v>
      </c>
      <c r="D1056" s="150">
        <v>1945</v>
      </c>
      <c r="E1056" s="150">
        <v>40</v>
      </c>
      <c r="F1056" s="150">
        <v>26</v>
      </c>
      <c r="G1056" s="150">
        <v>0</v>
      </c>
      <c r="H1056" s="150">
        <v>0</v>
      </c>
      <c r="I1056" s="151">
        <v>2772</v>
      </c>
      <c r="J1056" s="151">
        <v>44</v>
      </c>
      <c r="K1056" s="151">
        <v>44</v>
      </c>
      <c r="L1056" s="151">
        <v>5</v>
      </c>
      <c r="M1056" s="151">
        <v>0</v>
      </c>
      <c r="N1056" s="151">
        <v>1198</v>
      </c>
      <c r="O1056" s="151">
        <v>19</v>
      </c>
      <c r="P1056" s="151">
        <v>19</v>
      </c>
      <c r="Q1056" s="151">
        <v>14</v>
      </c>
      <c r="R1056" s="151">
        <v>0</v>
      </c>
      <c r="S1056" s="152">
        <v>0.015</v>
      </c>
      <c r="T1056" s="153">
        <v>52255</v>
      </c>
      <c r="U1056" s="153">
        <v>1023</v>
      </c>
      <c r="V1056" s="153">
        <v>1009</v>
      </c>
      <c r="W1056" s="153">
        <v>0</v>
      </c>
      <c r="X1056" s="151">
        <v>928</v>
      </c>
      <c r="Y1056" s="154">
        <v>0.019577073964214</v>
      </c>
      <c r="Z1056" s="154">
        <v>0.0205655526992288</v>
      </c>
      <c r="AA1056" s="154">
        <v>0.0158730158730159</v>
      </c>
      <c r="AB1056" s="155">
        <v>0.0158597662771285</v>
      </c>
      <c r="AC1056" s="156">
        <v>0.00469253682621292</v>
      </c>
      <c r="AD1056" s="157">
        <v>14283</v>
      </c>
      <c r="AE1056" s="158">
        <v>266</v>
      </c>
      <c r="AF1056" s="158">
        <v>0</v>
      </c>
      <c r="AG1056" s="158">
        <v>16244</v>
      </c>
      <c r="AH1056" s="158">
        <v>295</v>
      </c>
      <c r="AI1056" s="158">
        <v>0</v>
      </c>
      <c r="AJ1056" s="155">
        <v>0.0186235384723097</v>
      </c>
      <c r="AK1056" s="155">
        <v>0.0181605515882787</v>
      </c>
      <c r="AL1056" s="156">
        <v>0.000462986884030989</v>
      </c>
    </row>
    <row r="1057" ht="33" spans="1:38">
      <c r="A1057" s="166" t="s">
        <v>668</v>
      </c>
      <c r="B1057" s="167" t="s">
        <v>1827</v>
      </c>
      <c r="C1057" s="167" t="s">
        <v>877</v>
      </c>
      <c r="D1057" s="150">
        <v>3326</v>
      </c>
      <c r="E1057" s="150">
        <v>80</v>
      </c>
      <c r="F1057" s="150">
        <v>62</v>
      </c>
      <c r="G1057" s="150">
        <v>4</v>
      </c>
      <c r="H1057" s="150">
        <v>0</v>
      </c>
      <c r="I1057" s="151">
        <v>4398</v>
      </c>
      <c r="J1057" s="151">
        <v>69</v>
      </c>
      <c r="K1057" s="151">
        <v>69</v>
      </c>
      <c r="L1057" s="151">
        <v>9</v>
      </c>
      <c r="M1057" s="151">
        <v>0</v>
      </c>
      <c r="N1057" s="151">
        <v>1754</v>
      </c>
      <c r="O1057" s="151">
        <v>36</v>
      </c>
      <c r="P1057" s="151">
        <v>36</v>
      </c>
      <c r="Q1057" s="151">
        <v>26</v>
      </c>
      <c r="R1057" s="151">
        <v>0</v>
      </c>
      <c r="S1057" s="152">
        <v>0.015</v>
      </c>
      <c r="T1057" s="153">
        <v>81665</v>
      </c>
      <c r="U1057" s="153">
        <v>1440</v>
      </c>
      <c r="V1057" s="153">
        <v>1422</v>
      </c>
      <c r="W1057" s="153">
        <v>0</v>
      </c>
      <c r="X1057" s="151">
        <v>1272</v>
      </c>
      <c r="Y1057" s="154">
        <v>0.017633012918631</v>
      </c>
      <c r="Z1057" s="154">
        <v>0.0240529164161155</v>
      </c>
      <c r="AA1057" s="154">
        <v>0.0156889495225102</v>
      </c>
      <c r="AB1057" s="155">
        <v>0.0205245153933865</v>
      </c>
      <c r="AC1057" s="156">
        <v>0.00836396689360522</v>
      </c>
      <c r="AD1057" s="157">
        <v>22323</v>
      </c>
      <c r="AE1057" s="158">
        <v>455</v>
      </c>
      <c r="AF1057" s="158">
        <v>0</v>
      </c>
      <c r="AG1057" s="158">
        <v>25349</v>
      </c>
      <c r="AH1057" s="158">
        <v>409</v>
      </c>
      <c r="AI1057" s="158">
        <v>0</v>
      </c>
      <c r="AJ1057" s="155">
        <v>0.0203825650674193</v>
      </c>
      <c r="AK1057" s="155">
        <v>0.0161347587676042</v>
      </c>
      <c r="AL1057" s="156">
        <v>0.00424780629981501</v>
      </c>
    </row>
    <row r="1058" ht="33" spans="1:38">
      <c r="A1058" s="166" t="s">
        <v>668</v>
      </c>
      <c r="B1058" s="167" t="s">
        <v>1827</v>
      </c>
      <c r="C1058" s="167" t="s">
        <v>878</v>
      </c>
      <c r="D1058" s="150">
        <v>4420</v>
      </c>
      <c r="E1058" s="150">
        <v>118</v>
      </c>
      <c r="F1058" s="150">
        <v>83</v>
      </c>
      <c r="G1058" s="150">
        <v>0</v>
      </c>
      <c r="H1058" s="150">
        <v>0</v>
      </c>
      <c r="I1058" s="151">
        <v>5507</v>
      </c>
      <c r="J1058" s="151">
        <v>75</v>
      </c>
      <c r="K1058" s="151">
        <v>75</v>
      </c>
      <c r="L1058" s="151">
        <v>11</v>
      </c>
      <c r="M1058" s="151">
        <v>0</v>
      </c>
      <c r="N1058" s="151">
        <v>3463</v>
      </c>
      <c r="O1058" s="151">
        <v>91</v>
      </c>
      <c r="P1058" s="151">
        <v>91</v>
      </c>
      <c r="Q1058" s="151">
        <v>50</v>
      </c>
      <c r="R1058" s="151">
        <v>0</v>
      </c>
      <c r="S1058" s="152">
        <v>0.015</v>
      </c>
      <c r="T1058" s="153">
        <v>115972</v>
      </c>
      <c r="U1058" s="153">
        <v>2418</v>
      </c>
      <c r="V1058" s="153">
        <v>2383</v>
      </c>
      <c r="W1058" s="153">
        <v>1</v>
      </c>
      <c r="X1058" s="151">
        <v>2153</v>
      </c>
      <c r="Y1058" s="154">
        <v>0.0208412375400959</v>
      </c>
      <c r="Z1058" s="154">
        <v>0.0266968325791855</v>
      </c>
      <c r="AA1058" s="154">
        <v>0.0136190303250409</v>
      </c>
      <c r="AB1058" s="155">
        <v>0.0262777938203869</v>
      </c>
      <c r="AC1058" s="156">
        <v>0.0130778022541447</v>
      </c>
      <c r="AD1058" s="157">
        <v>31421</v>
      </c>
      <c r="AE1058" s="158">
        <v>665</v>
      </c>
      <c r="AF1058" s="158">
        <v>0</v>
      </c>
      <c r="AG1058" s="158">
        <v>35853</v>
      </c>
      <c r="AH1058" s="158">
        <v>715</v>
      </c>
      <c r="AI1058" s="158">
        <v>0</v>
      </c>
      <c r="AJ1058" s="155">
        <v>0.0211641895547564</v>
      </c>
      <c r="AK1058" s="155">
        <v>0.0199425431623574</v>
      </c>
      <c r="AL1058" s="156">
        <v>0.00122164639239897</v>
      </c>
    </row>
    <row r="1059" ht="33" spans="1:38">
      <c r="A1059" s="166" t="s">
        <v>668</v>
      </c>
      <c r="B1059" s="167" t="s">
        <v>33</v>
      </c>
      <c r="C1059" s="167" t="s">
        <v>879</v>
      </c>
      <c r="D1059" s="150">
        <v>0</v>
      </c>
      <c r="E1059" s="150">
        <v>0</v>
      </c>
      <c r="F1059" s="150">
        <v>0</v>
      </c>
      <c r="G1059" s="150">
        <v>0</v>
      </c>
      <c r="H1059" s="150">
        <v>0</v>
      </c>
      <c r="I1059" s="151">
        <v>0</v>
      </c>
      <c r="J1059" s="151">
        <v>0</v>
      </c>
      <c r="K1059" s="151">
        <v>0</v>
      </c>
      <c r="L1059" s="151">
        <v>0</v>
      </c>
      <c r="M1059" s="151">
        <v>0</v>
      </c>
      <c r="N1059" s="151">
        <v>0</v>
      </c>
      <c r="O1059" s="151">
        <v>0</v>
      </c>
      <c r="P1059" s="151">
        <v>0</v>
      </c>
      <c r="Q1059" s="151">
        <v>0</v>
      </c>
      <c r="R1059" s="151">
        <v>0</v>
      </c>
      <c r="S1059" s="152">
        <v>0.015</v>
      </c>
      <c r="T1059" s="153">
        <v>0</v>
      </c>
      <c r="U1059" s="153">
        <v>0</v>
      </c>
      <c r="V1059" s="153">
        <v>0</v>
      </c>
      <c r="W1059" s="153">
        <v>0</v>
      </c>
      <c r="X1059" s="151">
        <v>0</v>
      </c>
      <c r="Y1059" s="154">
        <v>0</v>
      </c>
      <c r="Z1059" s="154">
        <v>0</v>
      </c>
      <c r="AA1059" s="154">
        <v>0</v>
      </c>
      <c r="AB1059" s="155">
        <v>0</v>
      </c>
      <c r="AC1059" s="156">
        <v>0</v>
      </c>
      <c r="AD1059" s="157">
        <v>0</v>
      </c>
      <c r="AE1059" s="158">
        <v>0</v>
      </c>
      <c r="AF1059" s="158">
        <v>0</v>
      </c>
      <c r="AG1059" s="158">
        <v>0</v>
      </c>
      <c r="AH1059" s="158">
        <v>0</v>
      </c>
      <c r="AI1059" s="158">
        <v>0</v>
      </c>
      <c r="AJ1059" s="155">
        <v>0</v>
      </c>
      <c r="AK1059" s="155">
        <v>0</v>
      </c>
      <c r="AL1059" s="156">
        <v>0</v>
      </c>
    </row>
    <row r="1060" ht="33" spans="1:38">
      <c r="A1060" s="166" t="s">
        <v>668</v>
      </c>
      <c r="B1060" s="167" t="s">
        <v>1827</v>
      </c>
      <c r="C1060" s="167" t="s">
        <v>880</v>
      </c>
      <c r="D1060" s="150">
        <v>4618</v>
      </c>
      <c r="E1060" s="150">
        <v>90</v>
      </c>
      <c r="F1060" s="150">
        <v>65</v>
      </c>
      <c r="G1060" s="150">
        <v>0</v>
      </c>
      <c r="H1060" s="150">
        <v>0</v>
      </c>
      <c r="I1060" s="151">
        <v>5880</v>
      </c>
      <c r="J1060" s="151">
        <v>81</v>
      </c>
      <c r="K1060" s="151">
        <v>81</v>
      </c>
      <c r="L1060" s="151">
        <v>14</v>
      </c>
      <c r="M1060" s="151">
        <v>0</v>
      </c>
      <c r="N1060" s="151">
        <v>2561</v>
      </c>
      <c r="O1060" s="151">
        <v>69</v>
      </c>
      <c r="P1060" s="151">
        <v>69</v>
      </c>
      <c r="Q1060" s="151">
        <v>32</v>
      </c>
      <c r="R1060" s="151">
        <v>0</v>
      </c>
      <c r="S1060" s="152">
        <v>0.015</v>
      </c>
      <c r="T1060" s="153">
        <v>123686</v>
      </c>
      <c r="U1060" s="153">
        <v>1869</v>
      </c>
      <c r="V1060" s="153">
        <v>1843</v>
      </c>
      <c r="W1060" s="153">
        <v>0</v>
      </c>
      <c r="X1060" s="151">
        <v>1635</v>
      </c>
      <c r="Y1060" s="154">
        <v>0.0151108452047928</v>
      </c>
      <c r="Z1060" s="154">
        <v>0.0194889562581204</v>
      </c>
      <c r="AA1060" s="154">
        <v>0.0137755102040816</v>
      </c>
      <c r="AB1060" s="155">
        <v>0.0269426005466615</v>
      </c>
      <c r="AC1060" s="156">
        <v>0.00571344605403877</v>
      </c>
      <c r="AD1060" s="157">
        <v>31732</v>
      </c>
      <c r="AE1060" s="158">
        <v>556</v>
      </c>
      <c r="AF1060" s="158">
        <v>0</v>
      </c>
      <c r="AG1060" s="158">
        <v>39446</v>
      </c>
      <c r="AH1060" s="158">
        <v>497</v>
      </c>
      <c r="AI1060" s="158">
        <v>0</v>
      </c>
      <c r="AJ1060" s="155">
        <v>0.0175217446111181</v>
      </c>
      <c r="AK1060" s="155">
        <v>0.0125995031181869</v>
      </c>
      <c r="AL1060" s="156">
        <v>0.00492224149293122</v>
      </c>
    </row>
    <row r="1061" ht="33" spans="1:38">
      <c r="A1061" s="166" t="s">
        <v>668</v>
      </c>
      <c r="B1061" s="167" t="s">
        <v>1827</v>
      </c>
      <c r="C1061" s="167" t="s">
        <v>881</v>
      </c>
      <c r="D1061" s="150">
        <v>2685</v>
      </c>
      <c r="E1061" s="150">
        <v>119</v>
      </c>
      <c r="F1061" s="150">
        <v>93</v>
      </c>
      <c r="G1061" s="150">
        <v>0</v>
      </c>
      <c r="H1061" s="150">
        <v>0</v>
      </c>
      <c r="I1061" s="151">
        <v>3754</v>
      </c>
      <c r="J1061" s="151">
        <v>74</v>
      </c>
      <c r="K1061" s="151">
        <v>74</v>
      </c>
      <c r="L1061" s="151">
        <v>10</v>
      </c>
      <c r="M1061" s="151">
        <v>0</v>
      </c>
      <c r="N1061" s="151">
        <v>1478</v>
      </c>
      <c r="O1061" s="151">
        <v>71</v>
      </c>
      <c r="P1061" s="151">
        <v>71</v>
      </c>
      <c r="Q1061" s="151">
        <v>46</v>
      </c>
      <c r="R1061" s="151">
        <v>0</v>
      </c>
      <c r="S1061" s="152">
        <v>0.015</v>
      </c>
      <c r="T1061" s="153">
        <v>73469</v>
      </c>
      <c r="U1061" s="153">
        <v>2226</v>
      </c>
      <c r="V1061" s="153">
        <v>2199</v>
      </c>
      <c r="W1061" s="153">
        <v>2</v>
      </c>
      <c r="X1061" s="151">
        <v>1998</v>
      </c>
      <c r="Y1061" s="154">
        <v>0.0302712708761518</v>
      </c>
      <c r="Z1061" s="154">
        <v>0.0443202979515829</v>
      </c>
      <c r="AA1061" s="154">
        <v>0.0197123068726692</v>
      </c>
      <c r="AB1061" s="155">
        <v>0.0480378890392422</v>
      </c>
      <c r="AC1061" s="156">
        <v>0.0246079910789137</v>
      </c>
      <c r="AD1061" s="157">
        <v>19398</v>
      </c>
      <c r="AE1061" s="158">
        <v>635</v>
      </c>
      <c r="AF1061" s="158">
        <v>1</v>
      </c>
      <c r="AG1061" s="158">
        <v>23245</v>
      </c>
      <c r="AH1061" s="158">
        <v>641</v>
      </c>
      <c r="AI1061" s="158">
        <v>0</v>
      </c>
      <c r="AJ1061" s="155">
        <v>0.0326837818331787</v>
      </c>
      <c r="AK1061" s="155">
        <v>0.0275758227575823</v>
      </c>
      <c r="AL1061" s="156">
        <v>0.00510795907559641</v>
      </c>
    </row>
    <row r="1062" ht="33" spans="1:38">
      <c r="A1062" s="166" t="s">
        <v>668</v>
      </c>
      <c r="B1062" s="167" t="s">
        <v>1827</v>
      </c>
      <c r="C1062" s="167" t="s">
        <v>882</v>
      </c>
      <c r="D1062" s="150">
        <v>2952</v>
      </c>
      <c r="E1062" s="150">
        <v>34</v>
      </c>
      <c r="F1062" s="150">
        <v>21</v>
      </c>
      <c r="G1062" s="150">
        <v>1</v>
      </c>
      <c r="H1062" s="150">
        <v>0</v>
      </c>
      <c r="I1062" s="151">
        <v>3815</v>
      </c>
      <c r="J1062" s="151">
        <v>51</v>
      </c>
      <c r="K1062" s="151">
        <v>51</v>
      </c>
      <c r="L1062" s="151">
        <v>5</v>
      </c>
      <c r="M1062" s="151">
        <v>0</v>
      </c>
      <c r="N1062" s="151">
        <v>1652</v>
      </c>
      <c r="O1062" s="151">
        <v>41</v>
      </c>
      <c r="P1062" s="151">
        <v>41</v>
      </c>
      <c r="Q1062" s="151">
        <v>26</v>
      </c>
      <c r="R1062" s="151">
        <v>0</v>
      </c>
      <c r="S1062" s="152">
        <v>0.015</v>
      </c>
      <c r="T1062" s="153">
        <v>70632</v>
      </c>
      <c r="U1062" s="153">
        <v>1232</v>
      </c>
      <c r="V1062" s="153">
        <v>1219</v>
      </c>
      <c r="W1062" s="153">
        <v>0</v>
      </c>
      <c r="X1062" s="151">
        <v>1121</v>
      </c>
      <c r="Y1062" s="154">
        <v>0.017442518971571</v>
      </c>
      <c r="Z1062" s="154">
        <v>0.0115176151761518</v>
      </c>
      <c r="AA1062" s="154">
        <v>0.0133682830930537</v>
      </c>
      <c r="AB1062" s="155">
        <v>0.024818401937046</v>
      </c>
      <c r="AC1062" s="156">
        <v>-0.00185066791690197</v>
      </c>
      <c r="AD1062" s="157">
        <v>19508</v>
      </c>
      <c r="AE1062" s="158">
        <v>342</v>
      </c>
      <c r="AF1062" s="158">
        <v>0</v>
      </c>
      <c r="AG1062" s="158">
        <v>21697</v>
      </c>
      <c r="AH1062" s="158">
        <v>396</v>
      </c>
      <c r="AI1062" s="158">
        <v>0</v>
      </c>
      <c r="AJ1062" s="155">
        <v>0.0175312692228829</v>
      </c>
      <c r="AK1062" s="155">
        <v>0.0182513711573029</v>
      </c>
      <c r="AL1062" s="156">
        <v>-0.000720101934419935</v>
      </c>
    </row>
    <row r="1063" ht="33" spans="1:38">
      <c r="A1063" s="166" t="s">
        <v>668</v>
      </c>
      <c r="B1063" s="167" t="s">
        <v>1828</v>
      </c>
      <c r="C1063" s="167" t="s">
        <v>883</v>
      </c>
      <c r="D1063" s="150">
        <v>5917</v>
      </c>
      <c r="E1063" s="150">
        <v>218</v>
      </c>
      <c r="F1063" s="150">
        <v>94</v>
      </c>
      <c r="G1063" s="150">
        <v>5</v>
      </c>
      <c r="H1063" s="150">
        <v>0</v>
      </c>
      <c r="I1063" s="151">
        <v>7640</v>
      </c>
      <c r="J1063" s="151">
        <v>156</v>
      </c>
      <c r="K1063" s="151">
        <v>156</v>
      </c>
      <c r="L1063" s="151">
        <v>0</v>
      </c>
      <c r="M1063" s="151">
        <v>0</v>
      </c>
      <c r="N1063" s="151">
        <v>2707</v>
      </c>
      <c r="O1063" s="151">
        <v>69</v>
      </c>
      <c r="P1063" s="151">
        <v>67</v>
      </c>
      <c r="Q1063" s="151">
        <v>2</v>
      </c>
      <c r="R1063" s="151">
        <v>0</v>
      </c>
      <c r="S1063" s="152">
        <v>0.015</v>
      </c>
      <c r="T1063" s="153">
        <v>138446</v>
      </c>
      <c r="U1063" s="153">
        <v>3662</v>
      </c>
      <c r="V1063" s="153">
        <v>3536</v>
      </c>
      <c r="W1063" s="153">
        <v>4</v>
      </c>
      <c r="X1063" s="151">
        <v>2824</v>
      </c>
      <c r="Y1063" s="154">
        <v>0.0264218540080609</v>
      </c>
      <c r="Z1063" s="154">
        <v>0.0368429947608585</v>
      </c>
      <c r="AA1063" s="154">
        <v>0.0204188481675393</v>
      </c>
      <c r="AB1063" s="155">
        <v>0.0254894717399335</v>
      </c>
      <c r="AC1063" s="156">
        <v>0.0164241465933193</v>
      </c>
      <c r="AD1063" s="157">
        <v>38619</v>
      </c>
      <c r="AE1063" s="158">
        <v>1081</v>
      </c>
      <c r="AF1063" s="158">
        <v>2</v>
      </c>
      <c r="AG1063" s="158">
        <v>42487</v>
      </c>
      <c r="AH1063" s="158">
        <v>1117</v>
      </c>
      <c r="AI1063" s="158">
        <v>1</v>
      </c>
      <c r="AJ1063" s="155">
        <v>0.0279396152153085</v>
      </c>
      <c r="AK1063" s="155">
        <v>0.0262668580977711</v>
      </c>
      <c r="AL1063" s="156">
        <v>0.00167275711753744</v>
      </c>
    </row>
    <row r="1064" ht="33" spans="1:38">
      <c r="A1064" s="166" t="s">
        <v>668</v>
      </c>
      <c r="B1064" s="167" t="s">
        <v>1828</v>
      </c>
      <c r="C1064" s="167" t="s">
        <v>884</v>
      </c>
      <c r="D1064" s="150">
        <v>2721</v>
      </c>
      <c r="E1064" s="150">
        <v>36</v>
      </c>
      <c r="F1064" s="150">
        <v>24</v>
      </c>
      <c r="G1064" s="150">
        <v>0</v>
      </c>
      <c r="H1064" s="150">
        <v>0</v>
      </c>
      <c r="I1064" s="151">
        <v>3653</v>
      </c>
      <c r="J1064" s="151">
        <v>53</v>
      </c>
      <c r="K1064" s="151">
        <v>53</v>
      </c>
      <c r="L1064" s="151">
        <v>4</v>
      </c>
      <c r="M1064" s="151">
        <v>0</v>
      </c>
      <c r="N1064" s="151">
        <v>1398</v>
      </c>
      <c r="O1064" s="151">
        <v>43</v>
      </c>
      <c r="P1064" s="151">
        <v>43</v>
      </c>
      <c r="Q1064" s="151">
        <v>28</v>
      </c>
      <c r="R1064" s="151">
        <v>0</v>
      </c>
      <c r="S1064" s="152">
        <v>0.015</v>
      </c>
      <c r="T1064" s="153">
        <v>70224</v>
      </c>
      <c r="U1064" s="153">
        <v>1297</v>
      </c>
      <c r="V1064" s="153">
        <v>1285</v>
      </c>
      <c r="W1064" s="153">
        <v>0</v>
      </c>
      <c r="X1064" s="151">
        <v>1187</v>
      </c>
      <c r="Y1064" s="154">
        <v>0.0184694691273639</v>
      </c>
      <c r="Z1064" s="154">
        <v>0.0132304299889746</v>
      </c>
      <c r="AA1064" s="154">
        <v>0.0145086230495483</v>
      </c>
      <c r="AB1064" s="155">
        <v>0.030758226037196</v>
      </c>
      <c r="AC1064" s="156">
        <v>-0.00127819306057367</v>
      </c>
      <c r="AD1064" s="157">
        <v>19159</v>
      </c>
      <c r="AE1064" s="158">
        <v>372</v>
      </c>
      <c r="AF1064" s="158">
        <v>0</v>
      </c>
      <c r="AG1064" s="158">
        <v>22019</v>
      </c>
      <c r="AH1064" s="158">
        <v>372</v>
      </c>
      <c r="AI1064" s="158">
        <v>0</v>
      </c>
      <c r="AJ1064" s="155">
        <v>0.0194164622370687</v>
      </c>
      <c r="AK1064" s="155">
        <v>0.016894500204369</v>
      </c>
      <c r="AL1064" s="156">
        <v>0.00252196203269979</v>
      </c>
    </row>
    <row r="1065" ht="33" spans="1:38">
      <c r="A1065" s="166" t="s">
        <v>668</v>
      </c>
      <c r="B1065" s="167" t="s">
        <v>1828</v>
      </c>
      <c r="C1065" s="167" t="s">
        <v>885</v>
      </c>
      <c r="D1065" s="150">
        <v>3965</v>
      </c>
      <c r="E1065" s="150">
        <v>84</v>
      </c>
      <c r="F1065" s="150">
        <v>64</v>
      </c>
      <c r="G1065" s="150">
        <v>0</v>
      </c>
      <c r="H1065" s="150">
        <v>0</v>
      </c>
      <c r="I1065" s="151">
        <v>5169</v>
      </c>
      <c r="J1065" s="151">
        <v>65</v>
      </c>
      <c r="K1065" s="151">
        <v>65</v>
      </c>
      <c r="L1065" s="151">
        <v>0</v>
      </c>
      <c r="M1065" s="151">
        <v>0</v>
      </c>
      <c r="N1065" s="151">
        <v>1890</v>
      </c>
      <c r="O1065" s="151">
        <v>44</v>
      </c>
      <c r="P1065" s="151">
        <v>44</v>
      </c>
      <c r="Q1065" s="151">
        <v>26</v>
      </c>
      <c r="R1065" s="151">
        <v>0</v>
      </c>
      <c r="S1065" s="152">
        <v>0.015</v>
      </c>
      <c r="T1065" s="153">
        <v>98853</v>
      </c>
      <c r="U1065" s="153">
        <v>1692</v>
      </c>
      <c r="V1065" s="153">
        <v>1672</v>
      </c>
      <c r="W1065" s="153">
        <v>2</v>
      </c>
      <c r="X1065" s="151">
        <v>1508</v>
      </c>
      <c r="Y1065" s="154">
        <v>0.0170960921772733</v>
      </c>
      <c r="Z1065" s="154">
        <v>0.0211853720050441</v>
      </c>
      <c r="AA1065" s="154">
        <v>0.0125749661443219</v>
      </c>
      <c r="AB1065" s="155">
        <v>0.0232804232804233</v>
      </c>
      <c r="AC1065" s="156">
        <v>0.00861040586072222</v>
      </c>
      <c r="AD1065" s="157">
        <v>26066</v>
      </c>
      <c r="AE1065" s="158">
        <v>473</v>
      </c>
      <c r="AF1065" s="158">
        <v>1</v>
      </c>
      <c r="AG1065" s="158">
        <v>31983</v>
      </c>
      <c r="AH1065" s="158">
        <v>470</v>
      </c>
      <c r="AI1065" s="158">
        <v>0</v>
      </c>
      <c r="AJ1065" s="155">
        <v>0.0181078799969309</v>
      </c>
      <c r="AK1065" s="155">
        <v>0.0146953068817809</v>
      </c>
      <c r="AL1065" s="156">
        <v>0.00341257311514992</v>
      </c>
    </row>
    <row r="1066" ht="33" spans="1:38">
      <c r="A1066" s="166" t="s">
        <v>668</v>
      </c>
      <c r="B1066" s="167" t="s">
        <v>1828</v>
      </c>
      <c r="C1066" s="167" t="s">
        <v>886</v>
      </c>
      <c r="D1066" s="150">
        <v>3924</v>
      </c>
      <c r="E1066" s="150">
        <v>107</v>
      </c>
      <c r="F1066" s="150">
        <v>77</v>
      </c>
      <c r="G1066" s="150">
        <v>0</v>
      </c>
      <c r="H1066" s="150">
        <v>0</v>
      </c>
      <c r="I1066" s="151">
        <v>5255</v>
      </c>
      <c r="J1066" s="151">
        <v>30</v>
      </c>
      <c r="K1066" s="151">
        <v>30</v>
      </c>
      <c r="L1066" s="151">
        <v>8</v>
      </c>
      <c r="M1066" s="151">
        <v>0</v>
      </c>
      <c r="N1066" s="151">
        <v>1845</v>
      </c>
      <c r="O1066" s="151">
        <v>94</v>
      </c>
      <c r="P1066" s="151">
        <v>94</v>
      </c>
      <c r="Q1066" s="151">
        <v>69</v>
      </c>
      <c r="R1066" s="151">
        <v>0</v>
      </c>
      <c r="S1066" s="152">
        <v>0.015</v>
      </c>
      <c r="T1066" s="153">
        <v>99183</v>
      </c>
      <c r="U1066" s="153">
        <v>1961</v>
      </c>
      <c r="V1066" s="153">
        <v>1931</v>
      </c>
      <c r="W1066" s="153">
        <v>0</v>
      </c>
      <c r="X1066" s="151">
        <v>1794</v>
      </c>
      <c r="Y1066" s="154">
        <v>0.0197715334281076</v>
      </c>
      <c r="Z1066" s="154">
        <v>0.0272680937818553</v>
      </c>
      <c r="AA1066" s="154">
        <v>0.00570884871550904</v>
      </c>
      <c r="AB1066" s="155">
        <v>0.0509485094850948</v>
      </c>
      <c r="AC1066" s="156">
        <v>0.0215592450663462</v>
      </c>
      <c r="AD1066" s="157">
        <v>27000</v>
      </c>
      <c r="AE1066" s="158">
        <v>503</v>
      </c>
      <c r="AF1066" s="158">
        <v>0</v>
      </c>
      <c r="AG1066" s="158">
        <v>33093</v>
      </c>
      <c r="AH1066" s="158">
        <v>581</v>
      </c>
      <c r="AI1066" s="158">
        <v>0</v>
      </c>
      <c r="AJ1066" s="155">
        <v>0.0186296296296296</v>
      </c>
      <c r="AK1066" s="155">
        <v>0.0175565829631644</v>
      </c>
      <c r="AL1066" s="156">
        <v>0.00107304666646521</v>
      </c>
    </row>
    <row r="1067" ht="33" spans="1:38">
      <c r="A1067" s="166" t="s">
        <v>668</v>
      </c>
      <c r="B1067" s="167" t="s">
        <v>1828</v>
      </c>
      <c r="C1067" s="167" t="s">
        <v>887</v>
      </c>
      <c r="D1067" s="150">
        <v>4590</v>
      </c>
      <c r="E1067" s="150">
        <v>77</v>
      </c>
      <c r="F1067" s="150">
        <v>63</v>
      </c>
      <c r="G1067" s="150">
        <v>0</v>
      </c>
      <c r="H1067" s="150">
        <v>0</v>
      </c>
      <c r="I1067" s="151">
        <v>5818</v>
      </c>
      <c r="J1067" s="151">
        <v>46</v>
      </c>
      <c r="K1067" s="151">
        <v>46</v>
      </c>
      <c r="L1067" s="151">
        <v>1</v>
      </c>
      <c r="M1067" s="151">
        <v>0</v>
      </c>
      <c r="N1067" s="151">
        <v>2207</v>
      </c>
      <c r="O1067" s="151">
        <v>65</v>
      </c>
      <c r="P1067" s="151">
        <v>65</v>
      </c>
      <c r="Q1067" s="151">
        <v>43</v>
      </c>
      <c r="R1067" s="151">
        <v>1</v>
      </c>
      <c r="S1067" s="152">
        <v>0.015</v>
      </c>
      <c r="T1067" s="153">
        <v>112037</v>
      </c>
      <c r="U1067" s="153">
        <v>2025</v>
      </c>
      <c r="V1067" s="153">
        <v>2010</v>
      </c>
      <c r="W1067" s="153">
        <v>2</v>
      </c>
      <c r="X1067" s="151">
        <v>1840</v>
      </c>
      <c r="Y1067" s="154">
        <v>0.0180565348947223</v>
      </c>
      <c r="Z1067" s="154">
        <v>0.0167755991285403</v>
      </c>
      <c r="AA1067" s="154">
        <v>0.00790649707803369</v>
      </c>
      <c r="AB1067" s="155">
        <v>0.0289986406887177</v>
      </c>
      <c r="AC1067" s="156">
        <v>0.00886910205050662</v>
      </c>
      <c r="AD1067" s="157">
        <v>30815</v>
      </c>
      <c r="AE1067" s="158">
        <v>576</v>
      </c>
      <c r="AF1067" s="158">
        <v>1</v>
      </c>
      <c r="AG1067" s="158">
        <v>35132</v>
      </c>
      <c r="AH1067" s="158">
        <v>576</v>
      </c>
      <c r="AI1067" s="158">
        <v>1</v>
      </c>
      <c r="AJ1067" s="155">
        <v>0.0186597436313484</v>
      </c>
      <c r="AK1067" s="155">
        <v>0.0163668450415576</v>
      </c>
      <c r="AL1067" s="156">
        <v>0.00229289858979081</v>
      </c>
    </row>
    <row r="1068" ht="33" spans="1:38">
      <c r="A1068" s="166" t="s">
        <v>668</v>
      </c>
      <c r="B1068" s="167" t="s">
        <v>1828</v>
      </c>
      <c r="C1068" s="167" t="s">
        <v>888</v>
      </c>
      <c r="D1068" s="150">
        <v>5282</v>
      </c>
      <c r="E1068" s="150">
        <v>146</v>
      </c>
      <c r="F1068" s="150">
        <v>108</v>
      </c>
      <c r="G1068" s="150">
        <v>0</v>
      </c>
      <c r="H1068" s="150">
        <v>0</v>
      </c>
      <c r="I1068" s="151">
        <v>6987</v>
      </c>
      <c r="J1068" s="151">
        <v>60</v>
      </c>
      <c r="K1068" s="151">
        <v>59</v>
      </c>
      <c r="L1068" s="151">
        <v>13</v>
      </c>
      <c r="M1068" s="151">
        <v>0</v>
      </c>
      <c r="N1068" s="151">
        <v>2678</v>
      </c>
      <c r="O1068" s="151">
        <v>87</v>
      </c>
      <c r="P1068" s="151">
        <v>87</v>
      </c>
      <c r="Q1068" s="151">
        <v>72</v>
      </c>
      <c r="R1068" s="151">
        <v>0</v>
      </c>
      <c r="S1068" s="152">
        <v>0.015</v>
      </c>
      <c r="T1068" s="153">
        <v>134386</v>
      </c>
      <c r="U1068" s="153">
        <v>2680</v>
      </c>
      <c r="V1068" s="153">
        <v>2640</v>
      </c>
      <c r="W1068" s="153">
        <v>1</v>
      </c>
      <c r="X1068" s="151">
        <v>2433</v>
      </c>
      <c r="Y1068" s="154">
        <v>0.0199351122884824</v>
      </c>
      <c r="Z1068" s="154">
        <v>0.0276410450586899</v>
      </c>
      <c r="AA1068" s="154">
        <v>0.008587376556462</v>
      </c>
      <c r="AB1068" s="155">
        <v>0.032486930545183</v>
      </c>
      <c r="AC1068" s="156">
        <v>0.0190536685022279</v>
      </c>
      <c r="AD1068" s="157">
        <v>35744</v>
      </c>
      <c r="AE1068" s="158">
        <v>742</v>
      </c>
      <c r="AF1068" s="158">
        <v>0</v>
      </c>
      <c r="AG1068" s="158">
        <v>42923</v>
      </c>
      <c r="AH1068" s="158">
        <v>767</v>
      </c>
      <c r="AI1068" s="158">
        <v>0</v>
      </c>
      <c r="AJ1068" s="155">
        <v>0.0207587287376902</v>
      </c>
      <c r="AK1068" s="155">
        <v>0.0178692076509098</v>
      </c>
      <c r="AL1068" s="156">
        <v>0.00288952108678047</v>
      </c>
    </row>
    <row r="1069" ht="33" spans="1:38">
      <c r="A1069" s="166" t="s">
        <v>668</v>
      </c>
      <c r="B1069" s="167" t="s">
        <v>1828</v>
      </c>
      <c r="C1069" s="167" t="s">
        <v>889</v>
      </c>
      <c r="D1069" s="150">
        <v>4034</v>
      </c>
      <c r="E1069" s="150">
        <v>80</v>
      </c>
      <c r="F1069" s="150">
        <v>64</v>
      </c>
      <c r="G1069" s="150">
        <v>0</v>
      </c>
      <c r="H1069" s="150">
        <v>0</v>
      </c>
      <c r="I1069" s="151">
        <v>5344</v>
      </c>
      <c r="J1069" s="151">
        <v>40</v>
      </c>
      <c r="K1069" s="151">
        <v>40</v>
      </c>
      <c r="L1069" s="151">
        <v>1</v>
      </c>
      <c r="M1069" s="151">
        <v>0</v>
      </c>
      <c r="N1069" s="151">
        <v>1963</v>
      </c>
      <c r="O1069" s="151">
        <v>76</v>
      </c>
      <c r="P1069" s="151">
        <v>76</v>
      </c>
      <c r="Q1069" s="151">
        <v>44</v>
      </c>
      <c r="R1069" s="151">
        <v>4</v>
      </c>
      <c r="S1069" s="152">
        <v>0.015</v>
      </c>
      <c r="T1069" s="153">
        <v>99870</v>
      </c>
      <c r="U1069" s="153">
        <v>1761</v>
      </c>
      <c r="V1069" s="153">
        <v>1744</v>
      </c>
      <c r="W1069" s="153">
        <v>7</v>
      </c>
      <c r="X1069" s="151">
        <v>1584</v>
      </c>
      <c r="Y1069" s="154">
        <v>0.0175628316811855</v>
      </c>
      <c r="Z1069" s="154">
        <v>0.0198314328210213</v>
      </c>
      <c r="AA1069" s="154">
        <v>0.00748502994011976</v>
      </c>
      <c r="AB1069" s="155">
        <v>0.0366785532348446</v>
      </c>
      <c r="AC1069" s="156">
        <v>0.0123464028809016</v>
      </c>
      <c r="AD1069" s="157">
        <v>27002</v>
      </c>
      <c r="AE1069" s="158">
        <v>455</v>
      </c>
      <c r="AF1069" s="158">
        <v>4</v>
      </c>
      <c r="AG1069" s="158">
        <v>31539</v>
      </c>
      <c r="AH1069" s="158">
        <v>565</v>
      </c>
      <c r="AI1069" s="158">
        <v>2</v>
      </c>
      <c r="AJ1069" s="155">
        <v>0.0167024664839641</v>
      </c>
      <c r="AK1069" s="155">
        <v>0.01785091474048</v>
      </c>
      <c r="AL1069" s="156">
        <v>-0.00114844825651589</v>
      </c>
    </row>
    <row r="1070" ht="33" spans="1:38">
      <c r="A1070" s="166" t="s">
        <v>668</v>
      </c>
      <c r="B1070" s="167" t="s">
        <v>1828</v>
      </c>
      <c r="C1070" s="167" t="s">
        <v>890</v>
      </c>
      <c r="D1070" s="150">
        <v>4819</v>
      </c>
      <c r="E1070" s="150">
        <v>87</v>
      </c>
      <c r="F1070" s="150">
        <v>66</v>
      </c>
      <c r="G1070" s="150">
        <v>0</v>
      </c>
      <c r="H1070" s="150">
        <v>0</v>
      </c>
      <c r="I1070" s="151">
        <v>6584</v>
      </c>
      <c r="J1070" s="151">
        <v>74</v>
      </c>
      <c r="K1070" s="151">
        <v>74</v>
      </c>
      <c r="L1070" s="151">
        <v>13</v>
      </c>
      <c r="M1070" s="151">
        <v>0</v>
      </c>
      <c r="N1070" s="151">
        <v>2305</v>
      </c>
      <c r="O1070" s="151">
        <v>97</v>
      </c>
      <c r="P1070" s="151">
        <v>97</v>
      </c>
      <c r="Q1070" s="151">
        <v>74</v>
      </c>
      <c r="R1070" s="151">
        <v>0</v>
      </c>
      <c r="S1070" s="152">
        <v>0.015</v>
      </c>
      <c r="T1070" s="153">
        <v>120738</v>
      </c>
      <c r="U1070" s="153">
        <v>2163</v>
      </c>
      <c r="V1070" s="153">
        <v>2142</v>
      </c>
      <c r="W1070" s="153">
        <v>0</v>
      </c>
      <c r="X1070" s="151">
        <v>1967</v>
      </c>
      <c r="Y1070" s="154">
        <v>0.0179148238334244</v>
      </c>
      <c r="Z1070" s="154">
        <v>0.0180535380784395</v>
      </c>
      <c r="AA1070" s="154">
        <v>0.0112393681652491</v>
      </c>
      <c r="AB1070" s="155">
        <v>0.0420824295010846</v>
      </c>
      <c r="AC1070" s="156">
        <v>0.00681416991319042</v>
      </c>
      <c r="AD1070" s="157">
        <v>32795</v>
      </c>
      <c r="AE1070" s="158">
        <v>665</v>
      </c>
      <c r="AF1070" s="158">
        <v>0</v>
      </c>
      <c r="AG1070" s="158">
        <v>37535</v>
      </c>
      <c r="AH1070" s="158">
        <v>609</v>
      </c>
      <c r="AI1070" s="158">
        <v>0</v>
      </c>
      <c r="AJ1070" s="155">
        <v>0.0202774813233725</v>
      </c>
      <c r="AK1070" s="155">
        <v>0.0162248568003197</v>
      </c>
      <c r="AL1070" s="156">
        <v>0.00405262452305276</v>
      </c>
    </row>
    <row r="1071" ht="33" spans="1:38">
      <c r="A1071" s="166" t="s">
        <v>668</v>
      </c>
      <c r="B1071" s="167" t="s">
        <v>1828</v>
      </c>
      <c r="C1071" s="167" t="s">
        <v>891</v>
      </c>
      <c r="D1071" s="150">
        <v>5401</v>
      </c>
      <c r="E1071" s="150">
        <v>94</v>
      </c>
      <c r="F1071" s="150">
        <v>63</v>
      </c>
      <c r="G1071" s="150">
        <v>0</v>
      </c>
      <c r="H1071" s="150">
        <v>0</v>
      </c>
      <c r="I1071" s="151">
        <v>7384</v>
      </c>
      <c r="J1071" s="151">
        <v>76</v>
      </c>
      <c r="K1071" s="151">
        <v>76</v>
      </c>
      <c r="L1071" s="151">
        <v>25</v>
      </c>
      <c r="M1071" s="151">
        <v>0</v>
      </c>
      <c r="N1071" s="151">
        <v>2792</v>
      </c>
      <c r="O1071" s="151">
        <v>75</v>
      </c>
      <c r="P1071" s="151">
        <v>75</v>
      </c>
      <c r="Q1071" s="151">
        <v>67</v>
      </c>
      <c r="R1071" s="151">
        <v>0</v>
      </c>
      <c r="S1071" s="152">
        <v>0.015</v>
      </c>
      <c r="T1071" s="153">
        <v>139478</v>
      </c>
      <c r="U1071" s="153">
        <v>2072</v>
      </c>
      <c r="V1071" s="153">
        <v>2041</v>
      </c>
      <c r="W1071" s="153">
        <v>1</v>
      </c>
      <c r="X1071" s="151">
        <v>1897</v>
      </c>
      <c r="Y1071" s="154">
        <v>0.0148482197909348</v>
      </c>
      <c r="Z1071" s="154">
        <v>0.0174041844102944</v>
      </c>
      <c r="AA1071" s="154">
        <v>0.0102925243770314</v>
      </c>
      <c r="AB1071" s="155">
        <v>0.0268624641833811</v>
      </c>
      <c r="AC1071" s="156">
        <v>0.00711166003326297</v>
      </c>
      <c r="AD1071" s="157">
        <v>37132</v>
      </c>
      <c r="AE1071" s="158">
        <v>586</v>
      </c>
      <c r="AF1071" s="158">
        <v>0</v>
      </c>
      <c r="AG1071" s="158">
        <v>45852</v>
      </c>
      <c r="AH1071" s="158">
        <v>580</v>
      </c>
      <c r="AI1071" s="158">
        <v>0</v>
      </c>
      <c r="AJ1071" s="155">
        <v>0.0157815361413336</v>
      </c>
      <c r="AK1071" s="155">
        <v>0.0126493937014743</v>
      </c>
      <c r="AL1071" s="156">
        <v>0.00313214243985931</v>
      </c>
    </row>
    <row r="1072" ht="33" spans="1:38">
      <c r="A1072" s="166" t="s">
        <v>668</v>
      </c>
      <c r="B1072" s="167" t="s">
        <v>1828</v>
      </c>
      <c r="C1072" s="167" t="s">
        <v>892</v>
      </c>
      <c r="D1072" s="150">
        <v>1837</v>
      </c>
      <c r="E1072" s="150">
        <v>32</v>
      </c>
      <c r="F1072" s="150">
        <v>24</v>
      </c>
      <c r="G1072" s="150">
        <v>0</v>
      </c>
      <c r="H1072" s="150">
        <v>0</v>
      </c>
      <c r="I1072" s="151">
        <v>2462</v>
      </c>
      <c r="J1072" s="151">
        <v>24</v>
      </c>
      <c r="K1072" s="151">
        <v>24</v>
      </c>
      <c r="L1072" s="151">
        <v>0</v>
      </c>
      <c r="M1072" s="151">
        <v>0</v>
      </c>
      <c r="N1072" s="151">
        <v>923</v>
      </c>
      <c r="O1072" s="151">
        <v>28</v>
      </c>
      <c r="P1072" s="151">
        <v>28</v>
      </c>
      <c r="Q1072" s="151">
        <v>13</v>
      </c>
      <c r="R1072" s="151">
        <v>0</v>
      </c>
      <c r="S1072" s="152">
        <v>0.015</v>
      </c>
      <c r="T1072" s="153">
        <v>46422</v>
      </c>
      <c r="U1072" s="153">
        <v>657</v>
      </c>
      <c r="V1072" s="153">
        <v>649</v>
      </c>
      <c r="W1072" s="153">
        <v>0</v>
      </c>
      <c r="X1072" s="151">
        <v>578</v>
      </c>
      <c r="Y1072" s="154">
        <v>0.0141527723924002</v>
      </c>
      <c r="Z1072" s="154">
        <v>0.0174197060424605</v>
      </c>
      <c r="AA1072" s="154">
        <v>0.00974817221770918</v>
      </c>
      <c r="AB1072" s="155">
        <v>0.0303358613217768</v>
      </c>
      <c r="AC1072" s="156">
        <v>0.00767153382475136</v>
      </c>
      <c r="AD1072" s="157">
        <v>12840</v>
      </c>
      <c r="AE1072" s="158">
        <v>201</v>
      </c>
      <c r="AF1072" s="158">
        <v>0</v>
      </c>
      <c r="AG1072" s="158">
        <v>14818</v>
      </c>
      <c r="AH1072" s="158">
        <v>223</v>
      </c>
      <c r="AI1072" s="158">
        <v>0</v>
      </c>
      <c r="AJ1072" s="155">
        <v>0.0156542056074766</v>
      </c>
      <c r="AK1072" s="155">
        <v>0.0150492644081522</v>
      </c>
      <c r="AL1072" s="156">
        <v>0.000604941199324388</v>
      </c>
    </row>
    <row r="1073" ht="33" spans="1:38">
      <c r="A1073" s="166" t="s">
        <v>668</v>
      </c>
      <c r="B1073" s="167" t="s">
        <v>1828</v>
      </c>
      <c r="C1073" s="167" t="s">
        <v>893</v>
      </c>
      <c r="D1073" s="150">
        <v>2300</v>
      </c>
      <c r="E1073" s="150">
        <v>25</v>
      </c>
      <c r="F1073" s="150">
        <v>19</v>
      </c>
      <c r="G1073" s="150">
        <v>0</v>
      </c>
      <c r="H1073" s="150">
        <v>0</v>
      </c>
      <c r="I1073" s="151">
        <v>3000</v>
      </c>
      <c r="J1073" s="151">
        <v>33</v>
      </c>
      <c r="K1073" s="151">
        <v>32</v>
      </c>
      <c r="L1073" s="151">
        <v>1</v>
      </c>
      <c r="M1073" s="151">
        <v>0</v>
      </c>
      <c r="N1073" s="151">
        <v>970</v>
      </c>
      <c r="O1073" s="151">
        <v>22</v>
      </c>
      <c r="P1073" s="151">
        <v>22</v>
      </c>
      <c r="Q1073" s="151">
        <v>14</v>
      </c>
      <c r="R1073" s="151">
        <v>0</v>
      </c>
      <c r="S1073" s="152">
        <v>0.015</v>
      </c>
      <c r="T1073" s="153">
        <v>51464</v>
      </c>
      <c r="U1073" s="153">
        <v>757</v>
      </c>
      <c r="V1073" s="153">
        <v>750</v>
      </c>
      <c r="W1073" s="153">
        <v>3</v>
      </c>
      <c r="X1073" s="151">
        <v>674</v>
      </c>
      <c r="Y1073" s="154">
        <v>0.0146510181874709</v>
      </c>
      <c r="Z1073" s="154">
        <v>0.0108695652173913</v>
      </c>
      <c r="AA1073" s="154">
        <v>0.011</v>
      </c>
      <c r="AB1073" s="155">
        <v>0.022680412371134</v>
      </c>
      <c r="AC1073" s="156">
        <v>-0.000130434782608695</v>
      </c>
      <c r="AD1073" s="157">
        <v>14573</v>
      </c>
      <c r="AE1073" s="158">
        <v>219</v>
      </c>
      <c r="AF1073" s="158">
        <v>1</v>
      </c>
      <c r="AG1073" s="158">
        <v>15656</v>
      </c>
      <c r="AH1073" s="158">
        <v>261</v>
      </c>
      <c r="AI1073" s="158">
        <v>2</v>
      </c>
      <c r="AJ1073" s="155">
        <v>0.0149591710697866</v>
      </c>
      <c r="AK1073" s="155">
        <v>0.016543178334185</v>
      </c>
      <c r="AL1073" s="156">
        <v>-0.00158400726439839</v>
      </c>
    </row>
    <row r="1074" ht="33" spans="1:38">
      <c r="A1074" s="166" t="s">
        <v>668</v>
      </c>
      <c r="B1074" s="167" t="s">
        <v>1828</v>
      </c>
      <c r="C1074" s="167" t="s">
        <v>894</v>
      </c>
      <c r="D1074" s="150">
        <v>2442</v>
      </c>
      <c r="E1074" s="150">
        <v>31</v>
      </c>
      <c r="F1074" s="150">
        <v>26</v>
      </c>
      <c r="G1074" s="150">
        <v>0</v>
      </c>
      <c r="H1074" s="150">
        <v>0</v>
      </c>
      <c r="I1074" s="151">
        <v>3266</v>
      </c>
      <c r="J1074" s="151">
        <v>38</v>
      </c>
      <c r="K1074" s="151">
        <v>38</v>
      </c>
      <c r="L1074" s="151">
        <v>6</v>
      </c>
      <c r="M1074" s="151">
        <v>0</v>
      </c>
      <c r="N1074" s="151">
        <v>1169</v>
      </c>
      <c r="O1074" s="151">
        <v>26</v>
      </c>
      <c r="P1074" s="151">
        <v>26</v>
      </c>
      <c r="Q1074" s="151">
        <v>20</v>
      </c>
      <c r="R1074" s="151">
        <v>0</v>
      </c>
      <c r="S1074" s="152">
        <v>0.015</v>
      </c>
      <c r="T1074" s="153">
        <v>59799</v>
      </c>
      <c r="U1074" s="153">
        <v>910</v>
      </c>
      <c r="V1074" s="153">
        <v>905</v>
      </c>
      <c r="W1074" s="153">
        <v>0</v>
      </c>
      <c r="X1074" s="151">
        <v>828</v>
      </c>
      <c r="Y1074" s="154">
        <v>0.0152176457800298</v>
      </c>
      <c r="Z1074" s="154">
        <v>0.0126945126945127</v>
      </c>
      <c r="AA1074" s="154">
        <v>0.0116350275566442</v>
      </c>
      <c r="AB1074" s="155">
        <v>0.0222412318220701</v>
      </c>
      <c r="AC1074" s="156">
        <v>0.00105948513786848</v>
      </c>
      <c r="AD1074" s="157">
        <v>16513</v>
      </c>
      <c r="AE1074" s="158">
        <v>249</v>
      </c>
      <c r="AF1074" s="158">
        <v>0</v>
      </c>
      <c r="AG1074" s="158">
        <v>18512</v>
      </c>
      <c r="AH1074" s="158">
        <v>252</v>
      </c>
      <c r="AI1074" s="158">
        <v>0</v>
      </c>
      <c r="AJ1074" s="155">
        <v>0.0150790286440986</v>
      </c>
      <c r="AK1074" s="155">
        <v>0.0136127917026793</v>
      </c>
      <c r="AL1074" s="156">
        <v>0.00146623694141925</v>
      </c>
    </row>
    <row r="1075" ht="33" spans="1:38">
      <c r="A1075" s="166" t="s">
        <v>668</v>
      </c>
      <c r="B1075" s="167" t="s">
        <v>1828</v>
      </c>
      <c r="C1075" s="167" t="s">
        <v>895</v>
      </c>
      <c r="D1075" s="150">
        <v>2804</v>
      </c>
      <c r="E1075" s="150">
        <v>40</v>
      </c>
      <c r="F1075" s="150">
        <v>30</v>
      </c>
      <c r="G1075" s="150">
        <v>0</v>
      </c>
      <c r="H1075" s="150">
        <v>0</v>
      </c>
      <c r="I1075" s="151">
        <v>3690</v>
      </c>
      <c r="J1075" s="151">
        <v>40</v>
      </c>
      <c r="K1075" s="151">
        <v>40</v>
      </c>
      <c r="L1075" s="151">
        <v>1</v>
      </c>
      <c r="M1075" s="151">
        <v>0</v>
      </c>
      <c r="N1075" s="151">
        <v>1308</v>
      </c>
      <c r="O1075" s="151">
        <v>24</v>
      </c>
      <c r="P1075" s="151">
        <v>24</v>
      </c>
      <c r="Q1075" s="151">
        <v>18</v>
      </c>
      <c r="R1075" s="151">
        <v>0</v>
      </c>
      <c r="S1075" s="152">
        <v>0.015</v>
      </c>
      <c r="T1075" s="153">
        <v>66569</v>
      </c>
      <c r="U1075" s="153">
        <v>872</v>
      </c>
      <c r="V1075" s="153">
        <v>862</v>
      </c>
      <c r="W1075" s="153">
        <v>0</v>
      </c>
      <c r="X1075" s="151">
        <v>774</v>
      </c>
      <c r="Y1075" s="154">
        <v>0.0130991903138097</v>
      </c>
      <c r="Z1075" s="154">
        <v>0.014265335235378</v>
      </c>
      <c r="AA1075" s="154">
        <v>0.010840108401084</v>
      </c>
      <c r="AB1075" s="155">
        <v>0.018348623853211</v>
      </c>
      <c r="AC1075" s="156">
        <v>0.00342522683429402</v>
      </c>
      <c r="AD1075" s="157">
        <v>18566</v>
      </c>
      <c r="AE1075" s="158">
        <v>256</v>
      </c>
      <c r="AF1075" s="158">
        <v>0</v>
      </c>
      <c r="AG1075" s="158">
        <v>20256</v>
      </c>
      <c r="AH1075" s="158">
        <v>260</v>
      </c>
      <c r="AI1075" s="158">
        <v>0</v>
      </c>
      <c r="AJ1075" s="155">
        <v>0.0137886459118819</v>
      </c>
      <c r="AK1075" s="155">
        <v>0.0128357030015798</v>
      </c>
      <c r="AL1075" s="156">
        <v>0.000952942910302157</v>
      </c>
    </row>
    <row r="1076" ht="33" spans="1:38">
      <c r="A1076" s="166" t="s">
        <v>668</v>
      </c>
      <c r="B1076" s="167" t="s">
        <v>1828</v>
      </c>
      <c r="C1076" s="167" t="s">
        <v>896</v>
      </c>
      <c r="D1076" s="150">
        <v>3609</v>
      </c>
      <c r="E1076" s="150">
        <v>89</v>
      </c>
      <c r="F1076" s="150">
        <v>60</v>
      </c>
      <c r="G1076" s="150">
        <v>0</v>
      </c>
      <c r="H1076" s="150">
        <v>0</v>
      </c>
      <c r="I1076" s="151">
        <v>4946</v>
      </c>
      <c r="J1076" s="151">
        <v>50</v>
      </c>
      <c r="K1076" s="151">
        <v>50</v>
      </c>
      <c r="L1076" s="151">
        <v>0</v>
      </c>
      <c r="M1076" s="151">
        <v>0</v>
      </c>
      <c r="N1076" s="151">
        <v>1806</v>
      </c>
      <c r="O1076" s="151">
        <v>80</v>
      </c>
      <c r="P1076" s="151">
        <v>79</v>
      </c>
      <c r="Q1076" s="151">
        <v>32</v>
      </c>
      <c r="R1076" s="151">
        <v>0</v>
      </c>
      <c r="S1076" s="152">
        <v>0.015</v>
      </c>
      <c r="T1076" s="153">
        <v>92865</v>
      </c>
      <c r="U1076" s="153">
        <v>1947</v>
      </c>
      <c r="V1076" s="153">
        <v>1917</v>
      </c>
      <c r="W1076" s="153">
        <v>0</v>
      </c>
      <c r="X1076" s="151">
        <v>1732</v>
      </c>
      <c r="Y1076" s="154">
        <v>0.0209659182684542</v>
      </c>
      <c r="Z1076" s="154">
        <v>0.0246605707952341</v>
      </c>
      <c r="AA1076" s="154">
        <v>0.0101091791346543</v>
      </c>
      <c r="AB1076" s="155">
        <v>0.044296788482835</v>
      </c>
      <c r="AC1076" s="156">
        <v>0.0145513916605799</v>
      </c>
      <c r="AD1076" s="157">
        <v>24581</v>
      </c>
      <c r="AE1076" s="158">
        <v>543</v>
      </c>
      <c r="AF1076" s="158">
        <v>0</v>
      </c>
      <c r="AG1076" s="158">
        <v>31734</v>
      </c>
      <c r="AH1076" s="158">
        <v>583</v>
      </c>
      <c r="AI1076" s="158">
        <v>0</v>
      </c>
      <c r="AJ1076" s="155">
        <v>0.0220902322932346</v>
      </c>
      <c r="AK1076" s="155">
        <v>0.0183714627843953</v>
      </c>
      <c r="AL1076" s="156">
        <v>0.00371876950883933</v>
      </c>
    </row>
    <row r="1077" ht="33" spans="1:38">
      <c r="A1077" s="166" t="s">
        <v>668</v>
      </c>
      <c r="B1077" s="167" t="s">
        <v>1828</v>
      </c>
      <c r="C1077" s="167" t="s">
        <v>897</v>
      </c>
      <c r="D1077" s="150">
        <v>1986</v>
      </c>
      <c r="E1077" s="150">
        <v>30</v>
      </c>
      <c r="F1077" s="150">
        <v>20</v>
      </c>
      <c r="G1077" s="150">
        <v>1</v>
      </c>
      <c r="H1077" s="150">
        <v>0</v>
      </c>
      <c r="I1077" s="151">
        <v>2623</v>
      </c>
      <c r="J1077" s="151">
        <v>27</v>
      </c>
      <c r="K1077" s="151">
        <v>27</v>
      </c>
      <c r="L1077" s="151">
        <v>8</v>
      </c>
      <c r="M1077" s="151">
        <v>0</v>
      </c>
      <c r="N1077" s="151">
        <v>956</v>
      </c>
      <c r="O1077" s="151">
        <v>41</v>
      </c>
      <c r="P1077" s="151">
        <v>41</v>
      </c>
      <c r="Q1077" s="151">
        <v>29</v>
      </c>
      <c r="R1077" s="151">
        <v>0</v>
      </c>
      <c r="S1077" s="152">
        <v>0.015</v>
      </c>
      <c r="T1077" s="153">
        <v>47694</v>
      </c>
      <c r="U1077" s="153">
        <v>832</v>
      </c>
      <c r="V1077" s="153">
        <v>822</v>
      </c>
      <c r="W1077" s="153">
        <v>2</v>
      </c>
      <c r="X1077" s="151">
        <v>758</v>
      </c>
      <c r="Y1077" s="154">
        <v>0.0174026082945444</v>
      </c>
      <c r="Z1077" s="154">
        <v>0.0151057401812689</v>
      </c>
      <c r="AA1077" s="154">
        <v>0.0102935569958063</v>
      </c>
      <c r="AB1077" s="155">
        <v>0.0428870292887029</v>
      </c>
      <c r="AC1077" s="156">
        <v>0.00481218318546255</v>
      </c>
      <c r="AD1077" s="157">
        <v>13431</v>
      </c>
      <c r="AE1077" s="158">
        <v>243</v>
      </c>
      <c r="AF1077" s="158">
        <v>0</v>
      </c>
      <c r="AG1077" s="158">
        <v>14934</v>
      </c>
      <c r="AH1077" s="158">
        <v>224</v>
      </c>
      <c r="AI1077" s="158">
        <v>0</v>
      </c>
      <c r="AJ1077" s="155">
        <v>0.0180924726379272</v>
      </c>
      <c r="AK1077" s="155">
        <v>0.0149993303870363</v>
      </c>
      <c r="AL1077" s="156">
        <v>0.00309314225089089</v>
      </c>
    </row>
    <row r="1078" ht="33" spans="1:38">
      <c r="A1078" s="166" t="s">
        <v>668</v>
      </c>
      <c r="B1078" s="167" t="s">
        <v>1824</v>
      </c>
      <c r="C1078" s="167" t="s">
        <v>898</v>
      </c>
      <c r="D1078" s="150">
        <v>4228</v>
      </c>
      <c r="E1078" s="150">
        <v>186</v>
      </c>
      <c r="F1078" s="150">
        <v>98</v>
      </c>
      <c r="G1078" s="150">
        <v>0</v>
      </c>
      <c r="H1078" s="150">
        <v>0</v>
      </c>
      <c r="I1078" s="151">
        <v>5484</v>
      </c>
      <c r="J1078" s="151">
        <v>67</v>
      </c>
      <c r="K1078" s="151">
        <v>67</v>
      </c>
      <c r="L1078" s="151">
        <v>3</v>
      </c>
      <c r="M1078" s="151">
        <v>0</v>
      </c>
      <c r="N1078" s="151">
        <v>2077</v>
      </c>
      <c r="O1078" s="151">
        <v>86</v>
      </c>
      <c r="P1078" s="151">
        <v>86</v>
      </c>
      <c r="Q1078" s="151">
        <v>43</v>
      </c>
      <c r="R1078" s="151">
        <v>0</v>
      </c>
      <c r="S1078" s="152">
        <v>0.015</v>
      </c>
      <c r="T1078" s="153">
        <v>103937</v>
      </c>
      <c r="U1078" s="153">
        <v>2417</v>
      </c>
      <c r="V1078" s="153">
        <v>2328</v>
      </c>
      <c r="W1078" s="153">
        <v>10</v>
      </c>
      <c r="X1078" s="151">
        <v>2057</v>
      </c>
      <c r="Y1078" s="154">
        <v>0.0231582593301712</v>
      </c>
      <c r="Z1078" s="154">
        <v>0.04399243140965</v>
      </c>
      <c r="AA1078" s="154">
        <v>0.012217359591539</v>
      </c>
      <c r="AB1078" s="155">
        <v>0.0414058738565238</v>
      </c>
      <c r="AC1078" s="156">
        <v>0.0317750718181109</v>
      </c>
      <c r="AD1078" s="157">
        <v>28568</v>
      </c>
      <c r="AE1078" s="158">
        <v>706</v>
      </c>
      <c r="AF1078" s="158">
        <v>0</v>
      </c>
      <c r="AG1078" s="158">
        <v>32235</v>
      </c>
      <c r="AH1078" s="158">
        <v>710</v>
      </c>
      <c r="AI1078" s="158">
        <v>3</v>
      </c>
      <c r="AJ1078" s="155">
        <v>0.0247129655558667</v>
      </c>
      <c r="AK1078" s="155">
        <v>0.0219326818675353</v>
      </c>
      <c r="AL1078" s="156">
        <v>0.00278028368833141</v>
      </c>
    </row>
    <row r="1079" ht="33" spans="1:38">
      <c r="A1079" s="166" t="s">
        <v>668</v>
      </c>
      <c r="B1079" s="167" t="s">
        <v>1824</v>
      </c>
      <c r="C1079" s="167" t="s">
        <v>899</v>
      </c>
      <c r="D1079" s="150">
        <v>4173</v>
      </c>
      <c r="E1079" s="150">
        <v>88</v>
      </c>
      <c r="F1079" s="150">
        <v>68</v>
      </c>
      <c r="G1079" s="150">
        <v>0</v>
      </c>
      <c r="H1079" s="150">
        <v>0</v>
      </c>
      <c r="I1079" s="151">
        <v>5461</v>
      </c>
      <c r="J1079" s="151">
        <v>54</v>
      </c>
      <c r="K1079" s="151">
        <v>54</v>
      </c>
      <c r="L1079" s="151">
        <v>13</v>
      </c>
      <c r="M1079" s="151">
        <v>0</v>
      </c>
      <c r="N1079" s="151">
        <v>2279</v>
      </c>
      <c r="O1079" s="151">
        <v>72</v>
      </c>
      <c r="P1079" s="151">
        <v>72</v>
      </c>
      <c r="Q1079" s="151">
        <v>28</v>
      </c>
      <c r="R1079" s="151">
        <v>0</v>
      </c>
      <c r="S1079" s="152">
        <v>0.015</v>
      </c>
      <c r="T1079" s="153">
        <v>105158</v>
      </c>
      <c r="U1079" s="153">
        <v>1759</v>
      </c>
      <c r="V1079" s="153">
        <v>1739</v>
      </c>
      <c r="W1079" s="153">
        <v>0</v>
      </c>
      <c r="X1079" s="151">
        <v>1565</v>
      </c>
      <c r="Y1079" s="154">
        <v>0.0167272104832728</v>
      </c>
      <c r="Z1079" s="154">
        <v>0.0210879463215912</v>
      </c>
      <c r="AA1079" s="154">
        <v>0.00988829884636513</v>
      </c>
      <c r="AB1079" s="155">
        <v>0.0315928038613427</v>
      </c>
      <c r="AC1079" s="156">
        <v>0.011199647475226</v>
      </c>
      <c r="AD1079" s="157">
        <v>28943</v>
      </c>
      <c r="AE1079" s="158">
        <v>531</v>
      </c>
      <c r="AF1079" s="158">
        <v>0</v>
      </c>
      <c r="AG1079" s="158">
        <v>32114</v>
      </c>
      <c r="AH1079" s="158">
        <v>493</v>
      </c>
      <c r="AI1079" s="158">
        <v>0</v>
      </c>
      <c r="AJ1079" s="155">
        <v>0.0183464050029368</v>
      </c>
      <c r="AK1079" s="155">
        <v>0.0153515600672604</v>
      </c>
      <c r="AL1079" s="156">
        <v>0.00299484493567642</v>
      </c>
    </row>
    <row r="1080" ht="33" spans="1:38">
      <c r="A1080" s="166" t="s">
        <v>668</v>
      </c>
      <c r="B1080" s="167" t="s">
        <v>1824</v>
      </c>
      <c r="C1080" s="167" t="s">
        <v>900</v>
      </c>
      <c r="D1080" s="150">
        <v>4830</v>
      </c>
      <c r="E1080" s="150">
        <v>64</v>
      </c>
      <c r="F1080" s="150">
        <v>48</v>
      </c>
      <c r="G1080" s="150">
        <v>0</v>
      </c>
      <c r="H1080" s="150">
        <v>0</v>
      </c>
      <c r="I1080" s="151">
        <v>6395</v>
      </c>
      <c r="J1080" s="151">
        <v>78</v>
      </c>
      <c r="K1080" s="151">
        <v>78</v>
      </c>
      <c r="L1080" s="151">
        <v>17</v>
      </c>
      <c r="M1080" s="151">
        <v>0</v>
      </c>
      <c r="N1080" s="151">
        <v>2592</v>
      </c>
      <c r="O1080" s="151">
        <v>34</v>
      </c>
      <c r="P1080" s="151">
        <v>34</v>
      </c>
      <c r="Q1080" s="151">
        <v>19</v>
      </c>
      <c r="R1080" s="151">
        <v>0</v>
      </c>
      <c r="S1080" s="152">
        <v>0.015</v>
      </c>
      <c r="T1080" s="153">
        <v>120492</v>
      </c>
      <c r="U1080" s="153">
        <v>1767</v>
      </c>
      <c r="V1080" s="153">
        <v>1751</v>
      </c>
      <c r="W1080" s="153">
        <v>0</v>
      </c>
      <c r="X1080" s="151">
        <v>1611</v>
      </c>
      <c r="Y1080" s="154">
        <v>0.0146648740165322</v>
      </c>
      <c r="Z1080" s="154">
        <v>0.0132505175983437</v>
      </c>
      <c r="AA1080" s="154">
        <v>0.0121970289288507</v>
      </c>
      <c r="AB1080" s="155">
        <v>0.0131172839506173</v>
      </c>
      <c r="AC1080" s="156">
        <v>0.00105348866949302</v>
      </c>
      <c r="AD1080" s="157">
        <v>33187</v>
      </c>
      <c r="AE1080" s="158">
        <v>476</v>
      </c>
      <c r="AF1080" s="158">
        <v>0</v>
      </c>
      <c r="AG1080" s="158">
        <v>36433</v>
      </c>
      <c r="AH1080" s="158">
        <v>493</v>
      </c>
      <c r="AI1080" s="158">
        <v>0</v>
      </c>
      <c r="AJ1080" s="155">
        <v>0.0143429656190677</v>
      </c>
      <c r="AK1080" s="155">
        <v>0.0135316883045591</v>
      </c>
      <c r="AL1080" s="156">
        <v>0.000811277314508654</v>
      </c>
    </row>
    <row r="1081" ht="33" spans="1:38">
      <c r="A1081" s="166" t="s">
        <v>668</v>
      </c>
      <c r="B1081" s="167" t="s">
        <v>1824</v>
      </c>
      <c r="C1081" s="167" t="s">
        <v>901</v>
      </c>
      <c r="D1081" s="150">
        <v>4597</v>
      </c>
      <c r="E1081" s="150">
        <v>71</v>
      </c>
      <c r="F1081" s="150">
        <v>50</v>
      </c>
      <c r="G1081" s="150">
        <v>2</v>
      </c>
      <c r="H1081" s="150">
        <v>0</v>
      </c>
      <c r="I1081" s="151">
        <v>5849</v>
      </c>
      <c r="J1081" s="151">
        <v>90</v>
      </c>
      <c r="K1081" s="151">
        <v>90</v>
      </c>
      <c r="L1081" s="151">
        <v>7</v>
      </c>
      <c r="M1081" s="151">
        <v>0</v>
      </c>
      <c r="N1081" s="151">
        <v>3000</v>
      </c>
      <c r="O1081" s="151">
        <v>77</v>
      </c>
      <c r="P1081" s="151">
        <v>77</v>
      </c>
      <c r="Q1081" s="151">
        <v>40</v>
      </c>
      <c r="R1081" s="151">
        <v>0</v>
      </c>
      <c r="S1081" s="152">
        <v>0.015</v>
      </c>
      <c r="T1081" s="153">
        <v>117785</v>
      </c>
      <c r="U1081" s="153">
        <v>1486</v>
      </c>
      <c r="V1081" s="153">
        <v>1465</v>
      </c>
      <c r="W1081" s="153">
        <v>0</v>
      </c>
      <c r="X1081" s="151">
        <v>1275</v>
      </c>
      <c r="Y1081" s="154">
        <v>0.0126162074967101</v>
      </c>
      <c r="Z1081" s="154">
        <v>0.0154448553404394</v>
      </c>
      <c r="AA1081" s="154">
        <v>0.0153872456830227</v>
      </c>
      <c r="AB1081" s="155">
        <v>0.0256666666666667</v>
      </c>
      <c r="AC1081" s="156">
        <v>5.76096574166785e-5</v>
      </c>
      <c r="AD1081" s="157">
        <v>32973</v>
      </c>
      <c r="AE1081" s="158">
        <v>489</v>
      </c>
      <c r="AF1081" s="158">
        <v>0</v>
      </c>
      <c r="AG1081" s="158">
        <v>35611</v>
      </c>
      <c r="AH1081" s="158">
        <v>406</v>
      </c>
      <c r="AI1081" s="158">
        <v>0</v>
      </c>
      <c r="AJ1081" s="155">
        <v>0.014830315712856</v>
      </c>
      <c r="AK1081" s="155">
        <v>0.0114009716098958</v>
      </c>
      <c r="AL1081" s="156">
        <v>0.00342934410296015</v>
      </c>
    </row>
    <row r="1082" ht="33" spans="1:38">
      <c r="A1082" s="166" t="s">
        <v>668</v>
      </c>
      <c r="B1082" s="167" t="s">
        <v>1824</v>
      </c>
      <c r="C1082" s="167" t="s">
        <v>902</v>
      </c>
      <c r="D1082" s="150">
        <v>3447</v>
      </c>
      <c r="E1082" s="150">
        <v>63</v>
      </c>
      <c r="F1082" s="150">
        <v>49</v>
      </c>
      <c r="G1082" s="150">
        <v>0</v>
      </c>
      <c r="H1082" s="150">
        <v>0</v>
      </c>
      <c r="I1082" s="151">
        <v>4688</v>
      </c>
      <c r="J1082" s="151">
        <v>40</v>
      </c>
      <c r="K1082" s="151">
        <v>39</v>
      </c>
      <c r="L1082" s="151">
        <v>9</v>
      </c>
      <c r="M1082" s="151">
        <v>0</v>
      </c>
      <c r="N1082" s="151">
        <v>1768</v>
      </c>
      <c r="O1082" s="151">
        <v>51</v>
      </c>
      <c r="P1082" s="151">
        <v>51</v>
      </c>
      <c r="Q1082" s="151">
        <v>29</v>
      </c>
      <c r="R1082" s="151">
        <v>0</v>
      </c>
      <c r="S1082" s="152">
        <v>0.015</v>
      </c>
      <c r="T1082" s="153">
        <v>86454</v>
      </c>
      <c r="U1082" s="153">
        <v>1080</v>
      </c>
      <c r="V1082" s="153">
        <v>1064</v>
      </c>
      <c r="W1082" s="153">
        <v>0</v>
      </c>
      <c r="X1082" s="151">
        <v>941</v>
      </c>
      <c r="Y1082" s="154">
        <v>0.0124921923797626</v>
      </c>
      <c r="Z1082" s="154">
        <v>0.0182767624020888</v>
      </c>
      <c r="AA1082" s="154">
        <v>0.00853242320819113</v>
      </c>
      <c r="AB1082" s="155">
        <v>0.0288461538461538</v>
      </c>
      <c r="AC1082" s="156">
        <v>0.00974433919389765</v>
      </c>
      <c r="AD1082" s="157">
        <v>23569</v>
      </c>
      <c r="AE1082" s="158">
        <v>346</v>
      </c>
      <c r="AF1082" s="158">
        <v>0</v>
      </c>
      <c r="AG1082" s="158">
        <v>26569</v>
      </c>
      <c r="AH1082" s="158">
        <v>314</v>
      </c>
      <c r="AI1082" s="158">
        <v>0</v>
      </c>
      <c r="AJ1082" s="155">
        <v>0.0146803003945861</v>
      </c>
      <c r="AK1082" s="155">
        <v>0.0118182844668599</v>
      </c>
      <c r="AL1082" s="156">
        <v>0.00286201592772624</v>
      </c>
    </row>
    <row r="1083" ht="33" spans="1:38">
      <c r="A1083" s="166" t="s">
        <v>668</v>
      </c>
      <c r="B1083" s="167" t="s">
        <v>1824</v>
      </c>
      <c r="C1083" s="167" t="s">
        <v>903</v>
      </c>
      <c r="D1083" s="150">
        <v>6024</v>
      </c>
      <c r="E1083" s="150">
        <v>144</v>
      </c>
      <c r="F1083" s="150">
        <v>89</v>
      </c>
      <c r="G1083" s="150">
        <v>0</v>
      </c>
      <c r="H1083" s="150">
        <v>0</v>
      </c>
      <c r="I1083" s="151">
        <v>7873</v>
      </c>
      <c r="J1083" s="151">
        <v>139</v>
      </c>
      <c r="K1083" s="151">
        <v>139</v>
      </c>
      <c r="L1083" s="151">
        <v>1</v>
      </c>
      <c r="M1083" s="151">
        <v>0</v>
      </c>
      <c r="N1083" s="151">
        <v>2873</v>
      </c>
      <c r="O1083" s="151">
        <v>55</v>
      </c>
      <c r="P1083" s="151">
        <v>55</v>
      </c>
      <c r="Q1083" s="151">
        <v>19</v>
      </c>
      <c r="R1083" s="151">
        <v>0</v>
      </c>
      <c r="S1083" s="152">
        <v>0.015</v>
      </c>
      <c r="T1083" s="153">
        <v>148933</v>
      </c>
      <c r="U1083" s="153">
        <v>2895</v>
      </c>
      <c r="V1083" s="153">
        <v>2840</v>
      </c>
      <c r="W1083" s="153">
        <v>0</v>
      </c>
      <c r="X1083" s="151">
        <v>2513</v>
      </c>
      <c r="Y1083" s="154">
        <v>0.0194382709003377</v>
      </c>
      <c r="Z1083" s="154">
        <v>0.0239043824701195</v>
      </c>
      <c r="AA1083" s="154">
        <v>0.0176552775308015</v>
      </c>
      <c r="AB1083" s="155">
        <v>0.0191437521754264</v>
      </c>
      <c r="AC1083" s="156">
        <v>0.00624910493931805</v>
      </c>
      <c r="AD1083" s="157">
        <v>40387</v>
      </c>
      <c r="AE1083" s="158">
        <v>861</v>
      </c>
      <c r="AF1083" s="158">
        <v>0</v>
      </c>
      <c r="AG1083" s="158">
        <v>46555</v>
      </c>
      <c r="AH1083" s="158">
        <v>855</v>
      </c>
      <c r="AI1083" s="158">
        <v>0</v>
      </c>
      <c r="AJ1083" s="155">
        <v>0.0213187411790923</v>
      </c>
      <c r="AK1083" s="155">
        <v>0.018365374288476</v>
      </c>
      <c r="AL1083" s="156">
        <v>0.00295336689061628</v>
      </c>
    </row>
    <row r="1084" ht="33" spans="1:38">
      <c r="A1084" s="166" t="s">
        <v>668</v>
      </c>
      <c r="B1084" s="167" t="s">
        <v>1824</v>
      </c>
      <c r="C1084" s="167" t="s">
        <v>904</v>
      </c>
      <c r="D1084" s="150">
        <v>4866</v>
      </c>
      <c r="E1084" s="150">
        <v>107</v>
      </c>
      <c r="F1084" s="150">
        <v>63</v>
      </c>
      <c r="G1084" s="150">
        <v>0</v>
      </c>
      <c r="H1084" s="150">
        <v>0</v>
      </c>
      <c r="I1084" s="151">
        <v>6322</v>
      </c>
      <c r="J1084" s="151">
        <v>86</v>
      </c>
      <c r="K1084" s="151">
        <v>86</v>
      </c>
      <c r="L1084" s="151">
        <v>18</v>
      </c>
      <c r="M1084" s="151">
        <v>0</v>
      </c>
      <c r="N1084" s="151">
        <v>2406</v>
      </c>
      <c r="O1084" s="151">
        <v>49</v>
      </c>
      <c r="P1084" s="151">
        <v>49</v>
      </c>
      <c r="Q1084" s="151">
        <v>33</v>
      </c>
      <c r="R1084" s="151">
        <v>0</v>
      </c>
      <c r="S1084" s="152">
        <v>0.015</v>
      </c>
      <c r="T1084" s="153">
        <v>120726</v>
      </c>
      <c r="U1084" s="153">
        <v>2007</v>
      </c>
      <c r="V1084" s="153">
        <v>1963</v>
      </c>
      <c r="W1084" s="153">
        <v>0</v>
      </c>
      <c r="X1084" s="151">
        <v>1778</v>
      </c>
      <c r="Y1084" s="154">
        <v>0.0166244222454152</v>
      </c>
      <c r="Z1084" s="154">
        <v>0.0219893136046034</v>
      </c>
      <c r="AA1084" s="154">
        <v>0.0136032900980702</v>
      </c>
      <c r="AB1084" s="155">
        <v>0.0203657522859518</v>
      </c>
      <c r="AC1084" s="156">
        <v>0.00838602350653314</v>
      </c>
      <c r="AD1084" s="157">
        <v>32705</v>
      </c>
      <c r="AE1084" s="158">
        <v>613</v>
      </c>
      <c r="AF1084" s="158">
        <v>0</v>
      </c>
      <c r="AG1084" s="158">
        <v>36828</v>
      </c>
      <c r="AH1084" s="158">
        <v>536</v>
      </c>
      <c r="AI1084" s="158">
        <v>0</v>
      </c>
      <c r="AJ1084" s="155">
        <v>0.0187433114202721</v>
      </c>
      <c r="AK1084" s="155">
        <v>0.0145541435864017</v>
      </c>
      <c r="AL1084" s="156">
        <v>0.00418916783387048</v>
      </c>
    </row>
    <row r="1085" ht="33" spans="1:38">
      <c r="A1085" s="166" t="s">
        <v>668</v>
      </c>
      <c r="B1085" s="167" t="s">
        <v>1824</v>
      </c>
      <c r="C1085" s="167" t="s">
        <v>905</v>
      </c>
      <c r="D1085" s="150">
        <v>1564</v>
      </c>
      <c r="E1085" s="150">
        <v>20</v>
      </c>
      <c r="F1085" s="150">
        <v>12</v>
      </c>
      <c r="G1085" s="150">
        <v>1</v>
      </c>
      <c r="H1085" s="150">
        <v>0</v>
      </c>
      <c r="I1085" s="151">
        <v>2007</v>
      </c>
      <c r="J1085" s="151">
        <v>20</v>
      </c>
      <c r="K1085" s="151">
        <v>20</v>
      </c>
      <c r="L1085" s="151">
        <v>5</v>
      </c>
      <c r="M1085" s="151">
        <v>0</v>
      </c>
      <c r="N1085" s="151">
        <v>736</v>
      </c>
      <c r="O1085" s="151">
        <v>18</v>
      </c>
      <c r="P1085" s="151">
        <v>18</v>
      </c>
      <c r="Q1085" s="151">
        <v>9</v>
      </c>
      <c r="R1085" s="151">
        <v>0</v>
      </c>
      <c r="S1085" s="152">
        <v>0.015</v>
      </c>
      <c r="T1085" s="153">
        <v>38792</v>
      </c>
      <c r="U1085" s="153">
        <v>538</v>
      </c>
      <c r="V1085" s="153">
        <v>530</v>
      </c>
      <c r="W1085" s="153">
        <v>0</v>
      </c>
      <c r="X1085" s="151">
        <v>487</v>
      </c>
      <c r="Y1085" s="154">
        <v>0.0138688389358631</v>
      </c>
      <c r="Z1085" s="154">
        <v>0.0127877237851662</v>
      </c>
      <c r="AA1085" s="154">
        <v>0.00996512207274539</v>
      </c>
      <c r="AB1085" s="155">
        <v>0.0244565217391304</v>
      </c>
      <c r="AC1085" s="156">
        <v>0.00282260171242085</v>
      </c>
      <c r="AD1085" s="157">
        <v>10600</v>
      </c>
      <c r="AE1085" s="158">
        <v>182</v>
      </c>
      <c r="AF1085" s="158">
        <v>0</v>
      </c>
      <c r="AG1085" s="158">
        <v>11937</v>
      </c>
      <c r="AH1085" s="158">
        <v>146</v>
      </c>
      <c r="AI1085" s="158">
        <v>0</v>
      </c>
      <c r="AJ1085" s="155">
        <v>0.0171698113207547</v>
      </c>
      <c r="AK1085" s="155">
        <v>0.012230878780263</v>
      </c>
      <c r="AL1085" s="156">
        <v>0.00493893254049167</v>
      </c>
    </row>
    <row r="1086" ht="33" spans="1:38">
      <c r="A1086" s="166" t="s">
        <v>668</v>
      </c>
      <c r="B1086" s="167" t="s">
        <v>1824</v>
      </c>
      <c r="C1086" s="167" t="s">
        <v>906</v>
      </c>
      <c r="D1086" s="150">
        <v>3372</v>
      </c>
      <c r="E1086" s="150">
        <v>62</v>
      </c>
      <c r="F1086" s="150">
        <v>48</v>
      </c>
      <c r="G1086" s="150">
        <v>0</v>
      </c>
      <c r="H1086" s="150">
        <v>0</v>
      </c>
      <c r="I1086" s="151">
        <v>4430</v>
      </c>
      <c r="J1086" s="151">
        <v>31</v>
      </c>
      <c r="K1086" s="151">
        <v>31</v>
      </c>
      <c r="L1086" s="151">
        <v>5</v>
      </c>
      <c r="M1086" s="151">
        <v>0</v>
      </c>
      <c r="N1086" s="151">
        <v>1602</v>
      </c>
      <c r="O1086" s="151">
        <v>39</v>
      </c>
      <c r="P1086" s="151">
        <v>39</v>
      </c>
      <c r="Q1086" s="151">
        <v>24</v>
      </c>
      <c r="R1086" s="151">
        <v>0</v>
      </c>
      <c r="S1086" s="152">
        <v>0.015</v>
      </c>
      <c r="T1086" s="153">
        <v>80796</v>
      </c>
      <c r="U1086" s="153">
        <v>1013</v>
      </c>
      <c r="V1086" s="153">
        <v>998</v>
      </c>
      <c r="W1086" s="153">
        <v>0</v>
      </c>
      <c r="X1086" s="151">
        <v>900</v>
      </c>
      <c r="Y1086" s="154">
        <v>0.0125377493935343</v>
      </c>
      <c r="Z1086" s="154">
        <v>0.0183867141162515</v>
      </c>
      <c r="AA1086" s="154">
        <v>0.00699774266365689</v>
      </c>
      <c r="AB1086" s="155">
        <v>0.0243445692883895</v>
      </c>
      <c r="AC1086" s="156">
        <v>0.0113889714525946</v>
      </c>
      <c r="AD1086" s="157">
        <v>22567</v>
      </c>
      <c r="AE1086" s="158">
        <v>301</v>
      </c>
      <c r="AF1086" s="158">
        <v>0</v>
      </c>
      <c r="AG1086" s="158">
        <v>24835</v>
      </c>
      <c r="AH1086" s="158">
        <v>243</v>
      </c>
      <c r="AI1086" s="158">
        <v>0</v>
      </c>
      <c r="AJ1086" s="155">
        <v>0.0133380599991137</v>
      </c>
      <c r="AK1086" s="155">
        <v>0.0097845782162271</v>
      </c>
      <c r="AL1086" s="156">
        <v>0.00355348178288665</v>
      </c>
    </row>
    <row r="1087" ht="33" spans="1:38">
      <c r="A1087" s="166" t="s">
        <v>668</v>
      </c>
      <c r="B1087" s="167" t="s">
        <v>1824</v>
      </c>
      <c r="C1087" s="167" t="s">
        <v>907</v>
      </c>
      <c r="D1087" s="150">
        <v>2199</v>
      </c>
      <c r="E1087" s="150">
        <v>54</v>
      </c>
      <c r="F1087" s="150">
        <v>44</v>
      </c>
      <c r="G1087" s="150">
        <v>0</v>
      </c>
      <c r="H1087" s="150">
        <v>0</v>
      </c>
      <c r="I1087" s="151">
        <v>2861</v>
      </c>
      <c r="J1087" s="151">
        <v>17</v>
      </c>
      <c r="K1087" s="151">
        <v>17</v>
      </c>
      <c r="L1087" s="151">
        <v>9</v>
      </c>
      <c r="M1087" s="151">
        <v>0</v>
      </c>
      <c r="N1087" s="151">
        <v>1061</v>
      </c>
      <c r="O1087" s="151">
        <v>27</v>
      </c>
      <c r="P1087" s="151">
        <v>27</v>
      </c>
      <c r="Q1087" s="151">
        <v>22</v>
      </c>
      <c r="R1087" s="151">
        <v>0</v>
      </c>
      <c r="S1087" s="152">
        <v>0.015</v>
      </c>
      <c r="T1087" s="153">
        <v>50935</v>
      </c>
      <c r="U1087" s="153">
        <v>722</v>
      </c>
      <c r="V1087" s="153">
        <v>712</v>
      </c>
      <c r="W1087" s="153">
        <v>1</v>
      </c>
      <c r="X1087" s="151">
        <v>648</v>
      </c>
      <c r="Y1087" s="154">
        <v>0.0141552959654462</v>
      </c>
      <c r="Z1087" s="154">
        <v>0.0245566166439291</v>
      </c>
      <c r="AA1087" s="154">
        <v>0.00594197832925551</v>
      </c>
      <c r="AB1087" s="155">
        <v>0.0254476908576814</v>
      </c>
      <c r="AC1087" s="156">
        <v>0.0186146383146736</v>
      </c>
      <c r="AD1087" s="157">
        <v>14191</v>
      </c>
      <c r="AE1087" s="158">
        <v>238</v>
      </c>
      <c r="AF1087" s="158">
        <v>0</v>
      </c>
      <c r="AG1087" s="158">
        <v>15762</v>
      </c>
      <c r="AH1087" s="158">
        <v>181</v>
      </c>
      <c r="AI1087" s="158">
        <v>0</v>
      </c>
      <c r="AJ1087" s="155">
        <v>0.016771193009654</v>
      </c>
      <c r="AK1087" s="155">
        <v>0.0114833143002157</v>
      </c>
      <c r="AL1087" s="156">
        <v>0.0052878787094383</v>
      </c>
    </row>
    <row r="1088" ht="33" spans="1:38">
      <c r="A1088" s="166" t="s">
        <v>668</v>
      </c>
      <c r="B1088" s="167" t="s">
        <v>1824</v>
      </c>
      <c r="C1088" s="167" t="s">
        <v>908</v>
      </c>
      <c r="D1088" s="150">
        <v>2103</v>
      </c>
      <c r="E1088" s="150">
        <v>33</v>
      </c>
      <c r="F1088" s="150">
        <v>29</v>
      </c>
      <c r="G1088" s="150">
        <v>0</v>
      </c>
      <c r="H1088" s="150">
        <v>0</v>
      </c>
      <c r="I1088" s="151">
        <v>2851</v>
      </c>
      <c r="J1088" s="151">
        <v>44</v>
      </c>
      <c r="K1088" s="151">
        <v>44</v>
      </c>
      <c r="L1088" s="151">
        <v>10</v>
      </c>
      <c r="M1088" s="151">
        <v>0</v>
      </c>
      <c r="N1088" s="151">
        <v>1073</v>
      </c>
      <c r="O1088" s="151">
        <v>14</v>
      </c>
      <c r="P1088" s="151">
        <v>14</v>
      </c>
      <c r="Q1088" s="151">
        <v>11</v>
      </c>
      <c r="R1088" s="151">
        <v>0</v>
      </c>
      <c r="S1088" s="152">
        <v>0.015</v>
      </c>
      <c r="T1088" s="153">
        <v>54764</v>
      </c>
      <c r="U1088" s="153">
        <v>758</v>
      </c>
      <c r="V1088" s="153">
        <v>754</v>
      </c>
      <c r="W1088" s="153">
        <v>0</v>
      </c>
      <c r="X1088" s="151">
        <v>678</v>
      </c>
      <c r="Y1088" s="154">
        <v>0.0138412095537214</v>
      </c>
      <c r="Z1088" s="154">
        <v>0.0156918687589158</v>
      </c>
      <c r="AA1088" s="154">
        <v>0.0154331813398807</v>
      </c>
      <c r="AB1088" s="155">
        <v>0.0130475302889096</v>
      </c>
      <c r="AC1088" s="156">
        <v>0.00025868741903509</v>
      </c>
      <c r="AD1088" s="157">
        <v>14727</v>
      </c>
      <c r="AE1088" s="158">
        <v>217</v>
      </c>
      <c r="AF1088" s="158">
        <v>0</v>
      </c>
      <c r="AG1088" s="158">
        <v>17110</v>
      </c>
      <c r="AH1088" s="158">
        <v>210</v>
      </c>
      <c r="AI1088" s="158">
        <v>0</v>
      </c>
      <c r="AJ1088" s="155">
        <v>0.0147348407686562</v>
      </c>
      <c r="AK1088" s="155">
        <v>0.0122735242548217</v>
      </c>
      <c r="AL1088" s="156">
        <v>0.00246131651383447</v>
      </c>
    </row>
    <row r="1089" ht="33" spans="1:38">
      <c r="A1089" s="166" t="s">
        <v>668</v>
      </c>
      <c r="B1089" s="167" t="s">
        <v>1824</v>
      </c>
      <c r="C1089" s="167" t="s">
        <v>909</v>
      </c>
      <c r="D1089" s="150">
        <v>3040</v>
      </c>
      <c r="E1089" s="150">
        <v>70</v>
      </c>
      <c r="F1089" s="150">
        <v>48</v>
      </c>
      <c r="G1089" s="150">
        <v>1</v>
      </c>
      <c r="H1089" s="150">
        <v>0</v>
      </c>
      <c r="I1089" s="151">
        <v>3892</v>
      </c>
      <c r="J1089" s="151">
        <v>68</v>
      </c>
      <c r="K1089" s="151">
        <v>68</v>
      </c>
      <c r="L1089" s="151">
        <v>0</v>
      </c>
      <c r="M1089" s="151">
        <v>0</v>
      </c>
      <c r="N1089" s="151">
        <v>1519</v>
      </c>
      <c r="O1089" s="151">
        <v>30</v>
      </c>
      <c r="P1089" s="151">
        <v>30</v>
      </c>
      <c r="Q1089" s="151">
        <v>12</v>
      </c>
      <c r="R1089" s="151">
        <v>0</v>
      </c>
      <c r="S1089" s="152">
        <v>0.015</v>
      </c>
      <c r="T1089" s="153">
        <v>74185</v>
      </c>
      <c r="U1089" s="153">
        <v>1312</v>
      </c>
      <c r="V1089" s="153">
        <v>1290</v>
      </c>
      <c r="W1089" s="153">
        <v>0</v>
      </c>
      <c r="X1089" s="151">
        <v>1136</v>
      </c>
      <c r="Y1089" s="154">
        <v>0.01768551593988</v>
      </c>
      <c r="Z1089" s="154">
        <v>0.0230263157894737</v>
      </c>
      <c r="AA1089" s="154">
        <v>0.0174717368961973</v>
      </c>
      <c r="AB1089" s="155">
        <v>0.0197498354180382</v>
      </c>
      <c r="AC1089" s="156">
        <v>0.00555457889327636</v>
      </c>
      <c r="AD1089" s="157">
        <v>20024</v>
      </c>
      <c r="AE1089" s="158">
        <v>385</v>
      </c>
      <c r="AF1089" s="158">
        <v>0</v>
      </c>
      <c r="AG1089" s="158">
        <v>23603</v>
      </c>
      <c r="AH1089" s="158">
        <v>387</v>
      </c>
      <c r="AI1089" s="158">
        <v>0</v>
      </c>
      <c r="AJ1089" s="155">
        <v>0.0192269276867759</v>
      </c>
      <c r="AK1089" s="155">
        <v>0.0163962208193874</v>
      </c>
      <c r="AL1089" s="156">
        <v>0.0028307068673885</v>
      </c>
    </row>
    <row r="1090" ht="33" spans="1:38">
      <c r="A1090" s="166" t="s">
        <v>668</v>
      </c>
      <c r="B1090" s="167" t="s">
        <v>1828</v>
      </c>
      <c r="C1090" s="167" t="s">
        <v>910</v>
      </c>
      <c r="D1090" s="150">
        <v>6385</v>
      </c>
      <c r="E1090" s="150">
        <v>185</v>
      </c>
      <c r="F1090" s="150">
        <v>122</v>
      </c>
      <c r="G1090" s="150">
        <v>0</v>
      </c>
      <c r="H1090" s="150">
        <v>0</v>
      </c>
      <c r="I1090" s="151">
        <v>8288</v>
      </c>
      <c r="J1090" s="151">
        <v>178</v>
      </c>
      <c r="K1090" s="151">
        <v>177</v>
      </c>
      <c r="L1090" s="151">
        <v>29</v>
      </c>
      <c r="M1090" s="151">
        <v>0</v>
      </c>
      <c r="N1090" s="151">
        <v>4471</v>
      </c>
      <c r="O1090" s="151">
        <v>114</v>
      </c>
      <c r="P1090" s="151">
        <v>114</v>
      </c>
      <c r="Q1090" s="151">
        <v>84</v>
      </c>
      <c r="R1090" s="151">
        <v>0</v>
      </c>
      <c r="S1090" s="152">
        <v>0.015</v>
      </c>
      <c r="T1090" s="153">
        <v>159913</v>
      </c>
      <c r="U1090" s="153">
        <v>4047</v>
      </c>
      <c r="V1090" s="153">
        <v>3983</v>
      </c>
      <c r="W1090" s="153">
        <v>1</v>
      </c>
      <c r="X1090" s="151">
        <v>3646</v>
      </c>
      <c r="Y1090" s="154">
        <v>0.0253012575587976</v>
      </c>
      <c r="Z1090" s="154">
        <v>0.028974158183242</v>
      </c>
      <c r="AA1090" s="154">
        <v>0.021476833976834</v>
      </c>
      <c r="AB1090" s="155">
        <v>0.0254976515320957</v>
      </c>
      <c r="AC1090" s="156">
        <v>0.007497324206408</v>
      </c>
      <c r="AD1090" s="157">
        <v>43992</v>
      </c>
      <c r="AE1090" s="158">
        <v>1203</v>
      </c>
      <c r="AF1090" s="158">
        <v>0</v>
      </c>
      <c r="AG1090" s="158">
        <v>48543</v>
      </c>
      <c r="AH1090" s="158">
        <v>1153</v>
      </c>
      <c r="AI1090" s="158">
        <v>1</v>
      </c>
      <c r="AJ1090" s="155">
        <v>0.0273458810692853</v>
      </c>
      <c r="AK1090" s="155">
        <v>0.0237315369878252</v>
      </c>
      <c r="AL1090" s="156">
        <v>0.0036143440814601</v>
      </c>
    </row>
    <row r="1091" ht="33" spans="1:38">
      <c r="A1091" s="166" t="s">
        <v>668</v>
      </c>
      <c r="B1091" s="167" t="s">
        <v>33</v>
      </c>
      <c r="C1091" s="167" t="s">
        <v>911</v>
      </c>
      <c r="D1091" s="150">
        <v>0</v>
      </c>
      <c r="E1091" s="150">
        <v>0</v>
      </c>
      <c r="F1091" s="150">
        <v>0</v>
      </c>
      <c r="G1091" s="150">
        <v>0</v>
      </c>
      <c r="H1091" s="150">
        <v>0</v>
      </c>
      <c r="I1091" s="151">
        <v>0</v>
      </c>
      <c r="J1091" s="151">
        <v>0</v>
      </c>
      <c r="K1091" s="151">
        <v>0</v>
      </c>
      <c r="L1091" s="151">
        <v>0</v>
      </c>
      <c r="M1091" s="151">
        <v>0</v>
      </c>
      <c r="N1091" s="151">
        <v>0</v>
      </c>
      <c r="O1091" s="151">
        <v>0</v>
      </c>
      <c r="P1091" s="151">
        <v>0</v>
      </c>
      <c r="Q1091" s="151">
        <v>0</v>
      </c>
      <c r="R1091" s="151">
        <v>0</v>
      </c>
      <c r="S1091" s="152">
        <v>0.015</v>
      </c>
      <c r="T1091" s="153">
        <v>0</v>
      </c>
      <c r="U1091" s="153">
        <v>0</v>
      </c>
      <c r="V1091" s="153">
        <v>0</v>
      </c>
      <c r="W1091" s="153">
        <v>0</v>
      </c>
      <c r="X1091" s="151">
        <v>0</v>
      </c>
      <c r="Y1091" s="154">
        <v>0</v>
      </c>
      <c r="Z1091" s="154">
        <v>0</v>
      </c>
      <c r="AA1091" s="154">
        <v>0</v>
      </c>
      <c r="AB1091" s="155">
        <v>0</v>
      </c>
      <c r="AC1091" s="156">
        <v>0</v>
      </c>
      <c r="AD1091" s="157">
        <v>0</v>
      </c>
      <c r="AE1091" s="158">
        <v>0</v>
      </c>
      <c r="AF1091" s="158">
        <v>0</v>
      </c>
      <c r="AG1091" s="158">
        <v>0</v>
      </c>
      <c r="AH1091" s="158">
        <v>0</v>
      </c>
      <c r="AI1091" s="158">
        <v>0</v>
      </c>
      <c r="AJ1091" s="155">
        <v>0</v>
      </c>
      <c r="AK1091" s="155">
        <v>0</v>
      </c>
      <c r="AL1091" s="156">
        <v>0</v>
      </c>
    </row>
    <row r="1092" ht="33" spans="1:38">
      <c r="A1092" s="166" t="s">
        <v>668</v>
      </c>
      <c r="B1092" s="167" t="s">
        <v>1828</v>
      </c>
      <c r="C1092" s="167" t="s">
        <v>912</v>
      </c>
      <c r="D1092" s="150">
        <v>1976</v>
      </c>
      <c r="E1092" s="150">
        <v>46</v>
      </c>
      <c r="F1092" s="150">
        <v>28</v>
      </c>
      <c r="G1092" s="150">
        <v>0</v>
      </c>
      <c r="H1092" s="150">
        <v>0</v>
      </c>
      <c r="I1092" s="151">
        <v>2552</v>
      </c>
      <c r="J1092" s="151">
        <v>88</v>
      </c>
      <c r="K1092" s="151">
        <v>88</v>
      </c>
      <c r="L1092" s="151">
        <v>24</v>
      </c>
      <c r="M1092" s="151">
        <v>0</v>
      </c>
      <c r="N1092" s="151">
        <v>1422</v>
      </c>
      <c r="O1092" s="151">
        <v>46</v>
      </c>
      <c r="P1092" s="151">
        <v>46</v>
      </c>
      <c r="Q1092" s="151">
        <v>35</v>
      </c>
      <c r="R1092" s="151">
        <v>0</v>
      </c>
      <c r="S1092" s="152">
        <v>0.015</v>
      </c>
      <c r="T1092" s="153">
        <v>49598</v>
      </c>
      <c r="U1092" s="153">
        <v>1210</v>
      </c>
      <c r="V1092" s="153">
        <v>1192</v>
      </c>
      <c r="W1092" s="153">
        <v>0</v>
      </c>
      <c r="X1092" s="151">
        <v>1080</v>
      </c>
      <c r="Y1092" s="154">
        <v>0.024396145005847</v>
      </c>
      <c r="Z1092" s="154">
        <v>0.0232793522267206</v>
      </c>
      <c r="AA1092" s="154">
        <v>0.0344827586206897</v>
      </c>
      <c r="AB1092" s="155">
        <v>0.0323488045007032</v>
      </c>
      <c r="AC1092" s="156">
        <v>-0.011203406393969</v>
      </c>
      <c r="AD1092" s="157">
        <v>13598</v>
      </c>
      <c r="AE1092" s="158">
        <v>408</v>
      </c>
      <c r="AF1092" s="158">
        <v>0</v>
      </c>
      <c r="AG1092" s="158">
        <v>15094</v>
      </c>
      <c r="AH1092" s="158">
        <v>362</v>
      </c>
      <c r="AI1092" s="158">
        <v>0</v>
      </c>
      <c r="AJ1092" s="155">
        <v>0.0300044124135902</v>
      </c>
      <c r="AK1092" s="155">
        <v>0.0239830396183914</v>
      </c>
      <c r="AL1092" s="156">
        <v>0.00602137279519882</v>
      </c>
    </row>
    <row r="1093" ht="33" spans="1:38">
      <c r="A1093" s="166" t="s">
        <v>668</v>
      </c>
      <c r="B1093" s="167" t="s">
        <v>1828</v>
      </c>
      <c r="C1093" s="167" t="s">
        <v>913</v>
      </c>
      <c r="D1093" s="150">
        <v>4916</v>
      </c>
      <c r="E1093" s="150">
        <v>133</v>
      </c>
      <c r="F1093" s="150">
        <v>85</v>
      </c>
      <c r="G1093" s="150">
        <v>0</v>
      </c>
      <c r="H1093" s="150">
        <v>0</v>
      </c>
      <c r="I1093" s="151">
        <v>6331</v>
      </c>
      <c r="J1093" s="151">
        <v>116</v>
      </c>
      <c r="K1093" s="151">
        <v>116</v>
      </c>
      <c r="L1093" s="151">
        <v>3</v>
      </c>
      <c r="M1093" s="151">
        <v>0</v>
      </c>
      <c r="N1093" s="151">
        <v>3377</v>
      </c>
      <c r="O1093" s="151">
        <v>116</v>
      </c>
      <c r="P1093" s="151">
        <v>115</v>
      </c>
      <c r="Q1093" s="151">
        <v>49</v>
      </c>
      <c r="R1093" s="151">
        <v>0</v>
      </c>
      <c r="S1093" s="152">
        <v>0.015</v>
      </c>
      <c r="T1093" s="153">
        <v>121345</v>
      </c>
      <c r="U1093" s="153">
        <v>2741</v>
      </c>
      <c r="V1093" s="153">
        <v>2689</v>
      </c>
      <c r="W1093" s="153">
        <v>0</v>
      </c>
      <c r="X1093" s="151">
        <v>2391</v>
      </c>
      <c r="Y1093" s="154">
        <v>0.0225884873707198</v>
      </c>
      <c r="Z1093" s="154">
        <v>0.0270545158665582</v>
      </c>
      <c r="AA1093" s="154">
        <v>0.0183225398831148</v>
      </c>
      <c r="AB1093" s="155">
        <v>0.0343500148060409</v>
      </c>
      <c r="AC1093" s="156">
        <v>0.00873197598344335</v>
      </c>
      <c r="AD1093" s="157">
        <v>32935</v>
      </c>
      <c r="AE1093" s="158">
        <v>802</v>
      </c>
      <c r="AF1093" s="158">
        <v>0</v>
      </c>
      <c r="AG1093" s="158">
        <v>36784</v>
      </c>
      <c r="AH1093" s="158">
        <v>796</v>
      </c>
      <c r="AI1093" s="158">
        <v>0</v>
      </c>
      <c r="AJ1093" s="155">
        <v>0.0243509943828754</v>
      </c>
      <c r="AK1093" s="155">
        <v>0.0216398434101783</v>
      </c>
      <c r="AL1093" s="156">
        <v>0.00271115097269702</v>
      </c>
    </row>
    <row r="1094" ht="33" spans="1:38">
      <c r="A1094" s="166" t="s">
        <v>668</v>
      </c>
      <c r="B1094" s="167" t="s">
        <v>1823</v>
      </c>
      <c r="C1094" s="167" t="s">
        <v>914</v>
      </c>
      <c r="D1094" s="150">
        <v>0</v>
      </c>
      <c r="E1094" s="150">
        <v>0</v>
      </c>
      <c r="F1094" s="150">
        <v>0</v>
      </c>
      <c r="G1094" s="150">
        <v>0</v>
      </c>
      <c r="H1094" s="150">
        <v>0</v>
      </c>
      <c r="I1094" s="151">
        <v>0</v>
      </c>
      <c r="J1094" s="151">
        <v>0</v>
      </c>
      <c r="K1094" s="151">
        <v>0</v>
      </c>
      <c r="L1094" s="151">
        <v>0</v>
      </c>
      <c r="M1094" s="151">
        <v>0</v>
      </c>
      <c r="N1094" s="151">
        <v>0</v>
      </c>
      <c r="O1094" s="151">
        <v>1</v>
      </c>
      <c r="P1094" s="151">
        <v>1</v>
      </c>
      <c r="Q1094" s="151">
        <v>1</v>
      </c>
      <c r="R1094" s="151">
        <v>0</v>
      </c>
      <c r="S1094" s="152">
        <v>0.015</v>
      </c>
      <c r="T1094" s="153">
        <v>0</v>
      </c>
      <c r="U1094" s="153">
        <v>7</v>
      </c>
      <c r="V1094" s="153">
        <v>7</v>
      </c>
      <c r="W1094" s="153">
        <v>0</v>
      </c>
      <c r="X1094" s="151">
        <v>7</v>
      </c>
      <c r="Y1094" s="154">
        <v>0</v>
      </c>
      <c r="Z1094" s="154">
        <v>0</v>
      </c>
      <c r="AA1094" s="154">
        <v>0</v>
      </c>
      <c r="AB1094" s="155">
        <v>0</v>
      </c>
      <c r="AC1094" s="156">
        <v>0</v>
      </c>
      <c r="AD1094" s="157">
        <v>0</v>
      </c>
      <c r="AE1094" s="158">
        <v>3</v>
      </c>
      <c r="AF1094" s="158">
        <v>0</v>
      </c>
      <c r="AG1094" s="158">
        <v>0</v>
      </c>
      <c r="AH1094" s="158">
        <v>0</v>
      </c>
      <c r="AI1094" s="158">
        <v>0</v>
      </c>
      <c r="AJ1094" s="155">
        <v>0</v>
      </c>
      <c r="AK1094" s="155">
        <v>0</v>
      </c>
      <c r="AL1094" s="156">
        <v>0</v>
      </c>
    </row>
    <row r="1095" ht="33" spans="1:38">
      <c r="A1095" s="166" t="s">
        <v>668</v>
      </c>
      <c r="B1095" s="167" t="s">
        <v>1823</v>
      </c>
      <c r="C1095" s="167" t="s">
        <v>915</v>
      </c>
      <c r="D1095" s="150">
        <v>7</v>
      </c>
      <c r="E1095" s="150">
        <v>0</v>
      </c>
      <c r="F1095" s="150">
        <v>0</v>
      </c>
      <c r="G1095" s="150">
        <v>0</v>
      </c>
      <c r="H1095" s="150">
        <v>0</v>
      </c>
      <c r="I1095" s="151">
        <v>2</v>
      </c>
      <c r="J1095" s="151">
        <v>0</v>
      </c>
      <c r="K1095" s="151">
        <v>0</v>
      </c>
      <c r="L1095" s="151">
        <v>0</v>
      </c>
      <c r="M1095" s="151">
        <v>0</v>
      </c>
      <c r="N1095" s="151">
        <v>9</v>
      </c>
      <c r="O1095" s="151">
        <v>2</v>
      </c>
      <c r="P1095" s="151">
        <v>2</v>
      </c>
      <c r="Q1095" s="151">
        <v>1</v>
      </c>
      <c r="R1095" s="151">
        <v>0</v>
      </c>
      <c r="S1095" s="152">
        <v>0.015</v>
      </c>
      <c r="T1095" s="153">
        <v>89</v>
      </c>
      <c r="U1095" s="153">
        <v>7</v>
      </c>
      <c r="V1095" s="153">
        <v>7</v>
      </c>
      <c r="W1095" s="153">
        <v>0</v>
      </c>
      <c r="X1095" s="151">
        <v>6</v>
      </c>
      <c r="Y1095" s="154">
        <v>0.0786516853932584</v>
      </c>
      <c r="Z1095" s="154">
        <v>0</v>
      </c>
      <c r="AA1095" s="154">
        <v>0</v>
      </c>
      <c r="AB1095" s="155">
        <v>0.222222222222222</v>
      </c>
      <c r="AC1095" s="156">
        <v>0</v>
      </c>
      <c r="AD1095" s="157">
        <v>28</v>
      </c>
      <c r="AE1095" s="158">
        <v>3</v>
      </c>
      <c r="AF1095" s="158">
        <v>0</v>
      </c>
      <c r="AG1095" s="158">
        <v>22</v>
      </c>
      <c r="AH1095" s="158">
        <v>2</v>
      </c>
      <c r="AI1095" s="158">
        <v>0</v>
      </c>
      <c r="AJ1095" s="155">
        <v>0.107142857142857</v>
      </c>
      <c r="AK1095" s="155">
        <v>0.0909090909090909</v>
      </c>
      <c r="AL1095" s="156">
        <v>0.0162337662337662</v>
      </c>
    </row>
    <row r="1096" ht="33" spans="1:38">
      <c r="A1096" s="166" t="s">
        <v>668</v>
      </c>
      <c r="B1096" s="167" t="s">
        <v>1826</v>
      </c>
      <c r="C1096" s="167" t="s">
        <v>916</v>
      </c>
      <c r="D1096" s="150">
        <v>0</v>
      </c>
      <c r="E1096" s="150">
        <v>41</v>
      </c>
      <c r="F1096" s="150">
        <v>41</v>
      </c>
      <c r="G1096" s="150">
        <v>41</v>
      </c>
      <c r="H1096" s="150">
        <v>0</v>
      </c>
      <c r="I1096" s="151">
        <v>0</v>
      </c>
      <c r="J1096" s="151">
        <v>25</v>
      </c>
      <c r="K1096" s="151">
        <v>25</v>
      </c>
      <c r="L1096" s="151">
        <v>25</v>
      </c>
      <c r="M1096" s="151">
        <v>0</v>
      </c>
      <c r="N1096" s="151">
        <v>0</v>
      </c>
      <c r="O1096" s="151">
        <v>51</v>
      </c>
      <c r="P1096" s="151">
        <v>51</v>
      </c>
      <c r="Q1096" s="151">
        <v>51</v>
      </c>
      <c r="R1096" s="151">
        <v>0</v>
      </c>
      <c r="S1096" s="152">
        <v>0.015</v>
      </c>
      <c r="T1096" s="153">
        <v>0</v>
      </c>
      <c r="U1096" s="153">
        <v>1011</v>
      </c>
      <c r="V1096" s="153">
        <v>1011</v>
      </c>
      <c r="W1096" s="153">
        <v>0</v>
      </c>
      <c r="X1096" s="151">
        <v>1011</v>
      </c>
      <c r="Y1096" s="154">
        <v>0</v>
      </c>
      <c r="Z1096" s="154">
        <v>0</v>
      </c>
      <c r="AA1096" s="154">
        <v>0</v>
      </c>
      <c r="AB1096" s="155">
        <v>0</v>
      </c>
      <c r="AC1096" s="156">
        <v>0</v>
      </c>
      <c r="AD1096" s="157">
        <v>0</v>
      </c>
      <c r="AE1096" s="158">
        <v>254</v>
      </c>
      <c r="AF1096" s="158">
        <v>0</v>
      </c>
      <c r="AG1096" s="158">
        <v>0</v>
      </c>
      <c r="AH1096" s="158">
        <v>285</v>
      </c>
      <c r="AI1096" s="158">
        <v>0</v>
      </c>
      <c r="AJ1096" s="155">
        <v>0</v>
      </c>
      <c r="AK1096" s="155">
        <v>0</v>
      </c>
      <c r="AL1096" s="156">
        <v>0</v>
      </c>
    </row>
    <row r="1097" ht="33" spans="1:38">
      <c r="A1097" s="166" t="s">
        <v>668</v>
      </c>
      <c r="B1097" s="167" t="s">
        <v>33</v>
      </c>
      <c r="C1097" s="167" t="s">
        <v>917</v>
      </c>
      <c r="D1097" s="150">
        <v>0</v>
      </c>
      <c r="E1097" s="150">
        <v>0</v>
      </c>
      <c r="F1097" s="150">
        <v>0</v>
      </c>
      <c r="G1097" s="150">
        <v>0</v>
      </c>
      <c r="H1097" s="150">
        <v>0</v>
      </c>
      <c r="I1097" s="151">
        <v>0</v>
      </c>
      <c r="J1097" s="151">
        <v>0</v>
      </c>
      <c r="K1097" s="151">
        <v>0</v>
      </c>
      <c r="L1097" s="151">
        <v>0</v>
      </c>
      <c r="M1097" s="151">
        <v>0</v>
      </c>
      <c r="N1097" s="151">
        <v>0</v>
      </c>
      <c r="O1097" s="151">
        <v>0</v>
      </c>
      <c r="P1097" s="151">
        <v>0</v>
      </c>
      <c r="Q1097" s="151">
        <v>0</v>
      </c>
      <c r="R1097" s="151">
        <v>0</v>
      </c>
      <c r="S1097" s="152">
        <v>0.015</v>
      </c>
      <c r="T1097" s="153">
        <v>0</v>
      </c>
      <c r="U1097" s="153">
        <v>0</v>
      </c>
      <c r="V1097" s="153">
        <v>0</v>
      </c>
      <c r="W1097" s="153">
        <v>0</v>
      </c>
      <c r="X1097" s="151">
        <v>0</v>
      </c>
      <c r="Y1097" s="154">
        <v>0</v>
      </c>
      <c r="Z1097" s="154">
        <v>0</v>
      </c>
      <c r="AA1097" s="154">
        <v>0</v>
      </c>
      <c r="AB1097" s="155">
        <v>0</v>
      </c>
      <c r="AC1097" s="156">
        <v>0</v>
      </c>
      <c r="AD1097" s="157">
        <v>0</v>
      </c>
      <c r="AE1097" s="158">
        <v>0</v>
      </c>
      <c r="AF1097" s="158">
        <v>0</v>
      </c>
      <c r="AG1097" s="158">
        <v>0</v>
      </c>
      <c r="AH1097" s="158">
        <v>0</v>
      </c>
      <c r="AI1097" s="158">
        <v>0</v>
      </c>
      <c r="AJ1097" s="155">
        <v>0</v>
      </c>
      <c r="AK1097" s="155">
        <v>0</v>
      </c>
      <c r="AL1097" s="156">
        <v>0</v>
      </c>
    </row>
    <row r="1098" ht="33" spans="1:38">
      <c r="A1098" s="166" t="s">
        <v>668</v>
      </c>
      <c r="B1098" s="167" t="s">
        <v>1826</v>
      </c>
      <c r="C1098" s="167" t="s">
        <v>918</v>
      </c>
      <c r="D1098" s="150">
        <v>0</v>
      </c>
      <c r="E1098" s="150">
        <v>0</v>
      </c>
      <c r="F1098" s="150">
        <v>0</v>
      </c>
      <c r="G1098" s="150">
        <v>0</v>
      </c>
      <c r="H1098" s="150">
        <v>0</v>
      </c>
      <c r="I1098" s="151">
        <v>0</v>
      </c>
      <c r="J1098" s="151">
        <v>0</v>
      </c>
      <c r="K1098" s="151">
        <v>0</v>
      </c>
      <c r="L1098" s="151">
        <v>0</v>
      </c>
      <c r="M1098" s="151">
        <v>0</v>
      </c>
      <c r="N1098" s="151">
        <v>0</v>
      </c>
      <c r="O1098" s="151">
        <v>0</v>
      </c>
      <c r="P1098" s="151">
        <v>0</v>
      </c>
      <c r="Q1098" s="151">
        <v>0</v>
      </c>
      <c r="R1098" s="151">
        <v>0</v>
      </c>
      <c r="S1098" s="152">
        <v>0.015</v>
      </c>
      <c r="T1098" s="153">
        <v>0</v>
      </c>
      <c r="U1098" s="153">
        <v>1</v>
      </c>
      <c r="V1098" s="153">
        <v>1</v>
      </c>
      <c r="W1098" s="153">
        <v>0</v>
      </c>
      <c r="X1098" s="151">
        <v>1</v>
      </c>
      <c r="Y1098" s="154">
        <v>0</v>
      </c>
      <c r="Z1098" s="154">
        <v>0</v>
      </c>
      <c r="AA1098" s="154">
        <v>0</v>
      </c>
      <c r="AB1098" s="155">
        <v>0</v>
      </c>
      <c r="AC1098" s="156">
        <v>0</v>
      </c>
      <c r="AD1098" s="157">
        <v>0</v>
      </c>
      <c r="AE1098" s="158">
        <v>0</v>
      </c>
      <c r="AF1098" s="158">
        <v>0</v>
      </c>
      <c r="AG1098" s="158">
        <v>0</v>
      </c>
      <c r="AH1098" s="158">
        <v>0</v>
      </c>
      <c r="AI1098" s="158">
        <v>0</v>
      </c>
      <c r="AJ1098" s="155">
        <v>0</v>
      </c>
      <c r="AK1098" s="155">
        <v>0</v>
      </c>
      <c r="AL1098" s="156">
        <v>0</v>
      </c>
    </row>
    <row r="1099" ht="33" spans="1:38">
      <c r="A1099" s="166" t="s">
        <v>668</v>
      </c>
      <c r="B1099" s="167" t="s">
        <v>1826</v>
      </c>
      <c r="C1099" s="167" t="s">
        <v>919</v>
      </c>
      <c r="D1099" s="150">
        <v>0</v>
      </c>
      <c r="E1099" s="150">
        <v>0</v>
      </c>
      <c r="F1099" s="150">
        <v>0</v>
      </c>
      <c r="G1099" s="150">
        <v>0</v>
      </c>
      <c r="H1099" s="150">
        <v>0</v>
      </c>
      <c r="I1099" s="151">
        <v>0</v>
      </c>
      <c r="J1099" s="151">
        <v>0</v>
      </c>
      <c r="K1099" s="151">
        <v>0</v>
      </c>
      <c r="L1099" s="151">
        <v>0</v>
      </c>
      <c r="M1099" s="151">
        <v>0</v>
      </c>
      <c r="N1099" s="151">
        <v>0</v>
      </c>
      <c r="O1099" s="151">
        <v>0</v>
      </c>
      <c r="P1099" s="151">
        <v>0</v>
      </c>
      <c r="Q1099" s="151">
        <v>0</v>
      </c>
      <c r="R1099" s="151">
        <v>0</v>
      </c>
      <c r="S1099" s="152">
        <v>0.015</v>
      </c>
      <c r="T1099" s="153">
        <v>0</v>
      </c>
      <c r="U1099" s="153">
        <v>3</v>
      </c>
      <c r="V1099" s="153">
        <v>3</v>
      </c>
      <c r="W1099" s="153">
        <v>0</v>
      </c>
      <c r="X1099" s="151">
        <v>3</v>
      </c>
      <c r="Y1099" s="154">
        <v>0</v>
      </c>
      <c r="Z1099" s="154">
        <v>0</v>
      </c>
      <c r="AA1099" s="154">
        <v>0</v>
      </c>
      <c r="AB1099" s="155">
        <v>0</v>
      </c>
      <c r="AC1099" s="156">
        <v>0</v>
      </c>
      <c r="AD1099" s="157">
        <v>0</v>
      </c>
      <c r="AE1099" s="158">
        <v>0</v>
      </c>
      <c r="AF1099" s="158">
        <v>0</v>
      </c>
      <c r="AG1099" s="158">
        <v>0</v>
      </c>
      <c r="AH1099" s="158">
        <v>0</v>
      </c>
      <c r="AI1099" s="158">
        <v>0</v>
      </c>
      <c r="AJ1099" s="155">
        <v>0</v>
      </c>
      <c r="AK1099" s="155">
        <v>0</v>
      </c>
      <c r="AL1099" s="156">
        <v>0</v>
      </c>
    </row>
    <row r="1100" ht="33" spans="1:38">
      <c r="A1100" s="166" t="s">
        <v>668</v>
      </c>
      <c r="B1100" s="167" t="s">
        <v>1826</v>
      </c>
      <c r="C1100" s="167" t="s">
        <v>920</v>
      </c>
      <c r="D1100" s="150">
        <v>0</v>
      </c>
      <c r="E1100" s="150">
        <v>0</v>
      </c>
      <c r="F1100" s="150">
        <v>0</v>
      </c>
      <c r="G1100" s="150">
        <v>0</v>
      </c>
      <c r="H1100" s="150">
        <v>0</v>
      </c>
      <c r="I1100" s="151">
        <v>0</v>
      </c>
      <c r="J1100" s="151">
        <v>0</v>
      </c>
      <c r="K1100" s="151">
        <v>0</v>
      </c>
      <c r="L1100" s="151">
        <v>0</v>
      </c>
      <c r="M1100" s="151">
        <v>0</v>
      </c>
      <c r="N1100" s="151">
        <v>0</v>
      </c>
      <c r="O1100" s="151">
        <v>0</v>
      </c>
      <c r="P1100" s="151">
        <v>0</v>
      </c>
      <c r="Q1100" s="151">
        <v>0</v>
      </c>
      <c r="R1100" s="151">
        <v>0</v>
      </c>
      <c r="S1100" s="152">
        <v>0.015</v>
      </c>
      <c r="T1100" s="153">
        <v>0</v>
      </c>
      <c r="U1100" s="153">
        <v>5</v>
      </c>
      <c r="V1100" s="153">
        <v>5</v>
      </c>
      <c r="W1100" s="153">
        <v>0</v>
      </c>
      <c r="X1100" s="151">
        <v>5</v>
      </c>
      <c r="Y1100" s="154">
        <v>0</v>
      </c>
      <c r="Z1100" s="154">
        <v>0</v>
      </c>
      <c r="AA1100" s="154">
        <v>0</v>
      </c>
      <c r="AB1100" s="155">
        <v>0</v>
      </c>
      <c r="AC1100" s="156">
        <v>0</v>
      </c>
      <c r="AD1100" s="157">
        <v>0</v>
      </c>
      <c r="AE1100" s="158">
        <v>0</v>
      </c>
      <c r="AF1100" s="158">
        <v>0</v>
      </c>
      <c r="AG1100" s="158">
        <v>0</v>
      </c>
      <c r="AH1100" s="158">
        <v>0</v>
      </c>
      <c r="AI1100" s="158">
        <v>0</v>
      </c>
      <c r="AJ1100" s="155">
        <v>0</v>
      </c>
      <c r="AK1100" s="155">
        <v>0</v>
      </c>
      <c r="AL1100" s="156">
        <v>0</v>
      </c>
    </row>
    <row r="1101" ht="33" spans="1:38">
      <c r="A1101" s="166" t="s">
        <v>668</v>
      </c>
      <c r="B1101" s="167" t="s">
        <v>1826</v>
      </c>
      <c r="C1101" s="167" t="s">
        <v>921</v>
      </c>
      <c r="D1101" s="150">
        <v>0</v>
      </c>
      <c r="E1101" s="150">
        <v>0</v>
      </c>
      <c r="F1101" s="150">
        <v>0</v>
      </c>
      <c r="G1101" s="150">
        <v>0</v>
      </c>
      <c r="H1101" s="150">
        <v>0</v>
      </c>
      <c r="I1101" s="151">
        <v>0</v>
      </c>
      <c r="J1101" s="151">
        <v>0</v>
      </c>
      <c r="K1101" s="151">
        <v>0</v>
      </c>
      <c r="L1101" s="151">
        <v>0</v>
      </c>
      <c r="M1101" s="151">
        <v>0</v>
      </c>
      <c r="N1101" s="151">
        <v>0</v>
      </c>
      <c r="O1101" s="151">
        <v>0</v>
      </c>
      <c r="P1101" s="151">
        <v>0</v>
      </c>
      <c r="Q1101" s="151">
        <v>0</v>
      </c>
      <c r="R1101" s="151">
        <v>0</v>
      </c>
      <c r="S1101" s="152">
        <v>0.015</v>
      </c>
      <c r="T1101" s="153">
        <v>0</v>
      </c>
      <c r="U1101" s="153">
        <v>2</v>
      </c>
      <c r="V1101" s="153">
        <v>2</v>
      </c>
      <c r="W1101" s="153">
        <v>0</v>
      </c>
      <c r="X1101" s="151">
        <v>2</v>
      </c>
      <c r="Y1101" s="154">
        <v>0</v>
      </c>
      <c r="Z1101" s="154">
        <v>0</v>
      </c>
      <c r="AA1101" s="154">
        <v>0</v>
      </c>
      <c r="AB1101" s="155">
        <v>0</v>
      </c>
      <c r="AC1101" s="156">
        <v>0</v>
      </c>
      <c r="AD1101" s="157">
        <v>0</v>
      </c>
      <c r="AE1101" s="158">
        <v>1</v>
      </c>
      <c r="AF1101" s="158">
        <v>0</v>
      </c>
      <c r="AG1101" s="158">
        <v>0</v>
      </c>
      <c r="AH1101" s="158">
        <v>1</v>
      </c>
      <c r="AI1101" s="158">
        <v>0</v>
      </c>
      <c r="AJ1101" s="155">
        <v>0</v>
      </c>
      <c r="AK1101" s="155">
        <v>0</v>
      </c>
      <c r="AL1101" s="156">
        <v>0</v>
      </c>
    </row>
    <row r="1102" ht="33" spans="1:38">
      <c r="A1102" s="166" t="s">
        <v>668</v>
      </c>
      <c r="B1102" s="167" t="s">
        <v>33</v>
      </c>
      <c r="C1102" s="167" t="s">
        <v>923</v>
      </c>
      <c r="D1102" s="150">
        <v>0</v>
      </c>
      <c r="E1102" s="150">
        <v>0</v>
      </c>
      <c r="F1102" s="150">
        <v>0</v>
      </c>
      <c r="G1102" s="150">
        <v>0</v>
      </c>
      <c r="H1102" s="150">
        <v>0</v>
      </c>
      <c r="I1102" s="151">
        <v>0</v>
      </c>
      <c r="J1102" s="151">
        <v>0</v>
      </c>
      <c r="K1102" s="151">
        <v>0</v>
      </c>
      <c r="L1102" s="151">
        <v>0</v>
      </c>
      <c r="M1102" s="151">
        <v>0</v>
      </c>
      <c r="N1102" s="151">
        <v>0</v>
      </c>
      <c r="O1102" s="151">
        <v>0</v>
      </c>
      <c r="P1102" s="151">
        <v>0</v>
      </c>
      <c r="Q1102" s="151">
        <v>0</v>
      </c>
      <c r="R1102" s="151">
        <v>0</v>
      </c>
      <c r="S1102" s="152">
        <v>0.015</v>
      </c>
      <c r="T1102" s="153">
        <v>0</v>
      </c>
      <c r="U1102" s="153">
        <v>0</v>
      </c>
      <c r="V1102" s="153">
        <v>0</v>
      </c>
      <c r="W1102" s="153">
        <v>0</v>
      </c>
      <c r="X1102" s="151">
        <v>0</v>
      </c>
      <c r="Y1102" s="154">
        <v>0</v>
      </c>
      <c r="Z1102" s="154">
        <v>0</v>
      </c>
      <c r="AA1102" s="154">
        <v>0</v>
      </c>
      <c r="AB1102" s="155">
        <v>0</v>
      </c>
      <c r="AC1102" s="156">
        <v>0</v>
      </c>
      <c r="AD1102" s="157">
        <v>0</v>
      </c>
      <c r="AE1102" s="158">
        <v>0</v>
      </c>
      <c r="AF1102" s="158">
        <v>0</v>
      </c>
      <c r="AG1102" s="158">
        <v>0</v>
      </c>
      <c r="AH1102" s="158">
        <v>0</v>
      </c>
      <c r="AI1102" s="158">
        <v>0</v>
      </c>
      <c r="AJ1102" s="155">
        <v>0</v>
      </c>
      <c r="AK1102" s="155">
        <v>0</v>
      </c>
      <c r="AL1102" s="156">
        <v>0</v>
      </c>
    </row>
    <row r="1103" ht="33" spans="1:38">
      <c r="A1103" s="166" t="s">
        <v>668</v>
      </c>
      <c r="B1103" s="167" t="s">
        <v>33</v>
      </c>
      <c r="C1103" s="167" t="s">
        <v>924</v>
      </c>
      <c r="D1103" s="150">
        <v>0</v>
      </c>
      <c r="E1103" s="150">
        <v>0</v>
      </c>
      <c r="F1103" s="150">
        <v>0</v>
      </c>
      <c r="G1103" s="150">
        <v>0</v>
      </c>
      <c r="H1103" s="150">
        <v>0</v>
      </c>
      <c r="I1103" s="151">
        <v>0</v>
      </c>
      <c r="J1103" s="151">
        <v>0</v>
      </c>
      <c r="K1103" s="151">
        <v>0</v>
      </c>
      <c r="L1103" s="151">
        <v>0</v>
      </c>
      <c r="M1103" s="151">
        <v>0</v>
      </c>
      <c r="N1103" s="151">
        <v>0</v>
      </c>
      <c r="O1103" s="151">
        <v>0</v>
      </c>
      <c r="P1103" s="151">
        <v>0</v>
      </c>
      <c r="Q1103" s="151">
        <v>0</v>
      </c>
      <c r="R1103" s="151">
        <v>0</v>
      </c>
      <c r="S1103" s="152">
        <v>0.015</v>
      </c>
      <c r="T1103" s="153">
        <v>0</v>
      </c>
      <c r="U1103" s="153">
        <v>0</v>
      </c>
      <c r="V1103" s="153">
        <v>0</v>
      </c>
      <c r="W1103" s="153">
        <v>0</v>
      </c>
      <c r="X1103" s="151">
        <v>0</v>
      </c>
      <c r="Y1103" s="154">
        <v>0</v>
      </c>
      <c r="Z1103" s="154">
        <v>0</v>
      </c>
      <c r="AA1103" s="154">
        <v>0</v>
      </c>
      <c r="AB1103" s="155">
        <v>0</v>
      </c>
      <c r="AC1103" s="156">
        <v>0</v>
      </c>
      <c r="AD1103" s="157">
        <v>0</v>
      </c>
      <c r="AE1103" s="158">
        <v>0</v>
      </c>
      <c r="AF1103" s="158">
        <v>0</v>
      </c>
      <c r="AG1103" s="158">
        <v>0</v>
      </c>
      <c r="AH1103" s="158">
        <v>0</v>
      </c>
      <c r="AI1103" s="158">
        <v>0</v>
      </c>
      <c r="AJ1103" s="155">
        <v>0</v>
      </c>
      <c r="AK1103" s="155">
        <v>0</v>
      </c>
      <c r="AL1103" s="156">
        <v>0</v>
      </c>
    </row>
    <row r="1104" ht="33" spans="1:38">
      <c r="A1104" s="166" t="s">
        <v>668</v>
      </c>
      <c r="B1104" s="167" t="s">
        <v>33</v>
      </c>
      <c r="C1104" s="167" t="s">
        <v>925</v>
      </c>
      <c r="D1104" s="150">
        <v>0</v>
      </c>
      <c r="E1104" s="150">
        <v>0</v>
      </c>
      <c r="F1104" s="150">
        <v>0</v>
      </c>
      <c r="G1104" s="150">
        <v>0</v>
      </c>
      <c r="H1104" s="150">
        <v>0</v>
      </c>
      <c r="I1104" s="151">
        <v>0</v>
      </c>
      <c r="J1104" s="151">
        <v>0</v>
      </c>
      <c r="K1104" s="151">
        <v>0</v>
      </c>
      <c r="L1104" s="151">
        <v>0</v>
      </c>
      <c r="M1104" s="151">
        <v>0</v>
      </c>
      <c r="N1104" s="151">
        <v>0</v>
      </c>
      <c r="O1104" s="151">
        <v>0</v>
      </c>
      <c r="P1104" s="151">
        <v>0</v>
      </c>
      <c r="Q1104" s="151">
        <v>0</v>
      </c>
      <c r="R1104" s="151">
        <v>0</v>
      </c>
      <c r="S1104" s="152">
        <v>0.015</v>
      </c>
      <c r="T1104" s="153">
        <v>0</v>
      </c>
      <c r="U1104" s="153">
        <v>0</v>
      </c>
      <c r="V1104" s="153">
        <v>0</v>
      </c>
      <c r="W1104" s="153">
        <v>0</v>
      </c>
      <c r="X1104" s="151">
        <v>0</v>
      </c>
      <c r="Y1104" s="154">
        <v>0</v>
      </c>
      <c r="Z1104" s="154">
        <v>0</v>
      </c>
      <c r="AA1104" s="154">
        <v>0</v>
      </c>
      <c r="AB1104" s="155">
        <v>0</v>
      </c>
      <c r="AC1104" s="156">
        <v>0</v>
      </c>
      <c r="AD1104" s="157">
        <v>0</v>
      </c>
      <c r="AE1104" s="158">
        <v>0</v>
      </c>
      <c r="AF1104" s="158">
        <v>0</v>
      </c>
      <c r="AG1104" s="158">
        <v>0</v>
      </c>
      <c r="AH1104" s="158">
        <v>0</v>
      </c>
      <c r="AI1104" s="158">
        <v>0</v>
      </c>
      <c r="AJ1104" s="155">
        <v>0</v>
      </c>
      <c r="AK1104" s="155">
        <v>0</v>
      </c>
      <c r="AL1104" s="156">
        <v>0</v>
      </c>
    </row>
    <row r="1105" ht="33" spans="1:38">
      <c r="A1105" s="166" t="s">
        <v>668</v>
      </c>
      <c r="B1105" s="167" t="s">
        <v>1828</v>
      </c>
      <c r="C1105" s="167" t="s">
        <v>926</v>
      </c>
      <c r="D1105" s="150">
        <v>0</v>
      </c>
      <c r="E1105" s="150">
        <v>0</v>
      </c>
      <c r="F1105" s="150">
        <v>0</v>
      </c>
      <c r="G1105" s="150">
        <v>0</v>
      </c>
      <c r="H1105" s="150">
        <v>0</v>
      </c>
      <c r="I1105" s="151">
        <v>0</v>
      </c>
      <c r="J1105" s="151">
        <v>0</v>
      </c>
      <c r="K1105" s="151">
        <v>0</v>
      </c>
      <c r="L1105" s="151">
        <v>0</v>
      </c>
      <c r="M1105" s="151">
        <v>0</v>
      </c>
      <c r="N1105" s="151">
        <v>0</v>
      </c>
      <c r="O1105" s="151">
        <v>0</v>
      </c>
      <c r="P1105" s="151">
        <v>0</v>
      </c>
      <c r="Q1105" s="151">
        <v>0</v>
      </c>
      <c r="R1105" s="151">
        <v>0</v>
      </c>
      <c r="S1105" s="152">
        <v>0.015</v>
      </c>
      <c r="T1105" s="153">
        <v>0</v>
      </c>
      <c r="U1105" s="153">
        <v>0</v>
      </c>
      <c r="V1105" s="153">
        <v>0</v>
      </c>
      <c r="W1105" s="153">
        <v>0</v>
      </c>
      <c r="X1105" s="151">
        <v>0</v>
      </c>
      <c r="Y1105" s="154">
        <v>0</v>
      </c>
      <c r="Z1105" s="154">
        <v>0</v>
      </c>
      <c r="AA1105" s="154">
        <v>0</v>
      </c>
      <c r="AB1105" s="155">
        <v>0</v>
      </c>
      <c r="AC1105" s="156">
        <v>0</v>
      </c>
      <c r="AD1105" s="157">
        <v>0</v>
      </c>
      <c r="AE1105" s="158">
        <v>0</v>
      </c>
      <c r="AF1105" s="158">
        <v>0</v>
      </c>
      <c r="AG1105" s="158">
        <v>0</v>
      </c>
      <c r="AH1105" s="158">
        <v>0</v>
      </c>
      <c r="AI1105" s="158">
        <v>0</v>
      </c>
      <c r="AJ1105" s="155">
        <v>0</v>
      </c>
      <c r="AK1105" s="155">
        <v>0</v>
      </c>
      <c r="AL1105" s="156">
        <v>0</v>
      </c>
    </row>
    <row r="1106" ht="33" spans="1:38">
      <c r="A1106" s="166" t="s">
        <v>927</v>
      </c>
      <c r="B1106" s="167" t="s">
        <v>1829</v>
      </c>
      <c r="C1106" s="167" t="s">
        <v>929</v>
      </c>
      <c r="D1106" s="150">
        <v>1790</v>
      </c>
      <c r="E1106" s="150">
        <v>38</v>
      </c>
      <c r="F1106" s="150">
        <v>19</v>
      </c>
      <c r="G1106" s="150">
        <v>1</v>
      </c>
      <c r="H1106" s="150">
        <v>0</v>
      </c>
      <c r="I1106" s="151">
        <v>1983</v>
      </c>
      <c r="J1106" s="151">
        <v>32</v>
      </c>
      <c r="K1106" s="151">
        <v>32</v>
      </c>
      <c r="L1106" s="151">
        <v>0</v>
      </c>
      <c r="M1106" s="151">
        <v>0</v>
      </c>
      <c r="N1106" s="151">
        <v>1145</v>
      </c>
      <c r="O1106" s="151">
        <v>28</v>
      </c>
      <c r="P1106" s="151">
        <v>28</v>
      </c>
      <c r="Q1106" s="151">
        <v>6</v>
      </c>
      <c r="R1106" s="151">
        <v>0</v>
      </c>
      <c r="S1106" s="152">
        <v>0.015</v>
      </c>
      <c r="T1106" s="153">
        <v>39990</v>
      </c>
      <c r="U1106" s="153">
        <v>929</v>
      </c>
      <c r="V1106" s="153">
        <v>910</v>
      </c>
      <c r="W1106" s="153">
        <v>4</v>
      </c>
      <c r="X1106" s="151">
        <v>821</v>
      </c>
      <c r="Y1106" s="154">
        <v>0.0231307826956739</v>
      </c>
      <c r="Z1106" s="154">
        <v>0.0212290502793296</v>
      </c>
      <c r="AA1106" s="154">
        <v>0.016137165910237</v>
      </c>
      <c r="AB1106" s="155">
        <v>0.0244541484716157</v>
      </c>
      <c r="AC1106" s="156">
        <v>0.00509188436909259</v>
      </c>
      <c r="AD1106" s="157">
        <v>11200</v>
      </c>
      <c r="AE1106" s="158">
        <v>263</v>
      </c>
      <c r="AF1106" s="158">
        <v>0</v>
      </c>
      <c r="AG1106" s="158">
        <v>12807</v>
      </c>
      <c r="AH1106" s="158">
        <v>279</v>
      </c>
      <c r="AI1106" s="158">
        <v>2</v>
      </c>
      <c r="AJ1106" s="155">
        <v>0.0234821428571429</v>
      </c>
      <c r="AK1106" s="155">
        <v>0.0216287967517764</v>
      </c>
      <c r="AL1106" s="156">
        <v>0.00185334610536649</v>
      </c>
    </row>
    <row r="1107" ht="33" spans="1:38">
      <c r="A1107" s="166" t="s">
        <v>927</v>
      </c>
      <c r="B1107" s="167" t="s">
        <v>1829</v>
      </c>
      <c r="C1107" s="167" t="s">
        <v>930</v>
      </c>
      <c r="D1107" s="150">
        <v>6581</v>
      </c>
      <c r="E1107" s="150">
        <v>220</v>
      </c>
      <c r="F1107" s="150">
        <v>139</v>
      </c>
      <c r="G1107" s="150">
        <v>2</v>
      </c>
      <c r="H1107" s="150">
        <v>0</v>
      </c>
      <c r="I1107" s="151">
        <v>7259</v>
      </c>
      <c r="J1107" s="151">
        <v>71</v>
      </c>
      <c r="K1107" s="151">
        <v>69</v>
      </c>
      <c r="L1107" s="151">
        <v>4</v>
      </c>
      <c r="M1107" s="151">
        <v>0</v>
      </c>
      <c r="N1107" s="151">
        <v>3858</v>
      </c>
      <c r="O1107" s="151">
        <v>172</v>
      </c>
      <c r="P1107" s="151">
        <v>169</v>
      </c>
      <c r="Q1107" s="151">
        <v>46</v>
      </c>
      <c r="R1107" s="151">
        <v>0</v>
      </c>
      <c r="S1107" s="152">
        <v>0.015</v>
      </c>
      <c r="T1107" s="153">
        <v>147069</v>
      </c>
      <c r="U1107" s="153">
        <v>3812</v>
      </c>
      <c r="V1107" s="153">
        <v>3720</v>
      </c>
      <c r="W1107" s="153">
        <v>4</v>
      </c>
      <c r="X1107" s="151">
        <v>3186</v>
      </c>
      <c r="Y1107" s="154">
        <v>0.0258926082315104</v>
      </c>
      <c r="Z1107" s="154">
        <v>0.0334295699741681</v>
      </c>
      <c r="AA1107" s="154">
        <v>0.00978096156495385</v>
      </c>
      <c r="AB1107" s="155">
        <v>0.0445826853291861</v>
      </c>
      <c r="AC1107" s="156">
        <v>0.0236486084092142</v>
      </c>
      <c r="AD1107" s="157">
        <v>41829</v>
      </c>
      <c r="AE1107" s="158">
        <v>1114</v>
      </c>
      <c r="AF1107" s="158">
        <v>0</v>
      </c>
      <c r="AG1107" s="158">
        <v>46635</v>
      </c>
      <c r="AH1107" s="158">
        <v>1241</v>
      </c>
      <c r="AI1107" s="158">
        <v>3</v>
      </c>
      <c r="AJ1107" s="155">
        <v>0.0266322407898826</v>
      </c>
      <c r="AK1107" s="155">
        <v>0.0265465851828026</v>
      </c>
      <c r="AL1107" s="156">
        <v>8.56556070800013e-5</v>
      </c>
    </row>
    <row r="1108" ht="33" spans="1:38">
      <c r="A1108" s="166" t="s">
        <v>927</v>
      </c>
      <c r="B1108" s="167" t="s">
        <v>1829</v>
      </c>
      <c r="C1108" s="167" t="s">
        <v>931</v>
      </c>
      <c r="D1108" s="150">
        <v>4380</v>
      </c>
      <c r="E1108" s="150">
        <v>71</v>
      </c>
      <c r="F1108" s="150">
        <v>50</v>
      </c>
      <c r="G1108" s="150">
        <v>0</v>
      </c>
      <c r="H1108" s="150">
        <v>0</v>
      </c>
      <c r="I1108" s="151">
        <v>4764</v>
      </c>
      <c r="J1108" s="151">
        <v>64</v>
      </c>
      <c r="K1108" s="151">
        <v>64</v>
      </c>
      <c r="L1108" s="151">
        <v>1</v>
      </c>
      <c r="M1108" s="151">
        <v>0</v>
      </c>
      <c r="N1108" s="151">
        <v>2677</v>
      </c>
      <c r="O1108" s="151">
        <v>72</v>
      </c>
      <c r="P1108" s="151">
        <v>72</v>
      </c>
      <c r="Q1108" s="151">
        <v>18</v>
      </c>
      <c r="R1108" s="151">
        <v>0</v>
      </c>
      <c r="S1108" s="152">
        <v>0.015</v>
      </c>
      <c r="T1108" s="153">
        <v>95761</v>
      </c>
      <c r="U1108" s="153">
        <v>1711</v>
      </c>
      <c r="V1108" s="153">
        <v>1688</v>
      </c>
      <c r="W1108" s="153">
        <v>0</v>
      </c>
      <c r="X1108" s="151">
        <v>1470</v>
      </c>
      <c r="Y1108" s="154">
        <v>0.0178673990455405</v>
      </c>
      <c r="Z1108" s="154">
        <v>0.0162100456621005</v>
      </c>
      <c r="AA1108" s="154">
        <v>0.0134340890008396</v>
      </c>
      <c r="AB1108" s="155">
        <v>0.0268957788569294</v>
      </c>
      <c r="AC1108" s="156">
        <v>0.00277595666126083</v>
      </c>
      <c r="AD1108" s="157">
        <v>27052</v>
      </c>
      <c r="AE1108" s="158">
        <v>543</v>
      </c>
      <c r="AF1108" s="158">
        <v>0</v>
      </c>
      <c r="AG1108" s="158">
        <v>30619</v>
      </c>
      <c r="AH1108" s="158">
        <v>520</v>
      </c>
      <c r="AI1108" s="158">
        <v>0</v>
      </c>
      <c r="AJ1108" s="155">
        <v>0.0200724530533787</v>
      </c>
      <c r="AK1108" s="155">
        <v>0.016982919102518</v>
      </c>
      <c r="AL1108" s="156">
        <v>0.00308953395086063</v>
      </c>
    </row>
    <row r="1109" ht="33" spans="1:38">
      <c r="A1109" s="166" t="s">
        <v>927</v>
      </c>
      <c r="B1109" s="167" t="s">
        <v>1829</v>
      </c>
      <c r="C1109" s="167" t="s">
        <v>932</v>
      </c>
      <c r="D1109" s="150">
        <v>4850</v>
      </c>
      <c r="E1109" s="150">
        <v>67</v>
      </c>
      <c r="F1109" s="150">
        <v>45</v>
      </c>
      <c r="G1109" s="150">
        <v>1</v>
      </c>
      <c r="H1109" s="150">
        <v>0</v>
      </c>
      <c r="I1109" s="151">
        <v>4976</v>
      </c>
      <c r="J1109" s="151">
        <v>60</v>
      </c>
      <c r="K1109" s="151">
        <v>60</v>
      </c>
      <c r="L1109" s="151">
        <v>6</v>
      </c>
      <c r="M1109" s="151">
        <v>0</v>
      </c>
      <c r="N1109" s="151">
        <v>2630</v>
      </c>
      <c r="O1109" s="151">
        <v>63</v>
      </c>
      <c r="P1109" s="151">
        <v>63</v>
      </c>
      <c r="Q1109" s="151">
        <v>40</v>
      </c>
      <c r="R1109" s="151">
        <v>1</v>
      </c>
      <c r="S1109" s="152">
        <v>0.015</v>
      </c>
      <c r="T1109" s="153">
        <v>89176</v>
      </c>
      <c r="U1109" s="153">
        <v>1797</v>
      </c>
      <c r="V1109" s="153">
        <v>1766</v>
      </c>
      <c r="W1109" s="153">
        <v>1</v>
      </c>
      <c r="X1109" s="151">
        <v>1605</v>
      </c>
      <c r="Y1109" s="154">
        <v>0.0201399479680632</v>
      </c>
      <c r="Z1109" s="154">
        <v>0.0138144329896907</v>
      </c>
      <c r="AA1109" s="154">
        <v>0.0120578778135048</v>
      </c>
      <c r="AB1109" s="155">
        <v>0.023574144486692</v>
      </c>
      <c r="AC1109" s="156">
        <v>0.0017565551761859</v>
      </c>
      <c r="AD1109" s="157">
        <v>27205</v>
      </c>
      <c r="AE1109" s="158">
        <v>489</v>
      </c>
      <c r="AF1109" s="158">
        <v>1</v>
      </c>
      <c r="AG1109" s="158">
        <v>28554</v>
      </c>
      <c r="AH1109" s="158">
        <v>556</v>
      </c>
      <c r="AI1109" s="158">
        <v>0</v>
      </c>
      <c r="AJ1109" s="155">
        <v>0.0179378790663481</v>
      </c>
      <c r="AK1109" s="155">
        <v>0.0194718778454857</v>
      </c>
      <c r="AL1109" s="156">
        <v>-0.00153399877913765</v>
      </c>
    </row>
    <row r="1110" ht="33" spans="1:38">
      <c r="A1110" s="166" t="s">
        <v>927</v>
      </c>
      <c r="B1110" s="167" t="s">
        <v>1829</v>
      </c>
      <c r="C1110" s="167" t="s">
        <v>933</v>
      </c>
      <c r="D1110" s="150">
        <v>3935</v>
      </c>
      <c r="E1110" s="150">
        <v>64</v>
      </c>
      <c r="F1110" s="150">
        <v>53</v>
      </c>
      <c r="G1110" s="150">
        <v>0</v>
      </c>
      <c r="H1110" s="150">
        <v>0</v>
      </c>
      <c r="I1110" s="151">
        <v>4625</v>
      </c>
      <c r="J1110" s="151">
        <v>73</v>
      </c>
      <c r="K1110" s="151">
        <v>73</v>
      </c>
      <c r="L1110" s="151">
        <v>5</v>
      </c>
      <c r="M1110" s="151">
        <v>0</v>
      </c>
      <c r="N1110" s="151">
        <v>2324</v>
      </c>
      <c r="O1110" s="151">
        <v>51</v>
      </c>
      <c r="P1110" s="151">
        <v>51</v>
      </c>
      <c r="Q1110" s="151">
        <v>14</v>
      </c>
      <c r="R1110" s="151">
        <v>0</v>
      </c>
      <c r="S1110" s="152">
        <v>0.015</v>
      </c>
      <c r="T1110" s="153">
        <v>87748</v>
      </c>
      <c r="U1110" s="153">
        <v>1678</v>
      </c>
      <c r="V1110" s="153">
        <v>1666</v>
      </c>
      <c r="W1110" s="153">
        <v>4</v>
      </c>
      <c r="X1110" s="151">
        <v>1469</v>
      </c>
      <c r="Y1110" s="154">
        <v>0.0190773578884989</v>
      </c>
      <c r="Z1110" s="154">
        <v>0.0162642947903431</v>
      </c>
      <c r="AA1110" s="154">
        <v>0.0157837837837838</v>
      </c>
      <c r="AB1110" s="155">
        <v>0.0219449225473322</v>
      </c>
      <c r="AC1110" s="156">
        <v>0.000480511006559291</v>
      </c>
      <c r="AD1110" s="157">
        <v>24199</v>
      </c>
      <c r="AE1110" s="158">
        <v>476</v>
      </c>
      <c r="AF1110" s="158">
        <v>0</v>
      </c>
      <c r="AG1110" s="158">
        <v>28644</v>
      </c>
      <c r="AH1110" s="158">
        <v>541</v>
      </c>
      <c r="AI1110" s="158">
        <v>2</v>
      </c>
      <c r="AJ1110" s="155">
        <v>0.0196702343072028</v>
      </c>
      <c r="AK1110" s="155">
        <v>0.0188172043010753</v>
      </c>
      <c r="AL1110" s="156">
        <v>0.000853030006127506</v>
      </c>
    </row>
    <row r="1111" ht="33" spans="1:38">
      <c r="A1111" s="166" t="s">
        <v>927</v>
      </c>
      <c r="B1111" s="167" t="s">
        <v>1829</v>
      </c>
      <c r="C1111" s="167" t="s">
        <v>934</v>
      </c>
      <c r="D1111" s="150">
        <v>0</v>
      </c>
      <c r="E1111" s="150">
        <v>0</v>
      </c>
      <c r="F1111" s="150">
        <v>0</v>
      </c>
      <c r="G1111" s="150">
        <v>0</v>
      </c>
      <c r="H1111" s="150">
        <v>0</v>
      </c>
      <c r="I1111" s="151">
        <v>0</v>
      </c>
      <c r="J1111" s="151">
        <v>0</v>
      </c>
      <c r="K1111" s="151">
        <v>0</v>
      </c>
      <c r="L1111" s="151">
        <v>0</v>
      </c>
      <c r="M1111" s="151">
        <v>0</v>
      </c>
      <c r="N1111" s="151">
        <v>0</v>
      </c>
      <c r="O1111" s="151">
        <v>0</v>
      </c>
      <c r="P1111" s="151">
        <v>0</v>
      </c>
      <c r="Q1111" s="151">
        <v>0</v>
      </c>
      <c r="R1111" s="151">
        <v>0</v>
      </c>
      <c r="S1111" s="152">
        <v>0.015</v>
      </c>
      <c r="T1111" s="153">
        <v>0</v>
      </c>
      <c r="U1111" s="153">
        <v>18</v>
      </c>
      <c r="V1111" s="153">
        <v>18</v>
      </c>
      <c r="W1111" s="153">
        <v>0</v>
      </c>
      <c r="X1111" s="151">
        <v>18</v>
      </c>
      <c r="Y1111" s="154">
        <v>0</v>
      </c>
      <c r="Z1111" s="154">
        <v>0</v>
      </c>
      <c r="AA1111" s="154">
        <v>0</v>
      </c>
      <c r="AB1111" s="155">
        <v>0</v>
      </c>
      <c r="AC1111" s="156">
        <v>0</v>
      </c>
      <c r="AD1111" s="157">
        <v>0</v>
      </c>
      <c r="AE1111" s="158">
        <v>2</v>
      </c>
      <c r="AF1111" s="158">
        <v>0</v>
      </c>
      <c r="AG1111" s="158">
        <v>0</v>
      </c>
      <c r="AH1111" s="158">
        <v>3</v>
      </c>
      <c r="AI1111" s="158">
        <v>0</v>
      </c>
      <c r="AJ1111" s="155">
        <v>0</v>
      </c>
      <c r="AK1111" s="155">
        <v>0</v>
      </c>
      <c r="AL1111" s="156">
        <v>0</v>
      </c>
    </row>
    <row r="1112" ht="33" spans="1:38">
      <c r="A1112" s="166" t="s">
        <v>927</v>
      </c>
      <c r="B1112" s="167" t="s">
        <v>1829</v>
      </c>
      <c r="C1112" s="167" t="s">
        <v>935</v>
      </c>
      <c r="D1112" s="150">
        <v>6336</v>
      </c>
      <c r="E1112" s="150">
        <v>128</v>
      </c>
      <c r="F1112" s="150">
        <v>92</v>
      </c>
      <c r="G1112" s="150">
        <v>0</v>
      </c>
      <c r="H1112" s="150">
        <v>0</v>
      </c>
      <c r="I1112" s="151">
        <v>6108</v>
      </c>
      <c r="J1112" s="151">
        <v>117</v>
      </c>
      <c r="K1112" s="151">
        <v>115</v>
      </c>
      <c r="L1112" s="151">
        <v>3</v>
      </c>
      <c r="M1112" s="151">
        <v>0</v>
      </c>
      <c r="N1112" s="151">
        <v>3843</v>
      </c>
      <c r="O1112" s="151">
        <v>96</v>
      </c>
      <c r="P1112" s="151">
        <v>93</v>
      </c>
      <c r="Q1112" s="151">
        <v>43</v>
      </c>
      <c r="R1112" s="151">
        <v>0</v>
      </c>
      <c r="S1112" s="152">
        <v>0.015</v>
      </c>
      <c r="T1112" s="153">
        <v>135002</v>
      </c>
      <c r="U1112" s="153">
        <v>3171</v>
      </c>
      <c r="V1112" s="153">
        <v>3107</v>
      </c>
      <c r="W1112" s="153">
        <v>0</v>
      </c>
      <c r="X1112" s="151">
        <v>2747</v>
      </c>
      <c r="Y1112" s="154">
        <v>0.023488540910505</v>
      </c>
      <c r="Z1112" s="154">
        <v>0.0202020202020202</v>
      </c>
      <c r="AA1112" s="154">
        <v>0.0191552062868369</v>
      </c>
      <c r="AB1112" s="155">
        <v>0.0249804839968774</v>
      </c>
      <c r="AC1112" s="156">
        <v>0.00104681391518327</v>
      </c>
      <c r="AD1112" s="157">
        <v>38517</v>
      </c>
      <c r="AE1112" s="158">
        <v>937</v>
      </c>
      <c r="AF1112" s="158">
        <v>0</v>
      </c>
      <c r="AG1112" s="158">
        <v>44924</v>
      </c>
      <c r="AH1112" s="158">
        <v>1027</v>
      </c>
      <c r="AI1112" s="158">
        <v>0</v>
      </c>
      <c r="AJ1112" s="155">
        <v>0.0243269205805229</v>
      </c>
      <c r="AK1112" s="155">
        <v>0.0228608316267474</v>
      </c>
      <c r="AL1112" s="156">
        <v>0.00146608895377549</v>
      </c>
    </row>
    <row r="1113" ht="33" spans="1:38">
      <c r="A1113" s="166" t="s">
        <v>927</v>
      </c>
      <c r="B1113" s="167" t="s">
        <v>1829</v>
      </c>
      <c r="C1113" s="167" t="s">
        <v>936</v>
      </c>
      <c r="D1113" s="150">
        <v>0</v>
      </c>
      <c r="E1113" s="150">
        <v>0</v>
      </c>
      <c r="F1113" s="150">
        <v>0</v>
      </c>
      <c r="G1113" s="150">
        <v>0</v>
      </c>
      <c r="H1113" s="150">
        <v>0</v>
      </c>
      <c r="I1113" s="151">
        <v>0</v>
      </c>
      <c r="J1113" s="151">
        <v>0</v>
      </c>
      <c r="K1113" s="151">
        <v>0</v>
      </c>
      <c r="L1113" s="151">
        <v>0</v>
      </c>
      <c r="M1113" s="151">
        <v>0</v>
      </c>
      <c r="N1113" s="151">
        <v>0</v>
      </c>
      <c r="O1113" s="151">
        <v>0</v>
      </c>
      <c r="P1113" s="151">
        <v>0</v>
      </c>
      <c r="Q1113" s="151">
        <v>0</v>
      </c>
      <c r="R1113" s="151">
        <v>0</v>
      </c>
      <c r="S1113" s="152">
        <v>0.015</v>
      </c>
      <c r="T1113" s="153">
        <v>0</v>
      </c>
      <c r="U1113" s="153">
        <v>5</v>
      </c>
      <c r="V1113" s="153">
        <v>5</v>
      </c>
      <c r="W1113" s="153">
        <v>0</v>
      </c>
      <c r="X1113" s="151">
        <v>5</v>
      </c>
      <c r="Y1113" s="154">
        <v>0</v>
      </c>
      <c r="Z1113" s="154">
        <v>0</v>
      </c>
      <c r="AA1113" s="154">
        <v>0</v>
      </c>
      <c r="AB1113" s="155">
        <v>0</v>
      </c>
      <c r="AC1113" s="156">
        <v>0</v>
      </c>
      <c r="AD1113" s="157">
        <v>0</v>
      </c>
      <c r="AE1113" s="158">
        <v>0</v>
      </c>
      <c r="AF1113" s="158">
        <v>0</v>
      </c>
      <c r="AG1113" s="158">
        <v>0</v>
      </c>
      <c r="AH1113" s="158">
        <v>1</v>
      </c>
      <c r="AI1113" s="158">
        <v>0</v>
      </c>
      <c r="AJ1113" s="155">
        <v>0</v>
      </c>
      <c r="AK1113" s="155">
        <v>0</v>
      </c>
      <c r="AL1113" s="156">
        <v>0</v>
      </c>
    </row>
    <row r="1114" ht="33" spans="1:38">
      <c r="A1114" s="166" t="s">
        <v>927</v>
      </c>
      <c r="B1114" s="167" t="s">
        <v>1829</v>
      </c>
      <c r="C1114" s="167" t="s">
        <v>937</v>
      </c>
      <c r="D1114" s="150">
        <v>2870</v>
      </c>
      <c r="E1114" s="150">
        <v>43</v>
      </c>
      <c r="F1114" s="150">
        <v>31</v>
      </c>
      <c r="G1114" s="150">
        <v>0</v>
      </c>
      <c r="H1114" s="150">
        <v>0</v>
      </c>
      <c r="I1114" s="151">
        <v>3318</v>
      </c>
      <c r="J1114" s="151">
        <v>35</v>
      </c>
      <c r="K1114" s="151">
        <v>35</v>
      </c>
      <c r="L1114" s="151">
        <v>3</v>
      </c>
      <c r="M1114" s="151">
        <v>0</v>
      </c>
      <c r="N1114" s="151">
        <v>1803</v>
      </c>
      <c r="O1114" s="151">
        <v>39</v>
      </c>
      <c r="P1114" s="151">
        <v>39</v>
      </c>
      <c r="Q1114" s="151">
        <v>19</v>
      </c>
      <c r="R1114" s="151">
        <v>0</v>
      </c>
      <c r="S1114" s="152">
        <v>0.015</v>
      </c>
      <c r="T1114" s="153">
        <v>62590</v>
      </c>
      <c r="U1114" s="153">
        <v>1221</v>
      </c>
      <c r="V1114" s="153">
        <v>1208</v>
      </c>
      <c r="W1114" s="153">
        <v>1</v>
      </c>
      <c r="X1114" s="151">
        <v>1100</v>
      </c>
      <c r="Y1114" s="154">
        <v>0.0194919316184694</v>
      </c>
      <c r="Z1114" s="154">
        <v>0.0149825783972125</v>
      </c>
      <c r="AA1114" s="154">
        <v>0.0105485232067511</v>
      </c>
      <c r="AB1114" s="155">
        <v>0.021630615640599</v>
      </c>
      <c r="AC1114" s="156">
        <v>0.00443405519046149</v>
      </c>
      <c r="AD1114" s="157">
        <v>18021</v>
      </c>
      <c r="AE1114" s="158">
        <v>304</v>
      </c>
      <c r="AF1114" s="158">
        <v>0</v>
      </c>
      <c r="AG1114" s="158">
        <v>19866</v>
      </c>
      <c r="AH1114" s="158">
        <v>422</v>
      </c>
      <c r="AI1114" s="158">
        <v>1</v>
      </c>
      <c r="AJ1114" s="155">
        <v>0.0168692081460518</v>
      </c>
      <c r="AK1114" s="155">
        <v>0.0211919863082654</v>
      </c>
      <c r="AL1114" s="156">
        <v>-0.00432277816221355</v>
      </c>
    </row>
    <row r="1115" ht="33" spans="1:38">
      <c r="A1115" s="166" t="s">
        <v>927</v>
      </c>
      <c r="B1115" s="167" t="s">
        <v>1830</v>
      </c>
      <c r="C1115" s="167" t="s">
        <v>938</v>
      </c>
      <c r="D1115" s="150">
        <v>0</v>
      </c>
      <c r="E1115" s="150">
        <v>0</v>
      </c>
      <c r="F1115" s="150">
        <v>0</v>
      </c>
      <c r="G1115" s="150">
        <v>0</v>
      </c>
      <c r="H1115" s="150">
        <v>0</v>
      </c>
      <c r="I1115" s="151">
        <v>0</v>
      </c>
      <c r="J1115" s="151">
        <v>0</v>
      </c>
      <c r="K1115" s="151">
        <v>0</v>
      </c>
      <c r="L1115" s="151">
        <v>0</v>
      </c>
      <c r="M1115" s="151">
        <v>0</v>
      </c>
      <c r="N1115" s="151">
        <v>0</v>
      </c>
      <c r="O1115" s="151">
        <v>0</v>
      </c>
      <c r="P1115" s="151">
        <v>0</v>
      </c>
      <c r="Q1115" s="151">
        <v>0</v>
      </c>
      <c r="R1115" s="151">
        <v>0</v>
      </c>
      <c r="S1115" s="152">
        <v>0.015</v>
      </c>
      <c r="T1115" s="153">
        <v>0</v>
      </c>
      <c r="U1115" s="153">
        <v>0</v>
      </c>
      <c r="V1115" s="153">
        <v>0</v>
      </c>
      <c r="W1115" s="153">
        <v>0</v>
      </c>
      <c r="X1115" s="151">
        <v>0</v>
      </c>
      <c r="Y1115" s="154">
        <v>0</v>
      </c>
      <c r="Z1115" s="154">
        <v>0</v>
      </c>
      <c r="AA1115" s="154">
        <v>0</v>
      </c>
      <c r="AB1115" s="155">
        <v>0</v>
      </c>
      <c r="AC1115" s="156">
        <v>0</v>
      </c>
      <c r="AD1115" s="157">
        <v>0</v>
      </c>
      <c r="AE1115" s="158">
        <v>0</v>
      </c>
      <c r="AF1115" s="158">
        <v>0</v>
      </c>
      <c r="AG1115" s="158">
        <v>0</v>
      </c>
      <c r="AH1115" s="158">
        <v>0</v>
      </c>
      <c r="AI1115" s="158">
        <v>0</v>
      </c>
      <c r="AJ1115" s="155">
        <v>0</v>
      </c>
      <c r="AK1115" s="155">
        <v>0</v>
      </c>
      <c r="AL1115" s="156">
        <v>0</v>
      </c>
    </row>
    <row r="1116" ht="33" spans="1:38">
      <c r="A1116" s="166" t="s">
        <v>927</v>
      </c>
      <c r="B1116" s="167" t="s">
        <v>1830</v>
      </c>
      <c r="C1116" s="167" t="s">
        <v>939</v>
      </c>
      <c r="D1116" s="150">
        <v>2466</v>
      </c>
      <c r="E1116" s="150">
        <v>42</v>
      </c>
      <c r="F1116" s="150">
        <v>34</v>
      </c>
      <c r="G1116" s="150">
        <v>6</v>
      </c>
      <c r="H1116" s="150">
        <v>0</v>
      </c>
      <c r="I1116" s="151">
        <v>3197</v>
      </c>
      <c r="J1116" s="151">
        <v>54</v>
      </c>
      <c r="K1116" s="151">
        <v>54</v>
      </c>
      <c r="L1116" s="151">
        <v>9</v>
      </c>
      <c r="M1116" s="151">
        <v>0</v>
      </c>
      <c r="N1116" s="151">
        <v>2048</v>
      </c>
      <c r="O1116" s="151">
        <v>32</v>
      </c>
      <c r="P1116" s="151">
        <v>32</v>
      </c>
      <c r="Q1116" s="151">
        <v>21</v>
      </c>
      <c r="R1116" s="151">
        <v>0</v>
      </c>
      <c r="S1116" s="152">
        <v>0.015</v>
      </c>
      <c r="T1116" s="153">
        <v>72300</v>
      </c>
      <c r="U1116" s="153">
        <v>1235</v>
      </c>
      <c r="V1116" s="153">
        <v>1224</v>
      </c>
      <c r="W1116" s="153">
        <v>0</v>
      </c>
      <c r="X1116" s="151">
        <v>1115</v>
      </c>
      <c r="Y1116" s="154">
        <v>0.0170816044260028</v>
      </c>
      <c r="Z1116" s="154">
        <v>0.0170316301703163</v>
      </c>
      <c r="AA1116" s="154">
        <v>0.0168908351579606</v>
      </c>
      <c r="AB1116" s="155">
        <v>0.015625</v>
      </c>
      <c r="AC1116" s="156">
        <v>0.000140795012355713</v>
      </c>
      <c r="AD1116" s="157">
        <v>17894</v>
      </c>
      <c r="AE1116" s="158">
        <v>351</v>
      </c>
      <c r="AF1116" s="158">
        <v>0</v>
      </c>
      <c r="AG1116" s="158">
        <v>23196</v>
      </c>
      <c r="AH1116" s="158">
        <v>358</v>
      </c>
      <c r="AI1116" s="158">
        <v>0</v>
      </c>
      <c r="AJ1116" s="155">
        <v>0.0196155135799709</v>
      </c>
      <c r="AK1116" s="155">
        <v>0.0154336954647353</v>
      </c>
      <c r="AL1116" s="156">
        <v>0.00418181811523564</v>
      </c>
    </row>
    <row r="1117" ht="33" spans="1:38">
      <c r="A1117" s="166" t="s">
        <v>927</v>
      </c>
      <c r="B1117" s="167" t="s">
        <v>1830</v>
      </c>
      <c r="C1117" s="167" t="s">
        <v>940</v>
      </c>
      <c r="D1117" s="150">
        <v>3472</v>
      </c>
      <c r="E1117" s="150">
        <v>58</v>
      </c>
      <c r="F1117" s="150">
        <v>42</v>
      </c>
      <c r="G1117" s="150">
        <v>3</v>
      </c>
      <c r="H1117" s="150">
        <v>0</v>
      </c>
      <c r="I1117" s="151">
        <v>3833</v>
      </c>
      <c r="J1117" s="151">
        <v>48</v>
      </c>
      <c r="K1117" s="151">
        <v>48</v>
      </c>
      <c r="L1117" s="151">
        <v>15</v>
      </c>
      <c r="M1117" s="151">
        <v>0</v>
      </c>
      <c r="N1117" s="151">
        <v>1810</v>
      </c>
      <c r="O1117" s="151">
        <v>55</v>
      </c>
      <c r="P1117" s="151">
        <v>55</v>
      </c>
      <c r="Q1117" s="151">
        <v>32</v>
      </c>
      <c r="R1117" s="151">
        <v>0</v>
      </c>
      <c r="S1117" s="152">
        <v>0.015</v>
      </c>
      <c r="T1117" s="153">
        <v>79306</v>
      </c>
      <c r="U1117" s="153">
        <v>1432</v>
      </c>
      <c r="V1117" s="153">
        <v>1415</v>
      </c>
      <c r="W1117" s="153">
        <v>1</v>
      </c>
      <c r="X1117" s="151">
        <v>1307</v>
      </c>
      <c r="Y1117" s="154">
        <v>0.018044031977404</v>
      </c>
      <c r="Z1117" s="154">
        <v>0.016705069124424</v>
      </c>
      <c r="AA1117" s="154">
        <v>0.0125228280720063</v>
      </c>
      <c r="AB1117" s="155">
        <v>0.0303867403314917</v>
      </c>
      <c r="AC1117" s="156">
        <v>0.0041822410524177</v>
      </c>
      <c r="AD1117" s="157">
        <v>21633</v>
      </c>
      <c r="AE1117" s="158">
        <v>416</v>
      </c>
      <c r="AF1117" s="158">
        <v>0</v>
      </c>
      <c r="AG1117" s="158">
        <v>25022</v>
      </c>
      <c r="AH1117" s="158">
        <v>461</v>
      </c>
      <c r="AI1117" s="158">
        <v>1</v>
      </c>
      <c r="AJ1117" s="155">
        <v>0.019229880275505</v>
      </c>
      <c r="AK1117" s="155">
        <v>0.0183838222364319</v>
      </c>
      <c r="AL1117" s="156">
        <v>0.000846058039073075</v>
      </c>
    </row>
    <row r="1118" ht="33" spans="1:38">
      <c r="A1118" s="166" t="s">
        <v>927</v>
      </c>
      <c r="B1118" s="167" t="s">
        <v>1830</v>
      </c>
      <c r="C1118" s="167" t="s">
        <v>941</v>
      </c>
      <c r="D1118" s="150">
        <v>2057</v>
      </c>
      <c r="E1118" s="150">
        <v>54</v>
      </c>
      <c r="F1118" s="150">
        <v>42</v>
      </c>
      <c r="G1118" s="150">
        <v>8</v>
      </c>
      <c r="H1118" s="150">
        <v>0</v>
      </c>
      <c r="I1118" s="151">
        <v>2509</v>
      </c>
      <c r="J1118" s="151">
        <v>45</v>
      </c>
      <c r="K1118" s="151">
        <v>45</v>
      </c>
      <c r="L1118" s="151">
        <v>2</v>
      </c>
      <c r="M1118" s="151">
        <v>0</v>
      </c>
      <c r="N1118" s="151">
        <v>1120</v>
      </c>
      <c r="O1118" s="151">
        <v>14</v>
      </c>
      <c r="P1118" s="151">
        <v>14</v>
      </c>
      <c r="Q1118" s="151">
        <v>4</v>
      </c>
      <c r="R1118" s="151">
        <v>0</v>
      </c>
      <c r="S1118" s="152">
        <v>0.015</v>
      </c>
      <c r="T1118" s="153">
        <v>49619</v>
      </c>
      <c r="U1118" s="153">
        <v>962</v>
      </c>
      <c r="V1118" s="153">
        <v>950</v>
      </c>
      <c r="W1118" s="153">
        <v>1</v>
      </c>
      <c r="X1118" s="151">
        <v>855</v>
      </c>
      <c r="Y1118" s="154">
        <v>0.0193675809669683</v>
      </c>
      <c r="Z1118" s="154">
        <v>0.0262518230432669</v>
      </c>
      <c r="AA1118" s="154">
        <v>0.0179354324432045</v>
      </c>
      <c r="AB1118" s="155">
        <v>0.0125</v>
      </c>
      <c r="AC1118" s="156">
        <v>0.00831639060006243</v>
      </c>
      <c r="AD1118" s="157">
        <v>13807</v>
      </c>
      <c r="AE1118" s="158">
        <v>290</v>
      </c>
      <c r="AF1118" s="158">
        <v>1</v>
      </c>
      <c r="AG1118" s="158">
        <v>15320</v>
      </c>
      <c r="AH1118" s="158">
        <v>256</v>
      </c>
      <c r="AI1118" s="158">
        <v>0</v>
      </c>
      <c r="AJ1118" s="155">
        <v>0.0209314116028102</v>
      </c>
      <c r="AK1118" s="155">
        <v>0.016710182767624</v>
      </c>
      <c r="AL1118" s="156">
        <v>0.00422122883518615</v>
      </c>
    </row>
    <row r="1119" ht="33" spans="1:38">
      <c r="A1119" s="166" t="s">
        <v>927</v>
      </c>
      <c r="B1119" s="167" t="s">
        <v>1830</v>
      </c>
      <c r="C1119" s="167" t="s">
        <v>942</v>
      </c>
      <c r="D1119" s="150">
        <v>3767</v>
      </c>
      <c r="E1119" s="150">
        <v>29</v>
      </c>
      <c r="F1119" s="150">
        <v>22</v>
      </c>
      <c r="G1119" s="150">
        <v>0</v>
      </c>
      <c r="H1119" s="150">
        <v>0</v>
      </c>
      <c r="I1119" s="151">
        <v>4337</v>
      </c>
      <c r="J1119" s="151">
        <v>40</v>
      </c>
      <c r="K1119" s="151">
        <v>40</v>
      </c>
      <c r="L1119" s="151">
        <v>2</v>
      </c>
      <c r="M1119" s="151">
        <v>0</v>
      </c>
      <c r="N1119" s="151">
        <v>2038</v>
      </c>
      <c r="O1119" s="151">
        <v>58</v>
      </c>
      <c r="P1119" s="151">
        <v>58</v>
      </c>
      <c r="Q1119" s="151">
        <v>17</v>
      </c>
      <c r="R1119" s="151">
        <v>1</v>
      </c>
      <c r="S1119" s="152">
        <v>0.015</v>
      </c>
      <c r="T1119" s="153">
        <v>91179</v>
      </c>
      <c r="U1119" s="153">
        <v>1209</v>
      </c>
      <c r="V1119" s="153">
        <v>1202</v>
      </c>
      <c r="W1119" s="153">
        <v>8</v>
      </c>
      <c r="X1119" s="151">
        <v>1046</v>
      </c>
      <c r="Y1119" s="154">
        <v>0.01317189265072</v>
      </c>
      <c r="Z1119" s="154">
        <v>0.00769843376692328</v>
      </c>
      <c r="AA1119" s="154">
        <v>0.00922296518330643</v>
      </c>
      <c r="AB1119" s="155">
        <v>0.0279685966633955</v>
      </c>
      <c r="AC1119" s="156">
        <v>-0.00152453141638315</v>
      </c>
      <c r="AD1119" s="157">
        <v>24299</v>
      </c>
      <c r="AE1119" s="158">
        <v>360</v>
      </c>
      <c r="AF1119" s="158">
        <v>1</v>
      </c>
      <c r="AG1119" s="158">
        <v>28092</v>
      </c>
      <c r="AH1119" s="158">
        <v>352</v>
      </c>
      <c r="AI1119" s="158">
        <v>2</v>
      </c>
      <c r="AJ1119" s="155">
        <v>0.014774270546113</v>
      </c>
      <c r="AK1119" s="155">
        <v>0.0124590630784565</v>
      </c>
      <c r="AL1119" s="156">
        <v>0.00231520746765651</v>
      </c>
    </row>
    <row r="1120" ht="33" spans="1:38">
      <c r="A1120" s="166" t="s">
        <v>927</v>
      </c>
      <c r="B1120" s="167" t="s">
        <v>1830</v>
      </c>
      <c r="C1120" s="167" t="s">
        <v>943</v>
      </c>
      <c r="D1120" s="150">
        <v>1583</v>
      </c>
      <c r="E1120" s="150">
        <v>21</v>
      </c>
      <c r="F1120" s="150">
        <v>11</v>
      </c>
      <c r="G1120" s="150">
        <v>0</v>
      </c>
      <c r="H1120" s="150">
        <v>0</v>
      </c>
      <c r="I1120" s="151">
        <v>1866</v>
      </c>
      <c r="J1120" s="151">
        <v>13</v>
      </c>
      <c r="K1120" s="151">
        <v>13</v>
      </c>
      <c r="L1120" s="151">
        <v>1</v>
      </c>
      <c r="M1120" s="151">
        <v>0</v>
      </c>
      <c r="N1120" s="151">
        <v>1212</v>
      </c>
      <c r="O1120" s="151">
        <v>30</v>
      </c>
      <c r="P1120" s="151">
        <v>30</v>
      </c>
      <c r="Q1120" s="151">
        <v>18</v>
      </c>
      <c r="R1120" s="151">
        <v>0</v>
      </c>
      <c r="S1120" s="152">
        <v>0.015</v>
      </c>
      <c r="T1120" s="153">
        <v>40136</v>
      </c>
      <c r="U1120" s="153">
        <v>568</v>
      </c>
      <c r="V1120" s="153">
        <v>557</v>
      </c>
      <c r="W1120" s="153">
        <v>0</v>
      </c>
      <c r="X1120" s="151">
        <v>514</v>
      </c>
      <c r="Y1120" s="154">
        <v>0.0141518835957744</v>
      </c>
      <c r="Z1120" s="154">
        <v>0.0132659507264687</v>
      </c>
      <c r="AA1120" s="154">
        <v>0.00696677384780279</v>
      </c>
      <c r="AB1120" s="155">
        <v>0.0247524752475248</v>
      </c>
      <c r="AC1120" s="156">
        <v>0.00629917687866594</v>
      </c>
      <c r="AD1120" s="157">
        <v>10717</v>
      </c>
      <c r="AE1120" s="158">
        <v>152</v>
      </c>
      <c r="AF1120" s="158">
        <v>0</v>
      </c>
      <c r="AG1120" s="158">
        <v>12248</v>
      </c>
      <c r="AH1120" s="158">
        <v>174</v>
      </c>
      <c r="AI1120" s="158">
        <v>0</v>
      </c>
      <c r="AJ1120" s="155">
        <v>0.0141830736213493</v>
      </c>
      <c r="AK1120" s="155">
        <v>0.0142064010450686</v>
      </c>
      <c r="AL1120" s="156">
        <v>-2.33274237193253e-5</v>
      </c>
    </row>
    <row r="1121" ht="33" spans="1:38">
      <c r="A1121" s="166" t="s">
        <v>927</v>
      </c>
      <c r="B1121" s="167" t="s">
        <v>1830</v>
      </c>
      <c r="C1121" s="167" t="s">
        <v>944</v>
      </c>
      <c r="D1121" s="150">
        <v>2406</v>
      </c>
      <c r="E1121" s="150">
        <v>44</v>
      </c>
      <c r="F1121" s="150">
        <v>26</v>
      </c>
      <c r="G1121" s="150">
        <v>0</v>
      </c>
      <c r="H1121" s="150">
        <v>0</v>
      </c>
      <c r="I1121" s="151">
        <v>3028</v>
      </c>
      <c r="J1121" s="151">
        <v>64</v>
      </c>
      <c r="K1121" s="151">
        <v>64</v>
      </c>
      <c r="L1121" s="151">
        <v>3</v>
      </c>
      <c r="M1121" s="151">
        <v>0</v>
      </c>
      <c r="N1121" s="151">
        <v>1908</v>
      </c>
      <c r="O1121" s="151">
        <v>48</v>
      </c>
      <c r="P1121" s="151">
        <v>48</v>
      </c>
      <c r="Q1121" s="151">
        <v>36</v>
      </c>
      <c r="R1121" s="151">
        <v>0</v>
      </c>
      <c r="S1121" s="152">
        <v>0.015</v>
      </c>
      <c r="T1121" s="153">
        <v>66302</v>
      </c>
      <c r="U1121" s="153">
        <v>1111</v>
      </c>
      <c r="V1121" s="153">
        <v>1093</v>
      </c>
      <c r="W1121" s="153">
        <v>2</v>
      </c>
      <c r="X1121" s="151">
        <v>981</v>
      </c>
      <c r="Y1121" s="154">
        <v>0.016726493921752</v>
      </c>
      <c r="Z1121" s="154">
        <v>0.0182876142975894</v>
      </c>
      <c r="AA1121" s="154">
        <v>0.0211360634081902</v>
      </c>
      <c r="AB1121" s="155">
        <v>0.0251572327044025</v>
      </c>
      <c r="AC1121" s="156">
        <v>-0.00284844911060086</v>
      </c>
      <c r="AD1121" s="157">
        <v>17410</v>
      </c>
      <c r="AE1121" s="158">
        <v>293</v>
      </c>
      <c r="AF1121" s="158">
        <v>0</v>
      </c>
      <c r="AG1121" s="158">
        <v>20914</v>
      </c>
      <c r="AH1121" s="158">
        <v>372</v>
      </c>
      <c r="AI1121" s="158">
        <v>2</v>
      </c>
      <c r="AJ1121" s="155">
        <v>0.0168294083859851</v>
      </c>
      <c r="AK1121" s="155">
        <v>0.0176914985177393</v>
      </c>
      <c r="AL1121" s="156">
        <v>-0.000862090131754246</v>
      </c>
    </row>
    <row r="1122" ht="33" spans="1:38">
      <c r="A1122" s="166" t="s">
        <v>927</v>
      </c>
      <c r="B1122" s="167" t="s">
        <v>1830</v>
      </c>
      <c r="C1122" s="167" t="s">
        <v>945</v>
      </c>
      <c r="D1122" s="150">
        <v>3666</v>
      </c>
      <c r="E1122" s="150">
        <v>76</v>
      </c>
      <c r="F1122" s="150">
        <v>58</v>
      </c>
      <c r="G1122" s="150">
        <v>4</v>
      </c>
      <c r="H1122" s="150">
        <v>0</v>
      </c>
      <c r="I1122" s="151">
        <v>4725</v>
      </c>
      <c r="J1122" s="151">
        <v>88</v>
      </c>
      <c r="K1122" s="151">
        <v>86</v>
      </c>
      <c r="L1122" s="151">
        <v>15</v>
      </c>
      <c r="M1122" s="151">
        <v>0</v>
      </c>
      <c r="N1122" s="151">
        <v>2723</v>
      </c>
      <c r="O1122" s="151">
        <v>74</v>
      </c>
      <c r="P1122" s="151">
        <v>74</v>
      </c>
      <c r="Q1122" s="151">
        <v>53</v>
      </c>
      <c r="R1122" s="151">
        <v>0</v>
      </c>
      <c r="S1122" s="152">
        <v>0.015</v>
      </c>
      <c r="T1122" s="153">
        <v>102327</v>
      </c>
      <c r="U1122" s="153">
        <v>2010</v>
      </c>
      <c r="V1122" s="153">
        <v>1988</v>
      </c>
      <c r="W1122" s="153">
        <v>3</v>
      </c>
      <c r="X1122" s="151">
        <v>1807</v>
      </c>
      <c r="Y1122" s="154">
        <v>0.0196135917206602</v>
      </c>
      <c r="Z1122" s="154">
        <v>0.0207310420076378</v>
      </c>
      <c r="AA1122" s="154">
        <v>0.0186243386243386</v>
      </c>
      <c r="AB1122" s="155">
        <v>0.0271759089239809</v>
      </c>
      <c r="AC1122" s="156">
        <v>0.00210670338329913</v>
      </c>
      <c r="AD1122" s="157">
        <v>26174</v>
      </c>
      <c r="AE1122" s="158">
        <v>607</v>
      </c>
      <c r="AF1122" s="158">
        <v>0</v>
      </c>
      <c r="AG1122" s="158">
        <v>32257</v>
      </c>
      <c r="AH1122" s="158">
        <v>601</v>
      </c>
      <c r="AI1122" s="158">
        <v>2</v>
      </c>
      <c r="AJ1122" s="155">
        <v>0.0231909528539772</v>
      </c>
      <c r="AK1122" s="155">
        <v>0.0185696127972223</v>
      </c>
      <c r="AL1122" s="156">
        <v>0.00462134005675492</v>
      </c>
    </row>
    <row r="1123" ht="33" spans="1:38">
      <c r="A1123" s="166" t="s">
        <v>927</v>
      </c>
      <c r="B1123" s="167" t="s">
        <v>1830</v>
      </c>
      <c r="C1123" s="167" t="s">
        <v>946</v>
      </c>
      <c r="D1123" s="150">
        <v>3561</v>
      </c>
      <c r="E1123" s="150">
        <v>52</v>
      </c>
      <c r="F1123" s="150">
        <v>42</v>
      </c>
      <c r="G1123" s="150">
        <v>3</v>
      </c>
      <c r="H1123" s="150">
        <v>0</v>
      </c>
      <c r="I1123" s="151">
        <v>4828</v>
      </c>
      <c r="J1123" s="151">
        <v>51</v>
      </c>
      <c r="K1123" s="151">
        <v>51</v>
      </c>
      <c r="L1123" s="151">
        <v>4</v>
      </c>
      <c r="M1123" s="151">
        <v>0</v>
      </c>
      <c r="N1123" s="151">
        <v>2434</v>
      </c>
      <c r="O1123" s="151">
        <v>43</v>
      </c>
      <c r="P1123" s="151">
        <v>43</v>
      </c>
      <c r="Q1123" s="151">
        <v>20</v>
      </c>
      <c r="R1123" s="151">
        <v>1</v>
      </c>
      <c r="S1123" s="152">
        <v>0.015</v>
      </c>
      <c r="T1123" s="153">
        <v>95143</v>
      </c>
      <c r="U1123" s="153">
        <v>1249</v>
      </c>
      <c r="V1123" s="153">
        <v>1239</v>
      </c>
      <c r="W1123" s="153">
        <v>2</v>
      </c>
      <c r="X1123" s="151">
        <v>1111</v>
      </c>
      <c r="Y1123" s="154">
        <v>0.0131065869270467</v>
      </c>
      <c r="Z1123" s="154">
        <v>0.0146026397079472</v>
      </c>
      <c r="AA1123" s="154">
        <v>0.0105633802816901</v>
      </c>
      <c r="AB1123" s="155">
        <v>0.0172555464256368</v>
      </c>
      <c r="AC1123" s="156">
        <v>0.00403925942625707</v>
      </c>
      <c r="AD1123" s="157">
        <v>26444</v>
      </c>
      <c r="AE1123" s="158">
        <v>386</v>
      </c>
      <c r="AF1123" s="158">
        <v>1</v>
      </c>
      <c r="AG1123" s="158">
        <v>28848</v>
      </c>
      <c r="AH1123" s="158">
        <v>381</v>
      </c>
      <c r="AI1123" s="158">
        <v>1</v>
      </c>
      <c r="AJ1123" s="155">
        <v>0.0145590682196339</v>
      </c>
      <c r="AK1123" s="155">
        <v>0.0131724902939545</v>
      </c>
      <c r="AL1123" s="156">
        <v>0.00138657792567942</v>
      </c>
    </row>
    <row r="1124" ht="33" spans="1:38">
      <c r="A1124" s="166" t="s">
        <v>927</v>
      </c>
      <c r="B1124" s="167" t="s">
        <v>1830</v>
      </c>
      <c r="C1124" s="167" t="s">
        <v>947</v>
      </c>
      <c r="D1124" s="150">
        <v>605</v>
      </c>
      <c r="E1124" s="150">
        <v>3</v>
      </c>
      <c r="F1124" s="150">
        <v>1</v>
      </c>
      <c r="G1124" s="150">
        <v>0</v>
      </c>
      <c r="H1124" s="150">
        <v>0</v>
      </c>
      <c r="I1124" s="151">
        <v>735</v>
      </c>
      <c r="J1124" s="151">
        <v>7</v>
      </c>
      <c r="K1124" s="151">
        <v>7</v>
      </c>
      <c r="L1124" s="151">
        <v>2</v>
      </c>
      <c r="M1124" s="151">
        <v>0</v>
      </c>
      <c r="N1124" s="151">
        <v>481</v>
      </c>
      <c r="O1124" s="151">
        <v>3</v>
      </c>
      <c r="P1124" s="151">
        <v>3</v>
      </c>
      <c r="Q1124" s="151">
        <v>1</v>
      </c>
      <c r="R1124" s="151">
        <v>0</v>
      </c>
      <c r="S1124" s="152">
        <v>0.015</v>
      </c>
      <c r="T1124" s="153">
        <v>16223</v>
      </c>
      <c r="U1124" s="153">
        <v>223</v>
      </c>
      <c r="V1124" s="153">
        <v>221</v>
      </c>
      <c r="W1124" s="153">
        <v>0</v>
      </c>
      <c r="X1124" s="151">
        <v>209</v>
      </c>
      <c r="Y1124" s="154">
        <v>0.0137459162916846</v>
      </c>
      <c r="Z1124" s="154">
        <v>0.00495867768595041</v>
      </c>
      <c r="AA1124" s="154">
        <v>0.00952380952380952</v>
      </c>
      <c r="AB1124" s="155">
        <v>0.00623700623700624</v>
      </c>
      <c r="AC1124" s="156">
        <v>-0.00456513183785911</v>
      </c>
      <c r="AD1124" s="157">
        <v>4187</v>
      </c>
      <c r="AE1124" s="158">
        <v>69</v>
      </c>
      <c r="AF1124" s="158">
        <v>0</v>
      </c>
      <c r="AG1124" s="158">
        <v>5113</v>
      </c>
      <c r="AH1124" s="158">
        <v>76</v>
      </c>
      <c r="AI1124" s="158">
        <v>0</v>
      </c>
      <c r="AJ1124" s="155">
        <v>0.0164795796513016</v>
      </c>
      <c r="AK1124" s="155">
        <v>0.0148640719734011</v>
      </c>
      <c r="AL1124" s="156">
        <v>0.00161550767790052</v>
      </c>
    </row>
    <row r="1125" ht="33" spans="1:38">
      <c r="A1125" s="166" t="s">
        <v>927</v>
      </c>
      <c r="B1125" s="167" t="s">
        <v>1830</v>
      </c>
      <c r="C1125" s="167" t="s">
        <v>948</v>
      </c>
      <c r="D1125" s="150">
        <v>3215</v>
      </c>
      <c r="E1125" s="150">
        <v>60</v>
      </c>
      <c r="F1125" s="150">
        <v>47</v>
      </c>
      <c r="G1125" s="150">
        <v>1</v>
      </c>
      <c r="H1125" s="150">
        <v>0</v>
      </c>
      <c r="I1125" s="151">
        <v>3763</v>
      </c>
      <c r="J1125" s="151">
        <v>52</v>
      </c>
      <c r="K1125" s="151">
        <v>52</v>
      </c>
      <c r="L1125" s="151">
        <v>5</v>
      </c>
      <c r="M1125" s="151">
        <v>0</v>
      </c>
      <c r="N1125" s="151">
        <v>1737</v>
      </c>
      <c r="O1125" s="151">
        <v>36</v>
      </c>
      <c r="P1125" s="151">
        <v>36</v>
      </c>
      <c r="Q1125" s="151">
        <v>12</v>
      </c>
      <c r="R1125" s="151">
        <v>0</v>
      </c>
      <c r="S1125" s="152">
        <v>0.015</v>
      </c>
      <c r="T1125" s="153">
        <v>76033</v>
      </c>
      <c r="U1125" s="153">
        <v>1123</v>
      </c>
      <c r="V1125" s="153">
        <v>1109</v>
      </c>
      <c r="W1125" s="153">
        <v>0</v>
      </c>
      <c r="X1125" s="151">
        <v>979</v>
      </c>
      <c r="Y1125" s="154">
        <v>0.0147699025423172</v>
      </c>
      <c r="Z1125" s="154">
        <v>0.0186625194401244</v>
      </c>
      <c r="AA1125" s="154">
        <v>0.0138187616263619</v>
      </c>
      <c r="AB1125" s="155">
        <v>0.0207253886010363</v>
      </c>
      <c r="AC1125" s="156">
        <v>0.00484375781376247</v>
      </c>
      <c r="AD1125" s="157">
        <v>20416</v>
      </c>
      <c r="AE1125" s="158">
        <v>323</v>
      </c>
      <c r="AF1125" s="158">
        <v>0</v>
      </c>
      <c r="AG1125" s="158">
        <v>23246</v>
      </c>
      <c r="AH1125" s="158">
        <v>286</v>
      </c>
      <c r="AI1125" s="158">
        <v>0</v>
      </c>
      <c r="AJ1125" s="155">
        <v>0.0158209247648903</v>
      </c>
      <c r="AK1125" s="155">
        <v>0.0123031919470016</v>
      </c>
      <c r="AL1125" s="156">
        <v>0.00351773281788865</v>
      </c>
    </row>
    <row r="1126" ht="33" spans="1:38">
      <c r="A1126" s="166" t="s">
        <v>927</v>
      </c>
      <c r="B1126" s="167" t="s">
        <v>1830</v>
      </c>
      <c r="C1126" s="167" t="s">
        <v>949</v>
      </c>
      <c r="D1126" s="150">
        <v>2067</v>
      </c>
      <c r="E1126" s="150">
        <v>20</v>
      </c>
      <c r="F1126" s="150">
        <v>17</v>
      </c>
      <c r="G1126" s="150">
        <v>2</v>
      </c>
      <c r="H1126" s="150">
        <v>0</v>
      </c>
      <c r="I1126" s="151">
        <v>2831</v>
      </c>
      <c r="J1126" s="151">
        <v>30</v>
      </c>
      <c r="K1126" s="151">
        <v>30</v>
      </c>
      <c r="L1126" s="151">
        <v>1</v>
      </c>
      <c r="M1126" s="151">
        <v>0</v>
      </c>
      <c r="N1126" s="151">
        <v>1504</v>
      </c>
      <c r="O1126" s="151">
        <v>21</v>
      </c>
      <c r="P1126" s="151">
        <v>21</v>
      </c>
      <c r="Q1126" s="151">
        <v>7</v>
      </c>
      <c r="R1126" s="151">
        <v>0</v>
      </c>
      <c r="S1126" s="152">
        <v>0.015</v>
      </c>
      <c r="T1126" s="153">
        <v>53816</v>
      </c>
      <c r="U1126" s="153">
        <v>844</v>
      </c>
      <c r="V1126" s="153">
        <v>839</v>
      </c>
      <c r="W1126" s="153">
        <v>9</v>
      </c>
      <c r="X1126" s="151">
        <v>765</v>
      </c>
      <c r="Y1126" s="154">
        <v>0.0155158317229077</v>
      </c>
      <c r="Z1126" s="154">
        <v>0.00967585873246251</v>
      </c>
      <c r="AA1126" s="154">
        <v>0.0105969622041681</v>
      </c>
      <c r="AB1126" s="155">
        <v>0.0139627659574468</v>
      </c>
      <c r="AC1126" s="156">
        <v>-0.000921103471705632</v>
      </c>
      <c r="AD1126" s="157">
        <v>14727</v>
      </c>
      <c r="AE1126" s="158">
        <v>214</v>
      </c>
      <c r="AF1126" s="158">
        <v>1</v>
      </c>
      <c r="AG1126" s="158">
        <v>16306</v>
      </c>
      <c r="AH1126" s="158">
        <v>258</v>
      </c>
      <c r="AI1126" s="158">
        <v>2</v>
      </c>
      <c r="AJ1126" s="155">
        <v>0.0144632308005704</v>
      </c>
      <c r="AK1126" s="155">
        <v>0.0156997424261008</v>
      </c>
      <c r="AL1126" s="156">
        <v>-0.00123651162553044</v>
      </c>
    </row>
    <row r="1127" ht="33" spans="1:38">
      <c r="A1127" s="166" t="s">
        <v>927</v>
      </c>
      <c r="B1127" s="167" t="s">
        <v>1831</v>
      </c>
      <c r="C1127" s="167" t="s">
        <v>950</v>
      </c>
      <c r="D1127" s="150">
        <v>7766</v>
      </c>
      <c r="E1127" s="150">
        <v>153</v>
      </c>
      <c r="F1127" s="150">
        <v>51</v>
      </c>
      <c r="G1127" s="150">
        <v>1</v>
      </c>
      <c r="H1127" s="150">
        <v>0</v>
      </c>
      <c r="I1127" s="151">
        <v>6272</v>
      </c>
      <c r="J1127" s="151">
        <v>200</v>
      </c>
      <c r="K1127" s="151">
        <v>199</v>
      </c>
      <c r="L1127" s="151">
        <v>0</v>
      </c>
      <c r="M1127" s="151">
        <v>0</v>
      </c>
      <c r="N1127" s="151">
        <v>4139</v>
      </c>
      <c r="O1127" s="151">
        <v>131</v>
      </c>
      <c r="P1127" s="151">
        <v>131</v>
      </c>
      <c r="Q1127" s="151">
        <v>11</v>
      </c>
      <c r="R1127" s="151">
        <v>0</v>
      </c>
      <c r="S1127" s="152">
        <v>0.015</v>
      </c>
      <c r="T1127" s="153">
        <v>160298</v>
      </c>
      <c r="U1127" s="153">
        <v>4316</v>
      </c>
      <c r="V1127" s="153">
        <v>4213</v>
      </c>
      <c r="W1127" s="153">
        <v>0</v>
      </c>
      <c r="X1127" s="151">
        <v>3668</v>
      </c>
      <c r="Y1127" s="154">
        <v>0.026924852462289</v>
      </c>
      <c r="Z1127" s="154">
        <v>0.0197012619108936</v>
      </c>
      <c r="AA1127" s="154">
        <v>0.0318877551020408</v>
      </c>
      <c r="AB1127" s="155">
        <v>0.031650157042764</v>
      </c>
      <c r="AC1127" s="156">
        <v>-0.0121864931911472</v>
      </c>
      <c r="AD1127" s="157">
        <v>44204</v>
      </c>
      <c r="AE1127" s="158">
        <v>1444</v>
      </c>
      <c r="AF1127" s="158">
        <v>0</v>
      </c>
      <c r="AG1127" s="158">
        <v>49394</v>
      </c>
      <c r="AH1127" s="158">
        <v>1202</v>
      </c>
      <c r="AI1127" s="158">
        <v>0</v>
      </c>
      <c r="AJ1127" s="155">
        <v>0.0326667269930323</v>
      </c>
      <c r="AK1127" s="155">
        <v>0.0243349394663319</v>
      </c>
      <c r="AL1127" s="156">
        <v>0.00833178752670036</v>
      </c>
    </row>
    <row r="1128" ht="33" spans="1:38">
      <c r="A1128" s="166" t="s">
        <v>927</v>
      </c>
      <c r="B1128" s="167" t="s">
        <v>1831</v>
      </c>
      <c r="C1128" s="167" t="s">
        <v>951</v>
      </c>
      <c r="D1128" s="150">
        <v>5513</v>
      </c>
      <c r="E1128" s="150">
        <v>68</v>
      </c>
      <c r="F1128" s="150">
        <v>28</v>
      </c>
      <c r="G1128" s="150">
        <v>0</v>
      </c>
      <c r="H1128" s="150">
        <v>0</v>
      </c>
      <c r="I1128" s="151">
        <v>4456</v>
      </c>
      <c r="J1128" s="151">
        <v>43</v>
      </c>
      <c r="K1128" s="151">
        <v>43</v>
      </c>
      <c r="L1128" s="151">
        <v>1</v>
      </c>
      <c r="M1128" s="151">
        <v>0</v>
      </c>
      <c r="N1128" s="151">
        <v>2898</v>
      </c>
      <c r="O1128" s="151">
        <v>46</v>
      </c>
      <c r="P1128" s="151">
        <v>46</v>
      </c>
      <c r="Q1128" s="151">
        <v>12</v>
      </c>
      <c r="R1128" s="151">
        <v>0</v>
      </c>
      <c r="S1128" s="152">
        <v>0.015</v>
      </c>
      <c r="T1128" s="153">
        <v>108648</v>
      </c>
      <c r="U1128" s="153">
        <v>1205</v>
      </c>
      <c r="V1128" s="153">
        <v>1164</v>
      </c>
      <c r="W1128" s="153">
        <v>1</v>
      </c>
      <c r="X1128" s="151">
        <v>1043</v>
      </c>
      <c r="Y1128" s="154">
        <v>0.0110816581989544</v>
      </c>
      <c r="Z1128" s="154">
        <v>0.0123344821331399</v>
      </c>
      <c r="AA1128" s="154">
        <v>0.00964991023339318</v>
      </c>
      <c r="AB1128" s="155">
        <v>0.0158730158730159</v>
      </c>
      <c r="AC1128" s="156">
        <v>0.00268457189974667</v>
      </c>
      <c r="AD1128" s="157">
        <v>30495</v>
      </c>
      <c r="AE1128" s="158">
        <v>394</v>
      </c>
      <c r="AF1128" s="158">
        <v>0</v>
      </c>
      <c r="AG1128" s="158">
        <v>33482</v>
      </c>
      <c r="AH1128" s="158">
        <v>323</v>
      </c>
      <c r="AI1128" s="158">
        <v>1</v>
      </c>
      <c r="AJ1128" s="155">
        <v>0.0129201508444007</v>
      </c>
      <c r="AK1128" s="155">
        <v>0.00961710769965952</v>
      </c>
      <c r="AL1128" s="156">
        <v>0.0033030431447412</v>
      </c>
    </row>
    <row r="1129" ht="33" spans="1:38">
      <c r="A1129" s="166" t="s">
        <v>927</v>
      </c>
      <c r="B1129" s="167" t="s">
        <v>1831</v>
      </c>
      <c r="C1129" s="167" t="s">
        <v>952</v>
      </c>
      <c r="D1129" s="150">
        <v>3990</v>
      </c>
      <c r="E1129" s="150">
        <v>74</v>
      </c>
      <c r="F1129" s="150">
        <v>45</v>
      </c>
      <c r="G1129" s="150">
        <v>1</v>
      </c>
      <c r="H1129" s="150">
        <v>0</v>
      </c>
      <c r="I1129" s="151">
        <v>3528</v>
      </c>
      <c r="J1129" s="151">
        <v>68</v>
      </c>
      <c r="K1129" s="151">
        <v>67</v>
      </c>
      <c r="L1129" s="151">
        <v>7</v>
      </c>
      <c r="M1129" s="151">
        <v>0</v>
      </c>
      <c r="N1129" s="151">
        <v>2179</v>
      </c>
      <c r="O1129" s="151">
        <v>45</v>
      </c>
      <c r="P1129" s="151">
        <v>45</v>
      </c>
      <c r="Q1129" s="151">
        <v>4</v>
      </c>
      <c r="R1129" s="151">
        <v>0</v>
      </c>
      <c r="S1129" s="152">
        <v>0.015</v>
      </c>
      <c r="T1129" s="153">
        <v>86295</v>
      </c>
      <c r="U1129" s="153">
        <v>1401</v>
      </c>
      <c r="V1129" s="153">
        <v>1369</v>
      </c>
      <c r="W1129" s="153">
        <v>0</v>
      </c>
      <c r="X1129" s="151">
        <v>1153</v>
      </c>
      <c r="Y1129" s="154">
        <v>0.0162350078220059</v>
      </c>
      <c r="Z1129" s="154">
        <v>0.018546365914787</v>
      </c>
      <c r="AA1129" s="154">
        <v>0.0192743764172336</v>
      </c>
      <c r="AB1129" s="155">
        <v>0.0206516750803121</v>
      </c>
      <c r="AC1129" s="156">
        <v>-0.000728010502446592</v>
      </c>
      <c r="AD1129" s="157">
        <v>23722</v>
      </c>
      <c r="AE1129" s="158">
        <v>409</v>
      </c>
      <c r="AF1129" s="158">
        <v>0</v>
      </c>
      <c r="AG1129" s="158">
        <v>26380</v>
      </c>
      <c r="AH1129" s="158">
        <v>411</v>
      </c>
      <c r="AI1129" s="158">
        <v>0</v>
      </c>
      <c r="AJ1129" s="155">
        <v>0.0172413793103448</v>
      </c>
      <c r="AK1129" s="155">
        <v>0.0155799848369977</v>
      </c>
      <c r="AL1129" s="156">
        <v>0.0016613944733471</v>
      </c>
    </row>
    <row r="1130" ht="33" spans="1:38">
      <c r="A1130" s="166" t="s">
        <v>927</v>
      </c>
      <c r="B1130" s="167" t="s">
        <v>1831</v>
      </c>
      <c r="C1130" s="167" t="s">
        <v>953</v>
      </c>
      <c r="D1130" s="150">
        <v>4619</v>
      </c>
      <c r="E1130" s="150">
        <v>95</v>
      </c>
      <c r="F1130" s="150">
        <v>59</v>
      </c>
      <c r="G1130" s="150">
        <v>1</v>
      </c>
      <c r="H1130" s="150">
        <v>0</v>
      </c>
      <c r="I1130" s="151">
        <v>3970</v>
      </c>
      <c r="J1130" s="151">
        <v>94</v>
      </c>
      <c r="K1130" s="151">
        <v>94</v>
      </c>
      <c r="L1130" s="151">
        <v>0</v>
      </c>
      <c r="M1130" s="151">
        <v>0</v>
      </c>
      <c r="N1130" s="151">
        <v>2234</v>
      </c>
      <c r="O1130" s="151">
        <v>60</v>
      </c>
      <c r="P1130" s="151">
        <v>60</v>
      </c>
      <c r="Q1130" s="151">
        <v>1</v>
      </c>
      <c r="R1130" s="151">
        <v>0</v>
      </c>
      <c r="S1130" s="152">
        <v>0.015</v>
      </c>
      <c r="T1130" s="153">
        <v>95019</v>
      </c>
      <c r="U1130" s="153">
        <v>1882</v>
      </c>
      <c r="V1130" s="153">
        <v>1846</v>
      </c>
      <c r="W1130" s="153">
        <v>1</v>
      </c>
      <c r="X1130" s="151">
        <v>1566</v>
      </c>
      <c r="Y1130" s="154">
        <v>0.0197960407918416</v>
      </c>
      <c r="Z1130" s="154">
        <v>0.0205672223424984</v>
      </c>
      <c r="AA1130" s="154">
        <v>0.0236775818639798</v>
      </c>
      <c r="AB1130" s="155">
        <v>0.026857654431513</v>
      </c>
      <c r="AC1130" s="156">
        <v>-0.00311035952148147</v>
      </c>
      <c r="AD1130" s="157">
        <v>25590</v>
      </c>
      <c r="AE1130" s="158">
        <v>573</v>
      </c>
      <c r="AF1130" s="158">
        <v>0</v>
      </c>
      <c r="AG1130" s="158">
        <v>28911</v>
      </c>
      <c r="AH1130" s="158">
        <v>525</v>
      </c>
      <c r="AI1130" s="158">
        <v>0</v>
      </c>
      <c r="AJ1130" s="155">
        <v>0.0223915592028136</v>
      </c>
      <c r="AK1130" s="155">
        <v>0.0181591781674795</v>
      </c>
      <c r="AL1130" s="156">
        <v>0.00423238103533409</v>
      </c>
    </row>
    <row r="1131" ht="33" spans="1:38">
      <c r="A1131" s="166" t="s">
        <v>927</v>
      </c>
      <c r="B1131" s="167" t="s">
        <v>1831</v>
      </c>
      <c r="C1131" s="167" t="s">
        <v>954</v>
      </c>
      <c r="D1131" s="150">
        <v>8069</v>
      </c>
      <c r="E1131" s="150">
        <v>76</v>
      </c>
      <c r="F1131" s="150">
        <v>47</v>
      </c>
      <c r="G1131" s="150">
        <v>5</v>
      </c>
      <c r="H1131" s="150">
        <v>0</v>
      </c>
      <c r="I1131" s="151">
        <v>6985</v>
      </c>
      <c r="J1131" s="151">
        <v>70</v>
      </c>
      <c r="K1131" s="151">
        <v>70</v>
      </c>
      <c r="L1131" s="151">
        <v>3</v>
      </c>
      <c r="M1131" s="151">
        <v>0</v>
      </c>
      <c r="N1131" s="151">
        <v>4239</v>
      </c>
      <c r="O1131" s="151">
        <v>76</v>
      </c>
      <c r="P1131" s="151">
        <v>76</v>
      </c>
      <c r="Q1131" s="151">
        <v>22</v>
      </c>
      <c r="R1131" s="151">
        <v>0</v>
      </c>
      <c r="S1131" s="152">
        <v>0.015</v>
      </c>
      <c r="T1131" s="153">
        <v>166074</v>
      </c>
      <c r="U1131" s="153">
        <v>1785</v>
      </c>
      <c r="V1131" s="153">
        <v>1755</v>
      </c>
      <c r="W1131" s="153">
        <v>1</v>
      </c>
      <c r="X1131" s="151">
        <v>1544</v>
      </c>
      <c r="Y1131" s="154">
        <v>0.0107421992605706</v>
      </c>
      <c r="Z1131" s="154">
        <v>0.00941876316767877</v>
      </c>
      <c r="AA1131" s="154">
        <v>0.0100214745884037</v>
      </c>
      <c r="AB1131" s="155">
        <v>0.01792875678226</v>
      </c>
      <c r="AC1131" s="156">
        <v>-0.000602711420724952</v>
      </c>
      <c r="AD1131" s="157">
        <v>46476</v>
      </c>
      <c r="AE1131" s="158">
        <v>565</v>
      </c>
      <c r="AF1131" s="158">
        <v>0</v>
      </c>
      <c r="AG1131" s="158">
        <v>50811</v>
      </c>
      <c r="AH1131" s="158">
        <v>511</v>
      </c>
      <c r="AI1131" s="158">
        <v>0</v>
      </c>
      <c r="AJ1131" s="155">
        <v>0.0121568121180825</v>
      </c>
      <c r="AK1131" s="155">
        <v>0.0100568774477967</v>
      </c>
      <c r="AL1131" s="156">
        <v>0.00209993467028571</v>
      </c>
    </row>
    <row r="1132" ht="33" spans="1:38">
      <c r="A1132" s="166" t="s">
        <v>927</v>
      </c>
      <c r="B1132" s="167" t="s">
        <v>1831</v>
      </c>
      <c r="C1132" s="167" t="s">
        <v>955</v>
      </c>
      <c r="D1132" s="150">
        <v>6464</v>
      </c>
      <c r="E1132" s="150">
        <v>113</v>
      </c>
      <c r="F1132" s="150">
        <v>80</v>
      </c>
      <c r="G1132" s="150">
        <v>14</v>
      </c>
      <c r="H1132" s="150">
        <v>0</v>
      </c>
      <c r="I1132" s="151">
        <v>5743</v>
      </c>
      <c r="J1132" s="151">
        <v>95</v>
      </c>
      <c r="K1132" s="151">
        <v>95</v>
      </c>
      <c r="L1132" s="151">
        <v>6</v>
      </c>
      <c r="M1132" s="151">
        <v>0</v>
      </c>
      <c r="N1132" s="151">
        <v>3655</v>
      </c>
      <c r="O1132" s="151">
        <v>81</v>
      </c>
      <c r="P1132" s="151">
        <v>81</v>
      </c>
      <c r="Q1132" s="151">
        <v>16</v>
      </c>
      <c r="R1132" s="151">
        <v>0</v>
      </c>
      <c r="S1132" s="152">
        <v>0.015</v>
      </c>
      <c r="T1132" s="153">
        <v>132487</v>
      </c>
      <c r="U1132" s="153">
        <v>2404</v>
      </c>
      <c r="V1132" s="153">
        <v>2371</v>
      </c>
      <c r="W1132" s="153">
        <v>0</v>
      </c>
      <c r="X1132" s="151">
        <v>2097</v>
      </c>
      <c r="Y1132" s="154">
        <v>0.0181451765078838</v>
      </c>
      <c r="Z1132" s="154">
        <v>0.0174814356435644</v>
      </c>
      <c r="AA1132" s="154">
        <v>0.0165418770677346</v>
      </c>
      <c r="AB1132" s="155">
        <v>0.0221614227086183</v>
      </c>
      <c r="AC1132" s="156">
        <v>0.000939558575829724</v>
      </c>
      <c r="AD1132" s="157">
        <v>37299</v>
      </c>
      <c r="AE1132" s="158">
        <v>745</v>
      </c>
      <c r="AF1132" s="158">
        <v>0</v>
      </c>
      <c r="AG1132" s="158">
        <v>40353</v>
      </c>
      <c r="AH1132" s="158">
        <v>649</v>
      </c>
      <c r="AI1132" s="158">
        <v>0</v>
      </c>
      <c r="AJ1132" s="155">
        <v>0.0199737258371538</v>
      </c>
      <c r="AK1132" s="155">
        <v>0.0160830669343048</v>
      </c>
      <c r="AL1132" s="156">
        <v>0.00389065890284905</v>
      </c>
    </row>
    <row r="1133" ht="33" spans="1:38">
      <c r="A1133" s="166" t="s">
        <v>927</v>
      </c>
      <c r="B1133" s="167" t="s">
        <v>1831</v>
      </c>
      <c r="C1133" s="167" t="s">
        <v>956</v>
      </c>
      <c r="D1133" s="150">
        <v>5724</v>
      </c>
      <c r="E1133" s="150">
        <v>55</v>
      </c>
      <c r="F1133" s="150">
        <v>42</v>
      </c>
      <c r="G1133" s="150">
        <v>2</v>
      </c>
      <c r="H1133" s="150">
        <v>0</v>
      </c>
      <c r="I1133" s="151">
        <v>4662</v>
      </c>
      <c r="J1133" s="151">
        <v>35</v>
      </c>
      <c r="K1133" s="151">
        <v>34</v>
      </c>
      <c r="L1133" s="151">
        <v>3</v>
      </c>
      <c r="M1133" s="151">
        <v>0</v>
      </c>
      <c r="N1133" s="151">
        <v>2873</v>
      </c>
      <c r="O1133" s="151">
        <v>44</v>
      </c>
      <c r="P1133" s="151">
        <v>44</v>
      </c>
      <c r="Q1133" s="151">
        <v>9</v>
      </c>
      <c r="R1133" s="151">
        <v>0</v>
      </c>
      <c r="S1133" s="152">
        <v>0.015</v>
      </c>
      <c r="T1133" s="153">
        <v>113413</v>
      </c>
      <c r="U1133" s="153">
        <v>1287</v>
      </c>
      <c r="V1133" s="153">
        <v>1273</v>
      </c>
      <c r="W1133" s="153">
        <v>1</v>
      </c>
      <c r="X1133" s="151">
        <v>1127</v>
      </c>
      <c r="Y1133" s="154">
        <v>0.0113390881115921</v>
      </c>
      <c r="Z1133" s="154">
        <v>0.00960866526904263</v>
      </c>
      <c r="AA1133" s="154">
        <v>0.00750750750750751</v>
      </c>
      <c r="AB1133" s="155">
        <v>0.0153150017403411</v>
      </c>
      <c r="AC1133" s="156">
        <v>0.00210115776153512</v>
      </c>
      <c r="AD1133" s="157">
        <v>32238</v>
      </c>
      <c r="AE1133" s="158">
        <v>360</v>
      </c>
      <c r="AF1133" s="158">
        <v>0</v>
      </c>
      <c r="AG1133" s="158">
        <v>35136</v>
      </c>
      <c r="AH1133" s="158">
        <v>395</v>
      </c>
      <c r="AI1133" s="158">
        <v>1</v>
      </c>
      <c r="AJ1133" s="155">
        <v>0.0111669458403127</v>
      </c>
      <c r="AK1133" s="155">
        <v>0.0112135701275046</v>
      </c>
      <c r="AL1133" s="156">
        <v>-4.66242871918782e-5</v>
      </c>
    </row>
    <row r="1134" ht="33" spans="1:38">
      <c r="A1134" s="166" t="s">
        <v>927</v>
      </c>
      <c r="B1134" s="167" t="s">
        <v>1831</v>
      </c>
      <c r="C1134" s="167" t="s">
        <v>957</v>
      </c>
      <c r="D1134" s="150">
        <v>4846</v>
      </c>
      <c r="E1134" s="150">
        <v>38</v>
      </c>
      <c r="F1134" s="150">
        <v>18</v>
      </c>
      <c r="G1134" s="150">
        <v>0</v>
      </c>
      <c r="H1134" s="150">
        <v>0</v>
      </c>
      <c r="I1134" s="151">
        <v>4013</v>
      </c>
      <c r="J1134" s="151">
        <v>47</v>
      </c>
      <c r="K1134" s="151">
        <v>47</v>
      </c>
      <c r="L1134" s="151">
        <v>2</v>
      </c>
      <c r="M1134" s="151">
        <v>0</v>
      </c>
      <c r="N1134" s="151">
        <v>2826</v>
      </c>
      <c r="O1134" s="151">
        <v>54</v>
      </c>
      <c r="P1134" s="151">
        <v>54</v>
      </c>
      <c r="Q1134" s="151">
        <v>26</v>
      </c>
      <c r="R1134" s="151">
        <v>0</v>
      </c>
      <c r="S1134" s="152">
        <v>0.015</v>
      </c>
      <c r="T1134" s="153">
        <v>98091</v>
      </c>
      <c r="U1134" s="153">
        <v>1315</v>
      </c>
      <c r="V1134" s="153">
        <v>1295</v>
      </c>
      <c r="W1134" s="153">
        <v>10</v>
      </c>
      <c r="X1134" s="151">
        <v>1167</v>
      </c>
      <c r="Y1134" s="154">
        <v>0.0133039728415451</v>
      </c>
      <c r="Z1134" s="154">
        <v>0.00784151877837392</v>
      </c>
      <c r="AA1134" s="154">
        <v>0.0117119362073262</v>
      </c>
      <c r="AB1134" s="155">
        <v>0.0191082802547771</v>
      </c>
      <c r="AC1134" s="156">
        <v>-0.00387041742895227</v>
      </c>
      <c r="AD1134" s="157">
        <v>27373</v>
      </c>
      <c r="AE1134" s="158">
        <v>378</v>
      </c>
      <c r="AF1134" s="158">
        <v>2</v>
      </c>
      <c r="AG1134" s="158">
        <v>29576</v>
      </c>
      <c r="AH1134" s="158">
        <v>353</v>
      </c>
      <c r="AI1134" s="158">
        <v>4</v>
      </c>
      <c r="AJ1134" s="155">
        <v>0.0137361633726665</v>
      </c>
      <c r="AK1134" s="155">
        <v>0.0118001081958345</v>
      </c>
      <c r="AL1134" s="156">
        <v>0.00193605517683204</v>
      </c>
    </row>
    <row r="1135" ht="33" spans="1:38">
      <c r="A1135" s="166" t="s">
        <v>927</v>
      </c>
      <c r="B1135" s="167" t="s">
        <v>1831</v>
      </c>
      <c r="C1135" s="167" t="s">
        <v>958</v>
      </c>
      <c r="D1135" s="150">
        <v>4885</v>
      </c>
      <c r="E1135" s="150">
        <v>93</v>
      </c>
      <c r="F1135" s="150">
        <v>59</v>
      </c>
      <c r="G1135" s="150">
        <v>0</v>
      </c>
      <c r="H1135" s="150">
        <v>0</v>
      </c>
      <c r="I1135" s="151">
        <v>4340</v>
      </c>
      <c r="J1135" s="151">
        <v>15</v>
      </c>
      <c r="K1135" s="151">
        <v>15</v>
      </c>
      <c r="L1135" s="151">
        <v>2</v>
      </c>
      <c r="M1135" s="151">
        <v>0</v>
      </c>
      <c r="N1135" s="151">
        <v>2712</v>
      </c>
      <c r="O1135" s="151">
        <v>41</v>
      </c>
      <c r="P1135" s="151">
        <v>41</v>
      </c>
      <c r="Q1135" s="151">
        <v>4</v>
      </c>
      <c r="R1135" s="151">
        <v>0</v>
      </c>
      <c r="S1135" s="152">
        <v>0.015</v>
      </c>
      <c r="T1135" s="153">
        <v>100750</v>
      </c>
      <c r="U1135" s="153">
        <v>1556</v>
      </c>
      <c r="V1135" s="153">
        <v>1522</v>
      </c>
      <c r="W1135" s="153">
        <v>1</v>
      </c>
      <c r="X1135" s="151">
        <v>1382</v>
      </c>
      <c r="Y1135" s="154">
        <v>0.0154342431761787</v>
      </c>
      <c r="Z1135" s="154">
        <v>0.0190378710337769</v>
      </c>
      <c r="AA1135" s="154">
        <v>0.00345622119815668</v>
      </c>
      <c r="AB1135" s="155">
        <v>0.015117994100295</v>
      </c>
      <c r="AC1135" s="156">
        <v>0.0155816498356202</v>
      </c>
      <c r="AD1135" s="157">
        <v>28167</v>
      </c>
      <c r="AE1135" s="158">
        <v>447</v>
      </c>
      <c r="AF1135" s="158">
        <v>0</v>
      </c>
      <c r="AG1135" s="158">
        <v>30426</v>
      </c>
      <c r="AH1135" s="158">
        <v>460</v>
      </c>
      <c r="AI1135" s="158">
        <v>0</v>
      </c>
      <c r="AJ1135" s="155">
        <v>0.0158696346788795</v>
      </c>
      <c r="AK1135" s="155">
        <v>0.0151186485242884</v>
      </c>
      <c r="AL1135" s="156">
        <v>0.000750986154591102</v>
      </c>
    </row>
    <row r="1136" ht="33" spans="1:38">
      <c r="A1136" s="166" t="s">
        <v>927</v>
      </c>
      <c r="B1136" s="167" t="s">
        <v>1831</v>
      </c>
      <c r="C1136" s="167" t="s">
        <v>959</v>
      </c>
      <c r="D1136" s="150">
        <v>3069</v>
      </c>
      <c r="E1136" s="150">
        <v>30</v>
      </c>
      <c r="F1136" s="150">
        <v>13</v>
      </c>
      <c r="G1136" s="150">
        <v>0</v>
      </c>
      <c r="H1136" s="150">
        <v>0</v>
      </c>
      <c r="I1136" s="151">
        <v>2705</v>
      </c>
      <c r="J1136" s="151">
        <v>60</v>
      </c>
      <c r="K1136" s="151">
        <v>60</v>
      </c>
      <c r="L1136" s="151">
        <v>2</v>
      </c>
      <c r="M1136" s="151">
        <v>0</v>
      </c>
      <c r="N1136" s="151">
        <v>1465</v>
      </c>
      <c r="O1136" s="151">
        <v>30</v>
      </c>
      <c r="P1136" s="151">
        <v>30</v>
      </c>
      <c r="Q1136" s="151">
        <v>7</v>
      </c>
      <c r="R1136" s="151">
        <v>0</v>
      </c>
      <c r="S1136" s="152">
        <v>0.015</v>
      </c>
      <c r="T1136" s="153">
        <v>63856</v>
      </c>
      <c r="U1136" s="153">
        <v>941</v>
      </c>
      <c r="V1136" s="153">
        <v>924</v>
      </c>
      <c r="W1136" s="153">
        <v>0</v>
      </c>
      <c r="X1136" s="151">
        <v>810</v>
      </c>
      <c r="Y1136" s="154">
        <v>0.0147362816336758</v>
      </c>
      <c r="Z1136" s="154">
        <v>0.00977517106549365</v>
      </c>
      <c r="AA1136" s="154">
        <v>0.022181146025878</v>
      </c>
      <c r="AB1136" s="155">
        <v>0.0204778156996587</v>
      </c>
      <c r="AC1136" s="156">
        <v>-0.0124059749603844</v>
      </c>
      <c r="AD1136" s="157">
        <v>17357</v>
      </c>
      <c r="AE1136" s="158">
        <v>275</v>
      </c>
      <c r="AF1136" s="158">
        <v>0</v>
      </c>
      <c r="AG1136" s="158">
        <v>19469</v>
      </c>
      <c r="AH1136" s="158">
        <v>281</v>
      </c>
      <c r="AI1136" s="158">
        <v>0</v>
      </c>
      <c r="AJ1136" s="155">
        <v>0.0158437518004263</v>
      </c>
      <c r="AK1136" s="155">
        <v>0.0144332014998202</v>
      </c>
      <c r="AL1136" s="156">
        <v>0.00141055030060611</v>
      </c>
    </row>
    <row r="1137" ht="33" spans="1:38">
      <c r="A1137" s="166" t="s">
        <v>927</v>
      </c>
      <c r="B1137" s="167" t="s">
        <v>1831</v>
      </c>
      <c r="C1137" s="167" t="s">
        <v>960</v>
      </c>
      <c r="D1137" s="150">
        <v>5819</v>
      </c>
      <c r="E1137" s="150">
        <v>30</v>
      </c>
      <c r="F1137" s="150">
        <v>21</v>
      </c>
      <c r="G1137" s="150">
        <v>2</v>
      </c>
      <c r="H1137" s="150">
        <v>0</v>
      </c>
      <c r="I1137" s="151">
        <v>4794</v>
      </c>
      <c r="J1137" s="151">
        <v>44</v>
      </c>
      <c r="K1137" s="151">
        <v>44</v>
      </c>
      <c r="L1137" s="151">
        <v>0</v>
      </c>
      <c r="M1137" s="151">
        <v>0</v>
      </c>
      <c r="N1137" s="151">
        <v>3278</v>
      </c>
      <c r="O1137" s="151">
        <v>68</v>
      </c>
      <c r="P1137" s="151">
        <v>68</v>
      </c>
      <c r="Q1137" s="151">
        <v>30</v>
      </c>
      <c r="R1137" s="151">
        <v>0</v>
      </c>
      <c r="S1137" s="152">
        <v>0.015</v>
      </c>
      <c r="T1137" s="153">
        <v>116351</v>
      </c>
      <c r="U1137" s="153">
        <v>1280</v>
      </c>
      <c r="V1137" s="153">
        <v>1271</v>
      </c>
      <c r="W1137" s="153">
        <v>1</v>
      </c>
      <c r="X1137" s="151">
        <v>1125</v>
      </c>
      <c r="Y1137" s="154">
        <v>0.0109925999776538</v>
      </c>
      <c r="Z1137" s="154">
        <v>0.00515552500429627</v>
      </c>
      <c r="AA1137" s="154">
        <v>0.00917813934084272</v>
      </c>
      <c r="AB1137" s="155">
        <v>0.0207443563148261</v>
      </c>
      <c r="AC1137" s="156">
        <v>-0.00402261433654645</v>
      </c>
      <c r="AD1137" s="157">
        <v>32463</v>
      </c>
      <c r="AE1137" s="158">
        <v>430</v>
      </c>
      <c r="AF1137" s="158">
        <v>1</v>
      </c>
      <c r="AG1137" s="158">
        <v>35873</v>
      </c>
      <c r="AH1137" s="158">
        <v>342</v>
      </c>
      <c r="AI1137" s="158">
        <v>0</v>
      </c>
      <c r="AJ1137" s="155">
        <v>0.0132150448202569</v>
      </c>
      <c r="AK1137" s="155">
        <v>0.00953363253700555</v>
      </c>
      <c r="AL1137" s="156">
        <v>0.00368141228325136</v>
      </c>
    </row>
    <row r="1138" ht="33" spans="1:38">
      <c r="A1138" s="166" t="s">
        <v>927</v>
      </c>
      <c r="B1138" s="167" t="s">
        <v>1831</v>
      </c>
      <c r="C1138" s="167" t="s">
        <v>961</v>
      </c>
      <c r="D1138" s="150">
        <v>3368</v>
      </c>
      <c r="E1138" s="150">
        <v>45</v>
      </c>
      <c r="F1138" s="150">
        <v>21</v>
      </c>
      <c r="G1138" s="150">
        <v>5</v>
      </c>
      <c r="H1138" s="150">
        <v>0</v>
      </c>
      <c r="I1138" s="151">
        <v>2776</v>
      </c>
      <c r="J1138" s="151">
        <v>28</v>
      </c>
      <c r="K1138" s="151">
        <v>28</v>
      </c>
      <c r="L1138" s="151">
        <v>0</v>
      </c>
      <c r="M1138" s="151">
        <v>0</v>
      </c>
      <c r="N1138" s="151">
        <v>1732</v>
      </c>
      <c r="O1138" s="151">
        <v>41</v>
      </c>
      <c r="P1138" s="151">
        <v>41</v>
      </c>
      <c r="Q1138" s="151">
        <v>11</v>
      </c>
      <c r="R1138" s="151">
        <v>0</v>
      </c>
      <c r="S1138" s="152">
        <v>0.015</v>
      </c>
      <c r="T1138" s="153">
        <v>65617</v>
      </c>
      <c r="U1138" s="153">
        <v>820</v>
      </c>
      <c r="V1138" s="153">
        <v>795</v>
      </c>
      <c r="W1138" s="153">
        <v>0</v>
      </c>
      <c r="X1138" s="151">
        <v>705</v>
      </c>
      <c r="Y1138" s="154">
        <v>0.0124967615099745</v>
      </c>
      <c r="Z1138" s="154">
        <v>0.0133610451306413</v>
      </c>
      <c r="AA1138" s="154">
        <v>0.0100864553314121</v>
      </c>
      <c r="AB1138" s="155">
        <v>0.0236720554272517</v>
      </c>
      <c r="AC1138" s="156">
        <v>0.00327458979922923</v>
      </c>
      <c r="AD1138" s="157">
        <v>18724</v>
      </c>
      <c r="AE1138" s="158">
        <v>263</v>
      </c>
      <c r="AF1138" s="158">
        <v>0</v>
      </c>
      <c r="AG1138" s="158">
        <v>19970</v>
      </c>
      <c r="AH1138" s="158">
        <v>196</v>
      </c>
      <c r="AI1138" s="158">
        <v>0</v>
      </c>
      <c r="AJ1138" s="155">
        <v>0.0140461439863277</v>
      </c>
      <c r="AK1138" s="155">
        <v>0.00981472208312469</v>
      </c>
      <c r="AL1138" s="156">
        <v>0.00423142190320302</v>
      </c>
    </row>
    <row r="1139" ht="33" spans="1:38">
      <c r="A1139" s="166" t="s">
        <v>927</v>
      </c>
      <c r="B1139" s="167" t="s">
        <v>1831</v>
      </c>
      <c r="C1139" s="167" t="s">
        <v>962</v>
      </c>
      <c r="D1139" s="150">
        <v>5540</v>
      </c>
      <c r="E1139" s="150">
        <v>37</v>
      </c>
      <c r="F1139" s="150">
        <v>30</v>
      </c>
      <c r="G1139" s="150">
        <v>0</v>
      </c>
      <c r="H1139" s="150">
        <v>0</v>
      </c>
      <c r="I1139" s="151">
        <v>4531</v>
      </c>
      <c r="J1139" s="151">
        <v>57</v>
      </c>
      <c r="K1139" s="151">
        <v>57</v>
      </c>
      <c r="L1139" s="151">
        <v>1</v>
      </c>
      <c r="M1139" s="151">
        <v>0</v>
      </c>
      <c r="N1139" s="151">
        <v>3185</v>
      </c>
      <c r="O1139" s="151">
        <v>67</v>
      </c>
      <c r="P1139" s="151">
        <v>67</v>
      </c>
      <c r="Q1139" s="151">
        <v>9</v>
      </c>
      <c r="R1139" s="151">
        <v>0</v>
      </c>
      <c r="S1139" s="152">
        <v>0.015</v>
      </c>
      <c r="T1139" s="153">
        <v>112284</v>
      </c>
      <c r="U1139" s="153">
        <v>1706</v>
      </c>
      <c r="V1139" s="153">
        <v>1699</v>
      </c>
      <c r="W1139" s="153">
        <v>0</v>
      </c>
      <c r="X1139" s="151">
        <v>1529</v>
      </c>
      <c r="Y1139" s="154">
        <v>0.0151936161875245</v>
      </c>
      <c r="Z1139" s="154">
        <v>0.00667870036101083</v>
      </c>
      <c r="AA1139" s="154">
        <v>0.0125800044140366</v>
      </c>
      <c r="AB1139" s="155">
        <v>0.0210361067503925</v>
      </c>
      <c r="AC1139" s="156">
        <v>-0.00590130405302581</v>
      </c>
      <c r="AD1139" s="157">
        <v>31726</v>
      </c>
      <c r="AE1139" s="158">
        <v>508</v>
      </c>
      <c r="AF1139" s="158">
        <v>0</v>
      </c>
      <c r="AG1139" s="158">
        <v>34301</v>
      </c>
      <c r="AH1139" s="158">
        <v>508</v>
      </c>
      <c r="AI1139" s="158">
        <v>0</v>
      </c>
      <c r="AJ1139" s="155">
        <v>0.0160121036373952</v>
      </c>
      <c r="AK1139" s="155">
        <v>0.0148100638465351</v>
      </c>
      <c r="AL1139" s="156">
        <v>0.00120203979086011</v>
      </c>
    </row>
    <row r="1140" ht="33" spans="1:38">
      <c r="A1140" s="166" t="s">
        <v>927</v>
      </c>
      <c r="B1140" s="167" t="s">
        <v>1829</v>
      </c>
      <c r="C1140" s="167" t="s">
        <v>963</v>
      </c>
      <c r="D1140" s="150">
        <v>3667</v>
      </c>
      <c r="E1140" s="150">
        <v>111</v>
      </c>
      <c r="F1140" s="150">
        <v>73</v>
      </c>
      <c r="G1140" s="150">
        <v>0</v>
      </c>
      <c r="H1140" s="150">
        <v>0</v>
      </c>
      <c r="I1140" s="151">
        <v>4374</v>
      </c>
      <c r="J1140" s="151">
        <v>143</v>
      </c>
      <c r="K1140" s="151">
        <v>143</v>
      </c>
      <c r="L1140" s="151">
        <v>31</v>
      </c>
      <c r="M1140" s="151">
        <v>0</v>
      </c>
      <c r="N1140" s="151">
        <v>2205</v>
      </c>
      <c r="O1140" s="151">
        <v>103</v>
      </c>
      <c r="P1140" s="151">
        <v>103</v>
      </c>
      <c r="Q1140" s="151">
        <v>26</v>
      </c>
      <c r="R1140" s="151">
        <v>0</v>
      </c>
      <c r="S1140" s="152">
        <v>0.015</v>
      </c>
      <c r="T1140" s="153">
        <v>87491</v>
      </c>
      <c r="U1140" s="153">
        <v>2703</v>
      </c>
      <c r="V1140" s="153">
        <v>2663</v>
      </c>
      <c r="W1140" s="153">
        <v>0</v>
      </c>
      <c r="X1140" s="151">
        <v>2350</v>
      </c>
      <c r="Y1140" s="154">
        <v>0.0308946063023625</v>
      </c>
      <c r="Z1140" s="154">
        <v>0.0302699754567767</v>
      </c>
      <c r="AA1140" s="154">
        <v>0.0326931870141747</v>
      </c>
      <c r="AB1140" s="155">
        <v>0.0467120181405896</v>
      </c>
      <c r="AC1140" s="156">
        <v>-0.00242321155739801</v>
      </c>
      <c r="AD1140" s="157">
        <v>23437</v>
      </c>
      <c r="AE1140" s="158">
        <v>756</v>
      </c>
      <c r="AF1140" s="158">
        <v>0</v>
      </c>
      <c r="AG1140" s="158">
        <v>27468</v>
      </c>
      <c r="AH1140" s="158">
        <v>858</v>
      </c>
      <c r="AI1140" s="158">
        <v>0</v>
      </c>
      <c r="AJ1140" s="155">
        <v>0.0322566881426804</v>
      </c>
      <c r="AK1140" s="155">
        <v>0.0312363477501092</v>
      </c>
      <c r="AL1140" s="156">
        <v>0.00102034039257116</v>
      </c>
    </row>
    <row r="1141" ht="33" spans="1:38">
      <c r="A1141" s="166" t="s">
        <v>927</v>
      </c>
      <c r="B1141" s="167" t="s">
        <v>1829</v>
      </c>
      <c r="C1141" s="167" t="s">
        <v>964</v>
      </c>
      <c r="D1141" s="150">
        <v>2318</v>
      </c>
      <c r="E1141" s="150">
        <v>60</v>
      </c>
      <c r="F1141" s="150">
        <v>43</v>
      </c>
      <c r="G1141" s="150">
        <v>0</v>
      </c>
      <c r="H1141" s="150">
        <v>0</v>
      </c>
      <c r="I1141" s="151">
        <v>2455</v>
      </c>
      <c r="J1141" s="151">
        <v>87</v>
      </c>
      <c r="K1141" s="151">
        <v>87</v>
      </c>
      <c r="L1141" s="151">
        <v>9</v>
      </c>
      <c r="M1141" s="151">
        <v>0</v>
      </c>
      <c r="N1141" s="151">
        <v>1252</v>
      </c>
      <c r="O1141" s="151">
        <v>64</v>
      </c>
      <c r="P1141" s="151">
        <v>64</v>
      </c>
      <c r="Q1141" s="151">
        <v>19</v>
      </c>
      <c r="R1141" s="151">
        <v>0</v>
      </c>
      <c r="S1141" s="152">
        <v>0.015</v>
      </c>
      <c r="T1141" s="153">
        <v>52460</v>
      </c>
      <c r="U1141" s="153">
        <v>1725</v>
      </c>
      <c r="V1141" s="153">
        <v>1706</v>
      </c>
      <c r="W1141" s="153">
        <v>0</v>
      </c>
      <c r="X1141" s="151">
        <v>1517</v>
      </c>
      <c r="Y1141" s="154">
        <v>0.0328821959588258</v>
      </c>
      <c r="Z1141" s="154">
        <v>0.0258843830888697</v>
      </c>
      <c r="AA1141" s="154">
        <v>0.0354378818737271</v>
      </c>
      <c r="AB1141" s="155">
        <v>0.0511182108626198</v>
      </c>
      <c r="AC1141" s="156">
        <v>-0.00955349878485737</v>
      </c>
      <c r="AD1141" s="157">
        <v>14115</v>
      </c>
      <c r="AE1141" s="158">
        <v>503</v>
      </c>
      <c r="AF1141" s="158">
        <v>0</v>
      </c>
      <c r="AG1141" s="158">
        <v>16614</v>
      </c>
      <c r="AH1141" s="158">
        <v>523</v>
      </c>
      <c r="AI1141" s="158">
        <v>0</v>
      </c>
      <c r="AJ1141" s="155">
        <v>0.0356358483882395</v>
      </c>
      <c r="AK1141" s="155">
        <v>0.031479475141447</v>
      </c>
      <c r="AL1141" s="156">
        <v>0.00415637324679249</v>
      </c>
    </row>
    <row r="1142" ht="33" spans="1:38">
      <c r="A1142" s="166" t="s">
        <v>927</v>
      </c>
      <c r="B1142" s="167" t="s">
        <v>1829</v>
      </c>
      <c r="C1142" s="167" t="s">
        <v>965</v>
      </c>
      <c r="D1142" s="150">
        <v>0</v>
      </c>
      <c r="E1142" s="150">
        <v>0</v>
      </c>
      <c r="F1142" s="150">
        <v>0</v>
      </c>
      <c r="G1142" s="150">
        <v>0</v>
      </c>
      <c r="H1142" s="150">
        <v>0</v>
      </c>
      <c r="I1142" s="151">
        <v>0</v>
      </c>
      <c r="J1142" s="151">
        <v>0</v>
      </c>
      <c r="K1142" s="151">
        <v>0</v>
      </c>
      <c r="L1142" s="151">
        <v>0</v>
      </c>
      <c r="M1142" s="151">
        <v>0</v>
      </c>
      <c r="N1142" s="151">
        <v>0</v>
      </c>
      <c r="O1142" s="151">
        <v>0</v>
      </c>
      <c r="P1142" s="151">
        <v>0</v>
      </c>
      <c r="Q1142" s="151">
        <v>0</v>
      </c>
      <c r="R1142" s="151">
        <v>0</v>
      </c>
      <c r="S1142" s="152">
        <v>0.015</v>
      </c>
      <c r="T1142" s="153">
        <v>0</v>
      </c>
      <c r="U1142" s="153">
        <v>3</v>
      </c>
      <c r="V1142" s="153">
        <v>3</v>
      </c>
      <c r="W1142" s="153">
        <v>0</v>
      </c>
      <c r="X1142" s="151">
        <v>3</v>
      </c>
      <c r="Y1142" s="154">
        <v>0</v>
      </c>
      <c r="Z1142" s="154">
        <v>0</v>
      </c>
      <c r="AA1142" s="154">
        <v>0</v>
      </c>
      <c r="AB1142" s="155">
        <v>0</v>
      </c>
      <c r="AC1142" s="156">
        <v>0</v>
      </c>
      <c r="AD1142" s="157">
        <v>0</v>
      </c>
      <c r="AE1142" s="158">
        <v>1</v>
      </c>
      <c r="AF1142" s="158">
        <v>0</v>
      </c>
      <c r="AG1142" s="158">
        <v>0</v>
      </c>
      <c r="AH1142" s="158">
        <v>1</v>
      </c>
      <c r="AI1142" s="158">
        <v>0</v>
      </c>
      <c r="AJ1142" s="155">
        <v>0</v>
      </c>
      <c r="AK1142" s="155">
        <v>0</v>
      </c>
      <c r="AL1142" s="156">
        <v>0</v>
      </c>
    </row>
    <row r="1143" ht="33" spans="1:38">
      <c r="A1143" s="166" t="s">
        <v>927</v>
      </c>
      <c r="B1143" s="167" t="s">
        <v>1829</v>
      </c>
      <c r="C1143" s="167" t="s">
        <v>966</v>
      </c>
      <c r="D1143" s="150">
        <v>4625</v>
      </c>
      <c r="E1143" s="150">
        <v>72</v>
      </c>
      <c r="F1143" s="150">
        <v>45</v>
      </c>
      <c r="G1143" s="150">
        <v>1</v>
      </c>
      <c r="H1143" s="150">
        <v>0</v>
      </c>
      <c r="I1143" s="151">
        <v>4662</v>
      </c>
      <c r="J1143" s="151">
        <v>63</v>
      </c>
      <c r="K1143" s="151">
        <v>63</v>
      </c>
      <c r="L1143" s="151">
        <v>5</v>
      </c>
      <c r="M1143" s="151">
        <v>0</v>
      </c>
      <c r="N1143" s="151">
        <v>2536</v>
      </c>
      <c r="O1143" s="151">
        <v>95</v>
      </c>
      <c r="P1143" s="151">
        <v>95</v>
      </c>
      <c r="Q1143" s="151">
        <v>62</v>
      </c>
      <c r="R1143" s="151">
        <v>0</v>
      </c>
      <c r="S1143" s="152">
        <v>0.015</v>
      </c>
      <c r="T1143" s="153">
        <v>89636</v>
      </c>
      <c r="U1143" s="153">
        <v>1928</v>
      </c>
      <c r="V1143" s="153">
        <v>1901</v>
      </c>
      <c r="W1143" s="153">
        <v>5</v>
      </c>
      <c r="X1143" s="151">
        <v>1725</v>
      </c>
      <c r="Y1143" s="154">
        <v>0.0214534338881699</v>
      </c>
      <c r="Z1143" s="154">
        <v>0.0155675675675676</v>
      </c>
      <c r="AA1143" s="154">
        <v>0.0135135135135135</v>
      </c>
      <c r="AB1143" s="155">
        <v>0.0374605678233439</v>
      </c>
      <c r="AC1143" s="156">
        <v>0.00205405405405405</v>
      </c>
      <c r="AD1143" s="157">
        <v>25995</v>
      </c>
      <c r="AE1143" s="158">
        <v>575</v>
      </c>
      <c r="AF1143" s="158">
        <v>0</v>
      </c>
      <c r="AG1143" s="158">
        <v>29402</v>
      </c>
      <c r="AH1143" s="158">
        <v>627</v>
      </c>
      <c r="AI1143" s="158">
        <v>2</v>
      </c>
      <c r="AJ1143" s="155">
        <v>0.0221196383919985</v>
      </c>
      <c r="AK1143" s="155">
        <v>0.0212570573430379</v>
      </c>
      <c r="AL1143" s="156">
        <v>0.000862581048960573</v>
      </c>
    </row>
    <row r="1144" ht="33" spans="1:38">
      <c r="A1144" s="166" t="s">
        <v>927</v>
      </c>
      <c r="B1144" s="167" t="s">
        <v>1829</v>
      </c>
      <c r="C1144" s="167" t="s">
        <v>967</v>
      </c>
      <c r="D1144" s="150">
        <v>2801</v>
      </c>
      <c r="E1144" s="150">
        <v>58</v>
      </c>
      <c r="F1144" s="150">
        <v>44</v>
      </c>
      <c r="G1144" s="150">
        <v>0</v>
      </c>
      <c r="H1144" s="150">
        <v>0</v>
      </c>
      <c r="I1144" s="151">
        <v>2972</v>
      </c>
      <c r="J1144" s="151">
        <v>65</v>
      </c>
      <c r="K1144" s="151">
        <v>62</v>
      </c>
      <c r="L1144" s="151">
        <v>7</v>
      </c>
      <c r="M1144" s="151">
        <v>0</v>
      </c>
      <c r="N1144" s="151">
        <v>1439</v>
      </c>
      <c r="O1144" s="151">
        <v>55</v>
      </c>
      <c r="P1144" s="151">
        <v>55</v>
      </c>
      <c r="Q1144" s="151">
        <v>33</v>
      </c>
      <c r="R1144" s="151">
        <v>0</v>
      </c>
      <c r="S1144" s="152">
        <v>0.015</v>
      </c>
      <c r="T1144" s="153">
        <v>57192</v>
      </c>
      <c r="U1144" s="153">
        <v>1402</v>
      </c>
      <c r="V1144" s="153">
        <v>1384</v>
      </c>
      <c r="W1144" s="153">
        <v>3</v>
      </c>
      <c r="X1144" s="151">
        <v>1233</v>
      </c>
      <c r="Y1144" s="154">
        <v>0.0244614631416981</v>
      </c>
      <c r="Z1144" s="154">
        <v>0.020706890396287</v>
      </c>
      <c r="AA1144" s="154">
        <v>0.0218707940780619</v>
      </c>
      <c r="AB1144" s="155">
        <v>0.0382209867963864</v>
      </c>
      <c r="AC1144" s="156">
        <v>-0.00116390368177487</v>
      </c>
      <c r="AD1144" s="157">
        <v>15949</v>
      </c>
      <c r="AE1144" s="158">
        <v>430</v>
      </c>
      <c r="AF1144" s="158">
        <v>1</v>
      </c>
      <c r="AG1144" s="158">
        <v>18196</v>
      </c>
      <c r="AH1144" s="158">
        <v>433</v>
      </c>
      <c r="AI1144" s="158">
        <v>0</v>
      </c>
      <c r="AJ1144" s="155">
        <v>0.0268982381340523</v>
      </c>
      <c r="AK1144" s="155">
        <v>0.0237964387777534</v>
      </c>
      <c r="AL1144" s="156">
        <v>0.00310179935629894</v>
      </c>
    </row>
    <row r="1145" ht="33" spans="1:38">
      <c r="A1145" s="166" t="s">
        <v>927</v>
      </c>
      <c r="B1145" s="167" t="s">
        <v>1829</v>
      </c>
      <c r="C1145" s="167" t="s">
        <v>968</v>
      </c>
      <c r="D1145" s="150">
        <v>0</v>
      </c>
      <c r="E1145" s="150">
        <v>0</v>
      </c>
      <c r="F1145" s="150">
        <v>0</v>
      </c>
      <c r="G1145" s="150">
        <v>0</v>
      </c>
      <c r="H1145" s="150">
        <v>0</v>
      </c>
      <c r="I1145" s="151">
        <v>0</v>
      </c>
      <c r="J1145" s="151">
        <v>0</v>
      </c>
      <c r="K1145" s="151">
        <v>0</v>
      </c>
      <c r="L1145" s="151">
        <v>0</v>
      </c>
      <c r="M1145" s="151">
        <v>0</v>
      </c>
      <c r="N1145" s="151">
        <v>0</v>
      </c>
      <c r="O1145" s="151">
        <v>0</v>
      </c>
      <c r="P1145" s="151">
        <v>0</v>
      </c>
      <c r="Q1145" s="151">
        <v>0</v>
      </c>
      <c r="R1145" s="151">
        <v>0</v>
      </c>
      <c r="S1145" s="152">
        <v>0.015</v>
      </c>
      <c r="T1145" s="153">
        <v>0</v>
      </c>
      <c r="U1145" s="153">
        <v>2</v>
      </c>
      <c r="V1145" s="153">
        <v>2</v>
      </c>
      <c r="W1145" s="153">
        <v>0</v>
      </c>
      <c r="X1145" s="151">
        <v>2</v>
      </c>
      <c r="Y1145" s="154">
        <v>0</v>
      </c>
      <c r="Z1145" s="154">
        <v>0</v>
      </c>
      <c r="AA1145" s="154">
        <v>0</v>
      </c>
      <c r="AB1145" s="155">
        <v>0</v>
      </c>
      <c r="AC1145" s="156">
        <v>0</v>
      </c>
      <c r="AD1145" s="157">
        <v>0</v>
      </c>
      <c r="AE1145" s="158">
        <v>1</v>
      </c>
      <c r="AF1145" s="158">
        <v>0</v>
      </c>
      <c r="AG1145" s="158">
        <v>0</v>
      </c>
      <c r="AH1145" s="158">
        <v>0</v>
      </c>
      <c r="AI1145" s="158">
        <v>0</v>
      </c>
      <c r="AJ1145" s="155">
        <v>0</v>
      </c>
      <c r="AK1145" s="155">
        <v>0</v>
      </c>
      <c r="AL1145" s="156">
        <v>0</v>
      </c>
    </row>
    <row r="1146" ht="33" spans="1:38">
      <c r="A1146" s="166" t="s">
        <v>927</v>
      </c>
      <c r="B1146" s="167" t="s">
        <v>1830</v>
      </c>
      <c r="C1146" s="167" t="s">
        <v>969</v>
      </c>
      <c r="D1146" s="150">
        <v>0</v>
      </c>
      <c r="E1146" s="150">
        <v>0</v>
      </c>
      <c r="F1146" s="150">
        <v>0</v>
      </c>
      <c r="G1146" s="150">
        <v>0</v>
      </c>
      <c r="H1146" s="150">
        <v>0</v>
      </c>
      <c r="I1146" s="151">
        <v>0</v>
      </c>
      <c r="J1146" s="151">
        <v>0</v>
      </c>
      <c r="K1146" s="151">
        <v>0</v>
      </c>
      <c r="L1146" s="151">
        <v>0</v>
      </c>
      <c r="M1146" s="151">
        <v>0</v>
      </c>
      <c r="N1146" s="151">
        <v>0</v>
      </c>
      <c r="O1146" s="151">
        <v>0</v>
      </c>
      <c r="P1146" s="151">
        <v>0</v>
      </c>
      <c r="Q1146" s="151">
        <v>0</v>
      </c>
      <c r="R1146" s="151">
        <v>0</v>
      </c>
      <c r="S1146" s="152">
        <v>0.015</v>
      </c>
      <c r="T1146" s="153">
        <v>0</v>
      </c>
      <c r="U1146" s="153">
        <v>5</v>
      </c>
      <c r="V1146" s="153">
        <v>5</v>
      </c>
      <c r="W1146" s="153">
        <v>0</v>
      </c>
      <c r="X1146" s="151">
        <v>5</v>
      </c>
      <c r="Y1146" s="154">
        <v>0</v>
      </c>
      <c r="Z1146" s="154">
        <v>0</v>
      </c>
      <c r="AA1146" s="154">
        <v>0</v>
      </c>
      <c r="AB1146" s="155">
        <v>0</v>
      </c>
      <c r="AC1146" s="156">
        <v>0</v>
      </c>
      <c r="AD1146" s="157">
        <v>0</v>
      </c>
      <c r="AE1146" s="158">
        <v>1</v>
      </c>
      <c r="AF1146" s="158">
        <v>0</v>
      </c>
      <c r="AG1146" s="158">
        <v>0</v>
      </c>
      <c r="AH1146" s="158">
        <v>2</v>
      </c>
      <c r="AI1146" s="158">
        <v>0</v>
      </c>
      <c r="AJ1146" s="155">
        <v>0</v>
      </c>
      <c r="AK1146" s="155">
        <v>0</v>
      </c>
      <c r="AL1146" s="156">
        <v>0</v>
      </c>
    </row>
    <row r="1147" ht="33" spans="1:38">
      <c r="A1147" s="166" t="s">
        <v>927</v>
      </c>
      <c r="B1147" s="167" t="s">
        <v>1830</v>
      </c>
      <c r="C1147" s="167" t="s">
        <v>970</v>
      </c>
      <c r="D1147" s="150">
        <v>2134</v>
      </c>
      <c r="E1147" s="150">
        <v>47</v>
      </c>
      <c r="F1147" s="150">
        <v>33</v>
      </c>
      <c r="G1147" s="150">
        <v>3</v>
      </c>
      <c r="H1147" s="150">
        <v>0</v>
      </c>
      <c r="I1147" s="151">
        <v>2566</v>
      </c>
      <c r="J1147" s="151">
        <v>43</v>
      </c>
      <c r="K1147" s="151">
        <v>43</v>
      </c>
      <c r="L1147" s="151">
        <v>4</v>
      </c>
      <c r="M1147" s="151">
        <v>0</v>
      </c>
      <c r="N1147" s="151">
        <v>1373</v>
      </c>
      <c r="O1147" s="151">
        <v>33</v>
      </c>
      <c r="P1147" s="151">
        <v>33</v>
      </c>
      <c r="Q1147" s="151">
        <v>24</v>
      </c>
      <c r="R1147" s="151">
        <v>0</v>
      </c>
      <c r="S1147" s="152">
        <v>0.015</v>
      </c>
      <c r="T1147" s="153">
        <v>54429</v>
      </c>
      <c r="U1147" s="153">
        <v>927</v>
      </c>
      <c r="V1147" s="153">
        <v>913</v>
      </c>
      <c r="W1147" s="153">
        <v>0</v>
      </c>
      <c r="X1147" s="151">
        <v>824</v>
      </c>
      <c r="Y1147" s="154">
        <v>0.0170313619577799</v>
      </c>
      <c r="Z1147" s="154">
        <v>0.0220243673851921</v>
      </c>
      <c r="AA1147" s="154">
        <v>0.0167575993764614</v>
      </c>
      <c r="AB1147" s="155">
        <v>0.0240349599417334</v>
      </c>
      <c r="AC1147" s="156">
        <v>0.00526676800873071</v>
      </c>
      <c r="AD1147" s="157">
        <v>14831</v>
      </c>
      <c r="AE1147" s="158">
        <v>290</v>
      </c>
      <c r="AF1147" s="158">
        <v>0</v>
      </c>
      <c r="AG1147" s="158">
        <v>16217</v>
      </c>
      <c r="AH1147" s="158">
        <v>235</v>
      </c>
      <c r="AI1147" s="158">
        <v>0</v>
      </c>
      <c r="AJ1147" s="155">
        <v>0.0195536376508664</v>
      </c>
      <c r="AK1147" s="155">
        <v>0.0144909662699636</v>
      </c>
      <c r="AL1147" s="156">
        <v>0.00506267138090281</v>
      </c>
    </row>
    <row r="1148" ht="33" spans="1:38">
      <c r="A1148" s="166" t="s">
        <v>927</v>
      </c>
      <c r="B1148" s="167" t="s">
        <v>1830</v>
      </c>
      <c r="C1148" s="167" t="s">
        <v>971</v>
      </c>
      <c r="D1148" s="150">
        <v>3703</v>
      </c>
      <c r="E1148" s="150">
        <v>52</v>
      </c>
      <c r="F1148" s="150">
        <v>33</v>
      </c>
      <c r="G1148" s="150">
        <v>0</v>
      </c>
      <c r="H1148" s="150">
        <v>0</v>
      </c>
      <c r="I1148" s="151">
        <v>4290</v>
      </c>
      <c r="J1148" s="151">
        <v>38</v>
      </c>
      <c r="K1148" s="151">
        <v>38</v>
      </c>
      <c r="L1148" s="151">
        <v>1</v>
      </c>
      <c r="M1148" s="151">
        <v>0</v>
      </c>
      <c r="N1148" s="151">
        <v>2269</v>
      </c>
      <c r="O1148" s="151">
        <v>46</v>
      </c>
      <c r="P1148" s="151">
        <v>46</v>
      </c>
      <c r="Q1148" s="151">
        <v>22</v>
      </c>
      <c r="R1148" s="151">
        <v>0</v>
      </c>
      <c r="S1148" s="152">
        <v>0.015</v>
      </c>
      <c r="T1148" s="153">
        <v>88997</v>
      </c>
      <c r="U1148" s="153">
        <v>1026</v>
      </c>
      <c r="V1148" s="153">
        <v>1007</v>
      </c>
      <c r="W1148" s="153">
        <v>1</v>
      </c>
      <c r="X1148" s="151">
        <v>900</v>
      </c>
      <c r="Y1148" s="154">
        <v>0.0115172421542299</v>
      </c>
      <c r="Z1148" s="154">
        <v>0.0140426681069403</v>
      </c>
      <c r="AA1148" s="154">
        <v>0.00885780885780886</v>
      </c>
      <c r="AB1148" s="155">
        <v>0.0202732481269282</v>
      </c>
      <c r="AC1148" s="156">
        <v>0.00518485924913146</v>
      </c>
      <c r="AD1148" s="157">
        <v>24183</v>
      </c>
      <c r="AE1148" s="158">
        <v>315</v>
      </c>
      <c r="AF1148" s="158">
        <v>1</v>
      </c>
      <c r="AG1148" s="158">
        <v>26595</v>
      </c>
      <c r="AH1148" s="158">
        <v>305</v>
      </c>
      <c r="AI1148" s="158">
        <v>0</v>
      </c>
      <c r="AJ1148" s="155">
        <v>0.0129843278336021</v>
      </c>
      <c r="AK1148" s="155">
        <v>0.0114683211129912</v>
      </c>
      <c r="AL1148" s="156">
        <v>0.00151600672061095</v>
      </c>
    </row>
    <row r="1149" ht="33" spans="1:38">
      <c r="A1149" s="166" t="s">
        <v>927</v>
      </c>
      <c r="B1149" s="167" t="s">
        <v>1830</v>
      </c>
      <c r="C1149" s="167" t="s">
        <v>972</v>
      </c>
      <c r="D1149" s="150">
        <v>4653</v>
      </c>
      <c r="E1149" s="150">
        <v>33</v>
      </c>
      <c r="F1149" s="150">
        <v>17</v>
      </c>
      <c r="G1149" s="150">
        <v>0</v>
      </c>
      <c r="H1149" s="150">
        <v>0</v>
      </c>
      <c r="I1149" s="151">
        <v>5558</v>
      </c>
      <c r="J1149" s="151">
        <v>49</v>
      </c>
      <c r="K1149" s="151">
        <v>49</v>
      </c>
      <c r="L1149" s="151">
        <v>8</v>
      </c>
      <c r="M1149" s="151">
        <v>0</v>
      </c>
      <c r="N1149" s="151">
        <v>2864</v>
      </c>
      <c r="O1149" s="151">
        <v>26</v>
      </c>
      <c r="P1149" s="151">
        <v>26</v>
      </c>
      <c r="Q1149" s="151">
        <v>13</v>
      </c>
      <c r="R1149" s="151">
        <v>0</v>
      </c>
      <c r="S1149" s="152">
        <v>0.015</v>
      </c>
      <c r="T1149" s="153">
        <v>111214</v>
      </c>
      <c r="U1149" s="153">
        <v>1034</v>
      </c>
      <c r="V1149" s="153">
        <v>1018</v>
      </c>
      <c r="W1149" s="153">
        <v>1</v>
      </c>
      <c r="X1149" s="151">
        <v>929</v>
      </c>
      <c r="Y1149" s="154">
        <v>0.00928839894257917</v>
      </c>
      <c r="Z1149" s="154">
        <v>0.00709219858156028</v>
      </c>
      <c r="AA1149" s="154">
        <v>0.00881612090680101</v>
      </c>
      <c r="AB1149" s="155">
        <v>0.00907821229050279</v>
      </c>
      <c r="AC1149" s="156">
        <v>-0.00172392232524072</v>
      </c>
      <c r="AD1149" s="157">
        <v>30679</v>
      </c>
      <c r="AE1149" s="158">
        <v>314</v>
      </c>
      <c r="AF1149" s="158">
        <v>0</v>
      </c>
      <c r="AG1149" s="158">
        <v>34188</v>
      </c>
      <c r="AH1149" s="158">
        <v>275</v>
      </c>
      <c r="AI1149" s="158">
        <v>1</v>
      </c>
      <c r="AJ1149" s="155">
        <v>0.0102350141790802</v>
      </c>
      <c r="AK1149" s="155">
        <v>0.00801450801450801</v>
      </c>
      <c r="AL1149" s="156">
        <v>0.00222050616457214</v>
      </c>
    </row>
    <row r="1150" ht="33" spans="1:38">
      <c r="A1150" s="166" t="s">
        <v>927</v>
      </c>
      <c r="B1150" s="167" t="s">
        <v>1830</v>
      </c>
      <c r="C1150" s="167" t="s">
        <v>973</v>
      </c>
      <c r="D1150" s="150">
        <v>2278</v>
      </c>
      <c r="E1150" s="150">
        <v>28</v>
      </c>
      <c r="F1150" s="150">
        <v>21</v>
      </c>
      <c r="G1150" s="150">
        <v>0</v>
      </c>
      <c r="H1150" s="150">
        <v>0</v>
      </c>
      <c r="I1150" s="151">
        <v>2798</v>
      </c>
      <c r="J1150" s="151">
        <v>29</v>
      </c>
      <c r="K1150" s="151">
        <v>29</v>
      </c>
      <c r="L1150" s="151">
        <v>3</v>
      </c>
      <c r="M1150" s="151">
        <v>0</v>
      </c>
      <c r="N1150" s="151">
        <v>1379</v>
      </c>
      <c r="O1150" s="151">
        <v>13</v>
      </c>
      <c r="P1150" s="151">
        <v>13</v>
      </c>
      <c r="Q1150" s="151">
        <v>7</v>
      </c>
      <c r="R1150" s="151">
        <v>0</v>
      </c>
      <c r="S1150" s="152">
        <v>0.015</v>
      </c>
      <c r="T1150" s="153">
        <v>53192</v>
      </c>
      <c r="U1150" s="153">
        <v>436</v>
      </c>
      <c r="V1150" s="153">
        <v>429</v>
      </c>
      <c r="W1150" s="153">
        <v>0</v>
      </c>
      <c r="X1150" s="151">
        <v>373</v>
      </c>
      <c r="Y1150" s="154">
        <v>0.00819672131147541</v>
      </c>
      <c r="Z1150" s="154">
        <v>0.0122914837576822</v>
      </c>
      <c r="AA1150" s="154">
        <v>0.0103645461043603</v>
      </c>
      <c r="AB1150" s="155">
        <v>0.00942712110224801</v>
      </c>
      <c r="AC1150" s="156">
        <v>0.00192693765332192</v>
      </c>
      <c r="AD1150" s="157">
        <v>14829</v>
      </c>
      <c r="AE1150" s="158">
        <v>130</v>
      </c>
      <c r="AF1150" s="158">
        <v>0</v>
      </c>
      <c r="AG1150" s="158">
        <v>16261</v>
      </c>
      <c r="AH1150" s="158">
        <v>130</v>
      </c>
      <c r="AI1150" s="158">
        <v>0</v>
      </c>
      <c r="AJ1150" s="155">
        <v>0.00876660597477915</v>
      </c>
      <c r="AK1150" s="155">
        <v>0.00799458827870365</v>
      </c>
      <c r="AL1150" s="156">
        <v>0.000772017696075501</v>
      </c>
    </row>
    <row r="1151" ht="33" spans="1:38">
      <c r="A1151" s="166" t="s">
        <v>927</v>
      </c>
      <c r="B1151" s="167" t="s">
        <v>1830</v>
      </c>
      <c r="C1151" s="167" t="s">
        <v>974</v>
      </c>
      <c r="D1151" s="150">
        <v>4305</v>
      </c>
      <c r="E1151" s="150">
        <v>43</v>
      </c>
      <c r="F1151" s="150">
        <v>29</v>
      </c>
      <c r="G1151" s="150">
        <v>0</v>
      </c>
      <c r="H1151" s="150">
        <v>0</v>
      </c>
      <c r="I1151" s="151">
        <v>5211</v>
      </c>
      <c r="J1151" s="151">
        <v>56</v>
      </c>
      <c r="K1151" s="151">
        <v>56</v>
      </c>
      <c r="L1151" s="151">
        <v>11</v>
      </c>
      <c r="M1151" s="151">
        <v>0</v>
      </c>
      <c r="N1151" s="151">
        <v>2507</v>
      </c>
      <c r="O1151" s="151">
        <v>31</v>
      </c>
      <c r="P1151" s="151">
        <v>31</v>
      </c>
      <c r="Q1151" s="151">
        <v>20</v>
      </c>
      <c r="R1151" s="151">
        <v>0</v>
      </c>
      <c r="S1151" s="152">
        <v>0.015</v>
      </c>
      <c r="T1151" s="153">
        <v>104343</v>
      </c>
      <c r="U1151" s="153">
        <v>1126</v>
      </c>
      <c r="V1151" s="153">
        <v>1111</v>
      </c>
      <c r="W1151" s="153">
        <v>0</v>
      </c>
      <c r="X1151" s="151">
        <v>1011</v>
      </c>
      <c r="Y1151" s="154">
        <v>0.0107913324324583</v>
      </c>
      <c r="Z1151" s="154">
        <v>0.0099883855981417</v>
      </c>
      <c r="AA1151" s="154">
        <v>0.0107464977931299</v>
      </c>
      <c r="AB1151" s="155">
        <v>0.0123653769445552</v>
      </c>
      <c r="AC1151" s="156">
        <v>-0.000758112194988222</v>
      </c>
      <c r="AD1151" s="157">
        <v>28331</v>
      </c>
      <c r="AE1151" s="158">
        <v>347</v>
      </c>
      <c r="AF1151" s="158">
        <v>0</v>
      </c>
      <c r="AG1151" s="158">
        <v>31623</v>
      </c>
      <c r="AH1151" s="158">
        <v>303</v>
      </c>
      <c r="AI1151" s="158">
        <v>0</v>
      </c>
      <c r="AJ1151" s="155">
        <v>0.0122480674879108</v>
      </c>
      <c r="AK1151" s="155">
        <v>0.00958163362109857</v>
      </c>
      <c r="AL1151" s="156">
        <v>0.0026664338668122</v>
      </c>
    </row>
    <row r="1152" ht="33" spans="1:38">
      <c r="A1152" s="166" t="s">
        <v>927</v>
      </c>
      <c r="B1152" s="167" t="s">
        <v>1830</v>
      </c>
      <c r="C1152" s="167" t="s">
        <v>975</v>
      </c>
      <c r="D1152" s="150">
        <v>3193</v>
      </c>
      <c r="E1152" s="150">
        <v>52</v>
      </c>
      <c r="F1152" s="150">
        <v>32</v>
      </c>
      <c r="G1152" s="150">
        <v>2</v>
      </c>
      <c r="H1152" s="150">
        <v>0</v>
      </c>
      <c r="I1152" s="151">
        <v>3866</v>
      </c>
      <c r="J1152" s="151">
        <v>47</v>
      </c>
      <c r="K1152" s="151">
        <v>46</v>
      </c>
      <c r="L1152" s="151">
        <v>6</v>
      </c>
      <c r="M1152" s="151">
        <v>0</v>
      </c>
      <c r="N1152" s="151">
        <v>1906</v>
      </c>
      <c r="O1152" s="151">
        <v>36</v>
      </c>
      <c r="P1152" s="151">
        <v>36</v>
      </c>
      <c r="Q1152" s="151">
        <v>13</v>
      </c>
      <c r="R1152" s="151">
        <v>0</v>
      </c>
      <c r="S1152" s="152">
        <v>0.015</v>
      </c>
      <c r="T1152" s="153">
        <v>79689</v>
      </c>
      <c r="U1152" s="153">
        <v>1136</v>
      </c>
      <c r="V1152" s="153">
        <v>1115</v>
      </c>
      <c r="W1152" s="153">
        <v>0</v>
      </c>
      <c r="X1152" s="151">
        <v>1000</v>
      </c>
      <c r="Y1152" s="154">
        <v>0.014255417937231</v>
      </c>
      <c r="Z1152" s="154">
        <v>0.0162856248042593</v>
      </c>
      <c r="AA1152" s="154">
        <v>0.012157268494568</v>
      </c>
      <c r="AB1152" s="155">
        <v>0.018887722980063</v>
      </c>
      <c r="AC1152" s="156">
        <v>0.00412835630969129</v>
      </c>
      <c r="AD1152" s="157">
        <v>21144</v>
      </c>
      <c r="AE1152" s="158">
        <v>340</v>
      </c>
      <c r="AF1152" s="158">
        <v>0</v>
      </c>
      <c r="AG1152" s="158">
        <v>23829</v>
      </c>
      <c r="AH1152" s="158">
        <v>331</v>
      </c>
      <c r="AI1152" s="158">
        <v>0</v>
      </c>
      <c r="AJ1152" s="155">
        <v>0.0160802118804389</v>
      </c>
      <c r="AK1152" s="155">
        <v>0.0138906374585589</v>
      </c>
      <c r="AL1152" s="156">
        <v>0.00218957442188</v>
      </c>
    </row>
    <row r="1153" ht="33" spans="1:38">
      <c r="A1153" s="166" t="s">
        <v>927</v>
      </c>
      <c r="B1153" s="167" t="s">
        <v>1830</v>
      </c>
      <c r="C1153" s="167" t="s">
        <v>976</v>
      </c>
      <c r="D1153" s="150">
        <v>3039</v>
      </c>
      <c r="E1153" s="150">
        <v>27</v>
      </c>
      <c r="F1153" s="150">
        <v>19</v>
      </c>
      <c r="G1153" s="150">
        <v>1</v>
      </c>
      <c r="H1153" s="150">
        <v>0</v>
      </c>
      <c r="I1153" s="151">
        <v>3578</v>
      </c>
      <c r="J1153" s="151">
        <v>36</v>
      </c>
      <c r="K1153" s="151">
        <v>36</v>
      </c>
      <c r="L1153" s="151">
        <v>4</v>
      </c>
      <c r="M1153" s="151">
        <v>0</v>
      </c>
      <c r="N1153" s="151">
        <v>1784</v>
      </c>
      <c r="O1153" s="151">
        <v>24</v>
      </c>
      <c r="P1153" s="151">
        <v>24</v>
      </c>
      <c r="Q1153" s="151">
        <v>10</v>
      </c>
      <c r="R1153" s="151">
        <v>0</v>
      </c>
      <c r="S1153" s="152">
        <v>0.015</v>
      </c>
      <c r="T1153" s="153">
        <v>73216</v>
      </c>
      <c r="U1153" s="153">
        <v>778</v>
      </c>
      <c r="V1153" s="153">
        <v>770</v>
      </c>
      <c r="W1153" s="153">
        <v>1</v>
      </c>
      <c r="X1153" s="151">
        <v>690</v>
      </c>
      <c r="Y1153" s="154">
        <v>0.0106124344405594</v>
      </c>
      <c r="Z1153" s="154">
        <v>0.00888450148075025</v>
      </c>
      <c r="AA1153" s="154">
        <v>0.0100614868641699</v>
      </c>
      <c r="AB1153" s="155">
        <v>0.0134529147982063</v>
      </c>
      <c r="AC1153" s="156">
        <v>-0.00117698538341968</v>
      </c>
      <c r="AD1153" s="157">
        <v>19599</v>
      </c>
      <c r="AE1153" s="158">
        <v>214</v>
      </c>
      <c r="AF1153" s="158">
        <v>1</v>
      </c>
      <c r="AG1153" s="158">
        <v>22719</v>
      </c>
      <c r="AH1153" s="158">
        <v>259</v>
      </c>
      <c r="AI1153" s="158">
        <v>0</v>
      </c>
      <c r="AJ1153" s="155">
        <v>0.010867901423542</v>
      </c>
      <c r="AK1153" s="155">
        <v>0.0114001496544742</v>
      </c>
      <c r="AL1153" s="156">
        <v>-0.000532248230932212</v>
      </c>
    </row>
    <row r="1154" ht="33" spans="1:38">
      <c r="A1154" s="166" t="s">
        <v>927</v>
      </c>
      <c r="B1154" s="167" t="s">
        <v>1830</v>
      </c>
      <c r="C1154" s="167" t="s">
        <v>977</v>
      </c>
      <c r="D1154" s="150">
        <v>3932</v>
      </c>
      <c r="E1154" s="150">
        <v>84</v>
      </c>
      <c r="F1154" s="150">
        <v>60</v>
      </c>
      <c r="G1154" s="150">
        <v>1</v>
      </c>
      <c r="H1154" s="150">
        <v>0</v>
      </c>
      <c r="I1154" s="151">
        <v>5482</v>
      </c>
      <c r="J1154" s="151">
        <v>78</v>
      </c>
      <c r="K1154" s="151">
        <v>78</v>
      </c>
      <c r="L1154" s="151">
        <v>13</v>
      </c>
      <c r="M1154" s="151">
        <v>0</v>
      </c>
      <c r="N1154" s="151">
        <v>2892</v>
      </c>
      <c r="O1154" s="151">
        <v>88</v>
      </c>
      <c r="P1154" s="151">
        <v>87</v>
      </c>
      <c r="Q1154" s="151">
        <v>39</v>
      </c>
      <c r="R1154" s="151">
        <v>0</v>
      </c>
      <c r="S1154" s="152">
        <v>0.015</v>
      </c>
      <c r="T1154" s="153">
        <v>104722</v>
      </c>
      <c r="U1154" s="153">
        <v>1819</v>
      </c>
      <c r="V1154" s="153">
        <v>1794</v>
      </c>
      <c r="W1154" s="153">
        <v>4</v>
      </c>
      <c r="X1154" s="151">
        <v>1587</v>
      </c>
      <c r="Y1154" s="154">
        <v>0.0173316017646722</v>
      </c>
      <c r="Z1154" s="154">
        <v>0.0213631739572737</v>
      </c>
      <c r="AA1154" s="154">
        <v>0.0142283838015323</v>
      </c>
      <c r="AB1154" s="155">
        <v>0.0304287690179806</v>
      </c>
      <c r="AC1154" s="156">
        <v>0.00713479015574136</v>
      </c>
      <c r="AD1154" s="157">
        <v>28314</v>
      </c>
      <c r="AE1154" s="158">
        <v>551</v>
      </c>
      <c r="AF1154" s="158">
        <v>1</v>
      </c>
      <c r="AG1154" s="158">
        <v>31382</v>
      </c>
      <c r="AH1154" s="158">
        <v>536</v>
      </c>
      <c r="AI1154" s="158">
        <v>0</v>
      </c>
      <c r="AJ1154" s="155">
        <v>0.0194250194250194</v>
      </c>
      <c r="AK1154" s="155">
        <v>0.0170798546937735</v>
      </c>
      <c r="AL1154" s="156">
        <v>0.00234516473124592</v>
      </c>
    </row>
    <row r="1155" ht="33" spans="1:38">
      <c r="A1155" s="166" t="s">
        <v>927</v>
      </c>
      <c r="B1155" s="167" t="s">
        <v>1830</v>
      </c>
      <c r="C1155" s="167" t="s">
        <v>978</v>
      </c>
      <c r="D1155" s="150">
        <v>1835</v>
      </c>
      <c r="E1155" s="150">
        <v>22</v>
      </c>
      <c r="F1155" s="150">
        <v>17</v>
      </c>
      <c r="G1155" s="150">
        <v>0</v>
      </c>
      <c r="H1155" s="150">
        <v>0</v>
      </c>
      <c r="I1155" s="151">
        <v>2240</v>
      </c>
      <c r="J1155" s="151">
        <v>20</v>
      </c>
      <c r="K1155" s="151">
        <v>20</v>
      </c>
      <c r="L1155" s="151">
        <v>1</v>
      </c>
      <c r="M1155" s="151">
        <v>0</v>
      </c>
      <c r="N1155" s="151">
        <v>1198</v>
      </c>
      <c r="O1155" s="151">
        <v>12</v>
      </c>
      <c r="P1155" s="151">
        <v>12</v>
      </c>
      <c r="Q1155" s="151">
        <v>12</v>
      </c>
      <c r="R1155" s="151">
        <v>0</v>
      </c>
      <c r="S1155" s="152">
        <v>0.015</v>
      </c>
      <c r="T1155" s="153">
        <v>44294</v>
      </c>
      <c r="U1155" s="153">
        <v>453</v>
      </c>
      <c r="V1155" s="153">
        <v>448</v>
      </c>
      <c r="W1155" s="153">
        <v>0</v>
      </c>
      <c r="X1155" s="151">
        <v>411</v>
      </c>
      <c r="Y1155" s="154">
        <v>0.0102271187971283</v>
      </c>
      <c r="Z1155" s="154">
        <v>0.0119891008174387</v>
      </c>
      <c r="AA1155" s="154">
        <v>0.00892857142857143</v>
      </c>
      <c r="AB1155" s="155">
        <v>0.010016694490818</v>
      </c>
      <c r="AC1155" s="156">
        <v>0.00306052938886726</v>
      </c>
      <c r="AD1155" s="157">
        <v>12219</v>
      </c>
      <c r="AE1155" s="158">
        <v>123</v>
      </c>
      <c r="AF1155" s="158">
        <v>0</v>
      </c>
      <c r="AG1155" s="158">
        <v>13171</v>
      </c>
      <c r="AH1155" s="158">
        <v>115</v>
      </c>
      <c r="AI1155" s="158">
        <v>0</v>
      </c>
      <c r="AJ1155" s="155">
        <v>0.010066290203781</v>
      </c>
      <c r="AK1155" s="155">
        <v>0.00873130362159289</v>
      </c>
      <c r="AL1155" s="156">
        <v>0.0013349865821881</v>
      </c>
    </row>
    <row r="1156" ht="33" spans="1:38">
      <c r="A1156" s="166" t="s">
        <v>927</v>
      </c>
      <c r="B1156" s="167" t="s">
        <v>1830</v>
      </c>
      <c r="C1156" s="167" t="s">
        <v>979</v>
      </c>
      <c r="D1156" s="150">
        <v>2219</v>
      </c>
      <c r="E1156" s="150">
        <v>27</v>
      </c>
      <c r="F1156" s="150">
        <v>18</v>
      </c>
      <c r="G1156" s="150">
        <v>6</v>
      </c>
      <c r="H1156" s="150">
        <v>0</v>
      </c>
      <c r="I1156" s="151">
        <v>2675</v>
      </c>
      <c r="J1156" s="151">
        <v>30</v>
      </c>
      <c r="K1156" s="151">
        <v>30</v>
      </c>
      <c r="L1156" s="151">
        <v>2</v>
      </c>
      <c r="M1156" s="151">
        <v>0</v>
      </c>
      <c r="N1156" s="151">
        <v>1399</v>
      </c>
      <c r="O1156" s="151">
        <v>22</v>
      </c>
      <c r="P1156" s="151">
        <v>22</v>
      </c>
      <c r="Q1156" s="151">
        <v>17</v>
      </c>
      <c r="R1156" s="151">
        <v>0</v>
      </c>
      <c r="S1156" s="152">
        <v>0.015</v>
      </c>
      <c r="T1156" s="153">
        <v>54550</v>
      </c>
      <c r="U1156" s="153">
        <v>514</v>
      </c>
      <c r="V1156" s="153">
        <v>505</v>
      </c>
      <c r="W1156" s="153">
        <v>1</v>
      </c>
      <c r="X1156" s="151">
        <v>451</v>
      </c>
      <c r="Y1156" s="154">
        <v>0.00940421631530706</v>
      </c>
      <c r="Z1156" s="154">
        <v>0.0121676430824696</v>
      </c>
      <c r="AA1156" s="154">
        <v>0.011214953271028</v>
      </c>
      <c r="AB1156" s="155">
        <v>0.0157255182273052</v>
      </c>
      <c r="AC1156" s="156">
        <v>0.000952689811441544</v>
      </c>
      <c r="AD1156" s="157">
        <v>14846</v>
      </c>
      <c r="AE1156" s="158">
        <v>170</v>
      </c>
      <c r="AF1156" s="158">
        <v>1</v>
      </c>
      <c r="AG1156" s="158">
        <v>16577</v>
      </c>
      <c r="AH1156" s="158">
        <v>145</v>
      </c>
      <c r="AI1156" s="158">
        <v>0</v>
      </c>
      <c r="AJ1156" s="155">
        <v>0.0113835376532399</v>
      </c>
      <c r="AK1156" s="155">
        <v>0.00874705917837968</v>
      </c>
      <c r="AL1156" s="156">
        <v>0.00263647847486025</v>
      </c>
    </row>
    <row r="1157" ht="33" spans="1:38">
      <c r="A1157" s="166" t="s">
        <v>927</v>
      </c>
      <c r="B1157" s="167" t="s">
        <v>1831</v>
      </c>
      <c r="C1157" s="167" t="s">
        <v>980</v>
      </c>
      <c r="D1157" s="150">
        <v>3616</v>
      </c>
      <c r="E1157" s="150">
        <v>71</v>
      </c>
      <c r="F1157" s="150">
        <v>51</v>
      </c>
      <c r="G1157" s="150">
        <v>0</v>
      </c>
      <c r="H1157" s="150">
        <v>0</v>
      </c>
      <c r="I1157" s="151">
        <v>3315</v>
      </c>
      <c r="J1157" s="151">
        <v>83</v>
      </c>
      <c r="K1157" s="151">
        <v>82</v>
      </c>
      <c r="L1157" s="151">
        <v>1</v>
      </c>
      <c r="M1157" s="151">
        <v>1</v>
      </c>
      <c r="N1157" s="151">
        <v>2079</v>
      </c>
      <c r="O1157" s="151">
        <v>20</v>
      </c>
      <c r="P1157" s="151">
        <v>20</v>
      </c>
      <c r="Q1157" s="151">
        <v>3</v>
      </c>
      <c r="R1157" s="151">
        <v>0</v>
      </c>
      <c r="S1157" s="152">
        <v>0.015</v>
      </c>
      <c r="T1157" s="153">
        <v>75072</v>
      </c>
      <c r="U1157" s="153">
        <v>1412</v>
      </c>
      <c r="V1157" s="153">
        <v>1391</v>
      </c>
      <c r="W1157" s="153">
        <v>2</v>
      </c>
      <c r="X1157" s="151">
        <v>1212</v>
      </c>
      <c r="Y1157" s="154">
        <v>0.0187819693094629</v>
      </c>
      <c r="Z1157" s="154">
        <v>0.0196349557522124</v>
      </c>
      <c r="AA1157" s="154">
        <v>0.02473604826546</v>
      </c>
      <c r="AB1157" s="155">
        <v>0.00962000962000962</v>
      </c>
      <c r="AC1157" s="156">
        <v>-0.00510109251324764</v>
      </c>
      <c r="AD1157" s="157">
        <v>21272</v>
      </c>
      <c r="AE1157" s="158">
        <v>423</v>
      </c>
      <c r="AF1157" s="158">
        <v>1</v>
      </c>
      <c r="AG1157" s="158">
        <v>22826</v>
      </c>
      <c r="AH1157" s="158">
        <v>436</v>
      </c>
      <c r="AI1157" s="158">
        <v>0</v>
      </c>
      <c r="AJ1157" s="155">
        <v>0.019838285069575</v>
      </c>
      <c r="AK1157" s="155">
        <v>0.0191010251467625</v>
      </c>
      <c r="AL1157" s="156">
        <v>0.000737259922812563</v>
      </c>
    </row>
    <row r="1158" ht="33" spans="1:38">
      <c r="A1158" s="166" t="s">
        <v>927</v>
      </c>
      <c r="B1158" s="167" t="s">
        <v>1831</v>
      </c>
      <c r="C1158" s="167" t="s">
        <v>981</v>
      </c>
      <c r="D1158" s="150">
        <v>1600</v>
      </c>
      <c r="E1158" s="150">
        <v>16</v>
      </c>
      <c r="F1158" s="150">
        <v>13</v>
      </c>
      <c r="G1158" s="150">
        <v>0</v>
      </c>
      <c r="H1158" s="150">
        <v>0</v>
      </c>
      <c r="I1158" s="151">
        <v>1644</v>
      </c>
      <c r="J1158" s="151">
        <v>19</v>
      </c>
      <c r="K1158" s="151">
        <v>19</v>
      </c>
      <c r="L1158" s="151">
        <v>0</v>
      </c>
      <c r="M1158" s="151">
        <v>0</v>
      </c>
      <c r="N1158" s="151">
        <v>993</v>
      </c>
      <c r="O1158" s="151">
        <v>11</v>
      </c>
      <c r="P1158" s="151">
        <v>11</v>
      </c>
      <c r="Q1158" s="151">
        <v>5</v>
      </c>
      <c r="R1158" s="151">
        <v>0</v>
      </c>
      <c r="S1158" s="152">
        <v>0.015</v>
      </c>
      <c r="T1158" s="153">
        <v>36254</v>
      </c>
      <c r="U1158" s="153">
        <v>458</v>
      </c>
      <c r="V1158" s="153">
        <v>455</v>
      </c>
      <c r="W1158" s="153">
        <v>2</v>
      </c>
      <c r="X1158" s="151">
        <v>406</v>
      </c>
      <c r="Y1158" s="154">
        <v>0.012577922436145</v>
      </c>
      <c r="Z1158" s="154">
        <v>0.01</v>
      </c>
      <c r="AA1158" s="154">
        <v>0.0115571776155718</v>
      </c>
      <c r="AB1158" s="155">
        <v>0.0110775427995972</v>
      </c>
      <c r="AC1158" s="156">
        <v>-0.00155717761557178</v>
      </c>
      <c r="AD1158" s="157">
        <v>10101</v>
      </c>
      <c r="AE1158" s="158">
        <v>122</v>
      </c>
      <c r="AF1158" s="158">
        <v>0</v>
      </c>
      <c r="AG1158" s="158">
        <v>11304</v>
      </c>
      <c r="AH1158" s="158">
        <v>147</v>
      </c>
      <c r="AI1158" s="158">
        <v>0</v>
      </c>
      <c r="AJ1158" s="155">
        <v>0.0120780120780121</v>
      </c>
      <c r="AK1158" s="155">
        <v>0.0130042462845011</v>
      </c>
      <c r="AL1158" s="156">
        <v>-0.000926234206488984</v>
      </c>
    </row>
    <row r="1159" ht="33" spans="1:38">
      <c r="A1159" s="166" t="s">
        <v>927</v>
      </c>
      <c r="B1159" s="167" t="s">
        <v>1831</v>
      </c>
      <c r="C1159" s="167" t="s">
        <v>982</v>
      </c>
      <c r="D1159" s="150">
        <v>2945</v>
      </c>
      <c r="E1159" s="150">
        <v>35</v>
      </c>
      <c r="F1159" s="150">
        <v>29</v>
      </c>
      <c r="G1159" s="150">
        <v>0</v>
      </c>
      <c r="H1159" s="150">
        <v>0</v>
      </c>
      <c r="I1159" s="151">
        <v>2397</v>
      </c>
      <c r="J1159" s="151">
        <v>45</v>
      </c>
      <c r="K1159" s="151">
        <v>44</v>
      </c>
      <c r="L1159" s="151">
        <v>0</v>
      </c>
      <c r="M1159" s="151">
        <v>0</v>
      </c>
      <c r="N1159" s="151">
        <v>1621</v>
      </c>
      <c r="O1159" s="151">
        <v>31</v>
      </c>
      <c r="P1159" s="151">
        <v>31</v>
      </c>
      <c r="Q1159" s="151">
        <v>7</v>
      </c>
      <c r="R1159" s="151">
        <v>0</v>
      </c>
      <c r="S1159" s="152">
        <v>0.015</v>
      </c>
      <c r="T1159" s="153">
        <v>56910</v>
      </c>
      <c r="U1159" s="153">
        <v>922</v>
      </c>
      <c r="V1159" s="153">
        <v>914</v>
      </c>
      <c r="W1159" s="153">
        <v>6</v>
      </c>
      <c r="X1159" s="151">
        <v>774</v>
      </c>
      <c r="Y1159" s="154">
        <v>0.0160955895273238</v>
      </c>
      <c r="Z1159" s="154">
        <v>0.0118845500848896</v>
      </c>
      <c r="AA1159" s="154">
        <v>0.0187734668335419</v>
      </c>
      <c r="AB1159" s="155">
        <v>0.0191239975323874</v>
      </c>
      <c r="AC1159" s="156">
        <v>-0.00688891674865229</v>
      </c>
      <c r="AD1159" s="157">
        <v>16471</v>
      </c>
      <c r="AE1159" s="158">
        <v>275</v>
      </c>
      <c r="AF1159" s="158">
        <v>1</v>
      </c>
      <c r="AG1159" s="158">
        <v>17346</v>
      </c>
      <c r="AH1159" s="158">
        <v>262</v>
      </c>
      <c r="AI1159" s="158">
        <v>1</v>
      </c>
      <c r="AJ1159" s="155">
        <v>0.0166352984032542</v>
      </c>
      <c r="AK1159" s="155">
        <v>0.0150466966447596</v>
      </c>
      <c r="AL1159" s="156">
        <v>0.00158860175849461</v>
      </c>
    </row>
    <row r="1160" ht="33" spans="1:38">
      <c r="A1160" s="166" t="s">
        <v>927</v>
      </c>
      <c r="B1160" s="167" t="s">
        <v>1831</v>
      </c>
      <c r="C1160" s="167" t="s">
        <v>983</v>
      </c>
      <c r="D1160" s="150">
        <v>5804</v>
      </c>
      <c r="E1160" s="150">
        <v>124</v>
      </c>
      <c r="F1160" s="150">
        <v>94</v>
      </c>
      <c r="G1160" s="150">
        <v>0</v>
      </c>
      <c r="H1160" s="150">
        <v>0</v>
      </c>
      <c r="I1160" s="151">
        <v>6249</v>
      </c>
      <c r="J1160" s="151">
        <v>76</v>
      </c>
      <c r="K1160" s="151">
        <v>76</v>
      </c>
      <c r="L1160" s="151">
        <v>3</v>
      </c>
      <c r="M1160" s="151">
        <v>0</v>
      </c>
      <c r="N1160" s="151">
        <v>3652</v>
      </c>
      <c r="O1160" s="151">
        <v>86</v>
      </c>
      <c r="P1160" s="151">
        <v>86</v>
      </c>
      <c r="Q1160" s="151">
        <v>19</v>
      </c>
      <c r="R1160" s="151">
        <v>0</v>
      </c>
      <c r="S1160" s="152">
        <v>0.015</v>
      </c>
      <c r="T1160" s="153">
        <v>128106</v>
      </c>
      <c r="U1160" s="153">
        <v>2498</v>
      </c>
      <c r="V1160" s="153">
        <v>2466</v>
      </c>
      <c r="W1160" s="153">
        <v>26</v>
      </c>
      <c r="X1160" s="151">
        <v>2129</v>
      </c>
      <c r="Y1160" s="154">
        <v>0.0192965200693176</v>
      </c>
      <c r="Z1160" s="154">
        <v>0.0213645761543763</v>
      </c>
      <c r="AA1160" s="154">
        <v>0.0121619459113458</v>
      </c>
      <c r="AB1160" s="155">
        <v>0.0235487404162103</v>
      </c>
      <c r="AC1160" s="156">
        <v>0.00920263024303048</v>
      </c>
      <c r="AD1160" s="157">
        <v>36229</v>
      </c>
      <c r="AE1160" s="158">
        <v>762</v>
      </c>
      <c r="AF1160" s="158">
        <v>5</v>
      </c>
      <c r="AG1160" s="158">
        <v>39175</v>
      </c>
      <c r="AH1160" s="158">
        <v>770</v>
      </c>
      <c r="AI1160" s="158">
        <v>9</v>
      </c>
      <c r="AJ1160" s="155">
        <v>0.0208948632311132</v>
      </c>
      <c r="AK1160" s="155">
        <v>0.0194256541161455</v>
      </c>
      <c r="AL1160" s="156">
        <v>0.0014692091149677</v>
      </c>
    </row>
    <row r="1161" ht="33" spans="1:38">
      <c r="A1161" s="166" t="s">
        <v>927</v>
      </c>
      <c r="B1161" s="167" t="s">
        <v>1831</v>
      </c>
      <c r="C1161" s="167" t="s">
        <v>984</v>
      </c>
      <c r="D1161" s="150">
        <v>3387</v>
      </c>
      <c r="E1161" s="150">
        <v>34</v>
      </c>
      <c r="F1161" s="150">
        <v>26</v>
      </c>
      <c r="G1161" s="150">
        <v>1</v>
      </c>
      <c r="H1161" s="150">
        <v>0</v>
      </c>
      <c r="I1161" s="151">
        <v>2905</v>
      </c>
      <c r="J1161" s="151">
        <v>31</v>
      </c>
      <c r="K1161" s="151">
        <v>31</v>
      </c>
      <c r="L1161" s="151">
        <v>3</v>
      </c>
      <c r="M1161" s="151">
        <v>0</v>
      </c>
      <c r="N1161" s="151">
        <v>1906</v>
      </c>
      <c r="O1161" s="151">
        <v>23</v>
      </c>
      <c r="P1161" s="151">
        <v>23</v>
      </c>
      <c r="Q1161" s="151">
        <v>14</v>
      </c>
      <c r="R1161" s="151">
        <v>0</v>
      </c>
      <c r="S1161" s="152">
        <v>0.015</v>
      </c>
      <c r="T1161" s="153">
        <v>69477</v>
      </c>
      <c r="U1161" s="153">
        <v>869</v>
      </c>
      <c r="V1161" s="153">
        <v>861</v>
      </c>
      <c r="W1161" s="153">
        <v>0</v>
      </c>
      <c r="X1161" s="151">
        <v>787</v>
      </c>
      <c r="Y1161" s="154">
        <v>0.0125077363731882</v>
      </c>
      <c r="Z1161" s="154">
        <v>0.0100383820490109</v>
      </c>
      <c r="AA1161" s="154">
        <v>0.010671256454389</v>
      </c>
      <c r="AB1161" s="155">
        <v>0.0120671563483736</v>
      </c>
      <c r="AC1161" s="156">
        <v>-0.000632874405378061</v>
      </c>
      <c r="AD1161" s="157">
        <v>19658</v>
      </c>
      <c r="AE1161" s="158">
        <v>235</v>
      </c>
      <c r="AF1161" s="158">
        <v>0</v>
      </c>
      <c r="AG1161" s="158">
        <v>21340</v>
      </c>
      <c r="AH1161" s="158">
        <v>261</v>
      </c>
      <c r="AI1161" s="158">
        <v>0</v>
      </c>
      <c r="AJ1161" s="155">
        <v>0.0119544205921253</v>
      </c>
      <c r="AK1161" s="155">
        <v>0.0122305529522024</v>
      </c>
      <c r="AL1161" s="156">
        <v>-0.000276132360077093</v>
      </c>
    </row>
    <row r="1162" ht="33" spans="1:38">
      <c r="A1162" s="166" t="s">
        <v>927</v>
      </c>
      <c r="B1162" s="167" t="s">
        <v>1831</v>
      </c>
      <c r="C1162" s="167" t="s">
        <v>985</v>
      </c>
      <c r="D1162" s="150">
        <v>4425</v>
      </c>
      <c r="E1162" s="150">
        <v>36</v>
      </c>
      <c r="F1162" s="150">
        <v>27</v>
      </c>
      <c r="G1162" s="150">
        <v>0</v>
      </c>
      <c r="H1162" s="150">
        <v>0</v>
      </c>
      <c r="I1162" s="151">
        <v>3620</v>
      </c>
      <c r="J1162" s="151">
        <v>45</v>
      </c>
      <c r="K1162" s="151">
        <v>45</v>
      </c>
      <c r="L1162" s="151">
        <v>1</v>
      </c>
      <c r="M1162" s="151">
        <v>0</v>
      </c>
      <c r="N1162" s="151">
        <v>2306</v>
      </c>
      <c r="O1162" s="151">
        <v>47</v>
      </c>
      <c r="P1162" s="151">
        <v>47</v>
      </c>
      <c r="Q1162" s="151">
        <v>25</v>
      </c>
      <c r="R1162" s="151">
        <v>0</v>
      </c>
      <c r="S1162" s="152">
        <v>0.015</v>
      </c>
      <c r="T1162" s="153">
        <v>86850</v>
      </c>
      <c r="U1162" s="153">
        <v>1156</v>
      </c>
      <c r="V1162" s="153">
        <v>1147</v>
      </c>
      <c r="W1162" s="153">
        <v>0</v>
      </c>
      <c r="X1162" s="151">
        <v>1027</v>
      </c>
      <c r="Y1162" s="154">
        <v>0.0133103051237766</v>
      </c>
      <c r="Z1162" s="154">
        <v>0.00813559322033898</v>
      </c>
      <c r="AA1162" s="154">
        <v>0.0124309392265193</v>
      </c>
      <c r="AB1162" s="155">
        <v>0.0203816131830009</v>
      </c>
      <c r="AC1162" s="156">
        <v>-0.00429534600618035</v>
      </c>
      <c r="AD1162" s="157">
        <v>24530</v>
      </c>
      <c r="AE1162" s="158">
        <v>361</v>
      </c>
      <c r="AF1162" s="158">
        <v>0</v>
      </c>
      <c r="AG1162" s="158">
        <v>26918</v>
      </c>
      <c r="AH1162" s="158">
        <v>340</v>
      </c>
      <c r="AI1162" s="158">
        <v>0</v>
      </c>
      <c r="AJ1162" s="155">
        <v>0.0147166734610681</v>
      </c>
      <c r="AK1162" s="155">
        <v>0.0126309532654729</v>
      </c>
      <c r="AL1162" s="156">
        <v>0.00208572019559516</v>
      </c>
    </row>
    <row r="1163" ht="33" spans="1:38">
      <c r="A1163" s="166" t="s">
        <v>927</v>
      </c>
      <c r="B1163" s="167" t="s">
        <v>1831</v>
      </c>
      <c r="C1163" s="167" t="s">
        <v>986</v>
      </c>
      <c r="D1163" s="150">
        <v>5329</v>
      </c>
      <c r="E1163" s="150">
        <v>52</v>
      </c>
      <c r="F1163" s="150">
        <v>37</v>
      </c>
      <c r="G1163" s="150">
        <v>0</v>
      </c>
      <c r="H1163" s="150">
        <v>0</v>
      </c>
      <c r="I1163" s="151">
        <v>4502</v>
      </c>
      <c r="J1163" s="151">
        <v>60</v>
      </c>
      <c r="K1163" s="151">
        <v>60</v>
      </c>
      <c r="L1163" s="151">
        <v>0</v>
      </c>
      <c r="M1163" s="151">
        <v>0</v>
      </c>
      <c r="N1163" s="151">
        <v>2858</v>
      </c>
      <c r="O1163" s="151">
        <v>77</v>
      </c>
      <c r="P1163" s="151">
        <v>76</v>
      </c>
      <c r="Q1163" s="151">
        <v>20</v>
      </c>
      <c r="R1163" s="151">
        <v>0</v>
      </c>
      <c r="S1163" s="152">
        <v>0.015</v>
      </c>
      <c r="T1163" s="153">
        <v>108857</v>
      </c>
      <c r="U1163" s="153">
        <v>1407</v>
      </c>
      <c r="V1163" s="153">
        <v>1390</v>
      </c>
      <c r="W1163" s="153">
        <v>1</v>
      </c>
      <c r="X1163" s="151">
        <v>1211</v>
      </c>
      <c r="Y1163" s="154">
        <v>0.0129160274488549</v>
      </c>
      <c r="Z1163" s="154">
        <v>0.00975792831675737</v>
      </c>
      <c r="AA1163" s="154">
        <v>0.0133274100399822</v>
      </c>
      <c r="AB1163" s="155">
        <v>0.0269419174247726</v>
      </c>
      <c r="AC1163" s="156">
        <v>-0.00356948172322486</v>
      </c>
      <c r="AD1163" s="157">
        <v>30425</v>
      </c>
      <c r="AE1163" s="158">
        <v>396</v>
      </c>
      <c r="AF1163" s="158">
        <v>0</v>
      </c>
      <c r="AG1163" s="158">
        <v>33613</v>
      </c>
      <c r="AH1163" s="158">
        <v>372</v>
      </c>
      <c r="AI1163" s="158">
        <v>0</v>
      </c>
      <c r="AJ1163" s="155">
        <v>0.0130156121610518</v>
      </c>
      <c r="AK1163" s="155">
        <v>0.011067146639693</v>
      </c>
      <c r="AL1163" s="156">
        <v>0.00194846552135879</v>
      </c>
    </row>
    <row r="1164" ht="33" spans="1:38">
      <c r="A1164" s="166" t="s">
        <v>927</v>
      </c>
      <c r="B1164" s="167" t="s">
        <v>1831</v>
      </c>
      <c r="C1164" s="167" t="s">
        <v>987</v>
      </c>
      <c r="D1164" s="150">
        <v>3645</v>
      </c>
      <c r="E1164" s="150">
        <v>36</v>
      </c>
      <c r="F1164" s="150">
        <v>25</v>
      </c>
      <c r="G1164" s="150">
        <v>0</v>
      </c>
      <c r="H1164" s="150">
        <v>0</v>
      </c>
      <c r="I1164" s="151">
        <v>3137</v>
      </c>
      <c r="J1164" s="151">
        <v>52</v>
      </c>
      <c r="K1164" s="151">
        <v>52</v>
      </c>
      <c r="L1164" s="151">
        <v>0</v>
      </c>
      <c r="M1164" s="151">
        <v>0</v>
      </c>
      <c r="N1164" s="151">
        <v>2058</v>
      </c>
      <c r="O1164" s="151">
        <v>27</v>
      </c>
      <c r="P1164" s="151">
        <v>27</v>
      </c>
      <c r="Q1164" s="151">
        <v>1</v>
      </c>
      <c r="R1164" s="151">
        <v>0</v>
      </c>
      <c r="S1164" s="152">
        <v>0.015</v>
      </c>
      <c r="T1164" s="153">
        <v>77639</v>
      </c>
      <c r="U1164" s="153">
        <v>1004</v>
      </c>
      <c r="V1164" s="153">
        <v>993</v>
      </c>
      <c r="W1164" s="153">
        <v>2</v>
      </c>
      <c r="X1164" s="151">
        <v>850</v>
      </c>
      <c r="Y1164" s="154">
        <v>0.0129058849289661</v>
      </c>
      <c r="Z1164" s="154">
        <v>0.00987654320987654</v>
      </c>
      <c r="AA1164" s="154">
        <v>0.0165763468281798</v>
      </c>
      <c r="AB1164" s="155">
        <v>0.0131195335276968</v>
      </c>
      <c r="AC1164" s="156">
        <v>-0.00669980361830325</v>
      </c>
      <c r="AD1164" s="157">
        <v>21557</v>
      </c>
      <c r="AE1164" s="158">
        <v>323</v>
      </c>
      <c r="AF1164" s="158">
        <v>0</v>
      </c>
      <c r="AG1164" s="158">
        <v>23923</v>
      </c>
      <c r="AH1164" s="158">
        <v>278</v>
      </c>
      <c r="AI1164" s="158">
        <v>1</v>
      </c>
      <c r="AJ1164" s="155">
        <v>0.0149835320313587</v>
      </c>
      <c r="AK1164" s="155">
        <v>0.0115788153659658</v>
      </c>
      <c r="AL1164" s="156">
        <v>0.00340471666539292</v>
      </c>
    </row>
    <row r="1165" ht="33" spans="1:38">
      <c r="A1165" s="166" t="s">
        <v>927</v>
      </c>
      <c r="B1165" s="167" t="s">
        <v>1831</v>
      </c>
      <c r="C1165" s="167" t="s">
        <v>988</v>
      </c>
      <c r="D1165" s="150">
        <v>4224</v>
      </c>
      <c r="E1165" s="150">
        <v>34</v>
      </c>
      <c r="F1165" s="150">
        <v>25</v>
      </c>
      <c r="G1165" s="150">
        <v>0</v>
      </c>
      <c r="H1165" s="150">
        <v>0</v>
      </c>
      <c r="I1165" s="151">
        <v>3516</v>
      </c>
      <c r="J1165" s="151">
        <v>51</v>
      </c>
      <c r="K1165" s="151">
        <v>51</v>
      </c>
      <c r="L1165" s="151">
        <v>0</v>
      </c>
      <c r="M1165" s="151">
        <v>1</v>
      </c>
      <c r="N1165" s="151">
        <v>2475</v>
      </c>
      <c r="O1165" s="151">
        <v>61</v>
      </c>
      <c r="P1165" s="151">
        <v>61</v>
      </c>
      <c r="Q1165" s="151">
        <v>13</v>
      </c>
      <c r="R1165" s="151">
        <v>0</v>
      </c>
      <c r="S1165" s="152">
        <v>0.015</v>
      </c>
      <c r="T1165" s="153">
        <v>82344</v>
      </c>
      <c r="U1165" s="153">
        <v>1179</v>
      </c>
      <c r="V1165" s="153">
        <v>1170</v>
      </c>
      <c r="W1165" s="153">
        <v>2</v>
      </c>
      <c r="X1165" s="151">
        <v>1031</v>
      </c>
      <c r="Y1165" s="154">
        <v>0.0142936947440008</v>
      </c>
      <c r="Z1165" s="154">
        <v>0.00804924242424242</v>
      </c>
      <c r="AA1165" s="154">
        <v>0.0142207053469852</v>
      </c>
      <c r="AB1165" s="155">
        <v>0.0246464646464646</v>
      </c>
      <c r="AC1165" s="156">
        <v>-0.00617146292274279</v>
      </c>
      <c r="AD1165" s="157">
        <v>23877</v>
      </c>
      <c r="AE1165" s="158">
        <v>355</v>
      </c>
      <c r="AF1165" s="158">
        <v>1</v>
      </c>
      <c r="AG1165" s="158">
        <v>25043</v>
      </c>
      <c r="AH1165" s="158">
        <v>341</v>
      </c>
      <c r="AI1165" s="158">
        <v>0</v>
      </c>
      <c r="AJ1165" s="155">
        <v>0.014825983163714</v>
      </c>
      <c r="AK1165" s="155">
        <v>0.0136165794832887</v>
      </c>
      <c r="AL1165" s="156">
        <v>0.00120940368042529</v>
      </c>
    </row>
    <row r="1166" ht="33" spans="1:38">
      <c r="A1166" s="166" t="s">
        <v>927</v>
      </c>
      <c r="B1166" s="167" t="s">
        <v>1829</v>
      </c>
      <c r="C1166" s="167" t="s">
        <v>989</v>
      </c>
      <c r="D1166" s="150">
        <v>2757</v>
      </c>
      <c r="E1166" s="150">
        <v>36</v>
      </c>
      <c r="F1166" s="150">
        <v>29</v>
      </c>
      <c r="G1166" s="150">
        <v>0</v>
      </c>
      <c r="H1166" s="150">
        <v>0</v>
      </c>
      <c r="I1166" s="151">
        <v>2747</v>
      </c>
      <c r="J1166" s="151">
        <v>59</v>
      </c>
      <c r="K1166" s="151">
        <v>59</v>
      </c>
      <c r="L1166" s="151">
        <v>2</v>
      </c>
      <c r="M1166" s="151">
        <v>0</v>
      </c>
      <c r="N1166" s="151">
        <v>1463</v>
      </c>
      <c r="O1166" s="151">
        <v>27</v>
      </c>
      <c r="P1166" s="151">
        <v>27</v>
      </c>
      <c r="Q1166" s="151">
        <v>14</v>
      </c>
      <c r="R1166" s="151">
        <v>0</v>
      </c>
      <c r="S1166" s="152">
        <v>0.015</v>
      </c>
      <c r="T1166" s="153">
        <v>51696</v>
      </c>
      <c r="U1166" s="153">
        <v>1016</v>
      </c>
      <c r="V1166" s="153">
        <v>1009</v>
      </c>
      <c r="W1166" s="153">
        <v>0</v>
      </c>
      <c r="X1166" s="151">
        <v>898</v>
      </c>
      <c r="Y1166" s="154">
        <v>0.0196533580934695</v>
      </c>
      <c r="Z1166" s="154">
        <v>0.0130576713819369</v>
      </c>
      <c r="AA1166" s="154">
        <v>0.0214779759737896</v>
      </c>
      <c r="AB1166" s="155">
        <v>0.0184552289815448</v>
      </c>
      <c r="AC1166" s="156">
        <v>-0.0084203045918527</v>
      </c>
      <c r="AD1166" s="157">
        <v>16045</v>
      </c>
      <c r="AE1166" s="158">
        <v>307</v>
      </c>
      <c r="AF1166" s="158">
        <v>0</v>
      </c>
      <c r="AG1166" s="158">
        <v>16039</v>
      </c>
      <c r="AH1166" s="158">
        <v>278</v>
      </c>
      <c r="AI1166" s="158">
        <v>0</v>
      </c>
      <c r="AJ1166" s="155">
        <v>0.0191336865066999</v>
      </c>
      <c r="AK1166" s="155">
        <v>0.0173327514184176</v>
      </c>
      <c r="AL1166" s="156">
        <v>0.0018009350882823</v>
      </c>
    </row>
    <row r="1167" ht="33" spans="1:38">
      <c r="A1167" s="166" t="s">
        <v>927</v>
      </c>
      <c r="B1167" s="167" t="s">
        <v>1829</v>
      </c>
      <c r="C1167" s="167" t="s">
        <v>990</v>
      </c>
      <c r="D1167" s="150">
        <v>2261</v>
      </c>
      <c r="E1167" s="150">
        <v>24</v>
      </c>
      <c r="F1167" s="150">
        <v>18</v>
      </c>
      <c r="G1167" s="150">
        <v>0</v>
      </c>
      <c r="H1167" s="150">
        <v>0</v>
      </c>
      <c r="I1167" s="151">
        <v>2152</v>
      </c>
      <c r="J1167" s="151">
        <v>20</v>
      </c>
      <c r="K1167" s="151">
        <v>20</v>
      </c>
      <c r="L1167" s="151">
        <v>1</v>
      </c>
      <c r="M1167" s="151">
        <v>0</v>
      </c>
      <c r="N1167" s="151">
        <v>1158</v>
      </c>
      <c r="O1167" s="151">
        <v>16</v>
      </c>
      <c r="P1167" s="151">
        <v>16</v>
      </c>
      <c r="Q1167" s="151">
        <v>8</v>
      </c>
      <c r="R1167" s="151">
        <v>0</v>
      </c>
      <c r="S1167" s="152">
        <v>0.015</v>
      </c>
      <c r="T1167" s="153">
        <v>44745</v>
      </c>
      <c r="U1167" s="153">
        <v>542</v>
      </c>
      <c r="V1167" s="153">
        <v>536</v>
      </c>
      <c r="W1167" s="153">
        <v>0</v>
      </c>
      <c r="X1167" s="151">
        <v>488</v>
      </c>
      <c r="Y1167" s="154">
        <v>0.012113085260923</v>
      </c>
      <c r="Z1167" s="154">
        <v>0.0106147722246793</v>
      </c>
      <c r="AA1167" s="154">
        <v>0.00929368029739777</v>
      </c>
      <c r="AB1167" s="155">
        <v>0.0138169257340242</v>
      </c>
      <c r="AC1167" s="156">
        <v>0.00132109192728158</v>
      </c>
      <c r="AD1167" s="157">
        <v>12616</v>
      </c>
      <c r="AE1167" s="158">
        <v>142</v>
      </c>
      <c r="AF1167" s="158">
        <v>0</v>
      </c>
      <c r="AG1167" s="158">
        <v>14468</v>
      </c>
      <c r="AH1167" s="158">
        <v>182</v>
      </c>
      <c r="AI1167" s="158">
        <v>0</v>
      </c>
      <c r="AJ1167" s="155">
        <v>0.0112555485098288</v>
      </c>
      <c r="AK1167" s="155">
        <v>0.012579485761681</v>
      </c>
      <c r="AL1167" s="156">
        <v>-0.00132393725185216</v>
      </c>
    </row>
    <row r="1168" ht="33" spans="1:38">
      <c r="A1168" s="166" t="s">
        <v>927</v>
      </c>
      <c r="B1168" s="167" t="s">
        <v>1829</v>
      </c>
      <c r="C1168" s="167" t="s">
        <v>991</v>
      </c>
      <c r="D1168" s="150">
        <v>5896</v>
      </c>
      <c r="E1168" s="150">
        <v>73</v>
      </c>
      <c r="F1168" s="150">
        <v>54</v>
      </c>
      <c r="G1168" s="150">
        <v>0</v>
      </c>
      <c r="H1168" s="150">
        <v>0</v>
      </c>
      <c r="I1168" s="151">
        <v>5374</v>
      </c>
      <c r="J1168" s="151">
        <v>81</v>
      </c>
      <c r="K1168" s="151">
        <v>79</v>
      </c>
      <c r="L1168" s="151">
        <v>9</v>
      </c>
      <c r="M1168" s="151">
        <v>0</v>
      </c>
      <c r="N1168" s="151">
        <v>2975</v>
      </c>
      <c r="O1168" s="151">
        <v>44</v>
      </c>
      <c r="P1168" s="151">
        <v>44</v>
      </c>
      <c r="Q1168" s="151">
        <v>15</v>
      </c>
      <c r="R1168" s="151">
        <v>0</v>
      </c>
      <c r="S1168" s="152">
        <v>0.015</v>
      </c>
      <c r="T1168" s="153">
        <v>110370</v>
      </c>
      <c r="U1168" s="153">
        <v>1804</v>
      </c>
      <c r="V1168" s="153">
        <v>1783</v>
      </c>
      <c r="W1168" s="153">
        <v>0</v>
      </c>
      <c r="X1168" s="151">
        <v>1608</v>
      </c>
      <c r="Y1168" s="154">
        <v>0.0163450212920178</v>
      </c>
      <c r="Z1168" s="154">
        <v>0.0123812754409769</v>
      </c>
      <c r="AA1168" s="154">
        <v>0.0150725716412356</v>
      </c>
      <c r="AB1168" s="155">
        <v>0.0147899159663866</v>
      </c>
      <c r="AC1168" s="156">
        <v>-0.00269129620025865</v>
      </c>
      <c r="AD1168" s="157">
        <v>32964</v>
      </c>
      <c r="AE1168" s="158">
        <v>489</v>
      </c>
      <c r="AF1168" s="158">
        <v>0</v>
      </c>
      <c r="AG1168" s="158">
        <v>34763</v>
      </c>
      <c r="AH1168" s="158">
        <v>544</v>
      </c>
      <c r="AI1168" s="158">
        <v>0</v>
      </c>
      <c r="AJ1168" s="155">
        <v>0.0148343647615581</v>
      </c>
      <c r="AK1168" s="155">
        <v>0.0156488220234157</v>
      </c>
      <c r="AL1168" s="156">
        <v>-0.000814457261857636</v>
      </c>
    </row>
    <row r="1169" ht="33" spans="1:38">
      <c r="A1169" s="166" t="s">
        <v>927</v>
      </c>
      <c r="B1169" s="167" t="s">
        <v>1829</v>
      </c>
      <c r="C1169" s="167" t="s">
        <v>992</v>
      </c>
      <c r="D1169" s="150">
        <v>1763</v>
      </c>
      <c r="E1169" s="150">
        <v>21</v>
      </c>
      <c r="F1169" s="150">
        <v>18</v>
      </c>
      <c r="G1169" s="150">
        <v>0</v>
      </c>
      <c r="H1169" s="150">
        <v>0</v>
      </c>
      <c r="I1169" s="151">
        <v>1659</v>
      </c>
      <c r="J1169" s="151">
        <v>25</v>
      </c>
      <c r="K1169" s="151">
        <v>24</v>
      </c>
      <c r="L1169" s="151">
        <v>1</v>
      </c>
      <c r="M1169" s="151">
        <v>0</v>
      </c>
      <c r="N1169" s="151">
        <v>871</v>
      </c>
      <c r="O1169" s="151">
        <v>21</v>
      </c>
      <c r="P1169" s="151">
        <v>21</v>
      </c>
      <c r="Q1169" s="151">
        <v>9</v>
      </c>
      <c r="R1169" s="151">
        <v>0</v>
      </c>
      <c r="S1169" s="152">
        <v>0.015</v>
      </c>
      <c r="T1169" s="153">
        <v>33372</v>
      </c>
      <c r="U1169" s="153">
        <v>544</v>
      </c>
      <c r="V1169" s="153">
        <v>540</v>
      </c>
      <c r="W1169" s="153">
        <v>1</v>
      </c>
      <c r="X1169" s="151">
        <v>480</v>
      </c>
      <c r="Y1169" s="154">
        <v>0.0162711254944265</v>
      </c>
      <c r="Z1169" s="154">
        <v>0.0119115144639818</v>
      </c>
      <c r="AA1169" s="154">
        <v>0.0150693188667872</v>
      </c>
      <c r="AB1169" s="155">
        <v>0.0241102181400689</v>
      </c>
      <c r="AC1169" s="156">
        <v>-0.00315780440280537</v>
      </c>
      <c r="AD1169" s="157">
        <v>9697</v>
      </c>
      <c r="AE1169" s="158">
        <v>159</v>
      </c>
      <c r="AF1169" s="158">
        <v>0</v>
      </c>
      <c r="AG1169" s="158">
        <v>10586</v>
      </c>
      <c r="AH1169" s="158">
        <v>179</v>
      </c>
      <c r="AI1169" s="158">
        <v>1</v>
      </c>
      <c r="AJ1169" s="155">
        <v>0.0163968237599257</v>
      </c>
      <c r="AK1169" s="155">
        <v>0.0168146608728509</v>
      </c>
      <c r="AL1169" s="156">
        <v>-0.000417837112925187</v>
      </c>
    </row>
    <row r="1170" ht="33" spans="1:38">
      <c r="A1170" s="166" t="s">
        <v>927</v>
      </c>
      <c r="B1170" s="167" t="s">
        <v>1830</v>
      </c>
      <c r="C1170" s="167" t="s">
        <v>993</v>
      </c>
      <c r="D1170" s="150">
        <v>3462</v>
      </c>
      <c r="E1170" s="150">
        <v>31</v>
      </c>
      <c r="F1170" s="150">
        <v>24</v>
      </c>
      <c r="G1170" s="150">
        <v>0</v>
      </c>
      <c r="H1170" s="150">
        <v>0</v>
      </c>
      <c r="I1170" s="151">
        <v>4318</v>
      </c>
      <c r="J1170" s="151">
        <v>32</v>
      </c>
      <c r="K1170" s="151">
        <v>32</v>
      </c>
      <c r="L1170" s="151">
        <v>5</v>
      </c>
      <c r="M1170" s="151">
        <v>0</v>
      </c>
      <c r="N1170" s="151">
        <v>2366</v>
      </c>
      <c r="O1170" s="151">
        <v>69</v>
      </c>
      <c r="P1170" s="151">
        <v>69</v>
      </c>
      <c r="Q1170" s="151">
        <v>13</v>
      </c>
      <c r="R1170" s="151">
        <v>0</v>
      </c>
      <c r="S1170" s="152">
        <v>0.015</v>
      </c>
      <c r="T1170" s="153">
        <v>88529</v>
      </c>
      <c r="U1170" s="153">
        <v>1362</v>
      </c>
      <c r="V1170" s="153">
        <v>1355</v>
      </c>
      <c r="W1170" s="153">
        <v>3</v>
      </c>
      <c r="X1170" s="151">
        <v>1195</v>
      </c>
      <c r="Y1170" s="154">
        <v>0.0153509019643281</v>
      </c>
      <c r="Z1170" s="154">
        <v>0.00895436164067013</v>
      </c>
      <c r="AA1170" s="154">
        <v>0.00741083835108847</v>
      </c>
      <c r="AB1170" s="155">
        <v>0.0291631445477599</v>
      </c>
      <c r="AC1170" s="156">
        <v>0.00154352328958167</v>
      </c>
      <c r="AD1170" s="157">
        <v>24082</v>
      </c>
      <c r="AE1170" s="158">
        <v>372</v>
      </c>
      <c r="AF1170" s="158">
        <v>0</v>
      </c>
      <c r="AG1170" s="158">
        <v>27317</v>
      </c>
      <c r="AH1170" s="158">
        <v>422</v>
      </c>
      <c r="AI1170" s="158">
        <v>2</v>
      </c>
      <c r="AJ1170" s="155">
        <v>0.0154472219915289</v>
      </c>
      <c r="AK1170" s="155">
        <v>0.015375041183146</v>
      </c>
      <c r="AL1170" s="156">
        <v>7.2180808382916e-5</v>
      </c>
    </row>
    <row r="1171" ht="33" spans="1:38">
      <c r="A1171" s="166" t="s">
        <v>927</v>
      </c>
      <c r="B1171" s="167" t="s">
        <v>1830</v>
      </c>
      <c r="C1171" s="167" t="s">
        <v>994</v>
      </c>
      <c r="D1171" s="150">
        <v>4319</v>
      </c>
      <c r="E1171" s="150">
        <v>89</v>
      </c>
      <c r="F1171" s="150">
        <v>65</v>
      </c>
      <c r="G1171" s="150">
        <v>0</v>
      </c>
      <c r="H1171" s="150">
        <v>0</v>
      </c>
      <c r="I1171" s="151">
        <v>5922</v>
      </c>
      <c r="J1171" s="151">
        <v>68</v>
      </c>
      <c r="K1171" s="151">
        <v>67</v>
      </c>
      <c r="L1171" s="151">
        <v>0</v>
      </c>
      <c r="M1171" s="151">
        <v>0</v>
      </c>
      <c r="N1171" s="151">
        <v>3178</v>
      </c>
      <c r="O1171" s="151">
        <v>44</v>
      </c>
      <c r="P1171" s="151">
        <v>44</v>
      </c>
      <c r="Q1171" s="151">
        <v>15</v>
      </c>
      <c r="R1171" s="151">
        <v>0</v>
      </c>
      <c r="S1171" s="152">
        <v>0.015</v>
      </c>
      <c r="T1171" s="153">
        <v>113789</v>
      </c>
      <c r="U1171" s="153">
        <v>1456</v>
      </c>
      <c r="V1171" s="153">
        <v>1430</v>
      </c>
      <c r="W1171" s="153">
        <v>1</v>
      </c>
      <c r="X1171" s="151">
        <v>1229</v>
      </c>
      <c r="Y1171" s="154">
        <v>0.0127868247370132</v>
      </c>
      <c r="Z1171" s="154">
        <v>0.0206066219032183</v>
      </c>
      <c r="AA1171" s="154">
        <v>0.0114826072272881</v>
      </c>
      <c r="AB1171" s="155">
        <v>0.0138451856513531</v>
      </c>
      <c r="AC1171" s="156">
        <v>0.00912401467593026</v>
      </c>
      <c r="AD1171" s="157">
        <v>30919</v>
      </c>
      <c r="AE1171" s="158">
        <v>457</v>
      </c>
      <c r="AF1171" s="158">
        <v>0</v>
      </c>
      <c r="AG1171" s="158">
        <v>36312</v>
      </c>
      <c r="AH1171" s="158">
        <v>435</v>
      </c>
      <c r="AI1171" s="158">
        <v>1</v>
      </c>
      <c r="AJ1171" s="155">
        <v>0.014780555645396</v>
      </c>
      <c r="AK1171" s="155">
        <v>0.0119519717999559</v>
      </c>
      <c r="AL1171" s="156">
        <v>0.0028285838454401</v>
      </c>
    </row>
    <row r="1172" ht="33" spans="1:38">
      <c r="A1172" s="166" t="s">
        <v>927</v>
      </c>
      <c r="B1172" s="167" t="s">
        <v>1830</v>
      </c>
      <c r="C1172" s="167" t="s">
        <v>995</v>
      </c>
      <c r="D1172" s="150">
        <v>2077</v>
      </c>
      <c r="E1172" s="150">
        <v>33</v>
      </c>
      <c r="F1172" s="150">
        <v>26</v>
      </c>
      <c r="G1172" s="150">
        <v>1</v>
      </c>
      <c r="H1172" s="150">
        <v>0</v>
      </c>
      <c r="I1172" s="151">
        <v>2809</v>
      </c>
      <c r="J1172" s="151">
        <v>33</v>
      </c>
      <c r="K1172" s="151">
        <v>33</v>
      </c>
      <c r="L1172" s="151">
        <v>7</v>
      </c>
      <c r="M1172" s="151">
        <v>0</v>
      </c>
      <c r="N1172" s="151">
        <v>1608</v>
      </c>
      <c r="O1172" s="151">
        <v>33</v>
      </c>
      <c r="P1172" s="151">
        <v>33</v>
      </c>
      <c r="Q1172" s="151">
        <v>23</v>
      </c>
      <c r="R1172" s="151">
        <v>0</v>
      </c>
      <c r="S1172" s="152">
        <v>0.015</v>
      </c>
      <c r="T1172" s="153">
        <v>58637</v>
      </c>
      <c r="U1172" s="153">
        <v>1309</v>
      </c>
      <c r="V1172" s="153">
        <v>1302</v>
      </c>
      <c r="W1172" s="153">
        <v>0</v>
      </c>
      <c r="X1172" s="151">
        <v>1226</v>
      </c>
      <c r="Y1172" s="154">
        <v>0.0223237887340758</v>
      </c>
      <c r="Z1172" s="154">
        <v>0.0158883004333173</v>
      </c>
      <c r="AA1172" s="154">
        <v>0.011747953008188</v>
      </c>
      <c r="AB1172" s="155">
        <v>0.0205223880597015</v>
      </c>
      <c r="AC1172" s="156">
        <v>0.00414034742512932</v>
      </c>
      <c r="AD1172" s="157">
        <v>15544</v>
      </c>
      <c r="AE1172" s="158">
        <v>332</v>
      </c>
      <c r="AF1172" s="158">
        <v>0</v>
      </c>
      <c r="AG1172" s="158">
        <v>17995</v>
      </c>
      <c r="AH1172" s="158">
        <v>399</v>
      </c>
      <c r="AI1172" s="158">
        <v>0</v>
      </c>
      <c r="AJ1172" s="155">
        <v>0.021358723623263</v>
      </c>
      <c r="AK1172" s="155">
        <v>0.0221728257849403</v>
      </c>
      <c r="AL1172" s="156">
        <v>-0.000814102161677266</v>
      </c>
    </row>
    <row r="1173" ht="33" spans="1:38">
      <c r="A1173" s="166" t="s">
        <v>927</v>
      </c>
      <c r="B1173" s="167" t="s">
        <v>1830</v>
      </c>
      <c r="C1173" s="167" t="s">
        <v>996</v>
      </c>
      <c r="D1173" s="150">
        <v>3436</v>
      </c>
      <c r="E1173" s="150">
        <v>78</v>
      </c>
      <c r="F1173" s="150">
        <v>56</v>
      </c>
      <c r="G1173" s="150">
        <v>6</v>
      </c>
      <c r="H1173" s="150">
        <v>0</v>
      </c>
      <c r="I1173" s="151">
        <v>4249</v>
      </c>
      <c r="J1173" s="151">
        <v>60</v>
      </c>
      <c r="K1173" s="151">
        <v>60</v>
      </c>
      <c r="L1173" s="151">
        <v>14</v>
      </c>
      <c r="M1173" s="151">
        <v>0</v>
      </c>
      <c r="N1173" s="151">
        <v>2897</v>
      </c>
      <c r="O1173" s="151">
        <v>53</v>
      </c>
      <c r="P1173" s="151">
        <v>53</v>
      </c>
      <c r="Q1173" s="151">
        <v>37</v>
      </c>
      <c r="R1173" s="151">
        <v>0</v>
      </c>
      <c r="S1173" s="152">
        <v>0.015</v>
      </c>
      <c r="T1173" s="153">
        <v>89479</v>
      </c>
      <c r="U1173" s="153">
        <v>1752</v>
      </c>
      <c r="V1173" s="153">
        <v>1728</v>
      </c>
      <c r="W1173" s="153">
        <v>2</v>
      </c>
      <c r="X1173" s="151">
        <v>1589</v>
      </c>
      <c r="Y1173" s="154">
        <v>0.0195576615742241</v>
      </c>
      <c r="Z1173" s="154">
        <v>0.0227008149010477</v>
      </c>
      <c r="AA1173" s="154">
        <v>0.0141209696399153</v>
      </c>
      <c r="AB1173" s="155">
        <v>0.0182947877114256</v>
      </c>
      <c r="AC1173" s="156">
        <v>0.00857984526113246</v>
      </c>
      <c r="AD1173" s="157">
        <v>23633</v>
      </c>
      <c r="AE1173" s="158">
        <v>445</v>
      </c>
      <c r="AF1173" s="158">
        <v>1</v>
      </c>
      <c r="AG1173" s="158">
        <v>27833</v>
      </c>
      <c r="AH1173" s="158">
        <v>552</v>
      </c>
      <c r="AI1173" s="158">
        <v>0</v>
      </c>
      <c r="AJ1173" s="155">
        <v>0.0187872889603521</v>
      </c>
      <c r="AK1173" s="155">
        <v>0.0198325728451838</v>
      </c>
      <c r="AL1173" s="156">
        <v>-0.00104528388483172</v>
      </c>
    </row>
    <row r="1174" ht="33" spans="1:38">
      <c r="A1174" s="166" t="s">
        <v>927</v>
      </c>
      <c r="B1174" s="167" t="s">
        <v>1830</v>
      </c>
      <c r="C1174" s="167" t="s">
        <v>997</v>
      </c>
      <c r="D1174" s="150">
        <v>2610</v>
      </c>
      <c r="E1174" s="150">
        <v>26</v>
      </c>
      <c r="F1174" s="150">
        <v>23</v>
      </c>
      <c r="G1174" s="150">
        <v>6</v>
      </c>
      <c r="H1174" s="150">
        <v>0</v>
      </c>
      <c r="I1174" s="151">
        <v>3704</v>
      </c>
      <c r="J1174" s="151">
        <v>32</v>
      </c>
      <c r="K1174" s="151">
        <v>32</v>
      </c>
      <c r="L1174" s="151">
        <v>2</v>
      </c>
      <c r="M1174" s="151">
        <v>0</v>
      </c>
      <c r="N1174" s="151">
        <v>2089</v>
      </c>
      <c r="O1174" s="151">
        <v>26</v>
      </c>
      <c r="P1174" s="151">
        <v>26</v>
      </c>
      <c r="Q1174" s="151">
        <v>7</v>
      </c>
      <c r="R1174" s="151">
        <v>0</v>
      </c>
      <c r="S1174" s="152">
        <v>0.015</v>
      </c>
      <c r="T1174" s="153">
        <v>69821</v>
      </c>
      <c r="U1174" s="153">
        <v>755</v>
      </c>
      <c r="V1174" s="153">
        <v>752</v>
      </c>
      <c r="W1174" s="153">
        <v>1</v>
      </c>
      <c r="X1174" s="151">
        <v>665</v>
      </c>
      <c r="Y1174" s="154">
        <v>0.0107990432677848</v>
      </c>
      <c r="Z1174" s="154">
        <v>0.00996168582375479</v>
      </c>
      <c r="AA1174" s="154">
        <v>0.00863930885529158</v>
      </c>
      <c r="AB1174" s="155">
        <v>0.0124461464815701</v>
      </c>
      <c r="AC1174" s="156">
        <v>0.00132237696846321</v>
      </c>
      <c r="AD1174" s="157">
        <v>19762</v>
      </c>
      <c r="AE1174" s="158">
        <v>184</v>
      </c>
      <c r="AF1174" s="158">
        <v>0</v>
      </c>
      <c r="AG1174" s="158">
        <v>21583</v>
      </c>
      <c r="AH1174" s="158">
        <v>213</v>
      </c>
      <c r="AI1174" s="158">
        <v>1</v>
      </c>
      <c r="AJ1174" s="155">
        <v>0.00931079850217589</v>
      </c>
      <c r="AK1174" s="155">
        <v>0.00982254552193856</v>
      </c>
      <c r="AL1174" s="156">
        <v>-0.000511747019762669</v>
      </c>
    </row>
    <row r="1175" ht="33" spans="1:38">
      <c r="A1175" s="166" t="s">
        <v>927</v>
      </c>
      <c r="B1175" s="167" t="s">
        <v>1830</v>
      </c>
      <c r="C1175" s="167" t="s">
        <v>998</v>
      </c>
      <c r="D1175" s="150">
        <v>0</v>
      </c>
      <c r="E1175" s="150">
        <v>0</v>
      </c>
      <c r="F1175" s="150">
        <v>0</v>
      </c>
      <c r="G1175" s="150">
        <v>0</v>
      </c>
      <c r="H1175" s="150">
        <v>0</v>
      </c>
      <c r="I1175" s="151">
        <v>0</v>
      </c>
      <c r="J1175" s="151">
        <v>0</v>
      </c>
      <c r="K1175" s="151">
        <v>0</v>
      </c>
      <c r="L1175" s="151">
        <v>0</v>
      </c>
      <c r="M1175" s="151">
        <v>0</v>
      </c>
      <c r="N1175" s="151">
        <v>0</v>
      </c>
      <c r="O1175" s="151">
        <v>0</v>
      </c>
      <c r="P1175" s="151">
        <v>0</v>
      </c>
      <c r="Q1175" s="151">
        <v>0</v>
      </c>
      <c r="R1175" s="151">
        <v>0</v>
      </c>
      <c r="S1175" s="152">
        <v>0.015</v>
      </c>
      <c r="T1175" s="153">
        <v>0</v>
      </c>
      <c r="U1175" s="153">
        <v>0</v>
      </c>
      <c r="V1175" s="153">
        <v>0</v>
      </c>
      <c r="W1175" s="153">
        <v>0</v>
      </c>
      <c r="X1175" s="151">
        <v>0</v>
      </c>
      <c r="Y1175" s="154">
        <v>0</v>
      </c>
      <c r="Z1175" s="154">
        <v>0</v>
      </c>
      <c r="AA1175" s="154">
        <v>0</v>
      </c>
      <c r="AB1175" s="155">
        <v>0</v>
      </c>
      <c r="AC1175" s="156">
        <v>0</v>
      </c>
      <c r="AD1175" s="157">
        <v>0</v>
      </c>
      <c r="AE1175" s="158">
        <v>0</v>
      </c>
      <c r="AF1175" s="158">
        <v>0</v>
      </c>
      <c r="AG1175" s="158">
        <v>0</v>
      </c>
      <c r="AH1175" s="158">
        <v>0</v>
      </c>
      <c r="AI1175" s="158">
        <v>0</v>
      </c>
      <c r="AJ1175" s="155">
        <v>0</v>
      </c>
      <c r="AK1175" s="155">
        <v>0</v>
      </c>
      <c r="AL1175" s="156">
        <v>0</v>
      </c>
    </row>
    <row r="1176" ht="33" spans="1:38">
      <c r="A1176" s="166" t="s">
        <v>927</v>
      </c>
      <c r="B1176" s="167" t="s">
        <v>1830</v>
      </c>
      <c r="C1176" s="167" t="s">
        <v>999</v>
      </c>
      <c r="D1176" s="150">
        <v>2759</v>
      </c>
      <c r="E1176" s="150">
        <v>24</v>
      </c>
      <c r="F1176" s="150">
        <v>13</v>
      </c>
      <c r="G1176" s="150">
        <v>1</v>
      </c>
      <c r="H1176" s="150">
        <v>0</v>
      </c>
      <c r="I1176" s="151">
        <v>3681</v>
      </c>
      <c r="J1176" s="151">
        <v>41</v>
      </c>
      <c r="K1176" s="151">
        <v>41</v>
      </c>
      <c r="L1176" s="151">
        <v>7</v>
      </c>
      <c r="M1176" s="151">
        <v>0</v>
      </c>
      <c r="N1176" s="151">
        <v>2167</v>
      </c>
      <c r="O1176" s="151">
        <v>32</v>
      </c>
      <c r="P1176" s="151">
        <v>32</v>
      </c>
      <c r="Q1176" s="151">
        <v>19</v>
      </c>
      <c r="R1176" s="151">
        <v>0</v>
      </c>
      <c r="S1176" s="152">
        <v>0.015</v>
      </c>
      <c r="T1176" s="153">
        <v>79083</v>
      </c>
      <c r="U1176" s="153">
        <v>789</v>
      </c>
      <c r="V1176" s="153">
        <v>777</v>
      </c>
      <c r="W1176" s="153">
        <v>0</v>
      </c>
      <c r="X1176" s="151">
        <v>709</v>
      </c>
      <c r="Y1176" s="154">
        <v>0.00997685975494101</v>
      </c>
      <c r="Z1176" s="154">
        <v>0.00869880391446176</v>
      </c>
      <c r="AA1176" s="154">
        <v>0.0111382776419451</v>
      </c>
      <c r="AB1176" s="155">
        <v>0.0147669589293955</v>
      </c>
      <c r="AC1176" s="156">
        <v>-0.00243947372748336</v>
      </c>
      <c r="AD1176" s="157">
        <v>21214</v>
      </c>
      <c r="AE1176" s="158">
        <v>228</v>
      </c>
      <c r="AF1176" s="158">
        <v>0</v>
      </c>
      <c r="AG1176" s="158">
        <v>24248</v>
      </c>
      <c r="AH1176" s="158">
        <v>231</v>
      </c>
      <c r="AI1176" s="158">
        <v>0</v>
      </c>
      <c r="AJ1176" s="155">
        <v>0.0107476194965589</v>
      </c>
      <c r="AK1176" s="155">
        <v>0.00952655889145496</v>
      </c>
      <c r="AL1176" s="156">
        <v>0.00122106060510391</v>
      </c>
    </row>
    <row r="1177" ht="33" spans="1:38">
      <c r="A1177" s="166" t="s">
        <v>927</v>
      </c>
      <c r="B1177" s="167" t="s">
        <v>1830</v>
      </c>
      <c r="C1177" s="167" t="s">
        <v>1000</v>
      </c>
      <c r="D1177" s="150">
        <v>0</v>
      </c>
      <c r="E1177" s="150">
        <v>0</v>
      </c>
      <c r="F1177" s="150">
        <v>0</v>
      </c>
      <c r="G1177" s="150">
        <v>0</v>
      </c>
      <c r="H1177" s="150">
        <v>0</v>
      </c>
      <c r="I1177" s="151">
        <v>0</v>
      </c>
      <c r="J1177" s="151">
        <v>0</v>
      </c>
      <c r="K1177" s="151">
        <v>0</v>
      </c>
      <c r="L1177" s="151">
        <v>0</v>
      </c>
      <c r="M1177" s="151">
        <v>0</v>
      </c>
      <c r="N1177" s="151">
        <v>0</v>
      </c>
      <c r="O1177" s="151">
        <v>0</v>
      </c>
      <c r="P1177" s="151">
        <v>0</v>
      </c>
      <c r="Q1177" s="151">
        <v>0</v>
      </c>
      <c r="R1177" s="151">
        <v>0</v>
      </c>
      <c r="S1177" s="152">
        <v>0.015</v>
      </c>
      <c r="T1177" s="153">
        <v>0</v>
      </c>
      <c r="U1177" s="153">
        <v>0</v>
      </c>
      <c r="V1177" s="153">
        <v>0</v>
      </c>
      <c r="W1177" s="153">
        <v>0</v>
      </c>
      <c r="X1177" s="151">
        <v>0</v>
      </c>
      <c r="Y1177" s="154">
        <v>0</v>
      </c>
      <c r="Z1177" s="154">
        <v>0</v>
      </c>
      <c r="AA1177" s="154">
        <v>0</v>
      </c>
      <c r="AB1177" s="155">
        <v>0</v>
      </c>
      <c r="AC1177" s="156">
        <v>0</v>
      </c>
      <c r="AD1177" s="157">
        <v>0</v>
      </c>
      <c r="AE1177" s="158">
        <v>0</v>
      </c>
      <c r="AF1177" s="158">
        <v>0</v>
      </c>
      <c r="AG1177" s="158">
        <v>0</v>
      </c>
      <c r="AH1177" s="158">
        <v>0</v>
      </c>
      <c r="AI1177" s="158">
        <v>0</v>
      </c>
      <c r="AJ1177" s="155">
        <v>0</v>
      </c>
      <c r="AK1177" s="155">
        <v>0</v>
      </c>
      <c r="AL1177" s="156">
        <v>0</v>
      </c>
    </row>
    <row r="1178" ht="33" spans="1:38">
      <c r="A1178" s="166" t="s">
        <v>927</v>
      </c>
      <c r="B1178" s="167" t="s">
        <v>1830</v>
      </c>
      <c r="C1178" s="167" t="s">
        <v>1001</v>
      </c>
      <c r="D1178" s="150">
        <v>2880</v>
      </c>
      <c r="E1178" s="150">
        <v>37</v>
      </c>
      <c r="F1178" s="150">
        <v>22</v>
      </c>
      <c r="G1178" s="150">
        <v>2</v>
      </c>
      <c r="H1178" s="150">
        <v>0</v>
      </c>
      <c r="I1178" s="151">
        <v>3507</v>
      </c>
      <c r="J1178" s="151">
        <v>45</v>
      </c>
      <c r="K1178" s="151">
        <v>45</v>
      </c>
      <c r="L1178" s="151">
        <v>5</v>
      </c>
      <c r="M1178" s="151">
        <v>0</v>
      </c>
      <c r="N1178" s="151">
        <v>2092</v>
      </c>
      <c r="O1178" s="151">
        <v>36</v>
      </c>
      <c r="P1178" s="151">
        <v>36</v>
      </c>
      <c r="Q1178" s="151">
        <v>17</v>
      </c>
      <c r="R1178" s="151">
        <v>0</v>
      </c>
      <c r="S1178" s="152">
        <v>0.015</v>
      </c>
      <c r="T1178" s="153">
        <v>72595</v>
      </c>
      <c r="U1178" s="153">
        <v>1135</v>
      </c>
      <c r="V1178" s="153">
        <v>1119</v>
      </c>
      <c r="W1178" s="153">
        <v>0</v>
      </c>
      <c r="X1178" s="151">
        <v>1009</v>
      </c>
      <c r="Y1178" s="154">
        <v>0.0156346855844066</v>
      </c>
      <c r="Z1178" s="154">
        <v>0.0128472222222222</v>
      </c>
      <c r="AA1178" s="154">
        <v>0.0128314798973482</v>
      </c>
      <c r="AB1178" s="155">
        <v>0.017208413001912</v>
      </c>
      <c r="AC1178" s="156">
        <v>1.57423248740608e-5</v>
      </c>
      <c r="AD1178" s="157">
        <v>19235</v>
      </c>
      <c r="AE1178" s="158">
        <v>271</v>
      </c>
      <c r="AF1178" s="158">
        <v>0</v>
      </c>
      <c r="AG1178" s="158">
        <v>22464</v>
      </c>
      <c r="AH1178" s="158">
        <v>331</v>
      </c>
      <c r="AI1178" s="158">
        <v>0</v>
      </c>
      <c r="AJ1178" s="155">
        <v>0.0140889004419028</v>
      </c>
      <c r="AK1178" s="155">
        <v>0.0147346866096866</v>
      </c>
      <c r="AL1178" s="156">
        <v>-0.000645786167783829</v>
      </c>
    </row>
    <row r="1179" ht="33" spans="1:38">
      <c r="A1179" s="166" t="s">
        <v>927</v>
      </c>
      <c r="B1179" s="167" t="s">
        <v>1830</v>
      </c>
      <c r="C1179" s="167" t="s">
        <v>1002</v>
      </c>
      <c r="D1179" s="150">
        <v>1913</v>
      </c>
      <c r="E1179" s="150">
        <v>32</v>
      </c>
      <c r="F1179" s="150">
        <v>21</v>
      </c>
      <c r="G1179" s="150">
        <v>0</v>
      </c>
      <c r="H1179" s="150">
        <v>0</v>
      </c>
      <c r="I1179" s="151">
        <v>2557</v>
      </c>
      <c r="J1179" s="151">
        <v>35</v>
      </c>
      <c r="K1179" s="151">
        <v>35</v>
      </c>
      <c r="L1179" s="151">
        <v>9</v>
      </c>
      <c r="M1179" s="151">
        <v>0</v>
      </c>
      <c r="N1179" s="151">
        <v>1482</v>
      </c>
      <c r="O1179" s="151">
        <v>26</v>
      </c>
      <c r="P1179" s="151">
        <v>26</v>
      </c>
      <c r="Q1179" s="151">
        <v>15</v>
      </c>
      <c r="R1179" s="151">
        <v>0</v>
      </c>
      <c r="S1179" s="152">
        <v>0.015</v>
      </c>
      <c r="T1179" s="153">
        <v>49802</v>
      </c>
      <c r="U1179" s="153">
        <v>790</v>
      </c>
      <c r="V1179" s="153">
        <v>779</v>
      </c>
      <c r="W1179" s="153">
        <v>0</v>
      </c>
      <c r="X1179" s="151">
        <v>716</v>
      </c>
      <c r="Y1179" s="154">
        <v>0.0158628167543472</v>
      </c>
      <c r="Z1179" s="154">
        <v>0.0167276529012023</v>
      </c>
      <c r="AA1179" s="154">
        <v>0.013687915526007</v>
      </c>
      <c r="AB1179" s="155">
        <v>0.0175438596491228</v>
      </c>
      <c r="AC1179" s="156">
        <v>0.00303973737519526</v>
      </c>
      <c r="AD1179" s="157">
        <v>13573</v>
      </c>
      <c r="AE1179" s="158">
        <v>216</v>
      </c>
      <c r="AF1179" s="158">
        <v>0</v>
      </c>
      <c r="AG1179" s="158">
        <v>15382</v>
      </c>
      <c r="AH1179" s="158">
        <v>226</v>
      </c>
      <c r="AI1179" s="158">
        <v>0</v>
      </c>
      <c r="AJ1179" s="155">
        <v>0.0159139468061593</v>
      </c>
      <c r="AK1179" s="155">
        <v>0.0146924977246132</v>
      </c>
      <c r="AL1179" s="156">
        <v>0.0012214490815461</v>
      </c>
    </row>
    <row r="1180" ht="33" spans="1:38">
      <c r="A1180" s="166" t="s">
        <v>927</v>
      </c>
      <c r="B1180" s="167" t="s">
        <v>1830</v>
      </c>
      <c r="C1180" s="167" t="s">
        <v>1003</v>
      </c>
      <c r="D1180" s="150">
        <v>1855</v>
      </c>
      <c r="E1180" s="150">
        <v>30</v>
      </c>
      <c r="F1180" s="150">
        <v>20</v>
      </c>
      <c r="G1180" s="150">
        <v>0</v>
      </c>
      <c r="H1180" s="150">
        <v>0</v>
      </c>
      <c r="I1180" s="151">
        <v>1888</v>
      </c>
      <c r="J1180" s="151">
        <v>30</v>
      </c>
      <c r="K1180" s="151">
        <v>30</v>
      </c>
      <c r="L1180" s="151">
        <v>3</v>
      </c>
      <c r="M1180" s="151">
        <v>0</v>
      </c>
      <c r="N1180" s="151">
        <v>1369</v>
      </c>
      <c r="O1180" s="151">
        <v>13</v>
      </c>
      <c r="P1180" s="151">
        <v>13</v>
      </c>
      <c r="Q1180" s="151">
        <v>2</v>
      </c>
      <c r="R1180" s="151">
        <v>0</v>
      </c>
      <c r="S1180" s="152">
        <v>0.015</v>
      </c>
      <c r="T1180" s="153">
        <v>41500</v>
      </c>
      <c r="U1180" s="153">
        <v>633</v>
      </c>
      <c r="V1180" s="153">
        <v>623</v>
      </c>
      <c r="W1180" s="153">
        <v>0</v>
      </c>
      <c r="X1180" s="151">
        <v>551</v>
      </c>
      <c r="Y1180" s="154">
        <v>0.0152530120481928</v>
      </c>
      <c r="Z1180" s="154">
        <v>0.0161725067385445</v>
      </c>
      <c r="AA1180" s="154">
        <v>0.0158898305084746</v>
      </c>
      <c r="AB1180" s="155">
        <v>0.00949598246895544</v>
      </c>
      <c r="AC1180" s="156">
        <v>0.0002826762300699</v>
      </c>
      <c r="AD1180" s="157">
        <v>11282</v>
      </c>
      <c r="AE1180" s="158">
        <v>167</v>
      </c>
      <c r="AF1180" s="158">
        <v>0</v>
      </c>
      <c r="AG1180" s="158">
        <v>12895</v>
      </c>
      <c r="AH1180" s="158">
        <v>199</v>
      </c>
      <c r="AI1180" s="158">
        <v>0</v>
      </c>
      <c r="AJ1180" s="155">
        <v>0.0148023400106364</v>
      </c>
      <c r="AK1180" s="155">
        <v>0.0154323381155487</v>
      </c>
      <c r="AL1180" s="156">
        <v>-0.00062999810491225</v>
      </c>
    </row>
    <row r="1181" ht="33" spans="1:38">
      <c r="A1181" s="166" t="s">
        <v>927</v>
      </c>
      <c r="B1181" s="167" t="s">
        <v>1830</v>
      </c>
      <c r="C1181" s="167" t="s">
        <v>1004</v>
      </c>
      <c r="D1181" s="150">
        <v>1554</v>
      </c>
      <c r="E1181" s="150">
        <v>20</v>
      </c>
      <c r="F1181" s="150">
        <v>12</v>
      </c>
      <c r="G1181" s="150">
        <v>0</v>
      </c>
      <c r="H1181" s="150">
        <v>0</v>
      </c>
      <c r="I1181" s="151">
        <v>2402</v>
      </c>
      <c r="J1181" s="151">
        <v>27</v>
      </c>
      <c r="K1181" s="151">
        <v>27</v>
      </c>
      <c r="L1181" s="151">
        <v>3</v>
      </c>
      <c r="M1181" s="151">
        <v>0</v>
      </c>
      <c r="N1181" s="151">
        <v>1126</v>
      </c>
      <c r="O1181" s="151">
        <v>8</v>
      </c>
      <c r="P1181" s="151">
        <v>8</v>
      </c>
      <c r="Q1181" s="151">
        <v>2</v>
      </c>
      <c r="R1181" s="151">
        <v>0</v>
      </c>
      <c r="S1181" s="152">
        <v>0.015</v>
      </c>
      <c r="T1181" s="153">
        <v>39822</v>
      </c>
      <c r="U1181" s="153">
        <v>479</v>
      </c>
      <c r="V1181" s="153">
        <v>471</v>
      </c>
      <c r="W1181" s="153">
        <v>0</v>
      </c>
      <c r="X1181" s="151">
        <v>421</v>
      </c>
      <c r="Y1181" s="154">
        <v>0.0120285269449048</v>
      </c>
      <c r="Z1181" s="154">
        <v>0.0128700128700129</v>
      </c>
      <c r="AA1181" s="154">
        <v>0.011240632805995</v>
      </c>
      <c r="AB1181" s="155">
        <v>0.00710479573712256</v>
      </c>
      <c r="AC1181" s="156">
        <v>0.00162938006401787</v>
      </c>
      <c r="AD1181" s="157">
        <v>10963</v>
      </c>
      <c r="AE1181" s="158">
        <v>142</v>
      </c>
      <c r="AF1181" s="158">
        <v>0</v>
      </c>
      <c r="AG1181" s="158">
        <v>13112</v>
      </c>
      <c r="AH1181" s="158">
        <v>145</v>
      </c>
      <c r="AI1181" s="158">
        <v>0</v>
      </c>
      <c r="AJ1181" s="155">
        <v>0.0129526589437198</v>
      </c>
      <c r="AK1181" s="155">
        <v>0.011058572300183</v>
      </c>
      <c r="AL1181" s="156">
        <v>0.00189408664353675</v>
      </c>
    </row>
    <row r="1182" ht="33" spans="1:38">
      <c r="A1182" s="166" t="s">
        <v>927</v>
      </c>
      <c r="B1182" s="167" t="s">
        <v>1829</v>
      </c>
      <c r="C1182" s="167" t="s">
        <v>1005</v>
      </c>
      <c r="D1182" s="150">
        <v>4793</v>
      </c>
      <c r="E1182" s="150">
        <v>98</v>
      </c>
      <c r="F1182" s="150">
        <v>52</v>
      </c>
      <c r="G1182" s="150">
        <v>0</v>
      </c>
      <c r="H1182" s="150">
        <v>0</v>
      </c>
      <c r="I1182" s="151">
        <v>4319</v>
      </c>
      <c r="J1182" s="151">
        <v>61</v>
      </c>
      <c r="K1182" s="151">
        <v>61</v>
      </c>
      <c r="L1182" s="151">
        <v>1</v>
      </c>
      <c r="M1182" s="151">
        <v>0</v>
      </c>
      <c r="N1182" s="151">
        <v>2534</v>
      </c>
      <c r="O1182" s="151">
        <v>80</v>
      </c>
      <c r="P1182" s="151">
        <v>80</v>
      </c>
      <c r="Q1182" s="151">
        <v>7</v>
      </c>
      <c r="R1182" s="151">
        <v>0</v>
      </c>
      <c r="S1182" s="152">
        <v>0.015</v>
      </c>
      <c r="T1182" s="153">
        <v>101572</v>
      </c>
      <c r="U1182" s="153">
        <v>1937</v>
      </c>
      <c r="V1182" s="153">
        <v>1890</v>
      </c>
      <c r="W1182" s="153">
        <v>1</v>
      </c>
      <c r="X1182" s="151">
        <v>1676</v>
      </c>
      <c r="Y1182" s="154">
        <v>0.0190603709683771</v>
      </c>
      <c r="Z1182" s="154">
        <v>0.0204464844564991</v>
      </c>
      <c r="AA1182" s="154">
        <v>0.0141236397314193</v>
      </c>
      <c r="AB1182" s="155">
        <v>0.0315706393054459</v>
      </c>
      <c r="AC1182" s="156">
        <v>0.00632284472507975</v>
      </c>
      <c r="AD1182" s="157">
        <v>28379</v>
      </c>
      <c r="AE1182" s="158">
        <v>606</v>
      </c>
      <c r="AF1182" s="158">
        <v>0</v>
      </c>
      <c r="AG1182" s="158">
        <v>30706</v>
      </c>
      <c r="AH1182" s="158">
        <v>571</v>
      </c>
      <c r="AI1182" s="158">
        <v>1</v>
      </c>
      <c r="AJ1182" s="155">
        <v>0.0213538179639875</v>
      </c>
      <c r="AK1182" s="155">
        <v>0.018563147267635</v>
      </c>
      <c r="AL1182" s="156">
        <v>0.00279067069635247</v>
      </c>
    </row>
    <row r="1183" ht="33" spans="1:38">
      <c r="A1183" s="166" t="s">
        <v>927</v>
      </c>
      <c r="B1183" s="167" t="s">
        <v>1829</v>
      </c>
      <c r="C1183" s="167" t="s">
        <v>1006</v>
      </c>
      <c r="D1183" s="150">
        <v>4931</v>
      </c>
      <c r="E1183" s="150">
        <v>56</v>
      </c>
      <c r="F1183" s="150">
        <v>42</v>
      </c>
      <c r="G1183" s="150">
        <v>0</v>
      </c>
      <c r="H1183" s="150">
        <v>0</v>
      </c>
      <c r="I1183" s="151">
        <v>4307</v>
      </c>
      <c r="J1183" s="151">
        <v>44</v>
      </c>
      <c r="K1183" s="151">
        <v>44</v>
      </c>
      <c r="L1183" s="151">
        <v>4</v>
      </c>
      <c r="M1183" s="151">
        <v>0</v>
      </c>
      <c r="N1183" s="151">
        <v>2280</v>
      </c>
      <c r="O1183" s="151">
        <v>56</v>
      </c>
      <c r="P1183" s="151">
        <v>56</v>
      </c>
      <c r="Q1183" s="151">
        <v>30</v>
      </c>
      <c r="R1183" s="151">
        <v>0</v>
      </c>
      <c r="S1183" s="152">
        <v>0.015</v>
      </c>
      <c r="T1183" s="153">
        <v>98261</v>
      </c>
      <c r="U1183" s="153">
        <v>1475</v>
      </c>
      <c r="V1183" s="153">
        <v>1461</v>
      </c>
      <c r="W1183" s="153">
        <v>0</v>
      </c>
      <c r="X1183" s="151">
        <v>1328</v>
      </c>
      <c r="Y1183" s="154">
        <v>0.0150110420207407</v>
      </c>
      <c r="Z1183" s="154">
        <v>0.0113567227742851</v>
      </c>
      <c r="AA1183" s="154">
        <v>0.0102159275597864</v>
      </c>
      <c r="AB1183" s="155">
        <v>0.0245614035087719</v>
      </c>
      <c r="AC1183" s="156">
        <v>0.00114079521449874</v>
      </c>
      <c r="AD1183" s="157">
        <v>27865</v>
      </c>
      <c r="AE1183" s="158">
        <v>431</v>
      </c>
      <c r="AF1183" s="158">
        <v>0</v>
      </c>
      <c r="AG1183" s="158">
        <v>29742</v>
      </c>
      <c r="AH1183" s="158">
        <v>431</v>
      </c>
      <c r="AI1183" s="158">
        <v>0</v>
      </c>
      <c r="AJ1183" s="155">
        <v>0.0154674322626951</v>
      </c>
      <c r="AK1183" s="155">
        <v>0.0144912917759397</v>
      </c>
      <c r="AL1183" s="156">
        <v>0.00097614048675539</v>
      </c>
    </row>
    <row r="1184" ht="33" spans="1:38">
      <c r="A1184" s="166" t="s">
        <v>927</v>
      </c>
      <c r="B1184" s="167" t="s">
        <v>1829</v>
      </c>
      <c r="C1184" s="167" t="s">
        <v>1007</v>
      </c>
      <c r="D1184" s="150">
        <v>5981</v>
      </c>
      <c r="E1184" s="150">
        <v>52</v>
      </c>
      <c r="F1184" s="150">
        <v>33</v>
      </c>
      <c r="G1184" s="150">
        <v>0</v>
      </c>
      <c r="H1184" s="150">
        <v>0</v>
      </c>
      <c r="I1184" s="151">
        <v>5239</v>
      </c>
      <c r="J1184" s="151">
        <v>101</v>
      </c>
      <c r="K1184" s="151">
        <v>101</v>
      </c>
      <c r="L1184" s="151">
        <v>1</v>
      </c>
      <c r="M1184" s="151">
        <v>0</v>
      </c>
      <c r="N1184" s="151">
        <v>3005</v>
      </c>
      <c r="O1184" s="151">
        <v>92</v>
      </c>
      <c r="P1184" s="151">
        <v>92</v>
      </c>
      <c r="Q1184" s="151">
        <v>21</v>
      </c>
      <c r="R1184" s="151">
        <v>0</v>
      </c>
      <c r="S1184" s="152">
        <v>0.015</v>
      </c>
      <c r="T1184" s="153">
        <v>119320</v>
      </c>
      <c r="U1184" s="153">
        <v>1956</v>
      </c>
      <c r="V1184" s="153">
        <v>1936</v>
      </c>
      <c r="W1184" s="153">
        <v>7</v>
      </c>
      <c r="X1184" s="151">
        <v>1680</v>
      </c>
      <c r="Y1184" s="154">
        <v>0.0163342272879651</v>
      </c>
      <c r="Z1184" s="154">
        <v>0.00869419829459957</v>
      </c>
      <c r="AA1184" s="154">
        <v>0.0192784882611185</v>
      </c>
      <c r="AB1184" s="155">
        <v>0.0306156405990017</v>
      </c>
      <c r="AC1184" s="156">
        <v>-0.010584289966519</v>
      </c>
      <c r="AD1184" s="157">
        <v>33094</v>
      </c>
      <c r="AE1184" s="158">
        <v>581</v>
      </c>
      <c r="AF1184" s="158">
        <v>0</v>
      </c>
      <c r="AG1184" s="158">
        <v>36066</v>
      </c>
      <c r="AH1184" s="158">
        <v>553</v>
      </c>
      <c r="AI1184" s="158">
        <v>2</v>
      </c>
      <c r="AJ1184" s="155">
        <v>0.0175560524566387</v>
      </c>
      <c r="AK1184" s="155">
        <v>0.0152775467199024</v>
      </c>
      <c r="AL1184" s="156">
        <v>0.00227850573673627</v>
      </c>
    </row>
    <row r="1185" ht="33" spans="1:38">
      <c r="A1185" s="166" t="s">
        <v>927</v>
      </c>
      <c r="B1185" s="167" t="s">
        <v>1829</v>
      </c>
      <c r="C1185" s="167" t="s">
        <v>1008</v>
      </c>
      <c r="D1185" s="150">
        <v>3513</v>
      </c>
      <c r="E1185" s="150">
        <v>43</v>
      </c>
      <c r="F1185" s="150">
        <v>35</v>
      </c>
      <c r="G1185" s="150">
        <v>0</v>
      </c>
      <c r="H1185" s="150">
        <v>0</v>
      </c>
      <c r="I1185" s="151">
        <v>3638</v>
      </c>
      <c r="J1185" s="151">
        <v>39</v>
      </c>
      <c r="K1185" s="151">
        <v>39</v>
      </c>
      <c r="L1185" s="151">
        <v>1</v>
      </c>
      <c r="M1185" s="151">
        <v>0</v>
      </c>
      <c r="N1185" s="151">
        <v>1900</v>
      </c>
      <c r="O1185" s="151">
        <v>35</v>
      </c>
      <c r="P1185" s="151">
        <v>35</v>
      </c>
      <c r="Q1185" s="151">
        <v>21</v>
      </c>
      <c r="R1185" s="151">
        <v>0</v>
      </c>
      <c r="S1185" s="152">
        <v>0.015</v>
      </c>
      <c r="T1185" s="153">
        <v>77084</v>
      </c>
      <c r="U1185" s="153">
        <v>1139</v>
      </c>
      <c r="V1185" s="153">
        <v>1130</v>
      </c>
      <c r="W1185" s="153">
        <v>1</v>
      </c>
      <c r="X1185" s="151">
        <v>1012</v>
      </c>
      <c r="Y1185" s="154">
        <v>0.0147631155622438</v>
      </c>
      <c r="Z1185" s="154">
        <v>0.0122402504981497</v>
      </c>
      <c r="AA1185" s="154">
        <v>0.0107201759208356</v>
      </c>
      <c r="AB1185" s="155">
        <v>0.0184210526315789</v>
      </c>
      <c r="AC1185" s="156">
        <v>0.00152007457731411</v>
      </c>
      <c r="AD1185" s="157">
        <v>21340</v>
      </c>
      <c r="AE1185" s="158">
        <v>377</v>
      </c>
      <c r="AF1185" s="158">
        <v>1</v>
      </c>
      <c r="AG1185" s="158">
        <v>23557</v>
      </c>
      <c r="AH1185" s="158">
        <v>317</v>
      </c>
      <c r="AI1185" s="158">
        <v>0</v>
      </c>
      <c r="AJ1185" s="155">
        <v>0.0176194939081537</v>
      </c>
      <c r="AK1185" s="155">
        <v>0.0134567219934627</v>
      </c>
      <c r="AL1185" s="156">
        <v>0.00416277191469104</v>
      </c>
    </row>
    <row r="1186" ht="33" spans="1:38">
      <c r="A1186" s="166" t="s">
        <v>927</v>
      </c>
      <c r="B1186" s="167" t="s">
        <v>1829</v>
      </c>
      <c r="C1186" s="167" t="s">
        <v>1009</v>
      </c>
      <c r="D1186" s="150">
        <v>3992</v>
      </c>
      <c r="E1186" s="150">
        <v>53</v>
      </c>
      <c r="F1186" s="150">
        <v>34</v>
      </c>
      <c r="G1186" s="150">
        <v>0</v>
      </c>
      <c r="H1186" s="150">
        <v>0</v>
      </c>
      <c r="I1186" s="151">
        <v>3538</v>
      </c>
      <c r="J1186" s="151">
        <v>52</v>
      </c>
      <c r="K1186" s="151">
        <v>52</v>
      </c>
      <c r="L1186" s="151">
        <v>0</v>
      </c>
      <c r="M1186" s="151">
        <v>0</v>
      </c>
      <c r="N1186" s="151">
        <v>2041</v>
      </c>
      <c r="O1186" s="151">
        <v>50</v>
      </c>
      <c r="P1186" s="151">
        <v>50</v>
      </c>
      <c r="Q1186" s="151">
        <v>8</v>
      </c>
      <c r="R1186" s="151">
        <v>0</v>
      </c>
      <c r="S1186" s="152">
        <v>0.015</v>
      </c>
      <c r="T1186" s="153">
        <v>81019</v>
      </c>
      <c r="U1186" s="153">
        <v>1264</v>
      </c>
      <c r="V1186" s="153">
        <v>1245</v>
      </c>
      <c r="W1186" s="153">
        <v>0</v>
      </c>
      <c r="X1186" s="151">
        <v>1096</v>
      </c>
      <c r="Y1186" s="154">
        <v>0.0156012787124008</v>
      </c>
      <c r="Z1186" s="154">
        <v>0.0132765531062124</v>
      </c>
      <c r="AA1186" s="154">
        <v>0.0146975692481628</v>
      </c>
      <c r="AB1186" s="155">
        <v>0.0244977951984321</v>
      </c>
      <c r="AC1186" s="156">
        <v>-0.00142101614195038</v>
      </c>
      <c r="AD1186" s="157">
        <v>22226</v>
      </c>
      <c r="AE1186" s="158">
        <v>366</v>
      </c>
      <c r="AF1186" s="158">
        <v>0</v>
      </c>
      <c r="AG1186" s="158">
        <v>24794</v>
      </c>
      <c r="AH1186" s="158">
        <v>380</v>
      </c>
      <c r="AI1186" s="158">
        <v>0</v>
      </c>
      <c r="AJ1186" s="155">
        <v>0.0164672005759021</v>
      </c>
      <c r="AK1186" s="155">
        <v>0.0153262886182141</v>
      </c>
      <c r="AL1186" s="156">
        <v>0.00114091195768801</v>
      </c>
    </row>
    <row r="1187" ht="33" spans="1:38">
      <c r="A1187" s="166" t="s">
        <v>927</v>
      </c>
      <c r="B1187" s="167" t="s">
        <v>1829</v>
      </c>
      <c r="C1187" s="167" t="s">
        <v>1010</v>
      </c>
      <c r="D1187" s="150">
        <v>3983</v>
      </c>
      <c r="E1187" s="150">
        <v>65</v>
      </c>
      <c r="F1187" s="150">
        <v>40</v>
      </c>
      <c r="G1187" s="150">
        <v>2</v>
      </c>
      <c r="H1187" s="150">
        <v>0</v>
      </c>
      <c r="I1187" s="151">
        <v>3779</v>
      </c>
      <c r="J1187" s="151">
        <v>55</v>
      </c>
      <c r="K1187" s="151">
        <v>55</v>
      </c>
      <c r="L1187" s="151">
        <v>0</v>
      </c>
      <c r="M1187" s="151">
        <v>0</v>
      </c>
      <c r="N1187" s="151">
        <v>2237</v>
      </c>
      <c r="O1187" s="151">
        <v>74</v>
      </c>
      <c r="P1187" s="151">
        <v>73</v>
      </c>
      <c r="Q1187" s="151">
        <v>7</v>
      </c>
      <c r="R1187" s="151">
        <v>0</v>
      </c>
      <c r="S1187" s="152">
        <v>0.015</v>
      </c>
      <c r="T1187" s="153">
        <v>83263</v>
      </c>
      <c r="U1187" s="153">
        <v>1354</v>
      </c>
      <c r="V1187" s="153">
        <v>1328</v>
      </c>
      <c r="W1187" s="153">
        <v>0</v>
      </c>
      <c r="X1187" s="151">
        <v>1131</v>
      </c>
      <c r="Y1187" s="154">
        <v>0.0162617248958121</v>
      </c>
      <c r="Z1187" s="154">
        <v>0.0163193572683907</v>
      </c>
      <c r="AA1187" s="154">
        <v>0.0145541148451971</v>
      </c>
      <c r="AB1187" s="155">
        <v>0.0330800178810907</v>
      </c>
      <c r="AC1187" s="156">
        <v>0.00176524242319352</v>
      </c>
      <c r="AD1187" s="157">
        <v>23522</v>
      </c>
      <c r="AE1187" s="158">
        <v>429</v>
      </c>
      <c r="AF1187" s="158">
        <v>0</v>
      </c>
      <c r="AG1187" s="158">
        <v>25285</v>
      </c>
      <c r="AH1187" s="158">
        <v>421</v>
      </c>
      <c r="AI1187" s="158">
        <v>0</v>
      </c>
      <c r="AJ1187" s="155">
        <v>0.0182382450471899</v>
      </c>
      <c r="AK1187" s="155">
        <v>0.0166501878584141</v>
      </c>
      <c r="AL1187" s="156">
        <v>0.00158805718877578</v>
      </c>
    </row>
    <row r="1188" ht="33" spans="1:38">
      <c r="A1188" s="166" t="s">
        <v>927</v>
      </c>
      <c r="B1188" s="167" t="s">
        <v>1829</v>
      </c>
      <c r="C1188" s="167" t="s">
        <v>1011</v>
      </c>
      <c r="D1188" s="150">
        <v>0</v>
      </c>
      <c r="E1188" s="150">
        <v>0</v>
      </c>
      <c r="F1188" s="150">
        <v>0</v>
      </c>
      <c r="G1188" s="150">
        <v>0</v>
      </c>
      <c r="H1188" s="150">
        <v>0</v>
      </c>
      <c r="I1188" s="151">
        <v>0</v>
      </c>
      <c r="J1188" s="151">
        <v>0</v>
      </c>
      <c r="K1188" s="151">
        <v>0</v>
      </c>
      <c r="L1188" s="151">
        <v>0</v>
      </c>
      <c r="M1188" s="151">
        <v>0</v>
      </c>
      <c r="N1188" s="151">
        <v>0</v>
      </c>
      <c r="O1188" s="151">
        <v>0</v>
      </c>
      <c r="P1188" s="151">
        <v>0</v>
      </c>
      <c r="Q1188" s="151">
        <v>0</v>
      </c>
      <c r="R1188" s="151">
        <v>0</v>
      </c>
      <c r="S1188" s="152">
        <v>0.015</v>
      </c>
      <c r="T1188" s="153">
        <v>0</v>
      </c>
      <c r="U1188" s="153">
        <v>12</v>
      </c>
      <c r="V1188" s="153">
        <v>12</v>
      </c>
      <c r="W1188" s="153">
        <v>0</v>
      </c>
      <c r="X1188" s="151">
        <v>12</v>
      </c>
      <c r="Y1188" s="154">
        <v>0</v>
      </c>
      <c r="Z1188" s="154">
        <v>0</v>
      </c>
      <c r="AA1188" s="154">
        <v>0</v>
      </c>
      <c r="AB1188" s="155">
        <v>0</v>
      </c>
      <c r="AC1188" s="156">
        <v>0</v>
      </c>
      <c r="AD1188" s="157">
        <v>0</v>
      </c>
      <c r="AE1188" s="158">
        <v>5</v>
      </c>
      <c r="AF1188" s="158">
        <v>0</v>
      </c>
      <c r="AG1188" s="158">
        <v>0</v>
      </c>
      <c r="AH1188" s="158">
        <v>3</v>
      </c>
      <c r="AI1188" s="158">
        <v>0</v>
      </c>
      <c r="AJ1188" s="155">
        <v>0</v>
      </c>
      <c r="AK1188" s="155">
        <v>0</v>
      </c>
      <c r="AL1188" s="156">
        <v>0</v>
      </c>
    </row>
    <row r="1189" ht="33" spans="1:38">
      <c r="A1189" s="166" t="s">
        <v>927</v>
      </c>
      <c r="B1189" s="167" t="s">
        <v>1829</v>
      </c>
      <c r="C1189" s="167" t="s">
        <v>1012</v>
      </c>
      <c r="D1189" s="150">
        <v>4259</v>
      </c>
      <c r="E1189" s="150">
        <v>44</v>
      </c>
      <c r="F1189" s="150">
        <v>33</v>
      </c>
      <c r="G1189" s="150">
        <v>0</v>
      </c>
      <c r="H1189" s="150">
        <v>0</v>
      </c>
      <c r="I1189" s="151">
        <v>3717</v>
      </c>
      <c r="J1189" s="151">
        <v>68</v>
      </c>
      <c r="K1189" s="151">
        <v>68</v>
      </c>
      <c r="L1189" s="151">
        <v>1</v>
      </c>
      <c r="M1189" s="151">
        <v>0</v>
      </c>
      <c r="N1189" s="151">
        <v>2364</v>
      </c>
      <c r="O1189" s="151">
        <v>46</v>
      </c>
      <c r="P1189" s="151">
        <v>46</v>
      </c>
      <c r="Q1189" s="151">
        <v>14</v>
      </c>
      <c r="R1189" s="151">
        <v>0</v>
      </c>
      <c r="S1189" s="152">
        <v>0.015</v>
      </c>
      <c r="T1189" s="153">
        <v>85083</v>
      </c>
      <c r="U1189" s="153">
        <v>1183</v>
      </c>
      <c r="V1189" s="153">
        <v>1172</v>
      </c>
      <c r="W1189" s="153">
        <v>1</v>
      </c>
      <c r="X1189" s="151">
        <v>1020</v>
      </c>
      <c r="Y1189" s="154">
        <v>0.0138923169140721</v>
      </c>
      <c r="Z1189" s="154">
        <v>0.0103310636299601</v>
      </c>
      <c r="AA1189" s="154">
        <v>0.0182943233790691</v>
      </c>
      <c r="AB1189" s="155">
        <v>0.0194585448392555</v>
      </c>
      <c r="AC1189" s="156">
        <v>-0.00796325974910906</v>
      </c>
      <c r="AD1189" s="157">
        <v>23617</v>
      </c>
      <c r="AE1189" s="158">
        <v>378</v>
      </c>
      <c r="AF1189" s="158">
        <v>0</v>
      </c>
      <c r="AG1189" s="158">
        <v>25812</v>
      </c>
      <c r="AH1189" s="158">
        <v>354</v>
      </c>
      <c r="AI1189" s="158">
        <v>0</v>
      </c>
      <c r="AJ1189" s="155">
        <v>0.0160054198247025</v>
      </c>
      <c r="AK1189" s="155">
        <v>0.0137145513714551</v>
      </c>
      <c r="AL1189" s="156">
        <v>0.00229086845324741</v>
      </c>
    </row>
    <row r="1190" ht="33" spans="1:38">
      <c r="A1190" s="166" t="s">
        <v>927</v>
      </c>
      <c r="B1190" s="167" t="s">
        <v>1829</v>
      </c>
      <c r="C1190" s="167" t="s">
        <v>1013</v>
      </c>
      <c r="D1190" s="150">
        <v>6162</v>
      </c>
      <c r="E1190" s="150">
        <v>77</v>
      </c>
      <c r="F1190" s="150">
        <v>54</v>
      </c>
      <c r="G1190" s="150">
        <v>3</v>
      </c>
      <c r="H1190" s="150">
        <v>0</v>
      </c>
      <c r="I1190" s="151">
        <v>5896</v>
      </c>
      <c r="J1190" s="151">
        <v>73</v>
      </c>
      <c r="K1190" s="151">
        <v>73</v>
      </c>
      <c r="L1190" s="151">
        <v>4</v>
      </c>
      <c r="M1190" s="151">
        <v>0</v>
      </c>
      <c r="N1190" s="151">
        <v>3019</v>
      </c>
      <c r="O1190" s="151">
        <v>70</v>
      </c>
      <c r="P1190" s="151">
        <v>70</v>
      </c>
      <c r="Q1190" s="151">
        <v>8</v>
      </c>
      <c r="R1190" s="151">
        <v>0</v>
      </c>
      <c r="S1190" s="152">
        <v>0.015</v>
      </c>
      <c r="T1190" s="153">
        <v>129651</v>
      </c>
      <c r="U1190" s="153">
        <v>1841</v>
      </c>
      <c r="V1190" s="153">
        <v>1818</v>
      </c>
      <c r="W1190" s="153">
        <v>0</v>
      </c>
      <c r="X1190" s="151">
        <v>1594</v>
      </c>
      <c r="Y1190" s="154">
        <v>0.0141996590847737</v>
      </c>
      <c r="Z1190" s="154">
        <v>0.0124959428756897</v>
      </c>
      <c r="AA1190" s="154">
        <v>0.0123812754409769</v>
      </c>
      <c r="AB1190" s="155">
        <v>0.0231864855912554</v>
      </c>
      <c r="AC1190" s="156">
        <v>0.000114667434712779</v>
      </c>
      <c r="AD1190" s="157">
        <v>35985</v>
      </c>
      <c r="AE1190" s="158">
        <v>546</v>
      </c>
      <c r="AF1190" s="158">
        <v>0</v>
      </c>
      <c r="AG1190" s="158">
        <v>38840</v>
      </c>
      <c r="AH1190" s="158">
        <v>597</v>
      </c>
      <c r="AI1190" s="158">
        <v>0</v>
      </c>
      <c r="AJ1190" s="155">
        <v>0.0151729887453105</v>
      </c>
      <c r="AK1190" s="155">
        <v>0.0153707518022657</v>
      </c>
      <c r="AL1190" s="156">
        <v>-0.000197763056955159</v>
      </c>
    </row>
    <row r="1191" ht="33" spans="1:38">
      <c r="A1191" s="166" t="s">
        <v>927</v>
      </c>
      <c r="B1191" s="167" t="s">
        <v>1829</v>
      </c>
      <c r="C1191" s="167" t="s">
        <v>1014</v>
      </c>
      <c r="D1191" s="150">
        <v>3042</v>
      </c>
      <c r="E1191" s="150">
        <v>45</v>
      </c>
      <c r="F1191" s="150">
        <v>34</v>
      </c>
      <c r="G1191" s="150">
        <v>0</v>
      </c>
      <c r="H1191" s="150">
        <v>0</v>
      </c>
      <c r="I1191" s="151">
        <v>2791</v>
      </c>
      <c r="J1191" s="151">
        <v>28</v>
      </c>
      <c r="K1191" s="151">
        <v>28</v>
      </c>
      <c r="L1191" s="151">
        <v>1</v>
      </c>
      <c r="M1191" s="151">
        <v>0</v>
      </c>
      <c r="N1191" s="151">
        <v>1610</v>
      </c>
      <c r="O1191" s="151">
        <v>32</v>
      </c>
      <c r="P1191" s="151">
        <v>32</v>
      </c>
      <c r="Q1191" s="151">
        <v>13</v>
      </c>
      <c r="R1191" s="151">
        <v>0</v>
      </c>
      <c r="S1191" s="152">
        <v>0.015</v>
      </c>
      <c r="T1191" s="153">
        <v>62084</v>
      </c>
      <c r="U1191" s="153">
        <v>914</v>
      </c>
      <c r="V1191" s="153">
        <v>903</v>
      </c>
      <c r="W1191" s="153">
        <v>1</v>
      </c>
      <c r="X1191" s="151">
        <v>813</v>
      </c>
      <c r="Y1191" s="154">
        <v>0.0147058823529412</v>
      </c>
      <c r="Z1191" s="154">
        <v>0.014792899408284</v>
      </c>
      <c r="AA1191" s="154">
        <v>0.0100322465066284</v>
      </c>
      <c r="AB1191" s="155">
        <v>0.0198757763975155</v>
      </c>
      <c r="AC1191" s="156">
        <v>0.00476065290165557</v>
      </c>
      <c r="AD1191" s="157">
        <v>17483</v>
      </c>
      <c r="AE1191" s="158">
        <v>242</v>
      </c>
      <c r="AF1191" s="158">
        <v>1</v>
      </c>
      <c r="AG1191" s="158">
        <v>18753</v>
      </c>
      <c r="AH1191" s="158">
        <v>279</v>
      </c>
      <c r="AI1191" s="158">
        <v>0</v>
      </c>
      <c r="AJ1191" s="155">
        <v>0.0137848195389807</v>
      </c>
      <c r="AK1191" s="155">
        <v>0.0148776195808671</v>
      </c>
      <c r="AL1191" s="156">
        <v>-0.00109280004188634</v>
      </c>
    </row>
    <row r="1192" ht="33" spans="1:38">
      <c r="A1192" s="166" t="s">
        <v>927</v>
      </c>
      <c r="B1192" s="167" t="s">
        <v>1829</v>
      </c>
      <c r="C1192" s="167" t="s">
        <v>1015</v>
      </c>
      <c r="D1192" s="150">
        <v>3810</v>
      </c>
      <c r="E1192" s="150">
        <v>51</v>
      </c>
      <c r="F1192" s="150">
        <v>36</v>
      </c>
      <c r="G1192" s="150">
        <v>0</v>
      </c>
      <c r="H1192" s="150">
        <v>0</v>
      </c>
      <c r="I1192" s="151">
        <v>3484</v>
      </c>
      <c r="J1192" s="151">
        <v>50</v>
      </c>
      <c r="K1192" s="151">
        <v>50</v>
      </c>
      <c r="L1192" s="151">
        <v>0</v>
      </c>
      <c r="M1192" s="151">
        <v>0</v>
      </c>
      <c r="N1192" s="151">
        <v>1835</v>
      </c>
      <c r="O1192" s="151">
        <v>40</v>
      </c>
      <c r="P1192" s="151">
        <v>40</v>
      </c>
      <c r="Q1192" s="151">
        <v>13</v>
      </c>
      <c r="R1192" s="151">
        <v>0</v>
      </c>
      <c r="S1192" s="152">
        <v>0.015</v>
      </c>
      <c r="T1192" s="153">
        <v>81076</v>
      </c>
      <c r="U1192" s="153">
        <v>1071</v>
      </c>
      <c r="V1192" s="153">
        <v>1056</v>
      </c>
      <c r="W1192" s="153">
        <v>1</v>
      </c>
      <c r="X1192" s="151">
        <v>931</v>
      </c>
      <c r="Y1192" s="154">
        <v>0.0131974937096058</v>
      </c>
      <c r="Z1192" s="154">
        <v>0.0133858267716535</v>
      </c>
      <c r="AA1192" s="154">
        <v>0.0143513203214696</v>
      </c>
      <c r="AB1192" s="155">
        <v>0.0217983651226158</v>
      </c>
      <c r="AC1192" s="156">
        <v>-0.000965493549816033</v>
      </c>
      <c r="AD1192" s="157">
        <v>21782</v>
      </c>
      <c r="AE1192" s="158">
        <v>321</v>
      </c>
      <c r="AF1192" s="158">
        <v>0</v>
      </c>
      <c r="AG1192" s="158">
        <v>24364</v>
      </c>
      <c r="AH1192" s="158">
        <v>293</v>
      </c>
      <c r="AI1192" s="158">
        <v>1</v>
      </c>
      <c r="AJ1192" s="155">
        <v>0.0147369387567716</v>
      </c>
      <c r="AK1192" s="155">
        <v>0.0119848957478247</v>
      </c>
      <c r="AL1192" s="156">
        <v>0.00275204300894699</v>
      </c>
    </row>
    <row r="1193" ht="33" spans="1:38">
      <c r="A1193" s="166" t="s">
        <v>927</v>
      </c>
      <c r="B1193" s="167" t="s">
        <v>1831</v>
      </c>
      <c r="C1193" s="167" t="s">
        <v>1016</v>
      </c>
      <c r="D1193" s="150">
        <v>3836</v>
      </c>
      <c r="E1193" s="150">
        <v>55</v>
      </c>
      <c r="F1193" s="150">
        <v>42</v>
      </c>
      <c r="G1193" s="150">
        <v>0</v>
      </c>
      <c r="H1193" s="150">
        <v>0</v>
      </c>
      <c r="I1193" s="151">
        <v>3015</v>
      </c>
      <c r="J1193" s="151">
        <v>45</v>
      </c>
      <c r="K1193" s="151">
        <v>45</v>
      </c>
      <c r="L1193" s="151">
        <v>1</v>
      </c>
      <c r="M1193" s="151">
        <v>0</v>
      </c>
      <c r="N1193" s="151">
        <v>1917</v>
      </c>
      <c r="O1193" s="151">
        <v>56</v>
      </c>
      <c r="P1193" s="151">
        <v>56</v>
      </c>
      <c r="Q1193" s="151">
        <v>29</v>
      </c>
      <c r="R1193" s="151">
        <v>0</v>
      </c>
      <c r="S1193" s="152">
        <v>0.015</v>
      </c>
      <c r="T1193" s="153">
        <v>75622</v>
      </c>
      <c r="U1193" s="153">
        <v>1368</v>
      </c>
      <c r="V1193" s="153">
        <v>1353</v>
      </c>
      <c r="W1193" s="153">
        <v>3</v>
      </c>
      <c r="X1193" s="151">
        <v>1215</v>
      </c>
      <c r="Y1193" s="154">
        <v>0.0180503028219301</v>
      </c>
      <c r="Z1193" s="154">
        <v>0.0143378519290928</v>
      </c>
      <c r="AA1193" s="154">
        <v>0.0149253731343284</v>
      </c>
      <c r="AB1193" s="155">
        <v>0.0292123109024517</v>
      </c>
      <c r="AC1193" s="156">
        <v>-0.000587521205235553</v>
      </c>
      <c r="AD1193" s="157">
        <v>21238</v>
      </c>
      <c r="AE1193" s="158">
        <v>375</v>
      </c>
      <c r="AF1193" s="158">
        <v>0</v>
      </c>
      <c r="AG1193" s="158">
        <v>23041</v>
      </c>
      <c r="AH1193" s="158">
        <v>444</v>
      </c>
      <c r="AI1193" s="158">
        <v>2</v>
      </c>
      <c r="AJ1193" s="155">
        <v>0.0176570298521518</v>
      </c>
      <c r="AK1193" s="155">
        <v>0.0191831951738206</v>
      </c>
      <c r="AL1193" s="156">
        <v>-0.00152616532166878</v>
      </c>
    </row>
    <row r="1194" ht="33" spans="1:38">
      <c r="A1194" s="166" t="s">
        <v>927</v>
      </c>
      <c r="B1194" s="167" t="s">
        <v>1831</v>
      </c>
      <c r="C1194" s="167" t="s">
        <v>1017</v>
      </c>
      <c r="D1194" s="150">
        <v>2394</v>
      </c>
      <c r="E1194" s="150">
        <v>35</v>
      </c>
      <c r="F1194" s="150">
        <v>25</v>
      </c>
      <c r="G1194" s="150">
        <v>0</v>
      </c>
      <c r="H1194" s="150">
        <v>0</v>
      </c>
      <c r="I1194" s="151">
        <v>2034</v>
      </c>
      <c r="J1194" s="151">
        <v>36</v>
      </c>
      <c r="K1194" s="151">
        <v>36</v>
      </c>
      <c r="L1194" s="151">
        <v>0</v>
      </c>
      <c r="M1194" s="151">
        <v>0</v>
      </c>
      <c r="N1194" s="151">
        <v>1285</v>
      </c>
      <c r="O1194" s="151">
        <v>36</v>
      </c>
      <c r="P1194" s="151">
        <v>36</v>
      </c>
      <c r="Q1194" s="151">
        <v>15</v>
      </c>
      <c r="R1194" s="151">
        <v>0</v>
      </c>
      <c r="S1194" s="152">
        <v>0.015</v>
      </c>
      <c r="T1194" s="153">
        <v>48620</v>
      </c>
      <c r="U1194" s="153">
        <v>788</v>
      </c>
      <c r="V1194" s="153">
        <v>778</v>
      </c>
      <c r="W1194" s="153">
        <v>5</v>
      </c>
      <c r="X1194" s="151">
        <v>665</v>
      </c>
      <c r="Y1194" s="154">
        <v>0.0161044837515426</v>
      </c>
      <c r="Z1194" s="154">
        <v>0.0146198830409357</v>
      </c>
      <c r="AA1194" s="154">
        <v>0.0176991150442478</v>
      </c>
      <c r="AB1194" s="155">
        <v>0.0280155642023346</v>
      </c>
      <c r="AC1194" s="156">
        <v>-0.00307923200331212</v>
      </c>
      <c r="AD1194" s="157">
        <v>13457</v>
      </c>
      <c r="AE1194" s="158">
        <v>249</v>
      </c>
      <c r="AF1194" s="158">
        <v>0</v>
      </c>
      <c r="AG1194" s="158">
        <v>14975</v>
      </c>
      <c r="AH1194" s="158">
        <v>231</v>
      </c>
      <c r="AI1194" s="158">
        <v>1</v>
      </c>
      <c r="AJ1194" s="155">
        <v>0.0185033811399272</v>
      </c>
      <c r="AK1194" s="155">
        <v>0.0153589315525876</v>
      </c>
      <c r="AL1194" s="156">
        <v>0.00314444958733953</v>
      </c>
    </row>
    <row r="1195" ht="33" spans="1:38">
      <c r="A1195" s="166" t="s">
        <v>927</v>
      </c>
      <c r="B1195" s="167" t="s">
        <v>1831</v>
      </c>
      <c r="C1195" s="167" t="s">
        <v>1018</v>
      </c>
      <c r="D1195" s="150">
        <v>3225</v>
      </c>
      <c r="E1195" s="150">
        <v>50</v>
      </c>
      <c r="F1195" s="150">
        <v>35</v>
      </c>
      <c r="G1195" s="150">
        <v>0</v>
      </c>
      <c r="H1195" s="150">
        <v>0</v>
      </c>
      <c r="I1195" s="151">
        <v>2919</v>
      </c>
      <c r="J1195" s="151">
        <v>47</v>
      </c>
      <c r="K1195" s="151">
        <v>47</v>
      </c>
      <c r="L1195" s="151">
        <v>2</v>
      </c>
      <c r="M1195" s="151">
        <v>0</v>
      </c>
      <c r="N1195" s="151">
        <v>2109</v>
      </c>
      <c r="O1195" s="151">
        <v>22</v>
      </c>
      <c r="P1195" s="151">
        <v>22</v>
      </c>
      <c r="Q1195" s="151">
        <v>2</v>
      </c>
      <c r="R1195" s="151">
        <v>0</v>
      </c>
      <c r="S1195" s="152">
        <v>0.015</v>
      </c>
      <c r="T1195" s="153">
        <v>68623</v>
      </c>
      <c r="U1195" s="153">
        <v>979</v>
      </c>
      <c r="V1195" s="153">
        <v>964</v>
      </c>
      <c r="W1195" s="153">
        <v>0</v>
      </c>
      <c r="X1195" s="151">
        <v>835</v>
      </c>
      <c r="Y1195" s="154">
        <v>0.014266353846378</v>
      </c>
      <c r="Z1195" s="154">
        <v>0.0155038759689922</v>
      </c>
      <c r="AA1195" s="154">
        <v>0.0161014045906132</v>
      </c>
      <c r="AB1195" s="155">
        <v>0.0104314841156946</v>
      </c>
      <c r="AC1195" s="156">
        <v>-0.000597528621620977</v>
      </c>
      <c r="AD1195" s="157">
        <v>19732</v>
      </c>
      <c r="AE1195" s="158">
        <v>307</v>
      </c>
      <c r="AF1195" s="158">
        <v>0</v>
      </c>
      <c r="AG1195" s="158">
        <v>21289</v>
      </c>
      <c r="AH1195" s="158">
        <v>277</v>
      </c>
      <c r="AI1195" s="158">
        <v>0</v>
      </c>
      <c r="AJ1195" s="155">
        <v>0.0155584836813298</v>
      </c>
      <c r="AK1195" s="155">
        <v>0.0130114143454366</v>
      </c>
      <c r="AL1195" s="156">
        <v>0.00254706933589321</v>
      </c>
    </row>
    <row r="1196" ht="33" spans="1:38">
      <c r="A1196" s="166" t="s">
        <v>927</v>
      </c>
      <c r="B1196" s="167" t="s">
        <v>1831</v>
      </c>
      <c r="C1196" s="167" t="s">
        <v>1019</v>
      </c>
      <c r="D1196" s="150">
        <v>3069</v>
      </c>
      <c r="E1196" s="150">
        <v>36</v>
      </c>
      <c r="F1196" s="150">
        <v>26</v>
      </c>
      <c r="G1196" s="150">
        <v>1</v>
      </c>
      <c r="H1196" s="150">
        <v>0</v>
      </c>
      <c r="I1196" s="151">
        <v>2584</v>
      </c>
      <c r="J1196" s="151">
        <v>35</v>
      </c>
      <c r="K1196" s="151">
        <v>35</v>
      </c>
      <c r="L1196" s="151">
        <v>0</v>
      </c>
      <c r="M1196" s="151">
        <v>0</v>
      </c>
      <c r="N1196" s="151">
        <v>1565</v>
      </c>
      <c r="O1196" s="151">
        <v>33</v>
      </c>
      <c r="P1196" s="151">
        <v>33</v>
      </c>
      <c r="Q1196" s="151">
        <v>8</v>
      </c>
      <c r="R1196" s="151">
        <v>0</v>
      </c>
      <c r="S1196" s="152">
        <v>0.015</v>
      </c>
      <c r="T1196" s="153">
        <v>59467</v>
      </c>
      <c r="U1196" s="153">
        <v>882</v>
      </c>
      <c r="V1196" s="153">
        <v>872</v>
      </c>
      <c r="W1196" s="153">
        <v>2</v>
      </c>
      <c r="X1196" s="151">
        <v>756</v>
      </c>
      <c r="Y1196" s="154">
        <v>0.0147981233289051</v>
      </c>
      <c r="Z1196" s="154">
        <v>0.0117302052785924</v>
      </c>
      <c r="AA1196" s="154">
        <v>0.0135448916408669</v>
      </c>
      <c r="AB1196" s="155">
        <v>0.0210862619808307</v>
      </c>
      <c r="AC1196" s="156">
        <v>-0.0018146863622745</v>
      </c>
      <c r="AD1196" s="157">
        <v>17183</v>
      </c>
      <c r="AE1196" s="158">
        <v>285</v>
      </c>
      <c r="AF1196" s="158">
        <v>0</v>
      </c>
      <c r="AG1196" s="158">
        <v>18194</v>
      </c>
      <c r="AH1196" s="158">
        <v>270</v>
      </c>
      <c r="AI1196" s="158">
        <v>2</v>
      </c>
      <c r="AJ1196" s="155">
        <v>0.0165861607402665</v>
      </c>
      <c r="AK1196" s="155">
        <v>0.0147301308123557</v>
      </c>
      <c r="AL1196" s="156">
        <v>0.00185602992791082</v>
      </c>
    </row>
    <row r="1197" ht="33" spans="1:38">
      <c r="A1197" s="166" t="s">
        <v>927</v>
      </c>
      <c r="B1197" s="167" t="s">
        <v>1831</v>
      </c>
      <c r="C1197" s="167" t="s">
        <v>1020</v>
      </c>
      <c r="D1197" s="150">
        <v>3243</v>
      </c>
      <c r="E1197" s="150">
        <v>46</v>
      </c>
      <c r="F1197" s="150">
        <v>28</v>
      </c>
      <c r="G1197" s="150">
        <v>1</v>
      </c>
      <c r="H1197" s="150">
        <v>0</v>
      </c>
      <c r="I1197" s="151">
        <v>2827</v>
      </c>
      <c r="J1197" s="151">
        <v>72</v>
      </c>
      <c r="K1197" s="151">
        <v>71</v>
      </c>
      <c r="L1197" s="151">
        <v>5</v>
      </c>
      <c r="M1197" s="151">
        <v>0</v>
      </c>
      <c r="N1197" s="151">
        <v>1685</v>
      </c>
      <c r="O1197" s="151">
        <v>34</v>
      </c>
      <c r="P1197" s="151">
        <v>33</v>
      </c>
      <c r="Q1197" s="151">
        <v>1</v>
      </c>
      <c r="R1197" s="151">
        <v>0</v>
      </c>
      <c r="S1197" s="152">
        <v>0.015</v>
      </c>
      <c r="T1197" s="153">
        <v>64315</v>
      </c>
      <c r="U1197" s="153">
        <v>1201</v>
      </c>
      <c r="V1197" s="153">
        <v>1180</v>
      </c>
      <c r="W1197" s="153">
        <v>4</v>
      </c>
      <c r="X1197" s="151">
        <v>1014</v>
      </c>
      <c r="Y1197" s="154">
        <v>0.0186115214180207</v>
      </c>
      <c r="Z1197" s="154">
        <v>0.0141843971631206</v>
      </c>
      <c r="AA1197" s="154">
        <v>0.0254686947293951</v>
      </c>
      <c r="AB1197" s="155">
        <v>0.0201780415430267</v>
      </c>
      <c r="AC1197" s="156">
        <v>-0.0112842975662746</v>
      </c>
      <c r="AD1197" s="157">
        <v>18476</v>
      </c>
      <c r="AE1197" s="158">
        <v>354</v>
      </c>
      <c r="AF1197" s="158">
        <v>0</v>
      </c>
      <c r="AG1197" s="158">
        <v>19584</v>
      </c>
      <c r="AH1197" s="158">
        <v>347</v>
      </c>
      <c r="AI1197" s="158">
        <v>0</v>
      </c>
      <c r="AJ1197" s="155">
        <v>0.0191599913401169</v>
      </c>
      <c r="AK1197" s="155">
        <v>0.017718545751634</v>
      </c>
      <c r="AL1197" s="156">
        <v>0.00144144558848292</v>
      </c>
    </row>
    <row r="1198" ht="33" spans="1:38">
      <c r="A1198" s="166" t="s">
        <v>927</v>
      </c>
      <c r="B1198" s="167" t="s">
        <v>1831</v>
      </c>
      <c r="C1198" s="167" t="s">
        <v>1021</v>
      </c>
      <c r="D1198" s="150">
        <v>5445</v>
      </c>
      <c r="E1198" s="150">
        <v>110</v>
      </c>
      <c r="F1198" s="150">
        <v>80</v>
      </c>
      <c r="G1198" s="150">
        <v>0</v>
      </c>
      <c r="H1198" s="150">
        <v>0</v>
      </c>
      <c r="I1198" s="151">
        <v>4804</v>
      </c>
      <c r="J1198" s="151">
        <v>68</v>
      </c>
      <c r="K1198" s="151">
        <v>68</v>
      </c>
      <c r="L1198" s="151">
        <v>1</v>
      </c>
      <c r="M1198" s="151">
        <v>0</v>
      </c>
      <c r="N1198" s="151">
        <v>2782</v>
      </c>
      <c r="O1198" s="151">
        <v>68</v>
      </c>
      <c r="P1198" s="151">
        <v>68</v>
      </c>
      <c r="Q1198" s="151">
        <v>18</v>
      </c>
      <c r="R1198" s="151">
        <v>0</v>
      </c>
      <c r="S1198" s="152">
        <v>0.015</v>
      </c>
      <c r="T1198" s="153">
        <v>111181</v>
      </c>
      <c r="U1198" s="153">
        <v>2117</v>
      </c>
      <c r="V1198" s="153">
        <v>2087</v>
      </c>
      <c r="W1198" s="153">
        <v>1</v>
      </c>
      <c r="X1198" s="151">
        <v>1838</v>
      </c>
      <c r="Y1198" s="154">
        <v>0.0190320288538509</v>
      </c>
      <c r="Z1198" s="154">
        <v>0.0202020202020202</v>
      </c>
      <c r="AA1198" s="154">
        <v>0.0141548709408826</v>
      </c>
      <c r="AB1198" s="155">
        <v>0.0244428468727534</v>
      </c>
      <c r="AC1198" s="156">
        <v>0.00604714926113761</v>
      </c>
      <c r="AD1198" s="157">
        <v>30988</v>
      </c>
      <c r="AE1198" s="158">
        <v>585</v>
      </c>
      <c r="AF1198" s="158">
        <v>0</v>
      </c>
      <c r="AG1198" s="158">
        <v>34261</v>
      </c>
      <c r="AH1198" s="158">
        <v>664</v>
      </c>
      <c r="AI1198" s="158">
        <v>1</v>
      </c>
      <c r="AJ1198" s="155">
        <v>0.018878275461469</v>
      </c>
      <c r="AK1198" s="155">
        <v>0.0193514491696098</v>
      </c>
      <c r="AL1198" s="156">
        <v>-0.000473173708140803</v>
      </c>
    </row>
    <row r="1199" ht="33" spans="1:38">
      <c r="A1199" s="166" t="s">
        <v>927</v>
      </c>
      <c r="B1199" s="167" t="s">
        <v>1829</v>
      </c>
      <c r="C1199" s="167" t="s">
        <v>1022</v>
      </c>
      <c r="D1199" s="150">
        <v>4909</v>
      </c>
      <c r="E1199" s="150">
        <v>103</v>
      </c>
      <c r="F1199" s="150">
        <v>76</v>
      </c>
      <c r="G1199" s="150">
        <v>0</v>
      </c>
      <c r="H1199" s="150">
        <v>0</v>
      </c>
      <c r="I1199" s="151">
        <v>5134</v>
      </c>
      <c r="J1199" s="151">
        <v>109</v>
      </c>
      <c r="K1199" s="151">
        <v>109</v>
      </c>
      <c r="L1199" s="151">
        <v>7</v>
      </c>
      <c r="M1199" s="151">
        <v>0</v>
      </c>
      <c r="N1199" s="151">
        <v>2720</v>
      </c>
      <c r="O1199" s="151">
        <v>72</v>
      </c>
      <c r="P1199" s="151">
        <v>72</v>
      </c>
      <c r="Q1199" s="151">
        <v>34</v>
      </c>
      <c r="R1199" s="151">
        <v>0</v>
      </c>
      <c r="S1199" s="152">
        <v>0.015</v>
      </c>
      <c r="T1199" s="153">
        <v>104117</v>
      </c>
      <c r="U1199" s="153">
        <v>2171</v>
      </c>
      <c r="V1199" s="153">
        <v>2144</v>
      </c>
      <c r="W1199" s="153">
        <v>0</v>
      </c>
      <c r="X1199" s="151">
        <v>1906</v>
      </c>
      <c r="Y1199" s="154">
        <v>0.0208515420152329</v>
      </c>
      <c r="Z1199" s="154">
        <v>0.0209818700346303</v>
      </c>
      <c r="AA1199" s="154">
        <v>0.0212310089598753</v>
      </c>
      <c r="AB1199" s="155">
        <v>0.0264705882352941</v>
      </c>
      <c r="AC1199" s="156">
        <v>-0.000249138925245071</v>
      </c>
      <c r="AD1199" s="157">
        <v>28968</v>
      </c>
      <c r="AE1199" s="158">
        <v>666</v>
      </c>
      <c r="AF1199" s="158">
        <v>0</v>
      </c>
      <c r="AG1199" s="158">
        <v>32840</v>
      </c>
      <c r="AH1199" s="158">
        <v>669</v>
      </c>
      <c r="AI1199" s="158">
        <v>0</v>
      </c>
      <c r="AJ1199" s="155">
        <v>0.0229908864954432</v>
      </c>
      <c r="AK1199" s="155">
        <v>0.0203714981729598</v>
      </c>
      <c r="AL1199" s="156">
        <v>0.00261938832248344</v>
      </c>
    </row>
    <row r="1200" ht="33" spans="1:38">
      <c r="A1200" s="166" t="s">
        <v>927</v>
      </c>
      <c r="B1200" s="167" t="s">
        <v>1829</v>
      </c>
      <c r="C1200" s="167" t="s">
        <v>1023</v>
      </c>
      <c r="D1200" s="150">
        <v>2832</v>
      </c>
      <c r="E1200" s="150">
        <v>47</v>
      </c>
      <c r="F1200" s="150">
        <v>39</v>
      </c>
      <c r="G1200" s="150">
        <v>3</v>
      </c>
      <c r="H1200" s="150">
        <v>0</v>
      </c>
      <c r="I1200" s="151">
        <v>2926</v>
      </c>
      <c r="J1200" s="151">
        <v>59</v>
      </c>
      <c r="K1200" s="151">
        <v>59</v>
      </c>
      <c r="L1200" s="151">
        <v>0</v>
      </c>
      <c r="M1200" s="151">
        <v>0</v>
      </c>
      <c r="N1200" s="151">
        <v>1399</v>
      </c>
      <c r="O1200" s="151">
        <v>43</v>
      </c>
      <c r="P1200" s="151">
        <v>43</v>
      </c>
      <c r="Q1200" s="151">
        <v>1</v>
      </c>
      <c r="R1200" s="151">
        <v>0</v>
      </c>
      <c r="S1200" s="152">
        <v>0.015</v>
      </c>
      <c r="T1200" s="153">
        <v>59524</v>
      </c>
      <c r="U1200" s="153">
        <v>1253</v>
      </c>
      <c r="V1200" s="153">
        <v>1245</v>
      </c>
      <c r="W1200" s="153">
        <v>0</v>
      </c>
      <c r="X1200" s="151">
        <v>1074</v>
      </c>
      <c r="Y1200" s="154">
        <v>0.0210503326389356</v>
      </c>
      <c r="Z1200" s="154">
        <v>0.0165960451977401</v>
      </c>
      <c r="AA1200" s="154">
        <v>0.020164046479836</v>
      </c>
      <c r="AB1200" s="155">
        <v>0.0307362401715511</v>
      </c>
      <c r="AC1200" s="156">
        <v>-0.00356800128209584</v>
      </c>
      <c r="AD1200" s="157">
        <v>16842</v>
      </c>
      <c r="AE1200" s="158">
        <v>393</v>
      </c>
      <c r="AF1200" s="158">
        <v>0</v>
      </c>
      <c r="AG1200" s="158">
        <v>18658</v>
      </c>
      <c r="AH1200" s="158">
        <v>384</v>
      </c>
      <c r="AI1200" s="158">
        <v>0</v>
      </c>
      <c r="AJ1200" s="155">
        <v>0.0233345208407553</v>
      </c>
      <c r="AK1200" s="155">
        <v>0.0205809840282989</v>
      </c>
      <c r="AL1200" s="156">
        <v>0.0027535368124564</v>
      </c>
    </row>
    <row r="1201" ht="33" spans="1:38">
      <c r="A1201" s="166" t="s">
        <v>927</v>
      </c>
      <c r="B1201" s="167" t="s">
        <v>1829</v>
      </c>
      <c r="C1201" s="167" t="s">
        <v>1024</v>
      </c>
      <c r="D1201" s="150">
        <v>3153</v>
      </c>
      <c r="E1201" s="150">
        <v>39</v>
      </c>
      <c r="F1201" s="150">
        <v>23</v>
      </c>
      <c r="G1201" s="150">
        <v>0</v>
      </c>
      <c r="H1201" s="150">
        <v>0</v>
      </c>
      <c r="I1201" s="151">
        <v>3050</v>
      </c>
      <c r="J1201" s="151">
        <v>41</v>
      </c>
      <c r="K1201" s="151">
        <v>41</v>
      </c>
      <c r="L1201" s="151">
        <v>3</v>
      </c>
      <c r="M1201" s="151">
        <v>0</v>
      </c>
      <c r="N1201" s="151">
        <v>1686</v>
      </c>
      <c r="O1201" s="151">
        <v>30</v>
      </c>
      <c r="P1201" s="151">
        <v>30</v>
      </c>
      <c r="Q1201" s="151">
        <v>4</v>
      </c>
      <c r="R1201" s="151">
        <v>0</v>
      </c>
      <c r="S1201" s="152">
        <v>0.015</v>
      </c>
      <c r="T1201" s="153">
        <v>62005</v>
      </c>
      <c r="U1201" s="153">
        <v>1033</v>
      </c>
      <c r="V1201" s="153">
        <v>1016</v>
      </c>
      <c r="W1201" s="153">
        <v>0</v>
      </c>
      <c r="X1201" s="151">
        <v>905</v>
      </c>
      <c r="Y1201" s="154">
        <v>0.0166599467784856</v>
      </c>
      <c r="Z1201" s="154">
        <v>0.0123691722169363</v>
      </c>
      <c r="AA1201" s="154">
        <v>0.0134426229508197</v>
      </c>
      <c r="AB1201" s="155">
        <v>0.0177935943060498</v>
      </c>
      <c r="AC1201" s="156">
        <v>-0.00107345073388342</v>
      </c>
      <c r="AD1201" s="157">
        <v>17891</v>
      </c>
      <c r="AE1201" s="158">
        <v>287</v>
      </c>
      <c r="AF1201" s="158">
        <v>0</v>
      </c>
      <c r="AG1201" s="158">
        <v>19267</v>
      </c>
      <c r="AH1201" s="158">
        <v>330</v>
      </c>
      <c r="AI1201" s="158">
        <v>0</v>
      </c>
      <c r="AJ1201" s="155">
        <v>0.016041585154547</v>
      </c>
      <c r="AK1201" s="155">
        <v>0.0171277313541288</v>
      </c>
      <c r="AL1201" s="156">
        <v>-0.00108614619958184</v>
      </c>
    </row>
    <row r="1202" ht="33" spans="1:38">
      <c r="A1202" s="166" t="s">
        <v>927</v>
      </c>
      <c r="B1202" s="167" t="s">
        <v>1829</v>
      </c>
      <c r="C1202" s="167" t="s">
        <v>1025</v>
      </c>
      <c r="D1202" s="150">
        <v>1854</v>
      </c>
      <c r="E1202" s="150">
        <v>50</v>
      </c>
      <c r="F1202" s="150">
        <v>34</v>
      </c>
      <c r="G1202" s="150">
        <v>0</v>
      </c>
      <c r="H1202" s="150">
        <v>0</v>
      </c>
      <c r="I1202" s="151">
        <v>1856</v>
      </c>
      <c r="J1202" s="151">
        <v>35</v>
      </c>
      <c r="K1202" s="151">
        <v>35</v>
      </c>
      <c r="L1202" s="151">
        <v>7</v>
      </c>
      <c r="M1202" s="151">
        <v>0</v>
      </c>
      <c r="N1202" s="151">
        <v>930</v>
      </c>
      <c r="O1202" s="151">
        <v>28</v>
      </c>
      <c r="P1202" s="151">
        <v>28</v>
      </c>
      <c r="Q1202" s="151">
        <v>19</v>
      </c>
      <c r="R1202" s="151">
        <v>0</v>
      </c>
      <c r="S1202" s="152">
        <v>0.015</v>
      </c>
      <c r="T1202" s="153">
        <v>37637</v>
      </c>
      <c r="U1202" s="153">
        <v>968</v>
      </c>
      <c r="V1202" s="153">
        <v>952</v>
      </c>
      <c r="W1202" s="153">
        <v>0</v>
      </c>
      <c r="X1202" s="151">
        <v>867</v>
      </c>
      <c r="Y1202" s="154">
        <v>0.0257193718946781</v>
      </c>
      <c r="Z1202" s="154">
        <v>0.0269687162891046</v>
      </c>
      <c r="AA1202" s="154">
        <v>0.0188577586206897</v>
      </c>
      <c r="AB1202" s="155">
        <v>0.0301075268817204</v>
      </c>
      <c r="AC1202" s="156">
        <v>0.00811095766841499</v>
      </c>
      <c r="AD1202" s="157">
        <v>10871</v>
      </c>
      <c r="AE1202" s="158">
        <v>318</v>
      </c>
      <c r="AF1202" s="158">
        <v>0</v>
      </c>
      <c r="AG1202" s="158">
        <v>11996</v>
      </c>
      <c r="AH1202" s="158">
        <v>313</v>
      </c>
      <c r="AI1202" s="158">
        <v>0</v>
      </c>
      <c r="AJ1202" s="155">
        <v>0.0292521387176893</v>
      </c>
      <c r="AK1202" s="155">
        <v>0.0260920306768923</v>
      </c>
      <c r="AL1202" s="156">
        <v>0.00316010804079697</v>
      </c>
    </row>
    <row r="1203" ht="33" spans="1:38">
      <c r="A1203" s="166" t="s">
        <v>927</v>
      </c>
      <c r="B1203" s="167" t="s">
        <v>1829</v>
      </c>
      <c r="C1203" s="167" t="s">
        <v>1026</v>
      </c>
      <c r="D1203" s="150">
        <v>0</v>
      </c>
      <c r="E1203" s="150">
        <v>1</v>
      </c>
      <c r="F1203" s="150">
        <v>1</v>
      </c>
      <c r="G1203" s="150">
        <v>1</v>
      </c>
      <c r="H1203" s="150">
        <v>0</v>
      </c>
      <c r="I1203" s="151">
        <v>0</v>
      </c>
      <c r="J1203" s="151">
        <v>0</v>
      </c>
      <c r="K1203" s="151">
        <v>0</v>
      </c>
      <c r="L1203" s="151">
        <v>0</v>
      </c>
      <c r="M1203" s="151">
        <v>0</v>
      </c>
      <c r="N1203" s="151">
        <v>0</v>
      </c>
      <c r="O1203" s="151">
        <v>0</v>
      </c>
      <c r="P1203" s="151">
        <v>0</v>
      </c>
      <c r="Q1203" s="151">
        <v>0</v>
      </c>
      <c r="R1203" s="151">
        <v>0</v>
      </c>
      <c r="S1203" s="152">
        <v>0.015</v>
      </c>
      <c r="T1203" s="153">
        <v>0</v>
      </c>
      <c r="U1203" s="153">
        <v>9</v>
      </c>
      <c r="V1203" s="153">
        <v>9</v>
      </c>
      <c r="W1203" s="153">
        <v>0</v>
      </c>
      <c r="X1203" s="151">
        <v>9</v>
      </c>
      <c r="Y1203" s="154">
        <v>0</v>
      </c>
      <c r="Z1203" s="154">
        <v>0</v>
      </c>
      <c r="AA1203" s="154">
        <v>0</v>
      </c>
      <c r="AB1203" s="155">
        <v>0</v>
      </c>
      <c r="AC1203" s="156">
        <v>0</v>
      </c>
      <c r="AD1203" s="157">
        <v>0</v>
      </c>
      <c r="AE1203" s="158">
        <v>1</v>
      </c>
      <c r="AF1203" s="158">
        <v>0</v>
      </c>
      <c r="AG1203" s="158">
        <v>0</v>
      </c>
      <c r="AH1203" s="158">
        <v>1</v>
      </c>
      <c r="AI1203" s="158">
        <v>0</v>
      </c>
      <c r="AJ1203" s="155">
        <v>0</v>
      </c>
      <c r="AK1203" s="155">
        <v>0</v>
      </c>
      <c r="AL1203" s="156">
        <v>0</v>
      </c>
    </row>
    <row r="1204" ht="33" spans="1:38">
      <c r="A1204" s="166" t="s">
        <v>927</v>
      </c>
      <c r="B1204" s="167" t="s">
        <v>1829</v>
      </c>
      <c r="C1204" s="167" t="s">
        <v>1027</v>
      </c>
      <c r="D1204" s="150">
        <v>5529</v>
      </c>
      <c r="E1204" s="150">
        <v>138</v>
      </c>
      <c r="F1204" s="150">
        <v>77</v>
      </c>
      <c r="G1204" s="150">
        <v>0</v>
      </c>
      <c r="H1204" s="150">
        <v>0</v>
      </c>
      <c r="I1204" s="151">
        <v>5901</v>
      </c>
      <c r="J1204" s="151">
        <v>117</v>
      </c>
      <c r="K1204" s="151">
        <v>115</v>
      </c>
      <c r="L1204" s="151">
        <v>6</v>
      </c>
      <c r="M1204" s="151">
        <v>0</v>
      </c>
      <c r="N1204" s="151">
        <v>3353</v>
      </c>
      <c r="O1204" s="151">
        <v>167</v>
      </c>
      <c r="P1204" s="151">
        <v>167</v>
      </c>
      <c r="Q1204" s="151">
        <v>53</v>
      </c>
      <c r="R1204" s="151">
        <v>0</v>
      </c>
      <c r="S1204" s="152">
        <v>0.015</v>
      </c>
      <c r="T1204" s="153">
        <v>125444</v>
      </c>
      <c r="U1204" s="153">
        <v>3523</v>
      </c>
      <c r="V1204" s="153">
        <v>3459</v>
      </c>
      <c r="W1204" s="153">
        <v>0</v>
      </c>
      <c r="X1204" s="151">
        <v>3046</v>
      </c>
      <c r="Y1204" s="154">
        <v>0.0280842447626032</v>
      </c>
      <c r="Z1204" s="154">
        <v>0.0249593054801953</v>
      </c>
      <c r="AA1204" s="154">
        <v>0.0198271479410269</v>
      </c>
      <c r="AB1204" s="155">
        <v>0.049806143751864</v>
      </c>
      <c r="AC1204" s="156">
        <v>0.00513215753916839</v>
      </c>
      <c r="AD1204" s="157">
        <v>34371</v>
      </c>
      <c r="AE1204" s="158">
        <v>1008</v>
      </c>
      <c r="AF1204" s="158">
        <v>0</v>
      </c>
      <c r="AG1204" s="158">
        <v>39490</v>
      </c>
      <c r="AH1204" s="158">
        <v>1169</v>
      </c>
      <c r="AI1204" s="158">
        <v>0</v>
      </c>
      <c r="AJ1204" s="155">
        <v>0.0293270489656978</v>
      </c>
      <c r="AK1204" s="155">
        <v>0.0296024309951887</v>
      </c>
      <c r="AL1204" s="156">
        <v>-0.000275382029490831</v>
      </c>
    </row>
    <row r="1205" ht="33" spans="1:38">
      <c r="A1205" s="166" t="s">
        <v>927</v>
      </c>
      <c r="B1205" s="167" t="s">
        <v>1829</v>
      </c>
      <c r="C1205" s="167" t="s">
        <v>1028</v>
      </c>
      <c r="D1205" s="150">
        <v>0</v>
      </c>
      <c r="E1205" s="150">
        <v>0</v>
      </c>
      <c r="F1205" s="150">
        <v>0</v>
      </c>
      <c r="G1205" s="150">
        <v>0</v>
      </c>
      <c r="H1205" s="150">
        <v>0</v>
      </c>
      <c r="I1205" s="151">
        <v>2</v>
      </c>
      <c r="J1205" s="151">
        <v>0</v>
      </c>
      <c r="K1205" s="151">
        <v>0</v>
      </c>
      <c r="L1205" s="151">
        <v>0</v>
      </c>
      <c r="M1205" s="151">
        <v>0</v>
      </c>
      <c r="N1205" s="151">
        <v>0</v>
      </c>
      <c r="O1205" s="151">
        <v>0</v>
      </c>
      <c r="P1205" s="151">
        <v>0</v>
      </c>
      <c r="Q1205" s="151">
        <v>0</v>
      </c>
      <c r="R1205" s="151">
        <v>0</v>
      </c>
      <c r="S1205" s="152">
        <v>0.015</v>
      </c>
      <c r="T1205" s="153">
        <v>29</v>
      </c>
      <c r="U1205" s="153">
        <v>1</v>
      </c>
      <c r="V1205" s="153">
        <v>1</v>
      </c>
      <c r="W1205" s="153">
        <v>0</v>
      </c>
      <c r="X1205" s="151">
        <v>1</v>
      </c>
      <c r="Y1205" s="154">
        <v>0.0344827586206897</v>
      </c>
      <c r="Z1205" s="154">
        <v>0</v>
      </c>
      <c r="AA1205" s="154">
        <v>0</v>
      </c>
      <c r="AB1205" s="155">
        <v>0</v>
      </c>
      <c r="AC1205" s="156">
        <v>0</v>
      </c>
      <c r="AD1205" s="157">
        <v>11</v>
      </c>
      <c r="AE1205" s="158">
        <v>1</v>
      </c>
      <c r="AF1205" s="158">
        <v>0</v>
      </c>
      <c r="AG1205" s="158">
        <v>7</v>
      </c>
      <c r="AH1205" s="158">
        <v>0</v>
      </c>
      <c r="AI1205" s="158">
        <v>0</v>
      </c>
      <c r="AJ1205" s="155">
        <v>0.0909090909090909</v>
      </c>
      <c r="AK1205" s="155">
        <v>0</v>
      </c>
      <c r="AL1205" s="156">
        <v>0.0909090909090909</v>
      </c>
    </row>
    <row r="1206" ht="33" spans="1:38">
      <c r="A1206" s="166" t="s">
        <v>927</v>
      </c>
      <c r="B1206" s="167" t="s">
        <v>1829</v>
      </c>
      <c r="C1206" s="167" t="s">
        <v>1029</v>
      </c>
      <c r="D1206" s="150">
        <v>0</v>
      </c>
      <c r="E1206" s="150">
        <v>0</v>
      </c>
      <c r="F1206" s="150">
        <v>0</v>
      </c>
      <c r="G1206" s="150">
        <v>0</v>
      </c>
      <c r="H1206" s="150">
        <v>0</v>
      </c>
      <c r="I1206" s="151">
        <v>0</v>
      </c>
      <c r="J1206" s="151">
        <v>0</v>
      </c>
      <c r="K1206" s="151">
        <v>0</v>
      </c>
      <c r="L1206" s="151">
        <v>0</v>
      </c>
      <c r="M1206" s="151">
        <v>0</v>
      </c>
      <c r="N1206" s="151">
        <v>0</v>
      </c>
      <c r="O1206" s="151">
        <v>0</v>
      </c>
      <c r="P1206" s="151">
        <v>0</v>
      </c>
      <c r="Q1206" s="151">
        <v>0</v>
      </c>
      <c r="R1206" s="151">
        <v>0</v>
      </c>
      <c r="S1206" s="152">
        <v>0.015</v>
      </c>
      <c r="T1206" s="153">
        <v>0</v>
      </c>
      <c r="U1206" s="153">
        <v>1</v>
      </c>
      <c r="V1206" s="153">
        <v>1</v>
      </c>
      <c r="W1206" s="153">
        <v>0</v>
      </c>
      <c r="X1206" s="151">
        <v>1</v>
      </c>
      <c r="Y1206" s="154">
        <v>0</v>
      </c>
      <c r="Z1206" s="154">
        <v>0</v>
      </c>
      <c r="AA1206" s="154">
        <v>0</v>
      </c>
      <c r="AB1206" s="155">
        <v>0</v>
      </c>
      <c r="AC1206" s="156">
        <v>0</v>
      </c>
      <c r="AD1206" s="157">
        <v>0</v>
      </c>
      <c r="AE1206" s="158">
        <v>0</v>
      </c>
      <c r="AF1206" s="158">
        <v>0</v>
      </c>
      <c r="AG1206" s="158">
        <v>0</v>
      </c>
      <c r="AH1206" s="158">
        <v>0</v>
      </c>
      <c r="AI1206" s="158">
        <v>0</v>
      </c>
      <c r="AJ1206" s="155">
        <v>0</v>
      </c>
      <c r="AK1206" s="155">
        <v>0</v>
      </c>
      <c r="AL1206" s="156">
        <v>0</v>
      </c>
    </row>
    <row r="1207" ht="33" spans="1:38">
      <c r="A1207" s="166" t="s">
        <v>927</v>
      </c>
      <c r="B1207" s="167" t="s">
        <v>1829</v>
      </c>
      <c r="C1207" s="167" t="s">
        <v>1030</v>
      </c>
      <c r="D1207" s="150">
        <v>3400</v>
      </c>
      <c r="E1207" s="150">
        <v>64</v>
      </c>
      <c r="F1207" s="150">
        <v>57</v>
      </c>
      <c r="G1207" s="150">
        <v>9</v>
      </c>
      <c r="H1207" s="150">
        <v>0</v>
      </c>
      <c r="I1207" s="151">
        <v>3515</v>
      </c>
      <c r="J1207" s="151">
        <v>52</v>
      </c>
      <c r="K1207" s="151">
        <v>52</v>
      </c>
      <c r="L1207" s="151">
        <v>7</v>
      </c>
      <c r="M1207" s="151">
        <v>0</v>
      </c>
      <c r="N1207" s="151">
        <v>2300</v>
      </c>
      <c r="O1207" s="151">
        <v>54</v>
      </c>
      <c r="P1207" s="151">
        <v>54</v>
      </c>
      <c r="Q1207" s="151">
        <v>18</v>
      </c>
      <c r="R1207" s="151">
        <v>0</v>
      </c>
      <c r="S1207" s="152">
        <v>0.015</v>
      </c>
      <c r="T1207" s="153">
        <v>79549</v>
      </c>
      <c r="U1207" s="153">
        <v>1308</v>
      </c>
      <c r="V1207" s="153">
        <v>1301</v>
      </c>
      <c r="W1207" s="153">
        <v>0</v>
      </c>
      <c r="X1207" s="151">
        <v>1150</v>
      </c>
      <c r="Y1207" s="154">
        <v>0.0164426956969918</v>
      </c>
      <c r="Z1207" s="154">
        <v>0.0188235294117647</v>
      </c>
      <c r="AA1207" s="154">
        <v>0.0147937411095306</v>
      </c>
      <c r="AB1207" s="155">
        <v>0.0234782608695652</v>
      </c>
      <c r="AC1207" s="156">
        <v>0.00402978830223412</v>
      </c>
      <c r="AD1207" s="157">
        <v>21986</v>
      </c>
      <c r="AE1207" s="158">
        <v>407</v>
      </c>
      <c r="AF1207" s="158">
        <v>0</v>
      </c>
      <c r="AG1207" s="158">
        <v>24030</v>
      </c>
      <c r="AH1207" s="158">
        <v>400</v>
      </c>
      <c r="AI1207" s="158">
        <v>0</v>
      </c>
      <c r="AJ1207" s="155">
        <v>0.0185117802237788</v>
      </c>
      <c r="AK1207" s="155">
        <v>0.0166458593424886</v>
      </c>
      <c r="AL1207" s="156">
        <v>0.00186592088129021</v>
      </c>
    </row>
    <row r="1208" ht="33" spans="1:38">
      <c r="A1208" s="166" t="s">
        <v>927</v>
      </c>
      <c r="B1208" s="167" t="s">
        <v>1829</v>
      </c>
      <c r="C1208" s="167" t="s">
        <v>1031</v>
      </c>
      <c r="D1208" s="150">
        <v>0</v>
      </c>
      <c r="E1208" s="150">
        <v>0</v>
      </c>
      <c r="F1208" s="150">
        <v>0</v>
      </c>
      <c r="G1208" s="150">
        <v>0</v>
      </c>
      <c r="H1208" s="150">
        <v>0</v>
      </c>
      <c r="I1208" s="151">
        <v>0</v>
      </c>
      <c r="J1208" s="151">
        <v>0</v>
      </c>
      <c r="K1208" s="151">
        <v>0</v>
      </c>
      <c r="L1208" s="151">
        <v>0</v>
      </c>
      <c r="M1208" s="151">
        <v>0</v>
      </c>
      <c r="N1208" s="151">
        <v>0</v>
      </c>
      <c r="O1208" s="151">
        <v>2</v>
      </c>
      <c r="P1208" s="151">
        <v>2</v>
      </c>
      <c r="Q1208" s="151">
        <v>2</v>
      </c>
      <c r="R1208" s="151">
        <v>0</v>
      </c>
      <c r="S1208" s="152">
        <v>0.015</v>
      </c>
      <c r="T1208" s="153">
        <v>0</v>
      </c>
      <c r="U1208" s="153">
        <v>39</v>
      </c>
      <c r="V1208" s="153">
        <v>39</v>
      </c>
      <c r="W1208" s="153">
        <v>0</v>
      </c>
      <c r="X1208" s="151">
        <v>39</v>
      </c>
      <c r="Y1208" s="154">
        <v>0</v>
      </c>
      <c r="Z1208" s="154">
        <v>0</v>
      </c>
      <c r="AA1208" s="154">
        <v>0</v>
      </c>
      <c r="AB1208" s="155">
        <v>0</v>
      </c>
      <c r="AC1208" s="156">
        <v>0</v>
      </c>
      <c r="AD1208" s="157">
        <v>0</v>
      </c>
      <c r="AE1208" s="158">
        <v>16</v>
      </c>
      <c r="AF1208" s="158">
        <v>0</v>
      </c>
      <c r="AG1208" s="158">
        <v>0</v>
      </c>
      <c r="AH1208" s="158">
        <v>4</v>
      </c>
      <c r="AI1208" s="158">
        <v>0</v>
      </c>
      <c r="AJ1208" s="155">
        <v>0</v>
      </c>
      <c r="AK1208" s="155">
        <v>0</v>
      </c>
      <c r="AL1208" s="156">
        <v>0</v>
      </c>
    </row>
    <row r="1209" ht="33" spans="1:38">
      <c r="A1209" s="166" t="s">
        <v>927</v>
      </c>
      <c r="B1209" s="167" t="s">
        <v>1829</v>
      </c>
      <c r="C1209" s="167" t="s">
        <v>1032</v>
      </c>
      <c r="D1209" s="150">
        <v>1592</v>
      </c>
      <c r="E1209" s="150">
        <v>16</v>
      </c>
      <c r="F1209" s="150">
        <v>15</v>
      </c>
      <c r="G1209" s="150">
        <v>0</v>
      </c>
      <c r="H1209" s="150">
        <v>0</v>
      </c>
      <c r="I1209" s="151">
        <v>1826</v>
      </c>
      <c r="J1209" s="151">
        <v>28</v>
      </c>
      <c r="K1209" s="151">
        <v>28</v>
      </c>
      <c r="L1209" s="151">
        <v>0</v>
      </c>
      <c r="M1209" s="151">
        <v>0</v>
      </c>
      <c r="N1209" s="151">
        <v>816</v>
      </c>
      <c r="O1209" s="151">
        <v>35</v>
      </c>
      <c r="P1209" s="151">
        <v>35</v>
      </c>
      <c r="Q1209" s="151">
        <v>7</v>
      </c>
      <c r="R1209" s="151">
        <v>0</v>
      </c>
      <c r="S1209" s="152">
        <v>0.015</v>
      </c>
      <c r="T1209" s="153">
        <v>35242</v>
      </c>
      <c r="U1209" s="153">
        <v>612</v>
      </c>
      <c r="V1209" s="153">
        <v>611</v>
      </c>
      <c r="W1209" s="153">
        <v>0</v>
      </c>
      <c r="X1209" s="151">
        <v>528</v>
      </c>
      <c r="Y1209" s="154">
        <v>0.017365643266557</v>
      </c>
      <c r="Z1209" s="154">
        <v>0.0100502512562814</v>
      </c>
      <c r="AA1209" s="154">
        <v>0.0153340635268346</v>
      </c>
      <c r="AB1209" s="155">
        <v>0.0428921568627451</v>
      </c>
      <c r="AC1209" s="156">
        <v>-0.0052838122705532</v>
      </c>
      <c r="AD1209" s="157">
        <v>9832</v>
      </c>
      <c r="AE1209" s="158">
        <v>188</v>
      </c>
      <c r="AF1209" s="158">
        <v>0</v>
      </c>
      <c r="AG1209" s="158">
        <v>11098</v>
      </c>
      <c r="AH1209" s="158">
        <v>189</v>
      </c>
      <c r="AI1209" s="158">
        <v>0</v>
      </c>
      <c r="AJ1209" s="155">
        <v>0.0191212367778682</v>
      </c>
      <c r="AK1209" s="155">
        <v>0.017030095512705</v>
      </c>
      <c r="AL1209" s="156">
        <v>0.00209114126516319</v>
      </c>
    </row>
    <row r="1210" ht="33" spans="1:38">
      <c r="A1210" s="166" t="s">
        <v>927</v>
      </c>
      <c r="B1210" s="167" t="s">
        <v>1829</v>
      </c>
      <c r="C1210" s="167" t="s">
        <v>1033</v>
      </c>
      <c r="D1210" s="150">
        <v>4774</v>
      </c>
      <c r="E1210" s="150">
        <v>90</v>
      </c>
      <c r="F1210" s="150">
        <v>59</v>
      </c>
      <c r="G1210" s="150">
        <v>0</v>
      </c>
      <c r="H1210" s="150">
        <v>0</v>
      </c>
      <c r="I1210" s="151">
        <v>5182</v>
      </c>
      <c r="J1210" s="151">
        <v>104</v>
      </c>
      <c r="K1210" s="151">
        <v>103</v>
      </c>
      <c r="L1210" s="151">
        <v>12</v>
      </c>
      <c r="M1210" s="151">
        <v>0</v>
      </c>
      <c r="N1210" s="151">
        <v>2775</v>
      </c>
      <c r="O1210" s="151">
        <v>113</v>
      </c>
      <c r="P1210" s="151">
        <v>112</v>
      </c>
      <c r="Q1210" s="151">
        <v>40</v>
      </c>
      <c r="R1210" s="151">
        <v>0</v>
      </c>
      <c r="S1210" s="152">
        <v>0.015</v>
      </c>
      <c r="T1210" s="153">
        <v>104210</v>
      </c>
      <c r="U1210" s="153">
        <v>2616</v>
      </c>
      <c r="V1210" s="153">
        <v>2582</v>
      </c>
      <c r="W1210" s="153">
        <v>2</v>
      </c>
      <c r="X1210" s="151">
        <v>2325</v>
      </c>
      <c r="Y1210" s="154">
        <v>0.0250839650705307</v>
      </c>
      <c r="Z1210" s="154">
        <v>0.0188521156263092</v>
      </c>
      <c r="AA1210" s="154">
        <v>0.0200694712466229</v>
      </c>
      <c r="AB1210" s="155">
        <v>0.0407207207207207</v>
      </c>
      <c r="AC1210" s="156">
        <v>-0.00121735562031375</v>
      </c>
      <c r="AD1210" s="157">
        <v>28536</v>
      </c>
      <c r="AE1210" s="158">
        <v>722</v>
      </c>
      <c r="AF1210" s="158">
        <v>1</v>
      </c>
      <c r="AG1210" s="158">
        <v>32519</v>
      </c>
      <c r="AH1210" s="158">
        <v>850</v>
      </c>
      <c r="AI1210" s="158">
        <v>0</v>
      </c>
      <c r="AJ1210" s="155">
        <v>0.0252663302495094</v>
      </c>
      <c r="AK1210" s="155">
        <v>0.0261385651465297</v>
      </c>
      <c r="AL1210" s="156">
        <v>-0.000872234897020329</v>
      </c>
    </row>
    <row r="1211" ht="33" spans="1:38">
      <c r="A1211" s="166" t="s">
        <v>927</v>
      </c>
      <c r="B1211" s="167" t="s">
        <v>1829</v>
      </c>
      <c r="C1211" s="167" t="s">
        <v>1034</v>
      </c>
      <c r="D1211" s="150">
        <v>1743</v>
      </c>
      <c r="E1211" s="150">
        <v>39</v>
      </c>
      <c r="F1211" s="150">
        <v>20</v>
      </c>
      <c r="G1211" s="150">
        <v>0</v>
      </c>
      <c r="H1211" s="150">
        <v>0</v>
      </c>
      <c r="I1211" s="151">
        <v>1980</v>
      </c>
      <c r="J1211" s="151">
        <v>26</v>
      </c>
      <c r="K1211" s="151">
        <v>26</v>
      </c>
      <c r="L1211" s="151">
        <v>1</v>
      </c>
      <c r="M1211" s="151">
        <v>0</v>
      </c>
      <c r="N1211" s="151">
        <v>920</v>
      </c>
      <c r="O1211" s="151">
        <v>29</v>
      </c>
      <c r="P1211" s="151">
        <v>29</v>
      </c>
      <c r="Q1211" s="151">
        <v>7</v>
      </c>
      <c r="R1211" s="151">
        <v>0</v>
      </c>
      <c r="S1211" s="152">
        <v>0.015</v>
      </c>
      <c r="T1211" s="153">
        <v>39512</v>
      </c>
      <c r="U1211" s="153">
        <v>697</v>
      </c>
      <c r="V1211" s="153">
        <v>677</v>
      </c>
      <c r="W1211" s="153">
        <v>0</v>
      </c>
      <c r="X1211" s="151">
        <v>599</v>
      </c>
      <c r="Y1211" s="154">
        <v>0.0176402105689411</v>
      </c>
      <c r="Z1211" s="154">
        <v>0.0223752151462995</v>
      </c>
      <c r="AA1211" s="154">
        <v>0.0131313131313131</v>
      </c>
      <c r="AB1211" s="155">
        <v>0.0315217391304348</v>
      </c>
      <c r="AC1211" s="156">
        <v>0.00924390201498635</v>
      </c>
      <c r="AD1211" s="157">
        <v>10710</v>
      </c>
      <c r="AE1211" s="158">
        <v>196</v>
      </c>
      <c r="AF1211" s="158">
        <v>0</v>
      </c>
      <c r="AG1211" s="158">
        <v>12851</v>
      </c>
      <c r="AH1211" s="158">
        <v>245</v>
      </c>
      <c r="AI1211" s="158">
        <v>0</v>
      </c>
      <c r="AJ1211" s="155">
        <v>0.0183006535947712</v>
      </c>
      <c r="AK1211" s="155">
        <v>0.0190646642284647</v>
      </c>
      <c r="AL1211" s="156">
        <v>-0.000764010633693468</v>
      </c>
    </row>
    <row r="1212" ht="33" spans="1:38">
      <c r="A1212" s="166" t="s">
        <v>927</v>
      </c>
      <c r="B1212" s="167" t="s">
        <v>1829</v>
      </c>
      <c r="C1212" s="167" t="s">
        <v>1035</v>
      </c>
      <c r="D1212" s="150">
        <v>3583</v>
      </c>
      <c r="E1212" s="150">
        <v>50</v>
      </c>
      <c r="F1212" s="150">
        <v>40</v>
      </c>
      <c r="G1212" s="150">
        <v>0</v>
      </c>
      <c r="H1212" s="150">
        <v>0</v>
      </c>
      <c r="I1212" s="151">
        <v>3705</v>
      </c>
      <c r="J1212" s="151">
        <v>75</v>
      </c>
      <c r="K1212" s="151">
        <v>75</v>
      </c>
      <c r="L1212" s="151">
        <v>7</v>
      </c>
      <c r="M1212" s="151">
        <v>0</v>
      </c>
      <c r="N1212" s="151">
        <v>2225</v>
      </c>
      <c r="O1212" s="151">
        <v>54</v>
      </c>
      <c r="P1212" s="151">
        <v>54</v>
      </c>
      <c r="Q1212" s="151">
        <v>27</v>
      </c>
      <c r="R1212" s="151">
        <v>1</v>
      </c>
      <c r="S1212" s="152">
        <v>0.015</v>
      </c>
      <c r="T1212" s="153">
        <v>73596</v>
      </c>
      <c r="U1212" s="153">
        <v>1449</v>
      </c>
      <c r="V1212" s="153">
        <v>1439</v>
      </c>
      <c r="W1212" s="153">
        <v>2</v>
      </c>
      <c r="X1212" s="151">
        <v>1270</v>
      </c>
      <c r="Y1212" s="154">
        <v>0.0196613946410131</v>
      </c>
      <c r="Z1212" s="154">
        <v>0.0139547864917667</v>
      </c>
      <c r="AA1212" s="154">
        <v>0.0202429149797571</v>
      </c>
      <c r="AB1212" s="155">
        <v>0.0238202247191011</v>
      </c>
      <c r="AC1212" s="156">
        <v>-0.00628812848799041</v>
      </c>
      <c r="AD1212" s="157">
        <v>21487</v>
      </c>
      <c r="AE1212" s="158">
        <v>438</v>
      </c>
      <c r="AF1212" s="158">
        <v>1</v>
      </c>
      <c r="AG1212" s="158">
        <v>22465</v>
      </c>
      <c r="AH1212" s="158">
        <v>471</v>
      </c>
      <c r="AI1212" s="158">
        <v>0</v>
      </c>
      <c r="AJ1212" s="155">
        <v>0.020337878717364</v>
      </c>
      <c r="AK1212" s="155">
        <v>0.0209659470287113</v>
      </c>
      <c r="AL1212" s="156">
        <v>-0.000628068311347339</v>
      </c>
    </row>
    <row r="1213" ht="33" spans="1:38">
      <c r="A1213" s="166" t="s">
        <v>927</v>
      </c>
      <c r="B1213" s="167" t="s">
        <v>1829</v>
      </c>
      <c r="C1213" s="167" t="s">
        <v>1036</v>
      </c>
      <c r="D1213" s="150">
        <v>4293</v>
      </c>
      <c r="E1213" s="150">
        <v>72</v>
      </c>
      <c r="F1213" s="150">
        <v>48</v>
      </c>
      <c r="G1213" s="150">
        <v>0</v>
      </c>
      <c r="H1213" s="150">
        <v>0</v>
      </c>
      <c r="I1213" s="151">
        <v>4455</v>
      </c>
      <c r="J1213" s="151">
        <v>55</v>
      </c>
      <c r="K1213" s="151">
        <v>55</v>
      </c>
      <c r="L1213" s="151">
        <v>0</v>
      </c>
      <c r="M1213" s="151">
        <v>0</v>
      </c>
      <c r="N1213" s="151">
        <v>2026</v>
      </c>
      <c r="O1213" s="151">
        <v>55</v>
      </c>
      <c r="P1213" s="151">
        <v>54</v>
      </c>
      <c r="Q1213" s="151">
        <v>26</v>
      </c>
      <c r="R1213" s="151">
        <v>1</v>
      </c>
      <c r="S1213" s="152">
        <v>0.015</v>
      </c>
      <c r="T1213" s="153">
        <v>92073</v>
      </c>
      <c r="U1213" s="153">
        <v>1769</v>
      </c>
      <c r="V1213" s="153">
        <v>1743</v>
      </c>
      <c r="W1213" s="153">
        <v>5</v>
      </c>
      <c r="X1213" s="151">
        <v>1582</v>
      </c>
      <c r="Y1213" s="154">
        <v>0.0191587110227754</v>
      </c>
      <c r="Z1213" s="154">
        <v>0.0167714884696017</v>
      </c>
      <c r="AA1213" s="154">
        <v>0.0123456790123457</v>
      </c>
      <c r="AB1213" s="155">
        <v>0.0266535044422507</v>
      </c>
      <c r="AC1213" s="156">
        <v>0.004425809457256</v>
      </c>
      <c r="AD1213" s="157">
        <v>25237</v>
      </c>
      <c r="AE1213" s="158">
        <v>528</v>
      </c>
      <c r="AF1213" s="158">
        <v>1</v>
      </c>
      <c r="AG1213" s="158">
        <v>29995</v>
      </c>
      <c r="AH1213" s="158">
        <v>532</v>
      </c>
      <c r="AI1213" s="158">
        <v>1</v>
      </c>
      <c r="AJ1213" s="155">
        <v>0.0208820382771328</v>
      </c>
      <c r="AK1213" s="155">
        <v>0.0177029504917486</v>
      </c>
      <c r="AL1213" s="156">
        <v>0.00317908778538415</v>
      </c>
    </row>
    <row r="1214" ht="33" spans="1:38">
      <c r="A1214" s="166" t="s">
        <v>927</v>
      </c>
      <c r="B1214" s="167" t="s">
        <v>1829</v>
      </c>
      <c r="C1214" s="167" t="s">
        <v>1037</v>
      </c>
      <c r="D1214" s="150">
        <v>3248</v>
      </c>
      <c r="E1214" s="150">
        <v>57</v>
      </c>
      <c r="F1214" s="150">
        <v>47</v>
      </c>
      <c r="G1214" s="150">
        <v>0</v>
      </c>
      <c r="H1214" s="150">
        <v>0</v>
      </c>
      <c r="I1214" s="151">
        <v>3387</v>
      </c>
      <c r="J1214" s="151">
        <v>67</v>
      </c>
      <c r="K1214" s="151">
        <v>66</v>
      </c>
      <c r="L1214" s="151">
        <v>9</v>
      </c>
      <c r="M1214" s="151">
        <v>0</v>
      </c>
      <c r="N1214" s="151">
        <v>2007</v>
      </c>
      <c r="O1214" s="151">
        <v>48</v>
      </c>
      <c r="P1214" s="151">
        <v>48</v>
      </c>
      <c r="Q1214" s="151">
        <v>18</v>
      </c>
      <c r="R1214" s="151">
        <v>0</v>
      </c>
      <c r="S1214" s="152">
        <v>0.015</v>
      </c>
      <c r="T1214" s="153">
        <v>74636</v>
      </c>
      <c r="U1214" s="153">
        <v>1611</v>
      </c>
      <c r="V1214" s="153">
        <v>1597</v>
      </c>
      <c r="W1214" s="153">
        <v>9</v>
      </c>
      <c r="X1214" s="151">
        <v>1425</v>
      </c>
      <c r="Y1214" s="154">
        <v>0.0214641727852511</v>
      </c>
      <c r="Z1214" s="154">
        <v>0.0175492610837438</v>
      </c>
      <c r="AA1214" s="154">
        <v>0.0197815175671686</v>
      </c>
      <c r="AB1214" s="155">
        <v>0.0239162929745889</v>
      </c>
      <c r="AC1214" s="156">
        <v>-0.00223225648342474</v>
      </c>
      <c r="AD1214" s="157">
        <v>20570</v>
      </c>
      <c r="AE1214" s="158">
        <v>420</v>
      </c>
      <c r="AF1214" s="158">
        <v>0</v>
      </c>
      <c r="AG1214" s="158">
        <v>22920</v>
      </c>
      <c r="AH1214" s="158">
        <v>461</v>
      </c>
      <c r="AI1214" s="158">
        <v>4</v>
      </c>
      <c r="AJ1214" s="155">
        <v>0.0204180845892076</v>
      </c>
      <c r="AK1214" s="155">
        <v>0.0199389179755672</v>
      </c>
      <c r="AL1214" s="156">
        <v>0.000479166613640395</v>
      </c>
    </row>
    <row r="1215" ht="33" spans="1:38">
      <c r="A1215" s="166" t="s">
        <v>927</v>
      </c>
      <c r="B1215" s="167" t="s">
        <v>1829</v>
      </c>
      <c r="C1215" s="167" t="s">
        <v>1038</v>
      </c>
      <c r="D1215" s="150">
        <v>2655</v>
      </c>
      <c r="E1215" s="150">
        <v>44</v>
      </c>
      <c r="F1215" s="150">
        <v>29</v>
      </c>
      <c r="G1215" s="150">
        <v>1</v>
      </c>
      <c r="H1215" s="150">
        <v>0</v>
      </c>
      <c r="I1215" s="151">
        <v>2646</v>
      </c>
      <c r="J1215" s="151">
        <v>40</v>
      </c>
      <c r="K1215" s="151">
        <v>40</v>
      </c>
      <c r="L1215" s="151">
        <v>3</v>
      </c>
      <c r="M1215" s="151">
        <v>0</v>
      </c>
      <c r="N1215" s="151">
        <v>1453</v>
      </c>
      <c r="O1215" s="151">
        <v>82</v>
      </c>
      <c r="P1215" s="151">
        <v>81</v>
      </c>
      <c r="Q1215" s="151">
        <v>32</v>
      </c>
      <c r="R1215" s="151">
        <v>0</v>
      </c>
      <c r="S1215" s="152">
        <v>0.015</v>
      </c>
      <c r="T1215" s="153">
        <v>54649</v>
      </c>
      <c r="U1215" s="153">
        <v>1201</v>
      </c>
      <c r="V1215" s="153">
        <v>1185</v>
      </c>
      <c r="W1215" s="153">
        <v>0</v>
      </c>
      <c r="X1215" s="151">
        <v>1039</v>
      </c>
      <c r="Y1215" s="154">
        <v>0.021976614393676</v>
      </c>
      <c r="Z1215" s="154">
        <v>0.0165725047080979</v>
      </c>
      <c r="AA1215" s="154">
        <v>0.0151171579743008</v>
      </c>
      <c r="AB1215" s="155">
        <v>0.0564349621472815</v>
      </c>
      <c r="AC1215" s="156">
        <v>0.0014553467337971</v>
      </c>
      <c r="AD1215" s="157">
        <v>15671</v>
      </c>
      <c r="AE1215" s="158">
        <v>355</v>
      </c>
      <c r="AF1215" s="158">
        <v>0</v>
      </c>
      <c r="AG1215" s="158">
        <v>17047</v>
      </c>
      <c r="AH1215" s="158">
        <v>382</v>
      </c>
      <c r="AI1215" s="158">
        <v>0</v>
      </c>
      <c r="AJ1215" s="155">
        <v>0.022653308659307</v>
      </c>
      <c r="AK1215" s="155">
        <v>0.0224086349504312</v>
      </c>
      <c r="AL1215" s="156">
        <v>0.000244673708875841</v>
      </c>
    </row>
    <row r="1216" ht="33" spans="1:38">
      <c r="A1216" s="166" t="s">
        <v>927</v>
      </c>
      <c r="B1216" s="167" t="s">
        <v>1829</v>
      </c>
      <c r="C1216" s="167" t="s">
        <v>1039</v>
      </c>
      <c r="D1216" s="150">
        <v>791</v>
      </c>
      <c r="E1216" s="150">
        <v>13</v>
      </c>
      <c r="F1216" s="150">
        <v>11</v>
      </c>
      <c r="G1216" s="150">
        <v>0</v>
      </c>
      <c r="H1216" s="150">
        <v>0</v>
      </c>
      <c r="I1216" s="151">
        <v>875</v>
      </c>
      <c r="J1216" s="151">
        <v>18</v>
      </c>
      <c r="K1216" s="151">
        <v>18</v>
      </c>
      <c r="L1216" s="151">
        <v>3</v>
      </c>
      <c r="M1216" s="151">
        <v>0</v>
      </c>
      <c r="N1216" s="151">
        <v>620</v>
      </c>
      <c r="O1216" s="151">
        <v>8</v>
      </c>
      <c r="P1216" s="151">
        <v>8</v>
      </c>
      <c r="Q1216" s="151">
        <v>5</v>
      </c>
      <c r="R1216" s="151">
        <v>0</v>
      </c>
      <c r="S1216" s="152">
        <v>0.015</v>
      </c>
      <c r="T1216" s="153">
        <v>18009</v>
      </c>
      <c r="U1216" s="153">
        <v>307</v>
      </c>
      <c r="V1216" s="153">
        <v>305</v>
      </c>
      <c r="W1216" s="153">
        <v>1</v>
      </c>
      <c r="X1216" s="151">
        <v>268</v>
      </c>
      <c r="Y1216" s="154">
        <v>0.0169915042478761</v>
      </c>
      <c r="Z1216" s="154">
        <v>0.0164348925410872</v>
      </c>
      <c r="AA1216" s="154">
        <v>0.0205714285714286</v>
      </c>
      <c r="AB1216" s="155">
        <v>0.0129032258064516</v>
      </c>
      <c r="AC1216" s="156">
        <v>-0.00413653603034134</v>
      </c>
      <c r="AD1216" s="157">
        <v>5483</v>
      </c>
      <c r="AE1216" s="158">
        <v>104</v>
      </c>
      <c r="AF1216" s="158">
        <v>0</v>
      </c>
      <c r="AG1216" s="158">
        <v>5339</v>
      </c>
      <c r="AH1216" s="158">
        <v>76</v>
      </c>
      <c r="AI1216" s="158">
        <v>1</v>
      </c>
      <c r="AJ1216" s="155">
        <v>0.0189677184023345</v>
      </c>
      <c r="AK1216" s="155">
        <v>0.0140475744521446</v>
      </c>
      <c r="AL1216" s="156">
        <v>0.00492014395018989</v>
      </c>
    </row>
    <row r="1217" ht="33" spans="1:38">
      <c r="A1217" s="166" t="s">
        <v>927</v>
      </c>
      <c r="B1217" s="167" t="s">
        <v>1830</v>
      </c>
      <c r="C1217" s="167" t="s">
        <v>1040</v>
      </c>
      <c r="D1217" s="150">
        <v>3566</v>
      </c>
      <c r="E1217" s="150">
        <v>80</v>
      </c>
      <c r="F1217" s="150">
        <v>69</v>
      </c>
      <c r="G1217" s="150">
        <v>14</v>
      </c>
      <c r="H1217" s="150">
        <v>0</v>
      </c>
      <c r="I1217" s="151">
        <v>5034</v>
      </c>
      <c r="J1217" s="151">
        <v>123</v>
      </c>
      <c r="K1217" s="151">
        <v>123</v>
      </c>
      <c r="L1217" s="151">
        <v>44</v>
      </c>
      <c r="M1217" s="151">
        <v>0</v>
      </c>
      <c r="N1217" s="151">
        <v>2912</v>
      </c>
      <c r="O1217" s="151">
        <v>65</v>
      </c>
      <c r="P1217" s="151">
        <v>65</v>
      </c>
      <c r="Q1217" s="151">
        <v>47</v>
      </c>
      <c r="R1217" s="151">
        <v>0</v>
      </c>
      <c r="S1217" s="152">
        <v>0.015</v>
      </c>
      <c r="T1217" s="153">
        <v>105424</v>
      </c>
      <c r="U1217" s="153">
        <v>1819</v>
      </c>
      <c r="V1217" s="153">
        <v>1808</v>
      </c>
      <c r="W1217" s="153">
        <v>2</v>
      </c>
      <c r="X1217" s="151">
        <v>1643</v>
      </c>
      <c r="Y1217" s="154">
        <v>0.0172351646683867</v>
      </c>
      <c r="Z1217" s="154">
        <v>0.0224340998317443</v>
      </c>
      <c r="AA1217" s="154">
        <v>0.0244338498212157</v>
      </c>
      <c r="AB1217" s="155">
        <v>0.0223214285714286</v>
      </c>
      <c r="AC1217" s="156">
        <v>-0.00199974998947148</v>
      </c>
      <c r="AD1217" s="157">
        <v>28872</v>
      </c>
      <c r="AE1217" s="158">
        <v>558</v>
      </c>
      <c r="AF1217" s="158">
        <v>0</v>
      </c>
      <c r="AG1217" s="158">
        <v>31313</v>
      </c>
      <c r="AH1217" s="158">
        <v>459</v>
      </c>
      <c r="AI1217" s="158">
        <v>1</v>
      </c>
      <c r="AJ1217" s="155">
        <v>0.0193266832917706</v>
      </c>
      <c r="AK1217" s="155">
        <v>0.014626512949893</v>
      </c>
      <c r="AL1217" s="156">
        <v>0.00470017034187756</v>
      </c>
    </row>
    <row r="1218" ht="33" spans="1:38">
      <c r="A1218" s="166" t="s">
        <v>927</v>
      </c>
      <c r="B1218" s="167" t="s">
        <v>1830</v>
      </c>
      <c r="C1218" s="167" t="s">
        <v>1041</v>
      </c>
      <c r="D1218" s="150">
        <v>0</v>
      </c>
      <c r="E1218" s="150">
        <v>0</v>
      </c>
      <c r="F1218" s="150">
        <v>0</v>
      </c>
      <c r="G1218" s="150">
        <v>0</v>
      </c>
      <c r="H1218" s="150">
        <v>0</v>
      </c>
      <c r="I1218" s="151">
        <v>0</v>
      </c>
      <c r="J1218" s="151">
        <v>0</v>
      </c>
      <c r="K1218" s="151">
        <v>0</v>
      </c>
      <c r="L1218" s="151">
        <v>0</v>
      </c>
      <c r="M1218" s="151">
        <v>0</v>
      </c>
      <c r="N1218" s="151">
        <v>0</v>
      </c>
      <c r="O1218" s="151">
        <v>0</v>
      </c>
      <c r="P1218" s="151">
        <v>0</v>
      </c>
      <c r="Q1218" s="151">
        <v>0</v>
      </c>
      <c r="R1218" s="151">
        <v>0</v>
      </c>
      <c r="S1218" s="152">
        <v>0.015</v>
      </c>
      <c r="T1218" s="153">
        <v>0</v>
      </c>
      <c r="U1218" s="153">
        <v>0</v>
      </c>
      <c r="V1218" s="153">
        <v>0</v>
      </c>
      <c r="W1218" s="153">
        <v>0</v>
      </c>
      <c r="X1218" s="151">
        <v>0</v>
      </c>
      <c r="Y1218" s="154">
        <v>0</v>
      </c>
      <c r="Z1218" s="154">
        <v>0</v>
      </c>
      <c r="AA1218" s="154">
        <v>0</v>
      </c>
      <c r="AB1218" s="155">
        <v>0</v>
      </c>
      <c r="AC1218" s="156">
        <v>0</v>
      </c>
      <c r="AD1218" s="157">
        <v>0</v>
      </c>
      <c r="AE1218" s="158">
        <v>0</v>
      </c>
      <c r="AF1218" s="158">
        <v>0</v>
      </c>
      <c r="AG1218" s="158">
        <v>0</v>
      </c>
      <c r="AH1218" s="158">
        <v>0</v>
      </c>
      <c r="AI1218" s="158">
        <v>0</v>
      </c>
      <c r="AJ1218" s="155">
        <v>0</v>
      </c>
      <c r="AK1218" s="155">
        <v>0</v>
      </c>
      <c r="AL1218" s="156">
        <v>0</v>
      </c>
    </row>
    <row r="1219" ht="33" spans="1:38">
      <c r="A1219" s="166" t="s">
        <v>927</v>
      </c>
      <c r="B1219" s="167" t="s">
        <v>1830</v>
      </c>
      <c r="C1219" s="167" t="s">
        <v>1042</v>
      </c>
      <c r="D1219" s="150">
        <v>0</v>
      </c>
      <c r="E1219" s="150">
        <v>0</v>
      </c>
      <c r="F1219" s="150">
        <v>0</v>
      </c>
      <c r="G1219" s="150">
        <v>0</v>
      </c>
      <c r="H1219" s="150">
        <v>0</v>
      </c>
      <c r="I1219" s="151">
        <v>0</v>
      </c>
      <c r="J1219" s="151">
        <v>0</v>
      </c>
      <c r="K1219" s="151">
        <v>0</v>
      </c>
      <c r="L1219" s="151">
        <v>0</v>
      </c>
      <c r="M1219" s="151">
        <v>0</v>
      </c>
      <c r="N1219" s="151">
        <v>0</v>
      </c>
      <c r="O1219" s="151">
        <v>0</v>
      </c>
      <c r="P1219" s="151">
        <v>0</v>
      </c>
      <c r="Q1219" s="151">
        <v>0</v>
      </c>
      <c r="R1219" s="151">
        <v>0</v>
      </c>
      <c r="S1219" s="152">
        <v>0.015</v>
      </c>
      <c r="T1219" s="153">
        <v>0</v>
      </c>
      <c r="U1219" s="153">
        <v>1</v>
      </c>
      <c r="V1219" s="153">
        <v>1</v>
      </c>
      <c r="W1219" s="153">
        <v>0</v>
      </c>
      <c r="X1219" s="151">
        <v>1</v>
      </c>
      <c r="Y1219" s="154">
        <v>0</v>
      </c>
      <c r="Z1219" s="154">
        <v>0</v>
      </c>
      <c r="AA1219" s="154">
        <v>0</v>
      </c>
      <c r="AB1219" s="155">
        <v>0</v>
      </c>
      <c r="AC1219" s="156">
        <v>0</v>
      </c>
      <c r="AD1219" s="157">
        <v>0</v>
      </c>
      <c r="AE1219" s="158">
        <v>0</v>
      </c>
      <c r="AF1219" s="158">
        <v>0</v>
      </c>
      <c r="AG1219" s="158">
        <v>0</v>
      </c>
      <c r="AH1219" s="158">
        <v>0</v>
      </c>
      <c r="AI1219" s="158">
        <v>0</v>
      </c>
      <c r="AJ1219" s="155">
        <v>0</v>
      </c>
      <c r="AK1219" s="155">
        <v>0</v>
      </c>
      <c r="AL1219" s="156">
        <v>0</v>
      </c>
    </row>
    <row r="1220" ht="33" spans="1:38">
      <c r="A1220" s="166" t="s">
        <v>927</v>
      </c>
      <c r="B1220" s="167" t="s">
        <v>1830</v>
      </c>
      <c r="C1220" s="167" t="s">
        <v>1043</v>
      </c>
      <c r="D1220" s="150">
        <v>0</v>
      </c>
      <c r="E1220" s="150">
        <v>0</v>
      </c>
      <c r="F1220" s="150">
        <v>0</v>
      </c>
      <c r="G1220" s="150">
        <v>0</v>
      </c>
      <c r="H1220" s="150">
        <v>0</v>
      </c>
      <c r="I1220" s="151">
        <v>0</v>
      </c>
      <c r="J1220" s="151">
        <v>1</v>
      </c>
      <c r="K1220" s="151">
        <v>1</v>
      </c>
      <c r="L1220" s="151">
        <v>0</v>
      </c>
      <c r="M1220" s="151">
        <v>0</v>
      </c>
      <c r="N1220" s="151">
        <v>0</v>
      </c>
      <c r="O1220" s="151">
        <v>0</v>
      </c>
      <c r="P1220" s="151">
        <v>0</v>
      </c>
      <c r="Q1220" s="151">
        <v>0</v>
      </c>
      <c r="R1220" s="151">
        <v>0</v>
      </c>
      <c r="S1220" s="152">
        <v>0.015</v>
      </c>
      <c r="T1220" s="153">
        <v>0</v>
      </c>
      <c r="U1220" s="153">
        <v>4</v>
      </c>
      <c r="V1220" s="153">
        <v>4</v>
      </c>
      <c r="W1220" s="153">
        <v>0</v>
      </c>
      <c r="X1220" s="151">
        <v>3</v>
      </c>
      <c r="Y1220" s="154">
        <v>0</v>
      </c>
      <c r="Z1220" s="154">
        <v>0</v>
      </c>
      <c r="AA1220" s="154">
        <v>0</v>
      </c>
      <c r="AB1220" s="155">
        <v>0</v>
      </c>
      <c r="AC1220" s="156">
        <v>0</v>
      </c>
      <c r="AD1220" s="157">
        <v>0</v>
      </c>
      <c r="AE1220" s="158">
        <v>1</v>
      </c>
      <c r="AF1220" s="158">
        <v>0</v>
      </c>
      <c r="AG1220" s="158">
        <v>0</v>
      </c>
      <c r="AH1220" s="158">
        <v>0</v>
      </c>
      <c r="AI1220" s="158">
        <v>0</v>
      </c>
      <c r="AJ1220" s="155">
        <v>0</v>
      </c>
      <c r="AK1220" s="155">
        <v>0</v>
      </c>
      <c r="AL1220" s="156">
        <v>0</v>
      </c>
    </row>
    <row r="1221" ht="33" spans="1:38">
      <c r="A1221" s="166" t="s">
        <v>927</v>
      </c>
      <c r="B1221" s="167" t="s">
        <v>1830</v>
      </c>
      <c r="C1221" s="167" t="s">
        <v>1044</v>
      </c>
      <c r="D1221" s="150">
        <v>5705</v>
      </c>
      <c r="E1221" s="150">
        <v>147</v>
      </c>
      <c r="F1221" s="150">
        <v>70</v>
      </c>
      <c r="G1221" s="150">
        <v>2</v>
      </c>
      <c r="H1221" s="150">
        <v>0</v>
      </c>
      <c r="I1221" s="151">
        <v>7332</v>
      </c>
      <c r="J1221" s="151">
        <v>216</v>
      </c>
      <c r="K1221" s="151">
        <v>215</v>
      </c>
      <c r="L1221" s="151">
        <v>75</v>
      </c>
      <c r="M1221" s="151">
        <v>0</v>
      </c>
      <c r="N1221" s="151">
        <v>4515</v>
      </c>
      <c r="O1221" s="151">
        <v>141</v>
      </c>
      <c r="P1221" s="151">
        <v>136</v>
      </c>
      <c r="Q1221" s="151">
        <v>63</v>
      </c>
      <c r="R1221" s="151">
        <v>0</v>
      </c>
      <c r="S1221" s="152">
        <v>0.015</v>
      </c>
      <c r="T1221" s="153">
        <v>151522</v>
      </c>
      <c r="U1221" s="153">
        <v>3743</v>
      </c>
      <c r="V1221" s="153">
        <v>3656</v>
      </c>
      <c r="W1221" s="153">
        <v>2</v>
      </c>
      <c r="X1221" s="151">
        <v>3271</v>
      </c>
      <c r="Y1221" s="154">
        <v>0.0246894840353216</v>
      </c>
      <c r="Z1221" s="154">
        <v>0.0257668711656442</v>
      </c>
      <c r="AA1221" s="154">
        <v>0.0294599018003273</v>
      </c>
      <c r="AB1221" s="155">
        <v>0.0312292358803987</v>
      </c>
      <c r="AC1221" s="156">
        <v>-0.00369303063468316</v>
      </c>
      <c r="AD1221" s="157">
        <v>40366</v>
      </c>
      <c r="AE1221" s="158">
        <v>1082</v>
      </c>
      <c r="AF1221" s="158">
        <v>0</v>
      </c>
      <c r="AG1221" s="158">
        <v>45562</v>
      </c>
      <c r="AH1221" s="158">
        <v>1079</v>
      </c>
      <c r="AI1221" s="158">
        <v>1</v>
      </c>
      <c r="AJ1221" s="155">
        <v>0.026804736659565</v>
      </c>
      <c r="AK1221" s="155">
        <v>0.0236600676001931</v>
      </c>
      <c r="AL1221" s="156">
        <v>0.00314466905937184</v>
      </c>
    </row>
    <row r="1222" ht="33" spans="1:38">
      <c r="A1222" s="166" t="s">
        <v>927</v>
      </c>
      <c r="B1222" s="167" t="s">
        <v>1830</v>
      </c>
      <c r="C1222" s="167" t="s">
        <v>1045</v>
      </c>
      <c r="D1222" s="150">
        <v>0</v>
      </c>
      <c r="E1222" s="150">
        <v>0</v>
      </c>
      <c r="F1222" s="150">
        <v>0</v>
      </c>
      <c r="G1222" s="150">
        <v>0</v>
      </c>
      <c r="H1222" s="150">
        <v>0</v>
      </c>
      <c r="I1222" s="151">
        <v>0</v>
      </c>
      <c r="J1222" s="151">
        <v>0</v>
      </c>
      <c r="K1222" s="151">
        <v>0</v>
      </c>
      <c r="L1222" s="151">
        <v>0</v>
      </c>
      <c r="M1222" s="151">
        <v>0</v>
      </c>
      <c r="N1222" s="151">
        <v>0</v>
      </c>
      <c r="O1222" s="151">
        <v>0</v>
      </c>
      <c r="P1222" s="151">
        <v>0</v>
      </c>
      <c r="Q1222" s="151">
        <v>0</v>
      </c>
      <c r="R1222" s="151">
        <v>0</v>
      </c>
      <c r="S1222" s="152">
        <v>0.015</v>
      </c>
      <c r="T1222" s="153">
        <v>0</v>
      </c>
      <c r="U1222" s="153">
        <v>3</v>
      </c>
      <c r="V1222" s="153">
        <v>3</v>
      </c>
      <c r="W1222" s="153">
        <v>0</v>
      </c>
      <c r="X1222" s="151">
        <v>3</v>
      </c>
      <c r="Y1222" s="154">
        <v>0</v>
      </c>
      <c r="Z1222" s="154">
        <v>0</v>
      </c>
      <c r="AA1222" s="154">
        <v>0</v>
      </c>
      <c r="AB1222" s="155">
        <v>0</v>
      </c>
      <c r="AC1222" s="156">
        <v>0</v>
      </c>
      <c r="AD1222" s="157">
        <v>0</v>
      </c>
      <c r="AE1222" s="158">
        <v>1</v>
      </c>
      <c r="AF1222" s="158">
        <v>0</v>
      </c>
      <c r="AG1222" s="158">
        <v>0</v>
      </c>
      <c r="AH1222" s="158">
        <v>1</v>
      </c>
      <c r="AI1222" s="158">
        <v>0</v>
      </c>
      <c r="AJ1222" s="155">
        <v>0</v>
      </c>
      <c r="AK1222" s="155">
        <v>0</v>
      </c>
      <c r="AL1222" s="156">
        <v>0</v>
      </c>
    </row>
    <row r="1223" ht="33" spans="1:38">
      <c r="A1223" s="166" t="s">
        <v>927</v>
      </c>
      <c r="B1223" s="167" t="s">
        <v>1830</v>
      </c>
      <c r="C1223" s="167" t="s">
        <v>1046</v>
      </c>
      <c r="D1223" s="150">
        <v>5036</v>
      </c>
      <c r="E1223" s="150">
        <v>111</v>
      </c>
      <c r="F1223" s="150">
        <v>84</v>
      </c>
      <c r="G1223" s="150">
        <v>44</v>
      </c>
      <c r="H1223" s="150">
        <v>0</v>
      </c>
      <c r="I1223" s="151">
        <v>6272</v>
      </c>
      <c r="J1223" s="151">
        <v>123</v>
      </c>
      <c r="K1223" s="151">
        <v>123</v>
      </c>
      <c r="L1223" s="151">
        <v>34</v>
      </c>
      <c r="M1223" s="151">
        <v>0</v>
      </c>
      <c r="N1223" s="151">
        <v>3849</v>
      </c>
      <c r="O1223" s="151">
        <v>43</v>
      </c>
      <c r="P1223" s="151">
        <v>43</v>
      </c>
      <c r="Q1223" s="151">
        <v>17</v>
      </c>
      <c r="R1223" s="151">
        <v>0</v>
      </c>
      <c r="S1223" s="152">
        <v>0.015</v>
      </c>
      <c r="T1223" s="153">
        <v>133813</v>
      </c>
      <c r="U1223" s="153">
        <v>2710</v>
      </c>
      <c r="V1223" s="153">
        <v>2677</v>
      </c>
      <c r="W1223" s="153">
        <v>2</v>
      </c>
      <c r="X1223" s="151">
        <v>2479</v>
      </c>
      <c r="Y1223" s="154">
        <v>0.020237196684926</v>
      </c>
      <c r="Z1223" s="154">
        <v>0.0220413026211279</v>
      </c>
      <c r="AA1223" s="154">
        <v>0.0196109693877551</v>
      </c>
      <c r="AB1223" s="155">
        <v>0.0111717329176409</v>
      </c>
      <c r="AC1223" s="156">
        <v>0.00243033323337278</v>
      </c>
      <c r="AD1223" s="157">
        <v>35205</v>
      </c>
      <c r="AE1223" s="158">
        <v>695</v>
      </c>
      <c r="AF1223" s="158">
        <v>0</v>
      </c>
      <c r="AG1223" s="158">
        <v>40438</v>
      </c>
      <c r="AH1223" s="158">
        <v>791</v>
      </c>
      <c r="AI1223" s="158">
        <v>1</v>
      </c>
      <c r="AJ1223" s="155">
        <v>0.0197415139894901</v>
      </c>
      <c r="AK1223" s="155">
        <v>0.0195360799248232</v>
      </c>
      <c r="AL1223" s="156">
        <v>0.000205434064666946</v>
      </c>
    </row>
    <row r="1224" ht="33" spans="1:38">
      <c r="A1224" s="166" t="s">
        <v>927</v>
      </c>
      <c r="B1224" s="167" t="s">
        <v>1830</v>
      </c>
      <c r="C1224" s="167" t="s">
        <v>1047</v>
      </c>
      <c r="D1224" s="150">
        <v>0</v>
      </c>
      <c r="E1224" s="150">
        <v>0</v>
      </c>
      <c r="F1224" s="150">
        <v>0</v>
      </c>
      <c r="G1224" s="150">
        <v>0</v>
      </c>
      <c r="H1224" s="150">
        <v>0</v>
      </c>
      <c r="I1224" s="151">
        <v>0</v>
      </c>
      <c r="J1224" s="151">
        <v>0</v>
      </c>
      <c r="K1224" s="151">
        <v>0</v>
      </c>
      <c r="L1224" s="151">
        <v>0</v>
      </c>
      <c r="M1224" s="151">
        <v>0</v>
      </c>
      <c r="N1224" s="151">
        <v>1</v>
      </c>
      <c r="O1224" s="151">
        <v>1</v>
      </c>
      <c r="P1224" s="151">
        <v>1</v>
      </c>
      <c r="Q1224" s="151">
        <v>1</v>
      </c>
      <c r="R1224" s="151">
        <v>0</v>
      </c>
      <c r="S1224" s="152">
        <v>0.015</v>
      </c>
      <c r="T1224" s="153">
        <v>1</v>
      </c>
      <c r="U1224" s="153">
        <v>2</v>
      </c>
      <c r="V1224" s="153">
        <v>2</v>
      </c>
      <c r="W1224" s="153">
        <v>0</v>
      </c>
      <c r="X1224" s="151">
        <v>2</v>
      </c>
      <c r="Y1224" s="154">
        <v>2</v>
      </c>
      <c r="Z1224" s="154">
        <v>0</v>
      </c>
      <c r="AA1224" s="154">
        <v>0</v>
      </c>
      <c r="AB1224" s="155">
        <v>1</v>
      </c>
      <c r="AC1224" s="156">
        <v>0</v>
      </c>
      <c r="AD1224" s="157">
        <v>1</v>
      </c>
      <c r="AE1224" s="158">
        <v>1</v>
      </c>
      <c r="AF1224" s="158">
        <v>0</v>
      </c>
      <c r="AG1224" s="158">
        <v>0</v>
      </c>
      <c r="AH1224" s="158">
        <v>0</v>
      </c>
      <c r="AI1224" s="158">
        <v>0</v>
      </c>
      <c r="AJ1224" s="155">
        <v>1</v>
      </c>
      <c r="AK1224" s="155">
        <v>0</v>
      </c>
      <c r="AL1224" s="156">
        <v>1</v>
      </c>
    </row>
    <row r="1225" ht="33" spans="1:38">
      <c r="A1225" s="166" t="s">
        <v>927</v>
      </c>
      <c r="B1225" s="167" t="s">
        <v>1830</v>
      </c>
      <c r="C1225" s="167" t="s">
        <v>1048</v>
      </c>
      <c r="D1225" s="150">
        <v>0</v>
      </c>
      <c r="E1225" s="150">
        <v>0</v>
      </c>
      <c r="F1225" s="150">
        <v>0</v>
      </c>
      <c r="G1225" s="150">
        <v>0</v>
      </c>
      <c r="H1225" s="150">
        <v>0</v>
      </c>
      <c r="I1225" s="151">
        <v>0</v>
      </c>
      <c r="J1225" s="151">
        <v>1</v>
      </c>
      <c r="K1225" s="151">
        <v>1</v>
      </c>
      <c r="L1225" s="151">
        <v>1</v>
      </c>
      <c r="M1225" s="151">
        <v>0</v>
      </c>
      <c r="N1225" s="151">
        <v>0</v>
      </c>
      <c r="O1225" s="151">
        <v>0</v>
      </c>
      <c r="P1225" s="151">
        <v>0</v>
      </c>
      <c r="Q1225" s="151">
        <v>0</v>
      </c>
      <c r="R1225" s="151">
        <v>0</v>
      </c>
      <c r="S1225" s="152">
        <v>0.015</v>
      </c>
      <c r="T1225" s="153">
        <v>0</v>
      </c>
      <c r="U1225" s="153">
        <v>6</v>
      </c>
      <c r="V1225" s="153">
        <v>6</v>
      </c>
      <c r="W1225" s="153">
        <v>0</v>
      </c>
      <c r="X1225" s="151">
        <v>6</v>
      </c>
      <c r="Y1225" s="154">
        <v>0</v>
      </c>
      <c r="Z1225" s="154">
        <v>0</v>
      </c>
      <c r="AA1225" s="154">
        <v>0</v>
      </c>
      <c r="AB1225" s="155">
        <v>0</v>
      </c>
      <c r="AC1225" s="156">
        <v>0</v>
      </c>
      <c r="AD1225" s="157">
        <v>0</v>
      </c>
      <c r="AE1225" s="158">
        <v>4</v>
      </c>
      <c r="AF1225" s="158">
        <v>0</v>
      </c>
      <c r="AG1225" s="158">
        <v>0</v>
      </c>
      <c r="AH1225" s="158">
        <v>0</v>
      </c>
      <c r="AI1225" s="158">
        <v>0</v>
      </c>
      <c r="AJ1225" s="155">
        <v>0</v>
      </c>
      <c r="AK1225" s="155">
        <v>0</v>
      </c>
      <c r="AL1225" s="156">
        <v>0</v>
      </c>
    </row>
    <row r="1226" ht="33" spans="1:38">
      <c r="A1226" s="166" t="s">
        <v>927</v>
      </c>
      <c r="B1226" s="167" t="s">
        <v>1830</v>
      </c>
      <c r="C1226" s="167" t="s">
        <v>1049</v>
      </c>
      <c r="D1226" s="150">
        <v>0</v>
      </c>
      <c r="E1226" s="150">
        <v>0</v>
      </c>
      <c r="F1226" s="150">
        <v>0</v>
      </c>
      <c r="G1226" s="150">
        <v>0</v>
      </c>
      <c r="H1226" s="150">
        <v>0</v>
      </c>
      <c r="I1226" s="151">
        <v>0</v>
      </c>
      <c r="J1226" s="151">
        <v>0</v>
      </c>
      <c r="K1226" s="151">
        <v>0</v>
      </c>
      <c r="L1226" s="151">
        <v>0</v>
      </c>
      <c r="M1226" s="151">
        <v>0</v>
      </c>
      <c r="N1226" s="151">
        <v>0</v>
      </c>
      <c r="O1226" s="151">
        <v>0</v>
      </c>
      <c r="P1226" s="151">
        <v>0</v>
      </c>
      <c r="Q1226" s="151">
        <v>0</v>
      </c>
      <c r="R1226" s="151">
        <v>0</v>
      </c>
      <c r="S1226" s="152">
        <v>0.015</v>
      </c>
      <c r="T1226" s="153">
        <v>0</v>
      </c>
      <c r="U1226" s="153">
        <v>2</v>
      </c>
      <c r="V1226" s="153">
        <v>2</v>
      </c>
      <c r="W1226" s="153">
        <v>0</v>
      </c>
      <c r="X1226" s="151">
        <v>2</v>
      </c>
      <c r="Y1226" s="154">
        <v>0</v>
      </c>
      <c r="Z1226" s="154">
        <v>0</v>
      </c>
      <c r="AA1226" s="154">
        <v>0</v>
      </c>
      <c r="AB1226" s="155">
        <v>0</v>
      </c>
      <c r="AC1226" s="156">
        <v>0</v>
      </c>
      <c r="AD1226" s="157">
        <v>0</v>
      </c>
      <c r="AE1226" s="158">
        <v>0</v>
      </c>
      <c r="AF1226" s="158">
        <v>0</v>
      </c>
      <c r="AG1226" s="158">
        <v>0</v>
      </c>
      <c r="AH1226" s="158">
        <v>0</v>
      </c>
      <c r="AI1226" s="158">
        <v>0</v>
      </c>
      <c r="AJ1226" s="155">
        <v>0</v>
      </c>
      <c r="AK1226" s="155">
        <v>0</v>
      </c>
      <c r="AL1226" s="156">
        <v>0</v>
      </c>
    </row>
    <row r="1227" ht="33" spans="1:38">
      <c r="A1227" s="166" t="s">
        <v>927</v>
      </c>
      <c r="B1227" s="167" t="s">
        <v>1830</v>
      </c>
      <c r="C1227" s="167" t="s">
        <v>1050</v>
      </c>
      <c r="D1227" s="150">
        <v>1677</v>
      </c>
      <c r="E1227" s="150">
        <v>27</v>
      </c>
      <c r="F1227" s="150">
        <v>23</v>
      </c>
      <c r="G1227" s="150">
        <v>7</v>
      </c>
      <c r="H1227" s="150">
        <v>0</v>
      </c>
      <c r="I1227" s="151">
        <v>1945</v>
      </c>
      <c r="J1227" s="151">
        <v>31</v>
      </c>
      <c r="K1227" s="151">
        <v>31</v>
      </c>
      <c r="L1227" s="151">
        <v>14</v>
      </c>
      <c r="M1227" s="151">
        <v>0</v>
      </c>
      <c r="N1227" s="151">
        <v>1320</v>
      </c>
      <c r="O1227" s="151">
        <v>13</v>
      </c>
      <c r="P1227" s="151">
        <v>13</v>
      </c>
      <c r="Q1227" s="151">
        <v>8</v>
      </c>
      <c r="R1227" s="151">
        <v>0</v>
      </c>
      <c r="S1227" s="152">
        <v>0.015</v>
      </c>
      <c r="T1227" s="153">
        <v>46378</v>
      </c>
      <c r="U1227" s="153">
        <v>861</v>
      </c>
      <c r="V1227" s="153">
        <v>857</v>
      </c>
      <c r="W1227" s="153">
        <v>1</v>
      </c>
      <c r="X1227" s="151">
        <v>809</v>
      </c>
      <c r="Y1227" s="154">
        <v>0.0185432748285825</v>
      </c>
      <c r="Z1227" s="154">
        <v>0.0161001788908766</v>
      </c>
      <c r="AA1227" s="154">
        <v>0.0159383033419023</v>
      </c>
      <c r="AB1227" s="155">
        <v>0.00984848484848485</v>
      </c>
      <c r="AC1227" s="156">
        <v>0.000161875548974254</v>
      </c>
      <c r="AD1227" s="157">
        <v>12089</v>
      </c>
      <c r="AE1227" s="158">
        <v>167</v>
      </c>
      <c r="AF1227" s="158">
        <v>0</v>
      </c>
      <c r="AG1227" s="158">
        <v>13774</v>
      </c>
      <c r="AH1227" s="158">
        <v>248</v>
      </c>
      <c r="AI1227" s="158">
        <v>1</v>
      </c>
      <c r="AJ1227" s="155">
        <v>0.0138142112664406</v>
      </c>
      <c r="AK1227" s="155">
        <v>0.0179323362857558</v>
      </c>
      <c r="AL1227" s="156">
        <v>-0.00411812501931521</v>
      </c>
    </row>
    <row r="1228" ht="33" spans="1:38">
      <c r="A1228" s="166" t="s">
        <v>927</v>
      </c>
      <c r="B1228" s="167" t="s">
        <v>1830</v>
      </c>
      <c r="C1228" s="167" t="s">
        <v>1051</v>
      </c>
      <c r="D1228" s="150">
        <v>0</v>
      </c>
      <c r="E1228" s="150">
        <v>0</v>
      </c>
      <c r="F1228" s="150">
        <v>0</v>
      </c>
      <c r="G1228" s="150">
        <v>0</v>
      </c>
      <c r="H1228" s="150">
        <v>0</v>
      </c>
      <c r="I1228" s="151">
        <v>6</v>
      </c>
      <c r="J1228" s="151">
        <v>0</v>
      </c>
      <c r="K1228" s="151">
        <v>0</v>
      </c>
      <c r="L1228" s="151">
        <v>0</v>
      </c>
      <c r="M1228" s="151">
        <v>0</v>
      </c>
      <c r="N1228" s="151">
        <v>43</v>
      </c>
      <c r="O1228" s="151">
        <v>3</v>
      </c>
      <c r="P1228" s="151">
        <v>3</v>
      </c>
      <c r="Q1228" s="151">
        <v>3</v>
      </c>
      <c r="R1228" s="151">
        <v>0</v>
      </c>
      <c r="S1228" s="152">
        <v>0.015</v>
      </c>
      <c r="T1228" s="153">
        <v>330</v>
      </c>
      <c r="U1228" s="153">
        <v>14</v>
      </c>
      <c r="V1228" s="153">
        <v>14</v>
      </c>
      <c r="W1228" s="153">
        <v>0</v>
      </c>
      <c r="X1228" s="151">
        <v>14</v>
      </c>
      <c r="Y1228" s="154">
        <v>0.0424242424242424</v>
      </c>
      <c r="Z1228" s="154">
        <v>0</v>
      </c>
      <c r="AA1228" s="154">
        <v>0</v>
      </c>
      <c r="AB1228" s="155">
        <v>0.0697674418604651</v>
      </c>
      <c r="AC1228" s="156">
        <v>0</v>
      </c>
      <c r="AD1228" s="157">
        <v>65</v>
      </c>
      <c r="AE1228" s="158">
        <v>7</v>
      </c>
      <c r="AF1228" s="158">
        <v>0</v>
      </c>
      <c r="AG1228" s="158">
        <v>90</v>
      </c>
      <c r="AH1228" s="158">
        <v>5</v>
      </c>
      <c r="AI1228" s="158">
        <v>0</v>
      </c>
      <c r="AJ1228" s="155">
        <v>0.107692307692308</v>
      </c>
      <c r="AK1228" s="155">
        <v>0.0555555555555556</v>
      </c>
      <c r="AL1228" s="156">
        <v>0.0521367521367521</v>
      </c>
    </row>
    <row r="1229" ht="33" spans="1:38">
      <c r="A1229" s="166" t="s">
        <v>927</v>
      </c>
      <c r="B1229" s="167" t="s">
        <v>1830</v>
      </c>
      <c r="C1229" s="167" t="s">
        <v>1052</v>
      </c>
      <c r="D1229" s="150">
        <v>0</v>
      </c>
      <c r="E1229" s="150">
        <v>0</v>
      </c>
      <c r="F1229" s="150">
        <v>0</v>
      </c>
      <c r="G1229" s="150">
        <v>0</v>
      </c>
      <c r="H1229" s="150">
        <v>0</v>
      </c>
      <c r="I1229" s="151">
        <v>0</v>
      </c>
      <c r="J1229" s="151">
        <v>0</v>
      </c>
      <c r="K1229" s="151">
        <v>0</v>
      </c>
      <c r="L1229" s="151">
        <v>0</v>
      </c>
      <c r="M1229" s="151">
        <v>0</v>
      </c>
      <c r="N1229" s="151">
        <v>0</v>
      </c>
      <c r="O1229" s="151">
        <v>0</v>
      </c>
      <c r="P1229" s="151">
        <v>0</v>
      </c>
      <c r="Q1229" s="151">
        <v>0</v>
      </c>
      <c r="R1229" s="151">
        <v>0</v>
      </c>
      <c r="S1229" s="152">
        <v>0.015</v>
      </c>
      <c r="T1229" s="153">
        <v>1</v>
      </c>
      <c r="U1229" s="153">
        <v>3</v>
      </c>
      <c r="V1229" s="153">
        <v>3</v>
      </c>
      <c r="W1229" s="153">
        <v>0</v>
      </c>
      <c r="X1229" s="151">
        <v>3</v>
      </c>
      <c r="Y1229" s="154">
        <v>3</v>
      </c>
      <c r="Z1229" s="154">
        <v>0</v>
      </c>
      <c r="AA1229" s="154">
        <v>0</v>
      </c>
      <c r="AB1229" s="155">
        <v>0</v>
      </c>
      <c r="AC1229" s="156">
        <v>0</v>
      </c>
      <c r="AD1229" s="157">
        <v>0</v>
      </c>
      <c r="AE1229" s="158">
        <v>1</v>
      </c>
      <c r="AF1229" s="158">
        <v>0</v>
      </c>
      <c r="AG1229" s="158">
        <v>0</v>
      </c>
      <c r="AH1229" s="158">
        <v>0</v>
      </c>
      <c r="AI1229" s="158">
        <v>0</v>
      </c>
      <c r="AJ1229" s="155">
        <v>0</v>
      </c>
      <c r="AK1229" s="155">
        <v>0</v>
      </c>
      <c r="AL1229" s="156">
        <v>0</v>
      </c>
    </row>
    <row r="1230" ht="33" spans="1:38">
      <c r="A1230" s="166" t="s">
        <v>927</v>
      </c>
      <c r="B1230" s="167" t="s">
        <v>1830</v>
      </c>
      <c r="C1230" s="167" t="s">
        <v>1053</v>
      </c>
      <c r="D1230" s="150">
        <v>0</v>
      </c>
      <c r="E1230" s="150">
        <v>2</v>
      </c>
      <c r="F1230" s="150">
        <v>2</v>
      </c>
      <c r="G1230" s="150">
        <v>2</v>
      </c>
      <c r="H1230" s="150">
        <v>0</v>
      </c>
      <c r="I1230" s="151">
        <v>0</v>
      </c>
      <c r="J1230" s="151">
        <v>0</v>
      </c>
      <c r="K1230" s="151">
        <v>0</v>
      </c>
      <c r="L1230" s="151">
        <v>0</v>
      </c>
      <c r="M1230" s="151">
        <v>0</v>
      </c>
      <c r="N1230" s="151">
        <v>0</v>
      </c>
      <c r="O1230" s="151">
        <v>0</v>
      </c>
      <c r="P1230" s="151">
        <v>0</v>
      </c>
      <c r="Q1230" s="151">
        <v>0</v>
      </c>
      <c r="R1230" s="151">
        <v>0</v>
      </c>
      <c r="S1230" s="152">
        <v>0.015</v>
      </c>
      <c r="T1230" s="153">
        <v>0</v>
      </c>
      <c r="U1230" s="153">
        <v>21</v>
      </c>
      <c r="V1230" s="153">
        <v>21</v>
      </c>
      <c r="W1230" s="153">
        <v>0</v>
      </c>
      <c r="X1230" s="151">
        <v>21</v>
      </c>
      <c r="Y1230" s="154">
        <v>0</v>
      </c>
      <c r="Z1230" s="154">
        <v>0</v>
      </c>
      <c r="AA1230" s="154">
        <v>0</v>
      </c>
      <c r="AB1230" s="155">
        <v>0</v>
      </c>
      <c r="AC1230" s="156">
        <v>0</v>
      </c>
      <c r="AD1230" s="157">
        <v>0</v>
      </c>
      <c r="AE1230" s="158">
        <v>6</v>
      </c>
      <c r="AF1230" s="158">
        <v>0</v>
      </c>
      <c r="AG1230" s="158">
        <v>0</v>
      </c>
      <c r="AH1230" s="158">
        <v>9</v>
      </c>
      <c r="AI1230" s="158">
        <v>0</v>
      </c>
      <c r="AJ1230" s="155">
        <v>0</v>
      </c>
      <c r="AK1230" s="155">
        <v>0</v>
      </c>
      <c r="AL1230" s="156">
        <v>0</v>
      </c>
    </row>
    <row r="1231" ht="33" spans="1:38">
      <c r="A1231" s="166" t="s">
        <v>927</v>
      </c>
      <c r="B1231" s="167" t="s">
        <v>1830</v>
      </c>
      <c r="C1231" s="167" t="s">
        <v>1054</v>
      </c>
      <c r="D1231" s="150">
        <v>0</v>
      </c>
      <c r="E1231" s="150">
        <v>2</v>
      </c>
      <c r="F1231" s="150">
        <v>2</v>
      </c>
      <c r="G1231" s="150">
        <v>2</v>
      </c>
      <c r="H1231" s="150">
        <v>0</v>
      </c>
      <c r="I1231" s="151">
        <v>0</v>
      </c>
      <c r="J1231" s="151">
        <v>0</v>
      </c>
      <c r="K1231" s="151">
        <v>0</v>
      </c>
      <c r="L1231" s="151">
        <v>0</v>
      </c>
      <c r="M1231" s="151">
        <v>0</v>
      </c>
      <c r="N1231" s="151">
        <v>0</v>
      </c>
      <c r="O1231" s="151">
        <v>1</v>
      </c>
      <c r="P1231" s="151">
        <v>1</v>
      </c>
      <c r="Q1231" s="151">
        <v>1</v>
      </c>
      <c r="R1231" s="151">
        <v>0</v>
      </c>
      <c r="S1231" s="152">
        <v>0.015</v>
      </c>
      <c r="T1231" s="153">
        <v>0</v>
      </c>
      <c r="U1231" s="153">
        <v>5</v>
      </c>
      <c r="V1231" s="153">
        <v>5</v>
      </c>
      <c r="W1231" s="153">
        <v>0</v>
      </c>
      <c r="X1231" s="151">
        <v>5</v>
      </c>
      <c r="Y1231" s="154">
        <v>0</v>
      </c>
      <c r="Z1231" s="154">
        <v>0</v>
      </c>
      <c r="AA1231" s="154">
        <v>0</v>
      </c>
      <c r="AB1231" s="155">
        <v>0</v>
      </c>
      <c r="AC1231" s="156">
        <v>0</v>
      </c>
      <c r="AD1231" s="157">
        <v>0</v>
      </c>
      <c r="AE1231" s="158">
        <v>3</v>
      </c>
      <c r="AF1231" s="158">
        <v>0</v>
      </c>
      <c r="AG1231" s="158">
        <v>0</v>
      </c>
      <c r="AH1231" s="158">
        <v>1</v>
      </c>
      <c r="AI1231" s="158">
        <v>0</v>
      </c>
      <c r="AJ1231" s="155">
        <v>0</v>
      </c>
      <c r="AK1231" s="155">
        <v>0</v>
      </c>
      <c r="AL1231" s="156">
        <v>0</v>
      </c>
    </row>
    <row r="1232" ht="33" spans="1:38">
      <c r="A1232" s="166" t="s">
        <v>927</v>
      </c>
      <c r="B1232" s="167" t="s">
        <v>1830</v>
      </c>
      <c r="C1232" s="167" t="s">
        <v>1055</v>
      </c>
      <c r="D1232" s="150">
        <v>2696</v>
      </c>
      <c r="E1232" s="150">
        <v>61</v>
      </c>
      <c r="F1232" s="150">
        <v>55</v>
      </c>
      <c r="G1232" s="150">
        <v>21</v>
      </c>
      <c r="H1232" s="150">
        <v>0</v>
      </c>
      <c r="I1232" s="151">
        <v>3320</v>
      </c>
      <c r="J1232" s="151">
        <v>114</v>
      </c>
      <c r="K1232" s="151">
        <v>114</v>
      </c>
      <c r="L1232" s="151">
        <v>41</v>
      </c>
      <c r="M1232" s="151">
        <v>0</v>
      </c>
      <c r="N1232" s="151">
        <v>2013</v>
      </c>
      <c r="O1232" s="151">
        <v>37</v>
      </c>
      <c r="P1232" s="151">
        <v>37</v>
      </c>
      <c r="Q1232" s="151">
        <v>9</v>
      </c>
      <c r="R1232" s="151">
        <v>0</v>
      </c>
      <c r="S1232" s="152">
        <v>0.015</v>
      </c>
      <c r="T1232" s="153">
        <v>71196</v>
      </c>
      <c r="U1232" s="153">
        <v>1643</v>
      </c>
      <c r="V1232" s="153">
        <v>1636</v>
      </c>
      <c r="W1232" s="153">
        <v>0</v>
      </c>
      <c r="X1232" s="151">
        <v>1487</v>
      </c>
      <c r="Y1232" s="154">
        <v>0.0230771391651216</v>
      </c>
      <c r="Z1232" s="154">
        <v>0.0226261127596439</v>
      </c>
      <c r="AA1232" s="154">
        <v>0.0343373493975904</v>
      </c>
      <c r="AB1232" s="155">
        <v>0.0183805265772479</v>
      </c>
      <c r="AC1232" s="156">
        <v>-0.0117112366379464</v>
      </c>
      <c r="AD1232" s="157">
        <v>19382</v>
      </c>
      <c r="AE1232" s="158">
        <v>453</v>
      </c>
      <c r="AF1232" s="158">
        <v>0</v>
      </c>
      <c r="AG1232" s="158">
        <v>21074</v>
      </c>
      <c r="AH1232" s="158">
        <v>442</v>
      </c>
      <c r="AI1232" s="158">
        <v>0</v>
      </c>
      <c r="AJ1232" s="155">
        <v>0.0233722010112476</v>
      </c>
      <c r="AK1232" s="155">
        <v>0.0209737116826421</v>
      </c>
      <c r="AL1232" s="156">
        <v>0.00239848932860543</v>
      </c>
    </row>
    <row r="1233" ht="33" spans="1:38">
      <c r="A1233" s="166" t="s">
        <v>927</v>
      </c>
      <c r="B1233" s="167" t="s">
        <v>1830</v>
      </c>
      <c r="C1233" s="167" t="s">
        <v>1056</v>
      </c>
      <c r="D1233" s="150">
        <v>3137</v>
      </c>
      <c r="E1233" s="150">
        <v>74</v>
      </c>
      <c r="F1233" s="150">
        <v>51</v>
      </c>
      <c r="G1233" s="150">
        <v>2</v>
      </c>
      <c r="H1233" s="150">
        <v>0</v>
      </c>
      <c r="I1233" s="151">
        <v>4229</v>
      </c>
      <c r="J1233" s="151">
        <v>74</v>
      </c>
      <c r="K1233" s="151">
        <v>73</v>
      </c>
      <c r="L1233" s="151">
        <v>12</v>
      </c>
      <c r="M1233" s="151">
        <v>0</v>
      </c>
      <c r="N1233" s="151">
        <v>2165</v>
      </c>
      <c r="O1233" s="151">
        <v>50</v>
      </c>
      <c r="P1233" s="151">
        <v>50</v>
      </c>
      <c r="Q1233" s="151">
        <v>13</v>
      </c>
      <c r="R1233" s="151">
        <v>0</v>
      </c>
      <c r="S1233" s="152">
        <v>0.015</v>
      </c>
      <c r="T1233" s="153">
        <v>81924</v>
      </c>
      <c r="U1233" s="153">
        <v>1573</v>
      </c>
      <c r="V1233" s="153">
        <v>1549</v>
      </c>
      <c r="W1233" s="153">
        <v>0</v>
      </c>
      <c r="X1233" s="151">
        <v>1371</v>
      </c>
      <c r="Y1233" s="154">
        <v>0.0192007226209658</v>
      </c>
      <c r="Z1233" s="154">
        <v>0.023589416640102</v>
      </c>
      <c r="AA1233" s="154">
        <v>0.0174982265310948</v>
      </c>
      <c r="AB1233" s="155">
        <v>0.023094688221709</v>
      </c>
      <c r="AC1233" s="156">
        <v>0.00609119010900719</v>
      </c>
      <c r="AD1233" s="157">
        <v>22223</v>
      </c>
      <c r="AE1233" s="158">
        <v>481</v>
      </c>
      <c r="AF1233" s="158">
        <v>0</v>
      </c>
      <c r="AG1233" s="158">
        <v>24619</v>
      </c>
      <c r="AH1233" s="158">
        <v>445</v>
      </c>
      <c r="AI1233" s="158">
        <v>0</v>
      </c>
      <c r="AJ1233" s="155">
        <v>0.0216442424515142</v>
      </c>
      <c r="AK1233" s="155">
        <v>0.0180754701653195</v>
      </c>
      <c r="AL1233" s="156">
        <v>0.00356877228619473</v>
      </c>
    </row>
    <row r="1234" ht="33" spans="1:38">
      <c r="A1234" s="166" t="s">
        <v>927</v>
      </c>
      <c r="B1234" s="167" t="s">
        <v>1830</v>
      </c>
      <c r="C1234" s="167" t="s">
        <v>1057</v>
      </c>
      <c r="D1234" s="150">
        <v>3960</v>
      </c>
      <c r="E1234" s="150">
        <v>55</v>
      </c>
      <c r="F1234" s="150">
        <v>42</v>
      </c>
      <c r="G1234" s="150">
        <v>1</v>
      </c>
      <c r="H1234" s="150">
        <v>0</v>
      </c>
      <c r="I1234" s="151">
        <v>4833</v>
      </c>
      <c r="J1234" s="151">
        <v>44</v>
      </c>
      <c r="K1234" s="151">
        <v>44</v>
      </c>
      <c r="L1234" s="151">
        <v>14</v>
      </c>
      <c r="M1234" s="151">
        <v>0</v>
      </c>
      <c r="N1234" s="151">
        <v>2650</v>
      </c>
      <c r="O1234" s="151">
        <v>46</v>
      </c>
      <c r="P1234" s="151">
        <v>46</v>
      </c>
      <c r="Q1234" s="151">
        <v>13</v>
      </c>
      <c r="R1234" s="151">
        <v>0</v>
      </c>
      <c r="S1234" s="152">
        <v>0.015</v>
      </c>
      <c r="T1234" s="153">
        <v>101659</v>
      </c>
      <c r="U1234" s="153">
        <v>1416</v>
      </c>
      <c r="V1234" s="153">
        <v>1402</v>
      </c>
      <c r="W1234" s="153">
        <v>0</v>
      </c>
      <c r="X1234" s="151">
        <v>1255</v>
      </c>
      <c r="Y1234" s="154">
        <v>0.0139289192299747</v>
      </c>
      <c r="Z1234" s="154">
        <v>0.0138888888888889</v>
      </c>
      <c r="AA1234" s="154">
        <v>0.00910407614318229</v>
      </c>
      <c r="AB1234" s="155">
        <v>0.0173584905660377</v>
      </c>
      <c r="AC1234" s="156">
        <v>0.0047848127457066</v>
      </c>
      <c r="AD1234" s="157">
        <v>27545</v>
      </c>
      <c r="AE1234" s="158">
        <v>329</v>
      </c>
      <c r="AF1234" s="158">
        <v>0</v>
      </c>
      <c r="AG1234" s="158">
        <v>30821</v>
      </c>
      <c r="AH1234" s="158">
        <v>372</v>
      </c>
      <c r="AI1234" s="158">
        <v>0</v>
      </c>
      <c r="AJ1234" s="155">
        <v>0.0119440914866582</v>
      </c>
      <c r="AK1234" s="155">
        <v>0.0120696927419616</v>
      </c>
      <c r="AL1234" s="156">
        <v>-0.000125601255303455</v>
      </c>
    </row>
    <row r="1235" ht="33" spans="1:38">
      <c r="A1235" s="166" t="s">
        <v>927</v>
      </c>
      <c r="B1235" s="167" t="s">
        <v>1830</v>
      </c>
      <c r="C1235" s="167" t="s">
        <v>1058</v>
      </c>
      <c r="D1235" s="150">
        <v>3160</v>
      </c>
      <c r="E1235" s="150">
        <v>33</v>
      </c>
      <c r="F1235" s="150">
        <v>25</v>
      </c>
      <c r="G1235" s="150">
        <v>0</v>
      </c>
      <c r="H1235" s="150">
        <v>0</v>
      </c>
      <c r="I1235" s="151">
        <v>4180</v>
      </c>
      <c r="J1235" s="151">
        <v>61</v>
      </c>
      <c r="K1235" s="151">
        <v>60</v>
      </c>
      <c r="L1235" s="151">
        <v>5</v>
      </c>
      <c r="M1235" s="151">
        <v>0</v>
      </c>
      <c r="N1235" s="151">
        <v>2231</v>
      </c>
      <c r="O1235" s="151">
        <v>51</v>
      </c>
      <c r="P1235" s="151">
        <v>51</v>
      </c>
      <c r="Q1235" s="151">
        <v>15</v>
      </c>
      <c r="R1235" s="151">
        <v>0</v>
      </c>
      <c r="S1235" s="152">
        <v>0.015</v>
      </c>
      <c r="T1235" s="153">
        <v>80294</v>
      </c>
      <c r="U1235" s="153">
        <v>1368</v>
      </c>
      <c r="V1235" s="153">
        <v>1359</v>
      </c>
      <c r="W1235" s="153">
        <v>1</v>
      </c>
      <c r="X1235" s="151">
        <v>1213</v>
      </c>
      <c r="Y1235" s="154">
        <v>0.0170249333698657</v>
      </c>
      <c r="Z1235" s="154">
        <v>0.0104430379746835</v>
      </c>
      <c r="AA1235" s="154">
        <v>0.0145933014354067</v>
      </c>
      <c r="AB1235" s="155">
        <v>0.0228597041685343</v>
      </c>
      <c r="AC1235" s="156">
        <v>-0.00415026346072315</v>
      </c>
      <c r="AD1235" s="157">
        <v>21797</v>
      </c>
      <c r="AE1235" s="158">
        <v>394</v>
      </c>
      <c r="AF1235" s="158">
        <v>1</v>
      </c>
      <c r="AG1235" s="158">
        <v>24338</v>
      </c>
      <c r="AH1235" s="158">
        <v>376</v>
      </c>
      <c r="AI1235" s="158">
        <v>0</v>
      </c>
      <c r="AJ1235" s="155">
        <v>0.0180300041290086</v>
      </c>
      <c r="AK1235" s="155">
        <v>0.0154490919549675</v>
      </c>
      <c r="AL1235" s="156">
        <v>0.00258091217404104</v>
      </c>
    </row>
    <row r="1236" ht="33" spans="1:38">
      <c r="A1236" s="166" t="s">
        <v>927</v>
      </c>
      <c r="B1236" s="167" t="s">
        <v>1830</v>
      </c>
      <c r="C1236" s="167" t="s">
        <v>1059</v>
      </c>
      <c r="D1236" s="150">
        <v>3701</v>
      </c>
      <c r="E1236" s="150">
        <v>38</v>
      </c>
      <c r="F1236" s="150">
        <v>25</v>
      </c>
      <c r="G1236" s="150">
        <v>0</v>
      </c>
      <c r="H1236" s="150">
        <v>0</v>
      </c>
      <c r="I1236" s="151">
        <v>4893</v>
      </c>
      <c r="J1236" s="151">
        <v>48</v>
      </c>
      <c r="K1236" s="151">
        <v>48</v>
      </c>
      <c r="L1236" s="151">
        <v>3</v>
      </c>
      <c r="M1236" s="151">
        <v>0</v>
      </c>
      <c r="N1236" s="151">
        <v>2413</v>
      </c>
      <c r="O1236" s="151">
        <v>20</v>
      </c>
      <c r="P1236" s="151">
        <v>20</v>
      </c>
      <c r="Q1236" s="151">
        <v>3</v>
      </c>
      <c r="R1236" s="151">
        <v>0</v>
      </c>
      <c r="S1236" s="152">
        <v>0.015</v>
      </c>
      <c r="T1236" s="153">
        <v>93489</v>
      </c>
      <c r="U1236" s="153">
        <v>1152</v>
      </c>
      <c r="V1236" s="153">
        <v>1138</v>
      </c>
      <c r="W1236" s="153">
        <v>4</v>
      </c>
      <c r="X1236" s="151">
        <v>1016</v>
      </c>
      <c r="Y1236" s="154">
        <v>0.0122795195156649</v>
      </c>
      <c r="Z1236" s="154">
        <v>0.0102674952715482</v>
      </c>
      <c r="AA1236" s="154">
        <v>0.00980993255671367</v>
      </c>
      <c r="AB1236" s="155">
        <v>0.00828843762950684</v>
      </c>
      <c r="AC1236" s="156">
        <v>0.000457562714834558</v>
      </c>
      <c r="AD1236" s="157">
        <v>25276</v>
      </c>
      <c r="AE1236" s="158">
        <v>302</v>
      </c>
      <c r="AF1236" s="158">
        <v>0</v>
      </c>
      <c r="AG1236" s="158">
        <v>28423</v>
      </c>
      <c r="AH1236" s="158">
        <v>343</v>
      </c>
      <c r="AI1236" s="158">
        <v>2</v>
      </c>
      <c r="AJ1236" s="155">
        <v>0.0119480930526982</v>
      </c>
      <c r="AK1236" s="155">
        <v>0.011997326109137</v>
      </c>
      <c r="AL1236" s="156">
        <v>-4.92330564387539e-5</v>
      </c>
    </row>
    <row r="1237" ht="33" spans="1:38">
      <c r="A1237" s="166" t="s">
        <v>927</v>
      </c>
      <c r="B1237" s="167" t="s">
        <v>1830</v>
      </c>
      <c r="C1237" s="167" t="s">
        <v>1060</v>
      </c>
      <c r="D1237" s="150">
        <v>4513</v>
      </c>
      <c r="E1237" s="150">
        <v>37</v>
      </c>
      <c r="F1237" s="150">
        <v>29</v>
      </c>
      <c r="G1237" s="150">
        <v>4</v>
      </c>
      <c r="H1237" s="150">
        <v>0</v>
      </c>
      <c r="I1237" s="151">
        <v>6224</v>
      </c>
      <c r="J1237" s="151">
        <v>48</v>
      </c>
      <c r="K1237" s="151">
        <v>48</v>
      </c>
      <c r="L1237" s="151">
        <v>13</v>
      </c>
      <c r="M1237" s="151">
        <v>0</v>
      </c>
      <c r="N1237" s="151">
        <v>3104</v>
      </c>
      <c r="O1237" s="151">
        <v>38</v>
      </c>
      <c r="P1237" s="151">
        <v>38</v>
      </c>
      <c r="Q1237" s="151">
        <v>23</v>
      </c>
      <c r="R1237" s="151">
        <v>0</v>
      </c>
      <c r="S1237" s="152">
        <v>0.015</v>
      </c>
      <c r="T1237" s="153">
        <v>115953</v>
      </c>
      <c r="U1237" s="153">
        <v>1041</v>
      </c>
      <c r="V1237" s="153">
        <v>1033</v>
      </c>
      <c r="W1237" s="153">
        <v>0</v>
      </c>
      <c r="X1237" s="151">
        <v>946</v>
      </c>
      <c r="Y1237" s="154">
        <v>0.0089777754779954</v>
      </c>
      <c r="Z1237" s="154">
        <v>0.0081985375581653</v>
      </c>
      <c r="AA1237" s="154">
        <v>0.0077120822622108</v>
      </c>
      <c r="AB1237" s="155">
        <v>0.0122422680412371</v>
      </c>
      <c r="AC1237" s="156">
        <v>0.000486455295954504</v>
      </c>
      <c r="AD1237" s="157">
        <v>31392</v>
      </c>
      <c r="AE1237" s="158">
        <v>294</v>
      </c>
      <c r="AF1237" s="158">
        <v>0</v>
      </c>
      <c r="AG1237" s="158">
        <v>35165</v>
      </c>
      <c r="AH1237" s="158">
        <v>329</v>
      </c>
      <c r="AI1237" s="158">
        <v>0</v>
      </c>
      <c r="AJ1237" s="155">
        <v>0.00936544342507645</v>
      </c>
      <c r="AK1237" s="155">
        <v>0.00935589364424854</v>
      </c>
      <c r="AL1237" s="156">
        <v>9.54978082791033e-6</v>
      </c>
    </row>
    <row r="1238" ht="33" spans="1:38">
      <c r="A1238" s="166" t="s">
        <v>927</v>
      </c>
      <c r="B1238" s="167" t="s">
        <v>1830</v>
      </c>
      <c r="C1238" s="167" t="s">
        <v>1061</v>
      </c>
      <c r="D1238" s="150">
        <v>4098</v>
      </c>
      <c r="E1238" s="150">
        <v>75</v>
      </c>
      <c r="F1238" s="150">
        <v>58</v>
      </c>
      <c r="G1238" s="150">
        <v>2</v>
      </c>
      <c r="H1238" s="150">
        <v>0</v>
      </c>
      <c r="I1238" s="151">
        <v>5094</v>
      </c>
      <c r="J1238" s="151">
        <v>67</v>
      </c>
      <c r="K1238" s="151">
        <v>67</v>
      </c>
      <c r="L1238" s="151">
        <v>3</v>
      </c>
      <c r="M1238" s="151">
        <v>0</v>
      </c>
      <c r="N1238" s="151">
        <v>2648</v>
      </c>
      <c r="O1238" s="151">
        <v>50</v>
      </c>
      <c r="P1238" s="151">
        <v>50</v>
      </c>
      <c r="Q1238" s="151">
        <v>12</v>
      </c>
      <c r="R1238" s="151">
        <v>1</v>
      </c>
      <c r="S1238" s="152">
        <v>0.015</v>
      </c>
      <c r="T1238" s="153">
        <v>96395</v>
      </c>
      <c r="U1238" s="153">
        <v>1404</v>
      </c>
      <c r="V1238" s="153">
        <v>1387</v>
      </c>
      <c r="W1238" s="153">
        <v>4</v>
      </c>
      <c r="X1238" s="151">
        <v>1201</v>
      </c>
      <c r="Y1238" s="154">
        <v>0.0145235748742155</v>
      </c>
      <c r="Z1238" s="154">
        <v>0.0183016105417277</v>
      </c>
      <c r="AA1238" s="154">
        <v>0.0131527287004319</v>
      </c>
      <c r="AB1238" s="155">
        <v>0.0185045317220544</v>
      </c>
      <c r="AC1238" s="156">
        <v>0.00514888184129579</v>
      </c>
      <c r="AD1238" s="157">
        <v>26795</v>
      </c>
      <c r="AE1238" s="158">
        <v>418</v>
      </c>
      <c r="AF1238" s="158">
        <v>1</v>
      </c>
      <c r="AG1238" s="158">
        <v>29209</v>
      </c>
      <c r="AH1238" s="158">
        <v>419</v>
      </c>
      <c r="AI1238" s="158">
        <v>1</v>
      </c>
      <c r="AJ1238" s="155">
        <v>0.0155626049636126</v>
      </c>
      <c r="AK1238" s="155">
        <v>0.0143106576740046</v>
      </c>
      <c r="AL1238" s="156">
        <v>0.00125194728960803</v>
      </c>
    </row>
    <row r="1239" ht="33" spans="1:38">
      <c r="A1239" s="166" t="s">
        <v>927</v>
      </c>
      <c r="B1239" s="167" t="s">
        <v>1830</v>
      </c>
      <c r="C1239" s="167" t="s">
        <v>1062</v>
      </c>
      <c r="D1239" s="150">
        <v>2960</v>
      </c>
      <c r="E1239" s="150">
        <v>23</v>
      </c>
      <c r="F1239" s="150">
        <v>15</v>
      </c>
      <c r="G1239" s="150">
        <v>1</v>
      </c>
      <c r="H1239" s="150">
        <v>0</v>
      </c>
      <c r="I1239" s="151">
        <v>4162</v>
      </c>
      <c r="J1239" s="151">
        <v>43</v>
      </c>
      <c r="K1239" s="151">
        <v>43</v>
      </c>
      <c r="L1239" s="151">
        <v>10</v>
      </c>
      <c r="M1239" s="151">
        <v>0</v>
      </c>
      <c r="N1239" s="151">
        <v>2217</v>
      </c>
      <c r="O1239" s="151">
        <v>17</v>
      </c>
      <c r="P1239" s="151">
        <v>17</v>
      </c>
      <c r="Q1239" s="151">
        <v>10</v>
      </c>
      <c r="R1239" s="151">
        <v>0</v>
      </c>
      <c r="S1239" s="152">
        <v>0.015</v>
      </c>
      <c r="T1239" s="153">
        <v>79046</v>
      </c>
      <c r="U1239" s="153">
        <v>777</v>
      </c>
      <c r="V1239" s="153">
        <v>769</v>
      </c>
      <c r="W1239" s="153">
        <v>1</v>
      </c>
      <c r="X1239" s="151">
        <v>706</v>
      </c>
      <c r="Y1239" s="154">
        <v>0.00981706854236774</v>
      </c>
      <c r="Z1239" s="154">
        <v>0.00777027027027027</v>
      </c>
      <c r="AA1239" s="154">
        <v>0.0103315713599231</v>
      </c>
      <c r="AB1239" s="155">
        <v>0.0076680198466396</v>
      </c>
      <c r="AC1239" s="156">
        <v>-0.00256130108965284</v>
      </c>
      <c r="AD1239" s="157">
        <v>21395</v>
      </c>
      <c r="AE1239" s="158">
        <v>199</v>
      </c>
      <c r="AF1239" s="158">
        <v>0</v>
      </c>
      <c r="AG1239" s="158">
        <v>23257</v>
      </c>
      <c r="AH1239" s="158">
        <v>230</v>
      </c>
      <c r="AI1239" s="158">
        <v>0</v>
      </c>
      <c r="AJ1239" s="155">
        <v>0.0093012386071512</v>
      </c>
      <c r="AK1239" s="155">
        <v>0.00988949563572258</v>
      </c>
      <c r="AL1239" s="156">
        <v>-0.000588257028571374</v>
      </c>
    </row>
    <row r="1240" ht="33" spans="1:38">
      <c r="A1240" s="166" t="s">
        <v>927</v>
      </c>
      <c r="B1240" s="167" t="s">
        <v>1830</v>
      </c>
      <c r="C1240" s="167" t="s">
        <v>1063</v>
      </c>
      <c r="D1240" s="150">
        <v>4280</v>
      </c>
      <c r="E1240" s="150">
        <v>58</v>
      </c>
      <c r="F1240" s="150">
        <v>47</v>
      </c>
      <c r="G1240" s="150">
        <v>0</v>
      </c>
      <c r="H1240" s="150">
        <v>0</v>
      </c>
      <c r="I1240" s="151">
        <v>5808</v>
      </c>
      <c r="J1240" s="151">
        <v>58</v>
      </c>
      <c r="K1240" s="151">
        <v>58</v>
      </c>
      <c r="L1240" s="151">
        <v>7</v>
      </c>
      <c r="M1240" s="151">
        <v>0</v>
      </c>
      <c r="N1240" s="151">
        <v>2861</v>
      </c>
      <c r="O1240" s="151">
        <v>45</v>
      </c>
      <c r="P1240" s="151">
        <v>45</v>
      </c>
      <c r="Q1240" s="151">
        <v>20</v>
      </c>
      <c r="R1240" s="151">
        <v>1</v>
      </c>
      <c r="S1240" s="152">
        <v>0.015</v>
      </c>
      <c r="T1240" s="153">
        <v>107435</v>
      </c>
      <c r="U1240" s="153">
        <v>1516</v>
      </c>
      <c r="V1240" s="153">
        <v>1505</v>
      </c>
      <c r="W1240" s="153">
        <v>6</v>
      </c>
      <c r="X1240" s="151">
        <v>1353</v>
      </c>
      <c r="Y1240" s="154">
        <v>0.0140550100060502</v>
      </c>
      <c r="Z1240" s="154">
        <v>0.0135514018691589</v>
      </c>
      <c r="AA1240" s="154">
        <v>0.0099862258953168</v>
      </c>
      <c r="AB1240" s="155">
        <v>0.0153792380286613</v>
      </c>
      <c r="AC1240" s="156">
        <v>0.00356517597384207</v>
      </c>
      <c r="AD1240" s="157">
        <v>29422</v>
      </c>
      <c r="AE1240" s="158">
        <v>412</v>
      </c>
      <c r="AF1240" s="158">
        <v>1</v>
      </c>
      <c r="AG1240" s="158">
        <v>32519</v>
      </c>
      <c r="AH1240" s="158">
        <v>429</v>
      </c>
      <c r="AI1240" s="158">
        <v>0</v>
      </c>
      <c r="AJ1240" s="155">
        <v>0.0139691387397186</v>
      </c>
      <c r="AK1240" s="155">
        <v>0.0131922875857191</v>
      </c>
      <c r="AL1240" s="156">
        <v>0.000776851153999461</v>
      </c>
    </row>
    <row r="1241" ht="33" spans="1:38">
      <c r="A1241" s="166" t="s">
        <v>927</v>
      </c>
      <c r="B1241" s="167" t="s">
        <v>1830</v>
      </c>
      <c r="C1241" s="167" t="s">
        <v>1064</v>
      </c>
      <c r="D1241" s="150">
        <v>31</v>
      </c>
      <c r="E1241" s="150">
        <v>0</v>
      </c>
      <c r="F1241" s="150">
        <v>0</v>
      </c>
      <c r="G1241" s="150">
        <v>0</v>
      </c>
      <c r="H1241" s="150">
        <v>0</v>
      </c>
      <c r="I1241" s="151">
        <v>0</v>
      </c>
      <c r="J1241" s="151">
        <v>0</v>
      </c>
      <c r="K1241" s="151">
        <v>0</v>
      </c>
      <c r="L1241" s="151">
        <v>0</v>
      </c>
      <c r="M1241" s="151">
        <v>0</v>
      </c>
      <c r="N1241" s="151">
        <v>0</v>
      </c>
      <c r="O1241" s="151">
        <v>1</v>
      </c>
      <c r="P1241" s="151">
        <v>1</v>
      </c>
      <c r="Q1241" s="151">
        <v>1</v>
      </c>
      <c r="R1241" s="151">
        <v>0</v>
      </c>
      <c r="S1241" s="152">
        <v>0.015</v>
      </c>
      <c r="T1241" s="153">
        <v>151</v>
      </c>
      <c r="U1241" s="153">
        <v>17</v>
      </c>
      <c r="V1241" s="153">
        <v>17</v>
      </c>
      <c r="W1241" s="153">
        <v>0</v>
      </c>
      <c r="X1241" s="151">
        <v>17</v>
      </c>
      <c r="Y1241" s="154">
        <v>0.112582781456954</v>
      </c>
      <c r="Z1241" s="154">
        <v>0</v>
      </c>
      <c r="AA1241" s="154">
        <v>0</v>
      </c>
      <c r="AB1241" s="155">
        <v>0</v>
      </c>
      <c r="AC1241" s="156">
        <v>0</v>
      </c>
      <c r="AD1241" s="157">
        <v>46</v>
      </c>
      <c r="AE1241" s="158">
        <v>4</v>
      </c>
      <c r="AF1241" s="158">
        <v>0</v>
      </c>
      <c r="AG1241" s="158">
        <v>34</v>
      </c>
      <c r="AH1241" s="158">
        <v>0</v>
      </c>
      <c r="AI1241" s="158">
        <v>0</v>
      </c>
      <c r="AJ1241" s="155">
        <v>0.0869565217391304</v>
      </c>
      <c r="AK1241" s="155">
        <v>0</v>
      </c>
      <c r="AL1241" s="156">
        <v>0.0869565217391304</v>
      </c>
    </row>
    <row r="1242" ht="33" spans="1:38">
      <c r="A1242" s="166" t="s">
        <v>927</v>
      </c>
      <c r="B1242" s="167" t="s">
        <v>1830</v>
      </c>
      <c r="C1242" s="167" t="s">
        <v>1065</v>
      </c>
      <c r="D1242" s="150">
        <v>2006</v>
      </c>
      <c r="E1242" s="150">
        <v>9</v>
      </c>
      <c r="F1242" s="150">
        <v>6</v>
      </c>
      <c r="G1242" s="150">
        <v>3</v>
      </c>
      <c r="H1242" s="150">
        <v>0</v>
      </c>
      <c r="I1242" s="151">
        <v>2411</v>
      </c>
      <c r="J1242" s="151">
        <v>19</v>
      </c>
      <c r="K1242" s="151">
        <v>18</v>
      </c>
      <c r="L1242" s="151">
        <v>1</v>
      </c>
      <c r="M1242" s="151">
        <v>0</v>
      </c>
      <c r="N1242" s="151">
        <v>1445</v>
      </c>
      <c r="O1242" s="151">
        <v>18</v>
      </c>
      <c r="P1242" s="151">
        <v>18</v>
      </c>
      <c r="Q1242" s="151">
        <v>17</v>
      </c>
      <c r="R1242" s="151">
        <v>0</v>
      </c>
      <c r="S1242" s="152">
        <v>0.015</v>
      </c>
      <c r="T1242" s="153">
        <v>50234</v>
      </c>
      <c r="U1242" s="153">
        <v>537</v>
      </c>
      <c r="V1242" s="153">
        <v>533</v>
      </c>
      <c r="W1242" s="153">
        <v>0</v>
      </c>
      <c r="X1242" s="151">
        <v>506</v>
      </c>
      <c r="Y1242" s="154">
        <v>0.0106899709360194</v>
      </c>
      <c r="Z1242" s="154">
        <v>0.00448654037886341</v>
      </c>
      <c r="AA1242" s="154">
        <v>0.00788054749066777</v>
      </c>
      <c r="AB1242" s="155">
        <v>0.0124567474048443</v>
      </c>
      <c r="AC1242" s="156">
        <v>-0.00339400711180436</v>
      </c>
      <c r="AD1242" s="157">
        <v>13911</v>
      </c>
      <c r="AE1242" s="158">
        <v>129</v>
      </c>
      <c r="AF1242" s="158">
        <v>0</v>
      </c>
      <c r="AG1242" s="158">
        <v>15013</v>
      </c>
      <c r="AH1242" s="158">
        <v>179</v>
      </c>
      <c r="AI1242" s="158">
        <v>0</v>
      </c>
      <c r="AJ1242" s="155">
        <v>0.00927323700668536</v>
      </c>
      <c r="AK1242" s="155">
        <v>0.0119230000666089</v>
      </c>
      <c r="AL1242" s="156">
        <v>-0.00264976305992358</v>
      </c>
    </row>
    <row r="1243" ht="33" spans="1:38">
      <c r="A1243" s="166" t="s">
        <v>927</v>
      </c>
      <c r="B1243" s="167" t="s">
        <v>1830</v>
      </c>
      <c r="C1243" s="167" t="s">
        <v>1066</v>
      </c>
      <c r="D1243" s="150">
        <v>4047</v>
      </c>
      <c r="E1243" s="150">
        <v>151</v>
      </c>
      <c r="F1243" s="150">
        <v>132</v>
      </c>
      <c r="G1243" s="150">
        <v>76</v>
      </c>
      <c r="H1243" s="150">
        <v>0</v>
      </c>
      <c r="I1243" s="151">
        <v>5158</v>
      </c>
      <c r="J1243" s="151">
        <v>289</v>
      </c>
      <c r="K1243" s="151">
        <v>289</v>
      </c>
      <c r="L1243" s="151">
        <v>200</v>
      </c>
      <c r="M1243" s="151">
        <v>0</v>
      </c>
      <c r="N1243" s="151">
        <v>3372</v>
      </c>
      <c r="O1243" s="151">
        <v>405</v>
      </c>
      <c r="P1243" s="151">
        <v>405</v>
      </c>
      <c r="Q1243" s="151">
        <v>372</v>
      </c>
      <c r="R1243" s="151">
        <v>0</v>
      </c>
      <c r="S1243" s="152">
        <v>0.015</v>
      </c>
      <c r="T1243" s="153">
        <v>109104</v>
      </c>
      <c r="U1243" s="153">
        <v>3917</v>
      </c>
      <c r="V1243" s="153">
        <v>3898</v>
      </c>
      <c r="W1243" s="153">
        <v>0</v>
      </c>
      <c r="X1243" s="151">
        <v>3684</v>
      </c>
      <c r="Y1243" s="154">
        <v>0.0359015251503153</v>
      </c>
      <c r="Z1243" s="154">
        <v>0.037311588831233</v>
      </c>
      <c r="AA1243" s="154">
        <v>0.0560294687863513</v>
      </c>
      <c r="AB1243" s="155">
        <v>0.120106761565836</v>
      </c>
      <c r="AC1243" s="156">
        <v>-0.0187178799551183</v>
      </c>
      <c r="AD1243" s="157">
        <v>30042</v>
      </c>
      <c r="AE1243" s="158">
        <v>1438</v>
      </c>
      <c r="AF1243" s="158">
        <v>0</v>
      </c>
      <c r="AG1243" s="158">
        <v>34420</v>
      </c>
      <c r="AH1243" s="158">
        <v>997</v>
      </c>
      <c r="AI1243" s="158">
        <v>0</v>
      </c>
      <c r="AJ1243" s="155">
        <v>0.0478663204846548</v>
      </c>
      <c r="AK1243" s="155">
        <v>0.028965717606043</v>
      </c>
      <c r="AL1243" s="156">
        <v>0.0189006028786118</v>
      </c>
    </row>
    <row r="1244" ht="33" spans="1:38">
      <c r="A1244" s="166" t="s">
        <v>927</v>
      </c>
      <c r="B1244" s="167" t="s">
        <v>1830</v>
      </c>
      <c r="C1244" s="167" t="s">
        <v>1067</v>
      </c>
      <c r="D1244" s="150">
        <v>2925</v>
      </c>
      <c r="E1244" s="150">
        <v>38</v>
      </c>
      <c r="F1244" s="150">
        <v>21</v>
      </c>
      <c r="G1244" s="150">
        <v>4</v>
      </c>
      <c r="H1244" s="150">
        <v>0</v>
      </c>
      <c r="I1244" s="151">
        <v>3283</v>
      </c>
      <c r="J1244" s="151">
        <v>26</v>
      </c>
      <c r="K1244" s="151">
        <v>26</v>
      </c>
      <c r="L1244" s="151">
        <v>5</v>
      </c>
      <c r="M1244" s="151">
        <v>0</v>
      </c>
      <c r="N1244" s="151">
        <v>1912</v>
      </c>
      <c r="O1244" s="151">
        <v>23</v>
      </c>
      <c r="P1244" s="151">
        <v>23</v>
      </c>
      <c r="Q1244" s="151">
        <v>6</v>
      </c>
      <c r="R1244" s="151">
        <v>0</v>
      </c>
      <c r="S1244" s="152">
        <v>0.015</v>
      </c>
      <c r="T1244" s="153">
        <v>76437</v>
      </c>
      <c r="U1244" s="153">
        <v>723</v>
      </c>
      <c r="V1244" s="153">
        <v>706</v>
      </c>
      <c r="W1244" s="153">
        <v>0</v>
      </c>
      <c r="X1244" s="151">
        <v>630</v>
      </c>
      <c r="Y1244" s="154">
        <v>0.00945876996742415</v>
      </c>
      <c r="Z1244" s="154">
        <v>0.012991452991453</v>
      </c>
      <c r="AA1244" s="154">
        <v>0.00791958574474566</v>
      </c>
      <c r="AB1244" s="155">
        <v>0.0120292887029289</v>
      </c>
      <c r="AC1244" s="156">
        <v>0.00507186724670733</v>
      </c>
      <c r="AD1244" s="157">
        <v>19757</v>
      </c>
      <c r="AE1244" s="158">
        <v>194</v>
      </c>
      <c r="AF1244" s="158">
        <v>0</v>
      </c>
      <c r="AG1244" s="158">
        <v>23193</v>
      </c>
      <c r="AH1244" s="158">
        <v>205</v>
      </c>
      <c r="AI1244" s="158">
        <v>0</v>
      </c>
      <c r="AJ1244" s="155">
        <v>0.00981930455028597</v>
      </c>
      <c r="AK1244" s="155">
        <v>0.00883887379812875</v>
      </c>
      <c r="AL1244" s="156">
        <v>0.000980430752157228</v>
      </c>
    </row>
    <row r="1245" ht="33" spans="1:38">
      <c r="A1245" s="166" t="s">
        <v>927</v>
      </c>
      <c r="B1245" s="167" t="s">
        <v>1830</v>
      </c>
      <c r="C1245" s="167" t="s">
        <v>1068</v>
      </c>
      <c r="D1245" s="150">
        <v>0</v>
      </c>
      <c r="E1245" s="150">
        <v>0</v>
      </c>
      <c r="F1245" s="150">
        <v>0</v>
      </c>
      <c r="G1245" s="150">
        <v>0</v>
      </c>
      <c r="H1245" s="150">
        <v>0</v>
      </c>
      <c r="I1245" s="151">
        <v>0</v>
      </c>
      <c r="J1245" s="151">
        <v>0</v>
      </c>
      <c r="K1245" s="151">
        <v>0</v>
      </c>
      <c r="L1245" s="151">
        <v>0</v>
      </c>
      <c r="M1245" s="151">
        <v>0</v>
      </c>
      <c r="N1245" s="151">
        <v>0</v>
      </c>
      <c r="O1245" s="151">
        <v>0</v>
      </c>
      <c r="P1245" s="151">
        <v>0</v>
      </c>
      <c r="Q1245" s="151">
        <v>0</v>
      </c>
      <c r="R1245" s="151">
        <v>0</v>
      </c>
      <c r="S1245" s="152">
        <v>0.015</v>
      </c>
      <c r="T1245" s="153">
        <v>0</v>
      </c>
      <c r="U1245" s="153">
        <v>0</v>
      </c>
      <c r="V1245" s="153">
        <v>0</v>
      </c>
      <c r="W1245" s="153">
        <v>0</v>
      </c>
      <c r="X1245" s="151">
        <v>0</v>
      </c>
      <c r="Y1245" s="154">
        <v>0</v>
      </c>
      <c r="Z1245" s="154">
        <v>0</v>
      </c>
      <c r="AA1245" s="154">
        <v>0</v>
      </c>
      <c r="AB1245" s="155">
        <v>0</v>
      </c>
      <c r="AC1245" s="156">
        <v>0</v>
      </c>
      <c r="AD1245" s="157">
        <v>0</v>
      </c>
      <c r="AE1245" s="158">
        <v>0</v>
      </c>
      <c r="AF1245" s="158">
        <v>0</v>
      </c>
      <c r="AG1245" s="158">
        <v>0</v>
      </c>
      <c r="AH1245" s="158">
        <v>0</v>
      </c>
      <c r="AI1245" s="158">
        <v>0</v>
      </c>
      <c r="AJ1245" s="155">
        <v>0</v>
      </c>
      <c r="AK1245" s="155">
        <v>0</v>
      </c>
      <c r="AL1245" s="156">
        <v>0</v>
      </c>
    </row>
    <row r="1246" ht="33" spans="1:38">
      <c r="A1246" s="166" t="s">
        <v>927</v>
      </c>
      <c r="B1246" s="167" t="s">
        <v>1830</v>
      </c>
      <c r="C1246" s="167" t="s">
        <v>1069</v>
      </c>
      <c r="D1246" s="150">
        <v>4561</v>
      </c>
      <c r="E1246" s="150">
        <v>97</v>
      </c>
      <c r="F1246" s="150">
        <v>82</v>
      </c>
      <c r="G1246" s="150">
        <v>24</v>
      </c>
      <c r="H1246" s="150">
        <v>0</v>
      </c>
      <c r="I1246" s="151">
        <v>6705</v>
      </c>
      <c r="J1246" s="151">
        <v>132</v>
      </c>
      <c r="K1246" s="151">
        <v>131</v>
      </c>
      <c r="L1246" s="151">
        <v>17</v>
      </c>
      <c r="M1246" s="151">
        <v>1</v>
      </c>
      <c r="N1246" s="151">
        <v>4327</v>
      </c>
      <c r="O1246" s="151">
        <v>96</v>
      </c>
      <c r="P1246" s="151">
        <v>96</v>
      </c>
      <c r="Q1246" s="151">
        <v>53</v>
      </c>
      <c r="R1246" s="151">
        <v>0</v>
      </c>
      <c r="S1246" s="152">
        <v>0.015</v>
      </c>
      <c r="T1246" s="153">
        <v>150812</v>
      </c>
      <c r="U1246" s="153">
        <v>3015</v>
      </c>
      <c r="V1246" s="153">
        <v>2997</v>
      </c>
      <c r="W1246" s="153">
        <v>2</v>
      </c>
      <c r="X1246" s="151">
        <v>2739</v>
      </c>
      <c r="Y1246" s="154">
        <v>0.0199785162984378</v>
      </c>
      <c r="Z1246" s="154">
        <v>0.0212672659504495</v>
      </c>
      <c r="AA1246" s="154">
        <v>0.019537658463833</v>
      </c>
      <c r="AB1246" s="155">
        <v>0.022186272244049</v>
      </c>
      <c r="AC1246" s="156">
        <v>0.0017296074866165</v>
      </c>
      <c r="AD1246" s="157">
        <v>38912</v>
      </c>
      <c r="AE1246" s="158">
        <v>845</v>
      </c>
      <c r="AF1246" s="158">
        <v>1</v>
      </c>
      <c r="AG1246" s="158">
        <v>47224</v>
      </c>
      <c r="AH1246" s="158">
        <v>918</v>
      </c>
      <c r="AI1246" s="158">
        <v>1</v>
      </c>
      <c r="AJ1246" s="155">
        <v>0.0216899671052632</v>
      </c>
      <c r="AK1246" s="155">
        <v>0.0194180924953414</v>
      </c>
      <c r="AL1246" s="156">
        <v>0.0022718746099218</v>
      </c>
    </row>
    <row r="1247" ht="33" spans="1:38">
      <c r="A1247" s="166" t="s">
        <v>927</v>
      </c>
      <c r="B1247" s="167" t="s">
        <v>1830</v>
      </c>
      <c r="C1247" s="167" t="s">
        <v>1070</v>
      </c>
      <c r="D1247" s="150">
        <v>2468</v>
      </c>
      <c r="E1247" s="150">
        <v>49</v>
      </c>
      <c r="F1247" s="150">
        <v>32</v>
      </c>
      <c r="G1247" s="150">
        <v>1</v>
      </c>
      <c r="H1247" s="150">
        <v>0</v>
      </c>
      <c r="I1247" s="151">
        <v>3130</v>
      </c>
      <c r="J1247" s="151">
        <v>51</v>
      </c>
      <c r="K1247" s="151">
        <v>51</v>
      </c>
      <c r="L1247" s="151">
        <v>3</v>
      </c>
      <c r="M1247" s="151">
        <v>0</v>
      </c>
      <c r="N1247" s="151">
        <v>1790</v>
      </c>
      <c r="O1247" s="151">
        <v>44</v>
      </c>
      <c r="P1247" s="151">
        <v>44</v>
      </c>
      <c r="Q1247" s="151">
        <v>15</v>
      </c>
      <c r="R1247" s="151">
        <v>0</v>
      </c>
      <c r="S1247" s="152">
        <v>0.015</v>
      </c>
      <c r="T1247" s="153">
        <v>67797</v>
      </c>
      <c r="U1247" s="153">
        <v>1267</v>
      </c>
      <c r="V1247" s="153">
        <v>1250</v>
      </c>
      <c r="W1247" s="153">
        <v>0</v>
      </c>
      <c r="X1247" s="151">
        <v>1120</v>
      </c>
      <c r="Y1247" s="154">
        <v>0.0186881425431804</v>
      </c>
      <c r="Z1247" s="154">
        <v>0.0198541329011345</v>
      </c>
      <c r="AA1247" s="154">
        <v>0.0162939297124601</v>
      </c>
      <c r="AB1247" s="155">
        <v>0.0245810055865922</v>
      </c>
      <c r="AC1247" s="156">
        <v>0.00356020318867446</v>
      </c>
      <c r="AD1247" s="157">
        <v>18059</v>
      </c>
      <c r="AE1247" s="158">
        <v>361</v>
      </c>
      <c r="AF1247" s="158">
        <v>0</v>
      </c>
      <c r="AG1247" s="158">
        <v>20900</v>
      </c>
      <c r="AH1247" s="158">
        <v>402</v>
      </c>
      <c r="AI1247" s="158">
        <v>0</v>
      </c>
      <c r="AJ1247" s="155">
        <v>0.0199900326706905</v>
      </c>
      <c r="AK1247" s="155">
        <v>0.0192344497607656</v>
      </c>
      <c r="AL1247" s="156">
        <v>0.000755582909924963</v>
      </c>
    </row>
    <row r="1248" ht="33" spans="1:38">
      <c r="A1248" s="166" t="s">
        <v>927</v>
      </c>
      <c r="B1248" s="167" t="s">
        <v>1830</v>
      </c>
      <c r="C1248" s="167" t="s">
        <v>1071</v>
      </c>
      <c r="D1248" s="150">
        <v>4794</v>
      </c>
      <c r="E1248" s="150">
        <v>95</v>
      </c>
      <c r="F1248" s="150">
        <v>65</v>
      </c>
      <c r="G1248" s="150">
        <v>4</v>
      </c>
      <c r="H1248" s="150">
        <v>0</v>
      </c>
      <c r="I1248" s="151">
        <v>5621</v>
      </c>
      <c r="J1248" s="151">
        <v>71</v>
      </c>
      <c r="K1248" s="151">
        <v>71</v>
      </c>
      <c r="L1248" s="151">
        <v>8</v>
      </c>
      <c r="M1248" s="151">
        <v>0</v>
      </c>
      <c r="N1248" s="151">
        <v>3196</v>
      </c>
      <c r="O1248" s="151">
        <v>41</v>
      </c>
      <c r="P1248" s="151">
        <v>41</v>
      </c>
      <c r="Q1248" s="151">
        <v>26</v>
      </c>
      <c r="R1248" s="151">
        <v>0</v>
      </c>
      <c r="S1248" s="152">
        <v>0.015</v>
      </c>
      <c r="T1248" s="153">
        <v>123849</v>
      </c>
      <c r="U1248" s="153">
        <v>1727</v>
      </c>
      <c r="V1248" s="153">
        <v>1697</v>
      </c>
      <c r="W1248" s="153">
        <v>1</v>
      </c>
      <c r="X1248" s="151">
        <v>1537</v>
      </c>
      <c r="Y1248" s="154">
        <v>0.0139363256869252</v>
      </c>
      <c r="Z1248" s="154">
        <v>0.0198164372131831</v>
      </c>
      <c r="AA1248" s="154">
        <v>0.0126312044120263</v>
      </c>
      <c r="AB1248" s="155">
        <v>0.012828535669587</v>
      </c>
      <c r="AC1248" s="156">
        <v>0.00718523280115681</v>
      </c>
      <c r="AD1248" s="157">
        <v>32610</v>
      </c>
      <c r="AE1248" s="158">
        <v>523</v>
      </c>
      <c r="AF1248" s="158">
        <v>0</v>
      </c>
      <c r="AG1248" s="158">
        <v>40189</v>
      </c>
      <c r="AH1248" s="158">
        <v>562</v>
      </c>
      <c r="AI1248" s="158">
        <v>0</v>
      </c>
      <c r="AJ1248" s="155">
        <v>0.0160380251456608</v>
      </c>
      <c r="AK1248" s="155">
        <v>0.0139839259498868</v>
      </c>
      <c r="AL1248" s="156">
        <v>0.00205409919577406</v>
      </c>
    </row>
    <row r="1249" ht="33" spans="1:38">
      <c r="A1249" s="166" t="s">
        <v>927</v>
      </c>
      <c r="B1249" s="167" t="s">
        <v>1830</v>
      </c>
      <c r="C1249" s="167" t="s">
        <v>1072</v>
      </c>
      <c r="D1249" s="150">
        <v>5013</v>
      </c>
      <c r="E1249" s="150">
        <v>83</v>
      </c>
      <c r="F1249" s="150">
        <v>65</v>
      </c>
      <c r="G1249" s="150">
        <v>16</v>
      </c>
      <c r="H1249" s="150">
        <v>0</v>
      </c>
      <c r="I1249" s="151">
        <v>5931</v>
      </c>
      <c r="J1249" s="151">
        <v>70</v>
      </c>
      <c r="K1249" s="151">
        <v>70</v>
      </c>
      <c r="L1249" s="151">
        <v>17</v>
      </c>
      <c r="M1249" s="151">
        <v>0</v>
      </c>
      <c r="N1249" s="151">
        <v>3706</v>
      </c>
      <c r="O1249" s="151">
        <v>56</v>
      </c>
      <c r="P1249" s="151">
        <v>56</v>
      </c>
      <c r="Q1249" s="151">
        <v>42</v>
      </c>
      <c r="R1249" s="151">
        <v>0</v>
      </c>
      <c r="S1249" s="152">
        <v>0.015</v>
      </c>
      <c r="T1249" s="153">
        <v>128912</v>
      </c>
      <c r="U1249" s="153">
        <v>1533</v>
      </c>
      <c r="V1249" s="153">
        <v>1513</v>
      </c>
      <c r="W1249" s="153">
        <v>0</v>
      </c>
      <c r="X1249" s="151">
        <v>1358</v>
      </c>
      <c r="Y1249" s="154">
        <v>0.0118918331885317</v>
      </c>
      <c r="Z1249" s="154">
        <v>0.016556951924995</v>
      </c>
      <c r="AA1249" s="154">
        <v>0.0118023941999663</v>
      </c>
      <c r="AB1249" s="155">
        <v>0.0151106314085267</v>
      </c>
      <c r="AC1249" s="156">
        <v>0.00475455772502873</v>
      </c>
      <c r="AD1249" s="157">
        <v>34381</v>
      </c>
      <c r="AE1249" s="158">
        <v>447</v>
      </c>
      <c r="AF1249" s="158">
        <v>0</v>
      </c>
      <c r="AG1249" s="158">
        <v>39865</v>
      </c>
      <c r="AH1249" s="158">
        <v>450</v>
      </c>
      <c r="AI1249" s="158">
        <v>0</v>
      </c>
      <c r="AJ1249" s="155">
        <v>0.0130013670341177</v>
      </c>
      <c r="AK1249" s="155">
        <v>0.0112880973284836</v>
      </c>
      <c r="AL1249" s="156">
        <v>0.00171326970563405</v>
      </c>
    </row>
    <row r="1250" ht="33" spans="1:38">
      <c r="A1250" s="166" t="s">
        <v>927</v>
      </c>
      <c r="B1250" s="167" t="s">
        <v>1830</v>
      </c>
      <c r="C1250" s="167" t="s">
        <v>1073</v>
      </c>
      <c r="D1250" s="150">
        <v>2464</v>
      </c>
      <c r="E1250" s="150">
        <v>31</v>
      </c>
      <c r="F1250" s="150">
        <v>21</v>
      </c>
      <c r="G1250" s="150">
        <v>0</v>
      </c>
      <c r="H1250" s="150">
        <v>0</v>
      </c>
      <c r="I1250" s="151">
        <v>2752</v>
      </c>
      <c r="J1250" s="151">
        <v>26</v>
      </c>
      <c r="K1250" s="151">
        <v>26</v>
      </c>
      <c r="L1250" s="151">
        <v>3</v>
      </c>
      <c r="M1250" s="151">
        <v>0</v>
      </c>
      <c r="N1250" s="151">
        <v>1359</v>
      </c>
      <c r="O1250" s="151">
        <v>22</v>
      </c>
      <c r="P1250" s="151">
        <v>22</v>
      </c>
      <c r="Q1250" s="151">
        <v>8</v>
      </c>
      <c r="R1250" s="151">
        <v>0</v>
      </c>
      <c r="S1250" s="152">
        <v>0.015</v>
      </c>
      <c r="T1250" s="153">
        <v>55142</v>
      </c>
      <c r="U1250" s="153">
        <v>660</v>
      </c>
      <c r="V1250" s="153">
        <v>650</v>
      </c>
      <c r="W1250" s="153">
        <v>0</v>
      </c>
      <c r="X1250" s="151">
        <v>582</v>
      </c>
      <c r="Y1250" s="154">
        <v>0.0119690979652533</v>
      </c>
      <c r="Z1250" s="154">
        <v>0.0125811688311688</v>
      </c>
      <c r="AA1250" s="154">
        <v>0.00944767441860465</v>
      </c>
      <c r="AB1250" s="155">
        <v>0.0161883738042678</v>
      </c>
      <c r="AC1250" s="156">
        <v>0.00313349441256418</v>
      </c>
      <c r="AD1250" s="157">
        <v>15253</v>
      </c>
      <c r="AE1250" s="158">
        <v>198</v>
      </c>
      <c r="AF1250" s="158">
        <v>0</v>
      </c>
      <c r="AG1250" s="158">
        <v>16274</v>
      </c>
      <c r="AH1250" s="158">
        <v>197</v>
      </c>
      <c r="AI1250" s="158">
        <v>0</v>
      </c>
      <c r="AJ1250" s="155">
        <v>0.0129810529076247</v>
      </c>
      <c r="AK1250" s="155">
        <v>0.0121051984760968</v>
      </c>
      <c r="AL1250" s="156">
        <v>0.000875854431527887</v>
      </c>
    </row>
    <row r="1251" ht="33" spans="1:38">
      <c r="A1251" s="166" t="s">
        <v>927</v>
      </c>
      <c r="B1251" s="167" t="s">
        <v>1830</v>
      </c>
      <c r="C1251" s="167" t="s">
        <v>1074</v>
      </c>
      <c r="D1251" s="150">
        <v>3056</v>
      </c>
      <c r="E1251" s="150">
        <v>38</v>
      </c>
      <c r="F1251" s="150">
        <v>28</v>
      </c>
      <c r="G1251" s="150">
        <v>1</v>
      </c>
      <c r="H1251" s="150">
        <v>0</v>
      </c>
      <c r="I1251" s="151">
        <v>3633</v>
      </c>
      <c r="J1251" s="151">
        <v>35</v>
      </c>
      <c r="K1251" s="151">
        <v>35</v>
      </c>
      <c r="L1251" s="151">
        <v>3</v>
      </c>
      <c r="M1251" s="151">
        <v>0</v>
      </c>
      <c r="N1251" s="151">
        <v>1446</v>
      </c>
      <c r="O1251" s="151">
        <v>30</v>
      </c>
      <c r="P1251" s="151">
        <v>30</v>
      </c>
      <c r="Q1251" s="151">
        <v>3</v>
      </c>
      <c r="R1251" s="151">
        <v>0</v>
      </c>
      <c r="S1251" s="152">
        <v>0.015</v>
      </c>
      <c r="T1251" s="153">
        <v>69316</v>
      </c>
      <c r="U1251" s="153">
        <v>1014</v>
      </c>
      <c r="V1251" s="153">
        <v>1003</v>
      </c>
      <c r="W1251" s="153">
        <v>0</v>
      </c>
      <c r="X1251" s="151">
        <v>896</v>
      </c>
      <c r="Y1251" s="154">
        <v>0.0146286571642911</v>
      </c>
      <c r="Z1251" s="154">
        <v>0.012434554973822</v>
      </c>
      <c r="AA1251" s="154">
        <v>0.00963391136801541</v>
      </c>
      <c r="AB1251" s="155">
        <v>0.020746887966805</v>
      </c>
      <c r="AC1251" s="156">
        <v>0.00280064360580658</v>
      </c>
      <c r="AD1251" s="157">
        <v>19145</v>
      </c>
      <c r="AE1251" s="158">
        <v>288</v>
      </c>
      <c r="AF1251" s="158">
        <v>0</v>
      </c>
      <c r="AG1251" s="158">
        <v>20984</v>
      </c>
      <c r="AH1251" s="158">
        <v>302</v>
      </c>
      <c r="AI1251" s="158">
        <v>0</v>
      </c>
      <c r="AJ1251" s="155">
        <v>0.0150430921911726</v>
      </c>
      <c r="AK1251" s="155">
        <v>0.014391917651544</v>
      </c>
      <c r="AL1251" s="156">
        <v>0.000651174539628598</v>
      </c>
    </row>
    <row r="1252" ht="33" spans="1:38">
      <c r="A1252" s="166" t="s">
        <v>927</v>
      </c>
      <c r="B1252" s="167" t="s">
        <v>1830</v>
      </c>
      <c r="C1252" s="167" t="s">
        <v>1075</v>
      </c>
      <c r="D1252" s="150">
        <v>3993</v>
      </c>
      <c r="E1252" s="150">
        <v>38</v>
      </c>
      <c r="F1252" s="150">
        <v>26</v>
      </c>
      <c r="G1252" s="150">
        <v>0</v>
      </c>
      <c r="H1252" s="150">
        <v>0</v>
      </c>
      <c r="I1252" s="151">
        <v>4583</v>
      </c>
      <c r="J1252" s="151">
        <v>57</v>
      </c>
      <c r="K1252" s="151">
        <v>57</v>
      </c>
      <c r="L1252" s="151">
        <v>8</v>
      </c>
      <c r="M1252" s="151">
        <v>0</v>
      </c>
      <c r="N1252" s="151">
        <v>1945</v>
      </c>
      <c r="O1252" s="151">
        <v>23</v>
      </c>
      <c r="P1252" s="151">
        <v>23</v>
      </c>
      <c r="Q1252" s="151">
        <v>4</v>
      </c>
      <c r="R1252" s="151">
        <v>0</v>
      </c>
      <c r="S1252" s="152">
        <v>0.015</v>
      </c>
      <c r="T1252" s="153">
        <v>91902</v>
      </c>
      <c r="U1252" s="153">
        <v>1037</v>
      </c>
      <c r="V1252" s="153">
        <v>1025</v>
      </c>
      <c r="W1252" s="153">
        <v>1</v>
      </c>
      <c r="X1252" s="151">
        <v>905</v>
      </c>
      <c r="Y1252" s="154">
        <v>0.0112728776305195</v>
      </c>
      <c r="Z1252" s="154">
        <v>0.00951665414475332</v>
      </c>
      <c r="AA1252" s="154">
        <v>0.0124372681649575</v>
      </c>
      <c r="AB1252" s="155">
        <v>0.0118251928020566</v>
      </c>
      <c r="AC1252" s="156">
        <v>-0.00292061402020413</v>
      </c>
      <c r="AD1252" s="157">
        <v>25330</v>
      </c>
      <c r="AE1252" s="158">
        <v>318</v>
      </c>
      <c r="AF1252" s="158">
        <v>0</v>
      </c>
      <c r="AG1252" s="158">
        <v>28443</v>
      </c>
      <c r="AH1252" s="158">
        <v>275</v>
      </c>
      <c r="AI1252" s="158">
        <v>1</v>
      </c>
      <c r="AJ1252" s="155">
        <v>0.0125542834583498</v>
      </c>
      <c r="AK1252" s="155">
        <v>0.0096333016911015</v>
      </c>
      <c r="AL1252" s="156">
        <v>0.00292098176724828</v>
      </c>
    </row>
    <row r="1253" ht="33" spans="1:38">
      <c r="A1253" s="166" t="s">
        <v>927</v>
      </c>
      <c r="B1253" s="167" t="s">
        <v>1830</v>
      </c>
      <c r="C1253" s="167" t="s">
        <v>1076</v>
      </c>
      <c r="D1253" s="150">
        <v>2325</v>
      </c>
      <c r="E1253" s="150">
        <v>15</v>
      </c>
      <c r="F1253" s="150">
        <v>7</v>
      </c>
      <c r="G1253" s="150">
        <v>0</v>
      </c>
      <c r="H1253" s="150">
        <v>0</v>
      </c>
      <c r="I1253" s="151">
        <v>2859</v>
      </c>
      <c r="J1253" s="151">
        <v>26</v>
      </c>
      <c r="K1253" s="151">
        <v>26</v>
      </c>
      <c r="L1253" s="151">
        <v>3</v>
      </c>
      <c r="M1253" s="151">
        <v>0</v>
      </c>
      <c r="N1253" s="151">
        <v>1175</v>
      </c>
      <c r="O1253" s="151">
        <v>5</v>
      </c>
      <c r="P1253" s="151">
        <v>5</v>
      </c>
      <c r="Q1253" s="151">
        <v>3</v>
      </c>
      <c r="R1253" s="151">
        <v>0</v>
      </c>
      <c r="S1253" s="152">
        <v>0.015</v>
      </c>
      <c r="T1253" s="153">
        <v>52745</v>
      </c>
      <c r="U1253" s="153">
        <v>466</v>
      </c>
      <c r="V1253" s="153">
        <v>456</v>
      </c>
      <c r="W1253" s="153">
        <v>0</v>
      </c>
      <c r="X1253" s="151">
        <v>416</v>
      </c>
      <c r="Y1253" s="154">
        <v>0.00883496065977818</v>
      </c>
      <c r="Z1253" s="154">
        <v>0.00645161290322581</v>
      </c>
      <c r="AA1253" s="154">
        <v>0.00909408884225254</v>
      </c>
      <c r="AB1253" s="155">
        <v>0.00425531914893617</v>
      </c>
      <c r="AC1253" s="156">
        <v>-0.00264247593902673</v>
      </c>
      <c r="AD1253" s="157">
        <v>14507</v>
      </c>
      <c r="AE1253" s="158">
        <v>138</v>
      </c>
      <c r="AF1253" s="158">
        <v>0</v>
      </c>
      <c r="AG1253" s="158">
        <v>15838</v>
      </c>
      <c r="AH1253" s="158">
        <v>142</v>
      </c>
      <c r="AI1253" s="158">
        <v>0</v>
      </c>
      <c r="AJ1253" s="155">
        <v>0.00951264906596815</v>
      </c>
      <c r="AK1253" s="155">
        <v>0.0089657785073873</v>
      </c>
      <c r="AL1253" s="156">
        <v>0.000546870558580857</v>
      </c>
    </row>
    <row r="1254" ht="33" spans="1:38">
      <c r="A1254" s="166" t="s">
        <v>927</v>
      </c>
      <c r="B1254" s="167" t="s">
        <v>1830</v>
      </c>
      <c r="C1254" s="167" t="s">
        <v>1077</v>
      </c>
      <c r="D1254" s="150">
        <v>2356</v>
      </c>
      <c r="E1254" s="150">
        <v>55</v>
      </c>
      <c r="F1254" s="150">
        <v>48</v>
      </c>
      <c r="G1254" s="150">
        <v>40</v>
      </c>
      <c r="H1254" s="150">
        <v>0</v>
      </c>
      <c r="I1254" s="151">
        <v>2768</v>
      </c>
      <c r="J1254" s="151">
        <v>6</v>
      </c>
      <c r="K1254" s="151">
        <v>6</v>
      </c>
      <c r="L1254" s="151">
        <v>6</v>
      </c>
      <c r="M1254" s="151">
        <v>0</v>
      </c>
      <c r="N1254" s="151">
        <v>1184</v>
      </c>
      <c r="O1254" s="151">
        <v>28</v>
      </c>
      <c r="P1254" s="151">
        <v>28</v>
      </c>
      <c r="Q1254" s="151">
        <v>18</v>
      </c>
      <c r="R1254" s="151">
        <v>0</v>
      </c>
      <c r="S1254" s="152">
        <v>0.015</v>
      </c>
      <c r="T1254" s="153">
        <v>52962</v>
      </c>
      <c r="U1254" s="153">
        <v>582</v>
      </c>
      <c r="V1254" s="153">
        <v>575</v>
      </c>
      <c r="W1254" s="153">
        <v>0</v>
      </c>
      <c r="X1254" s="151">
        <v>552</v>
      </c>
      <c r="Y1254" s="154">
        <v>0.010989010989011</v>
      </c>
      <c r="Z1254" s="154">
        <v>0.0233446519524618</v>
      </c>
      <c r="AA1254" s="154">
        <v>0.00216763005780347</v>
      </c>
      <c r="AB1254" s="155">
        <v>0.0236486486486486</v>
      </c>
      <c r="AC1254" s="156">
        <v>0.0211770218946583</v>
      </c>
      <c r="AD1254" s="157">
        <v>14915</v>
      </c>
      <c r="AE1254" s="158">
        <v>212</v>
      </c>
      <c r="AF1254" s="158">
        <v>0</v>
      </c>
      <c r="AG1254" s="158">
        <v>16152</v>
      </c>
      <c r="AH1254" s="158">
        <v>148</v>
      </c>
      <c r="AI1254" s="158">
        <v>0</v>
      </c>
      <c r="AJ1254" s="155">
        <v>0.0142138786456587</v>
      </c>
      <c r="AK1254" s="155">
        <v>0.00916295195641407</v>
      </c>
      <c r="AL1254" s="156">
        <v>0.00505092668924467</v>
      </c>
    </row>
    <row r="1255" ht="33" spans="1:38">
      <c r="A1255" s="166" t="s">
        <v>927</v>
      </c>
      <c r="B1255" s="167" t="s">
        <v>1830</v>
      </c>
      <c r="C1255" s="167" t="s">
        <v>1078</v>
      </c>
      <c r="D1255" s="150">
        <v>4178</v>
      </c>
      <c r="E1255" s="150">
        <v>33</v>
      </c>
      <c r="F1255" s="150">
        <v>21</v>
      </c>
      <c r="G1255" s="150">
        <v>0</v>
      </c>
      <c r="H1255" s="150">
        <v>0</v>
      </c>
      <c r="I1255" s="151">
        <v>5100</v>
      </c>
      <c r="J1255" s="151">
        <v>56</v>
      </c>
      <c r="K1255" s="151">
        <v>56</v>
      </c>
      <c r="L1255" s="151">
        <v>5</v>
      </c>
      <c r="M1255" s="151">
        <v>0</v>
      </c>
      <c r="N1255" s="151">
        <v>2200</v>
      </c>
      <c r="O1255" s="151">
        <v>60</v>
      </c>
      <c r="P1255" s="151">
        <v>60</v>
      </c>
      <c r="Q1255" s="151">
        <v>12</v>
      </c>
      <c r="R1255" s="151">
        <v>0</v>
      </c>
      <c r="S1255" s="152">
        <v>0.015</v>
      </c>
      <c r="T1255" s="153">
        <v>101569</v>
      </c>
      <c r="U1255" s="153">
        <v>1316</v>
      </c>
      <c r="V1255" s="153">
        <v>1304</v>
      </c>
      <c r="W1255" s="153">
        <v>2</v>
      </c>
      <c r="X1255" s="151">
        <v>1155</v>
      </c>
      <c r="Y1255" s="154">
        <v>0.0129370181846823</v>
      </c>
      <c r="Z1255" s="154">
        <v>0.00789851603638104</v>
      </c>
      <c r="AA1255" s="154">
        <v>0.0109803921568627</v>
      </c>
      <c r="AB1255" s="155">
        <v>0.0272727272727273</v>
      </c>
      <c r="AC1255" s="156">
        <v>-0.0030818761204817</v>
      </c>
      <c r="AD1255" s="157">
        <v>27055</v>
      </c>
      <c r="AE1255" s="158">
        <v>377</v>
      </c>
      <c r="AF1255" s="158">
        <v>0</v>
      </c>
      <c r="AG1255" s="158">
        <v>30667</v>
      </c>
      <c r="AH1255" s="158">
        <v>408</v>
      </c>
      <c r="AI1255" s="158">
        <v>0</v>
      </c>
      <c r="AJ1255" s="155">
        <v>0.013934577712068</v>
      </c>
      <c r="AK1255" s="155">
        <v>0.0133042032151824</v>
      </c>
      <c r="AL1255" s="156">
        <v>0.000630374496885565</v>
      </c>
    </row>
    <row r="1256" ht="33" spans="1:38">
      <c r="A1256" s="166" t="s">
        <v>927</v>
      </c>
      <c r="B1256" s="167" t="s">
        <v>1830</v>
      </c>
      <c r="C1256" s="167" t="s">
        <v>1079</v>
      </c>
      <c r="D1256" s="150">
        <v>2997</v>
      </c>
      <c r="E1256" s="150">
        <v>33</v>
      </c>
      <c r="F1256" s="150">
        <v>21</v>
      </c>
      <c r="G1256" s="150">
        <v>2</v>
      </c>
      <c r="H1256" s="150">
        <v>0</v>
      </c>
      <c r="I1256" s="151">
        <v>3808</v>
      </c>
      <c r="J1256" s="151">
        <v>36</v>
      </c>
      <c r="K1256" s="151">
        <v>35</v>
      </c>
      <c r="L1256" s="151">
        <v>1</v>
      </c>
      <c r="M1256" s="151">
        <v>0</v>
      </c>
      <c r="N1256" s="151">
        <v>1570</v>
      </c>
      <c r="O1256" s="151">
        <v>19</v>
      </c>
      <c r="P1256" s="151">
        <v>19</v>
      </c>
      <c r="Q1256" s="151">
        <v>6</v>
      </c>
      <c r="R1256" s="151">
        <v>0</v>
      </c>
      <c r="S1256" s="152">
        <v>0.015</v>
      </c>
      <c r="T1256" s="153">
        <v>70885</v>
      </c>
      <c r="U1256" s="153">
        <v>936</v>
      </c>
      <c r="V1256" s="153">
        <v>923</v>
      </c>
      <c r="W1256" s="153">
        <v>0</v>
      </c>
      <c r="X1256" s="151">
        <v>830</v>
      </c>
      <c r="Y1256" s="154">
        <v>0.0132044861395218</v>
      </c>
      <c r="Z1256" s="154">
        <v>0.011011011011011</v>
      </c>
      <c r="AA1256" s="154">
        <v>0.00945378151260504</v>
      </c>
      <c r="AB1256" s="155">
        <v>0.0121019108280255</v>
      </c>
      <c r="AC1256" s="156">
        <v>0.00155722949840597</v>
      </c>
      <c r="AD1256" s="157">
        <v>19921</v>
      </c>
      <c r="AE1256" s="158">
        <v>272</v>
      </c>
      <c r="AF1256" s="158">
        <v>0</v>
      </c>
      <c r="AG1256" s="158">
        <v>21649</v>
      </c>
      <c r="AH1256" s="158">
        <v>280</v>
      </c>
      <c r="AI1256" s="158">
        <v>0</v>
      </c>
      <c r="AJ1256" s="155">
        <v>0.0136539330354902</v>
      </c>
      <c r="AK1256" s="155">
        <v>0.0129336228001293</v>
      </c>
      <c r="AL1256" s="156">
        <v>0.000720310235360849</v>
      </c>
    </row>
    <row r="1257" ht="33" spans="1:38">
      <c r="A1257" s="166" t="s">
        <v>927</v>
      </c>
      <c r="B1257" s="167" t="s">
        <v>1830</v>
      </c>
      <c r="C1257" s="167" t="s">
        <v>1080</v>
      </c>
      <c r="D1257" s="150">
        <v>1988</v>
      </c>
      <c r="E1257" s="150">
        <v>25</v>
      </c>
      <c r="F1257" s="150">
        <v>18</v>
      </c>
      <c r="G1257" s="150">
        <v>0</v>
      </c>
      <c r="H1257" s="150">
        <v>0</v>
      </c>
      <c r="I1257" s="151">
        <v>2398</v>
      </c>
      <c r="J1257" s="151">
        <v>20</v>
      </c>
      <c r="K1257" s="151">
        <v>20</v>
      </c>
      <c r="L1257" s="151">
        <v>4</v>
      </c>
      <c r="M1257" s="151">
        <v>0</v>
      </c>
      <c r="N1257" s="151">
        <v>1066</v>
      </c>
      <c r="O1257" s="151">
        <v>31</v>
      </c>
      <c r="P1257" s="151">
        <v>31</v>
      </c>
      <c r="Q1257" s="151">
        <v>4</v>
      </c>
      <c r="R1257" s="151">
        <v>0</v>
      </c>
      <c r="S1257" s="152">
        <v>0.015</v>
      </c>
      <c r="T1257" s="153">
        <v>45008</v>
      </c>
      <c r="U1257" s="153">
        <v>539</v>
      </c>
      <c r="V1257" s="153">
        <v>532</v>
      </c>
      <c r="W1257" s="153">
        <v>0</v>
      </c>
      <c r="X1257" s="151">
        <v>460</v>
      </c>
      <c r="Y1257" s="154">
        <v>0.0119756487735514</v>
      </c>
      <c r="Z1257" s="154">
        <v>0.0125754527162978</v>
      </c>
      <c r="AA1257" s="154">
        <v>0.00834028356964137</v>
      </c>
      <c r="AB1257" s="155">
        <v>0.0290806754221388</v>
      </c>
      <c r="AC1257" s="156">
        <v>0.00423516914665642</v>
      </c>
      <c r="AD1257" s="157">
        <v>12527</v>
      </c>
      <c r="AE1257" s="158">
        <v>146</v>
      </c>
      <c r="AF1257" s="158">
        <v>0</v>
      </c>
      <c r="AG1257" s="158">
        <v>13641</v>
      </c>
      <c r="AH1257" s="158">
        <v>191</v>
      </c>
      <c r="AI1257" s="158">
        <v>0</v>
      </c>
      <c r="AJ1257" s="155">
        <v>0.0116548255767542</v>
      </c>
      <c r="AK1257" s="155">
        <v>0.0140019060186203</v>
      </c>
      <c r="AL1257" s="156">
        <v>-0.00234708044186612</v>
      </c>
    </row>
    <row r="1258" ht="33" spans="1:38">
      <c r="A1258" s="166" t="s">
        <v>927</v>
      </c>
      <c r="B1258" s="167" t="s">
        <v>1830</v>
      </c>
      <c r="C1258" s="167" t="s">
        <v>1081</v>
      </c>
      <c r="D1258" s="150">
        <v>3877</v>
      </c>
      <c r="E1258" s="150">
        <v>26</v>
      </c>
      <c r="F1258" s="150">
        <v>23</v>
      </c>
      <c r="G1258" s="150">
        <v>3</v>
      </c>
      <c r="H1258" s="150">
        <v>0</v>
      </c>
      <c r="I1258" s="151">
        <v>5349</v>
      </c>
      <c r="J1258" s="151">
        <v>29</v>
      </c>
      <c r="K1258" s="151">
        <v>29</v>
      </c>
      <c r="L1258" s="151">
        <v>8</v>
      </c>
      <c r="M1258" s="151">
        <v>0</v>
      </c>
      <c r="N1258" s="151">
        <v>1854</v>
      </c>
      <c r="O1258" s="151">
        <v>39</v>
      </c>
      <c r="P1258" s="151">
        <v>39</v>
      </c>
      <c r="Q1258" s="151">
        <v>23</v>
      </c>
      <c r="R1258" s="151">
        <v>0</v>
      </c>
      <c r="S1258" s="152">
        <v>0.015</v>
      </c>
      <c r="T1258" s="153">
        <v>83927</v>
      </c>
      <c r="U1258" s="153">
        <v>676</v>
      </c>
      <c r="V1258" s="153">
        <v>672</v>
      </c>
      <c r="W1258" s="153">
        <v>1</v>
      </c>
      <c r="X1258" s="151">
        <v>611</v>
      </c>
      <c r="Y1258" s="154">
        <v>0.00804270377828351</v>
      </c>
      <c r="Z1258" s="154">
        <v>0.00670621614650503</v>
      </c>
      <c r="AA1258" s="154">
        <v>0.00542157412600486</v>
      </c>
      <c r="AB1258" s="155">
        <v>0.0210355987055016</v>
      </c>
      <c r="AC1258" s="156">
        <v>0.00128464202050017</v>
      </c>
      <c r="AD1258" s="157">
        <v>24345</v>
      </c>
      <c r="AE1258" s="158">
        <v>207</v>
      </c>
      <c r="AF1258" s="158">
        <v>0</v>
      </c>
      <c r="AG1258" s="158">
        <v>24975</v>
      </c>
      <c r="AH1258" s="158">
        <v>187</v>
      </c>
      <c r="AI1258" s="158">
        <v>1</v>
      </c>
      <c r="AJ1258" s="155">
        <v>0.00850277264325323</v>
      </c>
      <c r="AK1258" s="155">
        <v>0.00744744744744745</v>
      </c>
      <c r="AL1258" s="156">
        <v>0.00105532519580579</v>
      </c>
    </row>
    <row r="1259" ht="33" spans="1:38">
      <c r="A1259" s="166" t="s">
        <v>927</v>
      </c>
      <c r="B1259" s="167" t="s">
        <v>1829</v>
      </c>
      <c r="C1259" s="167" t="s">
        <v>1082</v>
      </c>
      <c r="D1259" s="150">
        <v>7789</v>
      </c>
      <c r="E1259" s="150">
        <v>147</v>
      </c>
      <c r="F1259" s="150">
        <v>107</v>
      </c>
      <c r="G1259" s="150">
        <v>0</v>
      </c>
      <c r="H1259" s="150">
        <v>0</v>
      </c>
      <c r="I1259" s="151">
        <v>7381</v>
      </c>
      <c r="J1259" s="151">
        <v>108</v>
      </c>
      <c r="K1259" s="151">
        <v>108</v>
      </c>
      <c r="L1259" s="151">
        <v>7</v>
      </c>
      <c r="M1259" s="151">
        <v>0</v>
      </c>
      <c r="N1259" s="151">
        <v>4287</v>
      </c>
      <c r="O1259" s="151">
        <v>170</v>
      </c>
      <c r="P1259" s="151">
        <v>170</v>
      </c>
      <c r="Q1259" s="151">
        <v>72</v>
      </c>
      <c r="R1259" s="151">
        <v>0</v>
      </c>
      <c r="S1259" s="152">
        <v>0.015</v>
      </c>
      <c r="T1259" s="153">
        <v>151288</v>
      </c>
      <c r="U1259" s="153">
        <v>3127</v>
      </c>
      <c r="V1259" s="153">
        <v>3087</v>
      </c>
      <c r="W1259" s="153">
        <v>8</v>
      </c>
      <c r="X1259" s="151">
        <v>2724</v>
      </c>
      <c r="Y1259" s="154">
        <v>0.020616307968907</v>
      </c>
      <c r="Z1259" s="154">
        <v>0.0188727692900244</v>
      </c>
      <c r="AA1259" s="154">
        <v>0.0146321636634602</v>
      </c>
      <c r="AB1259" s="155">
        <v>0.039654770235596</v>
      </c>
      <c r="AC1259" s="156">
        <v>0.00424060562656416</v>
      </c>
      <c r="AD1259" s="157">
        <v>44746</v>
      </c>
      <c r="AE1259" s="158">
        <v>938</v>
      </c>
      <c r="AF1259" s="158">
        <v>2</v>
      </c>
      <c r="AG1259" s="158">
        <v>47114</v>
      </c>
      <c r="AH1259" s="158">
        <v>1012</v>
      </c>
      <c r="AI1259" s="158">
        <v>4</v>
      </c>
      <c r="AJ1259" s="155">
        <v>0.020918070889018</v>
      </c>
      <c r="AK1259" s="155">
        <v>0.0213949144627924</v>
      </c>
      <c r="AL1259" s="156">
        <v>-0.000476843573774362</v>
      </c>
    </row>
    <row r="1260" ht="33" spans="1:38">
      <c r="A1260" s="166" t="s">
        <v>927</v>
      </c>
      <c r="B1260" s="167" t="s">
        <v>1829</v>
      </c>
      <c r="C1260" s="167" t="s">
        <v>1083</v>
      </c>
      <c r="D1260" s="150">
        <v>6090</v>
      </c>
      <c r="E1260" s="150">
        <v>106</v>
      </c>
      <c r="F1260" s="150">
        <v>66</v>
      </c>
      <c r="G1260" s="150">
        <v>0</v>
      </c>
      <c r="H1260" s="150">
        <v>0</v>
      </c>
      <c r="I1260" s="151">
        <v>5605</v>
      </c>
      <c r="J1260" s="151">
        <v>92</v>
      </c>
      <c r="K1260" s="151">
        <v>92</v>
      </c>
      <c r="L1260" s="151">
        <v>1</v>
      </c>
      <c r="M1260" s="151">
        <v>0</v>
      </c>
      <c r="N1260" s="151">
        <v>2905</v>
      </c>
      <c r="O1260" s="151">
        <v>73</v>
      </c>
      <c r="P1260" s="151">
        <v>73</v>
      </c>
      <c r="Q1260" s="151">
        <v>12</v>
      </c>
      <c r="R1260" s="151">
        <v>0</v>
      </c>
      <c r="S1260" s="152">
        <v>0.015</v>
      </c>
      <c r="T1260" s="153">
        <v>115545</v>
      </c>
      <c r="U1260" s="153">
        <v>2310</v>
      </c>
      <c r="V1260" s="153">
        <v>2270</v>
      </c>
      <c r="W1260" s="153">
        <v>2</v>
      </c>
      <c r="X1260" s="151">
        <v>1953</v>
      </c>
      <c r="Y1260" s="154">
        <v>0.0199749015535073</v>
      </c>
      <c r="Z1260" s="154">
        <v>0.0174055829228243</v>
      </c>
      <c r="AA1260" s="154">
        <v>0.0164139161462979</v>
      </c>
      <c r="AB1260" s="155">
        <v>0.0251290877796902</v>
      </c>
      <c r="AC1260" s="156">
        <v>0.000991666776526356</v>
      </c>
      <c r="AD1260" s="157">
        <v>33908</v>
      </c>
      <c r="AE1260" s="158">
        <v>636</v>
      </c>
      <c r="AF1260" s="158">
        <v>0</v>
      </c>
      <c r="AG1260" s="158">
        <v>36673</v>
      </c>
      <c r="AH1260" s="158">
        <v>756</v>
      </c>
      <c r="AI1260" s="158">
        <v>2</v>
      </c>
      <c r="AJ1260" s="155">
        <v>0.0187566356022178</v>
      </c>
      <c r="AK1260" s="155">
        <v>0.0205600850762141</v>
      </c>
      <c r="AL1260" s="156">
        <v>-0.00180344947399634</v>
      </c>
    </row>
    <row r="1261" ht="33" spans="1:38">
      <c r="A1261" s="166" t="s">
        <v>927</v>
      </c>
      <c r="B1261" s="167" t="s">
        <v>1829</v>
      </c>
      <c r="C1261" s="167" t="s">
        <v>1084</v>
      </c>
      <c r="D1261" s="150">
        <v>3511</v>
      </c>
      <c r="E1261" s="150">
        <v>38</v>
      </c>
      <c r="F1261" s="150">
        <v>26</v>
      </c>
      <c r="G1261" s="150">
        <v>1</v>
      </c>
      <c r="H1261" s="150">
        <v>0</v>
      </c>
      <c r="I1261" s="151">
        <v>3321</v>
      </c>
      <c r="J1261" s="151">
        <v>40</v>
      </c>
      <c r="K1261" s="151">
        <v>40</v>
      </c>
      <c r="L1261" s="151">
        <v>0</v>
      </c>
      <c r="M1261" s="151">
        <v>0</v>
      </c>
      <c r="N1261" s="151">
        <v>1808</v>
      </c>
      <c r="O1261" s="151">
        <v>45</v>
      </c>
      <c r="P1261" s="151">
        <v>45</v>
      </c>
      <c r="Q1261" s="151">
        <v>5</v>
      </c>
      <c r="R1261" s="151">
        <v>0</v>
      </c>
      <c r="S1261" s="152">
        <v>0.015</v>
      </c>
      <c r="T1261" s="153">
        <v>67971</v>
      </c>
      <c r="U1261" s="153">
        <v>942</v>
      </c>
      <c r="V1261" s="153">
        <v>929</v>
      </c>
      <c r="W1261" s="153">
        <v>0</v>
      </c>
      <c r="X1261" s="151">
        <v>809</v>
      </c>
      <c r="Y1261" s="154">
        <v>0.0138588515690515</v>
      </c>
      <c r="Z1261" s="154">
        <v>0.0108231273141555</v>
      </c>
      <c r="AA1261" s="154">
        <v>0.0120445648900933</v>
      </c>
      <c r="AB1261" s="155">
        <v>0.0248893805309735</v>
      </c>
      <c r="AC1261" s="156">
        <v>-0.00122143757593783</v>
      </c>
      <c r="AD1261" s="157">
        <v>20111</v>
      </c>
      <c r="AE1261" s="158">
        <v>275</v>
      </c>
      <c r="AF1261" s="158">
        <v>0</v>
      </c>
      <c r="AG1261" s="158">
        <v>21349</v>
      </c>
      <c r="AH1261" s="158">
        <v>298</v>
      </c>
      <c r="AI1261" s="158">
        <v>0</v>
      </c>
      <c r="AJ1261" s="155">
        <v>0.0136741086967331</v>
      </c>
      <c r="AK1261" s="155">
        <v>0.0139584992271301</v>
      </c>
      <c r="AL1261" s="156">
        <v>-0.000284390530396946</v>
      </c>
    </row>
    <row r="1262" spans="1:38">
      <c r="A1262" s="166" t="s">
        <v>1085</v>
      </c>
      <c r="B1262" s="167" t="s">
        <v>1832</v>
      </c>
      <c r="C1262" s="167" t="s">
        <v>1087</v>
      </c>
      <c r="D1262" s="150">
        <v>2945</v>
      </c>
      <c r="E1262" s="150">
        <v>52</v>
      </c>
      <c r="F1262" s="150">
        <v>38</v>
      </c>
      <c r="G1262" s="150">
        <v>1</v>
      </c>
      <c r="H1262" s="150">
        <v>0</v>
      </c>
      <c r="I1262" s="151">
        <v>3315</v>
      </c>
      <c r="J1262" s="151">
        <v>56</v>
      </c>
      <c r="K1262" s="151">
        <v>56</v>
      </c>
      <c r="L1262" s="151">
        <v>4</v>
      </c>
      <c r="M1262" s="151">
        <v>0</v>
      </c>
      <c r="N1262" s="151">
        <v>2156</v>
      </c>
      <c r="O1262" s="151">
        <v>39</v>
      </c>
      <c r="P1262" s="151">
        <v>39</v>
      </c>
      <c r="Q1262" s="151">
        <v>14</v>
      </c>
      <c r="R1262" s="151">
        <v>0</v>
      </c>
      <c r="S1262" s="152">
        <v>0.015</v>
      </c>
      <c r="T1262" s="153">
        <v>70627</v>
      </c>
      <c r="U1262" s="153">
        <v>1261</v>
      </c>
      <c r="V1262" s="153">
        <v>1247</v>
      </c>
      <c r="W1262" s="153">
        <v>0</v>
      </c>
      <c r="X1262" s="151">
        <v>1119</v>
      </c>
      <c r="Y1262" s="154">
        <v>0.0178543616463959</v>
      </c>
      <c r="Z1262" s="154">
        <v>0.0176570458404075</v>
      </c>
      <c r="AA1262" s="154">
        <v>0.0168929110105581</v>
      </c>
      <c r="AB1262" s="155">
        <v>0.0180890538033395</v>
      </c>
      <c r="AC1262" s="156">
        <v>0.000764134829849401</v>
      </c>
      <c r="AD1262" s="157">
        <v>19527</v>
      </c>
      <c r="AE1262" s="158">
        <v>382</v>
      </c>
      <c r="AF1262" s="158">
        <v>0</v>
      </c>
      <c r="AG1262" s="158">
        <v>21300</v>
      </c>
      <c r="AH1262" s="158">
        <v>386</v>
      </c>
      <c r="AI1262" s="158">
        <v>0</v>
      </c>
      <c r="AJ1262" s="155">
        <v>0.0195626568341271</v>
      </c>
      <c r="AK1262" s="155">
        <v>0.0181220657276995</v>
      </c>
      <c r="AL1262" s="156">
        <v>0.00144059110642758</v>
      </c>
    </row>
    <row r="1263" spans="1:38">
      <c r="A1263" s="166" t="s">
        <v>1085</v>
      </c>
      <c r="B1263" s="167" t="s">
        <v>1832</v>
      </c>
      <c r="C1263" s="167" t="s">
        <v>1088</v>
      </c>
      <c r="D1263" s="150">
        <v>4831</v>
      </c>
      <c r="E1263" s="150">
        <v>64</v>
      </c>
      <c r="F1263" s="150">
        <v>50</v>
      </c>
      <c r="G1263" s="150">
        <v>0</v>
      </c>
      <c r="H1263" s="150">
        <v>0</v>
      </c>
      <c r="I1263" s="151">
        <v>5027</v>
      </c>
      <c r="J1263" s="151">
        <v>47</v>
      </c>
      <c r="K1263" s="151">
        <v>47</v>
      </c>
      <c r="L1263" s="151">
        <v>1</v>
      </c>
      <c r="M1263" s="151">
        <v>0</v>
      </c>
      <c r="N1263" s="151">
        <v>3206</v>
      </c>
      <c r="O1263" s="151">
        <v>38</v>
      </c>
      <c r="P1263" s="151">
        <v>38</v>
      </c>
      <c r="Q1263" s="151">
        <v>19</v>
      </c>
      <c r="R1263" s="151">
        <v>0</v>
      </c>
      <c r="S1263" s="152">
        <v>0.015</v>
      </c>
      <c r="T1263" s="153">
        <v>105458</v>
      </c>
      <c r="U1263" s="153">
        <v>1403</v>
      </c>
      <c r="V1263" s="153">
        <v>1389</v>
      </c>
      <c r="W1263" s="153">
        <v>1</v>
      </c>
      <c r="X1263" s="151">
        <v>1241</v>
      </c>
      <c r="Y1263" s="154">
        <v>0.0132943920802594</v>
      </c>
      <c r="Z1263" s="154">
        <v>0.0132477747878286</v>
      </c>
      <c r="AA1263" s="154">
        <v>0.00934951263178834</v>
      </c>
      <c r="AB1263" s="155">
        <v>0.0118527760449158</v>
      </c>
      <c r="AC1263" s="156">
        <v>0.00389826215604026</v>
      </c>
      <c r="AD1263" s="157">
        <v>30513</v>
      </c>
      <c r="AE1263" s="158">
        <v>425</v>
      </c>
      <c r="AF1263" s="158">
        <v>0</v>
      </c>
      <c r="AG1263" s="158">
        <v>30940</v>
      </c>
      <c r="AH1263" s="158">
        <v>380</v>
      </c>
      <c r="AI1263" s="158">
        <v>0</v>
      </c>
      <c r="AJ1263" s="155">
        <v>0.0139284894962803</v>
      </c>
      <c r="AK1263" s="155">
        <v>0.0122818358112476</v>
      </c>
      <c r="AL1263" s="156">
        <v>0.0016466536850327</v>
      </c>
    </row>
    <row r="1264" spans="1:38">
      <c r="A1264" s="166" t="s">
        <v>1085</v>
      </c>
      <c r="B1264" s="167" t="s">
        <v>1832</v>
      </c>
      <c r="C1264" s="167" t="s">
        <v>1089</v>
      </c>
      <c r="D1264" s="150">
        <v>4166</v>
      </c>
      <c r="E1264" s="150">
        <v>47</v>
      </c>
      <c r="F1264" s="150">
        <v>37</v>
      </c>
      <c r="G1264" s="150">
        <v>0</v>
      </c>
      <c r="H1264" s="150">
        <v>0</v>
      </c>
      <c r="I1264" s="151">
        <v>4495</v>
      </c>
      <c r="J1264" s="151">
        <v>45</v>
      </c>
      <c r="K1264" s="151">
        <v>45</v>
      </c>
      <c r="L1264" s="151">
        <v>1</v>
      </c>
      <c r="M1264" s="151">
        <v>1</v>
      </c>
      <c r="N1264" s="151">
        <v>2844</v>
      </c>
      <c r="O1264" s="151">
        <v>47</v>
      </c>
      <c r="P1264" s="151">
        <v>47</v>
      </c>
      <c r="Q1264" s="151">
        <v>25</v>
      </c>
      <c r="R1264" s="151">
        <v>0</v>
      </c>
      <c r="S1264" s="152">
        <v>0.015</v>
      </c>
      <c r="T1264" s="153">
        <v>97623</v>
      </c>
      <c r="U1264" s="153">
        <v>1146</v>
      </c>
      <c r="V1264" s="153">
        <v>1133</v>
      </c>
      <c r="W1264" s="153">
        <v>4</v>
      </c>
      <c r="X1264" s="151">
        <v>1014</v>
      </c>
      <c r="Y1264" s="154">
        <v>0.0116980629564754</v>
      </c>
      <c r="Z1264" s="154">
        <v>0.0112818050888142</v>
      </c>
      <c r="AA1264" s="154">
        <v>0.00978865406006674</v>
      </c>
      <c r="AB1264" s="155">
        <v>0.0165260196905767</v>
      </c>
      <c r="AC1264" s="156">
        <v>0.00149315102874747</v>
      </c>
      <c r="AD1264" s="157">
        <v>27355</v>
      </c>
      <c r="AE1264" s="158">
        <v>316</v>
      </c>
      <c r="AF1264" s="158">
        <v>2</v>
      </c>
      <c r="AG1264" s="158">
        <v>29346</v>
      </c>
      <c r="AH1264" s="158">
        <v>331</v>
      </c>
      <c r="AI1264" s="158">
        <v>2</v>
      </c>
      <c r="AJ1264" s="155">
        <v>0.0114787059038567</v>
      </c>
      <c r="AK1264" s="155">
        <v>0.0112110679479316</v>
      </c>
      <c r="AL1264" s="156">
        <v>0.000267637955925123</v>
      </c>
    </row>
    <row r="1265" spans="1:38">
      <c r="A1265" s="166" t="s">
        <v>1085</v>
      </c>
      <c r="B1265" s="167" t="s">
        <v>1832</v>
      </c>
      <c r="C1265" s="167" t="s">
        <v>1090</v>
      </c>
      <c r="D1265" s="150">
        <v>5530</v>
      </c>
      <c r="E1265" s="150">
        <v>80</v>
      </c>
      <c r="F1265" s="150">
        <v>59</v>
      </c>
      <c r="G1265" s="150">
        <v>0</v>
      </c>
      <c r="H1265" s="150">
        <v>0</v>
      </c>
      <c r="I1265" s="151">
        <v>5756</v>
      </c>
      <c r="J1265" s="151">
        <v>69</v>
      </c>
      <c r="K1265" s="151">
        <v>69</v>
      </c>
      <c r="L1265" s="151">
        <v>1</v>
      </c>
      <c r="M1265" s="151">
        <v>0</v>
      </c>
      <c r="N1265" s="151">
        <v>3707</v>
      </c>
      <c r="O1265" s="151">
        <v>80</v>
      </c>
      <c r="P1265" s="151">
        <v>80</v>
      </c>
      <c r="Q1265" s="151">
        <v>29</v>
      </c>
      <c r="R1265" s="151">
        <v>0</v>
      </c>
      <c r="S1265" s="152">
        <v>0.015</v>
      </c>
      <c r="T1265" s="153">
        <v>122017</v>
      </c>
      <c r="U1265" s="153">
        <v>2208</v>
      </c>
      <c r="V1265" s="153">
        <v>2187</v>
      </c>
      <c r="W1265" s="153">
        <v>1</v>
      </c>
      <c r="X1265" s="151">
        <v>1982</v>
      </c>
      <c r="Y1265" s="154">
        <v>0.0180876435250826</v>
      </c>
      <c r="Z1265" s="154">
        <v>0.0144665461121157</v>
      </c>
      <c r="AA1265" s="154">
        <v>0.0119874913134121</v>
      </c>
      <c r="AB1265" s="155">
        <v>0.0215807930941462</v>
      </c>
      <c r="AC1265" s="156">
        <v>0.00247905479870364</v>
      </c>
      <c r="AD1265" s="157">
        <v>35121</v>
      </c>
      <c r="AE1265" s="158">
        <v>664</v>
      </c>
      <c r="AF1265" s="158">
        <v>0</v>
      </c>
      <c r="AG1265" s="158">
        <v>36560</v>
      </c>
      <c r="AH1265" s="158">
        <v>644</v>
      </c>
      <c r="AI1265" s="158">
        <v>0</v>
      </c>
      <c r="AJ1265" s="155">
        <v>0.0189060675948863</v>
      </c>
      <c r="AK1265" s="155">
        <v>0.0176148796498906</v>
      </c>
      <c r="AL1265" s="156">
        <v>0.00129118794499566</v>
      </c>
    </row>
    <row r="1266" spans="1:38">
      <c r="A1266" s="166" t="s">
        <v>1085</v>
      </c>
      <c r="B1266" s="167" t="s">
        <v>1832</v>
      </c>
      <c r="C1266" s="167" t="s">
        <v>1091</v>
      </c>
      <c r="D1266" s="150">
        <v>6042</v>
      </c>
      <c r="E1266" s="150">
        <v>116</v>
      </c>
      <c r="F1266" s="150">
        <v>91</v>
      </c>
      <c r="G1266" s="150">
        <v>0</v>
      </c>
      <c r="H1266" s="150">
        <v>0</v>
      </c>
      <c r="I1266" s="151">
        <v>6550</v>
      </c>
      <c r="J1266" s="151">
        <v>111</v>
      </c>
      <c r="K1266" s="151">
        <v>111</v>
      </c>
      <c r="L1266" s="151">
        <v>3</v>
      </c>
      <c r="M1266" s="151">
        <v>0</v>
      </c>
      <c r="N1266" s="151">
        <v>4203</v>
      </c>
      <c r="O1266" s="151">
        <v>106</v>
      </c>
      <c r="P1266" s="151">
        <v>106</v>
      </c>
      <c r="Q1266" s="151">
        <v>41</v>
      </c>
      <c r="R1266" s="151">
        <v>0</v>
      </c>
      <c r="S1266" s="152">
        <v>0.015</v>
      </c>
      <c r="T1266" s="153">
        <v>142243</v>
      </c>
      <c r="U1266" s="153">
        <v>2933</v>
      </c>
      <c r="V1266" s="153">
        <v>2907</v>
      </c>
      <c r="W1266" s="153">
        <v>0</v>
      </c>
      <c r="X1266" s="151">
        <v>2599</v>
      </c>
      <c r="Y1266" s="154">
        <v>0.0206196438489064</v>
      </c>
      <c r="Z1266" s="154">
        <v>0.0191989407480967</v>
      </c>
      <c r="AA1266" s="154">
        <v>0.0169465648854962</v>
      </c>
      <c r="AB1266" s="155">
        <v>0.0252200808945991</v>
      </c>
      <c r="AC1266" s="156">
        <v>0.00225237586260047</v>
      </c>
      <c r="AD1266" s="157">
        <v>38950</v>
      </c>
      <c r="AE1266" s="158">
        <v>900</v>
      </c>
      <c r="AF1266" s="158">
        <v>0</v>
      </c>
      <c r="AG1266" s="158">
        <v>42942</v>
      </c>
      <c r="AH1266" s="158">
        <v>851</v>
      </c>
      <c r="AI1266" s="158">
        <v>0</v>
      </c>
      <c r="AJ1266" s="155">
        <v>0.0231065468549422</v>
      </c>
      <c r="AK1266" s="155">
        <v>0.019817428158912</v>
      </c>
      <c r="AL1266" s="156">
        <v>0.00328911869603021</v>
      </c>
    </row>
    <row r="1267" spans="1:38">
      <c r="A1267" s="166" t="s">
        <v>1085</v>
      </c>
      <c r="B1267" s="167" t="s">
        <v>1832</v>
      </c>
      <c r="C1267" s="167" t="s">
        <v>1092</v>
      </c>
      <c r="D1267" s="150">
        <v>2456</v>
      </c>
      <c r="E1267" s="150">
        <v>20</v>
      </c>
      <c r="F1267" s="150">
        <v>15</v>
      </c>
      <c r="G1267" s="150">
        <v>0</v>
      </c>
      <c r="H1267" s="150">
        <v>0</v>
      </c>
      <c r="I1267" s="151">
        <v>2672</v>
      </c>
      <c r="J1267" s="151">
        <v>16</v>
      </c>
      <c r="K1267" s="151">
        <v>16</v>
      </c>
      <c r="L1267" s="151">
        <v>0</v>
      </c>
      <c r="M1267" s="151">
        <v>0</v>
      </c>
      <c r="N1267" s="151">
        <v>1727</v>
      </c>
      <c r="O1267" s="151">
        <v>18</v>
      </c>
      <c r="P1267" s="151">
        <v>18</v>
      </c>
      <c r="Q1267" s="151">
        <v>4</v>
      </c>
      <c r="R1267" s="151">
        <v>0</v>
      </c>
      <c r="S1267" s="152">
        <v>0.015</v>
      </c>
      <c r="T1267" s="153">
        <v>54960</v>
      </c>
      <c r="U1267" s="153">
        <v>666</v>
      </c>
      <c r="V1267" s="153">
        <v>661</v>
      </c>
      <c r="W1267" s="153">
        <v>2</v>
      </c>
      <c r="X1267" s="151">
        <v>604</v>
      </c>
      <c r="Y1267" s="154">
        <v>0.0120815138282387</v>
      </c>
      <c r="Z1267" s="154">
        <v>0.00814332247557003</v>
      </c>
      <c r="AA1267" s="154">
        <v>0.00598802395209581</v>
      </c>
      <c r="AB1267" s="155">
        <v>0.0104226983207875</v>
      </c>
      <c r="AC1267" s="156">
        <v>0.00215529852347422</v>
      </c>
      <c r="AD1267" s="157">
        <v>15562</v>
      </c>
      <c r="AE1267" s="158">
        <v>157</v>
      </c>
      <c r="AF1267" s="158">
        <v>0</v>
      </c>
      <c r="AG1267" s="158">
        <v>16304</v>
      </c>
      <c r="AH1267" s="158">
        <v>182</v>
      </c>
      <c r="AI1267" s="158">
        <v>1</v>
      </c>
      <c r="AJ1267" s="155">
        <v>0.010088677547873</v>
      </c>
      <c r="AK1267" s="155">
        <v>0.0111015701668302</v>
      </c>
      <c r="AL1267" s="156">
        <v>-0.0010128926189572</v>
      </c>
    </row>
    <row r="1268" spans="1:38">
      <c r="A1268" s="166" t="s">
        <v>1085</v>
      </c>
      <c r="B1268" s="167" t="s">
        <v>1832</v>
      </c>
      <c r="C1268" s="167" t="s">
        <v>1093</v>
      </c>
      <c r="D1268" s="150">
        <v>3498</v>
      </c>
      <c r="E1268" s="150">
        <v>52</v>
      </c>
      <c r="F1268" s="150">
        <v>39</v>
      </c>
      <c r="G1268" s="150">
        <v>0</v>
      </c>
      <c r="H1268" s="150">
        <v>0</v>
      </c>
      <c r="I1268" s="151">
        <v>4085</v>
      </c>
      <c r="J1268" s="151">
        <v>22</v>
      </c>
      <c r="K1268" s="151">
        <v>22</v>
      </c>
      <c r="L1268" s="151">
        <v>2</v>
      </c>
      <c r="M1268" s="151">
        <v>0</v>
      </c>
      <c r="N1268" s="151">
        <v>2505</v>
      </c>
      <c r="O1268" s="151">
        <v>30</v>
      </c>
      <c r="P1268" s="151">
        <v>30</v>
      </c>
      <c r="Q1268" s="151">
        <v>19</v>
      </c>
      <c r="R1268" s="151">
        <v>0</v>
      </c>
      <c r="S1268" s="152">
        <v>0.015</v>
      </c>
      <c r="T1268" s="153">
        <v>82666</v>
      </c>
      <c r="U1268" s="153">
        <v>1004</v>
      </c>
      <c r="V1268" s="153">
        <v>991</v>
      </c>
      <c r="W1268" s="153">
        <v>0</v>
      </c>
      <c r="X1268" s="151">
        <v>909</v>
      </c>
      <c r="Y1268" s="154">
        <v>0.0121452592359616</v>
      </c>
      <c r="Z1268" s="154">
        <v>0.0148656375071469</v>
      </c>
      <c r="AA1268" s="154">
        <v>0.00538555691554468</v>
      </c>
      <c r="AB1268" s="155">
        <v>0.0119760479041916</v>
      </c>
      <c r="AC1268" s="156">
        <v>0.00948008059160227</v>
      </c>
      <c r="AD1268" s="157">
        <v>23106</v>
      </c>
      <c r="AE1268" s="158">
        <v>275</v>
      </c>
      <c r="AF1268" s="158">
        <v>0</v>
      </c>
      <c r="AG1268" s="158">
        <v>25147</v>
      </c>
      <c r="AH1268" s="158">
        <v>301</v>
      </c>
      <c r="AI1268" s="158">
        <v>0</v>
      </c>
      <c r="AJ1268" s="155">
        <v>0.0119016705617589</v>
      </c>
      <c r="AK1268" s="155">
        <v>0.0119696186423828</v>
      </c>
      <c r="AL1268" s="156">
        <v>-6.7948080623938e-5</v>
      </c>
    </row>
    <row r="1269" spans="1:38">
      <c r="A1269" s="166" t="s">
        <v>1085</v>
      </c>
      <c r="B1269" s="167" t="s">
        <v>1832</v>
      </c>
      <c r="C1269" s="167" t="s">
        <v>1094</v>
      </c>
      <c r="D1269" s="150">
        <v>7919</v>
      </c>
      <c r="E1269" s="150">
        <v>124</v>
      </c>
      <c r="F1269" s="150">
        <v>107</v>
      </c>
      <c r="G1269" s="150">
        <v>0</v>
      </c>
      <c r="H1269" s="150">
        <v>0</v>
      </c>
      <c r="I1269" s="151">
        <v>8020</v>
      </c>
      <c r="J1269" s="151">
        <v>126</v>
      </c>
      <c r="K1269" s="151">
        <v>126</v>
      </c>
      <c r="L1269" s="151">
        <v>12</v>
      </c>
      <c r="M1269" s="151">
        <v>0</v>
      </c>
      <c r="N1269" s="151">
        <v>5210</v>
      </c>
      <c r="O1269" s="151">
        <v>143</v>
      </c>
      <c r="P1269" s="151">
        <v>143</v>
      </c>
      <c r="Q1269" s="151">
        <v>59</v>
      </c>
      <c r="R1269" s="151">
        <v>0</v>
      </c>
      <c r="S1269" s="152">
        <v>0.015</v>
      </c>
      <c r="T1269" s="153">
        <v>177759</v>
      </c>
      <c r="U1269" s="153">
        <v>3285</v>
      </c>
      <c r="V1269" s="153">
        <v>3268</v>
      </c>
      <c r="W1269" s="153">
        <v>0</v>
      </c>
      <c r="X1269" s="151">
        <v>2914</v>
      </c>
      <c r="Y1269" s="154">
        <v>0.0184800769581287</v>
      </c>
      <c r="Z1269" s="154">
        <v>0.0156585427452961</v>
      </c>
      <c r="AA1269" s="154">
        <v>0.01571072319202</v>
      </c>
      <c r="AB1269" s="155">
        <v>0.027447216890595</v>
      </c>
      <c r="AC1269" s="156">
        <v>-5.2180446723827e-5</v>
      </c>
      <c r="AD1269" s="157">
        <v>49321</v>
      </c>
      <c r="AE1269" s="158">
        <v>1002</v>
      </c>
      <c r="AF1269" s="158">
        <v>0</v>
      </c>
      <c r="AG1269" s="158">
        <v>52362</v>
      </c>
      <c r="AH1269" s="158">
        <v>1012</v>
      </c>
      <c r="AI1269" s="158">
        <v>0</v>
      </c>
      <c r="AJ1269" s="155">
        <v>0.0203158897832566</v>
      </c>
      <c r="AK1269" s="155">
        <v>0.0193269928574157</v>
      </c>
      <c r="AL1269" s="156">
        <v>0.000988896925840942</v>
      </c>
    </row>
    <row r="1270" spans="1:38">
      <c r="A1270" s="166" t="s">
        <v>1085</v>
      </c>
      <c r="B1270" s="167" t="s">
        <v>1832</v>
      </c>
      <c r="C1270" s="167" t="s">
        <v>1095</v>
      </c>
      <c r="D1270" s="150">
        <v>5865</v>
      </c>
      <c r="E1270" s="150">
        <v>101</v>
      </c>
      <c r="F1270" s="150">
        <v>64</v>
      </c>
      <c r="G1270" s="150">
        <v>2</v>
      </c>
      <c r="H1270" s="150">
        <v>0</v>
      </c>
      <c r="I1270" s="151">
        <v>6395</v>
      </c>
      <c r="J1270" s="151">
        <v>71</v>
      </c>
      <c r="K1270" s="151">
        <v>69</v>
      </c>
      <c r="L1270" s="151">
        <v>9</v>
      </c>
      <c r="M1270" s="151">
        <v>0</v>
      </c>
      <c r="N1270" s="151">
        <v>4024</v>
      </c>
      <c r="O1270" s="151">
        <v>103</v>
      </c>
      <c r="P1270" s="151">
        <v>99</v>
      </c>
      <c r="Q1270" s="151">
        <v>14</v>
      </c>
      <c r="R1270" s="151">
        <v>0</v>
      </c>
      <c r="S1270" s="152">
        <v>0.015</v>
      </c>
      <c r="T1270" s="153">
        <v>137631</v>
      </c>
      <c r="U1270" s="153">
        <v>2195</v>
      </c>
      <c r="V1270" s="153">
        <v>2149</v>
      </c>
      <c r="W1270" s="153">
        <v>1</v>
      </c>
      <c r="X1270" s="151">
        <v>1916</v>
      </c>
      <c r="Y1270" s="154">
        <v>0.0159411760431879</v>
      </c>
      <c r="Z1270" s="154">
        <v>0.0172208013640239</v>
      </c>
      <c r="AA1270" s="154">
        <v>0.0111024237685692</v>
      </c>
      <c r="AB1270" s="155">
        <v>0.025596421471173</v>
      </c>
      <c r="AC1270" s="156">
        <v>0.00611837759545468</v>
      </c>
      <c r="AD1270" s="157">
        <v>38233</v>
      </c>
      <c r="AE1270" s="158">
        <v>684</v>
      </c>
      <c r="AF1270" s="158">
        <v>0</v>
      </c>
      <c r="AG1270" s="158">
        <v>41567</v>
      </c>
      <c r="AH1270" s="158">
        <v>583</v>
      </c>
      <c r="AI1270" s="158">
        <v>0</v>
      </c>
      <c r="AJ1270" s="155">
        <v>0.017890304187482</v>
      </c>
      <c r="AK1270" s="155">
        <v>0.0140255491134794</v>
      </c>
      <c r="AL1270" s="156">
        <v>0.00386475507400258</v>
      </c>
    </row>
    <row r="1271" spans="1:38">
      <c r="A1271" s="166" t="s">
        <v>1085</v>
      </c>
      <c r="B1271" s="167" t="s">
        <v>1832</v>
      </c>
      <c r="C1271" s="167" t="s">
        <v>1096</v>
      </c>
      <c r="D1271" s="150">
        <v>4530</v>
      </c>
      <c r="E1271" s="150">
        <v>38</v>
      </c>
      <c r="F1271" s="150">
        <v>33</v>
      </c>
      <c r="G1271" s="150">
        <v>0</v>
      </c>
      <c r="H1271" s="150">
        <v>0</v>
      </c>
      <c r="I1271" s="151">
        <v>4994</v>
      </c>
      <c r="J1271" s="151">
        <v>38</v>
      </c>
      <c r="K1271" s="151">
        <v>38</v>
      </c>
      <c r="L1271" s="151">
        <v>2</v>
      </c>
      <c r="M1271" s="151">
        <v>0</v>
      </c>
      <c r="N1271" s="151">
        <v>3027</v>
      </c>
      <c r="O1271" s="151">
        <v>45</v>
      </c>
      <c r="P1271" s="151">
        <v>45</v>
      </c>
      <c r="Q1271" s="151">
        <v>14</v>
      </c>
      <c r="R1271" s="151">
        <v>0</v>
      </c>
      <c r="S1271" s="152">
        <v>0.015</v>
      </c>
      <c r="T1271" s="153">
        <v>100440</v>
      </c>
      <c r="U1271" s="153">
        <v>1158</v>
      </c>
      <c r="V1271" s="153">
        <v>1153</v>
      </c>
      <c r="W1271" s="153">
        <v>2</v>
      </c>
      <c r="X1271" s="151">
        <v>1023</v>
      </c>
      <c r="Y1271" s="154">
        <v>0.0115093588211868</v>
      </c>
      <c r="Z1271" s="154">
        <v>0.00838852097130243</v>
      </c>
      <c r="AA1271" s="154">
        <v>0.00760913095714858</v>
      </c>
      <c r="AB1271" s="155">
        <v>0.0148662041625372</v>
      </c>
      <c r="AC1271" s="156">
        <v>0.00077939001415385</v>
      </c>
      <c r="AD1271" s="157">
        <v>28862</v>
      </c>
      <c r="AE1271" s="158">
        <v>340</v>
      </c>
      <c r="AF1271" s="158">
        <v>0</v>
      </c>
      <c r="AG1271" s="158">
        <v>30352</v>
      </c>
      <c r="AH1271" s="158">
        <v>318</v>
      </c>
      <c r="AI1271" s="158">
        <v>1</v>
      </c>
      <c r="AJ1271" s="155">
        <v>0.0117801954126533</v>
      </c>
      <c r="AK1271" s="155">
        <v>0.0104441222983658</v>
      </c>
      <c r="AL1271" s="156">
        <v>0.00133607311428748</v>
      </c>
    </row>
    <row r="1272" spans="1:38">
      <c r="A1272" s="166" t="s">
        <v>1085</v>
      </c>
      <c r="B1272" s="167" t="s">
        <v>1832</v>
      </c>
      <c r="C1272" s="167" t="s">
        <v>1097</v>
      </c>
      <c r="D1272" s="150">
        <v>3990</v>
      </c>
      <c r="E1272" s="150">
        <v>66</v>
      </c>
      <c r="F1272" s="150">
        <v>54</v>
      </c>
      <c r="G1272" s="150">
        <v>0</v>
      </c>
      <c r="H1272" s="150">
        <v>0</v>
      </c>
      <c r="I1272" s="151">
        <v>4291</v>
      </c>
      <c r="J1272" s="151">
        <v>53</v>
      </c>
      <c r="K1272" s="151">
        <v>53</v>
      </c>
      <c r="L1272" s="151">
        <v>3</v>
      </c>
      <c r="M1272" s="151">
        <v>0</v>
      </c>
      <c r="N1272" s="151">
        <v>2795</v>
      </c>
      <c r="O1272" s="151">
        <v>66</v>
      </c>
      <c r="P1272" s="151">
        <v>66</v>
      </c>
      <c r="Q1272" s="151">
        <v>29</v>
      </c>
      <c r="R1272" s="151">
        <v>0</v>
      </c>
      <c r="S1272" s="152">
        <v>0.015</v>
      </c>
      <c r="T1272" s="153">
        <v>98545</v>
      </c>
      <c r="U1272" s="153">
        <v>1629</v>
      </c>
      <c r="V1272" s="153">
        <v>1616</v>
      </c>
      <c r="W1272" s="153">
        <v>0</v>
      </c>
      <c r="X1272" s="151">
        <v>1458</v>
      </c>
      <c r="Y1272" s="154">
        <v>0.0165305190522097</v>
      </c>
      <c r="Z1272" s="154">
        <v>0.0165413533834586</v>
      </c>
      <c r="AA1272" s="154">
        <v>0.0123514332323468</v>
      </c>
      <c r="AB1272" s="155">
        <v>0.023613595706619</v>
      </c>
      <c r="AC1272" s="156">
        <v>0.00418992015111187</v>
      </c>
      <c r="AD1272" s="157">
        <v>26452</v>
      </c>
      <c r="AE1272" s="158">
        <v>457</v>
      </c>
      <c r="AF1272" s="158">
        <v>0</v>
      </c>
      <c r="AG1272" s="158">
        <v>29998</v>
      </c>
      <c r="AH1272" s="158">
        <v>473</v>
      </c>
      <c r="AI1272" s="158">
        <v>0</v>
      </c>
      <c r="AJ1272" s="155">
        <v>0.0172765764403448</v>
      </c>
      <c r="AK1272" s="155">
        <v>0.0157677178478565</v>
      </c>
      <c r="AL1272" s="156">
        <v>0.00150885859248825</v>
      </c>
    </row>
    <row r="1273" spans="1:38">
      <c r="A1273" s="166" t="s">
        <v>1085</v>
      </c>
      <c r="B1273" s="167" t="s">
        <v>1832</v>
      </c>
      <c r="C1273" s="167" t="s">
        <v>1098</v>
      </c>
      <c r="D1273" s="150">
        <v>4920</v>
      </c>
      <c r="E1273" s="150">
        <v>58</v>
      </c>
      <c r="F1273" s="150">
        <v>41</v>
      </c>
      <c r="G1273" s="150">
        <v>0</v>
      </c>
      <c r="H1273" s="150">
        <v>0</v>
      </c>
      <c r="I1273" s="151">
        <v>5432</v>
      </c>
      <c r="J1273" s="151">
        <v>72</v>
      </c>
      <c r="K1273" s="151">
        <v>72</v>
      </c>
      <c r="L1273" s="151">
        <v>0</v>
      </c>
      <c r="M1273" s="151">
        <v>0</v>
      </c>
      <c r="N1273" s="151">
        <v>3627</v>
      </c>
      <c r="O1273" s="151">
        <v>48</v>
      </c>
      <c r="P1273" s="151">
        <v>48</v>
      </c>
      <c r="Q1273" s="151">
        <v>11</v>
      </c>
      <c r="R1273" s="151">
        <v>0</v>
      </c>
      <c r="S1273" s="152">
        <v>0.015</v>
      </c>
      <c r="T1273" s="153">
        <v>117178</v>
      </c>
      <c r="U1273" s="153">
        <v>1462</v>
      </c>
      <c r="V1273" s="153">
        <v>1445</v>
      </c>
      <c r="W1273" s="153">
        <v>0</v>
      </c>
      <c r="X1273" s="151">
        <v>1271</v>
      </c>
      <c r="Y1273" s="154">
        <v>0.0124767447814436</v>
      </c>
      <c r="Z1273" s="154">
        <v>0.0117886178861789</v>
      </c>
      <c r="AA1273" s="154">
        <v>0.0132547864506627</v>
      </c>
      <c r="AB1273" s="155">
        <v>0.0132340777502068</v>
      </c>
      <c r="AC1273" s="156">
        <v>-0.00146616856448388</v>
      </c>
      <c r="AD1273" s="157">
        <v>32406</v>
      </c>
      <c r="AE1273" s="158">
        <v>399</v>
      </c>
      <c r="AF1273" s="158">
        <v>0</v>
      </c>
      <c r="AG1273" s="158">
        <v>35649</v>
      </c>
      <c r="AH1273" s="158">
        <v>405</v>
      </c>
      <c r="AI1273" s="158">
        <v>0</v>
      </c>
      <c r="AJ1273" s="155">
        <v>0.0123125347157934</v>
      </c>
      <c r="AK1273" s="155">
        <v>0.0113607674829588</v>
      </c>
      <c r="AL1273" s="156">
        <v>0.000951767232834522</v>
      </c>
    </row>
    <row r="1274" spans="1:38">
      <c r="A1274" s="166" t="s">
        <v>1085</v>
      </c>
      <c r="B1274" s="167" t="s">
        <v>1832</v>
      </c>
      <c r="C1274" s="167" t="s">
        <v>1099</v>
      </c>
      <c r="D1274" s="150">
        <v>3100</v>
      </c>
      <c r="E1274" s="150">
        <v>60</v>
      </c>
      <c r="F1274" s="150">
        <v>50</v>
      </c>
      <c r="G1274" s="150">
        <v>0</v>
      </c>
      <c r="H1274" s="150">
        <v>0</v>
      </c>
      <c r="I1274" s="151">
        <v>3285</v>
      </c>
      <c r="J1274" s="151">
        <v>0</v>
      </c>
      <c r="K1274" s="151">
        <v>0</v>
      </c>
      <c r="L1274" s="151">
        <v>0</v>
      </c>
      <c r="M1274" s="151">
        <v>0</v>
      </c>
      <c r="N1274" s="151">
        <v>2221</v>
      </c>
      <c r="O1274" s="151">
        <v>35</v>
      </c>
      <c r="P1274" s="151">
        <v>35</v>
      </c>
      <c r="Q1274" s="151">
        <v>4</v>
      </c>
      <c r="R1274" s="151">
        <v>0</v>
      </c>
      <c r="S1274" s="152">
        <v>0.015</v>
      </c>
      <c r="T1274" s="153">
        <v>71916</v>
      </c>
      <c r="U1274" s="153">
        <v>759</v>
      </c>
      <c r="V1274" s="153">
        <v>749</v>
      </c>
      <c r="W1274" s="153">
        <v>0</v>
      </c>
      <c r="X1274" s="151">
        <v>658</v>
      </c>
      <c r="Y1274" s="154">
        <v>0.0105539796429167</v>
      </c>
      <c r="Z1274" s="154">
        <v>0.0193548387096774</v>
      </c>
      <c r="AA1274" s="154">
        <v>0</v>
      </c>
      <c r="AB1274" s="155">
        <v>0.0157586672669968</v>
      </c>
      <c r="AC1274" s="156">
        <v>0.0193548387096774</v>
      </c>
      <c r="AD1274" s="157">
        <v>19852</v>
      </c>
      <c r="AE1274" s="158">
        <v>198</v>
      </c>
      <c r="AF1274" s="158">
        <v>0</v>
      </c>
      <c r="AG1274" s="158">
        <v>21684</v>
      </c>
      <c r="AH1274" s="158">
        <v>211</v>
      </c>
      <c r="AI1274" s="158">
        <v>0</v>
      </c>
      <c r="AJ1274" s="155">
        <v>0.00997380616562563</v>
      </c>
      <c r="AK1274" s="155">
        <v>0.00973067699686405</v>
      </c>
      <c r="AL1274" s="156">
        <v>0.000243129168761583</v>
      </c>
    </row>
    <row r="1275" spans="1:38">
      <c r="A1275" s="166" t="s">
        <v>1085</v>
      </c>
      <c r="B1275" s="167" t="s">
        <v>1832</v>
      </c>
      <c r="C1275" s="167" t="s">
        <v>1100</v>
      </c>
      <c r="D1275" s="150">
        <v>4370</v>
      </c>
      <c r="E1275" s="150">
        <v>56</v>
      </c>
      <c r="F1275" s="150">
        <v>45</v>
      </c>
      <c r="G1275" s="150">
        <v>0</v>
      </c>
      <c r="H1275" s="150">
        <v>0</v>
      </c>
      <c r="I1275" s="151">
        <v>4780</v>
      </c>
      <c r="J1275" s="151">
        <v>51</v>
      </c>
      <c r="K1275" s="151">
        <v>51</v>
      </c>
      <c r="L1275" s="151">
        <v>8</v>
      </c>
      <c r="M1275" s="151">
        <v>0</v>
      </c>
      <c r="N1275" s="151">
        <v>3228</v>
      </c>
      <c r="O1275" s="151">
        <v>36</v>
      </c>
      <c r="P1275" s="151">
        <v>36</v>
      </c>
      <c r="Q1275" s="151">
        <v>17</v>
      </c>
      <c r="R1275" s="151">
        <v>0</v>
      </c>
      <c r="S1275" s="152">
        <v>0.015</v>
      </c>
      <c r="T1275" s="153">
        <v>99243</v>
      </c>
      <c r="U1275" s="153">
        <v>1084</v>
      </c>
      <c r="V1275" s="153">
        <v>1073</v>
      </c>
      <c r="W1275" s="153">
        <v>0</v>
      </c>
      <c r="X1275" s="151">
        <v>957</v>
      </c>
      <c r="Y1275" s="154">
        <v>0.0109226847233558</v>
      </c>
      <c r="Z1275" s="154">
        <v>0.0128146453089245</v>
      </c>
      <c r="AA1275" s="154">
        <v>0.0106694560669456</v>
      </c>
      <c r="AB1275" s="155">
        <v>0.0111524163568773</v>
      </c>
      <c r="AC1275" s="156">
        <v>0.00214518924197888</v>
      </c>
      <c r="AD1275" s="157">
        <v>28701</v>
      </c>
      <c r="AE1275" s="158">
        <v>310</v>
      </c>
      <c r="AF1275" s="158">
        <v>0</v>
      </c>
      <c r="AG1275" s="158">
        <v>29669</v>
      </c>
      <c r="AH1275" s="158">
        <v>290</v>
      </c>
      <c r="AI1275" s="158">
        <v>0</v>
      </c>
      <c r="AJ1275" s="155">
        <v>0.0108010173861538</v>
      </c>
      <c r="AK1275" s="155">
        <v>0.0097745121170245</v>
      </c>
      <c r="AL1275" s="156">
        <v>0.00102650526912929</v>
      </c>
    </row>
    <row r="1276" spans="1:38">
      <c r="A1276" s="166" t="s">
        <v>1085</v>
      </c>
      <c r="B1276" s="167" t="s">
        <v>1832</v>
      </c>
      <c r="C1276" s="167" t="s">
        <v>1101</v>
      </c>
      <c r="D1276" s="150">
        <v>2836</v>
      </c>
      <c r="E1276" s="150">
        <v>27</v>
      </c>
      <c r="F1276" s="150">
        <v>18</v>
      </c>
      <c r="G1276" s="150">
        <v>0</v>
      </c>
      <c r="H1276" s="150">
        <v>0</v>
      </c>
      <c r="I1276" s="151">
        <v>3026</v>
      </c>
      <c r="J1276" s="151">
        <v>22</v>
      </c>
      <c r="K1276" s="151">
        <v>22</v>
      </c>
      <c r="L1276" s="151">
        <v>1</v>
      </c>
      <c r="M1276" s="151">
        <v>0</v>
      </c>
      <c r="N1276" s="151">
        <v>1999</v>
      </c>
      <c r="O1276" s="151">
        <v>18</v>
      </c>
      <c r="P1276" s="151">
        <v>18</v>
      </c>
      <c r="Q1276" s="151">
        <v>3</v>
      </c>
      <c r="R1276" s="151">
        <v>0</v>
      </c>
      <c r="S1276" s="152">
        <v>0.015</v>
      </c>
      <c r="T1276" s="153">
        <v>65972</v>
      </c>
      <c r="U1276" s="153">
        <v>741</v>
      </c>
      <c r="V1276" s="153">
        <v>732</v>
      </c>
      <c r="W1276" s="153">
        <v>2</v>
      </c>
      <c r="X1276" s="151">
        <v>662</v>
      </c>
      <c r="Y1276" s="154">
        <v>0.0112017219426423</v>
      </c>
      <c r="Z1276" s="154">
        <v>0.00952045133991537</v>
      </c>
      <c r="AA1276" s="154">
        <v>0.00727032385988103</v>
      </c>
      <c r="AB1276" s="155">
        <v>0.00900450225112556</v>
      </c>
      <c r="AC1276" s="156">
        <v>0.00225012748003434</v>
      </c>
      <c r="AD1276" s="157">
        <v>18168</v>
      </c>
      <c r="AE1276" s="158">
        <v>174</v>
      </c>
      <c r="AF1276" s="158">
        <v>0</v>
      </c>
      <c r="AG1276" s="158">
        <v>20162</v>
      </c>
      <c r="AH1276" s="158">
        <v>224</v>
      </c>
      <c r="AI1276" s="158">
        <v>1</v>
      </c>
      <c r="AJ1276" s="155">
        <v>0.0095772787318362</v>
      </c>
      <c r="AK1276" s="155">
        <v>0.0110604106735443</v>
      </c>
      <c r="AL1276" s="156">
        <v>-0.0014831319417081</v>
      </c>
    </row>
    <row r="1277" spans="1:38">
      <c r="A1277" s="166" t="s">
        <v>1085</v>
      </c>
      <c r="B1277" s="167" t="s">
        <v>1832</v>
      </c>
      <c r="C1277" s="167" t="s">
        <v>1102</v>
      </c>
      <c r="D1277" s="150">
        <v>3162</v>
      </c>
      <c r="E1277" s="150">
        <v>47</v>
      </c>
      <c r="F1277" s="150">
        <v>23</v>
      </c>
      <c r="G1277" s="150">
        <v>0</v>
      </c>
      <c r="H1277" s="150">
        <v>0</v>
      </c>
      <c r="I1277" s="151">
        <v>3303</v>
      </c>
      <c r="J1277" s="151">
        <v>23</v>
      </c>
      <c r="K1277" s="151">
        <v>23</v>
      </c>
      <c r="L1277" s="151">
        <v>0</v>
      </c>
      <c r="M1277" s="151">
        <v>0</v>
      </c>
      <c r="N1277" s="151">
        <v>2153</v>
      </c>
      <c r="O1277" s="151">
        <v>70</v>
      </c>
      <c r="P1277" s="151">
        <v>70</v>
      </c>
      <c r="Q1277" s="151">
        <v>10</v>
      </c>
      <c r="R1277" s="151">
        <v>0</v>
      </c>
      <c r="S1277" s="152">
        <v>0.015</v>
      </c>
      <c r="T1277" s="153">
        <v>74444</v>
      </c>
      <c r="U1277" s="153">
        <v>943</v>
      </c>
      <c r="V1277" s="153">
        <v>919</v>
      </c>
      <c r="W1277" s="153">
        <v>0</v>
      </c>
      <c r="X1277" s="151">
        <v>772</v>
      </c>
      <c r="Y1277" s="154">
        <v>0.0126672398044167</v>
      </c>
      <c r="Z1277" s="154">
        <v>0.0148640101201771</v>
      </c>
      <c r="AA1277" s="154">
        <v>0.00696336663639116</v>
      </c>
      <c r="AB1277" s="155">
        <v>0.0325127728750581</v>
      </c>
      <c r="AC1277" s="156">
        <v>0.00790064348378594</v>
      </c>
      <c r="AD1277" s="157">
        <v>20326</v>
      </c>
      <c r="AE1277" s="158">
        <v>279</v>
      </c>
      <c r="AF1277" s="158">
        <v>0</v>
      </c>
      <c r="AG1277" s="158">
        <v>22939</v>
      </c>
      <c r="AH1277" s="158">
        <v>259</v>
      </c>
      <c r="AI1277" s="158">
        <v>0</v>
      </c>
      <c r="AJ1277" s="155">
        <v>0.0137262619305323</v>
      </c>
      <c r="AK1277" s="155">
        <v>0.0112908147696063</v>
      </c>
      <c r="AL1277" s="156">
        <v>0.00243544716092598</v>
      </c>
    </row>
    <row r="1278" spans="1:38">
      <c r="A1278" s="166" t="s">
        <v>1085</v>
      </c>
      <c r="B1278" s="167" t="s">
        <v>1832</v>
      </c>
      <c r="C1278" s="167" t="s">
        <v>1103</v>
      </c>
      <c r="D1278" s="150">
        <v>5510</v>
      </c>
      <c r="E1278" s="150">
        <v>56</v>
      </c>
      <c r="F1278" s="150">
        <v>42</v>
      </c>
      <c r="G1278" s="150">
        <v>1</v>
      </c>
      <c r="H1278" s="150">
        <v>0</v>
      </c>
      <c r="I1278" s="151">
        <v>5840</v>
      </c>
      <c r="J1278" s="151">
        <v>63</v>
      </c>
      <c r="K1278" s="151">
        <v>63</v>
      </c>
      <c r="L1278" s="151">
        <v>13</v>
      </c>
      <c r="M1278" s="151">
        <v>0</v>
      </c>
      <c r="N1278" s="151">
        <v>3739</v>
      </c>
      <c r="O1278" s="151">
        <v>64</v>
      </c>
      <c r="P1278" s="151">
        <v>64</v>
      </c>
      <c r="Q1278" s="151">
        <v>34</v>
      </c>
      <c r="R1278" s="151">
        <v>0</v>
      </c>
      <c r="S1278" s="152">
        <v>0.015</v>
      </c>
      <c r="T1278" s="153">
        <v>123414</v>
      </c>
      <c r="U1278" s="153">
        <v>1774</v>
      </c>
      <c r="V1278" s="153">
        <v>1759</v>
      </c>
      <c r="W1278" s="153">
        <v>0</v>
      </c>
      <c r="X1278" s="151">
        <v>1619</v>
      </c>
      <c r="Y1278" s="154">
        <v>0.014374382160857</v>
      </c>
      <c r="Z1278" s="154">
        <v>0.0101633393829401</v>
      </c>
      <c r="AA1278" s="154">
        <v>0.0107876712328767</v>
      </c>
      <c r="AB1278" s="155">
        <v>0.017116876170099</v>
      </c>
      <c r="AC1278" s="156">
        <v>-0.000624331849936604</v>
      </c>
      <c r="AD1278" s="157">
        <v>34654</v>
      </c>
      <c r="AE1278" s="158">
        <v>476</v>
      </c>
      <c r="AF1278" s="158">
        <v>0</v>
      </c>
      <c r="AG1278" s="158">
        <v>37021</v>
      </c>
      <c r="AH1278" s="158">
        <v>516</v>
      </c>
      <c r="AI1278" s="158">
        <v>0</v>
      </c>
      <c r="AJ1278" s="155">
        <v>0.0137357880764125</v>
      </c>
      <c r="AK1278" s="155">
        <v>0.0139380351692283</v>
      </c>
      <c r="AL1278" s="156">
        <v>-0.00020224709281574</v>
      </c>
    </row>
    <row r="1279" spans="1:38">
      <c r="A1279" s="166" t="s">
        <v>1085</v>
      </c>
      <c r="B1279" s="167" t="s">
        <v>1832</v>
      </c>
      <c r="C1279" s="167" t="s">
        <v>1104</v>
      </c>
      <c r="D1279" s="150">
        <v>4049</v>
      </c>
      <c r="E1279" s="150">
        <v>38</v>
      </c>
      <c r="F1279" s="150">
        <v>28</v>
      </c>
      <c r="G1279" s="150">
        <v>0</v>
      </c>
      <c r="H1279" s="150">
        <v>0</v>
      </c>
      <c r="I1279" s="151">
        <v>4194</v>
      </c>
      <c r="J1279" s="151">
        <v>73</v>
      </c>
      <c r="K1279" s="151">
        <v>73</v>
      </c>
      <c r="L1279" s="151">
        <v>12</v>
      </c>
      <c r="M1279" s="151">
        <v>0</v>
      </c>
      <c r="N1279" s="151">
        <v>2850</v>
      </c>
      <c r="O1279" s="151">
        <v>6</v>
      </c>
      <c r="P1279" s="151">
        <v>6</v>
      </c>
      <c r="Q1279" s="151">
        <v>2</v>
      </c>
      <c r="R1279" s="151">
        <v>0</v>
      </c>
      <c r="S1279" s="152">
        <v>0.015</v>
      </c>
      <c r="T1279" s="153">
        <v>93856</v>
      </c>
      <c r="U1279" s="153">
        <v>1082</v>
      </c>
      <c r="V1279" s="153">
        <v>1072</v>
      </c>
      <c r="W1279" s="153">
        <v>0</v>
      </c>
      <c r="X1279" s="151">
        <v>968</v>
      </c>
      <c r="Y1279" s="154">
        <v>0.0115282986703034</v>
      </c>
      <c r="Z1279" s="154">
        <v>0.00938503334156582</v>
      </c>
      <c r="AA1279" s="154">
        <v>0.0174058178350024</v>
      </c>
      <c r="AB1279" s="155">
        <v>0.00210526315789474</v>
      </c>
      <c r="AC1279" s="156">
        <v>-0.00802078449343657</v>
      </c>
      <c r="AD1279" s="157">
        <v>26081</v>
      </c>
      <c r="AE1279" s="158">
        <v>319</v>
      </c>
      <c r="AF1279" s="158">
        <v>0</v>
      </c>
      <c r="AG1279" s="158">
        <v>28388</v>
      </c>
      <c r="AH1279" s="158">
        <v>307</v>
      </c>
      <c r="AI1279" s="158">
        <v>0</v>
      </c>
      <c r="AJ1279" s="155">
        <v>0.0122311261071278</v>
      </c>
      <c r="AK1279" s="155">
        <v>0.0108144286318163</v>
      </c>
      <c r="AL1279" s="156">
        <v>0.00141669747531153</v>
      </c>
    </row>
    <row r="1280" spans="1:38">
      <c r="A1280" s="166" t="s">
        <v>1085</v>
      </c>
      <c r="B1280" s="167" t="s">
        <v>1832</v>
      </c>
      <c r="C1280" s="167" t="s">
        <v>1105</v>
      </c>
      <c r="D1280" s="150">
        <v>3466</v>
      </c>
      <c r="E1280" s="150">
        <v>65</v>
      </c>
      <c r="F1280" s="150">
        <v>37</v>
      </c>
      <c r="G1280" s="150">
        <v>0</v>
      </c>
      <c r="H1280" s="150">
        <v>0</v>
      </c>
      <c r="I1280" s="151">
        <v>3775</v>
      </c>
      <c r="J1280" s="151">
        <v>66</v>
      </c>
      <c r="K1280" s="151">
        <v>66</v>
      </c>
      <c r="L1280" s="151">
        <v>0</v>
      </c>
      <c r="M1280" s="151">
        <v>0</v>
      </c>
      <c r="N1280" s="151">
        <v>2538</v>
      </c>
      <c r="O1280" s="151">
        <v>63</v>
      </c>
      <c r="P1280" s="151">
        <v>63</v>
      </c>
      <c r="Q1280" s="151">
        <v>18</v>
      </c>
      <c r="R1280" s="151">
        <v>0</v>
      </c>
      <c r="S1280" s="152">
        <v>0.015</v>
      </c>
      <c r="T1280" s="153">
        <v>82724</v>
      </c>
      <c r="U1280" s="153">
        <v>1561</v>
      </c>
      <c r="V1280" s="153">
        <v>1532</v>
      </c>
      <c r="W1280" s="153">
        <v>0</v>
      </c>
      <c r="X1280" s="151">
        <v>1361</v>
      </c>
      <c r="Y1280" s="154">
        <v>0.0188699772738262</v>
      </c>
      <c r="Z1280" s="154">
        <v>0.0187536064627813</v>
      </c>
      <c r="AA1280" s="154">
        <v>0.0174834437086093</v>
      </c>
      <c r="AB1280" s="155">
        <v>0.024822695035461</v>
      </c>
      <c r="AC1280" s="156">
        <v>0.00127016275417203</v>
      </c>
      <c r="AD1280" s="157">
        <v>22749</v>
      </c>
      <c r="AE1280" s="158">
        <v>449</v>
      </c>
      <c r="AF1280" s="158">
        <v>0</v>
      </c>
      <c r="AG1280" s="158">
        <v>24695</v>
      </c>
      <c r="AH1280" s="158">
        <v>451</v>
      </c>
      <c r="AI1280" s="158">
        <v>0</v>
      </c>
      <c r="AJ1280" s="155">
        <v>0.0197371313024748</v>
      </c>
      <c r="AK1280" s="155">
        <v>0.0182628062360802</v>
      </c>
      <c r="AL1280" s="156">
        <v>0.00147432506639466</v>
      </c>
    </row>
    <row r="1281" spans="1:38">
      <c r="A1281" s="166" t="s">
        <v>1085</v>
      </c>
      <c r="B1281" s="167" t="s">
        <v>1832</v>
      </c>
      <c r="C1281" s="167" t="s">
        <v>1106</v>
      </c>
      <c r="D1281" s="150">
        <v>2925</v>
      </c>
      <c r="E1281" s="150">
        <v>51</v>
      </c>
      <c r="F1281" s="150">
        <v>40</v>
      </c>
      <c r="G1281" s="150">
        <v>1</v>
      </c>
      <c r="H1281" s="150">
        <v>0</v>
      </c>
      <c r="I1281" s="151">
        <v>3064</v>
      </c>
      <c r="J1281" s="151">
        <v>53</v>
      </c>
      <c r="K1281" s="151">
        <v>53</v>
      </c>
      <c r="L1281" s="151">
        <v>3</v>
      </c>
      <c r="M1281" s="151">
        <v>0</v>
      </c>
      <c r="N1281" s="151">
        <v>1999</v>
      </c>
      <c r="O1281" s="151">
        <v>34</v>
      </c>
      <c r="P1281" s="151">
        <v>34</v>
      </c>
      <c r="Q1281" s="151">
        <v>15</v>
      </c>
      <c r="R1281" s="151">
        <v>0</v>
      </c>
      <c r="S1281" s="152">
        <v>0.015</v>
      </c>
      <c r="T1281" s="153">
        <v>66900</v>
      </c>
      <c r="U1281" s="153">
        <v>1102</v>
      </c>
      <c r="V1281" s="153">
        <v>1090</v>
      </c>
      <c r="W1281" s="153">
        <v>1</v>
      </c>
      <c r="X1281" s="151">
        <v>963</v>
      </c>
      <c r="Y1281" s="154">
        <v>0.016457399103139</v>
      </c>
      <c r="Z1281" s="154">
        <v>0.0174358974358974</v>
      </c>
      <c r="AA1281" s="154">
        <v>0.0172976501305483</v>
      </c>
      <c r="AB1281" s="155">
        <v>0.0170085042521261</v>
      </c>
      <c r="AC1281" s="156">
        <v>0.000138247305349132</v>
      </c>
      <c r="AD1281" s="157">
        <v>18838</v>
      </c>
      <c r="AE1281" s="158">
        <v>343</v>
      </c>
      <c r="AF1281" s="158">
        <v>0</v>
      </c>
      <c r="AG1281" s="158">
        <v>20288</v>
      </c>
      <c r="AH1281" s="158">
        <v>304</v>
      </c>
      <c r="AI1281" s="158">
        <v>1</v>
      </c>
      <c r="AJ1281" s="155">
        <v>0.0182078776940227</v>
      </c>
      <c r="AK1281" s="155">
        <v>0.0149349369085174</v>
      </c>
      <c r="AL1281" s="156">
        <v>0.00327294078550537</v>
      </c>
    </row>
    <row r="1282" spans="1:38">
      <c r="A1282" s="166" t="s">
        <v>1085</v>
      </c>
      <c r="B1282" s="167" t="s">
        <v>1833</v>
      </c>
      <c r="C1282" s="167" t="s">
        <v>1107</v>
      </c>
      <c r="D1282" s="150">
        <v>7139</v>
      </c>
      <c r="E1282" s="150">
        <v>114</v>
      </c>
      <c r="F1282" s="150">
        <v>73</v>
      </c>
      <c r="G1282" s="150">
        <v>2</v>
      </c>
      <c r="H1282" s="150">
        <v>0</v>
      </c>
      <c r="I1282" s="151">
        <v>8941</v>
      </c>
      <c r="J1282" s="151">
        <v>146</v>
      </c>
      <c r="K1282" s="151">
        <v>146</v>
      </c>
      <c r="L1282" s="151">
        <v>5</v>
      </c>
      <c r="M1282" s="151">
        <v>0</v>
      </c>
      <c r="N1282" s="151">
        <v>5391</v>
      </c>
      <c r="O1282" s="151">
        <v>168</v>
      </c>
      <c r="P1282" s="151">
        <v>168</v>
      </c>
      <c r="Q1282" s="151">
        <v>61</v>
      </c>
      <c r="R1282" s="151">
        <v>0</v>
      </c>
      <c r="S1282" s="152">
        <v>0.015</v>
      </c>
      <c r="T1282" s="153">
        <v>187726</v>
      </c>
      <c r="U1282" s="153">
        <v>3212</v>
      </c>
      <c r="V1282" s="153">
        <v>3168</v>
      </c>
      <c r="W1282" s="153">
        <v>5</v>
      </c>
      <c r="X1282" s="151">
        <v>2763</v>
      </c>
      <c r="Y1282" s="154">
        <v>0.0170834087979289</v>
      </c>
      <c r="Z1282" s="154">
        <v>0.0159686230564505</v>
      </c>
      <c r="AA1282" s="154">
        <v>0.016329269656638</v>
      </c>
      <c r="AB1282" s="155">
        <v>0.0311630495269894</v>
      </c>
      <c r="AC1282" s="156">
        <v>-0.000360646600187475</v>
      </c>
      <c r="AD1282" s="157">
        <v>49824</v>
      </c>
      <c r="AE1282" s="158">
        <v>906</v>
      </c>
      <c r="AF1282" s="158">
        <v>0</v>
      </c>
      <c r="AG1282" s="158">
        <v>56349</v>
      </c>
      <c r="AH1282" s="158">
        <v>994</v>
      </c>
      <c r="AI1282" s="158">
        <v>5</v>
      </c>
      <c r="AJ1282" s="155">
        <v>0.0181840077071291</v>
      </c>
      <c r="AK1282" s="155">
        <v>0.0175513318781167</v>
      </c>
      <c r="AL1282" s="156">
        <v>0.000632675829012358</v>
      </c>
    </row>
    <row r="1283" spans="1:38">
      <c r="A1283" s="166" t="s">
        <v>1085</v>
      </c>
      <c r="B1283" s="167" t="s">
        <v>1833</v>
      </c>
      <c r="C1283" s="167" t="s">
        <v>1108</v>
      </c>
      <c r="D1283" s="150">
        <v>3690</v>
      </c>
      <c r="E1283" s="150">
        <v>66</v>
      </c>
      <c r="F1283" s="150">
        <v>52</v>
      </c>
      <c r="G1283" s="150">
        <v>0</v>
      </c>
      <c r="H1283" s="150">
        <v>0</v>
      </c>
      <c r="I1283" s="151">
        <v>4319</v>
      </c>
      <c r="J1283" s="151">
        <v>85</v>
      </c>
      <c r="K1283" s="151">
        <v>84</v>
      </c>
      <c r="L1283" s="151">
        <v>1</v>
      </c>
      <c r="M1283" s="151">
        <v>0</v>
      </c>
      <c r="N1283" s="151">
        <v>2667</v>
      </c>
      <c r="O1283" s="151">
        <v>49</v>
      </c>
      <c r="P1283" s="151">
        <v>49</v>
      </c>
      <c r="Q1283" s="151">
        <v>8</v>
      </c>
      <c r="R1283" s="151">
        <v>0</v>
      </c>
      <c r="S1283" s="152">
        <v>0.015</v>
      </c>
      <c r="T1283" s="153">
        <v>88342</v>
      </c>
      <c r="U1283" s="153">
        <v>1530</v>
      </c>
      <c r="V1283" s="153">
        <v>1514</v>
      </c>
      <c r="W1283" s="153">
        <v>1</v>
      </c>
      <c r="X1283" s="151">
        <v>1312</v>
      </c>
      <c r="Y1283" s="154">
        <v>0.017307735844785</v>
      </c>
      <c r="Z1283" s="154">
        <v>0.0178861788617886</v>
      </c>
      <c r="AA1283" s="154">
        <v>0.0196804815929613</v>
      </c>
      <c r="AB1283" s="155">
        <v>0.0183727034120735</v>
      </c>
      <c r="AC1283" s="156">
        <v>-0.00179430273117271</v>
      </c>
      <c r="AD1283" s="157">
        <v>24547</v>
      </c>
      <c r="AE1283" s="158">
        <v>481</v>
      </c>
      <c r="AF1283" s="158">
        <v>0</v>
      </c>
      <c r="AG1283" s="158">
        <v>26669</v>
      </c>
      <c r="AH1283" s="158">
        <v>444</v>
      </c>
      <c r="AI1283" s="158">
        <v>1</v>
      </c>
      <c r="AJ1283" s="155">
        <v>0.0195950625330998</v>
      </c>
      <c r="AK1283" s="155">
        <v>0.0166110465334283</v>
      </c>
      <c r="AL1283" s="156">
        <v>0.00298401599967144</v>
      </c>
    </row>
    <row r="1284" spans="1:38">
      <c r="A1284" s="166" t="s">
        <v>1085</v>
      </c>
      <c r="B1284" s="167" t="s">
        <v>1833</v>
      </c>
      <c r="C1284" s="167" t="s">
        <v>1109</v>
      </c>
      <c r="D1284" s="150">
        <v>7115</v>
      </c>
      <c r="E1284" s="150">
        <v>103</v>
      </c>
      <c r="F1284" s="150">
        <v>69</v>
      </c>
      <c r="G1284" s="150">
        <v>0</v>
      </c>
      <c r="H1284" s="150">
        <v>0</v>
      </c>
      <c r="I1284" s="151">
        <v>8336</v>
      </c>
      <c r="J1284" s="151">
        <v>159</v>
      </c>
      <c r="K1284" s="151">
        <v>158</v>
      </c>
      <c r="L1284" s="151">
        <v>10</v>
      </c>
      <c r="M1284" s="151">
        <v>0</v>
      </c>
      <c r="N1284" s="151">
        <v>5321</v>
      </c>
      <c r="O1284" s="151">
        <v>224</v>
      </c>
      <c r="P1284" s="151">
        <v>224</v>
      </c>
      <c r="Q1284" s="151">
        <v>140</v>
      </c>
      <c r="R1284" s="151">
        <v>0</v>
      </c>
      <c r="S1284" s="152">
        <v>0.015</v>
      </c>
      <c r="T1284" s="153">
        <v>177921</v>
      </c>
      <c r="U1284" s="153">
        <v>3621</v>
      </c>
      <c r="V1284" s="153">
        <v>3586</v>
      </c>
      <c r="W1284" s="153">
        <v>5</v>
      </c>
      <c r="X1284" s="151">
        <v>3224</v>
      </c>
      <c r="Y1284" s="154">
        <v>0.0203236267781768</v>
      </c>
      <c r="Z1284" s="154">
        <v>0.014476458186929</v>
      </c>
      <c r="AA1284" s="154">
        <v>0.019073896353167</v>
      </c>
      <c r="AB1284" s="155">
        <v>0.0420973501221575</v>
      </c>
      <c r="AC1284" s="156">
        <v>-0.00459743816623796</v>
      </c>
      <c r="AD1284" s="157">
        <v>47761</v>
      </c>
      <c r="AE1284" s="158">
        <v>1086</v>
      </c>
      <c r="AF1284" s="158">
        <v>0</v>
      </c>
      <c r="AG1284" s="158">
        <v>54739</v>
      </c>
      <c r="AH1284" s="158">
        <v>994</v>
      </c>
      <c r="AI1284" s="158">
        <v>3</v>
      </c>
      <c r="AJ1284" s="155">
        <v>0.0227382173740081</v>
      </c>
      <c r="AK1284" s="155">
        <v>0.0181040939732184</v>
      </c>
      <c r="AL1284" s="156">
        <v>0.00463412340078972</v>
      </c>
    </row>
    <row r="1285" spans="1:38">
      <c r="A1285" s="166" t="s">
        <v>1085</v>
      </c>
      <c r="B1285" s="167" t="s">
        <v>1833</v>
      </c>
      <c r="C1285" s="167" t="s">
        <v>1110</v>
      </c>
      <c r="D1285" s="150">
        <v>5479</v>
      </c>
      <c r="E1285" s="150">
        <v>68</v>
      </c>
      <c r="F1285" s="150">
        <v>43</v>
      </c>
      <c r="G1285" s="150">
        <v>0</v>
      </c>
      <c r="H1285" s="150">
        <v>0</v>
      </c>
      <c r="I1285" s="151">
        <v>154</v>
      </c>
      <c r="J1285" s="151">
        <v>13</v>
      </c>
      <c r="K1285" s="151">
        <v>13</v>
      </c>
      <c r="L1285" s="151">
        <v>0</v>
      </c>
      <c r="M1285" s="151">
        <v>0</v>
      </c>
      <c r="N1285" s="151">
        <v>109</v>
      </c>
      <c r="O1285" s="151">
        <v>85</v>
      </c>
      <c r="P1285" s="151">
        <v>85</v>
      </c>
      <c r="Q1285" s="151">
        <v>0</v>
      </c>
      <c r="R1285" s="151">
        <v>0</v>
      </c>
      <c r="S1285" s="152">
        <v>0.015</v>
      </c>
      <c r="T1285" s="153">
        <v>79411</v>
      </c>
      <c r="U1285" s="153">
        <v>2456</v>
      </c>
      <c r="V1285" s="153">
        <v>2431</v>
      </c>
      <c r="W1285" s="153">
        <v>0</v>
      </c>
      <c r="X1285" s="151">
        <v>2131</v>
      </c>
      <c r="Y1285" s="154">
        <v>0.0309277052297541</v>
      </c>
      <c r="Z1285" s="154">
        <v>0.0124110239094725</v>
      </c>
      <c r="AA1285" s="154">
        <v>0.0844155844155844</v>
      </c>
      <c r="AB1285" s="155">
        <v>0.779816513761468</v>
      </c>
      <c r="AC1285" s="156">
        <v>-0.0720045605061119</v>
      </c>
      <c r="AD1285" s="157">
        <v>26842</v>
      </c>
      <c r="AE1285" s="158">
        <v>596</v>
      </c>
      <c r="AF1285" s="158">
        <v>0</v>
      </c>
      <c r="AG1285" s="158">
        <v>7977</v>
      </c>
      <c r="AH1285" s="158">
        <v>890</v>
      </c>
      <c r="AI1285" s="158">
        <v>0</v>
      </c>
      <c r="AJ1285" s="155">
        <v>0.0222040086431711</v>
      </c>
      <c r="AK1285" s="155">
        <v>0.111570765952112</v>
      </c>
      <c r="AL1285" s="156">
        <v>-0.0893667573089412</v>
      </c>
    </row>
    <row r="1286" spans="1:38">
      <c r="A1286" s="166" t="s">
        <v>1085</v>
      </c>
      <c r="B1286" s="167" t="s">
        <v>1833</v>
      </c>
      <c r="C1286" s="167" t="s">
        <v>1111</v>
      </c>
      <c r="D1286" s="150">
        <v>3413</v>
      </c>
      <c r="E1286" s="150">
        <v>57</v>
      </c>
      <c r="F1286" s="150">
        <v>39</v>
      </c>
      <c r="G1286" s="150">
        <v>0</v>
      </c>
      <c r="H1286" s="150">
        <v>0</v>
      </c>
      <c r="I1286" s="151">
        <v>3945</v>
      </c>
      <c r="J1286" s="151">
        <v>78</v>
      </c>
      <c r="K1286" s="151">
        <v>78</v>
      </c>
      <c r="L1286" s="151">
        <v>10</v>
      </c>
      <c r="M1286" s="151">
        <v>0</v>
      </c>
      <c r="N1286" s="151">
        <v>2608</v>
      </c>
      <c r="O1286" s="151">
        <v>69</v>
      </c>
      <c r="P1286" s="151">
        <v>68</v>
      </c>
      <c r="Q1286" s="151">
        <v>44</v>
      </c>
      <c r="R1286" s="151">
        <v>0</v>
      </c>
      <c r="S1286" s="152">
        <v>0.015</v>
      </c>
      <c r="T1286" s="153">
        <v>85378</v>
      </c>
      <c r="U1286" s="153">
        <v>1488</v>
      </c>
      <c r="V1286" s="153">
        <v>1469</v>
      </c>
      <c r="W1286" s="153">
        <v>0</v>
      </c>
      <c r="X1286" s="151">
        <v>1319</v>
      </c>
      <c r="Y1286" s="154">
        <v>0.0174283773337394</v>
      </c>
      <c r="Z1286" s="154">
        <v>0.0167008496923528</v>
      </c>
      <c r="AA1286" s="154">
        <v>0.0197718631178707</v>
      </c>
      <c r="AB1286" s="155">
        <v>0.0264570552147239</v>
      </c>
      <c r="AC1286" s="156">
        <v>-0.00307101342551795</v>
      </c>
      <c r="AD1286" s="157">
        <v>22724</v>
      </c>
      <c r="AE1286" s="158">
        <v>430</v>
      </c>
      <c r="AF1286" s="158">
        <v>0</v>
      </c>
      <c r="AG1286" s="158">
        <v>25878</v>
      </c>
      <c r="AH1286" s="158">
        <v>426</v>
      </c>
      <c r="AI1286" s="158">
        <v>0</v>
      </c>
      <c r="AJ1286" s="155">
        <v>0.0189227248723816</v>
      </c>
      <c r="AK1286" s="155">
        <v>0.0164618594945514</v>
      </c>
      <c r="AL1286" s="156">
        <v>0.00246086537783027</v>
      </c>
    </row>
    <row r="1287" spans="1:38">
      <c r="A1287" s="166" t="s">
        <v>1085</v>
      </c>
      <c r="B1287" s="167" t="s">
        <v>1833</v>
      </c>
      <c r="C1287" s="167" t="s">
        <v>1112</v>
      </c>
      <c r="D1287" s="150">
        <v>2800</v>
      </c>
      <c r="E1287" s="150">
        <v>69</v>
      </c>
      <c r="F1287" s="150">
        <v>41</v>
      </c>
      <c r="G1287" s="150">
        <v>0</v>
      </c>
      <c r="H1287" s="150">
        <v>0</v>
      </c>
      <c r="I1287" s="151">
        <v>3346</v>
      </c>
      <c r="J1287" s="151">
        <v>83</v>
      </c>
      <c r="K1287" s="151">
        <v>81</v>
      </c>
      <c r="L1287" s="151">
        <v>0</v>
      </c>
      <c r="M1287" s="151">
        <v>0</v>
      </c>
      <c r="N1287" s="151">
        <v>2053</v>
      </c>
      <c r="O1287" s="151">
        <v>72</v>
      </c>
      <c r="P1287" s="151">
        <v>72</v>
      </c>
      <c r="Q1287" s="151">
        <v>22</v>
      </c>
      <c r="R1287" s="151">
        <v>0</v>
      </c>
      <c r="S1287" s="152">
        <v>0.015</v>
      </c>
      <c r="T1287" s="153">
        <v>70156</v>
      </c>
      <c r="U1287" s="153">
        <v>1851</v>
      </c>
      <c r="V1287" s="153">
        <v>1821</v>
      </c>
      <c r="W1287" s="153">
        <v>0</v>
      </c>
      <c r="X1287" s="151">
        <v>1604</v>
      </c>
      <c r="Y1287" s="154">
        <v>0.0263840583841724</v>
      </c>
      <c r="Z1287" s="154">
        <v>0.0246428571428571</v>
      </c>
      <c r="AA1287" s="154">
        <v>0.0248057381948595</v>
      </c>
      <c r="AB1287" s="155">
        <v>0.0350706283487579</v>
      </c>
      <c r="AC1287" s="156">
        <v>-0.000162881052002389</v>
      </c>
      <c r="AD1287" s="157">
        <v>18658</v>
      </c>
      <c r="AE1287" s="158">
        <v>548</v>
      </c>
      <c r="AF1287" s="158">
        <v>0</v>
      </c>
      <c r="AG1287" s="158">
        <v>21372</v>
      </c>
      <c r="AH1287" s="158">
        <v>539</v>
      </c>
      <c r="AI1287" s="158">
        <v>0</v>
      </c>
      <c r="AJ1287" s="155">
        <v>0.0293707792903848</v>
      </c>
      <c r="AK1287" s="155">
        <v>0.0252199139060453</v>
      </c>
      <c r="AL1287" s="156">
        <v>0.00415086538433953</v>
      </c>
    </row>
    <row r="1288" spans="1:38">
      <c r="A1288" s="166" t="s">
        <v>1085</v>
      </c>
      <c r="B1288" s="167" t="s">
        <v>1833</v>
      </c>
      <c r="C1288" s="167" t="s">
        <v>1113</v>
      </c>
      <c r="D1288" s="150">
        <v>9130</v>
      </c>
      <c r="E1288" s="150">
        <v>190</v>
      </c>
      <c r="F1288" s="150">
        <v>136</v>
      </c>
      <c r="G1288" s="150">
        <v>0</v>
      </c>
      <c r="H1288" s="150">
        <v>0</v>
      </c>
      <c r="I1288" s="151">
        <v>11203</v>
      </c>
      <c r="J1288" s="151">
        <v>208</v>
      </c>
      <c r="K1288" s="151">
        <v>208</v>
      </c>
      <c r="L1288" s="151">
        <v>14</v>
      </c>
      <c r="M1288" s="151">
        <v>0</v>
      </c>
      <c r="N1288" s="151">
        <v>6523</v>
      </c>
      <c r="O1288" s="151">
        <v>143</v>
      </c>
      <c r="P1288" s="151">
        <v>143</v>
      </c>
      <c r="Q1288" s="151">
        <v>81</v>
      </c>
      <c r="R1288" s="151">
        <v>0</v>
      </c>
      <c r="S1288" s="152">
        <v>0.015</v>
      </c>
      <c r="T1288" s="153">
        <v>227826</v>
      </c>
      <c r="U1288" s="153">
        <v>4435</v>
      </c>
      <c r="V1288" s="153">
        <v>4380</v>
      </c>
      <c r="W1288" s="153">
        <v>2</v>
      </c>
      <c r="X1288" s="151">
        <v>3926</v>
      </c>
      <c r="Y1288" s="154">
        <v>0.0194578318541343</v>
      </c>
      <c r="Z1288" s="154">
        <v>0.0208105147864184</v>
      </c>
      <c r="AA1288" s="154">
        <v>0.0185664554137285</v>
      </c>
      <c r="AB1288" s="155">
        <v>0.0219224283305228</v>
      </c>
      <c r="AC1288" s="156">
        <v>0.00224405937268993</v>
      </c>
      <c r="AD1288" s="157">
        <v>62386</v>
      </c>
      <c r="AE1288" s="158">
        <v>1281</v>
      </c>
      <c r="AF1288" s="158">
        <v>1</v>
      </c>
      <c r="AG1288" s="158">
        <v>68669</v>
      </c>
      <c r="AH1288" s="158">
        <v>1237</v>
      </c>
      <c r="AI1288" s="158">
        <v>0</v>
      </c>
      <c r="AJ1288" s="155">
        <v>0.0205174237809765</v>
      </c>
      <c r="AK1288" s="155">
        <v>0.0180139509822482</v>
      </c>
      <c r="AL1288" s="156">
        <v>0.00250347279872833</v>
      </c>
    </row>
    <row r="1289" spans="1:38">
      <c r="A1289" s="166" t="s">
        <v>1085</v>
      </c>
      <c r="B1289" s="167" t="s">
        <v>1833</v>
      </c>
      <c r="C1289" s="167" t="s">
        <v>1114</v>
      </c>
      <c r="D1289" s="150">
        <v>2686</v>
      </c>
      <c r="E1289" s="150">
        <v>30</v>
      </c>
      <c r="F1289" s="150">
        <v>24</v>
      </c>
      <c r="G1289" s="150">
        <v>0</v>
      </c>
      <c r="H1289" s="150">
        <v>0</v>
      </c>
      <c r="I1289" s="151">
        <v>2988</v>
      </c>
      <c r="J1289" s="151">
        <v>27</v>
      </c>
      <c r="K1289" s="151">
        <v>27</v>
      </c>
      <c r="L1289" s="151">
        <v>4</v>
      </c>
      <c r="M1289" s="151">
        <v>0</v>
      </c>
      <c r="N1289" s="151">
        <v>1775</v>
      </c>
      <c r="O1289" s="151">
        <v>27</v>
      </c>
      <c r="P1289" s="151">
        <v>27</v>
      </c>
      <c r="Q1289" s="151">
        <v>19</v>
      </c>
      <c r="R1289" s="151">
        <v>0</v>
      </c>
      <c r="S1289" s="152">
        <v>0.015</v>
      </c>
      <c r="T1289" s="153">
        <v>62676</v>
      </c>
      <c r="U1289" s="153">
        <v>911</v>
      </c>
      <c r="V1289" s="153">
        <v>905</v>
      </c>
      <c r="W1289" s="153">
        <v>1</v>
      </c>
      <c r="X1289" s="151">
        <v>848</v>
      </c>
      <c r="Y1289" s="154">
        <v>0.0145191141744847</v>
      </c>
      <c r="Z1289" s="154">
        <v>0.0111690245718541</v>
      </c>
      <c r="AA1289" s="154">
        <v>0.00903614457831325</v>
      </c>
      <c r="AB1289" s="155">
        <v>0.0152112676056338</v>
      </c>
      <c r="AC1289" s="156">
        <v>0.00213287999354081</v>
      </c>
      <c r="AD1289" s="157">
        <v>17067</v>
      </c>
      <c r="AE1289" s="158">
        <v>219</v>
      </c>
      <c r="AF1289" s="158">
        <v>0</v>
      </c>
      <c r="AG1289" s="158">
        <v>18624</v>
      </c>
      <c r="AH1289" s="158">
        <v>296</v>
      </c>
      <c r="AI1289" s="158">
        <v>0</v>
      </c>
      <c r="AJ1289" s="155">
        <v>0.0128317806292846</v>
      </c>
      <c r="AK1289" s="155">
        <v>0.015893470790378</v>
      </c>
      <c r="AL1289" s="156">
        <v>-0.00306169016109342</v>
      </c>
    </row>
    <row r="1290" spans="1:38">
      <c r="A1290" s="166" t="s">
        <v>1085</v>
      </c>
      <c r="B1290" s="167" t="s">
        <v>1833</v>
      </c>
      <c r="C1290" s="167" t="s">
        <v>1115</v>
      </c>
      <c r="D1290" s="150">
        <v>0</v>
      </c>
      <c r="E1290" s="150">
        <v>0</v>
      </c>
      <c r="F1290" s="150">
        <v>0</v>
      </c>
      <c r="G1290" s="150">
        <v>0</v>
      </c>
      <c r="H1290" s="150">
        <v>0</v>
      </c>
      <c r="I1290" s="151">
        <v>0</v>
      </c>
      <c r="J1290" s="151">
        <v>0</v>
      </c>
      <c r="K1290" s="151">
        <v>0</v>
      </c>
      <c r="L1290" s="151">
        <v>0</v>
      </c>
      <c r="M1290" s="151">
        <v>0</v>
      </c>
      <c r="N1290" s="151">
        <v>0</v>
      </c>
      <c r="O1290" s="151">
        <v>0</v>
      </c>
      <c r="P1290" s="151">
        <v>0</v>
      </c>
      <c r="Q1290" s="151">
        <v>0</v>
      </c>
      <c r="R1290" s="151">
        <v>0</v>
      </c>
      <c r="S1290" s="152">
        <v>0.015</v>
      </c>
      <c r="T1290" s="153">
        <v>0</v>
      </c>
      <c r="U1290" s="153">
        <v>0</v>
      </c>
      <c r="V1290" s="153">
        <v>0</v>
      </c>
      <c r="W1290" s="153">
        <v>0</v>
      </c>
      <c r="X1290" s="151">
        <v>0</v>
      </c>
      <c r="Y1290" s="154">
        <v>0</v>
      </c>
      <c r="Z1290" s="154">
        <v>0</v>
      </c>
      <c r="AA1290" s="154">
        <v>0</v>
      </c>
      <c r="AB1290" s="155">
        <v>0</v>
      </c>
      <c r="AC1290" s="156">
        <v>0</v>
      </c>
      <c r="AD1290" s="157">
        <v>0</v>
      </c>
      <c r="AE1290" s="158">
        <v>0</v>
      </c>
      <c r="AF1290" s="158">
        <v>0</v>
      </c>
      <c r="AG1290" s="158">
        <v>0</v>
      </c>
      <c r="AH1290" s="158">
        <v>0</v>
      </c>
      <c r="AI1290" s="158">
        <v>0</v>
      </c>
      <c r="AJ1290" s="155">
        <v>0</v>
      </c>
      <c r="AK1290" s="155">
        <v>0</v>
      </c>
      <c r="AL1290" s="156">
        <v>0</v>
      </c>
    </row>
    <row r="1291" spans="1:38">
      <c r="A1291" s="166" t="s">
        <v>1085</v>
      </c>
      <c r="B1291" s="167" t="s">
        <v>1833</v>
      </c>
      <c r="C1291" s="167" t="s">
        <v>1116</v>
      </c>
      <c r="D1291" s="150">
        <v>4020</v>
      </c>
      <c r="E1291" s="150">
        <v>50</v>
      </c>
      <c r="F1291" s="150">
        <v>39</v>
      </c>
      <c r="G1291" s="150">
        <v>0</v>
      </c>
      <c r="H1291" s="150">
        <v>0</v>
      </c>
      <c r="I1291" s="151">
        <v>4351</v>
      </c>
      <c r="J1291" s="151">
        <v>60</v>
      </c>
      <c r="K1291" s="151">
        <v>59</v>
      </c>
      <c r="L1291" s="151">
        <v>1</v>
      </c>
      <c r="M1291" s="151">
        <v>0</v>
      </c>
      <c r="N1291" s="151">
        <v>2805</v>
      </c>
      <c r="O1291" s="151">
        <v>48</v>
      </c>
      <c r="P1291" s="151">
        <v>48</v>
      </c>
      <c r="Q1291" s="151">
        <v>16</v>
      </c>
      <c r="R1291" s="151">
        <v>0</v>
      </c>
      <c r="S1291" s="152">
        <v>0.015</v>
      </c>
      <c r="T1291" s="153">
        <v>92835</v>
      </c>
      <c r="U1291" s="153">
        <v>1466</v>
      </c>
      <c r="V1291" s="153">
        <v>1453</v>
      </c>
      <c r="W1291" s="153">
        <v>0</v>
      </c>
      <c r="X1291" s="151">
        <v>1297</v>
      </c>
      <c r="Y1291" s="154">
        <v>0.0157914579630527</v>
      </c>
      <c r="Z1291" s="154">
        <v>0.0124378109452736</v>
      </c>
      <c r="AA1291" s="154">
        <v>0.0137899333486555</v>
      </c>
      <c r="AB1291" s="155">
        <v>0.0171122994652406</v>
      </c>
      <c r="AC1291" s="156">
        <v>-0.00135212240338185</v>
      </c>
      <c r="AD1291" s="157">
        <v>26219</v>
      </c>
      <c r="AE1291" s="158">
        <v>415</v>
      </c>
      <c r="AF1291" s="158">
        <v>0</v>
      </c>
      <c r="AG1291" s="158">
        <v>28879</v>
      </c>
      <c r="AH1291" s="158">
        <v>415</v>
      </c>
      <c r="AI1291" s="158">
        <v>0</v>
      </c>
      <c r="AJ1291" s="155">
        <v>0.0158282161791068</v>
      </c>
      <c r="AK1291" s="155">
        <v>0.0143703036808754</v>
      </c>
      <c r="AL1291" s="156">
        <v>0.00145791249823138</v>
      </c>
    </row>
    <row r="1292" spans="1:38">
      <c r="A1292" s="166" t="s">
        <v>1085</v>
      </c>
      <c r="B1292" s="167" t="s">
        <v>1833</v>
      </c>
      <c r="C1292" s="167" t="s">
        <v>1117</v>
      </c>
      <c r="D1292" s="150">
        <v>3445</v>
      </c>
      <c r="E1292" s="150">
        <v>72</v>
      </c>
      <c r="F1292" s="150">
        <v>47</v>
      </c>
      <c r="G1292" s="150">
        <v>0</v>
      </c>
      <c r="H1292" s="150">
        <v>0</v>
      </c>
      <c r="I1292" s="151">
        <v>4219</v>
      </c>
      <c r="J1292" s="151">
        <v>64</v>
      </c>
      <c r="K1292" s="151">
        <v>64</v>
      </c>
      <c r="L1292" s="151">
        <v>0</v>
      </c>
      <c r="M1292" s="151">
        <v>0</v>
      </c>
      <c r="N1292" s="151">
        <v>2569</v>
      </c>
      <c r="O1292" s="151">
        <v>43</v>
      </c>
      <c r="P1292" s="151">
        <v>43</v>
      </c>
      <c r="Q1292" s="151">
        <v>0</v>
      </c>
      <c r="R1292" s="151">
        <v>0</v>
      </c>
      <c r="S1292" s="152">
        <v>0.015</v>
      </c>
      <c r="T1292" s="153">
        <v>86487</v>
      </c>
      <c r="U1292" s="153">
        <v>1351</v>
      </c>
      <c r="V1292" s="153">
        <v>1326</v>
      </c>
      <c r="W1292" s="153">
        <v>0</v>
      </c>
      <c r="X1292" s="151">
        <v>1096</v>
      </c>
      <c r="Y1292" s="154">
        <v>0.0156208447512343</v>
      </c>
      <c r="Z1292" s="154">
        <v>0.020899854862119</v>
      </c>
      <c r="AA1292" s="154">
        <v>0.0151694714387296</v>
      </c>
      <c r="AB1292" s="155">
        <v>0.0167380303620086</v>
      </c>
      <c r="AC1292" s="156">
        <v>0.00573038342338946</v>
      </c>
      <c r="AD1292" s="157">
        <v>23505</v>
      </c>
      <c r="AE1292" s="158">
        <v>394</v>
      </c>
      <c r="AF1292" s="158">
        <v>0</v>
      </c>
      <c r="AG1292" s="158">
        <v>25946</v>
      </c>
      <c r="AH1292" s="158">
        <v>418</v>
      </c>
      <c r="AI1292" s="158">
        <v>0</v>
      </c>
      <c r="AJ1292" s="155">
        <v>0.0167623909806424</v>
      </c>
      <c r="AK1292" s="155">
        <v>0.0161103831033685</v>
      </c>
      <c r="AL1292" s="156">
        <v>0.000652007877273882</v>
      </c>
    </row>
    <row r="1293" spans="1:38">
      <c r="A1293" s="166" t="s">
        <v>1085</v>
      </c>
      <c r="B1293" s="167" t="s">
        <v>1833</v>
      </c>
      <c r="C1293" s="167" t="s">
        <v>1118</v>
      </c>
      <c r="D1293" s="150">
        <v>5555</v>
      </c>
      <c r="E1293" s="150">
        <v>106</v>
      </c>
      <c r="F1293" s="150">
        <v>83</v>
      </c>
      <c r="G1293" s="150">
        <v>7</v>
      </c>
      <c r="H1293" s="150">
        <v>0</v>
      </c>
      <c r="I1293" s="151">
        <v>6301</v>
      </c>
      <c r="J1293" s="151">
        <v>105</v>
      </c>
      <c r="K1293" s="151">
        <v>105</v>
      </c>
      <c r="L1293" s="151">
        <v>10</v>
      </c>
      <c r="M1293" s="151">
        <v>0</v>
      </c>
      <c r="N1293" s="151">
        <v>4421</v>
      </c>
      <c r="O1293" s="151">
        <v>78</v>
      </c>
      <c r="P1293" s="151">
        <v>78</v>
      </c>
      <c r="Q1293" s="151">
        <v>38</v>
      </c>
      <c r="R1293" s="151">
        <v>0</v>
      </c>
      <c r="S1293" s="152">
        <v>0.015</v>
      </c>
      <c r="T1293" s="153">
        <v>138841</v>
      </c>
      <c r="U1293" s="153">
        <v>2738</v>
      </c>
      <c r="V1293" s="153">
        <v>2715</v>
      </c>
      <c r="W1293" s="153">
        <v>2</v>
      </c>
      <c r="X1293" s="151">
        <v>2472</v>
      </c>
      <c r="Y1293" s="154">
        <v>0.0197059946269474</v>
      </c>
      <c r="Z1293" s="154">
        <v>0.0190819081908191</v>
      </c>
      <c r="AA1293" s="154">
        <v>0.0166640215838756</v>
      </c>
      <c r="AB1293" s="155">
        <v>0.0176430671793712</v>
      </c>
      <c r="AC1293" s="156">
        <v>0.00241788660694351</v>
      </c>
      <c r="AD1293" s="157">
        <v>36915</v>
      </c>
      <c r="AE1293" s="158">
        <v>744</v>
      </c>
      <c r="AF1293" s="158">
        <v>0</v>
      </c>
      <c r="AG1293" s="158">
        <v>41930</v>
      </c>
      <c r="AH1293" s="158">
        <v>778</v>
      </c>
      <c r="AI1293" s="158">
        <v>2</v>
      </c>
      <c r="AJ1293" s="155">
        <v>0.02015440877692</v>
      </c>
      <c r="AK1293" s="155">
        <v>0.0185070355354162</v>
      </c>
      <c r="AL1293" s="156">
        <v>0.00164737324150378</v>
      </c>
    </row>
    <row r="1294" spans="1:38">
      <c r="A1294" s="166" t="s">
        <v>1085</v>
      </c>
      <c r="B1294" s="167" t="s">
        <v>1833</v>
      </c>
      <c r="C1294" s="167" t="s">
        <v>1119</v>
      </c>
      <c r="D1294" s="150">
        <v>4774</v>
      </c>
      <c r="E1294" s="150">
        <v>67</v>
      </c>
      <c r="F1294" s="150">
        <v>52</v>
      </c>
      <c r="G1294" s="150">
        <v>0</v>
      </c>
      <c r="H1294" s="150">
        <v>0</v>
      </c>
      <c r="I1294" s="151">
        <v>5346</v>
      </c>
      <c r="J1294" s="151">
        <v>49</v>
      </c>
      <c r="K1294" s="151">
        <v>49</v>
      </c>
      <c r="L1294" s="151">
        <v>0</v>
      </c>
      <c r="M1294" s="151">
        <v>0</v>
      </c>
      <c r="N1294" s="151">
        <v>3134</v>
      </c>
      <c r="O1294" s="151">
        <v>58</v>
      </c>
      <c r="P1294" s="151">
        <v>58</v>
      </c>
      <c r="Q1294" s="151">
        <v>21</v>
      </c>
      <c r="R1294" s="151">
        <v>0</v>
      </c>
      <c r="S1294" s="152">
        <v>0.015</v>
      </c>
      <c r="T1294" s="153">
        <v>109538</v>
      </c>
      <c r="U1294" s="153">
        <v>1790</v>
      </c>
      <c r="V1294" s="153">
        <v>1775</v>
      </c>
      <c r="W1294" s="153">
        <v>0</v>
      </c>
      <c r="X1294" s="151">
        <v>1621</v>
      </c>
      <c r="Y1294" s="154">
        <v>0.0163413609888806</v>
      </c>
      <c r="Z1294" s="154">
        <v>0.0140343527440302</v>
      </c>
      <c r="AA1294" s="154">
        <v>0.00916573138795361</v>
      </c>
      <c r="AB1294" s="155">
        <v>0.0185067007019783</v>
      </c>
      <c r="AC1294" s="156">
        <v>0.00486862135607655</v>
      </c>
      <c r="AD1294" s="157">
        <v>30131</v>
      </c>
      <c r="AE1294" s="158">
        <v>475</v>
      </c>
      <c r="AF1294" s="158">
        <v>0</v>
      </c>
      <c r="AG1294" s="158">
        <v>33573</v>
      </c>
      <c r="AH1294" s="158">
        <v>529</v>
      </c>
      <c r="AI1294" s="158">
        <v>0</v>
      </c>
      <c r="AJ1294" s="155">
        <v>0.0157644950383326</v>
      </c>
      <c r="AK1294" s="155">
        <v>0.0157567092604176</v>
      </c>
      <c r="AL1294" s="156">
        <v>7.78577791501686e-6</v>
      </c>
    </row>
    <row r="1295" spans="1:38">
      <c r="A1295" s="166" t="s">
        <v>1085</v>
      </c>
      <c r="B1295" s="167" t="s">
        <v>1833</v>
      </c>
      <c r="C1295" s="167" t="s">
        <v>1120</v>
      </c>
      <c r="D1295" s="150">
        <v>1765</v>
      </c>
      <c r="E1295" s="150">
        <v>39</v>
      </c>
      <c r="F1295" s="150">
        <v>27</v>
      </c>
      <c r="G1295" s="150">
        <v>0</v>
      </c>
      <c r="H1295" s="150">
        <v>0</v>
      </c>
      <c r="I1295" s="151">
        <v>2050</v>
      </c>
      <c r="J1295" s="151">
        <v>46</v>
      </c>
      <c r="K1295" s="151">
        <v>46</v>
      </c>
      <c r="L1295" s="151">
        <v>4</v>
      </c>
      <c r="M1295" s="151">
        <v>0</v>
      </c>
      <c r="N1295" s="151">
        <v>1160</v>
      </c>
      <c r="O1295" s="151">
        <v>35</v>
      </c>
      <c r="P1295" s="151">
        <v>35</v>
      </c>
      <c r="Q1295" s="151">
        <v>25</v>
      </c>
      <c r="R1295" s="151">
        <v>0</v>
      </c>
      <c r="S1295" s="152">
        <v>0.015</v>
      </c>
      <c r="T1295" s="153">
        <v>42147</v>
      </c>
      <c r="U1295" s="153">
        <v>951</v>
      </c>
      <c r="V1295" s="153">
        <v>939</v>
      </c>
      <c r="W1295" s="153">
        <v>1</v>
      </c>
      <c r="X1295" s="151">
        <v>845</v>
      </c>
      <c r="Y1295" s="154">
        <v>0.0225401570693051</v>
      </c>
      <c r="Z1295" s="154">
        <v>0.0220963172804533</v>
      </c>
      <c r="AA1295" s="154">
        <v>0.0224390243902439</v>
      </c>
      <c r="AB1295" s="155">
        <v>0.0301724137931034</v>
      </c>
      <c r="AC1295" s="156">
        <v>-0.000342707109790643</v>
      </c>
      <c r="AD1295" s="157">
        <v>11458</v>
      </c>
      <c r="AE1295" s="158">
        <v>290</v>
      </c>
      <c r="AF1295" s="158">
        <v>0</v>
      </c>
      <c r="AG1295" s="158">
        <v>12793</v>
      </c>
      <c r="AH1295" s="158">
        <v>263</v>
      </c>
      <c r="AI1295" s="158">
        <v>0</v>
      </c>
      <c r="AJ1295" s="155">
        <v>0.0253098271949729</v>
      </c>
      <c r="AK1295" s="155">
        <v>0.0205581177206285</v>
      </c>
      <c r="AL1295" s="156">
        <v>0.00475170947434448</v>
      </c>
    </row>
    <row r="1296" spans="1:38">
      <c r="A1296" s="166" t="s">
        <v>1085</v>
      </c>
      <c r="B1296" s="167" t="s">
        <v>1833</v>
      </c>
      <c r="C1296" s="167" t="s">
        <v>1121</v>
      </c>
      <c r="D1296" s="150">
        <v>3132</v>
      </c>
      <c r="E1296" s="150">
        <v>57</v>
      </c>
      <c r="F1296" s="150">
        <v>43</v>
      </c>
      <c r="G1296" s="150">
        <v>0</v>
      </c>
      <c r="H1296" s="150">
        <v>0</v>
      </c>
      <c r="I1296" s="151">
        <v>3316</v>
      </c>
      <c r="J1296" s="151">
        <v>76</v>
      </c>
      <c r="K1296" s="151">
        <v>75</v>
      </c>
      <c r="L1296" s="151">
        <v>1</v>
      </c>
      <c r="M1296" s="151">
        <v>0</v>
      </c>
      <c r="N1296" s="151">
        <v>2209</v>
      </c>
      <c r="O1296" s="151">
        <v>89</v>
      </c>
      <c r="P1296" s="151">
        <v>89</v>
      </c>
      <c r="Q1296" s="151">
        <v>37</v>
      </c>
      <c r="R1296" s="151">
        <v>0</v>
      </c>
      <c r="S1296" s="152">
        <v>0.015</v>
      </c>
      <c r="T1296" s="153">
        <v>73342</v>
      </c>
      <c r="U1296" s="153">
        <v>1769</v>
      </c>
      <c r="V1296" s="153">
        <v>1754</v>
      </c>
      <c r="W1296" s="153">
        <v>2</v>
      </c>
      <c r="X1296" s="151">
        <v>1562</v>
      </c>
      <c r="Y1296" s="154">
        <v>0.0240926072373265</v>
      </c>
      <c r="Z1296" s="154">
        <v>0.0181992337164751</v>
      </c>
      <c r="AA1296" s="154">
        <v>0.02291917973462</v>
      </c>
      <c r="AB1296" s="155">
        <v>0.0402897238569488</v>
      </c>
      <c r="AC1296" s="156">
        <v>-0.00471994601814493</v>
      </c>
      <c r="AD1296" s="157">
        <v>20445</v>
      </c>
      <c r="AE1296" s="158">
        <v>504</v>
      </c>
      <c r="AF1296" s="158">
        <v>1</v>
      </c>
      <c r="AG1296" s="158">
        <v>22104</v>
      </c>
      <c r="AH1296" s="158">
        <v>499</v>
      </c>
      <c r="AI1296" s="158">
        <v>1</v>
      </c>
      <c r="AJ1296" s="155">
        <v>0.0246025923208608</v>
      </c>
      <c r="AK1296" s="155">
        <v>0.0225298588490771</v>
      </c>
      <c r="AL1296" s="156">
        <v>0.00207273347178376</v>
      </c>
    </row>
    <row r="1297" spans="1:38">
      <c r="A1297" s="166" t="s">
        <v>1085</v>
      </c>
      <c r="B1297" s="167" t="s">
        <v>1833</v>
      </c>
      <c r="C1297" s="167" t="s">
        <v>1122</v>
      </c>
      <c r="D1297" s="150">
        <v>3469</v>
      </c>
      <c r="E1297" s="150">
        <v>65</v>
      </c>
      <c r="F1297" s="150">
        <v>50</v>
      </c>
      <c r="G1297" s="150">
        <v>0</v>
      </c>
      <c r="H1297" s="150">
        <v>0</v>
      </c>
      <c r="I1297" s="151">
        <v>3939</v>
      </c>
      <c r="J1297" s="151">
        <v>73</v>
      </c>
      <c r="K1297" s="151">
        <v>73</v>
      </c>
      <c r="L1297" s="151">
        <v>0</v>
      </c>
      <c r="M1297" s="151">
        <v>0</v>
      </c>
      <c r="N1297" s="151">
        <v>2517</v>
      </c>
      <c r="O1297" s="151">
        <v>46</v>
      </c>
      <c r="P1297" s="151">
        <v>46</v>
      </c>
      <c r="Q1297" s="151">
        <v>9</v>
      </c>
      <c r="R1297" s="151">
        <v>0</v>
      </c>
      <c r="S1297" s="152">
        <v>0.015</v>
      </c>
      <c r="T1297" s="153">
        <v>81561</v>
      </c>
      <c r="U1297" s="153">
        <v>1582</v>
      </c>
      <c r="V1297" s="153">
        <v>1567</v>
      </c>
      <c r="W1297" s="153">
        <v>0</v>
      </c>
      <c r="X1297" s="151">
        <v>1375</v>
      </c>
      <c r="Y1297" s="154">
        <v>0.0193965253000821</v>
      </c>
      <c r="Z1297" s="154">
        <v>0.018737388296339</v>
      </c>
      <c r="AA1297" s="154">
        <v>0.0185326224930185</v>
      </c>
      <c r="AB1297" s="155">
        <v>0.0182757250695272</v>
      </c>
      <c r="AC1297" s="156">
        <v>0.000204765803320468</v>
      </c>
      <c r="AD1297" s="157">
        <v>22867</v>
      </c>
      <c r="AE1297" s="158">
        <v>495</v>
      </c>
      <c r="AF1297" s="158">
        <v>0</v>
      </c>
      <c r="AG1297" s="158">
        <v>24469</v>
      </c>
      <c r="AH1297" s="158">
        <v>457</v>
      </c>
      <c r="AI1297" s="158">
        <v>0</v>
      </c>
      <c r="AJ1297" s="155">
        <v>0.0216469147680063</v>
      </c>
      <c r="AK1297" s="155">
        <v>0.0186766929584372</v>
      </c>
      <c r="AL1297" s="156">
        <v>0.00297022180956909</v>
      </c>
    </row>
    <row r="1298" spans="1:38">
      <c r="A1298" s="166" t="s">
        <v>1085</v>
      </c>
      <c r="B1298" s="167" t="s">
        <v>1833</v>
      </c>
      <c r="C1298" s="167" t="s">
        <v>1123</v>
      </c>
      <c r="D1298" s="150">
        <v>3615</v>
      </c>
      <c r="E1298" s="150">
        <v>105</v>
      </c>
      <c r="F1298" s="150">
        <v>81</v>
      </c>
      <c r="G1298" s="150">
        <v>0</v>
      </c>
      <c r="H1298" s="150">
        <v>0</v>
      </c>
      <c r="I1298" s="151">
        <v>3901</v>
      </c>
      <c r="J1298" s="151">
        <v>75</v>
      </c>
      <c r="K1298" s="151">
        <v>75</v>
      </c>
      <c r="L1298" s="151">
        <v>6</v>
      </c>
      <c r="M1298" s="151">
        <v>0</v>
      </c>
      <c r="N1298" s="151">
        <v>2600</v>
      </c>
      <c r="O1298" s="151">
        <v>79</v>
      </c>
      <c r="P1298" s="151">
        <v>79</v>
      </c>
      <c r="Q1298" s="151">
        <v>37</v>
      </c>
      <c r="R1298" s="151">
        <v>0</v>
      </c>
      <c r="S1298" s="152">
        <v>0.015</v>
      </c>
      <c r="T1298" s="153">
        <v>83619</v>
      </c>
      <c r="U1298" s="153">
        <v>2008</v>
      </c>
      <c r="V1298" s="153">
        <v>1984</v>
      </c>
      <c r="W1298" s="153">
        <v>6</v>
      </c>
      <c r="X1298" s="151">
        <v>1743</v>
      </c>
      <c r="Y1298" s="154">
        <v>0.0239419270739904</v>
      </c>
      <c r="Z1298" s="154">
        <v>0.029045643153527</v>
      </c>
      <c r="AA1298" s="154">
        <v>0.0192258395283261</v>
      </c>
      <c r="AB1298" s="155">
        <v>0.0303846153846154</v>
      </c>
      <c r="AC1298" s="156">
        <v>0.0098198036252009</v>
      </c>
      <c r="AD1298" s="157">
        <v>23430</v>
      </c>
      <c r="AE1298" s="158">
        <v>569</v>
      </c>
      <c r="AF1298" s="158">
        <v>0</v>
      </c>
      <c r="AG1298" s="158">
        <v>25775</v>
      </c>
      <c r="AH1298" s="158">
        <v>573</v>
      </c>
      <c r="AI1298" s="158">
        <v>0</v>
      </c>
      <c r="AJ1298" s="155">
        <v>0.0242851045667947</v>
      </c>
      <c r="AK1298" s="155">
        <v>0.0222308438409311</v>
      </c>
      <c r="AL1298" s="156">
        <v>0.00205426072586357</v>
      </c>
    </row>
    <row r="1299" spans="1:38">
      <c r="A1299" s="166" t="s">
        <v>1085</v>
      </c>
      <c r="B1299" s="167" t="s">
        <v>1833</v>
      </c>
      <c r="C1299" s="167" t="s">
        <v>1124</v>
      </c>
      <c r="D1299" s="150">
        <v>2955</v>
      </c>
      <c r="E1299" s="150">
        <v>71</v>
      </c>
      <c r="F1299" s="150">
        <v>58</v>
      </c>
      <c r="G1299" s="150">
        <v>0</v>
      </c>
      <c r="H1299" s="150">
        <v>0</v>
      </c>
      <c r="I1299" s="151">
        <v>3185</v>
      </c>
      <c r="J1299" s="151">
        <v>66</v>
      </c>
      <c r="K1299" s="151">
        <v>66</v>
      </c>
      <c r="L1299" s="151">
        <v>9</v>
      </c>
      <c r="M1299" s="151">
        <v>0</v>
      </c>
      <c r="N1299" s="151">
        <v>2019</v>
      </c>
      <c r="O1299" s="151">
        <v>43</v>
      </c>
      <c r="P1299" s="151">
        <v>43</v>
      </c>
      <c r="Q1299" s="151">
        <v>22</v>
      </c>
      <c r="R1299" s="151">
        <v>0</v>
      </c>
      <c r="S1299" s="152">
        <v>0.015</v>
      </c>
      <c r="T1299" s="153">
        <v>67194</v>
      </c>
      <c r="U1299" s="153">
        <v>1723</v>
      </c>
      <c r="V1299" s="153">
        <v>1710</v>
      </c>
      <c r="W1299" s="153">
        <v>0</v>
      </c>
      <c r="X1299" s="151">
        <v>1541</v>
      </c>
      <c r="Y1299" s="154">
        <v>0.0256421704318838</v>
      </c>
      <c r="Z1299" s="154">
        <v>0.0240270727580372</v>
      </c>
      <c r="AA1299" s="154">
        <v>0.0207221350078493</v>
      </c>
      <c r="AB1299" s="155">
        <v>0.0212976721149084</v>
      </c>
      <c r="AC1299" s="156">
        <v>0.00330493775018793</v>
      </c>
      <c r="AD1299" s="157">
        <v>18858</v>
      </c>
      <c r="AE1299" s="158">
        <v>487</v>
      </c>
      <c r="AF1299" s="158">
        <v>0</v>
      </c>
      <c r="AG1299" s="158">
        <v>20438</v>
      </c>
      <c r="AH1299" s="158">
        <v>495</v>
      </c>
      <c r="AI1299" s="158">
        <v>0</v>
      </c>
      <c r="AJ1299" s="155">
        <v>0.0258245837310425</v>
      </c>
      <c r="AK1299" s="155">
        <v>0.0242195909580194</v>
      </c>
      <c r="AL1299" s="156">
        <v>0.00160499277302315</v>
      </c>
    </row>
    <row r="1300" spans="1:38">
      <c r="A1300" s="166" t="s">
        <v>1085</v>
      </c>
      <c r="B1300" s="167" t="s">
        <v>1833</v>
      </c>
      <c r="C1300" s="167" t="s">
        <v>1125</v>
      </c>
      <c r="D1300" s="150">
        <v>2932</v>
      </c>
      <c r="E1300" s="150">
        <v>37</v>
      </c>
      <c r="F1300" s="150">
        <v>32</v>
      </c>
      <c r="G1300" s="150">
        <v>0</v>
      </c>
      <c r="H1300" s="150">
        <v>0</v>
      </c>
      <c r="I1300" s="151">
        <v>3133</v>
      </c>
      <c r="J1300" s="151">
        <v>50</v>
      </c>
      <c r="K1300" s="151">
        <v>50</v>
      </c>
      <c r="L1300" s="151">
        <v>1</v>
      </c>
      <c r="M1300" s="151">
        <v>0</v>
      </c>
      <c r="N1300" s="151">
        <v>2046</v>
      </c>
      <c r="O1300" s="151">
        <v>2</v>
      </c>
      <c r="P1300" s="151">
        <v>2</v>
      </c>
      <c r="Q1300" s="151">
        <v>1</v>
      </c>
      <c r="R1300" s="151">
        <v>0</v>
      </c>
      <c r="S1300" s="152">
        <v>0.015</v>
      </c>
      <c r="T1300" s="153">
        <v>68492</v>
      </c>
      <c r="U1300" s="153">
        <v>936</v>
      </c>
      <c r="V1300" s="153">
        <v>931</v>
      </c>
      <c r="W1300" s="153">
        <v>0</v>
      </c>
      <c r="X1300" s="151">
        <v>826</v>
      </c>
      <c r="Y1300" s="154">
        <v>0.013665829585937</v>
      </c>
      <c r="Z1300" s="154">
        <v>0.0126193724420191</v>
      </c>
      <c r="AA1300" s="154">
        <v>0.01595914458985</v>
      </c>
      <c r="AB1300" s="155">
        <v>0.000977517106549365</v>
      </c>
      <c r="AC1300" s="156">
        <v>-0.00333977214783088</v>
      </c>
      <c r="AD1300" s="157">
        <v>19206</v>
      </c>
      <c r="AE1300" s="158">
        <v>241</v>
      </c>
      <c r="AF1300" s="158">
        <v>0</v>
      </c>
      <c r="AG1300" s="158">
        <v>20632</v>
      </c>
      <c r="AH1300" s="158">
        <v>284</v>
      </c>
      <c r="AI1300" s="158">
        <v>0</v>
      </c>
      <c r="AJ1300" s="155">
        <v>0.0125481620326981</v>
      </c>
      <c r="AK1300" s="155">
        <v>0.0137650252035673</v>
      </c>
      <c r="AL1300" s="156">
        <v>-0.00121686317086916</v>
      </c>
    </row>
    <row r="1301" spans="1:38">
      <c r="A1301" s="166" t="s">
        <v>1085</v>
      </c>
      <c r="B1301" s="167" t="s">
        <v>1833</v>
      </c>
      <c r="C1301" s="167" t="s">
        <v>1126</v>
      </c>
      <c r="D1301" s="150">
        <v>5039</v>
      </c>
      <c r="E1301" s="150">
        <v>125</v>
      </c>
      <c r="F1301" s="150">
        <v>90</v>
      </c>
      <c r="G1301" s="150">
        <v>0</v>
      </c>
      <c r="H1301" s="150">
        <v>0</v>
      </c>
      <c r="I1301" s="151">
        <v>5473</v>
      </c>
      <c r="J1301" s="151">
        <v>111</v>
      </c>
      <c r="K1301" s="151">
        <v>111</v>
      </c>
      <c r="L1301" s="151">
        <v>1</v>
      </c>
      <c r="M1301" s="151">
        <v>0</v>
      </c>
      <c r="N1301" s="151">
        <v>3620</v>
      </c>
      <c r="O1301" s="151">
        <v>105</v>
      </c>
      <c r="P1301" s="151">
        <v>105</v>
      </c>
      <c r="Q1301" s="151">
        <v>20</v>
      </c>
      <c r="R1301" s="151">
        <v>0</v>
      </c>
      <c r="S1301" s="152">
        <v>0.015</v>
      </c>
      <c r="T1301" s="153">
        <v>119514</v>
      </c>
      <c r="U1301" s="153">
        <v>3431</v>
      </c>
      <c r="V1301" s="153">
        <v>3395</v>
      </c>
      <c r="W1301" s="153">
        <v>0</v>
      </c>
      <c r="X1301" s="151">
        <v>3031</v>
      </c>
      <c r="Y1301" s="154">
        <v>0.0287079337985508</v>
      </c>
      <c r="Z1301" s="154">
        <v>0.0248065092280214</v>
      </c>
      <c r="AA1301" s="154">
        <v>0.020281381326512</v>
      </c>
      <c r="AB1301" s="155">
        <v>0.0290055248618785</v>
      </c>
      <c r="AC1301" s="156">
        <v>0.00452512790150946</v>
      </c>
      <c r="AD1301" s="157">
        <v>33194</v>
      </c>
      <c r="AE1301" s="158">
        <v>903</v>
      </c>
      <c r="AF1301" s="158">
        <v>0</v>
      </c>
      <c r="AG1301" s="158">
        <v>36063</v>
      </c>
      <c r="AH1301" s="158">
        <v>1036</v>
      </c>
      <c r="AI1301" s="158">
        <v>0</v>
      </c>
      <c r="AJ1301" s="155">
        <v>0.0272037115141291</v>
      </c>
      <c r="AK1301" s="155">
        <v>0.0287275046446496</v>
      </c>
      <c r="AL1301" s="156">
        <v>-0.00152379313052058</v>
      </c>
    </row>
    <row r="1302" spans="1:38">
      <c r="A1302" s="166" t="s">
        <v>1085</v>
      </c>
      <c r="B1302" s="167" t="s">
        <v>1833</v>
      </c>
      <c r="C1302" s="167" t="s">
        <v>1127</v>
      </c>
      <c r="D1302" s="150">
        <v>4621</v>
      </c>
      <c r="E1302" s="150">
        <v>114</v>
      </c>
      <c r="F1302" s="150">
        <v>82</v>
      </c>
      <c r="G1302" s="150">
        <v>0</v>
      </c>
      <c r="H1302" s="150">
        <v>0</v>
      </c>
      <c r="I1302" s="151">
        <v>5013</v>
      </c>
      <c r="J1302" s="151">
        <v>79</v>
      </c>
      <c r="K1302" s="151">
        <v>76</v>
      </c>
      <c r="L1302" s="151">
        <v>4</v>
      </c>
      <c r="M1302" s="151">
        <v>0</v>
      </c>
      <c r="N1302" s="151">
        <v>3280</v>
      </c>
      <c r="O1302" s="151">
        <v>77</v>
      </c>
      <c r="P1302" s="151">
        <v>77</v>
      </c>
      <c r="Q1302" s="151">
        <v>28</v>
      </c>
      <c r="R1302" s="151">
        <v>0</v>
      </c>
      <c r="S1302" s="152">
        <v>0.015</v>
      </c>
      <c r="T1302" s="153">
        <v>107161</v>
      </c>
      <c r="U1302" s="153">
        <v>2058</v>
      </c>
      <c r="V1302" s="153">
        <v>2023</v>
      </c>
      <c r="W1302" s="153">
        <v>1</v>
      </c>
      <c r="X1302" s="151">
        <v>1775</v>
      </c>
      <c r="Y1302" s="154">
        <v>0.0191954162428495</v>
      </c>
      <c r="Z1302" s="154">
        <v>0.0246699848517637</v>
      </c>
      <c r="AA1302" s="154">
        <v>0.0157590265310193</v>
      </c>
      <c r="AB1302" s="155">
        <v>0.0234756097560976</v>
      </c>
      <c r="AC1302" s="156">
        <v>0.00891095832074434</v>
      </c>
      <c r="AD1302" s="157">
        <v>30477</v>
      </c>
      <c r="AE1302" s="158">
        <v>633</v>
      </c>
      <c r="AF1302" s="158">
        <v>0</v>
      </c>
      <c r="AG1302" s="158">
        <v>32572</v>
      </c>
      <c r="AH1302" s="158">
        <v>609</v>
      </c>
      <c r="AI1302" s="158">
        <v>1</v>
      </c>
      <c r="AJ1302" s="155">
        <v>0.0207697608032287</v>
      </c>
      <c r="AK1302" s="155">
        <v>0.0186663391870318</v>
      </c>
      <c r="AL1302" s="156">
        <v>0.00210342161619686</v>
      </c>
    </row>
    <row r="1303" spans="1:38">
      <c r="A1303" s="166" t="s">
        <v>1085</v>
      </c>
      <c r="B1303" s="167" t="s">
        <v>1833</v>
      </c>
      <c r="C1303" s="167" t="s">
        <v>1128</v>
      </c>
      <c r="D1303" s="150">
        <v>2346</v>
      </c>
      <c r="E1303" s="150">
        <v>32</v>
      </c>
      <c r="F1303" s="150">
        <v>24</v>
      </c>
      <c r="G1303" s="150">
        <v>0</v>
      </c>
      <c r="H1303" s="150">
        <v>0</v>
      </c>
      <c r="I1303" s="151">
        <v>2382</v>
      </c>
      <c r="J1303" s="151">
        <v>13</v>
      </c>
      <c r="K1303" s="151">
        <v>13</v>
      </c>
      <c r="L1303" s="151">
        <v>0</v>
      </c>
      <c r="M1303" s="151">
        <v>0</v>
      </c>
      <c r="N1303" s="151">
        <v>1711</v>
      </c>
      <c r="O1303" s="151">
        <v>28</v>
      </c>
      <c r="P1303" s="151">
        <v>28</v>
      </c>
      <c r="Q1303" s="151">
        <v>14</v>
      </c>
      <c r="R1303" s="151">
        <v>0</v>
      </c>
      <c r="S1303" s="152">
        <v>0.015</v>
      </c>
      <c r="T1303" s="153">
        <v>54620</v>
      </c>
      <c r="U1303" s="153">
        <v>645</v>
      </c>
      <c r="V1303" s="153">
        <v>637</v>
      </c>
      <c r="W1303" s="153">
        <v>0</v>
      </c>
      <c r="X1303" s="151">
        <v>580</v>
      </c>
      <c r="Y1303" s="154">
        <v>0.0118088612229952</v>
      </c>
      <c r="Z1303" s="154">
        <v>0.0136402387041773</v>
      </c>
      <c r="AA1303" s="154">
        <v>0.0054575986565911</v>
      </c>
      <c r="AB1303" s="155">
        <v>0.016364699006429</v>
      </c>
      <c r="AC1303" s="156">
        <v>0.00818264004758622</v>
      </c>
      <c r="AD1303" s="157">
        <v>15207</v>
      </c>
      <c r="AE1303" s="158">
        <v>192</v>
      </c>
      <c r="AF1303" s="158">
        <v>0</v>
      </c>
      <c r="AG1303" s="158">
        <v>16752</v>
      </c>
      <c r="AH1303" s="158">
        <v>183</v>
      </c>
      <c r="AI1303" s="158">
        <v>0</v>
      </c>
      <c r="AJ1303" s="155">
        <v>0.012625764450582</v>
      </c>
      <c r="AK1303" s="155">
        <v>0.0109240687679083</v>
      </c>
      <c r="AL1303" s="156">
        <v>0.00170169568267366</v>
      </c>
    </row>
    <row r="1304" spans="1:38">
      <c r="A1304" s="166" t="s">
        <v>1085</v>
      </c>
      <c r="B1304" s="167" t="s">
        <v>1833</v>
      </c>
      <c r="C1304" s="167" t="s">
        <v>1129</v>
      </c>
      <c r="D1304" s="150">
        <v>5002</v>
      </c>
      <c r="E1304" s="150">
        <v>74</v>
      </c>
      <c r="F1304" s="150">
        <v>49</v>
      </c>
      <c r="G1304" s="150">
        <v>0</v>
      </c>
      <c r="H1304" s="150">
        <v>0</v>
      </c>
      <c r="I1304" s="151">
        <v>5302</v>
      </c>
      <c r="J1304" s="151">
        <v>81</v>
      </c>
      <c r="K1304" s="151">
        <v>81</v>
      </c>
      <c r="L1304" s="151">
        <v>3</v>
      </c>
      <c r="M1304" s="151">
        <v>0</v>
      </c>
      <c r="N1304" s="151">
        <v>3375</v>
      </c>
      <c r="O1304" s="151">
        <v>64</v>
      </c>
      <c r="P1304" s="151">
        <v>64</v>
      </c>
      <c r="Q1304" s="151">
        <v>25</v>
      </c>
      <c r="R1304" s="151">
        <v>0</v>
      </c>
      <c r="S1304" s="152">
        <v>0.015</v>
      </c>
      <c r="T1304" s="153">
        <v>106806</v>
      </c>
      <c r="U1304" s="153">
        <v>1774</v>
      </c>
      <c r="V1304" s="153">
        <v>1748</v>
      </c>
      <c r="W1304" s="153">
        <v>1</v>
      </c>
      <c r="X1304" s="151">
        <v>1534</v>
      </c>
      <c r="Y1304" s="154">
        <v>0.0166001910005056</v>
      </c>
      <c r="Z1304" s="154">
        <v>0.0147940823670532</v>
      </c>
      <c r="AA1304" s="154">
        <v>0.0152772538664655</v>
      </c>
      <c r="AB1304" s="155">
        <v>0.018962962962963</v>
      </c>
      <c r="AC1304" s="156">
        <v>-0.000483171499412306</v>
      </c>
      <c r="AD1304" s="157">
        <v>31101</v>
      </c>
      <c r="AE1304" s="158">
        <v>511</v>
      </c>
      <c r="AF1304" s="158">
        <v>1</v>
      </c>
      <c r="AG1304" s="158">
        <v>32355</v>
      </c>
      <c r="AH1304" s="158">
        <v>507</v>
      </c>
      <c r="AI1304" s="158">
        <v>0</v>
      </c>
      <c r="AJ1304" s="155">
        <v>0.016398186553487</v>
      </c>
      <c r="AK1304" s="155">
        <v>0.0156699119146963</v>
      </c>
      <c r="AL1304" s="156">
        <v>0.000728274638790688</v>
      </c>
    </row>
    <row r="1305" spans="1:38">
      <c r="A1305" s="166" t="s">
        <v>1085</v>
      </c>
      <c r="B1305" s="167" t="s">
        <v>1833</v>
      </c>
      <c r="C1305" s="167" t="s">
        <v>1130</v>
      </c>
      <c r="D1305" s="150">
        <v>3550</v>
      </c>
      <c r="E1305" s="150">
        <v>59</v>
      </c>
      <c r="F1305" s="150">
        <v>46</v>
      </c>
      <c r="G1305" s="150">
        <v>0</v>
      </c>
      <c r="H1305" s="150">
        <v>0</v>
      </c>
      <c r="I1305" s="151">
        <v>3741</v>
      </c>
      <c r="J1305" s="151">
        <v>67</v>
      </c>
      <c r="K1305" s="151">
        <v>67</v>
      </c>
      <c r="L1305" s="151">
        <v>4</v>
      </c>
      <c r="M1305" s="151">
        <v>0</v>
      </c>
      <c r="N1305" s="151">
        <v>2445</v>
      </c>
      <c r="O1305" s="151">
        <v>57</v>
      </c>
      <c r="P1305" s="151">
        <v>57</v>
      </c>
      <c r="Q1305" s="151">
        <v>18</v>
      </c>
      <c r="R1305" s="151">
        <v>0</v>
      </c>
      <c r="S1305" s="152">
        <v>0.015</v>
      </c>
      <c r="T1305" s="153">
        <v>83761</v>
      </c>
      <c r="U1305" s="153">
        <v>1823</v>
      </c>
      <c r="V1305" s="153">
        <v>1808</v>
      </c>
      <c r="W1305" s="153">
        <v>1</v>
      </c>
      <c r="X1305" s="151">
        <v>1628</v>
      </c>
      <c r="Y1305" s="154">
        <v>0.0217523668533088</v>
      </c>
      <c r="Z1305" s="154">
        <v>0.0166197183098592</v>
      </c>
      <c r="AA1305" s="154">
        <v>0.0179096498262497</v>
      </c>
      <c r="AB1305" s="155">
        <v>0.0233128834355828</v>
      </c>
      <c r="AC1305" s="156">
        <v>-0.00128993151639051</v>
      </c>
      <c r="AD1305" s="157">
        <v>22829</v>
      </c>
      <c r="AE1305" s="158">
        <v>425</v>
      </c>
      <c r="AF1305" s="158">
        <v>0</v>
      </c>
      <c r="AG1305" s="158">
        <v>25354</v>
      </c>
      <c r="AH1305" s="158">
        <v>547</v>
      </c>
      <c r="AI1305" s="158">
        <v>0</v>
      </c>
      <c r="AJ1305" s="155">
        <v>0.0186166717771256</v>
      </c>
      <c r="AK1305" s="155">
        <v>0.0215745050090715</v>
      </c>
      <c r="AL1305" s="156">
        <v>-0.00295783323194596</v>
      </c>
    </row>
    <row r="1306" spans="1:38">
      <c r="A1306" s="166" t="s">
        <v>1085</v>
      </c>
      <c r="B1306" s="167" t="s">
        <v>1833</v>
      </c>
      <c r="C1306" s="167" t="s">
        <v>1131</v>
      </c>
      <c r="D1306" s="150">
        <v>3412</v>
      </c>
      <c r="E1306" s="150">
        <v>83</v>
      </c>
      <c r="F1306" s="150">
        <v>58</v>
      </c>
      <c r="G1306" s="150">
        <v>0</v>
      </c>
      <c r="H1306" s="150">
        <v>0</v>
      </c>
      <c r="I1306" s="151">
        <v>3839</v>
      </c>
      <c r="J1306" s="151">
        <v>60</v>
      </c>
      <c r="K1306" s="151">
        <v>60</v>
      </c>
      <c r="L1306" s="151">
        <v>3</v>
      </c>
      <c r="M1306" s="151">
        <v>0</v>
      </c>
      <c r="N1306" s="151">
        <v>2453</v>
      </c>
      <c r="O1306" s="151">
        <v>39</v>
      </c>
      <c r="P1306" s="151">
        <v>39</v>
      </c>
      <c r="Q1306" s="151">
        <v>4</v>
      </c>
      <c r="R1306" s="151">
        <v>0</v>
      </c>
      <c r="S1306" s="152">
        <v>0.015</v>
      </c>
      <c r="T1306" s="153">
        <v>81356</v>
      </c>
      <c r="U1306" s="153">
        <v>1393</v>
      </c>
      <c r="V1306" s="153">
        <v>1367</v>
      </c>
      <c r="W1306" s="153">
        <v>2</v>
      </c>
      <c r="X1306" s="151">
        <v>1162</v>
      </c>
      <c r="Y1306" s="154">
        <v>0.0170976940852549</v>
      </c>
      <c r="Z1306" s="154">
        <v>0.0243259085580305</v>
      </c>
      <c r="AA1306" s="154">
        <v>0.0156290700703308</v>
      </c>
      <c r="AB1306" s="155">
        <v>0.0158988993069711</v>
      </c>
      <c r="AC1306" s="156">
        <v>0.00869683848769966</v>
      </c>
      <c r="AD1306" s="157">
        <v>22285</v>
      </c>
      <c r="AE1306" s="158">
        <v>399</v>
      </c>
      <c r="AF1306" s="158">
        <v>0</v>
      </c>
      <c r="AG1306" s="158">
        <v>25288</v>
      </c>
      <c r="AH1306" s="158">
        <v>435</v>
      </c>
      <c r="AI1306" s="158">
        <v>1</v>
      </c>
      <c r="AJ1306" s="155">
        <v>0.017904420013462</v>
      </c>
      <c r="AK1306" s="155">
        <v>0.0171622904144258</v>
      </c>
      <c r="AL1306" s="156">
        <v>0.000742129599036155</v>
      </c>
    </row>
    <row r="1307" spans="1:38">
      <c r="A1307" s="166" t="s">
        <v>1085</v>
      </c>
      <c r="B1307" s="167" t="s">
        <v>1833</v>
      </c>
      <c r="C1307" s="167" t="s">
        <v>1132</v>
      </c>
      <c r="D1307" s="150">
        <v>2413</v>
      </c>
      <c r="E1307" s="150">
        <v>65</v>
      </c>
      <c r="F1307" s="150">
        <v>49</v>
      </c>
      <c r="G1307" s="150">
        <v>0</v>
      </c>
      <c r="H1307" s="150">
        <v>0</v>
      </c>
      <c r="I1307" s="151">
        <v>2487</v>
      </c>
      <c r="J1307" s="151">
        <v>53</v>
      </c>
      <c r="K1307" s="151">
        <v>53</v>
      </c>
      <c r="L1307" s="151">
        <v>0</v>
      </c>
      <c r="M1307" s="151">
        <v>0</v>
      </c>
      <c r="N1307" s="151">
        <v>1656</v>
      </c>
      <c r="O1307" s="151">
        <v>47</v>
      </c>
      <c r="P1307" s="151">
        <v>47</v>
      </c>
      <c r="Q1307" s="151">
        <v>10</v>
      </c>
      <c r="R1307" s="151">
        <v>0</v>
      </c>
      <c r="S1307" s="152">
        <v>0.015</v>
      </c>
      <c r="T1307" s="153">
        <v>55462</v>
      </c>
      <c r="U1307" s="153">
        <v>1313</v>
      </c>
      <c r="V1307" s="153">
        <v>1297</v>
      </c>
      <c r="W1307" s="153">
        <v>0</v>
      </c>
      <c r="X1307" s="151">
        <v>1139</v>
      </c>
      <c r="Y1307" s="154">
        <v>0.0236738667916772</v>
      </c>
      <c r="Z1307" s="154">
        <v>0.0269374222958972</v>
      </c>
      <c r="AA1307" s="154">
        <v>0.0213108162444713</v>
      </c>
      <c r="AB1307" s="155">
        <v>0.0283816425120773</v>
      </c>
      <c r="AC1307" s="156">
        <v>0.00562660605142597</v>
      </c>
      <c r="AD1307" s="157">
        <v>15327</v>
      </c>
      <c r="AE1307" s="158">
        <v>374</v>
      </c>
      <c r="AF1307" s="158">
        <v>0</v>
      </c>
      <c r="AG1307" s="158">
        <v>17088</v>
      </c>
      <c r="AH1307" s="158">
        <v>411</v>
      </c>
      <c r="AI1307" s="158">
        <v>0</v>
      </c>
      <c r="AJ1307" s="155">
        <v>0.0244013831800091</v>
      </c>
      <c r="AK1307" s="155">
        <v>0.0240519662921348</v>
      </c>
      <c r="AL1307" s="156">
        <v>0.000349416887874304</v>
      </c>
    </row>
    <row r="1308" spans="1:38">
      <c r="A1308" s="166" t="s">
        <v>1085</v>
      </c>
      <c r="B1308" s="167" t="s">
        <v>1834</v>
      </c>
      <c r="C1308" s="167" t="s">
        <v>1133</v>
      </c>
      <c r="D1308" s="150">
        <v>2499</v>
      </c>
      <c r="E1308" s="150">
        <v>56</v>
      </c>
      <c r="F1308" s="150">
        <v>38</v>
      </c>
      <c r="G1308" s="150">
        <v>0</v>
      </c>
      <c r="H1308" s="150">
        <v>0</v>
      </c>
      <c r="I1308" s="151">
        <v>2288</v>
      </c>
      <c r="J1308" s="151">
        <v>72</v>
      </c>
      <c r="K1308" s="151">
        <v>72</v>
      </c>
      <c r="L1308" s="151">
        <v>0</v>
      </c>
      <c r="M1308" s="151">
        <v>0</v>
      </c>
      <c r="N1308" s="151">
        <v>1540</v>
      </c>
      <c r="O1308" s="151">
        <v>49</v>
      </c>
      <c r="P1308" s="151">
        <v>49</v>
      </c>
      <c r="Q1308" s="151">
        <v>6</v>
      </c>
      <c r="R1308" s="151">
        <v>0</v>
      </c>
      <c r="S1308" s="152">
        <v>0.015</v>
      </c>
      <c r="T1308" s="153">
        <v>58987</v>
      </c>
      <c r="U1308" s="153">
        <v>1509</v>
      </c>
      <c r="V1308" s="153">
        <v>1491</v>
      </c>
      <c r="W1308" s="153">
        <v>0</v>
      </c>
      <c r="X1308" s="151">
        <v>1315</v>
      </c>
      <c r="Y1308" s="154">
        <v>0.025581907878007</v>
      </c>
      <c r="Z1308" s="154">
        <v>0.0224089635854342</v>
      </c>
      <c r="AA1308" s="154">
        <v>0.0314685314685315</v>
      </c>
      <c r="AB1308" s="155">
        <v>0.0318181818181818</v>
      </c>
      <c r="AC1308" s="156">
        <v>-0.0090595678830973</v>
      </c>
      <c r="AD1308" s="157">
        <v>16011</v>
      </c>
      <c r="AE1308" s="158">
        <v>437</v>
      </c>
      <c r="AF1308" s="158">
        <v>0</v>
      </c>
      <c r="AG1308" s="158">
        <v>18282</v>
      </c>
      <c r="AH1308" s="158">
        <v>436</v>
      </c>
      <c r="AI1308" s="158">
        <v>0</v>
      </c>
      <c r="AJ1308" s="155">
        <v>0.0272937355568047</v>
      </c>
      <c r="AK1308" s="155">
        <v>0.0238485942457062</v>
      </c>
      <c r="AL1308" s="156">
        <v>0.00344514131109854</v>
      </c>
    </row>
    <row r="1309" spans="1:38">
      <c r="A1309" s="166" t="s">
        <v>1085</v>
      </c>
      <c r="B1309" s="167" t="s">
        <v>1834</v>
      </c>
      <c r="C1309" s="167" t="s">
        <v>1134</v>
      </c>
      <c r="D1309" s="150">
        <v>4223</v>
      </c>
      <c r="E1309" s="150">
        <v>83</v>
      </c>
      <c r="F1309" s="150">
        <v>61</v>
      </c>
      <c r="G1309" s="150">
        <v>0</v>
      </c>
      <c r="H1309" s="150">
        <v>0</v>
      </c>
      <c r="I1309" s="151">
        <v>3835</v>
      </c>
      <c r="J1309" s="151">
        <v>102</v>
      </c>
      <c r="K1309" s="151">
        <v>102</v>
      </c>
      <c r="L1309" s="151">
        <v>4</v>
      </c>
      <c r="M1309" s="151">
        <v>0</v>
      </c>
      <c r="N1309" s="151">
        <v>2699</v>
      </c>
      <c r="O1309" s="151">
        <v>48</v>
      </c>
      <c r="P1309" s="151">
        <v>48</v>
      </c>
      <c r="Q1309" s="151">
        <v>16</v>
      </c>
      <c r="R1309" s="151">
        <v>0</v>
      </c>
      <c r="S1309" s="152">
        <v>0.015</v>
      </c>
      <c r="T1309" s="153">
        <v>98644</v>
      </c>
      <c r="U1309" s="153">
        <v>2285</v>
      </c>
      <c r="V1309" s="153">
        <v>2263</v>
      </c>
      <c r="W1309" s="153">
        <v>1</v>
      </c>
      <c r="X1309" s="151">
        <v>2025</v>
      </c>
      <c r="Y1309" s="154">
        <v>0.0231539678034143</v>
      </c>
      <c r="Z1309" s="154">
        <v>0.019654274212645</v>
      </c>
      <c r="AA1309" s="154">
        <v>0.0265971316818774</v>
      </c>
      <c r="AB1309" s="155">
        <v>0.0177843645794739</v>
      </c>
      <c r="AC1309" s="156">
        <v>-0.0069428574692324</v>
      </c>
      <c r="AD1309" s="157">
        <v>26721</v>
      </c>
      <c r="AE1309" s="158">
        <v>572</v>
      </c>
      <c r="AF1309" s="158">
        <v>0</v>
      </c>
      <c r="AG1309" s="158">
        <v>30122</v>
      </c>
      <c r="AH1309" s="158">
        <v>694</v>
      </c>
      <c r="AI1309" s="158">
        <v>1</v>
      </c>
      <c r="AJ1309" s="155">
        <v>0.0214063844915984</v>
      </c>
      <c r="AK1309" s="155">
        <v>0.0230064404754</v>
      </c>
      <c r="AL1309" s="156">
        <v>-0.00160005598380167</v>
      </c>
    </row>
    <row r="1310" spans="1:38">
      <c r="A1310" s="166" t="s">
        <v>1085</v>
      </c>
      <c r="B1310" s="167" t="s">
        <v>1834</v>
      </c>
      <c r="C1310" s="167" t="s">
        <v>1135</v>
      </c>
      <c r="D1310" s="150">
        <v>6645</v>
      </c>
      <c r="E1310" s="150">
        <v>196</v>
      </c>
      <c r="F1310" s="150">
        <v>151</v>
      </c>
      <c r="G1310" s="150">
        <v>0</v>
      </c>
      <c r="H1310" s="150">
        <v>0</v>
      </c>
      <c r="I1310" s="151">
        <v>5047</v>
      </c>
      <c r="J1310" s="151">
        <v>165</v>
      </c>
      <c r="K1310" s="151">
        <v>165</v>
      </c>
      <c r="L1310" s="151">
        <v>11</v>
      </c>
      <c r="M1310" s="151">
        <v>0</v>
      </c>
      <c r="N1310" s="151">
        <v>3882</v>
      </c>
      <c r="O1310" s="151">
        <v>117</v>
      </c>
      <c r="P1310" s="151">
        <v>117</v>
      </c>
      <c r="Q1310" s="151">
        <v>40</v>
      </c>
      <c r="R1310" s="151">
        <v>0</v>
      </c>
      <c r="S1310" s="152">
        <v>0.015</v>
      </c>
      <c r="T1310" s="153">
        <v>136654</v>
      </c>
      <c r="U1310" s="153">
        <v>4253</v>
      </c>
      <c r="V1310" s="153">
        <v>4208</v>
      </c>
      <c r="W1310" s="153">
        <v>0</v>
      </c>
      <c r="X1310" s="151">
        <v>3747</v>
      </c>
      <c r="Y1310" s="154">
        <v>0.031122396709939</v>
      </c>
      <c r="Z1310" s="154">
        <v>0.0294958615500376</v>
      </c>
      <c r="AA1310" s="154">
        <v>0.0326926887259758</v>
      </c>
      <c r="AB1310" s="155">
        <v>0.0301391035548686</v>
      </c>
      <c r="AC1310" s="156">
        <v>-0.0031968271759382</v>
      </c>
      <c r="AD1310" s="157">
        <v>38240</v>
      </c>
      <c r="AE1310" s="158">
        <v>1261</v>
      </c>
      <c r="AF1310" s="158">
        <v>0</v>
      </c>
      <c r="AG1310" s="158">
        <v>41591</v>
      </c>
      <c r="AH1310" s="158">
        <v>1276</v>
      </c>
      <c r="AI1310" s="158">
        <v>0</v>
      </c>
      <c r="AJ1310" s="155">
        <v>0.0329759414225941</v>
      </c>
      <c r="AK1310" s="155">
        <v>0.0306797143612801</v>
      </c>
      <c r="AL1310" s="156">
        <v>0.00229622706131406</v>
      </c>
    </row>
    <row r="1311" spans="1:38">
      <c r="A1311" s="166" t="s">
        <v>1085</v>
      </c>
      <c r="B1311" s="167" t="s">
        <v>1834</v>
      </c>
      <c r="C1311" s="167" t="s">
        <v>1136</v>
      </c>
      <c r="D1311" s="150">
        <v>7441</v>
      </c>
      <c r="E1311" s="150">
        <v>258</v>
      </c>
      <c r="F1311" s="150">
        <v>207</v>
      </c>
      <c r="G1311" s="150">
        <v>1</v>
      </c>
      <c r="H1311" s="150">
        <v>0</v>
      </c>
      <c r="I1311" s="151">
        <v>5561</v>
      </c>
      <c r="J1311" s="151">
        <v>263</v>
      </c>
      <c r="K1311" s="151">
        <v>263</v>
      </c>
      <c r="L1311" s="151">
        <v>1</v>
      </c>
      <c r="M1311" s="151">
        <v>0</v>
      </c>
      <c r="N1311" s="151">
        <v>4170</v>
      </c>
      <c r="O1311" s="151">
        <v>276</v>
      </c>
      <c r="P1311" s="151">
        <v>275</v>
      </c>
      <c r="Q1311" s="151">
        <v>55</v>
      </c>
      <c r="R1311" s="151">
        <v>0</v>
      </c>
      <c r="S1311" s="152">
        <v>0.015</v>
      </c>
      <c r="T1311" s="153">
        <v>148613</v>
      </c>
      <c r="U1311" s="153">
        <v>8066</v>
      </c>
      <c r="V1311" s="153">
        <v>8014</v>
      </c>
      <c r="W1311" s="153">
        <v>1</v>
      </c>
      <c r="X1311" s="151">
        <v>7131</v>
      </c>
      <c r="Y1311" s="154">
        <v>0.0542684691110468</v>
      </c>
      <c r="Z1311" s="154">
        <v>0.0346727590377637</v>
      </c>
      <c r="AA1311" s="154">
        <v>0.0472936522208236</v>
      </c>
      <c r="AB1311" s="155">
        <v>0.0661870503597122</v>
      </c>
      <c r="AC1311" s="156">
        <v>-0.0126208931830599</v>
      </c>
      <c r="AD1311" s="157">
        <v>42035</v>
      </c>
      <c r="AE1311" s="158">
        <v>2282</v>
      </c>
      <c r="AF1311" s="158">
        <v>0</v>
      </c>
      <c r="AG1311" s="158">
        <v>44702</v>
      </c>
      <c r="AH1311" s="158">
        <v>2303</v>
      </c>
      <c r="AI1311" s="158">
        <v>0</v>
      </c>
      <c r="AJ1311" s="155">
        <v>0.0542880932556203</v>
      </c>
      <c r="AK1311" s="155">
        <v>0.0515189476980896</v>
      </c>
      <c r="AL1311" s="156">
        <v>0.00276914555753075</v>
      </c>
    </row>
    <row r="1312" spans="1:38">
      <c r="A1312" s="166" t="s">
        <v>1085</v>
      </c>
      <c r="B1312" s="167" t="s">
        <v>1834</v>
      </c>
      <c r="C1312" s="167" t="s">
        <v>1137</v>
      </c>
      <c r="D1312" s="150">
        <v>4701</v>
      </c>
      <c r="E1312" s="150">
        <v>127</v>
      </c>
      <c r="F1312" s="150">
        <v>92</v>
      </c>
      <c r="G1312" s="150">
        <v>0</v>
      </c>
      <c r="H1312" s="150">
        <v>0</v>
      </c>
      <c r="I1312" s="151">
        <v>3473</v>
      </c>
      <c r="J1312" s="151">
        <v>154</v>
      </c>
      <c r="K1312" s="151">
        <v>152</v>
      </c>
      <c r="L1312" s="151">
        <v>0</v>
      </c>
      <c r="M1312" s="151">
        <v>0</v>
      </c>
      <c r="N1312" s="151">
        <v>2854</v>
      </c>
      <c r="O1312" s="151">
        <v>123</v>
      </c>
      <c r="P1312" s="151">
        <v>123</v>
      </c>
      <c r="Q1312" s="151">
        <v>32</v>
      </c>
      <c r="R1312" s="151">
        <v>0</v>
      </c>
      <c r="S1312" s="152">
        <v>0.015</v>
      </c>
      <c r="T1312" s="153">
        <v>106025</v>
      </c>
      <c r="U1312" s="153">
        <v>3512</v>
      </c>
      <c r="V1312" s="153">
        <v>3475</v>
      </c>
      <c r="W1312" s="153">
        <v>0</v>
      </c>
      <c r="X1312" s="151">
        <v>3054</v>
      </c>
      <c r="Y1312" s="154">
        <v>0.0331242631454846</v>
      </c>
      <c r="Z1312" s="154">
        <v>0.0270155286109338</v>
      </c>
      <c r="AA1312" s="154">
        <v>0.0443420673769076</v>
      </c>
      <c r="AB1312" s="155">
        <v>0.0430974071478626</v>
      </c>
      <c r="AC1312" s="156">
        <v>-0.0173265387659737</v>
      </c>
      <c r="AD1312" s="157">
        <v>28673</v>
      </c>
      <c r="AE1312" s="158">
        <v>937</v>
      </c>
      <c r="AF1312" s="158">
        <v>0</v>
      </c>
      <c r="AG1312" s="158">
        <v>32219</v>
      </c>
      <c r="AH1312" s="158">
        <v>1046</v>
      </c>
      <c r="AI1312" s="158">
        <v>0</v>
      </c>
      <c r="AJ1312" s="155">
        <v>0.0326788267708297</v>
      </c>
      <c r="AK1312" s="155">
        <v>0.0324653154970669</v>
      </c>
      <c r="AL1312" s="156">
        <v>0.000213511273762755</v>
      </c>
    </row>
    <row r="1313" spans="1:38">
      <c r="A1313" s="166" t="s">
        <v>1085</v>
      </c>
      <c r="B1313" s="167" t="s">
        <v>1834</v>
      </c>
      <c r="C1313" s="167" t="s">
        <v>1138</v>
      </c>
      <c r="D1313" s="150">
        <v>4628</v>
      </c>
      <c r="E1313" s="150">
        <v>105</v>
      </c>
      <c r="F1313" s="150">
        <v>77</v>
      </c>
      <c r="G1313" s="150">
        <v>1</v>
      </c>
      <c r="H1313" s="150">
        <v>0</v>
      </c>
      <c r="I1313" s="151">
        <v>3749</v>
      </c>
      <c r="J1313" s="151">
        <v>26</v>
      </c>
      <c r="K1313" s="151">
        <v>26</v>
      </c>
      <c r="L1313" s="151">
        <v>0</v>
      </c>
      <c r="M1313" s="151">
        <v>0</v>
      </c>
      <c r="N1313" s="151">
        <v>2954</v>
      </c>
      <c r="O1313" s="151">
        <v>237</v>
      </c>
      <c r="P1313" s="151">
        <v>237</v>
      </c>
      <c r="Q1313" s="151">
        <v>37</v>
      </c>
      <c r="R1313" s="151">
        <v>0</v>
      </c>
      <c r="S1313" s="152">
        <v>0.015</v>
      </c>
      <c r="T1313" s="153">
        <v>106791</v>
      </c>
      <c r="U1313" s="153">
        <v>3534</v>
      </c>
      <c r="V1313" s="153">
        <v>3506</v>
      </c>
      <c r="W1313" s="153">
        <v>1</v>
      </c>
      <c r="X1313" s="151">
        <v>3139</v>
      </c>
      <c r="Y1313" s="154">
        <v>0.0330833122641421</v>
      </c>
      <c r="Z1313" s="154">
        <v>0.0226879861711322</v>
      </c>
      <c r="AA1313" s="154">
        <v>0.00693518271539077</v>
      </c>
      <c r="AB1313" s="155">
        <v>0.0802301963439404</v>
      </c>
      <c r="AC1313" s="156">
        <v>0.0157528034557415</v>
      </c>
      <c r="AD1313" s="157">
        <v>28476</v>
      </c>
      <c r="AE1313" s="158">
        <v>1013</v>
      </c>
      <c r="AF1313" s="158">
        <v>0</v>
      </c>
      <c r="AG1313" s="158">
        <v>33171</v>
      </c>
      <c r="AH1313" s="158">
        <v>1162</v>
      </c>
      <c r="AI1313" s="158">
        <v>0</v>
      </c>
      <c r="AJ1313" s="155">
        <v>0.0355738165472679</v>
      </c>
      <c r="AK1313" s="155">
        <v>0.0350305990172138</v>
      </c>
      <c r="AL1313" s="156">
        <v>0.000543217530054048</v>
      </c>
    </row>
    <row r="1314" spans="1:38">
      <c r="A1314" s="166" t="s">
        <v>1085</v>
      </c>
      <c r="B1314" s="167" t="s">
        <v>1834</v>
      </c>
      <c r="C1314" s="167" t="s">
        <v>1139</v>
      </c>
      <c r="D1314" s="150">
        <v>4484</v>
      </c>
      <c r="E1314" s="150">
        <v>247</v>
      </c>
      <c r="F1314" s="150">
        <v>188</v>
      </c>
      <c r="G1314" s="150">
        <v>0</v>
      </c>
      <c r="H1314" s="150">
        <v>0</v>
      </c>
      <c r="I1314" s="151">
        <v>4243</v>
      </c>
      <c r="J1314" s="151">
        <v>230</v>
      </c>
      <c r="K1314" s="151">
        <v>230</v>
      </c>
      <c r="L1314" s="151">
        <v>0</v>
      </c>
      <c r="M1314" s="151">
        <v>0</v>
      </c>
      <c r="N1314" s="151">
        <v>2950</v>
      </c>
      <c r="O1314" s="151">
        <v>223</v>
      </c>
      <c r="P1314" s="151">
        <v>223</v>
      </c>
      <c r="Q1314" s="151">
        <v>22</v>
      </c>
      <c r="R1314" s="151">
        <v>0</v>
      </c>
      <c r="S1314" s="152">
        <v>0.015</v>
      </c>
      <c r="T1314" s="153">
        <v>105647</v>
      </c>
      <c r="U1314" s="153">
        <v>7828</v>
      </c>
      <c r="V1314" s="153">
        <v>7769</v>
      </c>
      <c r="W1314" s="153">
        <v>44</v>
      </c>
      <c r="X1314" s="151">
        <v>6922</v>
      </c>
      <c r="Y1314" s="154">
        <v>0.0736793283292474</v>
      </c>
      <c r="Z1314" s="154">
        <v>0.0550847457627119</v>
      </c>
      <c r="AA1314" s="154">
        <v>0.0542069290596276</v>
      </c>
      <c r="AB1314" s="155">
        <v>0.0755932203389831</v>
      </c>
      <c r="AC1314" s="156">
        <v>0.00087781670308424</v>
      </c>
      <c r="AD1314" s="157">
        <v>28791</v>
      </c>
      <c r="AE1314" s="158">
        <v>1966</v>
      </c>
      <c r="AF1314" s="158">
        <v>1</v>
      </c>
      <c r="AG1314" s="158">
        <v>32470</v>
      </c>
      <c r="AH1314" s="158">
        <v>2576</v>
      </c>
      <c r="AI1314" s="158">
        <v>22</v>
      </c>
      <c r="AJ1314" s="155">
        <v>0.0682504949463374</v>
      </c>
      <c r="AK1314" s="155">
        <v>0.0786572220511241</v>
      </c>
      <c r="AL1314" s="156">
        <v>-0.0104067271047867</v>
      </c>
    </row>
    <row r="1315" spans="1:38">
      <c r="A1315" s="166" t="s">
        <v>1085</v>
      </c>
      <c r="B1315" s="167" t="s">
        <v>1834</v>
      </c>
      <c r="C1315" s="167" t="s">
        <v>1140</v>
      </c>
      <c r="D1315" s="150">
        <v>4580</v>
      </c>
      <c r="E1315" s="150">
        <v>253</v>
      </c>
      <c r="F1315" s="150">
        <v>196</v>
      </c>
      <c r="G1315" s="150">
        <v>0</v>
      </c>
      <c r="H1315" s="150">
        <v>0</v>
      </c>
      <c r="I1315" s="151">
        <v>4059</v>
      </c>
      <c r="J1315" s="151">
        <v>171</v>
      </c>
      <c r="K1315" s="151">
        <v>171</v>
      </c>
      <c r="L1315" s="151">
        <v>14</v>
      </c>
      <c r="M1315" s="151">
        <v>0</v>
      </c>
      <c r="N1315" s="151">
        <v>2745</v>
      </c>
      <c r="O1315" s="151">
        <v>146</v>
      </c>
      <c r="P1315" s="151">
        <v>146</v>
      </c>
      <c r="Q1315" s="151">
        <v>45</v>
      </c>
      <c r="R1315" s="151">
        <v>0</v>
      </c>
      <c r="S1315" s="152">
        <v>0.015</v>
      </c>
      <c r="T1315" s="153">
        <v>104200</v>
      </c>
      <c r="U1315" s="153">
        <v>4929</v>
      </c>
      <c r="V1315" s="153">
        <v>4872</v>
      </c>
      <c r="W1315" s="153">
        <v>7</v>
      </c>
      <c r="X1315" s="151">
        <v>4330</v>
      </c>
      <c r="Y1315" s="154">
        <v>0.0472360844529751</v>
      </c>
      <c r="Z1315" s="154">
        <v>0.0552401746724891</v>
      </c>
      <c r="AA1315" s="154">
        <v>0.0421286031042129</v>
      </c>
      <c r="AB1315" s="155">
        <v>0.0531876138433515</v>
      </c>
      <c r="AC1315" s="156">
        <v>0.0131115715682762</v>
      </c>
      <c r="AD1315" s="157">
        <v>28108</v>
      </c>
      <c r="AE1315" s="158">
        <v>1439</v>
      </c>
      <c r="AF1315" s="158">
        <v>1</v>
      </c>
      <c r="AG1315" s="158">
        <v>33523</v>
      </c>
      <c r="AH1315" s="158">
        <v>1476</v>
      </c>
      <c r="AI1315" s="158">
        <v>0</v>
      </c>
      <c r="AJ1315" s="155">
        <v>0.0511598121531237</v>
      </c>
      <c r="AK1315" s="155">
        <v>0.0440294723025982</v>
      </c>
      <c r="AL1315" s="156">
        <v>0.00713033985052545</v>
      </c>
    </row>
    <row r="1316" spans="1:38">
      <c r="A1316" s="166" t="s">
        <v>1085</v>
      </c>
      <c r="B1316" s="167" t="s">
        <v>1834</v>
      </c>
      <c r="C1316" s="167" t="s">
        <v>1141</v>
      </c>
      <c r="D1316" s="150">
        <v>2449</v>
      </c>
      <c r="E1316" s="150">
        <v>61</v>
      </c>
      <c r="F1316" s="150">
        <v>52</v>
      </c>
      <c r="G1316" s="150">
        <v>0</v>
      </c>
      <c r="H1316" s="150">
        <v>0</v>
      </c>
      <c r="I1316" s="151">
        <v>2038</v>
      </c>
      <c r="J1316" s="151">
        <v>70</v>
      </c>
      <c r="K1316" s="151">
        <v>70</v>
      </c>
      <c r="L1316" s="151">
        <v>4</v>
      </c>
      <c r="M1316" s="151">
        <v>0</v>
      </c>
      <c r="N1316" s="151">
        <v>1349</v>
      </c>
      <c r="O1316" s="151">
        <v>7</v>
      </c>
      <c r="P1316" s="151">
        <v>7</v>
      </c>
      <c r="Q1316" s="151">
        <v>1</v>
      </c>
      <c r="R1316" s="151">
        <v>0</v>
      </c>
      <c r="S1316" s="152">
        <v>0.015</v>
      </c>
      <c r="T1316" s="153">
        <v>52826</v>
      </c>
      <c r="U1316" s="153">
        <v>1826</v>
      </c>
      <c r="V1316" s="153">
        <v>1817</v>
      </c>
      <c r="W1316" s="153">
        <v>5</v>
      </c>
      <c r="X1316" s="151">
        <v>1652</v>
      </c>
      <c r="Y1316" s="154">
        <v>0.0344716616817476</v>
      </c>
      <c r="Z1316" s="154">
        <v>0.0249081257656186</v>
      </c>
      <c r="AA1316" s="154">
        <v>0.0343473994111874</v>
      </c>
      <c r="AB1316" s="155">
        <v>0.00518902891030393</v>
      </c>
      <c r="AC1316" s="156">
        <v>-0.00943927364556882</v>
      </c>
      <c r="AD1316" s="157">
        <v>14402</v>
      </c>
      <c r="AE1316" s="158">
        <v>475</v>
      </c>
      <c r="AF1316" s="158">
        <v>0</v>
      </c>
      <c r="AG1316" s="158">
        <v>16302</v>
      </c>
      <c r="AH1316" s="158">
        <v>535</v>
      </c>
      <c r="AI1316" s="158">
        <v>3</v>
      </c>
      <c r="AJ1316" s="155">
        <v>0.0329815303430079</v>
      </c>
      <c r="AK1316" s="155">
        <v>0.0326340326340326</v>
      </c>
      <c r="AL1316" s="156">
        <v>0.000347497708975283</v>
      </c>
    </row>
    <row r="1317" spans="1:38">
      <c r="A1317" s="166" t="s">
        <v>1085</v>
      </c>
      <c r="B1317" s="167" t="s">
        <v>1834</v>
      </c>
      <c r="C1317" s="167" t="s">
        <v>1142</v>
      </c>
      <c r="D1317" s="150">
        <v>2460</v>
      </c>
      <c r="E1317" s="150">
        <v>83</v>
      </c>
      <c r="F1317" s="150">
        <v>70</v>
      </c>
      <c r="G1317" s="150">
        <v>0</v>
      </c>
      <c r="H1317" s="150">
        <v>0</v>
      </c>
      <c r="I1317" s="151">
        <v>2347</v>
      </c>
      <c r="J1317" s="151">
        <v>90</v>
      </c>
      <c r="K1317" s="151">
        <v>90</v>
      </c>
      <c r="L1317" s="151">
        <v>0</v>
      </c>
      <c r="M1317" s="151">
        <v>0</v>
      </c>
      <c r="N1317" s="151">
        <v>1641</v>
      </c>
      <c r="O1317" s="151">
        <v>118</v>
      </c>
      <c r="P1317" s="151">
        <v>118</v>
      </c>
      <c r="Q1317" s="151">
        <v>31</v>
      </c>
      <c r="R1317" s="151">
        <v>0</v>
      </c>
      <c r="S1317" s="152">
        <v>0.015</v>
      </c>
      <c r="T1317" s="153">
        <v>61666</v>
      </c>
      <c r="U1317" s="153">
        <v>2532</v>
      </c>
      <c r="V1317" s="153">
        <v>2518</v>
      </c>
      <c r="W1317" s="153">
        <v>0</v>
      </c>
      <c r="X1317" s="151">
        <v>2226</v>
      </c>
      <c r="Y1317" s="154">
        <v>0.0410599033503065</v>
      </c>
      <c r="Z1317" s="154">
        <v>0.033739837398374</v>
      </c>
      <c r="AA1317" s="154">
        <v>0.0383468257349808</v>
      </c>
      <c r="AB1317" s="155">
        <v>0.0719073735527118</v>
      </c>
      <c r="AC1317" s="156">
        <v>-0.00460698833660685</v>
      </c>
      <c r="AD1317" s="157">
        <v>16329</v>
      </c>
      <c r="AE1317" s="158">
        <v>613</v>
      </c>
      <c r="AF1317" s="158">
        <v>0</v>
      </c>
      <c r="AG1317" s="158">
        <v>19043</v>
      </c>
      <c r="AH1317" s="158">
        <v>711</v>
      </c>
      <c r="AI1317" s="158">
        <v>0</v>
      </c>
      <c r="AJ1317" s="155">
        <v>0.0375405719884867</v>
      </c>
      <c r="AK1317" s="155">
        <v>0.0373365541143727</v>
      </c>
      <c r="AL1317" s="156">
        <v>0.000204017874114004</v>
      </c>
    </row>
    <row r="1318" spans="1:38">
      <c r="A1318" s="166" t="s">
        <v>1085</v>
      </c>
      <c r="B1318" s="167" t="s">
        <v>1835</v>
      </c>
      <c r="C1318" s="167" t="s">
        <v>1143</v>
      </c>
      <c r="D1318" s="150">
        <v>15436</v>
      </c>
      <c r="E1318" s="150">
        <v>542</v>
      </c>
      <c r="F1318" s="150">
        <v>425</v>
      </c>
      <c r="G1318" s="150">
        <v>0</v>
      </c>
      <c r="H1318" s="150">
        <v>0</v>
      </c>
      <c r="I1318" s="151">
        <v>12926</v>
      </c>
      <c r="J1318" s="151">
        <v>416</v>
      </c>
      <c r="K1318" s="151">
        <v>415</v>
      </c>
      <c r="L1318" s="151">
        <v>11</v>
      </c>
      <c r="M1318" s="151">
        <v>0</v>
      </c>
      <c r="N1318" s="151">
        <v>8917</v>
      </c>
      <c r="O1318" s="151">
        <v>493</v>
      </c>
      <c r="P1318" s="151">
        <v>493</v>
      </c>
      <c r="Q1318" s="151">
        <v>225</v>
      </c>
      <c r="R1318" s="151">
        <v>0</v>
      </c>
      <c r="S1318" s="152">
        <v>0.015</v>
      </c>
      <c r="T1318" s="153">
        <v>319266</v>
      </c>
      <c r="U1318" s="153">
        <v>12313</v>
      </c>
      <c r="V1318" s="153">
        <v>12189</v>
      </c>
      <c r="W1318" s="153">
        <v>10</v>
      </c>
      <c r="X1318" s="151">
        <v>10796</v>
      </c>
      <c r="Y1318" s="154">
        <v>0.0385352652647009</v>
      </c>
      <c r="Z1318" s="154">
        <v>0.0351127235034983</v>
      </c>
      <c r="AA1318" s="154">
        <v>0.0321831966578988</v>
      </c>
      <c r="AB1318" s="155">
        <v>0.0552876527980262</v>
      </c>
      <c r="AC1318" s="156">
        <v>0.00292952684559951</v>
      </c>
      <c r="AD1318" s="157">
        <v>89720</v>
      </c>
      <c r="AE1318" s="158">
        <v>3564</v>
      </c>
      <c r="AF1318" s="158">
        <v>1</v>
      </c>
      <c r="AG1318" s="158">
        <v>97985</v>
      </c>
      <c r="AH1318" s="158">
        <v>3585</v>
      </c>
      <c r="AI1318" s="158">
        <v>0</v>
      </c>
      <c r="AJ1318" s="155">
        <v>0.0397124386981721</v>
      </c>
      <c r="AK1318" s="155">
        <v>0.0365872327397051</v>
      </c>
      <c r="AL1318" s="156">
        <v>0.00312520595846703</v>
      </c>
    </row>
    <row r="1319" spans="1:38">
      <c r="A1319" s="166" t="s">
        <v>1085</v>
      </c>
      <c r="B1319" s="167" t="s">
        <v>1835</v>
      </c>
      <c r="C1319" s="167" t="s">
        <v>1144</v>
      </c>
      <c r="D1319" s="150">
        <v>4668</v>
      </c>
      <c r="E1319" s="150">
        <v>159</v>
      </c>
      <c r="F1319" s="150">
        <v>126</v>
      </c>
      <c r="G1319" s="150">
        <v>0</v>
      </c>
      <c r="H1319" s="150">
        <v>0</v>
      </c>
      <c r="I1319" s="151">
        <v>3896</v>
      </c>
      <c r="J1319" s="151">
        <v>171</v>
      </c>
      <c r="K1319" s="151">
        <v>170</v>
      </c>
      <c r="L1319" s="151">
        <v>0</v>
      </c>
      <c r="M1319" s="151">
        <v>1</v>
      </c>
      <c r="N1319" s="151">
        <v>2790</v>
      </c>
      <c r="O1319" s="151">
        <v>186</v>
      </c>
      <c r="P1319" s="151">
        <v>186</v>
      </c>
      <c r="Q1319" s="151">
        <v>19</v>
      </c>
      <c r="R1319" s="151">
        <v>0</v>
      </c>
      <c r="S1319" s="152">
        <v>0.015</v>
      </c>
      <c r="T1319" s="153">
        <v>99656</v>
      </c>
      <c r="U1319" s="153">
        <v>4798</v>
      </c>
      <c r="V1319" s="153">
        <v>4763</v>
      </c>
      <c r="W1319" s="153">
        <v>9</v>
      </c>
      <c r="X1319" s="151">
        <v>4116</v>
      </c>
      <c r="Y1319" s="154">
        <v>0.0480553102673196</v>
      </c>
      <c r="Z1319" s="154">
        <v>0.0340616966580977</v>
      </c>
      <c r="AA1319" s="154">
        <v>0.0436344969199179</v>
      </c>
      <c r="AB1319" s="155">
        <v>0.0666666666666667</v>
      </c>
      <c r="AC1319" s="156">
        <v>-0.00957280026182018</v>
      </c>
      <c r="AD1319" s="157">
        <v>28141</v>
      </c>
      <c r="AE1319" s="158">
        <v>1362</v>
      </c>
      <c r="AF1319" s="158">
        <v>1</v>
      </c>
      <c r="AG1319" s="158">
        <v>30460</v>
      </c>
      <c r="AH1319" s="158">
        <v>1325</v>
      </c>
      <c r="AI1319" s="158">
        <v>0</v>
      </c>
      <c r="AJ1319" s="155">
        <v>0.048363597597811</v>
      </c>
      <c r="AK1319" s="155">
        <v>0.0434996717005909</v>
      </c>
      <c r="AL1319" s="156">
        <v>0.00486392589722009</v>
      </c>
    </row>
    <row r="1320" spans="1:38">
      <c r="A1320" s="166" t="s">
        <v>1085</v>
      </c>
      <c r="B1320" s="167" t="s">
        <v>1835</v>
      </c>
      <c r="C1320" s="167" t="s">
        <v>1145</v>
      </c>
      <c r="D1320" s="150">
        <v>5264</v>
      </c>
      <c r="E1320" s="150">
        <v>76</v>
      </c>
      <c r="F1320" s="150">
        <v>51</v>
      </c>
      <c r="G1320" s="150">
        <v>0</v>
      </c>
      <c r="H1320" s="150">
        <v>0</v>
      </c>
      <c r="I1320" s="151">
        <v>4705</v>
      </c>
      <c r="J1320" s="151">
        <v>64</v>
      </c>
      <c r="K1320" s="151">
        <v>64</v>
      </c>
      <c r="L1320" s="151">
        <v>0</v>
      </c>
      <c r="M1320" s="151">
        <v>0</v>
      </c>
      <c r="N1320" s="151">
        <v>3111</v>
      </c>
      <c r="O1320" s="151">
        <v>120</v>
      </c>
      <c r="P1320" s="151">
        <v>120</v>
      </c>
      <c r="Q1320" s="151">
        <v>43</v>
      </c>
      <c r="R1320" s="151">
        <v>0</v>
      </c>
      <c r="S1320" s="152">
        <v>0.015</v>
      </c>
      <c r="T1320" s="153">
        <v>109577</v>
      </c>
      <c r="U1320" s="153">
        <v>2016</v>
      </c>
      <c r="V1320" s="153">
        <v>1990</v>
      </c>
      <c r="W1320" s="153">
        <v>6</v>
      </c>
      <c r="X1320" s="151">
        <v>1756</v>
      </c>
      <c r="Y1320" s="154">
        <v>0.0183432654662931</v>
      </c>
      <c r="Z1320" s="154">
        <v>0.0144376899696049</v>
      </c>
      <c r="AA1320" s="154">
        <v>0.0136025504782147</v>
      </c>
      <c r="AB1320" s="155">
        <v>0.038572806171649</v>
      </c>
      <c r="AC1320" s="156">
        <v>0.000835139491390198</v>
      </c>
      <c r="AD1320" s="157">
        <v>31509</v>
      </c>
      <c r="AE1320" s="158">
        <v>571</v>
      </c>
      <c r="AF1320" s="158">
        <v>0</v>
      </c>
      <c r="AG1320" s="158">
        <v>33810</v>
      </c>
      <c r="AH1320" s="158">
        <v>590</v>
      </c>
      <c r="AI1320" s="158">
        <v>1</v>
      </c>
      <c r="AJ1320" s="155">
        <v>0.0181218064679933</v>
      </c>
      <c r="AK1320" s="155">
        <v>0.0174208813960367</v>
      </c>
      <c r="AL1320" s="156">
        <v>0.000700925071956598</v>
      </c>
    </row>
    <row r="1321" spans="1:38">
      <c r="A1321" s="166" t="s">
        <v>1085</v>
      </c>
      <c r="B1321" s="167" t="s">
        <v>1835</v>
      </c>
      <c r="C1321" s="167" t="s">
        <v>1146</v>
      </c>
      <c r="D1321" s="150">
        <v>7176</v>
      </c>
      <c r="E1321" s="150">
        <v>189</v>
      </c>
      <c r="F1321" s="150">
        <v>93</v>
      </c>
      <c r="G1321" s="150">
        <v>0</v>
      </c>
      <c r="H1321" s="150">
        <v>0</v>
      </c>
      <c r="I1321" s="151">
        <v>6182</v>
      </c>
      <c r="J1321" s="151">
        <v>189</v>
      </c>
      <c r="K1321" s="151">
        <v>188</v>
      </c>
      <c r="L1321" s="151">
        <v>2</v>
      </c>
      <c r="M1321" s="151">
        <v>0</v>
      </c>
      <c r="N1321" s="151">
        <v>4403</v>
      </c>
      <c r="O1321" s="151">
        <v>198</v>
      </c>
      <c r="P1321" s="151">
        <v>198</v>
      </c>
      <c r="Q1321" s="151">
        <v>19</v>
      </c>
      <c r="R1321" s="151">
        <v>0</v>
      </c>
      <c r="S1321" s="152">
        <v>0.015</v>
      </c>
      <c r="T1321" s="153">
        <v>144309</v>
      </c>
      <c r="U1321" s="153">
        <v>3539</v>
      </c>
      <c r="V1321" s="153">
        <v>3442</v>
      </c>
      <c r="W1321" s="153">
        <v>7</v>
      </c>
      <c r="X1321" s="151">
        <v>2902</v>
      </c>
      <c r="Y1321" s="154">
        <v>0.0244752579534194</v>
      </c>
      <c r="Z1321" s="154">
        <v>0.0263377926421405</v>
      </c>
      <c r="AA1321" s="154">
        <v>0.0305726302167583</v>
      </c>
      <c r="AB1321" s="155">
        <v>0.0449693390869861</v>
      </c>
      <c r="AC1321" s="156">
        <v>-0.00423483757461786</v>
      </c>
      <c r="AD1321" s="157">
        <v>41521</v>
      </c>
      <c r="AE1321" s="158">
        <v>1113</v>
      </c>
      <c r="AF1321" s="158">
        <v>0</v>
      </c>
      <c r="AG1321" s="158">
        <v>44570</v>
      </c>
      <c r="AH1321" s="158">
        <v>1048</v>
      </c>
      <c r="AI1321" s="158">
        <v>1</v>
      </c>
      <c r="AJ1321" s="155">
        <v>0.0268057127718504</v>
      </c>
      <c r="AK1321" s="155">
        <v>0.0234911375364595</v>
      </c>
      <c r="AL1321" s="156">
        <v>0.00331457523539089</v>
      </c>
    </row>
    <row r="1322" spans="1:38">
      <c r="A1322" s="166" t="s">
        <v>1085</v>
      </c>
      <c r="B1322" s="167" t="s">
        <v>1835</v>
      </c>
      <c r="C1322" s="167" t="s">
        <v>1147</v>
      </c>
      <c r="D1322" s="150">
        <v>5268</v>
      </c>
      <c r="E1322" s="150">
        <v>148</v>
      </c>
      <c r="F1322" s="150">
        <v>78</v>
      </c>
      <c r="G1322" s="150">
        <v>0</v>
      </c>
      <c r="H1322" s="150">
        <v>0</v>
      </c>
      <c r="I1322" s="151">
        <v>4705</v>
      </c>
      <c r="J1322" s="151">
        <v>176</v>
      </c>
      <c r="K1322" s="151">
        <v>176</v>
      </c>
      <c r="L1322" s="151">
        <v>3</v>
      </c>
      <c r="M1322" s="151">
        <v>0</v>
      </c>
      <c r="N1322" s="151">
        <v>3578</v>
      </c>
      <c r="O1322" s="151">
        <v>171</v>
      </c>
      <c r="P1322" s="151">
        <v>171</v>
      </c>
      <c r="Q1322" s="151">
        <v>11</v>
      </c>
      <c r="R1322" s="151">
        <v>0</v>
      </c>
      <c r="S1322" s="152">
        <v>0.015</v>
      </c>
      <c r="T1322" s="153">
        <v>113463</v>
      </c>
      <c r="U1322" s="153">
        <v>4413</v>
      </c>
      <c r="V1322" s="153">
        <v>4343</v>
      </c>
      <c r="W1322" s="153">
        <v>16</v>
      </c>
      <c r="X1322" s="151">
        <v>3727</v>
      </c>
      <c r="Y1322" s="154">
        <v>0.0387527211513886</v>
      </c>
      <c r="Z1322" s="154">
        <v>0.0280941533788914</v>
      </c>
      <c r="AA1322" s="154">
        <v>0.0374070138150903</v>
      </c>
      <c r="AB1322" s="155">
        <v>0.0477920626048072</v>
      </c>
      <c r="AC1322" s="156">
        <v>-0.00931286043619891</v>
      </c>
      <c r="AD1322" s="157">
        <v>32491</v>
      </c>
      <c r="AE1322" s="158">
        <v>1262</v>
      </c>
      <c r="AF1322" s="158">
        <v>2</v>
      </c>
      <c r="AG1322" s="158">
        <v>34397</v>
      </c>
      <c r="AH1322" s="158">
        <v>1332</v>
      </c>
      <c r="AI1322" s="158">
        <v>0</v>
      </c>
      <c r="AJ1322" s="155">
        <v>0.0387799698378012</v>
      </c>
      <c r="AK1322" s="155">
        <v>0.0387243073523854</v>
      </c>
      <c r="AL1322" s="156">
        <v>5.56624854158513e-5</v>
      </c>
    </row>
    <row r="1323" spans="1:38">
      <c r="A1323" s="166" t="s">
        <v>1085</v>
      </c>
      <c r="B1323" s="167" t="s">
        <v>1835</v>
      </c>
      <c r="C1323" s="167" t="s">
        <v>1148</v>
      </c>
      <c r="D1323" s="150">
        <v>4239</v>
      </c>
      <c r="E1323" s="150">
        <v>177</v>
      </c>
      <c r="F1323" s="150">
        <v>106</v>
      </c>
      <c r="G1323" s="150">
        <v>0</v>
      </c>
      <c r="H1323" s="150">
        <v>0</v>
      </c>
      <c r="I1323" s="151">
        <v>3906</v>
      </c>
      <c r="J1323" s="151">
        <v>206</v>
      </c>
      <c r="K1323" s="151">
        <v>205</v>
      </c>
      <c r="L1323" s="151">
        <v>1</v>
      </c>
      <c r="M1323" s="151">
        <v>2</v>
      </c>
      <c r="N1323" s="151">
        <v>2714</v>
      </c>
      <c r="O1323" s="151">
        <v>258</v>
      </c>
      <c r="P1323" s="151">
        <v>257</v>
      </c>
      <c r="Q1323" s="151">
        <v>28</v>
      </c>
      <c r="R1323" s="151">
        <v>2</v>
      </c>
      <c r="S1323" s="152">
        <v>0.015</v>
      </c>
      <c r="T1323" s="153">
        <v>90957</v>
      </c>
      <c r="U1323" s="153">
        <v>5149</v>
      </c>
      <c r="V1323" s="153">
        <v>5076</v>
      </c>
      <c r="W1323" s="153">
        <v>67</v>
      </c>
      <c r="X1323" s="151">
        <v>4192</v>
      </c>
      <c r="Y1323" s="154">
        <v>0.0558725551634289</v>
      </c>
      <c r="Z1323" s="154">
        <v>0.0417551309271054</v>
      </c>
      <c r="AA1323" s="154">
        <v>0.0522273425499232</v>
      </c>
      <c r="AB1323" s="155">
        <v>0.0943257184966839</v>
      </c>
      <c r="AC1323" s="156">
        <v>-0.0104722116228177</v>
      </c>
      <c r="AD1323" s="157">
        <v>26038</v>
      </c>
      <c r="AE1323" s="158">
        <v>1698</v>
      </c>
      <c r="AF1323" s="158">
        <v>12</v>
      </c>
      <c r="AG1323" s="158">
        <v>26364</v>
      </c>
      <c r="AH1323" s="158">
        <v>1543</v>
      </c>
      <c r="AI1323" s="158">
        <v>28</v>
      </c>
      <c r="AJ1323" s="155">
        <v>0.0647515170135955</v>
      </c>
      <c r="AK1323" s="155">
        <v>0.0574647246244879</v>
      </c>
      <c r="AL1323" s="156">
        <v>0.00728679238910757</v>
      </c>
    </row>
    <row r="1324" spans="1:38">
      <c r="A1324" s="166" t="s">
        <v>1085</v>
      </c>
      <c r="B1324" s="167" t="s">
        <v>1835</v>
      </c>
      <c r="C1324" s="167" t="s">
        <v>1149</v>
      </c>
      <c r="D1324" s="150">
        <v>7751</v>
      </c>
      <c r="E1324" s="150">
        <v>180</v>
      </c>
      <c r="F1324" s="150">
        <v>145</v>
      </c>
      <c r="G1324" s="150">
        <v>0</v>
      </c>
      <c r="H1324" s="150">
        <v>0</v>
      </c>
      <c r="I1324" s="151">
        <v>6921</v>
      </c>
      <c r="J1324" s="151">
        <v>263</v>
      </c>
      <c r="K1324" s="151">
        <v>263</v>
      </c>
      <c r="L1324" s="151">
        <v>13</v>
      </c>
      <c r="M1324" s="151">
        <v>0</v>
      </c>
      <c r="N1324" s="151">
        <v>4562</v>
      </c>
      <c r="O1324" s="151">
        <v>161</v>
      </c>
      <c r="P1324" s="151">
        <v>161</v>
      </c>
      <c r="Q1324" s="151">
        <v>86</v>
      </c>
      <c r="R1324" s="151">
        <v>0</v>
      </c>
      <c r="S1324" s="152">
        <v>0.015</v>
      </c>
      <c r="T1324" s="153">
        <v>161486</v>
      </c>
      <c r="U1324" s="153">
        <v>5316</v>
      </c>
      <c r="V1324" s="153">
        <v>5278</v>
      </c>
      <c r="W1324" s="153">
        <v>3</v>
      </c>
      <c r="X1324" s="151">
        <v>4690</v>
      </c>
      <c r="Y1324" s="154">
        <v>0.0329006848890926</v>
      </c>
      <c r="Z1324" s="154">
        <v>0.0232228099600052</v>
      </c>
      <c r="AA1324" s="154">
        <v>0.0380002889755816</v>
      </c>
      <c r="AB1324" s="155">
        <v>0.0352915387987725</v>
      </c>
      <c r="AC1324" s="156">
        <v>-0.0147774790155764</v>
      </c>
      <c r="AD1324" s="157">
        <v>45998</v>
      </c>
      <c r="AE1324" s="158">
        <v>1636</v>
      </c>
      <c r="AF1324" s="158">
        <v>0</v>
      </c>
      <c r="AG1324" s="158">
        <v>48964</v>
      </c>
      <c r="AH1324" s="158">
        <v>1472</v>
      </c>
      <c r="AI1324" s="158">
        <v>2</v>
      </c>
      <c r="AJ1324" s="155">
        <v>0.0355667637723379</v>
      </c>
      <c r="AK1324" s="155">
        <v>0.0300220570214852</v>
      </c>
      <c r="AL1324" s="156">
        <v>0.00554470675085276</v>
      </c>
    </row>
    <row r="1325" spans="1:38">
      <c r="A1325" s="166" t="s">
        <v>1085</v>
      </c>
      <c r="B1325" s="167" t="s">
        <v>1835</v>
      </c>
      <c r="C1325" s="167" t="s">
        <v>1150</v>
      </c>
      <c r="D1325" s="150">
        <v>10141</v>
      </c>
      <c r="E1325" s="150">
        <v>480</v>
      </c>
      <c r="F1325" s="150">
        <v>285</v>
      </c>
      <c r="G1325" s="150">
        <v>0</v>
      </c>
      <c r="H1325" s="150">
        <v>0</v>
      </c>
      <c r="I1325" s="151">
        <v>8077</v>
      </c>
      <c r="J1325" s="151">
        <v>459</v>
      </c>
      <c r="K1325" s="151">
        <v>459</v>
      </c>
      <c r="L1325" s="151">
        <v>0</v>
      </c>
      <c r="M1325" s="151">
        <v>0</v>
      </c>
      <c r="N1325" s="151">
        <v>5932</v>
      </c>
      <c r="O1325" s="151">
        <v>396</v>
      </c>
      <c r="P1325" s="151">
        <v>396</v>
      </c>
      <c r="Q1325" s="151">
        <v>53</v>
      </c>
      <c r="R1325" s="151">
        <v>0</v>
      </c>
      <c r="S1325" s="152">
        <v>0.015</v>
      </c>
      <c r="T1325" s="153">
        <v>203838</v>
      </c>
      <c r="U1325" s="153">
        <v>10652</v>
      </c>
      <c r="V1325" s="153">
        <v>10457</v>
      </c>
      <c r="W1325" s="153">
        <v>20</v>
      </c>
      <c r="X1325" s="151">
        <v>9067</v>
      </c>
      <c r="Y1325" s="154">
        <v>0.0521590674947753</v>
      </c>
      <c r="Z1325" s="154">
        <v>0.0473326101962331</v>
      </c>
      <c r="AA1325" s="154">
        <v>0.0568280302092361</v>
      </c>
      <c r="AB1325" s="155">
        <v>0.0667565745111261</v>
      </c>
      <c r="AC1325" s="156">
        <v>-0.00949542001300299</v>
      </c>
      <c r="AD1325" s="157">
        <v>58377</v>
      </c>
      <c r="AE1325" s="158">
        <v>3139</v>
      </c>
      <c r="AF1325" s="158">
        <v>0</v>
      </c>
      <c r="AG1325" s="158">
        <v>62958</v>
      </c>
      <c r="AH1325" s="158">
        <v>3304</v>
      </c>
      <c r="AI1325" s="158">
        <v>4</v>
      </c>
      <c r="AJ1325" s="155">
        <v>0.0537711770046422</v>
      </c>
      <c r="AK1325" s="155">
        <v>0.0524158963118269</v>
      </c>
      <c r="AL1325" s="156">
        <v>0.00135528069281531</v>
      </c>
    </row>
    <row r="1326" spans="1:38">
      <c r="A1326" s="166" t="s">
        <v>1085</v>
      </c>
      <c r="B1326" s="167" t="s">
        <v>1835</v>
      </c>
      <c r="C1326" s="167" t="s">
        <v>1151</v>
      </c>
      <c r="D1326" s="150">
        <v>3519</v>
      </c>
      <c r="E1326" s="150">
        <v>78</v>
      </c>
      <c r="F1326" s="150">
        <v>57</v>
      </c>
      <c r="G1326" s="150">
        <v>0</v>
      </c>
      <c r="H1326" s="150">
        <v>0</v>
      </c>
      <c r="I1326" s="151">
        <v>1557</v>
      </c>
      <c r="J1326" s="151">
        <v>400</v>
      </c>
      <c r="K1326" s="151">
        <v>399</v>
      </c>
      <c r="L1326" s="151">
        <v>0</v>
      </c>
      <c r="M1326" s="151">
        <v>0</v>
      </c>
      <c r="N1326" s="151">
        <v>2326</v>
      </c>
      <c r="O1326" s="151">
        <v>221</v>
      </c>
      <c r="P1326" s="151">
        <v>221</v>
      </c>
      <c r="Q1326" s="151">
        <v>0</v>
      </c>
      <c r="R1326" s="151">
        <v>0</v>
      </c>
      <c r="S1326" s="152">
        <v>0.015</v>
      </c>
      <c r="T1326" s="153">
        <v>74514</v>
      </c>
      <c r="U1326" s="153">
        <v>5428</v>
      </c>
      <c r="V1326" s="153">
        <v>5405</v>
      </c>
      <c r="W1326" s="153">
        <v>164</v>
      </c>
      <c r="X1326" s="151">
        <v>3750</v>
      </c>
      <c r="Y1326" s="154">
        <v>0.0706444426550715</v>
      </c>
      <c r="Z1326" s="154">
        <v>0.0221653878942881</v>
      </c>
      <c r="AA1326" s="154">
        <v>0.256904303147078</v>
      </c>
      <c r="AB1326" s="155">
        <v>0.0950128976784179</v>
      </c>
      <c r="AC1326" s="156">
        <v>-0.23473891525279</v>
      </c>
      <c r="AD1326" s="157">
        <v>21617</v>
      </c>
      <c r="AE1326" s="158">
        <v>1628</v>
      </c>
      <c r="AF1326" s="158">
        <v>0</v>
      </c>
      <c r="AG1326" s="158">
        <v>21895</v>
      </c>
      <c r="AH1326" s="158">
        <v>1607</v>
      </c>
      <c r="AI1326" s="158">
        <v>84</v>
      </c>
      <c r="AJ1326" s="155">
        <v>0.0753110977471435</v>
      </c>
      <c r="AK1326" s="155">
        <v>0.0695592601050468</v>
      </c>
      <c r="AL1326" s="156">
        <v>0.00575183764209664</v>
      </c>
    </row>
    <row r="1327" spans="1:38">
      <c r="A1327" s="166" t="s">
        <v>1085</v>
      </c>
      <c r="B1327" s="167" t="s">
        <v>1835</v>
      </c>
      <c r="C1327" s="167" t="s">
        <v>1152</v>
      </c>
      <c r="D1327" s="150">
        <v>6575</v>
      </c>
      <c r="E1327" s="150">
        <v>196</v>
      </c>
      <c r="F1327" s="150">
        <v>139</v>
      </c>
      <c r="G1327" s="150">
        <v>0</v>
      </c>
      <c r="H1327" s="150">
        <v>0</v>
      </c>
      <c r="I1327" s="151">
        <v>7090</v>
      </c>
      <c r="J1327" s="151">
        <v>195</v>
      </c>
      <c r="K1327" s="151">
        <v>195</v>
      </c>
      <c r="L1327" s="151">
        <v>8</v>
      </c>
      <c r="M1327" s="151">
        <v>0</v>
      </c>
      <c r="N1327" s="151">
        <v>5221</v>
      </c>
      <c r="O1327" s="151">
        <v>161</v>
      </c>
      <c r="P1327" s="151">
        <v>161</v>
      </c>
      <c r="Q1327" s="151">
        <v>24</v>
      </c>
      <c r="R1327" s="151">
        <v>0</v>
      </c>
      <c r="S1327" s="152">
        <v>0.015</v>
      </c>
      <c r="T1327" s="153">
        <v>162772</v>
      </c>
      <c r="U1327" s="153">
        <v>4596</v>
      </c>
      <c r="V1327" s="153">
        <v>4539</v>
      </c>
      <c r="W1327" s="153">
        <v>1</v>
      </c>
      <c r="X1327" s="151">
        <v>3957</v>
      </c>
      <c r="Y1327" s="154">
        <v>0.0282296709507778</v>
      </c>
      <c r="Z1327" s="154">
        <v>0.0298098859315589</v>
      </c>
      <c r="AA1327" s="154">
        <v>0.0275035260930889</v>
      </c>
      <c r="AB1327" s="155">
        <v>0.0308370044052863</v>
      </c>
      <c r="AC1327" s="156">
        <v>0.00230635983847008</v>
      </c>
      <c r="AD1327" s="157">
        <v>47115</v>
      </c>
      <c r="AE1327" s="158">
        <v>1280</v>
      </c>
      <c r="AF1327" s="158">
        <v>0</v>
      </c>
      <c r="AG1327" s="158">
        <v>49898</v>
      </c>
      <c r="AH1327" s="158">
        <v>1333</v>
      </c>
      <c r="AI1327" s="158">
        <v>1</v>
      </c>
      <c r="AJ1327" s="155">
        <v>0.0271675687148467</v>
      </c>
      <c r="AK1327" s="155">
        <v>0.026694456691651</v>
      </c>
      <c r="AL1327" s="156">
        <v>0.000473112023195683</v>
      </c>
    </row>
    <row r="1328" spans="1:38">
      <c r="A1328" s="166" t="s">
        <v>1085</v>
      </c>
      <c r="B1328" s="167" t="s">
        <v>1835</v>
      </c>
      <c r="C1328" s="167" t="s">
        <v>1153</v>
      </c>
      <c r="D1328" s="150">
        <v>6620</v>
      </c>
      <c r="E1328" s="150">
        <v>146</v>
      </c>
      <c r="F1328" s="150">
        <v>71</v>
      </c>
      <c r="G1328" s="150">
        <v>0</v>
      </c>
      <c r="H1328" s="150">
        <v>0</v>
      </c>
      <c r="I1328" s="151">
        <v>5237</v>
      </c>
      <c r="J1328" s="151">
        <v>209</v>
      </c>
      <c r="K1328" s="151">
        <v>209</v>
      </c>
      <c r="L1328" s="151">
        <v>0</v>
      </c>
      <c r="M1328" s="151">
        <v>0</v>
      </c>
      <c r="N1328" s="151">
        <v>3987</v>
      </c>
      <c r="O1328" s="151">
        <v>149</v>
      </c>
      <c r="P1328" s="151">
        <v>149</v>
      </c>
      <c r="Q1328" s="151">
        <v>3</v>
      </c>
      <c r="R1328" s="151">
        <v>0</v>
      </c>
      <c r="S1328" s="152">
        <v>0.015</v>
      </c>
      <c r="T1328" s="153">
        <v>130957</v>
      </c>
      <c r="U1328" s="153">
        <v>4373</v>
      </c>
      <c r="V1328" s="153">
        <v>4297</v>
      </c>
      <c r="W1328" s="153">
        <v>1</v>
      </c>
      <c r="X1328" s="151">
        <v>3672</v>
      </c>
      <c r="Y1328" s="154">
        <v>0.0333850042380323</v>
      </c>
      <c r="Z1328" s="154">
        <v>0.0220543806646526</v>
      </c>
      <c r="AA1328" s="154">
        <v>0.039908344472026</v>
      </c>
      <c r="AB1328" s="155">
        <v>0.0373714572360171</v>
      </c>
      <c r="AC1328" s="156">
        <v>-0.0178539638073734</v>
      </c>
      <c r="AD1328" s="157">
        <v>38233</v>
      </c>
      <c r="AE1328" s="158">
        <v>1254</v>
      </c>
      <c r="AF1328" s="158">
        <v>0</v>
      </c>
      <c r="AG1328" s="158">
        <v>40119</v>
      </c>
      <c r="AH1328" s="158">
        <v>1366</v>
      </c>
      <c r="AI1328" s="158">
        <v>0</v>
      </c>
      <c r="AJ1328" s="155">
        <v>0.0327988910103837</v>
      </c>
      <c r="AK1328" s="155">
        <v>0.0340487051023206</v>
      </c>
      <c r="AL1328" s="156">
        <v>-0.0012498140919369</v>
      </c>
    </row>
    <row r="1329" spans="1:38">
      <c r="A1329" s="166" t="s">
        <v>1085</v>
      </c>
      <c r="B1329" s="167" t="s">
        <v>1835</v>
      </c>
      <c r="C1329" s="167" t="s">
        <v>1154</v>
      </c>
      <c r="D1329" s="150">
        <v>4224</v>
      </c>
      <c r="E1329" s="150">
        <v>114</v>
      </c>
      <c r="F1329" s="150">
        <v>70</v>
      </c>
      <c r="G1329" s="150">
        <v>0</v>
      </c>
      <c r="H1329" s="150">
        <v>0</v>
      </c>
      <c r="I1329" s="151">
        <v>3993</v>
      </c>
      <c r="J1329" s="151">
        <v>158</v>
      </c>
      <c r="K1329" s="151">
        <v>158</v>
      </c>
      <c r="L1329" s="151">
        <v>4</v>
      </c>
      <c r="M1329" s="151">
        <v>0</v>
      </c>
      <c r="N1329" s="151">
        <v>2801</v>
      </c>
      <c r="O1329" s="151">
        <v>94</v>
      </c>
      <c r="P1329" s="151">
        <v>94</v>
      </c>
      <c r="Q1329" s="151">
        <v>28</v>
      </c>
      <c r="R1329" s="151">
        <v>0</v>
      </c>
      <c r="S1329" s="152">
        <v>0.015</v>
      </c>
      <c r="T1329" s="153">
        <v>96206</v>
      </c>
      <c r="U1329" s="153">
        <v>3567</v>
      </c>
      <c r="V1329" s="153">
        <v>3523</v>
      </c>
      <c r="W1329" s="153">
        <v>4</v>
      </c>
      <c r="X1329" s="151">
        <v>3172</v>
      </c>
      <c r="Y1329" s="154">
        <v>0.037035112155167</v>
      </c>
      <c r="Z1329" s="154">
        <v>0.0269886363636364</v>
      </c>
      <c r="AA1329" s="154">
        <v>0.0395692461808164</v>
      </c>
      <c r="AB1329" s="155">
        <v>0.0335594430560514</v>
      </c>
      <c r="AC1329" s="156">
        <v>-0.0125806098171801</v>
      </c>
      <c r="AD1329" s="157">
        <v>27370</v>
      </c>
      <c r="AE1329" s="158">
        <v>971</v>
      </c>
      <c r="AF1329" s="158">
        <v>2</v>
      </c>
      <c r="AG1329" s="158">
        <v>29511</v>
      </c>
      <c r="AH1329" s="158">
        <v>1082</v>
      </c>
      <c r="AI1329" s="158">
        <v>0</v>
      </c>
      <c r="AJ1329" s="155">
        <v>0.0354037267080745</v>
      </c>
      <c r="AK1329" s="155">
        <v>0.0366642946697841</v>
      </c>
      <c r="AL1329" s="156">
        <v>-0.00126056796170961</v>
      </c>
    </row>
    <row r="1330" spans="1:38">
      <c r="A1330" s="166" t="s">
        <v>1085</v>
      </c>
      <c r="B1330" s="167" t="s">
        <v>1835</v>
      </c>
      <c r="C1330" s="167" t="s">
        <v>1155</v>
      </c>
      <c r="D1330" s="150">
        <v>5544</v>
      </c>
      <c r="E1330" s="150">
        <v>197</v>
      </c>
      <c r="F1330" s="150">
        <v>120</v>
      </c>
      <c r="G1330" s="150">
        <v>0</v>
      </c>
      <c r="H1330" s="150">
        <v>0</v>
      </c>
      <c r="I1330" s="151">
        <v>5288</v>
      </c>
      <c r="J1330" s="151">
        <v>251</v>
      </c>
      <c r="K1330" s="151">
        <v>251</v>
      </c>
      <c r="L1330" s="151">
        <v>1</v>
      </c>
      <c r="M1330" s="151">
        <v>0</v>
      </c>
      <c r="N1330" s="151">
        <v>3897</v>
      </c>
      <c r="O1330" s="151">
        <v>189</v>
      </c>
      <c r="P1330" s="151">
        <v>189</v>
      </c>
      <c r="Q1330" s="151">
        <v>17</v>
      </c>
      <c r="R1330" s="151">
        <v>0</v>
      </c>
      <c r="S1330" s="152">
        <v>0.015</v>
      </c>
      <c r="T1330" s="153">
        <v>118221</v>
      </c>
      <c r="U1330" s="153">
        <v>4783</v>
      </c>
      <c r="V1330" s="153">
        <v>4705</v>
      </c>
      <c r="W1330" s="153">
        <v>8</v>
      </c>
      <c r="X1330" s="151">
        <v>4058</v>
      </c>
      <c r="Y1330" s="154">
        <v>0.0403904551644801</v>
      </c>
      <c r="Z1330" s="154">
        <v>0.0355339105339105</v>
      </c>
      <c r="AA1330" s="154">
        <v>0.0474659606656581</v>
      </c>
      <c r="AB1330" s="155">
        <v>0.0484988452655889</v>
      </c>
      <c r="AC1330" s="156">
        <v>-0.0119320501317476</v>
      </c>
      <c r="AD1330" s="157">
        <v>34426</v>
      </c>
      <c r="AE1330" s="158">
        <v>1351</v>
      </c>
      <c r="AF1330" s="158">
        <v>2</v>
      </c>
      <c r="AG1330" s="158">
        <v>35642</v>
      </c>
      <c r="AH1330" s="158">
        <v>1341</v>
      </c>
      <c r="AI1330" s="158">
        <v>3</v>
      </c>
      <c r="AJ1330" s="155">
        <v>0.0391854993319003</v>
      </c>
      <c r="AK1330" s="155">
        <v>0.0375399809213849</v>
      </c>
      <c r="AL1330" s="156">
        <v>0.00164551841051542</v>
      </c>
    </row>
    <row r="1331" spans="1:38">
      <c r="A1331" s="166" t="s">
        <v>1085</v>
      </c>
      <c r="B1331" s="167" t="s">
        <v>1835</v>
      </c>
      <c r="C1331" s="167" t="s">
        <v>1156</v>
      </c>
      <c r="D1331" s="150">
        <v>5470</v>
      </c>
      <c r="E1331" s="150">
        <v>212</v>
      </c>
      <c r="F1331" s="150">
        <v>131</v>
      </c>
      <c r="G1331" s="150">
        <v>0</v>
      </c>
      <c r="H1331" s="150">
        <v>0</v>
      </c>
      <c r="I1331" s="151">
        <v>5212</v>
      </c>
      <c r="J1331" s="151">
        <v>184</v>
      </c>
      <c r="K1331" s="151">
        <v>184</v>
      </c>
      <c r="L1331" s="151">
        <v>1</v>
      </c>
      <c r="M1331" s="151">
        <v>0</v>
      </c>
      <c r="N1331" s="151">
        <v>3363</v>
      </c>
      <c r="O1331" s="151">
        <v>240</v>
      </c>
      <c r="P1331" s="151">
        <v>240</v>
      </c>
      <c r="Q1331" s="151">
        <v>43</v>
      </c>
      <c r="R1331" s="151">
        <v>0</v>
      </c>
      <c r="S1331" s="152">
        <v>0.015</v>
      </c>
      <c r="T1331" s="153">
        <v>114127</v>
      </c>
      <c r="U1331" s="153">
        <v>4703</v>
      </c>
      <c r="V1331" s="153">
        <v>4622</v>
      </c>
      <c r="W1331" s="153">
        <v>1</v>
      </c>
      <c r="X1331" s="151">
        <v>3983</v>
      </c>
      <c r="Y1331" s="154">
        <v>0.0411997161057419</v>
      </c>
      <c r="Z1331" s="154">
        <v>0.0387568555758684</v>
      </c>
      <c r="AA1331" s="154">
        <v>0.0353031465848043</v>
      </c>
      <c r="AB1331" s="155">
        <v>0.0713648528099911</v>
      </c>
      <c r="AC1331" s="156">
        <v>0.00345370899106408</v>
      </c>
      <c r="AD1331" s="157">
        <v>32930</v>
      </c>
      <c r="AE1331" s="158">
        <v>1365</v>
      </c>
      <c r="AF1331" s="158">
        <v>0</v>
      </c>
      <c r="AG1331" s="158">
        <v>34715</v>
      </c>
      <c r="AH1331" s="158">
        <v>1358</v>
      </c>
      <c r="AI1331" s="158">
        <v>1</v>
      </c>
      <c r="AJ1331" s="155">
        <v>0.041451563923474</v>
      </c>
      <c r="AK1331" s="155">
        <v>0.0390897306639781</v>
      </c>
      <c r="AL1331" s="156">
        <v>0.00236183325949593</v>
      </c>
    </row>
    <row r="1332" spans="1:38">
      <c r="A1332" s="166" t="s">
        <v>1085</v>
      </c>
      <c r="B1332" s="167" t="s">
        <v>1835</v>
      </c>
      <c r="C1332" s="167" t="s">
        <v>1157</v>
      </c>
      <c r="D1332" s="150">
        <v>4865</v>
      </c>
      <c r="E1332" s="150">
        <v>128</v>
      </c>
      <c r="F1332" s="150">
        <v>77</v>
      </c>
      <c r="G1332" s="150">
        <v>0</v>
      </c>
      <c r="H1332" s="150">
        <v>0</v>
      </c>
      <c r="I1332" s="151">
        <v>4298</v>
      </c>
      <c r="J1332" s="151">
        <v>101</v>
      </c>
      <c r="K1332" s="151">
        <v>101</v>
      </c>
      <c r="L1332" s="151">
        <v>0</v>
      </c>
      <c r="M1332" s="151">
        <v>0</v>
      </c>
      <c r="N1332" s="151">
        <v>3146</v>
      </c>
      <c r="O1332" s="151">
        <v>67</v>
      </c>
      <c r="P1332" s="151">
        <v>67</v>
      </c>
      <c r="Q1332" s="151">
        <v>6</v>
      </c>
      <c r="R1332" s="151">
        <v>0</v>
      </c>
      <c r="S1332" s="152">
        <v>0.015</v>
      </c>
      <c r="T1332" s="153">
        <v>98462</v>
      </c>
      <c r="U1332" s="153">
        <v>2550</v>
      </c>
      <c r="V1332" s="153">
        <v>2499</v>
      </c>
      <c r="W1332" s="153">
        <v>2</v>
      </c>
      <c r="X1332" s="151">
        <v>2159</v>
      </c>
      <c r="Y1332" s="154">
        <v>0.0258780036968577</v>
      </c>
      <c r="Z1332" s="154">
        <v>0.0263103802672148</v>
      </c>
      <c r="AA1332" s="154">
        <v>0.0234993020009307</v>
      </c>
      <c r="AB1332" s="155">
        <v>0.0212968849332486</v>
      </c>
      <c r="AC1332" s="156">
        <v>0.00281107826628414</v>
      </c>
      <c r="AD1332" s="157">
        <v>29147</v>
      </c>
      <c r="AE1332" s="158">
        <v>745</v>
      </c>
      <c r="AF1332" s="158">
        <v>0</v>
      </c>
      <c r="AG1332" s="158">
        <v>29753</v>
      </c>
      <c r="AH1332" s="158">
        <v>742</v>
      </c>
      <c r="AI1332" s="158">
        <v>1</v>
      </c>
      <c r="AJ1332" s="155">
        <v>0.0255600919477133</v>
      </c>
      <c r="AK1332" s="155">
        <v>0.0249050515914362</v>
      </c>
      <c r="AL1332" s="156">
        <v>0.000655040356277156</v>
      </c>
    </row>
    <row r="1333" spans="1:38">
      <c r="A1333" s="166" t="s">
        <v>1085</v>
      </c>
      <c r="B1333" s="167" t="s">
        <v>1835</v>
      </c>
      <c r="C1333" s="167" t="s">
        <v>1158</v>
      </c>
      <c r="D1333" s="150">
        <v>4007</v>
      </c>
      <c r="E1333" s="150">
        <v>166</v>
      </c>
      <c r="F1333" s="150">
        <v>119</v>
      </c>
      <c r="G1333" s="150">
        <v>0</v>
      </c>
      <c r="H1333" s="150">
        <v>0</v>
      </c>
      <c r="I1333" s="151">
        <v>3553</v>
      </c>
      <c r="J1333" s="151">
        <v>141</v>
      </c>
      <c r="K1333" s="151">
        <v>141</v>
      </c>
      <c r="L1333" s="151">
        <v>6</v>
      </c>
      <c r="M1333" s="151">
        <v>0</v>
      </c>
      <c r="N1333" s="151">
        <v>2614</v>
      </c>
      <c r="O1333" s="151">
        <v>105</v>
      </c>
      <c r="P1333" s="151">
        <v>105</v>
      </c>
      <c r="Q1333" s="151">
        <v>7</v>
      </c>
      <c r="R1333" s="151">
        <v>1</v>
      </c>
      <c r="S1333" s="152">
        <v>0.015</v>
      </c>
      <c r="T1333" s="153">
        <v>82295</v>
      </c>
      <c r="U1333" s="153">
        <v>3351</v>
      </c>
      <c r="V1333" s="153">
        <v>3302</v>
      </c>
      <c r="W1333" s="153">
        <v>3</v>
      </c>
      <c r="X1333" s="151">
        <v>2870</v>
      </c>
      <c r="Y1333" s="154">
        <v>0.0406829090467222</v>
      </c>
      <c r="Z1333" s="154">
        <v>0.0414275018717245</v>
      </c>
      <c r="AA1333" s="154">
        <v>0.0396847734309035</v>
      </c>
      <c r="AB1333" s="155">
        <v>0.0397857689364958</v>
      </c>
      <c r="AC1333" s="156">
        <v>0.00174272844082102</v>
      </c>
      <c r="AD1333" s="157">
        <v>24230</v>
      </c>
      <c r="AE1333" s="158">
        <v>985</v>
      </c>
      <c r="AF1333" s="158">
        <v>1</v>
      </c>
      <c r="AG1333" s="158">
        <v>24255</v>
      </c>
      <c r="AH1333" s="158">
        <v>931</v>
      </c>
      <c r="AI1333" s="158">
        <v>1</v>
      </c>
      <c r="AJ1333" s="155">
        <v>0.0406108130416839</v>
      </c>
      <c r="AK1333" s="155">
        <v>0.0383426097711812</v>
      </c>
      <c r="AL1333" s="156">
        <v>0.00226820327050266</v>
      </c>
    </row>
    <row r="1334" spans="1:38">
      <c r="A1334" s="166" t="s">
        <v>1085</v>
      </c>
      <c r="B1334" s="167" t="s">
        <v>1834</v>
      </c>
      <c r="C1334" s="167" t="s">
        <v>1159</v>
      </c>
      <c r="D1334" s="150">
        <v>8013</v>
      </c>
      <c r="E1334" s="150">
        <v>360</v>
      </c>
      <c r="F1334" s="150">
        <v>268</v>
      </c>
      <c r="G1334" s="150">
        <v>0</v>
      </c>
      <c r="H1334" s="150">
        <v>0</v>
      </c>
      <c r="I1334" s="151">
        <v>8463</v>
      </c>
      <c r="J1334" s="151">
        <v>344</v>
      </c>
      <c r="K1334" s="151">
        <v>344</v>
      </c>
      <c r="L1334" s="151">
        <v>0</v>
      </c>
      <c r="M1334" s="151">
        <v>0</v>
      </c>
      <c r="N1334" s="151">
        <v>5187</v>
      </c>
      <c r="O1334" s="151">
        <v>287</v>
      </c>
      <c r="P1334" s="151">
        <v>287</v>
      </c>
      <c r="Q1334" s="151">
        <v>26</v>
      </c>
      <c r="R1334" s="151">
        <v>0</v>
      </c>
      <c r="S1334" s="152">
        <v>0.015</v>
      </c>
      <c r="T1334" s="153">
        <v>189679</v>
      </c>
      <c r="U1334" s="153">
        <v>8630</v>
      </c>
      <c r="V1334" s="153">
        <v>8535</v>
      </c>
      <c r="W1334" s="153">
        <v>18</v>
      </c>
      <c r="X1334" s="151">
        <v>7197</v>
      </c>
      <c r="Y1334" s="154">
        <v>0.0454030230020192</v>
      </c>
      <c r="Z1334" s="154">
        <v>0.0449269936353426</v>
      </c>
      <c r="AA1334" s="154">
        <v>0.0406475245184923</v>
      </c>
      <c r="AB1334" s="155">
        <v>0.0553306342780027</v>
      </c>
      <c r="AC1334" s="156">
        <v>0.00427946911685031</v>
      </c>
      <c r="AD1334" s="157">
        <v>53465</v>
      </c>
      <c r="AE1334" s="158">
        <v>2607</v>
      </c>
      <c r="AF1334" s="158">
        <v>0</v>
      </c>
      <c r="AG1334" s="158">
        <v>56969</v>
      </c>
      <c r="AH1334" s="158">
        <v>2478</v>
      </c>
      <c r="AI1334" s="158">
        <v>5</v>
      </c>
      <c r="AJ1334" s="155">
        <v>0.0487608715982418</v>
      </c>
      <c r="AK1334" s="155">
        <v>0.0434095736277625</v>
      </c>
      <c r="AL1334" s="156">
        <v>0.00535129797047938</v>
      </c>
    </row>
    <row r="1335" spans="1:38">
      <c r="A1335" s="166" t="s">
        <v>1085</v>
      </c>
      <c r="B1335" s="167" t="s">
        <v>1834</v>
      </c>
      <c r="C1335" s="167" t="s">
        <v>1160</v>
      </c>
      <c r="D1335" s="150">
        <v>4204</v>
      </c>
      <c r="E1335" s="150">
        <v>192</v>
      </c>
      <c r="F1335" s="150">
        <v>134</v>
      </c>
      <c r="G1335" s="150">
        <v>0</v>
      </c>
      <c r="H1335" s="150">
        <v>0</v>
      </c>
      <c r="I1335" s="151">
        <v>3725</v>
      </c>
      <c r="J1335" s="151">
        <v>114</v>
      </c>
      <c r="K1335" s="151">
        <v>114</v>
      </c>
      <c r="L1335" s="151">
        <v>1</v>
      </c>
      <c r="M1335" s="151">
        <v>0</v>
      </c>
      <c r="N1335" s="151">
        <v>2492</v>
      </c>
      <c r="O1335" s="151">
        <v>171</v>
      </c>
      <c r="P1335" s="151">
        <v>171</v>
      </c>
      <c r="Q1335" s="151">
        <v>13</v>
      </c>
      <c r="R1335" s="151">
        <v>0</v>
      </c>
      <c r="S1335" s="152">
        <v>0.015</v>
      </c>
      <c r="T1335" s="153">
        <v>96118</v>
      </c>
      <c r="U1335" s="153">
        <v>5816</v>
      </c>
      <c r="V1335" s="153">
        <v>5757</v>
      </c>
      <c r="W1335" s="153">
        <v>4</v>
      </c>
      <c r="X1335" s="151">
        <v>5061</v>
      </c>
      <c r="Y1335" s="154">
        <v>0.0604673422251815</v>
      </c>
      <c r="Z1335" s="154">
        <v>0.0456707897240723</v>
      </c>
      <c r="AA1335" s="154">
        <v>0.0306040268456376</v>
      </c>
      <c r="AB1335" s="155">
        <v>0.0686195826645265</v>
      </c>
      <c r="AC1335" s="156">
        <v>0.0150667628784347</v>
      </c>
      <c r="AD1335" s="157">
        <v>26174</v>
      </c>
      <c r="AE1335" s="158">
        <v>1726</v>
      </c>
      <c r="AF1335" s="158">
        <v>0</v>
      </c>
      <c r="AG1335" s="158">
        <v>30358</v>
      </c>
      <c r="AH1335" s="158">
        <v>1842</v>
      </c>
      <c r="AI1335" s="158">
        <v>0</v>
      </c>
      <c r="AJ1335" s="155">
        <v>0.0659433025139451</v>
      </c>
      <c r="AK1335" s="155">
        <v>0.0606759338559852</v>
      </c>
      <c r="AL1335" s="156">
        <v>0.00526736865795989</v>
      </c>
    </row>
    <row r="1336" spans="1:38">
      <c r="A1336" s="166" t="s">
        <v>1085</v>
      </c>
      <c r="B1336" s="167" t="s">
        <v>1834</v>
      </c>
      <c r="C1336" s="167" t="s">
        <v>1161</v>
      </c>
      <c r="D1336" s="150">
        <v>3470</v>
      </c>
      <c r="E1336" s="150">
        <v>225</v>
      </c>
      <c r="F1336" s="150">
        <v>158</v>
      </c>
      <c r="G1336" s="150">
        <v>0</v>
      </c>
      <c r="H1336" s="150">
        <v>0</v>
      </c>
      <c r="I1336" s="151">
        <v>3029</v>
      </c>
      <c r="J1336" s="151">
        <v>174</v>
      </c>
      <c r="K1336" s="151">
        <v>174</v>
      </c>
      <c r="L1336" s="151">
        <v>0</v>
      </c>
      <c r="M1336" s="151">
        <v>0</v>
      </c>
      <c r="N1336" s="151">
        <v>2135</v>
      </c>
      <c r="O1336" s="151">
        <v>133</v>
      </c>
      <c r="P1336" s="151">
        <v>133</v>
      </c>
      <c r="Q1336" s="151">
        <v>11</v>
      </c>
      <c r="R1336" s="151">
        <v>0</v>
      </c>
      <c r="S1336" s="152">
        <v>0.015</v>
      </c>
      <c r="T1336" s="153">
        <v>77212</v>
      </c>
      <c r="U1336" s="153">
        <v>5253</v>
      </c>
      <c r="V1336" s="153">
        <v>5184</v>
      </c>
      <c r="W1336" s="153">
        <v>1</v>
      </c>
      <c r="X1336" s="151">
        <v>4597</v>
      </c>
      <c r="Y1336" s="154">
        <v>0.0680205149458633</v>
      </c>
      <c r="Z1336" s="154">
        <v>0.0648414985590778</v>
      </c>
      <c r="AA1336" s="154">
        <v>0.0574447012215253</v>
      </c>
      <c r="AB1336" s="155">
        <v>0.0622950819672131</v>
      </c>
      <c r="AC1336" s="156">
        <v>0.00739679733755255</v>
      </c>
      <c r="AD1336" s="157">
        <v>21338</v>
      </c>
      <c r="AE1336" s="158">
        <v>1444</v>
      </c>
      <c r="AF1336" s="158">
        <v>0</v>
      </c>
      <c r="AG1336" s="158">
        <v>23090</v>
      </c>
      <c r="AH1336" s="158">
        <v>1557</v>
      </c>
      <c r="AI1336" s="158">
        <v>0</v>
      </c>
      <c r="AJ1336" s="155">
        <v>0.0676726965976193</v>
      </c>
      <c r="AK1336" s="155">
        <v>0.0674317886530966</v>
      </c>
      <c r="AL1336" s="156">
        <v>0.000240907944522681</v>
      </c>
    </row>
    <row r="1337" spans="1:38">
      <c r="A1337" s="166" t="s">
        <v>1085</v>
      </c>
      <c r="B1337" s="167" t="s">
        <v>1834</v>
      </c>
      <c r="C1337" s="167" t="s">
        <v>1162</v>
      </c>
      <c r="D1337" s="150">
        <v>6519</v>
      </c>
      <c r="E1337" s="150">
        <v>146</v>
      </c>
      <c r="F1337" s="150">
        <v>110</v>
      </c>
      <c r="G1337" s="150">
        <v>0</v>
      </c>
      <c r="H1337" s="150">
        <v>0</v>
      </c>
      <c r="I1337" s="151">
        <v>4809</v>
      </c>
      <c r="J1337" s="151">
        <v>265</v>
      </c>
      <c r="K1337" s="151">
        <v>265</v>
      </c>
      <c r="L1337" s="151">
        <v>4</v>
      </c>
      <c r="M1337" s="151">
        <v>0</v>
      </c>
      <c r="N1337" s="151">
        <v>3723</v>
      </c>
      <c r="O1337" s="151">
        <v>162</v>
      </c>
      <c r="P1337" s="151">
        <v>162</v>
      </c>
      <c r="Q1337" s="151">
        <v>43</v>
      </c>
      <c r="R1337" s="151">
        <v>0</v>
      </c>
      <c r="S1337" s="152">
        <v>0.015</v>
      </c>
      <c r="T1337" s="153">
        <v>132054</v>
      </c>
      <c r="U1337" s="153">
        <v>6005</v>
      </c>
      <c r="V1337" s="153">
        <v>5969</v>
      </c>
      <c r="W1337" s="153">
        <v>0</v>
      </c>
      <c r="X1337" s="151">
        <v>5365</v>
      </c>
      <c r="Y1337" s="154">
        <v>0.0454738213155224</v>
      </c>
      <c r="Z1337" s="154">
        <v>0.0223960730173339</v>
      </c>
      <c r="AA1337" s="154">
        <v>0.0551050114368892</v>
      </c>
      <c r="AB1337" s="155">
        <v>0.0435132957292506</v>
      </c>
      <c r="AC1337" s="156">
        <v>-0.0327089384195552</v>
      </c>
      <c r="AD1337" s="157">
        <v>36872</v>
      </c>
      <c r="AE1337" s="158">
        <v>1573</v>
      </c>
      <c r="AF1337" s="158">
        <v>0</v>
      </c>
      <c r="AG1337" s="158">
        <v>39454</v>
      </c>
      <c r="AH1337" s="158">
        <v>1851</v>
      </c>
      <c r="AI1337" s="158">
        <v>0</v>
      </c>
      <c r="AJ1337" s="155">
        <v>0.0426610978520286</v>
      </c>
      <c r="AK1337" s="155">
        <v>0.0469153951437117</v>
      </c>
      <c r="AL1337" s="156">
        <v>-0.00425429729168303</v>
      </c>
    </row>
    <row r="1338" spans="1:38">
      <c r="A1338" s="166" t="s">
        <v>1085</v>
      </c>
      <c r="B1338" s="167" t="s">
        <v>1834</v>
      </c>
      <c r="C1338" s="167" t="s">
        <v>1163</v>
      </c>
      <c r="D1338" s="150">
        <v>5521</v>
      </c>
      <c r="E1338" s="150">
        <v>164</v>
      </c>
      <c r="F1338" s="150">
        <v>125</v>
      </c>
      <c r="G1338" s="150">
        <v>0</v>
      </c>
      <c r="H1338" s="150">
        <v>0</v>
      </c>
      <c r="I1338" s="151">
        <v>4640</v>
      </c>
      <c r="J1338" s="151">
        <v>216</v>
      </c>
      <c r="K1338" s="151">
        <v>216</v>
      </c>
      <c r="L1338" s="151">
        <v>0</v>
      </c>
      <c r="M1338" s="151">
        <v>0</v>
      </c>
      <c r="N1338" s="151">
        <v>3430</v>
      </c>
      <c r="O1338" s="151">
        <v>302</v>
      </c>
      <c r="P1338" s="151">
        <v>302</v>
      </c>
      <c r="Q1338" s="151">
        <v>27</v>
      </c>
      <c r="R1338" s="151">
        <v>0</v>
      </c>
      <c r="S1338" s="152">
        <v>0.015</v>
      </c>
      <c r="T1338" s="153">
        <v>117640</v>
      </c>
      <c r="U1338" s="153">
        <v>5993</v>
      </c>
      <c r="V1338" s="153">
        <v>5953</v>
      </c>
      <c r="W1338" s="153">
        <v>9</v>
      </c>
      <c r="X1338" s="151">
        <v>5188</v>
      </c>
      <c r="Y1338" s="154">
        <v>0.0508670520231214</v>
      </c>
      <c r="Z1338" s="154">
        <v>0.0297047636297772</v>
      </c>
      <c r="AA1338" s="154">
        <v>0.046551724137931</v>
      </c>
      <c r="AB1338" s="155">
        <v>0.0880466472303207</v>
      </c>
      <c r="AC1338" s="156">
        <v>-0.0168469605081538</v>
      </c>
      <c r="AD1338" s="157">
        <v>33165</v>
      </c>
      <c r="AE1338" s="158">
        <v>1628</v>
      </c>
      <c r="AF1338" s="158">
        <v>1</v>
      </c>
      <c r="AG1338" s="158">
        <v>34766</v>
      </c>
      <c r="AH1338" s="158">
        <v>1698</v>
      </c>
      <c r="AI1338" s="158">
        <v>2</v>
      </c>
      <c r="AJ1338" s="155">
        <v>0.049057741595055</v>
      </c>
      <c r="AK1338" s="155">
        <v>0.0487832940228959</v>
      </c>
      <c r="AL1338" s="156">
        <v>0.000274447572159095</v>
      </c>
    </row>
    <row r="1339" spans="1:38">
      <c r="A1339" s="166" t="s">
        <v>1085</v>
      </c>
      <c r="B1339" s="167" t="s">
        <v>1834</v>
      </c>
      <c r="C1339" s="167" t="s">
        <v>1164</v>
      </c>
      <c r="D1339" s="150">
        <v>4339</v>
      </c>
      <c r="E1339" s="150">
        <v>126</v>
      </c>
      <c r="F1339" s="150">
        <v>90</v>
      </c>
      <c r="G1339" s="150">
        <v>0</v>
      </c>
      <c r="H1339" s="150">
        <v>0</v>
      </c>
      <c r="I1339" s="151">
        <v>4106</v>
      </c>
      <c r="J1339" s="151">
        <v>94</v>
      </c>
      <c r="K1339" s="151">
        <v>94</v>
      </c>
      <c r="L1339" s="151">
        <v>4</v>
      </c>
      <c r="M1339" s="151">
        <v>0</v>
      </c>
      <c r="N1339" s="151">
        <v>2489</v>
      </c>
      <c r="O1339" s="151">
        <v>85</v>
      </c>
      <c r="P1339" s="151">
        <v>85</v>
      </c>
      <c r="Q1339" s="151">
        <v>25</v>
      </c>
      <c r="R1339" s="151">
        <v>0</v>
      </c>
      <c r="S1339" s="152">
        <v>0.015</v>
      </c>
      <c r="T1339" s="153">
        <v>95166</v>
      </c>
      <c r="U1339" s="153">
        <v>3105</v>
      </c>
      <c r="V1339" s="153">
        <v>3066</v>
      </c>
      <c r="W1339" s="153">
        <v>7</v>
      </c>
      <c r="X1339" s="151">
        <v>2766</v>
      </c>
      <c r="Y1339" s="154">
        <v>0.0325536431078326</v>
      </c>
      <c r="Z1339" s="154">
        <v>0.0290389490666052</v>
      </c>
      <c r="AA1339" s="154">
        <v>0.0228933268387725</v>
      </c>
      <c r="AB1339" s="155">
        <v>0.0341502611490558</v>
      </c>
      <c r="AC1339" s="156">
        <v>0.00614562222783268</v>
      </c>
      <c r="AD1339" s="157">
        <v>26830</v>
      </c>
      <c r="AE1339" s="158">
        <v>805</v>
      </c>
      <c r="AF1339" s="158">
        <v>1</v>
      </c>
      <c r="AG1339" s="158">
        <v>29163</v>
      </c>
      <c r="AH1339" s="158">
        <v>959</v>
      </c>
      <c r="AI1339" s="158">
        <v>3</v>
      </c>
      <c r="AJ1339" s="155">
        <v>0.0299664554603056</v>
      </c>
      <c r="AK1339" s="155">
        <v>0.0327812639303227</v>
      </c>
      <c r="AL1339" s="156">
        <v>-0.00281480847001704</v>
      </c>
    </row>
    <row r="1340" spans="1:38">
      <c r="A1340" s="166" t="s">
        <v>1085</v>
      </c>
      <c r="B1340" s="167" t="s">
        <v>1834</v>
      </c>
      <c r="C1340" s="167" t="s">
        <v>1165</v>
      </c>
      <c r="D1340" s="150">
        <v>3582</v>
      </c>
      <c r="E1340" s="150">
        <v>172</v>
      </c>
      <c r="F1340" s="150">
        <v>130</v>
      </c>
      <c r="G1340" s="150">
        <v>0</v>
      </c>
      <c r="H1340" s="150">
        <v>0</v>
      </c>
      <c r="I1340" s="151">
        <v>3716</v>
      </c>
      <c r="J1340" s="151">
        <v>146</v>
      </c>
      <c r="K1340" s="151">
        <v>146</v>
      </c>
      <c r="L1340" s="151">
        <v>10</v>
      </c>
      <c r="M1340" s="151">
        <v>0</v>
      </c>
      <c r="N1340" s="151">
        <v>2152</v>
      </c>
      <c r="O1340" s="151">
        <v>207</v>
      </c>
      <c r="P1340" s="151">
        <v>207</v>
      </c>
      <c r="Q1340" s="151">
        <v>78</v>
      </c>
      <c r="R1340" s="151">
        <v>0</v>
      </c>
      <c r="S1340" s="152">
        <v>0.015</v>
      </c>
      <c r="T1340" s="153">
        <v>81786</v>
      </c>
      <c r="U1340" s="153">
        <v>5376</v>
      </c>
      <c r="V1340" s="153">
        <v>5332</v>
      </c>
      <c r="W1340" s="153">
        <v>5</v>
      </c>
      <c r="X1340" s="151">
        <v>4859</v>
      </c>
      <c r="Y1340" s="154">
        <v>0.0656713863008339</v>
      </c>
      <c r="Z1340" s="154">
        <v>0.0480178671133445</v>
      </c>
      <c r="AA1340" s="154">
        <v>0.0392895586652314</v>
      </c>
      <c r="AB1340" s="155">
        <v>0.0961895910780669</v>
      </c>
      <c r="AC1340" s="156">
        <v>0.00872830844811306</v>
      </c>
      <c r="AD1340" s="157">
        <v>22966</v>
      </c>
      <c r="AE1340" s="158">
        <v>1372</v>
      </c>
      <c r="AF1340" s="158">
        <v>0</v>
      </c>
      <c r="AG1340" s="158">
        <v>24442</v>
      </c>
      <c r="AH1340" s="158">
        <v>1612</v>
      </c>
      <c r="AI1340" s="158">
        <v>3</v>
      </c>
      <c r="AJ1340" s="155">
        <v>0.0597404859357311</v>
      </c>
      <c r="AK1340" s="155">
        <v>0.0658293102037476</v>
      </c>
      <c r="AL1340" s="156">
        <v>-0.00608882426801657</v>
      </c>
    </row>
    <row r="1341" spans="1:38">
      <c r="A1341" s="166" t="s">
        <v>1085</v>
      </c>
      <c r="B1341" s="167" t="s">
        <v>1834</v>
      </c>
      <c r="C1341" s="167" t="s">
        <v>1166</v>
      </c>
      <c r="D1341" s="150">
        <v>2373</v>
      </c>
      <c r="E1341" s="150">
        <v>210</v>
      </c>
      <c r="F1341" s="150">
        <v>152</v>
      </c>
      <c r="G1341" s="150">
        <v>0</v>
      </c>
      <c r="H1341" s="150">
        <v>0</v>
      </c>
      <c r="I1341" s="151">
        <v>2349</v>
      </c>
      <c r="J1341" s="151">
        <v>197</v>
      </c>
      <c r="K1341" s="151">
        <v>197</v>
      </c>
      <c r="L1341" s="151">
        <v>5</v>
      </c>
      <c r="M1341" s="151">
        <v>0</v>
      </c>
      <c r="N1341" s="151">
        <v>1348</v>
      </c>
      <c r="O1341" s="151">
        <v>179</v>
      </c>
      <c r="P1341" s="151">
        <v>179</v>
      </c>
      <c r="Q1341" s="151">
        <v>62</v>
      </c>
      <c r="R1341" s="151">
        <v>0</v>
      </c>
      <c r="S1341" s="152">
        <v>0.015</v>
      </c>
      <c r="T1341" s="153">
        <v>51910</v>
      </c>
      <c r="U1341" s="153">
        <v>4457</v>
      </c>
      <c r="V1341" s="153">
        <v>4399</v>
      </c>
      <c r="W1341" s="153">
        <v>4</v>
      </c>
      <c r="X1341" s="151">
        <v>3867</v>
      </c>
      <c r="Y1341" s="154">
        <v>0.085783086110576</v>
      </c>
      <c r="Z1341" s="154">
        <v>0.0884955752212389</v>
      </c>
      <c r="AA1341" s="154">
        <v>0.0838654746700724</v>
      </c>
      <c r="AB1341" s="155">
        <v>0.132789317507418</v>
      </c>
      <c r="AC1341" s="156">
        <v>0.00463010055116657</v>
      </c>
      <c r="AD1341" s="157">
        <v>14511</v>
      </c>
      <c r="AE1341" s="158">
        <v>1292</v>
      </c>
      <c r="AF1341" s="158">
        <v>0</v>
      </c>
      <c r="AG1341" s="158">
        <v>15679</v>
      </c>
      <c r="AH1341" s="158">
        <v>1212</v>
      </c>
      <c r="AI1341" s="158">
        <v>1</v>
      </c>
      <c r="AJ1341" s="155">
        <v>0.0890359037971194</v>
      </c>
      <c r="AK1341" s="155">
        <v>0.0772370686906053</v>
      </c>
      <c r="AL1341" s="156">
        <v>0.0117988351065142</v>
      </c>
    </row>
    <row r="1342" spans="1:38">
      <c r="A1342" s="166" t="s">
        <v>1085</v>
      </c>
      <c r="B1342" s="167" t="s">
        <v>1834</v>
      </c>
      <c r="C1342" s="167" t="s">
        <v>1167</v>
      </c>
      <c r="D1342" s="150">
        <v>3749</v>
      </c>
      <c r="E1342" s="150">
        <v>398</v>
      </c>
      <c r="F1342" s="150">
        <v>303</v>
      </c>
      <c r="G1342" s="150">
        <v>0</v>
      </c>
      <c r="H1342" s="150">
        <v>0</v>
      </c>
      <c r="I1342" s="151">
        <v>3382</v>
      </c>
      <c r="J1342" s="151">
        <v>321</v>
      </c>
      <c r="K1342" s="151">
        <v>321</v>
      </c>
      <c r="L1342" s="151">
        <v>4</v>
      </c>
      <c r="M1342" s="151">
        <v>0</v>
      </c>
      <c r="N1342" s="151">
        <v>2319</v>
      </c>
      <c r="O1342" s="151">
        <v>249</v>
      </c>
      <c r="P1342" s="151">
        <v>249</v>
      </c>
      <c r="Q1342" s="151">
        <v>14</v>
      </c>
      <c r="R1342" s="151">
        <v>0</v>
      </c>
      <c r="S1342" s="152">
        <v>0.015</v>
      </c>
      <c r="T1342" s="153">
        <v>84552</v>
      </c>
      <c r="U1342" s="153">
        <v>8906</v>
      </c>
      <c r="V1342" s="153">
        <v>8811</v>
      </c>
      <c r="W1342" s="153">
        <v>4</v>
      </c>
      <c r="X1342" s="151">
        <v>7763</v>
      </c>
      <c r="Y1342" s="154">
        <v>0.10528432207399</v>
      </c>
      <c r="Z1342" s="154">
        <v>0.106161643104828</v>
      </c>
      <c r="AA1342" s="154">
        <v>0.0949142519219397</v>
      </c>
      <c r="AB1342" s="155">
        <v>0.107373868046572</v>
      </c>
      <c r="AC1342" s="156">
        <v>0.0112473911828883</v>
      </c>
      <c r="AD1342" s="157">
        <v>23004</v>
      </c>
      <c r="AE1342" s="158">
        <v>2398</v>
      </c>
      <c r="AF1342" s="158">
        <v>0</v>
      </c>
      <c r="AG1342" s="158">
        <v>26417</v>
      </c>
      <c r="AH1342" s="158">
        <v>2648</v>
      </c>
      <c r="AI1342" s="158">
        <v>0</v>
      </c>
      <c r="AJ1342" s="155">
        <v>0.104242740392975</v>
      </c>
      <c r="AK1342" s="155">
        <v>0.10023848279517</v>
      </c>
      <c r="AL1342" s="156">
        <v>0.00400425759780536</v>
      </c>
    </row>
    <row r="1343" spans="1:38">
      <c r="A1343" s="166" t="s">
        <v>1085</v>
      </c>
      <c r="B1343" s="167" t="s">
        <v>1834</v>
      </c>
      <c r="C1343" s="167" t="s">
        <v>1168</v>
      </c>
      <c r="D1343" s="150">
        <v>3482</v>
      </c>
      <c r="E1343" s="150">
        <v>180</v>
      </c>
      <c r="F1343" s="150">
        <v>130</v>
      </c>
      <c r="G1343" s="150">
        <v>0</v>
      </c>
      <c r="H1343" s="150">
        <v>0</v>
      </c>
      <c r="I1343" s="151">
        <v>2902</v>
      </c>
      <c r="J1343" s="151">
        <v>192</v>
      </c>
      <c r="K1343" s="151">
        <v>192</v>
      </c>
      <c r="L1343" s="151">
        <v>0</v>
      </c>
      <c r="M1343" s="151">
        <v>0</v>
      </c>
      <c r="N1343" s="151">
        <v>1914</v>
      </c>
      <c r="O1343" s="151">
        <v>119</v>
      </c>
      <c r="P1343" s="151">
        <v>119</v>
      </c>
      <c r="Q1343" s="151">
        <v>9</v>
      </c>
      <c r="R1343" s="151">
        <v>0</v>
      </c>
      <c r="S1343" s="152">
        <v>0.015</v>
      </c>
      <c r="T1343" s="153">
        <v>73070</v>
      </c>
      <c r="U1343" s="153">
        <v>5213</v>
      </c>
      <c r="V1343" s="153">
        <v>5162</v>
      </c>
      <c r="W1343" s="153">
        <v>3</v>
      </c>
      <c r="X1343" s="151">
        <v>4573</v>
      </c>
      <c r="Y1343" s="154">
        <v>0.0713014917202682</v>
      </c>
      <c r="Z1343" s="154">
        <v>0.0516944284893739</v>
      </c>
      <c r="AA1343" s="154">
        <v>0.0661612680909717</v>
      </c>
      <c r="AB1343" s="155">
        <v>0.0621734587251829</v>
      </c>
      <c r="AC1343" s="156">
        <v>-0.0144668396015978</v>
      </c>
      <c r="AD1343" s="157">
        <v>20284</v>
      </c>
      <c r="AE1343" s="158">
        <v>1303</v>
      </c>
      <c r="AF1343" s="158">
        <v>0</v>
      </c>
      <c r="AG1343" s="158">
        <v>22075</v>
      </c>
      <c r="AH1343" s="158">
        <v>1591</v>
      </c>
      <c r="AI1343" s="158">
        <v>2</v>
      </c>
      <c r="AJ1343" s="155">
        <v>0.0642378229146125</v>
      </c>
      <c r="AK1343" s="155">
        <v>0.0719818799546999</v>
      </c>
      <c r="AL1343" s="156">
        <v>-0.00774405704008739</v>
      </c>
    </row>
    <row r="1344" spans="1:38">
      <c r="A1344" s="166" t="s">
        <v>1085</v>
      </c>
      <c r="B1344" s="167" t="s">
        <v>1834</v>
      </c>
      <c r="C1344" s="167" t="s">
        <v>1169</v>
      </c>
      <c r="D1344" s="150">
        <v>2064</v>
      </c>
      <c r="E1344" s="150">
        <v>130</v>
      </c>
      <c r="F1344" s="150">
        <v>94</v>
      </c>
      <c r="G1344" s="150">
        <v>0</v>
      </c>
      <c r="H1344" s="150">
        <v>0</v>
      </c>
      <c r="I1344" s="151">
        <v>1907</v>
      </c>
      <c r="J1344" s="151">
        <v>86</v>
      </c>
      <c r="K1344" s="151">
        <v>86</v>
      </c>
      <c r="L1344" s="151">
        <v>0</v>
      </c>
      <c r="M1344" s="151">
        <v>0</v>
      </c>
      <c r="N1344" s="151">
        <v>1382</v>
      </c>
      <c r="O1344" s="151">
        <v>153</v>
      </c>
      <c r="P1344" s="151">
        <v>153</v>
      </c>
      <c r="Q1344" s="151">
        <v>13</v>
      </c>
      <c r="R1344" s="151">
        <v>0</v>
      </c>
      <c r="S1344" s="152">
        <v>0.015</v>
      </c>
      <c r="T1344" s="153">
        <v>46821</v>
      </c>
      <c r="U1344" s="153">
        <v>3417</v>
      </c>
      <c r="V1344" s="153">
        <v>3381</v>
      </c>
      <c r="W1344" s="153">
        <v>7</v>
      </c>
      <c r="X1344" s="151">
        <v>2977</v>
      </c>
      <c r="Y1344" s="154">
        <v>0.0728305674804041</v>
      </c>
      <c r="Z1344" s="154">
        <v>0.062984496124031</v>
      </c>
      <c r="AA1344" s="154">
        <v>0.0450970110120608</v>
      </c>
      <c r="AB1344" s="155">
        <v>0.110709117221418</v>
      </c>
      <c r="AC1344" s="156">
        <v>0.0178874851119702</v>
      </c>
      <c r="AD1344" s="157">
        <v>12866</v>
      </c>
      <c r="AE1344" s="158">
        <v>937</v>
      </c>
      <c r="AF1344" s="158">
        <v>0</v>
      </c>
      <c r="AG1344" s="158">
        <v>14302</v>
      </c>
      <c r="AH1344" s="158">
        <v>1024</v>
      </c>
      <c r="AI1344" s="158">
        <v>3</v>
      </c>
      <c r="AJ1344" s="155">
        <v>0.0728276076480647</v>
      </c>
      <c r="AK1344" s="155">
        <v>0.0713886169766466</v>
      </c>
      <c r="AL1344" s="156">
        <v>0.00143899067141803</v>
      </c>
    </row>
    <row r="1345" spans="1:38">
      <c r="A1345" s="166" t="s">
        <v>1085</v>
      </c>
      <c r="B1345" s="167" t="s">
        <v>1836</v>
      </c>
      <c r="C1345" s="167" t="s">
        <v>1170</v>
      </c>
      <c r="D1345" s="150">
        <v>1564</v>
      </c>
      <c r="E1345" s="150">
        <v>25</v>
      </c>
      <c r="F1345" s="150">
        <v>19</v>
      </c>
      <c r="G1345" s="150">
        <v>0</v>
      </c>
      <c r="H1345" s="150">
        <v>0</v>
      </c>
      <c r="I1345" s="151">
        <v>1976</v>
      </c>
      <c r="J1345" s="151">
        <v>17</v>
      </c>
      <c r="K1345" s="151">
        <v>17</v>
      </c>
      <c r="L1345" s="151">
        <v>2</v>
      </c>
      <c r="M1345" s="151">
        <v>0</v>
      </c>
      <c r="N1345" s="151">
        <v>1050</v>
      </c>
      <c r="O1345" s="151">
        <v>5</v>
      </c>
      <c r="P1345" s="151">
        <v>5</v>
      </c>
      <c r="Q1345" s="151">
        <v>3</v>
      </c>
      <c r="R1345" s="151">
        <v>0</v>
      </c>
      <c r="S1345" s="152">
        <v>0.015</v>
      </c>
      <c r="T1345" s="153">
        <v>39260</v>
      </c>
      <c r="U1345" s="153">
        <v>384</v>
      </c>
      <c r="V1345" s="153">
        <v>378</v>
      </c>
      <c r="W1345" s="153">
        <v>0</v>
      </c>
      <c r="X1345" s="151">
        <v>336</v>
      </c>
      <c r="Y1345" s="154">
        <v>0.0097809475292919</v>
      </c>
      <c r="Z1345" s="154">
        <v>0.0159846547314578</v>
      </c>
      <c r="AA1345" s="154">
        <v>0.00860323886639676</v>
      </c>
      <c r="AB1345" s="155">
        <v>0.00476190476190476</v>
      </c>
      <c r="AC1345" s="156">
        <v>0.00738141586506104</v>
      </c>
      <c r="AD1345" s="157">
        <v>10647</v>
      </c>
      <c r="AE1345" s="158">
        <v>126</v>
      </c>
      <c r="AF1345" s="158">
        <v>0</v>
      </c>
      <c r="AG1345" s="158">
        <v>11594</v>
      </c>
      <c r="AH1345" s="158">
        <v>116</v>
      </c>
      <c r="AI1345" s="158">
        <v>0</v>
      </c>
      <c r="AJ1345" s="155">
        <v>0.0118343195266272</v>
      </c>
      <c r="AK1345" s="155">
        <v>0.0100051750905641</v>
      </c>
      <c r="AL1345" s="156">
        <v>0.00182914443606313</v>
      </c>
    </row>
    <row r="1346" spans="1:38">
      <c r="A1346" s="166" t="s">
        <v>1085</v>
      </c>
      <c r="B1346" s="167" t="s">
        <v>1836</v>
      </c>
      <c r="C1346" s="167" t="s">
        <v>1171</v>
      </c>
      <c r="D1346" s="150">
        <v>6335</v>
      </c>
      <c r="E1346" s="150">
        <v>43</v>
      </c>
      <c r="F1346" s="150">
        <v>30</v>
      </c>
      <c r="G1346" s="150">
        <v>0</v>
      </c>
      <c r="H1346" s="150">
        <v>0</v>
      </c>
      <c r="I1346" s="151">
        <v>7929</v>
      </c>
      <c r="J1346" s="151">
        <v>43</v>
      </c>
      <c r="K1346" s="151">
        <v>43</v>
      </c>
      <c r="L1346" s="151">
        <v>10</v>
      </c>
      <c r="M1346" s="151">
        <v>0</v>
      </c>
      <c r="N1346" s="151">
        <v>4466</v>
      </c>
      <c r="O1346" s="151">
        <v>31</v>
      </c>
      <c r="P1346" s="151">
        <v>31</v>
      </c>
      <c r="Q1346" s="151">
        <v>21</v>
      </c>
      <c r="R1346" s="151">
        <v>0</v>
      </c>
      <c r="S1346" s="152">
        <v>0.015</v>
      </c>
      <c r="T1346" s="153">
        <v>151440</v>
      </c>
      <c r="U1346" s="153">
        <v>1161</v>
      </c>
      <c r="V1346" s="153">
        <v>1148</v>
      </c>
      <c r="W1346" s="153">
        <v>0</v>
      </c>
      <c r="X1346" s="151">
        <v>1062</v>
      </c>
      <c r="Y1346" s="154">
        <v>0.00766640253565769</v>
      </c>
      <c r="Z1346" s="154">
        <v>0.00678768745067088</v>
      </c>
      <c r="AA1346" s="154">
        <v>0.00542313028124606</v>
      </c>
      <c r="AB1346" s="155">
        <v>0.00694133452754142</v>
      </c>
      <c r="AC1346" s="156">
        <v>0.00136455716942482</v>
      </c>
      <c r="AD1346" s="157">
        <v>41968</v>
      </c>
      <c r="AE1346" s="158">
        <v>308</v>
      </c>
      <c r="AF1346" s="158">
        <v>0</v>
      </c>
      <c r="AG1346" s="158">
        <v>45138</v>
      </c>
      <c r="AH1346" s="158">
        <v>340</v>
      </c>
      <c r="AI1346" s="158">
        <v>0</v>
      </c>
      <c r="AJ1346" s="155">
        <v>0.00733892489515822</v>
      </c>
      <c r="AK1346" s="155">
        <v>0.00753245602374939</v>
      </c>
      <c r="AL1346" s="156">
        <v>-0.000193531128591174</v>
      </c>
    </row>
    <row r="1347" spans="1:38">
      <c r="A1347" s="166" t="s">
        <v>1085</v>
      </c>
      <c r="B1347" s="167" t="s">
        <v>1836</v>
      </c>
      <c r="C1347" s="167" t="s">
        <v>1172</v>
      </c>
      <c r="D1347" s="150">
        <v>6673</v>
      </c>
      <c r="E1347" s="150">
        <v>95</v>
      </c>
      <c r="F1347" s="150">
        <v>77</v>
      </c>
      <c r="G1347" s="150">
        <v>3</v>
      </c>
      <c r="H1347" s="150">
        <v>0</v>
      </c>
      <c r="I1347" s="151">
        <v>7980</v>
      </c>
      <c r="J1347" s="151">
        <v>96</v>
      </c>
      <c r="K1347" s="151">
        <v>96</v>
      </c>
      <c r="L1347" s="151">
        <v>14</v>
      </c>
      <c r="M1347" s="151">
        <v>0</v>
      </c>
      <c r="N1347" s="151">
        <v>4495</v>
      </c>
      <c r="O1347" s="151">
        <v>48</v>
      </c>
      <c r="P1347" s="151">
        <v>48</v>
      </c>
      <c r="Q1347" s="151">
        <v>29</v>
      </c>
      <c r="R1347" s="151">
        <v>0</v>
      </c>
      <c r="S1347" s="152">
        <v>0.015</v>
      </c>
      <c r="T1347" s="153">
        <v>156574</v>
      </c>
      <c r="U1347" s="153">
        <v>2190</v>
      </c>
      <c r="V1347" s="153">
        <v>2172</v>
      </c>
      <c r="W1347" s="153">
        <v>0</v>
      </c>
      <c r="X1347" s="151">
        <v>1966</v>
      </c>
      <c r="Y1347" s="154">
        <v>0.013986996563925</v>
      </c>
      <c r="Z1347" s="154">
        <v>0.014236475348419</v>
      </c>
      <c r="AA1347" s="154">
        <v>0.0120300751879699</v>
      </c>
      <c r="AB1347" s="155">
        <v>0.010678531701891</v>
      </c>
      <c r="AC1347" s="156">
        <v>0.00220640016044908</v>
      </c>
      <c r="AD1347" s="157">
        <v>43253</v>
      </c>
      <c r="AE1347" s="158">
        <v>596</v>
      </c>
      <c r="AF1347" s="158">
        <v>0</v>
      </c>
      <c r="AG1347" s="158">
        <v>47082</v>
      </c>
      <c r="AH1347" s="158">
        <v>604</v>
      </c>
      <c r="AI1347" s="158">
        <v>0</v>
      </c>
      <c r="AJ1347" s="155">
        <v>0.0137793910249</v>
      </c>
      <c r="AK1347" s="155">
        <v>0.012828681874177</v>
      </c>
      <c r="AL1347" s="156">
        <v>0.000950709150723039</v>
      </c>
    </row>
    <row r="1348" spans="1:38">
      <c r="A1348" s="166" t="s">
        <v>1085</v>
      </c>
      <c r="B1348" s="167" t="s">
        <v>1836</v>
      </c>
      <c r="C1348" s="167" t="s">
        <v>1173</v>
      </c>
      <c r="D1348" s="150">
        <v>4621</v>
      </c>
      <c r="E1348" s="150">
        <v>40</v>
      </c>
      <c r="F1348" s="150">
        <v>29</v>
      </c>
      <c r="G1348" s="150">
        <v>1</v>
      </c>
      <c r="H1348" s="150">
        <v>0</v>
      </c>
      <c r="I1348" s="151">
        <v>5666</v>
      </c>
      <c r="J1348" s="151">
        <v>53</v>
      </c>
      <c r="K1348" s="151">
        <v>53</v>
      </c>
      <c r="L1348" s="151">
        <v>3</v>
      </c>
      <c r="M1348" s="151">
        <v>0</v>
      </c>
      <c r="N1348" s="151">
        <v>3217</v>
      </c>
      <c r="O1348" s="151">
        <v>28</v>
      </c>
      <c r="P1348" s="151">
        <v>28</v>
      </c>
      <c r="Q1348" s="151">
        <v>14</v>
      </c>
      <c r="R1348" s="151">
        <v>0</v>
      </c>
      <c r="S1348" s="152">
        <v>0.015</v>
      </c>
      <c r="T1348" s="153">
        <v>114477</v>
      </c>
      <c r="U1348" s="153">
        <v>1060</v>
      </c>
      <c r="V1348" s="153">
        <v>1049</v>
      </c>
      <c r="W1348" s="153">
        <v>3</v>
      </c>
      <c r="X1348" s="151">
        <v>941</v>
      </c>
      <c r="Y1348" s="154">
        <v>0.00923329577120295</v>
      </c>
      <c r="Z1348" s="154">
        <v>0.00865613503570656</v>
      </c>
      <c r="AA1348" s="154">
        <v>0.00935404165195905</v>
      </c>
      <c r="AB1348" s="155">
        <v>0.00870376126826236</v>
      </c>
      <c r="AC1348" s="156">
        <v>-0.000697906616252497</v>
      </c>
      <c r="AD1348" s="157">
        <v>30602</v>
      </c>
      <c r="AE1348" s="158">
        <v>306</v>
      </c>
      <c r="AF1348" s="158">
        <v>2</v>
      </c>
      <c r="AG1348" s="158">
        <v>34247</v>
      </c>
      <c r="AH1348" s="158">
        <v>289</v>
      </c>
      <c r="AI1348" s="158">
        <v>0</v>
      </c>
      <c r="AJ1348" s="155">
        <v>0.00993399124240246</v>
      </c>
      <c r="AK1348" s="155">
        <v>0.00843869536017753</v>
      </c>
      <c r="AL1348" s="156">
        <v>0.00149529588222492</v>
      </c>
    </row>
    <row r="1349" spans="1:38">
      <c r="A1349" s="166" t="s">
        <v>1085</v>
      </c>
      <c r="B1349" s="167" t="s">
        <v>1836</v>
      </c>
      <c r="C1349" s="167" t="s">
        <v>1174</v>
      </c>
      <c r="D1349" s="150">
        <v>2154</v>
      </c>
      <c r="E1349" s="150">
        <v>57</v>
      </c>
      <c r="F1349" s="150">
        <v>44</v>
      </c>
      <c r="G1349" s="150">
        <v>0</v>
      </c>
      <c r="H1349" s="150">
        <v>0</v>
      </c>
      <c r="I1349" s="151">
        <v>2673</v>
      </c>
      <c r="J1349" s="151">
        <v>19</v>
      </c>
      <c r="K1349" s="151">
        <v>19</v>
      </c>
      <c r="L1349" s="151">
        <v>2</v>
      </c>
      <c r="M1349" s="151">
        <v>0</v>
      </c>
      <c r="N1349" s="151">
        <v>1424</v>
      </c>
      <c r="O1349" s="151">
        <v>36</v>
      </c>
      <c r="P1349" s="151">
        <v>36</v>
      </c>
      <c r="Q1349" s="151">
        <v>22</v>
      </c>
      <c r="R1349" s="151">
        <v>0</v>
      </c>
      <c r="S1349" s="152">
        <v>0.015</v>
      </c>
      <c r="T1349" s="153">
        <v>51319</v>
      </c>
      <c r="U1349" s="153">
        <v>842</v>
      </c>
      <c r="V1349" s="153">
        <v>829</v>
      </c>
      <c r="W1349" s="153">
        <v>0</v>
      </c>
      <c r="X1349" s="151">
        <v>745</v>
      </c>
      <c r="Y1349" s="154">
        <v>0.0164071786277987</v>
      </c>
      <c r="Z1349" s="154">
        <v>0.0264623955431755</v>
      </c>
      <c r="AA1349" s="154">
        <v>0.00710811821922933</v>
      </c>
      <c r="AB1349" s="155">
        <v>0.0252808988764045</v>
      </c>
      <c r="AC1349" s="156">
        <v>0.0193542773239462</v>
      </c>
      <c r="AD1349" s="157">
        <v>13981</v>
      </c>
      <c r="AE1349" s="158">
        <v>246</v>
      </c>
      <c r="AF1349" s="158">
        <v>0</v>
      </c>
      <c r="AG1349" s="158">
        <v>15316</v>
      </c>
      <c r="AH1349" s="158">
        <v>214</v>
      </c>
      <c r="AI1349" s="158">
        <v>0</v>
      </c>
      <c r="AJ1349" s="155">
        <v>0.0175953079178886</v>
      </c>
      <c r="AK1349" s="155">
        <v>0.0139723165317315</v>
      </c>
      <c r="AL1349" s="156">
        <v>0.00362299138615704</v>
      </c>
    </row>
    <row r="1350" spans="1:38">
      <c r="A1350" s="166" t="s">
        <v>1085</v>
      </c>
      <c r="B1350" s="167" t="s">
        <v>1836</v>
      </c>
      <c r="C1350" s="167" t="s">
        <v>1175</v>
      </c>
      <c r="D1350" s="150">
        <v>2695</v>
      </c>
      <c r="E1350" s="150">
        <v>19</v>
      </c>
      <c r="F1350" s="150">
        <v>13</v>
      </c>
      <c r="G1350" s="150">
        <v>0</v>
      </c>
      <c r="H1350" s="150">
        <v>0</v>
      </c>
      <c r="I1350" s="151">
        <v>3559</v>
      </c>
      <c r="J1350" s="151">
        <v>23</v>
      </c>
      <c r="K1350" s="151">
        <v>23</v>
      </c>
      <c r="L1350" s="151">
        <v>1</v>
      </c>
      <c r="M1350" s="151">
        <v>0</v>
      </c>
      <c r="N1350" s="151">
        <v>2074</v>
      </c>
      <c r="O1350" s="151">
        <v>12</v>
      </c>
      <c r="P1350" s="151">
        <v>12</v>
      </c>
      <c r="Q1350" s="151">
        <v>4</v>
      </c>
      <c r="R1350" s="151">
        <v>0</v>
      </c>
      <c r="S1350" s="152">
        <v>0.015</v>
      </c>
      <c r="T1350" s="153">
        <v>67325</v>
      </c>
      <c r="U1350" s="153">
        <v>487</v>
      </c>
      <c r="V1350" s="153">
        <v>479</v>
      </c>
      <c r="W1350" s="153">
        <v>0</v>
      </c>
      <c r="X1350" s="151">
        <v>431</v>
      </c>
      <c r="Y1350" s="154">
        <v>0.00723356851095433</v>
      </c>
      <c r="Z1350" s="154">
        <v>0.00705009276437848</v>
      </c>
      <c r="AA1350" s="154">
        <v>0.0064624894633324</v>
      </c>
      <c r="AB1350" s="155">
        <v>0.00578592092574735</v>
      </c>
      <c r="AC1350" s="156">
        <v>0.000587603301046082</v>
      </c>
      <c r="AD1350" s="157">
        <v>18577</v>
      </c>
      <c r="AE1350" s="158">
        <v>119</v>
      </c>
      <c r="AF1350" s="158">
        <v>0</v>
      </c>
      <c r="AG1350" s="158">
        <v>20435</v>
      </c>
      <c r="AH1350" s="158">
        <v>143</v>
      </c>
      <c r="AI1350" s="158">
        <v>0</v>
      </c>
      <c r="AJ1350" s="155">
        <v>0.00640577057651935</v>
      </c>
      <c r="AK1350" s="155">
        <v>0.00699779789576707</v>
      </c>
      <c r="AL1350" s="156">
        <v>-0.000592027319247714</v>
      </c>
    </row>
    <row r="1351" spans="1:38">
      <c r="A1351" s="166" t="s">
        <v>1085</v>
      </c>
      <c r="B1351" s="167" t="s">
        <v>1836</v>
      </c>
      <c r="C1351" s="167" t="s">
        <v>1176</v>
      </c>
      <c r="D1351" s="150">
        <v>6678</v>
      </c>
      <c r="E1351" s="150">
        <v>165</v>
      </c>
      <c r="F1351" s="150">
        <v>101</v>
      </c>
      <c r="G1351" s="150">
        <v>0</v>
      </c>
      <c r="H1351" s="150">
        <v>0</v>
      </c>
      <c r="I1351" s="151">
        <v>8287</v>
      </c>
      <c r="J1351" s="151">
        <v>165</v>
      </c>
      <c r="K1351" s="151">
        <v>165</v>
      </c>
      <c r="L1351" s="151">
        <v>14</v>
      </c>
      <c r="M1351" s="151">
        <v>0</v>
      </c>
      <c r="N1351" s="151">
        <v>4586</v>
      </c>
      <c r="O1351" s="151">
        <v>130</v>
      </c>
      <c r="P1351" s="151">
        <v>130</v>
      </c>
      <c r="Q1351" s="151">
        <v>76</v>
      </c>
      <c r="R1351" s="151">
        <v>0</v>
      </c>
      <c r="S1351" s="152">
        <v>0.015</v>
      </c>
      <c r="T1351" s="153">
        <v>163871</v>
      </c>
      <c r="U1351" s="153">
        <v>3320</v>
      </c>
      <c r="V1351" s="153">
        <v>3256</v>
      </c>
      <c r="W1351" s="153">
        <v>5</v>
      </c>
      <c r="X1351" s="151">
        <v>2879</v>
      </c>
      <c r="Y1351" s="154">
        <v>0.0202293267265105</v>
      </c>
      <c r="Z1351" s="154">
        <v>0.0247079964061096</v>
      </c>
      <c r="AA1351" s="154">
        <v>0.0199107035115241</v>
      </c>
      <c r="AB1351" s="155">
        <v>0.028347143480157</v>
      </c>
      <c r="AC1351" s="156">
        <v>0.00479729289458554</v>
      </c>
      <c r="AD1351" s="157">
        <v>44508</v>
      </c>
      <c r="AE1351" s="158">
        <v>954</v>
      </c>
      <c r="AF1351" s="158">
        <v>1</v>
      </c>
      <c r="AG1351" s="158">
        <v>48635</v>
      </c>
      <c r="AH1351" s="158">
        <v>1071</v>
      </c>
      <c r="AI1351" s="158">
        <v>0</v>
      </c>
      <c r="AJ1351" s="155">
        <v>0.0214118810101555</v>
      </c>
      <c r="AK1351" s="155">
        <v>0.0220211781638738</v>
      </c>
      <c r="AL1351" s="156">
        <v>-0.000609297153718276</v>
      </c>
    </row>
    <row r="1352" spans="1:38">
      <c r="A1352" s="166" t="s">
        <v>1085</v>
      </c>
      <c r="B1352" s="167" t="s">
        <v>1836</v>
      </c>
      <c r="C1352" s="167" t="s">
        <v>1177</v>
      </c>
      <c r="D1352" s="150">
        <v>5262</v>
      </c>
      <c r="E1352" s="150">
        <v>56</v>
      </c>
      <c r="F1352" s="150">
        <v>32</v>
      </c>
      <c r="G1352" s="150">
        <v>1</v>
      </c>
      <c r="H1352" s="150">
        <v>0</v>
      </c>
      <c r="I1352" s="151">
        <v>6623</v>
      </c>
      <c r="J1352" s="151">
        <v>68</v>
      </c>
      <c r="K1352" s="151">
        <v>67</v>
      </c>
      <c r="L1352" s="151">
        <v>6</v>
      </c>
      <c r="M1352" s="151">
        <v>0</v>
      </c>
      <c r="N1352" s="151">
        <v>3509</v>
      </c>
      <c r="O1352" s="151">
        <v>42</v>
      </c>
      <c r="P1352" s="151">
        <v>42</v>
      </c>
      <c r="Q1352" s="151">
        <v>21</v>
      </c>
      <c r="R1352" s="151">
        <v>0</v>
      </c>
      <c r="S1352" s="152">
        <v>0.015</v>
      </c>
      <c r="T1352" s="153">
        <v>127345</v>
      </c>
      <c r="U1352" s="153">
        <v>1323</v>
      </c>
      <c r="V1352" s="153">
        <v>1298</v>
      </c>
      <c r="W1352" s="153">
        <v>0</v>
      </c>
      <c r="X1352" s="151">
        <v>1172</v>
      </c>
      <c r="Y1352" s="154">
        <v>0.0103891004750874</v>
      </c>
      <c r="Z1352" s="154">
        <v>0.0106423413150893</v>
      </c>
      <c r="AA1352" s="154">
        <v>0.0102672504907142</v>
      </c>
      <c r="AB1352" s="155">
        <v>0.01196922200057</v>
      </c>
      <c r="AC1352" s="156">
        <v>0.000375090824375141</v>
      </c>
      <c r="AD1352" s="157">
        <v>34738</v>
      </c>
      <c r="AE1352" s="158">
        <v>364</v>
      </c>
      <c r="AF1352" s="158">
        <v>0</v>
      </c>
      <c r="AG1352" s="158">
        <v>38234</v>
      </c>
      <c r="AH1352" s="158">
        <v>424</v>
      </c>
      <c r="AI1352" s="158">
        <v>0</v>
      </c>
      <c r="AJ1352" s="155">
        <v>0.0104784385975013</v>
      </c>
      <c r="AK1352" s="155">
        <v>0.0110896061097453</v>
      </c>
      <c r="AL1352" s="156">
        <v>-0.000611167512243958</v>
      </c>
    </row>
    <row r="1353" spans="1:38">
      <c r="A1353" s="166" t="s">
        <v>1085</v>
      </c>
      <c r="B1353" s="167" t="s">
        <v>1836</v>
      </c>
      <c r="C1353" s="167" t="s">
        <v>1178</v>
      </c>
      <c r="D1353" s="150">
        <v>5743</v>
      </c>
      <c r="E1353" s="150">
        <v>74</v>
      </c>
      <c r="F1353" s="150">
        <v>56</v>
      </c>
      <c r="G1353" s="150">
        <v>0</v>
      </c>
      <c r="H1353" s="150">
        <v>0</v>
      </c>
      <c r="I1353" s="151">
        <v>7147</v>
      </c>
      <c r="J1353" s="151">
        <v>70</v>
      </c>
      <c r="K1353" s="151">
        <v>69</v>
      </c>
      <c r="L1353" s="151">
        <v>1</v>
      </c>
      <c r="M1353" s="151">
        <v>0</v>
      </c>
      <c r="N1353" s="151">
        <v>3721</v>
      </c>
      <c r="O1353" s="151">
        <v>43</v>
      </c>
      <c r="P1353" s="151">
        <v>43</v>
      </c>
      <c r="Q1353" s="151">
        <v>8</v>
      </c>
      <c r="R1353" s="151">
        <v>0</v>
      </c>
      <c r="S1353" s="152">
        <v>0.015</v>
      </c>
      <c r="T1353" s="153">
        <v>140939</v>
      </c>
      <c r="U1353" s="153">
        <v>1751</v>
      </c>
      <c r="V1353" s="153">
        <v>1732</v>
      </c>
      <c r="W1353" s="153">
        <v>0</v>
      </c>
      <c r="X1353" s="151">
        <v>1557</v>
      </c>
      <c r="Y1353" s="154">
        <v>0.0124238145580712</v>
      </c>
      <c r="Z1353" s="154">
        <v>0.0128852516106565</v>
      </c>
      <c r="AA1353" s="154">
        <v>0.00979431929480901</v>
      </c>
      <c r="AB1353" s="155">
        <v>0.0115560333243752</v>
      </c>
      <c r="AC1353" s="156">
        <v>0.00309093231584744</v>
      </c>
      <c r="AD1353" s="157">
        <v>37857</v>
      </c>
      <c r="AE1353" s="158">
        <v>460</v>
      </c>
      <c r="AF1353" s="158">
        <v>0</v>
      </c>
      <c r="AG1353" s="158">
        <v>42569</v>
      </c>
      <c r="AH1353" s="158">
        <v>581</v>
      </c>
      <c r="AI1353" s="158">
        <v>0</v>
      </c>
      <c r="AJ1353" s="155">
        <v>0.012150989249016</v>
      </c>
      <c r="AK1353" s="155">
        <v>0.0136484296084005</v>
      </c>
      <c r="AL1353" s="156">
        <v>-0.00149744035938445</v>
      </c>
    </row>
    <row r="1354" spans="1:38">
      <c r="A1354" s="166" t="s">
        <v>1085</v>
      </c>
      <c r="B1354" s="167" t="s">
        <v>1836</v>
      </c>
      <c r="C1354" s="167" t="s">
        <v>1179</v>
      </c>
      <c r="D1354" s="150">
        <v>4646</v>
      </c>
      <c r="E1354" s="150">
        <v>71</v>
      </c>
      <c r="F1354" s="150">
        <v>58</v>
      </c>
      <c r="G1354" s="150">
        <v>0</v>
      </c>
      <c r="H1354" s="150">
        <v>0</v>
      </c>
      <c r="I1354" s="151">
        <v>6044</v>
      </c>
      <c r="J1354" s="151">
        <v>44</v>
      </c>
      <c r="K1354" s="151">
        <v>44</v>
      </c>
      <c r="L1354" s="151">
        <v>4</v>
      </c>
      <c r="M1354" s="151">
        <v>0</v>
      </c>
      <c r="N1354" s="151">
        <v>3223</v>
      </c>
      <c r="O1354" s="151">
        <v>45</v>
      </c>
      <c r="P1354" s="151">
        <v>45</v>
      </c>
      <c r="Q1354" s="151">
        <v>26</v>
      </c>
      <c r="R1354" s="151">
        <v>0</v>
      </c>
      <c r="S1354" s="152">
        <v>0.015</v>
      </c>
      <c r="T1354" s="153">
        <v>114481</v>
      </c>
      <c r="U1354" s="153">
        <v>1343</v>
      </c>
      <c r="V1354" s="153">
        <v>1329</v>
      </c>
      <c r="W1354" s="153">
        <v>0</v>
      </c>
      <c r="X1354" s="151">
        <v>1205</v>
      </c>
      <c r="Y1354" s="154">
        <v>0.0117312043046444</v>
      </c>
      <c r="Z1354" s="154">
        <v>0.0152819629789066</v>
      </c>
      <c r="AA1354" s="154">
        <v>0.00727994705493051</v>
      </c>
      <c r="AB1354" s="155">
        <v>0.0139621470679491</v>
      </c>
      <c r="AC1354" s="156">
        <v>0.00800201592397608</v>
      </c>
      <c r="AD1354" s="157">
        <v>31054</v>
      </c>
      <c r="AE1354" s="158">
        <v>354</v>
      </c>
      <c r="AF1354" s="158">
        <v>0</v>
      </c>
      <c r="AG1354" s="158">
        <v>34374</v>
      </c>
      <c r="AH1354" s="158">
        <v>383</v>
      </c>
      <c r="AI1354" s="158">
        <v>0</v>
      </c>
      <c r="AJ1354" s="155">
        <v>0.0113994976492561</v>
      </c>
      <c r="AK1354" s="155">
        <v>0.0111421423168674</v>
      </c>
      <c r="AL1354" s="156">
        <v>0.000257355332388735</v>
      </c>
    </row>
    <row r="1355" spans="1:38">
      <c r="A1355" s="166" t="s">
        <v>1085</v>
      </c>
      <c r="B1355" s="167" t="s">
        <v>1836</v>
      </c>
      <c r="C1355" s="167" t="s">
        <v>1180</v>
      </c>
      <c r="D1355" s="150">
        <v>3053</v>
      </c>
      <c r="E1355" s="150">
        <v>33</v>
      </c>
      <c r="F1355" s="150">
        <v>24</v>
      </c>
      <c r="G1355" s="150">
        <v>1</v>
      </c>
      <c r="H1355" s="150">
        <v>0</v>
      </c>
      <c r="I1355" s="151">
        <v>3483</v>
      </c>
      <c r="J1355" s="151">
        <v>39</v>
      </c>
      <c r="K1355" s="151">
        <v>39</v>
      </c>
      <c r="L1355" s="151">
        <v>0</v>
      </c>
      <c r="M1355" s="151">
        <v>0</v>
      </c>
      <c r="N1355" s="151">
        <v>1973</v>
      </c>
      <c r="O1355" s="151">
        <v>29</v>
      </c>
      <c r="P1355" s="151">
        <v>29</v>
      </c>
      <c r="Q1355" s="151">
        <v>13</v>
      </c>
      <c r="R1355" s="151">
        <v>0</v>
      </c>
      <c r="S1355" s="152">
        <v>0.015</v>
      </c>
      <c r="T1355" s="153">
        <v>67166</v>
      </c>
      <c r="U1355" s="153">
        <v>779</v>
      </c>
      <c r="V1355" s="153">
        <v>770</v>
      </c>
      <c r="W1355" s="153">
        <v>0</v>
      </c>
      <c r="X1355" s="151">
        <v>685</v>
      </c>
      <c r="Y1355" s="154">
        <v>0.0115981300062532</v>
      </c>
      <c r="Z1355" s="154">
        <v>0.0108090402882411</v>
      </c>
      <c r="AA1355" s="154">
        <v>0.0111972437553833</v>
      </c>
      <c r="AB1355" s="155">
        <v>0.0146984287886467</v>
      </c>
      <c r="AC1355" s="156">
        <v>-0.000388203467142216</v>
      </c>
      <c r="AD1355" s="157">
        <v>18813</v>
      </c>
      <c r="AE1355" s="158">
        <v>207</v>
      </c>
      <c r="AF1355" s="158">
        <v>0</v>
      </c>
      <c r="AG1355" s="158">
        <v>20071</v>
      </c>
      <c r="AH1355" s="158">
        <v>225</v>
      </c>
      <c r="AI1355" s="158">
        <v>0</v>
      </c>
      <c r="AJ1355" s="155">
        <v>0.0110030298198055</v>
      </c>
      <c r="AK1355" s="155">
        <v>0.0112102037765931</v>
      </c>
      <c r="AL1355" s="156">
        <v>-0.00020717395678764</v>
      </c>
    </row>
    <row r="1356" spans="1:38">
      <c r="A1356" s="166" t="s">
        <v>1085</v>
      </c>
      <c r="B1356" s="167" t="s">
        <v>1836</v>
      </c>
      <c r="C1356" s="167" t="s">
        <v>1181</v>
      </c>
      <c r="D1356" s="150">
        <v>7691</v>
      </c>
      <c r="E1356" s="150">
        <v>124</v>
      </c>
      <c r="F1356" s="150">
        <v>91</v>
      </c>
      <c r="G1356" s="150">
        <v>0</v>
      </c>
      <c r="H1356" s="150">
        <v>0</v>
      </c>
      <c r="I1356" s="151">
        <v>9567</v>
      </c>
      <c r="J1356" s="151">
        <v>137</v>
      </c>
      <c r="K1356" s="151">
        <v>137</v>
      </c>
      <c r="L1356" s="151">
        <v>0</v>
      </c>
      <c r="M1356" s="151">
        <v>0</v>
      </c>
      <c r="N1356" s="151">
        <v>5303</v>
      </c>
      <c r="O1356" s="151">
        <v>108</v>
      </c>
      <c r="P1356" s="151">
        <v>108</v>
      </c>
      <c r="Q1356" s="151">
        <v>36</v>
      </c>
      <c r="R1356" s="151">
        <v>0</v>
      </c>
      <c r="S1356" s="152">
        <v>0.015</v>
      </c>
      <c r="T1356" s="153">
        <v>187770</v>
      </c>
      <c r="U1356" s="153">
        <v>3625</v>
      </c>
      <c r="V1356" s="153">
        <v>3592</v>
      </c>
      <c r="W1356" s="153">
        <v>2</v>
      </c>
      <c r="X1356" s="151">
        <v>3222</v>
      </c>
      <c r="Y1356" s="154">
        <v>0.0192948820365341</v>
      </c>
      <c r="Z1356" s="154">
        <v>0.0161227408659472</v>
      </c>
      <c r="AA1356" s="154">
        <v>0.0143200585345458</v>
      </c>
      <c r="AB1356" s="155">
        <v>0.0203658306618895</v>
      </c>
      <c r="AC1356" s="156">
        <v>0.00180268233140137</v>
      </c>
      <c r="AD1356" s="157">
        <v>50840</v>
      </c>
      <c r="AE1356" s="158">
        <v>969</v>
      </c>
      <c r="AF1356" s="158">
        <v>0</v>
      </c>
      <c r="AG1356" s="158">
        <v>57881</v>
      </c>
      <c r="AH1356" s="158">
        <v>1075</v>
      </c>
      <c r="AI1356" s="158">
        <v>1</v>
      </c>
      <c r="AJ1356" s="155">
        <v>0.019059795436664</v>
      </c>
      <c r="AK1356" s="155">
        <v>0.0185553117603359</v>
      </c>
      <c r="AL1356" s="156">
        <v>0.000504483676328181</v>
      </c>
    </row>
    <row r="1357" spans="1:38">
      <c r="A1357" s="166" t="s">
        <v>1085</v>
      </c>
      <c r="B1357" s="167" t="s">
        <v>1836</v>
      </c>
      <c r="C1357" s="167" t="s">
        <v>1182</v>
      </c>
      <c r="D1357" s="150">
        <v>5910</v>
      </c>
      <c r="E1357" s="150">
        <v>90</v>
      </c>
      <c r="F1357" s="150">
        <v>69</v>
      </c>
      <c r="G1357" s="150">
        <v>0</v>
      </c>
      <c r="H1357" s="150">
        <v>0</v>
      </c>
      <c r="I1357" s="151">
        <v>6953</v>
      </c>
      <c r="J1357" s="151">
        <v>70</v>
      </c>
      <c r="K1357" s="151">
        <v>70</v>
      </c>
      <c r="L1357" s="151">
        <v>3</v>
      </c>
      <c r="M1357" s="151">
        <v>0</v>
      </c>
      <c r="N1357" s="151">
        <v>3926</v>
      </c>
      <c r="O1357" s="151">
        <v>65</v>
      </c>
      <c r="P1357" s="151">
        <v>65</v>
      </c>
      <c r="Q1357" s="151">
        <v>18</v>
      </c>
      <c r="R1357" s="151">
        <v>0</v>
      </c>
      <c r="S1357" s="152">
        <v>0.015</v>
      </c>
      <c r="T1357" s="153">
        <v>140894</v>
      </c>
      <c r="U1357" s="153">
        <v>1846</v>
      </c>
      <c r="V1357" s="153">
        <v>1825</v>
      </c>
      <c r="W1357" s="153">
        <v>0</v>
      </c>
      <c r="X1357" s="151">
        <v>1608</v>
      </c>
      <c r="Y1357" s="154">
        <v>0.0131020483484038</v>
      </c>
      <c r="Z1357" s="154">
        <v>0.0152284263959391</v>
      </c>
      <c r="AA1357" s="154">
        <v>0.0100675967208399</v>
      </c>
      <c r="AB1357" s="155">
        <v>0.0165562913907285</v>
      </c>
      <c r="AC1357" s="156">
        <v>0.00516082967509916</v>
      </c>
      <c r="AD1357" s="157">
        <v>38530</v>
      </c>
      <c r="AE1357" s="158">
        <v>520</v>
      </c>
      <c r="AF1357" s="158">
        <v>0</v>
      </c>
      <c r="AG1357" s="158">
        <v>42028</v>
      </c>
      <c r="AH1357" s="158">
        <v>569</v>
      </c>
      <c r="AI1357" s="158">
        <v>0</v>
      </c>
      <c r="AJ1357" s="155">
        <v>0.013495977160654</v>
      </c>
      <c r="AK1357" s="155">
        <v>0.0135385933187399</v>
      </c>
      <c r="AL1357" s="156">
        <v>-4.26161580858522e-5</v>
      </c>
    </row>
    <row r="1358" spans="1:38">
      <c r="A1358" s="166" t="s">
        <v>1085</v>
      </c>
      <c r="B1358" s="167" t="s">
        <v>1836</v>
      </c>
      <c r="C1358" s="167" t="s">
        <v>1183</v>
      </c>
      <c r="D1358" s="150">
        <v>4500</v>
      </c>
      <c r="E1358" s="150">
        <v>52</v>
      </c>
      <c r="F1358" s="150">
        <v>39</v>
      </c>
      <c r="G1358" s="150">
        <v>0</v>
      </c>
      <c r="H1358" s="150">
        <v>0</v>
      </c>
      <c r="I1358" s="151">
        <v>5622</v>
      </c>
      <c r="J1358" s="151">
        <v>36</v>
      </c>
      <c r="K1358" s="151">
        <v>36</v>
      </c>
      <c r="L1358" s="151">
        <v>0</v>
      </c>
      <c r="M1358" s="151">
        <v>0</v>
      </c>
      <c r="N1358" s="151">
        <v>2992</v>
      </c>
      <c r="O1358" s="151">
        <v>54</v>
      </c>
      <c r="P1358" s="151">
        <v>54</v>
      </c>
      <c r="Q1358" s="151">
        <v>13</v>
      </c>
      <c r="R1358" s="151">
        <v>0</v>
      </c>
      <c r="S1358" s="152">
        <v>0.015</v>
      </c>
      <c r="T1358" s="153">
        <v>105975</v>
      </c>
      <c r="U1358" s="153">
        <v>1215</v>
      </c>
      <c r="V1358" s="153">
        <v>1202</v>
      </c>
      <c r="W1358" s="153">
        <v>3</v>
      </c>
      <c r="X1358" s="151">
        <v>1063</v>
      </c>
      <c r="Y1358" s="154">
        <v>0.0114366595895258</v>
      </c>
      <c r="Z1358" s="154">
        <v>0.0115555555555556</v>
      </c>
      <c r="AA1358" s="154">
        <v>0.0064034151547492</v>
      </c>
      <c r="AB1358" s="155">
        <v>0.018048128342246</v>
      </c>
      <c r="AC1358" s="156">
        <v>0.00515214040080636</v>
      </c>
      <c r="AD1358" s="157">
        <v>29375</v>
      </c>
      <c r="AE1358" s="158">
        <v>348</v>
      </c>
      <c r="AF1358" s="158">
        <v>1</v>
      </c>
      <c r="AG1358" s="158">
        <v>32192</v>
      </c>
      <c r="AH1358" s="158">
        <v>342</v>
      </c>
      <c r="AI1358" s="158">
        <v>2</v>
      </c>
      <c r="AJ1358" s="155">
        <v>0.0118127659574468</v>
      </c>
      <c r="AK1358" s="155">
        <v>0.0105616302186879</v>
      </c>
      <c r="AL1358" s="156">
        <v>0.00125113573875894</v>
      </c>
    </row>
    <row r="1359" spans="1:38">
      <c r="A1359" s="166" t="s">
        <v>1085</v>
      </c>
      <c r="B1359" s="167" t="s">
        <v>1836</v>
      </c>
      <c r="C1359" s="167" t="s">
        <v>1184</v>
      </c>
      <c r="D1359" s="150">
        <v>6344</v>
      </c>
      <c r="E1359" s="150">
        <v>52</v>
      </c>
      <c r="F1359" s="150">
        <v>46</v>
      </c>
      <c r="G1359" s="150">
        <v>0</v>
      </c>
      <c r="H1359" s="150">
        <v>0</v>
      </c>
      <c r="I1359" s="151">
        <v>7928</v>
      </c>
      <c r="J1359" s="151">
        <v>51</v>
      </c>
      <c r="K1359" s="151">
        <v>50</v>
      </c>
      <c r="L1359" s="151">
        <v>1</v>
      </c>
      <c r="M1359" s="151">
        <v>0</v>
      </c>
      <c r="N1359" s="151">
        <v>4453</v>
      </c>
      <c r="O1359" s="151">
        <v>69</v>
      </c>
      <c r="P1359" s="151">
        <v>69</v>
      </c>
      <c r="Q1359" s="151">
        <v>29</v>
      </c>
      <c r="R1359" s="151">
        <v>0</v>
      </c>
      <c r="S1359" s="152">
        <v>0.015</v>
      </c>
      <c r="T1359" s="153">
        <v>156424</v>
      </c>
      <c r="U1359" s="153">
        <v>1751</v>
      </c>
      <c r="V1359" s="153">
        <v>1744</v>
      </c>
      <c r="W1359" s="153">
        <v>4</v>
      </c>
      <c r="X1359" s="151">
        <v>1577</v>
      </c>
      <c r="Y1359" s="154">
        <v>0.0111683629110622</v>
      </c>
      <c r="Z1359" s="154">
        <v>0.00819672131147541</v>
      </c>
      <c r="AA1359" s="154">
        <v>0.00643289606458123</v>
      </c>
      <c r="AB1359" s="155">
        <v>0.015495171794296</v>
      </c>
      <c r="AC1359" s="156">
        <v>0.00176382524689418</v>
      </c>
      <c r="AD1359" s="157">
        <v>42070</v>
      </c>
      <c r="AE1359" s="158">
        <v>477</v>
      </c>
      <c r="AF1359" s="158">
        <v>0</v>
      </c>
      <c r="AG1359" s="158">
        <v>47959</v>
      </c>
      <c r="AH1359" s="158">
        <v>550</v>
      </c>
      <c r="AI1359" s="158">
        <v>2</v>
      </c>
      <c r="AJ1359" s="155">
        <v>0.0113382457808415</v>
      </c>
      <c r="AK1359" s="155">
        <v>0.0114264267395067</v>
      </c>
      <c r="AL1359" s="156">
        <v>-8.81809586652082e-5</v>
      </c>
    </row>
    <row r="1360" spans="1:38">
      <c r="A1360" s="166" t="s">
        <v>1085</v>
      </c>
      <c r="B1360" s="167" t="s">
        <v>1836</v>
      </c>
      <c r="C1360" s="167" t="s">
        <v>1185</v>
      </c>
      <c r="D1360" s="150">
        <v>4938</v>
      </c>
      <c r="E1360" s="150">
        <v>20</v>
      </c>
      <c r="F1360" s="150">
        <v>16</v>
      </c>
      <c r="G1360" s="150">
        <v>0</v>
      </c>
      <c r="H1360" s="150">
        <v>0</v>
      </c>
      <c r="I1360" s="151">
        <v>5089</v>
      </c>
      <c r="J1360" s="151">
        <v>116</v>
      </c>
      <c r="K1360" s="151">
        <v>116</v>
      </c>
      <c r="L1360" s="151">
        <v>2</v>
      </c>
      <c r="M1360" s="151">
        <v>0</v>
      </c>
      <c r="N1360" s="151">
        <v>2883</v>
      </c>
      <c r="O1360" s="151">
        <v>120</v>
      </c>
      <c r="P1360" s="151">
        <v>120</v>
      </c>
      <c r="Q1360" s="151">
        <v>63</v>
      </c>
      <c r="R1360" s="151">
        <v>0</v>
      </c>
      <c r="S1360" s="152">
        <v>0.015</v>
      </c>
      <c r="T1360" s="153">
        <v>107597</v>
      </c>
      <c r="U1360" s="153">
        <v>1886</v>
      </c>
      <c r="V1360" s="153">
        <v>1882</v>
      </c>
      <c r="W1360" s="153">
        <v>1</v>
      </c>
      <c r="X1360" s="151">
        <v>1675</v>
      </c>
      <c r="Y1360" s="154">
        <v>0.0175190758106639</v>
      </c>
      <c r="Z1360" s="154">
        <v>0.00405022276225192</v>
      </c>
      <c r="AA1360" s="154">
        <v>0.0227942621340145</v>
      </c>
      <c r="AB1360" s="155">
        <v>0.0416233090530697</v>
      </c>
      <c r="AC1360" s="156">
        <v>-0.0187440393717626</v>
      </c>
      <c r="AD1360" s="157">
        <v>30212</v>
      </c>
      <c r="AE1360" s="158">
        <v>554</v>
      </c>
      <c r="AF1360" s="158">
        <v>1</v>
      </c>
      <c r="AG1360" s="158">
        <v>31863</v>
      </c>
      <c r="AH1360" s="158">
        <v>521</v>
      </c>
      <c r="AI1360" s="158">
        <v>0</v>
      </c>
      <c r="AJ1360" s="155">
        <v>0.018303985171455</v>
      </c>
      <c r="AK1360" s="155">
        <v>0.0163512538053542</v>
      </c>
      <c r="AL1360" s="156">
        <v>0.00195273136610088</v>
      </c>
    </row>
    <row r="1361" spans="1:38">
      <c r="A1361" s="166" t="s">
        <v>1085</v>
      </c>
      <c r="B1361" s="167" t="s">
        <v>1836</v>
      </c>
      <c r="C1361" s="167" t="s">
        <v>1186</v>
      </c>
      <c r="D1361" s="150">
        <v>2367</v>
      </c>
      <c r="E1361" s="150">
        <v>28</v>
      </c>
      <c r="F1361" s="150">
        <v>21</v>
      </c>
      <c r="G1361" s="150">
        <v>0</v>
      </c>
      <c r="H1361" s="150">
        <v>0</v>
      </c>
      <c r="I1361" s="151">
        <v>2500</v>
      </c>
      <c r="J1361" s="151">
        <v>25</v>
      </c>
      <c r="K1361" s="151">
        <v>25</v>
      </c>
      <c r="L1361" s="151">
        <v>2</v>
      </c>
      <c r="M1361" s="151">
        <v>0</v>
      </c>
      <c r="N1361" s="151">
        <v>1420</v>
      </c>
      <c r="O1361" s="151">
        <v>38</v>
      </c>
      <c r="P1361" s="151">
        <v>38</v>
      </c>
      <c r="Q1361" s="151">
        <v>24</v>
      </c>
      <c r="R1361" s="151">
        <v>0</v>
      </c>
      <c r="S1361" s="152">
        <v>0.015</v>
      </c>
      <c r="T1361" s="153">
        <v>54554</v>
      </c>
      <c r="U1361" s="153">
        <v>882</v>
      </c>
      <c r="V1361" s="153">
        <v>875</v>
      </c>
      <c r="W1361" s="153">
        <v>2</v>
      </c>
      <c r="X1361" s="151">
        <v>804</v>
      </c>
      <c r="Y1361" s="154">
        <v>0.0161308061736995</v>
      </c>
      <c r="Z1361" s="154">
        <v>0.0118293198141107</v>
      </c>
      <c r="AA1361" s="154">
        <v>0.01</v>
      </c>
      <c r="AB1361" s="155">
        <v>0.0267605633802817</v>
      </c>
      <c r="AC1361" s="156">
        <v>0.00182931981411069</v>
      </c>
      <c r="AD1361" s="157">
        <v>15167</v>
      </c>
      <c r="AE1361" s="158">
        <v>209</v>
      </c>
      <c r="AF1361" s="158">
        <v>0</v>
      </c>
      <c r="AG1361" s="158">
        <v>16624</v>
      </c>
      <c r="AH1361" s="158">
        <v>263</v>
      </c>
      <c r="AI1361" s="158">
        <v>1</v>
      </c>
      <c r="AJ1361" s="155">
        <v>0.0137799169249027</v>
      </c>
      <c r="AK1361" s="155">
        <v>0.0157603464870067</v>
      </c>
      <c r="AL1361" s="156">
        <v>-0.00198042956210399</v>
      </c>
    </row>
    <row r="1362" spans="1:38">
      <c r="A1362" s="166" t="s">
        <v>1085</v>
      </c>
      <c r="B1362" s="167" t="s">
        <v>1836</v>
      </c>
      <c r="C1362" s="167" t="s">
        <v>1187</v>
      </c>
      <c r="D1362" s="150">
        <v>3897</v>
      </c>
      <c r="E1362" s="150">
        <v>63</v>
      </c>
      <c r="F1362" s="150">
        <v>47</v>
      </c>
      <c r="G1362" s="150">
        <v>0</v>
      </c>
      <c r="H1362" s="150">
        <v>0</v>
      </c>
      <c r="I1362" s="151">
        <v>4158</v>
      </c>
      <c r="J1362" s="151">
        <v>84</v>
      </c>
      <c r="K1362" s="151">
        <v>84</v>
      </c>
      <c r="L1362" s="151">
        <v>5</v>
      </c>
      <c r="M1362" s="151">
        <v>0</v>
      </c>
      <c r="N1362" s="151">
        <v>2183</v>
      </c>
      <c r="O1362" s="151">
        <v>38</v>
      </c>
      <c r="P1362" s="151">
        <v>37</v>
      </c>
      <c r="Q1362" s="151">
        <v>15</v>
      </c>
      <c r="R1362" s="151">
        <v>0</v>
      </c>
      <c r="S1362" s="152">
        <v>0.015</v>
      </c>
      <c r="T1362" s="153">
        <v>87842</v>
      </c>
      <c r="U1362" s="153">
        <v>1853</v>
      </c>
      <c r="V1362" s="153">
        <v>1835</v>
      </c>
      <c r="W1362" s="153">
        <v>1</v>
      </c>
      <c r="X1362" s="151">
        <v>1670</v>
      </c>
      <c r="Y1362" s="154">
        <v>0.0210833086678354</v>
      </c>
      <c r="Z1362" s="154">
        <v>0.0161662817551963</v>
      </c>
      <c r="AA1362" s="154">
        <v>0.0202020202020202</v>
      </c>
      <c r="AB1362" s="155">
        <v>0.0174072377462208</v>
      </c>
      <c r="AC1362" s="156">
        <v>-0.0040357384468239</v>
      </c>
      <c r="AD1362" s="157">
        <v>24436</v>
      </c>
      <c r="AE1362" s="158">
        <v>497</v>
      </c>
      <c r="AF1362" s="158">
        <v>0</v>
      </c>
      <c r="AG1362" s="158">
        <v>26528</v>
      </c>
      <c r="AH1362" s="158">
        <v>556</v>
      </c>
      <c r="AI1362" s="158">
        <v>1</v>
      </c>
      <c r="AJ1362" s="155">
        <v>0.0203388443280406</v>
      </c>
      <c r="AK1362" s="155">
        <v>0.0209212907117008</v>
      </c>
      <c r="AL1362" s="156">
        <v>-0.000582446383660246</v>
      </c>
    </row>
    <row r="1363" spans="1:38">
      <c r="A1363" s="166" t="s">
        <v>1085</v>
      </c>
      <c r="B1363" s="167" t="s">
        <v>1836</v>
      </c>
      <c r="C1363" s="167" t="s">
        <v>1188</v>
      </c>
      <c r="D1363" s="150">
        <v>3919</v>
      </c>
      <c r="E1363" s="150">
        <v>105</v>
      </c>
      <c r="F1363" s="150">
        <v>85</v>
      </c>
      <c r="G1363" s="150">
        <v>0</v>
      </c>
      <c r="H1363" s="150">
        <v>0</v>
      </c>
      <c r="I1363" s="151">
        <v>4284</v>
      </c>
      <c r="J1363" s="151">
        <v>104</v>
      </c>
      <c r="K1363" s="151">
        <v>104</v>
      </c>
      <c r="L1363" s="151">
        <v>8</v>
      </c>
      <c r="M1363" s="151">
        <v>0</v>
      </c>
      <c r="N1363" s="151">
        <v>2450</v>
      </c>
      <c r="O1363" s="151">
        <v>75</v>
      </c>
      <c r="P1363" s="151">
        <v>75</v>
      </c>
      <c r="Q1363" s="151">
        <v>28</v>
      </c>
      <c r="R1363" s="151">
        <v>0</v>
      </c>
      <c r="S1363" s="152">
        <v>0.015</v>
      </c>
      <c r="T1363" s="153">
        <v>89259</v>
      </c>
      <c r="U1363" s="153">
        <v>2493</v>
      </c>
      <c r="V1363" s="153">
        <v>2473</v>
      </c>
      <c r="W1363" s="153">
        <v>0</v>
      </c>
      <c r="X1363" s="151">
        <v>2221</v>
      </c>
      <c r="Y1363" s="154">
        <v>0.0279299566430276</v>
      </c>
      <c r="Z1363" s="154">
        <v>0.0267925491196734</v>
      </c>
      <c r="AA1363" s="154">
        <v>0.0242763772175537</v>
      </c>
      <c r="AB1363" s="155">
        <v>0.0306122448979592</v>
      </c>
      <c r="AC1363" s="156">
        <v>0.0025161719021197</v>
      </c>
      <c r="AD1363" s="157">
        <v>25371</v>
      </c>
      <c r="AE1363" s="158">
        <v>761</v>
      </c>
      <c r="AF1363" s="158">
        <v>0</v>
      </c>
      <c r="AG1363" s="158">
        <v>27129</v>
      </c>
      <c r="AH1363" s="158">
        <v>744</v>
      </c>
      <c r="AI1363" s="158">
        <v>0</v>
      </c>
      <c r="AJ1363" s="155">
        <v>0.0299948760395727</v>
      </c>
      <c r="AK1363" s="155">
        <v>0.0274245272586531</v>
      </c>
      <c r="AL1363" s="156">
        <v>0.00257034878091964</v>
      </c>
    </row>
    <row r="1364" spans="1:38">
      <c r="A1364" s="166" t="s">
        <v>1085</v>
      </c>
      <c r="B1364" s="167" t="s">
        <v>1836</v>
      </c>
      <c r="C1364" s="167" t="s">
        <v>1189</v>
      </c>
      <c r="D1364" s="150">
        <v>7405</v>
      </c>
      <c r="E1364" s="150">
        <v>148</v>
      </c>
      <c r="F1364" s="150">
        <v>102</v>
      </c>
      <c r="G1364" s="150">
        <v>0</v>
      </c>
      <c r="H1364" s="150">
        <v>0</v>
      </c>
      <c r="I1364" s="151">
        <v>8780</v>
      </c>
      <c r="J1364" s="151">
        <v>136</v>
      </c>
      <c r="K1364" s="151">
        <v>136</v>
      </c>
      <c r="L1364" s="151">
        <v>14</v>
      </c>
      <c r="M1364" s="151">
        <v>0</v>
      </c>
      <c r="N1364" s="151">
        <v>4826</v>
      </c>
      <c r="O1364" s="151">
        <v>166</v>
      </c>
      <c r="P1364" s="151">
        <v>166</v>
      </c>
      <c r="Q1364" s="151">
        <v>84</v>
      </c>
      <c r="R1364" s="151">
        <v>0</v>
      </c>
      <c r="S1364" s="152">
        <v>0.015</v>
      </c>
      <c r="T1364" s="153">
        <v>173488</v>
      </c>
      <c r="U1364" s="153">
        <v>3883</v>
      </c>
      <c r="V1364" s="153">
        <v>3837</v>
      </c>
      <c r="W1364" s="153">
        <v>3</v>
      </c>
      <c r="X1364" s="151">
        <v>3474</v>
      </c>
      <c r="Y1364" s="154">
        <v>0.0223646592271512</v>
      </c>
      <c r="Z1364" s="154">
        <v>0.0199864956110736</v>
      </c>
      <c r="AA1364" s="154">
        <v>0.0154897494305239</v>
      </c>
      <c r="AB1364" s="155">
        <v>0.0343970161624534</v>
      </c>
      <c r="AC1364" s="156">
        <v>0.00449674618054968</v>
      </c>
      <c r="AD1364" s="157">
        <v>47864</v>
      </c>
      <c r="AE1364" s="158">
        <v>1108</v>
      </c>
      <c r="AF1364" s="158">
        <v>0</v>
      </c>
      <c r="AG1364" s="158">
        <v>52511</v>
      </c>
      <c r="AH1364" s="158">
        <v>1220</v>
      </c>
      <c r="AI1364" s="158">
        <v>1</v>
      </c>
      <c r="AJ1364" s="155">
        <v>0.0231489219455123</v>
      </c>
      <c r="AK1364" s="155">
        <v>0.0232141836948449</v>
      </c>
      <c r="AL1364" s="156">
        <v>-6.52617493326034e-5</v>
      </c>
    </row>
    <row r="1365" spans="1:38">
      <c r="A1365" s="166" t="s">
        <v>1085</v>
      </c>
      <c r="B1365" s="167" t="s">
        <v>1836</v>
      </c>
      <c r="C1365" s="167" t="s">
        <v>1190</v>
      </c>
      <c r="D1365" s="150">
        <v>5635</v>
      </c>
      <c r="E1365" s="150">
        <v>59</v>
      </c>
      <c r="F1365" s="150">
        <v>48</v>
      </c>
      <c r="G1365" s="150">
        <v>1</v>
      </c>
      <c r="H1365" s="150">
        <v>0</v>
      </c>
      <c r="I1365" s="151">
        <v>6902</v>
      </c>
      <c r="J1365" s="151">
        <v>85</v>
      </c>
      <c r="K1365" s="151">
        <v>85</v>
      </c>
      <c r="L1365" s="151">
        <v>8</v>
      </c>
      <c r="M1365" s="151">
        <v>0</v>
      </c>
      <c r="N1365" s="151">
        <v>3748</v>
      </c>
      <c r="O1365" s="151">
        <v>45</v>
      </c>
      <c r="P1365" s="151">
        <v>45</v>
      </c>
      <c r="Q1365" s="151">
        <v>17</v>
      </c>
      <c r="R1365" s="151">
        <v>0</v>
      </c>
      <c r="S1365" s="152">
        <v>0.015</v>
      </c>
      <c r="T1365" s="153">
        <v>132713</v>
      </c>
      <c r="U1365" s="153">
        <v>1580</v>
      </c>
      <c r="V1365" s="153">
        <v>1568</v>
      </c>
      <c r="W1365" s="153">
        <v>2</v>
      </c>
      <c r="X1365" s="151">
        <v>1390</v>
      </c>
      <c r="Y1365" s="154">
        <v>0.0118903197124622</v>
      </c>
      <c r="Z1365" s="154">
        <v>0.0104702750665484</v>
      </c>
      <c r="AA1365" s="154">
        <v>0.0123152709359606</v>
      </c>
      <c r="AB1365" s="155">
        <v>0.0120064034151547</v>
      </c>
      <c r="AC1365" s="156">
        <v>-0.00184499586941223</v>
      </c>
      <c r="AD1365" s="157">
        <v>37276</v>
      </c>
      <c r="AE1365" s="158">
        <v>463</v>
      </c>
      <c r="AF1365" s="158">
        <v>0</v>
      </c>
      <c r="AG1365" s="158">
        <v>39952</v>
      </c>
      <c r="AH1365" s="158">
        <v>457</v>
      </c>
      <c r="AI1365" s="158">
        <v>0</v>
      </c>
      <c r="AJ1365" s="155">
        <v>0.0124208606073613</v>
      </c>
      <c r="AK1365" s="155">
        <v>0.0114387264717661</v>
      </c>
      <c r="AL1365" s="156">
        <v>0.000982134135595185</v>
      </c>
    </row>
    <row r="1366" spans="1:38">
      <c r="A1366" s="166" t="s">
        <v>1085</v>
      </c>
      <c r="B1366" s="167" t="s">
        <v>1836</v>
      </c>
      <c r="C1366" s="167" t="s">
        <v>1191</v>
      </c>
      <c r="D1366" s="150">
        <v>5312</v>
      </c>
      <c r="E1366" s="150">
        <v>140</v>
      </c>
      <c r="F1366" s="150">
        <v>108</v>
      </c>
      <c r="G1366" s="150">
        <v>0</v>
      </c>
      <c r="H1366" s="150">
        <v>0</v>
      </c>
      <c r="I1366" s="151">
        <v>6772</v>
      </c>
      <c r="J1366" s="151">
        <v>104</v>
      </c>
      <c r="K1366" s="151">
        <v>104</v>
      </c>
      <c r="L1366" s="151">
        <v>14</v>
      </c>
      <c r="M1366" s="151">
        <v>0</v>
      </c>
      <c r="N1366" s="151">
        <v>3860</v>
      </c>
      <c r="O1366" s="151">
        <v>116</v>
      </c>
      <c r="P1366" s="151">
        <v>116</v>
      </c>
      <c r="Q1366" s="151">
        <v>65</v>
      </c>
      <c r="R1366" s="151">
        <v>0</v>
      </c>
      <c r="S1366" s="152">
        <v>0.015</v>
      </c>
      <c r="T1366" s="153">
        <v>133192</v>
      </c>
      <c r="U1366" s="153">
        <v>3111</v>
      </c>
      <c r="V1366" s="153">
        <v>3079</v>
      </c>
      <c r="W1366" s="153">
        <v>3</v>
      </c>
      <c r="X1366" s="151">
        <v>2800</v>
      </c>
      <c r="Y1366" s="154">
        <v>0.023334734818908</v>
      </c>
      <c r="Z1366" s="154">
        <v>0.026355421686747</v>
      </c>
      <c r="AA1366" s="154">
        <v>0.0153573538098051</v>
      </c>
      <c r="AB1366" s="155">
        <v>0.0300518134715026</v>
      </c>
      <c r="AC1366" s="156">
        <v>0.0109980678769419</v>
      </c>
      <c r="AD1366" s="157">
        <v>37121</v>
      </c>
      <c r="AE1366" s="158">
        <v>898</v>
      </c>
      <c r="AF1366" s="158">
        <v>0</v>
      </c>
      <c r="AG1366" s="158">
        <v>39949</v>
      </c>
      <c r="AH1366" s="158">
        <v>960</v>
      </c>
      <c r="AI1366" s="158">
        <v>3</v>
      </c>
      <c r="AJ1366" s="155">
        <v>0.0241911586433555</v>
      </c>
      <c r="AK1366" s="155">
        <v>0.0239555433177301</v>
      </c>
      <c r="AL1366" s="156">
        <v>0.000235615325625407</v>
      </c>
    </row>
    <row r="1367" spans="1:38">
      <c r="A1367" s="166" t="s">
        <v>1085</v>
      </c>
      <c r="B1367" s="167" t="s">
        <v>1836</v>
      </c>
      <c r="C1367" s="167" t="s">
        <v>1192</v>
      </c>
      <c r="D1367" s="150">
        <v>4457</v>
      </c>
      <c r="E1367" s="150">
        <v>68</v>
      </c>
      <c r="F1367" s="150">
        <v>51</v>
      </c>
      <c r="G1367" s="150">
        <v>0</v>
      </c>
      <c r="H1367" s="150">
        <v>0</v>
      </c>
      <c r="I1367" s="151">
        <v>5314</v>
      </c>
      <c r="J1367" s="151">
        <v>118</v>
      </c>
      <c r="K1367" s="151">
        <v>118</v>
      </c>
      <c r="L1367" s="151">
        <v>8</v>
      </c>
      <c r="M1367" s="151">
        <v>0</v>
      </c>
      <c r="N1367" s="151">
        <v>3001</v>
      </c>
      <c r="O1367" s="151">
        <v>70</v>
      </c>
      <c r="P1367" s="151">
        <v>70</v>
      </c>
      <c r="Q1367" s="151">
        <v>39</v>
      </c>
      <c r="R1367" s="151">
        <v>0</v>
      </c>
      <c r="S1367" s="152">
        <v>0.015</v>
      </c>
      <c r="T1367" s="153">
        <v>105311</v>
      </c>
      <c r="U1367" s="153">
        <v>1833</v>
      </c>
      <c r="V1367" s="153">
        <v>1816</v>
      </c>
      <c r="W1367" s="153">
        <v>0</v>
      </c>
      <c r="X1367" s="151">
        <v>1605</v>
      </c>
      <c r="Y1367" s="154">
        <v>0.0174055891597269</v>
      </c>
      <c r="Z1367" s="154">
        <v>0.0152568992595917</v>
      </c>
      <c r="AA1367" s="154">
        <v>0.0222054949190817</v>
      </c>
      <c r="AB1367" s="155">
        <v>0.0233255581472842</v>
      </c>
      <c r="AC1367" s="156">
        <v>-0.00694859565949002</v>
      </c>
      <c r="AD1367" s="157">
        <v>29000</v>
      </c>
      <c r="AE1367" s="158">
        <v>568</v>
      </c>
      <c r="AF1367" s="158">
        <v>0</v>
      </c>
      <c r="AG1367" s="158">
        <v>31615</v>
      </c>
      <c r="AH1367" s="158">
        <v>520</v>
      </c>
      <c r="AI1367" s="158">
        <v>0</v>
      </c>
      <c r="AJ1367" s="155">
        <v>0.0195862068965517</v>
      </c>
      <c r="AK1367" s="155">
        <v>0.016447888660446</v>
      </c>
      <c r="AL1367" s="156">
        <v>0.00313831823610573</v>
      </c>
    </row>
    <row r="1368" spans="1:38">
      <c r="A1368" s="166" t="s">
        <v>1085</v>
      </c>
      <c r="B1368" s="167" t="s">
        <v>1836</v>
      </c>
      <c r="C1368" s="167" t="s">
        <v>1193</v>
      </c>
      <c r="D1368" s="150">
        <v>3609</v>
      </c>
      <c r="E1368" s="150">
        <v>66</v>
      </c>
      <c r="F1368" s="150">
        <v>49</v>
      </c>
      <c r="G1368" s="150">
        <v>0</v>
      </c>
      <c r="H1368" s="150">
        <v>0</v>
      </c>
      <c r="I1368" s="151">
        <v>4394</v>
      </c>
      <c r="J1368" s="151">
        <v>70</v>
      </c>
      <c r="K1368" s="151">
        <v>70</v>
      </c>
      <c r="L1368" s="151">
        <v>5</v>
      </c>
      <c r="M1368" s="151">
        <v>0</v>
      </c>
      <c r="N1368" s="151">
        <v>2293</v>
      </c>
      <c r="O1368" s="151">
        <v>32</v>
      </c>
      <c r="P1368" s="151">
        <v>32</v>
      </c>
      <c r="Q1368" s="151">
        <v>21</v>
      </c>
      <c r="R1368" s="151">
        <v>0</v>
      </c>
      <c r="S1368" s="152">
        <v>0.015</v>
      </c>
      <c r="T1368" s="153">
        <v>82078</v>
      </c>
      <c r="U1368" s="153">
        <v>1420</v>
      </c>
      <c r="V1368" s="153">
        <v>1403</v>
      </c>
      <c r="W1368" s="153">
        <v>0</v>
      </c>
      <c r="X1368" s="151">
        <v>1262</v>
      </c>
      <c r="Y1368" s="154">
        <v>0.0173006164867565</v>
      </c>
      <c r="Z1368" s="154">
        <v>0.0182876142975894</v>
      </c>
      <c r="AA1368" s="154">
        <v>0.0159308147473828</v>
      </c>
      <c r="AB1368" s="155">
        <v>0.0139555167902311</v>
      </c>
      <c r="AC1368" s="156">
        <v>0.00235679955020656</v>
      </c>
      <c r="AD1368" s="157">
        <v>22885</v>
      </c>
      <c r="AE1368" s="158">
        <v>397</v>
      </c>
      <c r="AF1368" s="158">
        <v>0</v>
      </c>
      <c r="AG1368" s="158">
        <v>24501</v>
      </c>
      <c r="AH1368" s="158">
        <v>384</v>
      </c>
      <c r="AI1368" s="158">
        <v>0</v>
      </c>
      <c r="AJ1368" s="155">
        <v>0.0173476076032336</v>
      </c>
      <c r="AK1368" s="155">
        <v>0.0156728296804212</v>
      </c>
      <c r="AL1368" s="156">
        <v>0.00167477792281235</v>
      </c>
    </row>
    <row r="1369" spans="1:38">
      <c r="A1369" s="166" t="s">
        <v>1085</v>
      </c>
      <c r="B1369" s="167" t="s">
        <v>1837</v>
      </c>
      <c r="C1369" s="167" t="s">
        <v>1194</v>
      </c>
      <c r="D1369" s="150">
        <v>3957</v>
      </c>
      <c r="E1369" s="150">
        <v>77</v>
      </c>
      <c r="F1369" s="150">
        <v>55</v>
      </c>
      <c r="G1369" s="150">
        <v>1</v>
      </c>
      <c r="H1369" s="150">
        <v>0</v>
      </c>
      <c r="I1369" s="151">
        <v>5000</v>
      </c>
      <c r="J1369" s="151">
        <v>69</v>
      </c>
      <c r="K1369" s="151">
        <v>69</v>
      </c>
      <c r="L1369" s="151">
        <v>3</v>
      </c>
      <c r="M1369" s="151">
        <v>0</v>
      </c>
      <c r="N1369" s="151">
        <v>3025</v>
      </c>
      <c r="O1369" s="151">
        <v>79</v>
      </c>
      <c r="P1369" s="151">
        <v>79</v>
      </c>
      <c r="Q1369" s="151">
        <v>29</v>
      </c>
      <c r="R1369" s="151">
        <v>0</v>
      </c>
      <c r="S1369" s="152">
        <v>0.015</v>
      </c>
      <c r="T1369" s="153">
        <v>102380</v>
      </c>
      <c r="U1369" s="153">
        <v>1990</v>
      </c>
      <c r="V1369" s="153">
        <v>1968</v>
      </c>
      <c r="W1369" s="153">
        <v>0</v>
      </c>
      <c r="X1369" s="151">
        <v>1759</v>
      </c>
      <c r="Y1369" s="154">
        <v>0.0194373901152569</v>
      </c>
      <c r="Z1369" s="154">
        <v>0.0194591862522113</v>
      </c>
      <c r="AA1369" s="154">
        <v>0.0138</v>
      </c>
      <c r="AB1369" s="155">
        <v>0.0261157024793388</v>
      </c>
      <c r="AC1369" s="156">
        <v>0.00565918625221127</v>
      </c>
      <c r="AD1369" s="157">
        <v>27372</v>
      </c>
      <c r="AE1369" s="158">
        <v>601</v>
      </c>
      <c r="AF1369" s="158">
        <v>0</v>
      </c>
      <c r="AG1369" s="158">
        <v>31232</v>
      </c>
      <c r="AH1369" s="158">
        <v>611</v>
      </c>
      <c r="AI1369" s="158">
        <v>0</v>
      </c>
      <c r="AJ1369" s="155">
        <v>0.0219567441180769</v>
      </c>
      <c r="AK1369" s="155">
        <v>0.019563268442623</v>
      </c>
      <c r="AL1369" s="156">
        <v>0.00239347567545392</v>
      </c>
    </row>
    <row r="1370" spans="1:38">
      <c r="A1370" s="166" t="s">
        <v>1085</v>
      </c>
      <c r="B1370" s="167" t="s">
        <v>1837</v>
      </c>
      <c r="C1370" s="167" t="s">
        <v>1195</v>
      </c>
      <c r="D1370" s="150">
        <v>5242</v>
      </c>
      <c r="E1370" s="150">
        <v>59</v>
      </c>
      <c r="F1370" s="150">
        <v>47</v>
      </c>
      <c r="G1370" s="150">
        <v>1</v>
      </c>
      <c r="H1370" s="150">
        <v>0</v>
      </c>
      <c r="I1370" s="151">
        <v>6217</v>
      </c>
      <c r="J1370" s="151">
        <v>52</v>
      </c>
      <c r="K1370" s="151">
        <v>51</v>
      </c>
      <c r="L1370" s="151">
        <v>0</v>
      </c>
      <c r="M1370" s="151">
        <v>0</v>
      </c>
      <c r="N1370" s="151">
        <v>3632</v>
      </c>
      <c r="O1370" s="151">
        <v>67</v>
      </c>
      <c r="P1370" s="151">
        <v>67</v>
      </c>
      <c r="Q1370" s="151">
        <v>36</v>
      </c>
      <c r="R1370" s="151">
        <v>0</v>
      </c>
      <c r="S1370" s="152">
        <v>0.015</v>
      </c>
      <c r="T1370" s="153">
        <v>126318</v>
      </c>
      <c r="U1370" s="153">
        <v>1678</v>
      </c>
      <c r="V1370" s="153">
        <v>1665</v>
      </c>
      <c r="W1370" s="153">
        <v>5</v>
      </c>
      <c r="X1370" s="151">
        <v>1498</v>
      </c>
      <c r="Y1370" s="154">
        <v>0.0132443515571811</v>
      </c>
      <c r="Z1370" s="154">
        <v>0.0112552460892789</v>
      </c>
      <c r="AA1370" s="154">
        <v>0.00836416277947563</v>
      </c>
      <c r="AB1370" s="155">
        <v>0.0184471365638767</v>
      </c>
      <c r="AC1370" s="156">
        <v>0.00289108330980327</v>
      </c>
      <c r="AD1370" s="157">
        <v>34302</v>
      </c>
      <c r="AE1370" s="158">
        <v>445</v>
      </c>
      <c r="AF1370" s="158">
        <v>0</v>
      </c>
      <c r="AG1370" s="158">
        <v>37948</v>
      </c>
      <c r="AH1370" s="158">
        <v>521</v>
      </c>
      <c r="AI1370" s="158">
        <v>2</v>
      </c>
      <c r="AJ1370" s="155">
        <v>0.0129730044895341</v>
      </c>
      <c r="AK1370" s="155">
        <v>0.0136766100980289</v>
      </c>
      <c r="AL1370" s="156">
        <v>-0.000703605608494744</v>
      </c>
    </row>
    <row r="1371" spans="1:38">
      <c r="A1371" s="166" t="s">
        <v>1085</v>
      </c>
      <c r="B1371" s="167" t="s">
        <v>1837</v>
      </c>
      <c r="C1371" s="167" t="s">
        <v>1196</v>
      </c>
      <c r="D1371" s="150">
        <v>2906</v>
      </c>
      <c r="E1371" s="150">
        <v>18</v>
      </c>
      <c r="F1371" s="150">
        <v>15</v>
      </c>
      <c r="G1371" s="150">
        <v>0</v>
      </c>
      <c r="H1371" s="150">
        <v>0</v>
      </c>
      <c r="I1371" s="151">
        <v>3367</v>
      </c>
      <c r="J1371" s="151">
        <v>63</v>
      </c>
      <c r="K1371" s="151">
        <v>62</v>
      </c>
      <c r="L1371" s="151">
        <v>1</v>
      </c>
      <c r="M1371" s="151">
        <v>0</v>
      </c>
      <c r="N1371" s="151">
        <v>2062</v>
      </c>
      <c r="O1371" s="151">
        <v>76</v>
      </c>
      <c r="P1371" s="151">
        <v>76</v>
      </c>
      <c r="Q1371" s="151">
        <v>27</v>
      </c>
      <c r="R1371" s="151">
        <v>0</v>
      </c>
      <c r="S1371" s="152">
        <v>0.015</v>
      </c>
      <c r="T1371" s="153">
        <v>71820</v>
      </c>
      <c r="U1371" s="153">
        <v>1511</v>
      </c>
      <c r="V1371" s="153">
        <v>1506</v>
      </c>
      <c r="W1371" s="153">
        <v>0</v>
      </c>
      <c r="X1371" s="151">
        <v>1348</v>
      </c>
      <c r="Y1371" s="154">
        <v>0.0210387078808131</v>
      </c>
      <c r="Z1371" s="154">
        <v>0.00619408121128699</v>
      </c>
      <c r="AA1371" s="154">
        <v>0.0187110187110187</v>
      </c>
      <c r="AB1371" s="155">
        <v>0.0368574199806014</v>
      </c>
      <c r="AC1371" s="156">
        <v>-0.0125169374997317</v>
      </c>
      <c r="AD1371" s="157">
        <v>19311</v>
      </c>
      <c r="AE1371" s="158">
        <v>428</v>
      </c>
      <c r="AF1371" s="158">
        <v>0</v>
      </c>
      <c r="AG1371" s="158">
        <v>21341</v>
      </c>
      <c r="AH1371" s="158">
        <v>443</v>
      </c>
      <c r="AI1371" s="158">
        <v>0</v>
      </c>
      <c r="AJ1371" s="155">
        <v>0.0221635337372482</v>
      </c>
      <c r="AK1371" s="155">
        <v>0.0207581650344407</v>
      </c>
      <c r="AL1371" s="156">
        <v>0.00140536870280745</v>
      </c>
    </row>
    <row r="1372" spans="1:38">
      <c r="A1372" s="166" t="s">
        <v>1085</v>
      </c>
      <c r="B1372" s="167" t="s">
        <v>1837</v>
      </c>
      <c r="C1372" s="167" t="s">
        <v>1197</v>
      </c>
      <c r="D1372" s="150">
        <v>3802</v>
      </c>
      <c r="E1372" s="150">
        <v>68</v>
      </c>
      <c r="F1372" s="150">
        <v>53</v>
      </c>
      <c r="G1372" s="150">
        <v>0</v>
      </c>
      <c r="H1372" s="150">
        <v>0</v>
      </c>
      <c r="I1372" s="151">
        <v>4584</v>
      </c>
      <c r="J1372" s="151">
        <v>57</v>
      </c>
      <c r="K1372" s="151">
        <v>57</v>
      </c>
      <c r="L1372" s="151">
        <v>4</v>
      </c>
      <c r="M1372" s="151">
        <v>0</v>
      </c>
      <c r="N1372" s="151">
        <v>2821</v>
      </c>
      <c r="O1372" s="151">
        <v>81</v>
      </c>
      <c r="P1372" s="151">
        <v>81</v>
      </c>
      <c r="Q1372" s="151">
        <v>25</v>
      </c>
      <c r="R1372" s="151">
        <v>0</v>
      </c>
      <c r="S1372" s="152">
        <v>0.015</v>
      </c>
      <c r="T1372" s="153">
        <v>95137</v>
      </c>
      <c r="U1372" s="153">
        <v>1868</v>
      </c>
      <c r="V1372" s="153">
        <v>1852</v>
      </c>
      <c r="W1372" s="153">
        <v>0</v>
      </c>
      <c r="X1372" s="151">
        <v>1644</v>
      </c>
      <c r="Y1372" s="154">
        <v>0.0196348423851919</v>
      </c>
      <c r="Z1372" s="154">
        <v>0.01788532351394</v>
      </c>
      <c r="AA1372" s="154">
        <v>0.012434554973822</v>
      </c>
      <c r="AB1372" s="155">
        <v>0.0287132222616094</v>
      </c>
      <c r="AC1372" s="156">
        <v>0.00545076854011804</v>
      </c>
      <c r="AD1372" s="157">
        <v>25880</v>
      </c>
      <c r="AE1372" s="158">
        <v>451</v>
      </c>
      <c r="AF1372" s="158">
        <v>0</v>
      </c>
      <c r="AG1372" s="158">
        <v>28549</v>
      </c>
      <c r="AH1372" s="158">
        <v>440</v>
      </c>
      <c r="AI1372" s="158">
        <v>0</v>
      </c>
      <c r="AJ1372" s="155">
        <v>0.0174265842349304</v>
      </c>
      <c r="AK1372" s="155">
        <v>0.0154120984973204</v>
      </c>
      <c r="AL1372" s="156">
        <v>0.00201448573761005</v>
      </c>
    </row>
    <row r="1373" spans="1:38">
      <c r="A1373" s="166" t="s">
        <v>1085</v>
      </c>
      <c r="B1373" s="167" t="s">
        <v>1837</v>
      </c>
      <c r="C1373" s="167" t="s">
        <v>1198</v>
      </c>
      <c r="D1373" s="150">
        <v>3121</v>
      </c>
      <c r="E1373" s="150">
        <v>44</v>
      </c>
      <c r="F1373" s="150">
        <v>38</v>
      </c>
      <c r="G1373" s="150">
        <v>0</v>
      </c>
      <c r="H1373" s="150">
        <v>0</v>
      </c>
      <c r="I1373" s="151">
        <v>3749</v>
      </c>
      <c r="J1373" s="151">
        <v>71</v>
      </c>
      <c r="K1373" s="151">
        <v>70</v>
      </c>
      <c r="L1373" s="151">
        <v>0</v>
      </c>
      <c r="M1373" s="151">
        <v>0</v>
      </c>
      <c r="N1373" s="151">
        <v>2152</v>
      </c>
      <c r="O1373" s="151">
        <v>89</v>
      </c>
      <c r="P1373" s="151">
        <v>89</v>
      </c>
      <c r="Q1373" s="151">
        <v>52</v>
      </c>
      <c r="R1373" s="151">
        <v>0</v>
      </c>
      <c r="S1373" s="152">
        <v>0.015</v>
      </c>
      <c r="T1373" s="153">
        <v>76960</v>
      </c>
      <c r="U1373" s="153">
        <v>1624</v>
      </c>
      <c r="V1373" s="153">
        <v>1616</v>
      </c>
      <c r="W1373" s="153">
        <v>0</v>
      </c>
      <c r="X1373" s="151">
        <v>1447</v>
      </c>
      <c r="Y1373" s="154">
        <v>0.0211018711018711</v>
      </c>
      <c r="Z1373" s="154">
        <v>0.0140980454982377</v>
      </c>
      <c r="AA1373" s="154">
        <v>0.0189383835689517</v>
      </c>
      <c r="AB1373" s="155">
        <v>0.0413568773234201</v>
      </c>
      <c r="AC1373" s="156">
        <v>-0.00484033807071398</v>
      </c>
      <c r="AD1373" s="157">
        <v>20550</v>
      </c>
      <c r="AE1373" s="158">
        <v>486</v>
      </c>
      <c r="AF1373" s="158">
        <v>0</v>
      </c>
      <c r="AG1373" s="158">
        <v>22755</v>
      </c>
      <c r="AH1373" s="158">
        <v>492</v>
      </c>
      <c r="AI1373" s="158">
        <v>0</v>
      </c>
      <c r="AJ1373" s="155">
        <v>0.0236496350364963</v>
      </c>
      <c r="AK1373" s="155">
        <v>0.0216216216216216</v>
      </c>
      <c r="AL1373" s="156">
        <v>0.00202801341487473</v>
      </c>
    </row>
    <row r="1374" spans="1:38">
      <c r="A1374" s="166" t="s">
        <v>1085</v>
      </c>
      <c r="B1374" s="167" t="s">
        <v>1837</v>
      </c>
      <c r="C1374" s="167" t="s">
        <v>1199</v>
      </c>
      <c r="D1374" s="150">
        <v>5449</v>
      </c>
      <c r="E1374" s="150">
        <v>67</v>
      </c>
      <c r="F1374" s="150">
        <v>50</v>
      </c>
      <c r="G1374" s="150">
        <v>0</v>
      </c>
      <c r="H1374" s="150">
        <v>0</v>
      </c>
      <c r="I1374" s="151">
        <v>6503</v>
      </c>
      <c r="J1374" s="151">
        <v>77</v>
      </c>
      <c r="K1374" s="151">
        <v>77</v>
      </c>
      <c r="L1374" s="151">
        <v>2</v>
      </c>
      <c r="M1374" s="151">
        <v>0</v>
      </c>
      <c r="N1374" s="151">
        <v>3743</v>
      </c>
      <c r="O1374" s="151">
        <v>58</v>
      </c>
      <c r="P1374" s="151">
        <v>58</v>
      </c>
      <c r="Q1374" s="151">
        <v>17</v>
      </c>
      <c r="R1374" s="151">
        <v>0</v>
      </c>
      <c r="S1374" s="152">
        <v>0.015</v>
      </c>
      <c r="T1374" s="153">
        <v>131132</v>
      </c>
      <c r="U1374" s="153">
        <v>1763</v>
      </c>
      <c r="V1374" s="153">
        <v>1746</v>
      </c>
      <c r="W1374" s="153">
        <v>0</v>
      </c>
      <c r="X1374" s="151">
        <v>1555</v>
      </c>
      <c r="Y1374" s="154">
        <v>0.0134444681694781</v>
      </c>
      <c r="Z1374" s="154">
        <v>0.0122958340979996</v>
      </c>
      <c r="AA1374" s="154">
        <v>0.0118406889128095</v>
      </c>
      <c r="AB1374" s="155">
        <v>0.0154955917713064</v>
      </c>
      <c r="AC1374" s="156">
        <v>0.000455145185190161</v>
      </c>
      <c r="AD1374" s="157">
        <v>35675</v>
      </c>
      <c r="AE1374" s="158">
        <v>533</v>
      </c>
      <c r="AF1374" s="158">
        <v>0</v>
      </c>
      <c r="AG1374" s="158">
        <v>39820</v>
      </c>
      <c r="AH1374" s="158">
        <v>503</v>
      </c>
      <c r="AI1374" s="158">
        <v>0</v>
      </c>
      <c r="AJ1374" s="155">
        <v>0.0149404344779257</v>
      </c>
      <c r="AK1374" s="155">
        <v>0.0126318432948267</v>
      </c>
      <c r="AL1374" s="156">
        <v>0.002308591183099</v>
      </c>
    </row>
    <row r="1375" spans="1:38">
      <c r="A1375" s="166" t="s">
        <v>1085</v>
      </c>
      <c r="B1375" s="167" t="s">
        <v>1837</v>
      </c>
      <c r="C1375" s="167" t="s">
        <v>1200</v>
      </c>
      <c r="D1375" s="150">
        <v>3414</v>
      </c>
      <c r="E1375" s="150">
        <v>46</v>
      </c>
      <c r="F1375" s="150">
        <v>39</v>
      </c>
      <c r="G1375" s="150">
        <v>4</v>
      </c>
      <c r="H1375" s="150">
        <v>0</v>
      </c>
      <c r="I1375" s="151">
        <v>4157</v>
      </c>
      <c r="J1375" s="151">
        <v>55</v>
      </c>
      <c r="K1375" s="151">
        <v>55</v>
      </c>
      <c r="L1375" s="151">
        <v>10</v>
      </c>
      <c r="M1375" s="151">
        <v>0</v>
      </c>
      <c r="N1375" s="151">
        <v>2518</v>
      </c>
      <c r="O1375" s="151">
        <v>37</v>
      </c>
      <c r="P1375" s="151">
        <v>37</v>
      </c>
      <c r="Q1375" s="151">
        <v>10</v>
      </c>
      <c r="R1375" s="151">
        <v>0</v>
      </c>
      <c r="S1375" s="152">
        <v>0.015</v>
      </c>
      <c r="T1375" s="153">
        <v>84681</v>
      </c>
      <c r="U1375" s="153">
        <v>1428</v>
      </c>
      <c r="V1375" s="153">
        <v>1421</v>
      </c>
      <c r="W1375" s="153">
        <v>4</v>
      </c>
      <c r="X1375" s="151">
        <v>1285</v>
      </c>
      <c r="Y1375" s="154">
        <v>0.0168160508260413</v>
      </c>
      <c r="Z1375" s="154">
        <v>0.0134739308728764</v>
      </c>
      <c r="AA1375" s="154">
        <v>0.0132306952128939</v>
      </c>
      <c r="AB1375" s="155">
        <v>0.0146942017474186</v>
      </c>
      <c r="AC1375" s="156">
        <v>0.000243235659982478</v>
      </c>
      <c r="AD1375" s="157">
        <v>23037</v>
      </c>
      <c r="AE1375" s="158">
        <v>361</v>
      </c>
      <c r="AF1375" s="158">
        <v>0</v>
      </c>
      <c r="AG1375" s="158">
        <v>25644</v>
      </c>
      <c r="AH1375" s="158">
        <v>410</v>
      </c>
      <c r="AI1375" s="158">
        <v>1</v>
      </c>
      <c r="AJ1375" s="155">
        <v>0.0156704432000695</v>
      </c>
      <c r="AK1375" s="155">
        <v>0.0159491498986118</v>
      </c>
      <c r="AL1375" s="156">
        <v>-0.000278706698542307</v>
      </c>
    </row>
    <row r="1376" spans="1:38">
      <c r="A1376" s="166" t="s">
        <v>1085</v>
      </c>
      <c r="B1376" s="167" t="s">
        <v>1837</v>
      </c>
      <c r="C1376" s="167" t="s">
        <v>1201</v>
      </c>
      <c r="D1376" s="150">
        <v>4703</v>
      </c>
      <c r="E1376" s="150">
        <v>69</v>
      </c>
      <c r="F1376" s="150">
        <v>49</v>
      </c>
      <c r="G1376" s="150">
        <v>1</v>
      </c>
      <c r="H1376" s="150">
        <v>0</v>
      </c>
      <c r="I1376" s="151">
        <v>5555</v>
      </c>
      <c r="J1376" s="151">
        <v>59</v>
      </c>
      <c r="K1376" s="151">
        <v>59</v>
      </c>
      <c r="L1376" s="151">
        <v>1</v>
      </c>
      <c r="M1376" s="151">
        <v>0</v>
      </c>
      <c r="N1376" s="151">
        <v>3523</v>
      </c>
      <c r="O1376" s="151">
        <v>47</v>
      </c>
      <c r="P1376" s="151">
        <v>47</v>
      </c>
      <c r="Q1376" s="151">
        <v>18</v>
      </c>
      <c r="R1376" s="151">
        <v>0</v>
      </c>
      <c r="S1376" s="152">
        <v>0.015</v>
      </c>
      <c r="T1376" s="153">
        <v>116065</v>
      </c>
      <c r="U1376" s="153">
        <v>1760</v>
      </c>
      <c r="V1376" s="153">
        <v>1740</v>
      </c>
      <c r="W1376" s="153">
        <v>1</v>
      </c>
      <c r="X1376" s="151">
        <v>1580</v>
      </c>
      <c r="Y1376" s="154">
        <v>0.0151553009089734</v>
      </c>
      <c r="Z1376" s="154">
        <v>0.0146714862853498</v>
      </c>
      <c r="AA1376" s="154">
        <v>0.0106210621062106</v>
      </c>
      <c r="AB1376" s="155">
        <v>0.0133409026397956</v>
      </c>
      <c r="AC1376" s="156">
        <v>0.00405042417913916</v>
      </c>
      <c r="AD1376" s="157">
        <v>31216</v>
      </c>
      <c r="AE1376" s="158">
        <v>516</v>
      </c>
      <c r="AF1376" s="158">
        <v>0</v>
      </c>
      <c r="AG1376" s="158">
        <v>34553</v>
      </c>
      <c r="AH1376" s="158">
        <v>445</v>
      </c>
      <c r="AI1376" s="158">
        <v>0</v>
      </c>
      <c r="AJ1376" s="155">
        <v>0.0165299846232701</v>
      </c>
      <c r="AK1376" s="155">
        <v>0.0128787659537522</v>
      </c>
      <c r="AL1376" s="156">
        <v>0.00365121866951791</v>
      </c>
    </row>
    <row r="1377" spans="1:38">
      <c r="A1377" s="166" t="s">
        <v>1085</v>
      </c>
      <c r="B1377" s="167" t="s">
        <v>1837</v>
      </c>
      <c r="C1377" s="167" t="s">
        <v>1202</v>
      </c>
      <c r="D1377" s="150">
        <v>0</v>
      </c>
      <c r="E1377" s="150">
        <v>6</v>
      </c>
      <c r="F1377" s="150">
        <v>6</v>
      </c>
      <c r="G1377" s="150">
        <v>6</v>
      </c>
      <c r="H1377" s="150">
        <v>0</v>
      </c>
      <c r="I1377" s="151">
        <v>0</v>
      </c>
      <c r="J1377" s="151">
        <v>0</v>
      </c>
      <c r="K1377" s="151">
        <v>0</v>
      </c>
      <c r="L1377" s="151">
        <v>0</v>
      </c>
      <c r="M1377" s="151">
        <v>0</v>
      </c>
      <c r="N1377" s="151">
        <v>0</v>
      </c>
      <c r="O1377" s="151">
        <v>6</v>
      </c>
      <c r="P1377" s="151">
        <v>6</v>
      </c>
      <c r="Q1377" s="151">
        <v>6</v>
      </c>
      <c r="R1377" s="151">
        <v>0</v>
      </c>
      <c r="S1377" s="152">
        <v>0.015</v>
      </c>
      <c r="T1377" s="153">
        <v>2</v>
      </c>
      <c r="U1377" s="153">
        <v>136</v>
      </c>
      <c r="V1377" s="153">
        <v>136</v>
      </c>
      <c r="W1377" s="153">
        <v>0</v>
      </c>
      <c r="X1377" s="151">
        <v>134</v>
      </c>
      <c r="Y1377" s="154">
        <v>68</v>
      </c>
      <c r="Z1377" s="154">
        <v>0</v>
      </c>
      <c r="AA1377" s="154">
        <v>0</v>
      </c>
      <c r="AB1377" s="155">
        <v>0</v>
      </c>
      <c r="AC1377" s="156">
        <v>0</v>
      </c>
      <c r="AD1377" s="157">
        <v>1</v>
      </c>
      <c r="AE1377" s="158">
        <v>28</v>
      </c>
      <c r="AF1377" s="158">
        <v>0</v>
      </c>
      <c r="AG1377" s="158">
        <v>1</v>
      </c>
      <c r="AH1377" s="158">
        <v>41</v>
      </c>
      <c r="AI1377" s="158">
        <v>0</v>
      </c>
      <c r="AJ1377" s="155">
        <v>28</v>
      </c>
      <c r="AK1377" s="155">
        <v>41</v>
      </c>
      <c r="AL1377" s="156">
        <v>-13</v>
      </c>
    </row>
    <row r="1378" spans="1:38">
      <c r="A1378" s="166" t="s">
        <v>1085</v>
      </c>
      <c r="B1378" s="167" t="s">
        <v>1837</v>
      </c>
      <c r="C1378" s="167" t="s">
        <v>1203</v>
      </c>
      <c r="D1378" s="150">
        <v>4611</v>
      </c>
      <c r="E1378" s="150">
        <v>71</v>
      </c>
      <c r="F1378" s="150">
        <v>48</v>
      </c>
      <c r="G1378" s="150">
        <v>1</v>
      </c>
      <c r="H1378" s="150">
        <v>0</v>
      </c>
      <c r="I1378" s="151">
        <v>5588</v>
      </c>
      <c r="J1378" s="151">
        <v>69</v>
      </c>
      <c r="K1378" s="151">
        <v>69</v>
      </c>
      <c r="L1378" s="151">
        <v>0</v>
      </c>
      <c r="M1378" s="151">
        <v>0</v>
      </c>
      <c r="N1378" s="151">
        <v>3102</v>
      </c>
      <c r="O1378" s="151">
        <v>55</v>
      </c>
      <c r="P1378" s="151">
        <v>55</v>
      </c>
      <c r="Q1378" s="151">
        <v>23</v>
      </c>
      <c r="R1378" s="151">
        <v>0</v>
      </c>
      <c r="S1378" s="152">
        <v>0.015</v>
      </c>
      <c r="T1378" s="153">
        <v>108843</v>
      </c>
      <c r="U1378" s="153">
        <v>1676</v>
      </c>
      <c r="V1378" s="153">
        <v>1653</v>
      </c>
      <c r="W1378" s="153">
        <v>0</v>
      </c>
      <c r="X1378" s="151">
        <v>1483</v>
      </c>
      <c r="Y1378" s="154">
        <v>0.0153983260292348</v>
      </c>
      <c r="Z1378" s="154">
        <v>0.0153979613966602</v>
      </c>
      <c r="AA1378" s="154">
        <v>0.0123478883321403</v>
      </c>
      <c r="AB1378" s="155">
        <v>0.0177304964539007</v>
      </c>
      <c r="AC1378" s="156">
        <v>0.00305007306451986</v>
      </c>
      <c r="AD1378" s="157">
        <v>30470</v>
      </c>
      <c r="AE1378" s="158">
        <v>494</v>
      </c>
      <c r="AF1378" s="158">
        <v>0</v>
      </c>
      <c r="AG1378" s="158">
        <v>31899</v>
      </c>
      <c r="AH1378" s="158">
        <v>441</v>
      </c>
      <c r="AI1378" s="158">
        <v>0</v>
      </c>
      <c r="AJ1378" s="155">
        <v>0.0162126681982278</v>
      </c>
      <c r="AK1378" s="155">
        <v>0.0138248847926267</v>
      </c>
      <c r="AL1378" s="156">
        <v>0.00238778340560103</v>
      </c>
    </row>
    <row r="1379" spans="1:38">
      <c r="A1379" s="166" t="s">
        <v>1085</v>
      </c>
      <c r="B1379" s="167" t="s">
        <v>1837</v>
      </c>
      <c r="C1379" s="167" t="s">
        <v>1204</v>
      </c>
      <c r="D1379" s="150">
        <v>5060</v>
      </c>
      <c r="E1379" s="150">
        <v>51</v>
      </c>
      <c r="F1379" s="150">
        <v>37</v>
      </c>
      <c r="G1379" s="150">
        <v>0</v>
      </c>
      <c r="H1379" s="150">
        <v>0</v>
      </c>
      <c r="I1379" s="151">
        <v>6088</v>
      </c>
      <c r="J1379" s="151">
        <v>72</v>
      </c>
      <c r="K1379" s="151">
        <v>72</v>
      </c>
      <c r="L1379" s="151">
        <v>0</v>
      </c>
      <c r="M1379" s="151">
        <v>0</v>
      </c>
      <c r="N1379" s="151">
        <v>3522</v>
      </c>
      <c r="O1379" s="151">
        <v>46</v>
      </c>
      <c r="P1379" s="151">
        <v>46</v>
      </c>
      <c r="Q1379" s="151">
        <v>7</v>
      </c>
      <c r="R1379" s="151">
        <v>0</v>
      </c>
      <c r="S1379" s="152">
        <v>0.015</v>
      </c>
      <c r="T1379" s="153">
        <v>118032</v>
      </c>
      <c r="U1379" s="153">
        <v>1323</v>
      </c>
      <c r="V1379" s="153">
        <v>1309</v>
      </c>
      <c r="W1379" s="153">
        <v>1</v>
      </c>
      <c r="X1379" s="151">
        <v>1120</v>
      </c>
      <c r="Y1379" s="154">
        <v>0.0112003524467941</v>
      </c>
      <c r="Z1379" s="154">
        <v>0.0100790513833992</v>
      </c>
      <c r="AA1379" s="154">
        <v>0.011826544021025</v>
      </c>
      <c r="AB1379" s="155">
        <v>0.013060760931289</v>
      </c>
      <c r="AC1379" s="156">
        <v>-0.00174749263762576</v>
      </c>
      <c r="AD1379" s="157">
        <v>32622</v>
      </c>
      <c r="AE1379" s="158">
        <v>364</v>
      </c>
      <c r="AF1379" s="158">
        <v>0</v>
      </c>
      <c r="AG1379" s="158">
        <v>35111</v>
      </c>
      <c r="AH1379" s="158">
        <v>423</v>
      </c>
      <c r="AI1379" s="158">
        <v>0</v>
      </c>
      <c r="AJ1379" s="155">
        <v>0.011158114156091</v>
      </c>
      <c r="AK1379" s="155">
        <v>0.0120475064794509</v>
      </c>
      <c r="AL1379" s="156">
        <v>-0.000889392323359902</v>
      </c>
    </row>
    <row r="1380" spans="1:38">
      <c r="A1380" s="166" t="s">
        <v>1085</v>
      </c>
      <c r="B1380" s="167" t="s">
        <v>1837</v>
      </c>
      <c r="C1380" s="167" t="s">
        <v>1205</v>
      </c>
      <c r="D1380" s="150">
        <v>3393</v>
      </c>
      <c r="E1380" s="150">
        <v>51</v>
      </c>
      <c r="F1380" s="150">
        <v>38</v>
      </c>
      <c r="G1380" s="150">
        <v>0</v>
      </c>
      <c r="H1380" s="150">
        <v>0</v>
      </c>
      <c r="I1380" s="151">
        <v>3944</v>
      </c>
      <c r="J1380" s="151">
        <v>58</v>
      </c>
      <c r="K1380" s="151">
        <v>58</v>
      </c>
      <c r="L1380" s="151">
        <v>1</v>
      </c>
      <c r="M1380" s="151">
        <v>0</v>
      </c>
      <c r="N1380" s="151">
        <v>2379</v>
      </c>
      <c r="O1380" s="151">
        <v>33</v>
      </c>
      <c r="P1380" s="151">
        <v>33</v>
      </c>
      <c r="Q1380" s="151">
        <v>6</v>
      </c>
      <c r="R1380" s="151">
        <v>0</v>
      </c>
      <c r="S1380" s="152">
        <v>0.015</v>
      </c>
      <c r="T1380" s="153">
        <v>80498</v>
      </c>
      <c r="U1380" s="153">
        <v>1139</v>
      </c>
      <c r="V1380" s="153">
        <v>1126</v>
      </c>
      <c r="W1380" s="153">
        <v>0</v>
      </c>
      <c r="X1380" s="151">
        <v>981</v>
      </c>
      <c r="Y1380" s="154">
        <v>0.014149419861363</v>
      </c>
      <c r="Z1380" s="154">
        <v>0.0150309460654288</v>
      </c>
      <c r="AA1380" s="154">
        <v>0.0147058823529412</v>
      </c>
      <c r="AB1380" s="155">
        <v>0.0138713745271122</v>
      </c>
      <c r="AC1380" s="156">
        <v>0.000325063712487647</v>
      </c>
      <c r="AD1380" s="157">
        <v>22474</v>
      </c>
      <c r="AE1380" s="158">
        <v>325</v>
      </c>
      <c r="AF1380" s="158">
        <v>0</v>
      </c>
      <c r="AG1380" s="158">
        <v>24156</v>
      </c>
      <c r="AH1380" s="158">
        <v>342</v>
      </c>
      <c r="AI1380" s="158">
        <v>0</v>
      </c>
      <c r="AJ1380" s="155">
        <v>0.0144611551125745</v>
      </c>
      <c r="AK1380" s="155">
        <v>0.0141579731743666</v>
      </c>
      <c r="AL1380" s="156">
        <v>0.000303181938207914</v>
      </c>
    </row>
    <row r="1381" spans="1:38">
      <c r="A1381" s="166" t="s">
        <v>1085</v>
      </c>
      <c r="B1381" s="167" t="s">
        <v>1837</v>
      </c>
      <c r="C1381" s="167" t="s">
        <v>1206</v>
      </c>
      <c r="D1381" s="150">
        <v>5826</v>
      </c>
      <c r="E1381" s="150">
        <v>113</v>
      </c>
      <c r="F1381" s="150">
        <v>91</v>
      </c>
      <c r="G1381" s="150">
        <v>0</v>
      </c>
      <c r="H1381" s="150">
        <v>0</v>
      </c>
      <c r="I1381" s="151">
        <v>6794</v>
      </c>
      <c r="J1381" s="151">
        <v>63</v>
      </c>
      <c r="K1381" s="151">
        <v>63</v>
      </c>
      <c r="L1381" s="151">
        <v>2</v>
      </c>
      <c r="M1381" s="151">
        <v>0</v>
      </c>
      <c r="N1381" s="151">
        <v>4164</v>
      </c>
      <c r="O1381" s="151">
        <v>65</v>
      </c>
      <c r="P1381" s="151">
        <v>65</v>
      </c>
      <c r="Q1381" s="151">
        <v>14</v>
      </c>
      <c r="R1381" s="151">
        <v>0</v>
      </c>
      <c r="S1381" s="152">
        <v>0.015</v>
      </c>
      <c r="T1381" s="153">
        <v>136478</v>
      </c>
      <c r="U1381" s="153">
        <v>2198</v>
      </c>
      <c r="V1381" s="153">
        <v>2174</v>
      </c>
      <c r="W1381" s="153">
        <v>0</v>
      </c>
      <c r="X1381" s="151">
        <v>1915</v>
      </c>
      <c r="Y1381" s="154">
        <v>0.0161051598059761</v>
      </c>
      <c r="Z1381" s="154">
        <v>0.0193958118777892</v>
      </c>
      <c r="AA1381" s="154">
        <v>0.00927288784221372</v>
      </c>
      <c r="AB1381" s="155">
        <v>0.0156099903938521</v>
      </c>
      <c r="AC1381" s="156">
        <v>0.0101229240355755</v>
      </c>
      <c r="AD1381" s="157">
        <v>37103</v>
      </c>
      <c r="AE1381" s="158">
        <v>627</v>
      </c>
      <c r="AF1381" s="158">
        <v>0</v>
      </c>
      <c r="AG1381" s="158">
        <v>41326</v>
      </c>
      <c r="AH1381" s="158">
        <v>636</v>
      </c>
      <c r="AI1381" s="158">
        <v>0</v>
      </c>
      <c r="AJ1381" s="155">
        <v>0.0168989030536614</v>
      </c>
      <c r="AK1381" s="155">
        <v>0.0153898272274113</v>
      </c>
      <c r="AL1381" s="156">
        <v>0.00150907582625011</v>
      </c>
    </row>
    <row r="1382" spans="1:38">
      <c r="A1382" s="166" t="s">
        <v>1085</v>
      </c>
      <c r="B1382" s="167" t="s">
        <v>1837</v>
      </c>
      <c r="C1382" s="167" t="s">
        <v>1207</v>
      </c>
      <c r="D1382" s="150">
        <v>5297</v>
      </c>
      <c r="E1382" s="150">
        <v>82</v>
      </c>
      <c r="F1382" s="150">
        <v>62</v>
      </c>
      <c r="G1382" s="150">
        <v>0</v>
      </c>
      <c r="H1382" s="150">
        <v>0</v>
      </c>
      <c r="I1382" s="151">
        <v>6519</v>
      </c>
      <c r="J1382" s="151">
        <v>102</v>
      </c>
      <c r="K1382" s="151">
        <v>102</v>
      </c>
      <c r="L1382" s="151">
        <v>3</v>
      </c>
      <c r="M1382" s="151">
        <v>0</v>
      </c>
      <c r="N1382" s="151">
        <v>3642</v>
      </c>
      <c r="O1382" s="151">
        <v>91</v>
      </c>
      <c r="P1382" s="151">
        <v>91</v>
      </c>
      <c r="Q1382" s="151">
        <v>34</v>
      </c>
      <c r="R1382" s="151">
        <v>0</v>
      </c>
      <c r="S1382" s="152">
        <v>0.015</v>
      </c>
      <c r="T1382" s="153">
        <v>131070</v>
      </c>
      <c r="U1382" s="153">
        <v>2157</v>
      </c>
      <c r="V1382" s="153">
        <v>2137</v>
      </c>
      <c r="W1382" s="153">
        <v>0</v>
      </c>
      <c r="X1382" s="151">
        <v>1889</v>
      </c>
      <c r="Y1382" s="154">
        <v>0.0164568551155871</v>
      </c>
      <c r="Z1382" s="154">
        <v>0.015480460638097</v>
      </c>
      <c r="AA1382" s="154">
        <v>0.0156465715600552</v>
      </c>
      <c r="AB1382" s="155">
        <v>0.0249862712795167</v>
      </c>
      <c r="AC1382" s="156">
        <v>-0.000166110921958186</v>
      </c>
      <c r="AD1382" s="157">
        <v>35265</v>
      </c>
      <c r="AE1382" s="158">
        <v>630</v>
      </c>
      <c r="AF1382" s="158">
        <v>0</v>
      </c>
      <c r="AG1382" s="158">
        <v>39721</v>
      </c>
      <c r="AH1382" s="158">
        <v>593</v>
      </c>
      <c r="AI1382" s="158">
        <v>0</v>
      </c>
      <c r="AJ1382" s="155">
        <v>0.0178647384091876</v>
      </c>
      <c r="AK1382" s="155">
        <v>0.0149291306865386</v>
      </c>
      <c r="AL1382" s="156">
        <v>0.00293560772264898</v>
      </c>
    </row>
    <row r="1383" spans="1:38">
      <c r="A1383" s="166" t="s">
        <v>1085</v>
      </c>
      <c r="B1383" s="167" t="s">
        <v>1838</v>
      </c>
      <c r="C1383" s="167" t="s">
        <v>1208</v>
      </c>
      <c r="D1383" s="150">
        <v>6876</v>
      </c>
      <c r="E1383" s="150">
        <v>178</v>
      </c>
      <c r="F1383" s="150">
        <v>126</v>
      </c>
      <c r="G1383" s="150">
        <v>11</v>
      </c>
      <c r="H1383" s="150">
        <v>0</v>
      </c>
      <c r="I1383" s="151">
        <v>8642</v>
      </c>
      <c r="J1383" s="151">
        <v>144</v>
      </c>
      <c r="K1383" s="151">
        <v>144</v>
      </c>
      <c r="L1383" s="151">
        <v>16</v>
      </c>
      <c r="M1383" s="151">
        <v>0</v>
      </c>
      <c r="N1383" s="151">
        <v>4757</v>
      </c>
      <c r="O1383" s="151">
        <v>107</v>
      </c>
      <c r="P1383" s="151">
        <v>107</v>
      </c>
      <c r="Q1383" s="151">
        <v>25</v>
      </c>
      <c r="R1383" s="151">
        <v>0</v>
      </c>
      <c r="S1383" s="152">
        <v>0.015</v>
      </c>
      <c r="T1383" s="153">
        <v>169986</v>
      </c>
      <c r="U1383" s="153">
        <v>3583</v>
      </c>
      <c r="V1383" s="153">
        <v>3530</v>
      </c>
      <c r="W1383" s="153">
        <v>8</v>
      </c>
      <c r="X1383" s="151">
        <v>3118</v>
      </c>
      <c r="Y1383" s="154">
        <v>0.0210311437412493</v>
      </c>
      <c r="Z1383" s="154">
        <v>0.0258871436881908</v>
      </c>
      <c r="AA1383" s="154">
        <v>0.0166628095348299</v>
      </c>
      <c r="AB1383" s="155">
        <v>0.0224931679630019</v>
      </c>
      <c r="AC1383" s="156">
        <v>0.00922433415336091</v>
      </c>
      <c r="AD1383" s="157">
        <v>46785</v>
      </c>
      <c r="AE1383" s="158">
        <v>1049</v>
      </c>
      <c r="AF1383" s="158">
        <v>2</v>
      </c>
      <c r="AG1383" s="158">
        <v>51606</v>
      </c>
      <c r="AH1383" s="158">
        <v>1100</v>
      </c>
      <c r="AI1383" s="158">
        <v>1</v>
      </c>
      <c r="AJ1383" s="155">
        <v>0.0223789676178262</v>
      </c>
      <c r="AK1383" s="155">
        <v>0.0212959733364337</v>
      </c>
      <c r="AL1383" s="156">
        <v>0.00108299428139248</v>
      </c>
    </row>
    <row r="1384" spans="1:38">
      <c r="A1384" s="166" t="s">
        <v>1085</v>
      </c>
      <c r="B1384" s="167" t="s">
        <v>1838</v>
      </c>
      <c r="C1384" s="167" t="s">
        <v>1209</v>
      </c>
      <c r="D1384" s="150">
        <v>4718</v>
      </c>
      <c r="E1384" s="150">
        <v>76</v>
      </c>
      <c r="F1384" s="150">
        <v>62</v>
      </c>
      <c r="G1384" s="150">
        <v>1</v>
      </c>
      <c r="H1384" s="150">
        <v>0</v>
      </c>
      <c r="I1384" s="151">
        <v>5555</v>
      </c>
      <c r="J1384" s="151">
        <v>62</v>
      </c>
      <c r="K1384" s="151">
        <v>62</v>
      </c>
      <c r="L1384" s="151">
        <v>3</v>
      </c>
      <c r="M1384" s="151">
        <v>0</v>
      </c>
      <c r="N1384" s="151">
        <v>3057</v>
      </c>
      <c r="O1384" s="151">
        <v>56</v>
      </c>
      <c r="P1384" s="151">
        <v>56</v>
      </c>
      <c r="Q1384" s="151">
        <v>28</v>
      </c>
      <c r="R1384" s="151">
        <v>0</v>
      </c>
      <c r="S1384" s="152">
        <v>0.015</v>
      </c>
      <c r="T1384" s="153">
        <v>108964</v>
      </c>
      <c r="U1384" s="153">
        <v>1603</v>
      </c>
      <c r="V1384" s="153">
        <v>1589</v>
      </c>
      <c r="W1384" s="153">
        <v>1</v>
      </c>
      <c r="X1384" s="151">
        <v>1408</v>
      </c>
      <c r="Y1384" s="154">
        <v>0.01470210344701</v>
      </c>
      <c r="Z1384" s="154">
        <v>0.0161085205595591</v>
      </c>
      <c r="AA1384" s="154">
        <v>0.0111611161116112</v>
      </c>
      <c r="AB1384" s="155">
        <v>0.0183186130193</v>
      </c>
      <c r="AC1384" s="156">
        <v>0.00494740444794797</v>
      </c>
      <c r="AD1384" s="157">
        <v>30636</v>
      </c>
      <c r="AE1384" s="158">
        <v>457</v>
      </c>
      <c r="AF1384" s="158">
        <v>0</v>
      </c>
      <c r="AG1384" s="158">
        <v>33265</v>
      </c>
      <c r="AH1384" s="158">
        <v>431</v>
      </c>
      <c r="AI1384" s="158">
        <v>0</v>
      </c>
      <c r="AJ1384" s="155">
        <v>0.0149170910040475</v>
      </c>
      <c r="AK1384" s="155">
        <v>0.0129565609499474</v>
      </c>
      <c r="AL1384" s="156">
        <v>0.00196053005410013</v>
      </c>
    </row>
    <row r="1385" spans="1:38">
      <c r="A1385" s="166" t="s">
        <v>1085</v>
      </c>
      <c r="B1385" s="167" t="s">
        <v>1838</v>
      </c>
      <c r="C1385" s="167" t="s">
        <v>1210</v>
      </c>
      <c r="D1385" s="150">
        <v>8320</v>
      </c>
      <c r="E1385" s="150">
        <v>153</v>
      </c>
      <c r="F1385" s="150">
        <v>129</v>
      </c>
      <c r="G1385" s="150">
        <v>0</v>
      </c>
      <c r="H1385" s="150">
        <v>0</v>
      </c>
      <c r="I1385" s="151">
        <v>9813</v>
      </c>
      <c r="J1385" s="151">
        <v>83</v>
      </c>
      <c r="K1385" s="151">
        <v>83</v>
      </c>
      <c r="L1385" s="151">
        <v>23</v>
      </c>
      <c r="M1385" s="151">
        <v>0</v>
      </c>
      <c r="N1385" s="151">
        <v>5531</v>
      </c>
      <c r="O1385" s="151">
        <v>109</v>
      </c>
      <c r="P1385" s="151">
        <v>109</v>
      </c>
      <c r="Q1385" s="151">
        <v>64</v>
      </c>
      <c r="R1385" s="151">
        <v>0</v>
      </c>
      <c r="S1385" s="152">
        <v>0.015</v>
      </c>
      <c r="T1385" s="153">
        <v>197249</v>
      </c>
      <c r="U1385" s="153">
        <v>3186</v>
      </c>
      <c r="V1385" s="153">
        <v>3162</v>
      </c>
      <c r="W1385" s="153">
        <v>1</v>
      </c>
      <c r="X1385" s="151">
        <v>2890</v>
      </c>
      <c r="Y1385" s="154">
        <v>0.0161471034073684</v>
      </c>
      <c r="Z1385" s="154">
        <v>0.0183894230769231</v>
      </c>
      <c r="AA1385" s="154">
        <v>0.00845816773667584</v>
      </c>
      <c r="AB1385" s="155">
        <v>0.0197071054058941</v>
      </c>
      <c r="AC1385" s="156">
        <v>0.00993125534024724</v>
      </c>
      <c r="AD1385" s="157">
        <v>55048</v>
      </c>
      <c r="AE1385" s="158">
        <v>926</v>
      </c>
      <c r="AF1385" s="158">
        <v>1</v>
      </c>
      <c r="AG1385" s="158">
        <v>60205</v>
      </c>
      <c r="AH1385" s="158">
        <v>931</v>
      </c>
      <c r="AI1385" s="158">
        <v>0</v>
      </c>
      <c r="AJ1385" s="155">
        <v>0.0168035169306787</v>
      </c>
      <c r="AK1385" s="155">
        <v>0.0154638319076489</v>
      </c>
      <c r="AL1385" s="156">
        <v>0.00133968502302981</v>
      </c>
    </row>
    <row r="1386" spans="1:38">
      <c r="A1386" s="166" t="s">
        <v>1085</v>
      </c>
      <c r="B1386" s="167" t="s">
        <v>1838</v>
      </c>
      <c r="C1386" s="167" t="s">
        <v>1211</v>
      </c>
      <c r="D1386" s="150">
        <v>2567</v>
      </c>
      <c r="E1386" s="150">
        <v>26</v>
      </c>
      <c r="F1386" s="150">
        <v>22</v>
      </c>
      <c r="G1386" s="150">
        <v>0</v>
      </c>
      <c r="H1386" s="150">
        <v>0</v>
      </c>
      <c r="I1386" s="151">
        <v>3083</v>
      </c>
      <c r="J1386" s="151">
        <v>36</v>
      </c>
      <c r="K1386" s="151">
        <v>36</v>
      </c>
      <c r="L1386" s="151">
        <v>0</v>
      </c>
      <c r="M1386" s="151">
        <v>0</v>
      </c>
      <c r="N1386" s="151">
        <v>1508</v>
      </c>
      <c r="O1386" s="151">
        <v>26</v>
      </c>
      <c r="P1386" s="151">
        <v>26</v>
      </c>
      <c r="Q1386" s="151">
        <v>9</v>
      </c>
      <c r="R1386" s="151">
        <v>1</v>
      </c>
      <c r="S1386" s="152">
        <v>0.015</v>
      </c>
      <c r="T1386" s="153">
        <v>60176</v>
      </c>
      <c r="U1386" s="153">
        <v>992</v>
      </c>
      <c r="V1386" s="153">
        <v>988</v>
      </c>
      <c r="W1386" s="153">
        <v>2</v>
      </c>
      <c r="X1386" s="151">
        <v>885</v>
      </c>
      <c r="Y1386" s="154">
        <v>0.0164517415580963</v>
      </c>
      <c r="Z1386" s="154">
        <v>0.0101285547331515</v>
      </c>
      <c r="AA1386" s="154">
        <v>0.0116769380473565</v>
      </c>
      <c r="AB1386" s="155">
        <v>0.01657824933687</v>
      </c>
      <c r="AC1386" s="156">
        <v>-0.00154838331420493</v>
      </c>
      <c r="AD1386" s="157">
        <v>16570</v>
      </c>
      <c r="AE1386" s="158">
        <v>325</v>
      </c>
      <c r="AF1386" s="158">
        <v>1</v>
      </c>
      <c r="AG1386" s="158">
        <v>18602</v>
      </c>
      <c r="AH1386" s="158">
        <v>247</v>
      </c>
      <c r="AI1386" s="158">
        <v>1</v>
      </c>
      <c r="AJ1386" s="155">
        <v>0.0195534097767049</v>
      </c>
      <c r="AK1386" s="155">
        <v>0.0132243844747877</v>
      </c>
      <c r="AL1386" s="156">
        <v>0.00632902530191723</v>
      </c>
    </row>
    <row r="1387" spans="1:38">
      <c r="A1387" s="166" t="s">
        <v>1085</v>
      </c>
      <c r="B1387" s="167" t="s">
        <v>1838</v>
      </c>
      <c r="C1387" s="167" t="s">
        <v>1212</v>
      </c>
      <c r="D1387" s="150">
        <v>4833</v>
      </c>
      <c r="E1387" s="150">
        <v>74</v>
      </c>
      <c r="F1387" s="150">
        <v>57</v>
      </c>
      <c r="G1387" s="150">
        <v>0</v>
      </c>
      <c r="H1387" s="150">
        <v>0</v>
      </c>
      <c r="I1387" s="151">
        <v>5871</v>
      </c>
      <c r="J1387" s="151">
        <v>107</v>
      </c>
      <c r="K1387" s="151">
        <v>107</v>
      </c>
      <c r="L1387" s="151">
        <v>8</v>
      </c>
      <c r="M1387" s="151">
        <v>0</v>
      </c>
      <c r="N1387" s="151">
        <v>3163</v>
      </c>
      <c r="O1387" s="151">
        <v>31</v>
      </c>
      <c r="P1387" s="151">
        <v>31</v>
      </c>
      <c r="Q1387" s="151">
        <v>13</v>
      </c>
      <c r="R1387" s="151">
        <v>0</v>
      </c>
      <c r="S1387" s="152">
        <v>0.015</v>
      </c>
      <c r="T1387" s="153">
        <v>113500</v>
      </c>
      <c r="U1387" s="153">
        <v>1822</v>
      </c>
      <c r="V1387" s="153">
        <v>1805</v>
      </c>
      <c r="W1387" s="153">
        <v>0</v>
      </c>
      <c r="X1387" s="151">
        <v>1605</v>
      </c>
      <c r="Y1387" s="154">
        <v>0.0160528634361233</v>
      </c>
      <c r="Z1387" s="154">
        <v>0.0153114007862611</v>
      </c>
      <c r="AA1387" s="154">
        <v>0.0182251745869528</v>
      </c>
      <c r="AB1387" s="155">
        <v>0.00980082200442618</v>
      </c>
      <c r="AC1387" s="156">
        <v>-0.0029137738006917</v>
      </c>
      <c r="AD1387" s="157">
        <v>31602</v>
      </c>
      <c r="AE1387" s="158">
        <v>476</v>
      </c>
      <c r="AF1387" s="158">
        <v>0</v>
      </c>
      <c r="AG1387" s="158">
        <v>34968</v>
      </c>
      <c r="AH1387" s="158">
        <v>539</v>
      </c>
      <c r="AI1387" s="158">
        <v>0</v>
      </c>
      <c r="AJ1387" s="155">
        <v>0.0150623378267198</v>
      </c>
      <c r="AK1387" s="155">
        <v>0.0154140928849234</v>
      </c>
      <c r="AL1387" s="156">
        <v>-0.000351755058203531</v>
      </c>
    </row>
    <row r="1388" spans="1:38">
      <c r="A1388" s="166" t="s">
        <v>1085</v>
      </c>
      <c r="B1388" s="167" t="s">
        <v>1838</v>
      </c>
      <c r="C1388" s="167" t="s">
        <v>1213</v>
      </c>
      <c r="D1388" s="150">
        <v>3460</v>
      </c>
      <c r="E1388" s="150">
        <v>42</v>
      </c>
      <c r="F1388" s="150">
        <v>34</v>
      </c>
      <c r="G1388" s="150">
        <v>0</v>
      </c>
      <c r="H1388" s="150">
        <v>0</v>
      </c>
      <c r="I1388" s="151">
        <v>4039</v>
      </c>
      <c r="J1388" s="151">
        <v>59</v>
      </c>
      <c r="K1388" s="151">
        <v>58</v>
      </c>
      <c r="L1388" s="151">
        <v>6</v>
      </c>
      <c r="M1388" s="151">
        <v>0</v>
      </c>
      <c r="N1388" s="151">
        <v>2199</v>
      </c>
      <c r="O1388" s="151">
        <v>64</v>
      </c>
      <c r="P1388" s="151">
        <v>64</v>
      </c>
      <c r="Q1388" s="151">
        <v>10</v>
      </c>
      <c r="R1388" s="151">
        <v>0</v>
      </c>
      <c r="S1388" s="152">
        <v>0.015</v>
      </c>
      <c r="T1388" s="153">
        <v>81735</v>
      </c>
      <c r="U1388" s="153">
        <v>1597</v>
      </c>
      <c r="V1388" s="153">
        <v>1588</v>
      </c>
      <c r="W1388" s="153">
        <v>1</v>
      </c>
      <c r="X1388" s="151">
        <v>1403</v>
      </c>
      <c r="Y1388" s="154">
        <v>0.0195265186272711</v>
      </c>
      <c r="Z1388" s="154">
        <v>0.0121387283236994</v>
      </c>
      <c r="AA1388" s="154">
        <v>0.0146075761327061</v>
      </c>
      <c r="AB1388" s="155">
        <v>0.0291041382446567</v>
      </c>
      <c r="AC1388" s="156">
        <v>-0.00246884780900669</v>
      </c>
      <c r="AD1388" s="157">
        <v>22530</v>
      </c>
      <c r="AE1388" s="158">
        <v>414</v>
      </c>
      <c r="AF1388" s="158">
        <v>0</v>
      </c>
      <c r="AG1388" s="158">
        <v>24872</v>
      </c>
      <c r="AH1388" s="158">
        <v>441</v>
      </c>
      <c r="AI1388" s="158">
        <v>0</v>
      </c>
      <c r="AJ1388" s="155">
        <v>0.018375499334221</v>
      </c>
      <c r="AK1388" s="155">
        <v>0.0177307816018012</v>
      </c>
      <c r="AL1388" s="156">
        <v>0.000644717732419819</v>
      </c>
    </row>
    <row r="1389" spans="1:38">
      <c r="A1389" s="166" t="s">
        <v>1085</v>
      </c>
      <c r="B1389" s="167" t="s">
        <v>1838</v>
      </c>
      <c r="C1389" s="167" t="s">
        <v>1214</v>
      </c>
      <c r="D1389" s="150">
        <v>1815</v>
      </c>
      <c r="E1389" s="150">
        <v>19</v>
      </c>
      <c r="F1389" s="150">
        <v>13</v>
      </c>
      <c r="G1389" s="150">
        <v>1</v>
      </c>
      <c r="H1389" s="150">
        <v>0</v>
      </c>
      <c r="I1389" s="151">
        <v>2133</v>
      </c>
      <c r="J1389" s="151">
        <v>38</v>
      </c>
      <c r="K1389" s="151">
        <v>38</v>
      </c>
      <c r="L1389" s="151">
        <v>6</v>
      </c>
      <c r="M1389" s="151">
        <v>0</v>
      </c>
      <c r="N1389" s="151">
        <v>1256</v>
      </c>
      <c r="O1389" s="151">
        <v>30</v>
      </c>
      <c r="P1389" s="151">
        <v>30</v>
      </c>
      <c r="Q1389" s="151">
        <v>11</v>
      </c>
      <c r="R1389" s="151">
        <v>0</v>
      </c>
      <c r="S1389" s="152">
        <v>0.015</v>
      </c>
      <c r="T1389" s="153">
        <v>43412</v>
      </c>
      <c r="U1389" s="153">
        <v>583</v>
      </c>
      <c r="V1389" s="153">
        <v>577</v>
      </c>
      <c r="W1389" s="153">
        <v>0</v>
      </c>
      <c r="X1389" s="151">
        <v>506</v>
      </c>
      <c r="Y1389" s="154">
        <v>0.0134294665069566</v>
      </c>
      <c r="Z1389" s="154">
        <v>0.0104683195592286</v>
      </c>
      <c r="AA1389" s="154">
        <v>0.0178152836380684</v>
      </c>
      <c r="AB1389" s="155">
        <v>0.0238853503184713</v>
      </c>
      <c r="AC1389" s="156">
        <v>-0.0073469640788398</v>
      </c>
      <c r="AD1389" s="157">
        <v>12103</v>
      </c>
      <c r="AE1389" s="158">
        <v>165</v>
      </c>
      <c r="AF1389" s="158">
        <v>0</v>
      </c>
      <c r="AG1389" s="158">
        <v>13044</v>
      </c>
      <c r="AH1389" s="158">
        <v>175</v>
      </c>
      <c r="AI1389" s="158">
        <v>0</v>
      </c>
      <c r="AJ1389" s="155">
        <v>0.0136329835577956</v>
      </c>
      <c r="AK1389" s="155">
        <v>0.0134161300214658</v>
      </c>
      <c r="AL1389" s="156">
        <v>0.000216853536329779</v>
      </c>
    </row>
    <row r="1390" spans="1:38">
      <c r="A1390" s="166" t="s">
        <v>1085</v>
      </c>
      <c r="B1390" s="167" t="s">
        <v>1838</v>
      </c>
      <c r="C1390" s="167" t="s">
        <v>1215</v>
      </c>
      <c r="D1390" s="150">
        <v>4605</v>
      </c>
      <c r="E1390" s="150">
        <v>61</v>
      </c>
      <c r="F1390" s="150">
        <v>43</v>
      </c>
      <c r="G1390" s="150">
        <v>0</v>
      </c>
      <c r="H1390" s="150">
        <v>0</v>
      </c>
      <c r="I1390" s="151">
        <v>5013</v>
      </c>
      <c r="J1390" s="151">
        <v>73</v>
      </c>
      <c r="K1390" s="151">
        <v>73</v>
      </c>
      <c r="L1390" s="151">
        <v>10</v>
      </c>
      <c r="M1390" s="151">
        <v>0</v>
      </c>
      <c r="N1390" s="151">
        <v>2767</v>
      </c>
      <c r="O1390" s="151">
        <v>30</v>
      </c>
      <c r="P1390" s="151">
        <v>30</v>
      </c>
      <c r="Q1390" s="151">
        <v>5</v>
      </c>
      <c r="R1390" s="151">
        <v>0</v>
      </c>
      <c r="S1390" s="152">
        <v>0.015</v>
      </c>
      <c r="T1390" s="153">
        <v>105568</v>
      </c>
      <c r="U1390" s="153">
        <v>1460</v>
      </c>
      <c r="V1390" s="153">
        <v>1442</v>
      </c>
      <c r="W1390" s="153">
        <v>0</v>
      </c>
      <c r="X1390" s="151">
        <v>1296</v>
      </c>
      <c r="Y1390" s="154">
        <v>0.0138299484692331</v>
      </c>
      <c r="Z1390" s="154">
        <v>0.0132464712269273</v>
      </c>
      <c r="AA1390" s="154">
        <v>0.0145621384400559</v>
      </c>
      <c r="AB1390" s="155">
        <v>0.0108420672208168</v>
      </c>
      <c r="AC1390" s="156">
        <v>-0.0013156672131286</v>
      </c>
      <c r="AD1390" s="157">
        <v>29672</v>
      </c>
      <c r="AE1390" s="158">
        <v>392</v>
      </c>
      <c r="AF1390" s="158">
        <v>0</v>
      </c>
      <c r="AG1390" s="158">
        <v>31653</v>
      </c>
      <c r="AH1390" s="158">
        <v>440</v>
      </c>
      <c r="AI1390" s="158">
        <v>0</v>
      </c>
      <c r="AJ1390" s="155">
        <v>0.013211108115395</v>
      </c>
      <c r="AK1390" s="155">
        <v>0.013900736107162</v>
      </c>
      <c r="AL1390" s="156">
        <v>-0.000689627991767054</v>
      </c>
    </row>
    <row r="1391" spans="1:38">
      <c r="A1391" s="166" t="s">
        <v>1085</v>
      </c>
      <c r="B1391" s="167" t="s">
        <v>1838</v>
      </c>
      <c r="C1391" s="167" t="s">
        <v>1216</v>
      </c>
      <c r="D1391" s="150">
        <v>7616</v>
      </c>
      <c r="E1391" s="150">
        <v>128</v>
      </c>
      <c r="F1391" s="150">
        <v>75</v>
      </c>
      <c r="G1391" s="150">
        <v>0</v>
      </c>
      <c r="H1391" s="150">
        <v>0</v>
      </c>
      <c r="I1391" s="151">
        <v>7670</v>
      </c>
      <c r="J1391" s="151">
        <v>110</v>
      </c>
      <c r="K1391" s="151">
        <v>110</v>
      </c>
      <c r="L1391" s="151">
        <v>0</v>
      </c>
      <c r="M1391" s="151">
        <v>0</v>
      </c>
      <c r="N1391" s="151">
        <v>4568</v>
      </c>
      <c r="O1391" s="151">
        <v>105</v>
      </c>
      <c r="P1391" s="151">
        <v>105</v>
      </c>
      <c r="Q1391" s="151">
        <v>7</v>
      </c>
      <c r="R1391" s="151">
        <v>0</v>
      </c>
      <c r="S1391" s="152">
        <v>0.015</v>
      </c>
      <c r="T1391" s="153">
        <v>167686</v>
      </c>
      <c r="U1391" s="153">
        <v>2800</v>
      </c>
      <c r="V1391" s="153">
        <v>2747</v>
      </c>
      <c r="W1391" s="153">
        <v>0</v>
      </c>
      <c r="X1391" s="151">
        <v>2401</v>
      </c>
      <c r="Y1391" s="154">
        <v>0.0166978757916582</v>
      </c>
      <c r="Z1391" s="154">
        <v>0.0168067226890756</v>
      </c>
      <c r="AA1391" s="154">
        <v>0.0143415906127771</v>
      </c>
      <c r="AB1391" s="155">
        <v>0.0229859894921191</v>
      </c>
      <c r="AC1391" s="156">
        <v>0.00246513207629858</v>
      </c>
      <c r="AD1391" s="157">
        <v>47801</v>
      </c>
      <c r="AE1391" s="158">
        <v>836</v>
      </c>
      <c r="AF1391" s="158">
        <v>0</v>
      </c>
      <c r="AG1391" s="158">
        <v>51189</v>
      </c>
      <c r="AH1391" s="158">
        <v>822</v>
      </c>
      <c r="AI1391" s="158">
        <v>0</v>
      </c>
      <c r="AJ1391" s="155">
        <v>0.0174891738666555</v>
      </c>
      <c r="AK1391" s="155">
        <v>0.0160581374904765</v>
      </c>
      <c r="AL1391" s="156">
        <v>0.00143103637617904</v>
      </c>
    </row>
    <row r="1392" spans="1:38">
      <c r="A1392" s="166" t="s">
        <v>1085</v>
      </c>
      <c r="B1392" s="167" t="s">
        <v>1838</v>
      </c>
      <c r="C1392" s="167" t="s">
        <v>1217</v>
      </c>
      <c r="D1392" s="150">
        <v>3244</v>
      </c>
      <c r="E1392" s="150">
        <v>57</v>
      </c>
      <c r="F1392" s="150">
        <v>39</v>
      </c>
      <c r="G1392" s="150">
        <v>0</v>
      </c>
      <c r="H1392" s="150">
        <v>0</v>
      </c>
      <c r="I1392" s="151">
        <v>2830</v>
      </c>
      <c r="J1392" s="151">
        <v>26</v>
      </c>
      <c r="K1392" s="151">
        <v>26</v>
      </c>
      <c r="L1392" s="151">
        <v>0</v>
      </c>
      <c r="M1392" s="151">
        <v>0</v>
      </c>
      <c r="N1392" s="151">
        <v>1804</v>
      </c>
      <c r="O1392" s="151">
        <v>18</v>
      </c>
      <c r="P1392" s="151">
        <v>18</v>
      </c>
      <c r="Q1392" s="151">
        <v>9</v>
      </c>
      <c r="R1392" s="151">
        <v>0</v>
      </c>
      <c r="S1392" s="152">
        <v>0.015</v>
      </c>
      <c r="T1392" s="153">
        <v>66289</v>
      </c>
      <c r="U1392" s="153">
        <v>753</v>
      </c>
      <c r="V1392" s="153">
        <v>735</v>
      </c>
      <c r="W1392" s="153">
        <v>0</v>
      </c>
      <c r="X1392" s="151">
        <v>641</v>
      </c>
      <c r="Y1392" s="154">
        <v>0.0113593507218392</v>
      </c>
      <c r="Z1392" s="154">
        <v>0.0175709001233046</v>
      </c>
      <c r="AA1392" s="154">
        <v>0.00918727915194346</v>
      </c>
      <c r="AB1392" s="155">
        <v>0.00997782705099778</v>
      </c>
      <c r="AC1392" s="156">
        <v>0.0083836209713611</v>
      </c>
      <c r="AD1392" s="157">
        <v>18941</v>
      </c>
      <c r="AE1392" s="158">
        <v>217</v>
      </c>
      <c r="AF1392" s="158">
        <v>0</v>
      </c>
      <c r="AG1392" s="158">
        <v>20022</v>
      </c>
      <c r="AH1392" s="158">
        <v>197</v>
      </c>
      <c r="AI1392" s="158">
        <v>0</v>
      </c>
      <c r="AJ1392" s="155">
        <v>0.0114566284779051</v>
      </c>
      <c r="AK1392" s="155">
        <v>0.00983917690540406</v>
      </c>
      <c r="AL1392" s="156">
        <v>0.00161745157250102</v>
      </c>
    </row>
    <row r="1393" spans="1:38">
      <c r="A1393" s="166" t="s">
        <v>1085</v>
      </c>
      <c r="B1393" s="167" t="s">
        <v>1838</v>
      </c>
      <c r="C1393" s="167" t="s">
        <v>1218</v>
      </c>
      <c r="D1393" s="150">
        <v>7675</v>
      </c>
      <c r="E1393" s="150">
        <v>91</v>
      </c>
      <c r="F1393" s="150">
        <v>74</v>
      </c>
      <c r="G1393" s="150">
        <v>0</v>
      </c>
      <c r="H1393" s="150">
        <v>0</v>
      </c>
      <c r="I1393" s="151">
        <v>8029</v>
      </c>
      <c r="J1393" s="151">
        <v>109</v>
      </c>
      <c r="K1393" s="151">
        <v>109</v>
      </c>
      <c r="L1393" s="151">
        <v>8</v>
      </c>
      <c r="M1393" s="151">
        <v>0</v>
      </c>
      <c r="N1393" s="151">
        <v>4339</v>
      </c>
      <c r="O1393" s="151">
        <v>120</v>
      </c>
      <c r="P1393" s="151">
        <v>120</v>
      </c>
      <c r="Q1393" s="151">
        <v>69</v>
      </c>
      <c r="R1393" s="151">
        <v>0</v>
      </c>
      <c r="S1393" s="152">
        <v>0.015</v>
      </c>
      <c r="T1393" s="153">
        <v>166175</v>
      </c>
      <c r="U1393" s="153">
        <v>2873</v>
      </c>
      <c r="V1393" s="153">
        <v>2856</v>
      </c>
      <c r="W1393" s="153">
        <v>3</v>
      </c>
      <c r="X1393" s="151">
        <v>2595</v>
      </c>
      <c r="Y1393" s="154">
        <v>0.0172709493004363</v>
      </c>
      <c r="Z1393" s="154">
        <v>0.01185667752443</v>
      </c>
      <c r="AA1393" s="154">
        <v>0.0135757877693362</v>
      </c>
      <c r="AB1393" s="155">
        <v>0.0276561419681954</v>
      </c>
      <c r="AC1393" s="156">
        <v>-0.00171911024490619</v>
      </c>
      <c r="AD1393" s="157">
        <v>47282</v>
      </c>
      <c r="AE1393" s="158">
        <v>842</v>
      </c>
      <c r="AF1393" s="158">
        <v>0</v>
      </c>
      <c r="AG1393" s="158">
        <v>50216</v>
      </c>
      <c r="AH1393" s="158">
        <v>885</v>
      </c>
      <c r="AI1393" s="158">
        <v>2</v>
      </c>
      <c r="AJ1393" s="155">
        <v>0.0178080453449516</v>
      </c>
      <c r="AK1393" s="155">
        <v>0.0175840369603314</v>
      </c>
      <c r="AL1393" s="156">
        <v>0.000224008384620202</v>
      </c>
    </row>
    <row r="1394" spans="1:38">
      <c r="A1394" s="166" t="s">
        <v>1085</v>
      </c>
      <c r="B1394" s="167" t="s">
        <v>1839</v>
      </c>
      <c r="C1394" s="167" t="s">
        <v>1219</v>
      </c>
      <c r="D1394" s="150">
        <v>2970</v>
      </c>
      <c r="E1394" s="150">
        <v>48</v>
      </c>
      <c r="F1394" s="150">
        <v>34</v>
      </c>
      <c r="G1394" s="150">
        <v>0</v>
      </c>
      <c r="H1394" s="150">
        <v>0</v>
      </c>
      <c r="I1394" s="151">
        <v>3264</v>
      </c>
      <c r="J1394" s="151">
        <v>28</v>
      </c>
      <c r="K1394" s="151">
        <v>28</v>
      </c>
      <c r="L1394" s="151">
        <v>1</v>
      </c>
      <c r="M1394" s="151">
        <v>0</v>
      </c>
      <c r="N1394" s="151">
        <v>2019</v>
      </c>
      <c r="O1394" s="151">
        <v>40</v>
      </c>
      <c r="P1394" s="151">
        <v>40</v>
      </c>
      <c r="Q1394" s="151">
        <v>11</v>
      </c>
      <c r="R1394" s="151">
        <v>0</v>
      </c>
      <c r="S1394" s="152">
        <v>0.015</v>
      </c>
      <c r="T1394" s="153">
        <v>67671</v>
      </c>
      <c r="U1394" s="153">
        <v>962</v>
      </c>
      <c r="V1394" s="153">
        <v>947</v>
      </c>
      <c r="W1394" s="153">
        <v>0</v>
      </c>
      <c r="X1394" s="151">
        <v>840</v>
      </c>
      <c r="Y1394" s="154">
        <v>0.0142158383945856</v>
      </c>
      <c r="Z1394" s="154">
        <v>0.0161616161616162</v>
      </c>
      <c r="AA1394" s="154">
        <v>0.00857843137254902</v>
      </c>
      <c r="AB1394" s="155">
        <v>0.0198117880138683</v>
      </c>
      <c r="AC1394" s="156">
        <v>0.00758318478906714</v>
      </c>
      <c r="AD1394" s="157">
        <v>18468</v>
      </c>
      <c r="AE1394" s="158">
        <v>284</v>
      </c>
      <c r="AF1394" s="158">
        <v>0</v>
      </c>
      <c r="AG1394" s="158">
        <v>20557</v>
      </c>
      <c r="AH1394" s="158">
        <v>269</v>
      </c>
      <c r="AI1394" s="158">
        <v>0</v>
      </c>
      <c r="AJ1394" s="155">
        <v>0.0153779510504657</v>
      </c>
      <c r="AK1394" s="155">
        <v>0.0130855669601596</v>
      </c>
      <c r="AL1394" s="156">
        <v>0.00229238409030611</v>
      </c>
    </row>
    <row r="1395" spans="1:38">
      <c r="A1395" s="166" t="s">
        <v>1085</v>
      </c>
      <c r="B1395" s="167" t="s">
        <v>1839</v>
      </c>
      <c r="C1395" s="167" t="s">
        <v>1220</v>
      </c>
      <c r="D1395" s="150">
        <v>7306</v>
      </c>
      <c r="E1395" s="150">
        <v>141</v>
      </c>
      <c r="F1395" s="150">
        <v>104</v>
      </c>
      <c r="G1395" s="150">
        <v>0</v>
      </c>
      <c r="H1395" s="150">
        <v>0</v>
      </c>
      <c r="I1395" s="151">
        <v>8595</v>
      </c>
      <c r="J1395" s="151">
        <v>106</v>
      </c>
      <c r="K1395" s="151">
        <v>106</v>
      </c>
      <c r="L1395" s="151">
        <v>27</v>
      </c>
      <c r="M1395" s="151">
        <v>0</v>
      </c>
      <c r="N1395" s="151">
        <v>5239</v>
      </c>
      <c r="O1395" s="151">
        <v>128</v>
      </c>
      <c r="P1395" s="151">
        <v>127</v>
      </c>
      <c r="Q1395" s="151">
        <v>87</v>
      </c>
      <c r="R1395" s="151">
        <v>0</v>
      </c>
      <c r="S1395" s="152">
        <v>0.015</v>
      </c>
      <c r="T1395" s="153">
        <v>178808</v>
      </c>
      <c r="U1395" s="153">
        <v>2737</v>
      </c>
      <c r="V1395" s="153">
        <v>2698</v>
      </c>
      <c r="W1395" s="153">
        <v>1</v>
      </c>
      <c r="X1395" s="151">
        <v>2425</v>
      </c>
      <c r="Y1395" s="154">
        <v>0.0153013287996063</v>
      </c>
      <c r="Z1395" s="154">
        <v>0.0192992061319463</v>
      </c>
      <c r="AA1395" s="154">
        <v>0.0123327515997673</v>
      </c>
      <c r="AB1395" s="155">
        <v>0.0244321435388433</v>
      </c>
      <c r="AC1395" s="156">
        <v>0.00696645453217904</v>
      </c>
      <c r="AD1395" s="157">
        <v>48148</v>
      </c>
      <c r="AE1395" s="158">
        <v>828</v>
      </c>
      <c r="AF1395" s="158">
        <v>0</v>
      </c>
      <c r="AG1395" s="158">
        <v>55014</v>
      </c>
      <c r="AH1395" s="158">
        <v>836</v>
      </c>
      <c r="AI1395" s="158">
        <v>0</v>
      </c>
      <c r="AJ1395" s="155">
        <v>0.0171969759906954</v>
      </c>
      <c r="AK1395" s="155">
        <v>0.0151961318936998</v>
      </c>
      <c r="AL1395" s="156">
        <v>0.00200084409699557</v>
      </c>
    </row>
    <row r="1396" spans="1:38">
      <c r="A1396" s="166" t="s">
        <v>1085</v>
      </c>
      <c r="B1396" s="167" t="s">
        <v>1839</v>
      </c>
      <c r="C1396" s="167" t="s">
        <v>1221</v>
      </c>
      <c r="D1396" s="150">
        <v>3570</v>
      </c>
      <c r="E1396" s="150">
        <v>59</v>
      </c>
      <c r="F1396" s="150">
        <v>42</v>
      </c>
      <c r="G1396" s="150">
        <v>0</v>
      </c>
      <c r="H1396" s="150">
        <v>0</v>
      </c>
      <c r="I1396" s="151">
        <v>4137</v>
      </c>
      <c r="J1396" s="151">
        <v>67</v>
      </c>
      <c r="K1396" s="151">
        <v>67</v>
      </c>
      <c r="L1396" s="151">
        <v>0</v>
      </c>
      <c r="M1396" s="151">
        <v>0</v>
      </c>
      <c r="N1396" s="151">
        <v>2484</v>
      </c>
      <c r="O1396" s="151">
        <v>53</v>
      </c>
      <c r="P1396" s="151">
        <v>53</v>
      </c>
      <c r="Q1396" s="151">
        <v>20</v>
      </c>
      <c r="R1396" s="151">
        <v>0</v>
      </c>
      <c r="S1396" s="152">
        <v>0.015</v>
      </c>
      <c r="T1396" s="153">
        <v>85727</v>
      </c>
      <c r="U1396" s="153">
        <v>1346</v>
      </c>
      <c r="V1396" s="153">
        <v>1329</v>
      </c>
      <c r="W1396" s="153">
        <v>0</v>
      </c>
      <c r="X1396" s="151">
        <v>1156</v>
      </c>
      <c r="Y1396" s="154">
        <v>0.0157010043510213</v>
      </c>
      <c r="Z1396" s="154">
        <v>0.0165266106442577</v>
      </c>
      <c r="AA1396" s="154">
        <v>0.0161953106115543</v>
      </c>
      <c r="AB1396" s="155">
        <v>0.0213365539452496</v>
      </c>
      <c r="AC1396" s="156">
        <v>0.000331300032703437</v>
      </c>
      <c r="AD1396" s="157">
        <v>23064</v>
      </c>
      <c r="AE1396" s="158">
        <v>415</v>
      </c>
      <c r="AF1396" s="158">
        <v>0</v>
      </c>
      <c r="AG1396" s="158">
        <v>26491</v>
      </c>
      <c r="AH1396" s="158">
        <v>378</v>
      </c>
      <c r="AI1396" s="158">
        <v>0</v>
      </c>
      <c r="AJ1396" s="155">
        <v>0.0179934096427333</v>
      </c>
      <c r="AK1396" s="155">
        <v>0.0142689970178551</v>
      </c>
      <c r="AL1396" s="156">
        <v>0.00372441262487814</v>
      </c>
    </row>
    <row r="1397" spans="1:38">
      <c r="A1397" s="166" t="s">
        <v>1085</v>
      </c>
      <c r="B1397" s="167" t="s">
        <v>1839</v>
      </c>
      <c r="C1397" s="167" t="s">
        <v>1222</v>
      </c>
      <c r="D1397" s="150">
        <v>6561</v>
      </c>
      <c r="E1397" s="150">
        <v>145</v>
      </c>
      <c r="F1397" s="150">
        <v>116</v>
      </c>
      <c r="G1397" s="150">
        <v>0</v>
      </c>
      <c r="H1397" s="150">
        <v>0</v>
      </c>
      <c r="I1397" s="151">
        <v>7297</v>
      </c>
      <c r="J1397" s="151">
        <v>163</v>
      </c>
      <c r="K1397" s="151">
        <v>163</v>
      </c>
      <c r="L1397" s="151">
        <v>1</v>
      </c>
      <c r="M1397" s="151">
        <v>0</v>
      </c>
      <c r="N1397" s="151">
        <v>4400</v>
      </c>
      <c r="O1397" s="151">
        <v>106</v>
      </c>
      <c r="P1397" s="151">
        <v>106</v>
      </c>
      <c r="Q1397" s="151">
        <v>34</v>
      </c>
      <c r="R1397" s="151">
        <v>0</v>
      </c>
      <c r="S1397" s="152">
        <v>0.015</v>
      </c>
      <c r="T1397" s="153">
        <v>155741</v>
      </c>
      <c r="U1397" s="153">
        <v>3221</v>
      </c>
      <c r="V1397" s="153">
        <v>3191</v>
      </c>
      <c r="W1397" s="153">
        <v>0</v>
      </c>
      <c r="X1397" s="151">
        <v>2803</v>
      </c>
      <c r="Y1397" s="154">
        <v>0.0206817729435409</v>
      </c>
      <c r="Z1397" s="154">
        <v>0.0221002895900015</v>
      </c>
      <c r="AA1397" s="154">
        <v>0.0223379471015486</v>
      </c>
      <c r="AB1397" s="155">
        <v>0.0240909090909091</v>
      </c>
      <c r="AC1397" s="156">
        <v>-0.000237657511547057</v>
      </c>
      <c r="AD1397" s="157">
        <v>42205</v>
      </c>
      <c r="AE1397" s="158">
        <v>934</v>
      </c>
      <c r="AF1397" s="158">
        <v>0</v>
      </c>
      <c r="AG1397" s="158">
        <v>48326</v>
      </c>
      <c r="AH1397" s="158">
        <v>929</v>
      </c>
      <c r="AI1397" s="158">
        <v>0</v>
      </c>
      <c r="AJ1397" s="155">
        <v>0.0221300793744817</v>
      </c>
      <c r="AK1397" s="155">
        <v>0.0192236063402723</v>
      </c>
      <c r="AL1397" s="156">
        <v>0.00290647303420938</v>
      </c>
    </row>
    <row r="1398" spans="1:38">
      <c r="A1398" s="166" t="s">
        <v>1085</v>
      </c>
      <c r="B1398" s="167" t="s">
        <v>1839</v>
      </c>
      <c r="C1398" s="167" t="s">
        <v>1223</v>
      </c>
      <c r="D1398" s="150">
        <v>2331</v>
      </c>
      <c r="E1398" s="150">
        <v>55</v>
      </c>
      <c r="F1398" s="150">
        <v>41</v>
      </c>
      <c r="G1398" s="150">
        <v>0</v>
      </c>
      <c r="H1398" s="150">
        <v>0</v>
      </c>
      <c r="I1398" s="151">
        <v>2332</v>
      </c>
      <c r="J1398" s="151">
        <v>28</v>
      </c>
      <c r="K1398" s="151">
        <v>28</v>
      </c>
      <c r="L1398" s="151">
        <v>0</v>
      </c>
      <c r="M1398" s="151">
        <v>0</v>
      </c>
      <c r="N1398" s="151">
        <v>1492</v>
      </c>
      <c r="O1398" s="151">
        <v>27</v>
      </c>
      <c r="P1398" s="151">
        <v>27</v>
      </c>
      <c r="Q1398" s="151">
        <v>11</v>
      </c>
      <c r="R1398" s="151">
        <v>0</v>
      </c>
      <c r="S1398" s="152">
        <v>0.015</v>
      </c>
      <c r="T1398" s="153">
        <v>52961</v>
      </c>
      <c r="U1398" s="153">
        <v>962</v>
      </c>
      <c r="V1398" s="153">
        <v>948</v>
      </c>
      <c r="W1398" s="153">
        <v>0</v>
      </c>
      <c r="X1398" s="151">
        <v>841</v>
      </c>
      <c r="Y1398" s="154">
        <v>0.0181643095862994</v>
      </c>
      <c r="Z1398" s="154">
        <v>0.0235950235950236</v>
      </c>
      <c r="AA1398" s="154">
        <v>0.0120068610634648</v>
      </c>
      <c r="AB1398" s="155">
        <v>0.0180965147453083</v>
      </c>
      <c r="AC1398" s="156">
        <v>0.0115881625315588</v>
      </c>
      <c r="AD1398" s="157">
        <v>14010</v>
      </c>
      <c r="AE1398" s="158">
        <v>263</v>
      </c>
      <c r="AF1398" s="158">
        <v>0</v>
      </c>
      <c r="AG1398" s="158">
        <v>15895</v>
      </c>
      <c r="AH1398" s="158">
        <v>269</v>
      </c>
      <c r="AI1398" s="158">
        <v>0</v>
      </c>
      <c r="AJ1398" s="155">
        <v>0.0187723054960742</v>
      </c>
      <c r="AK1398" s="155">
        <v>0.0169235608681975</v>
      </c>
      <c r="AL1398" s="156">
        <v>0.00184874462787669</v>
      </c>
    </row>
    <row r="1399" spans="1:38">
      <c r="A1399" s="166" t="s">
        <v>1085</v>
      </c>
      <c r="B1399" s="167" t="s">
        <v>1839</v>
      </c>
      <c r="C1399" s="167" t="s">
        <v>1224</v>
      </c>
      <c r="D1399" s="150">
        <v>5193</v>
      </c>
      <c r="E1399" s="150">
        <v>98</v>
      </c>
      <c r="F1399" s="150">
        <v>60</v>
      </c>
      <c r="G1399" s="150">
        <v>10</v>
      </c>
      <c r="H1399" s="150">
        <v>0</v>
      </c>
      <c r="I1399" s="151">
        <v>5564</v>
      </c>
      <c r="J1399" s="151">
        <v>100</v>
      </c>
      <c r="K1399" s="151">
        <v>100</v>
      </c>
      <c r="L1399" s="151">
        <v>0</v>
      </c>
      <c r="M1399" s="151">
        <v>0</v>
      </c>
      <c r="N1399" s="151">
        <v>4197</v>
      </c>
      <c r="O1399" s="151">
        <v>86</v>
      </c>
      <c r="P1399" s="151">
        <v>86</v>
      </c>
      <c r="Q1399" s="151">
        <v>2</v>
      </c>
      <c r="R1399" s="151">
        <v>0</v>
      </c>
      <c r="S1399" s="152">
        <v>0.015</v>
      </c>
      <c r="T1399" s="153">
        <v>124057</v>
      </c>
      <c r="U1399" s="153">
        <v>2211</v>
      </c>
      <c r="V1399" s="153">
        <v>2173</v>
      </c>
      <c r="W1399" s="153">
        <v>0</v>
      </c>
      <c r="X1399" s="151">
        <v>1852</v>
      </c>
      <c r="Y1399" s="154">
        <v>0.0178224525822807</v>
      </c>
      <c r="Z1399" s="154">
        <v>0.0188715578663586</v>
      </c>
      <c r="AA1399" s="154">
        <v>0.0179726815240834</v>
      </c>
      <c r="AB1399" s="155">
        <v>0.0204908267810341</v>
      </c>
      <c r="AC1399" s="156">
        <v>0.000898876342275166</v>
      </c>
      <c r="AD1399" s="157">
        <v>33298</v>
      </c>
      <c r="AE1399" s="158">
        <v>606</v>
      </c>
      <c r="AF1399" s="158">
        <v>0</v>
      </c>
      <c r="AG1399" s="158">
        <v>37337</v>
      </c>
      <c r="AH1399" s="158">
        <v>655</v>
      </c>
      <c r="AI1399" s="158">
        <v>0</v>
      </c>
      <c r="AJ1399" s="155">
        <v>0.0181992912487236</v>
      </c>
      <c r="AK1399" s="155">
        <v>0.0175429198917963</v>
      </c>
      <c r="AL1399" s="156">
        <v>0.000656371356927306</v>
      </c>
    </row>
    <row r="1400" spans="1:38">
      <c r="A1400" s="166" t="s">
        <v>1085</v>
      </c>
      <c r="B1400" s="167" t="s">
        <v>1839</v>
      </c>
      <c r="C1400" s="167" t="s">
        <v>1225</v>
      </c>
      <c r="D1400" s="150">
        <v>6631</v>
      </c>
      <c r="E1400" s="150">
        <v>143</v>
      </c>
      <c r="F1400" s="150">
        <v>85</v>
      </c>
      <c r="G1400" s="150">
        <v>1</v>
      </c>
      <c r="H1400" s="150">
        <v>0</v>
      </c>
      <c r="I1400" s="151">
        <v>7251</v>
      </c>
      <c r="J1400" s="151">
        <v>96</v>
      </c>
      <c r="K1400" s="151">
        <v>96</v>
      </c>
      <c r="L1400" s="151">
        <v>1</v>
      </c>
      <c r="M1400" s="151">
        <v>0</v>
      </c>
      <c r="N1400" s="151">
        <v>4356</v>
      </c>
      <c r="O1400" s="151">
        <v>55</v>
      </c>
      <c r="P1400" s="151">
        <v>55</v>
      </c>
      <c r="Q1400" s="151">
        <v>16</v>
      </c>
      <c r="R1400" s="151">
        <v>0</v>
      </c>
      <c r="S1400" s="152">
        <v>0.015</v>
      </c>
      <c r="T1400" s="153">
        <v>152580</v>
      </c>
      <c r="U1400" s="153">
        <v>2665</v>
      </c>
      <c r="V1400" s="153">
        <v>2606</v>
      </c>
      <c r="W1400" s="153">
        <v>0</v>
      </c>
      <c r="X1400" s="151">
        <v>2314</v>
      </c>
      <c r="Y1400" s="154">
        <v>0.017466247214576</v>
      </c>
      <c r="Z1400" s="154">
        <v>0.0215653747549389</v>
      </c>
      <c r="AA1400" s="154">
        <v>0.0132395531650807</v>
      </c>
      <c r="AB1400" s="155">
        <v>0.0126262626262626</v>
      </c>
      <c r="AC1400" s="156">
        <v>0.00832582158985824</v>
      </c>
      <c r="AD1400" s="157">
        <v>41068</v>
      </c>
      <c r="AE1400" s="158">
        <v>769</v>
      </c>
      <c r="AF1400" s="158">
        <v>0</v>
      </c>
      <c r="AG1400" s="158">
        <v>47176</v>
      </c>
      <c r="AH1400" s="158">
        <v>801</v>
      </c>
      <c r="AI1400" s="158">
        <v>0</v>
      </c>
      <c r="AJ1400" s="155">
        <v>0.0187250413947599</v>
      </c>
      <c r="AK1400" s="155">
        <v>0.0169789723588265</v>
      </c>
      <c r="AL1400" s="156">
        <v>0.00174606903593339</v>
      </c>
    </row>
    <row r="1401" spans="1:38">
      <c r="A1401" s="166" t="s">
        <v>1085</v>
      </c>
      <c r="B1401" s="167" t="s">
        <v>1837</v>
      </c>
      <c r="C1401" s="167" t="s">
        <v>1226</v>
      </c>
      <c r="D1401" s="150">
        <v>4482</v>
      </c>
      <c r="E1401" s="150">
        <v>45</v>
      </c>
      <c r="F1401" s="150">
        <v>33</v>
      </c>
      <c r="G1401" s="150">
        <v>0</v>
      </c>
      <c r="H1401" s="150">
        <v>0</v>
      </c>
      <c r="I1401" s="151">
        <v>5577</v>
      </c>
      <c r="J1401" s="151">
        <v>67</v>
      </c>
      <c r="K1401" s="151">
        <v>67</v>
      </c>
      <c r="L1401" s="151">
        <v>1</v>
      </c>
      <c r="M1401" s="151">
        <v>0</v>
      </c>
      <c r="N1401" s="151">
        <v>3117</v>
      </c>
      <c r="O1401" s="151">
        <v>54</v>
      </c>
      <c r="P1401" s="151">
        <v>54</v>
      </c>
      <c r="Q1401" s="151">
        <v>19</v>
      </c>
      <c r="R1401" s="151">
        <v>1</v>
      </c>
      <c r="S1401" s="152">
        <v>0.015</v>
      </c>
      <c r="T1401" s="153">
        <v>107345</v>
      </c>
      <c r="U1401" s="153">
        <v>1594</v>
      </c>
      <c r="V1401" s="153">
        <v>1582</v>
      </c>
      <c r="W1401" s="153">
        <v>1</v>
      </c>
      <c r="X1401" s="151">
        <v>1436</v>
      </c>
      <c r="Y1401" s="154">
        <v>0.0148400018631515</v>
      </c>
      <c r="Z1401" s="154">
        <v>0.0100401606425703</v>
      </c>
      <c r="AA1401" s="154">
        <v>0.0120136273982428</v>
      </c>
      <c r="AB1401" s="155">
        <v>0.0170035290343279</v>
      </c>
      <c r="AC1401" s="156">
        <v>-0.0019734667556725</v>
      </c>
      <c r="AD1401" s="157">
        <v>29573</v>
      </c>
      <c r="AE1401" s="158">
        <v>413</v>
      </c>
      <c r="AF1401" s="158">
        <v>1</v>
      </c>
      <c r="AG1401" s="158">
        <v>32444</v>
      </c>
      <c r="AH1401" s="158">
        <v>542</v>
      </c>
      <c r="AI1401" s="158">
        <v>0</v>
      </c>
      <c r="AJ1401" s="155">
        <v>0.0139316268217631</v>
      </c>
      <c r="AK1401" s="155">
        <v>0.0167057082973739</v>
      </c>
      <c r="AL1401" s="156">
        <v>-0.00277408147561084</v>
      </c>
    </row>
    <row r="1402" spans="1:38">
      <c r="A1402" s="166" t="s">
        <v>1085</v>
      </c>
      <c r="B1402" s="167" t="s">
        <v>1837</v>
      </c>
      <c r="C1402" s="167" t="s">
        <v>1227</v>
      </c>
      <c r="D1402" s="150">
        <v>6276</v>
      </c>
      <c r="E1402" s="150">
        <v>39</v>
      </c>
      <c r="F1402" s="150">
        <v>32</v>
      </c>
      <c r="G1402" s="150">
        <v>1</v>
      </c>
      <c r="H1402" s="150">
        <v>0</v>
      </c>
      <c r="I1402" s="151">
        <v>7534</v>
      </c>
      <c r="J1402" s="151">
        <v>63</v>
      </c>
      <c r="K1402" s="151">
        <v>62</v>
      </c>
      <c r="L1402" s="151">
        <v>0</v>
      </c>
      <c r="M1402" s="151">
        <v>0</v>
      </c>
      <c r="N1402" s="151">
        <v>4342</v>
      </c>
      <c r="O1402" s="151">
        <v>60</v>
      </c>
      <c r="P1402" s="151">
        <v>60</v>
      </c>
      <c r="Q1402" s="151">
        <v>20</v>
      </c>
      <c r="R1402" s="151">
        <v>0</v>
      </c>
      <c r="S1402" s="152">
        <v>0.015</v>
      </c>
      <c r="T1402" s="153">
        <v>148644</v>
      </c>
      <c r="U1402" s="153">
        <v>1486</v>
      </c>
      <c r="V1402" s="153">
        <v>1478</v>
      </c>
      <c r="W1402" s="153">
        <v>0</v>
      </c>
      <c r="X1402" s="151">
        <v>1321</v>
      </c>
      <c r="Y1402" s="154">
        <v>0.00999703990742983</v>
      </c>
      <c r="Z1402" s="154">
        <v>0.00621414913957935</v>
      </c>
      <c r="AA1402" s="154">
        <v>0.00836209185027874</v>
      </c>
      <c r="AB1402" s="155">
        <v>0.0138185168125288</v>
      </c>
      <c r="AC1402" s="156">
        <v>-0.00214794271069939</v>
      </c>
      <c r="AD1402" s="157">
        <v>40503</v>
      </c>
      <c r="AE1402" s="158">
        <v>380</v>
      </c>
      <c r="AF1402" s="158">
        <v>0</v>
      </c>
      <c r="AG1402" s="158">
        <v>45068</v>
      </c>
      <c r="AH1402" s="158">
        <v>444</v>
      </c>
      <c r="AI1402" s="158">
        <v>0</v>
      </c>
      <c r="AJ1402" s="155">
        <v>0.00938202108485791</v>
      </c>
      <c r="AK1402" s="155">
        <v>0.00985177953314991</v>
      </c>
      <c r="AL1402" s="156">
        <v>-0.000469758448291996</v>
      </c>
    </row>
    <row r="1403" spans="1:38">
      <c r="A1403" s="166" t="s">
        <v>1085</v>
      </c>
      <c r="B1403" s="167" t="s">
        <v>1837</v>
      </c>
      <c r="C1403" s="167" t="s">
        <v>1228</v>
      </c>
      <c r="D1403" s="150">
        <v>7484</v>
      </c>
      <c r="E1403" s="150">
        <v>95</v>
      </c>
      <c r="F1403" s="150">
        <v>63</v>
      </c>
      <c r="G1403" s="150">
        <v>0</v>
      </c>
      <c r="H1403" s="150">
        <v>0</v>
      </c>
      <c r="I1403" s="151">
        <v>8957</v>
      </c>
      <c r="J1403" s="151">
        <v>118</v>
      </c>
      <c r="K1403" s="151">
        <v>118</v>
      </c>
      <c r="L1403" s="151">
        <v>4</v>
      </c>
      <c r="M1403" s="151">
        <v>0</v>
      </c>
      <c r="N1403" s="151">
        <v>5024</v>
      </c>
      <c r="O1403" s="151">
        <v>99</v>
      </c>
      <c r="P1403" s="151">
        <v>99</v>
      </c>
      <c r="Q1403" s="151">
        <v>45</v>
      </c>
      <c r="R1403" s="151">
        <v>0</v>
      </c>
      <c r="S1403" s="152">
        <v>0.015</v>
      </c>
      <c r="T1403" s="153">
        <v>173323</v>
      </c>
      <c r="U1403" s="153">
        <v>2463</v>
      </c>
      <c r="V1403" s="153">
        <v>2430</v>
      </c>
      <c r="W1403" s="153">
        <v>0</v>
      </c>
      <c r="X1403" s="151">
        <v>2169</v>
      </c>
      <c r="Y1403" s="154">
        <v>0.0142104625468057</v>
      </c>
      <c r="Z1403" s="154">
        <v>0.0126937466595404</v>
      </c>
      <c r="AA1403" s="154">
        <v>0.0131740538126605</v>
      </c>
      <c r="AB1403" s="155">
        <v>0.0197054140127389</v>
      </c>
      <c r="AC1403" s="156">
        <v>-0.000480307153120136</v>
      </c>
      <c r="AD1403" s="157">
        <v>48291</v>
      </c>
      <c r="AE1403" s="158">
        <v>733</v>
      </c>
      <c r="AF1403" s="158">
        <v>0</v>
      </c>
      <c r="AG1403" s="158">
        <v>51782</v>
      </c>
      <c r="AH1403" s="158">
        <v>715</v>
      </c>
      <c r="AI1403" s="158">
        <v>0</v>
      </c>
      <c r="AJ1403" s="155">
        <v>0.0151788117868754</v>
      </c>
      <c r="AK1403" s="155">
        <v>0.0138078869105094</v>
      </c>
      <c r="AL1403" s="156">
        <v>0.00137092487636596</v>
      </c>
    </row>
    <row r="1404" spans="1:38">
      <c r="A1404" s="166" t="s">
        <v>1085</v>
      </c>
      <c r="B1404" s="167" t="s">
        <v>1837</v>
      </c>
      <c r="C1404" s="167" t="s">
        <v>1229</v>
      </c>
      <c r="D1404" s="150">
        <v>3666</v>
      </c>
      <c r="E1404" s="150">
        <v>15</v>
      </c>
      <c r="F1404" s="150">
        <v>11</v>
      </c>
      <c r="G1404" s="150">
        <v>0</v>
      </c>
      <c r="H1404" s="150">
        <v>0</v>
      </c>
      <c r="I1404" s="151">
        <v>4175</v>
      </c>
      <c r="J1404" s="151">
        <v>34</v>
      </c>
      <c r="K1404" s="151">
        <v>34</v>
      </c>
      <c r="L1404" s="151">
        <v>2</v>
      </c>
      <c r="M1404" s="151">
        <v>0</v>
      </c>
      <c r="N1404" s="151">
        <v>2433</v>
      </c>
      <c r="O1404" s="151">
        <v>15</v>
      </c>
      <c r="P1404" s="151">
        <v>15</v>
      </c>
      <c r="Q1404" s="151">
        <v>2</v>
      </c>
      <c r="R1404" s="151">
        <v>0</v>
      </c>
      <c r="S1404" s="152">
        <v>0.015</v>
      </c>
      <c r="T1404" s="153">
        <v>84985</v>
      </c>
      <c r="U1404" s="153">
        <v>806</v>
      </c>
      <c r="V1404" s="153">
        <v>802</v>
      </c>
      <c r="W1404" s="153">
        <v>0</v>
      </c>
      <c r="X1404" s="151">
        <v>734</v>
      </c>
      <c r="Y1404" s="154">
        <v>0.00948402659292816</v>
      </c>
      <c r="Z1404" s="154">
        <v>0.00409165302782324</v>
      </c>
      <c r="AA1404" s="154">
        <v>0.0081437125748503</v>
      </c>
      <c r="AB1404" s="155">
        <v>0.0061652281134402</v>
      </c>
      <c r="AC1404" s="156">
        <v>-0.00405205954702706</v>
      </c>
      <c r="AD1404" s="157">
        <v>23088</v>
      </c>
      <c r="AE1404" s="158">
        <v>183</v>
      </c>
      <c r="AF1404" s="158">
        <v>0</v>
      </c>
      <c r="AG1404" s="158">
        <v>25399</v>
      </c>
      <c r="AH1404" s="158">
        <v>243</v>
      </c>
      <c r="AI1404" s="158">
        <v>0</v>
      </c>
      <c r="AJ1404" s="155">
        <v>0.00792619542619543</v>
      </c>
      <c r="AK1404" s="155">
        <v>0.00956730579944092</v>
      </c>
      <c r="AL1404" s="156">
        <v>-0.0016411103732455</v>
      </c>
    </row>
    <row r="1405" spans="1:38">
      <c r="A1405" s="166" t="s">
        <v>1085</v>
      </c>
      <c r="B1405" s="167" t="s">
        <v>1837</v>
      </c>
      <c r="C1405" s="167" t="s">
        <v>1230</v>
      </c>
      <c r="D1405" s="150">
        <v>4360</v>
      </c>
      <c r="E1405" s="150">
        <v>42</v>
      </c>
      <c r="F1405" s="150">
        <v>30</v>
      </c>
      <c r="G1405" s="150">
        <v>6</v>
      </c>
      <c r="H1405" s="150">
        <v>0</v>
      </c>
      <c r="I1405" s="151">
        <v>5471</v>
      </c>
      <c r="J1405" s="151">
        <v>47</v>
      </c>
      <c r="K1405" s="151">
        <v>47</v>
      </c>
      <c r="L1405" s="151">
        <v>0</v>
      </c>
      <c r="M1405" s="151">
        <v>0</v>
      </c>
      <c r="N1405" s="151">
        <v>3149</v>
      </c>
      <c r="O1405" s="151">
        <v>20</v>
      </c>
      <c r="P1405" s="151">
        <v>20</v>
      </c>
      <c r="Q1405" s="151">
        <v>9</v>
      </c>
      <c r="R1405" s="151">
        <v>0</v>
      </c>
      <c r="S1405" s="152">
        <v>0.015</v>
      </c>
      <c r="T1405" s="153">
        <v>106206</v>
      </c>
      <c r="U1405" s="153">
        <v>1001</v>
      </c>
      <c r="V1405" s="153">
        <v>989</v>
      </c>
      <c r="W1405" s="153">
        <v>0</v>
      </c>
      <c r="X1405" s="151">
        <v>890</v>
      </c>
      <c r="Y1405" s="154">
        <v>0.00942507956235994</v>
      </c>
      <c r="Z1405" s="154">
        <v>0.00963302752293578</v>
      </c>
      <c r="AA1405" s="154">
        <v>0.0085907512337781</v>
      </c>
      <c r="AB1405" s="155">
        <v>0.00635122261035249</v>
      </c>
      <c r="AC1405" s="156">
        <v>0.00104227628915768</v>
      </c>
      <c r="AD1405" s="157">
        <v>29263</v>
      </c>
      <c r="AE1405" s="158">
        <v>268</v>
      </c>
      <c r="AF1405" s="158">
        <v>0</v>
      </c>
      <c r="AG1405" s="158">
        <v>31548</v>
      </c>
      <c r="AH1405" s="158">
        <v>312</v>
      </c>
      <c r="AI1405" s="158">
        <v>0</v>
      </c>
      <c r="AJ1405" s="155">
        <v>0.00915832279670574</v>
      </c>
      <c r="AK1405" s="155">
        <v>0.0098896918980601</v>
      </c>
      <c r="AL1405" s="156">
        <v>-0.000731369101354361</v>
      </c>
    </row>
    <row r="1406" spans="1:38">
      <c r="A1406" s="166" t="s">
        <v>1085</v>
      </c>
      <c r="B1406" s="167" t="s">
        <v>1837</v>
      </c>
      <c r="C1406" s="167" t="s">
        <v>1231</v>
      </c>
      <c r="D1406" s="150">
        <v>8340</v>
      </c>
      <c r="E1406" s="150">
        <v>106</v>
      </c>
      <c r="F1406" s="150">
        <v>81</v>
      </c>
      <c r="G1406" s="150">
        <v>0</v>
      </c>
      <c r="H1406" s="150">
        <v>0</v>
      </c>
      <c r="I1406" s="151">
        <v>10142</v>
      </c>
      <c r="J1406" s="151">
        <v>93</v>
      </c>
      <c r="K1406" s="151">
        <v>93</v>
      </c>
      <c r="L1406" s="151">
        <v>19</v>
      </c>
      <c r="M1406" s="151">
        <v>0</v>
      </c>
      <c r="N1406" s="151">
        <v>5691</v>
      </c>
      <c r="O1406" s="151">
        <v>87</v>
      </c>
      <c r="P1406" s="151">
        <v>87</v>
      </c>
      <c r="Q1406" s="151">
        <v>54</v>
      </c>
      <c r="R1406" s="151">
        <v>0</v>
      </c>
      <c r="S1406" s="152">
        <v>0.015</v>
      </c>
      <c r="T1406" s="153">
        <v>191419</v>
      </c>
      <c r="U1406" s="153">
        <v>2599</v>
      </c>
      <c r="V1406" s="153">
        <v>2571</v>
      </c>
      <c r="W1406" s="153">
        <v>0</v>
      </c>
      <c r="X1406" s="151">
        <v>2340</v>
      </c>
      <c r="Y1406" s="154">
        <v>0.0135775445488692</v>
      </c>
      <c r="Z1406" s="154">
        <v>0.0127098321342926</v>
      </c>
      <c r="AA1406" s="154">
        <v>0.0091697889962532</v>
      </c>
      <c r="AB1406" s="155">
        <v>0.0152872957301002</v>
      </c>
      <c r="AC1406" s="156">
        <v>0.00354004313803936</v>
      </c>
      <c r="AD1406" s="157">
        <v>53963</v>
      </c>
      <c r="AE1406" s="158">
        <v>769</v>
      </c>
      <c r="AF1406" s="158">
        <v>0</v>
      </c>
      <c r="AG1406" s="158">
        <v>57862</v>
      </c>
      <c r="AH1406" s="158">
        <v>748</v>
      </c>
      <c r="AI1406" s="158">
        <v>0</v>
      </c>
      <c r="AJ1406" s="155">
        <v>0.0142505049756315</v>
      </c>
      <c r="AK1406" s="155">
        <v>0.0129273098060904</v>
      </c>
      <c r="AL1406" s="156">
        <v>0.0013231951695411</v>
      </c>
    </row>
    <row r="1407" spans="1:38">
      <c r="A1407" s="166" t="s">
        <v>1085</v>
      </c>
      <c r="B1407" s="167" t="s">
        <v>1839</v>
      </c>
      <c r="C1407" s="167" t="s">
        <v>1232</v>
      </c>
      <c r="D1407" s="150">
        <v>5611</v>
      </c>
      <c r="E1407" s="150">
        <v>98</v>
      </c>
      <c r="F1407" s="150">
        <v>79</v>
      </c>
      <c r="G1407" s="150">
        <v>3</v>
      </c>
      <c r="H1407" s="150">
        <v>0</v>
      </c>
      <c r="I1407" s="151">
        <v>6888</v>
      </c>
      <c r="J1407" s="151">
        <v>98</v>
      </c>
      <c r="K1407" s="151">
        <v>98</v>
      </c>
      <c r="L1407" s="151">
        <v>4</v>
      </c>
      <c r="M1407" s="151">
        <v>0</v>
      </c>
      <c r="N1407" s="151">
        <v>4071</v>
      </c>
      <c r="O1407" s="151">
        <v>83</v>
      </c>
      <c r="P1407" s="151">
        <v>83</v>
      </c>
      <c r="Q1407" s="151">
        <v>45</v>
      </c>
      <c r="R1407" s="151">
        <v>0</v>
      </c>
      <c r="S1407" s="152">
        <v>0.015</v>
      </c>
      <c r="T1407" s="153">
        <v>137744</v>
      </c>
      <c r="U1407" s="153">
        <v>1957</v>
      </c>
      <c r="V1407" s="153">
        <v>1938</v>
      </c>
      <c r="W1407" s="153">
        <v>0</v>
      </c>
      <c r="X1407" s="151">
        <v>1699</v>
      </c>
      <c r="Y1407" s="154">
        <v>0.01420751539087</v>
      </c>
      <c r="Z1407" s="154">
        <v>0.0174656923899483</v>
      </c>
      <c r="AA1407" s="154">
        <v>0.0142276422764228</v>
      </c>
      <c r="AB1407" s="155">
        <v>0.0203881110292311</v>
      </c>
      <c r="AC1407" s="156">
        <v>0.00323805011352555</v>
      </c>
      <c r="AD1407" s="157">
        <v>37237</v>
      </c>
      <c r="AE1407" s="158">
        <v>606</v>
      </c>
      <c r="AF1407" s="158">
        <v>0</v>
      </c>
      <c r="AG1407" s="158">
        <v>41810</v>
      </c>
      <c r="AH1407" s="158">
        <v>549</v>
      </c>
      <c r="AI1407" s="158">
        <v>0</v>
      </c>
      <c r="AJ1407" s="155">
        <v>0.0162741359400596</v>
      </c>
      <c r="AK1407" s="155">
        <v>0.0131308299449892</v>
      </c>
      <c r="AL1407" s="156">
        <v>0.00314330599507038</v>
      </c>
    </row>
    <row r="1408" spans="1:38">
      <c r="A1408" s="166" t="s">
        <v>1085</v>
      </c>
      <c r="B1408" s="167" t="s">
        <v>1839</v>
      </c>
      <c r="C1408" s="167" t="s">
        <v>1233</v>
      </c>
      <c r="D1408" s="150">
        <v>7210</v>
      </c>
      <c r="E1408" s="150">
        <v>141</v>
      </c>
      <c r="F1408" s="150">
        <v>102</v>
      </c>
      <c r="G1408" s="150">
        <v>0</v>
      </c>
      <c r="H1408" s="150">
        <v>0</v>
      </c>
      <c r="I1408" s="151">
        <v>8412</v>
      </c>
      <c r="J1408" s="151">
        <v>116</v>
      </c>
      <c r="K1408" s="151">
        <v>116</v>
      </c>
      <c r="L1408" s="151">
        <v>0</v>
      </c>
      <c r="M1408" s="151">
        <v>0</v>
      </c>
      <c r="N1408" s="151">
        <v>5591</v>
      </c>
      <c r="O1408" s="151">
        <v>77</v>
      </c>
      <c r="P1408" s="151">
        <v>77</v>
      </c>
      <c r="Q1408" s="151">
        <v>31</v>
      </c>
      <c r="R1408" s="151">
        <v>0</v>
      </c>
      <c r="S1408" s="152">
        <v>0.015</v>
      </c>
      <c r="T1408" s="153">
        <v>178050</v>
      </c>
      <c r="U1408" s="153">
        <v>2931</v>
      </c>
      <c r="V1408" s="153">
        <v>2892</v>
      </c>
      <c r="W1408" s="153">
        <v>1</v>
      </c>
      <c r="X1408" s="151">
        <v>2586</v>
      </c>
      <c r="Y1408" s="154">
        <v>0.016456051670879</v>
      </c>
      <c r="Z1408" s="154">
        <v>0.0195561719833564</v>
      </c>
      <c r="AA1408" s="154">
        <v>0.0137898240608654</v>
      </c>
      <c r="AB1408" s="155">
        <v>0.0137721337864425</v>
      </c>
      <c r="AC1408" s="156">
        <v>0.00576634792249102</v>
      </c>
      <c r="AD1408" s="157">
        <v>48028</v>
      </c>
      <c r="AE1408" s="158">
        <v>801</v>
      </c>
      <c r="AF1408" s="158">
        <v>0</v>
      </c>
      <c r="AG1408" s="158">
        <v>53260</v>
      </c>
      <c r="AH1408" s="158">
        <v>862</v>
      </c>
      <c r="AI1408" s="158">
        <v>0</v>
      </c>
      <c r="AJ1408" s="155">
        <v>0.016677771300075</v>
      </c>
      <c r="AK1408" s="155">
        <v>0.0161847540368006</v>
      </c>
      <c r="AL1408" s="156">
        <v>0.000493017263274356</v>
      </c>
    </row>
    <row r="1409" spans="1:38">
      <c r="A1409" s="166" t="s">
        <v>1085</v>
      </c>
      <c r="B1409" s="167" t="s">
        <v>1839</v>
      </c>
      <c r="C1409" s="167" t="s">
        <v>1234</v>
      </c>
      <c r="D1409" s="150">
        <v>3015</v>
      </c>
      <c r="E1409" s="150">
        <v>60</v>
      </c>
      <c r="F1409" s="150">
        <v>48</v>
      </c>
      <c r="G1409" s="150">
        <v>0</v>
      </c>
      <c r="H1409" s="150">
        <v>0</v>
      </c>
      <c r="I1409" s="151">
        <v>3439</v>
      </c>
      <c r="J1409" s="151">
        <v>51</v>
      </c>
      <c r="K1409" s="151">
        <v>51</v>
      </c>
      <c r="L1409" s="151">
        <v>0</v>
      </c>
      <c r="M1409" s="151">
        <v>0</v>
      </c>
      <c r="N1409" s="151">
        <v>2548</v>
      </c>
      <c r="O1409" s="151">
        <v>32</v>
      </c>
      <c r="P1409" s="151">
        <v>32</v>
      </c>
      <c r="Q1409" s="151">
        <v>9</v>
      </c>
      <c r="R1409" s="151">
        <v>0</v>
      </c>
      <c r="S1409" s="152">
        <v>0.015</v>
      </c>
      <c r="T1409" s="153">
        <v>78203</v>
      </c>
      <c r="U1409" s="153">
        <v>1173</v>
      </c>
      <c r="V1409" s="153">
        <v>1161</v>
      </c>
      <c r="W1409" s="153">
        <v>2</v>
      </c>
      <c r="X1409" s="151">
        <v>1024</v>
      </c>
      <c r="Y1409" s="154">
        <v>0.0149738501080521</v>
      </c>
      <c r="Z1409" s="154">
        <v>0.0199004975124378</v>
      </c>
      <c r="AA1409" s="154">
        <v>0.0148298924105845</v>
      </c>
      <c r="AB1409" s="155">
        <v>0.0125588697017268</v>
      </c>
      <c r="AC1409" s="156">
        <v>0.00507060510185334</v>
      </c>
      <c r="AD1409" s="157">
        <v>21425</v>
      </c>
      <c r="AE1409" s="158">
        <v>303</v>
      </c>
      <c r="AF1409" s="158">
        <v>0</v>
      </c>
      <c r="AG1409" s="158">
        <v>23302</v>
      </c>
      <c r="AH1409" s="158">
        <v>350</v>
      </c>
      <c r="AI1409" s="158">
        <v>0</v>
      </c>
      <c r="AJ1409" s="155">
        <v>0.0141423570595099</v>
      </c>
      <c r="AK1409" s="155">
        <v>0.0150201699424942</v>
      </c>
      <c r="AL1409" s="156">
        <v>-0.000877812882984287</v>
      </c>
    </row>
    <row r="1410" spans="1:38">
      <c r="A1410" s="166" t="s">
        <v>1085</v>
      </c>
      <c r="B1410" s="167" t="s">
        <v>1839</v>
      </c>
      <c r="C1410" s="167" t="s">
        <v>1235</v>
      </c>
      <c r="D1410" s="150">
        <v>3306</v>
      </c>
      <c r="E1410" s="150">
        <v>41</v>
      </c>
      <c r="F1410" s="150">
        <v>34</v>
      </c>
      <c r="G1410" s="150">
        <v>0</v>
      </c>
      <c r="H1410" s="150">
        <v>0</v>
      </c>
      <c r="I1410" s="151">
        <v>4013</v>
      </c>
      <c r="J1410" s="151">
        <v>53</v>
      </c>
      <c r="K1410" s="151">
        <v>53</v>
      </c>
      <c r="L1410" s="151">
        <v>5</v>
      </c>
      <c r="M1410" s="151">
        <v>0</v>
      </c>
      <c r="N1410" s="151">
        <v>2434</v>
      </c>
      <c r="O1410" s="151">
        <v>38</v>
      </c>
      <c r="P1410" s="151">
        <v>38</v>
      </c>
      <c r="Q1410" s="151">
        <v>25</v>
      </c>
      <c r="R1410" s="151">
        <v>0</v>
      </c>
      <c r="S1410" s="152">
        <v>0.015</v>
      </c>
      <c r="T1410" s="153">
        <v>82304</v>
      </c>
      <c r="U1410" s="153">
        <v>1063</v>
      </c>
      <c r="V1410" s="153">
        <v>1056</v>
      </c>
      <c r="W1410" s="153">
        <v>0</v>
      </c>
      <c r="X1410" s="151">
        <v>956</v>
      </c>
      <c r="Y1410" s="154">
        <v>0.012915532659409</v>
      </c>
      <c r="Z1410" s="154">
        <v>0.0124016938898972</v>
      </c>
      <c r="AA1410" s="154">
        <v>0.0132070769997508</v>
      </c>
      <c r="AB1410" s="155">
        <v>0.0156121610517666</v>
      </c>
      <c r="AC1410" s="156">
        <v>-0.000805383109853654</v>
      </c>
      <c r="AD1410" s="157">
        <v>22222</v>
      </c>
      <c r="AE1410" s="158">
        <v>305</v>
      </c>
      <c r="AF1410" s="158">
        <v>0</v>
      </c>
      <c r="AG1410" s="158">
        <v>24673</v>
      </c>
      <c r="AH1410" s="158">
        <v>302</v>
      </c>
      <c r="AI1410" s="158">
        <v>0</v>
      </c>
      <c r="AJ1410" s="155">
        <v>0.0137251372513725</v>
      </c>
      <c r="AK1410" s="155">
        <v>0.0122401005147327</v>
      </c>
      <c r="AL1410" s="156">
        <v>0.00148503673663981</v>
      </c>
    </row>
    <row r="1411" spans="1:38">
      <c r="A1411" s="166" t="s">
        <v>1085</v>
      </c>
      <c r="B1411" s="167" t="s">
        <v>1839</v>
      </c>
      <c r="C1411" s="167" t="s">
        <v>1236</v>
      </c>
      <c r="D1411" s="150">
        <v>3977</v>
      </c>
      <c r="E1411" s="150">
        <v>57</v>
      </c>
      <c r="F1411" s="150">
        <v>41</v>
      </c>
      <c r="G1411" s="150">
        <v>1</v>
      </c>
      <c r="H1411" s="150">
        <v>0</v>
      </c>
      <c r="I1411" s="151">
        <v>4723</v>
      </c>
      <c r="J1411" s="151">
        <v>70</v>
      </c>
      <c r="K1411" s="151">
        <v>70</v>
      </c>
      <c r="L1411" s="151">
        <v>12</v>
      </c>
      <c r="M1411" s="151">
        <v>0</v>
      </c>
      <c r="N1411" s="151">
        <v>2883</v>
      </c>
      <c r="O1411" s="151">
        <v>41</v>
      </c>
      <c r="P1411" s="151">
        <v>41</v>
      </c>
      <c r="Q1411" s="151">
        <v>15</v>
      </c>
      <c r="R1411" s="151">
        <v>0</v>
      </c>
      <c r="S1411" s="152">
        <v>0.015</v>
      </c>
      <c r="T1411" s="153">
        <v>96777</v>
      </c>
      <c r="U1411" s="153">
        <v>1281</v>
      </c>
      <c r="V1411" s="153">
        <v>1265</v>
      </c>
      <c r="W1411" s="153">
        <v>0</v>
      </c>
      <c r="X1411" s="151">
        <v>1106</v>
      </c>
      <c r="Y1411" s="154">
        <v>0.013236616138132</v>
      </c>
      <c r="Z1411" s="154">
        <v>0.0143324113653508</v>
      </c>
      <c r="AA1411" s="154">
        <v>0.0148210882913403</v>
      </c>
      <c r="AB1411" s="155">
        <v>0.0142212972597988</v>
      </c>
      <c r="AC1411" s="156">
        <v>-0.000488676925989483</v>
      </c>
      <c r="AD1411" s="157">
        <v>26460</v>
      </c>
      <c r="AE1411" s="158">
        <v>390</v>
      </c>
      <c r="AF1411" s="158">
        <v>0</v>
      </c>
      <c r="AG1411" s="158">
        <v>29116</v>
      </c>
      <c r="AH1411" s="158">
        <v>356</v>
      </c>
      <c r="AI1411" s="158">
        <v>0</v>
      </c>
      <c r="AJ1411" s="155">
        <v>0.0147392290249433</v>
      </c>
      <c r="AK1411" s="155">
        <v>0.0122269542519577</v>
      </c>
      <c r="AL1411" s="156">
        <v>0.00251227477298562</v>
      </c>
    </row>
    <row r="1412" spans="1:38">
      <c r="A1412" s="166" t="s">
        <v>1085</v>
      </c>
      <c r="B1412" s="167" t="s">
        <v>1839</v>
      </c>
      <c r="C1412" s="167" t="s">
        <v>1237</v>
      </c>
      <c r="D1412" s="150">
        <v>2738</v>
      </c>
      <c r="E1412" s="150">
        <v>63</v>
      </c>
      <c r="F1412" s="150">
        <v>50</v>
      </c>
      <c r="G1412" s="150">
        <v>0</v>
      </c>
      <c r="H1412" s="150">
        <v>0</v>
      </c>
      <c r="I1412" s="151">
        <v>3181</v>
      </c>
      <c r="J1412" s="151">
        <v>48</v>
      </c>
      <c r="K1412" s="151">
        <v>48</v>
      </c>
      <c r="L1412" s="151">
        <v>1</v>
      </c>
      <c r="M1412" s="151">
        <v>1</v>
      </c>
      <c r="N1412" s="151">
        <v>2015</v>
      </c>
      <c r="O1412" s="151">
        <v>44</v>
      </c>
      <c r="P1412" s="151">
        <v>44</v>
      </c>
      <c r="Q1412" s="151">
        <v>12</v>
      </c>
      <c r="R1412" s="151">
        <v>0</v>
      </c>
      <c r="S1412" s="152">
        <v>0.015</v>
      </c>
      <c r="T1412" s="153">
        <v>65770</v>
      </c>
      <c r="U1412" s="153">
        <v>941</v>
      </c>
      <c r="V1412" s="153">
        <v>928</v>
      </c>
      <c r="W1412" s="153">
        <v>2</v>
      </c>
      <c r="X1412" s="151">
        <v>783</v>
      </c>
      <c r="Y1412" s="154">
        <v>0.0142770259996959</v>
      </c>
      <c r="Z1412" s="154">
        <v>0.023009495982469</v>
      </c>
      <c r="AA1412" s="154">
        <v>0.0147752279157498</v>
      </c>
      <c r="AB1412" s="155">
        <v>0.0218362282878412</v>
      </c>
      <c r="AC1412" s="156">
        <v>0.00823426806671919</v>
      </c>
      <c r="AD1412" s="157">
        <v>17897</v>
      </c>
      <c r="AE1412" s="158">
        <v>298</v>
      </c>
      <c r="AF1412" s="158">
        <v>1</v>
      </c>
      <c r="AG1412" s="158">
        <v>19541</v>
      </c>
      <c r="AH1412" s="158">
        <v>283</v>
      </c>
      <c r="AI1412" s="158">
        <v>0</v>
      </c>
      <c r="AJ1412" s="155">
        <v>0.0165949600491703</v>
      </c>
      <c r="AK1412" s="155">
        <v>0.014482370400696</v>
      </c>
      <c r="AL1412" s="156">
        <v>0.00211258964847428</v>
      </c>
    </row>
    <row r="1413" spans="1:38">
      <c r="A1413" s="166" t="s">
        <v>1085</v>
      </c>
      <c r="B1413" s="167" t="s">
        <v>1839</v>
      </c>
      <c r="C1413" s="167" t="s">
        <v>1238</v>
      </c>
      <c r="D1413" s="150">
        <v>4875</v>
      </c>
      <c r="E1413" s="150">
        <v>70</v>
      </c>
      <c r="F1413" s="150">
        <v>55</v>
      </c>
      <c r="G1413" s="150">
        <v>0</v>
      </c>
      <c r="H1413" s="150">
        <v>0</v>
      </c>
      <c r="I1413" s="151">
        <v>5711</v>
      </c>
      <c r="J1413" s="151">
        <v>77</v>
      </c>
      <c r="K1413" s="151">
        <v>77</v>
      </c>
      <c r="L1413" s="151">
        <v>11</v>
      </c>
      <c r="M1413" s="151">
        <v>0</v>
      </c>
      <c r="N1413" s="151">
        <v>3490</v>
      </c>
      <c r="O1413" s="151">
        <v>59</v>
      </c>
      <c r="P1413" s="151">
        <v>59</v>
      </c>
      <c r="Q1413" s="151">
        <v>27</v>
      </c>
      <c r="R1413" s="151">
        <v>0</v>
      </c>
      <c r="S1413" s="152">
        <v>0.015</v>
      </c>
      <c r="T1413" s="153">
        <v>118322</v>
      </c>
      <c r="U1413" s="153">
        <v>1938</v>
      </c>
      <c r="V1413" s="153">
        <v>1923</v>
      </c>
      <c r="W1413" s="153">
        <v>0</v>
      </c>
      <c r="X1413" s="151">
        <v>1738</v>
      </c>
      <c r="Y1413" s="154">
        <v>0.0163790334848971</v>
      </c>
      <c r="Z1413" s="154">
        <v>0.0143589743589744</v>
      </c>
      <c r="AA1413" s="154">
        <v>0.0134827525827351</v>
      </c>
      <c r="AB1413" s="155">
        <v>0.0169054441260745</v>
      </c>
      <c r="AC1413" s="156">
        <v>0.000876221776239286</v>
      </c>
      <c r="AD1413" s="157">
        <v>31473</v>
      </c>
      <c r="AE1413" s="158">
        <v>561</v>
      </c>
      <c r="AF1413" s="158">
        <v>0</v>
      </c>
      <c r="AG1413" s="158">
        <v>35640</v>
      </c>
      <c r="AH1413" s="158">
        <v>549</v>
      </c>
      <c r="AI1413" s="158">
        <v>0</v>
      </c>
      <c r="AJ1413" s="155">
        <v>0.0178248022114193</v>
      </c>
      <c r="AK1413" s="155">
        <v>0.0154040404040404</v>
      </c>
      <c r="AL1413" s="156">
        <v>0.00242076180737891</v>
      </c>
    </row>
    <row r="1414" spans="1:38">
      <c r="A1414" s="166" t="s">
        <v>1085</v>
      </c>
      <c r="B1414" s="167" t="s">
        <v>1839</v>
      </c>
      <c r="C1414" s="167" t="s">
        <v>1239</v>
      </c>
      <c r="D1414" s="150">
        <v>3476</v>
      </c>
      <c r="E1414" s="150">
        <v>45</v>
      </c>
      <c r="F1414" s="150">
        <v>32</v>
      </c>
      <c r="G1414" s="150">
        <v>0</v>
      </c>
      <c r="H1414" s="150">
        <v>0</v>
      </c>
      <c r="I1414" s="151">
        <v>4290</v>
      </c>
      <c r="J1414" s="151">
        <v>46</v>
      </c>
      <c r="K1414" s="151">
        <v>46</v>
      </c>
      <c r="L1414" s="151">
        <v>5</v>
      </c>
      <c r="M1414" s="151">
        <v>0</v>
      </c>
      <c r="N1414" s="151">
        <v>2649</v>
      </c>
      <c r="O1414" s="151">
        <v>32</v>
      </c>
      <c r="P1414" s="151">
        <v>32</v>
      </c>
      <c r="Q1414" s="151">
        <v>18</v>
      </c>
      <c r="R1414" s="151">
        <v>0</v>
      </c>
      <c r="S1414" s="152">
        <v>0.015</v>
      </c>
      <c r="T1414" s="153">
        <v>86062</v>
      </c>
      <c r="U1414" s="153">
        <v>1180</v>
      </c>
      <c r="V1414" s="153">
        <v>1167</v>
      </c>
      <c r="W1414" s="153">
        <v>1</v>
      </c>
      <c r="X1414" s="151">
        <v>1064</v>
      </c>
      <c r="Y1414" s="154">
        <v>0.0136994259952128</v>
      </c>
      <c r="Z1414" s="154">
        <v>0.012945914844649</v>
      </c>
      <c r="AA1414" s="154">
        <v>0.0107226107226107</v>
      </c>
      <c r="AB1414" s="155">
        <v>0.0120800302000755</v>
      </c>
      <c r="AC1414" s="156">
        <v>0.0022233041220383</v>
      </c>
      <c r="AD1414" s="157">
        <v>22923</v>
      </c>
      <c r="AE1414" s="158">
        <v>320</v>
      </c>
      <c r="AF1414" s="158">
        <v>0</v>
      </c>
      <c r="AG1414" s="158">
        <v>25830</v>
      </c>
      <c r="AH1414" s="158">
        <v>330</v>
      </c>
      <c r="AI1414" s="158">
        <v>0</v>
      </c>
      <c r="AJ1414" s="155">
        <v>0.0139597783885181</v>
      </c>
      <c r="AK1414" s="155">
        <v>0.0127758420441347</v>
      </c>
      <c r="AL1414" s="156">
        <v>0.00118393634438336</v>
      </c>
    </row>
    <row r="1415" spans="1:38">
      <c r="A1415" s="166" t="s">
        <v>1085</v>
      </c>
      <c r="B1415" s="167" t="s">
        <v>1839</v>
      </c>
      <c r="C1415" s="167" t="s">
        <v>1240</v>
      </c>
      <c r="D1415" s="150">
        <v>3177</v>
      </c>
      <c r="E1415" s="150">
        <v>67</v>
      </c>
      <c r="F1415" s="150">
        <v>31</v>
      </c>
      <c r="G1415" s="150">
        <v>0</v>
      </c>
      <c r="H1415" s="150">
        <v>0</v>
      </c>
      <c r="I1415" s="151">
        <v>3649</v>
      </c>
      <c r="J1415" s="151">
        <v>74</v>
      </c>
      <c r="K1415" s="151">
        <v>74</v>
      </c>
      <c r="L1415" s="151">
        <v>0</v>
      </c>
      <c r="M1415" s="151">
        <v>1</v>
      </c>
      <c r="N1415" s="151">
        <v>2331</v>
      </c>
      <c r="O1415" s="151">
        <v>40</v>
      </c>
      <c r="P1415" s="151">
        <v>40</v>
      </c>
      <c r="Q1415" s="151">
        <v>25</v>
      </c>
      <c r="R1415" s="151">
        <v>0</v>
      </c>
      <c r="S1415" s="152">
        <v>0.015</v>
      </c>
      <c r="T1415" s="153">
        <v>76957</v>
      </c>
      <c r="U1415" s="153">
        <v>1301</v>
      </c>
      <c r="V1415" s="153">
        <v>1264</v>
      </c>
      <c r="W1415" s="153">
        <v>1</v>
      </c>
      <c r="X1415" s="151">
        <v>1125</v>
      </c>
      <c r="Y1415" s="154">
        <v>0.0168925503852801</v>
      </c>
      <c r="Z1415" s="154">
        <v>0.0210890777463015</v>
      </c>
      <c r="AA1415" s="154">
        <v>0.0200054809536859</v>
      </c>
      <c r="AB1415" s="155">
        <v>0.0171600171600172</v>
      </c>
      <c r="AC1415" s="156">
        <v>0.0010835967926156</v>
      </c>
      <c r="AD1415" s="157">
        <v>20481</v>
      </c>
      <c r="AE1415" s="158">
        <v>363</v>
      </c>
      <c r="AF1415" s="158">
        <v>1</v>
      </c>
      <c r="AG1415" s="158">
        <v>23259</v>
      </c>
      <c r="AH1415" s="158">
        <v>374</v>
      </c>
      <c r="AI1415" s="158">
        <v>0</v>
      </c>
      <c r="AJ1415" s="155">
        <v>0.0176749182168839</v>
      </c>
      <c r="AK1415" s="155">
        <v>0.0160797970678017</v>
      </c>
      <c r="AL1415" s="156">
        <v>0.00159512114908223</v>
      </c>
    </row>
    <row r="1416" spans="1:38">
      <c r="A1416" s="166" t="s">
        <v>1085</v>
      </c>
      <c r="B1416" s="167" t="s">
        <v>1839</v>
      </c>
      <c r="C1416" s="167" t="s">
        <v>1241</v>
      </c>
      <c r="D1416" s="150">
        <v>5538</v>
      </c>
      <c r="E1416" s="150">
        <v>72</v>
      </c>
      <c r="F1416" s="150">
        <v>51</v>
      </c>
      <c r="G1416" s="150">
        <v>0</v>
      </c>
      <c r="H1416" s="150">
        <v>0</v>
      </c>
      <c r="I1416" s="151">
        <v>6797</v>
      </c>
      <c r="J1416" s="151">
        <v>93</v>
      </c>
      <c r="K1416" s="151">
        <v>93</v>
      </c>
      <c r="L1416" s="151">
        <v>9</v>
      </c>
      <c r="M1416" s="151">
        <v>0</v>
      </c>
      <c r="N1416" s="151">
        <v>4025</v>
      </c>
      <c r="O1416" s="151">
        <v>64</v>
      </c>
      <c r="P1416" s="151">
        <v>64</v>
      </c>
      <c r="Q1416" s="151">
        <v>44</v>
      </c>
      <c r="R1416" s="151">
        <v>0</v>
      </c>
      <c r="S1416" s="152">
        <v>0.015</v>
      </c>
      <c r="T1416" s="153">
        <v>133518</v>
      </c>
      <c r="U1416" s="153">
        <v>1633</v>
      </c>
      <c r="V1416" s="153">
        <v>1609</v>
      </c>
      <c r="W1416" s="153">
        <v>1</v>
      </c>
      <c r="X1416" s="151">
        <v>1426</v>
      </c>
      <c r="Y1416" s="154">
        <v>0.0122230710466005</v>
      </c>
      <c r="Z1416" s="154">
        <v>0.0130010834236186</v>
      </c>
      <c r="AA1416" s="154">
        <v>0.0136825069883772</v>
      </c>
      <c r="AB1416" s="155">
        <v>0.0159006211180124</v>
      </c>
      <c r="AC1416" s="156">
        <v>-0.000681423564758591</v>
      </c>
      <c r="AD1416" s="157">
        <v>36708</v>
      </c>
      <c r="AE1416" s="158">
        <v>515</v>
      </c>
      <c r="AF1416" s="158">
        <v>0</v>
      </c>
      <c r="AG1416" s="158">
        <v>39822</v>
      </c>
      <c r="AH1416" s="158">
        <v>431</v>
      </c>
      <c r="AI1416" s="158">
        <v>0</v>
      </c>
      <c r="AJ1416" s="155">
        <v>0.0140296393156805</v>
      </c>
      <c r="AK1416" s="155">
        <v>0.0108231630756868</v>
      </c>
      <c r="AL1416" s="156">
        <v>0.0032064762399937</v>
      </c>
    </row>
    <row r="1417" spans="1:38">
      <c r="A1417" s="166" t="s">
        <v>1085</v>
      </c>
      <c r="B1417" s="167" t="s">
        <v>1840</v>
      </c>
      <c r="C1417" s="167" t="s">
        <v>1242</v>
      </c>
      <c r="D1417" s="150">
        <v>3705</v>
      </c>
      <c r="E1417" s="150">
        <v>119</v>
      </c>
      <c r="F1417" s="150">
        <v>83</v>
      </c>
      <c r="G1417" s="150">
        <v>0</v>
      </c>
      <c r="H1417" s="150">
        <v>0</v>
      </c>
      <c r="I1417" s="151">
        <v>4651</v>
      </c>
      <c r="J1417" s="151">
        <v>166</v>
      </c>
      <c r="K1417" s="151">
        <v>166</v>
      </c>
      <c r="L1417" s="151">
        <v>2</v>
      </c>
      <c r="M1417" s="151">
        <v>0</v>
      </c>
      <c r="N1417" s="151">
        <v>2923</v>
      </c>
      <c r="O1417" s="151">
        <v>87</v>
      </c>
      <c r="P1417" s="151">
        <v>87</v>
      </c>
      <c r="Q1417" s="151">
        <v>39</v>
      </c>
      <c r="R1417" s="151">
        <v>0</v>
      </c>
      <c r="S1417" s="152">
        <v>0.015</v>
      </c>
      <c r="T1417" s="153">
        <v>96050</v>
      </c>
      <c r="U1417" s="153">
        <v>3235</v>
      </c>
      <c r="V1417" s="153">
        <v>3198</v>
      </c>
      <c r="W1417" s="153">
        <v>10</v>
      </c>
      <c r="X1417" s="151">
        <v>2830</v>
      </c>
      <c r="Y1417" s="154">
        <v>0.0335762623633524</v>
      </c>
      <c r="Z1417" s="154">
        <v>0.0321187584345479</v>
      </c>
      <c r="AA1417" s="154">
        <v>0.0356912491937218</v>
      </c>
      <c r="AB1417" s="155">
        <v>0.0297639411563462</v>
      </c>
      <c r="AC1417" s="156">
        <v>-0.00357249075917387</v>
      </c>
      <c r="AD1417" s="157">
        <v>25641</v>
      </c>
      <c r="AE1417" s="158">
        <v>832</v>
      </c>
      <c r="AF1417" s="158">
        <v>0</v>
      </c>
      <c r="AG1417" s="158">
        <v>28673</v>
      </c>
      <c r="AH1417" s="158">
        <v>1031</v>
      </c>
      <c r="AI1417" s="158">
        <v>2</v>
      </c>
      <c r="AJ1417" s="155">
        <v>0.0324480324480324</v>
      </c>
      <c r="AK1417" s="155">
        <v>0.0358874202211139</v>
      </c>
      <c r="AL1417" s="156">
        <v>-0.0034393877730815</v>
      </c>
    </row>
    <row r="1418" spans="1:38">
      <c r="A1418" s="166" t="s">
        <v>1085</v>
      </c>
      <c r="B1418" s="167" t="s">
        <v>1840</v>
      </c>
      <c r="C1418" s="167" t="s">
        <v>1243</v>
      </c>
      <c r="D1418" s="150">
        <v>4775</v>
      </c>
      <c r="E1418" s="150">
        <v>199</v>
      </c>
      <c r="F1418" s="150">
        <v>125</v>
      </c>
      <c r="G1418" s="150">
        <v>1</v>
      </c>
      <c r="H1418" s="150">
        <v>0</v>
      </c>
      <c r="I1418" s="151">
        <v>5950</v>
      </c>
      <c r="J1418" s="151">
        <v>181</v>
      </c>
      <c r="K1418" s="151">
        <v>181</v>
      </c>
      <c r="L1418" s="151">
        <v>1</v>
      </c>
      <c r="M1418" s="151">
        <v>0</v>
      </c>
      <c r="N1418" s="151">
        <v>3804</v>
      </c>
      <c r="O1418" s="151">
        <v>104</v>
      </c>
      <c r="P1418" s="151">
        <v>103</v>
      </c>
      <c r="Q1418" s="151">
        <v>47</v>
      </c>
      <c r="R1418" s="151">
        <v>0</v>
      </c>
      <c r="S1418" s="152">
        <v>0.015</v>
      </c>
      <c r="T1418" s="153">
        <v>124304</v>
      </c>
      <c r="U1418" s="153">
        <v>4236</v>
      </c>
      <c r="V1418" s="153">
        <v>4159</v>
      </c>
      <c r="W1418" s="153">
        <v>1</v>
      </c>
      <c r="X1418" s="151">
        <v>3739</v>
      </c>
      <c r="Y1418" s="154">
        <v>0.0340697000901017</v>
      </c>
      <c r="Z1418" s="154">
        <v>0.0416753926701571</v>
      </c>
      <c r="AA1418" s="154">
        <v>0.0304201680672269</v>
      </c>
      <c r="AB1418" s="155">
        <v>0.0273396424815983</v>
      </c>
      <c r="AC1418" s="156">
        <v>0.0112552246029302</v>
      </c>
      <c r="AD1418" s="157">
        <v>33423</v>
      </c>
      <c r="AE1418" s="158">
        <v>1131</v>
      </c>
      <c r="AF1418" s="158">
        <v>0</v>
      </c>
      <c r="AG1418" s="158">
        <v>37757</v>
      </c>
      <c r="AH1418" s="158">
        <v>1246</v>
      </c>
      <c r="AI1418" s="158">
        <v>0</v>
      </c>
      <c r="AJ1418" s="155">
        <v>0.0338389731621937</v>
      </c>
      <c r="AK1418" s="155">
        <v>0.0330005032179463</v>
      </c>
      <c r="AL1418" s="156">
        <v>0.000838469944247355</v>
      </c>
    </row>
    <row r="1419" spans="1:38">
      <c r="A1419" s="166" t="s">
        <v>1085</v>
      </c>
      <c r="B1419" s="167" t="s">
        <v>1840</v>
      </c>
      <c r="C1419" s="167" t="s">
        <v>1244</v>
      </c>
      <c r="D1419" s="150">
        <v>4498</v>
      </c>
      <c r="E1419" s="150">
        <v>220</v>
      </c>
      <c r="F1419" s="150">
        <v>154</v>
      </c>
      <c r="G1419" s="150">
        <v>1</v>
      </c>
      <c r="H1419" s="150">
        <v>0</v>
      </c>
      <c r="I1419" s="151">
        <v>5129</v>
      </c>
      <c r="J1419" s="151">
        <v>203</v>
      </c>
      <c r="K1419" s="151">
        <v>203</v>
      </c>
      <c r="L1419" s="151">
        <v>26</v>
      </c>
      <c r="M1419" s="151">
        <v>0</v>
      </c>
      <c r="N1419" s="151">
        <v>3334</v>
      </c>
      <c r="O1419" s="151">
        <v>104</v>
      </c>
      <c r="P1419" s="151">
        <v>104</v>
      </c>
      <c r="Q1419" s="151">
        <v>56</v>
      </c>
      <c r="R1419" s="151">
        <v>0</v>
      </c>
      <c r="S1419" s="152">
        <v>0.015</v>
      </c>
      <c r="T1419" s="153">
        <v>112447</v>
      </c>
      <c r="U1419" s="153">
        <v>4251</v>
      </c>
      <c r="V1419" s="153">
        <v>4184</v>
      </c>
      <c r="W1419" s="153">
        <v>10</v>
      </c>
      <c r="X1419" s="151">
        <v>3733</v>
      </c>
      <c r="Y1419" s="154">
        <v>0.0377155459905556</v>
      </c>
      <c r="Z1419" s="154">
        <v>0.048910626945309</v>
      </c>
      <c r="AA1419" s="154">
        <v>0.0395788652758822</v>
      </c>
      <c r="AB1419" s="155">
        <v>0.0311937612477504</v>
      </c>
      <c r="AC1419" s="156">
        <v>0.00933176166942679</v>
      </c>
      <c r="AD1419" s="157">
        <v>30203</v>
      </c>
      <c r="AE1419" s="158">
        <v>1182</v>
      </c>
      <c r="AF1419" s="158">
        <v>0</v>
      </c>
      <c r="AG1419" s="158">
        <v>34085</v>
      </c>
      <c r="AH1419" s="158">
        <v>1196</v>
      </c>
      <c r="AI1419" s="158">
        <v>1</v>
      </c>
      <c r="AJ1419" s="155">
        <v>0.0391351852464987</v>
      </c>
      <c r="AK1419" s="155">
        <v>0.0350594102977849</v>
      </c>
      <c r="AL1419" s="156">
        <v>0.00407577494871374</v>
      </c>
    </row>
    <row r="1420" spans="1:38">
      <c r="A1420" s="166" t="s">
        <v>1085</v>
      </c>
      <c r="B1420" s="167" t="s">
        <v>1840</v>
      </c>
      <c r="C1420" s="167" t="s">
        <v>1245</v>
      </c>
      <c r="D1420" s="150">
        <v>0</v>
      </c>
      <c r="E1420" s="150">
        <v>1</v>
      </c>
      <c r="F1420" s="150">
        <v>1</v>
      </c>
      <c r="G1420" s="150">
        <v>1</v>
      </c>
      <c r="H1420" s="150">
        <v>0</v>
      </c>
      <c r="I1420" s="151">
        <v>0</v>
      </c>
      <c r="J1420" s="151">
        <v>1</v>
      </c>
      <c r="K1420" s="151">
        <v>1</v>
      </c>
      <c r="L1420" s="151">
        <v>1</v>
      </c>
      <c r="M1420" s="151">
        <v>0</v>
      </c>
      <c r="N1420" s="151">
        <v>0</v>
      </c>
      <c r="O1420" s="151">
        <v>0</v>
      </c>
      <c r="P1420" s="151">
        <v>0</v>
      </c>
      <c r="Q1420" s="151">
        <v>0</v>
      </c>
      <c r="R1420" s="151">
        <v>0</v>
      </c>
      <c r="S1420" s="152">
        <v>0.015</v>
      </c>
      <c r="T1420" s="153">
        <v>0</v>
      </c>
      <c r="U1420" s="153">
        <v>30</v>
      </c>
      <c r="V1420" s="153">
        <v>30</v>
      </c>
      <c r="W1420" s="153">
        <v>0</v>
      </c>
      <c r="X1420" s="151">
        <v>30</v>
      </c>
      <c r="Y1420" s="154">
        <v>0</v>
      </c>
      <c r="Z1420" s="154">
        <v>0</v>
      </c>
      <c r="AA1420" s="154">
        <v>0</v>
      </c>
      <c r="AB1420" s="155">
        <v>0</v>
      </c>
      <c r="AC1420" s="156">
        <v>0</v>
      </c>
      <c r="AD1420" s="157">
        <v>0</v>
      </c>
      <c r="AE1420" s="158">
        <v>3</v>
      </c>
      <c r="AF1420" s="158">
        <v>0</v>
      </c>
      <c r="AG1420" s="158">
        <v>0</v>
      </c>
      <c r="AH1420" s="158">
        <v>11</v>
      </c>
      <c r="AI1420" s="158">
        <v>0</v>
      </c>
      <c r="AJ1420" s="155">
        <v>0</v>
      </c>
      <c r="AK1420" s="155">
        <v>0</v>
      </c>
      <c r="AL1420" s="156">
        <v>0</v>
      </c>
    </row>
    <row r="1421" spans="1:38">
      <c r="A1421" s="166" t="s">
        <v>1085</v>
      </c>
      <c r="B1421" s="167" t="s">
        <v>1840</v>
      </c>
      <c r="C1421" s="167" t="s">
        <v>1246</v>
      </c>
      <c r="D1421" s="150">
        <v>5576</v>
      </c>
      <c r="E1421" s="150">
        <v>127</v>
      </c>
      <c r="F1421" s="150">
        <v>93</v>
      </c>
      <c r="G1421" s="150">
        <v>0</v>
      </c>
      <c r="H1421" s="150">
        <v>0</v>
      </c>
      <c r="I1421" s="151">
        <v>6454</v>
      </c>
      <c r="J1421" s="151">
        <v>146</v>
      </c>
      <c r="K1421" s="151">
        <v>145</v>
      </c>
      <c r="L1421" s="151">
        <v>5</v>
      </c>
      <c r="M1421" s="151">
        <v>0</v>
      </c>
      <c r="N1421" s="151">
        <v>4421</v>
      </c>
      <c r="O1421" s="151">
        <v>103</v>
      </c>
      <c r="P1421" s="151">
        <v>103</v>
      </c>
      <c r="Q1421" s="151">
        <v>46</v>
      </c>
      <c r="R1421" s="151">
        <v>0</v>
      </c>
      <c r="S1421" s="152">
        <v>0.015</v>
      </c>
      <c r="T1421" s="153">
        <v>147251</v>
      </c>
      <c r="U1421" s="153">
        <v>3794</v>
      </c>
      <c r="V1421" s="153">
        <v>3759</v>
      </c>
      <c r="W1421" s="153">
        <v>0</v>
      </c>
      <c r="X1421" s="151">
        <v>3406</v>
      </c>
      <c r="Y1421" s="154">
        <v>0.025765529605911</v>
      </c>
      <c r="Z1421" s="154">
        <v>0.0227761836441894</v>
      </c>
      <c r="AA1421" s="154">
        <v>0.0226216299969011</v>
      </c>
      <c r="AB1421" s="155">
        <v>0.0232978964035286</v>
      </c>
      <c r="AC1421" s="156">
        <v>0.000154553647288239</v>
      </c>
      <c r="AD1421" s="157">
        <v>38702</v>
      </c>
      <c r="AE1421" s="158">
        <v>967</v>
      </c>
      <c r="AF1421" s="158">
        <v>0</v>
      </c>
      <c r="AG1421" s="158">
        <v>44343</v>
      </c>
      <c r="AH1421" s="158">
        <v>1115</v>
      </c>
      <c r="AI1421" s="158">
        <v>0</v>
      </c>
      <c r="AJ1421" s="155">
        <v>0.0249857888481215</v>
      </c>
      <c r="AK1421" s="155">
        <v>0.0251448932187718</v>
      </c>
      <c r="AL1421" s="156">
        <v>-0.000159104370650302</v>
      </c>
    </row>
    <row r="1422" spans="1:38">
      <c r="A1422" s="166" t="s">
        <v>1085</v>
      </c>
      <c r="B1422" s="167" t="s">
        <v>1840</v>
      </c>
      <c r="C1422" s="167" t="s">
        <v>1247</v>
      </c>
      <c r="D1422" s="150">
        <v>2983</v>
      </c>
      <c r="E1422" s="150">
        <v>98</v>
      </c>
      <c r="F1422" s="150">
        <v>69</v>
      </c>
      <c r="G1422" s="150">
        <v>0</v>
      </c>
      <c r="H1422" s="150">
        <v>0</v>
      </c>
      <c r="I1422" s="151">
        <v>3473</v>
      </c>
      <c r="J1422" s="151">
        <v>126</v>
      </c>
      <c r="K1422" s="151">
        <v>126</v>
      </c>
      <c r="L1422" s="151">
        <v>1</v>
      </c>
      <c r="M1422" s="151">
        <v>0</v>
      </c>
      <c r="N1422" s="151">
        <v>2254</v>
      </c>
      <c r="O1422" s="151">
        <v>72</v>
      </c>
      <c r="P1422" s="151">
        <v>72</v>
      </c>
      <c r="Q1422" s="151">
        <v>47</v>
      </c>
      <c r="R1422" s="151">
        <v>1</v>
      </c>
      <c r="S1422" s="152">
        <v>0.015</v>
      </c>
      <c r="T1422" s="153">
        <v>76881</v>
      </c>
      <c r="U1422" s="153">
        <v>2801</v>
      </c>
      <c r="V1422" s="153">
        <v>2772</v>
      </c>
      <c r="W1422" s="153">
        <v>1</v>
      </c>
      <c r="X1422" s="151">
        <v>2505</v>
      </c>
      <c r="Y1422" s="154">
        <v>0.0364199216971684</v>
      </c>
      <c r="Z1422" s="154">
        <v>0.0328528327187395</v>
      </c>
      <c r="AA1422" s="154">
        <v>0.0362798733083789</v>
      </c>
      <c r="AB1422" s="155">
        <v>0.0314995563442768</v>
      </c>
      <c r="AC1422" s="156">
        <v>-0.0034270405896394</v>
      </c>
      <c r="AD1422" s="157">
        <v>20111</v>
      </c>
      <c r="AE1422" s="158">
        <v>709</v>
      </c>
      <c r="AF1422" s="158">
        <v>1</v>
      </c>
      <c r="AG1422" s="158">
        <v>23037</v>
      </c>
      <c r="AH1422" s="158">
        <v>887</v>
      </c>
      <c r="AI1422" s="158">
        <v>0</v>
      </c>
      <c r="AJ1422" s="155">
        <v>0.0352046143901348</v>
      </c>
      <c r="AK1422" s="155">
        <v>0.0385032773364587</v>
      </c>
      <c r="AL1422" s="156">
        <v>-0.00329866294632399</v>
      </c>
    </row>
    <row r="1423" spans="1:38">
      <c r="A1423" s="166" t="s">
        <v>1085</v>
      </c>
      <c r="B1423" s="167" t="s">
        <v>1840</v>
      </c>
      <c r="C1423" s="167" t="s">
        <v>1248</v>
      </c>
      <c r="D1423" s="150">
        <v>0</v>
      </c>
      <c r="E1423" s="150">
        <v>3</v>
      </c>
      <c r="F1423" s="150">
        <v>3</v>
      </c>
      <c r="G1423" s="150">
        <v>3</v>
      </c>
      <c r="H1423" s="150">
        <v>0</v>
      </c>
      <c r="I1423" s="151">
        <v>0</v>
      </c>
      <c r="J1423" s="151">
        <v>4</v>
      </c>
      <c r="K1423" s="151">
        <v>4</v>
      </c>
      <c r="L1423" s="151">
        <v>3</v>
      </c>
      <c r="M1423" s="151">
        <v>0</v>
      </c>
      <c r="N1423" s="151">
        <v>0</v>
      </c>
      <c r="O1423" s="151">
        <v>2</v>
      </c>
      <c r="P1423" s="151">
        <v>2</v>
      </c>
      <c r="Q1423" s="151">
        <v>2</v>
      </c>
      <c r="R1423" s="151">
        <v>0</v>
      </c>
      <c r="S1423" s="152">
        <v>0.015</v>
      </c>
      <c r="T1423" s="153">
        <v>1</v>
      </c>
      <c r="U1423" s="153">
        <v>95</v>
      </c>
      <c r="V1423" s="153">
        <v>95</v>
      </c>
      <c r="W1423" s="153">
        <v>0</v>
      </c>
      <c r="X1423" s="151">
        <v>91</v>
      </c>
      <c r="Y1423" s="154">
        <v>95</v>
      </c>
      <c r="Z1423" s="154">
        <v>0</v>
      </c>
      <c r="AA1423" s="154">
        <v>0</v>
      </c>
      <c r="AB1423" s="155">
        <v>0</v>
      </c>
      <c r="AC1423" s="156">
        <v>0</v>
      </c>
      <c r="AD1423" s="157">
        <v>0</v>
      </c>
      <c r="AE1423" s="158">
        <v>16</v>
      </c>
      <c r="AF1423" s="158">
        <v>0</v>
      </c>
      <c r="AG1423" s="158">
        <v>1</v>
      </c>
      <c r="AH1423" s="158">
        <v>20</v>
      </c>
      <c r="AI1423" s="158">
        <v>0</v>
      </c>
      <c r="AJ1423" s="155">
        <v>0</v>
      </c>
      <c r="AK1423" s="155">
        <v>20</v>
      </c>
      <c r="AL1423" s="156">
        <v>-20</v>
      </c>
    </row>
    <row r="1424" spans="1:38">
      <c r="A1424" s="166" t="s">
        <v>1085</v>
      </c>
      <c r="B1424" s="167" t="s">
        <v>1840</v>
      </c>
      <c r="C1424" s="167" t="s">
        <v>1249</v>
      </c>
      <c r="D1424" s="150">
        <v>587</v>
      </c>
      <c r="E1424" s="150">
        <v>1</v>
      </c>
      <c r="F1424" s="150">
        <v>1</v>
      </c>
      <c r="G1424" s="150">
        <v>1</v>
      </c>
      <c r="H1424" s="150">
        <v>0</v>
      </c>
      <c r="I1424" s="151">
        <v>562</v>
      </c>
      <c r="J1424" s="151">
        <v>1</v>
      </c>
      <c r="K1424" s="151">
        <v>1</v>
      </c>
      <c r="L1424" s="151">
        <v>1</v>
      </c>
      <c r="M1424" s="151">
        <v>0</v>
      </c>
      <c r="N1424" s="151">
        <v>617</v>
      </c>
      <c r="O1424" s="151">
        <v>1</v>
      </c>
      <c r="P1424" s="151">
        <v>1</v>
      </c>
      <c r="Q1424" s="151">
        <v>1</v>
      </c>
      <c r="R1424" s="151">
        <v>0</v>
      </c>
      <c r="S1424" s="152">
        <v>0.015</v>
      </c>
      <c r="T1424" s="153">
        <v>18384</v>
      </c>
      <c r="U1424" s="153">
        <v>61</v>
      </c>
      <c r="V1424" s="153">
        <v>61</v>
      </c>
      <c r="W1424" s="153">
        <v>0</v>
      </c>
      <c r="X1424" s="151">
        <v>61</v>
      </c>
      <c r="Y1424" s="154">
        <v>0.00331810269799826</v>
      </c>
      <c r="Z1424" s="154">
        <v>0.00170357751277683</v>
      </c>
      <c r="AA1424" s="154">
        <v>0.00177935943060498</v>
      </c>
      <c r="AB1424" s="155">
        <v>0.00162074554294976</v>
      </c>
      <c r="AC1424" s="156">
        <v>-7.57819178281507e-5</v>
      </c>
      <c r="AD1424" s="157">
        <v>5287</v>
      </c>
      <c r="AE1424" s="158">
        <v>6</v>
      </c>
      <c r="AF1424" s="158">
        <v>0</v>
      </c>
      <c r="AG1424" s="158">
        <v>5544</v>
      </c>
      <c r="AH1424" s="158">
        <v>10</v>
      </c>
      <c r="AI1424" s="158">
        <v>0</v>
      </c>
      <c r="AJ1424" s="155">
        <v>0.00113485908832987</v>
      </c>
      <c r="AK1424" s="155">
        <v>0.0018037518037518</v>
      </c>
      <c r="AL1424" s="156">
        <v>-0.000668892715421938</v>
      </c>
    </row>
    <row r="1425" spans="1:38">
      <c r="A1425" s="166" t="s">
        <v>1085</v>
      </c>
      <c r="B1425" s="167" t="s">
        <v>1841</v>
      </c>
      <c r="C1425" s="167" t="s">
        <v>1250</v>
      </c>
      <c r="D1425" s="150">
        <v>2015</v>
      </c>
      <c r="E1425" s="150">
        <v>77</v>
      </c>
      <c r="F1425" s="150">
        <v>65</v>
      </c>
      <c r="G1425" s="150">
        <v>7</v>
      </c>
      <c r="H1425" s="150">
        <v>0</v>
      </c>
      <c r="I1425" s="151">
        <v>2294</v>
      </c>
      <c r="J1425" s="151">
        <v>72</v>
      </c>
      <c r="K1425" s="151">
        <v>72</v>
      </c>
      <c r="L1425" s="151">
        <v>8</v>
      </c>
      <c r="M1425" s="151">
        <v>0</v>
      </c>
      <c r="N1425" s="151">
        <v>1901</v>
      </c>
      <c r="O1425" s="151">
        <v>47</v>
      </c>
      <c r="P1425" s="151">
        <v>47</v>
      </c>
      <c r="Q1425" s="151">
        <v>7</v>
      </c>
      <c r="R1425" s="151">
        <v>0</v>
      </c>
      <c r="S1425" s="152">
        <v>0.015</v>
      </c>
      <c r="T1425" s="153">
        <v>51662</v>
      </c>
      <c r="U1425" s="153">
        <v>1620</v>
      </c>
      <c r="V1425" s="153">
        <v>1608</v>
      </c>
      <c r="W1425" s="153">
        <v>3</v>
      </c>
      <c r="X1425" s="151">
        <v>1418</v>
      </c>
      <c r="Y1425" s="154">
        <v>0.0312996012543068</v>
      </c>
      <c r="Z1425" s="154">
        <v>0.0382133995037221</v>
      </c>
      <c r="AA1425" s="154">
        <v>0.031386224934612</v>
      </c>
      <c r="AB1425" s="155">
        <v>0.0247238295633877</v>
      </c>
      <c r="AC1425" s="156">
        <v>0.00682717456911006</v>
      </c>
      <c r="AD1425" s="157">
        <v>14271</v>
      </c>
      <c r="AE1425" s="158">
        <v>481</v>
      </c>
      <c r="AF1425" s="158">
        <v>0</v>
      </c>
      <c r="AG1425" s="158">
        <v>15466</v>
      </c>
      <c r="AH1425" s="158">
        <v>457</v>
      </c>
      <c r="AI1425" s="158">
        <v>1</v>
      </c>
      <c r="AJ1425" s="155">
        <v>0.0337047158573331</v>
      </c>
      <c r="AK1425" s="155">
        <v>0.0294840294840295</v>
      </c>
      <c r="AL1425" s="156">
        <v>0.00422068637330357</v>
      </c>
    </row>
    <row r="1426" spans="1:38">
      <c r="A1426" s="166" t="s">
        <v>1085</v>
      </c>
      <c r="B1426" s="167" t="s">
        <v>1841</v>
      </c>
      <c r="C1426" s="167" t="s">
        <v>1251</v>
      </c>
      <c r="D1426" s="150">
        <v>0</v>
      </c>
      <c r="E1426" s="150">
        <v>4</v>
      </c>
      <c r="F1426" s="150">
        <v>4</v>
      </c>
      <c r="G1426" s="150">
        <v>4</v>
      </c>
      <c r="H1426" s="150">
        <v>0</v>
      </c>
      <c r="I1426" s="151">
        <v>0</v>
      </c>
      <c r="J1426" s="151">
        <v>0</v>
      </c>
      <c r="K1426" s="151">
        <v>0</v>
      </c>
      <c r="L1426" s="151">
        <v>0</v>
      </c>
      <c r="M1426" s="151">
        <v>0</v>
      </c>
      <c r="N1426" s="151">
        <v>0</v>
      </c>
      <c r="O1426" s="151">
        <v>4</v>
      </c>
      <c r="P1426" s="151">
        <v>4</v>
      </c>
      <c r="Q1426" s="151">
        <v>3</v>
      </c>
      <c r="R1426" s="151">
        <v>0</v>
      </c>
      <c r="S1426" s="152">
        <v>0.015</v>
      </c>
      <c r="T1426" s="153">
        <v>51</v>
      </c>
      <c r="U1426" s="153">
        <v>159</v>
      </c>
      <c r="V1426" s="153">
        <v>159</v>
      </c>
      <c r="W1426" s="153">
        <v>0</v>
      </c>
      <c r="X1426" s="151">
        <v>155</v>
      </c>
      <c r="Y1426" s="154">
        <v>3.11764705882353</v>
      </c>
      <c r="Z1426" s="154">
        <v>0</v>
      </c>
      <c r="AA1426" s="154">
        <v>0</v>
      </c>
      <c r="AB1426" s="155">
        <v>0</v>
      </c>
      <c r="AC1426" s="156">
        <v>0</v>
      </c>
      <c r="AD1426" s="157">
        <v>51</v>
      </c>
      <c r="AE1426" s="158">
        <v>34</v>
      </c>
      <c r="AF1426" s="158">
        <v>0</v>
      </c>
      <c r="AG1426" s="158">
        <v>0</v>
      </c>
      <c r="AH1426" s="158">
        <v>15</v>
      </c>
      <c r="AI1426" s="158">
        <v>0</v>
      </c>
      <c r="AJ1426" s="155">
        <v>0.666666666666667</v>
      </c>
      <c r="AK1426" s="155">
        <v>0</v>
      </c>
      <c r="AL1426" s="156">
        <v>0.666666666666667</v>
      </c>
    </row>
    <row r="1427" spans="1:38">
      <c r="A1427" s="166" t="s">
        <v>1085</v>
      </c>
      <c r="B1427" s="167" t="s">
        <v>1841</v>
      </c>
      <c r="C1427" s="167" t="s">
        <v>1252</v>
      </c>
      <c r="D1427" s="150">
        <v>8904</v>
      </c>
      <c r="E1427" s="150">
        <v>204</v>
      </c>
      <c r="F1427" s="150">
        <v>132</v>
      </c>
      <c r="G1427" s="150">
        <v>4</v>
      </c>
      <c r="H1427" s="150">
        <v>0</v>
      </c>
      <c r="I1427" s="151">
        <v>11049</v>
      </c>
      <c r="J1427" s="151">
        <v>203</v>
      </c>
      <c r="K1427" s="151">
        <v>202</v>
      </c>
      <c r="L1427" s="151">
        <v>15</v>
      </c>
      <c r="M1427" s="151">
        <v>0</v>
      </c>
      <c r="N1427" s="151">
        <v>8197</v>
      </c>
      <c r="O1427" s="151">
        <v>146</v>
      </c>
      <c r="P1427" s="151">
        <v>144</v>
      </c>
      <c r="Q1427" s="151">
        <v>79</v>
      </c>
      <c r="R1427" s="151">
        <v>0</v>
      </c>
      <c r="S1427" s="152">
        <v>0.015</v>
      </c>
      <c r="T1427" s="153">
        <v>245527</v>
      </c>
      <c r="U1427" s="153">
        <v>5376</v>
      </c>
      <c r="V1427" s="153">
        <v>5300</v>
      </c>
      <c r="W1427" s="153">
        <v>14</v>
      </c>
      <c r="X1427" s="151">
        <v>4799</v>
      </c>
      <c r="Y1427" s="154">
        <v>0.021838738713054</v>
      </c>
      <c r="Z1427" s="154">
        <v>0.022911051212938</v>
      </c>
      <c r="AA1427" s="154">
        <v>0.0183727034120735</v>
      </c>
      <c r="AB1427" s="155">
        <v>0.01781139441259</v>
      </c>
      <c r="AC1427" s="156">
        <v>0.00453834780086452</v>
      </c>
      <c r="AD1427" s="157">
        <v>66670</v>
      </c>
      <c r="AE1427" s="158">
        <v>1401</v>
      </c>
      <c r="AF1427" s="158">
        <v>2</v>
      </c>
      <c r="AG1427" s="158">
        <v>74751</v>
      </c>
      <c r="AH1427" s="158">
        <v>1472</v>
      </c>
      <c r="AI1427" s="158">
        <v>7</v>
      </c>
      <c r="AJ1427" s="155">
        <v>0.0209839508024599</v>
      </c>
      <c r="AK1427" s="155">
        <v>0.0195984000214044</v>
      </c>
      <c r="AL1427" s="156">
        <v>0.00138555078105548</v>
      </c>
    </row>
    <row r="1428" spans="1:38">
      <c r="A1428" s="166" t="s">
        <v>1085</v>
      </c>
      <c r="B1428" s="167" t="s">
        <v>1841</v>
      </c>
      <c r="C1428" s="167" t="s">
        <v>1253</v>
      </c>
      <c r="D1428" s="150">
        <v>7073</v>
      </c>
      <c r="E1428" s="150">
        <v>313</v>
      </c>
      <c r="F1428" s="150">
        <v>205</v>
      </c>
      <c r="G1428" s="150">
        <v>0</v>
      </c>
      <c r="H1428" s="150">
        <v>0</v>
      </c>
      <c r="I1428" s="151">
        <v>8874</v>
      </c>
      <c r="J1428" s="151">
        <v>223</v>
      </c>
      <c r="K1428" s="151">
        <v>223</v>
      </c>
      <c r="L1428" s="151">
        <v>21</v>
      </c>
      <c r="M1428" s="151">
        <v>0</v>
      </c>
      <c r="N1428" s="151">
        <v>5777</v>
      </c>
      <c r="O1428" s="151">
        <v>187</v>
      </c>
      <c r="P1428" s="151">
        <v>187</v>
      </c>
      <c r="Q1428" s="151">
        <v>80</v>
      </c>
      <c r="R1428" s="151">
        <v>0</v>
      </c>
      <c r="S1428" s="152">
        <v>0.015</v>
      </c>
      <c r="T1428" s="153">
        <v>181516</v>
      </c>
      <c r="U1428" s="153">
        <v>6668</v>
      </c>
      <c r="V1428" s="153">
        <v>6559</v>
      </c>
      <c r="W1428" s="153">
        <v>0</v>
      </c>
      <c r="X1428" s="151">
        <v>5942</v>
      </c>
      <c r="Y1428" s="154">
        <v>0.0367350536591816</v>
      </c>
      <c r="Z1428" s="154">
        <v>0.0442527923087799</v>
      </c>
      <c r="AA1428" s="154">
        <v>0.0251295920667117</v>
      </c>
      <c r="AB1428" s="155">
        <v>0.0323697420806647</v>
      </c>
      <c r="AC1428" s="156">
        <v>0.0191232002420681</v>
      </c>
      <c r="AD1428" s="157">
        <v>49729</v>
      </c>
      <c r="AE1428" s="158">
        <v>1926</v>
      </c>
      <c r="AF1428" s="158">
        <v>0</v>
      </c>
      <c r="AG1428" s="158">
        <v>54724</v>
      </c>
      <c r="AH1428" s="158">
        <v>2016</v>
      </c>
      <c r="AI1428" s="158">
        <v>0</v>
      </c>
      <c r="AJ1428" s="155">
        <v>0.0387299161455087</v>
      </c>
      <c r="AK1428" s="155">
        <v>0.0368394123236606</v>
      </c>
      <c r="AL1428" s="156">
        <v>0.00189050382184811</v>
      </c>
    </row>
    <row r="1429" spans="1:38">
      <c r="A1429" s="166" t="s">
        <v>1085</v>
      </c>
      <c r="B1429" s="167" t="s">
        <v>1841</v>
      </c>
      <c r="C1429" s="167" t="s">
        <v>1254</v>
      </c>
      <c r="D1429" s="150">
        <v>83</v>
      </c>
      <c r="E1429" s="150">
        <v>0</v>
      </c>
      <c r="F1429" s="150">
        <v>0</v>
      </c>
      <c r="G1429" s="150">
        <v>0</v>
      </c>
      <c r="H1429" s="150">
        <v>0</v>
      </c>
      <c r="I1429" s="151">
        <v>0</v>
      </c>
      <c r="J1429" s="151">
        <v>0</v>
      </c>
      <c r="K1429" s="151">
        <v>0</v>
      </c>
      <c r="L1429" s="151">
        <v>0</v>
      </c>
      <c r="M1429" s="151">
        <v>0</v>
      </c>
      <c r="N1429" s="151">
        <v>46</v>
      </c>
      <c r="O1429" s="151">
        <v>0</v>
      </c>
      <c r="P1429" s="151">
        <v>0</v>
      </c>
      <c r="Q1429" s="151">
        <v>0</v>
      </c>
      <c r="R1429" s="151">
        <v>0</v>
      </c>
      <c r="S1429" s="152">
        <v>0.015</v>
      </c>
      <c r="T1429" s="153">
        <v>1367</v>
      </c>
      <c r="U1429" s="153">
        <v>33</v>
      </c>
      <c r="V1429" s="153">
        <v>33</v>
      </c>
      <c r="W1429" s="153">
        <v>0</v>
      </c>
      <c r="X1429" s="151">
        <v>33</v>
      </c>
      <c r="Y1429" s="154">
        <v>0.0241404535479151</v>
      </c>
      <c r="Z1429" s="154">
        <v>0</v>
      </c>
      <c r="AA1429" s="154">
        <v>0</v>
      </c>
      <c r="AB1429" s="155">
        <v>0</v>
      </c>
      <c r="AC1429" s="156">
        <v>0</v>
      </c>
      <c r="AD1429" s="157">
        <v>400</v>
      </c>
      <c r="AE1429" s="158">
        <v>8</v>
      </c>
      <c r="AF1429" s="158">
        <v>0</v>
      </c>
      <c r="AG1429" s="158">
        <v>392</v>
      </c>
      <c r="AH1429" s="158">
        <v>6</v>
      </c>
      <c r="AI1429" s="158">
        <v>0</v>
      </c>
      <c r="AJ1429" s="155">
        <v>0.02</v>
      </c>
      <c r="AK1429" s="155">
        <v>0.0153061224489796</v>
      </c>
      <c r="AL1429" s="156">
        <v>0.00469387755102041</v>
      </c>
    </row>
    <row r="1430" spans="1:38">
      <c r="A1430" s="166" t="s">
        <v>1085</v>
      </c>
      <c r="B1430" s="167" t="s">
        <v>1841</v>
      </c>
      <c r="C1430" s="167" t="s">
        <v>1255</v>
      </c>
      <c r="D1430" s="150">
        <v>5699</v>
      </c>
      <c r="E1430" s="150">
        <v>106</v>
      </c>
      <c r="F1430" s="150">
        <v>69</v>
      </c>
      <c r="G1430" s="150">
        <v>2</v>
      </c>
      <c r="H1430" s="150">
        <v>0</v>
      </c>
      <c r="I1430" s="151">
        <v>6604</v>
      </c>
      <c r="J1430" s="151">
        <v>125</v>
      </c>
      <c r="K1430" s="151">
        <v>125</v>
      </c>
      <c r="L1430" s="151">
        <v>0</v>
      </c>
      <c r="M1430" s="151">
        <v>0</v>
      </c>
      <c r="N1430" s="151">
        <v>4382</v>
      </c>
      <c r="O1430" s="151">
        <v>101</v>
      </c>
      <c r="P1430" s="151">
        <v>101</v>
      </c>
      <c r="Q1430" s="151">
        <v>27</v>
      </c>
      <c r="R1430" s="151">
        <v>0</v>
      </c>
      <c r="S1430" s="152">
        <v>0.015</v>
      </c>
      <c r="T1430" s="153">
        <v>147363</v>
      </c>
      <c r="U1430" s="153">
        <v>2972</v>
      </c>
      <c r="V1430" s="153">
        <v>2935</v>
      </c>
      <c r="W1430" s="153">
        <v>2</v>
      </c>
      <c r="X1430" s="151">
        <v>2621</v>
      </c>
      <c r="Y1430" s="154">
        <v>0.0201543128193644</v>
      </c>
      <c r="Z1430" s="154">
        <v>0.0185997543428672</v>
      </c>
      <c r="AA1430" s="154">
        <v>0.0189279224712296</v>
      </c>
      <c r="AB1430" s="155">
        <v>0.0230488361478777</v>
      </c>
      <c r="AC1430" s="156">
        <v>-0.00032816812836239</v>
      </c>
      <c r="AD1430" s="157">
        <v>38407</v>
      </c>
      <c r="AE1430" s="158">
        <v>785</v>
      </c>
      <c r="AF1430" s="158">
        <v>0</v>
      </c>
      <c r="AG1430" s="158">
        <v>44599</v>
      </c>
      <c r="AH1430" s="158">
        <v>916</v>
      </c>
      <c r="AI1430" s="158">
        <v>1</v>
      </c>
      <c r="AJ1430" s="155">
        <v>0.0204389824771526</v>
      </c>
      <c r="AK1430" s="155">
        <v>0.0205161550707415</v>
      </c>
      <c r="AL1430" s="156">
        <v>-7.71725935888937e-5</v>
      </c>
    </row>
    <row r="1431" spans="1:38">
      <c r="A1431" s="166" t="s">
        <v>1085</v>
      </c>
      <c r="B1431" s="167" t="s">
        <v>1841</v>
      </c>
      <c r="C1431" s="167" t="s">
        <v>1256</v>
      </c>
      <c r="D1431" s="150">
        <v>0</v>
      </c>
      <c r="E1431" s="150">
        <v>17</v>
      </c>
      <c r="F1431" s="150">
        <v>17</v>
      </c>
      <c r="G1431" s="150">
        <v>17</v>
      </c>
      <c r="H1431" s="150">
        <v>0</v>
      </c>
      <c r="I1431" s="151">
        <v>0</v>
      </c>
      <c r="J1431" s="151">
        <v>15</v>
      </c>
      <c r="K1431" s="151">
        <v>15</v>
      </c>
      <c r="L1431" s="151">
        <v>15</v>
      </c>
      <c r="M1431" s="151">
        <v>0</v>
      </c>
      <c r="N1431" s="151">
        <v>0</v>
      </c>
      <c r="O1431" s="151">
        <v>6</v>
      </c>
      <c r="P1431" s="151">
        <v>6</v>
      </c>
      <c r="Q1431" s="151">
        <v>1</v>
      </c>
      <c r="R1431" s="151">
        <v>0</v>
      </c>
      <c r="S1431" s="152">
        <v>0.015</v>
      </c>
      <c r="T1431" s="153">
        <v>0</v>
      </c>
      <c r="U1431" s="153">
        <v>463</v>
      </c>
      <c r="V1431" s="153">
        <v>463</v>
      </c>
      <c r="W1431" s="153">
        <v>0</v>
      </c>
      <c r="X1431" s="151">
        <v>458</v>
      </c>
      <c r="Y1431" s="154">
        <v>0</v>
      </c>
      <c r="Z1431" s="154">
        <v>0</v>
      </c>
      <c r="AA1431" s="154">
        <v>0</v>
      </c>
      <c r="AB1431" s="155">
        <v>0</v>
      </c>
      <c r="AC1431" s="156">
        <v>0</v>
      </c>
      <c r="AD1431" s="157">
        <v>0</v>
      </c>
      <c r="AE1431" s="158">
        <v>66</v>
      </c>
      <c r="AF1431" s="158">
        <v>0</v>
      </c>
      <c r="AG1431" s="158">
        <v>0</v>
      </c>
      <c r="AH1431" s="158">
        <v>81</v>
      </c>
      <c r="AI1431" s="158">
        <v>0</v>
      </c>
      <c r="AJ1431" s="155">
        <v>0</v>
      </c>
      <c r="AK1431" s="155">
        <v>0</v>
      </c>
      <c r="AL1431" s="156">
        <v>0</v>
      </c>
    </row>
    <row r="1432" spans="1:38">
      <c r="A1432" s="166" t="s">
        <v>1085</v>
      </c>
      <c r="B1432" s="167" t="s">
        <v>1840</v>
      </c>
      <c r="C1432" s="167" t="s">
        <v>1257</v>
      </c>
      <c r="D1432" s="150">
        <v>0</v>
      </c>
      <c r="E1432" s="150">
        <v>1</v>
      </c>
      <c r="F1432" s="150">
        <v>0</v>
      </c>
      <c r="G1432" s="150">
        <v>0</v>
      </c>
      <c r="H1432" s="150">
        <v>0</v>
      </c>
      <c r="I1432" s="151">
        <v>0</v>
      </c>
      <c r="J1432" s="151">
        <v>2</v>
      </c>
      <c r="K1432" s="151">
        <v>2</v>
      </c>
      <c r="L1432" s="151">
        <v>1</v>
      </c>
      <c r="M1432" s="151">
        <v>0</v>
      </c>
      <c r="N1432" s="151">
        <v>0</v>
      </c>
      <c r="O1432" s="151">
        <v>1</v>
      </c>
      <c r="P1432" s="151">
        <v>1</v>
      </c>
      <c r="Q1432" s="151">
        <v>1</v>
      </c>
      <c r="R1432" s="151">
        <v>0</v>
      </c>
      <c r="S1432" s="152">
        <v>0.015</v>
      </c>
      <c r="T1432" s="153">
        <v>0</v>
      </c>
      <c r="U1432" s="153">
        <v>32</v>
      </c>
      <c r="V1432" s="153">
        <v>30</v>
      </c>
      <c r="W1432" s="153">
        <v>0</v>
      </c>
      <c r="X1432" s="151">
        <v>28</v>
      </c>
      <c r="Y1432" s="154">
        <v>0</v>
      </c>
      <c r="Z1432" s="154">
        <v>0</v>
      </c>
      <c r="AA1432" s="154">
        <v>0</v>
      </c>
      <c r="AB1432" s="155">
        <v>0</v>
      </c>
      <c r="AC1432" s="156">
        <v>0</v>
      </c>
      <c r="AD1432" s="157">
        <v>0</v>
      </c>
      <c r="AE1432" s="158">
        <v>11</v>
      </c>
      <c r="AF1432" s="158">
        <v>0</v>
      </c>
      <c r="AG1432" s="158">
        <v>0</v>
      </c>
      <c r="AH1432" s="158">
        <v>11</v>
      </c>
      <c r="AI1432" s="158">
        <v>0</v>
      </c>
      <c r="AJ1432" s="155">
        <v>0</v>
      </c>
      <c r="AK1432" s="155">
        <v>0</v>
      </c>
      <c r="AL1432" s="156">
        <v>0</v>
      </c>
    </row>
    <row r="1433" spans="1:38">
      <c r="A1433" s="166" t="s">
        <v>1085</v>
      </c>
      <c r="B1433" s="167" t="s">
        <v>1840</v>
      </c>
      <c r="C1433" s="167" t="s">
        <v>1258</v>
      </c>
      <c r="D1433" s="150">
        <v>2656</v>
      </c>
      <c r="E1433" s="150">
        <v>67</v>
      </c>
      <c r="F1433" s="150">
        <v>51</v>
      </c>
      <c r="G1433" s="150">
        <v>0</v>
      </c>
      <c r="H1433" s="150">
        <v>0</v>
      </c>
      <c r="I1433" s="151">
        <v>3162</v>
      </c>
      <c r="J1433" s="151">
        <v>65</v>
      </c>
      <c r="K1433" s="151">
        <v>65</v>
      </c>
      <c r="L1433" s="151">
        <v>2</v>
      </c>
      <c r="M1433" s="151">
        <v>0</v>
      </c>
      <c r="N1433" s="151">
        <v>2076</v>
      </c>
      <c r="O1433" s="151">
        <v>62</v>
      </c>
      <c r="P1433" s="151">
        <v>62</v>
      </c>
      <c r="Q1433" s="151">
        <v>39</v>
      </c>
      <c r="R1433" s="151">
        <v>0</v>
      </c>
      <c r="S1433" s="152">
        <v>0.015</v>
      </c>
      <c r="T1433" s="153">
        <v>68758</v>
      </c>
      <c r="U1433" s="153">
        <v>1621</v>
      </c>
      <c r="V1433" s="153">
        <v>1602</v>
      </c>
      <c r="W1433" s="153">
        <v>0</v>
      </c>
      <c r="X1433" s="151">
        <v>1445</v>
      </c>
      <c r="Y1433" s="154">
        <v>0.0235754384944297</v>
      </c>
      <c r="Z1433" s="154">
        <v>0.0252259036144578</v>
      </c>
      <c r="AA1433" s="154">
        <v>0.0205566097406705</v>
      </c>
      <c r="AB1433" s="155">
        <v>0.0298651252408478</v>
      </c>
      <c r="AC1433" s="156">
        <v>0.00466929387378737</v>
      </c>
      <c r="AD1433" s="157">
        <v>18026</v>
      </c>
      <c r="AE1433" s="158">
        <v>422</v>
      </c>
      <c r="AF1433" s="158">
        <v>0</v>
      </c>
      <c r="AG1433" s="158">
        <v>20767</v>
      </c>
      <c r="AH1433" s="158">
        <v>483</v>
      </c>
      <c r="AI1433" s="158">
        <v>0</v>
      </c>
      <c r="AJ1433" s="155">
        <v>0.0234106290913126</v>
      </c>
      <c r="AK1433" s="155">
        <v>0.0232580536427987</v>
      </c>
      <c r="AL1433" s="156">
        <v>0.000152575448513877</v>
      </c>
    </row>
    <row r="1434" spans="1:38">
      <c r="A1434" s="166" t="s">
        <v>1085</v>
      </c>
      <c r="B1434" s="167" t="s">
        <v>1840</v>
      </c>
      <c r="C1434" s="167" t="s">
        <v>1259</v>
      </c>
      <c r="D1434" s="150">
        <v>3439</v>
      </c>
      <c r="E1434" s="150">
        <v>50</v>
      </c>
      <c r="F1434" s="150">
        <v>32</v>
      </c>
      <c r="G1434" s="150">
        <v>3</v>
      </c>
      <c r="H1434" s="150">
        <v>0</v>
      </c>
      <c r="I1434" s="151">
        <v>4017</v>
      </c>
      <c r="J1434" s="151">
        <v>89</v>
      </c>
      <c r="K1434" s="151">
        <v>89</v>
      </c>
      <c r="L1434" s="151">
        <v>16</v>
      </c>
      <c r="M1434" s="151">
        <v>0</v>
      </c>
      <c r="N1434" s="151">
        <v>2939</v>
      </c>
      <c r="O1434" s="151">
        <v>36</v>
      </c>
      <c r="P1434" s="151">
        <v>36</v>
      </c>
      <c r="Q1434" s="151">
        <v>26</v>
      </c>
      <c r="R1434" s="151">
        <v>0</v>
      </c>
      <c r="S1434" s="152">
        <v>0.015</v>
      </c>
      <c r="T1434" s="153">
        <v>87720</v>
      </c>
      <c r="U1434" s="153">
        <v>1675</v>
      </c>
      <c r="V1434" s="153">
        <v>1656</v>
      </c>
      <c r="W1434" s="153">
        <v>0</v>
      </c>
      <c r="X1434" s="151">
        <v>1521</v>
      </c>
      <c r="Y1434" s="154">
        <v>0.0190948472412221</v>
      </c>
      <c r="Z1434" s="154">
        <v>0.0145391102064554</v>
      </c>
      <c r="AA1434" s="154">
        <v>0.0221558376898183</v>
      </c>
      <c r="AB1434" s="155">
        <v>0.0122490643075876</v>
      </c>
      <c r="AC1434" s="156">
        <v>-0.00761672748336291</v>
      </c>
      <c r="AD1434" s="157">
        <v>23365</v>
      </c>
      <c r="AE1434" s="158">
        <v>448</v>
      </c>
      <c r="AF1434" s="158">
        <v>0</v>
      </c>
      <c r="AG1434" s="158">
        <v>25903</v>
      </c>
      <c r="AH1434" s="158">
        <v>488</v>
      </c>
      <c r="AI1434" s="158">
        <v>0</v>
      </c>
      <c r="AJ1434" s="155">
        <v>0.0191739781724802</v>
      </c>
      <c r="AK1434" s="155">
        <v>0.0188395166583021</v>
      </c>
      <c r="AL1434" s="156">
        <v>0.000334461514178076</v>
      </c>
    </row>
    <row r="1435" spans="1:38">
      <c r="A1435" s="166" t="s">
        <v>1085</v>
      </c>
      <c r="B1435" s="167" t="s">
        <v>1840</v>
      </c>
      <c r="C1435" s="167" t="s">
        <v>1260</v>
      </c>
      <c r="D1435" s="150">
        <v>8685</v>
      </c>
      <c r="E1435" s="150">
        <v>294</v>
      </c>
      <c r="F1435" s="150">
        <v>117</v>
      </c>
      <c r="G1435" s="150">
        <v>1</v>
      </c>
      <c r="H1435" s="150">
        <v>0</v>
      </c>
      <c r="I1435" s="151">
        <v>10438</v>
      </c>
      <c r="J1435" s="151">
        <v>294</v>
      </c>
      <c r="K1435" s="151">
        <v>294</v>
      </c>
      <c r="L1435" s="151">
        <v>2</v>
      </c>
      <c r="M1435" s="151">
        <v>0</v>
      </c>
      <c r="N1435" s="151">
        <v>6647</v>
      </c>
      <c r="O1435" s="151">
        <v>183</v>
      </c>
      <c r="P1435" s="151">
        <v>183</v>
      </c>
      <c r="Q1435" s="151">
        <v>9</v>
      </c>
      <c r="R1435" s="151">
        <v>0</v>
      </c>
      <c r="S1435" s="152">
        <v>0.015</v>
      </c>
      <c r="T1435" s="153">
        <v>215913</v>
      </c>
      <c r="U1435" s="153">
        <v>5938</v>
      </c>
      <c r="V1435" s="153">
        <v>5761</v>
      </c>
      <c r="W1435" s="153">
        <v>1</v>
      </c>
      <c r="X1435" s="151">
        <v>4980</v>
      </c>
      <c r="Y1435" s="154">
        <v>0.027497186366731</v>
      </c>
      <c r="Z1435" s="154">
        <v>0.0338514680483592</v>
      </c>
      <c r="AA1435" s="154">
        <v>0.0281663153860893</v>
      </c>
      <c r="AB1435" s="155">
        <v>0.0275312170904167</v>
      </c>
      <c r="AC1435" s="156">
        <v>0.00568515266226995</v>
      </c>
      <c r="AD1435" s="157">
        <v>57192</v>
      </c>
      <c r="AE1435" s="158">
        <v>1682</v>
      </c>
      <c r="AF1435" s="158">
        <v>0</v>
      </c>
      <c r="AG1435" s="158">
        <v>64091</v>
      </c>
      <c r="AH1435" s="158">
        <v>1743</v>
      </c>
      <c r="AI1435" s="158">
        <v>0</v>
      </c>
      <c r="AJ1435" s="155">
        <v>0.0294097076514198</v>
      </c>
      <c r="AK1435" s="155">
        <v>0.0271957061053814</v>
      </c>
      <c r="AL1435" s="156">
        <v>0.00221400154603837</v>
      </c>
    </row>
    <row r="1436" spans="1:38">
      <c r="A1436" s="166" t="s">
        <v>1085</v>
      </c>
      <c r="B1436" s="167" t="s">
        <v>1840</v>
      </c>
      <c r="C1436" s="167" t="s">
        <v>1261</v>
      </c>
      <c r="D1436" s="150">
        <v>0</v>
      </c>
      <c r="E1436" s="150">
        <v>0</v>
      </c>
      <c r="F1436" s="150">
        <v>0</v>
      </c>
      <c r="G1436" s="150">
        <v>0</v>
      </c>
      <c r="H1436" s="150">
        <v>0</v>
      </c>
      <c r="I1436" s="151">
        <v>0</v>
      </c>
      <c r="J1436" s="151">
        <v>0</v>
      </c>
      <c r="K1436" s="151">
        <v>0</v>
      </c>
      <c r="L1436" s="151">
        <v>0</v>
      </c>
      <c r="M1436" s="151">
        <v>0</v>
      </c>
      <c r="N1436" s="151">
        <v>0</v>
      </c>
      <c r="O1436" s="151">
        <v>0</v>
      </c>
      <c r="P1436" s="151">
        <v>0</v>
      </c>
      <c r="Q1436" s="151">
        <v>0</v>
      </c>
      <c r="R1436" s="151">
        <v>0</v>
      </c>
      <c r="S1436" s="152">
        <v>0.015</v>
      </c>
      <c r="T1436" s="153">
        <v>0</v>
      </c>
      <c r="U1436" s="153">
        <v>0</v>
      </c>
      <c r="V1436" s="153">
        <v>0</v>
      </c>
      <c r="W1436" s="153">
        <v>0</v>
      </c>
      <c r="X1436" s="151">
        <v>0</v>
      </c>
      <c r="Y1436" s="154">
        <v>0</v>
      </c>
      <c r="Z1436" s="154">
        <v>0</v>
      </c>
      <c r="AA1436" s="154">
        <v>0</v>
      </c>
      <c r="AB1436" s="155">
        <v>0</v>
      </c>
      <c r="AC1436" s="156">
        <v>0</v>
      </c>
      <c r="AD1436" s="157">
        <v>0</v>
      </c>
      <c r="AE1436" s="158">
        <v>0</v>
      </c>
      <c r="AF1436" s="158">
        <v>0</v>
      </c>
      <c r="AG1436" s="158">
        <v>0</v>
      </c>
      <c r="AH1436" s="158">
        <v>0</v>
      </c>
      <c r="AI1436" s="158">
        <v>0</v>
      </c>
      <c r="AJ1436" s="155">
        <v>0</v>
      </c>
      <c r="AK1436" s="155">
        <v>0</v>
      </c>
      <c r="AL1436" s="156">
        <v>0</v>
      </c>
    </row>
    <row r="1437" spans="1:38">
      <c r="A1437" s="166" t="s">
        <v>1085</v>
      </c>
      <c r="B1437" s="167" t="s">
        <v>1840</v>
      </c>
      <c r="C1437" s="167" t="s">
        <v>1262</v>
      </c>
      <c r="D1437" s="150">
        <v>3927</v>
      </c>
      <c r="E1437" s="150">
        <v>113</v>
      </c>
      <c r="F1437" s="150">
        <v>74</v>
      </c>
      <c r="G1437" s="150">
        <v>2</v>
      </c>
      <c r="H1437" s="150">
        <v>0</v>
      </c>
      <c r="I1437" s="151">
        <v>4852</v>
      </c>
      <c r="J1437" s="151">
        <v>130</v>
      </c>
      <c r="K1437" s="151">
        <v>130</v>
      </c>
      <c r="L1437" s="151">
        <v>5</v>
      </c>
      <c r="M1437" s="151">
        <v>0</v>
      </c>
      <c r="N1437" s="151">
        <v>3096</v>
      </c>
      <c r="O1437" s="151">
        <v>117</v>
      </c>
      <c r="P1437" s="151">
        <v>117</v>
      </c>
      <c r="Q1437" s="151">
        <v>42</v>
      </c>
      <c r="R1437" s="151">
        <v>0</v>
      </c>
      <c r="S1437" s="152">
        <v>0.015</v>
      </c>
      <c r="T1437" s="153">
        <v>106428</v>
      </c>
      <c r="U1437" s="153">
        <v>2737</v>
      </c>
      <c r="V1437" s="153">
        <v>2698</v>
      </c>
      <c r="W1437" s="153">
        <v>0</v>
      </c>
      <c r="X1437" s="151">
        <v>2390</v>
      </c>
      <c r="Y1437" s="154">
        <v>0.0257169166008945</v>
      </c>
      <c r="Z1437" s="154">
        <v>0.0287751464222052</v>
      </c>
      <c r="AA1437" s="154">
        <v>0.0267930750206101</v>
      </c>
      <c r="AB1437" s="155">
        <v>0.0377906976744186</v>
      </c>
      <c r="AC1437" s="156">
        <v>0.00198207140159519</v>
      </c>
      <c r="AD1437" s="157">
        <v>27994</v>
      </c>
      <c r="AE1437" s="158">
        <v>732</v>
      </c>
      <c r="AF1437" s="158">
        <v>0</v>
      </c>
      <c r="AG1437" s="158">
        <v>31987</v>
      </c>
      <c r="AH1437" s="158">
        <v>855</v>
      </c>
      <c r="AI1437" s="158">
        <v>0</v>
      </c>
      <c r="AJ1437" s="155">
        <v>0.0261484603843681</v>
      </c>
      <c r="AK1437" s="155">
        <v>0.0267296089036171</v>
      </c>
      <c r="AL1437" s="156">
        <v>-0.000581148519249015</v>
      </c>
    </row>
    <row r="1438" spans="1:38">
      <c r="A1438" s="166" t="s">
        <v>1085</v>
      </c>
      <c r="B1438" s="167" t="s">
        <v>1840</v>
      </c>
      <c r="C1438" s="167" t="s">
        <v>1263</v>
      </c>
      <c r="D1438" s="150">
        <v>0</v>
      </c>
      <c r="E1438" s="150">
        <v>0</v>
      </c>
      <c r="F1438" s="150">
        <v>0</v>
      </c>
      <c r="G1438" s="150">
        <v>0</v>
      </c>
      <c r="H1438" s="150">
        <v>0</v>
      </c>
      <c r="I1438" s="151">
        <v>0</v>
      </c>
      <c r="J1438" s="151">
        <v>1</v>
      </c>
      <c r="K1438" s="151">
        <v>1</v>
      </c>
      <c r="L1438" s="151">
        <v>1</v>
      </c>
      <c r="M1438" s="151">
        <v>0</v>
      </c>
      <c r="N1438" s="151">
        <v>0</v>
      </c>
      <c r="O1438" s="151">
        <v>0</v>
      </c>
      <c r="P1438" s="151">
        <v>0</v>
      </c>
      <c r="Q1438" s="151">
        <v>0</v>
      </c>
      <c r="R1438" s="151">
        <v>0</v>
      </c>
      <c r="S1438" s="152">
        <v>0.015</v>
      </c>
      <c r="T1438" s="153">
        <v>0</v>
      </c>
      <c r="U1438" s="153">
        <v>19</v>
      </c>
      <c r="V1438" s="153">
        <v>19</v>
      </c>
      <c r="W1438" s="153">
        <v>0</v>
      </c>
      <c r="X1438" s="151">
        <v>19</v>
      </c>
      <c r="Y1438" s="154">
        <v>0</v>
      </c>
      <c r="Z1438" s="154">
        <v>0</v>
      </c>
      <c r="AA1438" s="154">
        <v>0</v>
      </c>
      <c r="AB1438" s="155">
        <v>0</v>
      </c>
      <c r="AC1438" s="156">
        <v>0</v>
      </c>
      <c r="AD1438" s="157">
        <v>0</v>
      </c>
      <c r="AE1438" s="158">
        <v>1</v>
      </c>
      <c r="AF1438" s="158">
        <v>0</v>
      </c>
      <c r="AG1438" s="158">
        <v>0</v>
      </c>
      <c r="AH1438" s="158">
        <v>5</v>
      </c>
      <c r="AI1438" s="158">
        <v>0</v>
      </c>
      <c r="AJ1438" s="155">
        <v>0</v>
      </c>
      <c r="AK1438" s="155">
        <v>0</v>
      </c>
      <c r="AL1438" s="156">
        <v>0</v>
      </c>
    </row>
    <row r="1439" spans="1:38">
      <c r="A1439" s="166" t="s">
        <v>1085</v>
      </c>
      <c r="B1439" s="167" t="s">
        <v>1840</v>
      </c>
      <c r="C1439" s="167" t="s">
        <v>1264</v>
      </c>
      <c r="D1439" s="150">
        <v>7453</v>
      </c>
      <c r="E1439" s="150">
        <v>371</v>
      </c>
      <c r="F1439" s="150">
        <v>181</v>
      </c>
      <c r="G1439" s="150">
        <v>1</v>
      </c>
      <c r="H1439" s="150">
        <v>0</v>
      </c>
      <c r="I1439" s="151">
        <v>8715</v>
      </c>
      <c r="J1439" s="151">
        <v>422</v>
      </c>
      <c r="K1439" s="151">
        <v>421</v>
      </c>
      <c r="L1439" s="151">
        <v>13</v>
      </c>
      <c r="M1439" s="151">
        <v>0</v>
      </c>
      <c r="N1439" s="151">
        <v>5765</v>
      </c>
      <c r="O1439" s="151">
        <v>284</v>
      </c>
      <c r="P1439" s="151">
        <v>283</v>
      </c>
      <c r="Q1439" s="151">
        <v>67</v>
      </c>
      <c r="R1439" s="151">
        <v>0</v>
      </c>
      <c r="S1439" s="152">
        <v>0.015</v>
      </c>
      <c r="T1439" s="153">
        <v>188696</v>
      </c>
      <c r="U1439" s="153">
        <v>8224</v>
      </c>
      <c r="V1439" s="153">
        <v>8031</v>
      </c>
      <c r="W1439" s="153">
        <v>4</v>
      </c>
      <c r="X1439" s="151">
        <v>6690</v>
      </c>
      <c r="Y1439" s="154">
        <v>0.0435621316827066</v>
      </c>
      <c r="Z1439" s="154">
        <v>0.0497786126392057</v>
      </c>
      <c r="AA1439" s="154">
        <v>0.0484222604704532</v>
      </c>
      <c r="AB1439" s="155">
        <v>0.0492627927146574</v>
      </c>
      <c r="AC1439" s="156">
        <v>0.00135635216875245</v>
      </c>
      <c r="AD1439" s="157">
        <v>50393</v>
      </c>
      <c r="AE1439" s="158">
        <v>2347</v>
      </c>
      <c r="AF1439" s="158">
        <v>1</v>
      </c>
      <c r="AG1439" s="158">
        <v>57171</v>
      </c>
      <c r="AH1439" s="158">
        <v>2455</v>
      </c>
      <c r="AI1439" s="158">
        <v>0</v>
      </c>
      <c r="AJ1439" s="155">
        <v>0.046554084892743</v>
      </c>
      <c r="AK1439" s="155">
        <v>0.0429413513844432</v>
      </c>
      <c r="AL1439" s="156">
        <v>0.00361273350829988</v>
      </c>
    </row>
    <row r="1440" spans="1:38">
      <c r="A1440" s="166" t="s">
        <v>1085</v>
      </c>
      <c r="B1440" s="167" t="s">
        <v>1840</v>
      </c>
      <c r="C1440" s="167" t="s">
        <v>1265</v>
      </c>
      <c r="D1440" s="150">
        <v>4555</v>
      </c>
      <c r="E1440" s="150">
        <v>82</v>
      </c>
      <c r="F1440" s="150">
        <v>64</v>
      </c>
      <c r="G1440" s="150">
        <v>2</v>
      </c>
      <c r="H1440" s="150">
        <v>0</v>
      </c>
      <c r="I1440" s="151">
        <v>5213</v>
      </c>
      <c r="J1440" s="151">
        <v>90</v>
      </c>
      <c r="K1440" s="151">
        <v>90</v>
      </c>
      <c r="L1440" s="151">
        <v>4</v>
      </c>
      <c r="M1440" s="151">
        <v>0</v>
      </c>
      <c r="N1440" s="151">
        <v>3571</v>
      </c>
      <c r="O1440" s="151">
        <v>71</v>
      </c>
      <c r="P1440" s="151">
        <v>70</v>
      </c>
      <c r="Q1440" s="151">
        <v>40</v>
      </c>
      <c r="R1440" s="151">
        <v>0</v>
      </c>
      <c r="S1440" s="152">
        <v>0.015</v>
      </c>
      <c r="T1440" s="153">
        <v>117176</v>
      </c>
      <c r="U1440" s="153">
        <v>2199</v>
      </c>
      <c r="V1440" s="153">
        <v>2179</v>
      </c>
      <c r="W1440" s="153">
        <v>3</v>
      </c>
      <c r="X1440" s="151">
        <v>1970</v>
      </c>
      <c r="Y1440" s="154">
        <v>0.018741039120639</v>
      </c>
      <c r="Z1440" s="154">
        <v>0.0180021953896817</v>
      </c>
      <c r="AA1440" s="154">
        <v>0.0172645309802417</v>
      </c>
      <c r="AB1440" s="155">
        <v>0.0198823858863064</v>
      </c>
      <c r="AC1440" s="156">
        <v>0.000737664409439964</v>
      </c>
      <c r="AD1440" s="157">
        <v>31081</v>
      </c>
      <c r="AE1440" s="158">
        <v>577</v>
      </c>
      <c r="AF1440" s="158">
        <v>0</v>
      </c>
      <c r="AG1440" s="158">
        <v>35047</v>
      </c>
      <c r="AH1440" s="158">
        <v>669</v>
      </c>
      <c r="AI1440" s="158">
        <v>1</v>
      </c>
      <c r="AJ1440" s="155">
        <v>0.0185643962549468</v>
      </c>
      <c r="AK1440" s="155">
        <v>0.019060119268411</v>
      </c>
      <c r="AL1440" s="156">
        <v>-0.00049572301346424</v>
      </c>
    </row>
    <row r="1441" spans="1:38">
      <c r="A1441" s="166" t="s">
        <v>1085</v>
      </c>
      <c r="B1441" s="167" t="s">
        <v>1840</v>
      </c>
      <c r="C1441" s="167" t="s">
        <v>1266</v>
      </c>
      <c r="D1441" s="150">
        <v>571</v>
      </c>
      <c r="E1441" s="150">
        <v>2</v>
      </c>
      <c r="F1441" s="150">
        <v>2</v>
      </c>
      <c r="G1441" s="150">
        <v>2</v>
      </c>
      <c r="H1441" s="150">
        <v>0</v>
      </c>
      <c r="I1441" s="151">
        <v>378</v>
      </c>
      <c r="J1441" s="151">
        <v>13</v>
      </c>
      <c r="K1441" s="151">
        <v>13</v>
      </c>
      <c r="L1441" s="151">
        <v>12</v>
      </c>
      <c r="M1441" s="151">
        <v>0</v>
      </c>
      <c r="N1441" s="151">
        <v>589</v>
      </c>
      <c r="O1441" s="151">
        <v>10</v>
      </c>
      <c r="P1441" s="151">
        <v>10</v>
      </c>
      <c r="Q1441" s="151">
        <v>10</v>
      </c>
      <c r="R1441" s="151">
        <v>0</v>
      </c>
      <c r="S1441" s="152">
        <v>0.015</v>
      </c>
      <c r="T1441" s="153">
        <v>12109</v>
      </c>
      <c r="U1441" s="153">
        <v>244</v>
      </c>
      <c r="V1441" s="153">
        <v>244</v>
      </c>
      <c r="W1441" s="153">
        <v>0</v>
      </c>
      <c r="X1441" s="151">
        <v>243</v>
      </c>
      <c r="Y1441" s="154">
        <v>0.0201503014286894</v>
      </c>
      <c r="Z1441" s="154">
        <v>0.00350262697022767</v>
      </c>
      <c r="AA1441" s="154">
        <v>0.0343915343915344</v>
      </c>
      <c r="AB1441" s="155">
        <v>0.0169779286926995</v>
      </c>
      <c r="AC1441" s="156">
        <v>-0.0308889074213067</v>
      </c>
      <c r="AD1441" s="157">
        <v>3441</v>
      </c>
      <c r="AE1441" s="158">
        <v>59</v>
      </c>
      <c r="AF1441" s="158">
        <v>0</v>
      </c>
      <c r="AG1441" s="158">
        <v>3231</v>
      </c>
      <c r="AH1441" s="158">
        <v>45</v>
      </c>
      <c r="AI1441" s="158">
        <v>0</v>
      </c>
      <c r="AJ1441" s="155">
        <v>0.017146178436501</v>
      </c>
      <c r="AK1441" s="155">
        <v>0.0139275766016713</v>
      </c>
      <c r="AL1441" s="156">
        <v>0.00321860183482971</v>
      </c>
    </row>
    <row r="1442" spans="1:38">
      <c r="A1442" s="166" t="s">
        <v>1085</v>
      </c>
      <c r="B1442" s="167" t="s">
        <v>1842</v>
      </c>
      <c r="C1442" s="167" t="s">
        <v>1267</v>
      </c>
      <c r="D1442" s="150">
        <v>7062</v>
      </c>
      <c r="E1442" s="150">
        <v>141</v>
      </c>
      <c r="F1442" s="150">
        <v>108</v>
      </c>
      <c r="G1442" s="150">
        <v>0</v>
      </c>
      <c r="H1442" s="150">
        <v>0</v>
      </c>
      <c r="I1442" s="151">
        <v>8085</v>
      </c>
      <c r="J1442" s="151">
        <v>150</v>
      </c>
      <c r="K1442" s="151">
        <v>150</v>
      </c>
      <c r="L1442" s="151">
        <v>0</v>
      </c>
      <c r="M1442" s="151">
        <v>0</v>
      </c>
      <c r="N1442" s="151">
        <v>5761</v>
      </c>
      <c r="O1442" s="151">
        <v>124</v>
      </c>
      <c r="P1442" s="151">
        <v>124</v>
      </c>
      <c r="Q1442" s="151">
        <v>49</v>
      </c>
      <c r="R1442" s="151">
        <v>0</v>
      </c>
      <c r="S1442" s="152">
        <v>0.015</v>
      </c>
      <c r="T1442" s="153">
        <v>183441</v>
      </c>
      <c r="U1442" s="153">
        <v>3884</v>
      </c>
      <c r="V1442" s="153">
        <v>3851</v>
      </c>
      <c r="W1442" s="153">
        <v>2</v>
      </c>
      <c r="X1442" s="151">
        <v>3466</v>
      </c>
      <c r="Y1442" s="154">
        <v>0.0211621175200746</v>
      </c>
      <c r="Z1442" s="154">
        <v>0.0199660152931181</v>
      </c>
      <c r="AA1442" s="154">
        <v>0.0185528756957328</v>
      </c>
      <c r="AB1442" s="155">
        <v>0.0215240409651102</v>
      </c>
      <c r="AC1442" s="156">
        <v>0.00141313959738526</v>
      </c>
      <c r="AD1442" s="157">
        <v>50170</v>
      </c>
      <c r="AE1442" s="158">
        <v>1089</v>
      </c>
      <c r="AF1442" s="158">
        <v>0</v>
      </c>
      <c r="AG1442" s="158">
        <v>54255</v>
      </c>
      <c r="AH1442" s="158">
        <v>1189</v>
      </c>
      <c r="AI1442" s="158">
        <v>1</v>
      </c>
      <c r="AJ1442" s="155">
        <v>0.0217061989236596</v>
      </c>
      <c r="AK1442" s="155">
        <v>0.0218965993917611</v>
      </c>
      <c r="AL1442" s="156">
        <v>-0.000190400468101572</v>
      </c>
    </row>
    <row r="1443" spans="1:38">
      <c r="A1443" s="166" t="s">
        <v>1085</v>
      </c>
      <c r="B1443" s="167" t="s">
        <v>1841</v>
      </c>
      <c r="C1443" s="167" t="s">
        <v>1268</v>
      </c>
      <c r="D1443" s="150">
        <v>0</v>
      </c>
      <c r="E1443" s="150">
        <v>0</v>
      </c>
      <c r="F1443" s="150">
        <v>0</v>
      </c>
      <c r="G1443" s="150">
        <v>0</v>
      </c>
      <c r="H1443" s="150">
        <v>0</v>
      </c>
      <c r="I1443" s="151">
        <v>0</v>
      </c>
      <c r="J1443" s="151">
        <v>0</v>
      </c>
      <c r="K1443" s="151">
        <v>0</v>
      </c>
      <c r="L1443" s="151">
        <v>0</v>
      </c>
      <c r="M1443" s="151">
        <v>0</v>
      </c>
      <c r="N1443" s="151">
        <v>0</v>
      </c>
      <c r="O1443" s="151">
        <v>0</v>
      </c>
      <c r="P1443" s="151">
        <v>0</v>
      </c>
      <c r="Q1443" s="151">
        <v>0</v>
      </c>
      <c r="R1443" s="151">
        <v>0</v>
      </c>
      <c r="S1443" s="152">
        <v>0.015</v>
      </c>
      <c r="T1443" s="153">
        <v>0</v>
      </c>
      <c r="U1443" s="153">
        <v>0</v>
      </c>
      <c r="V1443" s="153">
        <v>0</v>
      </c>
      <c r="W1443" s="153">
        <v>0</v>
      </c>
      <c r="X1443" s="151">
        <v>0</v>
      </c>
      <c r="Y1443" s="154">
        <v>0</v>
      </c>
      <c r="Z1443" s="154">
        <v>0</v>
      </c>
      <c r="AA1443" s="154">
        <v>0</v>
      </c>
      <c r="AB1443" s="155">
        <v>0</v>
      </c>
      <c r="AC1443" s="156">
        <v>0</v>
      </c>
      <c r="AD1443" s="157">
        <v>0</v>
      </c>
      <c r="AE1443" s="158">
        <v>0</v>
      </c>
      <c r="AF1443" s="158">
        <v>0</v>
      </c>
      <c r="AG1443" s="158">
        <v>0</v>
      </c>
      <c r="AH1443" s="158">
        <v>0</v>
      </c>
      <c r="AI1443" s="158">
        <v>0</v>
      </c>
      <c r="AJ1443" s="155">
        <v>0</v>
      </c>
      <c r="AK1443" s="155">
        <v>0</v>
      </c>
      <c r="AL1443" s="156">
        <v>0</v>
      </c>
    </row>
    <row r="1444" spans="1:38">
      <c r="A1444" s="166" t="s">
        <v>1085</v>
      </c>
      <c r="B1444" s="167" t="s">
        <v>1841</v>
      </c>
      <c r="C1444" s="167" t="s">
        <v>1269</v>
      </c>
      <c r="D1444" s="150">
        <v>0</v>
      </c>
      <c r="E1444" s="150">
        <v>2</v>
      </c>
      <c r="F1444" s="150">
        <v>2</v>
      </c>
      <c r="G1444" s="150">
        <v>2</v>
      </c>
      <c r="H1444" s="150">
        <v>0</v>
      </c>
      <c r="I1444" s="151">
        <v>0</v>
      </c>
      <c r="J1444" s="151">
        <v>5</v>
      </c>
      <c r="K1444" s="151">
        <v>5</v>
      </c>
      <c r="L1444" s="151">
        <v>4</v>
      </c>
      <c r="M1444" s="151">
        <v>0</v>
      </c>
      <c r="N1444" s="151">
        <v>1</v>
      </c>
      <c r="O1444" s="151">
        <v>6</v>
      </c>
      <c r="P1444" s="151">
        <v>6</v>
      </c>
      <c r="Q1444" s="151">
        <v>6</v>
      </c>
      <c r="R1444" s="151">
        <v>0</v>
      </c>
      <c r="S1444" s="152">
        <v>0.015</v>
      </c>
      <c r="T1444" s="153">
        <v>1</v>
      </c>
      <c r="U1444" s="153">
        <v>181</v>
      </c>
      <c r="V1444" s="153">
        <v>180</v>
      </c>
      <c r="W1444" s="153">
        <v>0</v>
      </c>
      <c r="X1444" s="151">
        <v>179</v>
      </c>
      <c r="Y1444" s="154">
        <v>181</v>
      </c>
      <c r="Z1444" s="154">
        <v>0</v>
      </c>
      <c r="AA1444" s="154">
        <v>0</v>
      </c>
      <c r="AB1444" s="155">
        <v>6</v>
      </c>
      <c r="AC1444" s="156">
        <v>0</v>
      </c>
      <c r="AD1444" s="157">
        <v>1</v>
      </c>
      <c r="AE1444" s="158">
        <v>31</v>
      </c>
      <c r="AF1444" s="158">
        <v>0</v>
      </c>
      <c r="AG1444" s="158">
        <v>0</v>
      </c>
      <c r="AH1444" s="158">
        <v>36</v>
      </c>
      <c r="AI1444" s="158">
        <v>0</v>
      </c>
      <c r="AJ1444" s="155">
        <v>31</v>
      </c>
      <c r="AK1444" s="155">
        <v>0</v>
      </c>
      <c r="AL1444" s="156">
        <v>31</v>
      </c>
    </row>
    <row r="1445" spans="1:38">
      <c r="A1445" s="166" t="s">
        <v>1085</v>
      </c>
      <c r="B1445" s="167" t="s">
        <v>1841</v>
      </c>
      <c r="C1445" s="167" t="s">
        <v>1270</v>
      </c>
      <c r="D1445" s="150">
        <v>0</v>
      </c>
      <c r="E1445" s="150">
        <v>0</v>
      </c>
      <c r="F1445" s="150">
        <v>0</v>
      </c>
      <c r="G1445" s="150">
        <v>0</v>
      </c>
      <c r="H1445" s="150">
        <v>0</v>
      </c>
      <c r="I1445" s="151">
        <v>0</v>
      </c>
      <c r="J1445" s="151">
        <v>2</v>
      </c>
      <c r="K1445" s="151">
        <v>2</v>
      </c>
      <c r="L1445" s="151">
        <v>2</v>
      </c>
      <c r="M1445" s="151">
        <v>0</v>
      </c>
      <c r="N1445" s="151">
        <v>0</v>
      </c>
      <c r="O1445" s="151">
        <v>0</v>
      </c>
      <c r="P1445" s="151">
        <v>0</v>
      </c>
      <c r="Q1445" s="151">
        <v>0</v>
      </c>
      <c r="R1445" s="151">
        <v>0</v>
      </c>
      <c r="S1445" s="152">
        <v>0.015</v>
      </c>
      <c r="T1445" s="153">
        <v>0</v>
      </c>
      <c r="U1445" s="153">
        <v>81</v>
      </c>
      <c r="V1445" s="153">
        <v>81</v>
      </c>
      <c r="W1445" s="153">
        <v>0</v>
      </c>
      <c r="X1445" s="151">
        <v>81</v>
      </c>
      <c r="Y1445" s="154">
        <v>0</v>
      </c>
      <c r="Z1445" s="154">
        <v>0</v>
      </c>
      <c r="AA1445" s="154">
        <v>0</v>
      </c>
      <c r="AB1445" s="155">
        <v>0</v>
      </c>
      <c r="AC1445" s="156">
        <v>0</v>
      </c>
      <c r="AD1445" s="157">
        <v>0</v>
      </c>
      <c r="AE1445" s="158">
        <v>9</v>
      </c>
      <c r="AF1445" s="158">
        <v>0</v>
      </c>
      <c r="AG1445" s="158">
        <v>0</v>
      </c>
      <c r="AH1445" s="158">
        <v>35</v>
      </c>
      <c r="AI1445" s="158">
        <v>0</v>
      </c>
      <c r="AJ1445" s="155">
        <v>0</v>
      </c>
      <c r="AK1445" s="155">
        <v>0</v>
      </c>
      <c r="AL1445" s="156">
        <v>0</v>
      </c>
    </row>
    <row r="1446" spans="1:38">
      <c r="A1446" s="166" t="s">
        <v>1085</v>
      </c>
      <c r="B1446" s="167" t="s">
        <v>1841</v>
      </c>
      <c r="C1446" s="167" t="s">
        <v>1271</v>
      </c>
      <c r="D1446" s="150">
        <v>8959</v>
      </c>
      <c r="E1446" s="150">
        <v>195</v>
      </c>
      <c r="F1446" s="150">
        <v>125</v>
      </c>
      <c r="G1446" s="150">
        <v>0</v>
      </c>
      <c r="H1446" s="150">
        <v>0</v>
      </c>
      <c r="I1446" s="151">
        <v>10977</v>
      </c>
      <c r="J1446" s="151">
        <v>237</v>
      </c>
      <c r="K1446" s="151">
        <v>237</v>
      </c>
      <c r="L1446" s="151">
        <v>20</v>
      </c>
      <c r="M1446" s="151">
        <v>0</v>
      </c>
      <c r="N1446" s="151">
        <v>6941</v>
      </c>
      <c r="O1446" s="151">
        <v>125</v>
      </c>
      <c r="P1446" s="151">
        <v>125</v>
      </c>
      <c r="Q1446" s="151">
        <v>35</v>
      </c>
      <c r="R1446" s="151">
        <v>0</v>
      </c>
      <c r="S1446" s="152">
        <v>0.015</v>
      </c>
      <c r="T1446" s="153">
        <v>232942</v>
      </c>
      <c r="U1446" s="153">
        <v>5135</v>
      </c>
      <c r="V1446" s="153">
        <v>5063</v>
      </c>
      <c r="W1446" s="153">
        <v>2</v>
      </c>
      <c r="X1446" s="151">
        <v>4478</v>
      </c>
      <c r="Y1446" s="154">
        <v>0.0220355281572237</v>
      </c>
      <c r="Z1446" s="154">
        <v>0.021765822078357</v>
      </c>
      <c r="AA1446" s="154">
        <v>0.0215905985241869</v>
      </c>
      <c r="AB1446" s="155">
        <v>0.0180089324304855</v>
      </c>
      <c r="AC1446" s="156">
        <v>0.000175223554170024</v>
      </c>
      <c r="AD1446" s="157">
        <v>61353</v>
      </c>
      <c r="AE1446" s="158">
        <v>1419</v>
      </c>
      <c r="AF1446" s="158">
        <v>0</v>
      </c>
      <c r="AG1446" s="158">
        <v>69468</v>
      </c>
      <c r="AH1446" s="158">
        <v>1411</v>
      </c>
      <c r="AI1446" s="158">
        <v>0</v>
      </c>
      <c r="AJ1446" s="155">
        <v>0.023128453376363</v>
      </c>
      <c r="AK1446" s="155">
        <v>0.0203115103356941</v>
      </c>
      <c r="AL1446" s="156">
        <v>0.00281694304066888</v>
      </c>
    </row>
    <row r="1447" spans="1:38">
      <c r="A1447" s="166" t="s">
        <v>1085</v>
      </c>
      <c r="B1447" s="167" t="s">
        <v>1841</v>
      </c>
      <c r="C1447" s="167" t="s">
        <v>1272</v>
      </c>
      <c r="D1447" s="150">
        <v>0</v>
      </c>
      <c r="E1447" s="150">
        <v>2</v>
      </c>
      <c r="F1447" s="150">
        <v>2</v>
      </c>
      <c r="G1447" s="150">
        <v>2</v>
      </c>
      <c r="H1447" s="150">
        <v>0</v>
      </c>
      <c r="I1447" s="151">
        <v>0</v>
      </c>
      <c r="J1447" s="151">
        <v>5</v>
      </c>
      <c r="K1447" s="151">
        <v>5</v>
      </c>
      <c r="L1447" s="151">
        <v>5</v>
      </c>
      <c r="M1447" s="151">
        <v>0</v>
      </c>
      <c r="N1447" s="151">
        <v>0</v>
      </c>
      <c r="O1447" s="151">
        <v>9</v>
      </c>
      <c r="P1447" s="151">
        <v>9</v>
      </c>
      <c r="Q1447" s="151">
        <v>9</v>
      </c>
      <c r="R1447" s="151">
        <v>0</v>
      </c>
      <c r="S1447" s="152">
        <v>0.015</v>
      </c>
      <c r="T1447" s="153">
        <v>0</v>
      </c>
      <c r="U1447" s="153">
        <v>55</v>
      </c>
      <c r="V1447" s="153">
        <v>55</v>
      </c>
      <c r="W1447" s="153">
        <v>0</v>
      </c>
      <c r="X1447" s="151">
        <v>55</v>
      </c>
      <c r="Y1447" s="154">
        <v>0</v>
      </c>
      <c r="Z1447" s="154">
        <v>0</v>
      </c>
      <c r="AA1447" s="154">
        <v>0</v>
      </c>
      <c r="AB1447" s="155">
        <v>0</v>
      </c>
      <c r="AC1447" s="156">
        <v>0</v>
      </c>
      <c r="AD1447" s="157">
        <v>0</v>
      </c>
      <c r="AE1447" s="158">
        <v>20</v>
      </c>
      <c r="AF1447" s="158">
        <v>0</v>
      </c>
      <c r="AG1447" s="158">
        <v>0</v>
      </c>
      <c r="AH1447" s="158">
        <v>13</v>
      </c>
      <c r="AI1447" s="158">
        <v>0</v>
      </c>
      <c r="AJ1447" s="155">
        <v>0</v>
      </c>
      <c r="AK1447" s="155">
        <v>0</v>
      </c>
      <c r="AL1447" s="156">
        <v>0</v>
      </c>
    </row>
    <row r="1448" spans="1:38">
      <c r="A1448" s="166" t="s">
        <v>1085</v>
      </c>
      <c r="B1448" s="167" t="s">
        <v>1842</v>
      </c>
      <c r="C1448" s="167" t="s">
        <v>1273</v>
      </c>
      <c r="D1448" s="150">
        <v>5069</v>
      </c>
      <c r="E1448" s="150">
        <v>262</v>
      </c>
      <c r="F1448" s="150">
        <v>215</v>
      </c>
      <c r="G1448" s="150">
        <v>14</v>
      </c>
      <c r="H1448" s="150">
        <v>0</v>
      </c>
      <c r="I1448" s="151">
        <v>5543</v>
      </c>
      <c r="J1448" s="151">
        <v>231</v>
      </c>
      <c r="K1448" s="151">
        <v>231</v>
      </c>
      <c r="L1448" s="151">
        <v>11</v>
      </c>
      <c r="M1448" s="151">
        <v>0</v>
      </c>
      <c r="N1448" s="151">
        <v>3800</v>
      </c>
      <c r="O1448" s="151">
        <v>155</v>
      </c>
      <c r="P1448" s="151">
        <v>155</v>
      </c>
      <c r="Q1448" s="151">
        <v>75</v>
      </c>
      <c r="R1448" s="151">
        <v>0</v>
      </c>
      <c r="S1448" s="152">
        <v>0.015</v>
      </c>
      <c r="T1448" s="153">
        <v>123025</v>
      </c>
      <c r="U1448" s="153">
        <v>5032</v>
      </c>
      <c r="V1448" s="153">
        <v>4982</v>
      </c>
      <c r="W1448" s="153">
        <v>2</v>
      </c>
      <c r="X1448" s="151">
        <v>4416</v>
      </c>
      <c r="Y1448" s="154">
        <v>0.0408859987807356</v>
      </c>
      <c r="Z1448" s="154">
        <v>0.0516867232195699</v>
      </c>
      <c r="AA1448" s="154">
        <v>0.0416741836550604</v>
      </c>
      <c r="AB1448" s="155">
        <v>0.0407894736842105</v>
      </c>
      <c r="AC1448" s="156">
        <v>0.0100125395645095</v>
      </c>
      <c r="AD1448" s="157">
        <v>33797</v>
      </c>
      <c r="AE1448" s="158">
        <v>1396</v>
      </c>
      <c r="AF1448" s="158">
        <v>0</v>
      </c>
      <c r="AG1448" s="158">
        <v>37399</v>
      </c>
      <c r="AH1448" s="158">
        <v>1501</v>
      </c>
      <c r="AI1448" s="158">
        <v>0</v>
      </c>
      <c r="AJ1448" s="155">
        <v>0.041305441311359</v>
      </c>
      <c r="AK1448" s="155">
        <v>0.0401347629615765</v>
      </c>
      <c r="AL1448" s="156">
        <v>0.00117067834978249</v>
      </c>
    </row>
    <row r="1449" spans="1:38">
      <c r="A1449" s="166" t="s">
        <v>1085</v>
      </c>
      <c r="B1449" s="167" t="s">
        <v>1842</v>
      </c>
      <c r="C1449" s="167" t="s">
        <v>1274</v>
      </c>
      <c r="D1449" s="150">
        <v>5974</v>
      </c>
      <c r="E1449" s="150">
        <v>164</v>
      </c>
      <c r="F1449" s="150">
        <v>103</v>
      </c>
      <c r="G1449" s="150">
        <v>2</v>
      </c>
      <c r="H1449" s="150">
        <v>0</v>
      </c>
      <c r="I1449" s="151">
        <v>7040</v>
      </c>
      <c r="J1449" s="151">
        <v>184</v>
      </c>
      <c r="K1449" s="151">
        <v>184</v>
      </c>
      <c r="L1449" s="151">
        <v>25</v>
      </c>
      <c r="M1449" s="151">
        <v>0</v>
      </c>
      <c r="N1449" s="151">
        <v>4545</v>
      </c>
      <c r="O1449" s="151">
        <v>114</v>
      </c>
      <c r="P1449" s="151">
        <v>114</v>
      </c>
      <c r="Q1449" s="151">
        <v>72</v>
      </c>
      <c r="R1449" s="151">
        <v>0</v>
      </c>
      <c r="S1449" s="152">
        <v>0.015</v>
      </c>
      <c r="T1449" s="153">
        <v>148143</v>
      </c>
      <c r="U1449" s="153">
        <v>3849</v>
      </c>
      <c r="V1449" s="153">
        <v>3788</v>
      </c>
      <c r="W1449" s="153">
        <v>0</v>
      </c>
      <c r="X1449" s="151">
        <v>3449</v>
      </c>
      <c r="Y1449" s="154">
        <v>0.025981652862437</v>
      </c>
      <c r="Z1449" s="154">
        <v>0.0274522932708403</v>
      </c>
      <c r="AA1449" s="154">
        <v>0.0261363636363636</v>
      </c>
      <c r="AB1449" s="155">
        <v>0.0250825082508251</v>
      </c>
      <c r="AC1449" s="156">
        <v>0.00131592963447667</v>
      </c>
      <c r="AD1449" s="157">
        <v>39828</v>
      </c>
      <c r="AE1449" s="158">
        <v>1019</v>
      </c>
      <c r="AF1449" s="158">
        <v>0</v>
      </c>
      <c r="AG1449" s="158">
        <v>43673</v>
      </c>
      <c r="AH1449" s="158">
        <v>1115</v>
      </c>
      <c r="AI1449" s="158">
        <v>0</v>
      </c>
      <c r="AJ1449" s="155">
        <v>0.0255850155669378</v>
      </c>
      <c r="AK1449" s="155">
        <v>0.0255306482265931</v>
      </c>
      <c r="AL1449" s="156">
        <v>5.43673403447416e-5</v>
      </c>
    </row>
    <row r="1450" spans="1:38">
      <c r="A1450" s="166" t="s">
        <v>1085</v>
      </c>
      <c r="B1450" s="167" t="s">
        <v>1842</v>
      </c>
      <c r="C1450" s="167" t="s">
        <v>1275</v>
      </c>
      <c r="D1450" s="150">
        <v>3129</v>
      </c>
      <c r="E1450" s="150">
        <v>45</v>
      </c>
      <c r="F1450" s="150">
        <v>36</v>
      </c>
      <c r="G1450" s="150">
        <v>1</v>
      </c>
      <c r="H1450" s="150">
        <v>0</v>
      </c>
      <c r="I1450" s="151">
        <v>3811</v>
      </c>
      <c r="J1450" s="151">
        <v>69</v>
      </c>
      <c r="K1450" s="151">
        <v>69</v>
      </c>
      <c r="L1450" s="151">
        <v>8</v>
      </c>
      <c r="M1450" s="151">
        <v>0</v>
      </c>
      <c r="N1450" s="151">
        <v>2562</v>
      </c>
      <c r="O1450" s="151">
        <v>52</v>
      </c>
      <c r="P1450" s="151">
        <v>51</v>
      </c>
      <c r="Q1450" s="151">
        <v>32</v>
      </c>
      <c r="R1450" s="151">
        <v>0</v>
      </c>
      <c r="S1450" s="152">
        <v>0.015</v>
      </c>
      <c r="T1450" s="153">
        <v>81869</v>
      </c>
      <c r="U1450" s="153">
        <v>1510</v>
      </c>
      <c r="V1450" s="153">
        <v>1496</v>
      </c>
      <c r="W1450" s="153">
        <v>2</v>
      </c>
      <c r="X1450" s="151">
        <v>1366</v>
      </c>
      <c r="Y1450" s="154">
        <v>0.0184196704491322</v>
      </c>
      <c r="Z1450" s="154">
        <v>0.0143815915627996</v>
      </c>
      <c r="AA1450" s="154">
        <v>0.0181054841249016</v>
      </c>
      <c r="AB1450" s="155">
        <v>0.0202966432474629</v>
      </c>
      <c r="AC1450" s="156">
        <v>-0.00372389256210198</v>
      </c>
      <c r="AD1450" s="157">
        <v>21645</v>
      </c>
      <c r="AE1450" s="158">
        <v>395</v>
      </c>
      <c r="AF1450" s="158">
        <v>0</v>
      </c>
      <c r="AG1450" s="158">
        <v>24540</v>
      </c>
      <c r="AH1450" s="158">
        <v>435</v>
      </c>
      <c r="AI1450" s="158">
        <v>0</v>
      </c>
      <c r="AJ1450" s="155">
        <v>0.0182490182490182</v>
      </c>
      <c r="AK1450" s="155">
        <v>0.0177261613691932</v>
      </c>
      <c r="AL1450" s="156">
        <v>0.000522856879825097</v>
      </c>
    </row>
    <row r="1451" spans="1:38">
      <c r="A1451" s="166" t="s">
        <v>1085</v>
      </c>
      <c r="B1451" s="167" t="s">
        <v>1842</v>
      </c>
      <c r="C1451" s="167" t="s">
        <v>1276</v>
      </c>
      <c r="D1451" s="150">
        <v>135</v>
      </c>
      <c r="E1451" s="150">
        <v>1</v>
      </c>
      <c r="F1451" s="150">
        <v>1</v>
      </c>
      <c r="G1451" s="150">
        <v>0</v>
      </c>
      <c r="H1451" s="150">
        <v>0</v>
      </c>
      <c r="I1451" s="151">
        <v>133</v>
      </c>
      <c r="J1451" s="151">
        <v>4</v>
      </c>
      <c r="K1451" s="151">
        <v>4</v>
      </c>
      <c r="L1451" s="151">
        <v>3</v>
      </c>
      <c r="M1451" s="151">
        <v>0</v>
      </c>
      <c r="N1451" s="151">
        <v>133</v>
      </c>
      <c r="O1451" s="151">
        <v>4</v>
      </c>
      <c r="P1451" s="151">
        <v>4</v>
      </c>
      <c r="Q1451" s="151">
        <v>4</v>
      </c>
      <c r="R1451" s="151">
        <v>0</v>
      </c>
      <c r="S1451" s="152">
        <v>0.015</v>
      </c>
      <c r="T1451" s="153">
        <v>3840</v>
      </c>
      <c r="U1451" s="153">
        <v>182</v>
      </c>
      <c r="V1451" s="153">
        <v>182</v>
      </c>
      <c r="W1451" s="153">
        <v>0</v>
      </c>
      <c r="X1451" s="151">
        <v>179</v>
      </c>
      <c r="Y1451" s="154">
        <v>0.0473958333333333</v>
      </c>
      <c r="Z1451" s="154">
        <v>0.00740740740740741</v>
      </c>
      <c r="AA1451" s="154">
        <v>0.0300751879699248</v>
      </c>
      <c r="AB1451" s="155">
        <v>0.0300751879699248</v>
      </c>
      <c r="AC1451" s="156">
        <v>-0.0226677805625174</v>
      </c>
      <c r="AD1451" s="157">
        <v>1138</v>
      </c>
      <c r="AE1451" s="158">
        <v>29</v>
      </c>
      <c r="AF1451" s="158">
        <v>0</v>
      </c>
      <c r="AG1451" s="158">
        <v>959</v>
      </c>
      <c r="AH1451" s="158">
        <v>61</v>
      </c>
      <c r="AI1451" s="158">
        <v>0</v>
      </c>
      <c r="AJ1451" s="155">
        <v>0.0254833040421793</v>
      </c>
      <c r="AK1451" s="155">
        <v>0.0636079249217935</v>
      </c>
      <c r="AL1451" s="156">
        <v>-0.0381246208796143</v>
      </c>
    </row>
    <row r="1452" spans="1:38">
      <c r="A1452" s="166" t="s">
        <v>1085</v>
      </c>
      <c r="B1452" s="167" t="s">
        <v>1842</v>
      </c>
      <c r="C1452" s="167" t="s">
        <v>1277</v>
      </c>
      <c r="D1452" s="150">
        <v>0</v>
      </c>
      <c r="E1452" s="150">
        <v>5</v>
      </c>
      <c r="F1452" s="150">
        <v>5</v>
      </c>
      <c r="G1452" s="150">
        <v>4</v>
      </c>
      <c r="H1452" s="150">
        <v>0</v>
      </c>
      <c r="I1452" s="151">
        <v>0</v>
      </c>
      <c r="J1452" s="151">
        <v>1</v>
      </c>
      <c r="K1452" s="151">
        <v>1</v>
      </c>
      <c r="L1452" s="151">
        <v>1</v>
      </c>
      <c r="M1452" s="151">
        <v>0</v>
      </c>
      <c r="N1452" s="151">
        <v>0</v>
      </c>
      <c r="O1452" s="151">
        <v>2</v>
      </c>
      <c r="P1452" s="151">
        <v>2</v>
      </c>
      <c r="Q1452" s="151">
        <v>2</v>
      </c>
      <c r="R1452" s="151">
        <v>0</v>
      </c>
      <c r="S1452" s="152">
        <v>0.015</v>
      </c>
      <c r="T1452" s="153">
        <v>0</v>
      </c>
      <c r="U1452" s="153">
        <v>64</v>
      </c>
      <c r="V1452" s="153">
        <v>64</v>
      </c>
      <c r="W1452" s="153">
        <v>0</v>
      </c>
      <c r="X1452" s="151">
        <v>63</v>
      </c>
      <c r="Y1452" s="154">
        <v>0</v>
      </c>
      <c r="Z1452" s="154">
        <v>0</v>
      </c>
      <c r="AA1452" s="154">
        <v>0</v>
      </c>
      <c r="AB1452" s="155">
        <v>0</v>
      </c>
      <c r="AC1452" s="156">
        <v>0</v>
      </c>
      <c r="AD1452" s="157">
        <v>0</v>
      </c>
      <c r="AE1452" s="158">
        <v>12</v>
      </c>
      <c r="AF1452" s="158">
        <v>0</v>
      </c>
      <c r="AG1452" s="158">
        <v>0</v>
      </c>
      <c r="AH1452" s="158">
        <v>20</v>
      </c>
      <c r="AI1452" s="158">
        <v>0</v>
      </c>
      <c r="AJ1452" s="155">
        <v>0</v>
      </c>
      <c r="AK1452" s="155">
        <v>0</v>
      </c>
      <c r="AL1452" s="156">
        <v>0</v>
      </c>
    </row>
    <row r="1453" spans="1:38">
      <c r="A1453" s="166" t="s">
        <v>1085</v>
      </c>
      <c r="B1453" s="167" t="s">
        <v>1842</v>
      </c>
      <c r="C1453" s="167" t="s">
        <v>1278</v>
      </c>
      <c r="D1453" s="150">
        <v>6032</v>
      </c>
      <c r="E1453" s="150">
        <v>135</v>
      </c>
      <c r="F1453" s="150">
        <v>78</v>
      </c>
      <c r="G1453" s="150">
        <v>9</v>
      </c>
      <c r="H1453" s="150">
        <v>0</v>
      </c>
      <c r="I1453" s="151">
        <v>6953</v>
      </c>
      <c r="J1453" s="151">
        <v>143</v>
      </c>
      <c r="K1453" s="151">
        <v>141</v>
      </c>
      <c r="L1453" s="151">
        <v>34</v>
      </c>
      <c r="M1453" s="151">
        <v>0</v>
      </c>
      <c r="N1453" s="151">
        <v>5167</v>
      </c>
      <c r="O1453" s="151">
        <v>113</v>
      </c>
      <c r="P1453" s="151">
        <v>113</v>
      </c>
      <c r="Q1453" s="151">
        <v>59</v>
      </c>
      <c r="R1453" s="151">
        <v>0</v>
      </c>
      <c r="S1453" s="152">
        <v>0.015</v>
      </c>
      <c r="T1453" s="153">
        <v>161092</v>
      </c>
      <c r="U1453" s="153">
        <v>3772</v>
      </c>
      <c r="V1453" s="153">
        <v>3712</v>
      </c>
      <c r="W1453" s="153">
        <v>6</v>
      </c>
      <c r="X1453" s="151">
        <v>3400</v>
      </c>
      <c r="Y1453" s="154">
        <v>0.0233779455218136</v>
      </c>
      <c r="Z1453" s="154">
        <v>0.0223806366047745</v>
      </c>
      <c r="AA1453" s="154">
        <v>0.020566661872573</v>
      </c>
      <c r="AB1453" s="155">
        <v>0.0218695568027869</v>
      </c>
      <c r="AC1453" s="156">
        <v>0.00181397473220155</v>
      </c>
      <c r="AD1453" s="157">
        <v>43704</v>
      </c>
      <c r="AE1453" s="158">
        <v>1053</v>
      </c>
      <c r="AF1453" s="158">
        <v>1</v>
      </c>
      <c r="AG1453" s="158">
        <v>48963</v>
      </c>
      <c r="AH1453" s="158">
        <v>1060</v>
      </c>
      <c r="AI1453" s="158">
        <v>1</v>
      </c>
      <c r="AJ1453" s="155">
        <v>0.0240710232473</v>
      </c>
      <c r="AK1453" s="155">
        <v>0.0216285766803505</v>
      </c>
      <c r="AL1453" s="156">
        <v>0.00244244656694955</v>
      </c>
    </row>
    <row r="1454" spans="1:38">
      <c r="A1454" s="166" t="s">
        <v>1085</v>
      </c>
      <c r="B1454" s="167" t="s">
        <v>1842</v>
      </c>
      <c r="C1454" s="167" t="s">
        <v>1279</v>
      </c>
      <c r="D1454" s="150">
        <v>0</v>
      </c>
      <c r="E1454" s="150">
        <v>8</v>
      </c>
      <c r="F1454" s="150">
        <v>8</v>
      </c>
      <c r="G1454" s="150">
        <v>6</v>
      </c>
      <c r="H1454" s="150">
        <v>0</v>
      </c>
      <c r="I1454" s="151">
        <v>0</v>
      </c>
      <c r="J1454" s="151">
        <v>15</v>
      </c>
      <c r="K1454" s="151">
        <v>15</v>
      </c>
      <c r="L1454" s="151">
        <v>15</v>
      </c>
      <c r="M1454" s="151">
        <v>0</v>
      </c>
      <c r="N1454" s="151">
        <v>0</v>
      </c>
      <c r="O1454" s="151">
        <v>1</v>
      </c>
      <c r="P1454" s="151">
        <v>1</v>
      </c>
      <c r="Q1454" s="151">
        <v>1</v>
      </c>
      <c r="R1454" s="151">
        <v>0</v>
      </c>
      <c r="S1454" s="152">
        <v>0.015</v>
      </c>
      <c r="T1454" s="153">
        <v>0</v>
      </c>
      <c r="U1454" s="153">
        <v>302</v>
      </c>
      <c r="V1454" s="153">
        <v>302</v>
      </c>
      <c r="W1454" s="153">
        <v>1</v>
      </c>
      <c r="X1454" s="151">
        <v>299</v>
      </c>
      <c r="Y1454" s="154">
        <v>0</v>
      </c>
      <c r="Z1454" s="154">
        <v>0</v>
      </c>
      <c r="AA1454" s="154">
        <v>0</v>
      </c>
      <c r="AB1454" s="155">
        <v>0</v>
      </c>
      <c r="AC1454" s="156">
        <v>0</v>
      </c>
      <c r="AD1454" s="157">
        <v>0</v>
      </c>
      <c r="AE1454" s="158">
        <v>54</v>
      </c>
      <c r="AF1454" s="158">
        <v>0</v>
      </c>
      <c r="AG1454" s="158">
        <v>0</v>
      </c>
      <c r="AH1454" s="158">
        <v>78</v>
      </c>
      <c r="AI1454" s="158">
        <v>0</v>
      </c>
      <c r="AJ1454" s="155">
        <v>0</v>
      </c>
      <c r="AK1454" s="155">
        <v>0</v>
      </c>
      <c r="AL1454" s="156">
        <v>0</v>
      </c>
    </row>
    <row r="1455" spans="1:38">
      <c r="A1455" s="166" t="s">
        <v>1085</v>
      </c>
      <c r="B1455" s="167" t="s">
        <v>1842</v>
      </c>
      <c r="C1455" s="167" t="s">
        <v>1280</v>
      </c>
      <c r="D1455" s="150">
        <v>8553</v>
      </c>
      <c r="E1455" s="150">
        <v>341</v>
      </c>
      <c r="F1455" s="150">
        <v>239</v>
      </c>
      <c r="G1455" s="150">
        <v>11</v>
      </c>
      <c r="H1455" s="150">
        <v>0</v>
      </c>
      <c r="I1455" s="151">
        <v>9798</v>
      </c>
      <c r="J1455" s="151">
        <v>217</v>
      </c>
      <c r="K1455" s="151">
        <v>217</v>
      </c>
      <c r="L1455" s="151">
        <v>1</v>
      </c>
      <c r="M1455" s="151">
        <v>0</v>
      </c>
      <c r="N1455" s="151">
        <v>6741</v>
      </c>
      <c r="O1455" s="151">
        <v>208</v>
      </c>
      <c r="P1455" s="151">
        <v>208</v>
      </c>
      <c r="Q1455" s="151">
        <v>108</v>
      </c>
      <c r="R1455" s="151">
        <v>0</v>
      </c>
      <c r="S1455" s="152">
        <v>0.015</v>
      </c>
      <c r="T1455" s="153">
        <v>222176</v>
      </c>
      <c r="U1455" s="153">
        <v>6515</v>
      </c>
      <c r="V1455" s="153">
        <v>6412</v>
      </c>
      <c r="W1455" s="153">
        <v>4</v>
      </c>
      <c r="X1455" s="151">
        <v>5780</v>
      </c>
      <c r="Y1455" s="154">
        <v>0.0293055955638773</v>
      </c>
      <c r="Z1455" s="154">
        <v>0.0398690517946919</v>
      </c>
      <c r="AA1455" s="154">
        <v>0.0221473770157175</v>
      </c>
      <c r="AB1455" s="155">
        <v>0.0308559560896009</v>
      </c>
      <c r="AC1455" s="156">
        <v>0.0177216747789744</v>
      </c>
      <c r="AD1455" s="157">
        <v>59635</v>
      </c>
      <c r="AE1455" s="158">
        <v>1782</v>
      </c>
      <c r="AF1455" s="158">
        <v>0</v>
      </c>
      <c r="AG1455" s="158">
        <v>65653</v>
      </c>
      <c r="AH1455" s="158">
        <v>1906</v>
      </c>
      <c r="AI1455" s="158">
        <v>1</v>
      </c>
      <c r="AJ1455" s="155">
        <v>0.0298817808334032</v>
      </c>
      <c r="AK1455" s="155">
        <v>0.0290161911869983</v>
      </c>
      <c r="AL1455" s="156">
        <v>0.000865589646404895</v>
      </c>
    </row>
    <row r="1456" spans="1:38">
      <c r="A1456" s="166" t="s">
        <v>1085</v>
      </c>
      <c r="B1456" s="167" t="s">
        <v>1842</v>
      </c>
      <c r="C1456" s="167" t="s">
        <v>1281</v>
      </c>
      <c r="D1456" s="150">
        <v>6593</v>
      </c>
      <c r="E1456" s="150">
        <v>215</v>
      </c>
      <c r="F1456" s="150">
        <v>120</v>
      </c>
      <c r="G1456" s="150">
        <v>2</v>
      </c>
      <c r="H1456" s="150">
        <v>0</v>
      </c>
      <c r="I1456" s="151">
        <v>7790</v>
      </c>
      <c r="J1456" s="151">
        <v>142</v>
      </c>
      <c r="K1456" s="151">
        <v>142</v>
      </c>
      <c r="L1456" s="151">
        <v>7</v>
      </c>
      <c r="M1456" s="151">
        <v>0</v>
      </c>
      <c r="N1456" s="151">
        <v>5345</v>
      </c>
      <c r="O1456" s="151">
        <v>196</v>
      </c>
      <c r="P1456" s="151">
        <v>195</v>
      </c>
      <c r="Q1456" s="151">
        <v>62</v>
      </c>
      <c r="R1456" s="151">
        <v>0</v>
      </c>
      <c r="S1456" s="152">
        <v>0.015</v>
      </c>
      <c r="T1456" s="153">
        <v>172552</v>
      </c>
      <c r="U1456" s="153">
        <v>5576</v>
      </c>
      <c r="V1456" s="153">
        <v>5478</v>
      </c>
      <c r="W1456" s="153">
        <v>7</v>
      </c>
      <c r="X1456" s="151">
        <v>4986</v>
      </c>
      <c r="Y1456" s="154">
        <v>0.0322743288979554</v>
      </c>
      <c r="Z1456" s="154">
        <v>0.0326103443045654</v>
      </c>
      <c r="AA1456" s="154">
        <v>0.0182284980744544</v>
      </c>
      <c r="AB1456" s="155">
        <v>0.0366697848456501</v>
      </c>
      <c r="AC1456" s="156">
        <v>0.014381846230111</v>
      </c>
      <c r="AD1456" s="157">
        <v>45319</v>
      </c>
      <c r="AE1456" s="158">
        <v>1379</v>
      </c>
      <c r="AF1456" s="158">
        <v>0</v>
      </c>
      <c r="AG1456" s="158">
        <v>53227</v>
      </c>
      <c r="AH1456" s="158">
        <v>1815</v>
      </c>
      <c r="AI1456" s="158">
        <v>3</v>
      </c>
      <c r="AJ1456" s="155">
        <v>0.0304287384982016</v>
      </c>
      <c r="AK1456" s="155">
        <v>0.0340428729779999</v>
      </c>
      <c r="AL1456" s="156">
        <v>-0.00361413447979825</v>
      </c>
    </row>
    <row r="1457" spans="1:38">
      <c r="A1457" s="166" t="s">
        <v>1085</v>
      </c>
      <c r="B1457" s="167" t="s">
        <v>1841</v>
      </c>
      <c r="C1457" s="167" t="s">
        <v>1282</v>
      </c>
      <c r="D1457" s="150">
        <v>3085</v>
      </c>
      <c r="E1457" s="150">
        <v>104</v>
      </c>
      <c r="F1457" s="150">
        <v>43</v>
      </c>
      <c r="G1457" s="150">
        <v>0</v>
      </c>
      <c r="H1457" s="150">
        <v>0</v>
      </c>
      <c r="I1457" s="151">
        <v>3460</v>
      </c>
      <c r="J1457" s="151">
        <v>131</v>
      </c>
      <c r="K1457" s="151">
        <v>130</v>
      </c>
      <c r="L1457" s="151">
        <v>12</v>
      </c>
      <c r="M1457" s="151">
        <v>0</v>
      </c>
      <c r="N1457" s="151">
        <v>2355</v>
      </c>
      <c r="O1457" s="151">
        <v>108</v>
      </c>
      <c r="P1457" s="151">
        <v>108</v>
      </c>
      <c r="Q1457" s="151">
        <v>23</v>
      </c>
      <c r="R1457" s="151">
        <v>1</v>
      </c>
      <c r="S1457" s="152">
        <v>0.015</v>
      </c>
      <c r="T1457" s="153">
        <v>79346</v>
      </c>
      <c r="U1457" s="153">
        <v>2774</v>
      </c>
      <c r="V1457" s="153">
        <v>2712</v>
      </c>
      <c r="W1457" s="153">
        <v>2</v>
      </c>
      <c r="X1457" s="151">
        <v>2427</v>
      </c>
      <c r="Y1457" s="154">
        <v>0.0349355985178837</v>
      </c>
      <c r="Z1457" s="154">
        <v>0.0337115072933549</v>
      </c>
      <c r="AA1457" s="154">
        <v>0.0378612716763006</v>
      </c>
      <c r="AB1457" s="155">
        <v>0.0454352441613588</v>
      </c>
      <c r="AC1457" s="156">
        <v>-0.00414976438294563</v>
      </c>
      <c r="AD1457" s="157">
        <v>21197</v>
      </c>
      <c r="AE1457" s="158">
        <v>776</v>
      </c>
      <c r="AF1457" s="158">
        <v>1</v>
      </c>
      <c r="AG1457" s="158">
        <v>24143</v>
      </c>
      <c r="AH1457" s="158">
        <v>827</v>
      </c>
      <c r="AI1457" s="158">
        <v>0</v>
      </c>
      <c r="AJ1457" s="155">
        <v>0.0365617776100392</v>
      </c>
      <c r="AK1457" s="155">
        <v>0.0342542351820403</v>
      </c>
      <c r="AL1457" s="156">
        <v>0.00230754242799881</v>
      </c>
    </row>
    <row r="1458" spans="1:38">
      <c r="A1458" s="166" t="s">
        <v>1085</v>
      </c>
      <c r="B1458" s="167" t="s">
        <v>1841</v>
      </c>
      <c r="C1458" s="167" t="s">
        <v>1283</v>
      </c>
      <c r="D1458" s="150">
        <v>6627</v>
      </c>
      <c r="E1458" s="150">
        <v>297</v>
      </c>
      <c r="F1458" s="150">
        <v>182</v>
      </c>
      <c r="G1458" s="150">
        <v>1</v>
      </c>
      <c r="H1458" s="150">
        <v>0</v>
      </c>
      <c r="I1458" s="151">
        <v>7659</v>
      </c>
      <c r="J1458" s="151">
        <v>250</v>
      </c>
      <c r="K1458" s="151">
        <v>249</v>
      </c>
      <c r="L1458" s="151">
        <v>5</v>
      </c>
      <c r="M1458" s="151">
        <v>0</v>
      </c>
      <c r="N1458" s="151">
        <v>4795</v>
      </c>
      <c r="O1458" s="151">
        <v>253</v>
      </c>
      <c r="P1458" s="151">
        <v>253</v>
      </c>
      <c r="Q1458" s="151">
        <v>101</v>
      </c>
      <c r="R1458" s="151">
        <v>0</v>
      </c>
      <c r="S1458" s="152">
        <v>0.015</v>
      </c>
      <c r="T1458" s="153">
        <v>161507</v>
      </c>
      <c r="U1458" s="153">
        <v>6798</v>
      </c>
      <c r="V1458" s="153">
        <v>6681</v>
      </c>
      <c r="W1458" s="153">
        <v>1</v>
      </c>
      <c r="X1458" s="151">
        <v>5909</v>
      </c>
      <c r="Y1458" s="154">
        <v>0.0420848631947841</v>
      </c>
      <c r="Z1458" s="154">
        <v>0.0448166591217746</v>
      </c>
      <c r="AA1458" s="154">
        <v>0.0326413369891631</v>
      </c>
      <c r="AB1458" s="155">
        <v>0.0527632950990615</v>
      </c>
      <c r="AC1458" s="156">
        <v>0.0121753221326115</v>
      </c>
      <c r="AD1458" s="157">
        <v>44380</v>
      </c>
      <c r="AE1458" s="158">
        <v>1980</v>
      </c>
      <c r="AF1458" s="158">
        <v>0</v>
      </c>
      <c r="AG1458" s="158">
        <v>49361</v>
      </c>
      <c r="AH1458" s="158">
        <v>1977</v>
      </c>
      <c r="AI1458" s="158">
        <v>0</v>
      </c>
      <c r="AJ1458" s="155">
        <v>0.0446146913023885</v>
      </c>
      <c r="AK1458" s="155">
        <v>0.0400518628066692</v>
      </c>
      <c r="AL1458" s="156">
        <v>0.00456282849571923</v>
      </c>
    </row>
    <row r="1459" spans="1:38">
      <c r="A1459" s="166" t="s">
        <v>1085</v>
      </c>
      <c r="B1459" s="167" t="s">
        <v>1841</v>
      </c>
      <c r="C1459" s="167" t="s">
        <v>1284</v>
      </c>
      <c r="D1459" s="150">
        <v>3109</v>
      </c>
      <c r="E1459" s="150">
        <v>173</v>
      </c>
      <c r="F1459" s="150">
        <v>141</v>
      </c>
      <c r="G1459" s="150">
        <v>1</v>
      </c>
      <c r="H1459" s="150">
        <v>0</v>
      </c>
      <c r="I1459" s="151">
        <v>3386</v>
      </c>
      <c r="J1459" s="151">
        <v>162</v>
      </c>
      <c r="K1459" s="151">
        <v>160</v>
      </c>
      <c r="L1459" s="151">
        <v>33</v>
      </c>
      <c r="M1459" s="151">
        <v>0</v>
      </c>
      <c r="N1459" s="151">
        <v>2291</v>
      </c>
      <c r="O1459" s="151">
        <v>125</v>
      </c>
      <c r="P1459" s="151">
        <v>125</v>
      </c>
      <c r="Q1459" s="151">
        <v>86</v>
      </c>
      <c r="R1459" s="151">
        <v>0</v>
      </c>
      <c r="S1459" s="152">
        <v>0.015</v>
      </c>
      <c r="T1459" s="153">
        <v>79893</v>
      </c>
      <c r="U1459" s="153">
        <v>3976</v>
      </c>
      <c r="V1459" s="153">
        <v>3942</v>
      </c>
      <c r="W1459" s="153">
        <v>2</v>
      </c>
      <c r="X1459" s="151">
        <v>3585</v>
      </c>
      <c r="Y1459" s="154">
        <v>0.0497415292954326</v>
      </c>
      <c r="Z1459" s="154">
        <v>0.0556449018977163</v>
      </c>
      <c r="AA1459" s="154">
        <v>0.0478440637920851</v>
      </c>
      <c r="AB1459" s="155">
        <v>0.054561326931471</v>
      </c>
      <c r="AC1459" s="156">
        <v>0.00780083810563125</v>
      </c>
      <c r="AD1459" s="157">
        <v>21147</v>
      </c>
      <c r="AE1459" s="158">
        <v>1106</v>
      </c>
      <c r="AF1459" s="158">
        <v>0</v>
      </c>
      <c r="AG1459" s="158">
        <v>24428</v>
      </c>
      <c r="AH1459" s="158">
        <v>1181</v>
      </c>
      <c r="AI1459" s="158">
        <v>0</v>
      </c>
      <c r="AJ1459" s="155">
        <v>0.0523005627275736</v>
      </c>
      <c r="AK1459" s="155">
        <v>0.0483461601440969</v>
      </c>
      <c r="AL1459" s="156">
        <v>0.00395440258347671</v>
      </c>
    </row>
    <row r="1460" spans="1:38">
      <c r="A1460" s="166" t="s">
        <v>1085</v>
      </c>
      <c r="B1460" s="167" t="s">
        <v>1841</v>
      </c>
      <c r="C1460" s="167" t="s">
        <v>1285</v>
      </c>
      <c r="D1460" s="150">
        <v>5962</v>
      </c>
      <c r="E1460" s="150">
        <v>277</v>
      </c>
      <c r="F1460" s="150">
        <v>193</v>
      </c>
      <c r="G1460" s="150">
        <v>0</v>
      </c>
      <c r="H1460" s="150">
        <v>0</v>
      </c>
      <c r="I1460" s="151">
        <v>7053</v>
      </c>
      <c r="J1460" s="151">
        <v>350</v>
      </c>
      <c r="K1460" s="151">
        <v>350</v>
      </c>
      <c r="L1460" s="151">
        <v>28</v>
      </c>
      <c r="M1460" s="151">
        <v>0</v>
      </c>
      <c r="N1460" s="151">
        <v>4526</v>
      </c>
      <c r="O1460" s="151">
        <v>176</v>
      </c>
      <c r="P1460" s="151">
        <v>176</v>
      </c>
      <c r="Q1460" s="151">
        <v>95</v>
      </c>
      <c r="R1460" s="151">
        <v>0</v>
      </c>
      <c r="S1460" s="152">
        <v>0.015</v>
      </c>
      <c r="T1460" s="153">
        <v>150668</v>
      </c>
      <c r="U1460" s="153">
        <v>7128</v>
      </c>
      <c r="V1460" s="153">
        <v>7044</v>
      </c>
      <c r="W1460" s="153">
        <v>2</v>
      </c>
      <c r="X1460" s="151">
        <v>6327</v>
      </c>
      <c r="Y1460" s="154">
        <v>0.0472960416279502</v>
      </c>
      <c r="Z1460" s="154">
        <v>0.0464609191546461</v>
      </c>
      <c r="AA1460" s="154">
        <v>0.0496242733588544</v>
      </c>
      <c r="AB1460" s="155">
        <v>0.0388864339372514</v>
      </c>
      <c r="AC1460" s="156">
        <v>-0.0031633542042083</v>
      </c>
      <c r="AD1460" s="157">
        <v>40405</v>
      </c>
      <c r="AE1460" s="158">
        <v>1910</v>
      </c>
      <c r="AF1460" s="158">
        <v>1</v>
      </c>
      <c r="AG1460" s="158">
        <v>46341</v>
      </c>
      <c r="AH1460" s="158">
        <v>2167</v>
      </c>
      <c r="AI1460" s="158">
        <v>0</v>
      </c>
      <c r="AJ1460" s="155">
        <v>0.0472466278925876</v>
      </c>
      <c r="AK1460" s="155">
        <v>0.0467620465678341</v>
      </c>
      <c r="AL1460" s="156">
        <v>0.000484581324753451</v>
      </c>
    </row>
    <row r="1461" spans="1:38">
      <c r="A1461" s="166" t="s">
        <v>1085</v>
      </c>
      <c r="B1461" s="167" t="s">
        <v>1841</v>
      </c>
      <c r="C1461" s="167" t="s">
        <v>1286</v>
      </c>
      <c r="D1461" s="150">
        <v>315</v>
      </c>
      <c r="E1461" s="150">
        <v>2</v>
      </c>
      <c r="F1461" s="150">
        <v>2</v>
      </c>
      <c r="G1461" s="150">
        <v>1</v>
      </c>
      <c r="H1461" s="150">
        <v>0</v>
      </c>
      <c r="I1461" s="151">
        <v>339</v>
      </c>
      <c r="J1461" s="151">
        <v>1</v>
      </c>
      <c r="K1461" s="151">
        <v>1</v>
      </c>
      <c r="L1461" s="151">
        <v>1</v>
      </c>
      <c r="M1461" s="151">
        <v>0</v>
      </c>
      <c r="N1461" s="151">
        <v>353</v>
      </c>
      <c r="O1461" s="151">
        <v>6</v>
      </c>
      <c r="P1461" s="151">
        <v>6</v>
      </c>
      <c r="Q1461" s="151">
        <v>6</v>
      </c>
      <c r="R1461" s="151">
        <v>0</v>
      </c>
      <c r="S1461" s="152">
        <v>0.015</v>
      </c>
      <c r="T1461" s="153">
        <v>8513</v>
      </c>
      <c r="U1461" s="153">
        <v>75</v>
      </c>
      <c r="V1461" s="153">
        <v>75</v>
      </c>
      <c r="W1461" s="153">
        <v>0</v>
      </c>
      <c r="X1461" s="151">
        <v>74</v>
      </c>
      <c r="Y1461" s="154">
        <v>0.00881005520967931</v>
      </c>
      <c r="Z1461" s="154">
        <v>0.00634920634920635</v>
      </c>
      <c r="AA1461" s="154">
        <v>0.00294985250737463</v>
      </c>
      <c r="AB1461" s="155">
        <v>0.0169971671388102</v>
      </c>
      <c r="AC1461" s="156">
        <v>0.00339935384183172</v>
      </c>
      <c r="AD1461" s="157">
        <v>2387</v>
      </c>
      <c r="AE1461" s="158">
        <v>18</v>
      </c>
      <c r="AF1461" s="158">
        <v>0</v>
      </c>
      <c r="AG1461" s="158">
        <v>2548</v>
      </c>
      <c r="AH1461" s="158">
        <v>13</v>
      </c>
      <c r="AI1461" s="158">
        <v>0</v>
      </c>
      <c r="AJ1461" s="155">
        <v>0.00754084625052367</v>
      </c>
      <c r="AK1461" s="155">
        <v>0.00510204081632653</v>
      </c>
      <c r="AL1461" s="156">
        <v>0.00243880543419714</v>
      </c>
    </row>
    <row r="1462" spans="1:38">
      <c r="A1462" s="166" t="s">
        <v>1085</v>
      </c>
      <c r="B1462" s="167" t="s">
        <v>1843</v>
      </c>
      <c r="C1462" s="167" t="s">
        <v>1287</v>
      </c>
      <c r="D1462" s="150">
        <v>4822</v>
      </c>
      <c r="E1462" s="150">
        <v>56</v>
      </c>
      <c r="F1462" s="150">
        <v>41</v>
      </c>
      <c r="G1462" s="150">
        <v>0</v>
      </c>
      <c r="H1462" s="150">
        <v>0</v>
      </c>
      <c r="I1462" s="151">
        <v>4311</v>
      </c>
      <c r="J1462" s="151">
        <v>47</v>
      </c>
      <c r="K1462" s="151">
        <v>47</v>
      </c>
      <c r="L1462" s="151">
        <v>2</v>
      </c>
      <c r="M1462" s="151">
        <v>0</v>
      </c>
      <c r="N1462" s="151">
        <v>2434</v>
      </c>
      <c r="O1462" s="151">
        <v>53</v>
      </c>
      <c r="P1462" s="151">
        <v>52</v>
      </c>
      <c r="Q1462" s="151">
        <v>7</v>
      </c>
      <c r="R1462" s="151">
        <v>0</v>
      </c>
      <c r="S1462" s="152">
        <v>0.015</v>
      </c>
      <c r="T1462" s="153">
        <v>96703</v>
      </c>
      <c r="U1462" s="153">
        <v>1302</v>
      </c>
      <c r="V1462" s="153">
        <v>1286</v>
      </c>
      <c r="W1462" s="153">
        <v>0</v>
      </c>
      <c r="X1462" s="151">
        <v>1143</v>
      </c>
      <c r="Y1462" s="154">
        <v>0.013463904946072</v>
      </c>
      <c r="Z1462" s="154">
        <v>0.0116134384072999</v>
      </c>
      <c r="AA1462" s="154">
        <v>0.0109023428438877</v>
      </c>
      <c r="AB1462" s="155">
        <v>0.0217748562037798</v>
      </c>
      <c r="AC1462" s="156">
        <v>0.000711095563412147</v>
      </c>
      <c r="AD1462" s="157">
        <v>27634</v>
      </c>
      <c r="AE1462" s="158">
        <v>353</v>
      </c>
      <c r="AF1462" s="158">
        <v>0</v>
      </c>
      <c r="AG1462" s="158">
        <v>28809</v>
      </c>
      <c r="AH1462" s="158">
        <v>411</v>
      </c>
      <c r="AI1462" s="158">
        <v>0</v>
      </c>
      <c r="AJ1462" s="155">
        <v>0.0127741188391112</v>
      </c>
      <c r="AK1462" s="155">
        <v>0.0142663750911174</v>
      </c>
      <c r="AL1462" s="156">
        <v>-0.00149225625200612</v>
      </c>
    </row>
    <row r="1463" spans="1:38">
      <c r="A1463" s="166" t="s">
        <v>1085</v>
      </c>
      <c r="B1463" s="167" t="s">
        <v>1843</v>
      </c>
      <c r="C1463" s="167" t="s">
        <v>1288</v>
      </c>
      <c r="D1463" s="150">
        <v>5016</v>
      </c>
      <c r="E1463" s="150">
        <v>132</v>
      </c>
      <c r="F1463" s="150">
        <v>100</v>
      </c>
      <c r="G1463" s="150">
        <v>0</v>
      </c>
      <c r="H1463" s="150">
        <v>0</v>
      </c>
      <c r="I1463" s="151">
        <v>4593</v>
      </c>
      <c r="J1463" s="151">
        <v>119</v>
      </c>
      <c r="K1463" s="151">
        <v>118</v>
      </c>
      <c r="L1463" s="151">
        <v>1</v>
      </c>
      <c r="M1463" s="151">
        <v>0</v>
      </c>
      <c r="N1463" s="151">
        <v>2701</v>
      </c>
      <c r="O1463" s="151">
        <v>81</v>
      </c>
      <c r="P1463" s="151">
        <v>81</v>
      </c>
      <c r="Q1463" s="151">
        <v>27</v>
      </c>
      <c r="R1463" s="151">
        <v>0</v>
      </c>
      <c r="S1463" s="152">
        <v>0.015</v>
      </c>
      <c r="T1463" s="153">
        <v>105534</v>
      </c>
      <c r="U1463" s="153">
        <v>2846</v>
      </c>
      <c r="V1463" s="153">
        <v>2813</v>
      </c>
      <c r="W1463" s="153">
        <v>0</v>
      </c>
      <c r="X1463" s="151">
        <v>2487</v>
      </c>
      <c r="Y1463" s="154">
        <v>0.026967612333466</v>
      </c>
      <c r="Z1463" s="154">
        <v>0.0263157894736842</v>
      </c>
      <c r="AA1463" s="154">
        <v>0.025908991944263</v>
      </c>
      <c r="AB1463" s="155">
        <v>0.0299888930025916</v>
      </c>
      <c r="AC1463" s="156">
        <v>0.000406797529421202</v>
      </c>
      <c r="AD1463" s="157">
        <v>29600</v>
      </c>
      <c r="AE1463" s="158">
        <v>834</v>
      </c>
      <c r="AF1463" s="158">
        <v>0</v>
      </c>
      <c r="AG1463" s="158">
        <v>31736</v>
      </c>
      <c r="AH1463" s="158">
        <v>853</v>
      </c>
      <c r="AI1463" s="158">
        <v>0</v>
      </c>
      <c r="AJ1463" s="155">
        <v>0.0281756756756757</v>
      </c>
      <c r="AK1463" s="155">
        <v>0.0268779934459289</v>
      </c>
      <c r="AL1463" s="156">
        <v>0.00129768222974676</v>
      </c>
    </row>
    <row r="1464" spans="1:38">
      <c r="A1464" s="166" t="s">
        <v>1085</v>
      </c>
      <c r="B1464" s="167" t="s">
        <v>1843</v>
      </c>
      <c r="C1464" s="167" t="s">
        <v>1289</v>
      </c>
      <c r="D1464" s="150">
        <v>5030</v>
      </c>
      <c r="E1464" s="150">
        <v>105</v>
      </c>
      <c r="F1464" s="150">
        <v>69</v>
      </c>
      <c r="G1464" s="150">
        <v>1</v>
      </c>
      <c r="H1464" s="150">
        <v>0</v>
      </c>
      <c r="I1464" s="151">
        <v>4607</v>
      </c>
      <c r="J1464" s="151">
        <v>93</v>
      </c>
      <c r="K1464" s="151">
        <v>92</v>
      </c>
      <c r="L1464" s="151">
        <v>8</v>
      </c>
      <c r="M1464" s="151">
        <v>0</v>
      </c>
      <c r="N1464" s="151">
        <v>2722</v>
      </c>
      <c r="O1464" s="151">
        <v>66</v>
      </c>
      <c r="P1464" s="151">
        <v>66</v>
      </c>
      <c r="Q1464" s="151">
        <v>9</v>
      </c>
      <c r="R1464" s="151">
        <v>0</v>
      </c>
      <c r="S1464" s="152">
        <v>0.015</v>
      </c>
      <c r="T1464" s="153">
        <v>111512</v>
      </c>
      <c r="U1464" s="153">
        <v>2315</v>
      </c>
      <c r="V1464" s="153">
        <v>2277</v>
      </c>
      <c r="W1464" s="153">
        <v>5</v>
      </c>
      <c r="X1464" s="151">
        <v>1992</v>
      </c>
      <c r="Y1464" s="154">
        <v>0.0207152593442858</v>
      </c>
      <c r="Z1464" s="154">
        <v>0.0208747514910537</v>
      </c>
      <c r="AA1464" s="154">
        <v>0.0201866724549598</v>
      </c>
      <c r="AB1464" s="155">
        <v>0.0242468772961058</v>
      </c>
      <c r="AC1464" s="156">
        <v>0.000688079036093834</v>
      </c>
      <c r="AD1464" s="157">
        <v>30501</v>
      </c>
      <c r="AE1464" s="158">
        <v>628</v>
      </c>
      <c r="AF1464" s="158">
        <v>0</v>
      </c>
      <c r="AG1464" s="158">
        <v>33823</v>
      </c>
      <c r="AH1464" s="158">
        <v>654</v>
      </c>
      <c r="AI1464" s="158">
        <v>2</v>
      </c>
      <c r="AJ1464" s="155">
        <v>0.0205894888692174</v>
      </c>
      <c r="AK1464" s="155">
        <v>0.0192768234633238</v>
      </c>
      <c r="AL1464" s="156">
        <v>0.00131266540589363</v>
      </c>
    </row>
    <row r="1465" spans="1:38">
      <c r="A1465" s="166" t="s">
        <v>1085</v>
      </c>
      <c r="B1465" s="167" t="s">
        <v>1843</v>
      </c>
      <c r="C1465" s="167" t="s">
        <v>1290</v>
      </c>
      <c r="D1465" s="150">
        <v>5182</v>
      </c>
      <c r="E1465" s="150">
        <v>47</v>
      </c>
      <c r="F1465" s="150">
        <v>33</v>
      </c>
      <c r="G1465" s="150">
        <v>0</v>
      </c>
      <c r="H1465" s="150">
        <v>0</v>
      </c>
      <c r="I1465" s="151">
        <v>4692</v>
      </c>
      <c r="J1465" s="151">
        <v>67</v>
      </c>
      <c r="K1465" s="151">
        <v>67</v>
      </c>
      <c r="L1465" s="151">
        <v>0</v>
      </c>
      <c r="M1465" s="151">
        <v>0</v>
      </c>
      <c r="N1465" s="151">
        <v>2629</v>
      </c>
      <c r="O1465" s="151">
        <v>45</v>
      </c>
      <c r="P1465" s="151">
        <v>45</v>
      </c>
      <c r="Q1465" s="151">
        <v>12</v>
      </c>
      <c r="R1465" s="151">
        <v>0</v>
      </c>
      <c r="S1465" s="152">
        <v>0.015</v>
      </c>
      <c r="T1465" s="153">
        <v>105570</v>
      </c>
      <c r="U1465" s="153">
        <v>1699</v>
      </c>
      <c r="V1465" s="153">
        <v>1685</v>
      </c>
      <c r="W1465" s="153">
        <v>0</v>
      </c>
      <c r="X1465" s="151">
        <v>1523</v>
      </c>
      <c r="Y1465" s="154">
        <v>0.0160935871933314</v>
      </c>
      <c r="Z1465" s="154">
        <v>0.00906985719799305</v>
      </c>
      <c r="AA1465" s="154">
        <v>0.0142796248934356</v>
      </c>
      <c r="AB1465" s="155">
        <v>0.0171167744389502</v>
      </c>
      <c r="AC1465" s="156">
        <v>-0.00520976769544258</v>
      </c>
      <c r="AD1465" s="157">
        <v>29729</v>
      </c>
      <c r="AE1465" s="158">
        <v>453</v>
      </c>
      <c r="AF1465" s="158">
        <v>0</v>
      </c>
      <c r="AG1465" s="158">
        <v>31664</v>
      </c>
      <c r="AH1465" s="158">
        <v>503</v>
      </c>
      <c r="AI1465" s="158">
        <v>0</v>
      </c>
      <c r="AJ1465" s="155">
        <v>0.0152376467422382</v>
      </c>
      <c r="AK1465" s="155">
        <v>0.0158855482566953</v>
      </c>
      <c r="AL1465" s="156">
        <v>-0.00064790151445708</v>
      </c>
    </row>
    <row r="1466" spans="1:38">
      <c r="A1466" s="166" t="s">
        <v>1085</v>
      </c>
      <c r="B1466" s="167" t="s">
        <v>1843</v>
      </c>
      <c r="C1466" s="167" t="s">
        <v>1291</v>
      </c>
      <c r="D1466" s="150">
        <v>3249</v>
      </c>
      <c r="E1466" s="150">
        <v>60</v>
      </c>
      <c r="F1466" s="150">
        <v>46</v>
      </c>
      <c r="G1466" s="150">
        <v>0</v>
      </c>
      <c r="H1466" s="150">
        <v>0</v>
      </c>
      <c r="I1466" s="151">
        <v>2941</v>
      </c>
      <c r="J1466" s="151">
        <v>55</v>
      </c>
      <c r="K1466" s="151">
        <v>55</v>
      </c>
      <c r="L1466" s="151">
        <v>8</v>
      </c>
      <c r="M1466" s="151">
        <v>0</v>
      </c>
      <c r="N1466" s="151">
        <v>1845</v>
      </c>
      <c r="O1466" s="151">
        <v>31</v>
      </c>
      <c r="P1466" s="151">
        <v>30</v>
      </c>
      <c r="Q1466" s="151">
        <v>9</v>
      </c>
      <c r="R1466" s="151">
        <v>0</v>
      </c>
      <c r="S1466" s="152">
        <v>0.015</v>
      </c>
      <c r="T1466" s="153">
        <v>69727</v>
      </c>
      <c r="U1466" s="153">
        <v>1231</v>
      </c>
      <c r="V1466" s="153">
        <v>1214</v>
      </c>
      <c r="W1466" s="153">
        <v>0</v>
      </c>
      <c r="X1466" s="151">
        <v>1087</v>
      </c>
      <c r="Y1466" s="154">
        <v>0.0176545670973941</v>
      </c>
      <c r="Z1466" s="154">
        <v>0.0184672206832872</v>
      </c>
      <c r="AA1466" s="154">
        <v>0.018701122067324</v>
      </c>
      <c r="AB1466" s="155">
        <v>0.0168021680216802</v>
      </c>
      <c r="AC1466" s="156">
        <v>-0.000233901384036873</v>
      </c>
      <c r="AD1466" s="157">
        <v>19195</v>
      </c>
      <c r="AE1466" s="158">
        <v>341</v>
      </c>
      <c r="AF1466" s="158">
        <v>0</v>
      </c>
      <c r="AG1466" s="158">
        <v>21176</v>
      </c>
      <c r="AH1466" s="158">
        <v>364</v>
      </c>
      <c r="AI1466" s="158">
        <v>0</v>
      </c>
      <c r="AJ1466" s="155">
        <v>0.0177650429799427</v>
      </c>
      <c r="AK1466" s="155">
        <v>0.0171892708726861</v>
      </c>
      <c r="AL1466" s="156">
        <v>0.000575772107256636</v>
      </c>
    </row>
    <row r="1467" spans="1:38">
      <c r="A1467" s="166" t="s">
        <v>1085</v>
      </c>
      <c r="B1467" s="167" t="s">
        <v>1843</v>
      </c>
      <c r="C1467" s="167" t="s">
        <v>1292</v>
      </c>
      <c r="D1467" s="150">
        <v>4197</v>
      </c>
      <c r="E1467" s="150">
        <v>38</v>
      </c>
      <c r="F1467" s="150">
        <v>24</v>
      </c>
      <c r="G1467" s="150">
        <v>0</v>
      </c>
      <c r="H1467" s="150">
        <v>0</v>
      </c>
      <c r="I1467" s="151">
        <v>4007</v>
      </c>
      <c r="J1467" s="151">
        <v>21</v>
      </c>
      <c r="K1467" s="151">
        <v>21</v>
      </c>
      <c r="L1467" s="151">
        <v>0</v>
      </c>
      <c r="M1467" s="151">
        <v>0</v>
      </c>
      <c r="N1467" s="151">
        <v>2392</v>
      </c>
      <c r="O1467" s="151">
        <v>36</v>
      </c>
      <c r="P1467" s="151">
        <v>36</v>
      </c>
      <c r="Q1467" s="151">
        <v>10</v>
      </c>
      <c r="R1467" s="151">
        <v>0</v>
      </c>
      <c r="S1467" s="152">
        <v>0.015</v>
      </c>
      <c r="T1467" s="153">
        <v>88560</v>
      </c>
      <c r="U1467" s="153">
        <v>1215</v>
      </c>
      <c r="V1467" s="153">
        <v>1201</v>
      </c>
      <c r="W1467" s="153">
        <v>0</v>
      </c>
      <c r="X1467" s="151">
        <v>1110</v>
      </c>
      <c r="Y1467" s="154">
        <v>0.013719512195122</v>
      </c>
      <c r="Z1467" s="154">
        <v>0.00905408625208482</v>
      </c>
      <c r="AA1467" s="154">
        <v>0.00524082855003743</v>
      </c>
      <c r="AB1467" s="155">
        <v>0.0150501672240803</v>
      </c>
      <c r="AC1467" s="156">
        <v>0.00381325770204739</v>
      </c>
      <c r="AD1467" s="157">
        <v>24813</v>
      </c>
      <c r="AE1467" s="158">
        <v>282</v>
      </c>
      <c r="AF1467" s="158">
        <v>0</v>
      </c>
      <c r="AG1467" s="158">
        <v>25814</v>
      </c>
      <c r="AH1467" s="158">
        <v>357</v>
      </c>
      <c r="AI1467" s="158">
        <v>0</v>
      </c>
      <c r="AJ1467" s="155">
        <v>0.011365010276871</v>
      </c>
      <c r="AK1467" s="155">
        <v>0.0138297048113427</v>
      </c>
      <c r="AL1467" s="156">
        <v>-0.00246469453447169</v>
      </c>
    </row>
    <row r="1468" spans="1:38">
      <c r="A1468" s="166" t="s">
        <v>1085</v>
      </c>
      <c r="B1468" s="167" t="s">
        <v>1843</v>
      </c>
      <c r="C1468" s="167" t="s">
        <v>1293</v>
      </c>
      <c r="D1468" s="150">
        <v>4353</v>
      </c>
      <c r="E1468" s="150">
        <v>51</v>
      </c>
      <c r="F1468" s="150">
        <v>37</v>
      </c>
      <c r="G1468" s="150">
        <v>1</v>
      </c>
      <c r="H1468" s="150">
        <v>0</v>
      </c>
      <c r="I1468" s="151">
        <v>4364</v>
      </c>
      <c r="J1468" s="151">
        <v>38</v>
      </c>
      <c r="K1468" s="151">
        <v>38</v>
      </c>
      <c r="L1468" s="151">
        <v>0</v>
      </c>
      <c r="M1468" s="151">
        <v>0</v>
      </c>
      <c r="N1468" s="151">
        <v>2425</v>
      </c>
      <c r="O1468" s="151">
        <v>46</v>
      </c>
      <c r="P1468" s="151">
        <v>45</v>
      </c>
      <c r="Q1468" s="151">
        <v>12</v>
      </c>
      <c r="R1468" s="151">
        <v>0</v>
      </c>
      <c r="S1468" s="152">
        <v>0.015</v>
      </c>
      <c r="T1468" s="153">
        <v>93724</v>
      </c>
      <c r="U1468" s="153">
        <v>1148</v>
      </c>
      <c r="V1468" s="153">
        <v>1133</v>
      </c>
      <c r="W1468" s="153">
        <v>0</v>
      </c>
      <c r="X1468" s="151">
        <v>994</v>
      </c>
      <c r="Y1468" s="154">
        <v>0.0122487303145406</v>
      </c>
      <c r="Z1468" s="154">
        <v>0.0117160578911096</v>
      </c>
      <c r="AA1468" s="154">
        <v>0.00870760769935839</v>
      </c>
      <c r="AB1468" s="155">
        <v>0.0189690721649485</v>
      </c>
      <c r="AC1468" s="156">
        <v>0.00300845019175119</v>
      </c>
      <c r="AD1468" s="157">
        <v>26498</v>
      </c>
      <c r="AE1468" s="158">
        <v>318</v>
      </c>
      <c r="AF1468" s="158">
        <v>0</v>
      </c>
      <c r="AG1468" s="158">
        <v>27895</v>
      </c>
      <c r="AH1468" s="158">
        <v>342</v>
      </c>
      <c r="AI1468" s="158">
        <v>0</v>
      </c>
      <c r="AJ1468" s="155">
        <v>0.0120009057287342</v>
      </c>
      <c r="AK1468" s="155">
        <v>0.0122602616956444</v>
      </c>
      <c r="AL1468" s="156">
        <v>-0.000259355966910136</v>
      </c>
    </row>
    <row r="1469" spans="1:38">
      <c r="A1469" s="166" t="s">
        <v>1085</v>
      </c>
      <c r="B1469" s="167" t="s">
        <v>1843</v>
      </c>
      <c r="C1469" s="167" t="s">
        <v>1294</v>
      </c>
      <c r="D1469" s="150">
        <v>2400</v>
      </c>
      <c r="E1469" s="150">
        <v>49</v>
      </c>
      <c r="F1469" s="150">
        <v>30</v>
      </c>
      <c r="G1469" s="150">
        <v>0</v>
      </c>
      <c r="H1469" s="150">
        <v>0</v>
      </c>
      <c r="I1469" s="151">
        <v>2385</v>
      </c>
      <c r="J1469" s="151">
        <v>17</v>
      </c>
      <c r="K1469" s="151">
        <v>17</v>
      </c>
      <c r="L1469" s="151">
        <v>0</v>
      </c>
      <c r="M1469" s="151">
        <v>0</v>
      </c>
      <c r="N1469" s="151">
        <v>1232</v>
      </c>
      <c r="O1469" s="151">
        <v>32</v>
      </c>
      <c r="P1469" s="151">
        <v>32</v>
      </c>
      <c r="Q1469" s="151">
        <v>16</v>
      </c>
      <c r="R1469" s="151">
        <v>0</v>
      </c>
      <c r="S1469" s="152">
        <v>0.015</v>
      </c>
      <c r="T1469" s="153">
        <v>52851</v>
      </c>
      <c r="U1469" s="153">
        <v>673</v>
      </c>
      <c r="V1469" s="153">
        <v>654</v>
      </c>
      <c r="W1469" s="153">
        <v>0</v>
      </c>
      <c r="X1469" s="151">
        <v>581</v>
      </c>
      <c r="Y1469" s="154">
        <v>0.0127339123195398</v>
      </c>
      <c r="Z1469" s="154">
        <v>0.0204166666666667</v>
      </c>
      <c r="AA1469" s="154">
        <v>0.00712788259958071</v>
      </c>
      <c r="AB1469" s="155">
        <v>0.025974025974026</v>
      </c>
      <c r="AC1469" s="156">
        <v>0.013288784067086</v>
      </c>
      <c r="AD1469" s="157">
        <v>14218</v>
      </c>
      <c r="AE1469" s="158">
        <v>187</v>
      </c>
      <c r="AF1469" s="158">
        <v>0</v>
      </c>
      <c r="AG1469" s="158">
        <v>16409</v>
      </c>
      <c r="AH1469" s="158">
        <v>189</v>
      </c>
      <c r="AI1469" s="158">
        <v>0</v>
      </c>
      <c r="AJ1469" s="155">
        <v>0.0131523421015614</v>
      </c>
      <c r="AK1469" s="155">
        <v>0.0115180693521848</v>
      </c>
      <c r="AL1469" s="156">
        <v>0.00163427274937662</v>
      </c>
    </row>
    <row r="1470" spans="1:38">
      <c r="A1470" s="166" t="s">
        <v>1085</v>
      </c>
      <c r="B1470" s="167" t="s">
        <v>1843</v>
      </c>
      <c r="C1470" s="167" t="s">
        <v>1295</v>
      </c>
      <c r="D1470" s="150">
        <v>4298</v>
      </c>
      <c r="E1470" s="150">
        <v>62</v>
      </c>
      <c r="F1470" s="150">
        <v>28</v>
      </c>
      <c r="G1470" s="150">
        <v>0</v>
      </c>
      <c r="H1470" s="150">
        <v>0</v>
      </c>
      <c r="I1470" s="151">
        <v>3864</v>
      </c>
      <c r="J1470" s="151">
        <v>54</v>
      </c>
      <c r="K1470" s="151">
        <v>54</v>
      </c>
      <c r="L1470" s="151">
        <v>0</v>
      </c>
      <c r="M1470" s="151">
        <v>0</v>
      </c>
      <c r="N1470" s="151">
        <v>2265</v>
      </c>
      <c r="O1470" s="151">
        <v>62</v>
      </c>
      <c r="P1470" s="151">
        <v>62</v>
      </c>
      <c r="Q1470" s="151">
        <v>10</v>
      </c>
      <c r="R1470" s="151">
        <v>0</v>
      </c>
      <c r="S1470" s="152">
        <v>0.015</v>
      </c>
      <c r="T1470" s="153">
        <v>88121</v>
      </c>
      <c r="U1470" s="153">
        <v>1540</v>
      </c>
      <c r="V1470" s="153">
        <v>1506</v>
      </c>
      <c r="W1470" s="153">
        <v>0</v>
      </c>
      <c r="X1470" s="151">
        <v>1345</v>
      </c>
      <c r="Y1470" s="154">
        <v>0.0174759705405068</v>
      </c>
      <c r="Z1470" s="154">
        <v>0.0144253140995812</v>
      </c>
      <c r="AA1470" s="154">
        <v>0.0139751552795031</v>
      </c>
      <c r="AB1470" s="155">
        <v>0.0273730684326711</v>
      </c>
      <c r="AC1470" s="156">
        <v>0.000450158820078095</v>
      </c>
      <c r="AD1470" s="157">
        <v>24292</v>
      </c>
      <c r="AE1470" s="158">
        <v>386</v>
      </c>
      <c r="AF1470" s="158">
        <v>0</v>
      </c>
      <c r="AG1470" s="158">
        <v>26695</v>
      </c>
      <c r="AH1470" s="158">
        <v>457</v>
      </c>
      <c r="AI1470" s="158">
        <v>0</v>
      </c>
      <c r="AJ1470" s="155">
        <v>0.0158900049398979</v>
      </c>
      <c r="AK1470" s="155">
        <v>0.0171193107323469</v>
      </c>
      <c r="AL1470" s="156">
        <v>-0.00122930579244897</v>
      </c>
    </row>
    <row r="1471" spans="1:38">
      <c r="A1471" s="166" t="s">
        <v>1085</v>
      </c>
      <c r="B1471" s="167" t="s">
        <v>1843</v>
      </c>
      <c r="C1471" s="167" t="s">
        <v>1296</v>
      </c>
      <c r="D1471" s="150">
        <v>3107</v>
      </c>
      <c r="E1471" s="150">
        <v>37</v>
      </c>
      <c r="F1471" s="150">
        <v>13</v>
      </c>
      <c r="G1471" s="150">
        <v>0</v>
      </c>
      <c r="H1471" s="150">
        <v>0</v>
      </c>
      <c r="I1471" s="151">
        <v>2858</v>
      </c>
      <c r="J1471" s="151">
        <v>1</v>
      </c>
      <c r="K1471" s="151">
        <v>1</v>
      </c>
      <c r="L1471" s="151">
        <v>0</v>
      </c>
      <c r="M1471" s="151">
        <v>0</v>
      </c>
      <c r="N1471" s="151">
        <v>1756</v>
      </c>
      <c r="O1471" s="151">
        <v>24</v>
      </c>
      <c r="P1471" s="151">
        <v>24</v>
      </c>
      <c r="Q1471" s="151">
        <v>10</v>
      </c>
      <c r="R1471" s="151">
        <v>0</v>
      </c>
      <c r="S1471" s="152">
        <v>0.015</v>
      </c>
      <c r="T1471" s="153">
        <v>64664</v>
      </c>
      <c r="U1471" s="153">
        <v>461</v>
      </c>
      <c r="V1471" s="153">
        <v>437</v>
      </c>
      <c r="W1471" s="153">
        <v>0</v>
      </c>
      <c r="X1471" s="151">
        <v>404</v>
      </c>
      <c r="Y1471" s="154">
        <v>0.0071291599653594</v>
      </c>
      <c r="Z1471" s="154">
        <v>0.0119085934985517</v>
      </c>
      <c r="AA1471" s="154">
        <v>0.000349895031490553</v>
      </c>
      <c r="AB1471" s="155">
        <v>0.0136674259681093</v>
      </c>
      <c r="AC1471" s="156">
        <v>0.0115586984670611</v>
      </c>
      <c r="AD1471" s="157">
        <v>17541</v>
      </c>
      <c r="AE1471" s="158">
        <v>122</v>
      </c>
      <c r="AF1471" s="158">
        <v>0</v>
      </c>
      <c r="AG1471" s="158">
        <v>19377</v>
      </c>
      <c r="AH1471" s="158">
        <v>131</v>
      </c>
      <c r="AI1471" s="158">
        <v>0</v>
      </c>
      <c r="AJ1471" s="155">
        <v>0.00695513368679095</v>
      </c>
      <c r="AK1471" s="155">
        <v>0.00676059245497239</v>
      </c>
      <c r="AL1471" s="156">
        <v>0.000194541231818557</v>
      </c>
    </row>
    <row r="1472" spans="1:38">
      <c r="A1472" s="166" t="s">
        <v>1085</v>
      </c>
      <c r="B1472" s="167" t="s">
        <v>1843</v>
      </c>
      <c r="C1472" s="167" t="s">
        <v>1297</v>
      </c>
      <c r="D1472" s="150">
        <v>4616</v>
      </c>
      <c r="E1472" s="150">
        <v>134</v>
      </c>
      <c r="F1472" s="150">
        <v>94</v>
      </c>
      <c r="G1472" s="150">
        <v>0</v>
      </c>
      <c r="H1472" s="150">
        <v>0</v>
      </c>
      <c r="I1472" s="151">
        <v>3995</v>
      </c>
      <c r="J1472" s="151">
        <v>30</v>
      </c>
      <c r="K1472" s="151">
        <v>30</v>
      </c>
      <c r="L1472" s="151">
        <v>5</v>
      </c>
      <c r="M1472" s="151">
        <v>0</v>
      </c>
      <c r="N1472" s="151">
        <v>2391</v>
      </c>
      <c r="O1472" s="151">
        <v>104</v>
      </c>
      <c r="P1472" s="151">
        <v>104</v>
      </c>
      <c r="Q1472" s="151">
        <v>8</v>
      </c>
      <c r="R1472" s="151">
        <v>0</v>
      </c>
      <c r="S1472" s="152">
        <v>0.015</v>
      </c>
      <c r="T1472" s="153">
        <v>93960</v>
      </c>
      <c r="U1472" s="153">
        <v>2662</v>
      </c>
      <c r="V1472" s="153">
        <v>2622</v>
      </c>
      <c r="W1472" s="153">
        <v>12</v>
      </c>
      <c r="X1472" s="151">
        <v>2275</v>
      </c>
      <c r="Y1472" s="154">
        <v>0.028203490847169</v>
      </c>
      <c r="Z1472" s="154">
        <v>0.0290294627383016</v>
      </c>
      <c r="AA1472" s="154">
        <v>0.00750938673341677</v>
      </c>
      <c r="AB1472" s="155">
        <v>0.0434964450020912</v>
      </c>
      <c r="AC1472" s="156">
        <v>0.0215200760048848</v>
      </c>
      <c r="AD1472" s="157">
        <v>26205</v>
      </c>
      <c r="AE1472" s="158">
        <v>725</v>
      </c>
      <c r="AF1472" s="158">
        <v>0</v>
      </c>
      <c r="AG1472" s="158">
        <v>28038</v>
      </c>
      <c r="AH1472" s="158">
        <v>845</v>
      </c>
      <c r="AI1472" s="158">
        <v>3</v>
      </c>
      <c r="AJ1472" s="155">
        <v>0.0276664758633848</v>
      </c>
      <c r="AK1472" s="155">
        <v>0.0300306726585348</v>
      </c>
      <c r="AL1472" s="156">
        <v>-0.00236419679515</v>
      </c>
    </row>
    <row r="1473" spans="1:38">
      <c r="A1473" s="166" t="s">
        <v>1085</v>
      </c>
      <c r="B1473" s="167" t="s">
        <v>1844</v>
      </c>
      <c r="C1473" s="167" t="s">
        <v>1298</v>
      </c>
      <c r="D1473" s="150">
        <v>2559</v>
      </c>
      <c r="E1473" s="150">
        <v>26</v>
      </c>
      <c r="F1473" s="150">
        <v>17</v>
      </c>
      <c r="G1473" s="150">
        <v>0</v>
      </c>
      <c r="H1473" s="150">
        <v>0</v>
      </c>
      <c r="I1473" s="151">
        <v>2372</v>
      </c>
      <c r="J1473" s="151">
        <v>49</v>
      </c>
      <c r="K1473" s="151">
        <v>49</v>
      </c>
      <c r="L1473" s="151">
        <v>1</v>
      </c>
      <c r="M1473" s="151">
        <v>0</v>
      </c>
      <c r="N1473" s="151">
        <v>1315</v>
      </c>
      <c r="O1473" s="151">
        <v>30</v>
      </c>
      <c r="P1473" s="151">
        <v>30</v>
      </c>
      <c r="Q1473" s="151">
        <v>3</v>
      </c>
      <c r="R1473" s="151">
        <v>0</v>
      </c>
      <c r="S1473" s="152">
        <v>0.015</v>
      </c>
      <c r="T1473" s="153">
        <v>54353</v>
      </c>
      <c r="U1473" s="153">
        <v>1001</v>
      </c>
      <c r="V1473" s="153">
        <v>992</v>
      </c>
      <c r="W1473" s="153">
        <v>0</v>
      </c>
      <c r="X1473" s="151">
        <v>875</v>
      </c>
      <c r="Y1473" s="154">
        <v>0.0184166467352308</v>
      </c>
      <c r="Z1473" s="154">
        <v>0.0101602188354826</v>
      </c>
      <c r="AA1473" s="154">
        <v>0.0206576728499157</v>
      </c>
      <c r="AB1473" s="155">
        <v>0.0228136882129278</v>
      </c>
      <c r="AC1473" s="156">
        <v>-0.0104974540144331</v>
      </c>
      <c r="AD1473" s="157">
        <v>15215</v>
      </c>
      <c r="AE1473" s="158">
        <v>277</v>
      </c>
      <c r="AF1473" s="158">
        <v>0</v>
      </c>
      <c r="AG1473" s="158">
        <v>16252</v>
      </c>
      <c r="AH1473" s="158">
        <v>257</v>
      </c>
      <c r="AI1473" s="158">
        <v>0</v>
      </c>
      <c r="AJ1473" s="155">
        <v>0.0182057180414065</v>
      </c>
      <c r="AK1473" s="155">
        <v>0.0158134383460497</v>
      </c>
      <c r="AL1473" s="156">
        <v>0.00239227969535679</v>
      </c>
    </row>
    <row r="1474" spans="1:38">
      <c r="A1474" s="166" t="s">
        <v>1085</v>
      </c>
      <c r="B1474" s="167" t="s">
        <v>1844</v>
      </c>
      <c r="C1474" s="167" t="s">
        <v>1299</v>
      </c>
      <c r="D1474" s="150">
        <v>1632</v>
      </c>
      <c r="E1474" s="150">
        <v>33</v>
      </c>
      <c r="F1474" s="150">
        <v>24</v>
      </c>
      <c r="G1474" s="150">
        <v>1</v>
      </c>
      <c r="H1474" s="150">
        <v>0</v>
      </c>
      <c r="I1474" s="151">
        <v>1459</v>
      </c>
      <c r="J1474" s="151">
        <v>14</v>
      </c>
      <c r="K1474" s="151">
        <v>14</v>
      </c>
      <c r="L1474" s="151">
        <v>0</v>
      </c>
      <c r="M1474" s="151">
        <v>0</v>
      </c>
      <c r="N1474" s="151">
        <v>888</v>
      </c>
      <c r="O1474" s="151">
        <v>7</v>
      </c>
      <c r="P1474" s="151">
        <v>7</v>
      </c>
      <c r="Q1474" s="151">
        <v>1</v>
      </c>
      <c r="R1474" s="151">
        <v>0</v>
      </c>
      <c r="S1474" s="152">
        <v>0.015</v>
      </c>
      <c r="T1474" s="153">
        <v>38791</v>
      </c>
      <c r="U1474" s="153">
        <v>553</v>
      </c>
      <c r="V1474" s="153">
        <v>543</v>
      </c>
      <c r="W1474" s="153">
        <v>1</v>
      </c>
      <c r="X1474" s="151">
        <v>481</v>
      </c>
      <c r="Y1474" s="154">
        <v>0.0142301049212446</v>
      </c>
      <c r="Z1474" s="154">
        <v>0.0202205882352941</v>
      </c>
      <c r="AA1474" s="154">
        <v>0.00959561343385881</v>
      </c>
      <c r="AB1474" s="155">
        <v>0.00788288288288288</v>
      </c>
      <c r="AC1474" s="156">
        <v>0.0106249748014353</v>
      </c>
      <c r="AD1474" s="157">
        <v>10845</v>
      </c>
      <c r="AE1474" s="158">
        <v>176</v>
      </c>
      <c r="AF1474" s="158">
        <v>1</v>
      </c>
      <c r="AG1474" s="158">
        <v>12385</v>
      </c>
      <c r="AH1474" s="158">
        <v>142</v>
      </c>
      <c r="AI1474" s="158">
        <v>0</v>
      </c>
      <c r="AJ1474" s="155">
        <v>0.0161364684186261</v>
      </c>
      <c r="AK1474" s="155">
        <v>0.0114654824384336</v>
      </c>
      <c r="AL1474" s="156">
        <v>0.00467098598019251</v>
      </c>
    </row>
    <row r="1475" spans="1:38">
      <c r="A1475" s="166" t="s">
        <v>1085</v>
      </c>
      <c r="B1475" s="167" t="s">
        <v>1844</v>
      </c>
      <c r="C1475" s="167" t="s">
        <v>1300</v>
      </c>
      <c r="D1475" s="150">
        <v>1015</v>
      </c>
      <c r="E1475" s="150">
        <v>27</v>
      </c>
      <c r="F1475" s="150">
        <v>21</v>
      </c>
      <c r="G1475" s="150">
        <v>0</v>
      </c>
      <c r="H1475" s="150">
        <v>0</v>
      </c>
      <c r="I1475" s="151">
        <v>953</v>
      </c>
      <c r="J1475" s="151">
        <v>19</v>
      </c>
      <c r="K1475" s="151">
        <v>19</v>
      </c>
      <c r="L1475" s="151">
        <v>0</v>
      </c>
      <c r="M1475" s="151">
        <v>0</v>
      </c>
      <c r="N1475" s="151">
        <v>580</v>
      </c>
      <c r="O1475" s="151">
        <v>17</v>
      </c>
      <c r="P1475" s="151">
        <v>17</v>
      </c>
      <c r="Q1475" s="151">
        <v>4</v>
      </c>
      <c r="R1475" s="151">
        <v>0</v>
      </c>
      <c r="S1475" s="152">
        <v>0.015</v>
      </c>
      <c r="T1475" s="153">
        <v>22337</v>
      </c>
      <c r="U1475" s="153">
        <v>465</v>
      </c>
      <c r="V1475" s="153">
        <v>459</v>
      </c>
      <c r="W1475" s="153">
        <v>0</v>
      </c>
      <c r="X1475" s="151">
        <v>401</v>
      </c>
      <c r="Y1475" s="154">
        <v>0.0208174777275373</v>
      </c>
      <c r="Z1475" s="154">
        <v>0.0266009852216749</v>
      </c>
      <c r="AA1475" s="154">
        <v>0.0199370409233998</v>
      </c>
      <c r="AB1475" s="155">
        <v>0.0293103448275862</v>
      </c>
      <c r="AC1475" s="156">
        <v>0.00666394429827509</v>
      </c>
      <c r="AD1475" s="157">
        <v>6398</v>
      </c>
      <c r="AE1475" s="158">
        <v>144</v>
      </c>
      <c r="AF1475" s="158">
        <v>0</v>
      </c>
      <c r="AG1475" s="158">
        <v>6865</v>
      </c>
      <c r="AH1475" s="158">
        <v>149</v>
      </c>
      <c r="AI1475" s="158">
        <v>0</v>
      </c>
      <c r="AJ1475" s="155">
        <v>0.0225070334479525</v>
      </c>
      <c r="AK1475" s="155">
        <v>0.0217042971595047</v>
      </c>
      <c r="AL1475" s="156">
        <v>0.000802736288447754</v>
      </c>
    </row>
    <row r="1476" spans="1:38">
      <c r="A1476" s="166" t="s">
        <v>1085</v>
      </c>
      <c r="B1476" s="167" t="s">
        <v>1844</v>
      </c>
      <c r="C1476" s="167" t="s">
        <v>1301</v>
      </c>
      <c r="D1476" s="150">
        <v>5238</v>
      </c>
      <c r="E1476" s="150">
        <v>77</v>
      </c>
      <c r="F1476" s="150">
        <v>65</v>
      </c>
      <c r="G1476" s="150">
        <v>0</v>
      </c>
      <c r="H1476" s="150">
        <v>0</v>
      </c>
      <c r="I1476" s="151">
        <v>6251</v>
      </c>
      <c r="J1476" s="151">
        <v>78</v>
      </c>
      <c r="K1476" s="151">
        <v>78</v>
      </c>
      <c r="L1476" s="151">
        <v>0</v>
      </c>
      <c r="M1476" s="151">
        <v>0</v>
      </c>
      <c r="N1476" s="151">
        <v>3867</v>
      </c>
      <c r="O1476" s="151">
        <v>104</v>
      </c>
      <c r="P1476" s="151">
        <v>104</v>
      </c>
      <c r="Q1476" s="151">
        <v>23</v>
      </c>
      <c r="R1476" s="151">
        <v>0</v>
      </c>
      <c r="S1476" s="152">
        <v>0.015</v>
      </c>
      <c r="T1476" s="153">
        <v>124254</v>
      </c>
      <c r="U1476" s="153">
        <v>2092</v>
      </c>
      <c r="V1476" s="153">
        <v>2080</v>
      </c>
      <c r="W1476" s="153">
        <v>0</v>
      </c>
      <c r="X1476" s="151">
        <v>1803</v>
      </c>
      <c r="Y1476" s="154">
        <v>0.0168364801133163</v>
      </c>
      <c r="Z1476" s="154">
        <v>0.0147002672775869</v>
      </c>
      <c r="AA1476" s="154">
        <v>0.0124780035194369</v>
      </c>
      <c r="AB1476" s="155">
        <v>0.0268942332557538</v>
      </c>
      <c r="AC1476" s="156">
        <v>0.00222226375814997</v>
      </c>
      <c r="AD1476" s="157">
        <v>35022</v>
      </c>
      <c r="AE1476" s="158">
        <v>612</v>
      </c>
      <c r="AF1476" s="158">
        <v>0</v>
      </c>
      <c r="AG1476" s="158">
        <v>37584</v>
      </c>
      <c r="AH1476" s="158">
        <v>592</v>
      </c>
      <c r="AI1476" s="158">
        <v>0</v>
      </c>
      <c r="AJ1476" s="155">
        <v>0.0174747301696077</v>
      </c>
      <c r="AK1476" s="155">
        <v>0.0157513835674755</v>
      </c>
      <c r="AL1476" s="156">
        <v>0.00172334660213215</v>
      </c>
    </row>
    <row r="1477" spans="1:38">
      <c r="A1477" s="166" t="s">
        <v>1085</v>
      </c>
      <c r="B1477" s="167" t="s">
        <v>1844</v>
      </c>
      <c r="C1477" s="167" t="s">
        <v>1302</v>
      </c>
      <c r="D1477" s="150">
        <v>4801</v>
      </c>
      <c r="E1477" s="150">
        <v>80</v>
      </c>
      <c r="F1477" s="150">
        <v>63</v>
      </c>
      <c r="G1477" s="150">
        <v>0</v>
      </c>
      <c r="H1477" s="150">
        <v>0</v>
      </c>
      <c r="I1477" s="151">
        <v>5904</v>
      </c>
      <c r="J1477" s="151">
        <v>117</v>
      </c>
      <c r="K1477" s="151">
        <v>117</v>
      </c>
      <c r="L1477" s="151">
        <v>0</v>
      </c>
      <c r="M1477" s="151">
        <v>0</v>
      </c>
      <c r="N1477" s="151">
        <v>3411</v>
      </c>
      <c r="O1477" s="151">
        <v>85</v>
      </c>
      <c r="P1477" s="151">
        <v>85</v>
      </c>
      <c r="Q1477" s="151">
        <v>25</v>
      </c>
      <c r="R1477" s="151">
        <v>0</v>
      </c>
      <c r="S1477" s="152">
        <v>0.015</v>
      </c>
      <c r="T1477" s="153">
        <v>116613</v>
      </c>
      <c r="U1477" s="153">
        <v>1869</v>
      </c>
      <c r="V1477" s="153">
        <v>1852</v>
      </c>
      <c r="W1477" s="153">
        <v>0</v>
      </c>
      <c r="X1477" s="151">
        <v>1573</v>
      </c>
      <c r="Y1477" s="154">
        <v>0.016027372591392</v>
      </c>
      <c r="Z1477" s="154">
        <v>0.0166631951676734</v>
      </c>
      <c r="AA1477" s="154">
        <v>0.0198170731707317</v>
      </c>
      <c r="AB1477" s="155">
        <v>0.0249193784813838</v>
      </c>
      <c r="AC1477" s="156">
        <v>-0.00315387800305831</v>
      </c>
      <c r="AD1477" s="157">
        <v>32605</v>
      </c>
      <c r="AE1477" s="158">
        <v>541</v>
      </c>
      <c r="AF1477" s="158">
        <v>0</v>
      </c>
      <c r="AG1477" s="158">
        <v>35378</v>
      </c>
      <c r="AH1477" s="158">
        <v>539</v>
      </c>
      <c r="AI1477" s="158">
        <v>0</v>
      </c>
      <c r="AJ1477" s="155">
        <v>0.0165925471553443</v>
      </c>
      <c r="AK1477" s="155">
        <v>0.0152354570637119</v>
      </c>
      <c r="AL1477" s="156">
        <v>0.00135709009163236</v>
      </c>
    </row>
    <row r="1478" spans="1:38">
      <c r="A1478" s="166" t="s">
        <v>1085</v>
      </c>
      <c r="B1478" s="167" t="s">
        <v>1844</v>
      </c>
      <c r="C1478" s="167" t="s">
        <v>1303</v>
      </c>
      <c r="D1478" s="150">
        <v>2546</v>
      </c>
      <c r="E1478" s="150">
        <v>34</v>
      </c>
      <c r="F1478" s="150">
        <v>17</v>
      </c>
      <c r="G1478" s="150">
        <v>0</v>
      </c>
      <c r="H1478" s="150">
        <v>0</v>
      </c>
      <c r="I1478" s="151">
        <v>3014</v>
      </c>
      <c r="J1478" s="151">
        <v>41</v>
      </c>
      <c r="K1478" s="151">
        <v>41</v>
      </c>
      <c r="L1478" s="151">
        <v>0</v>
      </c>
      <c r="M1478" s="151">
        <v>0</v>
      </c>
      <c r="N1478" s="151">
        <v>1966</v>
      </c>
      <c r="O1478" s="151">
        <v>14</v>
      </c>
      <c r="P1478" s="151">
        <v>14</v>
      </c>
      <c r="Q1478" s="151">
        <v>1</v>
      </c>
      <c r="R1478" s="151">
        <v>0</v>
      </c>
      <c r="S1478" s="152">
        <v>0.015</v>
      </c>
      <c r="T1478" s="153">
        <v>62816</v>
      </c>
      <c r="U1478" s="153">
        <v>1051</v>
      </c>
      <c r="V1478" s="153">
        <v>1033</v>
      </c>
      <c r="W1478" s="153">
        <v>0</v>
      </c>
      <c r="X1478" s="151">
        <v>929</v>
      </c>
      <c r="Y1478" s="154">
        <v>0.0167314060112073</v>
      </c>
      <c r="Z1478" s="154">
        <v>0.0133542812254517</v>
      </c>
      <c r="AA1478" s="154">
        <v>0.0136031851360319</v>
      </c>
      <c r="AB1478" s="155">
        <v>0.00712105798575788</v>
      </c>
      <c r="AC1478" s="156">
        <v>-0.000248903910580162</v>
      </c>
      <c r="AD1478" s="157">
        <v>17497</v>
      </c>
      <c r="AE1478" s="158">
        <v>288</v>
      </c>
      <c r="AF1478" s="158">
        <v>0</v>
      </c>
      <c r="AG1478" s="158">
        <v>18707</v>
      </c>
      <c r="AH1478" s="158">
        <v>315</v>
      </c>
      <c r="AI1478" s="158">
        <v>0</v>
      </c>
      <c r="AJ1478" s="155">
        <v>0.0164599645653541</v>
      </c>
      <c r="AK1478" s="155">
        <v>0.0168386165606457</v>
      </c>
      <c r="AL1478" s="156">
        <v>-0.00037865199529169</v>
      </c>
    </row>
    <row r="1479" spans="1:38">
      <c r="A1479" s="166" t="s">
        <v>1085</v>
      </c>
      <c r="B1479" s="167" t="s">
        <v>1844</v>
      </c>
      <c r="C1479" s="167" t="s">
        <v>1304</v>
      </c>
      <c r="D1479" s="150">
        <v>4036</v>
      </c>
      <c r="E1479" s="150">
        <v>37</v>
      </c>
      <c r="F1479" s="150">
        <v>32</v>
      </c>
      <c r="G1479" s="150">
        <v>0</v>
      </c>
      <c r="H1479" s="150">
        <v>0</v>
      </c>
      <c r="I1479" s="151">
        <v>4037</v>
      </c>
      <c r="J1479" s="151">
        <v>36</v>
      </c>
      <c r="K1479" s="151">
        <v>36</v>
      </c>
      <c r="L1479" s="151">
        <v>1</v>
      </c>
      <c r="M1479" s="151">
        <v>0</v>
      </c>
      <c r="N1479" s="151">
        <v>2048</v>
      </c>
      <c r="O1479" s="151">
        <v>34</v>
      </c>
      <c r="P1479" s="151">
        <v>34</v>
      </c>
      <c r="Q1479" s="151">
        <v>6</v>
      </c>
      <c r="R1479" s="151">
        <v>0</v>
      </c>
      <c r="S1479" s="152">
        <v>0.015</v>
      </c>
      <c r="T1479" s="153">
        <v>87650</v>
      </c>
      <c r="U1479" s="153">
        <v>1069</v>
      </c>
      <c r="V1479" s="153">
        <v>1064</v>
      </c>
      <c r="W1479" s="153">
        <v>0</v>
      </c>
      <c r="X1479" s="151">
        <v>950</v>
      </c>
      <c r="Y1479" s="154">
        <v>0.0121962350256703</v>
      </c>
      <c r="Z1479" s="154">
        <v>0.00916749256689792</v>
      </c>
      <c r="AA1479" s="154">
        <v>0.00891751300470646</v>
      </c>
      <c r="AB1479" s="155">
        <v>0.0166015625</v>
      </c>
      <c r="AC1479" s="156">
        <v>0.000249979562191454</v>
      </c>
      <c r="AD1479" s="157">
        <v>24285</v>
      </c>
      <c r="AE1479" s="158">
        <v>290</v>
      </c>
      <c r="AF1479" s="158">
        <v>0</v>
      </c>
      <c r="AG1479" s="158">
        <v>26724</v>
      </c>
      <c r="AH1479" s="158">
        <v>316</v>
      </c>
      <c r="AI1479" s="158">
        <v>0</v>
      </c>
      <c r="AJ1479" s="155">
        <v>0.0119415276919909</v>
      </c>
      <c r="AK1479" s="155">
        <v>0.0118245771591079</v>
      </c>
      <c r="AL1479" s="156">
        <v>0.000116950532883024</v>
      </c>
    </row>
    <row r="1480" spans="1:38">
      <c r="A1480" s="166" t="s">
        <v>1085</v>
      </c>
      <c r="B1480" s="167" t="s">
        <v>1844</v>
      </c>
      <c r="C1480" s="167" t="s">
        <v>1305</v>
      </c>
      <c r="D1480" s="150">
        <v>2737</v>
      </c>
      <c r="E1480" s="150">
        <v>75</v>
      </c>
      <c r="F1480" s="150">
        <v>58</v>
      </c>
      <c r="G1480" s="150">
        <v>0</v>
      </c>
      <c r="H1480" s="150">
        <v>0</v>
      </c>
      <c r="I1480" s="151">
        <v>2598</v>
      </c>
      <c r="J1480" s="151">
        <v>92</v>
      </c>
      <c r="K1480" s="151">
        <v>92</v>
      </c>
      <c r="L1480" s="151">
        <v>3</v>
      </c>
      <c r="M1480" s="151">
        <v>0</v>
      </c>
      <c r="N1480" s="151">
        <v>1500</v>
      </c>
      <c r="O1480" s="151">
        <v>0</v>
      </c>
      <c r="P1480" s="151">
        <v>0</v>
      </c>
      <c r="Q1480" s="151">
        <v>0</v>
      </c>
      <c r="R1480" s="151">
        <v>0</v>
      </c>
      <c r="S1480" s="152">
        <v>0.015</v>
      </c>
      <c r="T1480" s="153">
        <v>59250</v>
      </c>
      <c r="U1480" s="153">
        <v>1377</v>
      </c>
      <c r="V1480" s="153">
        <v>1360</v>
      </c>
      <c r="W1480" s="153">
        <v>1</v>
      </c>
      <c r="X1480" s="151">
        <v>1179</v>
      </c>
      <c r="Y1480" s="154">
        <v>0.0232236286919831</v>
      </c>
      <c r="Z1480" s="154">
        <v>0.0274022652539277</v>
      </c>
      <c r="AA1480" s="154">
        <v>0.0354118552732871</v>
      </c>
      <c r="AB1480" s="155">
        <v>0</v>
      </c>
      <c r="AC1480" s="156">
        <v>-0.00800959001935948</v>
      </c>
      <c r="AD1480" s="157">
        <v>16691</v>
      </c>
      <c r="AE1480" s="158">
        <v>394</v>
      </c>
      <c r="AF1480" s="158">
        <v>0</v>
      </c>
      <c r="AG1480" s="158">
        <v>18288</v>
      </c>
      <c r="AH1480" s="158">
        <v>366</v>
      </c>
      <c r="AI1480" s="158">
        <v>0</v>
      </c>
      <c r="AJ1480" s="155">
        <v>0.0236055359175604</v>
      </c>
      <c r="AK1480" s="155">
        <v>0.0200131233595801</v>
      </c>
      <c r="AL1480" s="156">
        <v>0.00359241255798031</v>
      </c>
    </row>
    <row r="1481" spans="1:38">
      <c r="A1481" s="166" t="s">
        <v>1085</v>
      </c>
      <c r="B1481" s="167" t="s">
        <v>1844</v>
      </c>
      <c r="C1481" s="167" t="s">
        <v>1306</v>
      </c>
      <c r="D1481" s="150">
        <v>3056</v>
      </c>
      <c r="E1481" s="150">
        <v>55</v>
      </c>
      <c r="F1481" s="150">
        <v>46</v>
      </c>
      <c r="G1481" s="150">
        <v>0</v>
      </c>
      <c r="H1481" s="150">
        <v>0</v>
      </c>
      <c r="I1481" s="151">
        <v>2760</v>
      </c>
      <c r="J1481" s="151">
        <v>52</v>
      </c>
      <c r="K1481" s="151">
        <v>52</v>
      </c>
      <c r="L1481" s="151">
        <v>4</v>
      </c>
      <c r="M1481" s="151">
        <v>0</v>
      </c>
      <c r="N1481" s="151">
        <v>1902</v>
      </c>
      <c r="O1481" s="151">
        <v>88</v>
      </c>
      <c r="P1481" s="151">
        <v>88</v>
      </c>
      <c r="Q1481" s="151">
        <v>38</v>
      </c>
      <c r="R1481" s="151">
        <v>0</v>
      </c>
      <c r="S1481" s="152">
        <v>0.015</v>
      </c>
      <c r="T1481" s="153">
        <v>69503</v>
      </c>
      <c r="U1481" s="153">
        <v>1773</v>
      </c>
      <c r="V1481" s="153">
        <v>1764</v>
      </c>
      <c r="W1481" s="153">
        <v>4</v>
      </c>
      <c r="X1481" s="151">
        <v>1592</v>
      </c>
      <c r="Y1481" s="154">
        <v>0.0254521387566004</v>
      </c>
      <c r="Z1481" s="154">
        <v>0.0179973821989529</v>
      </c>
      <c r="AA1481" s="154">
        <v>0.0188405797101449</v>
      </c>
      <c r="AB1481" s="155">
        <v>0.046267087276551</v>
      </c>
      <c r="AC1481" s="156">
        <v>-0.000843197511192047</v>
      </c>
      <c r="AD1481" s="157">
        <v>19168</v>
      </c>
      <c r="AE1481" s="158">
        <v>503</v>
      </c>
      <c r="AF1481" s="158">
        <v>0</v>
      </c>
      <c r="AG1481" s="158">
        <v>21144</v>
      </c>
      <c r="AH1481" s="158">
        <v>535</v>
      </c>
      <c r="AI1481" s="158">
        <v>2</v>
      </c>
      <c r="AJ1481" s="155">
        <v>0.026241652754591</v>
      </c>
      <c r="AK1481" s="155">
        <v>0.0252080968596292</v>
      </c>
      <c r="AL1481" s="156">
        <v>0.00103355589496177</v>
      </c>
    </row>
    <row r="1482" spans="1:38">
      <c r="A1482" s="166" t="s">
        <v>1085</v>
      </c>
      <c r="B1482" s="167" t="s">
        <v>1844</v>
      </c>
      <c r="C1482" s="167" t="s">
        <v>1307</v>
      </c>
      <c r="D1482" s="150">
        <v>2063</v>
      </c>
      <c r="E1482" s="150">
        <v>40</v>
      </c>
      <c r="F1482" s="150">
        <v>33</v>
      </c>
      <c r="G1482" s="150">
        <v>0</v>
      </c>
      <c r="H1482" s="150">
        <v>0</v>
      </c>
      <c r="I1482" s="151">
        <v>1907</v>
      </c>
      <c r="J1482" s="151">
        <v>36</v>
      </c>
      <c r="K1482" s="151">
        <v>36</v>
      </c>
      <c r="L1482" s="151">
        <v>6</v>
      </c>
      <c r="M1482" s="151">
        <v>1</v>
      </c>
      <c r="N1482" s="151">
        <v>1076</v>
      </c>
      <c r="O1482" s="151">
        <v>28</v>
      </c>
      <c r="P1482" s="151">
        <v>28</v>
      </c>
      <c r="Q1482" s="151">
        <v>9</v>
      </c>
      <c r="R1482" s="151">
        <v>0</v>
      </c>
      <c r="S1482" s="152">
        <v>0.015</v>
      </c>
      <c r="T1482" s="153">
        <v>43785</v>
      </c>
      <c r="U1482" s="153">
        <v>912</v>
      </c>
      <c r="V1482" s="153">
        <v>905</v>
      </c>
      <c r="W1482" s="153">
        <v>5</v>
      </c>
      <c r="X1482" s="151">
        <v>804</v>
      </c>
      <c r="Y1482" s="154">
        <v>0.0207148566860797</v>
      </c>
      <c r="Z1482" s="154">
        <v>0.0193892389723703</v>
      </c>
      <c r="AA1482" s="154">
        <v>0.0183534347142108</v>
      </c>
      <c r="AB1482" s="155">
        <v>0.0260223048327138</v>
      </c>
      <c r="AC1482" s="156">
        <v>0.00103580425815953</v>
      </c>
      <c r="AD1482" s="157">
        <v>12236</v>
      </c>
      <c r="AE1482" s="158">
        <v>275</v>
      </c>
      <c r="AF1482" s="158">
        <v>2</v>
      </c>
      <c r="AG1482" s="158">
        <v>13453</v>
      </c>
      <c r="AH1482" s="158">
        <v>264</v>
      </c>
      <c r="AI1482" s="158">
        <v>1</v>
      </c>
      <c r="AJ1482" s="155">
        <v>0.0223112128146453</v>
      </c>
      <c r="AK1482" s="155">
        <v>0.0195495428528953</v>
      </c>
      <c r="AL1482" s="156">
        <v>0.00276166996175005</v>
      </c>
    </row>
    <row r="1483" spans="1:38">
      <c r="A1483" s="166" t="s">
        <v>1085</v>
      </c>
      <c r="B1483" s="167" t="s">
        <v>1844</v>
      </c>
      <c r="C1483" s="167" t="s">
        <v>1308</v>
      </c>
      <c r="D1483" s="150">
        <v>2006</v>
      </c>
      <c r="E1483" s="150">
        <v>31</v>
      </c>
      <c r="F1483" s="150">
        <v>21</v>
      </c>
      <c r="G1483" s="150">
        <v>0</v>
      </c>
      <c r="H1483" s="150">
        <v>0</v>
      </c>
      <c r="I1483" s="151">
        <v>1868</v>
      </c>
      <c r="J1483" s="151">
        <v>41</v>
      </c>
      <c r="K1483" s="151">
        <v>41</v>
      </c>
      <c r="L1483" s="151">
        <v>0</v>
      </c>
      <c r="M1483" s="151">
        <v>0</v>
      </c>
      <c r="N1483" s="151">
        <v>1094</v>
      </c>
      <c r="O1483" s="151">
        <v>0</v>
      </c>
      <c r="P1483" s="151">
        <v>0</v>
      </c>
      <c r="Q1483" s="151">
        <v>0</v>
      </c>
      <c r="R1483" s="151">
        <v>0</v>
      </c>
      <c r="S1483" s="152">
        <v>0.015</v>
      </c>
      <c r="T1483" s="153">
        <v>44005</v>
      </c>
      <c r="U1483" s="153">
        <v>726</v>
      </c>
      <c r="V1483" s="153">
        <v>716</v>
      </c>
      <c r="W1483" s="153">
        <v>0</v>
      </c>
      <c r="X1483" s="151">
        <v>632</v>
      </c>
      <c r="Y1483" s="154">
        <v>0.016498125213044</v>
      </c>
      <c r="Z1483" s="154">
        <v>0.0154536390827517</v>
      </c>
      <c r="AA1483" s="154">
        <v>0.021948608137045</v>
      </c>
      <c r="AB1483" s="155">
        <v>0</v>
      </c>
      <c r="AC1483" s="156">
        <v>-0.00649496905429322</v>
      </c>
      <c r="AD1483" s="157">
        <v>12027</v>
      </c>
      <c r="AE1483" s="158">
        <v>202</v>
      </c>
      <c r="AF1483" s="158">
        <v>0</v>
      </c>
      <c r="AG1483" s="158">
        <v>13555</v>
      </c>
      <c r="AH1483" s="158">
        <v>237</v>
      </c>
      <c r="AI1483" s="158">
        <v>0</v>
      </c>
      <c r="AJ1483" s="155">
        <v>0.0167955433607716</v>
      </c>
      <c r="AK1483" s="155">
        <v>0.017484323127997</v>
      </c>
      <c r="AL1483" s="156">
        <v>-0.000688779767225454</v>
      </c>
    </row>
    <row r="1484" spans="1:38">
      <c r="A1484" s="166" t="s">
        <v>1085</v>
      </c>
      <c r="B1484" s="167" t="s">
        <v>1844</v>
      </c>
      <c r="C1484" s="167" t="s">
        <v>1309</v>
      </c>
      <c r="D1484" s="150">
        <v>2138</v>
      </c>
      <c r="E1484" s="150">
        <v>10</v>
      </c>
      <c r="F1484" s="150">
        <v>7</v>
      </c>
      <c r="G1484" s="150">
        <v>0</v>
      </c>
      <c r="H1484" s="150">
        <v>0</v>
      </c>
      <c r="I1484" s="151">
        <v>2009</v>
      </c>
      <c r="J1484" s="151">
        <v>32</v>
      </c>
      <c r="K1484" s="151">
        <v>32</v>
      </c>
      <c r="L1484" s="151">
        <v>3</v>
      </c>
      <c r="M1484" s="151">
        <v>0</v>
      </c>
      <c r="N1484" s="151">
        <v>1134</v>
      </c>
      <c r="O1484" s="151">
        <v>22</v>
      </c>
      <c r="P1484" s="151">
        <v>22</v>
      </c>
      <c r="Q1484" s="151">
        <v>5</v>
      </c>
      <c r="R1484" s="151">
        <v>0</v>
      </c>
      <c r="S1484" s="152">
        <v>0.015</v>
      </c>
      <c r="T1484" s="153">
        <v>46667</v>
      </c>
      <c r="U1484" s="153">
        <v>587</v>
      </c>
      <c r="V1484" s="153">
        <v>584</v>
      </c>
      <c r="W1484" s="153">
        <v>0</v>
      </c>
      <c r="X1484" s="151">
        <v>522</v>
      </c>
      <c r="Y1484" s="154">
        <v>0.0125784815822744</v>
      </c>
      <c r="Z1484" s="154">
        <v>0.00467726847521048</v>
      </c>
      <c r="AA1484" s="154">
        <v>0.0159283225485316</v>
      </c>
      <c r="AB1484" s="155">
        <v>0.0194003527336861</v>
      </c>
      <c r="AC1484" s="156">
        <v>-0.0112510540733211</v>
      </c>
      <c r="AD1484" s="157">
        <v>12978</v>
      </c>
      <c r="AE1484" s="158">
        <v>159</v>
      </c>
      <c r="AF1484" s="158">
        <v>0</v>
      </c>
      <c r="AG1484" s="158">
        <v>14207</v>
      </c>
      <c r="AH1484" s="158">
        <v>184</v>
      </c>
      <c r="AI1484" s="158">
        <v>0</v>
      </c>
      <c r="AJ1484" s="155">
        <v>0.0122515025427647</v>
      </c>
      <c r="AK1484" s="155">
        <v>0.0129513620046456</v>
      </c>
      <c r="AL1484" s="156">
        <v>-0.00069985946188092</v>
      </c>
    </row>
    <row r="1485" spans="1:38">
      <c r="A1485" s="166" t="s">
        <v>1085</v>
      </c>
      <c r="B1485" s="167" t="s">
        <v>1844</v>
      </c>
      <c r="C1485" s="167" t="s">
        <v>1310</v>
      </c>
      <c r="D1485" s="150">
        <v>5150</v>
      </c>
      <c r="E1485" s="150">
        <v>170</v>
      </c>
      <c r="F1485" s="150">
        <v>129</v>
      </c>
      <c r="G1485" s="150">
        <v>0</v>
      </c>
      <c r="H1485" s="150">
        <v>0</v>
      </c>
      <c r="I1485" s="151">
        <v>5986</v>
      </c>
      <c r="J1485" s="151">
        <v>137</v>
      </c>
      <c r="K1485" s="151">
        <v>137</v>
      </c>
      <c r="L1485" s="151">
        <v>0</v>
      </c>
      <c r="M1485" s="151">
        <v>0</v>
      </c>
      <c r="N1485" s="151">
        <v>3387</v>
      </c>
      <c r="O1485" s="151">
        <v>113</v>
      </c>
      <c r="P1485" s="151">
        <v>112</v>
      </c>
      <c r="Q1485" s="151">
        <v>19</v>
      </c>
      <c r="R1485" s="151">
        <v>0</v>
      </c>
      <c r="S1485" s="152">
        <v>0.015</v>
      </c>
      <c r="T1485" s="153">
        <v>120173</v>
      </c>
      <c r="U1485" s="153">
        <v>4013</v>
      </c>
      <c r="V1485" s="153">
        <v>3971</v>
      </c>
      <c r="W1485" s="153">
        <v>0</v>
      </c>
      <c r="X1485" s="151">
        <v>3541</v>
      </c>
      <c r="Y1485" s="154">
        <v>0.0333935243357493</v>
      </c>
      <c r="Z1485" s="154">
        <v>0.0330097087378641</v>
      </c>
      <c r="AA1485" s="154">
        <v>0.0228867357166722</v>
      </c>
      <c r="AB1485" s="155">
        <v>0.0333628579864187</v>
      </c>
      <c r="AC1485" s="156">
        <v>0.0101229730211918</v>
      </c>
      <c r="AD1485" s="157">
        <v>33265</v>
      </c>
      <c r="AE1485" s="158">
        <v>1094</v>
      </c>
      <c r="AF1485" s="158">
        <v>0</v>
      </c>
      <c r="AG1485" s="158">
        <v>35754</v>
      </c>
      <c r="AH1485" s="158">
        <v>1191</v>
      </c>
      <c r="AI1485" s="158">
        <v>0</v>
      </c>
      <c r="AJ1485" s="155">
        <v>0.0328874192093792</v>
      </c>
      <c r="AK1485" s="155">
        <v>0.0333109582144655</v>
      </c>
      <c r="AL1485" s="156">
        <v>-0.000423539005086286</v>
      </c>
    </row>
    <row r="1486" spans="1:38">
      <c r="A1486" s="166" t="s">
        <v>1085</v>
      </c>
      <c r="B1486" s="167" t="s">
        <v>1844</v>
      </c>
      <c r="C1486" s="167" t="s">
        <v>1311</v>
      </c>
      <c r="D1486" s="150">
        <v>7717</v>
      </c>
      <c r="E1486" s="150">
        <v>168</v>
      </c>
      <c r="F1486" s="150">
        <v>128</v>
      </c>
      <c r="G1486" s="150">
        <v>1</v>
      </c>
      <c r="H1486" s="150">
        <v>0</v>
      </c>
      <c r="I1486" s="151">
        <v>9068</v>
      </c>
      <c r="J1486" s="151">
        <v>143</v>
      </c>
      <c r="K1486" s="151">
        <v>143</v>
      </c>
      <c r="L1486" s="151">
        <v>2</v>
      </c>
      <c r="M1486" s="151">
        <v>0</v>
      </c>
      <c r="N1486" s="151">
        <v>5081</v>
      </c>
      <c r="O1486" s="151">
        <v>124</v>
      </c>
      <c r="P1486" s="151">
        <v>124</v>
      </c>
      <c r="Q1486" s="151">
        <v>42</v>
      </c>
      <c r="R1486" s="151">
        <v>0</v>
      </c>
      <c r="S1486" s="152">
        <v>0.015</v>
      </c>
      <c r="T1486" s="153">
        <v>185124</v>
      </c>
      <c r="U1486" s="153">
        <v>3832</v>
      </c>
      <c r="V1486" s="153">
        <v>3792</v>
      </c>
      <c r="W1486" s="153">
        <v>0</v>
      </c>
      <c r="X1486" s="151">
        <v>3345</v>
      </c>
      <c r="Y1486" s="154">
        <v>0.0206996391607787</v>
      </c>
      <c r="Z1486" s="154">
        <v>0.0217701179214721</v>
      </c>
      <c r="AA1486" s="154">
        <v>0.0157697397441553</v>
      </c>
      <c r="AB1486" s="155">
        <v>0.0244046447549695</v>
      </c>
      <c r="AC1486" s="156">
        <v>0.0060003781773168</v>
      </c>
      <c r="AD1486" s="157">
        <v>50715</v>
      </c>
      <c r="AE1486" s="158">
        <v>1126</v>
      </c>
      <c r="AF1486" s="158">
        <v>0</v>
      </c>
      <c r="AG1486" s="158">
        <v>55299</v>
      </c>
      <c r="AH1486" s="158">
        <v>1157</v>
      </c>
      <c r="AI1486" s="158">
        <v>0</v>
      </c>
      <c r="AJ1486" s="155">
        <v>0.0222025041900818</v>
      </c>
      <c r="AK1486" s="155">
        <v>0.0209226206622181</v>
      </c>
      <c r="AL1486" s="156">
        <v>0.00127988352786371</v>
      </c>
    </row>
    <row r="1487" spans="1:38">
      <c r="A1487" s="166" t="s">
        <v>1085</v>
      </c>
      <c r="B1487" s="167" t="s">
        <v>1844</v>
      </c>
      <c r="C1487" s="167" t="s">
        <v>1312</v>
      </c>
      <c r="D1487" s="150">
        <v>3060</v>
      </c>
      <c r="E1487" s="150">
        <v>84</v>
      </c>
      <c r="F1487" s="150">
        <v>61</v>
      </c>
      <c r="G1487" s="150">
        <v>0</v>
      </c>
      <c r="H1487" s="150">
        <v>0</v>
      </c>
      <c r="I1487" s="151">
        <v>2950</v>
      </c>
      <c r="J1487" s="151">
        <v>82</v>
      </c>
      <c r="K1487" s="151">
        <v>81</v>
      </c>
      <c r="L1487" s="151">
        <v>2</v>
      </c>
      <c r="M1487" s="151">
        <v>0</v>
      </c>
      <c r="N1487" s="151">
        <v>1939</v>
      </c>
      <c r="O1487" s="151">
        <v>70</v>
      </c>
      <c r="P1487" s="151">
        <v>69</v>
      </c>
      <c r="Q1487" s="151">
        <v>24</v>
      </c>
      <c r="R1487" s="151">
        <v>0</v>
      </c>
      <c r="S1487" s="152">
        <v>0.015</v>
      </c>
      <c r="T1487" s="153">
        <v>66162</v>
      </c>
      <c r="U1487" s="153">
        <v>1648</v>
      </c>
      <c r="V1487" s="153">
        <v>1623</v>
      </c>
      <c r="W1487" s="153">
        <v>0</v>
      </c>
      <c r="X1487" s="151">
        <v>1414</v>
      </c>
      <c r="Y1487" s="154">
        <v>0.0249085577824129</v>
      </c>
      <c r="Z1487" s="154">
        <v>0.0274509803921569</v>
      </c>
      <c r="AA1487" s="154">
        <v>0.0277966101694915</v>
      </c>
      <c r="AB1487" s="155">
        <v>0.036101083032491</v>
      </c>
      <c r="AC1487" s="156">
        <v>-0.000345629777334662</v>
      </c>
      <c r="AD1487" s="157">
        <v>18984</v>
      </c>
      <c r="AE1487" s="158">
        <v>523</v>
      </c>
      <c r="AF1487" s="158">
        <v>0</v>
      </c>
      <c r="AG1487" s="158">
        <v>19725</v>
      </c>
      <c r="AH1487" s="158">
        <v>433</v>
      </c>
      <c r="AI1487" s="158">
        <v>0</v>
      </c>
      <c r="AJ1487" s="155">
        <v>0.0275495153813738</v>
      </c>
      <c r="AK1487" s="155">
        <v>0.0219518377693283</v>
      </c>
      <c r="AL1487" s="156">
        <v>0.00559767761204552</v>
      </c>
    </row>
    <row r="1488" spans="1:38">
      <c r="A1488" s="166" t="s">
        <v>1085</v>
      </c>
      <c r="B1488" s="167" t="s">
        <v>1844</v>
      </c>
      <c r="C1488" s="167" t="s">
        <v>1313</v>
      </c>
      <c r="D1488" s="150">
        <v>5901</v>
      </c>
      <c r="E1488" s="150">
        <v>171</v>
      </c>
      <c r="F1488" s="150">
        <v>132</v>
      </c>
      <c r="G1488" s="150">
        <v>0</v>
      </c>
      <c r="H1488" s="150">
        <v>0</v>
      </c>
      <c r="I1488" s="151">
        <v>6790</v>
      </c>
      <c r="J1488" s="151">
        <v>150</v>
      </c>
      <c r="K1488" s="151">
        <v>150</v>
      </c>
      <c r="L1488" s="151">
        <v>13</v>
      </c>
      <c r="M1488" s="151">
        <v>0</v>
      </c>
      <c r="N1488" s="151">
        <v>4153</v>
      </c>
      <c r="O1488" s="151">
        <v>146</v>
      </c>
      <c r="P1488" s="151">
        <v>146</v>
      </c>
      <c r="Q1488" s="151">
        <v>63</v>
      </c>
      <c r="R1488" s="151">
        <v>0</v>
      </c>
      <c r="S1488" s="152">
        <v>0.015</v>
      </c>
      <c r="T1488" s="153">
        <v>136710</v>
      </c>
      <c r="U1488" s="153">
        <v>4348</v>
      </c>
      <c r="V1488" s="153">
        <v>4309</v>
      </c>
      <c r="W1488" s="153">
        <v>0</v>
      </c>
      <c r="X1488" s="151">
        <v>3891</v>
      </c>
      <c r="Y1488" s="154">
        <v>0.0318045497769</v>
      </c>
      <c r="Z1488" s="154">
        <v>0.028978139298424</v>
      </c>
      <c r="AA1488" s="154">
        <v>0.0220913107511046</v>
      </c>
      <c r="AB1488" s="155">
        <v>0.0351553094148808</v>
      </c>
      <c r="AC1488" s="156">
        <v>0.00688682854731943</v>
      </c>
      <c r="AD1488" s="157">
        <v>38769</v>
      </c>
      <c r="AE1488" s="158">
        <v>1221</v>
      </c>
      <c r="AF1488" s="158">
        <v>0</v>
      </c>
      <c r="AG1488" s="158">
        <v>39839</v>
      </c>
      <c r="AH1488" s="158">
        <v>1275</v>
      </c>
      <c r="AI1488" s="158">
        <v>0</v>
      </c>
      <c r="AJ1488" s="155">
        <v>0.0314942350847326</v>
      </c>
      <c r="AK1488" s="155">
        <v>0.0320038153568112</v>
      </c>
      <c r="AL1488" s="156">
        <v>-0.000509580272078515</v>
      </c>
    </row>
    <row r="1489" spans="1:38">
      <c r="A1489" s="166" t="s">
        <v>1085</v>
      </c>
      <c r="B1489" s="167" t="s">
        <v>1844</v>
      </c>
      <c r="C1489" s="167" t="s">
        <v>1314</v>
      </c>
      <c r="D1489" s="150">
        <v>3077</v>
      </c>
      <c r="E1489" s="150">
        <v>59</v>
      </c>
      <c r="F1489" s="150">
        <v>40</v>
      </c>
      <c r="G1489" s="150">
        <v>0</v>
      </c>
      <c r="H1489" s="150">
        <v>0</v>
      </c>
      <c r="I1489" s="151">
        <v>3534</v>
      </c>
      <c r="J1489" s="151">
        <v>85</v>
      </c>
      <c r="K1489" s="151">
        <v>85</v>
      </c>
      <c r="L1489" s="151">
        <v>10</v>
      </c>
      <c r="M1489" s="151">
        <v>0</v>
      </c>
      <c r="N1489" s="151">
        <v>2051</v>
      </c>
      <c r="O1489" s="151">
        <v>36</v>
      </c>
      <c r="P1489" s="151">
        <v>36</v>
      </c>
      <c r="Q1489" s="151">
        <v>5</v>
      </c>
      <c r="R1489" s="151">
        <v>0</v>
      </c>
      <c r="S1489" s="152">
        <v>0.015</v>
      </c>
      <c r="T1489" s="153">
        <v>69078</v>
      </c>
      <c r="U1489" s="153">
        <v>1362</v>
      </c>
      <c r="V1489" s="153">
        <v>1343</v>
      </c>
      <c r="W1489" s="153">
        <v>0</v>
      </c>
      <c r="X1489" s="151">
        <v>1158</v>
      </c>
      <c r="Y1489" s="154">
        <v>0.0197168418309737</v>
      </c>
      <c r="Z1489" s="154">
        <v>0.0191745206369841</v>
      </c>
      <c r="AA1489" s="154">
        <v>0.0240520656479909</v>
      </c>
      <c r="AB1489" s="155">
        <v>0.0175524134568503</v>
      </c>
      <c r="AC1489" s="156">
        <v>-0.00487754501100687</v>
      </c>
      <c r="AD1489" s="157">
        <v>19737</v>
      </c>
      <c r="AE1489" s="158">
        <v>400</v>
      </c>
      <c r="AF1489" s="158">
        <v>0</v>
      </c>
      <c r="AG1489" s="158">
        <v>20469</v>
      </c>
      <c r="AH1489" s="158">
        <v>427</v>
      </c>
      <c r="AI1489" s="158">
        <v>0</v>
      </c>
      <c r="AJ1489" s="155">
        <v>0.0202665045346304</v>
      </c>
      <c r="AK1489" s="155">
        <v>0.0208608139137232</v>
      </c>
      <c r="AL1489" s="156">
        <v>-0.0005943093790928</v>
      </c>
    </row>
    <row r="1490" spans="1:38">
      <c r="A1490" s="166" t="s">
        <v>1085</v>
      </c>
      <c r="B1490" s="167" t="s">
        <v>1844</v>
      </c>
      <c r="C1490" s="167" t="s">
        <v>1315</v>
      </c>
      <c r="D1490" s="150">
        <v>6337</v>
      </c>
      <c r="E1490" s="150">
        <v>90</v>
      </c>
      <c r="F1490" s="150">
        <v>62</v>
      </c>
      <c r="G1490" s="150">
        <v>0</v>
      </c>
      <c r="H1490" s="150">
        <v>0</v>
      </c>
      <c r="I1490" s="151">
        <v>7467</v>
      </c>
      <c r="J1490" s="151">
        <v>93</v>
      </c>
      <c r="K1490" s="151">
        <v>93</v>
      </c>
      <c r="L1490" s="151">
        <v>6</v>
      </c>
      <c r="M1490" s="151">
        <v>0</v>
      </c>
      <c r="N1490" s="151">
        <v>4410</v>
      </c>
      <c r="O1490" s="151">
        <v>75</v>
      </c>
      <c r="P1490" s="151">
        <v>75</v>
      </c>
      <c r="Q1490" s="151">
        <v>30</v>
      </c>
      <c r="R1490" s="151">
        <v>0</v>
      </c>
      <c r="S1490" s="152">
        <v>0.015</v>
      </c>
      <c r="T1490" s="153">
        <v>143675</v>
      </c>
      <c r="U1490" s="153">
        <v>2414</v>
      </c>
      <c r="V1490" s="153">
        <v>2386</v>
      </c>
      <c r="W1490" s="153">
        <v>1</v>
      </c>
      <c r="X1490" s="151">
        <v>2157</v>
      </c>
      <c r="Y1490" s="154">
        <v>0.0167948494866887</v>
      </c>
      <c r="Z1490" s="154">
        <v>0.0142023039293041</v>
      </c>
      <c r="AA1490" s="154">
        <v>0.0124548011249498</v>
      </c>
      <c r="AB1490" s="155">
        <v>0.0170068027210884</v>
      </c>
      <c r="AC1490" s="156">
        <v>0.00174750280435431</v>
      </c>
      <c r="AD1490" s="157">
        <v>41318</v>
      </c>
      <c r="AE1490" s="158">
        <v>663</v>
      </c>
      <c r="AF1490" s="158">
        <v>1</v>
      </c>
      <c r="AG1490" s="158">
        <v>42929</v>
      </c>
      <c r="AH1490" s="158">
        <v>716</v>
      </c>
      <c r="AI1490" s="158">
        <v>0</v>
      </c>
      <c r="AJ1490" s="155">
        <v>0.0160220727043903</v>
      </c>
      <c r="AK1490" s="155">
        <v>0.0166787020429081</v>
      </c>
      <c r="AL1490" s="156">
        <v>-0.00065662933851772</v>
      </c>
    </row>
    <row r="1491" spans="1:38">
      <c r="A1491" s="166" t="s">
        <v>1085</v>
      </c>
      <c r="B1491" s="167" t="s">
        <v>1844</v>
      </c>
      <c r="C1491" s="167" t="s">
        <v>1316</v>
      </c>
      <c r="D1491" s="150">
        <v>3365</v>
      </c>
      <c r="E1491" s="150">
        <v>44</v>
      </c>
      <c r="F1491" s="150">
        <v>38</v>
      </c>
      <c r="G1491" s="150">
        <v>0</v>
      </c>
      <c r="H1491" s="150">
        <v>0</v>
      </c>
      <c r="I1491" s="151">
        <v>3953</v>
      </c>
      <c r="J1491" s="151">
        <v>47</v>
      </c>
      <c r="K1491" s="151">
        <v>47</v>
      </c>
      <c r="L1491" s="151">
        <v>1</v>
      </c>
      <c r="M1491" s="151">
        <v>0</v>
      </c>
      <c r="N1491" s="151">
        <v>2415</v>
      </c>
      <c r="O1491" s="151">
        <v>51</v>
      </c>
      <c r="P1491" s="151">
        <v>51</v>
      </c>
      <c r="Q1491" s="151">
        <v>27</v>
      </c>
      <c r="R1491" s="151">
        <v>0</v>
      </c>
      <c r="S1491" s="152">
        <v>0.015</v>
      </c>
      <c r="T1491" s="153">
        <v>76701</v>
      </c>
      <c r="U1491" s="153">
        <v>1386</v>
      </c>
      <c r="V1491" s="153">
        <v>1380</v>
      </c>
      <c r="W1491" s="153">
        <v>0</v>
      </c>
      <c r="X1491" s="151">
        <v>1240</v>
      </c>
      <c r="Y1491" s="154">
        <v>0.0180701685766809</v>
      </c>
      <c r="Z1491" s="154">
        <v>0.013075780089153</v>
      </c>
      <c r="AA1491" s="154">
        <v>0.0118897040222616</v>
      </c>
      <c r="AB1491" s="155">
        <v>0.0211180124223602</v>
      </c>
      <c r="AC1491" s="156">
        <v>0.00118607606689147</v>
      </c>
      <c r="AD1491" s="157">
        <v>22374</v>
      </c>
      <c r="AE1491" s="158">
        <v>394</v>
      </c>
      <c r="AF1491" s="158">
        <v>0</v>
      </c>
      <c r="AG1491" s="158">
        <v>23063</v>
      </c>
      <c r="AH1491" s="158">
        <v>393</v>
      </c>
      <c r="AI1491" s="158">
        <v>0</v>
      </c>
      <c r="AJ1491" s="155">
        <v>0.0176097255743273</v>
      </c>
      <c r="AK1491" s="155">
        <v>0.0170402809695183</v>
      </c>
      <c r="AL1491" s="156">
        <v>0.00056944460480907</v>
      </c>
    </row>
    <row r="1492" spans="1:38">
      <c r="A1492" s="166" t="s">
        <v>1085</v>
      </c>
      <c r="B1492" s="167" t="s">
        <v>1844</v>
      </c>
      <c r="C1492" s="167" t="s">
        <v>1317</v>
      </c>
      <c r="D1492" s="150">
        <v>3061</v>
      </c>
      <c r="E1492" s="150">
        <v>62</v>
      </c>
      <c r="F1492" s="150">
        <v>51</v>
      </c>
      <c r="G1492" s="150">
        <v>0</v>
      </c>
      <c r="H1492" s="150">
        <v>0</v>
      </c>
      <c r="I1492" s="151">
        <v>2839</v>
      </c>
      <c r="J1492" s="151">
        <v>58</v>
      </c>
      <c r="K1492" s="151">
        <v>58</v>
      </c>
      <c r="L1492" s="151">
        <v>0</v>
      </c>
      <c r="M1492" s="151">
        <v>0</v>
      </c>
      <c r="N1492" s="151">
        <v>1664</v>
      </c>
      <c r="O1492" s="151">
        <v>55</v>
      </c>
      <c r="P1492" s="151">
        <v>55</v>
      </c>
      <c r="Q1492" s="151">
        <v>12</v>
      </c>
      <c r="R1492" s="151">
        <v>0</v>
      </c>
      <c r="S1492" s="152">
        <v>0.015</v>
      </c>
      <c r="T1492" s="153">
        <v>68047</v>
      </c>
      <c r="U1492" s="153">
        <v>1414</v>
      </c>
      <c r="V1492" s="153">
        <v>1403</v>
      </c>
      <c r="W1492" s="153">
        <v>0</v>
      </c>
      <c r="X1492" s="151">
        <v>1234</v>
      </c>
      <c r="Y1492" s="154">
        <v>0.0207797551692213</v>
      </c>
      <c r="Z1492" s="154">
        <v>0.0202548186867037</v>
      </c>
      <c r="AA1492" s="154">
        <v>0.0204297287777386</v>
      </c>
      <c r="AB1492" s="155">
        <v>0.0330528846153846</v>
      </c>
      <c r="AC1492" s="156">
        <v>-0.000174910091034951</v>
      </c>
      <c r="AD1492" s="157">
        <v>18156</v>
      </c>
      <c r="AE1492" s="158">
        <v>385</v>
      </c>
      <c r="AF1492" s="158">
        <v>0</v>
      </c>
      <c r="AG1492" s="158">
        <v>20914</v>
      </c>
      <c r="AH1492" s="158">
        <v>414</v>
      </c>
      <c r="AI1492" s="158">
        <v>0</v>
      </c>
      <c r="AJ1492" s="155">
        <v>0.0212051112579863</v>
      </c>
      <c r="AK1492" s="155">
        <v>0.0197953523955245</v>
      </c>
      <c r="AL1492" s="156">
        <v>0.00140975886246181</v>
      </c>
    </row>
    <row r="1493" spans="1:38">
      <c r="A1493" s="166" t="s">
        <v>1085</v>
      </c>
      <c r="B1493" s="167" t="s">
        <v>1844</v>
      </c>
      <c r="C1493" s="167" t="s">
        <v>1318</v>
      </c>
      <c r="D1493" s="150">
        <v>4683</v>
      </c>
      <c r="E1493" s="150">
        <v>71</v>
      </c>
      <c r="F1493" s="150">
        <v>60</v>
      </c>
      <c r="G1493" s="150">
        <v>0</v>
      </c>
      <c r="H1493" s="150">
        <v>0</v>
      </c>
      <c r="I1493" s="151">
        <v>5541</v>
      </c>
      <c r="J1493" s="151">
        <v>78</v>
      </c>
      <c r="K1493" s="151">
        <v>78</v>
      </c>
      <c r="L1493" s="151">
        <v>2</v>
      </c>
      <c r="M1493" s="151">
        <v>0</v>
      </c>
      <c r="N1493" s="151">
        <v>3279</v>
      </c>
      <c r="O1493" s="151">
        <v>50</v>
      </c>
      <c r="P1493" s="151">
        <v>50</v>
      </c>
      <c r="Q1493" s="151">
        <v>23</v>
      </c>
      <c r="R1493" s="151">
        <v>0</v>
      </c>
      <c r="S1493" s="152">
        <v>0.015</v>
      </c>
      <c r="T1493" s="153">
        <v>108036</v>
      </c>
      <c r="U1493" s="153">
        <v>1952</v>
      </c>
      <c r="V1493" s="153">
        <v>1940</v>
      </c>
      <c r="W1493" s="153">
        <v>0</v>
      </c>
      <c r="X1493" s="151">
        <v>1759</v>
      </c>
      <c r="Y1493" s="154">
        <v>0.0180680513902773</v>
      </c>
      <c r="Z1493" s="154">
        <v>0.0151612214392483</v>
      </c>
      <c r="AA1493" s="154">
        <v>0.0140768814293449</v>
      </c>
      <c r="AB1493" s="155">
        <v>0.0152485513876182</v>
      </c>
      <c r="AC1493" s="156">
        <v>0.00108434000990346</v>
      </c>
      <c r="AD1493" s="157">
        <v>30776</v>
      </c>
      <c r="AE1493" s="158">
        <v>550</v>
      </c>
      <c r="AF1493" s="158">
        <v>0</v>
      </c>
      <c r="AG1493" s="158">
        <v>32324</v>
      </c>
      <c r="AH1493" s="158">
        <v>591</v>
      </c>
      <c r="AI1493" s="158">
        <v>0</v>
      </c>
      <c r="AJ1493" s="155">
        <v>0.0178710683649597</v>
      </c>
      <c r="AK1493" s="155">
        <v>0.0182836282638287</v>
      </c>
      <c r="AL1493" s="156">
        <v>-0.000412559898869024</v>
      </c>
    </row>
    <row r="1494" spans="1:38">
      <c r="A1494" s="166" t="s">
        <v>1085</v>
      </c>
      <c r="B1494" s="167" t="s">
        <v>1844</v>
      </c>
      <c r="C1494" s="167" t="s">
        <v>1319</v>
      </c>
      <c r="D1494" s="150">
        <v>2677</v>
      </c>
      <c r="E1494" s="150">
        <v>60</v>
      </c>
      <c r="F1494" s="150">
        <v>36</v>
      </c>
      <c r="G1494" s="150">
        <v>0</v>
      </c>
      <c r="H1494" s="150">
        <v>0</v>
      </c>
      <c r="I1494" s="151">
        <v>3089</v>
      </c>
      <c r="J1494" s="151">
        <v>53</v>
      </c>
      <c r="K1494" s="151">
        <v>53</v>
      </c>
      <c r="L1494" s="151">
        <v>0</v>
      </c>
      <c r="M1494" s="151">
        <v>0</v>
      </c>
      <c r="N1494" s="151">
        <v>1918</v>
      </c>
      <c r="O1494" s="151">
        <v>48</v>
      </c>
      <c r="P1494" s="151">
        <v>48</v>
      </c>
      <c r="Q1494" s="151">
        <v>18</v>
      </c>
      <c r="R1494" s="151">
        <v>0</v>
      </c>
      <c r="S1494" s="152">
        <v>0.015</v>
      </c>
      <c r="T1494" s="153">
        <v>62068</v>
      </c>
      <c r="U1494" s="153">
        <v>1457</v>
      </c>
      <c r="V1494" s="153">
        <v>1433</v>
      </c>
      <c r="W1494" s="153">
        <v>0</v>
      </c>
      <c r="X1494" s="151">
        <v>1287</v>
      </c>
      <c r="Y1494" s="154">
        <v>0.0234742540439518</v>
      </c>
      <c r="Z1494" s="154">
        <v>0.0224131490474412</v>
      </c>
      <c r="AA1494" s="154">
        <v>0.0171576561994173</v>
      </c>
      <c r="AB1494" s="155">
        <v>0.0250260688216893</v>
      </c>
      <c r="AC1494" s="156">
        <v>0.00525549284802388</v>
      </c>
      <c r="AD1494" s="157">
        <v>17464</v>
      </c>
      <c r="AE1494" s="158">
        <v>438</v>
      </c>
      <c r="AF1494" s="158">
        <v>0</v>
      </c>
      <c r="AG1494" s="158">
        <v>18716</v>
      </c>
      <c r="AH1494" s="158">
        <v>417</v>
      </c>
      <c r="AI1494" s="158">
        <v>0</v>
      </c>
      <c r="AJ1494" s="155">
        <v>0.0250801649106734</v>
      </c>
      <c r="AK1494" s="155">
        <v>0.0222804017952554</v>
      </c>
      <c r="AL1494" s="156">
        <v>0.00279976311541799</v>
      </c>
    </row>
    <row r="1495" spans="1:38">
      <c r="A1495" s="166" t="s">
        <v>1085</v>
      </c>
      <c r="B1495" s="167" t="s">
        <v>1844</v>
      </c>
      <c r="C1495" s="167" t="s">
        <v>1320</v>
      </c>
      <c r="D1495" s="150">
        <v>4094</v>
      </c>
      <c r="E1495" s="150">
        <v>83</v>
      </c>
      <c r="F1495" s="150">
        <v>64</v>
      </c>
      <c r="G1495" s="150">
        <v>0</v>
      </c>
      <c r="H1495" s="150">
        <v>0</v>
      </c>
      <c r="I1495" s="151">
        <v>3898</v>
      </c>
      <c r="J1495" s="151">
        <v>70</v>
      </c>
      <c r="K1495" s="151">
        <v>70</v>
      </c>
      <c r="L1495" s="151">
        <v>0</v>
      </c>
      <c r="M1495" s="151">
        <v>0</v>
      </c>
      <c r="N1495" s="151">
        <v>2243</v>
      </c>
      <c r="O1495" s="151">
        <v>81</v>
      </c>
      <c r="P1495" s="151">
        <v>81</v>
      </c>
      <c r="Q1495" s="151">
        <v>9</v>
      </c>
      <c r="R1495" s="151">
        <v>0</v>
      </c>
      <c r="S1495" s="152">
        <v>0.015</v>
      </c>
      <c r="T1495" s="153">
        <v>92048</v>
      </c>
      <c r="U1495" s="153">
        <v>2047</v>
      </c>
      <c r="V1495" s="153">
        <v>2028</v>
      </c>
      <c r="W1495" s="153">
        <v>0</v>
      </c>
      <c r="X1495" s="151">
        <v>1774</v>
      </c>
      <c r="Y1495" s="154">
        <v>0.0222383973579002</v>
      </c>
      <c r="Z1495" s="154">
        <v>0.0202735710796287</v>
      </c>
      <c r="AA1495" s="154">
        <v>0.0179579271421242</v>
      </c>
      <c r="AB1495" s="155">
        <v>0.0361123495318769</v>
      </c>
      <c r="AC1495" s="156">
        <v>0.00231564393750456</v>
      </c>
      <c r="AD1495" s="157">
        <v>25403</v>
      </c>
      <c r="AE1495" s="158">
        <v>590</v>
      </c>
      <c r="AF1495" s="158">
        <v>0</v>
      </c>
      <c r="AG1495" s="158">
        <v>28146</v>
      </c>
      <c r="AH1495" s="158">
        <v>616</v>
      </c>
      <c r="AI1495" s="158">
        <v>0</v>
      </c>
      <c r="AJ1495" s="155">
        <v>0.0232256032752037</v>
      </c>
      <c r="AK1495" s="155">
        <v>0.0218858807645847</v>
      </c>
      <c r="AL1495" s="156">
        <v>0.00133972251061905</v>
      </c>
    </row>
    <row r="1496" spans="1:38">
      <c r="A1496" s="166" t="s">
        <v>1085</v>
      </c>
      <c r="B1496" s="167" t="s">
        <v>1844</v>
      </c>
      <c r="C1496" s="167" t="s">
        <v>1321</v>
      </c>
      <c r="D1496" s="150">
        <v>1857</v>
      </c>
      <c r="E1496" s="150">
        <v>30</v>
      </c>
      <c r="F1496" s="150">
        <v>25</v>
      </c>
      <c r="G1496" s="150">
        <v>0</v>
      </c>
      <c r="H1496" s="150">
        <v>0</v>
      </c>
      <c r="I1496" s="151">
        <v>2285</v>
      </c>
      <c r="J1496" s="151">
        <v>42</v>
      </c>
      <c r="K1496" s="151">
        <v>42</v>
      </c>
      <c r="L1496" s="151">
        <v>0</v>
      </c>
      <c r="M1496" s="151">
        <v>0</v>
      </c>
      <c r="N1496" s="151">
        <v>1431</v>
      </c>
      <c r="O1496" s="151">
        <v>24</v>
      </c>
      <c r="P1496" s="151">
        <v>24</v>
      </c>
      <c r="Q1496" s="151">
        <v>8</v>
      </c>
      <c r="R1496" s="151">
        <v>0</v>
      </c>
      <c r="S1496" s="152">
        <v>0.015</v>
      </c>
      <c r="T1496" s="153">
        <v>44710</v>
      </c>
      <c r="U1496" s="153">
        <v>929</v>
      </c>
      <c r="V1496" s="153">
        <v>924</v>
      </c>
      <c r="W1496" s="153">
        <v>0</v>
      </c>
      <c r="X1496" s="151">
        <v>812</v>
      </c>
      <c r="Y1496" s="154">
        <v>0.0207783493625587</v>
      </c>
      <c r="Z1496" s="154">
        <v>0.0161550888529887</v>
      </c>
      <c r="AA1496" s="154">
        <v>0.0183807439824945</v>
      </c>
      <c r="AB1496" s="155">
        <v>0.0167714884696017</v>
      </c>
      <c r="AC1496" s="156">
        <v>-0.00222565512950584</v>
      </c>
      <c r="AD1496" s="157">
        <v>12924</v>
      </c>
      <c r="AE1496" s="158">
        <v>273</v>
      </c>
      <c r="AF1496" s="158">
        <v>0</v>
      </c>
      <c r="AG1496" s="158">
        <v>13297</v>
      </c>
      <c r="AH1496" s="158">
        <v>285</v>
      </c>
      <c r="AI1496" s="158">
        <v>0</v>
      </c>
      <c r="AJ1496" s="155">
        <v>0.0211234911792015</v>
      </c>
      <c r="AK1496" s="155">
        <v>0.0214334060314357</v>
      </c>
      <c r="AL1496" s="156">
        <v>-0.000309914852234177</v>
      </c>
    </row>
    <row r="1497" spans="1:38">
      <c r="A1497" s="166" t="s">
        <v>1085</v>
      </c>
      <c r="B1497" s="167" t="s">
        <v>1843</v>
      </c>
      <c r="C1497" s="167" t="s">
        <v>1322</v>
      </c>
      <c r="D1497" s="150">
        <v>29</v>
      </c>
      <c r="E1497" s="150">
        <v>0</v>
      </c>
      <c r="F1497" s="150">
        <v>0</v>
      </c>
      <c r="G1497" s="150">
        <v>0</v>
      </c>
      <c r="H1497" s="150">
        <v>0</v>
      </c>
      <c r="I1497" s="151">
        <v>0</v>
      </c>
      <c r="J1497" s="151">
        <v>0</v>
      </c>
      <c r="K1497" s="151">
        <v>0</v>
      </c>
      <c r="L1497" s="151">
        <v>0</v>
      </c>
      <c r="M1497" s="151">
        <v>0</v>
      </c>
      <c r="N1497" s="151">
        <v>0</v>
      </c>
      <c r="O1497" s="151">
        <v>0</v>
      </c>
      <c r="P1497" s="151">
        <v>0</v>
      </c>
      <c r="Q1497" s="151">
        <v>0</v>
      </c>
      <c r="R1497" s="151">
        <v>0</v>
      </c>
      <c r="S1497" s="152">
        <v>0.015</v>
      </c>
      <c r="T1497" s="153">
        <v>162</v>
      </c>
      <c r="U1497" s="153">
        <v>4</v>
      </c>
      <c r="V1497" s="153">
        <v>4</v>
      </c>
      <c r="W1497" s="153">
        <v>0</v>
      </c>
      <c r="X1497" s="151">
        <v>4</v>
      </c>
      <c r="Y1497" s="154">
        <v>0.0246913580246914</v>
      </c>
      <c r="Z1497" s="154">
        <v>0</v>
      </c>
      <c r="AA1497" s="154">
        <v>0</v>
      </c>
      <c r="AB1497" s="155">
        <v>0</v>
      </c>
      <c r="AC1497" s="156">
        <v>0</v>
      </c>
      <c r="AD1497" s="157">
        <v>58</v>
      </c>
      <c r="AE1497" s="158">
        <v>0</v>
      </c>
      <c r="AF1497" s="158">
        <v>0</v>
      </c>
      <c r="AG1497" s="158">
        <v>26</v>
      </c>
      <c r="AH1497" s="158">
        <v>0</v>
      </c>
      <c r="AI1497" s="158">
        <v>0</v>
      </c>
      <c r="AJ1497" s="155">
        <v>0</v>
      </c>
      <c r="AK1497" s="155">
        <v>0</v>
      </c>
      <c r="AL1497" s="156">
        <v>0</v>
      </c>
    </row>
    <row r="1498" spans="1:38">
      <c r="A1498" s="166" t="s">
        <v>1085</v>
      </c>
      <c r="B1498" s="167" t="s">
        <v>1843</v>
      </c>
      <c r="C1498" s="167" t="s">
        <v>1323</v>
      </c>
      <c r="D1498" s="150">
        <v>5155</v>
      </c>
      <c r="E1498" s="150">
        <v>57</v>
      </c>
      <c r="F1498" s="150">
        <v>44</v>
      </c>
      <c r="G1498" s="150">
        <v>0</v>
      </c>
      <c r="H1498" s="150">
        <v>0</v>
      </c>
      <c r="I1498" s="151">
        <v>4832</v>
      </c>
      <c r="J1498" s="151">
        <v>49</v>
      </c>
      <c r="K1498" s="151">
        <v>49</v>
      </c>
      <c r="L1498" s="151">
        <v>1</v>
      </c>
      <c r="M1498" s="151">
        <v>0</v>
      </c>
      <c r="N1498" s="151">
        <v>2824</v>
      </c>
      <c r="O1498" s="151">
        <v>69</v>
      </c>
      <c r="P1498" s="151">
        <v>69</v>
      </c>
      <c r="Q1498" s="151">
        <v>12</v>
      </c>
      <c r="R1498" s="151">
        <v>0</v>
      </c>
      <c r="S1498" s="152">
        <v>0.015</v>
      </c>
      <c r="T1498" s="153">
        <v>110680</v>
      </c>
      <c r="U1498" s="153">
        <v>1634</v>
      </c>
      <c r="V1498" s="153">
        <v>1620</v>
      </c>
      <c r="W1498" s="153">
        <v>2</v>
      </c>
      <c r="X1498" s="151">
        <v>1429</v>
      </c>
      <c r="Y1498" s="154">
        <v>0.0147452114203108</v>
      </c>
      <c r="Z1498" s="154">
        <v>0.0110572259941804</v>
      </c>
      <c r="AA1498" s="154">
        <v>0.0101407284768212</v>
      </c>
      <c r="AB1498" s="155">
        <v>0.0244334277620397</v>
      </c>
      <c r="AC1498" s="156">
        <v>0.000916497517359215</v>
      </c>
      <c r="AD1498" s="157">
        <v>31188</v>
      </c>
      <c r="AE1498" s="158">
        <v>443</v>
      </c>
      <c r="AF1498" s="158">
        <v>1</v>
      </c>
      <c r="AG1498" s="158">
        <v>33719</v>
      </c>
      <c r="AH1498" s="158">
        <v>501</v>
      </c>
      <c r="AI1498" s="158">
        <v>0</v>
      </c>
      <c r="AJ1498" s="155">
        <v>0.0141721174810825</v>
      </c>
      <c r="AK1498" s="155">
        <v>0.0148580918769833</v>
      </c>
      <c r="AL1498" s="156">
        <v>-0.000685974395900837</v>
      </c>
    </row>
    <row r="1499" spans="1:38">
      <c r="A1499" s="166" t="s">
        <v>1085</v>
      </c>
      <c r="B1499" s="167" t="s">
        <v>1843</v>
      </c>
      <c r="C1499" s="167" t="s">
        <v>1324</v>
      </c>
      <c r="D1499" s="150">
        <v>5959</v>
      </c>
      <c r="E1499" s="150">
        <v>125</v>
      </c>
      <c r="F1499" s="150">
        <v>74</v>
      </c>
      <c r="G1499" s="150">
        <v>0</v>
      </c>
      <c r="H1499" s="150">
        <v>0</v>
      </c>
      <c r="I1499" s="151">
        <v>5463</v>
      </c>
      <c r="J1499" s="151">
        <v>106</v>
      </c>
      <c r="K1499" s="151">
        <v>106</v>
      </c>
      <c r="L1499" s="151">
        <v>2</v>
      </c>
      <c r="M1499" s="151">
        <v>0</v>
      </c>
      <c r="N1499" s="151">
        <v>3278</v>
      </c>
      <c r="O1499" s="151">
        <v>84</v>
      </c>
      <c r="P1499" s="151">
        <v>84</v>
      </c>
      <c r="Q1499" s="151">
        <v>9</v>
      </c>
      <c r="R1499" s="151">
        <v>0</v>
      </c>
      <c r="S1499" s="152">
        <v>0.015</v>
      </c>
      <c r="T1499" s="153">
        <v>130357</v>
      </c>
      <c r="U1499" s="153">
        <v>2594</v>
      </c>
      <c r="V1499" s="153">
        <v>2543</v>
      </c>
      <c r="W1499" s="153">
        <v>5</v>
      </c>
      <c r="X1499" s="151">
        <v>2229</v>
      </c>
      <c r="Y1499" s="154">
        <v>0.0198608436831164</v>
      </c>
      <c r="Z1499" s="154">
        <v>0.0209766739385803</v>
      </c>
      <c r="AA1499" s="154">
        <v>0.0194032582829947</v>
      </c>
      <c r="AB1499" s="155">
        <v>0.0256253813300793</v>
      </c>
      <c r="AC1499" s="156">
        <v>0.0015734156555856</v>
      </c>
      <c r="AD1499" s="157">
        <v>35672</v>
      </c>
      <c r="AE1499" s="158">
        <v>735</v>
      </c>
      <c r="AF1499" s="158">
        <v>0</v>
      </c>
      <c r="AG1499" s="158">
        <v>39428</v>
      </c>
      <c r="AH1499" s="158">
        <v>811</v>
      </c>
      <c r="AI1499" s="158">
        <v>0</v>
      </c>
      <c r="AJ1499" s="155">
        <v>0.0206043956043956</v>
      </c>
      <c r="AK1499" s="155">
        <v>0.0205691386831693</v>
      </c>
      <c r="AL1499" s="156">
        <v>3.52569212262836e-5</v>
      </c>
    </row>
    <row r="1500" spans="1:38">
      <c r="A1500" s="166" t="s">
        <v>1085</v>
      </c>
      <c r="B1500" s="167" t="s">
        <v>1843</v>
      </c>
      <c r="C1500" s="167" t="s">
        <v>1325</v>
      </c>
      <c r="D1500" s="150">
        <v>10188</v>
      </c>
      <c r="E1500" s="150">
        <v>181</v>
      </c>
      <c r="F1500" s="150">
        <v>128</v>
      </c>
      <c r="G1500" s="150">
        <v>4</v>
      </c>
      <c r="H1500" s="150">
        <v>0</v>
      </c>
      <c r="I1500" s="151">
        <v>9650</v>
      </c>
      <c r="J1500" s="151">
        <v>171</v>
      </c>
      <c r="K1500" s="151">
        <v>171</v>
      </c>
      <c r="L1500" s="151">
        <v>0</v>
      </c>
      <c r="M1500" s="151">
        <v>0</v>
      </c>
      <c r="N1500" s="151">
        <v>5542</v>
      </c>
      <c r="O1500" s="151">
        <v>125</v>
      </c>
      <c r="P1500" s="151">
        <v>125</v>
      </c>
      <c r="Q1500" s="151">
        <v>23</v>
      </c>
      <c r="R1500" s="151">
        <v>0</v>
      </c>
      <c r="S1500" s="152">
        <v>0.015</v>
      </c>
      <c r="T1500" s="153">
        <v>220846</v>
      </c>
      <c r="U1500" s="153">
        <v>4021</v>
      </c>
      <c r="V1500" s="153">
        <v>3966</v>
      </c>
      <c r="W1500" s="153">
        <v>0</v>
      </c>
      <c r="X1500" s="151">
        <v>3429</v>
      </c>
      <c r="Y1500" s="154">
        <v>0.0182072575459823</v>
      </c>
      <c r="Z1500" s="154">
        <v>0.0177659992147625</v>
      </c>
      <c r="AA1500" s="154">
        <v>0.017720207253886</v>
      </c>
      <c r="AB1500" s="155">
        <v>0.0225550342836521</v>
      </c>
      <c r="AC1500" s="156">
        <v>4.57919608764547e-5</v>
      </c>
      <c r="AD1500" s="157">
        <v>61355</v>
      </c>
      <c r="AE1500" s="158">
        <v>1215</v>
      </c>
      <c r="AF1500" s="158">
        <v>0</v>
      </c>
      <c r="AG1500" s="158">
        <v>65884</v>
      </c>
      <c r="AH1500" s="158">
        <v>1188</v>
      </c>
      <c r="AI1500" s="158">
        <v>0</v>
      </c>
      <c r="AJ1500" s="155">
        <v>0.0198027870589194</v>
      </c>
      <c r="AK1500" s="155">
        <v>0.0180316920648412</v>
      </c>
      <c r="AL1500" s="156">
        <v>0.00177109499407817</v>
      </c>
    </row>
    <row r="1501" spans="1:38">
      <c r="A1501" s="166" t="s">
        <v>1085</v>
      </c>
      <c r="B1501" s="167" t="s">
        <v>1843</v>
      </c>
      <c r="C1501" s="167" t="s">
        <v>1326</v>
      </c>
      <c r="D1501" s="150">
        <v>7683</v>
      </c>
      <c r="E1501" s="150">
        <v>158</v>
      </c>
      <c r="F1501" s="150">
        <v>120</v>
      </c>
      <c r="G1501" s="150">
        <v>1</v>
      </c>
      <c r="H1501" s="150">
        <v>0</v>
      </c>
      <c r="I1501" s="151">
        <v>7853</v>
      </c>
      <c r="J1501" s="151">
        <v>131</v>
      </c>
      <c r="K1501" s="151">
        <v>131</v>
      </c>
      <c r="L1501" s="151">
        <v>0</v>
      </c>
      <c r="M1501" s="151">
        <v>0</v>
      </c>
      <c r="N1501" s="151">
        <v>4186</v>
      </c>
      <c r="O1501" s="151">
        <v>149</v>
      </c>
      <c r="P1501" s="151">
        <v>149</v>
      </c>
      <c r="Q1501" s="151">
        <v>9</v>
      </c>
      <c r="R1501" s="151">
        <v>0</v>
      </c>
      <c r="S1501" s="152">
        <v>0.015</v>
      </c>
      <c r="T1501" s="153">
        <v>173143</v>
      </c>
      <c r="U1501" s="153">
        <v>3601</v>
      </c>
      <c r="V1501" s="153">
        <v>3563</v>
      </c>
      <c r="W1501" s="153">
        <v>0</v>
      </c>
      <c r="X1501" s="151">
        <v>3097</v>
      </c>
      <c r="Y1501" s="154">
        <v>0.0207978376255465</v>
      </c>
      <c r="Z1501" s="154">
        <v>0.0205648835090459</v>
      </c>
      <c r="AA1501" s="154">
        <v>0.0166815229848466</v>
      </c>
      <c r="AB1501" s="155">
        <v>0.035594839942666</v>
      </c>
      <c r="AC1501" s="156">
        <v>0.00388336052419939</v>
      </c>
      <c r="AD1501" s="157">
        <v>46658</v>
      </c>
      <c r="AE1501" s="158">
        <v>1082</v>
      </c>
      <c r="AF1501" s="158">
        <v>0</v>
      </c>
      <c r="AG1501" s="158">
        <v>52250</v>
      </c>
      <c r="AH1501" s="158">
        <v>986</v>
      </c>
      <c r="AI1501" s="158">
        <v>0</v>
      </c>
      <c r="AJ1501" s="155">
        <v>0.0231900210039007</v>
      </c>
      <c r="AK1501" s="155">
        <v>0.0188708133971292</v>
      </c>
      <c r="AL1501" s="156">
        <v>0.00431920760677154</v>
      </c>
    </row>
    <row r="1502" spans="1:38">
      <c r="A1502" s="166" t="s">
        <v>1085</v>
      </c>
      <c r="B1502" s="167" t="s">
        <v>1843</v>
      </c>
      <c r="C1502" s="167" t="s">
        <v>1327</v>
      </c>
      <c r="D1502" s="150">
        <v>2377</v>
      </c>
      <c r="E1502" s="150">
        <v>40</v>
      </c>
      <c r="F1502" s="150">
        <v>27</v>
      </c>
      <c r="G1502" s="150">
        <v>0</v>
      </c>
      <c r="H1502" s="150">
        <v>0</v>
      </c>
      <c r="I1502" s="151">
        <v>2236</v>
      </c>
      <c r="J1502" s="151">
        <v>43</v>
      </c>
      <c r="K1502" s="151">
        <v>43</v>
      </c>
      <c r="L1502" s="151">
        <v>0</v>
      </c>
      <c r="M1502" s="151">
        <v>0</v>
      </c>
      <c r="N1502" s="151">
        <v>1262</v>
      </c>
      <c r="O1502" s="151">
        <v>28</v>
      </c>
      <c r="P1502" s="151">
        <v>28</v>
      </c>
      <c r="Q1502" s="151">
        <v>3</v>
      </c>
      <c r="R1502" s="151">
        <v>0</v>
      </c>
      <c r="S1502" s="152">
        <v>0.015</v>
      </c>
      <c r="T1502" s="153">
        <v>51206</v>
      </c>
      <c r="U1502" s="153">
        <v>1128</v>
      </c>
      <c r="V1502" s="153">
        <v>1115</v>
      </c>
      <c r="W1502" s="153">
        <v>2</v>
      </c>
      <c r="X1502" s="151">
        <v>1001</v>
      </c>
      <c r="Y1502" s="154">
        <v>0.0219896105925087</v>
      </c>
      <c r="Z1502" s="154">
        <v>0.016827934371056</v>
      </c>
      <c r="AA1502" s="154">
        <v>0.0192307692307692</v>
      </c>
      <c r="AB1502" s="155">
        <v>0.0221870047543582</v>
      </c>
      <c r="AC1502" s="156">
        <v>-0.00240283485971328</v>
      </c>
      <c r="AD1502" s="157">
        <v>14280</v>
      </c>
      <c r="AE1502" s="158">
        <v>341</v>
      </c>
      <c r="AF1502" s="158">
        <v>0</v>
      </c>
      <c r="AG1502" s="158">
        <v>15079</v>
      </c>
      <c r="AH1502" s="158">
        <v>312</v>
      </c>
      <c r="AI1502" s="158">
        <v>0</v>
      </c>
      <c r="AJ1502" s="155">
        <v>0.0238795518207283</v>
      </c>
      <c r="AK1502" s="155">
        <v>0.0206910272564494</v>
      </c>
      <c r="AL1502" s="156">
        <v>0.00318852456427892</v>
      </c>
    </row>
    <row r="1503" spans="1:38">
      <c r="A1503" s="166" t="s">
        <v>1085</v>
      </c>
      <c r="B1503" s="167" t="s">
        <v>1843</v>
      </c>
      <c r="C1503" s="167" t="s">
        <v>1328</v>
      </c>
      <c r="D1503" s="150">
        <v>1726</v>
      </c>
      <c r="E1503" s="150">
        <v>39</v>
      </c>
      <c r="F1503" s="150">
        <v>23</v>
      </c>
      <c r="G1503" s="150">
        <v>0</v>
      </c>
      <c r="H1503" s="150">
        <v>0</v>
      </c>
      <c r="I1503" s="151">
        <v>1664</v>
      </c>
      <c r="J1503" s="151">
        <v>42</v>
      </c>
      <c r="K1503" s="151">
        <v>42</v>
      </c>
      <c r="L1503" s="151">
        <v>0</v>
      </c>
      <c r="M1503" s="151">
        <v>0</v>
      </c>
      <c r="N1503" s="151">
        <v>998</v>
      </c>
      <c r="O1503" s="151">
        <v>41</v>
      </c>
      <c r="P1503" s="151">
        <v>41</v>
      </c>
      <c r="Q1503" s="151">
        <v>22</v>
      </c>
      <c r="R1503" s="151">
        <v>0</v>
      </c>
      <c r="S1503" s="152">
        <v>0.015</v>
      </c>
      <c r="T1503" s="153">
        <v>38877</v>
      </c>
      <c r="U1503" s="153">
        <v>978</v>
      </c>
      <c r="V1503" s="153">
        <v>962</v>
      </c>
      <c r="W1503" s="153">
        <v>0</v>
      </c>
      <c r="X1503" s="151">
        <v>862</v>
      </c>
      <c r="Y1503" s="154">
        <v>0.0251562620572575</v>
      </c>
      <c r="Z1503" s="154">
        <v>0.0225955967555041</v>
      </c>
      <c r="AA1503" s="154">
        <v>0.0252403846153846</v>
      </c>
      <c r="AB1503" s="155">
        <v>0.0410821643286573</v>
      </c>
      <c r="AC1503" s="156">
        <v>-0.00264478785988056</v>
      </c>
      <c r="AD1503" s="157">
        <v>10820</v>
      </c>
      <c r="AE1503" s="158">
        <v>275</v>
      </c>
      <c r="AF1503" s="158">
        <v>0</v>
      </c>
      <c r="AG1503" s="158">
        <v>11672</v>
      </c>
      <c r="AH1503" s="158">
        <v>249</v>
      </c>
      <c r="AI1503" s="158">
        <v>0</v>
      </c>
      <c r="AJ1503" s="155">
        <v>0.0254158964879852</v>
      </c>
      <c r="AK1503" s="155">
        <v>0.0213331048663468</v>
      </c>
      <c r="AL1503" s="156">
        <v>0.0040827916216384</v>
      </c>
    </row>
    <row r="1504" spans="1:38">
      <c r="A1504" s="166" t="s">
        <v>1085</v>
      </c>
      <c r="B1504" s="167" t="s">
        <v>1843</v>
      </c>
      <c r="C1504" s="167" t="s">
        <v>1329</v>
      </c>
      <c r="D1504" s="150">
        <v>1462</v>
      </c>
      <c r="E1504" s="150">
        <v>36</v>
      </c>
      <c r="F1504" s="150">
        <v>27</v>
      </c>
      <c r="G1504" s="150">
        <v>0</v>
      </c>
      <c r="H1504" s="150">
        <v>0</v>
      </c>
      <c r="I1504" s="151">
        <v>1431</v>
      </c>
      <c r="J1504" s="151">
        <v>33</v>
      </c>
      <c r="K1504" s="151">
        <v>33</v>
      </c>
      <c r="L1504" s="151">
        <v>3</v>
      </c>
      <c r="M1504" s="151">
        <v>0</v>
      </c>
      <c r="N1504" s="151">
        <v>809</v>
      </c>
      <c r="O1504" s="151">
        <v>36</v>
      </c>
      <c r="P1504" s="151">
        <v>36</v>
      </c>
      <c r="Q1504" s="151">
        <v>14</v>
      </c>
      <c r="R1504" s="151">
        <v>0</v>
      </c>
      <c r="S1504" s="152">
        <v>0.015</v>
      </c>
      <c r="T1504" s="153">
        <v>32201</v>
      </c>
      <c r="U1504" s="153">
        <v>765</v>
      </c>
      <c r="V1504" s="153">
        <v>756</v>
      </c>
      <c r="W1504" s="153">
        <v>0</v>
      </c>
      <c r="X1504" s="151">
        <v>655</v>
      </c>
      <c r="Y1504" s="154">
        <v>0.0237570261793112</v>
      </c>
      <c r="Z1504" s="154">
        <v>0.0246238030095759</v>
      </c>
      <c r="AA1504" s="154">
        <v>0.0230607966457023</v>
      </c>
      <c r="AB1504" s="155">
        <v>0.0444993819530284</v>
      </c>
      <c r="AC1504" s="156">
        <v>0.00156300636387362</v>
      </c>
      <c r="AD1504" s="157">
        <v>9213</v>
      </c>
      <c r="AE1504" s="158">
        <v>231</v>
      </c>
      <c r="AF1504" s="158">
        <v>0</v>
      </c>
      <c r="AG1504" s="158">
        <v>9688</v>
      </c>
      <c r="AH1504" s="158">
        <v>204</v>
      </c>
      <c r="AI1504" s="158">
        <v>0</v>
      </c>
      <c r="AJ1504" s="155">
        <v>0.0250732660371215</v>
      </c>
      <c r="AK1504" s="155">
        <v>0.0210569777043765</v>
      </c>
      <c r="AL1504" s="156">
        <v>0.00401628833274491</v>
      </c>
    </row>
    <row r="1505" spans="1:38">
      <c r="A1505" s="166" t="s">
        <v>1085</v>
      </c>
      <c r="B1505" s="167" t="s">
        <v>1843</v>
      </c>
      <c r="C1505" s="167" t="s">
        <v>1330</v>
      </c>
      <c r="D1505" s="150">
        <v>5896</v>
      </c>
      <c r="E1505" s="150">
        <v>83</v>
      </c>
      <c r="F1505" s="150">
        <v>65</v>
      </c>
      <c r="G1505" s="150">
        <v>0</v>
      </c>
      <c r="H1505" s="150">
        <v>0</v>
      </c>
      <c r="I1505" s="151">
        <v>5479</v>
      </c>
      <c r="J1505" s="151">
        <v>50</v>
      </c>
      <c r="K1505" s="151">
        <v>50</v>
      </c>
      <c r="L1505" s="151">
        <v>2</v>
      </c>
      <c r="M1505" s="151">
        <v>0</v>
      </c>
      <c r="N1505" s="151">
        <v>2960</v>
      </c>
      <c r="O1505" s="151">
        <v>62</v>
      </c>
      <c r="P1505" s="151">
        <v>62</v>
      </c>
      <c r="Q1505" s="151">
        <v>17</v>
      </c>
      <c r="R1505" s="151">
        <v>0</v>
      </c>
      <c r="S1505" s="152">
        <v>0.015</v>
      </c>
      <c r="T1505" s="153">
        <v>121612</v>
      </c>
      <c r="U1505" s="153">
        <v>1672</v>
      </c>
      <c r="V1505" s="153">
        <v>1654</v>
      </c>
      <c r="W1505" s="153">
        <v>1</v>
      </c>
      <c r="X1505" s="151">
        <v>1456</v>
      </c>
      <c r="Y1505" s="154">
        <v>0.0137404203532546</v>
      </c>
      <c r="Z1505" s="154">
        <v>0.0140773405698779</v>
      </c>
      <c r="AA1505" s="154">
        <v>0.00912575287461216</v>
      </c>
      <c r="AB1505" s="155">
        <v>0.0209459459459459</v>
      </c>
      <c r="AC1505" s="156">
        <v>0.00495158769526573</v>
      </c>
      <c r="AD1505" s="157">
        <v>34051</v>
      </c>
      <c r="AE1505" s="158">
        <v>468</v>
      </c>
      <c r="AF1505" s="158">
        <v>1</v>
      </c>
      <c r="AG1505" s="158">
        <v>36573</v>
      </c>
      <c r="AH1505" s="158">
        <v>509</v>
      </c>
      <c r="AI1505" s="158">
        <v>0</v>
      </c>
      <c r="AJ1505" s="155">
        <v>0.0137147220345952</v>
      </c>
      <c r="AK1505" s="155">
        <v>0.0139173707379761</v>
      </c>
      <c r="AL1505" s="156">
        <v>-0.000202648703380937</v>
      </c>
    </row>
    <row r="1506" spans="1:38">
      <c r="A1506" s="166" t="s">
        <v>1085</v>
      </c>
      <c r="B1506" s="167" t="s">
        <v>1843</v>
      </c>
      <c r="C1506" s="167" t="s">
        <v>1331</v>
      </c>
      <c r="D1506" s="150">
        <v>3889</v>
      </c>
      <c r="E1506" s="150">
        <v>53</v>
      </c>
      <c r="F1506" s="150">
        <v>30</v>
      </c>
      <c r="G1506" s="150">
        <v>0</v>
      </c>
      <c r="H1506" s="150">
        <v>0</v>
      </c>
      <c r="I1506" s="151">
        <v>3551</v>
      </c>
      <c r="J1506" s="151">
        <v>50</v>
      </c>
      <c r="K1506" s="151">
        <v>50</v>
      </c>
      <c r="L1506" s="151">
        <v>2</v>
      </c>
      <c r="M1506" s="151">
        <v>0</v>
      </c>
      <c r="N1506" s="151">
        <v>1990</v>
      </c>
      <c r="O1506" s="151">
        <v>53</v>
      </c>
      <c r="P1506" s="151">
        <v>53</v>
      </c>
      <c r="Q1506" s="151">
        <v>19</v>
      </c>
      <c r="R1506" s="151">
        <v>0</v>
      </c>
      <c r="S1506" s="152">
        <v>0.015</v>
      </c>
      <c r="T1506" s="153">
        <v>79094</v>
      </c>
      <c r="U1506" s="153">
        <v>1302</v>
      </c>
      <c r="V1506" s="153">
        <v>1278</v>
      </c>
      <c r="W1506" s="153">
        <v>1</v>
      </c>
      <c r="X1506" s="151">
        <v>1142</v>
      </c>
      <c r="Y1506" s="154">
        <v>0.0164487824613751</v>
      </c>
      <c r="Z1506" s="154">
        <v>0.0136281820519414</v>
      </c>
      <c r="AA1506" s="154">
        <v>0.0140805406927626</v>
      </c>
      <c r="AB1506" s="155">
        <v>0.0266331658291457</v>
      </c>
      <c r="AC1506" s="156">
        <v>-0.000452358640821228</v>
      </c>
      <c r="AD1506" s="157">
        <v>22491</v>
      </c>
      <c r="AE1506" s="158">
        <v>388</v>
      </c>
      <c r="AF1506" s="158">
        <v>1</v>
      </c>
      <c r="AG1506" s="158">
        <v>23960</v>
      </c>
      <c r="AH1506" s="158">
        <v>393</v>
      </c>
      <c r="AI1506" s="158">
        <v>0</v>
      </c>
      <c r="AJ1506" s="155">
        <v>0.0172068827531012</v>
      </c>
      <c r="AK1506" s="155">
        <v>0.0164023372287145</v>
      </c>
      <c r="AL1506" s="156">
        <v>0.000804545524386718</v>
      </c>
    </row>
    <row r="1507" spans="1:38">
      <c r="A1507" s="166" t="s">
        <v>1085</v>
      </c>
      <c r="B1507" s="167" t="s">
        <v>1843</v>
      </c>
      <c r="C1507" s="167" t="s">
        <v>1332</v>
      </c>
      <c r="D1507" s="150">
        <v>4369</v>
      </c>
      <c r="E1507" s="150">
        <v>102</v>
      </c>
      <c r="F1507" s="150">
        <v>87</v>
      </c>
      <c r="G1507" s="150">
        <v>0</v>
      </c>
      <c r="H1507" s="150">
        <v>0</v>
      </c>
      <c r="I1507" s="151">
        <v>4239</v>
      </c>
      <c r="J1507" s="151">
        <v>106</v>
      </c>
      <c r="K1507" s="151">
        <v>106</v>
      </c>
      <c r="L1507" s="151">
        <v>15</v>
      </c>
      <c r="M1507" s="151">
        <v>0</v>
      </c>
      <c r="N1507" s="151">
        <v>2451</v>
      </c>
      <c r="O1507" s="151">
        <v>100</v>
      </c>
      <c r="P1507" s="151">
        <v>100</v>
      </c>
      <c r="Q1507" s="151">
        <v>54</v>
      </c>
      <c r="R1507" s="151">
        <v>0</v>
      </c>
      <c r="S1507" s="152">
        <v>0.015</v>
      </c>
      <c r="T1507" s="153">
        <v>99818</v>
      </c>
      <c r="U1507" s="153">
        <v>2712</v>
      </c>
      <c r="V1507" s="153">
        <v>2697</v>
      </c>
      <c r="W1507" s="153">
        <v>0</v>
      </c>
      <c r="X1507" s="151">
        <v>2434</v>
      </c>
      <c r="Y1507" s="154">
        <v>0.0271694483960809</v>
      </c>
      <c r="Z1507" s="154">
        <v>0.0233463035019455</v>
      </c>
      <c r="AA1507" s="154">
        <v>0.0250058976173626</v>
      </c>
      <c r="AB1507" s="155">
        <v>0.0407996736026112</v>
      </c>
      <c r="AC1507" s="156">
        <v>-0.00165959411541706</v>
      </c>
      <c r="AD1507" s="157">
        <v>27585</v>
      </c>
      <c r="AE1507" s="158">
        <v>797</v>
      </c>
      <c r="AF1507" s="158">
        <v>0</v>
      </c>
      <c r="AG1507" s="158">
        <v>30143</v>
      </c>
      <c r="AH1507" s="158">
        <v>824</v>
      </c>
      <c r="AI1507" s="158">
        <v>0</v>
      </c>
      <c r="AJ1507" s="155">
        <v>0.0288925140474896</v>
      </c>
      <c r="AK1507" s="155">
        <v>0.0273363633347709</v>
      </c>
      <c r="AL1507" s="156">
        <v>0.00155615071271865</v>
      </c>
    </row>
    <row r="1508" spans="1:38">
      <c r="A1508" s="166" t="s">
        <v>1085</v>
      </c>
      <c r="B1508" s="167" t="s">
        <v>1843</v>
      </c>
      <c r="C1508" s="167" t="s">
        <v>1333</v>
      </c>
      <c r="D1508" s="150">
        <v>28</v>
      </c>
      <c r="E1508" s="150">
        <v>0</v>
      </c>
      <c r="F1508" s="150">
        <v>0</v>
      </c>
      <c r="G1508" s="150">
        <v>0</v>
      </c>
      <c r="H1508" s="150">
        <v>0</v>
      </c>
      <c r="I1508" s="151">
        <v>0</v>
      </c>
      <c r="J1508" s="151">
        <v>0</v>
      </c>
      <c r="K1508" s="151">
        <v>0</v>
      </c>
      <c r="L1508" s="151">
        <v>0</v>
      </c>
      <c r="M1508" s="151">
        <v>0</v>
      </c>
      <c r="N1508" s="151">
        <v>0</v>
      </c>
      <c r="O1508" s="151">
        <v>0</v>
      </c>
      <c r="P1508" s="151">
        <v>0</v>
      </c>
      <c r="Q1508" s="151">
        <v>0</v>
      </c>
      <c r="R1508" s="151">
        <v>0</v>
      </c>
      <c r="S1508" s="152">
        <v>0.015</v>
      </c>
      <c r="T1508" s="153">
        <v>373</v>
      </c>
      <c r="U1508" s="153">
        <v>0</v>
      </c>
      <c r="V1508" s="153">
        <v>0</v>
      </c>
      <c r="W1508" s="153">
        <v>0</v>
      </c>
      <c r="X1508" s="151">
        <v>0</v>
      </c>
      <c r="Y1508" s="154">
        <v>0</v>
      </c>
      <c r="Z1508" s="154">
        <v>0</v>
      </c>
      <c r="AA1508" s="154">
        <v>0</v>
      </c>
      <c r="AB1508" s="155">
        <v>0</v>
      </c>
      <c r="AC1508" s="156">
        <v>0</v>
      </c>
      <c r="AD1508" s="157">
        <v>137</v>
      </c>
      <c r="AE1508" s="158">
        <v>0</v>
      </c>
      <c r="AF1508" s="158">
        <v>0</v>
      </c>
      <c r="AG1508" s="158">
        <v>68</v>
      </c>
      <c r="AH1508" s="158">
        <v>0</v>
      </c>
      <c r="AI1508" s="158">
        <v>0</v>
      </c>
      <c r="AJ1508" s="155">
        <v>0</v>
      </c>
      <c r="AK1508" s="155">
        <v>0</v>
      </c>
      <c r="AL1508" s="156">
        <v>0</v>
      </c>
    </row>
    <row r="1509" spans="1:38">
      <c r="A1509" s="166" t="s">
        <v>1085</v>
      </c>
      <c r="B1509" s="167" t="s">
        <v>1843</v>
      </c>
      <c r="C1509" s="167" t="s">
        <v>1334</v>
      </c>
      <c r="D1509" s="150">
        <v>2389</v>
      </c>
      <c r="E1509" s="150">
        <v>38</v>
      </c>
      <c r="F1509" s="150">
        <v>25</v>
      </c>
      <c r="G1509" s="150">
        <v>0</v>
      </c>
      <c r="H1509" s="150">
        <v>0</v>
      </c>
      <c r="I1509" s="151">
        <v>2203</v>
      </c>
      <c r="J1509" s="151">
        <v>23</v>
      </c>
      <c r="K1509" s="151">
        <v>23</v>
      </c>
      <c r="L1509" s="151">
        <v>0</v>
      </c>
      <c r="M1509" s="151">
        <v>0</v>
      </c>
      <c r="N1509" s="151">
        <v>1185</v>
      </c>
      <c r="O1509" s="151">
        <v>26</v>
      </c>
      <c r="P1509" s="151">
        <v>26</v>
      </c>
      <c r="Q1509" s="151">
        <v>5</v>
      </c>
      <c r="R1509" s="151">
        <v>0</v>
      </c>
      <c r="S1509" s="152">
        <v>0.015</v>
      </c>
      <c r="T1509" s="153">
        <v>50140</v>
      </c>
      <c r="U1509" s="153">
        <v>842</v>
      </c>
      <c r="V1509" s="153">
        <v>829</v>
      </c>
      <c r="W1509" s="153">
        <v>0</v>
      </c>
      <c r="X1509" s="151">
        <v>735</v>
      </c>
      <c r="Y1509" s="154">
        <v>0.0167929796569605</v>
      </c>
      <c r="Z1509" s="154">
        <v>0.0159062369192131</v>
      </c>
      <c r="AA1509" s="154">
        <v>0.0104403086699955</v>
      </c>
      <c r="AB1509" s="155">
        <v>0.0219409282700422</v>
      </c>
      <c r="AC1509" s="156">
        <v>0.0054659282492176</v>
      </c>
      <c r="AD1509" s="157">
        <v>14008</v>
      </c>
      <c r="AE1509" s="158">
        <v>249</v>
      </c>
      <c r="AF1509" s="158">
        <v>0</v>
      </c>
      <c r="AG1509" s="158">
        <v>14918</v>
      </c>
      <c r="AH1509" s="158">
        <v>244</v>
      </c>
      <c r="AI1509" s="158">
        <v>0</v>
      </c>
      <c r="AJ1509" s="155">
        <v>0.0177755568246716</v>
      </c>
      <c r="AK1509" s="155">
        <v>0.0163560799034723</v>
      </c>
      <c r="AL1509" s="156">
        <v>0.0014194769211993</v>
      </c>
    </row>
    <row r="1510" spans="1:38">
      <c r="A1510" s="166" t="s">
        <v>1085</v>
      </c>
      <c r="B1510" s="167" t="s">
        <v>1844</v>
      </c>
      <c r="C1510" s="167" t="s">
        <v>1335</v>
      </c>
      <c r="D1510" s="150">
        <v>6223</v>
      </c>
      <c r="E1510" s="150">
        <v>107</v>
      </c>
      <c r="F1510" s="150">
        <v>71</v>
      </c>
      <c r="G1510" s="150">
        <v>0</v>
      </c>
      <c r="H1510" s="150">
        <v>0</v>
      </c>
      <c r="I1510" s="151">
        <v>4532</v>
      </c>
      <c r="J1510" s="151">
        <v>100</v>
      </c>
      <c r="K1510" s="151">
        <v>100</v>
      </c>
      <c r="L1510" s="151">
        <v>0</v>
      </c>
      <c r="M1510" s="151">
        <v>0</v>
      </c>
      <c r="N1510" s="151">
        <v>3901</v>
      </c>
      <c r="O1510" s="151">
        <v>80</v>
      </c>
      <c r="P1510" s="151">
        <v>80</v>
      </c>
      <c r="Q1510" s="151">
        <v>8</v>
      </c>
      <c r="R1510" s="151">
        <v>0</v>
      </c>
      <c r="S1510" s="152">
        <v>0.015</v>
      </c>
      <c r="T1510" s="153">
        <v>128150</v>
      </c>
      <c r="U1510" s="153">
        <v>2466</v>
      </c>
      <c r="V1510" s="153">
        <v>2430</v>
      </c>
      <c r="W1510" s="153">
        <v>4</v>
      </c>
      <c r="X1510" s="151">
        <v>2118</v>
      </c>
      <c r="Y1510" s="154">
        <v>0.0192118611002731</v>
      </c>
      <c r="Z1510" s="154">
        <v>0.0171942792865178</v>
      </c>
      <c r="AA1510" s="154">
        <v>0.0220653133274493</v>
      </c>
      <c r="AB1510" s="155">
        <v>0.0205075621635478</v>
      </c>
      <c r="AC1510" s="156">
        <v>-0.00487103404093149</v>
      </c>
      <c r="AD1510" s="157">
        <v>35909</v>
      </c>
      <c r="AE1510" s="158">
        <v>717</v>
      </c>
      <c r="AF1510" s="158">
        <v>0</v>
      </c>
      <c r="AG1510" s="158">
        <v>38777</v>
      </c>
      <c r="AH1510" s="158">
        <v>726</v>
      </c>
      <c r="AI1510" s="158">
        <v>4</v>
      </c>
      <c r="AJ1510" s="155">
        <v>0.0199671391573143</v>
      </c>
      <c r="AK1510" s="155">
        <v>0.0186192846274854</v>
      </c>
      <c r="AL1510" s="156">
        <v>0.00134785452982896</v>
      </c>
    </row>
    <row r="1511" spans="1:38">
      <c r="A1511" s="166" t="s">
        <v>1085</v>
      </c>
      <c r="B1511" s="167" t="s">
        <v>1844</v>
      </c>
      <c r="C1511" s="167" t="s">
        <v>1336</v>
      </c>
      <c r="D1511" s="150">
        <v>4620</v>
      </c>
      <c r="E1511" s="150">
        <v>69</v>
      </c>
      <c r="F1511" s="150">
        <v>52</v>
      </c>
      <c r="G1511" s="150">
        <v>0</v>
      </c>
      <c r="H1511" s="150">
        <v>0</v>
      </c>
      <c r="I1511" s="151">
        <v>3366</v>
      </c>
      <c r="J1511" s="151">
        <v>75</v>
      </c>
      <c r="K1511" s="151">
        <v>75</v>
      </c>
      <c r="L1511" s="151">
        <v>0</v>
      </c>
      <c r="M1511" s="151">
        <v>0</v>
      </c>
      <c r="N1511" s="151">
        <v>2790</v>
      </c>
      <c r="O1511" s="151">
        <v>69</v>
      </c>
      <c r="P1511" s="151">
        <v>69</v>
      </c>
      <c r="Q1511" s="151">
        <v>4</v>
      </c>
      <c r="R1511" s="151">
        <v>0</v>
      </c>
      <c r="S1511" s="152">
        <v>0.015</v>
      </c>
      <c r="T1511" s="153">
        <v>90238</v>
      </c>
      <c r="U1511" s="153">
        <v>1897</v>
      </c>
      <c r="V1511" s="153">
        <v>1880</v>
      </c>
      <c r="W1511" s="153">
        <v>66</v>
      </c>
      <c r="X1511" s="151">
        <v>1570</v>
      </c>
      <c r="Y1511" s="154">
        <v>0.0202907865865821</v>
      </c>
      <c r="Z1511" s="154">
        <v>0.0149350649350649</v>
      </c>
      <c r="AA1511" s="154">
        <v>0.0222816399286988</v>
      </c>
      <c r="AB1511" s="155">
        <v>0.0247311827956989</v>
      </c>
      <c r="AC1511" s="156">
        <v>-0.00734657499363382</v>
      </c>
      <c r="AD1511" s="157">
        <v>26105</v>
      </c>
      <c r="AE1511" s="158">
        <v>503</v>
      </c>
      <c r="AF1511" s="158">
        <v>8</v>
      </c>
      <c r="AG1511" s="158">
        <v>26950</v>
      </c>
      <c r="AH1511" s="158">
        <v>565</v>
      </c>
      <c r="AI1511" s="158">
        <v>8</v>
      </c>
      <c r="AJ1511" s="155">
        <v>0.0189618846964183</v>
      </c>
      <c r="AK1511" s="155">
        <v>0.0206679035250464</v>
      </c>
      <c r="AL1511" s="156">
        <v>-0.00170601882862807</v>
      </c>
    </row>
    <row r="1512" spans="1:38">
      <c r="A1512" s="166" t="s">
        <v>1085</v>
      </c>
      <c r="B1512" s="167" t="s">
        <v>1844</v>
      </c>
      <c r="C1512" s="167" t="s">
        <v>1337</v>
      </c>
      <c r="D1512" s="150">
        <v>4703</v>
      </c>
      <c r="E1512" s="150">
        <v>95</v>
      </c>
      <c r="F1512" s="150">
        <v>67</v>
      </c>
      <c r="G1512" s="150">
        <v>0</v>
      </c>
      <c r="H1512" s="150">
        <v>0</v>
      </c>
      <c r="I1512" s="151">
        <v>3351</v>
      </c>
      <c r="J1512" s="151">
        <v>54</v>
      </c>
      <c r="K1512" s="151">
        <v>54</v>
      </c>
      <c r="L1512" s="151">
        <v>0</v>
      </c>
      <c r="M1512" s="151">
        <v>0</v>
      </c>
      <c r="N1512" s="151">
        <v>2817</v>
      </c>
      <c r="O1512" s="151">
        <v>58</v>
      </c>
      <c r="P1512" s="151">
        <v>58</v>
      </c>
      <c r="Q1512" s="151">
        <v>2</v>
      </c>
      <c r="R1512" s="151">
        <v>0</v>
      </c>
      <c r="S1512" s="152">
        <v>0.015</v>
      </c>
      <c r="T1512" s="153">
        <v>87640</v>
      </c>
      <c r="U1512" s="153">
        <v>1811</v>
      </c>
      <c r="V1512" s="153">
        <v>1783</v>
      </c>
      <c r="W1512" s="153">
        <v>0</v>
      </c>
      <c r="X1512" s="151">
        <v>1558</v>
      </c>
      <c r="Y1512" s="154">
        <v>0.0206640803286171</v>
      </c>
      <c r="Z1512" s="154">
        <v>0.0201998724218584</v>
      </c>
      <c r="AA1512" s="154">
        <v>0.0161145926589078</v>
      </c>
      <c r="AB1512" s="155">
        <v>0.0205892793752219</v>
      </c>
      <c r="AC1512" s="156">
        <v>0.0040852797629506</v>
      </c>
      <c r="AD1512" s="157">
        <v>25863</v>
      </c>
      <c r="AE1512" s="158">
        <v>505</v>
      </c>
      <c r="AF1512" s="158">
        <v>0</v>
      </c>
      <c r="AG1512" s="158">
        <v>26448</v>
      </c>
      <c r="AH1512" s="158">
        <v>542</v>
      </c>
      <c r="AI1512" s="158">
        <v>0</v>
      </c>
      <c r="AJ1512" s="155">
        <v>0.0195259637319723</v>
      </c>
      <c r="AK1512" s="155">
        <v>0.0204930429522081</v>
      </c>
      <c r="AL1512" s="156">
        <v>-0.000967079220235791</v>
      </c>
    </row>
    <row r="1513" spans="1:38">
      <c r="A1513" s="166" t="s">
        <v>1085</v>
      </c>
      <c r="B1513" s="167" t="s">
        <v>1844</v>
      </c>
      <c r="C1513" s="167" t="s">
        <v>1338</v>
      </c>
      <c r="D1513" s="150">
        <v>3093</v>
      </c>
      <c r="E1513" s="150">
        <v>45</v>
      </c>
      <c r="F1513" s="150">
        <v>30</v>
      </c>
      <c r="G1513" s="150">
        <v>0</v>
      </c>
      <c r="H1513" s="150">
        <v>0</v>
      </c>
      <c r="I1513" s="151">
        <v>2190</v>
      </c>
      <c r="J1513" s="151">
        <v>50</v>
      </c>
      <c r="K1513" s="151">
        <v>50</v>
      </c>
      <c r="L1513" s="151">
        <v>1</v>
      </c>
      <c r="M1513" s="151">
        <v>0</v>
      </c>
      <c r="N1513" s="151">
        <v>1945</v>
      </c>
      <c r="O1513" s="151">
        <v>34</v>
      </c>
      <c r="P1513" s="151">
        <v>34</v>
      </c>
      <c r="Q1513" s="151">
        <v>8</v>
      </c>
      <c r="R1513" s="151">
        <v>0</v>
      </c>
      <c r="S1513" s="152">
        <v>0.015</v>
      </c>
      <c r="T1513" s="153">
        <v>60667</v>
      </c>
      <c r="U1513" s="153">
        <v>1383</v>
      </c>
      <c r="V1513" s="153">
        <v>1368</v>
      </c>
      <c r="W1513" s="153">
        <v>1</v>
      </c>
      <c r="X1513" s="151">
        <v>1228</v>
      </c>
      <c r="Y1513" s="154">
        <v>0.0227800946148648</v>
      </c>
      <c r="Z1513" s="154">
        <v>0.01454898157129</v>
      </c>
      <c r="AA1513" s="154">
        <v>0.0228310502283105</v>
      </c>
      <c r="AB1513" s="155">
        <v>0.0174807197943445</v>
      </c>
      <c r="AC1513" s="156">
        <v>-0.00828206865702049</v>
      </c>
      <c r="AD1513" s="157">
        <v>17662</v>
      </c>
      <c r="AE1513" s="158">
        <v>364</v>
      </c>
      <c r="AF1513" s="158">
        <v>0</v>
      </c>
      <c r="AG1513" s="158">
        <v>18338</v>
      </c>
      <c r="AH1513" s="158">
        <v>376</v>
      </c>
      <c r="AI1513" s="158">
        <v>0</v>
      </c>
      <c r="AJ1513" s="155">
        <v>0.0206092175291586</v>
      </c>
      <c r="AK1513" s="155">
        <v>0.0205038717417385</v>
      </c>
      <c r="AL1513" s="156">
        <v>0.000105345787420181</v>
      </c>
    </row>
    <row r="1514" spans="1:38">
      <c r="A1514" s="166" t="s">
        <v>1085</v>
      </c>
      <c r="B1514" s="167" t="s">
        <v>1844</v>
      </c>
      <c r="C1514" s="167" t="s">
        <v>1339</v>
      </c>
      <c r="D1514" s="150">
        <v>4265</v>
      </c>
      <c r="E1514" s="150">
        <v>84</v>
      </c>
      <c r="F1514" s="150">
        <v>57</v>
      </c>
      <c r="G1514" s="150">
        <v>0</v>
      </c>
      <c r="H1514" s="150">
        <v>0</v>
      </c>
      <c r="I1514" s="151">
        <v>3114</v>
      </c>
      <c r="J1514" s="151">
        <v>32</v>
      </c>
      <c r="K1514" s="151">
        <v>32</v>
      </c>
      <c r="L1514" s="151">
        <v>0</v>
      </c>
      <c r="M1514" s="151">
        <v>0</v>
      </c>
      <c r="N1514" s="151">
        <v>2662</v>
      </c>
      <c r="O1514" s="151">
        <v>59</v>
      </c>
      <c r="P1514" s="151">
        <v>59</v>
      </c>
      <c r="Q1514" s="151">
        <v>13</v>
      </c>
      <c r="R1514" s="151">
        <v>0</v>
      </c>
      <c r="S1514" s="152">
        <v>0.015</v>
      </c>
      <c r="T1514" s="153">
        <v>83861</v>
      </c>
      <c r="U1514" s="153">
        <v>1801</v>
      </c>
      <c r="V1514" s="153">
        <v>1773</v>
      </c>
      <c r="W1514" s="153">
        <v>5</v>
      </c>
      <c r="X1514" s="151">
        <v>1600</v>
      </c>
      <c r="Y1514" s="154">
        <v>0.0214163914095944</v>
      </c>
      <c r="Z1514" s="154">
        <v>0.0196951934349355</v>
      </c>
      <c r="AA1514" s="154">
        <v>0.0102761721258831</v>
      </c>
      <c r="AB1514" s="155">
        <v>0.0221637866265965</v>
      </c>
      <c r="AC1514" s="156">
        <v>0.00941902130905241</v>
      </c>
      <c r="AD1514" s="157">
        <v>24135</v>
      </c>
      <c r="AE1514" s="158">
        <v>482</v>
      </c>
      <c r="AF1514" s="158">
        <v>0</v>
      </c>
      <c r="AG1514" s="158">
        <v>25419</v>
      </c>
      <c r="AH1514" s="158">
        <v>587</v>
      </c>
      <c r="AI1514" s="158">
        <v>2</v>
      </c>
      <c r="AJ1514" s="155">
        <v>0.0199709964781438</v>
      </c>
      <c r="AK1514" s="155">
        <v>0.0230142806562021</v>
      </c>
      <c r="AL1514" s="156">
        <v>-0.00304328417805828</v>
      </c>
    </row>
    <row r="1515" spans="1:38">
      <c r="A1515" s="166" t="s">
        <v>1085</v>
      </c>
      <c r="B1515" s="167" t="s">
        <v>1844</v>
      </c>
      <c r="C1515" s="167" t="s">
        <v>1340</v>
      </c>
      <c r="D1515" s="150">
        <v>2245</v>
      </c>
      <c r="E1515" s="150">
        <v>34</v>
      </c>
      <c r="F1515" s="150">
        <v>22</v>
      </c>
      <c r="G1515" s="150">
        <v>0</v>
      </c>
      <c r="H1515" s="150">
        <v>0</v>
      </c>
      <c r="I1515" s="151">
        <v>1605</v>
      </c>
      <c r="J1515" s="151">
        <v>25</v>
      </c>
      <c r="K1515" s="151">
        <v>25</v>
      </c>
      <c r="L1515" s="151">
        <v>0</v>
      </c>
      <c r="M1515" s="151">
        <v>0</v>
      </c>
      <c r="N1515" s="151">
        <v>1382</v>
      </c>
      <c r="O1515" s="151">
        <v>27</v>
      </c>
      <c r="P1515" s="151">
        <v>27</v>
      </c>
      <c r="Q1515" s="151">
        <v>2</v>
      </c>
      <c r="R1515" s="151">
        <v>0</v>
      </c>
      <c r="S1515" s="152">
        <v>0.015</v>
      </c>
      <c r="T1515" s="153">
        <v>44730</v>
      </c>
      <c r="U1515" s="153">
        <v>807</v>
      </c>
      <c r="V1515" s="153">
        <v>795</v>
      </c>
      <c r="W1515" s="153">
        <v>0</v>
      </c>
      <c r="X1515" s="151">
        <v>690</v>
      </c>
      <c r="Y1515" s="154">
        <v>0.0180415828303152</v>
      </c>
      <c r="Z1515" s="154">
        <v>0.0151447661469933</v>
      </c>
      <c r="AA1515" s="154">
        <v>0.0155763239875389</v>
      </c>
      <c r="AB1515" s="155">
        <v>0.0195369030390738</v>
      </c>
      <c r="AC1515" s="156">
        <v>-0.000431557840545622</v>
      </c>
      <c r="AD1515" s="157">
        <v>12846</v>
      </c>
      <c r="AE1515" s="158">
        <v>231</v>
      </c>
      <c r="AF1515" s="158">
        <v>0</v>
      </c>
      <c r="AG1515" s="158">
        <v>13425</v>
      </c>
      <c r="AH1515" s="158">
        <v>239</v>
      </c>
      <c r="AI1515" s="158">
        <v>0</v>
      </c>
      <c r="AJ1515" s="155">
        <v>0.0179822512844465</v>
      </c>
      <c r="AK1515" s="155">
        <v>0.0178026070763501</v>
      </c>
      <c r="AL1515" s="156">
        <v>0.000179644208096425</v>
      </c>
    </row>
    <row r="1516" spans="1:38">
      <c r="A1516" s="166" t="s">
        <v>1085</v>
      </c>
      <c r="B1516" s="167" t="s">
        <v>1844</v>
      </c>
      <c r="C1516" s="167" t="s">
        <v>1341</v>
      </c>
      <c r="D1516" s="150">
        <v>2202</v>
      </c>
      <c r="E1516" s="150">
        <v>43</v>
      </c>
      <c r="F1516" s="150">
        <v>26</v>
      </c>
      <c r="G1516" s="150">
        <v>0</v>
      </c>
      <c r="H1516" s="150">
        <v>0</v>
      </c>
      <c r="I1516" s="151">
        <v>1497</v>
      </c>
      <c r="J1516" s="151">
        <v>30</v>
      </c>
      <c r="K1516" s="151">
        <v>30</v>
      </c>
      <c r="L1516" s="151">
        <v>0</v>
      </c>
      <c r="M1516" s="151">
        <v>0</v>
      </c>
      <c r="N1516" s="151">
        <v>1238</v>
      </c>
      <c r="O1516" s="151">
        <v>27</v>
      </c>
      <c r="P1516" s="151">
        <v>27</v>
      </c>
      <c r="Q1516" s="151">
        <v>3</v>
      </c>
      <c r="R1516" s="151">
        <v>0</v>
      </c>
      <c r="S1516" s="152">
        <v>0.015</v>
      </c>
      <c r="T1516" s="153">
        <v>39312</v>
      </c>
      <c r="U1516" s="153">
        <v>851</v>
      </c>
      <c r="V1516" s="153">
        <v>834</v>
      </c>
      <c r="W1516" s="153">
        <v>0</v>
      </c>
      <c r="X1516" s="151">
        <v>737</v>
      </c>
      <c r="Y1516" s="154">
        <v>0.0216473341473341</v>
      </c>
      <c r="Z1516" s="154">
        <v>0.01952770208901</v>
      </c>
      <c r="AA1516" s="154">
        <v>0.0200400801603206</v>
      </c>
      <c r="AB1516" s="155">
        <v>0.0218093699515347</v>
      </c>
      <c r="AC1516" s="156">
        <v>-0.000512378071310649</v>
      </c>
      <c r="AD1516" s="157">
        <v>11674</v>
      </c>
      <c r="AE1516" s="158">
        <v>265</v>
      </c>
      <c r="AF1516" s="158">
        <v>0</v>
      </c>
      <c r="AG1516" s="158">
        <v>11849</v>
      </c>
      <c r="AH1516" s="158">
        <v>233</v>
      </c>
      <c r="AI1516" s="158">
        <v>0</v>
      </c>
      <c r="AJ1516" s="155">
        <v>0.0227000171320884</v>
      </c>
      <c r="AK1516" s="155">
        <v>0.0196641066756688</v>
      </c>
      <c r="AL1516" s="156">
        <v>0.00303591045641957</v>
      </c>
    </row>
    <row r="1517" spans="1:38">
      <c r="A1517" s="166" t="s">
        <v>1085</v>
      </c>
      <c r="B1517" s="167" t="s">
        <v>1844</v>
      </c>
      <c r="C1517" s="167" t="s">
        <v>1342</v>
      </c>
      <c r="D1517" s="150">
        <v>2874</v>
      </c>
      <c r="E1517" s="150">
        <v>47</v>
      </c>
      <c r="F1517" s="150">
        <v>32</v>
      </c>
      <c r="G1517" s="150">
        <v>0</v>
      </c>
      <c r="H1517" s="150">
        <v>0</v>
      </c>
      <c r="I1517" s="151">
        <v>2106</v>
      </c>
      <c r="J1517" s="151">
        <v>35</v>
      </c>
      <c r="K1517" s="151">
        <v>35</v>
      </c>
      <c r="L1517" s="151">
        <v>2</v>
      </c>
      <c r="M1517" s="151">
        <v>0</v>
      </c>
      <c r="N1517" s="151">
        <v>1871</v>
      </c>
      <c r="O1517" s="151">
        <v>41</v>
      </c>
      <c r="P1517" s="151">
        <v>41</v>
      </c>
      <c r="Q1517" s="151">
        <v>16</v>
      </c>
      <c r="R1517" s="151">
        <v>0</v>
      </c>
      <c r="S1517" s="152">
        <v>0.015</v>
      </c>
      <c r="T1517" s="153">
        <v>57462</v>
      </c>
      <c r="U1517" s="153">
        <v>1117</v>
      </c>
      <c r="V1517" s="153">
        <v>1101</v>
      </c>
      <c r="W1517" s="153">
        <v>9</v>
      </c>
      <c r="X1517" s="151">
        <v>975</v>
      </c>
      <c r="Y1517" s="154">
        <v>0.0192823083080993</v>
      </c>
      <c r="Z1517" s="154">
        <v>0.0163535142658316</v>
      </c>
      <c r="AA1517" s="154">
        <v>0.01661918328585</v>
      </c>
      <c r="AB1517" s="155">
        <v>0.0219134152859433</v>
      </c>
      <c r="AC1517" s="156">
        <v>-0.000265669020018362</v>
      </c>
      <c r="AD1517" s="157">
        <v>16654</v>
      </c>
      <c r="AE1517" s="158">
        <v>309</v>
      </c>
      <c r="AF1517" s="158">
        <v>0</v>
      </c>
      <c r="AG1517" s="158">
        <v>17190</v>
      </c>
      <c r="AH1517" s="158">
        <v>329</v>
      </c>
      <c r="AI1517" s="158">
        <v>3</v>
      </c>
      <c r="AJ1517" s="155">
        <v>0.0185541011168488</v>
      </c>
      <c r="AK1517" s="155">
        <v>0.0189645142524724</v>
      </c>
      <c r="AL1517" s="156">
        <v>-0.000410413135623563</v>
      </c>
    </row>
    <row r="1518" spans="1:38">
      <c r="A1518" s="166" t="s">
        <v>1085</v>
      </c>
      <c r="B1518" s="167" t="s">
        <v>1845</v>
      </c>
      <c r="C1518" s="167" t="s">
        <v>1343</v>
      </c>
      <c r="D1518" s="150">
        <v>2547</v>
      </c>
      <c r="E1518" s="150">
        <v>62</v>
      </c>
      <c r="F1518" s="150">
        <v>43</v>
      </c>
      <c r="G1518" s="150">
        <v>0</v>
      </c>
      <c r="H1518" s="150">
        <v>0</v>
      </c>
      <c r="I1518" s="151">
        <v>2754</v>
      </c>
      <c r="J1518" s="151">
        <v>70</v>
      </c>
      <c r="K1518" s="151">
        <v>70</v>
      </c>
      <c r="L1518" s="151">
        <v>0</v>
      </c>
      <c r="M1518" s="151">
        <v>0</v>
      </c>
      <c r="N1518" s="151">
        <v>1634</v>
      </c>
      <c r="O1518" s="151">
        <v>46</v>
      </c>
      <c r="P1518" s="151">
        <v>46</v>
      </c>
      <c r="Q1518" s="151">
        <v>12</v>
      </c>
      <c r="R1518" s="151">
        <v>0</v>
      </c>
      <c r="S1518" s="152">
        <v>0.015</v>
      </c>
      <c r="T1518" s="153">
        <v>60185</v>
      </c>
      <c r="U1518" s="153">
        <v>1646</v>
      </c>
      <c r="V1518" s="153">
        <v>1627</v>
      </c>
      <c r="W1518" s="153">
        <v>1</v>
      </c>
      <c r="X1518" s="151">
        <v>1434</v>
      </c>
      <c r="Y1518" s="154">
        <v>0.0273323917919747</v>
      </c>
      <c r="Z1518" s="154">
        <v>0.0243423635649784</v>
      </c>
      <c r="AA1518" s="154">
        <v>0.0254175744371823</v>
      </c>
      <c r="AB1518" s="155">
        <v>0.0281517747858017</v>
      </c>
      <c r="AC1518" s="156">
        <v>-0.00107521087220388</v>
      </c>
      <c r="AD1518" s="157">
        <v>16467</v>
      </c>
      <c r="AE1518" s="158">
        <v>471</v>
      </c>
      <c r="AF1518" s="158">
        <v>0</v>
      </c>
      <c r="AG1518" s="158">
        <v>18062</v>
      </c>
      <c r="AH1518" s="158">
        <v>459</v>
      </c>
      <c r="AI1518" s="158">
        <v>1</v>
      </c>
      <c r="AJ1518" s="155">
        <v>0.0286026598651849</v>
      </c>
      <c r="AK1518" s="155">
        <v>0.0253571033108183</v>
      </c>
      <c r="AL1518" s="156">
        <v>0.00324555655436662</v>
      </c>
    </row>
    <row r="1519" spans="1:38">
      <c r="A1519" s="166" t="s">
        <v>1085</v>
      </c>
      <c r="B1519" s="167" t="s">
        <v>1845</v>
      </c>
      <c r="C1519" s="167" t="s">
        <v>1344</v>
      </c>
      <c r="D1519" s="150">
        <v>3479</v>
      </c>
      <c r="E1519" s="150">
        <v>52</v>
      </c>
      <c r="F1519" s="150">
        <v>39</v>
      </c>
      <c r="G1519" s="150">
        <v>0</v>
      </c>
      <c r="H1519" s="150">
        <v>0</v>
      </c>
      <c r="I1519" s="151">
        <v>3664</v>
      </c>
      <c r="J1519" s="151">
        <v>52</v>
      </c>
      <c r="K1519" s="151">
        <v>52</v>
      </c>
      <c r="L1519" s="151">
        <v>0</v>
      </c>
      <c r="M1519" s="151">
        <v>0</v>
      </c>
      <c r="N1519" s="151">
        <v>2234</v>
      </c>
      <c r="O1519" s="151">
        <v>29</v>
      </c>
      <c r="P1519" s="151">
        <v>29</v>
      </c>
      <c r="Q1519" s="151">
        <v>4</v>
      </c>
      <c r="R1519" s="151">
        <v>0</v>
      </c>
      <c r="S1519" s="152">
        <v>0.015</v>
      </c>
      <c r="T1519" s="153">
        <v>79173</v>
      </c>
      <c r="U1519" s="153">
        <v>1266</v>
      </c>
      <c r="V1519" s="153">
        <v>1253</v>
      </c>
      <c r="W1519" s="153">
        <v>0</v>
      </c>
      <c r="X1519" s="151">
        <v>1111</v>
      </c>
      <c r="Y1519" s="154">
        <v>0.0159902997233905</v>
      </c>
      <c r="Z1519" s="154">
        <v>0.0149468237999425</v>
      </c>
      <c r="AA1519" s="154">
        <v>0.0141921397379913</v>
      </c>
      <c r="AB1519" s="155">
        <v>0.0129811996418979</v>
      </c>
      <c r="AC1519" s="156">
        <v>0.000754684061951246</v>
      </c>
      <c r="AD1519" s="157">
        <v>22054</v>
      </c>
      <c r="AE1519" s="158">
        <v>333</v>
      </c>
      <c r="AF1519" s="158">
        <v>0</v>
      </c>
      <c r="AG1519" s="158">
        <v>23980</v>
      </c>
      <c r="AH1519" s="158">
        <v>351</v>
      </c>
      <c r="AI1519" s="158">
        <v>0</v>
      </c>
      <c r="AJ1519" s="155">
        <v>0.0150993017139748</v>
      </c>
      <c r="AK1519" s="155">
        <v>0.0146371976647206</v>
      </c>
      <c r="AL1519" s="156">
        <v>0.000462104049254189</v>
      </c>
    </row>
    <row r="1520" spans="1:38">
      <c r="A1520" s="166" t="s">
        <v>1085</v>
      </c>
      <c r="B1520" s="167" t="s">
        <v>1845</v>
      </c>
      <c r="C1520" s="167" t="s">
        <v>1345</v>
      </c>
      <c r="D1520" s="150">
        <v>4924</v>
      </c>
      <c r="E1520" s="150">
        <v>185</v>
      </c>
      <c r="F1520" s="150">
        <v>127</v>
      </c>
      <c r="G1520" s="150">
        <v>1</v>
      </c>
      <c r="H1520" s="150">
        <v>0</v>
      </c>
      <c r="I1520" s="151">
        <v>5773</v>
      </c>
      <c r="J1520" s="151">
        <v>134</v>
      </c>
      <c r="K1520" s="151">
        <v>134</v>
      </c>
      <c r="L1520" s="151">
        <v>0</v>
      </c>
      <c r="M1520" s="151">
        <v>0</v>
      </c>
      <c r="N1520" s="151">
        <v>3443</v>
      </c>
      <c r="O1520" s="151">
        <v>113</v>
      </c>
      <c r="P1520" s="151">
        <v>113</v>
      </c>
      <c r="Q1520" s="151">
        <v>8</v>
      </c>
      <c r="R1520" s="151">
        <v>0</v>
      </c>
      <c r="S1520" s="152">
        <v>0.015</v>
      </c>
      <c r="T1520" s="153">
        <v>115693</v>
      </c>
      <c r="U1520" s="153">
        <v>3118</v>
      </c>
      <c r="V1520" s="153">
        <v>3059</v>
      </c>
      <c r="W1520" s="153">
        <v>5</v>
      </c>
      <c r="X1520" s="151">
        <v>2524</v>
      </c>
      <c r="Y1520" s="154">
        <v>0.0269074187720951</v>
      </c>
      <c r="Z1520" s="154">
        <v>0.0375710804224208</v>
      </c>
      <c r="AA1520" s="154">
        <v>0.0232115018188117</v>
      </c>
      <c r="AB1520" s="155">
        <v>0.0328202149288411</v>
      </c>
      <c r="AC1520" s="156">
        <v>0.0143595786036091</v>
      </c>
      <c r="AD1520" s="157">
        <v>32132</v>
      </c>
      <c r="AE1520" s="158">
        <v>940</v>
      </c>
      <c r="AF1520" s="158">
        <v>2</v>
      </c>
      <c r="AG1520" s="158">
        <v>34430</v>
      </c>
      <c r="AH1520" s="158">
        <v>982</v>
      </c>
      <c r="AI1520" s="158">
        <v>2</v>
      </c>
      <c r="AJ1520" s="155">
        <v>0.0291920826590315</v>
      </c>
      <c r="AK1520" s="155">
        <v>0.0284635492303224</v>
      </c>
      <c r="AL1520" s="156">
        <v>0.000728533428709099</v>
      </c>
    </row>
    <row r="1521" spans="1:38">
      <c r="A1521" s="166" t="s">
        <v>1085</v>
      </c>
      <c r="B1521" s="167" t="s">
        <v>1845</v>
      </c>
      <c r="C1521" s="167" t="s">
        <v>1346</v>
      </c>
      <c r="D1521" s="150">
        <v>3644</v>
      </c>
      <c r="E1521" s="150">
        <v>123</v>
      </c>
      <c r="F1521" s="150">
        <v>93</v>
      </c>
      <c r="G1521" s="150">
        <v>0</v>
      </c>
      <c r="H1521" s="150">
        <v>0</v>
      </c>
      <c r="I1521" s="151">
        <v>4307</v>
      </c>
      <c r="J1521" s="151">
        <v>119</v>
      </c>
      <c r="K1521" s="151">
        <v>119</v>
      </c>
      <c r="L1521" s="151">
        <v>2</v>
      </c>
      <c r="M1521" s="151">
        <v>1</v>
      </c>
      <c r="N1521" s="151">
        <v>2289</v>
      </c>
      <c r="O1521" s="151">
        <v>128</v>
      </c>
      <c r="P1521" s="151">
        <v>128</v>
      </c>
      <c r="Q1521" s="151">
        <v>6</v>
      </c>
      <c r="R1521" s="151">
        <v>0</v>
      </c>
      <c r="S1521" s="152">
        <v>0.015</v>
      </c>
      <c r="T1521" s="153">
        <v>87739</v>
      </c>
      <c r="U1521" s="153">
        <v>3034</v>
      </c>
      <c r="V1521" s="153">
        <v>3004</v>
      </c>
      <c r="W1521" s="153">
        <v>4</v>
      </c>
      <c r="X1521" s="151">
        <v>2579</v>
      </c>
      <c r="Y1521" s="154">
        <v>0.0345342436088854</v>
      </c>
      <c r="Z1521" s="154">
        <v>0.0337541163556531</v>
      </c>
      <c r="AA1521" s="154">
        <v>0.0273972602739726</v>
      </c>
      <c r="AB1521" s="155">
        <v>0.0559196155526431</v>
      </c>
      <c r="AC1521" s="156">
        <v>0.00635685608168052</v>
      </c>
      <c r="AD1521" s="157">
        <v>24231</v>
      </c>
      <c r="AE1521" s="158">
        <v>861</v>
      </c>
      <c r="AF1521" s="158">
        <v>1</v>
      </c>
      <c r="AG1521" s="158">
        <v>26484</v>
      </c>
      <c r="AH1521" s="158">
        <v>948</v>
      </c>
      <c r="AI1521" s="158">
        <v>0</v>
      </c>
      <c r="AJ1521" s="155">
        <v>0.0354917254756304</v>
      </c>
      <c r="AK1521" s="155">
        <v>0.0357951971001359</v>
      </c>
      <c r="AL1521" s="156">
        <v>-0.000303471624505537</v>
      </c>
    </row>
    <row r="1522" spans="1:38">
      <c r="A1522" s="166" t="s">
        <v>1085</v>
      </c>
      <c r="B1522" s="167" t="s">
        <v>1845</v>
      </c>
      <c r="C1522" s="167" t="s">
        <v>1347</v>
      </c>
      <c r="D1522" s="150">
        <v>1939</v>
      </c>
      <c r="E1522" s="150">
        <v>20</v>
      </c>
      <c r="F1522" s="150">
        <v>11</v>
      </c>
      <c r="G1522" s="150">
        <v>0</v>
      </c>
      <c r="H1522" s="150">
        <v>0</v>
      </c>
      <c r="I1522" s="151">
        <v>1400</v>
      </c>
      <c r="J1522" s="151">
        <v>62</v>
      </c>
      <c r="K1522" s="151">
        <v>62</v>
      </c>
      <c r="L1522" s="151">
        <v>0</v>
      </c>
      <c r="M1522" s="151">
        <v>0</v>
      </c>
      <c r="N1522" s="151">
        <v>1142</v>
      </c>
      <c r="O1522" s="151">
        <v>51</v>
      </c>
      <c r="P1522" s="151">
        <v>51</v>
      </c>
      <c r="Q1522" s="151">
        <v>10</v>
      </c>
      <c r="R1522" s="151">
        <v>0</v>
      </c>
      <c r="S1522" s="152">
        <v>0.015</v>
      </c>
      <c r="T1522" s="153">
        <v>34475</v>
      </c>
      <c r="U1522" s="153">
        <v>890</v>
      </c>
      <c r="V1522" s="153">
        <v>881</v>
      </c>
      <c r="W1522" s="153">
        <v>1</v>
      </c>
      <c r="X1522" s="151">
        <v>747</v>
      </c>
      <c r="Y1522" s="154">
        <v>0.0257868020304569</v>
      </c>
      <c r="Z1522" s="154">
        <v>0.0103145951521403</v>
      </c>
      <c r="AA1522" s="154">
        <v>0.0442857142857143</v>
      </c>
      <c r="AB1522" s="155">
        <v>0.0446584938704028</v>
      </c>
      <c r="AC1522" s="156">
        <v>-0.033971119133574</v>
      </c>
      <c r="AD1522" s="157">
        <v>10332</v>
      </c>
      <c r="AE1522" s="158">
        <v>286</v>
      </c>
      <c r="AF1522" s="158">
        <v>0</v>
      </c>
      <c r="AG1522" s="158">
        <v>10332</v>
      </c>
      <c r="AH1522" s="158">
        <v>237</v>
      </c>
      <c r="AI1522" s="158">
        <v>0</v>
      </c>
      <c r="AJ1522" s="155">
        <v>0.0276809910956252</v>
      </c>
      <c r="AK1522" s="155">
        <v>0.022938443670151</v>
      </c>
      <c r="AL1522" s="156">
        <v>0.00474254742547426</v>
      </c>
    </row>
    <row r="1523" spans="1:38">
      <c r="A1523" s="166" t="s">
        <v>1085</v>
      </c>
      <c r="B1523" s="167" t="s">
        <v>1845</v>
      </c>
      <c r="C1523" s="167" t="s">
        <v>1348</v>
      </c>
      <c r="D1523" s="150">
        <v>5567</v>
      </c>
      <c r="E1523" s="150">
        <v>78</v>
      </c>
      <c r="F1523" s="150">
        <v>53</v>
      </c>
      <c r="G1523" s="150">
        <v>0</v>
      </c>
      <c r="H1523" s="150">
        <v>0</v>
      </c>
      <c r="I1523" s="151">
        <v>6258</v>
      </c>
      <c r="J1523" s="151">
        <v>116</v>
      </c>
      <c r="K1523" s="151">
        <v>116</v>
      </c>
      <c r="L1523" s="151">
        <v>17</v>
      </c>
      <c r="M1523" s="151">
        <v>0</v>
      </c>
      <c r="N1523" s="151">
        <v>3591</v>
      </c>
      <c r="O1523" s="151">
        <v>76</v>
      </c>
      <c r="P1523" s="151">
        <v>76</v>
      </c>
      <c r="Q1523" s="151">
        <v>27</v>
      </c>
      <c r="R1523" s="151">
        <v>0</v>
      </c>
      <c r="S1523" s="152">
        <v>0.015</v>
      </c>
      <c r="T1523" s="153">
        <v>131483</v>
      </c>
      <c r="U1523" s="153">
        <v>2952</v>
      </c>
      <c r="V1523" s="153">
        <v>2926</v>
      </c>
      <c r="W1523" s="153">
        <v>0</v>
      </c>
      <c r="X1523" s="151">
        <v>2678</v>
      </c>
      <c r="Y1523" s="154">
        <v>0.0224515716860735</v>
      </c>
      <c r="Z1523" s="154">
        <v>0.0140111370576612</v>
      </c>
      <c r="AA1523" s="154">
        <v>0.0185362735698306</v>
      </c>
      <c r="AB1523" s="155">
        <v>0.0211640211640212</v>
      </c>
      <c r="AC1523" s="156">
        <v>-0.0045251365121694</v>
      </c>
      <c r="AD1523" s="157">
        <v>36047</v>
      </c>
      <c r="AE1523" s="158">
        <v>717</v>
      </c>
      <c r="AF1523" s="158">
        <v>0</v>
      </c>
      <c r="AG1523" s="158">
        <v>39769</v>
      </c>
      <c r="AH1523" s="158">
        <v>966</v>
      </c>
      <c r="AI1523" s="158">
        <v>0</v>
      </c>
      <c r="AJ1523" s="155">
        <v>0.0198906982550559</v>
      </c>
      <c r="AK1523" s="155">
        <v>0.0242902763458976</v>
      </c>
      <c r="AL1523" s="156">
        <v>-0.00439957809084166</v>
      </c>
    </row>
    <row r="1524" spans="1:38">
      <c r="A1524" s="166" t="s">
        <v>1085</v>
      </c>
      <c r="B1524" s="167" t="s">
        <v>1845</v>
      </c>
      <c r="C1524" s="167" t="s">
        <v>1349</v>
      </c>
      <c r="D1524" s="150">
        <v>2776</v>
      </c>
      <c r="E1524" s="150">
        <v>73</v>
      </c>
      <c r="F1524" s="150">
        <v>62</v>
      </c>
      <c r="G1524" s="150">
        <v>0</v>
      </c>
      <c r="H1524" s="150">
        <v>0</v>
      </c>
      <c r="I1524" s="151">
        <v>2117</v>
      </c>
      <c r="J1524" s="151">
        <v>98</v>
      </c>
      <c r="K1524" s="151">
        <v>98</v>
      </c>
      <c r="L1524" s="151">
        <v>0</v>
      </c>
      <c r="M1524" s="151">
        <v>0</v>
      </c>
      <c r="N1524" s="151">
        <v>1560</v>
      </c>
      <c r="O1524" s="151">
        <v>2</v>
      </c>
      <c r="P1524" s="151">
        <v>2</v>
      </c>
      <c r="Q1524" s="151">
        <v>0</v>
      </c>
      <c r="R1524" s="151">
        <v>0</v>
      </c>
      <c r="S1524" s="152">
        <v>0.015</v>
      </c>
      <c r="T1524" s="153">
        <v>55457</v>
      </c>
      <c r="U1524" s="153">
        <v>1394</v>
      </c>
      <c r="V1524" s="153">
        <v>1383</v>
      </c>
      <c r="W1524" s="153">
        <v>9</v>
      </c>
      <c r="X1524" s="151">
        <v>1127</v>
      </c>
      <c r="Y1524" s="154">
        <v>0.024974304416034</v>
      </c>
      <c r="Z1524" s="154">
        <v>0.0262968299711816</v>
      </c>
      <c r="AA1524" s="154">
        <v>0.0462919225318847</v>
      </c>
      <c r="AB1524" s="155">
        <v>0.00128205128205128</v>
      </c>
      <c r="AC1524" s="156">
        <v>-0.0199950925607032</v>
      </c>
      <c r="AD1524" s="157">
        <v>15882</v>
      </c>
      <c r="AE1524" s="158">
        <v>418</v>
      </c>
      <c r="AF1524" s="158">
        <v>0</v>
      </c>
      <c r="AG1524" s="158">
        <v>16853</v>
      </c>
      <c r="AH1524" s="158">
        <v>439</v>
      </c>
      <c r="AI1524" s="158">
        <v>4</v>
      </c>
      <c r="AJ1524" s="155">
        <v>0.0263191033874827</v>
      </c>
      <c r="AK1524" s="155">
        <v>0.0258114282323622</v>
      </c>
      <c r="AL1524" s="156">
        <v>0.000507675155120495</v>
      </c>
    </row>
    <row r="1525" spans="1:38">
      <c r="A1525" s="166" t="s">
        <v>1085</v>
      </c>
      <c r="B1525" s="167" t="s">
        <v>1845</v>
      </c>
      <c r="C1525" s="167" t="s">
        <v>1350</v>
      </c>
      <c r="D1525" s="150">
        <v>2309</v>
      </c>
      <c r="E1525" s="150">
        <v>39</v>
      </c>
      <c r="F1525" s="150">
        <v>19</v>
      </c>
      <c r="G1525" s="150">
        <v>0</v>
      </c>
      <c r="H1525" s="150">
        <v>0</v>
      </c>
      <c r="I1525" s="151">
        <v>1868</v>
      </c>
      <c r="J1525" s="151">
        <v>25</v>
      </c>
      <c r="K1525" s="151">
        <v>25</v>
      </c>
      <c r="L1525" s="151">
        <v>1</v>
      </c>
      <c r="M1525" s="151">
        <v>0</v>
      </c>
      <c r="N1525" s="151">
        <v>1391</v>
      </c>
      <c r="O1525" s="151">
        <v>33</v>
      </c>
      <c r="P1525" s="151">
        <v>33</v>
      </c>
      <c r="Q1525" s="151">
        <v>4</v>
      </c>
      <c r="R1525" s="151">
        <v>0</v>
      </c>
      <c r="S1525" s="152">
        <v>0.015</v>
      </c>
      <c r="T1525" s="153">
        <v>50183</v>
      </c>
      <c r="U1525" s="153">
        <v>953</v>
      </c>
      <c r="V1525" s="153">
        <v>933</v>
      </c>
      <c r="W1525" s="153">
        <v>2</v>
      </c>
      <c r="X1525" s="151">
        <v>831</v>
      </c>
      <c r="Y1525" s="154">
        <v>0.018950640655202</v>
      </c>
      <c r="Z1525" s="154">
        <v>0.0168904287570377</v>
      </c>
      <c r="AA1525" s="154">
        <v>0.0133832976445396</v>
      </c>
      <c r="AB1525" s="155">
        <v>0.0237239396117901</v>
      </c>
      <c r="AC1525" s="156">
        <v>0.00350713111249806</v>
      </c>
      <c r="AD1525" s="157">
        <v>13949</v>
      </c>
      <c r="AE1525" s="158">
        <v>264</v>
      </c>
      <c r="AF1525" s="158">
        <v>0</v>
      </c>
      <c r="AG1525" s="158">
        <v>15479</v>
      </c>
      <c r="AH1525" s="158">
        <v>302</v>
      </c>
      <c r="AI1525" s="158">
        <v>1</v>
      </c>
      <c r="AJ1525" s="155">
        <v>0.0189260878916051</v>
      </c>
      <c r="AK1525" s="155">
        <v>0.0194457006266555</v>
      </c>
      <c r="AL1525" s="156">
        <v>-0.000519612735050336</v>
      </c>
    </row>
    <row r="1526" spans="1:38">
      <c r="A1526" s="166" t="s">
        <v>1085</v>
      </c>
      <c r="B1526" s="167" t="s">
        <v>1845</v>
      </c>
      <c r="C1526" s="167" t="s">
        <v>1351</v>
      </c>
      <c r="D1526" s="150">
        <v>2764</v>
      </c>
      <c r="E1526" s="150">
        <v>21</v>
      </c>
      <c r="F1526" s="150">
        <v>12</v>
      </c>
      <c r="G1526" s="150">
        <v>0</v>
      </c>
      <c r="H1526" s="150">
        <v>0</v>
      </c>
      <c r="I1526" s="151">
        <v>2027</v>
      </c>
      <c r="J1526" s="151">
        <v>19</v>
      </c>
      <c r="K1526" s="151">
        <v>19</v>
      </c>
      <c r="L1526" s="151">
        <v>0</v>
      </c>
      <c r="M1526" s="151">
        <v>0</v>
      </c>
      <c r="N1526" s="151">
        <v>1663</v>
      </c>
      <c r="O1526" s="151">
        <v>20</v>
      </c>
      <c r="P1526" s="151">
        <v>20</v>
      </c>
      <c r="Q1526" s="151">
        <v>8</v>
      </c>
      <c r="R1526" s="151">
        <v>0</v>
      </c>
      <c r="S1526" s="152">
        <v>0.015</v>
      </c>
      <c r="T1526" s="153">
        <v>55429</v>
      </c>
      <c r="U1526" s="153">
        <v>539</v>
      </c>
      <c r="V1526" s="153">
        <v>529</v>
      </c>
      <c r="W1526" s="153">
        <v>3</v>
      </c>
      <c r="X1526" s="151">
        <v>470</v>
      </c>
      <c r="Y1526" s="154">
        <v>0.00967002832452326</v>
      </c>
      <c r="Z1526" s="154">
        <v>0.00759768451519537</v>
      </c>
      <c r="AA1526" s="154">
        <v>0.0093734583127775</v>
      </c>
      <c r="AB1526" s="155">
        <v>0.0120264582080577</v>
      </c>
      <c r="AC1526" s="156">
        <v>-0.00177577379758213</v>
      </c>
      <c r="AD1526" s="157">
        <v>15929</v>
      </c>
      <c r="AE1526" s="158">
        <v>161</v>
      </c>
      <c r="AF1526" s="158">
        <v>0</v>
      </c>
      <c r="AG1526" s="158">
        <v>16881</v>
      </c>
      <c r="AH1526" s="158">
        <v>158</v>
      </c>
      <c r="AI1526" s="158">
        <v>2</v>
      </c>
      <c r="AJ1526" s="155">
        <v>0.010107351371712</v>
      </c>
      <c r="AK1526" s="155">
        <v>0.0092411586991292</v>
      </c>
      <c r="AL1526" s="156">
        <v>0.000866192672582774</v>
      </c>
    </row>
    <row r="1527" spans="1:38">
      <c r="A1527" s="166" t="s">
        <v>1085</v>
      </c>
      <c r="B1527" s="167" t="s">
        <v>1845</v>
      </c>
      <c r="C1527" s="167" t="s">
        <v>1352</v>
      </c>
      <c r="D1527" s="150">
        <v>2950</v>
      </c>
      <c r="E1527" s="150">
        <v>112</v>
      </c>
      <c r="F1527" s="150">
        <v>50</v>
      </c>
      <c r="G1527" s="150">
        <v>0</v>
      </c>
      <c r="H1527" s="150">
        <v>0</v>
      </c>
      <c r="I1527" s="151">
        <v>2052</v>
      </c>
      <c r="J1527" s="151">
        <v>70</v>
      </c>
      <c r="K1527" s="151">
        <v>70</v>
      </c>
      <c r="L1527" s="151">
        <v>5</v>
      </c>
      <c r="M1527" s="151">
        <v>0</v>
      </c>
      <c r="N1527" s="151">
        <v>1802</v>
      </c>
      <c r="O1527" s="151">
        <v>62</v>
      </c>
      <c r="P1527" s="151">
        <v>62</v>
      </c>
      <c r="Q1527" s="151">
        <v>9</v>
      </c>
      <c r="R1527" s="151">
        <v>0</v>
      </c>
      <c r="S1527" s="152">
        <v>0.015</v>
      </c>
      <c r="T1527" s="153">
        <v>61195</v>
      </c>
      <c r="U1527" s="153">
        <v>1914</v>
      </c>
      <c r="V1527" s="153">
        <v>1851</v>
      </c>
      <c r="W1527" s="153">
        <v>6</v>
      </c>
      <c r="X1527" s="151">
        <v>1608</v>
      </c>
      <c r="Y1527" s="154">
        <v>0.0311790178936188</v>
      </c>
      <c r="Z1527" s="154">
        <v>0.0379661016949153</v>
      </c>
      <c r="AA1527" s="154">
        <v>0.0341130604288499</v>
      </c>
      <c r="AB1527" s="155">
        <v>0.0344062153163152</v>
      </c>
      <c r="AC1527" s="156">
        <v>0.00385304126606535</v>
      </c>
      <c r="AD1527" s="157">
        <v>16767</v>
      </c>
      <c r="AE1527" s="158">
        <v>570</v>
      </c>
      <c r="AF1527" s="158">
        <v>3</v>
      </c>
      <c r="AG1527" s="158">
        <v>18810</v>
      </c>
      <c r="AH1527" s="158">
        <v>497</v>
      </c>
      <c r="AI1527" s="158">
        <v>2</v>
      </c>
      <c r="AJ1527" s="155">
        <v>0.0338164251207729</v>
      </c>
      <c r="AK1527" s="155">
        <v>0.0263157894736842</v>
      </c>
      <c r="AL1527" s="156">
        <v>0.00750063564708874</v>
      </c>
    </row>
    <row r="1528" spans="1:38">
      <c r="A1528" s="166" t="s">
        <v>1085</v>
      </c>
      <c r="B1528" s="167" t="s">
        <v>1845</v>
      </c>
      <c r="C1528" s="167" t="s">
        <v>1353</v>
      </c>
      <c r="D1528" s="150">
        <v>7080</v>
      </c>
      <c r="E1528" s="150">
        <v>187</v>
      </c>
      <c r="F1528" s="150">
        <v>128</v>
      </c>
      <c r="G1528" s="150">
        <v>0</v>
      </c>
      <c r="H1528" s="150">
        <v>0</v>
      </c>
      <c r="I1528" s="151">
        <v>6605</v>
      </c>
      <c r="J1528" s="151">
        <v>175</v>
      </c>
      <c r="K1528" s="151">
        <v>175</v>
      </c>
      <c r="L1528" s="151">
        <v>2</v>
      </c>
      <c r="M1528" s="151">
        <v>0</v>
      </c>
      <c r="N1528" s="151">
        <v>3764</v>
      </c>
      <c r="O1528" s="151">
        <v>78</v>
      </c>
      <c r="P1528" s="151">
        <v>78</v>
      </c>
      <c r="Q1528" s="151">
        <v>14</v>
      </c>
      <c r="R1528" s="151">
        <v>0</v>
      </c>
      <c r="S1528" s="152">
        <v>0.015</v>
      </c>
      <c r="T1528" s="153">
        <v>149232</v>
      </c>
      <c r="U1528" s="153">
        <v>3946</v>
      </c>
      <c r="V1528" s="153">
        <v>3887</v>
      </c>
      <c r="W1528" s="153">
        <v>0</v>
      </c>
      <c r="X1528" s="151">
        <v>3407</v>
      </c>
      <c r="Y1528" s="154">
        <v>0.0264420499624745</v>
      </c>
      <c r="Z1528" s="154">
        <v>0.0264124293785311</v>
      </c>
      <c r="AA1528" s="154">
        <v>0.0264950794852385</v>
      </c>
      <c r="AB1528" s="155">
        <v>0.0207226354941552</v>
      </c>
      <c r="AC1528" s="156">
        <v>-8.26501067073826e-5</v>
      </c>
      <c r="AD1528" s="157">
        <v>41874</v>
      </c>
      <c r="AE1528" s="158">
        <v>1155</v>
      </c>
      <c r="AF1528" s="158">
        <v>0</v>
      </c>
      <c r="AG1528" s="158">
        <v>44957</v>
      </c>
      <c r="AH1528" s="158">
        <v>1127</v>
      </c>
      <c r="AI1528" s="158">
        <v>0</v>
      </c>
      <c r="AJ1528" s="155">
        <v>0.0275827482447342</v>
      </c>
      <c r="AK1528" s="155">
        <v>0.0250683986920835</v>
      </c>
      <c r="AL1528" s="156">
        <v>0.00251434955265066</v>
      </c>
    </row>
    <row r="1529" spans="1:38">
      <c r="A1529" s="166" t="s">
        <v>1085</v>
      </c>
      <c r="B1529" s="167" t="s">
        <v>1845</v>
      </c>
      <c r="C1529" s="167" t="s">
        <v>1354</v>
      </c>
      <c r="D1529" s="150">
        <v>3817</v>
      </c>
      <c r="E1529" s="150">
        <v>89</v>
      </c>
      <c r="F1529" s="150">
        <v>71</v>
      </c>
      <c r="G1529" s="150">
        <v>0</v>
      </c>
      <c r="H1529" s="150">
        <v>0</v>
      </c>
      <c r="I1529" s="151">
        <v>2848</v>
      </c>
      <c r="J1529" s="151">
        <v>88</v>
      </c>
      <c r="K1529" s="151">
        <v>88</v>
      </c>
      <c r="L1529" s="151">
        <v>9</v>
      </c>
      <c r="M1529" s="151">
        <v>0</v>
      </c>
      <c r="N1529" s="151">
        <v>2383</v>
      </c>
      <c r="O1529" s="151">
        <v>64</v>
      </c>
      <c r="P1529" s="151">
        <v>64</v>
      </c>
      <c r="Q1529" s="151">
        <v>20</v>
      </c>
      <c r="R1529" s="151">
        <v>0</v>
      </c>
      <c r="S1529" s="152">
        <v>0.015</v>
      </c>
      <c r="T1529" s="153">
        <v>77744</v>
      </c>
      <c r="U1529" s="153">
        <v>1831</v>
      </c>
      <c r="V1529" s="153">
        <v>1812</v>
      </c>
      <c r="W1529" s="153">
        <v>1</v>
      </c>
      <c r="X1529" s="151">
        <v>1587</v>
      </c>
      <c r="Y1529" s="154">
        <v>0.023538793990533</v>
      </c>
      <c r="Z1529" s="154">
        <v>0.0233167408959916</v>
      </c>
      <c r="AA1529" s="154">
        <v>0.0308988764044944</v>
      </c>
      <c r="AB1529" s="155">
        <v>0.0268569030633655</v>
      </c>
      <c r="AC1529" s="156">
        <v>-0.00758213550850276</v>
      </c>
      <c r="AD1529" s="157">
        <v>21732</v>
      </c>
      <c r="AE1529" s="158">
        <v>530</v>
      </c>
      <c r="AF1529" s="158">
        <v>0</v>
      </c>
      <c r="AG1529" s="158">
        <v>23912</v>
      </c>
      <c r="AH1529" s="158">
        <v>539</v>
      </c>
      <c r="AI1529" s="158">
        <v>0</v>
      </c>
      <c r="AJ1529" s="155">
        <v>0.0243879992637585</v>
      </c>
      <c r="AK1529" s="155">
        <v>0.0225409836065574</v>
      </c>
      <c r="AL1529" s="156">
        <v>0.00184701565720113</v>
      </c>
    </row>
    <row r="1530" spans="1:38">
      <c r="A1530" s="166" t="s">
        <v>1085</v>
      </c>
      <c r="B1530" s="167" t="s">
        <v>1845</v>
      </c>
      <c r="C1530" s="167" t="s">
        <v>1355</v>
      </c>
      <c r="D1530" s="150">
        <v>2830</v>
      </c>
      <c r="E1530" s="150">
        <v>25</v>
      </c>
      <c r="F1530" s="150">
        <v>18</v>
      </c>
      <c r="G1530" s="150">
        <v>0</v>
      </c>
      <c r="H1530" s="150">
        <v>0</v>
      </c>
      <c r="I1530" s="151">
        <v>2000</v>
      </c>
      <c r="J1530" s="151">
        <v>38</v>
      </c>
      <c r="K1530" s="151">
        <v>37</v>
      </c>
      <c r="L1530" s="151">
        <v>0</v>
      </c>
      <c r="M1530" s="151">
        <v>0</v>
      </c>
      <c r="N1530" s="151">
        <v>1519</v>
      </c>
      <c r="O1530" s="151">
        <v>25</v>
      </c>
      <c r="P1530" s="151">
        <v>25</v>
      </c>
      <c r="Q1530" s="151">
        <v>4</v>
      </c>
      <c r="R1530" s="151">
        <v>0</v>
      </c>
      <c r="S1530" s="152">
        <v>0.015</v>
      </c>
      <c r="T1530" s="153">
        <v>55926</v>
      </c>
      <c r="U1530" s="153">
        <v>820</v>
      </c>
      <c r="V1530" s="153">
        <v>812</v>
      </c>
      <c r="W1530" s="153">
        <v>0</v>
      </c>
      <c r="X1530" s="151">
        <v>719</v>
      </c>
      <c r="Y1530" s="154">
        <v>0.014662232235454</v>
      </c>
      <c r="Z1530" s="154">
        <v>0.0088339222614841</v>
      </c>
      <c r="AA1530" s="154">
        <v>0.019</v>
      </c>
      <c r="AB1530" s="155">
        <v>0.0164581961816985</v>
      </c>
      <c r="AC1530" s="156">
        <v>-0.0101660777385159</v>
      </c>
      <c r="AD1530" s="157">
        <v>15633</v>
      </c>
      <c r="AE1530" s="158">
        <v>236</v>
      </c>
      <c r="AF1530" s="158">
        <v>0</v>
      </c>
      <c r="AG1530" s="158">
        <v>17658</v>
      </c>
      <c r="AH1530" s="158">
        <v>273</v>
      </c>
      <c r="AI1530" s="158">
        <v>0</v>
      </c>
      <c r="AJ1530" s="155">
        <v>0.0150962707093968</v>
      </c>
      <c r="AK1530" s="155">
        <v>0.0154604145429833</v>
      </c>
      <c r="AL1530" s="156">
        <v>-0.000364143833586562</v>
      </c>
    </row>
    <row r="1531" spans="1:38">
      <c r="A1531" s="166" t="s">
        <v>1085</v>
      </c>
      <c r="B1531" s="167" t="s">
        <v>1845</v>
      </c>
      <c r="C1531" s="167" t="s">
        <v>1356</v>
      </c>
      <c r="D1531" s="150">
        <v>2593</v>
      </c>
      <c r="E1531" s="150">
        <v>30</v>
      </c>
      <c r="F1531" s="150">
        <v>24</v>
      </c>
      <c r="G1531" s="150">
        <v>0</v>
      </c>
      <c r="H1531" s="150">
        <v>0</v>
      </c>
      <c r="I1531" s="151">
        <v>1898</v>
      </c>
      <c r="J1531" s="151">
        <v>46</v>
      </c>
      <c r="K1531" s="151">
        <v>46</v>
      </c>
      <c r="L1531" s="151">
        <v>1</v>
      </c>
      <c r="M1531" s="151">
        <v>0</v>
      </c>
      <c r="N1531" s="151">
        <v>1670</v>
      </c>
      <c r="O1531" s="151">
        <v>43</v>
      </c>
      <c r="P1531" s="151">
        <v>43</v>
      </c>
      <c r="Q1531" s="151">
        <v>27</v>
      </c>
      <c r="R1531" s="151">
        <v>0</v>
      </c>
      <c r="S1531" s="152">
        <v>0.015</v>
      </c>
      <c r="T1531" s="153">
        <v>54416</v>
      </c>
      <c r="U1531" s="153">
        <v>831</v>
      </c>
      <c r="V1531" s="153">
        <v>825</v>
      </c>
      <c r="W1531" s="153">
        <v>0</v>
      </c>
      <c r="X1531" s="151">
        <v>735</v>
      </c>
      <c r="Y1531" s="154">
        <v>0.0152712437518377</v>
      </c>
      <c r="Z1531" s="154">
        <v>0.0115696104897802</v>
      </c>
      <c r="AA1531" s="154">
        <v>0.0242360379346681</v>
      </c>
      <c r="AB1531" s="155">
        <v>0.025748502994012</v>
      </c>
      <c r="AC1531" s="156">
        <v>-0.0126664274448879</v>
      </c>
      <c r="AD1531" s="157">
        <v>15289</v>
      </c>
      <c r="AE1531" s="158">
        <v>241</v>
      </c>
      <c r="AF1531" s="158">
        <v>0</v>
      </c>
      <c r="AG1531" s="158">
        <v>16332</v>
      </c>
      <c r="AH1531" s="158">
        <v>239</v>
      </c>
      <c r="AI1531" s="158">
        <v>0</v>
      </c>
      <c r="AJ1531" s="155">
        <v>0.0157629668389038</v>
      </c>
      <c r="AK1531" s="155">
        <v>0.0146338476610336</v>
      </c>
      <c r="AL1531" s="156">
        <v>0.00112911917787023</v>
      </c>
    </row>
    <row r="1532" spans="1:38">
      <c r="A1532" s="166" t="s">
        <v>1085</v>
      </c>
      <c r="B1532" s="167" t="s">
        <v>1845</v>
      </c>
      <c r="C1532" s="167" t="s">
        <v>1357</v>
      </c>
      <c r="D1532" s="150">
        <v>5432</v>
      </c>
      <c r="E1532" s="150">
        <v>147</v>
      </c>
      <c r="F1532" s="150">
        <v>109</v>
      </c>
      <c r="G1532" s="150">
        <v>0</v>
      </c>
      <c r="H1532" s="150">
        <v>0</v>
      </c>
      <c r="I1532" s="151">
        <v>4876</v>
      </c>
      <c r="J1532" s="151">
        <v>63</v>
      </c>
      <c r="K1532" s="151">
        <v>63</v>
      </c>
      <c r="L1532" s="151">
        <v>4</v>
      </c>
      <c r="M1532" s="151">
        <v>0</v>
      </c>
      <c r="N1532" s="151">
        <v>2991</v>
      </c>
      <c r="O1532" s="151">
        <v>71</v>
      </c>
      <c r="P1532" s="151">
        <v>71</v>
      </c>
      <c r="Q1532" s="151">
        <v>5</v>
      </c>
      <c r="R1532" s="151">
        <v>0</v>
      </c>
      <c r="S1532" s="152">
        <v>0.015</v>
      </c>
      <c r="T1532" s="153">
        <v>115164</v>
      </c>
      <c r="U1532" s="153">
        <v>2537</v>
      </c>
      <c r="V1532" s="153">
        <v>2499</v>
      </c>
      <c r="W1532" s="153">
        <v>7</v>
      </c>
      <c r="X1532" s="151">
        <v>2067</v>
      </c>
      <c r="Y1532" s="154">
        <v>0.0219686707651697</v>
      </c>
      <c r="Z1532" s="154">
        <v>0.0270618556701031</v>
      </c>
      <c r="AA1532" s="154">
        <v>0.0129204265791632</v>
      </c>
      <c r="AB1532" s="155">
        <v>0.0237378803075894</v>
      </c>
      <c r="AC1532" s="156">
        <v>0.0141414290909398</v>
      </c>
      <c r="AD1532" s="157">
        <v>32110</v>
      </c>
      <c r="AE1532" s="158">
        <v>754</v>
      </c>
      <c r="AF1532" s="158">
        <v>1</v>
      </c>
      <c r="AG1532" s="158">
        <v>34415</v>
      </c>
      <c r="AH1532" s="158">
        <v>694</v>
      </c>
      <c r="AI1532" s="158">
        <v>1</v>
      </c>
      <c r="AJ1532" s="155">
        <v>0.0234506384303955</v>
      </c>
      <c r="AK1532" s="155">
        <v>0.0201365683568212</v>
      </c>
      <c r="AL1532" s="156">
        <v>0.00331407007357436</v>
      </c>
    </row>
    <row r="1533" spans="1:38">
      <c r="A1533" s="166" t="s">
        <v>1085</v>
      </c>
      <c r="B1533" s="167" t="s">
        <v>1845</v>
      </c>
      <c r="C1533" s="167" t="s">
        <v>1358</v>
      </c>
      <c r="D1533" s="150">
        <v>8418</v>
      </c>
      <c r="E1533" s="150">
        <v>123</v>
      </c>
      <c r="F1533" s="150">
        <v>74</v>
      </c>
      <c r="G1533" s="150">
        <v>0</v>
      </c>
      <c r="H1533" s="150">
        <v>0</v>
      </c>
      <c r="I1533" s="151">
        <v>7837</v>
      </c>
      <c r="J1533" s="151">
        <v>118</v>
      </c>
      <c r="K1533" s="151">
        <v>118</v>
      </c>
      <c r="L1533" s="151">
        <v>7</v>
      </c>
      <c r="M1533" s="151">
        <v>0</v>
      </c>
      <c r="N1533" s="151">
        <v>4517</v>
      </c>
      <c r="O1533" s="151">
        <v>102</v>
      </c>
      <c r="P1533" s="151">
        <v>102</v>
      </c>
      <c r="Q1533" s="151">
        <v>22</v>
      </c>
      <c r="R1533" s="151">
        <v>0</v>
      </c>
      <c r="S1533" s="152">
        <v>0.015</v>
      </c>
      <c r="T1533" s="153">
        <v>178030</v>
      </c>
      <c r="U1533" s="153">
        <v>2989</v>
      </c>
      <c r="V1533" s="153">
        <v>2940</v>
      </c>
      <c r="W1533" s="153">
        <v>1</v>
      </c>
      <c r="X1533" s="151">
        <v>2620</v>
      </c>
      <c r="Y1533" s="154">
        <v>0.0167836881424479</v>
      </c>
      <c r="Z1533" s="154">
        <v>0.0146115466856736</v>
      </c>
      <c r="AA1533" s="154">
        <v>0.0150567819318617</v>
      </c>
      <c r="AB1533" s="155">
        <v>0.0225813593092761</v>
      </c>
      <c r="AC1533" s="156">
        <v>-0.000445235246188124</v>
      </c>
      <c r="AD1533" s="157">
        <v>50142</v>
      </c>
      <c r="AE1533" s="158">
        <v>855</v>
      </c>
      <c r="AF1533" s="158">
        <v>0</v>
      </c>
      <c r="AG1533" s="158">
        <v>54482</v>
      </c>
      <c r="AH1533" s="158">
        <v>940</v>
      </c>
      <c r="AI1533" s="158">
        <v>1</v>
      </c>
      <c r="AJ1533" s="155">
        <v>0.0170515735311715</v>
      </c>
      <c r="AK1533" s="155">
        <v>0.0172350501082926</v>
      </c>
      <c r="AL1533" s="156">
        <v>-0.000183476577121176</v>
      </c>
    </row>
    <row r="1534" spans="1:38">
      <c r="A1534" s="166" t="s">
        <v>1085</v>
      </c>
      <c r="B1534" s="167" t="s">
        <v>1845</v>
      </c>
      <c r="C1534" s="167" t="s">
        <v>1359</v>
      </c>
      <c r="D1534" s="150">
        <v>1935</v>
      </c>
      <c r="E1534" s="150">
        <v>18</v>
      </c>
      <c r="F1534" s="150">
        <v>17</v>
      </c>
      <c r="G1534" s="150">
        <v>4</v>
      </c>
      <c r="H1534" s="150">
        <v>0</v>
      </c>
      <c r="I1534" s="151">
        <v>1391</v>
      </c>
      <c r="J1534" s="151">
        <v>9</v>
      </c>
      <c r="K1534" s="151">
        <v>9</v>
      </c>
      <c r="L1534" s="151">
        <v>2</v>
      </c>
      <c r="M1534" s="151">
        <v>0</v>
      </c>
      <c r="N1534" s="151">
        <v>1127</v>
      </c>
      <c r="O1534" s="151">
        <v>15</v>
      </c>
      <c r="P1534" s="151">
        <v>15</v>
      </c>
      <c r="Q1534" s="151">
        <v>6</v>
      </c>
      <c r="R1534" s="151">
        <v>0</v>
      </c>
      <c r="S1534" s="152">
        <v>0.015</v>
      </c>
      <c r="T1534" s="153">
        <v>39415</v>
      </c>
      <c r="U1534" s="153">
        <v>415</v>
      </c>
      <c r="V1534" s="153">
        <v>414</v>
      </c>
      <c r="W1534" s="153">
        <v>0</v>
      </c>
      <c r="X1534" s="151">
        <v>376</v>
      </c>
      <c r="Y1534" s="154">
        <v>0.0105289864264874</v>
      </c>
      <c r="Z1534" s="154">
        <v>0.00930232558139535</v>
      </c>
      <c r="AA1534" s="154">
        <v>0.00647016534867002</v>
      </c>
      <c r="AB1534" s="155">
        <v>0.0133096716947649</v>
      </c>
      <c r="AC1534" s="156">
        <v>0.00283216023272533</v>
      </c>
      <c r="AD1534" s="157">
        <v>10690</v>
      </c>
      <c r="AE1534" s="158">
        <v>108</v>
      </c>
      <c r="AF1534" s="158">
        <v>0</v>
      </c>
      <c r="AG1534" s="158">
        <v>12017</v>
      </c>
      <c r="AH1534" s="158">
        <v>124</v>
      </c>
      <c r="AI1534" s="158">
        <v>0</v>
      </c>
      <c r="AJ1534" s="155">
        <v>0.0101028999064546</v>
      </c>
      <c r="AK1534" s="155">
        <v>0.0103187151535325</v>
      </c>
      <c r="AL1534" s="156">
        <v>-0.000215815247077865</v>
      </c>
    </row>
    <row r="1535" spans="1:38">
      <c r="A1535" s="166" t="s">
        <v>1085</v>
      </c>
      <c r="B1535" s="167" t="s">
        <v>1845</v>
      </c>
      <c r="C1535" s="167" t="s">
        <v>1360</v>
      </c>
      <c r="D1535" s="150">
        <v>2874</v>
      </c>
      <c r="E1535" s="150">
        <v>20</v>
      </c>
      <c r="F1535" s="150">
        <v>14</v>
      </c>
      <c r="G1535" s="150">
        <v>0</v>
      </c>
      <c r="H1535" s="150">
        <v>0</v>
      </c>
      <c r="I1535" s="151">
        <v>2113</v>
      </c>
      <c r="J1535" s="151">
        <v>22</v>
      </c>
      <c r="K1535" s="151">
        <v>22</v>
      </c>
      <c r="L1535" s="151">
        <v>2</v>
      </c>
      <c r="M1535" s="151">
        <v>0</v>
      </c>
      <c r="N1535" s="151">
        <v>1721</v>
      </c>
      <c r="O1535" s="151">
        <v>15</v>
      </c>
      <c r="P1535" s="151">
        <v>15</v>
      </c>
      <c r="Q1535" s="151">
        <v>0</v>
      </c>
      <c r="R1535" s="151">
        <v>0</v>
      </c>
      <c r="S1535" s="152">
        <v>0.015</v>
      </c>
      <c r="T1535" s="153">
        <v>59170</v>
      </c>
      <c r="U1535" s="153">
        <v>549</v>
      </c>
      <c r="V1535" s="153">
        <v>543</v>
      </c>
      <c r="W1535" s="153">
        <v>0</v>
      </c>
      <c r="X1535" s="151">
        <v>481</v>
      </c>
      <c r="Y1535" s="154">
        <v>0.00927835051546392</v>
      </c>
      <c r="Z1535" s="154">
        <v>0.0069589422407794</v>
      </c>
      <c r="AA1535" s="154">
        <v>0.0104117368670137</v>
      </c>
      <c r="AB1535" s="155">
        <v>0.00871586287042417</v>
      </c>
      <c r="AC1535" s="156">
        <v>-0.00345279462623432</v>
      </c>
      <c r="AD1535" s="157">
        <v>16304</v>
      </c>
      <c r="AE1535" s="158">
        <v>143</v>
      </c>
      <c r="AF1535" s="158">
        <v>0</v>
      </c>
      <c r="AG1535" s="158">
        <v>18085</v>
      </c>
      <c r="AH1535" s="158">
        <v>181</v>
      </c>
      <c r="AI1535" s="158">
        <v>0</v>
      </c>
      <c r="AJ1535" s="155">
        <v>0.00877085377821393</v>
      </c>
      <c r="AK1535" s="155">
        <v>0.0100082941664363</v>
      </c>
      <c r="AL1535" s="156">
        <v>-0.00123744038822234</v>
      </c>
    </row>
    <row r="1536" spans="1:38">
      <c r="A1536" s="166" t="s">
        <v>1085</v>
      </c>
      <c r="B1536" s="167" t="s">
        <v>1845</v>
      </c>
      <c r="C1536" s="167" t="s">
        <v>1361</v>
      </c>
      <c r="D1536" s="150">
        <v>3781</v>
      </c>
      <c r="E1536" s="150">
        <v>43</v>
      </c>
      <c r="F1536" s="150">
        <v>31</v>
      </c>
      <c r="G1536" s="150">
        <v>0</v>
      </c>
      <c r="H1536" s="150">
        <v>0</v>
      </c>
      <c r="I1536" s="151">
        <v>2823</v>
      </c>
      <c r="J1536" s="151">
        <v>42</v>
      </c>
      <c r="K1536" s="151">
        <v>42</v>
      </c>
      <c r="L1536" s="151">
        <v>6</v>
      </c>
      <c r="M1536" s="151">
        <v>0</v>
      </c>
      <c r="N1536" s="151">
        <v>2451</v>
      </c>
      <c r="O1536" s="151">
        <v>41</v>
      </c>
      <c r="P1536" s="151">
        <v>41</v>
      </c>
      <c r="Q1536" s="151">
        <v>11</v>
      </c>
      <c r="R1536" s="151">
        <v>0</v>
      </c>
      <c r="S1536" s="152">
        <v>0.015</v>
      </c>
      <c r="T1536" s="153">
        <v>79124</v>
      </c>
      <c r="U1536" s="153">
        <v>1392</v>
      </c>
      <c r="V1536" s="153">
        <v>1380</v>
      </c>
      <c r="W1536" s="153">
        <v>2</v>
      </c>
      <c r="X1536" s="151">
        <v>1266</v>
      </c>
      <c r="Y1536" s="154">
        <v>0.0175673626206966</v>
      </c>
      <c r="Z1536" s="154">
        <v>0.0113726527373711</v>
      </c>
      <c r="AA1536" s="154">
        <v>0.0148777895855473</v>
      </c>
      <c r="AB1536" s="155">
        <v>0.0167278661770706</v>
      </c>
      <c r="AC1536" s="156">
        <v>-0.00350513684817622</v>
      </c>
      <c r="AD1536" s="157">
        <v>22381</v>
      </c>
      <c r="AE1536" s="158">
        <v>375</v>
      </c>
      <c r="AF1536" s="158">
        <v>0</v>
      </c>
      <c r="AG1536" s="158">
        <v>24485</v>
      </c>
      <c r="AH1536" s="158">
        <v>446</v>
      </c>
      <c r="AI1536" s="158">
        <v>2</v>
      </c>
      <c r="AJ1536" s="155">
        <v>0.0167552834993968</v>
      </c>
      <c r="AK1536" s="155">
        <v>0.0181335511537676</v>
      </c>
      <c r="AL1536" s="156">
        <v>-0.0013782676543708</v>
      </c>
    </row>
    <row r="1537" spans="1:38">
      <c r="A1537" s="166" t="s">
        <v>1085</v>
      </c>
      <c r="B1537" s="167" t="s">
        <v>1845</v>
      </c>
      <c r="C1537" s="167" t="s">
        <v>1362</v>
      </c>
      <c r="D1537" s="150">
        <v>4342</v>
      </c>
      <c r="E1537" s="150">
        <v>65</v>
      </c>
      <c r="F1537" s="150">
        <v>49</v>
      </c>
      <c r="G1537" s="150">
        <v>0</v>
      </c>
      <c r="H1537" s="150">
        <v>0</v>
      </c>
      <c r="I1537" s="151">
        <v>3959</v>
      </c>
      <c r="J1537" s="151">
        <v>58</v>
      </c>
      <c r="K1537" s="151">
        <v>58</v>
      </c>
      <c r="L1537" s="151">
        <v>4</v>
      </c>
      <c r="M1537" s="151">
        <v>0</v>
      </c>
      <c r="N1537" s="151">
        <v>2193</v>
      </c>
      <c r="O1537" s="151">
        <v>57</v>
      </c>
      <c r="P1537" s="151">
        <v>57</v>
      </c>
      <c r="Q1537" s="151">
        <v>27</v>
      </c>
      <c r="R1537" s="151">
        <v>0</v>
      </c>
      <c r="S1537" s="152">
        <v>0.015</v>
      </c>
      <c r="T1537" s="153">
        <v>90682</v>
      </c>
      <c r="U1537" s="153">
        <v>1599</v>
      </c>
      <c r="V1537" s="153">
        <v>1583</v>
      </c>
      <c r="W1537" s="153">
        <v>0</v>
      </c>
      <c r="X1537" s="151">
        <v>1421</v>
      </c>
      <c r="Y1537" s="154">
        <v>0.017633047352286</v>
      </c>
      <c r="Z1537" s="154">
        <v>0.0149700598802395</v>
      </c>
      <c r="AA1537" s="154">
        <v>0.0146501641828745</v>
      </c>
      <c r="AB1537" s="155">
        <v>0.0259917920656635</v>
      </c>
      <c r="AC1537" s="156">
        <v>0.000319895697365057</v>
      </c>
      <c r="AD1537" s="157">
        <v>25039</v>
      </c>
      <c r="AE1537" s="158">
        <v>434</v>
      </c>
      <c r="AF1537" s="158">
        <v>0</v>
      </c>
      <c r="AG1537" s="158">
        <v>27297</v>
      </c>
      <c r="AH1537" s="158">
        <v>467</v>
      </c>
      <c r="AI1537" s="158">
        <v>0</v>
      </c>
      <c r="AJ1537" s="155">
        <v>0.0173329605814929</v>
      </c>
      <c r="AK1537" s="155">
        <v>0.0171081071179983</v>
      </c>
      <c r="AL1537" s="156">
        <v>0.000224853463494559</v>
      </c>
    </row>
    <row r="1538" spans="1:38">
      <c r="A1538" s="166" t="s">
        <v>1085</v>
      </c>
      <c r="B1538" s="167" t="s">
        <v>1845</v>
      </c>
      <c r="C1538" s="167" t="s">
        <v>1363</v>
      </c>
      <c r="D1538" s="150">
        <v>7464</v>
      </c>
      <c r="E1538" s="150">
        <v>169</v>
      </c>
      <c r="F1538" s="150">
        <v>120</v>
      </c>
      <c r="G1538" s="150">
        <v>0</v>
      </c>
      <c r="H1538" s="150">
        <v>0</v>
      </c>
      <c r="I1538" s="151">
        <v>6819</v>
      </c>
      <c r="J1538" s="151">
        <v>124</v>
      </c>
      <c r="K1538" s="151">
        <v>124</v>
      </c>
      <c r="L1538" s="151">
        <v>6</v>
      </c>
      <c r="M1538" s="151">
        <v>0</v>
      </c>
      <c r="N1538" s="151">
        <v>3948</v>
      </c>
      <c r="O1538" s="151">
        <v>110</v>
      </c>
      <c r="P1538" s="151">
        <v>110</v>
      </c>
      <c r="Q1538" s="151">
        <v>38</v>
      </c>
      <c r="R1538" s="151">
        <v>0</v>
      </c>
      <c r="S1538" s="152">
        <v>0.015</v>
      </c>
      <c r="T1538" s="153">
        <v>159082</v>
      </c>
      <c r="U1538" s="153">
        <v>3741</v>
      </c>
      <c r="V1538" s="153">
        <v>3691</v>
      </c>
      <c r="W1538" s="153">
        <v>6</v>
      </c>
      <c r="X1538" s="151">
        <v>3304</v>
      </c>
      <c r="Y1538" s="154">
        <v>0.0234784576507713</v>
      </c>
      <c r="Z1538" s="154">
        <v>0.0226420150053591</v>
      </c>
      <c r="AA1538" s="154">
        <v>0.0181844845285232</v>
      </c>
      <c r="AB1538" s="155">
        <v>0.0278622087132725</v>
      </c>
      <c r="AC1538" s="156">
        <v>0.00445753047683582</v>
      </c>
      <c r="AD1538" s="157">
        <v>44173</v>
      </c>
      <c r="AE1538" s="158">
        <v>1059</v>
      </c>
      <c r="AF1538" s="158">
        <v>0</v>
      </c>
      <c r="AG1538" s="158">
        <v>47972</v>
      </c>
      <c r="AH1538" s="158">
        <v>1129</v>
      </c>
      <c r="AI1538" s="158">
        <v>3</v>
      </c>
      <c r="AJ1538" s="155">
        <v>0.0239739207208023</v>
      </c>
      <c r="AK1538" s="155">
        <v>0.0234720253481197</v>
      </c>
      <c r="AL1538" s="156">
        <v>0.000501895372682564</v>
      </c>
    </row>
    <row r="1539" spans="1:38">
      <c r="A1539" s="166" t="s">
        <v>1085</v>
      </c>
      <c r="B1539" s="167" t="s">
        <v>1845</v>
      </c>
      <c r="C1539" s="167" t="s">
        <v>1364</v>
      </c>
      <c r="D1539" s="150">
        <v>3854</v>
      </c>
      <c r="E1539" s="150">
        <v>81</v>
      </c>
      <c r="F1539" s="150">
        <v>55</v>
      </c>
      <c r="G1539" s="150">
        <v>0</v>
      </c>
      <c r="H1539" s="150">
        <v>0</v>
      </c>
      <c r="I1539" s="151">
        <v>2941</v>
      </c>
      <c r="J1539" s="151">
        <v>49</v>
      </c>
      <c r="K1539" s="151">
        <v>48</v>
      </c>
      <c r="L1539" s="151">
        <v>8</v>
      </c>
      <c r="M1539" s="151">
        <v>0</v>
      </c>
      <c r="N1539" s="151">
        <v>2260</v>
      </c>
      <c r="O1539" s="151">
        <v>42</v>
      </c>
      <c r="P1539" s="151">
        <v>42</v>
      </c>
      <c r="Q1539" s="151">
        <v>12</v>
      </c>
      <c r="R1539" s="151">
        <v>0</v>
      </c>
      <c r="S1539" s="152">
        <v>0.015</v>
      </c>
      <c r="T1539" s="153">
        <v>78255</v>
      </c>
      <c r="U1539" s="153">
        <v>1733</v>
      </c>
      <c r="V1539" s="153">
        <v>1706</v>
      </c>
      <c r="W1539" s="153">
        <v>5</v>
      </c>
      <c r="X1539" s="151">
        <v>1535</v>
      </c>
      <c r="Y1539" s="154">
        <v>0.0220816561242093</v>
      </c>
      <c r="Z1539" s="154">
        <v>0.0210171250648677</v>
      </c>
      <c r="AA1539" s="154">
        <v>0.0166609996599796</v>
      </c>
      <c r="AB1539" s="155">
        <v>0.0185840707964602</v>
      </c>
      <c r="AC1539" s="156">
        <v>0.00435612540488807</v>
      </c>
      <c r="AD1539" s="157">
        <v>22011</v>
      </c>
      <c r="AE1539" s="158">
        <v>526</v>
      </c>
      <c r="AF1539" s="158">
        <v>0</v>
      </c>
      <c r="AG1539" s="158">
        <v>23934</v>
      </c>
      <c r="AH1539" s="158">
        <v>539</v>
      </c>
      <c r="AI1539" s="158">
        <v>4</v>
      </c>
      <c r="AJ1539" s="155">
        <v>0.0238971423379219</v>
      </c>
      <c r="AK1539" s="155">
        <v>0.0223531377956046</v>
      </c>
      <c r="AL1539" s="156">
        <v>0.00154400454231737</v>
      </c>
    </row>
    <row r="1540" spans="1:38">
      <c r="A1540" s="166" t="s">
        <v>1085</v>
      </c>
      <c r="B1540" s="167" t="s">
        <v>1845</v>
      </c>
      <c r="C1540" s="167" t="s">
        <v>1365</v>
      </c>
      <c r="D1540" s="150">
        <v>2965</v>
      </c>
      <c r="E1540" s="150">
        <v>29</v>
      </c>
      <c r="F1540" s="150">
        <v>19</v>
      </c>
      <c r="G1540" s="150">
        <v>0</v>
      </c>
      <c r="H1540" s="150">
        <v>0</v>
      </c>
      <c r="I1540" s="151">
        <v>2173</v>
      </c>
      <c r="J1540" s="151">
        <v>27</v>
      </c>
      <c r="K1540" s="151">
        <v>27</v>
      </c>
      <c r="L1540" s="151">
        <v>4</v>
      </c>
      <c r="M1540" s="151">
        <v>0</v>
      </c>
      <c r="N1540" s="151">
        <v>1832</v>
      </c>
      <c r="O1540" s="151">
        <v>34</v>
      </c>
      <c r="P1540" s="151">
        <v>34</v>
      </c>
      <c r="Q1540" s="151">
        <v>6</v>
      </c>
      <c r="R1540" s="151">
        <v>0</v>
      </c>
      <c r="S1540" s="152">
        <v>0.015</v>
      </c>
      <c r="T1540" s="153">
        <v>60542</v>
      </c>
      <c r="U1540" s="153">
        <v>876</v>
      </c>
      <c r="V1540" s="153">
        <v>866</v>
      </c>
      <c r="W1540" s="153">
        <v>1</v>
      </c>
      <c r="X1540" s="151">
        <v>770</v>
      </c>
      <c r="Y1540" s="154">
        <v>0.0144527765848502</v>
      </c>
      <c r="Z1540" s="154">
        <v>0.00978077571669477</v>
      </c>
      <c r="AA1540" s="154">
        <v>0.0124252185918086</v>
      </c>
      <c r="AB1540" s="155">
        <v>0.0185589519650655</v>
      </c>
      <c r="AC1540" s="156">
        <v>-0.00264444287511379</v>
      </c>
      <c r="AD1540" s="157">
        <v>17112</v>
      </c>
      <c r="AE1540" s="158">
        <v>245</v>
      </c>
      <c r="AF1540" s="158">
        <v>0</v>
      </c>
      <c r="AG1540" s="158">
        <v>19102</v>
      </c>
      <c r="AH1540" s="158">
        <v>245</v>
      </c>
      <c r="AI1540" s="158">
        <v>0</v>
      </c>
      <c r="AJ1540" s="155">
        <v>0.014317438055166</v>
      </c>
      <c r="AK1540" s="155">
        <v>0.0128258821065857</v>
      </c>
      <c r="AL1540" s="156">
        <v>0.00149155594858027</v>
      </c>
    </row>
    <row r="1541" spans="1:38">
      <c r="A1541" s="166" t="s">
        <v>1085</v>
      </c>
      <c r="B1541" s="167" t="s">
        <v>1845</v>
      </c>
      <c r="C1541" s="167" t="s">
        <v>1366</v>
      </c>
      <c r="D1541" s="150">
        <v>2448</v>
      </c>
      <c r="E1541" s="150">
        <v>54</v>
      </c>
      <c r="F1541" s="150">
        <v>36</v>
      </c>
      <c r="G1541" s="150">
        <v>0</v>
      </c>
      <c r="H1541" s="150">
        <v>0</v>
      </c>
      <c r="I1541" s="151">
        <v>1931</v>
      </c>
      <c r="J1541" s="151">
        <v>52</v>
      </c>
      <c r="K1541" s="151">
        <v>52</v>
      </c>
      <c r="L1541" s="151">
        <v>1</v>
      </c>
      <c r="M1541" s="151">
        <v>0</v>
      </c>
      <c r="N1541" s="151">
        <v>1640</v>
      </c>
      <c r="O1541" s="151">
        <v>44</v>
      </c>
      <c r="P1541" s="151">
        <v>44</v>
      </c>
      <c r="Q1541" s="151">
        <v>14</v>
      </c>
      <c r="R1541" s="151">
        <v>0</v>
      </c>
      <c r="S1541" s="152">
        <v>0.015</v>
      </c>
      <c r="T1541" s="153">
        <v>51144</v>
      </c>
      <c r="U1541" s="153">
        <v>1253</v>
      </c>
      <c r="V1541" s="153">
        <v>1235</v>
      </c>
      <c r="W1541" s="153">
        <v>1</v>
      </c>
      <c r="X1541" s="151">
        <v>1085</v>
      </c>
      <c r="Y1541" s="154">
        <v>0.0244798998905052</v>
      </c>
      <c r="Z1541" s="154">
        <v>0.0220588235294118</v>
      </c>
      <c r="AA1541" s="154">
        <v>0.0269290523045054</v>
      </c>
      <c r="AB1541" s="155">
        <v>0.0268292682926829</v>
      </c>
      <c r="AC1541" s="156">
        <v>-0.00487022877509367</v>
      </c>
      <c r="AD1541" s="157">
        <v>14626</v>
      </c>
      <c r="AE1541" s="158">
        <v>380</v>
      </c>
      <c r="AF1541" s="158">
        <v>0</v>
      </c>
      <c r="AG1541" s="158">
        <v>15643</v>
      </c>
      <c r="AH1541" s="158">
        <v>382</v>
      </c>
      <c r="AI1541" s="158">
        <v>0</v>
      </c>
      <c r="AJ1541" s="155">
        <v>0.0259811294954191</v>
      </c>
      <c r="AK1541" s="155">
        <v>0.0244198683117049</v>
      </c>
      <c r="AL1541" s="156">
        <v>0.0015612611837142</v>
      </c>
    </row>
    <row r="1542" spans="1:38">
      <c r="A1542" s="166" t="s">
        <v>1085</v>
      </c>
      <c r="B1542" s="167" t="s">
        <v>1845</v>
      </c>
      <c r="C1542" s="167" t="s">
        <v>1367</v>
      </c>
      <c r="D1542" s="150">
        <v>4176</v>
      </c>
      <c r="E1542" s="150">
        <v>79</v>
      </c>
      <c r="F1542" s="150">
        <v>56</v>
      </c>
      <c r="G1542" s="150">
        <v>0</v>
      </c>
      <c r="H1542" s="150">
        <v>0</v>
      </c>
      <c r="I1542" s="151">
        <v>3210</v>
      </c>
      <c r="J1542" s="151">
        <v>85</v>
      </c>
      <c r="K1542" s="151">
        <v>85</v>
      </c>
      <c r="L1542" s="151">
        <v>0</v>
      </c>
      <c r="M1542" s="151">
        <v>0</v>
      </c>
      <c r="N1542" s="151">
        <v>2549</v>
      </c>
      <c r="O1542" s="151">
        <v>67</v>
      </c>
      <c r="P1542" s="151">
        <v>67</v>
      </c>
      <c r="Q1542" s="151">
        <v>8</v>
      </c>
      <c r="R1542" s="151">
        <v>0</v>
      </c>
      <c r="S1542" s="152">
        <v>0.015</v>
      </c>
      <c r="T1542" s="153">
        <v>86331</v>
      </c>
      <c r="U1542" s="153">
        <v>1675</v>
      </c>
      <c r="V1542" s="153">
        <v>1652</v>
      </c>
      <c r="W1542" s="153">
        <v>1</v>
      </c>
      <c r="X1542" s="151">
        <v>1398</v>
      </c>
      <c r="Y1542" s="154">
        <v>0.0193904854571359</v>
      </c>
      <c r="Z1542" s="154">
        <v>0.0189176245210728</v>
      </c>
      <c r="AA1542" s="154">
        <v>0.0264797507788162</v>
      </c>
      <c r="AB1542" s="155">
        <v>0.0262848175755198</v>
      </c>
      <c r="AC1542" s="156">
        <v>-0.0075621262577434</v>
      </c>
      <c r="AD1542" s="157">
        <v>23839</v>
      </c>
      <c r="AE1542" s="158">
        <v>479</v>
      </c>
      <c r="AF1542" s="158">
        <v>0</v>
      </c>
      <c r="AG1542" s="158">
        <v>26710</v>
      </c>
      <c r="AH1542" s="158">
        <v>506</v>
      </c>
      <c r="AI1542" s="158">
        <v>1</v>
      </c>
      <c r="AJ1542" s="155">
        <v>0.020093124711607</v>
      </c>
      <c r="AK1542" s="155">
        <v>0.0189067764882067</v>
      </c>
      <c r="AL1542" s="156">
        <v>0.00118634822340037</v>
      </c>
    </row>
    <row r="1543" spans="1:38">
      <c r="A1543" s="166" t="s">
        <v>1085</v>
      </c>
      <c r="B1543" s="167" t="s">
        <v>1845</v>
      </c>
      <c r="C1543" s="167" t="s">
        <v>1368</v>
      </c>
      <c r="D1543" s="150">
        <v>0</v>
      </c>
      <c r="E1543" s="150">
        <v>0</v>
      </c>
      <c r="F1543" s="150">
        <v>0</v>
      </c>
      <c r="G1543" s="150">
        <v>0</v>
      </c>
      <c r="H1543" s="150">
        <v>0</v>
      </c>
      <c r="I1543" s="151">
        <v>0</v>
      </c>
      <c r="J1543" s="151">
        <v>0</v>
      </c>
      <c r="K1543" s="151">
        <v>0</v>
      </c>
      <c r="L1543" s="151">
        <v>0</v>
      </c>
      <c r="M1543" s="151">
        <v>0</v>
      </c>
      <c r="N1543" s="151">
        <v>0</v>
      </c>
      <c r="O1543" s="151">
        <v>0</v>
      </c>
      <c r="P1543" s="151">
        <v>0</v>
      </c>
      <c r="Q1543" s="151">
        <v>0</v>
      </c>
      <c r="R1543" s="151">
        <v>0</v>
      </c>
      <c r="S1543" s="152">
        <v>0.015</v>
      </c>
      <c r="T1543" s="153">
        <v>0</v>
      </c>
      <c r="U1543" s="153">
        <v>0</v>
      </c>
      <c r="V1543" s="153">
        <v>0</v>
      </c>
      <c r="W1543" s="153">
        <v>0</v>
      </c>
      <c r="X1543" s="151">
        <v>0</v>
      </c>
      <c r="Y1543" s="154">
        <v>0</v>
      </c>
      <c r="Z1543" s="154">
        <v>0</v>
      </c>
      <c r="AA1543" s="154">
        <v>0</v>
      </c>
      <c r="AB1543" s="155">
        <v>0</v>
      </c>
      <c r="AC1543" s="156">
        <v>0</v>
      </c>
      <c r="AD1543" s="157">
        <v>0</v>
      </c>
      <c r="AE1543" s="158">
        <v>0</v>
      </c>
      <c r="AF1543" s="158">
        <v>0</v>
      </c>
      <c r="AG1543" s="158">
        <v>0</v>
      </c>
      <c r="AH1543" s="158">
        <v>0</v>
      </c>
      <c r="AI1543" s="158">
        <v>0</v>
      </c>
      <c r="AJ1543" s="155">
        <v>0</v>
      </c>
      <c r="AK1543" s="155">
        <v>0</v>
      </c>
      <c r="AL1543" s="156">
        <v>0</v>
      </c>
    </row>
    <row r="1544" spans="1:38">
      <c r="A1544" s="166" t="s">
        <v>1085</v>
      </c>
      <c r="B1544" s="167" t="s">
        <v>1845</v>
      </c>
      <c r="C1544" s="167" t="s">
        <v>1369</v>
      </c>
      <c r="D1544" s="150">
        <v>3976</v>
      </c>
      <c r="E1544" s="150">
        <v>62</v>
      </c>
      <c r="F1544" s="150">
        <v>43</v>
      </c>
      <c r="G1544" s="150">
        <v>6</v>
      </c>
      <c r="H1544" s="150">
        <v>0</v>
      </c>
      <c r="I1544" s="151">
        <v>3723</v>
      </c>
      <c r="J1544" s="151">
        <v>52</v>
      </c>
      <c r="K1544" s="151">
        <v>52</v>
      </c>
      <c r="L1544" s="151">
        <v>1</v>
      </c>
      <c r="M1544" s="151">
        <v>0</v>
      </c>
      <c r="N1544" s="151">
        <v>2237</v>
      </c>
      <c r="O1544" s="151">
        <v>49</v>
      </c>
      <c r="P1544" s="151">
        <v>49</v>
      </c>
      <c r="Q1544" s="151">
        <v>17</v>
      </c>
      <c r="R1544" s="151">
        <v>0</v>
      </c>
      <c r="S1544" s="152">
        <v>0.015</v>
      </c>
      <c r="T1544" s="153">
        <v>84488</v>
      </c>
      <c r="U1544" s="153">
        <v>1208</v>
      </c>
      <c r="V1544" s="153">
        <v>1189</v>
      </c>
      <c r="W1544" s="153">
        <v>2</v>
      </c>
      <c r="X1544" s="151">
        <v>1030</v>
      </c>
      <c r="Y1544" s="154">
        <v>0.0142742164567749</v>
      </c>
      <c r="Z1544" s="154">
        <v>0.0155935613682093</v>
      </c>
      <c r="AA1544" s="154">
        <v>0.0139672307279076</v>
      </c>
      <c r="AB1544" s="155">
        <v>0.021904336164506</v>
      </c>
      <c r="AC1544" s="156">
        <v>0.00162633064030165</v>
      </c>
      <c r="AD1544" s="157">
        <v>23745</v>
      </c>
      <c r="AE1544" s="158">
        <v>382</v>
      </c>
      <c r="AF1544" s="158">
        <v>0</v>
      </c>
      <c r="AG1544" s="158">
        <v>25572</v>
      </c>
      <c r="AH1544" s="158">
        <v>321</v>
      </c>
      <c r="AI1544" s="158">
        <v>2</v>
      </c>
      <c r="AJ1544" s="155">
        <v>0.016087597388924</v>
      </c>
      <c r="AK1544" s="155">
        <v>0.0124745815735961</v>
      </c>
      <c r="AL1544" s="156">
        <v>0.00361301581532786</v>
      </c>
    </row>
    <row r="1545" spans="1:38">
      <c r="A1545" s="166" t="s">
        <v>1085</v>
      </c>
      <c r="B1545" s="167" t="s">
        <v>1846</v>
      </c>
      <c r="C1545" s="167" t="s">
        <v>1370</v>
      </c>
      <c r="D1545" s="150">
        <v>4279</v>
      </c>
      <c r="E1545" s="150">
        <v>93</v>
      </c>
      <c r="F1545" s="150">
        <v>65</v>
      </c>
      <c r="G1545" s="150">
        <v>0</v>
      </c>
      <c r="H1545" s="150">
        <v>0</v>
      </c>
      <c r="I1545" s="151">
        <v>5061</v>
      </c>
      <c r="J1545" s="151">
        <v>108</v>
      </c>
      <c r="K1545" s="151">
        <v>107</v>
      </c>
      <c r="L1545" s="151">
        <v>1</v>
      </c>
      <c r="M1545" s="151">
        <v>0</v>
      </c>
      <c r="N1545" s="151">
        <v>3245</v>
      </c>
      <c r="O1545" s="151">
        <v>70</v>
      </c>
      <c r="P1545" s="151">
        <v>70</v>
      </c>
      <c r="Q1545" s="151">
        <v>16</v>
      </c>
      <c r="R1545" s="151">
        <v>0</v>
      </c>
      <c r="S1545" s="152">
        <v>0.015</v>
      </c>
      <c r="T1545" s="153">
        <v>108334</v>
      </c>
      <c r="U1545" s="153">
        <v>2159</v>
      </c>
      <c r="V1545" s="153">
        <v>2127</v>
      </c>
      <c r="W1545" s="153">
        <v>0</v>
      </c>
      <c r="X1545" s="151">
        <v>1846</v>
      </c>
      <c r="Y1545" s="154">
        <v>0.0199291081285654</v>
      </c>
      <c r="Z1545" s="154">
        <v>0.021734050011685</v>
      </c>
      <c r="AA1545" s="154">
        <v>0.021339656194428</v>
      </c>
      <c r="AB1545" s="155">
        <v>0.0215716486902928</v>
      </c>
      <c r="AC1545" s="156">
        <v>0.000394393817256995</v>
      </c>
      <c r="AD1545" s="157">
        <v>29367</v>
      </c>
      <c r="AE1545" s="158">
        <v>663</v>
      </c>
      <c r="AF1545" s="158">
        <v>0</v>
      </c>
      <c r="AG1545" s="158">
        <v>33217</v>
      </c>
      <c r="AH1545" s="158">
        <v>625</v>
      </c>
      <c r="AI1545" s="158">
        <v>0</v>
      </c>
      <c r="AJ1545" s="155">
        <v>0.0225763612217795</v>
      </c>
      <c r="AK1545" s="155">
        <v>0.0188156666767017</v>
      </c>
      <c r="AL1545" s="156">
        <v>0.00376069454507786</v>
      </c>
    </row>
    <row r="1546" spans="1:38">
      <c r="A1546" s="166" t="s">
        <v>1085</v>
      </c>
      <c r="B1546" s="167" t="s">
        <v>1846</v>
      </c>
      <c r="C1546" s="167" t="s">
        <v>1371</v>
      </c>
      <c r="D1546" s="150">
        <v>3710</v>
      </c>
      <c r="E1546" s="150">
        <v>75</v>
      </c>
      <c r="F1546" s="150">
        <v>60</v>
      </c>
      <c r="G1546" s="150">
        <v>0</v>
      </c>
      <c r="H1546" s="150">
        <v>0</v>
      </c>
      <c r="I1546" s="151">
        <v>4109</v>
      </c>
      <c r="J1546" s="151">
        <v>55</v>
      </c>
      <c r="K1546" s="151">
        <v>54</v>
      </c>
      <c r="L1546" s="151">
        <v>8</v>
      </c>
      <c r="M1546" s="151">
        <v>0</v>
      </c>
      <c r="N1546" s="151">
        <v>2766</v>
      </c>
      <c r="O1546" s="151">
        <v>49</v>
      </c>
      <c r="P1546" s="151">
        <v>49</v>
      </c>
      <c r="Q1546" s="151">
        <v>26</v>
      </c>
      <c r="R1546" s="151">
        <v>0</v>
      </c>
      <c r="S1546" s="152">
        <v>0.015</v>
      </c>
      <c r="T1546" s="153">
        <v>92562</v>
      </c>
      <c r="U1546" s="153">
        <v>1832</v>
      </c>
      <c r="V1546" s="153">
        <v>1815</v>
      </c>
      <c r="W1546" s="153">
        <v>0</v>
      </c>
      <c r="X1546" s="151">
        <v>1669</v>
      </c>
      <c r="Y1546" s="154">
        <v>0.0197921393228323</v>
      </c>
      <c r="Z1546" s="154">
        <v>0.0202156334231806</v>
      </c>
      <c r="AA1546" s="154">
        <v>0.0133852518861037</v>
      </c>
      <c r="AB1546" s="155">
        <v>0.0177151120751988</v>
      </c>
      <c r="AC1546" s="156">
        <v>0.00683038153707692</v>
      </c>
      <c r="AD1546" s="157">
        <v>24576</v>
      </c>
      <c r="AE1546" s="158">
        <v>463</v>
      </c>
      <c r="AF1546" s="158">
        <v>0</v>
      </c>
      <c r="AG1546" s="158">
        <v>27571</v>
      </c>
      <c r="AH1546" s="158">
        <v>517</v>
      </c>
      <c r="AI1546" s="158">
        <v>0</v>
      </c>
      <c r="AJ1546" s="155">
        <v>0.0188395182291667</v>
      </c>
      <c r="AK1546" s="155">
        <v>0.0187515868122302</v>
      </c>
      <c r="AL1546" s="156">
        <v>8.79314169364258e-5</v>
      </c>
    </row>
    <row r="1547" spans="1:38">
      <c r="A1547" s="166" t="s">
        <v>1085</v>
      </c>
      <c r="B1547" s="167" t="s">
        <v>1846</v>
      </c>
      <c r="C1547" s="167" t="s">
        <v>1372</v>
      </c>
      <c r="D1547" s="150">
        <v>9</v>
      </c>
      <c r="E1547" s="150">
        <v>1</v>
      </c>
      <c r="F1547" s="150">
        <v>1</v>
      </c>
      <c r="G1547" s="150">
        <v>1</v>
      </c>
      <c r="H1547" s="150">
        <v>0</v>
      </c>
      <c r="I1547" s="151">
        <v>76</v>
      </c>
      <c r="J1547" s="151">
        <v>0</v>
      </c>
      <c r="K1547" s="151">
        <v>0</v>
      </c>
      <c r="L1547" s="151">
        <v>0</v>
      </c>
      <c r="M1547" s="151">
        <v>0</v>
      </c>
      <c r="N1547" s="151">
        <v>11</v>
      </c>
      <c r="O1547" s="151">
        <v>11</v>
      </c>
      <c r="P1547" s="151">
        <v>11</v>
      </c>
      <c r="Q1547" s="151">
        <v>10</v>
      </c>
      <c r="R1547" s="151">
        <v>0</v>
      </c>
      <c r="S1547" s="152">
        <v>0.015</v>
      </c>
      <c r="T1547" s="153">
        <v>1029</v>
      </c>
      <c r="U1547" s="153">
        <v>128</v>
      </c>
      <c r="V1547" s="153">
        <v>128</v>
      </c>
      <c r="W1547" s="153">
        <v>0</v>
      </c>
      <c r="X1547" s="151">
        <v>127</v>
      </c>
      <c r="Y1547" s="154">
        <v>0.124392614188533</v>
      </c>
      <c r="Z1547" s="154">
        <v>0.111111111111111</v>
      </c>
      <c r="AA1547" s="154">
        <v>0</v>
      </c>
      <c r="AB1547" s="155">
        <v>1</v>
      </c>
      <c r="AC1547" s="156">
        <v>0.111111111111111</v>
      </c>
      <c r="AD1547" s="157">
        <v>382</v>
      </c>
      <c r="AE1547" s="158">
        <v>29</v>
      </c>
      <c r="AF1547" s="158">
        <v>0</v>
      </c>
      <c r="AG1547" s="158">
        <v>254</v>
      </c>
      <c r="AH1547" s="158">
        <v>37</v>
      </c>
      <c r="AI1547" s="158">
        <v>0</v>
      </c>
      <c r="AJ1547" s="155">
        <v>0.0759162303664921</v>
      </c>
      <c r="AK1547" s="155">
        <v>0.145669291338583</v>
      </c>
      <c r="AL1547" s="156">
        <v>-0.0697530609720905</v>
      </c>
    </row>
    <row r="1548" spans="1:38">
      <c r="A1548" s="166" t="s">
        <v>1085</v>
      </c>
      <c r="B1548" s="167" t="s">
        <v>1846</v>
      </c>
      <c r="C1548" s="167" t="s">
        <v>1373</v>
      </c>
      <c r="D1548" s="150">
        <v>1957</v>
      </c>
      <c r="E1548" s="150">
        <v>24</v>
      </c>
      <c r="F1548" s="150">
        <v>18</v>
      </c>
      <c r="G1548" s="150">
        <v>0</v>
      </c>
      <c r="H1548" s="150">
        <v>0</v>
      </c>
      <c r="I1548" s="151">
        <v>2345</v>
      </c>
      <c r="J1548" s="151">
        <v>40</v>
      </c>
      <c r="K1548" s="151">
        <v>40</v>
      </c>
      <c r="L1548" s="151">
        <v>3</v>
      </c>
      <c r="M1548" s="151">
        <v>0</v>
      </c>
      <c r="N1548" s="151">
        <v>1550</v>
      </c>
      <c r="O1548" s="151">
        <v>31</v>
      </c>
      <c r="P1548" s="151">
        <v>31</v>
      </c>
      <c r="Q1548" s="151">
        <v>19</v>
      </c>
      <c r="R1548" s="151">
        <v>0</v>
      </c>
      <c r="S1548" s="152">
        <v>0.015</v>
      </c>
      <c r="T1548" s="153">
        <v>50019</v>
      </c>
      <c r="U1548" s="153">
        <v>927</v>
      </c>
      <c r="V1548" s="153">
        <v>921</v>
      </c>
      <c r="W1548" s="153">
        <v>2</v>
      </c>
      <c r="X1548" s="151">
        <v>840</v>
      </c>
      <c r="Y1548" s="154">
        <v>0.0184929726703853</v>
      </c>
      <c r="Z1548" s="154">
        <v>0.0122636688809402</v>
      </c>
      <c r="AA1548" s="154">
        <v>0.0170575692963753</v>
      </c>
      <c r="AB1548" s="155">
        <v>0.02</v>
      </c>
      <c r="AC1548" s="156">
        <v>-0.00479390041543505</v>
      </c>
      <c r="AD1548" s="157">
        <v>13497</v>
      </c>
      <c r="AE1548" s="158">
        <v>225</v>
      </c>
      <c r="AF1548" s="158">
        <v>0</v>
      </c>
      <c r="AG1548" s="158">
        <v>15095</v>
      </c>
      <c r="AH1548" s="158">
        <v>304</v>
      </c>
      <c r="AI1548" s="158">
        <v>0</v>
      </c>
      <c r="AJ1548" s="155">
        <v>0.0166703711935986</v>
      </c>
      <c r="AK1548" s="155">
        <v>0.0201391189135475</v>
      </c>
      <c r="AL1548" s="156">
        <v>-0.00346874771994896</v>
      </c>
    </row>
    <row r="1549" spans="1:38">
      <c r="A1549" s="166" t="s">
        <v>1085</v>
      </c>
      <c r="B1549" s="167" t="s">
        <v>1846</v>
      </c>
      <c r="C1549" s="167" t="s">
        <v>1374</v>
      </c>
      <c r="D1549" s="150">
        <v>3355</v>
      </c>
      <c r="E1549" s="150">
        <v>58</v>
      </c>
      <c r="F1549" s="150">
        <v>37</v>
      </c>
      <c r="G1549" s="150">
        <v>0</v>
      </c>
      <c r="H1549" s="150">
        <v>0</v>
      </c>
      <c r="I1549" s="151">
        <v>4005</v>
      </c>
      <c r="J1549" s="151">
        <v>32</v>
      </c>
      <c r="K1549" s="151">
        <v>32</v>
      </c>
      <c r="L1549" s="151">
        <v>0</v>
      </c>
      <c r="M1549" s="151">
        <v>0</v>
      </c>
      <c r="N1549" s="151">
        <v>2410</v>
      </c>
      <c r="O1549" s="151">
        <v>53</v>
      </c>
      <c r="P1549" s="151">
        <v>53</v>
      </c>
      <c r="Q1549" s="151">
        <v>15</v>
      </c>
      <c r="R1549" s="151">
        <v>0</v>
      </c>
      <c r="S1549" s="152">
        <v>0.015</v>
      </c>
      <c r="T1549" s="153">
        <v>87029</v>
      </c>
      <c r="U1549" s="153">
        <v>1404</v>
      </c>
      <c r="V1549" s="153">
        <v>1383</v>
      </c>
      <c r="W1549" s="153">
        <v>0</v>
      </c>
      <c r="X1549" s="151">
        <v>1257</v>
      </c>
      <c r="Y1549" s="154">
        <v>0.0161325535166439</v>
      </c>
      <c r="Z1549" s="154">
        <v>0.0172876304023845</v>
      </c>
      <c r="AA1549" s="154">
        <v>0.00799001248439451</v>
      </c>
      <c r="AB1549" s="155">
        <v>0.0219917012448133</v>
      </c>
      <c r="AC1549" s="156">
        <v>0.00929761791799</v>
      </c>
      <c r="AD1549" s="157">
        <v>22742</v>
      </c>
      <c r="AE1549" s="158">
        <v>367</v>
      </c>
      <c r="AF1549" s="158">
        <v>0</v>
      </c>
      <c r="AG1549" s="158">
        <v>26167</v>
      </c>
      <c r="AH1549" s="158">
        <v>474</v>
      </c>
      <c r="AI1549" s="158">
        <v>0</v>
      </c>
      <c r="AJ1549" s="155">
        <v>0.0161375428722188</v>
      </c>
      <c r="AK1549" s="155">
        <v>0.0181144189245997</v>
      </c>
      <c r="AL1549" s="156">
        <v>-0.00197687605238088</v>
      </c>
    </row>
    <row r="1550" spans="1:38">
      <c r="A1550" s="166" t="s">
        <v>1085</v>
      </c>
      <c r="B1550" s="167" t="s">
        <v>1846</v>
      </c>
      <c r="C1550" s="167" t="s">
        <v>1375</v>
      </c>
      <c r="D1550" s="150">
        <v>384</v>
      </c>
      <c r="E1550" s="150">
        <v>0</v>
      </c>
      <c r="F1550" s="150">
        <v>0</v>
      </c>
      <c r="G1550" s="150">
        <v>0</v>
      </c>
      <c r="H1550" s="150">
        <v>0</v>
      </c>
      <c r="I1550" s="151">
        <v>354</v>
      </c>
      <c r="J1550" s="151">
        <v>0</v>
      </c>
      <c r="K1550" s="151">
        <v>0</v>
      </c>
      <c r="L1550" s="151">
        <v>0</v>
      </c>
      <c r="M1550" s="151">
        <v>0</v>
      </c>
      <c r="N1550" s="151">
        <v>463</v>
      </c>
      <c r="O1550" s="151">
        <v>1</v>
      </c>
      <c r="P1550" s="151">
        <v>1</v>
      </c>
      <c r="Q1550" s="151">
        <v>1</v>
      </c>
      <c r="R1550" s="151">
        <v>0</v>
      </c>
      <c r="S1550" s="152">
        <v>0.015</v>
      </c>
      <c r="T1550" s="153">
        <v>11800</v>
      </c>
      <c r="U1550" s="153">
        <v>18</v>
      </c>
      <c r="V1550" s="153">
        <v>18</v>
      </c>
      <c r="W1550" s="153">
        <v>0</v>
      </c>
      <c r="X1550" s="151">
        <v>18</v>
      </c>
      <c r="Y1550" s="154">
        <v>0.00152542372881356</v>
      </c>
      <c r="Z1550" s="154">
        <v>0</v>
      </c>
      <c r="AA1550" s="154">
        <v>0</v>
      </c>
      <c r="AB1550" s="155">
        <v>0.00215982721382289</v>
      </c>
      <c r="AC1550" s="156">
        <v>0</v>
      </c>
      <c r="AD1550" s="157">
        <v>3244</v>
      </c>
      <c r="AE1550" s="158">
        <v>2</v>
      </c>
      <c r="AF1550" s="158">
        <v>0</v>
      </c>
      <c r="AG1550" s="158">
        <v>3357</v>
      </c>
      <c r="AH1550" s="158">
        <v>4</v>
      </c>
      <c r="AI1550" s="158">
        <v>0</v>
      </c>
      <c r="AJ1550" s="155">
        <v>0.00061652281134402</v>
      </c>
      <c r="AK1550" s="155">
        <v>0.0011915400655347</v>
      </c>
      <c r="AL1550" s="156">
        <v>-0.000575017254190684</v>
      </c>
    </row>
    <row r="1551" spans="1:38">
      <c r="A1551" s="166" t="s">
        <v>1085</v>
      </c>
      <c r="B1551" s="167" t="s">
        <v>1846</v>
      </c>
      <c r="C1551" s="167" t="s">
        <v>1376</v>
      </c>
      <c r="D1551" s="150">
        <v>2687</v>
      </c>
      <c r="E1551" s="150">
        <v>54</v>
      </c>
      <c r="F1551" s="150">
        <v>34</v>
      </c>
      <c r="G1551" s="150">
        <v>0</v>
      </c>
      <c r="H1551" s="150">
        <v>0</v>
      </c>
      <c r="I1551" s="151">
        <v>3325</v>
      </c>
      <c r="J1551" s="151">
        <v>72</v>
      </c>
      <c r="K1551" s="151">
        <v>72</v>
      </c>
      <c r="L1551" s="151">
        <v>3</v>
      </c>
      <c r="M1551" s="151">
        <v>0</v>
      </c>
      <c r="N1551" s="151">
        <v>1885</v>
      </c>
      <c r="O1551" s="151">
        <v>38</v>
      </c>
      <c r="P1551" s="151">
        <v>38</v>
      </c>
      <c r="Q1551" s="151">
        <v>9</v>
      </c>
      <c r="R1551" s="151">
        <v>0</v>
      </c>
      <c r="S1551" s="152">
        <v>0.015</v>
      </c>
      <c r="T1551" s="153">
        <v>70211</v>
      </c>
      <c r="U1551" s="153">
        <v>1377</v>
      </c>
      <c r="V1551" s="153">
        <v>1357</v>
      </c>
      <c r="W1551" s="153">
        <v>0</v>
      </c>
      <c r="X1551" s="151">
        <v>1195</v>
      </c>
      <c r="Y1551" s="154">
        <v>0.0196123114611671</v>
      </c>
      <c r="Z1551" s="154">
        <v>0.0200967621883141</v>
      </c>
      <c r="AA1551" s="154">
        <v>0.0216541353383459</v>
      </c>
      <c r="AB1551" s="155">
        <v>0.020159151193634</v>
      </c>
      <c r="AC1551" s="156">
        <v>-0.00155737315003176</v>
      </c>
      <c r="AD1551" s="157">
        <v>18659</v>
      </c>
      <c r="AE1551" s="158">
        <v>401</v>
      </c>
      <c r="AF1551" s="158">
        <v>0</v>
      </c>
      <c r="AG1551" s="158">
        <v>21282</v>
      </c>
      <c r="AH1551" s="158">
        <v>375</v>
      </c>
      <c r="AI1551" s="158">
        <v>0</v>
      </c>
      <c r="AJ1551" s="155">
        <v>0.0214909695053325</v>
      </c>
      <c r="AK1551" s="155">
        <v>0.0176205243868058</v>
      </c>
      <c r="AL1551" s="156">
        <v>0.0038704451185268</v>
      </c>
    </row>
    <row r="1552" spans="1:38">
      <c r="A1552" s="166" t="s">
        <v>1085</v>
      </c>
      <c r="B1552" s="167" t="s">
        <v>1846</v>
      </c>
      <c r="C1552" s="167" t="s">
        <v>1377</v>
      </c>
      <c r="D1552" s="150">
        <v>6049</v>
      </c>
      <c r="E1552" s="150">
        <v>98</v>
      </c>
      <c r="F1552" s="150">
        <v>59</v>
      </c>
      <c r="G1552" s="150">
        <v>0</v>
      </c>
      <c r="H1552" s="150">
        <v>0</v>
      </c>
      <c r="I1552" s="151">
        <v>7070</v>
      </c>
      <c r="J1552" s="151">
        <v>113</v>
      </c>
      <c r="K1552" s="151">
        <v>113</v>
      </c>
      <c r="L1552" s="151">
        <v>7</v>
      </c>
      <c r="M1552" s="151">
        <v>0</v>
      </c>
      <c r="N1552" s="151">
        <v>4283</v>
      </c>
      <c r="O1552" s="151">
        <v>89</v>
      </c>
      <c r="P1552" s="151">
        <v>89</v>
      </c>
      <c r="Q1552" s="151">
        <v>43</v>
      </c>
      <c r="R1552" s="151">
        <v>0</v>
      </c>
      <c r="S1552" s="152">
        <v>0.015</v>
      </c>
      <c r="T1552" s="153">
        <v>153498</v>
      </c>
      <c r="U1552" s="153">
        <v>2687</v>
      </c>
      <c r="V1552" s="153">
        <v>2647</v>
      </c>
      <c r="W1552" s="153">
        <v>0</v>
      </c>
      <c r="X1552" s="151">
        <v>2402</v>
      </c>
      <c r="Y1552" s="154">
        <v>0.0175051140731475</v>
      </c>
      <c r="Z1552" s="154">
        <v>0.0162010249628038</v>
      </c>
      <c r="AA1552" s="154">
        <v>0.015983026874116</v>
      </c>
      <c r="AB1552" s="155">
        <v>0.0207798272239085</v>
      </c>
      <c r="AC1552" s="156">
        <v>0.000217998088687787</v>
      </c>
      <c r="AD1552" s="157">
        <v>39740</v>
      </c>
      <c r="AE1552" s="158">
        <v>730</v>
      </c>
      <c r="AF1552" s="158">
        <v>0</v>
      </c>
      <c r="AG1552" s="158">
        <v>46125</v>
      </c>
      <c r="AH1552" s="158">
        <v>747</v>
      </c>
      <c r="AI1552" s="158">
        <v>0</v>
      </c>
      <c r="AJ1552" s="155">
        <v>0.0183694011071968</v>
      </c>
      <c r="AK1552" s="155">
        <v>0.0161951219512195</v>
      </c>
      <c r="AL1552" s="156">
        <v>0.00217427915597727</v>
      </c>
    </row>
    <row r="1553" spans="1:38">
      <c r="A1553" s="166" t="s">
        <v>1085</v>
      </c>
      <c r="B1553" s="167" t="s">
        <v>1846</v>
      </c>
      <c r="C1553" s="167" t="s">
        <v>1378</v>
      </c>
      <c r="D1553" s="150">
        <v>2592</v>
      </c>
      <c r="E1553" s="150">
        <v>85</v>
      </c>
      <c r="F1553" s="150">
        <v>58</v>
      </c>
      <c r="G1553" s="150">
        <v>7</v>
      </c>
      <c r="H1553" s="150">
        <v>0</v>
      </c>
      <c r="I1553" s="151">
        <v>2858</v>
      </c>
      <c r="J1553" s="151">
        <v>33</v>
      </c>
      <c r="K1553" s="151">
        <v>32</v>
      </c>
      <c r="L1553" s="151">
        <v>6</v>
      </c>
      <c r="M1553" s="151">
        <v>0</v>
      </c>
      <c r="N1553" s="151">
        <v>1849</v>
      </c>
      <c r="O1553" s="151">
        <v>41</v>
      </c>
      <c r="P1553" s="151">
        <v>41</v>
      </c>
      <c r="Q1553" s="151">
        <v>13</v>
      </c>
      <c r="R1553" s="151">
        <v>0</v>
      </c>
      <c r="S1553" s="152">
        <v>0.015</v>
      </c>
      <c r="T1553" s="153">
        <v>65500</v>
      </c>
      <c r="U1553" s="153">
        <v>1213</v>
      </c>
      <c r="V1553" s="153">
        <v>1184</v>
      </c>
      <c r="W1553" s="153">
        <v>0</v>
      </c>
      <c r="X1553" s="151">
        <v>1067</v>
      </c>
      <c r="Y1553" s="154">
        <v>0.0185190839694656</v>
      </c>
      <c r="Z1553" s="154">
        <v>0.0327932098765432</v>
      </c>
      <c r="AA1553" s="154">
        <v>0.0115465360391882</v>
      </c>
      <c r="AB1553" s="155">
        <v>0.0221741481882098</v>
      </c>
      <c r="AC1553" s="156">
        <v>0.021246673837355</v>
      </c>
      <c r="AD1553" s="157">
        <v>17188</v>
      </c>
      <c r="AE1553" s="158">
        <v>352</v>
      </c>
      <c r="AF1553" s="158">
        <v>0</v>
      </c>
      <c r="AG1553" s="158">
        <v>19466</v>
      </c>
      <c r="AH1553" s="158">
        <v>342</v>
      </c>
      <c r="AI1553" s="158">
        <v>0</v>
      </c>
      <c r="AJ1553" s="155">
        <v>0.0204794042355132</v>
      </c>
      <c r="AK1553" s="155">
        <v>0.0175690948320148</v>
      </c>
      <c r="AL1553" s="156">
        <v>0.00291030940349836</v>
      </c>
    </row>
    <row r="1554" spans="1:38">
      <c r="A1554" s="166" t="s">
        <v>1085</v>
      </c>
      <c r="B1554" s="167" t="s">
        <v>1846</v>
      </c>
      <c r="C1554" s="167" t="s">
        <v>1379</v>
      </c>
      <c r="D1554" s="150">
        <v>2590</v>
      </c>
      <c r="E1554" s="150">
        <v>35</v>
      </c>
      <c r="F1554" s="150">
        <v>23</v>
      </c>
      <c r="G1554" s="150">
        <v>0</v>
      </c>
      <c r="H1554" s="150">
        <v>0</v>
      </c>
      <c r="I1554" s="151">
        <v>3035</v>
      </c>
      <c r="J1554" s="151">
        <v>54</v>
      </c>
      <c r="K1554" s="151">
        <v>54</v>
      </c>
      <c r="L1554" s="151">
        <v>1</v>
      </c>
      <c r="M1554" s="151">
        <v>0</v>
      </c>
      <c r="N1554" s="151">
        <v>2060</v>
      </c>
      <c r="O1554" s="151">
        <v>30</v>
      </c>
      <c r="P1554" s="151">
        <v>30</v>
      </c>
      <c r="Q1554" s="151">
        <v>8</v>
      </c>
      <c r="R1554" s="151">
        <v>0</v>
      </c>
      <c r="S1554" s="152">
        <v>0.015</v>
      </c>
      <c r="T1554" s="153">
        <v>64492</v>
      </c>
      <c r="U1554" s="153">
        <v>967</v>
      </c>
      <c r="V1554" s="153">
        <v>953</v>
      </c>
      <c r="W1554" s="153">
        <v>1</v>
      </c>
      <c r="X1554" s="151">
        <v>828</v>
      </c>
      <c r="Y1554" s="154">
        <v>0.0149786019971469</v>
      </c>
      <c r="Z1554" s="154">
        <v>0.0135135135135135</v>
      </c>
      <c r="AA1554" s="154">
        <v>0.0177924217462932</v>
      </c>
      <c r="AB1554" s="155">
        <v>0.0145631067961165</v>
      </c>
      <c r="AC1554" s="156">
        <v>-0.00427890823277973</v>
      </c>
      <c r="AD1554" s="157">
        <v>17792</v>
      </c>
      <c r="AE1554" s="158">
        <v>303</v>
      </c>
      <c r="AF1554" s="158">
        <v>0</v>
      </c>
      <c r="AG1554" s="158">
        <v>19345</v>
      </c>
      <c r="AH1554" s="158">
        <v>273</v>
      </c>
      <c r="AI1554" s="158">
        <v>0</v>
      </c>
      <c r="AJ1554" s="155">
        <v>0.0170301258992806</v>
      </c>
      <c r="AK1554" s="155">
        <v>0.0141121736882915</v>
      </c>
      <c r="AL1554" s="156">
        <v>0.00291795221098903</v>
      </c>
    </row>
    <row r="1555" spans="1:38">
      <c r="A1555" s="166" t="s">
        <v>1085</v>
      </c>
      <c r="B1555" s="167" t="s">
        <v>1846</v>
      </c>
      <c r="C1555" s="167" t="s">
        <v>1380</v>
      </c>
      <c r="D1555" s="150">
        <v>1495</v>
      </c>
      <c r="E1555" s="150">
        <v>29</v>
      </c>
      <c r="F1555" s="150">
        <v>23</v>
      </c>
      <c r="G1555" s="150">
        <v>2</v>
      </c>
      <c r="H1555" s="150">
        <v>0</v>
      </c>
      <c r="I1555" s="151">
        <v>1715</v>
      </c>
      <c r="J1555" s="151">
        <v>26</v>
      </c>
      <c r="K1555" s="151">
        <v>26</v>
      </c>
      <c r="L1555" s="151">
        <v>0</v>
      </c>
      <c r="M1555" s="151">
        <v>0</v>
      </c>
      <c r="N1555" s="151">
        <v>1194</v>
      </c>
      <c r="O1555" s="151">
        <v>40</v>
      </c>
      <c r="P1555" s="151">
        <v>40</v>
      </c>
      <c r="Q1555" s="151">
        <v>9</v>
      </c>
      <c r="R1555" s="151">
        <v>0</v>
      </c>
      <c r="S1555" s="152">
        <v>0.015</v>
      </c>
      <c r="T1555" s="153">
        <v>40179</v>
      </c>
      <c r="U1555" s="153">
        <v>696</v>
      </c>
      <c r="V1555" s="153">
        <v>690</v>
      </c>
      <c r="W1555" s="153">
        <v>0</v>
      </c>
      <c r="X1555" s="151">
        <v>600</v>
      </c>
      <c r="Y1555" s="154">
        <v>0.0173224818935265</v>
      </c>
      <c r="Z1555" s="154">
        <v>0.0193979933110368</v>
      </c>
      <c r="AA1555" s="154">
        <v>0.0151603498542274</v>
      </c>
      <c r="AB1555" s="155">
        <v>0.033500837520938</v>
      </c>
      <c r="AC1555" s="156">
        <v>0.00423764345680938</v>
      </c>
      <c r="AD1555" s="157">
        <v>10123</v>
      </c>
      <c r="AE1555" s="158">
        <v>213</v>
      </c>
      <c r="AF1555" s="158">
        <v>0</v>
      </c>
      <c r="AG1555" s="158">
        <v>11909</v>
      </c>
      <c r="AH1555" s="158">
        <v>209</v>
      </c>
      <c r="AI1555" s="158">
        <v>0</v>
      </c>
      <c r="AJ1555" s="155">
        <v>0.0210411933221377</v>
      </c>
      <c r="AK1555" s="155">
        <v>0.0175497522881854</v>
      </c>
      <c r="AL1555" s="156">
        <v>0.0034914410339523</v>
      </c>
    </row>
    <row r="1556" spans="1:38">
      <c r="A1556" s="166" t="s">
        <v>1085</v>
      </c>
      <c r="B1556" s="167" t="s">
        <v>1846</v>
      </c>
      <c r="C1556" s="167" t="s">
        <v>1381</v>
      </c>
      <c r="D1556" s="150">
        <v>3781</v>
      </c>
      <c r="E1556" s="150">
        <v>65</v>
      </c>
      <c r="F1556" s="150">
        <v>50</v>
      </c>
      <c r="G1556" s="150">
        <v>0</v>
      </c>
      <c r="H1556" s="150">
        <v>0</v>
      </c>
      <c r="I1556" s="151">
        <v>4174</v>
      </c>
      <c r="J1556" s="151">
        <v>73</v>
      </c>
      <c r="K1556" s="151">
        <v>73</v>
      </c>
      <c r="L1556" s="151">
        <v>5</v>
      </c>
      <c r="M1556" s="151">
        <v>0</v>
      </c>
      <c r="N1556" s="151">
        <v>2591</v>
      </c>
      <c r="O1556" s="151">
        <v>75</v>
      </c>
      <c r="P1556" s="151">
        <v>75</v>
      </c>
      <c r="Q1556" s="151">
        <v>47</v>
      </c>
      <c r="R1556" s="151">
        <v>0</v>
      </c>
      <c r="S1556" s="152">
        <v>0.015</v>
      </c>
      <c r="T1556" s="153">
        <v>91648</v>
      </c>
      <c r="U1556" s="153">
        <v>1545</v>
      </c>
      <c r="V1556" s="153">
        <v>1530</v>
      </c>
      <c r="W1556" s="153">
        <v>0</v>
      </c>
      <c r="X1556" s="151">
        <v>1361</v>
      </c>
      <c r="Y1556" s="154">
        <v>0.0168579783519553</v>
      </c>
      <c r="Z1556" s="154">
        <v>0.0171912192541656</v>
      </c>
      <c r="AA1556" s="154">
        <v>0.0174892189746047</v>
      </c>
      <c r="AB1556" s="155">
        <v>0.0289463527595523</v>
      </c>
      <c r="AC1556" s="156">
        <v>-0.000297999720439132</v>
      </c>
      <c r="AD1556" s="157">
        <v>24822</v>
      </c>
      <c r="AE1556" s="158">
        <v>483</v>
      </c>
      <c r="AF1556" s="158">
        <v>0</v>
      </c>
      <c r="AG1556" s="158">
        <v>27200</v>
      </c>
      <c r="AH1556" s="158">
        <v>431</v>
      </c>
      <c r="AI1556" s="158">
        <v>0</v>
      </c>
      <c r="AJ1556" s="155">
        <v>0.0194585448392555</v>
      </c>
      <c r="AK1556" s="155">
        <v>0.0158455882352941</v>
      </c>
      <c r="AL1556" s="156">
        <v>0.00361295660396138</v>
      </c>
    </row>
    <row r="1557" spans="1:38">
      <c r="A1557" s="166" t="s">
        <v>1085</v>
      </c>
      <c r="B1557" s="167" t="s">
        <v>1846</v>
      </c>
      <c r="C1557" s="167" t="s">
        <v>1382</v>
      </c>
      <c r="D1557" s="150">
        <v>5185</v>
      </c>
      <c r="E1557" s="150">
        <v>135</v>
      </c>
      <c r="F1557" s="150">
        <v>98</v>
      </c>
      <c r="G1557" s="150">
        <v>0</v>
      </c>
      <c r="H1557" s="150">
        <v>0</v>
      </c>
      <c r="I1557" s="151">
        <v>6046</v>
      </c>
      <c r="J1557" s="151">
        <v>83</v>
      </c>
      <c r="K1557" s="151">
        <v>83</v>
      </c>
      <c r="L1557" s="151">
        <v>0</v>
      </c>
      <c r="M1557" s="151">
        <v>0</v>
      </c>
      <c r="N1557" s="151">
        <v>3930</v>
      </c>
      <c r="O1557" s="151">
        <v>87</v>
      </c>
      <c r="P1557" s="151">
        <v>87</v>
      </c>
      <c r="Q1557" s="151">
        <v>26</v>
      </c>
      <c r="R1557" s="151">
        <v>0</v>
      </c>
      <c r="S1557" s="152">
        <v>0.015</v>
      </c>
      <c r="T1557" s="153">
        <v>130827</v>
      </c>
      <c r="U1557" s="153">
        <v>2363</v>
      </c>
      <c r="V1557" s="153">
        <v>2326</v>
      </c>
      <c r="W1557" s="153">
        <v>0</v>
      </c>
      <c r="X1557" s="151">
        <v>2050</v>
      </c>
      <c r="Y1557" s="154">
        <v>0.0180620208366774</v>
      </c>
      <c r="Z1557" s="154">
        <v>0.0260366441658631</v>
      </c>
      <c r="AA1557" s="154">
        <v>0.0137280846840887</v>
      </c>
      <c r="AB1557" s="155">
        <v>0.0221374045801527</v>
      </c>
      <c r="AC1557" s="156">
        <v>0.0123085594817744</v>
      </c>
      <c r="AD1557" s="157">
        <v>35455</v>
      </c>
      <c r="AE1557" s="158">
        <v>637</v>
      </c>
      <c r="AF1557" s="158">
        <v>0</v>
      </c>
      <c r="AG1557" s="158">
        <v>39206</v>
      </c>
      <c r="AH1557" s="158">
        <v>777</v>
      </c>
      <c r="AI1557" s="158">
        <v>0</v>
      </c>
      <c r="AJ1557" s="155">
        <v>0.0179664363277394</v>
      </c>
      <c r="AK1557" s="155">
        <v>0.0198183951436005</v>
      </c>
      <c r="AL1557" s="156">
        <v>-0.00185195881586108</v>
      </c>
    </row>
    <row r="1558" spans="1:38">
      <c r="A1558" s="166" t="s">
        <v>1085</v>
      </c>
      <c r="B1558" s="167" t="s">
        <v>1846</v>
      </c>
      <c r="C1558" s="167" t="s">
        <v>1383</v>
      </c>
      <c r="D1558" s="150">
        <v>2402</v>
      </c>
      <c r="E1558" s="150">
        <v>50</v>
      </c>
      <c r="F1558" s="150">
        <v>35</v>
      </c>
      <c r="G1558" s="150">
        <v>0</v>
      </c>
      <c r="H1558" s="150">
        <v>0</v>
      </c>
      <c r="I1558" s="151">
        <v>2751</v>
      </c>
      <c r="J1558" s="151">
        <v>27</v>
      </c>
      <c r="K1558" s="151">
        <v>27</v>
      </c>
      <c r="L1558" s="151">
        <v>3</v>
      </c>
      <c r="M1558" s="151">
        <v>0</v>
      </c>
      <c r="N1558" s="151">
        <v>1708</v>
      </c>
      <c r="O1558" s="151">
        <v>38</v>
      </c>
      <c r="P1558" s="151">
        <v>38</v>
      </c>
      <c r="Q1558" s="151">
        <v>19</v>
      </c>
      <c r="R1558" s="151">
        <v>0</v>
      </c>
      <c r="S1558" s="152">
        <v>0.015</v>
      </c>
      <c r="T1558" s="153">
        <v>60227</v>
      </c>
      <c r="U1558" s="153">
        <v>1028</v>
      </c>
      <c r="V1558" s="153">
        <v>1013</v>
      </c>
      <c r="W1558" s="153">
        <v>0</v>
      </c>
      <c r="X1558" s="151">
        <v>921</v>
      </c>
      <c r="Y1558" s="154">
        <v>0.0170687565377655</v>
      </c>
      <c r="Z1558" s="154">
        <v>0.0208159866777685</v>
      </c>
      <c r="AA1558" s="154">
        <v>0.00981461286804798</v>
      </c>
      <c r="AB1558" s="155">
        <v>0.022248243559719</v>
      </c>
      <c r="AC1558" s="156">
        <v>0.0110013738097205</v>
      </c>
      <c r="AD1558" s="157">
        <v>16204</v>
      </c>
      <c r="AE1558" s="158">
        <v>265</v>
      </c>
      <c r="AF1558" s="158">
        <v>0</v>
      </c>
      <c r="AG1558" s="158">
        <v>17568</v>
      </c>
      <c r="AH1558" s="158">
        <v>326</v>
      </c>
      <c r="AI1558" s="158">
        <v>0</v>
      </c>
      <c r="AJ1558" s="155">
        <v>0.016353986669958</v>
      </c>
      <c r="AK1558" s="155">
        <v>0.0185564663023679</v>
      </c>
      <c r="AL1558" s="156">
        <v>-0.00220247963240991</v>
      </c>
    </row>
    <row r="1559" spans="1:38">
      <c r="A1559" s="166" t="s">
        <v>1085</v>
      </c>
      <c r="B1559" s="167" t="s">
        <v>1846</v>
      </c>
      <c r="C1559" s="167" t="s">
        <v>1384</v>
      </c>
      <c r="D1559" s="150">
        <v>3563</v>
      </c>
      <c r="E1559" s="150">
        <v>97</v>
      </c>
      <c r="F1559" s="150">
        <v>78</v>
      </c>
      <c r="G1559" s="150">
        <v>1</v>
      </c>
      <c r="H1559" s="150">
        <v>0</v>
      </c>
      <c r="I1559" s="151">
        <v>4217</v>
      </c>
      <c r="J1559" s="151">
        <v>101</v>
      </c>
      <c r="K1559" s="151">
        <v>100</v>
      </c>
      <c r="L1559" s="151">
        <v>9</v>
      </c>
      <c r="M1559" s="151">
        <v>0</v>
      </c>
      <c r="N1559" s="151">
        <v>2691</v>
      </c>
      <c r="O1559" s="151">
        <v>80</v>
      </c>
      <c r="P1559" s="151">
        <v>80</v>
      </c>
      <c r="Q1559" s="151">
        <v>28</v>
      </c>
      <c r="R1559" s="151">
        <v>0</v>
      </c>
      <c r="S1559" s="152">
        <v>0.015</v>
      </c>
      <c r="T1559" s="153">
        <v>84958</v>
      </c>
      <c r="U1559" s="153">
        <v>1903</v>
      </c>
      <c r="V1559" s="153">
        <v>1883</v>
      </c>
      <c r="W1559" s="153">
        <v>1</v>
      </c>
      <c r="X1559" s="151">
        <v>1622</v>
      </c>
      <c r="Y1559" s="154">
        <v>0.0223875326631983</v>
      </c>
      <c r="Z1559" s="154">
        <v>0.0272242492281785</v>
      </c>
      <c r="AA1559" s="154">
        <v>0.0239506758359023</v>
      </c>
      <c r="AB1559" s="155">
        <v>0.0297287253808993</v>
      </c>
      <c r="AC1559" s="156">
        <v>0.0032735733922762</v>
      </c>
      <c r="AD1559" s="157">
        <v>23839</v>
      </c>
      <c r="AE1559" s="158">
        <v>595</v>
      </c>
      <c r="AF1559" s="158">
        <v>0</v>
      </c>
      <c r="AG1559" s="158">
        <v>24891</v>
      </c>
      <c r="AH1559" s="158">
        <v>539</v>
      </c>
      <c r="AI1559" s="158">
        <v>0</v>
      </c>
      <c r="AJ1559" s="155">
        <v>0.0249591006334158</v>
      </c>
      <c r="AK1559" s="155">
        <v>0.021654413241734</v>
      </c>
      <c r="AL1559" s="156">
        <v>0.00330468739168187</v>
      </c>
    </row>
    <row r="1560" spans="1:38">
      <c r="A1560" s="166" t="s">
        <v>1085</v>
      </c>
      <c r="B1560" s="167" t="s">
        <v>1846</v>
      </c>
      <c r="C1560" s="167" t="s">
        <v>1385</v>
      </c>
      <c r="D1560" s="150">
        <v>2757</v>
      </c>
      <c r="E1560" s="150">
        <v>52</v>
      </c>
      <c r="F1560" s="150">
        <v>38</v>
      </c>
      <c r="G1560" s="150">
        <v>0</v>
      </c>
      <c r="H1560" s="150">
        <v>0</v>
      </c>
      <c r="I1560" s="151">
        <v>3255</v>
      </c>
      <c r="J1560" s="151">
        <v>44</v>
      </c>
      <c r="K1560" s="151">
        <v>44</v>
      </c>
      <c r="L1560" s="151">
        <v>0</v>
      </c>
      <c r="M1560" s="151">
        <v>0</v>
      </c>
      <c r="N1560" s="151">
        <v>2150</v>
      </c>
      <c r="O1560" s="151">
        <v>51</v>
      </c>
      <c r="P1560" s="151">
        <v>51</v>
      </c>
      <c r="Q1560" s="151">
        <v>15</v>
      </c>
      <c r="R1560" s="151">
        <v>0</v>
      </c>
      <c r="S1560" s="152">
        <v>0.015</v>
      </c>
      <c r="T1560" s="153">
        <v>69587</v>
      </c>
      <c r="U1560" s="153">
        <v>1383</v>
      </c>
      <c r="V1560" s="153">
        <v>1369</v>
      </c>
      <c r="W1560" s="153">
        <v>0</v>
      </c>
      <c r="X1560" s="151">
        <v>1218</v>
      </c>
      <c r="Y1560" s="154">
        <v>0.0198744018279276</v>
      </c>
      <c r="Z1560" s="154">
        <v>0.0188610808850199</v>
      </c>
      <c r="AA1560" s="154">
        <v>0.0135176651305684</v>
      </c>
      <c r="AB1560" s="155">
        <v>0.0237209302325581</v>
      </c>
      <c r="AC1560" s="156">
        <v>0.00534341575445159</v>
      </c>
      <c r="AD1560" s="157">
        <v>18709</v>
      </c>
      <c r="AE1560" s="158">
        <v>330</v>
      </c>
      <c r="AF1560" s="158">
        <v>0</v>
      </c>
      <c r="AG1560" s="158">
        <v>20589</v>
      </c>
      <c r="AH1560" s="158">
        <v>434</v>
      </c>
      <c r="AI1560" s="158">
        <v>0</v>
      </c>
      <c r="AJ1560" s="155">
        <v>0.0176385696723502</v>
      </c>
      <c r="AK1560" s="155">
        <v>0.0210792170576521</v>
      </c>
      <c r="AL1560" s="156">
        <v>-0.00344064738530194</v>
      </c>
    </row>
    <row r="1561" spans="1:38">
      <c r="A1561" s="166" t="s">
        <v>1085</v>
      </c>
      <c r="B1561" s="167" t="s">
        <v>1846</v>
      </c>
      <c r="C1561" s="167" t="s">
        <v>1386</v>
      </c>
      <c r="D1561" s="150">
        <v>2171</v>
      </c>
      <c r="E1561" s="150">
        <v>34</v>
      </c>
      <c r="F1561" s="150">
        <v>26</v>
      </c>
      <c r="G1561" s="150">
        <v>0</v>
      </c>
      <c r="H1561" s="150">
        <v>0</v>
      </c>
      <c r="I1561" s="151">
        <v>2333</v>
      </c>
      <c r="J1561" s="151">
        <v>44</v>
      </c>
      <c r="K1561" s="151">
        <v>44</v>
      </c>
      <c r="L1561" s="151">
        <v>3</v>
      </c>
      <c r="M1561" s="151">
        <v>0</v>
      </c>
      <c r="N1561" s="151">
        <v>1498</v>
      </c>
      <c r="O1561" s="151">
        <v>22</v>
      </c>
      <c r="P1561" s="151">
        <v>22</v>
      </c>
      <c r="Q1561" s="151">
        <v>11</v>
      </c>
      <c r="R1561" s="151">
        <v>0</v>
      </c>
      <c r="S1561" s="152">
        <v>0.015</v>
      </c>
      <c r="T1561" s="153">
        <v>47814</v>
      </c>
      <c r="U1561" s="153">
        <v>969</v>
      </c>
      <c r="V1561" s="153">
        <v>961</v>
      </c>
      <c r="W1561" s="153">
        <v>0</v>
      </c>
      <c r="X1561" s="151">
        <v>868</v>
      </c>
      <c r="Y1561" s="154">
        <v>0.0202660308696198</v>
      </c>
      <c r="Z1561" s="154">
        <v>0.015660985720866</v>
      </c>
      <c r="AA1561" s="154">
        <v>0.0188598371195885</v>
      </c>
      <c r="AB1561" s="155">
        <v>0.0146862483311081</v>
      </c>
      <c r="AC1561" s="156">
        <v>-0.00319885139872255</v>
      </c>
      <c r="AD1561" s="157">
        <v>13627</v>
      </c>
      <c r="AE1561" s="158">
        <v>263</v>
      </c>
      <c r="AF1561" s="158">
        <v>0</v>
      </c>
      <c r="AG1561" s="158">
        <v>14295</v>
      </c>
      <c r="AH1561" s="158">
        <v>251</v>
      </c>
      <c r="AI1561" s="158">
        <v>0</v>
      </c>
      <c r="AJ1561" s="155">
        <v>0.0192999192779042</v>
      </c>
      <c r="AK1561" s="155">
        <v>0.017558586918503</v>
      </c>
      <c r="AL1561" s="156">
        <v>0.00174133235940119</v>
      </c>
    </row>
    <row r="1562" spans="1:38">
      <c r="A1562" s="166" t="s">
        <v>1085</v>
      </c>
      <c r="B1562" s="167" t="s">
        <v>1846</v>
      </c>
      <c r="C1562" s="167" t="s">
        <v>1387</v>
      </c>
      <c r="D1562" s="150">
        <v>1856</v>
      </c>
      <c r="E1562" s="150">
        <v>24</v>
      </c>
      <c r="F1562" s="150">
        <v>19</v>
      </c>
      <c r="G1562" s="150">
        <v>0</v>
      </c>
      <c r="H1562" s="150">
        <v>0</v>
      </c>
      <c r="I1562" s="151">
        <v>2117</v>
      </c>
      <c r="J1562" s="151">
        <v>18</v>
      </c>
      <c r="K1562" s="151">
        <v>18</v>
      </c>
      <c r="L1562" s="151">
        <v>2</v>
      </c>
      <c r="M1562" s="151">
        <v>0</v>
      </c>
      <c r="N1562" s="151">
        <v>1312</v>
      </c>
      <c r="O1562" s="151">
        <v>9</v>
      </c>
      <c r="P1562" s="151">
        <v>9</v>
      </c>
      <c r="Q1562" s="151">
        <v>7</v>
      </c>
      <c r="R1562" s="151">
        <v>0</v>
      </c>
      <c r="S1562" s="152">
        <v>0.015</v>
      </c>
      <c r="T1562" s="153">
        <v>44439</v>
      </c>
      <c r="U1562" s="153">
        <v>463</v>
      </c>
      <c r="V1562" s="153">
        <v>457</v>
      </c>
      <c r="W1562" s="153">
        <v>0</v>
      </c>
      <c r="X1562" s="151">
        <v>417</v>
      </c>
      <c r="Y1562" s="154">
        <v>0.0104187763000968</v>
      </c>
      <c r="Z1562" s="154">
        <v>0.0129310344827586</v>
      </c>
      <c r="AA1562" s="154">
        <v>0.00850259801606046</v>
      </c>
      <c r="AB1562" s="155">
        <v>0.00685975609756098</v>
      </c>
      <c r="AC1562" s="156">
        <v>0.00442843646669816</v>
      </c>
      <c r="AD1562" s="157">
        <v>12161</v>
      </c>
      <c r="AE1562" s="158">
        <v>134</v>
      </c>
      <c r="AF1562" s="158">
        <v>0</v>
      </c>
      <c r="AG1562" s="158">
        <v>13917</v>
      </c>
      <c r="AH1562" s="158">
        <v>139</v>
      </c>
      <c r="AI1562" s="158">
        <v>0</v>
      </c>
      <c r="AJ1562" s="155">
        <v>0.0110188306882658</v>
      </c>
      <c r="AK1562" s="155">
        <v>0.00998778472371919</v>
      </c>
      <c r="AL1562" s="156">
        <v>0.00103104596454658</v>
      </c>
    </row>
    <row r="1563" spans="1:38">
      <c r="A1563" s="166" t="s">
        <v>1085</v>
      </c>
      <c r="B1563" s="167" t="s">
        <v>1846</v>
      </c>
      <c r="C1563" s="167" t="s">
        <v>1388</v>
      </c>
      <c r="D1563" s="150">
        <v>2534</v>
      </c>
      <c r="E1563" s="150">
        <v>10</v>
      </c>
      <c r="F1563" s="150">
        <v>10</v>
      </c>
      <c r="G1563" s="150">
        <v>0</v>
      </c>
      <c r="H1563" s="150">
        <v>0</v>
      </c>
      <c r="I1563" s="151">
        <v>3006</v>
      </c>
      <c r="J1563" s="151">
        <v>38</v>
      </c>
      <c r="K1563" s="151">
        <v>37</v>
      </c>
      <c r="L1563" s="151">
        <v>4</v>
      </c>
      <c r="M1563" s="151">
        <v>0</v>
      </c>
      <c r="N1563" s="151">
        <v>2009</v>
      </c>
      <c r="O1563" s="151">
        <v>32</v>
      </c>
      <c r="P1563" s="151">
        <v>31</v>
      </c>
      <c r="Q1563" s="151">
        <v>11</v>
      </c>
      <c r="R1563" s="151">
        <v>0</v>
      </c>
      <c r="S1563" s="152">
        <v>0.015</v>
      </c>
      <c r="T1563" s="153">
        <v>62928</v>
      </c>
      <c r="U1563" s="153">
        <v>1026</v>
      </c>
      <c r="V1563" s="153">
        <v>1024</v>
      </c>
      <c r="W1563" s="153">
        <v>0</v>
      </c>
      <c r="X1563" s="151">
        <v>938</v>
      </c>
      <c r="Y1563" s="154">
        <v>0.016304347826087</v>
      </c>
      <c r="Z1563" s="154">
        <v>0.00394632991318074</v>
      </c>
      <c r="AA1563" s="154">
        <v>0.0126413838988689</v>
      </c>
      <c r="AB1563" s="155">
        <v>0.0159283225485316</v>
      </c>
      <c r="AC1563" s="156">
        <v>-0.00869505398568819</v>
      </c>
      <c r="AD1563" s="157">
        <v>17427</v>
      </c>
      <c r="AE1563" s="158">
        <v>242</v>
      </c>
      <c r="AF1563" s="158">
        <v>0</v>
      </c>
      <c r="AG1563" s="158">
        <v>18725</v>
      </c>
      <c r="AH1563" s="158">
        <v>340</v>
      </c>
      <c r="AI1563" s="158">
        <v>0</v>
      </c>
      <c r="AJ1563" s="155">
        <v>0.0138864979629311</v>
      </c>
      <c r="AK1563" s="155">
        <v>0.0181575433911883</v>
      </c>
      <c r="AL1563" s="156">
        <v>-0.00427104542825717</v>
      </c>
    </row>
    <row r="1564" spans="1:38">
      <c r="A1564" s="166" t="s">
        <v>1085</v>
      </c>
      <c r="B1564" s="167" t="s">
        <v>1846</v>
      </c>
      <c r="C1564" s="167" t="s">
        <v>1389</v>
      </c>
      <c r="D1564" s="150">
        <v>1941</v>
      </c>
      <c r="E1564" s="150">
        <v>22</v>
      </c>
      <c r="F1564" s="150">
        <v>18</v>
      </c>
      <c r="G1564" s="150">
        <v>0</v>
      </c>
      <c r="H1564" s="150">
        <v>0</v>
      </c>
      <c r="I1564" s="151">
        <v>2298</v>
      </c>
      <c r="J1564" s="151">
        <v>45</v>
      </c>
      <c r="K1564" s="151">
        <v>45</v>
      </c>
      <c r="L1564" s="151">
        <v>0</v>
      </c>
      <c r="M1564" s="151">
        <v>0</v>
      </c>
      <c r="N1564" s="151">
        <v>1518</v>
      </c>
      <c r="O1564" s="151">
        <v>19</v>
      </c>
      <c r="P1564" s="151">
        <v>19</v>
      </c>
      <c r="Q1564" s="151">
        <v>3</v>
      </c>
      <c r="R1564" s="151">
        <v>0</v>
      </c>
      <c r="S1564" s="152">
        <v>0.015</v>
      </c>
      <c r="T1564" s="153">
        <v>50118</v>
      </c>
      <c r="U1564" s="153">
        <v>772</v>
      </c>
      <c r="V1564" s="153">
        <v>768</v>
      </c>
      <c r="W1564" s="153">
        <v>0</v>
      </c>
      <c r="X1564" s="151">
        <v>662</v>
      </c>
      <c r="Y1564" s="154">
        <v>0.0154036473921545</v>
      </c>
      <c r="Z1564" s="154">
        <v>0.0113343637300361</v>
      </c>
      <c r="AA1564" s="154">
        <v>0.0195822454308094</v>
      </c>
      <c r="AB1564" s="155">
        <v>0.0125164690382082</v>
      </c>
      <c r="AC1564" s="156">
        <v>-0.00824788170077334</v>
      </c>
      <c r="AD1564" s="157">
        <v>13500</v>
      </c>
      <c r="AE1564" s="158">
        <v>212</v>
      </c>
      <c r="AF1564" s="158">
        <v>0</v>
      </c>
      <c r="AG1564" s="158">
        <v>15247</v>
      </c>
      <c r="AH1564" s="158">
        <v>203</v>
      </c>
      <c r="AI1564" s="158">
        <v>0</v>
      </c>
      <c r="AJ1564" s="155">
        <v>0.0157037037037037</v>
      </c>
      <c r="AK1564" s="155">
        <v>0.0133140945759822</v>
      </c>
      <c r="AL1564" s="156">
        <v>0.00238960912772154</v>
      </c>
    </row>
    <row r="1565" spans="1:38">
      <c r="A1565" s="166" t="s">
        <v>1085</v>
      </c>
      <c r="B1565" s="167" t="s">
        <v>1846</v>
      </c>
      <c r="C1565" s="167" t="s">
        <v>1390</v>
      </c>
      <c r="D1565" s="150">
        <v>869</v>
      </c>
      <c r="E1565" s="150">
        <v>6</v>
      </c>
      <c r="F1565" s="150">
        <v>5</v>
      </c>
      <c r="G1565" s="150">
        <v>0</v>
      </c>
      <c r="H1565" s="150">
        <v>0</v>
      </c>
      <c r="I1565" s="151">
        <v>974</v>
      </c>
      <c r="J1565" s="151">
        <v>10</v>
      </c>
      <c r="K1565" s="151">
        <v>10</v>
      </c>
      <c r="L1565" s="151">
        <v>1</v>
      </c>
      <c r="M1565" s="151">
        <v>0</v>
      </c>
      <c r="N1565" s="151">
        <v>624</v>
      </c>
      <c r="O1565" s="151">
        <v>10</v>
      </c>
      <c r="P1565" s="151">
        <v>10</v>
      </c>
      <c r="Q1565" s="151">
        <v>4</v>
      </c>
      <c r="R1565" s="151">
        <v>0</v>
      </c>
      <c r="S1565" s="152">
        <v>0.015</v>
      </c>
      <c r="T1565" s="153">
        <v>20759</v>
      </c>
      <c r="U1565" s="153">
        <v>316</v>
      </c>
      <c r="V1565" s="153">
        <v>314</v>
      </c>
      <c r="W1565" s="153">
        <v>0</v>
      </c>
      <c r="X1565" s="151">
        <v>284</v>
      </c>
      <c r="Y1565" s="154">
        <v>0.0152223132135459</v>
      </c>
      <c r="Z1565" s="154">
        <v>0.00690448791714614</v>
      </c>
      <c r="AA1565" s="154">
        <v>0.0102669404517454</v>
      </c>
      <c r="AB1565" s="155">
        <v>0.016025641025641</v>
      </c>
      <c r="AC1565" s="156">
        <v>-0.00336245253459923</v>
      </c>
      <c r="AD1565" s="157">
        <v>5686</v>
      </c>
      <c r="AE1565" s="158">
        <v>74</v>
      </c>
      <c r="AF1565" s="158">
        <v>0</v>
      </c>
      <c r="AG1565" s="158">
        <v>6244</v>
      </c>
      <c r="AH1565" s="158">
        <v>87</v>
      </c>
      <c r="AI1565" s="158">
        <v>0</v>
      </c>
      <c r="AJ1565" s="155">
        <v>0.01301442138586</v>
      </c>
      <c r="AK1565" s="155">
        <v>0.0139333760409994</v>
      </c>
      <c r="AL1565" s="156">
        <v>-0.000918954655139352</v>
      </c>
    </row>
    <row r="1566" spans="1:38">
      <c r="A1566" s="166" t="s">
        <v>1085</v>
      </c>
      <c r="B1566" s="167" t="s">
        <v>1846</v>
      </c>
      <c r="C1566" s="167" t="s">
        <v>1391</v>
      </c>
      <c r="D1566" s="150">
        <v>3349</v>
      </c>
      <c r="E1566" s="150">
        <v>39</v>
      </c>
      <c r="F1566" s="150">
        <v>26</v>
      </c>
      <c r="G1566" s="150">
        <v>0</v>
      </c>
      <c r="H1566" s="150">
        <v>0</v>
      </c>
      <c r="I1566" s="151">
        <v>4057</v>
      </c>
      <c r="J1566" s="151">
        <v>66</v>
      </c>
      <c r="K1566" s="151">
        <v>65</v>
      </c>
      <c r="L1566" s="151">
        <v>1</v>
      </c>
      <c r="M1566" s="151">
        <v>0</v>
      </c>
      <c r="N1566" s="151">
        <v>2634</v>
      </c>
      <c r="O1566" s="151">
        <v>49</v>
      </c>
      <c r="P1566" s="151">
        <v>49</v>
      </c>
      <c r="Q1566" s="151">
        <v>14</v>
      </c>
      <c r="R1566" s="151">
        <v>0</v>
      </c>
      <c r="S1566" s="152">
        <v>0.015</v>
      </c>
      <c r="T1566" s="153">
        <v>86291</v>
      </c>
      <c r="U1566" s="153">
        <v>1327</v>
      </c>
      <c r="V1566" s="153">
        <v>1313</v>
      </c>
      <c r="W1566" s="153">
        <v>0</v>
      </c>
      <c r="X1566" s="151">
        <v>1173</v>
      </c>
      <c r="Y1566" s="154">
        <v>0.0153781970309766</v>
      </c>
      <c r="Z1566" s="154">
        <v>0.0116452672439534</v>
      </c>
      <c r="AA1566" s="154">
        <v>0.0162681784569879</v>
      </c>
      <c r="AB1566" s="155">
        <v>0.0186028853454822</v>
      </c>
      <c r="AC1566" s="156">
        <v>-0.0046229112130345</v>
      </c>
      <c r="AD1566" s="157">
        <v>23217</v>
      </c>
      <c r="AE1566" s="158">
        <v>355</v>
      </c>
      <c r="AF1566" s="158">
        <v>0</v>
      </c>
      <c r="AG1566" s="158">
        <v>26126</v>
      </c>
      <c r="AH1566" s="158">
        <v>415</v>
      </c>
      <c r="AI1566" s="158">
        <v>0</v>
      </c>
      <c r="AJ1566" s="155">
        <v>0.0152905198776758</v>
      </c>
      <c r="AK1566" s="155">
        <v>0.0158845594427008</v>
      </c>
      <c r="AL1566" s="156">
        <v>-0.000594039565024917</v>
      </c>
    </row>
    <row r="1567" spans="1:38">
      <c r="A1567" s="166" t="s">
        <v>1085</v>
      </c>
      <c r="B1567" s="167" t="s">
        <v>1847</v>
      </c>
      <c r="C1567" s="167" t="s">
        <v>1392</v>
      </c>
      <c r="D1567" s="150">
        <v>5484</v>
      </c>
      <c r="E1567" s="150">
        <v>88</v>
      </c>
      <c r="F1567" s="150">
        <v>64</v>
      </c>
      <c r="G1567" s="150">
        <v>1</v>
      </c>
      <c r="H1567" s="150">
        <v>0</v>
      </c>
      <c r="I1567" s="151">
        <v>6173</v>
      </c>
      <c r="J1567" s="151">
        <v>60</v>
      </c>
      <c r="K1567" s="151">
        <v>60</v>
      </c>
      <c r="L1567" s="151">
        <v>6</v>
      </c>
      <c r="M1567" s="151">
        <v>0</v>
      </c>
      <c r="N1567" s="151">
        <v>3856</v>
      </c>
      <c r="O1567" s="151">
        <v>57</v>
      </c>
      <c r="P1567" s="151">
        <v>57</v>
      </c>
      <c r="Q1567" s="151">
        <v>30</v>
      </c>
      <c r="R1567" s="151">
        <v>0</v>
      </c>
      <c r="S1567" s="152">
        <v>0.015</v>
      </c>
      <c r="T1567" s="153">
        <v>129919</v>
      </c>
      <c r="U1567" s="153">
        <v>1998</v>
      </c>
      <c r="V1567" s="153">
        <v>1971</v>
      </c>
      <c r="W1567" s="153">
        <v>1</v>
      </c>
      <c r="X1567" s="151">
        <v>1794</v>
      </c>
      <c r="Y1567" s="154">
        <v>0.015371115849106</v>
      </c>
      <c r="Z1567" s="154">
        <v>0.0160466812545587</v>
      </c>
      <c r="AA1567" s="154">
        <v>0.00971974728657055</v>
      </c>
      <c r="AB1567" s="155">
        <v>0.0147821576763485</v>
      </c>
      <c r="AC1567" s="156">
        <v>0.00632693396798817</v>
      </c>
      <c r="AD1567" s="157">
        <v>35319</v>
      </c>
      <c r="AE1567" s="158">
        <v>479</v>
      </c>
      <c r="AF1567" s="158">
        <v>0</v>
      </c>
      <c r="AG1567" s="158">
        <v>38734</v>
      </c>
      <c r="AH1567" s="158">
        <v>598</v>
      </c>
      <c r="AI1567" s="158">
        <v>0</v>
      </c>
      <c r="AJ1567" s="155">
        <v>0.0135621053823721</v>
      </c>
      <c r="AK1567" s="155">
        <v>0.0154386327257706</v>
      </c>
      <c r="AL1567" s="156">
        <v>-0.00187652734339855</v>
      </c>
    </row>
    <row r="1568" spans="1:38">
      <c r="A1568" s="166" t="s">
        <v>1085</v>
      </c>
      <c r="B1568" s="167" t="s">
        <v>1847</v>
      </c>
      <c r="C1568" s="167" t="s">
        <v>1393</v>
      </c>
      <c r="D1568" s="150">
        <v>7850</v>
      </c>
      <c r="E1568" s="150">
        <v>74</v>
      </c>
      <c r="F1568" s="150">
        <v>57</v>
      </c>
      <c r="G1568" s="150">
        <v>1</v>
      </c>
      <c r="H1568" s="150">
        <v>0</v>
      </c>
      <c r="I1568" s="151">
        <v>9050</v>
      </c>
      <c r="J1568" s="151">
        <v>86</v>
      </c>
      <c r="K1568" s="151">
        <v>86</v>
      </c>
      <c r="L1568" s="151">
        <v>6</v>
      </c>
      <c r="M1568" s="151">
        <v>0</v>
      </c>
      <c r="N1568" s="151">
        <v>5386</v>
      </c>
      <c r="O1568" s="151">
        <v>106</v>
      </c>
      <c r="P1568" s="151">
        <v>106</v>
      </c>
      <c r="Q1568" s="151">
        <v>27</v>
      </c>
      <c r="R1568" s="151">
        <v>0</v>
      </c>
      <c r="S1568" s="152">
        <v>0.015</v>
      </c>
      <c r="T1568" s="153">
        <v>187165</v>
      </c>
      <c r="U1568" s="153">
        <v>2494</v>
      </c>
      <c r="V1568" s="153">
        <v>2476</v>
      </c>
      <c r="W1568" s="153">
        <v>0</v>
      </c>
      <c r="X1568" s="151">
        <v>2199</v>
      </c>
      <c r="Y1568" s="154">
        <v>0.0133251409184409</v>
      </c>
      <c r="Z1568" s="154">
        <v>0.00942675159235669</v>
      </c>
      <c r="AA1568" s="154">
        <v>0.00950276243093923</v>
      </c>
      <c r="AB1568" s="155">
        <v>0.019680653546231</v>
      </c>
      <c r="AC1568" s="156">
        <v>-7.60108385825381e-5</v>
      </c>
      <c r="AD1568" s="157">
        <v>51559</v>
      </c>
      <c r="AE1568" s="158">
        <v>728</v>
      </c>
      <c r="AF1568" s="158">
        <v>0</v>
      </c>
      <c r="AG1568" s="158">
        <v>55418</v>
      </c>
      <c r="AH1568" s="158">
        <v>781</v>
      </c>
      <c r="AI1568" s="158">
        <v>0</v>
      </c>
      <c r="AJ1568" s="155">
        <v>0.0141197463100526</v>
      </c>
      <c r="AK1568" s="155">
        <v>0.0140928940055578</v>
      </c>
      <c r="AL1568" s="156">
        <v>2.68523044948e-5</v>
      </c>
    </row>
    <row r="1569" spans="1:38">
      <c r="A1569" s="166" t="s">
        <v>1085</v>
      </c>
      <c r="B1569" s="167" t="s">
        <v>1847</v>
      </c>
      <c r="C1569" s="167" t="s">
        <v>1394</v>
      </c>
      <c r="D1569" s="150">
        <v>2404</v>
      </c>
      <c r="E1569" s="150">
        <v>29</v>
      </c>
      <c r="F1569" s="150">
        <v>23</v>
      </c>
      <c r="G1569" s="150">
        <v>0</v>
      </c>
      <c r="H1569" s="150">
        <v>0</v>
      </c>
      <c r="I1569" s="151">
        <v>2910</v>
      </c>
      <c r="J1569" s="151">
        <v>28</v>
      </c>
      <c r="K1569" s="151">
        <v>28</v>
      </c>
      <c r="L1569" s="151">
        <v>4</v>
      </c>
      <c r="M1569" s="151">
        <v>0</v>
      </c>
      <c r="N1569" s="151">
        <v>1658</v>
      </c>
      <c r="O1569" s="151">
        <v>27</v>
      </c>
      <c r="P1569" s="151">
        <v>27</v>
      </c>
      <c r="Q1569" s="151">
        <v>9</v>
      </c>
      <c r="R1569" s="151">
        <v>0</v>
      </c>
      <c r="S1569" s="152">
        <v>0.015</v>
      </c>
      <c r="T1569" s="153">
        <v>57407</v>
      </c>
      <c r="U1569" s="153">
        <v>743</v>
      </c>
      <c r="V1569" s="153">
        <v>737</v>
      </c>
      <c r="W1569" s="153">
        <v>0</v>
      </c>
      <c r="X1569" s="151">
        <v>656</v>
      </c>
      <c r="Y1569" s="154">
        <v>0.0129426724963855</v>
      </c>
      <c r="Z1569" s="154">
        <v>0.012063227953411</v>
      </c>
      <c r="AA1569" s="154">
        <v>0.00962199312714777</v>
      </c>
      <c r="AB1569" s="155">
        <v>0.0162846803377563</v>
      </c>
      <c r="AC1569" s="156">
        <v>0.00244123482626321</v>
      </c>
      <c r="AD1569" s="157">
        <v>16136</v>
      </c>
      <c r="AE1569" s="158">
        <v>211</v>
      </c>
      <c r="AF1569" s="158">
        <v>0</v>
      </c>
      <c r="AG1569" s="158">
        <v>17117</v>
      </c>
      <c r="AH1569" s="158">
        <v>202</v>
      </c>
      <c r="AI1569" s="158">
        <v>0</v>
      </c>
      <c r="AJ1569" s="155">
        <v>0.0130763510163609</v>
      </c>
      <c r="AK1569" s="155">
        <v>0.0118011333761757</v>
      </c>
      <c r="AL1569" s="156">
        <v>0.0012752176401852</v>
      </c>
    </row>
    <row r="1570" spans="1:38">
      <c r="A1570" s="166" t="s">
        <v>1085</v>
      </c>
      <c r="B1570" s="167" t="s">
        <v>1847</v>
      </c>
      <c r="C1570" s="167" t="s">
        <v>1395</v>
      </c>
      <c r="D1570" s="150">
        <v>6234</v>
      </c>
      <c r="E1570" s="150">
        <v>134</v>
      </c>
      <c r="F1570" s="150">
        <v>103</v>
      </c>
      <c r="G1570" s="150">
        <v>0</v>
      </c>
      <c r="H1570" s="150">
        <v>0</v>
      </c>
      <c r="I1570" s="151">
        <v>7448</v>
      </c>
      <c r="J1570" s="151">
        <v>80</v>
      </c>
      <c r="K1570" s="151">
        <v>80</v>
      </c>
      <c r="L1570" s="151">
        <v>1</v>
      </c>
      <c r="M1570" s="151">
        <v>0</v>
      </c>
      <c r="N1570" s="151">
        <v>4551</v>
      </c>
      <c r="O1570" s="151">
        <v>89</v>
      </c>
      <c r="P1570" s="151">
        <v>89</v>
      </c>
      <c r="Q1570" s="151">
        <v>17</v>
      </c>
      <c r="R1570" s="151">
        <v>0</v>
      </c>
      <c r="S1570" s="152">
        <v>0.015</v>
      </c>
      <c r="T1570" s="153">
        <v>151883</v>
      </c>
      <c r="U1570" s="153">
        <v>2630</v>
      </c>
      <c r="V1570" s="153">
        <v>2599</v>
      </c>
      <c r="W1570" s="153">
        <v>0</v>
      </c>
      <c r="X1570" s="151">
        <v>2289</v>
      </c>
      <c r="Y1570" s="154">
        <v>0.0173159603115556</v>
      </c>
      <c r="Z1570" s="154">
        <v>0.0214950272698107</v>
      </c>
      <c r="AA1570" s="154">
        <v>0.0107411385606874</v>
      </c>
      <c r="AB1570" s="155">
        <v>0.019556141507361</v>
      </c>
      <c r="AC1570" s="156">
        <v>0.0107538887091233</v>
      </c>
      <c r="AD1570" s="157">
        <v>41736</v>
      </c>
      <c r="AE1570" s="158">
        <v>695</v>
      </c>
      <c r="AF1570" s="158">
        <v>0</v>
      </c>
      <c r="AG1570" s="158">
        <v>45661</v>
      </c>
      <c r="AH1570" s="158">
        <v>798</v>
      </c>
      <c r="AI1570" s="158">
        <v>0</v>
      </c>
      <c r="AJ1570" s="155">
        <v>0.0166522905884608</v>
      </c>
      <c r="AK1570" s="155">
        <v>0.0174766211865706</v>
      </c>
      <c r="AL1570" s="156">
        <v>-0.000824330598109796</v>
      </c>
    </row>
    <row r="1571" spans="1:38">
      <c r="A1571" s="166" t="s">
        <v>1085</v>
      </c>
      <c r="B1571" s="167" t="s">
        <v>1847</v>
      </c>
      <c r="C1571" s="167" t="s">
        <v>1396</v>
      </c>
      <c r="D1571" s="150">
        <v>7671</v>
      </c>
      <c r="E1571" s="150">
        <v>151</v>
      </c>
      <c r="F1571" s="150">
        <v>110</v>
      </c>
      <c r="G1571" s="150">
        <v>0</v>
      </c>
      <c r="H1571" s="150">
        <v>0</v>
      </c>
      <c r="I1571" s="151">
        <v>8453</v>
      </c>
      <c r="J1571" s="151">
        <v>106</v>
      </c>
      <c r="K1571" s="151">
        <v>106</v>
      </c>
      <c r="L1571" s="151">
        <v>8</v>
      </c>
      <c r="M1571" s="151">
        <v>0</v>
      </c>
      <c r="N1571" s="151">
        <v>5585</v>
      </c>
      <c r="O1571" s="151">
        <v>83</v>
      </c>
      <c r="P1571" s="151">
        <v>82</v>
      </c>
      <c r="Q1571" s="151">
        <v>39</v>
      </c>
      <c r="R1571" s="151">
        <v>1</v>
      </c>
      <c r="S1571" s="152">
        <v>0.015</v>
      </c>
      <c r="T1571" s="153">
        <v>176270</v>
      </c>
      <c r="U1571" s="153">
        <v>2926</v>
      </c>
      <c r="V1571" s="153">
        <v>2883</v>
      </c>
      <c r="W1571" s="153">
        <v>3</v>
      </c>
      <c r="X1571" s="151">
        <v>2597</v>
      </c>
      <c r="Y1571" s="154">
        <v>0.0165825154592387</v>
      </c>
      <c r="Z1571" s="154">
        <v>0.0196845261374006</v>
      </c>
      <c r="AA1571" s="154">
        <v>0.0125399266532592</v>
      </c>
      <c r="AB1571" s="155">
        <v>0.0146821844225604</v>
      </c>
      <c r="AC1571" s="156">
        <v>0.0071445994841414</v>
      </c>
      <c r="AD1571" s="157">
        <v>49391</v>
      </c>
      <c r="AE1571" s="158">
        <v>785</v>
      </c>
      <c r="AF1571" s="158">
        <v>1</v>
      </c>
      <c r="AG1571" s="158">
        <v>52074</v>
      </c>
      <c r="AH1571" s="158">
        <v>865</v>
      </c>
      <c r="AI1571" s="158">
        <v>2</v>
      </c>
      <c r="AJ1571" s="155">
        <v>0.0158733372476767</v>
      </c>
      <c r="AK1571" s="155">
        <v>0.016572569804509</v>
      </c>
      <c r="AL1571" s="156">
        <v>-0.000699232556832265</v>
      </c>
    </row>
    <row r="1572" spans="1:38">
      <c r="A1572" s="166" t="s">
        <v>1085</v>
      </c>
      <c r="B1572" s="167" t="s">
        <v>1847</v>
      </c>
      <c r="C1572" s="167" t="s">
        <v>1397</v>
      </c>
      <c r="D1572" s="150">
        <v>4350</v>
      </c>
      <c r="E1572" s="150">
        <v>65</v>
      </c>
      <c r="F1572" s="150">
        <v>46</v>
      </c>
      <c r="G1572" s="150">
        <v>0</v>
      </c>
      <c r="H1572" s="150">
        <v>0</v>
      </c>
      <c r="I1572" s="151">
        <v>4980</v>
      </c>
      <c r="J1572" s="151">
        <v>57</v>
      </c>
      <c r="K1572" s="151">
        <v>57</v>
      </c>
      <c r="L1572" s="151">
        <v>1</v>
      </c>
      <c r="M1572" s="151">
        <v>0</v>
      </c>
      <c r="N1572" s="151">
        <v>3228</v>
      </c>
      <c r="O1572" s="151">
        <v>34</v>
      </c>
      <c r="P1572" s="151">
        <v>34</v>
      </c>
      <c r="Q1572" s="151">
        <v>17</v>
      </c>
      <c r="R1572" s="151">
        <v>0</v>
      </c>
      <c r="S1572" s="152">
        <v>0.015</v>
      </c>
      <c r="T1572" s="153">
        <v>102064</v>
      </c>
      <c r="U1572" s="153">
        <v>1398</v>
      </c>
      <c r="V1572" s="153">
        <v>1379</v>
      </c>
      <c r="W1572" s="153">
        <v>0</v>
      </c>
      <c r="X1572" s="151">
        <v>1245</v>
      </c>
      <c r="Y1572" s="154">
        <v>0.0136972879761718</v>
      </c>
      <c r="Z1572" s="154">
        <v>0.0149425287356322</v>
      </c>
      <c r="AA1572" s="154">
        <v>0.0114457831325301</v>
      </c>
      <c r="AB1572" s="155">
        <v>0.0105328376703841</v>
      </c>
      <c r="AC1572" s="156">
        <v>0.00349674560310206</v>
      </c>
      <c r="AD1572" s="157">
        <v>28457</v>
      </c>
      <c r="AE1572" s="158">
        <v>369</v>
      </c>
      <c r="AF1572" s="158">
        <v>0</v>
      </c>
      <c r="AG1572" s="158">
        <v>30742</v>
      </c>
      <c r="AH1572" s="158">
        <v>397</v>
      </c>
      <c r="AI1572" s="158">
        <v>0</v>
      </c>
      <c r="AJ1572" s="155">
        <v>0.0129669325649225</v>
      </c>
      <c r="AK1572" s="155">
        <v>0.0129139288270119</v>
      </c>
      <c r="AL1572" s="156">
        <v>5.30037379106105e-5</v>
      </c>
    </row>
    <row r="1573" spans="1:38">
      <c r="A1573" s="166" t="s">
        <v>1085</v>
      </c>
      <c r="B1573" s="167" t="s">
        <v>1847</v>
      </c>
      <c r="C1573" s="167" t="s">
        <v>1398</v>
      </c>
      <c r="D1573" s="150">
        <v>4588</v>
      </c>
      <c r="E1573" s="150">
        <v>50</v>
      </c>
      <c r="F1573" s="150">
        <v>34</v>
      </c>
      <c r="G1573" s="150">
        <v>0</v>
      </c>
      <c r="H1573" s="150">
        <v>0</v>
      </c>
      <c r="I1573" s="151">
        <v>5419</v>
      </c>
      <c r="J1573" s="151">
        <v>40</v>
      </c>
      <c r="K1573" s="151">
        <v>40</v>
      </c>
      <c r="L1573" s="151">
        <v>0</v>
      </c>
      <c r="M1573" s="151">
        <v>0</v>
      </c>
      <c r="N1573" s="151">
        <v>3138</v>
      </c>
      <c r="O1573" s="151">
        <v>21</v>
      </c>
      <c r="P1573" s="151">
        <v>21</v>
      </c>
      <c r="Q1573" s="151">
        <v>11</v>
      </c>
      <c r="R1573" s="151">
        <v>0</v>
      </c>
      <c r="S1573" s="152">
        <v>0.015</v>
      </c>
      <c r="T1573" s="153">
        <v>108325</v>
      </c>
      <c r="U1573" s="153">
        <v>1137</v>
      </c>
      <c r="V1573" s="153">
        <v>1121</v>
      </c>
      <c r="W1573" s="153">
        <v>0</v>
      </c>
      <c r="X1573" s="151">
        <v>1020</v>
      </c>
      <c r="Y1573" s="154">
        <v>0.0104961920147704</v>
      </c>
      <c r="Z1573" s="154">
        <v>0.0108979947689625</v>
      </c>
      <c r="AA1573" s="154">
        <v>0.00738143568924156</v>
      </c>
      <c r="AB1573" s="155">
        <v>0.00669216061185468</v>
      </c>
      <c r="AC1573" s="156">
        <v>0.00351655907972095</v>
      </c>
      <c r="AD1573" s="157">
        <v>30122</v>
      </c>
      <c r="AE1573" s="158">
        <v>302</v>
      </c>
      <c r="AF1573" s="158">
        <v>0</v>
      </c>
      <c r="AG1573" s="158">
        <v>32614</v>
      </c>
      <c r="AH1573" s="158">
        <v>345</v>
      </c>
      <c r="AI1573" s="158">
        <v>0</v>
      </c>
      <c r="AJ1573" s="155">
        <v>0.0100258946949074</v>
      </c>
      <c r="AK1573" s="155">
        <v>0.0105782792665726</v>
      </c>
      <c r="AL1573" s="156">
        <v>-0.00055238457166526</v>
      </c>
    </row>
    <row r="1574" spans="1:38">
      <c r="A1574" s="166" t="s">
        <v>1085</v>
      </c>
      <c r="B1574" s="167" t="s">
        <v>1847</v>
      </c>
      <c r="C1574" s="167" t="s">
        <v>1399</v>
      </c>
      <c r="D1574" s="150">
        <v>4185</v>
      </c>
      <c r="E1574" s="150">
        <v>115</v>
      </c>
      <c r="F1574" s="150">
        <v>58</v>
      </c>
      <c r="G1574" s="150">
        <v>1</v>
      </c>
      <c r="H1574" s="150">
        <v>0</v>
      </c>
      <c r="I1574" s="151">
        <v>4746</v>
      </c>
      <c r="J1574" s="151">
        <v>94</v>
      </c>
      <c r="K1574" s="151">
        <v>94</v>
      </c>
      <c r="L1574" s="151">
        <v>1</v>
      </c>
      <c r="M1574" s="151">
        <v>0</v>
      </c>
      <c r="N1574" s="151">
        <v>2978</v>
      </c>
      <c r="O1574" s="151">
        <v>61</v>
      </c>
      <c r="P1574" s="151">
        <v>61</v>
      </c>
      <c r="Q1574" s="151">
        <v>12</v>
      </c>
      <c r="R1574" s="151">
        <v>0</v>
      </c>
      <c r="S1574" s="152">
        <v>0.015</v>
      </c>
      <c r="T1574" s="153">
        <v>98673</v>
      </c>
      <c r="U1574" s="153">
        <v>2110</v>
      </c>
      <c r="V1574" s="153">
        <v>2052</v>
      </c>
      <c r="W1574" s="153">
        <v>1</v>
      </c>
      <c r="X1574" s="151">
        <v>1801</v>
      </c>
      <c r="Y1574" s="154">
        <v>0.0213736280441458</v>
      </c>
      <c r="Z1574" s="154">
        <v>0.027479091995221</v>
      </c>
      <c r="AA1574" s="154">
        <v>0.0198061525495154</v>
      </c>
      <c r="AB1574" s="155">
        <v>0.0204835460040295</v>
      </c>
      <c r="AC1574" s="156">
        <v>0.00767293944570565</v>
      </c>
      <c r="AD1574" s="157">
        <v>27557</v>
      </c>
      <c r="AE1574" s="158">
        <v>620</v>
      </c>
      <c r="AF1574" s="158">
        <v>0</v>
      </c>
      <c r="AG1574" s="158">
        <v>29484</v>
      </c>
      <c r="AH1574" s="158">
        <v>622</v>
      </c>
      <c r="AI1574" s="158">
        <v>0</v>
      </c>
      <c r="AJ1574" s="155">
        <v>0.0224988206263381</v>
      </c>
      <c r="AK1574" s="155">
        <v>0.0210961877628544</v>
      </c>
      <c r="AL1574" s="156">
        <v>0.00140263286348371</v>
      </c>
    </row>
    <row r="1575" spans="1:38">
      <c r="A1575" s="166" t="s">
        <v>1085</v>
      </c>
      <c r="B1575" s="167" t="s">
        <v>1847</v>
      </c>
      <c r="C1575" s="167" t="s">
        <v>1400</v>
      </c>
      <c r="D1575" s="150">
        <v>3610</v>
      </c>
      <c r="E1575" s="150">
        <v>47</v>
      </c>
      <c r="F1575" s="150">
        <v>35</v>
      </c>
      <c r="G1575" s="150">
        <v>0</v>
      </c>
      <c r="H1575" s="150">
        <v>0</v>
      </c>
      <c r="I1575" s="151">
        <v>4208</v>
      </c>
      <c r="J1575" s="151">
        <v>57</v>
      </c>
      <c r="K1575" s="151">
        <v>57</v>
      </c>
      <c r="L1575" s="151">
        <v>1</v>
      </c>
      <c r="M1575" s="151">
        <v>0</v>
      </c>
      <c r="N1575" s="151">
        <v>2606</v>
      </c>
      <c r="O1575" s="151">
        <v>26</v>
      </c>
      <c r="P1575" s="151">
        <v>26</v>
      </c>
      <c r="Q1575" s="151">
        <v>10</v>
      </c>
      <c r="R1575" s="151">
        <v>0</v>
      </c>
      <c r="S1575" s="152">
        <v>0.015</v>
      </c>
      <c r="T1575" s="153">
        <v>88403</v>
      </c>
      <c r="U1575" s="153">
        <v>1225</v>
      </c>
      <c r="V1575" s="153">
        <v>1212</v>
      </c>
      <c r="W1575" s="153">
        <v>1</v>
      </c>
      <c r="X1575" s="151">
        <v>1088</v>
      </c>
      <c r="Y1575" s="154">
        <v>0.013845683970001</v>
      </c>
      <c r="Z1575" s="154">
        <v>0.0130193905817175</v>
      </c>
      <c r="AA1575" s="154">
        <v>0.0135456273764259</v>
      </c>
      <c r="AB1575" s="155">
        <v>0.00997697620874904</v>
      </c>
      <c r="AC1575" s="156">
        <v>-0.000526236794708404</v>
      </c>
      <c r="AD1575" s="157">
        <v>24329</v>
      </c>
      <c r="AE1575" s="158">
        <v>330</v>
      </c>
      <c r="AF1575" s="158">
        <v>0</v>
      </c>
      <c r="AG1575" s="158">
        <v>26169</v>
      </c>
      <c r="AH1575" s="158">
        <v>350</v>
      </c>
      <c r="AI1575" s="158">
        <v>0</v>
      </c>
      <c r="AJ1575" s="155">
        <v>0.0135640593530355</v>
      </c>
      <c r="AK1575" s="155">
        <v>0.013374603538538</v>
      </c>
      <c r="AL1575" s="156">
        <v>0.000189455814497507</v>
      </c>
    </row>
    <row r="1576" spans="1:38">
      <c r="A1576" s="166" t="s">
        <v>1085</v>
      </c>
      <c r="B1576" s="167" t="s">
        <v>1847</v>
      </c>
      <c r="C1576" s="167" t="s">
        <v>1401</v>
      </c>
      <c r="D1576" s="150">
        <v>3407</v>
      </c>
      <c r="E1576" s="150">
        <v>70</v>
      </c>
      <c r="F1576" s="150">
        <v>49</v>
      </c>
      <c r="G1576" s="150">
        <v>0</v>
      </c>
      <c r="H1576" s="150">
        <v>0</v>
      </c>
      <c r="I1576" s="151">
        <v>3906</v>
      </c>
      <c r="J1576" s="151">
        <v>80</v>
      </c>
      <c r="K1576" s="151">
        <v>80</v>
      </c>
      <c r="L1576" s="151">
        <v>5</v>
      </c>
      <c r="M1576" s="151">
        <v>0</v>
      </c>
      <c r="N1576" s="151">
        <v>2414</v>
      </c>
      <c r="O1576" s="151">
        <v>32</v>
      </c>
      <c r="P1576" s="151">
        <v>32</v>
      </c>
      <c r="Q1576" s="151">
        <v>6</v>
      </c>
      <c r="R1576" s="151">
        <v>0</v>
      </c>
      <c r="S1576" s="152">
        <v>0.015</v>
      </c>
      <c r="T1576" s="153">
        <v>81025</v>
      </c>
      <c r="U1576" s="153">
        <v>1550</v>
      </c>
      <c r="V1576" s="153">
        <v>1529</v>
      </c>
      <c r="W1576" s="153">
        <v>0</v>
      </c>
      <c r="X1576" s="151">
        <v>1359</v>
      </c>
      <c r="Y1576" s="154">
        <v>0.0191298981795742</v>
      </c>
      <c r="Z1576" s="154">
        <v>0.0205459348400352</v>
      </c>
      <c r="AA1576" s="154">
        <v>0.0204813108038914</v>
      </c>
      <c r="AB1576" s="155">
        <v>0.0132560066280033</v>
      </c>
      <c r="AC1576" s="156">
        <v>6.46240361437712e-5</v>
      </c>
      <c r="AD1576" s="157">
        <v>22310</v>
      </c>
      <c r="AE1576" s="158">
        <v>438</v>
      </c>
      <c r="AF1576" s="158">
        <v>0</v>
      </c>
      <c r="AG1576" s="158">
        <v>24013</v>
      </c>
      <c r="AH1576" s="158">
        <v>487</v>
      </c>
      <c r="AI1576" s="158">
        <v>0</v>
      </c>
      <c r="AJ1576" s="155">
        <v>0.0196324518153294</v>
      </c>
      <c r="AK1576" s="155">
        <v>0.0202806812976304</v>
      </c>
      <c r="AL1576" s="156">
        <v>-0.000648229482301001</v>
      </c>
    </row>
    <row r="1577" spans="1:38">
      <c r="A1577" s="166" t="s">
        <v>1085</v>
      </c>
      <c r="B1577" s="167" t="s">
        <v>1847</v>
      </c>
      <c r="C1577" s="167" t="s">
        <v>1402</v>
      </c>
      <c r="D1577" s="150">
        <v>3379</v>
      </c>
      <c r="E1577" s="150">
        <v>57</v>
      </c>
      <c r="F1577" s="150">
        <v>41</v>
      </c>
      <c r="G1577" s="150">
        <v>0</v>
      </c>
      <c r="H1577" s="150">
        <v>0</v>
      </c>
      <c r="I1577" s="151">
        <v>3868</v>
      </c>
      <c r="J1577" s="151">
        <v>58</v>
      </c>
      <c r="K1577" s="151">
        <v>58</v>
      </c>
      <c r="L1577" s="151">
        <v>8</v>
      </c>
      <c r="M1577" s="151">
        <v>0</v>
      </c>
      <c r="N1577" s="151">
        <v>2607</v>
      </c>
      <c r="O1577" s="151">
        <v>42</v>
      </c>
      <c r="P1577" s="151">
        <v>42</v>
      </c>
      <c r="Q1577" s="151">
        <v>22</v>
      </c>
      <c r="R1577" s="151">
        <v>0</v>
      </c>
      <c r="S1577" s="152">
        <v>0.015</v>
      </c>
      <c r="T1577" s="153">
        <v>79735</v>
      </c>
      <c r="U1577" s="153">
        <v>1267</v>
      </c>
      <c r="V1577" s="153">
        <v>1249</v>
      </c>
      <c r="W1577" s="153">
        <v>0</v>
      </c>
      <c r="X1577" s="151">
        <v>1124</v>
      </c>
      <c r="Y1577" s="154">
        <v>0.0158901360757509</v>
      </c>
      <c r="Z1577" s="154">
        <v>0.0168688961231133</v>
      </c>
      <c r="AA1577" s="154">
        <v>0.014994829369183</v>
      </c>
      <c r="AB1577" s="155">
        <v>0.0161104718066743</v>
      </c>
      <c r="AC1577" s="156">
        <v>0.00187406675393031</v>
      </c>
      <c r="AD1577" s="157">
        <v>22294</v>
      </c>
      <c r="AE1577" s="158">
        <v>336</v>
      </c>
      <c r="AF1577" s="158">
        <v>0</v>
      </c>
      <c r="AG1577" s="158">
        <v>23005</v>
      </c>
      <c r="AH1577" s="158">
        <v>388</v>
      </c>
      <c r="AI1577" s="158">
        <v>0</v>
      </c>
      <c r="AJ1577" s="155">
        <v>0.0150713196375706</v>
      </c>
      <c r="AK1577" s="155">
        <v>0.0168658987176701</v>
      </c>
      <c r="AL1577" s="156">
        <v>-0.00179457908009943</v>
      </c>
    </row>
    <row r="1578" spans="1:38">
      <c r="A1578" s="166" t="s">
        <v>1085</v>
      </c>
      <c r="B1578" s="167" t="s">
        <v>1847</v>
      </c>
      <c r="C1578" s="167" t="s">
        <v>1403</v>
      </c>
      <c r="D1578" s="150">
        <v>2355</v>
      </c>
      <c r="E1578" s="150">
        <v>43</v>
      </c>
      <c r="F1578" s="150">
        <v>31</v>
      </c>
      <c r="G1578" s="150">
        <v>0</v>
      </c>
      <c r="H1578" s="150">
        <v>0</v>
      </c>
      <c r="I1578" s="151">
        <v>2773</v>
      </c>
      <c r="J1578" s="151">
        <v>47</v>
      </c>
      <c r="K1578" s="151">
        <v>47</v>
      </c>
      <c r="L1578" s="151">
        <v>3</v>
      </c>
      <c r="M1578" s="151">
        <v>0</v>
      </c>
      <c r="N1578" s="151">
        <v>1892</v>
      </c>
      <c r="O1578" s="151">
        <v>46</v>
      </c>
      <c r="P1578" s="151">
        <v>46</v>
      </c>
      <c r="Q1578" s="151">
        <v>31</v>
      </c>
      <c r="R1578" s="151">
        <v>0</v>
      </c>
      <c r="S1578" s="152">
        <v>0.015</v>
      </c>
      <c r="T1578" s="153">
        <v>60736</v>
      </c>
      <c r="U1578" s="153">
        <v>1028</v>
      </c>
      <c r="V1578" s="153">
        <v>1016</v>
      </c>
      <c r="W1578" s="153">
        <v>1</v>
      </c>
      <c r="X1578" s="151">
        <v>921</v>
      </c>
      <c r="Y1578" s="154">
        <v>0.0169092465753425</v>
      </c>
      <c r="Z1578" s="154">
        <v>0.0182590233545648</v>
      </c>
      <c r="AA1578" s="154">
        <v>0.0169491525423729</v>
      </c>
      <c r="AB1578" s="155">
        <v>0.0243128964059197</v>
      </c>
      <c r="AC1578" s="156">
        <v>0.00130987081219187</v>
      </c>
      <c r="AD1578" s="157">
        <v>16250</v>
      </c>
      <c r="AE1578" s="158">
        <v>320</v>
      </c>
      <c r="AF1578" s="158">
        <v>0</v>
      </c>
      <c r="AG1578" s="158">
        <v>18398</v>
      </c>
      <c r="AH1578" s="158">
        <v>291</v>
      </c>
      <c r="AI1578" s="158">
        <v>1</v>
      </c>
      <c r="AJ1578" s="155">
        <v>0.0196923076923077</v>
      </c>
      <c r="AK1578" s="155">
        <v>0.0157625828894445</v>
      </c>
      <c r="AL1578" s="156">
        <v>0.00392972480286319</v>
      </c>
    </row>
    <row r="1579" spans="1:38">
      <c r="A1579" s="166" t="s">
        <v>1085</v>
      </c>
      <c r="B1579" s="167" t="s">
        <v>1847</v>
      </c>
      <c r="C1579" s="167" t="s">
        <v>1404</v>
      </c>
      <c r="D1579" s="150">
        <v>4532</v>
      </c>
      <c r="E1579" s="150">
        <v>126</v>
      </c>
      <c r="F1579" s="150">
        <v>84</v>
      </c>
      <c r="G1579" s="150">
        <v>0</v>
      </c>
      <c r="H1579" s="150">
        <v>0</v>
      </c>
      <c r="I1579" s="151">
        <v>5378</v>
      </c>
      <c r="J1579" s="151">
        <v>116</v>
      </c>
      <c r="K1579" s="151">
        <v>116</v>
      </c>
      <c r="L1579" s="151">
        <v>2</v>
      </c>
      <c r="M1579" s="151">
        <v>0</v>
      </c>
      <c r="N1579" s="151">
        <v>3311</v>
      </c>
      <c r="O1579" s="151">
        <v>88</v>
      </c>
      <c r="P1579" s="151">
        <v>88</v>
      </c>
      <c r="Q1579" s="151">
        <v>42</v>
      </c>
      <c r="R1579" s="151">
        <v>0</v>
      </c>
      <c r="S1579" s="152">
        <v>0.015</v>
      </c>
      <c r="T1579" s="153">
        <v>109674</v>
      </c>
      <c r="U1579" s="153">
        <v>2576</v>
      </c>
      <c r="V1579" s="153">
        <v>2534</v>
      </c>
      <c r="W1579" s="153">
        <v>0</v>
      </c>
      <c r="X1579" s="151">
        <v>2248</v>
      </c>
      <c r="Y1579" s="154">
        <v>0.0234877910899575</v>
      </c>
      <c r="Z1579" s="154">
        <v>0.0278022947925861</v>
      </c>
      <c r="AA1579" s="154">
        <v>0.0215693566381554</v>
      </c>
      <c r="AB1579" s="155">
        <v>0.026578073089701</v>
      </c>
      <c r="AC1579" s="156">
        <v>0.00623293815443061</v>
      </c>
      <c r="AD1579" s="157">
        <v>30407</v>
      </c>
      <c r="AE1579" s="158">
        <v>771</v>
      </c>
      <c r="AF1579" s="158">
        <v>0</v>
      </c>
      <c r="AG1579" s="158">
        <v>32470</v>
      </c>
      <c r="AH1579" s="158">
        <v>718</v>
      </c>
      <c r="AI1579" s="158">
        <v>0</v>
      </c>
      <c r="AJ1579" s="155">
        <v>0.0253560035518137</v>
      </c>
      <c r="AK1579" s="155">
        <v>0.0221127194333231</v>
      </c>
      <c r="AL1579" s="156">
        <v>0.00324328411849066</v>
      </c>
    </row>
    <row r="1580" spans="1:38">
      <c r="A1580" s="166" t="s">
        <v>1085</v>
      </c>
      <c r="B1580" s="167" t="s">
        <v>1847</v>
      </c>
      <c r="C1580" s="167" t="s">
        <v>1405</v>
      </c>
      <c r="D1580" s="150">
        <v>1898</v>
      </c>
      <c r="E1580" s="150">
        <v>41</v>
      </c>
      <c r="F1580" s="150">
        <v>28</v>
      </c>
      <c r="G1580" s="150">
        <v>0</v>
      </c>
      <c r="H1580" s="150">
        <v>0</v>
      </c>
      <c r="I1580" s="151">
        <v>2084</v>
      </c>
      <c r="J1580" s="151">
        <v>47</v>
      </c>
      <c r="K1580" s="151">
        <v>47</v>
      </c>
      <c r="L1580" s="151">
        <v>7</v>
      </c>
      <c r="M1580" s="151">
        <v>0</v>
      </c>
      <c r="N1580" s="151">
        <v>1421</v>
      </c>
      <c r="O1580" s="151">
        <v>15</v>
      </c>
      <c r="P1580" s="151">
        <v>15</v>
      </c>
      <c r="Q1580" s="151">
        <v>1</v>
      </c>
      <c r="R1580" s="151">
        <v>0</v>
      </c>
      <c r="S1580" s="152">
        <v>0.015</v>
      </c>
      <c r="T1580" s="153">
        <v>44493</v>
      </c>
      <c r="U1580" s="153">
        <v>908</v>
      </c>
      <c r="V1580" s="153">
        <v>895</v>
      </c>
      <c r="W1580" s="153">
        <v>4</v>
      </c>
      <c r="X1580" s="151">
        <v>792</v>
      </c>
      <c r="Y1580" s="154">
        <v>0.0203178028004405</v>
      </c>
      <c r="Z1580" s="154">
        <v>0.0216016859852476</v>
      </c>
      <c r="AA1580" s="154">
        <v>0.022552783109405</v>
      </c>
      <c r="AB1580" s="155">
        <v>0.0105559465165376</v>
      </c>
      <c r="AC1580" s="156">
        <v>-0.000951097124157363</v>
      </c>
      <c r="AD1580" s="157">
        <v>12252</v>
      </c>
      <c r="AE1580" s="158">
        <v>266</v>
      </c>
      <c r="AF1580" s="158">
        <v>1</v>
      </c>
      <c r="AG1580" s="158">
        <v>13324</v>
      </c>
      <c r="AH1580" s="158">
        <v>273</v>
      </c>
      <c r="AI1580" s="158">
        <v>1</v>
      </c>
      <c r="AJ1580" s="155">
        <v>0.0216291217760366</v>
      </c>
      <c r="AK1580" s="155">
        <v>0.0204142900030021</v>
      </c>
      <c r="AL1580" s="156">
        <v>0.00121483177303447</v>
      </c>
    </row>
    <row r="1581" spans="1:38">
      <c r="A1581" s="166" t="s">
        <v>1085</v>
      </c>
      <c r="B1581" s="167" t="s">
        <v>1847</v>
      </c>
      <c r="C1581" s="167" t="s">
        <v>1406</v>
      </c>
      <c r="D1581" s="150">
        <v>3605</v>
      </c>
      <c r="E1581" s="150">
        <v>77</v>
      </c>
      <c r="F1581" s="150">
        <v>68</v>
      </c>
      <c r="G1581" s="150">
        <v>0</v>
      </c>
      <c r="H1581" s="150">
        <v>0</v>
      </c>
      <c r="I1581" s="151">
        <v>4323</v>
      </c>
      <c r="J1581" s="151">
        <v>90</v>
      </c>
      <c r="K1581" s="151">
        <v>90</v>
      </c>
      <c r="L1581" s="151">
        <v>5</v>
      </c>
      <c r="M1581" s="151">
        <v>0</v>
      </c>
      <c r="N1581" s="151">
        <v>2583</v>
      </c>
      <c r="O1581" s="151">
        <v>51</v>
      </c>
      <c r="P1581" s="151">
        <v>51</v>
      </c>
      <c r="Q1581" s="151">
        <v>24</v>
      </c>
      <c r="R1581" s="151">
        <v>0</v>
      </c>
      <c r="S1581" s="152">
        <v>0.015</v>
      </c>
      <c r="T1581" s="153">
        <v>88357</v>
      </c>
      <c r="U1581" s="153">
        <v>1806</v>
      </c>
      <c r="V1581" s="153">
        <v>1797</v>
      </c>
      <c r="W1581" s="153">
        <v>1</v>
      </c>
      <c r="X1581" s="151">
        <v>1590</v>
      </c>
      <c r="Y1581" s="154">
        <v>0.0204284889708795</v>
      </c>
      <c r="Z1581" s="154">
        <v>0.0213592233009709</v>
      </c>
      <c r="AA1581" s="154">
        <v>0.0208188757807078</v>
      </c>
      <c r="AB1581" s="155">
        <v>0.0197444831591173</v>
      </c>
      <c r="AC1581" s="156">
        <v>0.000540347520263031</v>
      </c>
      <c r="AD1581" s="157">
        <v>24184</v>
      </c>
      <c r="AE1581" s="158">
        <v>523</v>
      </c>
      <c r="AF1581" s="158">
        <v>0</v>
      </c>
      <c r="AG1581" s="158">
        <v>26846</v>
      </c>
      <c r="AH1581" s="158">
        <v>526</v>
      </c>
      <c r="AI1581" s="158">
        <v>1</v>
      </c>
      <c r="AJ1581" s="155">
        <v>0.0216258683427059</v>
      </c>
      <c r="AK1581" s="155">
        <v>0.0195559859941891</v>
      </c>
      <c r="AL1581" s="156">
        <v>0.00206988234851684</v>
      </c>
    </row>
    <row r="1582" spans="1:38">
      <c r="A1582" s="166" t="s">
        <v>1085</v>
      </c>
      <c r="B1582" s="167" t="s">
        <v>1847</v>
      </c>
      <c r="C1582" s="167" t="s">
        <v>1407</v>
      </c>
      <c r="D1582" s="150">
        <v>3182</v>
      </c>
      <c r="E1582" s="150">
        <v>67</v>
      </c>
      <c r="F1582" s="150">
        <v>51</v>
      </c>
      <c r="G1582" s="150">
        <v>0</v>
      </c>
      <c r="H1582" s="150">
        <v>0</v>
      </c>
      <c r="I1582" s="151">
        <v>3797</v>
      </c>
      <c r="J1582" s="151">
        <v>56</v>
      </c>
      <c r="K1582" s="151">
        <v>56</v>
      </c>
      <c r="L1582" s="151">
        <v>0</v>
      </c>
      <c r="M1582" s="151">
        <v>0</v>
      </c>
      <c r="N1582" s="151">
        <v>2445</v>
      </c>
      <c r="O1582" s="151">
        <v>43</v>
      </c>
      <c r="P1582" s="151">
        <v>43</v>
      </c>
      <c r="Q1582" s="151">
        <v>17</v>
      </c>
      <c r="R1582" s="151">
        <v>0</v>
      </c>
      <c r="S1582" s="152">
        <v>0.015</v>
      </c>
      <c r="T1582" s="153">
        <v>77211</v>
      </c>
      <c r="U1582" s="153">
        <v>1370</v>
      </c>
      <c r="V1582" s="153">
        <v>1353</v>
      </c>
      <c r="W1582" s="153">
        <v>1</v>
      </c>
      <c r="X1582" s="151">
        <v>1190</v>
      </c>
      <c r="Y1582" s="154">
        <v>0.0177306342360544</v>
      </c>
      <c r="Z1582" s="154">
        <v>0.0210559396605908</v>
      </c>
      <c r="AA1582" s="154">
        <v>0.0147484856465631</v>
      </c>
      <c r="AB1582" s="155">
        <v>0.0175869120654397</v>
      </c>
      <c r="AC1582" s="156">
        <v>0.00630745401402775</v>
      </c>
      <c r="AD1582" s="157">
        <v>21643</v>
      </c>
      <c r="AE1582" s="158">
        <v>393</v>
      </c>
      <c r="AF1582" s="158">
        <v>0</v>
      </c>
      <c r="AG1582" s="158">
        <v>22730</v>
      </c>
      <c r="AH1582" s="158">
        <v>368</v>
      </c>
      <c r="AI1582" s="158">
        <v>0</v>
      </c>
      <c r="AJ1582" s="155">
        <v>0.018158295984845</v>
      </c>
      <c r="AK1582" s="155">
        <v>0.0161900571931368</v>
      </c>
      <c r="AL1582" s="156">
        <v>0.00196823879170816</v>
      </c>
    </row>
    <row r="1583" spans="1:38">
      <c r="A1583" s="166" t="s">
        <v>1085</v>
      </c>
      <c r="B1583" s="167" t="s">
        <v>1847</v>
      </c>
      <c r="C1583" s="167" t="s">
        <v>1408</v>
      </c>
      <c r="D1583" s="150">
        <v>3387</v>
      </c>
      <c r="E1583" s="150">
        <v>61</v>
      </c>
      <c r="F1583" s="150">
        <v>50</v>
      </c>
      <c r="G1583" s="150">
        <v>0</v>
      </c>
      <c r="H1583" s="150">
        <v>0</v>
      </c>
      <c r="I1583" s="151">
        <v>3613</v>
      </c>
      <c r="J1583" s="151">
        <v>36</v>
      </c>
      <c r="K1583" s="151">
        <v>36</v>
      </c>
      <c r="L1583" s="151">
        <v>2</v>
      </c>
      <c r="M1583" s="151">
        <v>0</v>
      </c>
      <c r="N1583" s="151">
        <v>2341</v>
      </c>
      <c r="O1583" s="151">
        <v>53</v>
      </c>
      <c r="P1583" s="151">
        <v>51</v>
      </c>
      <c r="Q1583" s="151">
        <v>28</v>
      </c>
      <c r="R1583" s="151">
        <v>0</v>
      </c>
      <c r="S1583" s="152">
        <v>0.015</v>
      </c>
      <c r="T1583" s="153">
        <v>77097</v>
      </c>
      <c r="U1583" s="153">
        <v>1170</v>
      </c>
      <c r="V1583" s="153">
        <v>1157</v>
      </c>
      <c r="W1583" s="153">
        <v>0</v>
      </c>
      <c r="X1583" s="151">
        <v>1029</v>
      </c>
      <c r="Y1583" s="154">
        <v>0.0151756877699521</v>
      </c>
      <c r="Z1583" s="154">
        <v>0.018010038382049</v>
      </c>
      <c r="AA1583" s="154">
        <v>0.00996401882092444</v>
      </c>
      <c r="AB1583" s="155">
        <v>0.0226398974797095</v>
      </c>
      <c r="AC1583" s="156">
        <v>0.00804601956112457</v>
      </c>
      <c r="AD1583" s="157">
        <v>21315</v>
      </c>
      <c r="AE1583" s="158">
        <v>328</v>
      </c>
      <c r="AF1583" s="158">
        <v>0</v>
      </c>
      <c r="AG1583" s="158">
        <v>23161</v>
      </c>
      <c r="AH1583" s="158">
        <v>342</v>
      </c>
      <c r="AI1583" s="158">
        <v>0</v>
      </c>
      <c r="AJ1583" s="155">
        <v>0.0153882242552193</v>
      </c>
      <c r="AK1583" s="155">
        <v>0.014766201804758</v>
      </c>
      <c r="AL1583" s="156">
        <v>0.000622022450461331</v>
      </c>
    </row>
    <row r="1584" spans="1:38">
      <c r="A1584" s="166" t="s">
        <v>1085</v>
      </c>
      <c r="B1584" s="167" t="s">
        <v>1847</v>
      </c>
      <c r="C1584" s="167" t="s">
        <v>1409</v>
      </c>
      <c r="D1584" s="150">
        <v>3262</v>
      </c>
      <c r="E1584" s="150">
        <v>53</v>
      </c>
      <c r="F1584" s="150">
        <v>42</v>
      </c>
      <c r="G1584" s="150">
        <v>0</v>
      </c>
      <c r="H1584" s="150">
        <v>0</v>
      </c>
      <c r="I1584" s="151">
        <v>3678</v>
      </c>
      <c r="J1584" s="151">
        <v>51</v>
      </c>
      <c r="K1584" s="151">
        <v>51</v>
      </c>
      <c r="L1584" s="151">
        <v>5</v>
      </c>
      <c r="M1584" s="151">
        <v>0</v>
      </c>
      <c r="N1584" s="151">
        <v>2435</v>
      </c>
      <c r="O1584" s="151">
        <v>40</v>
      </c>
      <c r="P1584" s="151">
        <v>40</v>
      </c>
      <c r="Q1584" s="151">
        <v>26</v>
      </c>
      <c r="R1584" s="151">
        <v>0</v>
      </c>
      <c r="S1584" s="152">
        <v>0.015</v>
      </c>
      <c r="T1584" s="153">
        <v>74859</v>
      </c>
      <c r="U1584" s="153">
        <v>1380</v>
      </c>
      <c r="V1584" s="153">
        <v>1369</v>
      </c>
      <c r="W1584" s="153">
        <v>1</v>
      </c>
      <c r="X1584" s="151">
        <v>1238</v>
      </c>
      <c r="Y1584" s="154">
        <v>0.0184212987082382</v>
      </c>
      <c r="Z1584" s="154">
        <v>0.016247700797057</v>
      </c>
      <c r="AA1584" s="154">
        <v>0.0138662316476346</v>
      </c>
      <c r="AB1584" s="155">
        <v>0.0164271047227926</v>
      </c>
      <c r="AC1584" s="156">
        <v>0.00238146914942244</v>
      </c>
      <c r="AD1584" s="157">
        <v>21278</v>
      </c>
      <c r="AE1584" s="158">
        <v>370</v>
      </c>
      <c r="AF1584" s="158">
        <v>0</v>
      </c>
      <c r="AG1584" s="158">
        <v>21646</v>
      </c>
      <c r="AH1584" s="158">
        <v>418</v>
      </c>
      <c r="AI1584" s="158">
        <v>0</v>
      </c>
      <c r="AJ1584" s="155">
        <v>0.0173888523357458</v>
      </c>
      <c r="AK1584" s="155">
        <v>0.0193107271551326</v>
      </c>
      <c r="AL1584" s="156">
        <v>-0.00192187481938675</v>
      </c>
    </row>
    <row r="1585" spans="1:38">
      <c r="A1585" s="166" t="s">
        <v>1085</v>
      </c>
      <c r="B1585" s="167" t="s">
        <v>1847</v>
      </c>
      <c r="C1585" s="167" t="s">
        <v>1410</v>
      </c>
      <c r="D1585" s="150">
        <v>2831</v>
      </c>
      <c r="E1585" s="150">
        <v>39</v>
      </c>
      <c r="F1585" s="150">
        <v>32</v>
      </c>
      <c r="G1585" s="150">
        <v>0</v>
      </c>
      <c r="H1585" s="150">
        <v>0</v>
      </c>
      <c r="I1585" s="151">
        <v>2886</v>
      </c>
      <c r="J1585" s="151">
        <v>40</v>
      </c>
      <c r="K1585" s="151">
        <v>40</v>
      </c>
      <c r="L1585" s="151">
        <v>3</v>
      </c>
      <c r="M1585" s="151">
        <v>0</v>
      </c>
      <c r="N1585" s="151">
        <v>2119</v>
      </c>
      <c r="O1585" s="151">
        <v>44</v>
      </c>
      <c r="P1585" s="151">
        <v>44</v>
      </c>
      <c r="Q1585" s="151">
        <v>24</v>
      </c>
      <c r="R1585" s="151">
        <v>0</v>
      </c>
      <c r="S1585" s="152">
        <v>0.015</v>
      </c>
      <c r="T1585" s="153">
        <v>65847</v>
      </c>
      <c r="U1585" s="153">
        <v>1234</v>
      </c>
      <c r="V1585" s="153">
        <v>1227</v>
      </c>
      <c r="W1585" s="153">
        <v>0</v>
      </c>
      <c r="X1585" s="151">
        <v>1117</v>
      </c>
      <c r="Y1585" s="154">
        <v>0.0187404133825383</v>
      </c>
      <c r="Z1585" s="154">
        <v>0.0137760508654186</v>
      </c>
      <c r="AA1585" s="154">
        <v>0.0138600138600139</v>
      </c>
      <c r="AB1585" s="155">
        <v>0.0207645115620576</v>
      </c>
      <c r="AC1585" s="156">
        <v>-8.39629945952793e-5</v>
      </c>
      <c r="AD1585" s="157">
        <v>18130</v>
      </c>
      <c r="AE1585" s="158">
        <v>335</v>
      </c>
      <c r="AF1585" s="158">
        <v>0</v>
      </c>
      <c r="AG1585" s="158">
        <v>20287</v>
      </c>
      <c r="AH1585" s="158">
        <v>397</v>
      </c>
      <c r="AI1585" s="158">
        <v>0</v>
      </c>
      <c r="AJ1585" s="155">
        <v>0.0184776613348042</v>
      </c>
      <c r="AK1585" s="155">
        <v>0.0195691822349288</v>
      </c>
      <c r="AL1585" s="156">
        <v>-0.00109152090012458</v>
      </c>
    </row>
    <row r="1586" spans="1:38">
      <c r="A1586" s="166" t="s">
        <v>1085</v>
      </c>
      <c r="B1586" s="167" t="s">
        <v>1847</v>
      </c>
      <c r="C1586" s="167" t="s">
        <v>1411</v>
      </c>
      <c r="D1586" s="150">
        <v>2162</v>
      </c>
      <c r="E1586" s="150">
        <v>41</v>
      </c>
      <c r="F1586" s="150">
        <v>35</v>
      </c>
      <c r="G1586" s="150">
        <v>0</v>
      </c>
      <c r="H1586" s="150">
        <v>0</v>
      </c>
      <c r="I1586" s="151">
        <v>2572</v>
      </c>
      <c r="J1586" s="151">
        <v>36</v>
      </c>
      <c r="K1586" s="151">
        <v>36</v>
      </c>
      <c r="L1586" s="151">
        <v>3</v>
      </c>
      <c r="M1586" s="151">
        <v>0</v>
      </c>
      <c r="N1586" s="151">
        <v>1500</v>
      </c>
      <c r="O1586" s="151">
        <v>30</v>
      </c>
      <c r="P1586" s="151">
        <v>30</v>
      </c>
      <c r="Q1586" s="151">
        <v>20</v>
      </c>
      <c r="R1586" s="151">
        <v>0</v>
      </c>
      <c r="S1586" s="152">
        <v>0.015</v>
      </c>
      <c r="T1586" s="153">
        <v>51490</v>
      </c>
      <c r="U1586" s="153">
        <v>865</v>
      </c>
      <c r="V1586" s="153">
        <v>859</v>
      </c>
      <c r="W1586" s="153">
        <v>3</v>
      </c>
      <c r="X1586" s="151">
        <v>767</v>
      </c>
      <c r="Y1586" s="154">
        <v>0.0167411147795688</v>
      </c>
      <c r="Z1586" s="154">
        <v>0.0189639222941721</v>
      </c>
      <c r="AA1586" s="154">
        <v>0.0139968895800933</v>
      </c>
      <c r="AB1586" s="155">
        <v>0.02</v>
      </c>
      <c r="AC1586" s="156">
        <v>0.00496703271407875</v>
      </c>
      <c r="AD1586" s="157">
        <v>14383</v>
      </c>
      <c r="AE1586" s="158">
        <v>279</v>
      </c>
      <c r="AF1586" s="158">
        <v>1</v>
      </c>
      <c r="AG1586" s="158">
        <v>15189</v>
      </c>
      <c r="AH1586" s="158">
        <v>247</v>
      </c>
      <c r="AI1586" s="158">
        <v>1</v>
      </c>
      <c r="AJ1586" s="155">
        <v>0.019328373774595</v>
      </c>
      <c r="AK1586" s="155">
        <v>0.0161959312660478</v>
      </c>
      <c r="AL1586" s="156">
        <v>0.00313244250854721</v>
      </c>
    </row>
    <row r="1587" spans="1:38">
      <c r="A1587" s="166" t="s">
        <v>1085</v>
      </c>
      <c r="B1587" s="167" t="s">
        <v>1847</v>
      </c>
      <c r="C1587" s="167" t="s">
        <v>1412</v>
      </c>
      <c r="D1587" s="150">
        <v>1438</v>
      </c>
      <c r="E1587" s="150">
        <v>34</v>
      </c>
      <c r="F1587" s="150">
        <v>21</v>
      </c>
      <c r="G1587" s="150">
        <v>0</v>
      </c>
      <c r="H1587" s="150">
        <v>0</v>
      </c>
      <c r="I1587" s="151">
        <v>1494</v>
      </c>
      <c r="J1587" s="151">
        <v>27</v>
      </c>
      <c r="K1587" s="151">
        <v>27</v>
      </c>
      <c r="L1587" s="151">
        <v>0</v>
      </c>
      <c r="M1587" s="151">
        <v>0</v>
      </c>
      <c r="N1587" s="151">
        <v>1061</v>
      </c>
      <c r="O1587" s="151">
        <v>39</v>
      </c>
      <c r="P1587" s="151">
        <v>39</v>
      </c>
      <c r="Q1587" s="151">
        <v>17</v>
      </c>
      <c r="R1587" s="151">
        <v>0</v>
      </c>
      <c r="S1587" s="152">
        <v>0.015</v>
      </c>
      <c r="T1587" s="153">
        <v>34013</v>
      </c>
      <c r="U1587" s="153">
        <v>584</v>
      </c>
      <c r="V1587" s="153">
        <v>571</v>
      </c>
      <c r="W1587" s="153">
        <v>0</v>
      </c>
      <c r="X1587" s="151">
        <v>496</v>
      </c>
      <c r="Y1587" s="154">
        <v>0.0171699056243201</v>
      </c>
      <c r="Z1587" s="154">
        <v>0.023643949930459</v>
      </c>
      <c r="AA1587" s="154">
        <v>0.0180722891566265</v>
      </c>
      <c r="AB1587" s="155">
        <v>0.0367577756833176</v>
      </c>
      <c r="AC1587" s="156">
        <v>0.00557166077383247</v>
      </c>
      <c r="AD1587" s="157">
        <v>9398</v>
      </c>
      <c r="AE1587" s="158">
        <v>179</v>
      </c>
      <c r="AF1587" s="158">
        <v>0</v>
      </c>
      <c r="AG1587" s="158">
        <v>10186</v>
      </c>
      <c r="AH1587" s="158">
        <v>165</v>
      </c>
      <c r="AI1587" s="158">
        <v>0</v>
      </c>
      <c r="AJ1587" s="155">
        <v>0.0190466056607789</v>
      </c>
      <c r="AK1587" s="155">
        <v>0.0161987041036717</v>
      </c>
      <c r="AL1587" s="156">
        <v>0.00284790155710718</v>
      </c>
    </row>
    <row r="1588" spans="1:38">
      <c r="A1588" s="166" t="s">
        <v>1085</v>
      </c>
      <c r="B1588" s="167" t="s">
        <v>1847</v>
      </c>
      <c r="C1588" s="167" t="s">
        <v>1413</v>
      </c>
      <c r="D1588" s="150">
        <v>5044</v>
      </c>
      <c r="E1588" s="150">
        <v>99</v>
      </c>
      <c r="F1588" s="150">
        <v>81</v>
      </c>
      <c r="G1588" s="150">
        <v>0</v>
      </c>
      <c r="H1588" s="150">
        <v>0</v>
      </c>
      <c r="I1588" s="151">
        <v>5884</v>
      </c>
      <c r="J1588" s="151">
        <v>72</v>
      </c>
      <c r="K1588" s="151">
        <v>72</v>
      </c>
      <c r="L1588" s="151">
        <v>0</v>
      </c>
      <c r="M1588" s="151">
        <v>0</v>
      </c>
      <c r="N1588" s="151">
        <v>3522</v>
      </c>
      <c r="O1588" s="151">
        <v>65</v>
      </c>
      <c r="P1588" s="151">
        <v>65</v>
      </c>
      <c r="Q1588" s="151">
        <v>18</v>
      </c>
      <c r="R1588" s="151">
        <v>0</v>
      </c>
      <c r="S1588" s="152">
        <v>0.015</v>
      </c>
      <c r="T1588" s="153">
        <v>120905</v>
      </c>
      <c r="U1588" s="153">
        <v>2069</v>
      </c>
      <c r="V1588" s="153">
        <v>2051</v>
      </c>
      <c r="W1588" s="153">
        <v>3</v>
      </c>
      <c r="X1588" s="151">
        <v>1814</v>
      </c>
      <c r="Y1588" s="154">
        <v>0.017087796203631</v>
      </c>
      <c r="Z1588" s="154">
        <v>0.0196272799365583</v>
      </c>
      <c r="AA1588" s="154">
        <v>0.0122365737593474</v>
      </c>
      <c r="AB1588" s="155">
        <v>0.0184554230550823</v>
      </c>
      <c r="AC1588" s="156">
        <v>0.0073907061772109</v>
      </c>
      <c r="AD1588" s="157">
        <v>33901</v>
      </c>
      <c r="AE1588" s="158">
        <v>668</v>
      </c>
      <c r="AF1588" s="158">
        <v>2</v>
      </c>
      <c r="AG1588" s="158">
        <v>36555</v>
      </c>
      <c r="AH1588" s="158">
        <v>549</v>
      </c>
      <c r="AI1588" s="158">
        <v>1</v>
      </c>
      <c r="AJ1588" s="155">
        <v>0.0196454381876641</v>
      </c>
      <c r="AK1588" s="155">
        <v>0.0149911092873752</v>
      </c>
      <c r="AL1588" s="156">
        <v>0.00465432890028889</v>
      </c>
    </row>
    <row r="1589" spans="1:38">
      <c r="A1589" s="166" t="s">
        <v>1085</v>
      </c>
      <c r="B1589" s="167" t="s">
        <v>1847</v>
      </c>
      <c r="C1589" s="167" t="s">
        <v>1414</v>
      </c>
      <c r="D1589" s="150">
        <v>7203</v>
      </c>
      <c r="E1589" s="150">
        <v>153</v>
      </c>
      <c r="F1589" s="150">
        <v>119</v>
      </c>
      <c r="G1589" s="150">
        <v>0</v>
      </c>
      <c r="H1589" s="150">
        <v>0</v>
      </c>
      <c r="I1589" s="151">
        <v>8194</v>
      </c>
      <c r="J1589" s="151">
        <v>138</v>
      </c>
      <c r="K1589" s="151">
        <v>138</v>
      </c>
      <c r="L1589" s="151">
        <v>12</v>
      </c>
      <c r="M1589" s="151">
        <v>0</v>
      </c>
      <c r="N1589" s="151">
        <v>5124</v>
      </c>
      <c r="O1589" s="151">
        <v>131</v>
      </c>
      <c r="P1589" s="151">
        <v>131</v>
      </c>
      <c r="Q1589" s="151">
        <v>56</v>
      </c>
      <c r="R1589" s="151">
        <v>0</v>
      </c>
      <c r="S1589" s="152">
        <v>0.015</v>
      </c>
      <c r="T1589" s="153">
        <v>177271</v>
      </c>
      <c r="U1589" s="153">
        <v>3653</v>
      </c>
      <c r="V1589" s="153">
        <v>3619</v>
      </c>
      <c r="W1589" s="153">
        <v>2</v>
      </c>
      <c r="X1589" s="151">
        <v>3259</v>
      </c>
      <c r="Y1589" s="154">
        <v>0.0205955852903182</v>
      </c>
      <c r="Z1589" s="154">
        <v>0.0212411495210329</v>
      </c>
      <c r="AA1589" s="154">
        <v>0.0168415914083476</v>
      </c>
      <c r="AB1589" s="155">
        <v>0.0255659640905543</v>
      </c>
      <c r="AC1589" s="156">
        <v>0.00439955811268533</v>
      </c>
      <c r="AD1589" s="157">
        <v>47957</v>
      </c>
      <c r="AE1589" s="158">
        <v>1007</v>
      </c>
      <c r="AF1589" s="158">
        <v>0</v>
      </c>
      <c r="AG1589" s="158">
        <v>52823</v>
      </c>
      <c r="AH1589" s="158">
        <v>1163</v>
      </c>
      <c r="AI1589" s="158">
        <v>1</v>
      </c>
      <c r="AJ1589" s="155">
        <v>0.0209979773547136</v>
      </c>
      <c r="AK1589" s="155">
        <v>0.0219979932983738</v>
      </c>
      <c r="AL1589" s="156">
        <v>-0.00100001594366022</v>
      </c>
    </row>
    <row r="1590" spans="1:38">
      <c r="A1590" s="166" t="s">
        <v>1085</v>
      </c>
      <c r="B1590" s="167" t="s">
        <v>1847</v>
      </c>
      <c r="C1590" s="167" t="s">
        <v>1415</v>
      </c>
      <c r="D1590" s="150">
        <v>6559</v>
      </c>
      <c r="E1590" s="150">
        <v>172</v>
      </c>
      <c r="F1590" s="150">
        <v>121</v>
      </c>
      <c r="G1590" s="150">
        <v>0</v>
      </c>
      <c r="H1590" s="150">
        <v>0</v>
      </c>
      <c r="I1590" s="151">
        <v>7805</v>
      </c>
      <c r="J1590" s="151">
        <v>115</v>
      </c>
      <c r="K1590" s="151">
        <v>115</v>
      </c>
      <c r="L1590" s="151">
        <v>3</v>
      </c>
      <c r="M1590" s="151">
        <v>0</v>
      </c>
      <c r="N1590" s="151">
        <v>5102</v>
      </c>
      <c r="O1590" s="151">
        <v>117</v>
      </c>
      <c r="P1590" s="151">
        <v>117</v>
      </c>
      <c r="Q1590" s="151">
        <v>25</v>
      </c>
      <c r="R1590" s="151">
        <v>0</v>
      </c>
      <c r="S1590" s="152">
        <v>0.015</v>
      </c>
      <c r="T1590" s="153">
        <v>166624</v>
      </c>
      <c r="U1590" s="153">
        <v>3644</v>
      </c>
      <c r="V1590" s="153">
        <v>3592</v>
      </c>
      <c r="W1590" s="153">
        <v>2</v>
      </c>
      <c r="X1590" s="151">
        <v>3204</v>
      </c>
      <c r="Y1590" s="154">
        <v>0.0218575955444594</v>
      </c>
      <c r="Z1590" s="154">
        <v>0.0262235096813539</v>
      </c>
      <c r="AA1590" s="154">
        <v>0.0147341447789878</v>
      </c>
      <c r="AB1590" s="155">
        <v>0.0229321834574677</v>
      </c>
      <c r="AC1590" s="156">
        <v>0.011489364902366</v>
      </c>
      <c r="AD1590" s="157">
        <v>44487</v>
      </c>
      <c r="AE1590" s="158">
        <v>949</v>
      </c>
      <c r="AF1590" s="158">
        <v>0</v>
      </c>
      <c r="AG1590" s="158">
        <v>48932</v>
      </c>
      <c r="AH1590" s="158">
        <v>982</v>
      </c>
      <c r="AI1590" s="158">
        <v>0</v>
      </c>
      <c r="AJ1590" s="155">
        <v>0.0213320745386293</v>
      </c>
      <c r="AK1590" s="155">
        <v>0.0200686667211641</v>
      </c>
      <c r="AL1590" s="156">
        <v>0.0012634078174652</v>
      </c>
    </row>
    <row r="1591" spans="1:38">
      <c r="A1591" s="166" t="s">
        <v>1085</v>
      </c>
      <c r="B1591" s="167" t="s">
        <v>1848</v>
      </c>
      <c r="C1591" s="167" t="s">
        <v>1416</v>
      </c>
      <c r="D1591" s="150">
        <v>5427</v>
      </c>
      <c r="E1591" s="150">
        <v>46</v>
      </c>
      <c r="F1591" s="150">
        <v>37</v>
      </c>
      <c r="G1591" s="150">
        <v>1</v>
      </c>
      <c r="H1591" s="150">
        <v>0</v>
      </c>
      <c r="I1591" s="151">
        <v>6148</v>
      </c>
      <c r="J1591" s="151">
        <v>40</v>
      </c>
      <c r="K1591" s="151">
        <v>40</v>
      </c>
      <c r="L1591" s="151">
        <v>0</v>
      </c>
      <c r="M1591" s="151">
        <v>0</v>
      </c>
      <c r="N1591" s="151">
        <v>3512</v>
      </c>
      <c r="O1591" s="151">
        <v>56</v>
      </c>
      <c r="P1591" s="151">
        <v>56</v>
      </c>
      <c r="Q1591" s="151">
        <v>11</v>
      </c>
      <c r="R1591" s="151">
        <v>0</v>
      </c>
      <c r="S1591" s="152">
        <v>0.015</v>
      </c>
      <c r="T1591" s="153">
        <v>130440</v>
      </c>
      <c r="U1591" s="153">
        <v>1334</v>
      </c>
      <c r="V1591" s="153">
        <v>1325</v>
      </c>
      <c r="W1591" s="153">
        <v>0</v>
      </c>
      <c r="X1591" s="151">
        <v>1175</v>
      </c>
      <c r="Y1591" s="154">
        <v>0.0102269242563631</v>
      </c>
      <c r="Z1591" s="154">
        <v>0.00847613782937166</v>
      </c>
      <c r="AA1591" s="154">
        <v>0.00650618087182824</v>
      </c>
      <c r="AB1591" s="155">
        <v>0.0159453302961276</v>
      </c>
      <c r="AC1591" s="156">
        <v>0.00196995695754342</v>
      </c>
      <c r="AD1591" s="157">
        <v>34966</v>
      </c>
      <c r="AE1591" s="158">
        <v>404</v>
      </c>
      <c r="AF1591" s="158">
        <v>0</v>
      </c>
      <c r="AG1591" s="158">
        <v>39371</v>
      </c>
      <c r="AH1591" s="158">
        <v>383</v>
      </c>
      <c r="AI1591" s="158">
        <v>0</v>
      </c>
      <c r="AJ1591" s="155">
        <v>0.0115540811073614</v>
      </c>
      <c r="AK1591" s="155">
        <v>0.00972797236544665</v>
      </c>
      <c r="AL1591" s="156">
        <v>0.00182610874191479</v>
      </c>
    </row>
    <row r="1592" spans="1:38">
      <c r="A1592" s="166" t="s">
        <v>1085</v>
      </c>
      <c r="B1592" s="167" t="s">
        <v>1848</v>
      </c>
      <c r="C1592" s="167" t="s">
        <v>1417</v>
      </c>
      <c r="D1592" s="150">
        <v>3449</v>
      </c>
      <c r="E1592" s="150">
        <v>30</v>
      </c>
      <c r="F1592" s="150">
        <v>21</v>
      </c>
      <c r="G1592" s="150">
        <v>1</v>
      </c>
      <c r="H1592" s="150">
        <v>0</v>
      </c>
      <c r="I1592" s="151">
        <v>3756</v>
      </c>
      <c r="J1592" s="151">
        <v>20</v>
      </c>
      <c r="K1592" s="151">
        <v>20</v>
      </c>
      <c r="L1592" s="151">
        <v>0</v>
      </c>
      <c r="M1592" s="151">
        <v>0</v>
      </c>
      <c r="N1592" s="151">
        <v>2170</v>
      </c>
      <c r="O1592" s="151">
        <v>26</v>
      </c>
      <c r="P1592" s="151">
        <v>26</v>
      </c>
      <c r="Q1592" s="151">
        <v>13</v>
      </c>
      <c r="R1592" s="151">
        <v>0</v>
      </c>
      <c r="S1592" s="152">
        <v>0.015</v>
      </c>
      <c r="T1592" s="153">
        <v>83055</v>
      </c>
      <c r="U1592" s="153">
        <v>715</v>
      </c>
      <c r="V1592" s="153">
        <v>706</v>
      </c>
      <c r="W1592" s="153">
        <v>0</v>
      </c>
      <c r="X1592" s="151">
        <v>645</v>
      </c>
      <c r="Y1592" s="154">
        <v>0.0086087532358076</v>
      </c>
      <c r="Z1592" s="154">
        <v>0.00869817338358945</v>
      </c>
      <c r="AA1592" s="154">
        <v>0.0053248136315229</v>
      </c>
      <c r="AB1592" s="155">
        <v>0.0119815668202765</v>
      </c>
      <c r="AC1592" s="156">
        <v>0.00337335975206655</v>
      </c>
      <c r="AD1592" s="157">
        <v>21620</v>
      </c>
      <c r="AE1592" s="158">
        <v>175</v>
      </c>
      <c r="AF1592" s="158">
        <v>0</v>
      </c>
      <c r="AG1592" s="158">
        <v>25775</v>
      </c>
      <c r="AH1592" s="158">
        <v>241</v>
      </c>
      <c r="AI1592" s="158">
        <v>0</v>
      </c>
      <c r="AJ1592" s="155">
        <v>0.00809435707678076</v>
      </c>
      <c r="AK1592" s="155">
        <v>0.00935014548981571</v>
      </c>
      <c r="AL1592" s="156">
        <v>-0.00125578841303495</v>
      </c>
    </row>
    <row r="1593" spans="1:38">
      <c r="A1593" s="166" t="s">
        <v>1085</v>
      </c>
      <c r="B1593" s="167" t="s">
        <v>1848</v>
      </c>
      <c r="C1593" s="167" t="s">
        <v>1418</v>
      </c>
      <c r="D1593" s="150">
        <v>3548</v>
      </c>
      <c r="E1593" s="150">
        <v>22</v>
      </c>
      <c r="F1593" s="150">
        <v>18</v>
      </c>
      <c r="G1593" s="150">
        <v>0</v>
      </c>
      <c r="H1593" s="150">
        <v>0</v>
      </c>
      <c r="I1593" s="151">
        <v>3915</v>
      </c>
      <c r="J1593" s="151">
        <v>30</v>
      </c>
      <c r="K1593" s="151">
        <v>30</v>
      </c>
      <c r="L1593" s="151">
        <v>0</v>
      </c>
      <c r="M1593" s="151">
        <v>0</v>
      </c>
      <c r="N1593" s="151">
        <v>2172</v>
      </c>
      <c r="O1593" s="151">
        <v>31</v>
      </c>
      <c r="P1593" s="151">
        <v>31</v>
      </c>
      <c r="Q1593" s="151">
        <v>10</v>
      </c>
      <c r="R1593" s="151">
        <v>0</v>
      </c>
      <c r="S1593" s="152">
        <v>0.015</v>
      </c>
      <c r="T1593" s="153">
        <v>83721</v>
      </c>
      <c r="U1593" s="153">
        <v>668</v>
      </c>
      <c r="V1593" s="153">
        <v>663</v>
      </c>
      <c r="W1593" s="153">
        <v>0</v>
      </c>
      <c r="X1593" s="151">
        <v>578</v>
      </c>
      <c r="Y1593" s="154">
        <v>0.00797888223982036</v>
      </c>
      <c r="Z1593" s="154">
        <v>0.00620067643742954</v>
      </c>
      <c r="AA1593" s="154">
        <v>0.00766283524904215</v>
      </c>
      <c r="AB1593" s="155">
        <v>0.0142725598526703</v>
      </c>
      <c r="AC1593" s="156">
        <v>-0.00146215881161261</v>
      </c>
      <c r="AD1593" s="157">
        <v>22308</v>
      </c>
      <c r="AE1593" s="158">
        <v>222</v>
      </c>
      <c r="AF1593" s="158">
        <v>0</v>
      </c>
      <c r="AG1593" s="158">
        <v>24553</v>
      </c>
      <c r="AH1593" s="158">
        <v>171</v>
      </c>
      <c r="AI1593" s="158">
        <v>0</v>
      </c>
      <c r="AJ1593" s="155">
        <v>0.0099515868746638</v>
      </c>
      <c r="AK1593" s="155">
        <v>0.0069645257198713</v>
      </c>
      <c r="AL1593" s="156">
        <v>0.0029870611547925</v>
      </c>
    </row>
    <row r="1594" spans="1:38">
      <c r="A1594" s="166" t="s">
        <v>1085</v>
      </c>
      <c r="B1594" s="167" t="s">
        <v>1848</v>
      </c>
      <c r="C1594" s="167" t="s">
        <v>1419</v>
      </c>
      <c r="D1594" s="150">
        <v>2738</v>
      </c>
      <c r="E1594" s="150">
        <v>22</v>
      </c>
      <c r="F1594" s="150">
        <v>17</v>
      </c>
      <c r="G1594" s="150">
        <v>0</v>
      </c>
      <c r="H1594" s="150">
        <v>0</v>
      </c>
      <c r="I1594" s="151">
        <v>3067</v>
      </c>
      <c r="J1594" s="151">
        <v>18</v>
      </c>
      <c r="K1594" s="151">
        <v>18</v>
      </c>
      <c r="L1594" s="151">
        <v>0</v>
      </c>
      <c r="M1594" s="151">
        <v>0</v>
      </c>
      <c r="N1594" s="151">
        <v>1710</v>
      </c>
      <c r="O1594" s="151">
        <v>28</v>
      </c>
      <c r="P1594" s="151">
        <v>28</v>
      </c>
      <c r="Q1594" s="151">
        <v>9</v>
      </c>
      <c r="R1594" s="151">
        <v>0</v>
      </c>
      <c r="S1594" s="152">
        <v>0.015</v>
      </c>
      <c r="T1594" s="153">
        <v>65089</v>
      </c>
      <c r="U1594" s="153">
        <v>655</v>
      </c>
      <c r="V1594" s="153">
        <v>650</v>
      </c>
      <c r="W1594" s="153">
        <v>0</v>
      </c>
      <c r="X1594" s="151">
        <v>577</v>
      </c>
      <c r="Y1594" s="154">
        <v>0.0100631443100985</v>
      </c>
      <c r="Z1594" s="154">
        <v>0.00803506208911614</v>
      </c>
      <c r="AA1594" s="154">
        <v>0.0058689272905119</v>
      </c>
      <c r="AB1594" s="155">
        <v>0.016374269005848</v>
      </c>
      <c r="AC1594" s="156">
        <v>0.00216613479860424</v>
      </c>
      <c r="AD1594" s="157">
        <v>17160</v>
      </c>
      <c r="AE1594" s="158">
        <v>199</v>
      </c>
      <c r="AF1594" s="158">
        <v>0</v>
      </c>
      <c r="AG1594" s="158">
        <v>19568</v>
      </c>
      <c r="AH1594" s="158">
        <v>175</v>
      </c>
      <c r="AI1594" s="158">
        <v>0</v>
      </c>
      <c r="AJ1594" s="155">
        <v>0.0115967365967366</v>
      </c>
      <c r="AK1594" s="155">
        <v>0.008943172526574</v>
      </c>
      <c r="AL1594" s="156">
        <v>0.0026535640701626</v>
      </c>
    </row>
    <row r="1595" spans="1:38">
      <c r="A1595" s="166" t="s">
        <v>1085</v>
      </c>
      <c r="B1595" s="167" t="s">
        <v>1848</v>
      </c>
      <c r="C1595" s="167" t="s">
        <v>1420</v>
      </c>
      <c r="D1595" s="150">
        <v>1884</v>
      </c>
      <c r="E1595" s="150">
        <v>10</v>
      </c>
      <c r="F1595" s="150">
        <v>6</v>
      </c>
      <c r="G1595" s="150">
        <v>0</v>
      </c>
      <c r="H1595" s="150">
        <v>0</v>
      </c>
      <c r="I1595" s="151">
        <v>1745</v>
      </c>
      <c r="J1595" s="151">
        <v>24</v>
      </c>
      <c r="K1595" s="151">
        <v>24</v>
      </c>
      <c r="L1595" s="151">
        <v>0</v>
      </c>
      <c r="M1595" s="151">
        <v>0</v>
      </c>
      <c r="N1595" s="151">
        <v>1106</v>
      </c>
      <c r="O1595" s="151">
        <v>31</v>
      </c>
      <c r="P1595" s="151">
        <v>31</v>
      </c>
      <c r="Q1595" s="151">
        <v>6</v>
      </c>
      <c r="R1595" s="151">
        <v>0</v>
      </c>
      <c r="S1595" s="152">
        <v>0.015</v>
      </c>
      <c r="T1595" s="153">
        <v>42601</v>
      </c>
      <c r="U1595" s="153">
        <v>575</v>
      </c>
      <c r="V1595" s="153">
        <v>571</v>
      </c>
      <c r="W1595" s="153">
        <v>0</v>
      </c>
      <c r="X1595" s="151">
        <v>508</v>
      </c>
      <c r="Y1595" s="154">
        <v>0.0134973357432924</v>
      </c>
      <c r="Z1595" s="154">
        <v>0.00530785562632696</v>
      </c>
      <c r="AA1595" s="154">
        <v>0.0137535816618911</v>
      </c>
      <c r="AB1595" s="155">
        <v>0.0280289330922242</v>
      </c>
      <c r="AC1595" s="156">
        <v>-0.00844572603556415</v>
      </c>
      <c r="AD1595" s="157">
        <v>11825</v>
      </c>
      <c r="AE1595" s="158">
        <v>170</v>
      </c>
      <c r="AF1595" s="158">
        <v>0</v>
      </c>
      <c r="AG1595" s="158">
        <v>13019</v>
      </c>
      <c r="AH1595" s="158">
        <v>149</v>
      </c>
      <c r="AI1595" s="158">
        <v>0</v>
      </c>
      <c r="AJ1595" s="155">
        <v>0.0143763213530655</v>
      </c>
      <c r="AK1595" s="155">
        <v>0.0114448114294493</v>
      </c>
      <c r="AL1595" s="156">
        <v>0.00293150992361627</v>
      </c>
    </row>
    <row r="1596" spans="1:38">
      <c r="A1596" s="166" t="s">
        <v>1085</v>
      </c>
      <c r="B1596" s="167" t="s">
        <v>1848</v>
      </c>
      <c r="C1596" s="167" t="s">
        <v>1421</v>
      </c>
      <c r="D1596" s="150">
        <v>3874</v>
      </c>
      <c r="E1596" s="150">
        <v>34</v>
      </c>
      <c r="F1596" s="150">
        <v>29</v>
      </c>
      <c r="G1596" s="150">
        <v>0</v>
      </c>
      <c r="H1596" s="150">
        <v>0</v>
      </c>
      <c r="I1596" s="151">
        <v>4351</v>
      </c>
      <c r="J1596" s="151">
        <v>47</v>
      </c>
      <c r="K1596" s="151">
        <v>47</v>
      </c>
      <c r="L1596" s="151">
        <v>0</v>
      </c>
      <c r="M1596" s="151">
        <v>0</v>
      </c>
      <c r="N1596" s="151">
        <v>2727</v>
      </c>
      <c r="O1596" s="151">
        <v>56</v>
      </c>
      <c r="P1596" s="151">
        <v>56</v>
      </c>
      <c r="Q1596" s="151">
        <v>14</v>
      </c>
      <c r="R1596" s="151">
        <v>0</v>
      </c>
      <c r="S1596" s="152">
        <v>0.015</v>
      </c>
      <c r="T1596" s="153">
        <v>94240</v>
      </c>
      <c r="U1596" s="153">
        <v>1225</v>
      </c>
      <c r="V1596" s="153">
        <v>1220</v>
      </c>
      <c r="W1596" s="153">
        <v>0</v>
      </c>
      <c r="X1596" s="151">
        <v>1078</v>
      </c>
      <c r="Y1596" s="154">
        <v>0.012998726655348</v>
      </c>
      <c r="Z1596" s="154">
        <v>0.00877645844088797</v>
      </c>
      <c r="AA1596" s="154">
        <v>0.0108021144564468</v>
      </c>
      <c r="AB1596" s="155">
        <v>0.0205353868720205</v>
      </c>
      <c r="AC1596" s="156">
        <v>-0.00202565601555882</v>
      </c>
      <c r="AD1596" s="157">
        <v>25709</v>
      </c>
      <c r="AE1596" s="158">
        <v>341</v>
      </c>
      <c r="AF1596" s="158">
        <v>0</v>
      </c>
      <c r="AG1596" s="158">
        <v>28579</v>
      </c>
      <c r="AH1596" s="158">
        <v>356</v>
      </c>
      <c r="AI1596" s="158">
        <v>0</v>
      </c>
      <c r="AJ1596" s="155">
        <v>0.0132638375666109</v>
      </c>
      <c r="AK1596" s="155">
        <v>0.0124566989747717</v>
      </c>
      <c r="AL1596" s="156">
        <v>0.000807138591839229</v>
      </c>
    </row>
    <row r="1597" spans="1:38">
      <c r="A1597" s="166" t="s">
        <v>1085</v>
      </c>
      <c r="B1597" s="167" t="s">
        <v>1848</v>
      </c>
      <c r="C1597" s="167" t="s">
        <v>1422</v>
      </c>
      <c r="D1597" s="150">
        <v>4657</v>
      </c>
      <c r="E1597" s="150">
        <v>58</v>
      </c>
      <c r="F1597" s="150">
        <v>43</v>
      </c>
      <c r="G1597" s="150">
        <v>0</v>
      </c>
      <c r="H1597" s="150">
        <v>0</v>
      </c>
      <c r="I1597" s="151">
        <v>5325</v>
      </c>
      <c r="J1597" s="151">
        <v>79</v>
      </c>
      <c r="K1597" s="151">
        <v>79</v>
      </c>
      <c r="L1597" s="151">
        <v>6</v>
      </c>
      <c r="M1597" s="151">
        <v>0</v>
      </c>
      <c r="N1597" s="151">
        <v>3201</v>
      </c>
      <c r="O1597" s="151">
        <v>108</v>
      </c>
      <c r="P1597" s="151">
        <v>108</v>
      </c>
      <c r="Q1597" s="151">
        <v>54</v>
      </c>
      <c r="R1597" s="151">
        <v>0</v>
      </c>
      <c r="S1597" s="152">
        <v>0.015</v>
      </c>
      <c r="T1597" s="153">
        <v>111306</v>
      </c>
      <c r="U1597" s="153">
        <v>2051</v>
      </c>
      <c r="V1597" s="153">
        <v>2036</v>
      </c>
      <c r="W1597" s="153">
        <v>0</v>
      </c>
      <c r="X1597" s="151">
        <v>1837</v>
      </c>
      <c r="Y1597" s="154">
        <v>0.0184266796039746</v>
      </c>
      <c r="Z1597" s="154">
        <v>0.0124543697659437</v>
      </c>
      <c r="AA1597" s="154">
        <v>0.0148356807511737</v>
      </c>
      <c r="AB1597" s="155">
        <v>0.0337394564198688</v>
      </c>
      <c r="AC1597" s="156">
        <v>-0.00238131098522997</v>
      </c>
      <c r="AD1597" s="157">
        <v>30502</v>
      </c>
      <c r="AE1597" s="158">
        <v>649</v>
      </c>
      <c r="AF1597" s="158">
        <v>0</v>
      </c>
      <c r="AG1597" s="158">
        <v>33481</v>
      </c>
      <c r="AH1597" s="158">
        <v>585</v>
      </c>
      <c r="AI1597" s="158">
        <v>0</v>
      </c>
      <c r="AJ1597" s="155">
        <v>0.0212772932922431</v>
      </c>
      <c r="AK1597" s="155">
        <v>0.017472596397957</v>
      </c>
      <c r="AL1597" s="156">
        <v>0.00380469689428608</v>
      </c>
    </row>
    <row r="1598" spans="1:38">
      <c r="A1598" s="166" t="s">
        <v>1085</v>
      </c>
      <c r="B1598" s="167" t="s">
        <v>1848</v>
      </c>
      <c r="C1598" s="167" t="s">
        <v>1423</v>
      </c>
      <c r="D1598" s="150">
        <v>2691</v>
      </c>
      <c r="E1598" s="150">
        <v>58</v>
      </c>
      <c r="F1598" s="150">
        <v>46</v>
      </c>
      <c r="G1598" s="150">
        <v>0</v>
      </c>
      <c r="H1598" s="150">
        <v>0</v>
      </c>
      <c r="I1598" s="151">
        <v>3052</v>
      </c>
      <c r="J1598" s="151">
        <v>67</v>
      </c>
      <c r="K1598" s="151">
        <v>67</v>
      </c>
      <c r="L1598" s="151">
        <v>3</v>
      </c>
      <c r="M1598" s="151">
        <v>0</v>
      </c>
      <c r="N1598" s="151">
        <v>1799</v>
      </c>
      <c r="O1598" s="151">
        <v>45</v>
      </c>
      <c r="P1598" s="151">
        <v>45</v>
      </c>
      <c r="Q1598" s="151">
        <v>25</v>
      </c>
      <c r="R1598" s="151">
        <v>0</v>
      </c>
      <c r="S1598" s="152">
        <v>0.015</v>
      </c>
      <c r="T1598" s="153">
        <v>63162</v>
      </c>
      <c r="U1598" s="153">
        <v>1385</v>
      </c>
      <c r="V1598" s="153">
        <v>1372</v>
      </c>
      <c r="W1598" s="153">
        <v>0</v>
      </c>
      <c r="X1598" s="151">
        <v>1223</v>
      </c>
      <c r="Y1598" s="154">
        <v>0.021927741363478</v>
      </c>
      <c r="Z1598" s="154">
        <v>0.021553325901152</v>
      </c>
      <c r="AA1598" s="154">
        <v>0.0219528178243775</v>
      </c>
      <c r="AB1598" s="155">
        <v>0.0250138966092273</v>
      </c>
      <c r="AC1598" s="156">
        <v>-0.00039949192322547</v>
      </c>
      <c r="AD1598" s="157">
        <v>17185</v>
      </c>
      <c r="AE1598" s="158">
        <v>392</v>
      </c>
      <c r="AF1598" s="158">
        <v>0</v>
      </c>
      <c r="AG1598" s="158">
        <v>19263</v>
      </c>
      <c r="AH1598" s="158">
        <v>383</v>
      </c>
      <c r="AI1598" s="158">
        <v>0</v>
      </c>
      <c r="AJ1598" s="155">
        <v>0.0228105906313646</v>
      </c>
      <c r="AK1598" s="155">
        <v>0.0198826766339615</v>
      </c>
      <c r="AL1598" s="156">
        <v>0.00292791399740308</v>
      </c>
    </row>
    <row r="1599" spans="1:38">
      <c r="A1599" s="166" t="s">
        <v>1085</v>
      </c>
      <c r="B1599" s="167" t="s">
        <v>1848</v>
      </c>
      <c r="C1599" s="167" t="s">
        <v>1424</v>
      </c>
      <c r="D1599" s="150">
        <v>6177</v>
      </c>
      <c r="E1599" s="150">
        <v>101</v>
      </c>
      <c r="F1599" s="150">
        <v>73</v>
      </c>
      <c r="G1599" s="150">
        <v>0</v>
      </c>
      <c r="H1599" s="150">
        <v>0</v>
      </c>
      <c r="I1599" s="151">
        <v>7141</v>
      </c>
      <c r="J1599" s="151">
        <v>63</v>
      </c>
      <c r="K1599" s="151">
        <v>63</v>
      </c>
      <c r="L1599" s="151">
        <v>0</v>
      </c>
      <c r="M1599" s="151">
        <v>0</v>
      </c>
      <c r="N1599" s="151">
        <v>4057</v>
      </c>
      <c r="O1599" s="151">
        <v>63</v>
      </c>
      <c r="P1599" s="151">
        <v>63</v>
      </c>
      <c r="Q1599" s="151">
        <v>10</v>
      </c>
      <c r="R1599" s="151">
        <v>0</v>
      </c>
      <c r="S1599" s="152">
        <v>0.015</v>
      </c>
      <c r="T1599" s="153">
        <v>151889</v>
      </c>
      <c r="U1599" s="153">
        <v>2046</v>
      </c>
      <c r="V1599" s="153">
        <v>2016</v>
      </c>
      <c r="W1599" s="153">
        <v>0</v>
      </c>
      <c r="X1599" s="151">
        <v>1777</v>
      </c>
      <c r="Y1599" s="154">
        <v>0.0134703632257767</v>
      </c>
      <c r="Z1599" s="154">
        <v>0.0163509794398575</v>
      </c>
      <c r="AA1599" s="154">
        <v>0.00882229379638706</v>
      </c>
      <c r="AB1599" s="155">
        <v>0.0155287157998521</v>
      </c>
      <c r="AC1599" s="156">
        <v>0.00752868564347048</v>
      </c>
      <c r="AD1599" s="157">
        <v>39992</v>
      </c>
      <c r="AE1599" s="158">
        <v>562</v>
      </c>
      <c r="AF1599" s="158">
        <v>0</v>
      </c>
      <c r="AG1599" s="158">
        <v>44984</v>
      </c>
      <c r="AH1599" s="158">
        <v>657</v>
      </c>
      <c r="AI1599" s="158">
        <v>0</v>
      </c>
      <c r="AJ1599" s="155">
        <v>0.0140528105621124</v>
      </c>
      <c r="AK1599" s="155">
        <v>0.014605192957496</v>
      </c>
      <c r="AL1599" s="156">
        <v>-0.000552382395383575</v>
      </c>
    </row>
    <row r="1600" spans="1:38">
      <c r="A1600" s="166" t="s">
        <v>1085</v>
      </c>
      <c r="B1600" s="167" t="s">
        <v>1848</v>
      </c>
      <c r="C1600" s="167" t="s">
        <v>1425</v>
      </c>
      <c r="D1600" s="150">
        <v>3747</v>
      </c>
      <c r="E1600" s="150">
        <v>25</v>
      </c>
      <c r="F1600" s="150">
        <v>22</v>
      </c>
      <c r="G1600" s="150">
        <v>0</v>
      </c>
      <c r="H1600" s="150">
        <v>0</v>
      </c>
      <c r="I1600" s="151">
        <v>4286</v>
      </c>
      <c r="J1600" s="151">
        <v>31</v>
      </c>
      <c r="K1600" s="151">
        <v>31</v>
      </c>
      <c r="L1600" s="151">
        <v>0</v>
      </c>
      <c r="M1600" s="151">
        <v>0</v>
      </c>
      <c r="N1600" s="151">
        <v>2689</v>
      </c>
      <c r="O1600" s="151">
        <v>35</v>
      </c>
      <c r="P1600" s="151">
        <v>35</v>
      </c>
      <c r="Q1600" s="151">
        <v>2</v>
      </c>
      <c r="R1600" s="151">
        <v>0</v>
      </c>
      <c r="S1600" s="152">
        <v>0.015</v>
      </c>
      <c r="T1600" s="153">
        <v>92978</v>
      </c>
      <c r="U1600" s="153">
        <v>1209</v>
      </c>
      <c r="V1600" s="153">
        <v>1206</v>
      </c>
      <c r="W1600" s="153">
        <v>0</v>
      </c>
      <c r="X1600" s="151">
        <v>1100</v>
      </c>
      <c r="Y1600" s="154">
        <v>0.0130030759964723</v>
      </c>
      <c r="Z1600" s="154">
        <v>0.00667200427008273</v>
      </c>
      <c r="AA1600" s="154">
        <v>0.00723285114325712</v>
      </c>
      <c r="AB1600" s="155">
        <v>0.013015991074749</v>
      </c>
      <c r="AC1600" s="156">
        <v>-0.000560846873174384</v>
      </c>
      <c r="AD1600" s="157">
        <v>24650</v>
      </c>
      <c r="AE1600" s="158">
        <v>340</v>
      </c>
      <c r="AF1600" s="158">
        <v>0</v>
      </c>
      <c r="AG1600" s="158">
        <v>28038</v>
      </c>
      <c r="AH1600" s="158">
        <v>383</v>
      </c>
      <c r="AI1600" s="158">
        <v>0</v>
      </c>
      <c r="AJ1600" s="155">
        <v>0.0137931034482759</v>
      </c>
      <c r="AK1600" s="155">
        <v>0.0136600328126115</v>
      </c>
      <c r="AL1600" s="156">
        <v>0.000133070635664406</v>
      </c>
    </row>
    <row r="1601" spans="1:38">
      <c r="A1601" s="166" t="s">
        <v>1085</v>
      </c>
      <c r="B1601" s="167" t="s">
        <v>1848</v>
      </c>
      <c r="C1601" s="167" t="s">
        <v>1426</v>
      </c>
      <c r="D1601" s="150">
        <v>4064</v>
      </c>
      <c r="E1601" s="150">
        <v>43</v>
      </c>
      <c r="F1601" s="150">
        <v>35</v>
      </c>
      <c r="G1601" s="150">
        <v>0</v>
      </c>
      <c r="H1601" s="150">
        <v>0</v>
      </c>
      <c r="I1601" s="151">
        <v>4660</v>
      </c>
      <c r="J1601" s="151">
        <v>68</v>
      </c>
      <c r="K1601" s="151">
        <v>68</v>
      </c>
      <c r="L1601" s="151">
        <v>0</v>
      </c>
      <c r="M1601" s="151">
        <v>0</v>
      </c>
      <c r="N1601" s="151">
        <v>2511</v>
      </c>
      <c r="O1601" s="151">
        <v>80</v>
      </c>
      <c r="P1601" s="151">
        <v>80</v>
      </c>
      <c r="Q1601" s="151">
        <v>21</v>
      </c>
      <c r="R1601" s="151">
        <v>0</v>
      </c>
      <c r="S1601" s="152">
        <v>0.015</v>
      </c>
      <c r="T1601" s="153">
        <v>94681</v>
      </c>
      <c r="U1601" s="153">
        <v>1545</v>
      </c>
      <c r="V1601" s="153">
        <v>1537</v>
      </c>
      <c r="W1601" s="153">
        <v>0</v>
      </c>
      <c r="X1601" s="151">
        <v>1339</v>
      </c>
      <c r="Y1601" s="154">
        <v>0.0163179518594016</v>
      </c>
      <c r="Z1601" s="154">
        <v>0.0105807086614173</v>
      </c>
      <c r="AA1601" s="154">
        <v>0.0145922746781116</v>
      </c>
      <c r="AB1601" s="155">
        <v>0.0318598168060534</v>
      </c>
      <c r="AC1601" s="156">
        <v>-0.00401156601669427</v>
      </c>
      <c r="AD1601" s="157">
        <v>25833</v>
      </c>
      <c r="AE1601" s="158">
        <v>490</v>
      </c>
      <c r="AF1601" s="158">
        <v>0</v>
      </c>
      <c r="AG1601" s="158">
        <v>27560</v>
      </c>
      <c r="AH1601" s="158">
        <v>399</v>
      </c>
      <c r="AI1601" s="158">
        <v>0</v>
      </c>
      <c r="AJ1601" s="155">
        <v>0.0189679866836991</v>
      </c>
      <c r="AK1601" s="155">
        <v>0.014477503628447</v>
      </c>
      <c r="AL1601" s="156">
        <v>0.00449048305525212</v>
      </c>
    </row>
    <row r="1602" spans="1:38">
      <c r="A1602" s="166" t="s">
        <v>1085</v>
      </c>
      <c r="B1602" s="167" t="s">
        <v>1848</v>
      </c>
      <c r="C1602" s="167" t="s">
        <v>1427</v>
      </c>
      <c r="D1602" s="150">
        <v>5501</v>
      </c>
      <c r="E1602" s="150">
        <v>126</v>
      </c>
      <c r="F1602" s="150">
        <v>89</v>
      </c>
      <c r="G1602" s="150">
        <v>0</v>
      </c>
      <c r="H1602" s="150">
        <v>0</v>
      </c>
      <c r="I1602" s="151">
        <v>5268</v>
      </c>
      <c r="J1602" s="151">
        <v>123</v>
      </c>
      <c r="K1602" s="151">
        <v>122</v>
      </c>
      <c r="L1602" s="151">
        <v>9</v>
      </c>
      <c r="M1602" s="151">
        <v>0</v>
      </c>
      <c r="N1602" s="151">
        <v>2866</v>
      </c>
      <c r="O1602" s="151">
        <v>114</v>
      </c>
      <c r="P1602" s="151">
        <v>114</v>
      </c>
      <c r="Q1602" s="151">
        <v>42</v>
      </c>
      <c r="R1602" s="151">
        <v>0</v>
      </c>
      <c r="S1602" s="152">
        <v>0.015</v>
      </c>
      <c r="T1602" s="153">
        <v>125662</v>
      </c>
      <c r="U1602" s="153">
        <v>3107</v>
      </c>
      <c r="V1602" s="153">
        <v>3069</v>
      </c>
      <c r="W1602" s="153">
        <v>1</v>
      </c>
      <c r="X1602" s="151">
        <v>2741</v>
      </c>
      <c r="Y1602" s="154">
        <v>0.0247170982476803</v>
      </c>
      <c r="Z1602" s="154">
        <v>0.0229049263770224</v>
      </c>
      <c r="AA1602" s="154">
        <v>0.0233485193621868</v>
      </c>
      <c r="AB1602" s="155">
        <v>0.0397766922540126</v>
      </c>
      <c r="AC1602" s="156">
        <v>-0.000443592985164429</v>
      </c>
      <c r="AD1602" s="157">
        <v>34204</v>
      </c>
      <c r="AE1602" s="158">
        <v>958</v>
      </c>
      <c r="AF1602" s="158">
        <v>0</v>
      </c>
      <c r="AG1602" s="158">
        <v>38928</v>
      </c>
      <c r="AH1602" s="158">
        <v>904</v>
      </c>
      <c r="AI1602" s="158">
        <v>0</v>
      </c>
      <c r="AJ1602" s="155">
        <v>0.0280084200678283</v>
      </c>
      <c r="AK1602" s="155">
        <v>0.0232223592272914</v>
      </c>
      <c r="AL1602" s="156">
        <v>0.00478606084053692</v>
      </c>
    </row>
    <row r="1603" spans="1:38">
      <c r="A1603" s="166" t="s">
        <v>1085</v>
      </c>
      <c r="B1603" s="167" t="s">
        <v>1848</v>
      </c>
      <c r="C1603" s="167" t="s">
        <v>1428</v>
      </c>
      <c r="D1603" s="150">
        <v>4029</v>
      </c>
      <c r="E1603" s="150">
        <v>49</v>
      </c>
      <c r="F1603" s="150">
        <v>40</v>
      </c>
      <c r="G1603" s="150">
        <v>0</v>
      </c>
      <c r="H1603" s="150">
        <v>0</v>
      </c>
      <c r="I1603" s="151">
        <v>4581</v>
      </c>
      <c r="J1603" s="151">
        <v>31</v>
      </c>
      <c r="K1603" s="151">
        <v>31</v>
      </c>
      <c r="L1603" s="151">
        <v>0</v>
      </c>
      <c r="M1603" s="151">
        <v>0</v>
      </c>
      <c r="N1603" s="151">
        <v>2612</v>
      </c>
      <c r="O1603" s="151">
        <v>40</v>
      </c>
      <c r="P1603" s="151">
        <v>40</v>
      </c>
      <c r="Q1603" s="151">
        <v>26</v>
      </c>
      <c r="R1603" s="151">
        <v>0</v>
      </c>
      <c r="S1603" s="152">
        <v>0.015</v>
      </c>
      <c r="T1603" s="153">
        <v>105332</v>
      </c>
      <c r="U1603" s="153">
        <v>2753</v>
      </c>
      <c r="V1603" s="153">
        <v>2744</v>
      </c>
      <c r="W1603" s="153">
        <v>0</v>
      </c>
      <c r="X1603" s="151">
        <v>2644</v>
      </c>
      <c r="Y1603" s="154">
        <v>0.0261364067899594</v>
      </c>
      <c r="Z1603" s="154">
        <v>0.0121618267560189</v>
      </c>
      <c r="AA1603" s="154">
        <v>0.00676708142327003</v>
      </c>
      <c r="AB1603" s="155">
        <v>0.0153139356814701</v>
      </c>
      <c r="AC1603" s="156">
        <v>0.00539474533274883</v>
      </c>
      <c r="AD1603" s="157">
        <v>26226</v>
      </c>
      <c r="AE1603" s="158">
        <v>268</v>
      </c>
      <c r="AF1603" s="158">
        <v>0</v>
      </c>
      <c r="AG1603" s="158">
        <v>30403</v>
      </c>
      <c r="AH1603" s="158">
        <v>470</v>
      </c>
      <c r="AI1603" s="158">
        <v>0</v>
      </c>
      <c r="AJ1603" s="155">
        <v>0.0102188667734309</v>
      </c>
      <c r="AK1603" s="155">
        <v>0.0154590007565043</v>
      </c>
      <c r="AL1603" s="156">
        <v>-0.00524013398307335</v>
      </c>
    </row>
    <row r="1604" spans="1:38">
      <c r="A1604" s="166" t="s">
        <v>1085</v>
      </c>
      <c r="B1604" s="167" t="s">
        <v>1848</v>
      </c>
      <c r="C1604" s="167" t="s">
        <v>1429</v>
      </c>
      <c r="D1604" s="150">
        <v>7759</v>
      </c>
      <c r="E1604" s="150">
        <v>178</v>
      </c>
      <c r="F1604" s="150">
        <v>123</v>
      </c>
      <c r="G1604" s="150">
        <v>0</v>
      </c>
      <c r="H1604" s="150">
        <v>0</v>
      </c>
      <c r="I1604" s="151">
        <v>9038</v>
      </c>
      <c r="J1604" s="151">
        <v>170</v>
      </c>
      <c r="K1604" s="151">
        <v>170</v>
      </c>
      <c r="L1604" s="151">
        <v>5</v>
      </c>
      <c r="M1604" s="151">
        <v>0</v>
      </c>
      <c r="N1604" s="151">
        <v>5005</v>
      </c>
      <c r="O1604" s="151">
        <v>107</v>
      </c>
      <c r="P1604" s="151">
        <v>107</v>
      </c>
      <c r="Q1604" s="151">
        <v>33</v>
      </c>
      <c r="R1604" s="151">
        <v>0</v>
      </c>
      <c r="S1604" s="152">
        <v>0.015</v>
      </c>
      <c r="T1604" s="153">
        <v>182800</v>
      </c>
      <c r="U1604" s="153">
        <v>3993</v>
      </c>
      <c r="V1604" s="153">
        <v>3938</v>
      </c>
      <c r="W1604" s="153">
        <v>2</v>
      </c>
      <c r="X1604" s="151">
        <v>3519</v>
      </c>
      <c r="Y1604" s="154">
        <v>0.0218326039387309</v>
      </c>
      <c r="Z1604" s="154">
        <v>0.0229411006573012</v>
      </c>
      <c r="AA1604" s="154">
        <v>0.0188094711219296</v>
      </c>
      <c r="AB1604" s="155">
        <v>0.0213786213786214</v>
      </c>
      <c r="AC1604" s="156">
        <v>0.00413162953537157</v>
      </c>
      <c r="AD1604" s="157">
        <v>49447</v>
      </c>
      <c r="AE1604" s="158">
        <v>1091</v>
      </c>
      <c r="AF1604" s="158">
        <v>0</v>
      </c>
      <c r="AG1604" s="158">
        <v>54644</v>
      </c>
      <c r="AH1604" s="158">
        <v>1175</v>
      </c>
      <c r="AI1604" s="158">
        <v>1</v>
      </c>
      <c r="AJ1604" s="155">
        <v>0.022064028151354</v>
      </c>
      <c r="AK1604" s="155">
        <v>0.021484517970866</v>
      </c>
      <c r="AL1604" s="156">
        <v>0.000579510180488005</v>
      </c>
    </row>
    <row r="1605" spans="1:38">
      <c r="A1605" s="166" t="s">
        <v>1085</v>
      </c>
      <c r="B1605" s="167" t="s">
        <v>1848</v>
      </c>
      <c r="C1605" s="167" t="s">
        <v>1430</v>
      </c>
      <c r="D1605" s="150">
        <v>1551</v>
      </c>
      <c r="E1605" s="150">
        <v>42</v>
      </c>
      <c r="F1605" s="150">
        <v>26</v>
      </c>
      <c r="G1605" s="150">
        <v>0</v>
      </c>
      <c r="H1605" s="150">
        <v>0</v>
      </c>
      <c r="I1605" s="151">
        <v>1475</v>
      </c>
      <c r="J1605" s="151">
        <v>36</v>
      </c>
      <c r="K1605" s="151">
        <v>36</v>
      </c>
      <c r="L1605" s="151">
        <v>0</v>
      </c>
      <c r="M1605" s="151">
        <v>0</v>
      </c>
      <c r="N1605" s="151">
        <v>931</v>
      </c>
      <c r="O1605" s="151">
        <v>49</v>
      </c>
      <c r="P1605" s="151">
        <v>49</v>
      </c>
      <c r="Q1605" s="151">
        <v>2</v>
      </c>
      <c r="R1605" s="151">
        <v>0</v>
      </c>
      <c r="S1605" s="152">
        <v>0.015</v>
      </c>
      <c r="T1605" s="153">
        <v>34348</v>
      </c>
      <c r="U1605" s="153">
        <v>894</v>
      </c>
      <c r="V1605" s="153">
        <v>878</v>
      </c>
      <c r="W1605" s="153">
        <v>1</v>
      </c>
      <c r="X1605" s="151">
        <v>757</v>
      </c>
      <c r="Y1605" s="154">
        <v>0.0259986025387213</v>
      </c>
      <c r="Z1605" s="154">
        <v>0.0270793036750484</v>
      </c>
      <c r="AA1605" s="154">
        <v>0.0244067796610169</v>
      </c>
      <c r="AB1605" s="155">
        <v>0.0526315789473684</v>
      </c>
      <c r="AC1605" s="156">
        <v>0.00267252401403141</v>
      </c>
      <c r="AD1605" s="157">
        <v>9438</v>
      </c>
      <c r="AE1605" s="158">
        <v>256</v>
      </c>
      <c r="AF1605" s="158">
        <v>0</v>
      </c>
      <c r="AG1605" s="158">
        <v>10513</v>
      </c>
      <c r="AH1605" s="158">
        <v>247</v>
      </c>
      <c r="AI1605" s="158">
        <v>1</v>
      </c>
      <c r="AJ1605" s="155">
        <v>0.0271243907607544</v>
      </c>
      <c r="AK1605" s="155">
        <v>0.0233996004946257</v>
      </c>
      <c r="AL1605" s="156">
        <v>0.0037247902661287</v>
      </c>
    </row>
    <row r="1606" spans="1:38">
      <c r="A1606" s="166" t="s">
        <v>1085</v>
      </c>
      <c r="B1606" s="167" t="s">
        <v>1848</v>
      </c>
      <c r="C1606" s="167" t="s">
        <v>1431</v>
      </c>
      <c r="D1606" s="150">
        <v>3914</v>
      </c>
      <c r="E1606" s="150">
        <v>61</v>
      </c>
      <c r="F1606" s="150">
        <v>36</v>
      </c>
      <c r="G1606" s="150">
        <v>0</v>
      </c>
      <c r="H1606" s="150">
        <v>0</v>
      </c>
      <c r="I1606" s="151">
        <v>4452</v>
      </c>
      <c r="J1606" s="151">
        <v>66</v>
      </c>
      <c r="K1606" s="151">
        <v>66</v>
      </c>
      <c r="L1606" s="151">
        <v>5</v>
      </c>
      <c r="M1606" s="151">
        <v>0</v>
      </c>
      <c r="N1606" s="151">
        <v>2566</v>
      </c>
      <c r="O1606" s="151">
        <v>49</v>
      </c>
      <c r="P1606" s="151">
        <v>49</v>
      </c>
      <c r="Q1606" s="151">
        <v>29</v>
      </c>
      <c r="R1606" s="151">
        <v>0</v>
      </c>
      <c r="S1606" s="152">
        <v>0.015</v>
      </c>
      <c r="T1606" s="153">
        <v>94079</v>
      </c>
      <c r="U1606" s="153">
        <v>1642</v>
      </c>
      <c r="V1606" s="153">
        <v>1617</v>
      </c>
      <c r="W1606" s="153">
        <v>0</v>
      </c>
      <c r="X1606" s="151">
        <v>1476</v>
      </c>
      <c r="Y1606" s="154">
        <v>0.0174534168092773</v>
      </c>
      <c r="Z1606" s="154">
        <v>0.0155850792028615</v>
      </c>
      <c r="AA1606" s="154">
        <v>0.0148247978436658</v>
      </c>
      <c r="AB1606" s="155">
        <v>0.0190958690568979</v>
      </c>
      <c r="AC1606" s="156">
        <v>0.000760281359195755</v>
      </c>
      <c r="AD1606" s="157">
        <v>25556</v>
      </c>
      <c r="AE1606" s="158">
        <v>477</v>
      </c>
      <c r="AF1606" s="158">
        <v>0</v>
      </c>
      <c r="AG1606" s="158">
        <v>28161</v>
      </c>
      <c r="AH1606" s="158">
        <v>470</v>
      </c>
      <c r="AI1606" s="158">
        <v>0</v>
      </c>
      <c r="AJ1606" s="155">
        <v>0.0186648927844733</v>
      </c>
      <c r="AK1606" s="155">
        <v>0.0166897482333724</v>
      </c>
      <c r="AL1606" s="156">
        <v>0.00197514455110092</v>
      </c>
    </row>
    <row r="1607" spans="1:38">
      <c r="A1607" s="166" t="s">
        <v>1085</v>
      </c>
      <c r="B1607" s="167" t="s">
        <v>1848</v>
      </c>
      <c r="C1607" s="167" t="s">
        <v>1432</v>
      </c>
      <c r="D1607" s="150">
        <v>4275</v>
      </c>
      <c r="E1607" s="150">
        <v>65</v>
      </c>
      <c r="F1607" s="150">
        <v>54</v>
      </c>
      <c r="G1607" s="150">
        <v>0</v>
      </c>
      <c r="H1607" s="150">
        <v>0</v>
      </c>
      <c r="I1607" s="151">
        <v>4882</v>
      </c>
      <c r="J1607" s="151">
        <v>105</v>
      </c>
      <c r="K1607" s="151">
        <v>105</v>
      </c>
      <c r="L1607" s="151">
        <v>4</v>
      </c>
      <c r="M1607" s="151">
        <v>0</v>
      </c>
      <c r="N1607" s="151">
        <v>2834</v>
      </c>
      <c r="O1607" s="151">
        <v>116</v>
      </c>
      <c r="P1607" s="151">
        <v>116</v>
      </c>
      <c r="Q1607" s="151">
        <v>65</v>
      </c>
      <c r="R1607" s="151">
        <v>0</v>
      </c>
      <c r="S1607" s="152">
        <v>0.015</v>
      </c>
      <c r="T1607" s="153">
        <v>101470</v>
      </c>
      <c r="U1607" s="153">
        <v>2498</v>
      </c>
      <c r="V1607" s="153">
        <v>2487</v>
      </c>
      <c r="W1607" s="153">
        <v>0</v>
      </c>
      <c r="X1607" s="151">
        <v>2250</v>
      </c>
      <c r="Y1607" s="154">
        <v>0.0246181137281955</v>
      </c>
      <c r="Z1607" s="154">
        <v>0.0152046783625731</v>
      </c>
      <c r="AA1607" s="154">
        <v>0.0215075788611225</v>
      </c>
      <c r="AB1607" s="155">
        <v>0.0409315455187015</v>
      </c>
      <c r="AC1607" s="156">
        <v>-0.00630290049854939</v>
      </c>
      <c r="AD1607" s="157">
        <v>27895</v>
      </c>
      <c r="AE1607" s="158">
        <v>797</v>
      </c>
      <c r="AF1607" s="158">
        <v>0</v>
      </c>
      <c r="AG1607" s="158">
        <v>30156</v>
      </c>
      <c r="AH1607" s="158">
        <v>725</v>
      </c>
      <c r="AI1607" s="158">
        <v>0</v>
      </c>
      <c r="AJ1607" s="155">
        <v>0.0285714285714286</v>
      </c>
      <c r="AK1607" s="155">
        <v>0.0240416500862183</v>
      </c>
      <c r="AL1607" s="156">
        <v>0.00452977848521024</v>
      </c>
    </row>
    <row r="1608" spans="1:38">
      <c r="A1608" s="166" t="s">
        <v>1085</v>
      </c>
      <c r="B1608" s="167" t="s">
        <v>1849</v>
      </c>
      <c r="C1608" s="167" t="s">
        <v>1433</v>
      </c>
      <c r="D1608" s="150">
        <v>4613</v>
      </c>
      <c r="E1608" s="150">
        <v>65</v>
      </c>
      <c r="F1608" s="150">
        <v>39</v>
      </c>
      <c r="G1608" s="150">
        <v>0</v>
      </c>
      <c r="H1608" s="150">
        <v>0</v>
      </c>
      <c r="I1608" s="151">
        <v>5310</v>
      </c>
      <c r="J1608" s="151">
        <v>66</v>
      </c>
      <c r="K1608" s="151">
        <v>66</v>
      </c>
      <c r="L1608" s="151">
        <v>10</v>
      </c>
      <c r="M1608" s="151">
        <v>0</v>
      </c>
      <c r="N1608" s="151">
        <v>3426</v>
      </c>
      <c r="O1608" s="151">
        <v>53</v>
      </c>
      <c r="P1608" s="151">
        <v>53</v>
      </c>
      <c r="Q1608" s="151">
        <v>28</v>
      </c>
      <c r="R1608" s="151">
        <v>0</v>
      </c>
      <c r="S1608" s="152">
        <v>0.015</v>
      </c>
      <c r="T1608" s="153">
        <v>113867</v>
      </c>
      <c r="U1608" s="153">
        <v>1593</v>
      </c>
      <c r="V1608" s="153">
        <v>1567</v>
      </c>
      <c r="W1608" s="153">
        <v>0</v>
      </c>
      <c r="X1608" s="151">
        <v>1426</v>
      </c>
      <c r="Y1608" s="154">
        <v>0.0139900058840577</v>
      </c>
      <c r="Z1608" s="154">
        <v>0.0140906134836332</v>
      </c>
      <c r="AA1608" s="154">
        <v>0.0124293785310734</v>
      </c>
      <c r="AB1608" s="155">
        <v>0.0154699357851722</v>
      </c>
      <c r="AC1608" s="156">
        <v>0.00166123495255976</v>
      </c>
      <c r="AD1608" s="157">
        <v>30855</v>
      </c>
      <c r="AE1608" s="158">
        <v>404</v>
      </c>
      <c r="AF1608" s="158">
        <v>0</v>
      </c>
      <c r="AG1608" s="158">
        <v>34453</v>
      </c>
      <c r="AH1608" s="158">
        <v>548</v>
      </c>
      <c r="AI1608" s="158">
        <v>0</v>
      </c>
      <c r="AJ1608" s="155">
        <v>0.0130935018635553</v>
      </c>
      <c r="AK1608" s="155">
        <v>0.0159057266420921</v>
      </c>
      <c r="AL1608" s="156">
        <v>-0.00281222477853679</v>
      </c>
    </row>
    <row r="1609" spans="1:38">
      <c r="A1609" s="166" t="s">
        <v>1085</v>
      </c>
      <c r="B1609" s="167" t="s">
        <v>1849</v>
      </c>
      <c r="C1609" s="167" t="s">
        <v>1434</v>
      </c>
      <c r="D1609" s="150">
        <v>3227</v>
      </c>
      <c r="E1609" s="150">
        <v>41</v>
      </c>
      <c r="F1609" s="150">
        <v>34</v>
      </c>
      <c r="G1609" s="150">
        <v>4</v>
      </c>
      <c r="H1609" s="150">
        <v>0</v>
      </c>
      <c r="I1609" s="151">
        <v>3740</v>
      </c>
      <c r="J1609" s="151">
        <v>46</v>
      </c>
      <c r="K1609" s="151">
        <v>46</v>
      </c>
      <c r="L1609" s="151">
        <v>7</v>
      </c>
      <c r="M1609" s="151">
        <v>0</v>
      </c>
      <c r="N1609" s="151">
        <v>2438</v>
      </c>
      <c r="O1609" s="151">
        <v>41</v>
      </c>
      <c r="P1609" s="151">
        <v>41</v>
      </c>
      <c r="Q1609" s="151">
        <v>25</v>
      </c>
      <c r="R1609" s="151">
        <v>0</v>
      </c>
      <c r="S1609" s="152">
        <v>0.015</v>
      </c>
      <c r="T1609" s="153">
        <v>79156</v>
      </c>
      <c r="U1609" s="153">
        <v>1142</v>
      </c>
      <c r="V1609" s="153">
        <v>1135</v>
      </c>
      <c r="W1609" s="153">
        <v>0</v>
      </c>
      <c r="X1609" s="151">
        <v>1029</v>
      </c>
      <c r="Y1609" s="154">
        <v>0.0144272070342109</v>
      </c>
      <c r="Z1609" s="154">
        <v>0.0127052990393554</v>
      </c>
      <c r="AA1609" s="154">
        <v>0.0122994652406417</v>
      </c>
      <c r="AB1609" s="155">
        <v>0.0168170631665299</v>
      </c>
      <c r="AC1609" s="156">
        <v>0.000405833798713728</v>
      </c>
      <c r="AD1609" s="157">
        <v>21604</v>
      </c>
      <c r="AE1609" s="158">
        <v>276</v>
      </c>
      <c r="AF1609" s="158">
        <v>0</v>
      </c>
      <c r="AG1609" s="158">
        <v>24316</v>
      </c>
      <c r="AH1609" s="158">
        <v>356</v>
      </c>
      <c r="AI1609" s="158">
        <v>0</v>
      </c>
      <c r="AJ1609" s="155">
        <v>0.012775411960748</v>
      </c>
      <c r="AK1609" s="155">
        <v>0.0146405658825465</v>
      </c>
      <c r="AL1609" s="156">
        <v>-0.00186515392179846</v>
      </c>
    </row>
    <row r="1610" spans="1:38">
      <c r="A1610" s="166" t="s">
        <v>1085</v>
      </c>
      <c r="B1610" s="167" t="s">
        <v>1849</v>
      </c>
      <c r="C1610" s="167" t="s">
        <v>1435</v>
      </c>
      <c r="D1610" s="150">
        <v>0</v>
      </c>
      <c r="E1610" s="150">
        <v>0</v>
      </c>
      <c r="F1610" s="150">
        <v>0</v>
      </c>
      <c r="G1610" s="150">
        <v>0</v>
      </c>
      <c r="H1610" s="150">
        <v>0</v>
      </c>
      <c r="I1610" s="151">
        <v>0</v>
      </c>
      <c r="J1610" s="151">
        <v>0</v>
      </c>
      <c r="K1610" s="151">
        <v>0</v>
      </c>
      <c r="L1610" s="151">
        <v>0</v>
      </c>
      <c r="M1610" s="151">
        <v>0</v>
      </c>
      <c r="N1610" s="151">
        <v>0</v>
      </c>
      <c r="O1610" s="151">
        <v>0</v>
      </c>
      <c r="P1610" s="151">
        <v>0</v>
      </c>
      <c r="Q1610" s="151">
        <v>0</v>
      </c>
      <c r="R1610" s="151">
        <v>0</v>
      </c>
      <c r="S1610" s="152">
        <v>0.015</v>
      </c>
      <c r="T1610" s="153">
        <v>2446</v>
      </c>
      <c r="U1610" s="153">
        <v>65</v>
      </c>
      <c r="V1610" s="153">
        <v>65</v>
      </c>
      <c r="W1610" s="153">
        <v>0</v>
      </c>
      <c r="X1610" s="151">
        <v>65</v>
      </c>
      <c r="Y1610" s="154">
        <v>0.026573998364677</v>
      </c>
      <c r="Z1610" s="154">
        <v>0</v>
      </c>
      <c r="AA1610" s="154">
        <v>0</v>
      </c>
      <c r="AB1610" s="155">
        <v>0</v>
      </c>
      <c r="AC1610" s="156">
        <v>0</v>
      </c>
      <c r="AD1610" s="157">
        <v>0</v>
      </c>
      <c r="AE1610" s="158">
        <v>0</v>
      </c>
      <c r="AF1610" s="158">
        <v>0</v>
      </c>
      <c r="AG1610" s="158">
        <v>0</v>
      </c>
      <c r="AH1610" s="158">
        <v>0</v>
      </c>
      <c r="AI1610" s="158">
        <v>0</v>
      </c>
      <c r="AJ1610" s="155">
        <v>0</v>
      </c>
      <c r="AK1610" s="155">
        <v>0</v>
      </c>
      <c r="AL1610" s="156">
        <v>0</v>
      </c>
    </row>
    <row r="1611" spans="1:38">
      <c r="A1611" s="166" t="s">
        <v>1085</v>
      </c>
      <c r="B1611" s="167" t="s">
        <v>1849</v>
      </c>
      <c r="C1611" s="167" t="s">
        <v>1436</v>
      </c>
      <c r="D1611" s="150">
        <v>2767</v>
      </c>
      <c r="E1611" s="150">
        <v>67</v>
      </c>
      <c r="F1611" s="150">
        <v>51</v>
      </c>
      <c r="G1611" s="150">
        <v>1</v>
      </c>
      <c r="H1611" s="150">
        <v>0</v>
      </c>
      <c r="I1611" s="151">
        <v>3113</v>
      </c>
      <c r="J1611" s="151">
        <v>55</v>
      </c>
      <c r="K1611" s="151">
        <v>55</v>
      </c>
      <c r="L1611" s="151">
        <v>19</v>
      </c>
      <c r="M1611" s="151">
        <v>0</v>
      </c>
      <c r="N1611" s="151">
        <v>2065</v>
      </c>
      <c r="O1611" s="151">
        <v>44</v>
      </c>
      <c r="P1611" s="151">
        <v>44</v>
      </c>
      <c r="Q1611" s="151">
        <v>35</v>
      </c>
      <c r="R1611" s="151">
        <v>0</v>
      </c>
      <c r="S1611" s="152">
        <v>0.015</v>
      </c>
      <c r="T1611" s="153">
        <v>68786</v>
      </c>
      <c r="U1611" s="153">
        <v>1281</v>
      </c>
      <c r="V1611" s="153">
        <v>1265</v>
      </c>
      <c r="W1611" s="153">
        <v>1</v>
      </c>
      <c r="X1611" s="151">
        <v>1146</v>
      </c>
      <c r="Y1611" s="154">
        <v>0.0186084377634984</v>
      </c>
      <c r="Z1611" s="154">
        <v>0.0242139501264908</v>
      </c>
      <c r="AA1611" s="154">
        <v>0.0176678445229682</v>
      </c>
      <c r="AB1611" s="155">
        <v>0.0213075060532688</v>
      </c>
      <c r="AC1611" s="156">
        <v>0.00654610560352259</v>
      </c>
      <c r="AD1611" s="157">
        <v>18289</v>
      </c>
      <c r="AE1611" s="158">
        <v>363</v>
      </c>
      <c r="AF1611" s="158">
        <v>0</v>
      </c>
      <c r="AG1611" s="158">
        <v>20608</v>
      </c>
      <c r="AH1611" s="158">
        <v>411</v>
      </c>
      <c r="AI1611" s="158">
        <v>1</v>
      </c>
      <c r="AJ1611" s="155">
        <v>0.0198479960632074</v>
      </c>
      <c r="AK1611" s="155">
        <v>0.0198951863354037</v>
      </c>
      <c r="AL1611" s="156">
        <v>-4.7190272196334e-5</v>
      </c>
    </row>
    <row r="1612" spans="1:38">
      <c r="A1612" s="166" t="s">
        <v>1085</v>
      </c>
      <c r="B1612" s="167" t="s">
        <v>1849</v>
      </c>
      <c r="C1612" s="167" t="s">
        <v>1437</v>
      </c>
      <c r="D1612" s="150">
        <v>8235</v>
      </c>
      <c r="E1612" s="150">
        <v>204</v>
      </c>
      <c r="F1612" s="150">
        <v>133</v>
      </c>
      <c r="G1612" s="150">
        <v>0</v>
      </c>
      <c r="H1612" s="150">
        <v>0</v>
      </c>
      <c r="I1612" s="151">
        <v>9844</v>
      </c>
      <c r="J1612" s="151">
        <v>176</v>
      </c>
      <c r="K1612" s="151">
        <v>176</v>
      </c>
      <c r="L1612" s="151">
        <v>4</v>
      </c>
      <c r="M1612" s="151">
        <v>0</v>
      </c>
      <c r="N1612" s="151">
        <v>6255</v>
      </c>
      <c r="O1612" s="151">
        <v>148</v>
      </c>
      <c r="P1612" s="151">
        <v>148</v>
      </c>
      <c r="Q1612" s="151">
        <v>68</v>
      </c>
      <c r="R1612" s="151">
        <v>0</v>
      </c>
      <c r="S1612" s="152">
        <v>0.015</v>
      </c>
      <c r="T1612" s="153">
        <v>206075</v>
      </c>
      <c r="U1612" s="153">
        <v>4517</v>
      </c>
      <c r="V1612" s="153">
        <v>4445</v>
      </c>
      <c r="W1612" s="153">
        <v>1</v>
      </c>
      <c r="X1612" s="151">
        <v>3990</v>
      </c>
      <c r="Y1612" s="154">
        <v>0.02191435157103</v>
      </c>
      <c r="Z1612" s="154">
        <v>0.0247723132969035</v>
      </c>
      <c r="AA1612" s="154">
        <v>0.0178789110117838</v>
      </c>
      <c r="AB1612" s="155">
        <v>0.0236610711430855</v>
      </c>
      <c r="AC1612" s="156">
        <v>0.00689340228511963</v>
      </c>
      <c r="AD1612" s="157">
        <v>54832</v>
      </c>
      <c r="AE1612" s="158">
        <v>1220</v>
      </c>
      <c r="AF1612" s="158">
        <v>0</v>
      </c>
      <c r="AG1612" s="158">
        <v>62227</v>
      </c>
      <c r="AH1612" s="158">
        <v>1336</v>
      </c>
      <c r="AI1612" s="158">
        <v>0</v>
      </c>
      <c r="AJ1612" s="155">
        <v>0.0222497811496936</v>
      </c>
      <c r="AK1612" s="155">
        <v>0.0214697799990358</v>
      </c>
      <c r="AL1612" s="156">
        <v>0.000780001150657818</v>
      </c>
    </row>
    <row r="1613" spans="1:38">
      <c r="A1613" s="166" t="s">
        <v>1085</v>
      </c>
      <c r="B1613" s="167" t="s">
        <v>1849</v>
      </c>
      <c r="C1613" s="167" t="s">
        <v>1438</v>
      </c>
      <c r="D1613" s="150">
        <v>2193</v>
      </c>
      <c r="E1613" s="150">
        <v>37</v>
      </c>
      <c r="F1613" s="150">
        <v>34</v>
      </c>
      <c r="G1613" s="150">
        <v>0</v>
      </c>
      <c r="H1613" s="150">
        <v>0</v>
      </c>
      <c r="I1613" s="151">
        <v>2433</v>
      </c>
      <c r="J1613" s="151">
        <v>37</v>
      </c>
      <c r="K1613" s="151">
        <v>37</v>
      </c>
      <c r="L1613" s="151">
        <v>0</v>
      </c>
      <c r="M1613" s="151">
        <v>0</v>
      </c>
      <c r="N1613" s="151">
        <v>1547</v>
      </c>
      <c r="O1613" s="151">
        <v>20</v>
      </c>
      <c r="P1613" s="151">
        <v>20</v>
      </c>
      <c r="Q1613" s="151">
        <v>9</v>
      </c>
      <c r="R1613" s="151">
        <v>0</v>
      </c>
      <c r="S1613" s="152">
        <v>0.015</v>
      </c>
      <c r="T1613" s="153">
        <v>52690</v>
      </c>
      <c r="U1613" s="153">
        <v>957</v>
      </c>
      <c r="V1613" s="153">
        <v>954</v>
      </c>
      <c r="W1613" s="153">
        <v>0</v>
      </c>
      <c r="X1613" s="151">
        <v>863</v>
      </c>
      <c r="Y1613" s="154">
        <v>0.0181628392484342</v>
      </c>
      <c r="Z1613" s="154">
        <v>0.0168718650250798</v>
      </c>
      <c r="AA1613" s="154">
        <v>0.0152075626798192</v>
      </c>
      <c r="AB1613" s="155">
        <v>0.0129282482223659</v>
      </c>
      <c r="AC1613" s="156">
        <v>0.00166430234526065</v>
      </c>
      <c r="AD1613" s="157">
        <v>14200</v>
      </c>
      <c r="AE1613" s="158">
        <v>267</v>
      </c>
      <c r="AF1613" s="158">
        <v>0</v>
      </c>
      <c r="AG1613" s="158">
        <v>16148</v>
      </c>
      <c r="AH1613" s="158">
        <v>291</v>
      </c>
      <c r="AI1613" s="158">
        <v>0</v>
      </c>
      <c r="AJ1613" s="155">
        <v>0.0188028169014085</v>
      </c>
      <c r="AK1613" s="155">
        <v>0.0180208075303443</v>
      </c>
      <c r="AL1613" s="156">
        <v>0.000782009371064138</v>
      </c>
    </row>
    <row r="1614" spans="1:38">
      <c r="A1614" s="166" t="s">
        <v>1085</v>
      </c>
      <c r="B1614" s="167" t="s">
        <v>1849</v>
      </c>
      <c r="C1614" s="167" t="s">
        <v>1439</v>
      </c>
      <c r="D1614" s="150">
        <v>5869</v>
      </c>
      <c r="E1614" s="150">
        <v>91</v>
      </c>
      <c r="F1614" s="150">
        <v>72</v>
      </c>
      <c r="G1614" s="150">
        <v>2</v>
      </c>
      <c r="H1614" s="150">
        <v>0</v>
      </c>
      <c r="I1614" s="151">
        <v>6988</v>
      </c>
      <c r="J1614" s="151">
        <v>81</v>
      </c>
      <c r="K1614" s="151">
        <v>79</v>
      </c>
      <c r="L1614" s="151">
        <v>16</v>
      </c>
      <c r="M1614" s="151">
        <v>0</v>
      </c>
      <c r="N1614" s="151">
        <v>4395</v>
      </c>
      <c r="O1614" s="151">
        <v>49</v>
      </c>
      <c r="P1614" s="151">
        <v>49</v>
      </c>
      <c r="Q1614" s="151">
        <v>31</v>
      </c>
      <c r="R1614" s="151">
        <v>0</v>
      </c>
      <c r="S1614" s="152">
        <v>0.015</v>
      </c>
      <c r="T1614" s="153">
        <v>148533</v>
      </c>
      <c r="U1614" s="153">
        <v>2299</v>
      </c>
      <c r="V1614" s="153">
        <v>2278</v>
      </c>
      <c r="W1614" s="153">
        <v>1</v>
      </c>
      <c r="X1614" s="151">
        <v>2106</v>
      </c>
      <c r="Y1614" s="154">
        <v>0.0154713094059906</v>
      </c>
      <c r="Z1614" s="154">
        <v>0.0155051967967286</v>
      </c>
      <c r="AA1614" s="154">
        <v>0.0115912993703492</v>
      </c>
      <c r="AB1614" s="155">
        <v>0.0111490329920364</v>
      </c>
      <c r="AC1614" s="156">
        <v>0.0039138974263794</v>
      </c>
      <c r="AD1614" s="157">
        <v>39562</v>
      </c>
      <c r="AE1614" s="158">
        <v>575</v>
      </c>
      <c r="AF1614" s="158">
        <v>0</v>
      </c>
      <c r="AG1614" s="158">
        <v>44767</v>
      </c>
      <c r="AH1614" s="158">
        <v>671</v>
      </c>
      <c r="AI1614" s="158">
        <v>0</v>
      </c>
      <c r="AJ1614" s="155">
        <v>0.0145341489307922</v>
      </c>
      <c r="AK1614" s="155">
        <v>0.0149887193691782</v>
      </c>
      <c r="AL1614" s="156">
        <v>-0.000454570438386015</v>
      </c>
    </row>
    <row r="1615" spans="1:38">
      <c r="A1615" s="166" t="s">
        <v>1085</v>
      </c>
      <c r="B1615" s="167" t="s">
        <v>1849</v>
      </c>
      <c r="C1615" s="167" t="s">
        <v>1440</v>
      </c>
      <c r="D1615" s="150">
        <v>11124</v>
      </c>
      <c r="E1615" s="150">
        <v>225</v>
      </c>
      <c r="F1615" s="150">
        <v>171</v>
      </c>
      <c r="G1615" s="150">
        <v>0</v>
      </c>
      <c r="H1615" s="150">
        <v>0</v>
      </c>
      <c r="I1615" s="151">
        <v>13105</v>
      </c>
      <c r="J1615" s="151">
        <v>178</v>
      </c>
      <c r="K1615" s="151">
        <v>178</v>
      </c>
      <c r="L1615" s="151">
        <v>9</v>
      </c>
      <c r="M1615" s="151">
        <v>0</v>
      </c>
      <c r="N1615" s="151">
        <v>8571</v>
      </c>
      <c r="O1615" s="151">
        <v>194</v>
      </c>
      <c r="P1615" s="151">
        <v>194</v>
      </c>
      <c r="Q1615" s="151">
        <v>67</v>
      </c>
      <c r="R1615" s="151">
        <v>0</v>
      </c>
      <c r="S1615" s="152">
        <v>0.015</v>
      </c>
      <c r="T1615" s="153">
        <v>277307</v>
      </c>
      <c r="U1615" s="153">
        <v>5701</v>
      </c>
      <c r="V1615" s="153">
        <v>5646</v>
      </c>
      <c r="W1615" s="153">
        <v>2</v>
      </c>
      <c r="X1615" s="151">
        <v>4958</v>
      </c>
      <c r="Y1615" s="154">
        <v>0.0205512302249853</v>
      </c>
      <c r="Z1615" s="154">
        <v>0.0202265372168285</v>
      </c>
      <c r="AA1615" s="154">
        <v>0.0135826020602823</v>
      </c>
      <c r="AB1615" s="155">
        <v>0.0226344650565862</v>
      </c>
      <c r="AC1615" s="156">
        <v>0.00664393515654614</v>
      </c>
      <c r="AD1615" s="157">
        <v>75200</v>
      </c>
      <c r="AE1615" s="158">
        <v>1607</v>
      </c>
      <c r="AF1615" s="158">
        <v>0</v>
      </c>
      <c r="AG1615" s="158">
        <v>84014</v>
      </c>
      <c r="AH1615" s="158">
        <v>1693</v>
      </c>
      <c r="AI1615" s="158">
        <v>2</v>
      </c>
      <c r="AJ1615" s="155">
        <v>0.0213696808510638</v>
      </c>
      <c r="AK1615" s="155">
        <v>0.0201275977813222</v>
      </c>
      <c r="AL1615" s="156">
        <v>0.00124208306974167</v>
      </c>
    </row>
    <row r="1616" spans="1:38">
      <c r="A1616" s="166" t="s">
        <v>1085</v>
      </c>
      <c r="B1616" s="167" t="s">
        <v>1850</v>
      </c>
      <c r="C1616" s="167" t="s">
        <v>1441</v>
      </c>
      <c r="D1616" s="150">
        <v>7475</v>
      </c>
      <c r="E1616" s="150">
        <v>162</v>
      </c>
      <c r="F1616" s="150">
        <v>117</v>
      </c>
      <c r="G1616" s="150">
        <v>11</v>
      </c>
      <c r="H1616" s="150">
        <v>0</v>
      </c>
      <c r="I1616" s="151">
        <v>8678</v>
      </c>
      <c r="J1616" s="151">
        <v>155</v>
      </c>
      <c r="K1616" s="151">
        <v>155</v>
      </c>
      <c r="L1616" s="151">
        <v>21</v>
      </c>
      <c r="M1616" s="151">
        <v>0</v>
      </c>
      <c r="N1616" s="151">
        <v>5690</v>
      </c>
      <c r="O1616" s="151">
        <v>157</v>
      </c>
      <c r="P1616" s="151">
        <v>157</v>
      </c>
      <c r="Q1616" s="151">
        <v>79</v>
      </c>
      <c r="R1616" s="151">
        <v>0</v>
      </c>
      <c r="S1616" s="152">
        <v>0.015</v>
      </c>
      <c r="T1616" s="153">
        <v>185208</v>
      </c>
      <c r="U1616" s="153">
        <v>4338</v>
      </c>
      <c r="V1616" s="153">
        <v>4288</v>
      </c>
      <c r="W1616" s="153">
        <v>7</v>
      </c>
      <c r="X1616" s="151">
        <v>3878</v>
      </c>
      <c r="Y1616" s="154">
        <v>0.0233845190272558</v>
      </c>
      <c r="Z1616" s="154">
        <v>0.0216722408026756</v>
      </c>
      <c r="AA1616" s="154">
        <v>0.0178612583544596</v>
      </c>
      <c r="AB1616" s="155">
        <v>0.0275922671353251</v>
      </c>
      <c r="AC1616" s="156">
        <v>0.00381098244821603</v>
      </c>
      <c r="AD1616" s="157">
        <v>49266</v>
      </c>
      <c r="AE1616" s="158">
        <v>1075</v>
      </c>
      <c r="AF1616" s="158">
        <v>0</v>
      </c>
      <c r="AG1616" s="158">
        <v>55229</v>
      </c>
      <c r="AH1616" s="158">
        <v>1320</v>
      </c>
      <c r="AI1616" s="158">
        <v>0</v>
      </c>
      <c r="AJ1616" s="155">
        <v>0.0218203223318313</v>
      </c>
      <c r="AK1616" s="155">
        <v>0.0239004870629561</v>
      </c>
      <c r="AL1616" s="156">
        <v>-0.00208016473112477</v>
      </c>
    </row>
    <row r="1617" spans="1:38">
      <c r="A1617" s="166" t="s">
        <v>1085</v>
      </c>
      <c r="B1617" s="167" t="s">
        <v>1850</v>
      </c>
      <c r="C1617" s="167" t="s">
        <v>1442</v>
      </c>
      <c r="D1617" s="150">
        <v>6703</v>
      </c>
      <c r="E1617" s="150">
        <v>146</v>
      </c>
      <c r="F1617" s="150">
        <v>115</v>
      </c>
      <c r="G1617" s="150">
        <v>1</v>
      </c>
      <c r="H1617" s="150">
        <v>0</v>
      </c>
      <c r="I1617" s="151">
        <v>7906</v>
      </c>
      <c r="J1617" s="151">
        <v>167</v>
      </c>
      <c r="K1617" s="151">
        <v>166</v>
      </c>
      <c r="L1617" s="151">
        <v>25</v>
      </c>
      <c r="M1617" s="151">
        <v>0</v>
      </c>
      <c r="N1617" s="151">
        <v>5181</v>
      </c>
      <c r="O1617" s="151">
        <v>151</v>
      </c>
      <c r="P1617" s="151">
        <v>151</v>
      </c>
      <c r="Q1617" s="151">
        <v>109</v>
      </c>
      <c r="R1617" s="151">
        <v>0</v>
      </c>
      <c r="S1617" s="152">
        <v>0.015</v>
      </c>
      <c r="T1617" s="153">
        <v>168425</v>
      </c>
      <c r="U1617" s="153">
        <v>3569</v>
      </c>
      <c r="V1617" s="153">
        <v>3537</v>
      </c>
      <c r="W1617" s="153">
        <v>0</v>
      </c>
      <c r="X1617" s="151">
        <v>3203</v>
      </c>
      <c r="Y1617" s="154">
        <v>0.0211904408490426</v>
      </c>
      <c r="Z1617" s="154">
        <v>0.0217812919588244</v>
      </c>
      <c r="AA1617" s="154">
        <v>0.0211231975714647</v>
      </c>
      <c r="AB1617" s="155">
        <v>0.0291449527118317</v>
      </c>
      <c r="AC1617" s="156">
        <v>0.000658094387359698</v>
      </c>
      <c r="AD1617" s="157">
        <v>45142</v>
      </c>
      <c r="AE1617" s="158">
        <v>982</v>
      </c>
      <c r="AF1617" s="158">
        <v>0</v>
      </c>
      <c r="AG1617" s="158">
        <v>50287</v>
      </c>
      <c r="AH1617" s="158">
        <v>1090</v>
      </c>
      <c r="AI1617" s="158">
        <v>0</v>
      </c>
      <c r="AJ1617" s="155">
        <v>0.0217535775995747</v>
      </c>
      <c r="AK1617" s="155">
        <v>0.0216755821584107</v>
      </c>
      <c r="AL1617" s="156">
        <v>7.79954411639534e-5</v>
      </c>
    </row>
    <row r="1618" spans="1:38">
      <c r="A1618" s="166" t="s">
        <v>1085</v>
      </c>
      <c r="B1618" s="167" t="s">
        <v>1850</v>
      </c>
      <c r="C1618" s="167" t="s">
        <v>1443</v>
      </c>
      <c r="D1618" s="150">
        <v>2149</v>
      </c>
      <c r="E1618" s="150">
        <v>53</v>
      </c>
      <c r="F1618" s="150">
        <v>39</v>
      </c>
      <c r="G1618" s="150">
        <v>1</v>
      </c>
      <c r="H1618" s="150">
        <v>0</v>
      </c>
      <c r="I1618" s="151">
        <v>2423</v>
      </c>
      <c r="J1618" s="151">
        <v>48</v>
      </c>
      <c r="K1618" s="151">
        <v>48</v>
      </c>
      <c r="L1618" s="151">
        <v>10</v>
      </c>
      <c r="M1618" s="151">
        <v>0</v>
      </c>
      <c r="N1618" s="151">
        <v>1585</v>
      </c>
      <c r="O1618" s="151">
        <v>40</v>
      </c>
      <c r="P1618" s="151">
        <v>40</v>
      </c>
      <c r="Q1618" s="151">
        <v>29</v>
      </c>
      <c r="R1618" s="151">
        <v>0</v>
      </c>
      <c r="S1618" s="152">
        <v>0.015</v>
      </c>
      <c r="T1618" s="153">
        <v>52720</v>
      </c>
      <c r="U1618" s="153">
        <v>1216</v>
      </c>
      <c r="V1618" s="153">
        <v>1201</v>
      </c>
      <c r="W1618" s="153">
        <v>0</v>
      </c>
      <c r="X1618" s="151">
        <v>1096</v>
      </c>
      <c r="Y1618" s="154">
        <v>0.0230652503793627</v>
      </c>
      <c r="Z1618" s="154">
        <v>0.024662633783155</v>
      </c>
      <c r="AA1618" s="154">
        <v>0.0198101527032604</v>
      </c>
      <c r="AB1618" s="155">
        <v>0.0252365930599369</v>
      </c>
      <c r="AC1618" s="156">
        <v>0.00485248107989454</v>
      </c>
      <c r="AD1618" s="157">
        <v>14333</v>
      </c>
      <c r="AE1618" s="158">
        <v>353</v>
      </c>
      <c r="AF1618" s="158">
        <v>0</v>
      </c>
      <c r="AG1618" s="158">
        <v>15768</v>
      </c>
      <c r="AH1618" s="158">
        <v>355</v>
      </c>
      <c r="AI1618" s="158">
        <v>0</v>
      </c>
      <c r="AJ1618" s="155">
        <v>0.0246284797320868</v>
      </c>
      <c r="AK1618" s="155">
        <v>0.0225139523084729</v>
      </c>
      <c r="AL1618" s="156">
        <v>0.00211452742361394</v>
      </c>
    </row>
    <row r="1619" spans="1:38">
      <c r="A1619" s="166" t="s">
        <v>1085</v>
      </c>
      <c r="B1619" s="167" t="s">
        <v>1850</v>
      </c>
      <c r="C1619" s="167" t="s">
        <v>1444</v>
      </c>
      <c r="D1619" s="150">
        <v>2373</v>
      </c>
      <c r="E1619" s="150">
        <v>40</v>
      </c>
      <c r="F1619" s="150">
        <v>30</v>
      </c>
      <c r="G1619" s="150">
        <v>0</v>
      </c>
      <c r="H1619" s="150">
        <v>0</v>
      </c>
      <c r="I1619" s="151">
        <v>2762</v>
      </c>
      <c r="J1619" s="151">
        <v>32</v>
      </c>
      <c r="K1619" s="151">
        <v>32</v>
      </c>
      <c r="L1619" s="151">
        <v>5</v>
      </c>
      <c r="M1619" s="151">
        <v>0</v>
      </c>
      <c r="N1619" s="151">
        <v>1777</v>
      </c>
      <c r="O1619" s="151">
        <v>32</v>
      </c>
      <c r="P1619" s="151">
        <v>32</v>
      </c>
      <c r="Q1619" s="151">
        <v>25</v>
      </c>
      <c r="R1619" s="151">
        <v>0</v>
      </c>
      <c r="S1619" s="152">
        <v>0.015</v>
      </c>
      <c r="T1619" s="153">
        <v>60731</v>
      </c>
      <c r="U1619" s="153">
        <v>913</v>
      </c>
      <c r="V1619" s="153">
        <v>903</v>
      </c>
      <c r="W1619" s="153">
        <v>0</v>
      </c>
      <c r="X1619" s="151">
        <v>829</v>
      </c>
      <c r="Y1619" s="154">
        <v>0.0150335084223872</v>
      </c>
      <c r="Z1619" s="154">
        <v>0.0168563000421408</v>
      </c>
      <c r="AA1619" s="154">
        <v>0.0115858073859522</v>
      </c>
      <c r="AB1619" s="155">
        <v>0.0180078784468205</v>
      </c>
      <c r="AC1619" s="156">
        <v>0.00527049265618854</v>
      </c>
      <c r="AD1619" s="157">
        <v>15996</v>
      </c>
      <c r="AE1619" s="158">
        <v>247</v>
      </c>
      <c r="AF1619" s="158">
        <v>0</v>
      </c>
      <c r="AG1619" s="158">
        <v>17959</v>
      </c>
      <c r="AH1619" s="158">
        <v>277</v>
      </c>
      <c r="AI1619" s="158">
        <v>0</v>
      </c>
      <c r="AJ1619" s="155">
        <v>0.015441360340085</v>
      </c>
      <c r="AK1619" s="155">
        <v>0.0154240213820369</v>
      </c>
      <c r="AL1619" s="156">
        <v>1.73389580481603e-5</v>
      </c>
    </row>
    <row r="1620" spans="1:38">
      <c r="A1620" s="166" t="s">
        <v>1085</v>
      </c>
      <c r="B1620" s="167" t="s">
        <v>1850</v>
      </c>
      <c r="C1620" s="167" t="s">
        <v>1445</v>
      </c>
      <c r="D1620" s="150">
        <v>4386</v>
      </c>
      <c r="E1620" s="150">
        <v>73</v>
      </c>
      <c r="F1620" s="150">
        <v>47</v>
      </c>
      <c r="G1620" s="150">
        <v>5</v>
      </c>
      <c r="H1620" s="150">
        <v>0</v>
      </c>
      <c r="I1620" s="151">
        <v>5131</v>
      </c>
      <c r="J1620" s="151">
        <v>100</v>
      </c>
      <c r="K1620" s="151">
        <v>100</v>
      </c>
      <c r="L1620" s="151">
        <v>7</v>
      </c>
      <c r="M1620" s="151">
        <v>0</v>
      </c>
      <c r="N1620" s="151">
        <v>3684</v>
      </c>
      <c r="O1620" s="151">
        <v>76</v>
      </c>
      <c r="P1620" s="151">
        <v>76</v>
      </c>
      <c r="Q1620" s="151">
        <v>38</v>
      </c>
      <c r="R1620" s="151">
        <v>0</v>
      </c>
      <c r="S1620" s="152">
        <v>0.015</v>
      </c>
      <c r="T1620" s="153">
        <v>113057</v>
      </c>
      <c r="U1620" s="153">
        <v>2343</v>
      </c>
      <c r="V1620" s="153">
        <v>2317</v>
      </c>
      <c r="W1620" s="153">
        <v>0</v>
      </c>
      <c r="X1620" s="151">
        <v>2116</v>
      </c>
      <c r="Y1620" s="154">
        <v>0.0207240595451852</v>
      </c>
      <c r="Z1620" s="154">
        <v>0.0166438668490652</v>
      </c>
      <c r="AA1620" s="154">
        <v>0.0194893782888326</v>
      </c>
      <c r="AB1620" s="155">
        <v>0.0206297502714441</v>
      </c>
      <c r="AC1620" s="156">
        <v>-0.00284551143976738</v>
      </c>
      <c r="AD1620" s="157">
        <v>30049</v>
      </c>
      <c r="AE1620" s="158">
        <v>640</v>
      </c>
      <c r="AF1620" s="158">
        <v>0</v>
      </c>
      <c r="AG1620" s="158">
        <v>34057</v>
      </c>
      <c r="AH1620" s="158">
        <v>827</v>
      </c>
      <c r="AI1620" s="158">
        <v>0</v>
      </c>
      <c r="AJ1620" s="155">
        <v>0.0212985457086758</v>
      </c>
      <c r="AK1620" s="155">
        <v>0.0242828199782717</v>
      </c>
      <c r="AL1620" s="156">
        <v>-0.00298427426959589</v>
      </c>
    </row>
    <row r="1621" spans="1:38">
      <c r="A1621" s="166" t="s">
        <v>1085</v>
      </c>
      <c r="B1621" s="167" t="s">
        <v>1850</v>
      </c>
      <c r="C1621" s="167" t="s">
        <v>1446</v>
      </c>
      <c r="D1621" s="150">
        <v>0</v>
      </c>
      <c r="E1621" s="150">
        <v>0</v>
      </c>
      <c r="F1621" s="150">
        <v>0</v>
      </c>
      <c r="G1621" s="150">
        <v>0</v>
      </c>
      <c r="H1621" s="150">
        <v>0</v>
      </c>
      <c r="I1621" s="151">
        <v>0</v>
      </c>
      <c r="J1621" s="151">
        <v>0</v>
      </c>
      <c r="K1621" s="151">
        <v>0</v>
      </c>
      <c r="L1621" s="151">
        <v>0</v>
      </c>
      <c r="M1621" s="151">
        <v>0</v>
      </c>
      <c r="N1621" s="151">
        <v>0</v>
      </c>
      <c r="O1621" s="151">
        <v>0</v>
      </c>
      <c r="P1621" s="151">
        <v>0</v>
      </c>
      <c r="Q1621" s="151">
        <v>0</v>
      </c>
      <c r="R1621" s="151">
        <v>0</v>
      </c>
      <c r="S1621" s="152">
        <v>0.015</v>
      </c>
      <c r="T1621" s="153">
        <v>0</v>
      </c>
      <c r="U1621" s="153">
        <v>17</v>
      </c>
      <c r="V1621" s="153">
        <v>17</v>
      </c>
      <c r="W1621" s="153">
        <v>0</v>
      </c>
      <c r="X1621" s="151">
        <v>17</v>
      </c>
      <c r="Y1621" s="154">
        <v>0</v>
      </c>
      <c r="Z1621" s="154">
        <v>0</v>
      </c>
      <c r="AA1621" s="154">
        <v>0</v>
      </c>
      <c r="AB1621" s="155">
        <v>0</v>
      </c>
      <c r="AC1621" s="156">
        <v>0</v>
      </c>
      <c r="AD1621" s="157">
        <v>0</v>
      </c>
      <c r="AE1621" s="158">
        <v>2</v>
      </c>
      <c r="AF1621" s="158">
        <v>0</v>
      </c>
      <c r="AG1621" s="158">
        <v>0</v>
      </c>
      <c r="AH1621" s="158">
        <v>6</v>
      </c>
      <c r="AI1621" s="158">
        <v>0</v>
      </c>
      <c r="AJ1621" s="155">
        <v>0</v>
      </c>
      <c r="AK1621" s="155">
        <v>0</v>
      </c>
      <c r="AL1621" s="156">
        <v>0</v>
      </c>
    </row>
    <row r="1622" spans="1:38">
      <c r="A1622" s="166" t="s">
        <v>1085</v>
      </c>
      <c r="B1622" s="167" t="s">
        <v>1850</v>
      </c>
      <c r="C1622" s="167" t="s">
        <v>1447</v>
      </c>
      <c r="D1622" s="150">
        <v>7831</v>
      </c>
      <c r="E1622" s="150">
        <v>158</v>
      </c>
      <c r="F1622" s="150">
        <v>78</v>
      </c>
      <c r="G1622" s="150">
        <v>11</v>
      </c>
      <c r="H1622" s="150">
        <v>0</v>
      </c>
      <c r="I1622" s="151">
        <v>8321</v>
      </c>
      <c r="J1622" s="151">
        <v>133</v>
      </c>
      <c r="K1622" s="151">
        <v>133</v>
      </c>
      <c r="L1622" s="151">
        <v>23</v>
      </c>
      <c r="M1622" s="151">
        <v>0</v>
      </c>
      <c r="N1622" s="151">
        <v>6435</v>
      </c>
      <c r="O1622" s="151">
        <v>94</v>
      </c>
      <c r="P1622" s="151">
        <v>94</v>
      </c>
      <c r="Q1622" s="151">
        <v>51</v>
      </c>
      <c r="R1622" s="151">
        <v>0</v>
      </c>
      <c r="S1622" s="152">
        <v>0.015</v>
      </c>
      <c r="T1622" s="153">
        <v>188728</v>
      </c>
      <c r="U1622" s="153">
        <v>3286</v>
      </c>
      <c r="V1622" s="153">
        <v>3206</v>
      </c>
      <c r="W1622" s="153">
        <v>3</v>
      </c>
      <c r="X1622" s="151">
        <v>2921</v>
      </c>
      <c r="Y1622" s="154">
        <v>0.0173954050273409</v>
      </c>
      <c r="Z1622" s="154">
        <v>0.0201762227046354</v>
      </c>
      <c r="AA1622" s="154">
        <v>0.0159836558105997</v>
      </c>
      <c r="AB1622" s="155">
        <v>0.0146076146076146</v>
      </c>
      <c r="AC1622" s="156">
        <v>0.00419256689403574</v>
      </c>
      <c r="AD1622" s="157">
        <v>51751</v>
      </c>
      <c r="AE1622" s="158">
        <v>818</v>
      </c>
      <c r="AF1622" s="158">
        <v>1</v>
      </c>
      <c r="AG1622" s="158">
        <v>55571</v>
      </c>
      <c r="AH1622" s="158">
        <v>952</v>
      </c>
      <c r="AI1622" s="158">
        <v>0</v>
      </c>
      <c r="AJ1622" s="155">
        <v>0.0157871345481247</v>
      </c>
      <c r="AK1622" s="155">
        <v>0.0171312375159706</v>
      </c>
      <c r="AL1622" s="156">
        <v>-0.00134410296784588</v>
      </c>
    </row>
    <row r="1623" spans="1:38">
      <c r="A1623" s="166" t="s">
        <v>1085</v>
      </c>
      <c r="B1623" s="167" t="s">
        <v>1850</v>
      </c>
      <c r="C1623" s="167" t="s">
        <v>1448</v>
      </c>
      <c r="D1623" s="150">
        <v>5766</v>
      </c>
      <c r="E1623" s="150">
        <v>136</v>
      </c>
      <c r="F1623" s="150">
        <v>96</v>
      </c>
      <c r="G1623" s="150">
        <v>11</v>
      </c>
      <c r="H1623" s="150">
        <v>0</v>
      </c>
      <c r="I1623" s="151">
        <v>6845</v>
      </c>
      <c r="J1623" s="151">
        <v>189</v>
      </c>
      <c r="K1623" s="151">
        <v>187</v>
      </c>
      <c r="L1623" s="151">
        <v>34</v>
      </c>
      <c r="M1623" s="151">
        <v>0</v>
      </c>
      <c r="N1623" s="151">
        <v>4691</v>
      </c>
      <c r="O1623" s="151">
        <v>113</v>
      </c>
      <c r="P1623" s="151">
        <v>113</v>
      </c>
      <c r="Q1623" s="151">
        <v>60</v>
      </c>
      <c r="R1623" s="151">
        <v>0</v>
      </c>
      <c r="S1623" s="152">
        <v>0.015</v>
      </c>
      <c r="T1623" s="153">
        <v>146536</v>
      </c>
      <c r="U1623" s="153">
        <v>3423</v>
      </c>
      <c r="V1623" s="153">
        <v>3380</v>
      </c>
      <c r="W1623" s="153">
        <v>10</v>
      </c>
      <c r="X1623" s="151">
        <v>3040</v>
      </c>
      <c r="Y1623" s="154">
        <v>0.0232912048916307</v>
      </c>
      <c r="Z1623" s="154">
        <v>0.0235865417967395</v>
      </c>
      <c r="AA1623" s="154">
        <v>0.0276113951789627</v>
      </c>
      <c r="AB1623" s="155">
        <v>0.0240886804519292</v>
      </c>
      <c r="AC1623" s="156">
        <v>-0.00402485338222324</v>
      </c>
      <c r="AD1623" s="157">
        <v>39874</v>
      </c>
      <c r="AE1623" s="158">
        <v>967</v>
      </c>
      <c r="AF1623" s="158">
        <v>3</v>
      </c>
      <c r="AG1623" s="158">
        <v>43051</v>
      </c>
      <c r="AH1623" s="158">
        <v>958</v>
      </c>
      <c r="AI1623" s="158">
        <v>4</v>
      </c>
      <c r="AJ1623" s="155">
        <v>0.0241761548878969</v>
      </c>
      <c r="AK1623" s="155">
        <v>0.0221597640008362</v>
      </c>
      <c r="AL1623" s="156">
        <v>0.00201639088706066</v>
      </c>
    </row>
    <row r="1624" spans="1:38">
      <c r="A1624" s="166" t="s">
        <v>1085</v>
      </c>
      <c r="B1624" s="167" t="s">
        <v>1850</v>
      </c>
      <c r="C1624" s="167" t="s">
        <v>1449</v>
      </c>
      <c r="D1624" s="150">
        <v>5621</v>
      </c>
      <c r="E1624" s="150">
        <v>163</v>
      </c>
      <c r="F1624" s="150">
        <v>109</v>
      </c>
      <c r="G1624" s="150">
        <v>1</v>
      </c>
      <c r="H1624" s="150">
        <v>0</v>
      </c>
      <c r="I1624" s="151">
        <v>6791</v>
      </c>
      <c r="J1624" s="151">
        <v>158</v>
      </c>
      <c r="K1624" s="151">
        <v>158</v>
      </c>
      <c r="L1624" s="151">
        <v>48</v>
      </c>
      <c r="M1624" s="151">
        <v>0</v>
      </c>
      <c r="N1624" s="151">
        <v>4454</v>
      </c>
      <c r="O1624" s="151">
        <v>110</v>
      </c>
      <c r="P1624" s="151">
        <v>110</v>
      </c>
      <c r="Q1624" s="151">
        <v>69</v>
      </c>
      <c r="R1624" s="151">
        <v>0</v>
      </c>
      <c r="S1624" s="152">
        <v>0.015</v>
      </c>
      <c r="T1624" s="153">
        <v>148547</v>
      </c>
      <c r="U1624" s="153">
        <v>3445</v>
      </c>
      <c r="V1624" s="153">
        <v>3391</v>
      </c>
      <c r="W1624" s="153">
        <v>1</v>
      </c>
      <c r="X1624" s="151">
        <v>3086</v>
      </c>
      <c r="Y1624" s="154">
        <v>0.0231845813109656</v>
      </c>
      <c r="Z1624" s="154">
        <v>0.0289983988614126</v>
      </c>
      <c r="AA1624" s="154">
        <v>0.0232660874687086</v>
      </c>
      <c r="AB1624" s="155">
        <v>0.0246969016614279</v>
      </c>
      <c r="AC1624" s="156">
        <v>0.00573231139270398</v>
      </c>
      <c r="AD1624" s="157">
        <v>38962</v>
      </c>
      <c r="AE1624" s="158">
        <v>935</v>
      </c>
      <c r="AF1624" s="158">
        <v>0</v>
      </c>
      <c r="AG1624" s="158">
        <v>44574</v>
      </c>
      <c r="AH1624" s="158">
        <v>989</v>
      </c>
      <c r="AI1624" s="158">
        <v>0</v>
      </c>
      <c r="AJ1624" s="155">
        <v>0.0239977413890457</v>
      </c>
      <c r="AK1624" s="155">
        <v>0.02218782249742</v>
      </c>
      <c r="AL1624" s="156">
        <v>0.00180991889162571</v>
      </c>
    </row>
    <row r="1625" spans="1:38">
      <c r="A1625" s="166" t="s">
        <v>1085</v>
      </c>
      <c r="B1625" s="167" t="s">
        <v>1850</v>
      </c>
      <c r="C1625" s="167" t="s">
        <v>1450</v>
      </c>
      <c r="D1625" s="150">
        <v>5570</v>
      </c>
      <c r="E1625" s="150">
        <v>129</v>
      </c>
      <c r="F1625" s="150">
        <v>84</v>
      </c>
      <c r="G1625" s="150">
        <v>2</v>
      </c>
      <c r="H1625" s="150">
        <v>0</v>
      </c>
      <c r="I1625" s="151">
        <v>6481</v>
      </c>
      <c r="J1625" s="151">
        <v>103</v>
      </c>
      <c r="K1625" s="151">
        <v>103</v>
      </c>
      <c r="L1625" s="151">
        <v>24</v>
      </c>
      <c r="M1625" s="151">
        <v>0</v>
      </c>
      <c r="N1625" s="151">
        <v>4246</v>
      </c>
      <c r="O1625" s="151">
        <v>130</v>
      </c>
      <c r="P1625" s="151">
        <v>130</v>
      </c>
      <c r="Q1625" s="151">
        <v>74</v>
      </c>
      <c r="R1625" s="151">
        <v>0</v>
      </c>
      <c r="S1625" s="152">
        <v>0.015</v>
      </c>
      <c r="T1625" s="153">
        <v>140448</v>
      </c>
      <c r="U1625" s="153">
        <v>2843</v>
      </c>
      <c r="V1625" s="153">
        <v>2798</v>
      </c>
      <c r="W1625" s="153">
        <v>0</v>
      </c>
      <c r="X1625" s="151">
        <v>2536</v>
      </c>
      <c r="Y1625" s="154">
        <v>0.020242367281841</v>
      </c>
      <c r="Z1625" s="154">
        <v>0.0231597845601436</v>
      </c>
      <c r="AA1625" s="154">
        <v>0.0158926091652523</v>
      </c>
      <c r="AB1625" s="155">
        <v>0.0306170513424399</v>
      </c>
      <c r="AC1625" s="156">
        <v>0.00726717539489135</v>
      </c>
      <c r="AD1625" s="157">
        <v>37421</v>
      </c>
      <c r="AE1625" s="158">
        <v>733</v>
      </c>
      <c r="AF1625" s="158">
        <v>0</v>
      </c>
      <c r="AG1625" s="158">
        <v>41622</v>
      </c>
      <c r="AH1625" s="158">
        <v>833</v>
      </c>
      <c r="AI1625" s="158">
        <v>0</v>
      </c>
      <c r="AJ1625" s="155">
        <v>0.0195879319098902</v>
      </c>
      <c r="AK1625" s="155">
        <v>0.0200134544231416</v>
      </c>
      <c r="AL1625" s="156">
        <v>-0.000425522513251439</v>
      </c>
    </row>
    <row r="1626" spans="1:38">
      <c r="A1626" s="166" t="s">
        <v>1085</v>
      </c>
      <c r="B1626" s="167" t="s">
        <v>1850</v>
      </c>
      <c r="C1626" s="167" t="s">
        <v>1451</v>
      </c>
      <c r="D1626" s="150">
        <v>4740</v>
      </c>
      <c r="E1626" s="150">
        <v>104</v>
      </c>
      <c r="F1626" s="150">
        <v>66</v>
      </c>
      <c r="G1626" s="150">
        <v>0</v>
      </c>
      <c r="H1626" s="150">
        <v>0</v>
      </c>
      <c r="I1626" s="151">
        <v>6070</v>
      </c>
      <c r="J1626" s="151">
        <v>115</v>
      </c>
      <c r="K1626" s="151">
        <v>114</v>
      </c>
      <c r="L1626" s="151">
        <v>14</v>
      </c>
      <c r="M1626" s="151">
        <v>0</v>
      </c>
      <c r="N1626" s="151">
        <v>4049</v>
      </c>
      <c r="O1626" s="151">
        <v>88</v>
      </c>
      <c r="P1626" s="151">
        <v>88</v>
      </c>
      <c r="Q1626" s="151">
        <v>47</v>
      </c>
      <c r="R1626" s="151">
        <v>0</v>
      </c>
      <c r="S1626" s="152">
        <v>0.015</v>
      </c>
      <c r="T1626" s="153">
        <v>127292</v>
      </c>
      <c r="U1626" s="153">
        <v>2736</v>
      </c>
      <c r="V1626" s="153">
        <v>2694</v>
      </c>
      <c r="W1626" s="153">
        <v>0</v>
      </c>
      <c r="X1626" s="151">
        <v>2456</v>
      </c>
      <c r="Y1626" s="154">
        <v>0.0214938880683782</v>
      </c>
      <c r="Z1626" s="154">
        <v>0.0219409282700422</v>
      </c>
      <c r="AA1626" s="154">
        <v>0.0189456342668863</v>
      </c>
      <c r="AB1626" s="155">
        <v>0.0217337614225735</v>
      </c>
      <c r="AC1626" s="156">
        <v>0.00299529400315587</v>
      </c>
      <c r="AD1626" s="157">
        <v>33834</v>
      </c>
      <c r="AE1626" s="158">
        <v>762</v>
      </c>
      <c r="AF1626" s="158">
        <v>0</v>
      </c>
      <c r="AG1626" s="158">
        <v>37429</v>
      </c>
      <c r="AH1626" s="158">
        <v>804</v>
      </c>
      <c r="AI1626" s="158">
        <v>0</v>
      </c>
      <c r="AJ1626" s="155">
        <v>0.0225217237098776</v>
      </c>
      <c r="AK1626" s="155">
        <v>0.0214806700686633</v>
      </c>
      <c r="AL1626" s="156">
        <v>0.0010410536412143</v>
      </c>
    </row>
    <row r="1627" spans="1:38">
      <c r="A1627" s="166" t="s">
        <v>1085</v>
      </c>
      <c r="B1627" s="167" t="s">
        <v>33</v>
      </c>
      <c r="C1627" s="167" t="s">
        <v>1453</v>
      </c>
      <c r="D1627" s="150">
        <v>0</v>
      </c>
      <c r="E1627" s="150">
        <v>0</v>
      </c>
      <c r="F1627" s="150">
        <v>0</v>
      </c>
      <c r="G1627" s="150">
        <v>0</v>
      </c>
      <c r="H1627" s="150">
        <v>0</v>
      </c>
      <c r="I1627" s="151">
        <v>0</v>
      </c>
      <c r="J1627" s="151">
        <v>0</v>
      </c>
      <c r="K1627" s="151">
        <v>0</v>
      </c>
      <c r="L1627" s="151">
        <v>0</v>
      </c>
      <c r="M1627" s="151">
        <v>0</v>
      </c>
      <c r="N1627" s="151">
        <v>0</v>
      </c>
      <c r="O1627" s="151">
        <v>0</v>
      </c>
      <c r="P1627" s="151">
        <v>0</v>
      </c>
      <c r="Q1627" s="151">
        <v>0</v>
      </c>
      <c r="R1627" s="151">
        <v>0</v>
      </c>
      <c r="S1627" s="152">
        <v>0.015</v>
      </c>
      <c r="T1627" s="153">
        <v>0</v>
      </c>
      <c r="U1627" s="153">
        <v>0</v>
      </c>
      <c r="V1627" s="153">
        <v>0</v>
      </c>
      <c r="W1627" s="153">
        <v>0</v>
      </c>
      <c r="X1627" s="151">
        <v>0</v>
      </c>
      <c r="Y1627" s="154">
        <v>0</v>
      </c>
      <c r="Z1627" s="154">
        <v>0</v>
      </c>
      <c r="AA1627" s="154">
        <v>0</v>
      </c>
      <c r="AB1627" s="155">
        <v>0</v>
      </c>
      <c r="AC1627" s="156">
        <v>0</v>
      </c>
      <c r="AD1627" s="157">
        <v>0</v>
      </c>
      <c r="AE1627" s="158">
        <v>0</v>
      </c>
      <c r="AF1627" s="158">
        <v>0</v>
      </c>
      <c r="AG1627" s="158">
        <v>0</v>
      </c>
      <c r="AH1627" s="158">
        <v>0</v>
      </c>
      <c r="AI1627" s="158">
        <v>0</v>
      </c>
      <c r="AJ1627" s="155">
        <v>0</v>
      </c>
      <c r="AK1627" s="155">
        <v>0</v>
      </c>
      <c r="AL1627" s="156">
        <v>0</v>
      </c>
    </row>
    <row r="1628" spans="1:38">
      <c r="A1628" s="166" t="s">
        <v>1085</v>
      </c>
      <c r="B1628" s="167" t="s">
        <v>33</v>
      </c>
      <c r="C1628" s="167" t="s">
        <v>1454</v>
      </c>
      <c r="D1628" s="150">
        <v>0</v>
      </c>
      <c r="E1628" s="150">
        <v>0</v>
      </c>
      <c r="F1628" s="150">
        <v>0</v>
      </c>
      <c r="G1628" s="150">
        <v>0</v>
      </c>
      <c r="H1628" s="150">
        <v>0</v>
      </c>
      <c r="I1628" s="151">
        <v>0</v>
      </c>
      <c r="J1628" s="151">
        <v>0</v>
      </c>
      <c r="K1628" s="151">
        <v>0</v>
      </c>
      <c r="L1628" s="151">
        <v>0</v>
      </c>
      <c r="M1628" s="151">
        <v>0</v>
      </c>
      <c r="N1628" s="151">
        <v>0</v>
      </c>
      <c r="O1628" s="151">
        <v>0</v>
      </c>
      <c r="P1628" s="151">
        <v>0</v>
      </c>
      <c r="Q1628" s="151">
        <v>0</v>
      </c>
      <c r="R1628" s="151">
        <v>0</v>
      </c>
      <c r="S1628" s="152">
        <v>0.015</v>
      </c>
      <c r="T1628" s="153">
        <v>0</v>
      </c>
      <c r="U1628" s="153">
        <v>0</v>
      </c>
      <c r="V1628" s="153">
        <v>0</v>
      </c>
      <c r="W1628" s="153">
        <v>0</v>
      </c>
      <c r="X1628" s="151">
        <v>0</v>
      </c>
      <c r="Y1628" s="154">
        <v>0</v>
      </c>
      <c r="Z1628" s="154">
        <v>0</v>
      </c>
      <c r="AA1628" s="154">
        <v>0</v>
      </c>
      <c r="AB1628" s="155">
        <v>0</v>
      </c>
      <c r="AC1628" s="156">
        <v>0</v>
      </c>
      <c r="AD1628" s="157">
        <v>0</v>
      </c>
      <c r="AE1628" s="158">
        <v>0</v>
      </c>
      <c r="AF1628" s="158">
        <v>0</v>
      </c>
      <c r="AG1628" s="158">
        <v>0</v>
      </c>
      <c r="AH1628" s="158">
        <v>0</v>
      </c>
      <c r="AI1628" s="158">
        <v>0</v>
      </c>
      <c r="AJ1628" s="155">
        <v>0</v>
      </c>
      <c r="AK1628" s="155">
        <v>0</v>
      </c>
      <c r="AL1628" s="156">
        <v>0</v>
      </c>
    </row>
  </sheetData>
  <mergeCells count="38">
    <mergeCell ref="A1:AL1"/>
    <mergeCell ref="A2:F2"/>
    <mergeCell ref="G2:AL2"/>
    <mergeCell ref="Z3:AB3"/>
    <mergeCell ref="AJ3:AK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C3:AC4"/>
    <mergeCell ref="AD3:AD4"/>
    <mergeCell ref="AE3:AE4"/>
    <mergeCell ref="AF3:AF4"/>
    <mergeCell ref="AG3:AG4"/>
    <mergeCell ref="AH3:AH4"/>
    <mergeCell ref="AI3:AI4"/>
    <mergeCell ref="AL3:AL4"/>
  </mergeCells>
  <conditionalFormatting sqref="C34">
    <cfRule type="duplicateValues" dxfId="3" priority="5"/>
  </conditionalFormatting>
  <conditionalFormatting sqref="C35">
    <cfRule type="duplicateValues" dxfId="3" priority="4"/>
  </conditionalFormatting>
  <conditionalFormatting sqref="C38">
    <cfRule type="duplicateValues" dxfId="3" priority="8"/>
  </conditionalFormatting>
  <conditionalFormatting sqref="C39">
    <cfRule type="duplicateValues" dxfId="3" priority="7"/>
  </conditionalFormatting>
  <conditionalFormatting sqref="C7:C39">
    <cfRule type="expression" dxfId="4" priority="3">
      <formula>#REF!="TIDAK TERCAPAI"</formula>
    </cfRule>
    <cfRule type="duplicateValues" dxfId="0" priority="2"/>
    <cfRule type="duplicateValues" dxfId="0" priority="1"/>
  </conditionalFormatting>
  <conditionalFormatting sqref="C22:C33">
    <cfRule type="duplicateValues" dxfId="3" priority="6"/>
  </conditionalFormatting>
  <conditionalFormatting sqref="D7:D1628">
    <cfRule type="cellIs" dxfId="5" priority="18" operator="lessThan">
      <formula>100</formula>
    </cfRule>
  </conditionalFormatting>
  <conditionalFormatting sqref="E7:E1628">
    <cfRule type="cellIs" dxfId="5" priority="17" operator="lessThan">
      <formula>100</formula>
    </cfRule>
  </conditionalFormatting>
  <conditionalFormatting sqref="F7:F1628">
    <cfRule type="cellIs" dxfId="5" priority="16" operator="lessThan">
      <formula>100</formula>
    </cfRule>
  </conditionalFormatting>
  <conditionalFormatting sqref="G7:G1628">
    <cfRule type="cellIs" dxfId="5" priority="15" operator="lessThan">
      <formula>100</formula>
    </cfRule>
  </conditionalFormatting>
  <conditionalFormatting sqref="C1:C6;C40:C1048576">
    <cfRule type="duplicateValues" dxfId="0" priority="9"/>
  </conditionalFormatting>
  <conditionalFormatting sqref="H7:R1628">
    <cfRule type="cellIs" dxfId="5" priority="14" operator="lessThan">
      <formula>100</formula>
    </cfRule>
  </conditionalFormatting>
  <conditionalFormatting sqref="Y7:AB1628">
    <cfRule type="cellIs" dxfId="2" priority="13" operator="greaterThan">
      <formula>0.015</formula>
    </cfRule>
    <cfRule type="cellIs" dxfId="1" priority="12" operator="lessThan">
      <formula>0.015</formula>
    </cfRule>
  </conditionalFormatting>
  <conditionalFormatting sqref="AJ7:AK1628">
    <cfRule type="cellIs" dxfId="2" priority="11" operator="greaterThan">
      <formula>0.015</formula>
    </cfRule>
    <cfRule type="cellIs" dxfId="1" priority="10" operator="lessThan">
      <formula>0.015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S106"/>
  <sheetViews>
    <sheetView zoomScale="85" zoomScaleNormal="85" workbookViewId="0">
      <pane xSplit="3" ySplit="4" topLeftCell="D11" activePane="bottomRight" state="frozen"/>
      <selection/>
      <selection pane="topRight"/>
      <selection pane="bottomLeft"/>
      <selection pane="bottomRight" activeCell="E30" sqref="E30"/>
    </sheetView>
  </sheetViews>
  <sheetFormatPr defaultColWidth="9.81904761904762" defaultRowHeight="15"/>
  <cols>
    <col min="1" max="1" width="19.6380952380952" style="87" customWidth="1"/>
    <col min="2" max="2" width="37.0952380952381" style="87" customWidth="1"/>
    <col min="3" max="3" width="9.81904761904762" style="87" customWidth="1"/>
    <col min="4" max="19" width="12" style="87" customWidth="1"/>
    <col min="20" max="16384" width="9.81904761904762" style="87"/>
  </cols>
  <sheetData>
    <row r="1" ht="40" customHeight="1" spans="1:19">
      <c r="A1" s="88" t="str">
        <f>"网管-RM达成率 (日) "&amp;TEXT('[12]Display Absensi 630'!$T$3,"DD MMM YYYY")&amp;CHAR(10)&amp;"NM-Pencapaian RM Harian berdasarkan DP/CP yang di-handle"</f>
        <v>网管-RM达成率 (日) 23 Sep 2026
NM-Pencapaian RM Harian berdasarkan DP/CP yang di-handle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</row>
    <row r="2" ht="32" customHeight="1" spans="1:19">
      <c r="A2" s="89" t="s">
        <v>1887</v>
      </c>
      <c r="B2" s="89" t="s">
        <v>1858</v>
      </c>
      <c r="C2" s="89" t="s">
        <v>1888</v>
      </c>
      <c r="D2" s="89" t="s">
        <v>1889</v>
      </c>
      <c r="E2" s="90"/>
      <c r="F2" s="90"/>
      <c r="G2" s="90"/>
      <c r="H2" s="89" t="s">
        <v>1890</v>
      </c>
      <c r="I2" s="90"/>
      <c r="J2" s="90"/>
      <c r="K2" s="90"/>
      <c r="L2" s="89" t="s">
        <v>1891</v>
      </c>
      <c r="M2" s="90"/>
      <c r="N2" s="90"/>
      <c r="O2" s="90"/>
      <c r="P2" s="89" t="s">
        <v>1892</v>
      </c>
      <c r="Q2" s="90"/>
      <c r="R2" s="90"/>
      <c r="S2" s="90"/>
    </row>
    <row r="3" ht="48" customHeight="1" spans="1:19">
      <c r="A3" s="90"/>
      <c r="B3" s="90"/>
      <c r="C3" s="90"/>
      <c r="D3" s="107">
        <f>'ALL DP DATA'!K8</f>
        <v>46288</v>
      </c>
      <c r="E3" s="107">
        <f>D3-1</f>
        <v>46287</v>
      </c>
      <c r="F3" s="107">
        <f>D3-2</f>
        <v>46286</v>
      </c>
      <c r="G3" s="89" t="s">
        <v>1893</v>
      </c>
      <c r="H3" s="107">
        <f>D3</f>
        <v>46288</v>
      </c>
      <c r="I3" s="107">
        <f>E3</f>
        <v>46287</v>
      </c>
      <c r="J3" s="107">
        <f>F3</f>
        <v>46286</v>
      </c>
      <c r="K3" s="89" t="s">
        <v>1893</v>
      </c>
      <c r="L3" s="107">
        <f>D3</f>
        <v>46288</v>
      </c>
      <c r="M3" s="107">
        <f>E3</f>
        <v>46287</v>
      </c>
      <c r="N3" s="107">
        <f>F3</f>
        <v>46286</v>
      </c>
      <c r="O3" s="89" t="s">
        <v>1893</v>
      </c>
      <c r="P3" s="107">
        <f>D3</f>
        <v>46288</v>
      </c>
      <c r="Q3" s="107">
        <f>E3</f>
        <v>46287</v>
      </c>
      <c r="R3" s="107">
        <f>F3</f>
        <v>46286</v>
      </c>
      <c r="S3" s="89" t="s">
        <v>1893</v>
      </c>
    </row>
    <row r="4" spans="1:19">
      <c r="A4" s="91" t="s">
        <v>1894</v>
      </c>
      <c r="B4" s="91"/>
      <c r="C4" s="91"/>
      <c r="D4" s="93">
        <v>0.9</v>
      </c>
      <c r="E4" s="93">
        <v>0.9</v>
      </c>
      <c r="F4" s="93">
        <v>0.9</v>
      </c>
      <c r="G4" s="92"/>
      <c r="H4" s="93">
        <v>0.9</v>
      </c>
      <c r="I4" s="93">
        <v>0.9</v>
      </c>
      <c r="J4" s="93">
        <v>0.9</v>
      </c>
      <c r="K4" s="92"/>
      <c r="L4" s="93">
        <v>0.9</v>
      </c>
      <c r="M4" s="93">
        <v>0.9</v>
      </c>
      <c r="N4" s="93">
        <v>0.9</v>
      </c>
      <c r="O4" s="92"/>
      <c r="P4" s="93">
        <v>0.93</v>
      </c>
      <c r="Q4" s="93">
        <v>0.93</v>
      </c>
      <c r="R4" s="93">
        <v>0.93</v>
      </c>
      <c r="S4" s="92"/>
    </row>
    <row r="5" spans="1:19">
      <c r="A5" s="94" t="s">
        <v>1895</v>
      </c>
      <c r="B5" s="94" t="s">
        <v>1896</v>
      </c>
      <c r="C5" s="95">
        <v>1706</v>
      </c>
      <c r="D5" s="96">
        <v>0.944747622425199</v>
      </c>
      <c r="E5" s="96">
        <v>0.932659877533646</v>
      </c>
      <c r="F5" s="96">
        <v>0.936284867246491</v>
      </c>
      <c r="G5" s="104">
        <v>0.0120877448915532</v>
      </c>
      <c r="H5" s="96">
        <v>0.954369515794532</v>
      </c>
      <c r="I5" s="96">
        <v>0.958774502141059</v>
      </c>
      <c r="J5" s="96">
        <v>0.955479804809478</v>
      </c>
      <c r="K5" s="104">
        <v>-0.00440498634652675</v>
      </c>
      <c r="L5" s="96">
        <v>0.89121900257983</v>
      </c>
      <c r="M5" s="96">
        <v>0.90214915390499</v>
      </c>
      <c r="N5" s="96">
        <v>0.894035496296525</v>
      </c>
      <c r="O5" s="104">
        <v>-0.0109301513251592</v>
      </c>
      <c r="P5" s="96">
        <v>0.954745008507568</v>
      </c>
      <c r="Q5" s="96">
        <v>0.95253442319557</v>
      </c>
      <c r="R5" s="96">
        <v>0.958368709860801</v>
      </c>
      <c r="S5" s="104">
        <v>0.0022105853119978</v>
      </c>
    </row>
    <row r="6" spans="1:19">
      <c r="A6" s="97" t="s">
        <v>24</v>
      </c>
      <c r="B6" s="97" t="s">
        <v>1897</v>
      </c>
      <c r="C6" s="98">
        <v>110</v>
      </c>
      <c r="D6" s="99">
        <v>0.937417437252312</v>
      </c>
      <c r="E6" s="99">
        <v>0.921961907972358</v>
      </c>
      <c r="F6" s="99">
        <v>0.926211671612265</v>
      </c>
      <c r="G6" s="105">
        <v>0.0154555292799538</v>
      </c>
      <c r="H6" s="99">
        <v>0.953043486361604</v>
      </c>
      <c r="I6" s="99">
        <v>0.954635219770919</v>
      </c>
      <c r="J6" s="99">
        <v>0.93734375891787</v>
      </c>
      <c r="K6" s="105">
        <v>-0.00159173340931529</v>
      </c>
      <c r="L6" s="99">
        <v>0.84066412654643</v>
      </c>
      <c r="M6" s="99">
        <v>0.873293514212095</v>
      </c>
      <c r="N6" s="99">
        <v>0.852379049902022</v>
      </c>
      <c r="O6" s="105">
        <v>-0.0326293876656644</v>
      </c>
      <c r="P6" s="99">
        <v>0.950214423029526</v>
      </c>
      <c r="Q6" s="99">
        <v>0.958546309325921</v>
      </c>
      <c r="R6" s="99">
        <v>0.961488582347897</v>
      </c>
      <c r="S6" s="105">
        <v>-0.0083318862963947</v>
      </c>
    </row>
    <row r="7" spans="1:19">
      <c r="A7" s="100" t="s">
        <v>24</v>
      </c>
      <c r="B7" s="100" t="s">
        <v>1734</v>
      </c>
      <c r="C7" s="101">
        <v>11</v>
      </c>
      <c r="D7" s="102">
        <v>0.943396226415094</v>
      </c>
      <c r="E7" s="102">
        <v>0.937190082644628</v>
      </c>
      <c r="F7" s="102">
        <v>0.940959409594096</v>
      </c>
      <c r="G7" s="106">
        <v>0.00620614377046624</v>
      </c>
      <c r="H7" s="102">
        <v>0.947383648041352</v>
      </c>
      <c r="I7" s="102">
        <v>0.966652587117212</v>
      </c>
      <c r="J7" s="102">
        <v>0.924401156763246</v>
      </c>
      <c r="K7" s="106">
        <v>-0.0192689390758598</v>
      </c>
      <c r="L7" s="102">
        <v>0.862865739579918</v>
      </c>
      <c r="M7" s="102">
        <v>0.893262935586061</v>
      </c>
      <c r="N7" s="102">
        <v>0.881977410378131</v>
      </c>
      <c r="O7" s="106">
        <v>-0.0303971960061434</v>
      </c>
      <c r="P7" s="102">
        <v>0.959183673469388</v>
      </c>
      <c r="Q7" s="102">
        <v>0.971105787355134</v>
      </c>
      <c r="R7" s="102">
        <v>0.969373052959502</v>
      </c>
      <c r="S7" s="106">
        <v>-0.011922113885746</v>
      </c>
    </row>
    <row r="8" spans="1:19">
      <c r="A8" s="100" t="s">
        <v>24</v>
      </c>
      <c r="B8" s="100" t="s">
        <v>1738</v>
      </c>
      <c r="C8" s="101">
        <v>7</v>
      </c>
      <c r="D8" s="102">
        <v>0.930952380952381</v>
      </c>
      <c r="E8" s="102">
        <v>0.945754716981132</v>
      </c>
      <c r="F8" s="102">
        <v>0.948320413436692</v>
      </c>
      <c r="G8" s="106">
        <v>-0.0148023360287511</v>
      </c>
      <c r="H8" s="102">
        <v>0.990956578517793</v>
      </c>
      <c r="I8" s="102">
        <v>0.966881217086015</v>
      </c>
      <c r="J8" s="102">
        <v>0.962440258644926</v>
      </c>
      <c r="K8" s="106">
        <v>0.0240753614317778</v>
      </c>
      <c r="L8" s="102">
        <v>0.837740777015997</v>
      </c>
      <c r="M8" s="102">
        <v>0.87189389506534</v>
      </c>
      <c r="N8" s="102">
        <v>0.839415237559741</v>
      </c>
      <c r="O8" s="106">
        <v>-0.034153118049343</v>
      </c>
      <c r="P8" s="102">
        <v>0.938631690323611</v>
      </c>
      <c r="Q8" s="102">
        <v>0.946925741954335</v>
      </c>
      <c r="R8" s="102">
        <v>0.956281620515197</v>
      </c>
      <c r="S8" s="106">
        <v>-0.00829405163072383</v>
      </c>
    </row>
    <row r="9" spans="1:19">
      <c r="A9" s="100" t="s">
        <v>24</v>
      </c>
      <c r="B9" s="100" t="s">
        <v>1740</v>
      </c>
      <c r="C9" s="101">
        <v>11</v>
      </c>
      <c r="D9" s="102">
        <v>0.92379679144385</v>
      </c>
      <c r="E9" s="102">
        <v>0.91745602165088</v>
      </c>
      <c r="F9" s="102">
        <v>0.914965986394558</v>
      </c>
      <c r="G9" s="106">
        <v>0.00634076979297071</v>
      </c>
      <c r="H9" s="102">
        <v>0.929501673148232</v>
      </c>
      <c r="I9" s="102">
        <v>0.93701022464363</v>
      </c>
      <c r="J9" s="102">
        <v>0.884492247922587</v>
      </c>
      <c r="K9" s="106">
        <v>-0.00750855149539831</v>
      </c>
      <c r="L9" s="102">
        <v>0.77756172560369</v>
      </c>
      <c r="M9" s="102">
        <v>0.8215040923452</v>
      </c>
      <c r="N9" s="102">
        <v>0.741285657757473</v>
      </c>
      <c r="O9" s="106">
        <v>-0.04394236674151</v>
      </c>
      <c r="P9" s="102">
        <v>0.936620546388116</v>
      </c>
      <c r="Q9" s="102">
        <v>0.951185988596002</v>
      </c>
      <c r="R9" s="102">
        <v>0.951650215916101</v>
      </c>
      <c r="S9" s="106">
        <v>-0.0145654422078859</v>
      </c>
    </row>
    <row r="10" spans="1:19">
      <c r="A10" s="100" t="s">
        <v>24</v>
      </c>
      <c r="B10" s="100" t="s">
        <v>1745</v>
      </c>
      <c r="C10" s="101">
        <v>10</v>
      </c>
      <c r="D10" s="102">
        <v>0.954813359528487</v>
      </c>
      <c r="E10" s="102">
        <v>0.938492063492063</v>
      </c>
      <c r="F10" s="102">
        <v>0.937062937062937</v>
      </c>
      <c r="G10" s="106">
        <v>0.0163212960364237</v>
      </c>
      <c r="H10" s="102">
        <v>0.960123541523679</v>
      </c>
      <c r="I10" s="102">
        <v>0.949765990639626</v>
      </c>
      <c r="J10" s="102">
        <v>0.905958280511698</v>
      </c>
      <c r="K10" s="106">
        <v>0.0103575508840532</v>
      </c>
      <c r="L10" s="102">
        <v>0.866506520247083</v>
      </c>
      <c r="M10" s="102">
        <v>0.881552262090484</v>
      </c>
      <c r="N10" s="102">
        <v>0.851273481618071</v>
      </c>
      <c r="O10" s="106">
        <v>-0.0150457418434006</v>
      </c>
      <c r="P10" s="102">
        <v>0.952268076743856</v>
      </c>
      <c r="Q10" s="102">
        <v>0.961235931550981</v>
      </c>
      <c r="R10" s="102">
        <v>0.9622802734375</v>
      </c>
      <c r="S10" s="106">
        <v>-0.00896785480712481</v>
      </c>
    </row>
    <row r="11" spans="1:19">
      <c r="A11" s="100" t="s">
        <v>24</v>
      </c>
      <c r="B11" s="100" t="s">
        <v>1750</v>
      </c>
      <c r="C11" s="101">
        <v>14</v>
      </c>
      <c r="D11" s="102">
        <v>0.958174904942966</v>
      </c>
      <c r="E11" s="102">
        <v>0.946264744429882</v>
      </c>
      <c r="F11" s="102">
        <v>0.945652173913043</v>
      </c>
      <c r="G11" s="106">
        <v>0.0119101605130837</v>
      </c>
      <c r="H11" s="102">
        <v>0.983454905046467</v>
      </c>
      <c r="I11" s="102">
        <v>0.985302569997537</v>
      </c>
      <c r="J11" s="102">
        <v>0.982012072434608</v>
      </c>
      <c r="K11" s="106">
        <v>-0.00184766495107014</v>
      </c>
      <c r="L11" s="102">
        <v>0.856112965995364</v>
      </c>
      <c r="M11" s="102">
        <v>0.876317157949476</v>
      </c>
      <c r="N11" s="102">
        <v>0.861770623742455</v>
      </c>
      <c r="O11" s="106">
        <v>-0.0202041919541118</v>
      </c>
      <c r="P11" s="102">
        <v>0.948573390195276</v>
      </c>
      <c r="Q11" s="102">
        <v>0.954811052475205</v>
      </c>
      <c r="R11" s="102">
        <v>0.959811529933481</v>
      </c>
      <c r="S11" s="106">
        <v>-0.00623766227992961</v>
      </c>
    </row>
    <row r="12" spans="1:19">
      <c r="A12" s="100" t="s">
        <v>24</v>
      </c>
      <c r="B12" s="100" t="s">
        <v>1758</v>
      </c>
      <c r="C12" s="101">
        <v>13</v>
      </c>
      <c r="D12" s="102">
        <v>0.866920152091255</v>
      </c>
      <c r="E12" s="102">
        <v>0.846153846153846</v>
      </c>
      <c r="F12" s="102">
        <v>0.913333333333333</v>
      </c>
      <c r="G12" s="106">
        <v>0.0207663059374086</v>
      </c>
      <c r="H12" s="102">
        <v>0.893913787570863</v>
      </c>
      <c r="I12" s="102">
        <v>0.901527083475998</v>
      </c>
      <c r="J12" s="102">
        <v>0.883183729834913</v>
      </c>
      <c r="K12" s="106">
        <v>-0.00761329590513493</v>
      </c>
      <c r="L12" s="102">
        <v>0.84049630976575</v>
      </c>
      <c r="M12" s="102">
        <v>0.894679175511881</v>
      </c>
      <c r="N12" s="102">
        <v>0.879951038855062</v>
      </c>
      <c r="O12" s="106">
        <v>-0.0541828657461308</v>
      </c>
      <c r="P12" s="102">
        <v>0.941292361226605</v>
      </c>
      <c r="Q12" s="102">
        <v>0.959120689429704</v>
      </c>
      <c r="R12" s="102">
        <v>0.966257007330746</v>
      </c>
      <c r="S12" s="106">
        <v>-0.017828328203099</v>
      </c>
    </row>
    <row r="13" spans="1:19">
      <c r="A13" s="100" t="s">
        <v>24</v>
      </c>
      <c r="B13" s="100" t="s">
        <v>1766</v>
      </c>
      <c r="C13" s="101">
        <v>13</v>
      </c>
      <c r="D13" s="102">
        <v>0.975688816855754</v>
      </c>
      <c r="E13" s="102">
        <v>0.945182724252492</v>
      </c>
      <c r="F13" s="102">
        <v>0.931313131313131</v>
      </c>
      <c r="G13" s="106">
        <v>0.0305060926032619</v>
      </c>
      <c r="H13" s="102">
        <v>0.974465543416042</v>
      </c>
      <c r="I13" s="102">
        <v>0.963706969546556</v>
      </c>
      <c r="J13" s="102">
        <v>0.980936388779139</v>
      </c>
      <c r="K13" s="106">
        <v>0.0107585738694863</v>
      </c>
      <c r="L13" s="102">
        <v>0.892038525671337</v>
      </c>
      <c r="M13" s="102">
        <v>0.907354959268884</v>
      </c>
      <c r="N13" s="102">
        <v>0.894755037534571</v>
      </c>
      <c r="O13" s="106">
        <v>-0.0153164335975465</v>
      </c>
      <c r="P13" s="102">
        <v>0.959410114560642</v>
      </c>
      <c r="Q13" s="102">
        <v>0.961641504081697</v>
      </c>
      <c r="R13" s="102">
        <v>0.958908757761868</v>
      </c>
      <c r="S13" s="106">
        <v>-0.00223138952105506</v>
      </c>
    </row>
    <row r="14" spans="1:19">
      <c r="A14" s="100" t="s">
        <v>24</v>
      </c>
      <c r="B14" s="100" t="s">
        <v>1771</v>
      </c>
      <c r="C14" s="101">
        <v>10</v>
      </c>
      <c r="D14" s="102">
        <v>0.96780303030303</v>
      </c>
      <c r="E14" s="102">
        <v>0.95</v>
      </c>
      <c r="F14" s="102">
        <v>0.950471698113208</v>
      </c>
      <c r="G14" s="106">
        <v>0.0178030303030303</v>
      </c>
      <c r="H14" s="102">
        <v>0.976023552306579</v>
      </c>
      <c r="I14" s="102">
        <v>0.980689100261502</v>
      </c>
      <c r="J14" s="102">
        <v>0.957179498326305</v>
      </c>
      <c r="K14" s="106">
        <v>-0.00466554795492258</v>
      </c>
      <c r="L14" s="102">
        <v>0.830543150121005</v>
      </c>
      <c r="M14" s="102">
        <v>0.859881031064111</v>
      </c>
      <c r="N14" s="102">
        <v>0.862452723557797</v>
      </c>
      <c r="O14" s="106">
        <v>-0.0293378809431061</v>
      </c>
      <c r="P14" s="102">
        <v>0.958687709171298</v>
      </c>
      <c r="Q14" s="102">
        <v>0.958535685744145</v>
      </c>
      <c r="R14" s="102">
        <v>0.960046678745816</v>
      </c>
      <c r="S14" s="106">
        <v>0.000152023427153258</v>
      </c>
    </row>
    <row r="15" spans="1:19">
      <c r="A15" s="100" t="s">
        <v>24</v>
      </c>
      <c r="B15" s="100" t="s">
        <v>1776</v>
      </c>
      <c r="C15" s="101">
        <v>12</v>
      </c>
      <c r="D15" s="102">
        <v>0.940639269406393</v>
      </c>
      <c r="E15" s="102">
        <v>0.9296875</v>
      </c>
      <c r="F15" s="102">
        <v>0.894160583941606</v>
      </c>
      <c r="G15" s="106">
        <v>0.0109517694063926</v>
      </c>
      <c r="H15" s="102">
        <v>0.947095193653756</v>
      </c>
      <c r="I15" s="102">
        <v>0.978981830904956</v>
      </c>
      <c r="J15" s="102">
        <v>0.9618140705118</v>
      </c>
      <c r="K15" s="106">
        <v>-0.0318866372511996</v>
      </c>
      <c r="L15" s="102">
        <v>0.84678799191165</v>
      </c>
      <c r="M15" s="102">
        <v>0.879714092919801</v>
      </c>
      <c r="N15" s="102">
        <v>0.86563266346062</v>
      </c>
      <c r="O15" s="106">
        <v>-0.0329261010081507</v>
      </c>
      <c r="P15" s="102">
        <v>0.953946357435843</v>
      </c>
      <c r="Q15" s="102">
        <v>0.959523342967717</v>
      </c>
      <c r="R15" s="102">
        <v>0.967088161431026</v>
      </c>
      <c r="S15" s="106">
        <v>-0.0055769855318738</v>
      </c>
    </row>
    <row r="16" spans="1:19">
      <c r="A16" s="100" t="s">
        <v>24</v>
      </c>
      <c r="B16" s="100" t="s">
        <v>1781</v>
      </c>
      <c r="C16" s="101">
        <v>9</v>
      </c>
      <c r="D16" s="102">
        <v>0.904153354632588</v>
      </c>
      <c r="E16" s="102">
        <v>0.862012987012987</v>
      </c>
      <c r="F16" s="102">
        <v>0.895985401459854</v>
      </c>
      <c r="G16" s="106">
        <v>0.0421403676196008</v>
      </c>
      <c r="H16" s="102">
        <v>0.949406062119037</v>
      </c>
      <c r="I16" s="102">
        <v>0.931087045547618</v>
      </c>
      <c r="J16" s="102">
        <v>0.95461536047205</v>
      </c>
      <c r="K16" s="106">
        <v>0.0183190165714192</v>
      </c>
      <c r="L16" s="102">
        <v>0.804967858703114</v>
      </c>
      <c r="M16" s="102">
        <v>0.849547253947309</v>
      </c>
      <c r="N16" s="102">
        <v>0.840934057311447</v>
      </c>
      <c r="O16" s="106">
        <v>-0.0445793952441943</v>
      </c>
      <c r="P16" s="102">
        <v>0.951783757457689</v>
      </c>
      <c r="Q16" s="102">
        <v>0.957080805719278</v>
      </c>
      <c r="R16" s="102">
        <v>0.957280525256804</v>
      </c>
      <c r="S16" s="106">
        <v>-0.00529704826158894</v>
      </c>
    </row>
    <row r="17" spans="1:19">
      <c r="A17" s="97" t="s">
        <v>99</v>
      </c>
      <c r="B17" s="97" t="s">
        <v>1897</v>
      </c>
      <c r="C17" s="98">
        <v>108</v>
      </c>
      <c r="D17" s="99">
        <v>0.961992731677771</v>
      </c>
      <c r="E17" s="99">
        <v>0.961277511169949</v>
      </c>
      <c r="F17" s="99">
        <v>0.961538461538462</v>
      </c>
      <c r="G17" s="105">
        <v>0.000715220507822245</v>
      </c>
      <c r="H17" s="99">
        <v>0.941834920480284</v>
      </c>
      <c r="I17" s="99">
        <v>0.957518405334074</v>
      </c>
      <c r="J17" s="99">
        <v>0.947968368104505</v>
      </c>
      <c r="K17" s="105">
        <v>-0.0156834848537897</v>
      </c>
      <c r="L17" s="99">
        <v>0.904732214617989</v>
      </c>
      <c r="M17" s="99">
        <v>0.934365884150576</v>
      </c>
      <c r="N17" s="99">
        <v>0.920966140858699</v>
      </c>
      <c r="O17" s="105">
        <v>-0.0296336695325877</v>
      </c>
      <c r="P17" s="99">
        <v>0.962615952372995</v>
      </c>
      <c r="Q17" s="99">
        <v>0.967074766736444</v>
      </c>
      <c r="R17" s="99">
        <v>0.971576039399469</v>
      </c>
      <c r="S17" s="105">
        <v>-0.00445881436344886</v>
      </c>
    </row>
    <row r="18" spans="1:19">
      <c r="A18" s="100" t="s">
        <v>99</v>
      </c>
      <c r="B18" s="100" t="s">
        <v>1784</v>
      </c>
      <c r="C18" s="101">
        <v>16</v>
      </c>
      <c r="D18" s="102">
        <v>0.931120331950207</v>
      </c>
      <c r="E18" s="102">
        <v>0.925619834710744</v>
      </c>
      <c r="F18" s="102">
        <v>0.937015503875969</v>
      </c>
      <c r="G18" s="106">
        <v>0.00550049723946366</v>
      </c>
      <c r="H18" s="102">
        <v>0.906457609032391</v>
      </c>
      <c r="I18" s="102">
        <v>0.953224035976063</v>
      </c>
      <c r="J18" s="102">
        <v>0.945523586972397</v>
      </c>
      <c r="K18" s="106">
        <v>-0.0467664269436718</v>
      </c>
      <c r="L18" s="102">
        <v>0.854548896767753</v>
      </c>
      <c r="M18" s="102">
        <v>0.885981374597217</v>
      </c>
      <c r="N18" s="102">
        <v>0.872528114502702</v>
      </c>
      <c r="O18" s="106">
        <v>-0.0314324778294636</v>
      </c>
      <c r="P18" s="102">
        <v>0.961402669854553</v>
      </c>
      <c r="Q18" s="102">
        <v>0.958127886916356</v>
      </c>
      <c r="R18" s="102">
        <v>0.963548230731944</v>
      </c>
      <c r="S18" s="106">
        <v>0.00327478293819672</v>
      </c>
    </row>
    <row r="19" spans="1:19">
      <c r="A19" s="100" t="s">
        <v>99</v>
      </c>
      <c r="B19" s="100" t="s">
        <v>1785</v>
      </c>
      <c r="C19" s="101">
        <v>6</v>
      </c>
      <c r="D19" s="102">
        <v>0.917525773195876</v>
      </c>
      <c r="E19" s="102">
        <v>0.934782608695652</v>
      </c>
      <c r="F19" s="102">
        <v>0.89873417721519</v>
      </c>
      <c r="G19" s="106">
        <v>-0.017256835499776</v>
      </c>
      <c r="H19" s="102">
        <v>0.942229924898902</v>
      </c>
      <c r="I19" s="102">
        <v>0.946074780277074</v>
      </c>
      <c r="J19" s="102">
        <v>0.921277017648225</v>
      </c>
      <c r="K19" s="106">
        <v>-0.00384485537817203</v>
      </c>
      <c r="L19" s="102">
        <v>0.88526863084922</v>
      </c>
      <c r="M19" s="102">
        <v>0.91494115894533</v>
      </c>
      <c r="N19" s="102">
        <v>0.874281181836209</v>
      </c>
      <c r="O19" s="106">
        <v>-0.0296725280961098</v>
      </c>
      <c r="P19" s="102">
        <v>0.964682600091338</v>
      </c>
      <c r="Q19" s="102">
        <v>0.968866547754175</v>
      </c>
      <c r="R19" s="102">
        <v>0.976032936332892</v>
      </c>
      <c r="S19" s="106">
        <v>-0.00418394766283736</v>
      </c>
    </row>
    <row r="20" spans="1:19">
      <c r="A20" s="100" t="s">
        <v>99</v>
      </c>
      <c r="B20" s="100" t="s">
        <v>1786</v>
      </c>
      <c r="C20" s="101">
        <v>14</v>
      </c>
      <c r="D20" s="102">
        <v>0.944606413994169</v>
      </c>
      <c r="E20" s="102">
        <v>0.969465648854962</v>
      </c>
      <c r="F20" s="102">
        <v>0.958540630182421</v>
      </c>
      <c r="G20" s="106">
        <v>-0.0248592348607927</v>
      </c>
      <c r="H20" s="102">
        <v>0.930472945660334</v>
      </c>
      <c r="I20" s="102">
        <v>0.937309245322364</v>
      </c>
      <c r="J20" s="102">
        <v>0.910905538686063</v>
      </c>
      <c r="K20" s="106">
        <v>-0.00683629966202981</v>
      </c>
      <c r="L20" s="102">
        <v>0.892129121672345</v>
      </c>
      <c r="M20" s="102">
        <v>0.929423138897841</v>
      </c>
      <c r="N20" s="102">
        <v>0.910646611585811</v>
      </c>
      <c r="O20" s="106">
        <v>-0.0372940172254956</v>
      </c>
      <c r="P20" s="102">
        <v>0.954811427916877</v>
      </c>
      <c r="Q20" s="102">
        <v>0.959918360257078</v>
      </c>
      <c r="R20" s="102">
        <v>0.966623920663418</v>
      </c>
      <c r="S20" s="106">
        <v>-0.00510693234020088</v>
      </c>
    </row>
    <row r="21" spans="1:19">
      <c r="A21" s="100" t="s">
        <v>99</v>
      </c>
      <c r="B21" s="100" t="s">
        <v>803</v>
      </c>
      <c r="C21" s="101">
        <v>22</v>
      </c>
      <c r="D21" s="102">
        <v>0.982614742698192</v>
      </c>
      <c r="E21" s="102">
        <v>0.985024958402662</v>
      </c>
      <c r="F21" s="102">
        <v>0.98334595003785</v>
      </c>
      <c r="G21" s="106">
        <v>-0.00241021570447031</v>
      </c>
      <c r="H21" s="102">
        <v>0.109090909090909</v>
      </c>
      <c r="I21" s="102">
        <v>0.307692307692308</v>
      </c>
      <c r="J21" s="102">
        <v>0.222222222222222</v>
      </c>
      <c r="K21" s="106">
        <v>-0.198601398601399</v>
      </c>
      <c r="L21" s="102">
        <v>0.0363636363636364</v>
      </c>
      <c r="M21" s="102">
        <v>0.230769230769231</v>
      </c>
      <c r="N21" s="102">
        <v>0</v>
      </c>
      <c r="O21" s="106">
        <v>-0.194405594405594</v>
      </c>
      <c r="P21" s="102">
        <v>0.966099619820865</v>
      </c>
      <c r="Q21" s="102">
        <v>0.970783912336685</v>
      </c>
      <c r="R21" s="102">
        <v>0.978279763924873</v>
      </c>
      <c r="S21" s="106">
        <v>-0.00468429251582014</v>
      </c>
    </row>
    <row r="22" spans="1:19">
      <c r="A22" s="100" t="s">
        <v>99</v>
      </c>
      <c r="B22" s="100" t="s">
        <v>1787</v>
      </c>
      <c r="C22" s="101">
        <v>13</v>
      </c>
      <c r="D22" s="102">
        <v>0.989880404783809</v>
      </c>
      <c r="E22" s="102">
        <v>0.976923076923077</v>
      </c>
      <c r="F22" s="102">
        <v>0.977611940298508</v>
      </c>
      <c r="G22" s="106">
        <v>0.0129573278607318</v>
      </c>
      <c r="H22" s="102">
        <v>0.965394991698948</v>
      </c>
      <c r="I22" s="102">
        <v>0.974746063849996</v>
      </c>
      <c r="J22" s="102">
        <v>0.965294210443288</v>
      </c>
      <c r="K22" s="106">
        <v>-0.00935107215104758</v>
      </c>
      <c r="L22" s="102">
        <v>0.929873408965136</v>
      </c>
      <c r="M22" s="102">
        <v>0.950251980646099</v>
      </c>
      <c r="N22" s="102">
        <v>0.947181230191169</v>
      </c>
      <c r="O22" s="106">
        <v>-0.0203785716809629</v>
      </c>
      <c r="P22" s="102">
        <v>0.967527296536835</v>
      </c>
      <c r="Q22" s="102">
        <v>0.973831171828126</v>
      </c>
      <c r="R22" s="102">
        <v>0.978259478824583</v>
      </c>
      <c r="S22" s="106">
        <v>-0.00630387529129084</v>
      </c>
    </row>
    <row r="23" spans="1:19">
      <c r="A23" s="100" t="s">
        <v>99</v>
      </c>
      <c r="B23" s="100" t="s">
        <v>1788</v>
      </c>
      <c r="C23" s="101">
        <v>16</v>
      </c>
      <c r="D23" s="102">
        <v>0.967361740707162</v>
      </c>
      <c r="E23" s="102">
        <v>0.968690702087287</v>
      </c>
      <c r="F23" s="102">
        <v>0.96875</v>
      </c>
      <c r="G23" s="106">
        <v>-0.00132896138012428</v>
      </c>
      <c r="H23" s="102">
        <v>0.951937354841166</v>
      </c>
      <c r="I23" s="102">
        <v>0.960503480151263</v>
      </c>
      <c r="J23" s="102">
        <v>0.96062543798178</v>
      </c>
      <c r="K23" s="106">
        <v>-0.00856612531009726</v>
      </c>
      <c r="L23" s="102">
        <v>0.923419593111063</v>
      </c>
      <c r="M23" s="102">
        <v>0.941778256818722</v>
      </c>
      <c r="N23" s="102">
        <v>0.935069201121233</v>
      </c>
      <c r="O23" s="106">
        <v>-0.0183586637076584</v>
      </c>
      <c r="P23" s="102">
        <v>0.966805305434068</v>
      </c>
      <c r="Q23" s="102">
        <v>0.972087378640777</v>
      </c>
      <c r="R23" s="102">
        <v>0.970684542993425</v>
      </c>
      <c r="S23" s="106">
        <v>-0.0052820732067087</v>
      </c>
    </row>
    <row r="24" spans="1:19">
      <c r="A24" s="100" t="s">
        <v>99</v>
      </c>
      <c r="B24" s="100" t="s">
        <v>1789</v>
      </c>
      <c r="C24" s="101">
        <v>9</v>
      </c>
      <c r="D24" s="102">
        <v>0.94954128440367</v>
      </c>
      <c r="E24" s="102">
        <v>0.942434210526316</v>
      </c>
      <c r="F24" s="102">
        <v>0.939114391143911</v>
      </c>
      <c r="G24" s="106">
        <v>0.00710707387735388</v>
      </c>
      <c r="H24" s="102">
        <v>0.932862256005313</v>
      </c>
      <c r="I24" s="102">
        <v>0.945226088652383</v>
      </c>
      <c r="J24" s="102">
        <v>0.943136430523439</v>
      </c>
      <c r="K24" s="106">
        <v>-0.01236383264707</v>
      </c>
      <c r="L24" s="102">
        <v>0.895704955536696</v>
      </c>
      <c r="M24" s="102">
        <v>0.926949544479425</v>
      </c>
      <c r="N24" s="102">
        <v>0.904316445939317</v>
      </c>
      <c r="O24" s="106">
        <v>-0.0312445889427289</v>
      </c>
      <c r="P24" s="102">
        <v>0.959959159572898</v>
      </c>
      <c r="Q24" s="102">
        <v>0.966900644040813</v>
      </c>
      <c r="R24" s="102">
        <v>0.960649350649351</v>
      </c>
      <c r="S24" s="106">
        <v>-0.00694148446791565</v>
      </c>
    </row>
    <row r="25" spans="1:19">
      <c r="A25" s="100" t="s">
        <v>99</v>
      </c>
      <c r="B25" s="100" t="s">
        <v>1790</v>
      </c>
      <c r="C25" s="101">
        <v>9</v>
      </c>
      <c r="D25" s="102">
        <v>0.961206896551724</v>
      </c>
      <c r="E25" s="102">
        <v>0.956331877729258</v>
      </c>
      <c r="F25" s="102">
        <v>0.952380952380952</v>
      </c>
      <c r="G25" s="106">
        <v>0.00487501882246644</v>
      </c>
      <c r="H25" s="102">
        <v>0.936199829866213</v>
      </c>
      <c r="I25" s="102">
        <v>0.957950196331826</v>
      </c>
      <c r="J25" s="102">
        <v>0.958727673806305</v>
      </c>
      <c r="K25" s="106">
        <v>-0.0217503664656127</v>
      </c>
      <c r="L25" s="102">
        <v>0.909326424870466</v>
      </c>
      <c r="M25" s="102">
        <v>0.944579750484617</v>
      </c>
      <c r="N25" s="102">
        <v>0.945420906567993</v>
      </c>
      <c r="O25" s="106">
        <v>-0.0352533256141502</v>
      </c>
      <c r="P25" s="102">
        <v>0.950320638659861</v>
      </c>
      <c r="Q25" s="102">
        <v>0.962718864028512</v>
      </c>
      <c r="R25" s="102">
        <v>0.968746672345863</v>
      </c>
      <c r="S25" s="106">
        <v>-0.0123982253686512</v>
      </c>
    </row>
    <row r="26" spans="1:19">
      <c r="A26" s="100" t="s">
        <v>99</v>
      </c>
      <c r="B26" s="100" t="s">
        <v>33</v>
      </c>
      <c r="C26" s="101">
        <v>3</v>
      </c>
      <c r="D26" s="102">
        <v>0.92156862745098</v>
      </c>
      <c r="E26" s="102">
        <v>0.905405405405405</v>
      </c>
      <c r="F26" s="102">
        <v>0.913978494623656</v>
      </c>
      <c r="G26" s="106">
        <v>0.016163222045575</v>
      </c>
      <c r="H26" s="102">
        <v>0.2</v>
      </c>
      <c r="I26" s="102" t="s">
        <v>33</v>
      </c>
      <c r="J26" s="102" t="s">
        <v>33</v>
      </c>
      <c r="K26" s="106" t="s">
        <v>33</v>
      </c>
      <c r="L26" s="102">
        <v>0</v>
      </c>
      <c r="M26" s="102" t="s">
        <v>33</v>
      </c>
      <c r="N26" s="102" t="s">
        <v>33</v>
      </c>
      <c r="O26" s="106" t="s">
        <v>33</v>
      </c>
      <c r="P26" s="102">
        <v>0.930550174351027</v>
      </c>
      <c r="Q26" s="102">
        <v>0.908833254605574</v>
      </c>
      <c r="R26" s="102">
        <v>0.964634300925339</v>
      </c>
      <c r="S26" s="106">
        <v>0.0217169197454528</v>
      </c>
    </row>
    <row r="27" spans="1:19">
      <c r="A27" s="97" t="s">
        <v>210</v>
      </c>
      <c r="B27" s="97" t="s">
        <v>1897</v>
      </c>
      <c r="C27" s="98">
        <v>48</v>
      </c>
      <c r="D27" s="99">
        <v>0.945052083333333</v>
      </c>
      <c r="E27" s="99">
        <v>0.945930880713489</v>
      </c>
      <c r="F27" s="99">
        <v>0.941388343156516</v>
      </c>
      <c r="G27" s="105">
        <v>-0.00087879738015606</v>
      </c>
      <c r="H27" s="99">
        <v>0.945132519222071</v>
      </c>
      <c r="I27" s="99">
        <v>0.952777880554572</v>
      </c>
      <c r="J27" s="99">
        <v>0.953192524632986</v>
      </c>
      <c r="K27" s="105">
        <v>-0.00764536133250038</v>
      </c>
      <c r="L27" s="99">
        <v>0.902596110357304</v>
      </c>
      <c r="M27" s="99">
        <v>0.915434666553906</v>
      </c>
      <c r="N27" s="99">
        <v>0.898158048055931</v>
      </c>
      <c r="O27" s="105">
        <v>-0.0128385561966015</v>
      </c>
      <c r="P27" s="99">
        <v>0.956155849960542</v>
      </c>
      <c r="Q27" s="99">
        <v>0.955701621964076</v>
      </c>
      <c r="R27" s="99">
        <v>0.954020568070519</v>
      </c>
      <c r="S27" s="105">
        <v>0.000454227996465439</v>
      </c>
    </row>
    <row r="28" spans="1:19">
      <c r="A28" s="100" t="s">
        <v>210</v>
      </c>
      <c r="B28" s="100" t="s">
        <v>1791</v>
      </c>
      <c r="C28" s="101">
        <v>6</v>
      </c>
      <c r="D28" s="102">
        <v>0.934664246823956</v>
      </c>
      <c r="E28" s="102">
        <v>0.941176470588235</v>
      </c>
      <c r="F28" s="102">
        <v>0.929577464788732</v>
      </c>
      <c r="G28" s="106">
        <v>-0.00651222376427885</v>
      </c>
      <c r="H28" s="102">
        <v>0.97186444558933</v>
      </c>
      <c r="I28" s="102">
        <v>0.966450216450216</v>
      </c>
      <c r="J28" s="102">
        <v>0.971546161272293</v>
      </c>
      <c r="K28" s="106">
        <v>0.00541422913911327</v>
      </c>
      <c r="L28" s="102">
        <v>0.919428702272597</v>
      </c>
      <c r="M28" s="102">
        <v>0.920354337021004</v>
      </c>
      <c r="N28" s="102">
        <v>0.916111986179564</v>
      </c>
      <c r="O28" s="106">
        <v>-0.000925634748406456</v>
      </c>
      <c r="P28" s="102">
        <v>0.965452180762397</v>
      </c>
      <c r="Q28" s="102">
        <v>0.956430642596577</v>
      </c>
      <c r="R28" s="102">
        <v>0.963470672278642</v>
      </c>
      <c r="S28" s="106">
        <v>0.00902153816582019</v>
      </c>
    </row>
    <row r="29" spans="1:19">
      <c r="A29" s="100" t="s">
        <v>210</v>
      </c>
      <c r="B29" s="100" t="s">
        <v>1792</v>
      </c>
      <c r="C29" s="101">
        <v>8</v>
      </c>
      <c r="D29" s="102">
        <v>0.965968586387435</v>
      </c>
      <c r="E29" s="102">
        <v>0.957104557640751</v>
      </c>
      <c r="F29" s="102">
        <v>0.959247648902821</v>
      </c>
      <c r="G29" s="106">
        <v>0.00886402874668391</v>
      </c>
      <c r="H29" s="102">
        <v>0.946439628482972</v>
      </c>
      <c r="I29" s="102">
        <v>0.951569806279225</v>
      </c>
      <c r="J29" s="102">
        <v>0.945694336695112</v>
      </c>
      <c r="K29" s="106">
        <v>-0.00513017779625302</v>
      </c>
      <c r="L29" s="102">
        <v>0.906617647058824</v>
      </c>
      <c r="M29" s="102">
        <v>0.928134045869517</v>
      </c>
      <c r="N29" s="102">
        <v>0.915244375484872</v>
      </c>
      <c r="O29" s="106">
        <v>-0.0215163988106933</v>
      </c>
      <c r="P29" s="102">
        <v>0.953507121741467</v>
      </c>
      <c r="Q29" s="102">
        <v>0.964414818612998</v>
      </c>
      <c r="R29" s="102">
        <v>0.963544783562737</v>
      </c>
      <c r="S29" s="106">
        <v>-0.010907696871531</v>
      </c>
    </row>
    <row r="30" spans="1:19">
      <c r="A30" s="100" t="s">
        <v>210</v>
      </c>
      <c r="B30" s="100" t="s">
        <v>1793</v>
      </c>
      <c r="C30" s="101">
        <v>5</v>
      </c>
      <c r="D30" s="102">
        <v>0.92741935483871</v>
      </c>
      <c r="E30" s="102">
        <v>0.982683982683983</v>
      </c>
      <c r="F30" s="102">
        <v>0.869346733668342</v>
      </c>
      <c r="G30" s="106">
        <v>-0.0552646278452731</v>
      </c>
      <c r="H30" s="102">
        <v>0.939307048984468</v>
      </c>
      <c r="I30" s="102">
        <v>0.970638736263736</v>
      </c>
      <c r="J30" s="102">
        <v>0.973530349739556</v>
      </c>
      <c r="K30" s="106">
        <v>-0.0313316872792679</v>
      </c>
      <c r="L30" s="102">
        <v>0.909796893667861</v>
      </c>
      <c r="M30" s="102">
        <v>0.927798763736264</v>
      </c>
      <c r="N30" s="102">
        <v>0.914638035505475</v>
      </c>
      <c r="O30" s="106">
        <v>-0.0180018700684023</v>
      </c>
      <c r="P30" s="102">
        <v>0.944391508175477</v>
      </c>
      <c r="Q30" s="102">
        <v>0.948107545810995</v>
      </c>
      <c r="R30" s="102">
        <v>0.951749777741857</v>
      </c>
      <c r="S30" s="106">
        <v>-0.00371603763551731</v>
      </c>
    </row>
    <row r="31" spans="1:19">
      <c r="A31" s="100" t="s">
        <v>210</v>
      </c>
      <c r="B31" s="100" t="s">
        <v>1794</v>
      </c>
      <c r="C31" s="101">
        <v>7</v>
      </c>
      <c r="D31" s="102">
        <v>0.950520833333333</v>
      </c>
      <c r="E31" s="102">
        <v>0.948106591865358</v>
      </c>
      <c r="F31" s="102">
        <v>0.953821656050955</v>
      </c>
      <c r="G31" s="106">
        <v>0.00241424146797575</v>
      </c>
      <c r="H31" s="102">
        <v>0.951691797711929</v>
      </c>
      <c r="I31" s="102">
        <v>0.961561188914495</v>
      </c>
      <c r="J31" s="102">
        <v>0.953177743094625</v>
      </c>
      <c r="K31" s="106">
        <v>-0.00986939120256558</v>
      </c>
      <c r="L31" s="102">
        <v>0.922080284593928</v>
      </c>
      <c r="M31" s="102">
        <v>0.925751935236069</v>
      </c>
      <c r="N31" s="102">
        <v>0.906645856774709</v>
      </c>
      <c r="O31" s="106">
        <v>-0.00367165064214114</v>
      </c>
      <c r="P31" s="102">
        <v>0.965825614819546</v>
      </c>
      <c r="Q31" s="102">
        <v>0.959870960775315</v>
      </c>
      <c r="R31" s="102">
        <v>0.954488403819918</v>
      </c>
      <c r="S31" s="106">
        <v>0.00595465404423123</v>
      </c>
    </row>
    <row r="32" spans="1:19">
      <c r="A32" s="100" t="s">
        <v>210</v>
      </c>
      <c r="B32" s="100" t="s">
        <v>1795</v>
      </c>
      <c r="C32" s="101">
        <v>8</v>
      </c>
      <c r="D32" s="102">
        <v>0.967741935483871</v>
      </c>
      <c r="E32" s="102">
        <v>0.950191570881226</v>
      </c>
      <c r="F32" s="102">
        <v>0.958904109589041</v>
      </c>
      <c r="G32" s="106">
        <v>0.0175503646026449</v>
      </c>
      <c r="H32" s="102">
        <v>0.94251372463663</v>
      </c>
      <c r="I32" s="102">
        <v>0.951382803463143</v>
      </c>
      <c r="J32" s="102">
        <v>0.951415053009726</v>
      </c>
      <c r="K32" s="106">
        <v>-0.00886907882651311</v>
      </c>
      <c r="L32" s="102">
        <v>0.886236668359573</v>
      </c>
      <c r="M32" s="102">
        <v>0.900627431736128</v>
      </c>
      <c r="N32" s="102">
        <v>0.880487163760624</v>
      </c>
      <c r="O32" s="106">
        <v>-0.0143907633765548</v>
      </c>
      <c r="P32" s="102">
        <v>0.952881661597714</v>
      </c>
      <c r="Q32" s="102">
        <v>0.953383289380588</v>
      </c>
      <c r="R32" s="102">
        <v>0.947527716550975</v>
      </c>
      <c r="S32" s="106">
        <v>-0.000501627782874325</v>
      </c>
    </row>
    <row r="33" spans="1:19">
      <c r="A33" s="100" t="s">
        <v>210</v>
      </c>
      <c r="B33" s="100" t="s">
        <v>1796</v>
      </c>
      <c r="C33" s="101">
        <v>8</v>
      </c>
      <c r="D33" s="102">
        <v>0.932960893854749</v>
      </c>
      <c r="E33" s="102">
        <v>0.928679817905918</v>
      </c>
      <c r="F33" s="102">
        <v>0.927927927927928</v>
      </c>
      <c r="G33" s="106">
        <v>0.00428107594883054</v>
      </c>
      <c r="H33" s="102">
        <v>0.938834483865789</v>
      </c>
      <c r="I33" s="102">
        <v>0.943113698596344</v>
      </c>
      <c r="J33" s="102">
        <v>0.970065322351605</v>
      </c>
      <c r="K33" s="106">
        <v>-0.00427921473055504</v>
      </c>
      <c r="L33" s="102">
        <v>0.89688553539894</v>
      </c>
      <c r="M33" s="102">
        <v>0.911142906480499</v>
      </c>
      <c r="N33" s="102">
        <v>0.887929565464357</v>
      </c>
      <c r="O33" s="106">
        <v>-0.0142573710815589</v>
      </c>
      <c r="P33" s="102">
        <v>0.957931034482759</v>
      </c>
      <c r="Q33" s="102">
        <v>0.954154865923471</v>
      </c>
      <c r="R33" s="102">
        <v>0.95044311002969</v>
      </c>
      <c r="S33" s="106">
        <v>0.00377616855928775</v>
      </c>
    </row>
    <row r="34" spans="1:19">
      <c r="A34" s="100" t="s">
        <v>210</v>
      </c>
      <c r="B34" s="100" t="s">
        <v>1797</v>
      </c>
      <c r="C34" s="101">
        <v>6</v>
      </c>
      <c r="D34" s="102">
        <v>0.93517017828201</v>
      </c>
      <c r="E34" s="102">
        <v>0.941379310344828</v>
      </c>
      <c r="F34" s="102">
        <v>0.952965235173824</v>
      </c>
      <c r="G34" s="106">
        <v>-0.00620913206281781</v>
      </c>
      <c r="H34" s="102">
        <v>0.929958027282267</v>
      </c>
      <c r="I34" s="102">
        <v>0.940382735899619</v>
      </c>
      <c r="J34" s="102">
        <v>0.915201535508637</v>
      </c>
      <c r="K34" s="106">
        <v>-0.010424708617352</v>
      </c>
      <c r="L34" s="102">
        <v>0.886323889471843</v>
      </c>
      <c r="M34" s="102">
        <v>0.907626343831773</v>
      </c>
      <c r="N34" s="102">
        <v>0.888829174664107</v>
      </c>
      <c r="O34" s="106">
        <v>-0.0213024543599295</v>
      </c>
      <c r="P34" s="102">
        <v>0.94496648060363</v>
      </c>
      <c r="Q34" s="102">
        <v>0.952356215213358</v>
      </c>
      <c r="R34" s="102">
        <v>0.952047952047952</v>
      </c>
      <c r="S34" s="106">
        <v>-0.00738973460972847</v>
      </c>
    </row>
    <row r="35" spans="1:19">
      <c r="A35" s="97" t="s">
        <v>260</v>
      </c>
      <c r="B35" s="97" t="s">
        <v>1897</v>
      </c>
      <c r="C35" s="98">
        <v>88</v>
      </c>
      <c r="D35" s="99">
        <v>0.950131233595801</v>
      </c>
      <c r="E35" s="99">
        <v>0.945692025664528</v>
      </c>
      <c r="F35" s="99">
        <v>0.934818941504178</v>
      </c>
      <c r="G35" s="105">
        <v>0.00443920793127262</v>
      </c>
      <c r="H35" s="99">
        <v>0.958922774967917</v>
      </c>
      <c r="I35" s="99">
        <v>0.969070583193571</v>
      </c>
      <c r="J35" s="99">
        <v>0.969985226822325</v>
      </c>
      <c r="K35" s="105">
        <v>-0.0101478082256535</v>
      </c>
      <c r="L35" s="99">
        <v>0.9359288895599</v>
      </c>
      <c r="M35" s="99">
        <v>0.941416108057203</v>
      </c>
      <c r="N35" s="99">
        <v>0.938421071595864</v>
      </c>
      <c r="O35" s="105">
        <v>-0.0054872184973026</v>
      </c>
      <c r="P35" s="99">
        <v>0.978450067055779</v>
      </c>
      <c r="Q35" s="99">
        <v>0.982975160480045</v>
      </c>
      <c r="R35" s="99">
        <v>0.982125455784865</v>
      </c>
      <c r="S35" s="105">
        <v>-0.00452509342426555</v>
      </c>
    </row>
    <row r="36" spans="1:19">
      <c r="A36" s="100" t="s">
        <v>260</v>
      </c>
      <c r="B36" s="100" t="s">
        <v>1798</v>
      </c>
      <c r="C36" s="101">
        <v>14</v>
      </c>
      <c r="D36" s="102">
        <v>0.961768219832736</v>
      </c>
      <c r="E36" s="102">
        <v>0.965260545905707</v>
      </c>
      <c r="F36" s="102">
        <v>0.9640625</v>
      </c>
      <c r="G36" s="106">
        <v>-0.00349232607297123</v>
      </c>
      <c r="H36" s="102">
        <v>0.952750797713805</v>
      </c>
      <c r="I36" s="102">
        <v>0.973349118652986</v>
      </c>
      <c r="J36" s="102">
        <v>0.974875335634829</v>
      </c>
      <c r="K36" s="106">
        <v>-0.0205983209391811</v>
      </c>
      <c r="L36" s="102">
        <v>0.931694659700551</v>
      </c>
      <c r="M36" s="102">
        <v>0.942936069455406</v>
      </c>
      <c r="N36" s="102">
        <v>0.940435092333826</v>
      </c>
      <c r="O36" s="106">
        <v>-0.0112414097548559</v>
      </c>
      <c r="P36" s="102">
        <v>0.974363178544241</v>
      </c>
      <c r="Q36" s="102">
        <v>0.977741137675185</v>
      </c>
      <c r="R36" s="102">
        <v>0.977511178006995</v>
      </c>
      <c r="S36" s="106">
        <v>-0.00337795913094463</v>
      </c>
    </row>
    <row r="37" spans="1:19">
      <c r="A37" s="100" t="s">
        <v>260</v>
      </c>
      <c r="B37" s="100" t="s">
        <v>1799</v>
      </c>
      <c r="C37" s="101">
        <v>18</v>
      </c>
      <c r="D37" s="102">
        <v>0.928802588996764</v>
      </c>
      <c r="E37" s="102">
        <v>0.907251264755481</v>
      </c>
      <c r="F37" s="102">
        <v>0.882956878850103</v>
      </c>
      <c r="G37" s="106">
        <v>0.0215513242412831</v>
      </c>
      <c r="H37" s="102">
        <v>0.949045342518633</v>
      </c>
      <c r="I37" s="102">
        <v>0.953502718124687</v>
      </c>
      <c r="J37" s="102">
        <v>0.965633585578638</v>
      </c>
      <c r="K37" s="106">
        <v>-0.00445737560605386</v>
      </c>
      <c r="L37" s="102">
        <v>0.930635151587137</v>
      </c>
      <c r="M37" s="102">
        <v>0.930793846628369</v>
      </c>
      <c r="N37" s="102">
        <v>0.925049404733214</v>
      </c>
      <c r="O37" s="106">
        <v>-0.000158695041232115</v>
      </c>
      <c r="P37" s="102">
        <v>0.970588758607192</v>
      </c>
      <c r="Q37" s="102">
        <v>0.975851134264906</v>
      </c>
      <c r="R37" s="102">
        <v>0.973492960713408</v>
      </c>
      <c r="S37" s="106">
        <v>-0.00526237565771404</v>
      </c>
    </row>
    <row r="38" spans="1:19">
      <c r="A38" s="100" t="s">
        <v>260</v>
      </c>
      <c r="B38" s="100" t="s">
        <v>1800</v>
      </c>
      <c r="C38" s="101">
        <v>14</v>
      </c>
      <c r="D38" s="102">
        <v>0.956014362657092</v>
      </c>
      <c r="E38" s="102">
        <v>0.936626281453868</v>
      </c>
      <c r="F38" s="102">
        <v>0.943935926773455</v>
      </c>
      <c r="G38" s="106">
        <v>0.019388081203224</v>
      </c>
      <c r="H38" s="102">
        <v>0.975563553703353</v>
      </c>
      <c r="I38" s="102">
        <v>0.975665698245921</v>
      </c>
      <c r="J38" s="102">
        <v>0.973363735295642</v>
      </c>
      <c r="K38" s="106">
        <v>-0.000102144542567739</v>
      </c>
      <c r="L38" s="102">
        <v>0.948538233251247</v>
      </c>
      <c r="M38" s="102">
        <v>0.953515804189694</v>
      </c>
      <c r="N38" s="102">
        <v>0.950847281960927</v>
      </c>
      <c r="O38" s="106">
        <v>-0.00497757093844686</v>
      </c>
      <c r="P38" s="102">
        <v>0.98635314675353</v>
      </c>
      <c r="Q38" s="102">
        <v>0.989948626312263</v>
      </c>
      <c r="R38" s="102">
        <v>0.990434881430411</v>
      </c>
      <c r="S38" s="106">
        <v>-0.00359547955873218</v>
      </c>
    </row>
    <row r="39" spans="1:19">
      <c r="A39" s="100" t="s">
        <v>260</v>
      </c>
      <c r="B39" s="100" t="s">
        <v>1801</v>
      </c>
      <c r="C39" s="101">
        <v>13</v>
      </c>
      <c r="D39" s="102">
        <v>0.947229551451187</v>
      </c>
      <c r="E39" s="102">
        <v>0.921348314606742</v>
      </c>
      <c r="F39" s="102">
        <v>0.876847290640394</v>
      </c>
      <c r="G39" s="106">
        <v>0.0258812368444458</v>
      </c>
      <c r="H39" s="102">
        <v>0.945309087565231</v>
      </c>
      <c r="I39" s="102">
        <v>0.968966332354034</v>
      </c>
      <c r="J39" s="102">
        <v>0.964243802259058</v>
      </c>
      <c r="K39" s="106">
        <v>-0.0236572447888024</v>
      </c>
      <c r="L39" s="102">
        <v>0.925055748408009</v>
      </c>
      <c r="M39" s="102">
        <v>0.929760578124472</v>
      </c>
      <c r="N39" s="102">
        <v>0.930651312894235</v>
      </c>
      <c r="O39" s="106">
        <v>-0.00470482971646291</v>
      </c>
      <c r="P39" s="102">
        <v>0.974194322751005</v>
      </c>
      <c r="Q39" s="102">
        <v>0.980553623141512</v>
      </c>
      <c r="R39" s="102">
        <v>0.979345905390921</v>
      </c>
      <c r="S39" s="106">
        <v>-0.00635930039050681</v>
      </c>
    </row>
    <row r="40" spans="1:19">
      <c r="A40" s="100" t="s">
        <v>260</v>
      </c>
      <c r="B40" s="100" t="s">
        <v>1802</v>
      </c>
      <c r="C40" s="101">
        <v>14</v>
      </c>
      <c r="D40" s="102">
        <v>0.923636363636364</v>
      </c>
      <c r="E40" s="102">
        <v>0.977272727272727</v>
      </c>
      <c r="F40" s="102">
        <v>0.978468899521531</v>
      </c>
      <c r="G40" s="106">
        <v>-0.0536363636363637</v>
      </c>
      <c r="H40" s="102">
        <v>0.946935071918269</v>
      </c>
      <c r="I40" s="102">
        <v>0.955842391304348</v>
      </c>
      <c r="J40" s="102">
        <v>0.96124242589661</v>
      </c>
      <c r="K40" s="106">
        <v>-0.00890731938607925</v>
      </c>
      <c r="L40" s="102">
        <v>0.920654657884124</v>
      </c>
      <c r="M40" s="102">
        <v>0.932608695652174</v>
      </c>
      <c r="N40" s="102">
        <v>0.92221191113052</v>
      </c>
      <c r="O40" s="106">
        <v>-0.0119540377680496</v>
      </c>
      <c r="P40" s="102">
        <v>0.98378606445391</v>
      </c>
      <c r="Q40" s="102">
        <v>0.990533023161728</v>
      </c>
      <c r="R40" s="102">
        <v>0.98842084248353</v>
      </c>
      <c r="S40" s="106">
        <v>-0.00674695870781772</v>
      </c>
    </row>
    <row r="41" spans="1:19">
      <c r="A41" s="100" t="s">
        <v>260</v>
      </c>
      <c r="B41" s="100" t="s">
        <v>1803</v>
      </c>
      <c r="C41" s="101">
        <v>15</v>
      </c>
      <c r="D41" s="102">
        <v>0.969784172661871</v>
      </c>
      <c r="E41" s="102">
        <v>0.97239263803681</v>
      </c>
      <c r="F41" s="102">
        <v>0.962633451957295</v>
      </c>
      <c r="G41" s="106">
        <v>-0.00260846537493931</v>
      </c>
      <c r="H41" s="102">
        <v>0.974323534102387</v>
      </c>
      <c r="I41" s="102">
        <v>0.977565961148159</v>
      </c>
      <c r="J41" s="102">
        <v>0.973896062490037</v>
      </c>
      <c r="K41" s="106">
        <v>-0.00324242704577193</v>
      </c>
      <c r="L41" s="102">
        <v>0.950507681675615</v>
      </c>
      <c r="M41" s="102">
        <v>0.948789504204117</v>
      </c>
      <c r="N41" s="102">
        <v>0.947712418300654</v>
      </c>
      <c r="O41" s="106">
        <v>0.00171817747149816</v>
      </c>
      <c r="P41" s="102">
        <v>0.978062673331451</v>
      </c>
      <c r="Q41" s="102">
        <v>0.980572491474631</v>
      </c>
      <c r="R41" s="102">
        <v>0.980710160953434</v>
      </c>
      <c r="S41" s="106">
        <v>-0.0025098181431793</v>
      </c>
    </row>
    <row r="42" spans="1:19">
      <c r="A42" s="97" t="s">
        <v>350</v>
      </c>
      <c r="B42" s="97" t="s">
        <v>1897</v>
      </c>
      <c r="C42" s="98">
        <v>23</v>
      </c>
      <c r="D42" s="99">
        <v>0.957575757575758</v>
      </c>
      <c r="E42" s="99">
        <v>0.95119305856833</v>
      </c>
      <c r="F42" s="99">
        <v>0.946517412935323</v>
      </c>
      <c r="G42" s="105">
        <v>0.00638269900742783</v>
      </c>
      <c r="H42" s="99">
        <v>0.949216159179982</v>
      </c>
      <c r="I42" s="99">
        <v>0.96044491909646</v>
      </c>
      <c r="J42" s="99">
        <v>0.949809622706819</v>
      </c>
      <c r="K42" s="105">
        <v>-0.0112287599164776</v>
      </c>
      <c r="L42" s="99">
        <v>0.9110039192041</v>
      </c>
      <c r="M42" s="99">
        <v>0.917887440304673</v>
      </c>
      <c r="N42" s="99">
        <v>0.905627256094546</v>
      </c>
      <c r="O42" s="105">
        <v>-0.00688352110057278</v>
      </c>
      <c r="P42" s="99">
        <v>0.961514398428946</v>
      </c>
      <c r="Q42" s="99">
        <v>0.963612678263595</v>
      </c>
      <c r="R42" s="99">
        <v>0.95790140621975</v>
      </c>
      <c r="S42" s="105">
        <v>-0.00209827983464872</v>
      </c>
    </row>
    <row r="43" spans="1:19">
      <c r="A43" s="100" t="s">
        <v>350</v>
      </c>
      <c r="B43" s="100" t="s">
        <v>1804</v>
      </c>
      <c r="C43" s="101">
        <v>23</v>
      </c>
      <c r="D43" s="102">
        <v>0.957575757575758</v>
      </c>
      <c r="E43" s="102">
        <v>0.95119305856833</v>
      </c>
      <c r="F43" s="102">
        <v>0.946517412935323</v>
      </c>
      <c r="G43" s="106">
        <v>0.00638269900742783</v>
      </c>
      <c r="H43" s="102">
        <v>0.949216159179982</v>
      </c>
      <c r="I43" s="102">
        <v>0.96044491909646</v>
      </c>
      <c r="J43" s="102">
        <v>0.949809622706819</v>
      </c>
      <c r="K43" s="106">
        <v>-0.0112287599164776</v>
      </c>
      <c r="L43" s="102">
        <v>0.9110039192041</v>
      </c>
      <c r="M43" s="102">
        <v>0.917887440304673</v>
      </c>
      <c r="N43" s="102">
        <v>0.905627256094546</v>
      </c>
      <c r="O43" s="106">
        <v>-0.00688352110057278</v>
      </c>
      <c r="P43" s="102">
        <v>0.961514398428946</v>
      </c>
      <c r="Q43" s="102">
        <v>0.963612678263595</v>
      </c>
      <c r="R43" s="102">
        <v>0.95790140621975</v>
      </c>
      <c r="S43" s="106">
        <v>-0.00209827983464872</v>
      </c>
    </row>
    <row r="44" spans="1:19">
      <c r="A44" s="97" t="s">
        <v>375</v>
      </c>
      <c r="B44" s="97" t="s">
        <v>1897</v>
      </c>
      <c r="C44" s="98">
        <v>291</v>
      </c>
      <c r="D44" s="99">
        <v>0.947527816182764</v>
      </c>
      <c r="E44" s="99">
        <v>0.925193531079942</v>
      </c>
      <c r="F44" s="99">
        <v>0.933119069482706</v>
      </c>
      <c r="G44" s="105">
        <v>0.0223342851028221</v>
      </c>
      <c r="H44" s="99">
        <v>0.968555789651996</v>
      </c>
      <c r="I44" s="99">
        <v>0.964617751701425</v>
      </c>
      <c r="J44" s="99">
        <v>0.960917889891908</v>
      </c>
      <c r="K44" s="105">
        <v>0.00393803795057102</v>
      </c>
      <c r="L44" s="99">
        <v>0.87097286481107</v>
      </c>
      <c r="M44" s="99">
        <v>0.892172448999906</v>
      </c>
      <c r="N44" s="99">
        <v>0.87547456726763</v>
      </c>
      <c r="O44" s="105">
        <v>-0.0211995841888361</v>
      </c>
      <c r="P44" s="99">
        <v>0.951469606986578</v>
      </c>
      <c r="Q44" s="99">
        <v>0.938368426967843</v>
      </c>
      <c r="R44" s="99">
        <v>0.950938465650484</v>
      </c>
      <c r="S44" s="105">
        <v>0.0131011800187346</v>
      </c>
    </row>
    <row r="45" spans="1:19">
      <c r="A45" s="100" t="s">
        <v>375</v>
      </c>
      <c r="B45" s="100" t="s">
        <v>1805</v>
      </c>
      <c r="C45" s="101">
        <v>13</v>
      </c>
      <c r="D45" s="102">
        <v>0.972924187725632</v>
      </c>
      <c r="E45" s="102">
        <v>0.95475113122172</v>
      </c>
      <c r="F45" s="102">
        <v>0.953722334004024</v>
      </c>
      <c r="G45" s="106">
        <v>0.0181730565039122</v>
      </c>
      <c r="H45" s="102">
        <v>0.980743659197242</v>
      </c>
      <c r="I45" s="102">
        <v>0.968656169901135</v>
      </c>
      <c r="J45" s="102">
        <v>0.977229120660319</v>
      </c>
      <c r="K45" s="106">
        <v>0.0120874892961069</v>
      </c>
      <c r="L45" s="102">
        <v>0.829820241319872</v>
      </c>
      <c r="M45" s="102">
        <v>0.872427682167704</v>
      </c>
      <c r="N45" s="102">
        <v>0.858668500886942</v>
      </c>
      <c r="O45" s="106">
        <v>-0.0426074408478322</v>
      </c>
      <c r="P45" s="102">
        <v>0.957365232727552</v>
      </c>
      <c r="Q45" s="102">
        <v>0.937559701967777</v>
      </c>
      <c r="R45" s="102">
        <v>0.957330335540947</v>
      </c>
      <c r="S45" s="106">
        <v>0.0198055307597748</v>
      </c>
    </row>
    <row r="46" spans="1:19">
      <c r="A46" s="100" t="s">
        <v>375</v>
      </c>
      <c r="B46" s="100" t="s">
        <v>1806</v>
      </c>
      <c r="C46" s="101">
        <v>7</v>
      </c>
      <c r="D46" s="102">
        <v>0.808016877637131</v>
      </c>
      <c r="E46" s="102">
        <v>0.786036036036036</v>
      </c>
      <c r="F46" s="102">
        <v>0.741772151898734</v>
      </c>
      <c r="G46" s="106">
        <v>0.0219808416010948</v>
      </c>
      <c r="H46" s="102">
        <v>0.975263211693755</v>
      </c>
      <c r="I46" s="102">
        <v>0.937616183706944</v>
      </c>
      <c r="J46" s="102">
        <v>0.90237890513041</v>
      </c>
      <c r="K46" s="106">
        <v>0.0376470279868109</v>
      </c>
      <c r="L46" s="102">
        <v>0.786534464547344</v>
      </c>
      <c r="M46" s="102">
        <v>0.804319300164024</v>
      </c>
      <c r="N46" s="102">
        <v>0.781943250214961</v>
      </c>
      <c r="O46" s="106">
        <v>-0.0177848356166801</v>
      </c>
      <c r="P46" s="102">
        <v>0.939852526734355</v>
      </c>
      <c r="Q46" s="102">
        <v>0.923711016466801</v>
      </c>
      <c r="R46" s="102">
        <v>0.94746312892527</v>
      </c>
      <c r="S46" s="106">
        <v>0.0161415102675536</v>
      </c>
    </row>
    <row r="47" spans="1:19">
      <c r="A47" s="100" t="s">
        <v>375</v>
      </c>
      <c r="B47" s="100" t="s">
        <v>1807</v>
      </c>
      <c r="C47" s="101">
        <v>12</v>
      </c>
      <c r="D47" s="102">
        <v>0.911764705882353</v>
      </c>
      <c r="E47" s="102">
        <v>0.852380952380952</v>
      </c>
      <c r="F47" s="102">
        <v>0.885106382978723</v>
      </c>
      <c r="G47" s="106">
        <v>0.0593837535014006</v>
      </c>
      <c r="H47" s="102">
        <v>0.913006084843794</v>
      </c>
      <c r="I47" s="102">
        <v>0.953624371005032</v>
      </c>
      <c r="J47" s="102">
        <v>0.945822534863631</v>
      </c>
      <c r="K47" s="106">
        <v>-0.0406182861612383</v>
      </c>
      <c r="L47" s="102">
        <v>0.689672966522609</v>
      </c>
      <c r="M47" s="102">
        <v>0.766761865905073</v>
      </c>
      <c r="N47" s="102">
        <v>0.727168949771689</v>
      </c>
      <c r="O47" s="106">
        <v>-0.0770888993824642</v>
      </c>
      <c r="P47" s="102">
        <v>0.901922572851493</v>
      </c>
      <c r="Q47" s="102">
        <v>0.854237535231801</v>
      </c>
      <c r="R47" s="102">
        <v>0.893364047133871</v>
      </c>
      <c r="S47" s="106">
        <v>0.0476850376196926</v>
      </c>
    </row>
    <row r="48" spans="1:19">
      <c r="A48" s="100" t="s">
        <v>375</v>
      </c>
      <c r="B48" s="100" t="s">
        <v>1808</v>
      </c>
      <c r="C48" s="101">
        <v>1</v>
      </c>
      <c r="D48" s="102" t="s">
        <v>33</v>
      </c>
      <c r="E48" s="102" t="s">
        <v>33</v>
      </c>
      <c r="F48" s="102" t="s">
        <v>33</v>
      </c>
      <c r="G48" s="106" t="s">
        <v>33</v>
      </c>
      <c r="H48" s="102">
        <v>1</v>
      </c>
      <c r="I48" s="102">
        <v>1</v>
      </c>
      <c r="J48" s="102" t="s">
        <v>33</v>
      </c>
      <c r="K48" s="106">
        <v>0</v>
      </c>
      <c r="L48" s="102">
        <v>1</v>
      </c>
      <c r="M48" s="102">
        <v>1</v>
      </c>
      <c r="N48" s="102" t="s">
        <v>33</v>
      </c>
      <c r="O48" s="106">
        <v>0</v>
      </c>
      <c r="P48" s="102">
        <v>1</v>
      </c>
      <c r="Q48" s="102">
        <v>1</v>
      </c>
      <c r="R48" s="102" t="s">
        <v>33</v>
      </c>
      <c r="S48" s="106">
        <v>0</v>
      </c>
    </row>
    <row r="49" spans="1:19">
      <c r="A49" s="100" t="s">
        <v>375</v>
      </c>
      <c r="B49" s="100" t="s">
        <v>1809</v>
      </c>
      <c r="C49" s="101">
        <v>24</v>
      </c>
      <c r="D49" s="102">
        <v>0.979057591623037</v>
      </c>
      <c r="E49" s="102">
        <v>0.938961038961039</v>
      </c>
      <c r="F49" s="102">
        <v>0.950800915331808</v>
      </c>
      <c r="G49" s="106">
        <v>0.0400965526619976</v>
      </c>
      <c r="H49" s="102">
        <v>0.984024593055486</v>
      </c>
      <c r="I49" s="102">
        <v>0.974758043421397</v>
      </c>
      <c r="J49" s="102">
        <v>0.980130432132626</v>
      </c>
      <c r="K49" s="106">
        <v>0.00926654963408868</v>
      </c>
      <c r="L49" s="102">
        <v>0.901829360479766</v>
      </c>
      <c r="M49" s="102">
        <v>0.910933821606069</v>
      </c>
      <c r="N49" s="102">
        <v>0.889681233619796</v>
      </c>
      <c r="O49" s="106">
        <v>-0.00910446112630237</v>
      </c>
      <c r="P49" s="102">
        <v>0.950111543450065</v>
      </c>
      <c r="Q49" s="102">
        <v>0.928270268818648</v>
      </c>
      <c r="R49" s="102">
        <v>0.942659789075866</v>
      </c>
      <c r="S49" s="106">
        <v>0.0218412746314167</v>
      </c>
    </row>
    <row r="50" spans="1:19">
      <c r="A50" s="100" t="s">
        <v>375</v>
      </c>
      <c r="B50" s="100" t="s">
        <v>1810</v>
      </c>
      <c r="C50" s="101">
        <v>18</v>
      </c>
      <c r="D50" s="102">
        <v>0.983228511530398</v>
      </c>
      <c r="E50" s="102">
        <v>0.972881355932203</v>
      </c>
      <c r="F50" s="102">
        <v>0.972670807453416</v>
      </c>
      <c r="G50" s="106">
        <v>0.010347155598195</v>
      </c>
      <c r="H50" s="102">
        <v>0.971488133418858</v>
      </c>
      <c r="I50" s="102">
        <v>0.976478604524394</v>
      </c>
      <c r="J50" s="102">
        <v>0.954527977853536</v>
      </c>
      <c r="K50" s="106">
        <v>-0.00499047110553541</v>
      </c>
      <c r="L50" s="102">
        <v>0.939063502245029</v>
      </c>
      <c r="M50" s="102">
        <v>0.945134914145544</v>
      </c>
      <c r="N50" s="102">
        <v>0.934867864557968</v>
      </c>
      <c r="O50" s="106">
        <v>-0.00607141190051486</v>
      </c>
      <c r="P50" s="102">
        <v>0.96513253449528</v>
      </c>
      <c r="Q50" s="102">
        <v>0.959240641931563</v>
      </c>
      <c r="R50" s="102">
        <v>0.96766823703657</v>
      </c>
      <c r="S50" s="106">
        <v>0.00589189256371658</v>
      </c>
    </row>
    <row r="51" spans="1:19">
      <c r="A51" s="100" t="s">
        <v>375</v>
      </c>
      <c r="B51" s="100" t="s">
        <v>1811</v>
      </c>
      <c r="C51" s="101">
        <v>20</v>
      </c>
      <c r="D51" s="102">
        <v>0.926919518963922</v>
      </c>
      <c r="E51" s="102">
        <v>0.871896722939424</v>
      </c>
      <c r="F51" s="102">
        <v>0.903991370010787</v>
      </c>
      <c r="G51" s="106">
        <v>0.0550227960244983</v>
      </c>
      <c r="H51" s="102">
        <v>0.966725472044156</v>
      </c>
      <c r="I51" s="102">
        <v>0.954962507568348</v>
      </c>
      <c r="J51" s="102">
        <v>0.949044257818538</v>
      </c>
      <c r="K51" s="106">
        <v>0.0117629644758085</v>
      </c>
      <c r="L51" s="102">
        <v>0.864386648268152</v>
      </c>
      <c r="M51" s="102">
        <v>0.863210842531787</v>
      </c>
      <c r="N51" s="102">
        <v>0.865680869699624</v>
      </c>
      <c r="O51" s="106">
        <v>0.00117580573636544</v>
      </c>
      <c r="P51" s="102">
        <v>0.944881322271694</v>
      </c>
      <c r="Q51" s="102">
        <v>0.93521079623195</v>
      </c>
      <c r="R51" s="102">
        <v>0.943045121271887</v>
      </c>
      <c r="S51" s="106">
        <v>0.00967052603974383</v>
      </c>
    </row>
    <row r="52" spans="1:19">
      <c r="A52" s="100" t="s">
        <v>375</v>
      </c>
      <c r="B52" s="100" t="s">
        <v>1812</v>
      </c>
      <c r="C52" s="101">
        <v>15</v>
      </c>
      <c r="D52" s="102">
        <v>0.965437788018433</v>
      </c>
      <c r="E52" s="102">
        <v>0.935849056603774</v>
      </c>
      <c r="F52" s="102">
        <v>0.967651195499297</v>
      </c>
      <c r="G52" s="106">
        <v>0.0295887314146596</v>
      </c>
      <c r="H52" s="102">
        <v>0.96824405587936</v>
      </c>
      <c r="I52" s="102">
        <v>0.967034410296822</v>
      </c>
      <c r="J52" s="102">
        <v>0.970476006937753</v>
      </c>
      <c r="K52" s="106">
        <v>0.00120964558253811</v>
      </c>
      <c r="L52" s="102">
        <v>0.924599870478305</v>
      </c>
      <c r="M52" s="102">
        <v>0.928946677173628</v>
      </c>
      <c r="N52" s="102">
        <v>0.9299672383889</v>
      </c>
      <c r="O52" s="106">
        <v>-0.00434680669532239</v>
      </c>
      <c r="P52" s="102">
        <v>0.94888107093482</v>
      </c>
      <c r="Q52" s="102">
        <v>0.924997065612896</v>
      </c>
      <c r="R52" s="102">
        <v>0.939252433863537</v>
      </c>
      <c r="S52" s="106">
        <v>0.0238840053219244</v>
      </c>
    </row>
    <row r="53" spans="1:19">
      <c r="A53" s="100" t="s">
        <v>375</v>
      </c>
      <c r="B53" s="100" t="s">
        <v>1813</v>
      </c>
      <c r="C53" s="101">
        <v>17</v>
      </c>
      <c r="D53" s="102">
        <v>0.987736900780379</v>
      </c>
      <c r="E53" s="102">
        <v>0.992503748125937</v>
      </c>
      <c r="F53" s="102">
        <v>0.98978288633461</v>
      </c>
      <c r="G53" s="106">
        <v>-0.00476684734555799</v>
      </c>
      <c r="H53" s="102">
        <v>0.988641649868197</v>
      </c>
      <c r="I53" s="102">
        <v>0.989712081160249</v>
      </c>
      <c r="J53" s="102">
        <v>0.989836595439038</v>
      </c>
      <c r="K53" s="106">
        <v>-0.00107043129205209</v>
      </c>
      <c r="L53" s="102">
        <v>0.939667648731069</v>
      </c>
      <c r="M53" s="102">
        <v>0.946667142959206</v>
      </c>
      <c r="N53" s="102">
        <v>0.941210271143832</v>
      </c>
      <c r="O53" s="106">
        <v>-0.00699949422813606</v>
      </c>
      <c r="P53" s="102">
        <v>0.969605665398403</v>
      </c>
      <c r="Q53" s="102">
        <v>0.95529788497792</v>
      </c>
      <c r="R53" s="102">
        <v>0.973441769894127</v>
      </c>
      <c r="S53" s="106">
        <v>0.0143077804204832</v>
      </c>
    </row>
    <row r="54" spans="1:19">
      <c r="A54" s="100" t="s">
        <v>375</v>
      </c>
      <c r="B54" s="100" t="s">
        <v>1814</v>
      </c>
      <c r="C54" s="101">
        <v>12</v>
      </c>
      <c r="D54" s="102">
        <v>0.940528634361233</v>
      </c>
      <c r="E54" s="102">
        <v>0.901442307692308</v>
      </c>
      <c r="F54" s="102">
        <v>0.92972972972973</v>
      </c>
      <c r="G54" s="106">
        <v>0.0390863266689258</v>
      </c>
      <c r="H54" s="102">
        <v>0.984733128712082</v>
      </c>
      <c r="I54" s="102">
        <v>0.978583326723249</v>
      </c>
      <c r="J54" s="102">
        <v>0.970584674978816</v>
      </c>
      <c r="K54" s="106">
        <v>0.00614980198883297</v>
      </c>
      <c r="L54" s="102">
        <v>0.884402280065372</v>
      </c>
      <c r="M54" s="102">
        <v>0.886412310621083</v>
      </c>
      <c r="N54" s="102">
        <v>0.873501997336884</v>
      </c>
      <c r="O54" s="106">
        <v>-0.00201003055571103</v>
      </c>
      <c r="P54" s="102">
        <v>0.94802884165184</v>
      </c>
      <c r="Q54" s="102">
        <v>0.920119777555968</v>
      </c>
      <c r="R54" s="102">
        <v>0.945715232885795</v>
      </c>
      <c r="S54" s="106">
        <v>0.0279090640958726</v>
      </c>
    </row>
    <row r="55" spans="1:19">
      <c r="A55" s="100" t="s">
        <v>375</v>
      </c>
      <c r="B55" s="100" t="s">
        <v>1815</v>
      </c>
      <c r="C55" s="101">
        <v>28</v>
      </c>
      <c r="D55" s="102">
        <v>0.971563981042654</v>
      </c>
      <c r="E55" s="102">
        <v>0.958083832335329</v>
      </c>
      <c r="F55" s="102">
        <v>0.961672473867596</v>
      </c>
      <c r="G55" s="106">
        <v>0.0134801487073247</v>
      </c>
      <c r="H55" s="102">
        <v>0.96655626754986</v>
      </c>
      <c r="I55" s="102">
        <v>0.97057268722467</v>
      </c>
      <c r="J55" s="102">
        <v>0.969031080238668</v>
      </c>
      <c r="K55" s="106">
        <v>-0.00401641967481003</v>
      </c>
      <c r="L55" s="102">
        <v>0.909964720282238</v>
      </c>
      <c r="M55" s="102">
        <v>0.927870778267254</v>
      </c>
      <c r="N55" s="102">
        <v>0.923568438863657</v>
      </c>
      <c r="O55" s="106">
        <v>-0.0179060579850163</v>
      </c>
      <c r="P55" s="102">
        <v>0.964351448222416</v>
      </c>
      <c r="Q55" s="102">
        <v>0.958832396317119</v>
      </c>
      <c r="R55" s="102">
        <v>0.973958908926508</v>
      </c>
      <c r="S55" s="106">
        <v>0.005519051905297</v>
      </c>
    </row>
    <row r="56" spans="1:19">
      <c r="A56" s="100" t="s">
        <v>375</v>
      </c>
      <c r="B56" s="100" t="s">
        <v>1816</v>
      </c>
      <c r="C56" s="101">
        <v>17</v>
      </c>
      <c r="D56" s="102">
        <v>0.981173864894795</v>
      </c>
      <c r="E56" s="102">
        <v>0.969072164948454</v>
      </c>
      <c r="F56" s="102">
        <v>0.966887417218543</v>
      </c>
      <c r="G56" s="106">
        <v>0.0121016999463415</v>
      </c>
      <c r="H56" s="102">
        <v>0.977296769468631</v>
      </c>
      <c r="I56" s="102">
        <v>0.95945490441566</v>
      </c>
      <c r="J56" s="102">
        <v>0.962732374605402</v>
      </c>
      <c r="K56" s="106">
        <v>0.017841865052971</v>
      </c>
      <c r="L56" s="102">
        <v>0.922239401090406</v>
      </c>
      <c r="M56" s="102">
        <v>0.902345066692348</v>
      </c>
      <c r="N56" s="102">
        <v>0.904901788846019</v>
      </c>
      <c r="O56" s="106">
        <v>0.0198943343980575</v>
      </c>
      <c r="P56" s="102">
        <v>0.967433505244249</v>
      </c>
      <c r="Q56" s="102">
        <v>0.946664543862442</v>
      </c>
      <c r="R56" s="102">
        <v>0.961192759763859</v>
      </c>
      <c r="S56" s="106">
        <v>0.0207689613818065</v>
      </c>
    </row>
    <row r="57" spans="1:19">
      <c r="A57" s="100" t="s">
        <v>375</v>
      </c>
      <c r="B57" s="100" t="s">
        <v>1817</v>
      </c>
      <c r="C57" s="101">
        <v>19</v>
      </c>
      <c r="D57" s="102">
        <v>0.955928646379853</v>
      </c>
      <c r="E57" s="102">
        <v>0.942542787286064</v>
      </c>
      <c r="F57" s="102">
        <v>0.954063604240283</v>
      </c>
      <c r="G57" s="106">
        <v>0.0133858590937895</v>
      </c>
      <c r="H57" s="102">
        <v>0.974515406595104</v>
      </c>
      <c r="I57" s="102">
        <v>0.982370225269344</v>
      </c>
      <c r="J57" s="102">
        <v>0.973014208067131</v>
      </c>
      <c r="K57" s="106">
        <v>-0.00785481867423998</v>
      </c>
      <c r="L57" s="102">
        <v>0.919530465673025</v>
      </c>
      <c r="M57" s="102">
        <v>0.93535749265426</v>
      </c>
      <c r="N57" s="102">
        <v>0.937827786783637</v>
      </c>
      <c r="O57" s="106">
        <v>-0.0158270269812355</v>
      </c>
      <c r="P57" s="102">
        <v>0.966825695045492</v>
      </c>
      <c r="Q57" s="102">
        <v>0.96309433077329</v>
      </c>
      <c r="R57" s="102">
        <v>0.962109885373311</v>
      </c>
      <c r="S57" s="106">
        <v>0.00373136427220244</v>
      </c>
    </row>
    <row r="58" spans="1:19">
      <c r="A58" s="100" t="s">
        <v>375</v>
      </c>
      <c r="B58" s="100" t="s">
        <v>1818</v>
      </c>
      <c r="C58" s="101">
        <v>18</v>
      </c>
      <c r="D58" s="102">
        <v>0.950888192267503</v>
      </c>
      <c r="E58" s="102">
        <v>0.924418604651163</v>
      </c>
      <c r="F58" s="102">
        <v>0.932397959183674</v>
      </c>
      <c r="G58" s="106">
        <v>0.0264695876163399</v>
      </c>
      <c r="H58" s="102">
        <v>0.954430598449345</v>
      </c>
      <c r="I58" s="102">
        <v>0.93092801189319</v>
      </c>
      <c r="J58" s="102">
        <v>0.929746314923768</v>
      </c>
      <c r="K58" s="106">
        <v>0.0235025865561546</v>
      </c>
      <c r="L58" s="102">
        <v>0.913893268254757</v>
      </c>
      <c r="M58" s="102">
        <v>0.887357767739722</v>
      </c>
      <c r="N58" s="102">
        <v>0.899886126399696</v>
      </c>
      <c r="O58" s="106">
        <v>0.0265355005150346</v>
      </c>
      <c r="P58" s="102">
        <v>0.958145072658444</v>
      </c>
      <c r="Q58" s="102">
        <v>0.948530675373776</v>
      </c>
      <c r="R58" s="102">
        <v>0.953052510951334</v>
      </c>
      <c r="S58" s="106">
        <v>0.00961439728466873</v>
      </c>
    </row>
    <row r="59" spans="1:19">
      <c r="A59" s="100" t="s">
        <v>375</v>
      </c>
      <c r="B59" s="100" t="s">
        <v>1819</v>
      </c>
      <c r="C59" s="101">
        <v>22</v>
      </c>
      <c r="D59" s="102">
        <v>0.985961123110151</v>
      </c>
      <c r="E59" s="102">
        <v>0.977631578947368</v>
      </c>
      <c r="F59" s="102">
        <v>0.984633569739953</v>
      </c>
      <c r="G59" s="106">
        <v>0.00832954416278275</v>
      </c>
      <c r="H59" s="102">
        <v>0.983707625612963</v>
      </c>
      <c r="I59" s="102">
        <v>0.981430569623306</v>
      </c>
      <c r="J59" s="102">
        <v>0.989199742968711</v>
      </c>
      <c r="K59" s="106">
        <v>0.002277055989657</v>
      </c>
      <c r="L59" s="102">
        <v>0.914522777343472</v>
      </c>
      <c r="M59" s="102">
        <v>0.936671007572469</v>
      </c>
      <c r="N59" s="102">
        <v>0.939449359893233</v>
      </c>
      <c r="O59" s="106">
        <v>-0.0221482302289966</v>
      </c>
      <c r="P59" s="102">
        <v>0.957088328263852</v>
      </c>
      <c r="Q59" s="102">
        <v>0.944883133291219</v>
      </c>
      <c r="R59" s="102">
        <v>0.957709870038637</v>
      </c>
      <c r="S59" s="106">
        <v>0.0122051949726324</v>
      </c>
    </row>
    <row r="60" spans="1:19">
      <c r="A60" s="100" t="s">
        <v>375</v>
      </c>
      <c r="B60" s="100" t="s">
        <v>1820</v>
      </c>
      <c r="C60" s="101">
        <v>15</v>
      </c>
      <c r="D60" s="102">
        <v>0.906451612903226</v>
      </c>
      <c r="E60" s="102">
        <v>0.893973214285714</v>
      </c>
      <c r="F60" s="102">
        <v>0.873517786561265</v>
      </c>
      <c r="G60" s="106">
        <v>0.0124783986175115</v>
      </c>
      <c r="H60" s="102">
        <v>0.951786697879372</v>
      </c>
      <c r="I60" s="102">
        <v>0.945796280009121</v>
      </c>
      <c r="J60" s="102">
        <v>0.944444444444444</v>
      </c>
      <c r="K60" s="106">
        <v>0.00599041787025123</v>
      </c>
      <c r="L60" s="102">
        <v>0.870438584412008</v>
      </c>
      <c r="M60" s="102">
        <v>0.894947718166715</v>
      </c>
      <c r="N60" s="102">
        <v>0.879368932038835</v>
      </c>
      <c r="O60" s="106">
        <v>-0.0245091337547078</v>
      </c>
      <c r="P60" s="102">
        <v>0.928610729023384</v>
      </c>
      <c r="Q60" s="102">
        <v>0.930035660373231</v>
      </c>
      <c r="R60" s="102">
        <v>0.933892134450936</v>
      </c>
      <c r="S60" s="106">
        <v>-0.00142493134984678</v>
      </c>
    </row>
    <row r="61" spans="1:19">
      <c r="A61" s="100" t="s">
        <v>375</v>
      </c>
      <c r="B61" s="100" t="s">
        <v>1821</v>
      </c>
      <c r="C61" s="101">
        <v>8</v>
      </c>
      <c r="D61" s="102">
        <v>0.976</v>
      </c>
      <c r="E61" s="102">
        <v>0.943444730077121</v>
      </c>
      <c r="F61" s="102">
        <v>0.968397291196388</v>
      </c>
      <c r="G61" s="106">
        <v>0.0325552699228792</v>
      </c>
      <c r="H61" s="102">
        <v>0.981544416123855</v>
      </c>
      <c r="I61" s="102">
        <v>0.98212483782615</v>
      </c>
      <c r="J61" s="102">
        <v>0.977636198153686</v>
      </c>
      <c r="K61" s="106">
        <v>-0.000580421702294331</v>
      </c>
      <c r="L61" s="102">
        <v>0.920041536863967</v>
      </c>
      <c r="M61" s="102">
        <v>0.923165633559175</v>
      </c>
      <c r="N61" s="102">
        <v>0.929658041867117</v>
      </c>
      <c r="O61" s="106">
        <v>-0.00312409669520874</v>
      </c>
      <c r="P61" s="102">
        <v>0.96832190180724</v>
      </c>
      <c r="Q61" s="102">
        <v>0.955668484548009</v>
      </c>
      <c r="R61" s="102">
        <v>0.966040579086163</v>
      </c>
      <c r="S61" s="106">
        <v>0.0126534172592316</v>
      </c>
    </row>
    <row r="62" spans="1:19">
      <c r="A62" s="100" t="s">
        <v>375</v>
      </c>
      <c r="B62" s="100" t="s">
        <v>1822</v>
      </c>
      <c r="C62" s="101">
        <v>10</v>
      </c>
      <c r="D62" s="102">
        <v>0.980295566502463</v>
      </c>
      <c r="E62" s="102">
        <v>0.968804159445407</v>
      </c>
      <c r="F62" s="102">
        <v>0.940803382663848</v>
      </c>
      <c r="G62" s="106">
        <v>0.0114914070570558</v>
      </c>
      <c r="H62" s="102">
        <v>0.980821081548558</v>
      </c>
      <c r="I62" s="102">
        <v>0.9833544333474</v>
      </c>
      <c r="J62" s="102">
        <v>0.981284075189194</v>
      </c>
      <c r="K62" s="106">
        <v>-0.00253335179884229</v>
      </c>
      <c r="L62" s="102">
        <v>0.928651371012871</v>
      </c>
      <c r="M62" s="102">
        <v>0.935855957237305</v>
      </c>
      <c r="N62" s="102">
        <v>0.926356904548783</v>
      </c>
      <c r="O62" s="106">
        <v>-0.0072045862244341</v>
      </c>
      <c r="P62" s="102">
        <v>0.960707940412737</v>
      </c>
      <c r="Q62" s="102">
        <v>0.960575525469125</v>
      </c>
      <c r="R62" s="102">
        <v>0.955378761674161</v>
      </c>
      <c r="S62" s="106">
        <v>0.000132414943612269</v>
      </c>
    </row>
    <row r="63" spans="1:19">
      <c r="A63" s="100" t="s">
        <v>375</v>
      </c>
      <c r="B63" s="100" t="s">
        <v>33</v>
      </c>
      <c r="C63" s="101">
        <v>15</v>
      </c>
      <c r="D63" s="102">
        <v>0.846358792184725</v>
      </c>
      <c r="E63" s="102">
        <v>0.845564074479737</v>
      </c>
      <c r="F63" s="102">
        <v>0.846398305084746</v>
      </c>
      <c r="G63" s="106">
        <v>0.000794717704987513</v>
      </c>
      <c r="H63" s="102">
        <v>0.959048402014182</v>
      </c>
      <c r="I63" s="102">
        <v>0.952645614035088</v>
      </c>
      <c r="J63" s="102">
        <v>0.940067330337663</v>
      </c>
      <c r="K63" s="106">
        <v>0.00640278797909377</v>
      </c>
      <c r="L63" s="102">
        <v>0.731918610625835</v>
      </c>
      <c r="M63" s="102">
        <v>0.803817543859649</v>
      </c>
      <c r="N63" s="102">
        <v>0.730201846527286</v>
      </c>
      <c r="O63" s="106">
        <v>-0.0718989332338141</v>
      </c>
      <c r="P63" s="102">
        <v>0.936055505708363</v>
      </c>
      <c r="Q63" s="102">
        <v>0.931282741666423</v>
      </c>
      <c r="R63" s="102">
        <v>0.932118467933492</v>
      </c>
      <c r="S63" s="106">
        <v>0.00477276404194016</v>
      </c>
    </row>
    <row r="64" spans="1:19">
      <c r="A64" s="97" t="s">
        <v>668</v>
      </c>
      <c r="B64" s="97" t="s">
        <v>1897</v>
      </c>
      <c r="C64" s="98">
        <v>256</v>
      </c>
      <c r="D64" s="99">
        <v>0.92670647465168</v>
      </c>
      <c r="E64" s="99">
        <v>0.91393012445644</v>
      </c>
      <c r="F64" s="99">
        <v>0.92193214781183</v>
      </c>
      <c r="G64" s="105">
        <v>0.0127763501952398</v>
      </c>
      <c r="H64" s="99">
        <v>0.947536249685401</v>
      </c>
      <c r="I64" s="99">
        <v>0.956073950345456</v>
      </c>
      <c r="J64" s="99">
        <v>0.957527222975698</v>
      </c>
      <c r="K64" s="105">
        <v>-0.00853770066005544</v>
      </c>
      <c r="L64" s="99">
        <v>0.913582387728634</v>
      </c>
      <c r="M64" s="99">
        <v>0.921763723331562</v>
      </c>
      <c r="N64" s="99">
        <v>0.926396288928557</v>
      </c>
      <c r="O64" s="105">
        <v>-0.00818133560292778</v>
      </c>
      <c r="P64" s="99">
        <v>0.957119759876844</v>
      </c>
      <c r="Q64" s="99">
        <v>0.946772017541068</v>
      </c>
      <c r="R64" s="99">
        <v>0.96480198019802</v>
      </c>
      <c r="S64" s="105">
        <v>0.0103477423357765</v>
      </c>
    </row>
    <row r="65" spans="1:19">
      <c r="A65" s="100" t="s">
        <v>668</v>
      </c>
      <c r="B65" s="100" t="s">
        <v>1823</v>
      </c>
      <c r="C65" s="101">
        <v>48</v>
      </c>
      <c r="D65" s="102">
        <v>0.940220922677063</v>
      </c>
      <c r="E65" s="102">
        <v>0.929159802306425</v>
      </c>
      <c r="F65" s="102">
        <v>0.944669365721997</v>
      </c>
      <c r="G65" s="106">
        <v>0.011061120370638</v>
      </c>
      <c r="H65" s="102">
        <v>0.954925401613057</v>
      </c>
      <c r="I65" s="102">
        <v>0.966718881245885</v>
      </c>
      <c r="J65" s="102">
        <v>0.965730497611953</v>
      </c>
      <c r="K65" s="106">
        <v>-0.0117934796328282</v>
      </c>
      <c r="L65" s="102">
        <v>0.929966315140574</v>
      </c>
      <c r="M65" s="102">
        <v>0.938023564666621</v>
      </c>
      <c r="N65" s="102">
        <v>0.943207331509981</v>
      </c>
      <c r="O65" s="106">
        <v>-0.00805724952604758</v>
      </c>
      <c r="P65" s="102">
        <v>0.963303898926776</v>
      </c>
      <c r="Q65" s="102">
        <v>0.949505060616172</v>
      </c>
      <c r="R65" s="102">
        <v>0.968617662514296</v>
      </c>
      <c r="S65" s="106">
        <v>0.0137988383106046</v>
      </c>
    </row>
    <row r="66" spans="1:19">
      <c r="A66" s="100" t="s">
        <v>668</v>
      </c>
      <c r="B66" s="100" t="s">
        <v>1824</v>
      </c>
      <c r="C66" s="101">
        <v>41</v>
      </c>
      <c r="D66" s="102">
        <v>0.95225102319236</v>
      </c>
      <c r="E66" s="102">
        <v>0.943171402383135</v>
      </c>
      <c r="F66" s="102">
        <v>0.95352323838081</v>
      </c>
      <c r="G66" s="106">
        <v>0.00907962080922542</v>
      </c>
      <c r="H66" s="102">
        <v>0.959634790965882</v>
      </c>
      <c r="I66" s="102">
        <v>0.966598611678236</v>
      </c>
      <c r="J66" s="102">
        <v>0.965030223186609</v>
      </c>
      <c r="K66" s="106">
        <v>-0.00696382071235424</v>
      </c>
      <c r="L66" s="102">
        <v>0.926810335267808</v>
      </c>
      <c r="M66" s="102">
        <v>0.940710494079216</v>
      </c>
      <c r="N66" s="102">
        <v>0.936860663360198</v>
      </c>
      <c r="O66" s="106">
        <v>-0.0139001588114084</v>
      </c>
      <c r="P66" s="102">
        <v>0.964800417730332</v>
      </c>
      <c r="Q66" s="102">
        <v>0.956082068727244</v>
      </c>
      <c r="R66" s="102">
        <v>0.972449793963874</v>
      </c>
      <c r="S66" s="106">
        <v>0.0087183490030881</v>
      </c>
    </row>
    <row r="67" spans="1:19">
      <c r="A67" s="100" t="s">
        <v>668</v>
      </c>
      <c r="B67" s="100" t="s">
        <v>1825</v>
      </c>
      <c r="C67" s="101">
        <v>48</v>
      </c>
      <c r="D67" s="102">
        <v>0.867114093959731</v>
      </c>
      <c r="E67" s="102">
        <v>0.864510489510489</v>
      </c>
      <c r="F67" s="102">
        <v>0.856729377713459</v>
      </c>
      <c r="G67" s="106">
        <v>0.00260360444924201</v>
      </c>
      <c r="H67" s="102">
        <v>0.931751276659658</v>
      </c>
      <c r="I67" s="102">
        <v>0.939281183932347</v>
      </c>
      <c r="J67" s="102">
        <v>0.946521646633337</v>
      </c>
      <c r="K67" s="106">
        <v>-0.00752990727268921</v>
      </c>
      <c r="L67" s="102">
        <v>0.915698407930309</v>
      </c>
      <c r="M67" s="102">
        <v>0.918520084566596</v>
      </c>
      <c r="N67" s="102">
        <v>0.928243449278446</v>
      </c>
      <c r="O67" s="106">
        <v>-0.00282167663628674</v>
      </c>
      <c r="P67" s="102">
        <v>0.953815545011679</v>
      </c>
      <c r="Q67" s="102">
        <v>0.949295541647137</v>
      </c>
      <c r="R67" s="102">
        <v>0.964531726759786</v>
      </c>
      <c r="S67" s="106">
        <v>0.00452000336454228</v>
      </c>
    </row>
    <row r="68" spans="1:19">
      <c r="A68" s="100" t="s">
        <v>668</v>
      </c>
      <c r="B68" s="100" t="s">
        <v>1826</v>
      </c>
      <c r="C68" s="101">
        <v>49</v>
      </c>
      <c r="D68" s="102">
        <v>0.929948586118252</v>
      </c>
      <c r="E68" s="102">
        <v>0.916601101494886</v>
      </c>
      <c r="F68" s="102">
        <v>0.917597765363129</v>
      </c>
      <c r="G68" s="106">
        <v>0.013347484623366</v>
      </c>
      <c r="H68" s="102">
        <v>0.954573615524512</v>
      </c>
      <c r="I68" s="102">
        <v>0.953129767886568</v>
      </c>
      <c r="J68" s="102">
        <v>0.956086780650954</v>
      </c>
      <c r="K68" s="106">
        <v>0.00144384763794425</v>
      </c>
      <c r="L68" s="102">
        <v>0.911232354724171</v>
      </c>
      <c r="M68" s="102">
        <v>0.910022987570438</v>
      </c>
      <c r="N68" s="102">
        <v>0.921043025286358</v>
      </c>
      <c r="O68" s="106">
        <v>0.00120936715373321</v>
      </c>
      <c r="P68" s="102">
        <v>0.94884207698593</v>
      </c>
      <c r="Q68" s="102">
        <v>0.937688959140918</v>
      </c>
      <c r="R68" s="102">
        <v>0.956450963424978</v>
      </c>
      <c r="S68" s="106">
        <v>0.0111531178450123</v>
      </c>
    </row>
    <row r="69" spans="1:19">
      <c r="A69" s="100" t="s">
        <v>668</v>
      </c>
      <c r="B69" s="100" t="s">
        <v>1827</v>
      </c>
      <c r="C69" s="101">
        <v>31</v>
      </c>
      <c r="D69" s="102">
        <v>0.934111759799833</v>
      </c>
      <c r="E69" s="102">
        <v>0.930486593843098</v>
      </c>
      <c r="F69" s="102">
        <v>0.926961226330027</v>
      </c>
      <c r="G69" s="106">
        <v>0.0036251659567349</v>
      </c>
      <c r="H69" s="102">
        <v>0.961003892984345</v>
      </c>
      <c r="I69" s="102">
        <v>0.96570637269543</v>
      </c>
      <c r="J69" s="102">
        <v>0.963407890247203</v>
      </c>
      <c r="K69" s="106">
        <v>-0.00470247971108506</v>
      </c>
      <c r="L69" s="102">
        <v>0.910453077114222</v>
      </c>
      <c r="M69" s="102">
        <v>0.909826495424801</v>
      </c>
      <c r="N69" s="102">
        <v>0.912108340883152</v>
      </c>
      <c r="O69" s="106">
        <v>0.000626581689420758</v>
      </c>
      <c r="P69" s="102">
        <v>0.958805501620312</v>
      </c>
      <c r="Q69" s="102">
        <v>0.948136492657041</v>
      </c>
      <c r="R69" s="102">
        <v>0.959677907610341</v>
      </c>
      <c r="S69" s="106">
        <v>0.0106690089632718</v>
      </c>
    </row>
    <row r="70" spans="1:19">
      <c r="A70" s="100" t="s">
        <v>668</v>
      </c>
      <c r="B70" s="100" t="s">
        <v>1828</v>
      </c>
      <c r="C70" s="101">
        <v>31</v>
      </c>
      <c r="D70" s="102">
        <v>0.939581719597211</v>
      </c>
      <c r="E70" s="102">
        <v>0.899150743099788</v>
      </c>
      <c r="F70" s="102">
        <v>0.934453781512605</v>
      </c>
      <c r="G70" s="106">
        <v>0.0404309764974238</v>
      </c>
      <c r="H70" s="102">
        <v>0.925346622588444</v>
      </c>
      <c r="I70" s="102">
        <v>0.945290392130441</v>
      </c>
      <c r="J70" s="102">
        <v>0.949613247006245</v>
      </c>
      <c r="K70" s="106">
        <v>-0.0199437695419964</v>
      </c>
      <c r="L70" s="102">
        <v>0.883620335191855</v>
      </c>
      <c r="M70" s="102">
        <v>0.908988007007142</v>
      </c>
      <c r="N70" s="102">
        <v>0.912886036784507</v>
      </c>
      <c r="O70" s="106">
        <v>-0.0253676718152865</v>
      </c>
      <c r="P70" s="102">
        <v>0.953327541743907</v>
      </c>
      <c r="Q70" s="102">
        <v>0.938867668918283</v>
      </c>
      <c r="R70" s="102">
        <v>0.965700720366732</v>
      </c>
      <c r="S70" s="106">
        <v>0.0144598728256237</v>
      </c>
    </row>
    <row r="71" spans="1:19">
      <c r="A71" s="100" t="s">
        <v>668</v>
      </c>
      <c r="B71" s="100" t="s">
        <v>33</v>
      </c>
      <c r="C71" s="101">
        <v>8</v>
      </c>
      <c r="D71" s="102" t="s">
        <v>33</v>
      </c>
      <c r="E71" s="102" t="s">
        <v>33</v>
      </c>
      <c r="F71" s="102" t="s">
        <v>33</v>
      </c>
      <c r="G71" s="106" t="s">
        <v>33</v>
      </c>
      <c r="H71" s="102" t="s">
        <v>33</v>
      </c>
      <c r="I71" s="102" t="s">
        <v>33</v>
      </c>
      <c r="J71" s="102" t="s">
        <v>33</v>
      </c>
      <c r="K71" s="106" t="s">
        <v>33</v>
      </c>
      <c r="L71" s="102" t="s">
        <v>33</v>
      </c>
      <c r="M71" s="102" t="s">
        <v>33</v>
      </c>
      <c r="N71" s="102" t="s">
        <v>33</v>
      </c>
      <c r="O71" s="106" t="s">
        <v>33</v>
      </c>
      <c r="P71" s="102" t="s">
        <v>33</v>
      </c>
      <c r="Q71" s="102" t="s">
        <v>33</v>
      </c>
      <c r="R71" s="102" t="s">
        <v>33</v>
      </c>
      <c r="S71" s="106" t="s">
        <v>33</v>
      </c>
    </row>
    <row r="72" spans="1:19">
      <c r="A72" s="97" t="s">
        <v>927</v>
      </c>
      <c r="B72" s="97" t="s">
        <v>1897</v>
      </c>
      <c r="C72" s="98">
        <v>156</v>
      </c>
      <c r="D72" s="99">
        <v>0.94287109375</v>
      </c>
      <c r="E72" s="99">
        <v>0.918282548476454</v>
      </c>
      <c r="F72" s="99">
        <v>0.93385707045109</v>
      </c>
      <c r="G72" s="105">
        <v>0.0245885452735457</v>
      </c>
      <c r="H72" s="99">
        <v>0.942227301943235</v>
      </c>
      <c r="I72" s="99">
        <v>0.946751359615284</v>
      </c>
      <c r="J72" s="99">
        <v>0.944495809861963</v>
      </c>
      <c r="K72" s="105">
        <v>-0.00452405767204955</v>
      </c>
      <c r="L72" s="99">
        <v>0.906112418629152</v>
      </c>
      <c r="M72" s="99">
        <v>0.917779366033521</v>
      </c>
      <c r="N72" s="99">
        <v>0.913039496888043</v>
      </c>
      <c r="O72" s="105">
        <v>-0.0116669474043687</v>
      </c>
      <c r="P72" s="99">
        <v>0.953513246847366</v>
      </c>
      <c r="Q72" s="99">
        <v>0.946996080525185</v>
      </c>
      <c r="R72" s="99">
        <v>0.954260850823073</v>
      </c>
      <c r="S72" s="105">
        <v>0.00651716632218069</v>
      </c>
    </row>
    <row r="73" spans="1:19">
      <c r="A73" s="100" t="s">
        <v>927</v>
      </c>
      <c r="B73" s="100" t="s">
        <v>1829</v>
      </c>
      <c r="C73" s="101">
        <v>51</v>
      </c>
      <c r="D73" s="102">
        <v>0.925170068027211</v>
      </c>
      <c r="E73" s="102">
        <v>0.905254091300603</v>
      </c>
      <c r="F73" s="102">
        <v>0.922230950510605</v>
      </c>
      <c r="G73" s="106">
        <v>0.0199159767266079</v>
      </c>
      <c r="H73" s="102">
        <v>0.924122988982621</v>
      </c>
      <c r="I73" s="102">
        <v>0.930729996812241</v>
      </c>
      <c r="J73" s="102">
        <v>0.921847145837284</v>
      </c>
      <c r="K73" s="106">
        <v>-0.00660700782961987</v>
      </c>
      <c r="L73" s="102">
        <v>0.908664853485763</v>
      </c>
      <c r="M73" s="102">
        <v>0.913946445648709</v>
      </c>
      <c r="N73" s="102">
        <v>0.91028826095202</v>
      </c>
      <c r="O73" s="106">
        <v>-0.00528159216294555</v>
      </c>
      <c r="P73" s="102">
        <v>0.947261046065325</v>
      </c>
      <c r="Q73" s="102">
        <v>0.941384482023199</v>
      </c>
      <c r="R73" s="102">
        <v>0.948324617140521</v>
      </c>
      <c r="S73" s="106">
        <v>0.00587656404212689</v>
      </c>
    </row>
    <row r="74" spans="1:19">
      <c r="A74" s="100" t="s">
        <v>927</v>
      </c>
      <c r="B74" s="100" t="s">
        <v>1830</v>
      </c>
      <c r="C74" s="101">
        <v>77</v>
      </c>
      <c r="D74" s="102">
        <v>0.942569567791593</v>
      </c>
      <c r="E74" s="102">
        <v>0.900820793433653</v>
      </c>
      <c r="F74" s="102">
        <v>0.91994917407878</v>
      </c>
      <c r="G74" s="106">
        <v>0.0417487743579401</v>
      </c>
      <c r="H74" s="102">
        <v>0.945561601477793</v>
      </c>
      <c r="I74" s="102">
        <v>0.951335690434099</v>
      </c>
      <c r="J74" s="102">
        <v>0.95412279549524</v>
      </c>
      <c r="K74" s="106">
        <v>-0.00577408895630638</v>
      </c>
      <c r="L74" s="102">
        <v>0.903682435145771</v>
      </c>
      <c r="M74" s="102">
        <v>0.916507071302298</v>
      </c>
      <c r="N74" s="102">
        <v>0.909289511707813</v>
      </c>
      <c r="O74" s="106">
        <v>-0.0128246361565267</v>
      </c>
      <c r="P74" s="102">
        <v>0.956862639676694</v>
      </c>
      <c r="Q74" s="102">
        <v>0.94784954436268</v>
      </c>
      <c r="R74" s="102">
        <v>0.956639362741414</v>
      </c>
      <c r="S74" s="106">
        <v>0.00901309531401417</v>
      </c>
    </row>
    <row r="75" spans="1:19">
      <c r="A75" s="100" t="s">
        <v>927</v>
      </c>
      <c r="B75" s="100" t="s">
        <v>1831</v>
      </c>
      <c r="C75" s="101">
        <v>28</v>
      </c>
      <c r="D75" s="102">
        <v>0.964944649446494</v>
      </c>
      <c r="E75" s="102">
        <v>0.959473150962513</v>
      </c>
      <c r="F75" s="102">
        <v>0.967242948134668</v>
      </c>
      <c r="G75" s="106">
        <v>0.00547149848398187</v>
      </c>
      <c r="H75" s="102">
        <v>0.962259683682167</v>
      </c>
      <c r="I75" s="102">
        <v>0.956169775034662</v>
      </c>
      <c r="J75" s="102">
        <v>0.955759618211838</v>
      </c>
      <c r="K75" s="106">
        <v>0.00608990864750525</v>
      </c>
      <c r="L75" s="102">
        <v>0.907910313476655</v>
      </c>
      <c r="M75" s="102">
        <v>0.922909492076271</v>
      </c>
      <c r="N75" s="102">
        <v>0.922454934069165</v>
      </c>
      <c r="O75" s="106">
        <v>-0.0149991785996156</v>
      </c>
      <c r="P75" s="102">
        <v>0.955246025067541</v>
      </c>
      <c r="Q75" s="102">
        <v>0.95156658338359</v>
      </c>
      <c r="R75" s="102">
        <v>0.957631802721088</v>
      </c>
      <c r="S75" s="106">
        <v>0.00367944168395029</v>
      </c>
    </row>
    <row r="76" spans="1:19">
      <c r="A76" s="97" t="s">
        <v>1085</v>
      </c>
      <c r="B76" s="97" t="s">
        <v>1897</v>
      </c>
      <c r="C76" s="98">
        <v>367</v>
      </c>
      <c r="D76" s="99">
        <v>0.949266585923833</v>
      </c>
      <c r="E76" s="99">
        <v>0.934517203107658</v>
      </c>
      <c r="F76" s="99">
        <v>0.939371479395197</v>
      </c>
      <c r="G76" s="105">
        <v>0.0147493828161744</v>
      </c>
      <c r="H76" s="99">
        <v>0.962435438219878</v>
      </c>
      <c r="I76" s="99">
        <v>0.970245482477981</v>
      </c>
      <c r="J76" s="99">
        <v>0.96722773380894</v>
      </c>
      <c r="K76" s="105">
        <v>-0.00781004425810294</v>
      </c>
      <c r="L76" s="99">
        <v>0.893326282059088</v>
      </c>
      <c r="M76" s="99">
        <v>0.907338574034019</v>
      </c>
      <c r="N76" s="99">
        <v>0.900755375163107</v>
      </c>
      <c r="O76" s="105">
        <v>-0.0140122919749308</v>
      </c>
      <c r="P76" s="99">
        <v>0.956420383455675</v>
      </c>
      <c r="Q76" s="99">
        <v>0.95308334468466</v>
      </c>
      <c r="R76" s="99">
        <v>0.961070759680917</v>
      </c>
      <c r="S76" s="105">
        <v>0.00333703877101443</v>
      </c>
    </row>
    <row r="77" spans="1:19">
      <c r="A77" s="100" t="s">
        <v>1085</v>
      </c>
      <c r="B77" s="100" t="s">
        <v>1832</v>
      </c>
      <c r="C77" s="101">
        <v>20</v>
      </c>
      <c r="D77" s="102">
        <v>0.968331303288672</v>
      </c>
      <c r="E77" s="102">
        <v>0.951456310679612</v>
      </c>
      <c r="F77" s="102">
        <v>0.952258064516129</v>
      </c>
      <c r="G77" s="106">
        <v>0.0168749926090607</v>
      </c>
      <c r="H77" s="102">
        <v>0.974880944396002</v>
      </c>
      <c r="I77" s="102">
        <v>0.976679593334032</v>
      </c>
      <c r="J77" s="102">
        <v>0.97406568267306</v>
      </c>
      <c r="K77" s="106">
        <v>-0.00179864893802972</v>
      </c>
      <c r="L77" s="102">
        <v>0.913005567107117</v>
      </c>
      <c r="M77" s="102">
        <v>0.919086049680327</v>
      </c>
      <c r="N77" s="102">
        <v>0.931633708013462</v>
      </c>
      <c r="O77" s="106">
        <v>-0.00608048257321048</v>
      </c>
      <c r="P77" s="102">
        <v>0.967834207670043</v>
      </c>
      <c r="Q77" s="102">
        <v>0.965906073533837</v>
      </c>
      <c r="R77" s="102">
        <v>0.973888038588192</v>
      </c>
      <c r="S77" s="106">
        <v>0.00192813413620618</v>
      </c>
    </row>
    <row r="78" spans="1:19">
      <c r="A78" s="100" t="s">
        <v>1085</v>
      </c>
      <c r="B78" s="100" t="s">
        <v>1833</v>
      </c>
      <c r="C78" s="101">
        <v>26</v>
      </c>
      <c r="D78" s="102">
        <v>0.919911012235818</v>
      </c>
      <c r="E78" s="102">
        <v>0.923392612859097</v>
      </c>
      <c r="F78" s="102">
        <v>0.925221799746515</v>
      </c>
      <c r="G78" s="106">
        <v>-0.00348160062327951</v>
      </c>
      <c r="H78" s="102">
        <v>0.958157769391419</v>
      </c>
      <c r="I78" s="102">
        <v>0.974294310238032</v>
      </c>
      <c r="J78" s="102">
        <v>0.968410976388003</v>
      </c>
      <c r="K78" s="106">
        <v>-0.016136540846613</v>
      </c>
      <c r="L78" s="102">
        <v>0.920712270545561</v>
      </c>
      <c r="M78" s="102">
        <v>0.930537120608796</v>
      </c>
      <c r="N78" s="102">
        <v>0.935508089643005</v>
      </c>
      <c r="O78" s="106">
        <v>-0.00982485006323452</v>
      </c>
      <c r="P78" s="102">
        <v>0.946951057777615</v>
      </c>
      <c r="Q78" s="102">
        <v>0.925403489402502</v>
      </c>
      <c r="R78" s="102">
        <v>0.931680433383394</v>
      </c>
      <c r="S78" s="106">
        <v>0.0215475683751135</v>
      </c>
    </row>
    <row r="79" spans="1:19">
      <c r="A79" s="100" t="s">
        <v>1085</v>
      </c>
      <c r="B79" s="100" t="s">
        <v>1834</v>
      </c>
      <c r="C79" s="101">
        <v>21</v>
      </c>
      <c r="D79" s="102">
        <v>0.922297297297297</v>
      </c>
      <c r="E79" s="102">
        <v>0.879594423320659</v>
      </c>
      <c r="F79" s="102">
        <v>0.887755102040816</v>
      </c>
      <c r="G79" s="106">
        <v>0.0427028739766382</v>
      </c>
      <c r="H79" s="102">
        <v>0.960464105211673</v>
      </c>
      <c r="I79" s="102">
        <v>0.975211948257546</v>
      </c>
      <c r="J79" s="102">
        <v>0.973863079980415</v>
      </c>
      <c r="K79" s="106">
        <v>-0.0147478430458725</v>
      </c>
      <c r="L79" s="102">
        <v>0.842427042008587</v>
      </c>
      <c r="M79" s="102">
        <v>0.876601328972858</v>
      </c>
      <c r="N79" s="102">
        <v>0.85613893609055</v>
      </c>
      <c r="O79" s="106">
        <v>-0.0341742869642716</v>
      </c>
      <c r="P79" s="102">
        <v>0.930113443380205</v>
      </c>
      <c r="Q79" s="102">
        <v>0.938407381949218</v>
      </c>
      <c r="R79" s="102">
        <v>0.952233518619855</v>
      </c>
      <c r="S79" s="106">
        <v>-0.00829393856901262</v>
      </c>
    </row>
    <row r="80" spans="1:19">
      <c r="A80" s="100" t="s">
        <v>1085</v>
      </c>
      <c r="B80" s="100" t="s">
        <v>1835</v>
      </c>
      <c r="C80" s="101">
        <v>16</v>
      </c>
      <c r="D80" s="102">
        <v>0.933962264150943</v>
      </c>
      <c r="E80" s="102">
        <v>0.911528150134048</v>
      </c>
      <c r="F80" s="102">
        <v>0.928659286592866</v>
      </c>
      <c r="G80" s="106">
        <v>0.0224341140168951</v>
      </c>
      <c r="H80" s="102">
        <v>0.917682390490312</v>
      </c>
      <c r="I80" s="102">
        <v>0.931281429158432</v>
      </c>
      <c r="J80" s="102">
        <v>0.907421023783105</v>
      </c>
      <c r="K80" s="106">
        <v>-0.0135990386681204</v>
      </c>
      <c r="L80" s="102">
        <v>0.685707823377146</v>
      </c>
      <c r="M80" s="102">
        <v>0.744692507875633</v>
      </c>
      <c r="N80" s="102">
        <v>0.692437266881459</v>
      </c>
      <c r="O80" s="106">
        <v>-0.0589846844984879</v>
      </c>
      <c r="P80" s="102">
        <v>0.893223277551636</v>
      </c>
      <c r="Q80" s="102">
        <v>0.883919312868071</v>
      </c>
      <c r="R80" s="102">
        <v>0.890962317368231</v>
      </c>
      <c r="S80" s="106">
        <v>0.00930396468356431</v>
      </c>
    </row>
    <row r="81" spans="1:19">
      <c r="A81" s="100" t="s">
        <v>1085</v>
      </c>
      <c r="B81" s="100" t="s">
        <v>1836</v>
      </c>
      <c r="C81" s="101">
        <v>24</v>
      </c>
      <c r="D81" s="102">
        <v>0.96066089693155</v>
      </c>
      <c r="E81" s="102">
        <v>0.928994082840237</v>
      </c>
      <c r="F81" s="102">
        <v>0.967411545623836</v>
      </c>
      <c r="G81" s="106">
        <v>0.0316668140913133</v>
      </c>
      <c r="H81" s="102">
        <v>0.960706065618245</v>
      </c>
      <c r="I81" s="102">
        <v>0.973540333264914</v>
      </c>
      <c r="J81" s="102">
        <v>0.97628025477707</v>
      </c>
      <c r="K81" s="106">
        <v>-0.0128342676466688</v>
      </c>
      <c r="L81" s="102">
        <v>0.905405760193232</v>
      </c>
      <c r="M81" s="102">
        <v>0.917766042805695</v>
      </c>
      <c r="N81" s="102">
        <v>0.916101910828026</v>
      </c>
      <c r="O81" s="106">
        <v>-0.0123602826124634</v>
      </c>
      <c r="P81" s="102">
        <v>0.968040451002021</v>
      </c>
      <c r="Q81" s="102">
        <v>0.966781804507089</v>
      </c>
      <c r="R81" s="102">
        <v>0.974737215987924</v>
      </c>
      <c r="S81" s="106">
        <v>0.00125864649493179</v>
      </c>
    </row>
    <row r="82" spans="1:19">
      <c r="A82" s="100" t="s">
        <v>1085</v>
      </c>
      <c r="B82" s="100" t="s">
        <v>1837</v>
      </c>
      <c r="C82" s="101">
        <v>20</v>
      </c>
      <c r="D82" s="102">
        <v>0.963455149501661</v>
      </c>
      <c r="E82" s="102">
        <v>0.946153846153846</v>
      </c>
      <c r="F82" s="102">
        <v>0.96</v>
      </c>
      <c r="G82" s="106">
        <v>0.017301303347815</v>
      </c>
      <c r="H82" s="102">
        <v>0.960108253570227</v>
      </c>
      <c r="I82" s="102">
        <v>0.971194266418579</v>
      </c>
      <c r="J82" s="102">
        <v>0.974482044959158</v>
      </c>
      <c r="K82" s="106">
        <v>-0.0110860128483518</v>
      </c>
      <c r="L82" s="102">
        <v>0.923870829638237</v>
      </c>
      <c r="M82" s="102">
        <v>0.937461236303494</v>
      </c>
      <c r="N82" s="102">
        <v>0.937537154054471</v>
      </c>
      <c r="O82" s="106">
        <v>-0.0135904066652565</v>
      </c>
      <c r="P82" s="102">
        <v>0.964498753769032</v>
      </c>
      <c r="Q82" s="102">
        <v>0.959272955393403</v>
      </c>
      <c r="R82" s="102">
        <v>0.97533675103192</v>
      </c>
      <c r="S82" s="106">
        <v>0.00522579837562875</v>
      </c>
    </row>
    <row r="83" spans="1:19">
      <c r="A83" s="100" t="s">
        <v>1085</v>
      </c>
      <c r="B83" s="100" t="s">
        <v>1838</v>
      </c>
      <c r="C83" s="101">
        <v>11</v>
      </c>
      <c r="D83" s="102">
        <v>0.94896331738437</v>
      </c>
      <c r="E83" s="102">
        <v>0.94291754756871</v>
      </c>
      <c r="F83" s="102">
        <v>0.947841726618705</v>
      </c>
      <c r="G83" s="106">
        <v>0.00604576981565963</v>
      </c>
      <c r="H83" s="102">
        <v>0.959248571933337</v>
      </c>
      <c r="I83" s="102">
        <v>0.963804874327778</v>
      </c>
      <c r="J83" s="102">
        <v>0.962610469068661</v>
      </c>
      <c r="K83" s="106">
        <v>-0.00455630239444038</v>
      </c>
      <c r="L83" s="102">
        <v>0.923757925524606</v>
      </c>
      <c r="M83" s="102">
        <v>0.927762309775354</v>
      </c>
      <c r="N83" s="102">
        <v>0.940957272704384</v>
      </c>
      <c r="O83" s="106">
        <v>-0.00400438425074789</v>
      </c>
      <c r="P83" s="102">
        <v>0.957816054598635</v>
      </c>
      <c r="Q83" s="102">
        <v>0.962933609705542</v>
      </c>
      <c r="R83" s="102">
        <v>0.972746562928252</v>
      </c>
      <c r="S83" s="106">
        <v>-0.00511755510690659</v>
      </c>
    </row>
    <row r="84" spans="1:19">
      <c r="A84" s="100" t="s">
        <v>1085</v>
      </c>
      <c r="B84" s="100" t="s">
        <v>1839</v>
      </c>
      <c r="C84" s="101">
        <v>17</v>
      </c>
      <c r="D84" s="102">
        <v>0.953488372093023</v>
      </c>
      <c r="E84" s="102">
        <v>0.946824224519941</v>
      </c>
      <c r="F84" s="102">
        <v>0.955266955266955</v>
      </c>
      <c r="G84" s="106">
        <v>0.00666414757308231</v>
      </c>
      <c r="H84" s="102">
        <v>0.974617408381813</v>
      </c>
      <c r="I84" s="102">
        <v>0.979431313171039</v>
      </c>
      <c r="J84" s="102">
        <v>0.97386688444263</v>
      </c>
      <c r="K84" s="106">
        <v>-0.00481390478922528</v>
      </c>
      <c r="L84" s="102">
        <v>0.935320709971468</v>
      </c>
      <c r="M84" s="102">
        <v>0.939434459432886</v>
      </c>
      <c r="N84" s="102">
        <v>0.936121886484279</v>
      </c>
      <c r="O84" s="106">
        <v>-0.00411374946141851</v>
      </c>
      <c r="P84" s="102">
        <v>0.96721955276289</v>
      </c>
      <c r="Q84" s="102">
        <v>0.967959660172268</v>
      </c>
      <c r="R84" s="102">
        <v>0.967553798858147</v>
      </c>
      <c r="S84" s="106">
        <v>-0.00074010740937791</v>
      </c>
    </row>
    <row r="85" spans="1:19">
      <c r="A85" s="100" t="s">
        <v>1085</v>
      </c>
      <c r="B85" s="100" t="s">
        <v>1840</v>
      </c>
      <c r="C85" s="101">
        <v>18</v>
      </c>
      <c r="D85" s="102">
        <v>0.961224489795918</v>
      </c>
      <c r="E85" s="102">
        <v>0.952618453865337</v>
      </c>
      <c r="F85" s="102">
        <v>0.943529411764706</v>
      </c>
      <c r="G85" s="106">
        <v>0.00860603593058173</v>
      </c>
      <c r="H85" s="102">
        <v>0.967195660907995</v>
      </c>
      <c r="I85" s="102">
        <v>0.963710756758824</v>
      </c>
      <c r="J85" s="102">
        <v>0.96928698400158</v>
      </c>
      <c r="K85" s="106">
        <v>0.00348490414917135</v>
      </c>
      <c r="L85" s="102">
        <v>0.87259943752511</v>
      </c>
      <c r="M85" s="102">
        <v>0.903598332759742</v>
      </c>
      <c r="N85" s="102">
        <v>0.896866153137139</v>
      </c>
      <c r="O85" s="106">
        <v>-0.0309988952346311</v>
      </c>
      <c r="P85" s="102">
        <v>0.961277383523604</v>
      </c>
      <c r="Q85" s="102">
        <v>0.953415646735321</v>
      </c>
      <c r="R85" s="102">
        <v>0.96084920891185</v>
      </c>
      <c r="S85" s="106">
        <v>0.00786173678828272</v>
      </c>
    </row>
    <row r="86" spans="1:19">
      <c r="A86" s="100" t="s">
        <v>1085</v>
      </c>
      <c r="B86" s="100" t="s">
        <v>1841</v>
      </c>
      <c r="C86" s="101">
        <v>17</v>
      </c>
      <c r="D86" s="102">
        <v>0.955010224948875</v>
      </c>
      <c r="E86" s="102">
        <v>0.951219512195122</v>
      </c>
      <c r="F86" s="102">
        <v>0.951388888888889</v>
      </c>
      <c r="G86" s="106">
        <v>0.00379071275375331</v>
      </c>
      <c r="H86" s="102">
        <v>0.958694354689333</v>
      </c>
      <c r="I86" s="102">
        <v>0.968919237108547</v>
      </c>
      <c r="J86" s="102">
        <v>0.969954781443644</v>
      </c>
      <c r="K86" s="106">
        <v>-0.0102248824192143</v>
      </c>
      <c r="L86" s="102">
        <v>0.888390376422647</v>
      </c>
      <c r="M86" s="102">
        <v>0.917392669335217</v>
      </c>
      <c r="N86" s="102">
        <v>0.917367275163289</v>
      </c>
      <c r="O86" s="106">
        <v>-0.0290022929125699</v>
      </c>
      <c r="P86" s="102">
        <v>0.95286551329612</v>
      </c>
      <c r="Q86" s="102">
        <v>0.952307734548749</v>
      </c>
      <c r="R86" s="102">
        <v>0.962078802885133</v>
      </c>
      <c r="S86" s="106">
        <v>0.000557778747370952</v>
      </c>
    </row>
    <row r="87" spans="1:19">
      <c r="A87" s="100" t="s">
        <v>1085</v>
      </c>
      <c r="B87" s="100" t="s">
        <v>1842</v>
      </c>
      <c r="C87" s="101">
        <v>10</v>
      </c>
      <c r="D87" s="102">
        <v>0.958904109589041</v>
      </c>
      <c r="E87" s="102">
        <v>0.943521594684385</v>
      </c>
      <c r="F87" s="102">
        <v>0.94375</v>
      </c>
      <c r="G87" s="106">
        <v>0.0153825149046557</v>
      </c>
      <c r="H87" s="102">
        <v>0.944552181679</v>
      </c>
      <c r="I87" s="102">
        <v>0.966927885063905</v>
      </c>
      <c r="J87" s="102">
        <v>0.949230265312807</v>
      </c>
      <c r="K87" s="106">
        <v>-0.0223757033849055</v>
      </c>
      <c r="L87" s="102">
        <v>0.851773411584588</v>
      </c>
      <c r="M87" s="102">
        <v>0.904841869577386</v>
      </c>
      <c r="N87" s="102">
        <v>0.882738290206354</v>
      </c>
      <c r="O87" s="106">
        <v>-0.0530684579927981</v>
      </c>
      <c r="P87" s="102">
        <v>0.945967093394771</v>
      </c>
      <c r="Q87" s="102">
        <v>0.944100211005794</v>
      </c>
      <c r="R87" s="102">
        <v>0.95083932853717</v>
      </c>
      <c r="S87" s="106">
        <v>0.00186688238897625</v>
      </c>
    </row>
    <row r="88" spans="1:19">
      <c r="A88" s="100" t="s">
        <v>1085</v>
      </c>
      <c r="B88" s="100" t="s">
        <v>1843</v>
      </c>
      <c r="C88" s="101">
        <v>24</v>
      </c>
      <c r="D88" s="102">
        <v>0.95478443743428</v>
      </c>
      <c r="E88" s="102">
        <v>0.930730478589421</v>
      </c>
      <c r="F88" s="102">
        <v>0.936736958934517</v>
      </c>
      <c r="G88" s="106">
        <v>0.0240539588448589</v>
      </c>
      <c r="H88" s="102">
        <v>0.983679307562532</v>
      </c>
      <c r="I88" s="102">
        <v>0.981238273921201</v>
      </c>
      <c r="J88" s="102">
        <v>0.983294071103598</v>
      </c>
      <c r="K88" s="106">
        <v>0.0024410336413313</v>
      </c>
      <c r="L88" s="102">
        <v>0.940530330814934</v>
      </c>
      <c r="M88" s="102">
        <v>0.940677208969892</v>
      </c>
      <c r="N88" s="102">
        <v>0.941502274811631</v>
      </c>
      <c r="O88" s="106">
        <v>-0.000146878154957619</v>
      </c>
      <c r="P88" s="102">
        <v>0.967939108709546</v>
      </c>
      <c r="Q88" s="102">
        <v>0.966650646718348</v>
      </c>
      <c r="R88" s="102">
        <v>0.97548471743039</v>
      </c>
      <c r="S88" s="106">
        <v>0.00128846199119781</v>
      </c>
    </row>
    <row r="89" spans="1:19">
      <c r="A89" s="100" t="s">
        <v>1085</v>
      </c>
      <c r="B89" s="100" t="s">
        <v>1844</v>
      </c>
      <c r="C89" s="101">
        <v>32</v>
      </c>
      <c r="D89" s="102">
        <v>0.951931330472103</v>
      </c>
      <c r="E89" s="102">
        <v>0.947064485081809</v>
      </c>
      <c r="F89" s="102">
        <v>0.950539568345324</v>
      </c>
      <c r="G89" s="106">
        <v>0.00486684539029358</v>
      </c>
      <c r="H89" s="102">
        <v>0.981819514698336</v>
      </c>
      <c r="I89" s="102">
        <v>0.981770025037764</v>
      </c>
      <c r="J89" s="102">
        <v>0.979494364134242</v>
      </c>
      <c r="K89" s="106">
        <v>4.94896605723882e-5</v>
      </c>
      <c r="L89" s="102">
        <v>0.902548689001295</v>
      </c>
      <c r="M89" s="102">
        <v>0.920065387878412</v>
      </c>
      <c r="N89" s="102">
        <v>0.907610010825957</v>
      </c>
      <c r="O89" s="106">
        <v>-0.0175166988771165</v>
      </c>
      <c r="P89" s="102">
        <v>0.960749864321654</v>
      </c>
      <c r="Q89" s="102">
        <v>0.961180452718426</v>
      </c>
      <c r="R89" s="102">
        <v>0.968830627010529</v>
      </c>
      <c r="S89" s="106">
        <v>-0.000430588396771903</v>
      </c>
    </row>
    <row r="90" spans="1:19">
      <c r="A90" s="100" t="s">
        <v>1085</v>
      </c>
      <c r="B90" s="100" t="s">
        <v>1845</v>
      </c>
      <c r="C90" s="101">
        <v>27</v>
      </c>
      <c r="D90" s="102">
        <v>0.928769657724329</v>
      </c>
      <c r="E90" s="102">
        <v>0.92565445026178</v>
      </c>
      <c r="F90" s="102">
        <v>0.926691729323308</v>
      </c>
      <c r="G90" s="106">
        <v>0.00311520746254923</v>
      </c>
      <c r="H90" s="102">
        <v>0.975793480164987</v>
      </c>
      <c r="I90" s="102">
        <v>0.980971513701413</v>
      </c>
      <c r="J90" s="102">
        <v>0.970766198503163</v>
      </c>
      <c r="K90" s="106">
        <v>-0.00517803353642643</v>
      </c>
      <c r="L90" s="102">
        <v>0.930597359578297</v>
      </c>
      <c r="M90" s="102">
        <v>0.934066182113674</v>
      </c>
      <c r="N90" s="102">
        <v>0.934034430002894</v>
      </c>
      <c r="O90" s="106">
        <v>-0.00346882253537739</v>
      </c>
      <c r="P90" s="102">
        <v>0.963522252259763</v>
      </c>
      <c r="Q90" s="102">
        <v>0.966324190606887</v>
      </c>
      <c r="R90" s="102">
        <v>0.97550113961779</v>
      </c>
      <c r="S90" s="106">
        <v>-0.00280193834712428</v>
      </c>
    </row>
    <row r="91" spans="1:19">
      <c r="A91" s="100" t="s">
        <v>1085</v>
      </c>
      <c r="B91" s="100" t="s">
        <v>1846</v>
      </c>
      <c r="C91" s="101">
        <v>22</v>
      </c>
      <c r="D91" s="102">
        <v>0.944015444015444</v>
      </c>
      <c r="E91" s="102">
        <v>0.949308755760369</v>
      </c>
      <c r="F91" s="102">
        <v>0.925764192139738</v>
      </c>
      <c r="G91" s="106">
        <v>-0.00529331174492464</v>
      </c>
      <c r="H91" s="102">
        <v>0.960335561672565</v>
      </c>
      <c r="I91" s="102">
        <v>0.969370611295395</v>
      </c>
      <c r="J91" s="102">
        <v>0.973126166977861</v>
      </c>
      <c r="K91" s="106">
        <v>-0.00903504962282964</v>
      </c>
      <c r="L91" s="102">
        <v>0.928063966443833</v>
      </c>
      <c r="M91" s="102">
        <v>0.939688967388963</v>
      </c>
      <c r="N91" s="102">
        <v>0.943918378234196</v>
      </c>
      <c r="O91" s="106">
        <v>-0.0116250009451304</v>
      </c>
      <c r="P91" s="102">
        <v>0.961598828084127</v>
      </c>
      <c r="Q91" s="102">
        <v>0.961889464846317</v>
      </c>
      <c r="R91" s="102">
        <v>0.971570397111913</v>
      </c>
      <c r="S91" s="106">
        <v>-0.000290636762189989</v>
      </c>
    </row>
    <row r="92" spans="1:19">
      <c r="A92" s="100" t="s">
        <v>1085</v>
      </c>
      <c r="B92" s="100" t="s">
        <v>1847</v>
      </c>
      <c r="C92" s="101">
        <v>24</v>
      </c>
      <c r="D92" s="102">
        <v>0.966118102613746</v>
      </c>
      <c r="E92" s="102">
        <v>0.941899441340782</v>
      </c>
      <c r="F92" s="102">
        <v>0.934337997847147</v>
      </c>
      <c r="G92" s="106">
        <v>0.0242186612729643</v>
      </c>
      <c r="H92" s="102">
        <v>0.961338005359088</v>
      </c>
      <c r="I92" s="102">
        <v>0.964157298256793</v>
      </c>
      <c r="J92" s="102">
        <v>0.967384420519316</v>
      </c>
      <c r="K92" s="106">
        <v>-0.00281929289770466</v>
      </c>
      <c r="L92" s="102">
        <v>0.909469685816083</v>
      </c>
      <c r="M92" s="102">
        <v>0.909175731646261</v>
      </c>
      <c r="N92" s="102">
        <v>0.907569747675077</v>
      </c>
      <c r="O92" s="106">
        <v>0.000293954169822142</v>
      </c>
      <c r="P92" s="102">
        <v>0.958896369885588</v>
      </c>
      <c r="Q92" s="102">
        <v>0.960208503803376</v>
      </c>
      <c r="R92" s="102">
        <v>0.963795658055788</v>
      </c>
      <c r="S92" s="106">
        <v>-0.00131213391778828</v>
      </c>
    </row>
    <row r="93" spans="1:19">
      <c r="A93" s="100" t="s">
        <v>1085</v>
      </c>
      <c r="B93" s="100" t="s">
        <v>1848</v>
      </c>
      <c r="C93" s="101">
        <v>17</v>
      </c>
      <c r="D93" s="102">
        <v>0.940751445086705</v>
      </c>
      <c r="E93" s="102">
        <v>0.929392446633826</v>
      </c>
      <c r="F93" s="102">
        <v>0.942675159235669</v>
      </c>
      <c r="G93" s="106">
        <v>0.0113589984528792</v>
      </c>
      <c r="H93" s="102">
        <v>0.979464941262849</v>
      </c>
      <c r="I93" s="102">
        <v>0.980587643196089</v>
      </c>
      <c r="J93" s="102">
        <v>0.975051742462382</v>
      </c>
      <c r="K93" s="106">
        <v>-0.00112270193324004</v>
      </c>
      <c r="L93" s="102">
        <v>0.922769823788546</v>
      </c>
      <c r="M93" s="102">
        <v>0.93150553611657</v>
      </c>
      <c r="N93" s="102">
        <v>0.927868210549869</v>
      </c>
      <c r="O93" s="106">
        <v>-0.00873571232802384</v>
      </c>
      <c r="P93" s="102">
        <v>0.962451848347638</v>
      </c>
      <c r="Q93" s="102">
        <v>0.959054040848236</v>
      </c>
      <c r="R93" s="102">
        <v>0.973674223509438</v>
      </c>
      <c r="S93" s="106">
        <v>0.00339780749940199</v>
      </c>
    </row>
    <row r="94" spans="1:19">
      <c r="A94" s="100" t="s">
        <v>1085</v>
      </c>
      <c r="B94" s="100" t="s">
        <v>1849</v>
      </c>
      <c r="C94" s="101">
        <v>8</v>
      </c>
      <c r="D94" s="102">
        <v>0.972350230414747</v>
      </c>
      <c r="E94" s="102">
        <v>0.955922865013774</v>
      </c>
      <c r="F94" s="102">
        <v>0.943089430894309</v>
      </c>
      <c r="G94" s="106">
        <v>0.0164273654009724</v>
      </c>
      <c r="H94" s="102">
        <v>0.939251808318264</v>
      </c>
      <c r="I94" s="102">
        <v>0.975137071820205</v>
      </c>
      <c r="J94" s="102">
        <v>0.969943963321447</v>
      </c>
      <c r="K94" s="106">
        <v>-0.0358852635019411</v>
      </c>
      <c r="L94" s="102">
        <v>0.927695524412297</v>
      </c>
      <c r="M94" s="102">
        <v>0.933771239346398</v>
      </c>
      <c r="N94" s="102">
        <v>0.927893298754226</v>
      </c>
      <c r="O94" s="106">
        <v>-0.00607571493410164</v>
      </c>
      <c r="P94" s="102">
        <v>0.966742394079209</v>
      </c>
      <c r="Q94" s="102">
        <v>0.956619013310075</v>
      </c>
      <c r="R94" s="102">
        <v>0.962019122186253</v>
      </c>
      <c r="S94" s="106">
        <v>0.0101233807691339</v>
      </c>
    </row>
    <row r="95" spans="1:19">
      <c r="A95" s="100" t="s">
        <v>1085</v>
      </c>
      <c r="B95" s="100" t="s">
        <v>1850</v>
      </c>
      <c r="C95" s="101">
        <v>11</v>
      </c>
      <c r="D95" s="102">
        <v>0.949122807017544</v>
      </c>
      <c r="E95" s="102">
        <v>0.943983402489627</v>
      </c>
      <c r="F95" s="102">
        <v>0.930084745762712</v>
      </c>
      <c r="G95" s="106">
        <v>0.00513940452791728</v>
      </c>
      <c r="H95" s="102">
        <v>0.97198337927346</v>
      </c>
      <c r="I95" s="102">
        <v>0.966885646627454</v>
      </c>
      <c r="J95" s="102">
        <v>0.97310649435629</v>
      </c>
      <c r="K95" s="106">
        <v>0.00509773264600633</v>
      </c>
      <c r="L95" s="102">
        <v>0.933805076726869</v>
      </c>
      <c r="M95" s="102">
        <v>0.932549079520281</v>
      </c>
      <c r="N95" s="102">
        <v>0.938459021756912</v>
      </c>
      <c r="O95" s="106">
        <v>0.00125599720658776</v>
      </c>
      <c r="P95" s="102">
        <v>0.962971163836419</v>
      </c>
      <c r="Q95" s="102">
        <v>0.957833105041227</v>
      </c>
      <c r="R95" s="102">
        <v>0.959428418803419</v>
      </c>
      <c r="S95" s="106">
        <v>0.00513805879519225</v>
      </c>
    </row>
    <row r="96" spans="1:19">
      <c r="A96" s="100" t="s">
        <v>1085</v>
      </c>
      <c r="B96" s="100" t="s">
        <v>33</v>
      </c>
      <c r="C96" s="101">
        <v>2</v>
      </c>
      <c r="D96" s="102" t="s">
        <v>33</v>
      </c>
      <c r="E96" s="102" t="s">
        <v>33</v>
      </c>
      <c r="F96" s="102" t="s">
        <v>33</v>
      </c>
      <c r="G96" s="106" t="s">
        <v>33</v>
      </c>
      <c r="H96" s="102" t="s">
        <v>33</v>
      </c>
      <c r="I96" s="102" t="s">
        <v>33</v>
      </c>
      <c r="J96" s="102" t="s">
        <v>33</v>
      </c>
      <c r="K96" s="106" t="s">
        <v>33</v>
      </c>
      <c r="L96" s="102" t="s">
        <v>33</v>
      </c>
      <c r="M96" s="102" t="s">
        <v>33</v>
      </c>
      <c r="N96" s="102" t="s">
        <v>33</v>
      </c>
      <c r="O96" s="106" t="s">
        <v>33</v>
      </c>
      <c r="P96" s="102" t="s">
        <v>33</v>
      </c>
      <c r="Q96" s="102" t="s">
        <v>33</v>
      </c>
      <c r="R96" s="102" t="s">
        <v>33</v>
      </c>
      <c r="S96" s="106" t="s">
        <v>33</v>
      </c>
    </row>
    <row r="97" spans="1:19">
      <c r="A97" s="97" t="s">
        <v>1455</v>
      </c>
      <c r="B97" s="97" t="s">
        <v>1897</v>
      </c>
      <c r="C97" s="98">
        <v>259</v>
      </c>
      <c r="D97" s="99">
        <v>0.931917839833833</v>
      </c>
      <c r="E97" s="99">
        <v>0.937266791044776</v>
      </c>
      <c r="F97" s="99">
        <v>0.93865873197528</v>
      </c>
      <c r="G97" s="105">
        <v>-0.00534895121094281</v>
      </c>
      <c r="H97" s="99">
        <v>0.942390739778883</v>
      </c>
      <c r="I97" s="99">
        <v>0.941491802250544</v>
      </c>
      <c r="J97" s="99">
        <v>0.935463537481217</v>
      </c>
      <c r="K97" s="105">
        <v>0.000898937528338695</v>
      </c>
      <c r="L97" s="99">
        <v>0.853784224975885</v>
      </c>
      <c r="M97" s="99">
        <v>0.844115676235934</v>
      </c>
      <c r="N97" s="99">
        <v>0.820320785323579</v>
      </c>
      <c r="O97" s="105">
        <v>0.00966854873995071</v>
      </c>
      <c r="P97" s="99">
        <v>0.914728682170543</v>
      </c>
      <c r="Q97" s="99">
        <v>0.924316110234244</v>
      </c>
      <c r="R97" s="99">
        <v>0.932743620707112</v>
      </c>
      <c r="S97" s="105">
        <v>-0.00958742806370116</v>
      </c>
    </row>
    <row r="98" spans="1:19">
      <c r="A98" s="100" t="s">
        <v>1455</v>
      </c>
      <c r="B98" s="100" t="s">
        <v>1851</v>
      </c>
      <c r="C98" s="101">
        <v>66</v>
      </c>
      <c r="D98" s="102">
        <v>0.978787878787879</v>
      </c>
      <c r="E98" s="102">
        <v>0.967692307692308</v>
      </c>
      <c r="F98" s="102">
        <v>0.977029096477795</v>
      </c>
      <c r="G98" s="106">
        <v>0.011095571095571</v>
      </c>
      <c r="H98" s="102">
        <v>0.884203739522888</v>
      </c>
      <c r="I98" s="102">
        <v>0.911790744466801</v>
      </c>
      <c r="J98" s="102">
        <v>0.89924743902746</v>
      </c>
      <c r="K98" s="106">
        <v>-0.0275870049439123</v>
      </c>
      <c r="L98" s="102">
        <v>0.845325596389426</v>
      </c>
      <c r="M98" s="102">
        <v>0.82690811535882</v>
      </c>
      <c r="N98" s="102">
        <v>0.799879187536181</v>
      </c>
      <c r="O98" s="106">
        <v>0.0184174810306066</v>
      </c>
      <c r="P98" s="102">
        <v>0.923033100874177</v>
      </c>
      <c r="Q98" s="102">
        <v>0.925215302099724</v>
      </c>
      <c r="R98" s="102">
        <v>0.928810352400581</v>
      </c>
      <c r="S98" s="106">
        <v>-0.00218220122554691</v>
      </c>
    </row>
    <row r="99" spans="1:19">
      <c r="A99" s="100" t="s">
        <v>1455</v>
      </c>
      <c r="B99" s="100" t="s">
        <v>1852</v>
      </c>
      <c r="C99" s="101">
        <v>36</v>
      </c>
      <c r="D99" s="102">
        <v>0.984962406015038</v>
      </c>
      <c r="E99" s="102">
        <v>0.976010101010101</v>
      </c>
      <c r="F99" s="102">
        <v>0.979721166032953</v>
      </c>
      <c r="G99" s="106">
        <v>0.0089523050049366</v>
      </c>
      <c r="H99" s="102">
        <v>0.973163625210857</v>
      </c>
      <c r="I99" s="102">
        <v>0.97344643454728</v>
      </c>
      <c r="J99" s="102">
        <v>0.963814588873247</v>
      </c>
      <c r="K99" s="106">
        <v>-0.000282809336422662</v>
      </c>
      <c r="L99" s="102">
        <v>0.856157031130195</v>
      </c>
      <c r="M99" s="102">
        <v>0.866242779612682</v>
      </c>
      <c r="N99" s="102">
        <v>0.84921007351791</v>
      </c>
      <c r="O99" s="106">
        <v>-0.010085748482487</v>
      </c>
      <c r="P99" s="102">
        <v>0.939212849081175</v>
      </c>
      <c r="Q99" s="102">
        <v>0.948538464730864</v>
      </c>
      <c r="R99" s="102">
        <v>0.954344899790607</v>
      </c>
      <c r="S99" s="106">
        <v>-0.00932561564968948</v>
      </c>
    </row>
    <row r="100" spans="1:19">
      <c r="A100" s="100" t="s">
        <v>1455</v>
      </c>
      <c r="B100" s="100" t="s">
        <v>1853</v>
      </c>
      <c r="C100" s="101">
        <v>30</v>
      </c>
      <c r="D100" s="102">
        <v>0.964618249534451</v>
      </c>
      <c r="E100" s="102">
        <v>0.974025974025974</v>
      </c>
      <c r="F100" s="102">
        <v>0.986988847583643</v>
      </c>
      <c r="G100" s="106">
        <v>-0.00940772449152338</v>
      </c>
      <c r="H100" s="102">
        <v>0.94577056778679</v>
      </c>
      <c r="I100" s="102">
        <v>0.936062180213256</v>
      </c>
      <c r="J100" s="102">
        <v>0.923025293203335</v>
      </c>
      <c r="K100" s="106">
        <v>0.00970838757353398</v>
      </c>
      <c r="L100" s="102">
        <v>0.883703781733909</v>
      </c>
      <c r="M100" s="102">
        <v>0.878607975627856</v>
      </c>
      <c r="N100" s="102">
        <v>0.861805849936414</v>
      </c>
      <c r="O100" s="106">
        <v>0.00509580610605309</v>
      </c>
      <c r="P100" s="102">
        <v>0.940220187262064</v>
      </c>
      <c r="Q100" s="102">
        <v>0.943768127003511</v>
      </c>
      <c r="R100" s="102">
        <v>0.950325383334192</v>
      </c>
      <c r="S100" s="106">
        <v>-0.00354793974144685</v>
      </c>
    </row>
    <row r="101" spans="1:19">
      <c r="A101" s="100" t="s">
        <v>1455</v>
      </c>
      <c r="B101" s="100" t="s">
        <v>1854</v>
      </c>
      <c r="C101" s="101">
        <v>25</v>
      </c>
      <c r="D101" s="102">
        <v>0.904847396768402</v>
      </c>
      <c r="E101" s="102">
        <v>0.926966292134832</v>
      </c>
      <c r="F101" s="102">
        <v>0.90036231884058</v>
      </c>
      <c r="G101" s="106">
        <v>-0.0221188953664293</v>
      </c>
      <c r="H101" s="102">
        <v>0.91047936476816</v>
      </c>
      <c r="I101" s="102">
        <v>0.923505104062494</v>
      </c>
      <c r="J101" s="102">
        <v>0.912154195786272</v>
      </c>
      <c r="K101" s="106">
        <v>-0.0130257392943341</v>
      </c>
      <c r="L101" s="102">
        <v>0.845368101166552</v>
      </c>
      <c r="M101" s="102">
        <v>0.850651923693794</v>
      </c>
      <c r="N101" s="102">
        <v>0.825470327905268</v>
      </c>
      <c r="O101" s="106">
        <v>-0.00528382252724169</v>
      </c>
      <c r="P101" s="102">
        <v>0.929927141934889</v>
      </c>
      <c r="Q101" s="102">
        <v>0.929927975060021</v>
      </c>
      <c r="R101" s="102">
        <v>0.932004594502775</v>
      </c>
      <c r="S101" s="106">
        <v>-8.33125131882717e-7</v>
      </c>
    </row>
    <row r="102" spans="1:19">
      <c r="A102" s="100" t="s">
        <v>1455</v>
      </c>
      <c r="B102" s="100" t="s">
        <v>1855</v>
      </c>
      <c r="C102" s="101">
        <v>38</v>
      </c>
      <c r="D102" s="102">
        <v>0.955818965517241</v>
      </c>
      <c r="E102" s="102">
        <v>0.96020942408377</v>
      </c>
      <c r="F102" s="102">
        <v>0.953656024716787</v>
      </c>
      <c r="G102" s="106">
        <v>-0.00439045856652831</v>
      </c>
      <c r="H102" s="102">
        <v>0.963965857286042</v>
      </c>
      <c r="I102" s="102">
        <v>0.949149139099443</v>
      </c>
      <c r="J102" s="102">
        <v>0.951069863935819</v>
      </c>
      <c r="K102" s="106">
        <v>0.0148167181865995</v>
      </c>
      <c r="L102" s="102">
        <v>0.846826602864625</v>
      </c>
      <c r="M102" s="102">
        <v>0.804578083429547</v>
      </c>
      <c r="N102" s="102">
        <v>0.776934197022699</v>
      </c>
      <c r="O102" s="106">
        <v>0.0422485194350787</v>
      </c>
      <c r="P102" s="102">
        <v>0.918237904246672</v>
      </c>
      <c r="Q102" s="102">
        <v>0.932492659702645</v>
      </c>
      <c r="R102" s="102">
        <v>0.944374835802195</v>
      </c>
      <c r="S102" s="106">
        <v>-0.0142547554559728</v>
      </c>
    </row>
    <row r="103" spans="1:19">
      <c r="A103" s="100" t="s">
        <v>1455</v>
      </c>
      <c r="B103" s="100" t="s">
        <v>1856</v>
      </c>
      <c r="C103" s="101">
        <v>30</v>
      </c>
      <c r="D103" s="102">
        <v>0.775</v>
      </c>
      <c r="E103" s="102">
        <v>0.814404432132964</v>
      </c>
      <c r="F103" s="102">
        <v>0.836585365853659</v>
      </c>
      <c r="G103" s="106">
        <v>-0.039404432132964</v>
      </c>
      <c r="H103" s="102">
        <v>0.924368581737441</v>
      </c>
      <c r="I103" s="102">
        <v>0.931920971197334</v>
      </c>
      <c r="J103" s="102">
        <v>0.925849527738573</v>
      </c>
      <c r="K103" s="106">
        <v>-0.00755238945989289</v>
      </c>
      <c r="L103" s="102">
        <v>0.776713849569803</v>
      </c>
      <c r="M103" s="102">
        <v>0.858367055462985</v>
      </c>
      <c r="N103" s="102">
        <v>0.785148192378678</v>
      </c>
      <c r="O103" s="106">
        <v>-0.081653205893182</v>
      </c>
      <c r="P103" s="102">
        <v>0.825441696113074</v>
      </c>
      <c r="Q103" s="102">
        <v>0.882539682539683</v>
      </c>
      <c r="R103" s="102">
        <v>0.871148459383754</v>
      </c>
      <c r="S103" s="106">
        <v>-0.0570979864266083</v>
      </c>
    </row>
    <row r="104" spans="1:19">
      <c r="A104" s="100" t="s">
        <v>1455</v>
      </c>
      <c r="B104" s="100" t="s">
        <v>1857</v>
      </c>
      <c r="C104" s="101">
        <v>31</v>
      </c>
      <c r="D104" s="102">
        <v>0.854304635761589</v>
      </c>
      <c r="E104" s="102">
        <v>0.844638949671772</v>
      </c>
      <c r="F104" s="102">
        <v>0.861842105263158</v>
      </c>
      <c r="G104" s="106">
        <v>0.00966568608981699</v>
      </c>
      <c r="H104" s="102">
        <v>0.953568953568954</v>
      </c>
      <c r="I104" s="102">
        <v>0.89339356295878</v>
      </c>
      <c r="J104" s="102">
        <v>0.937443609022556</v>
      </c>
      <c r="K104" s="106">
        <v>0.0601753906101732</v>
      </c>
      <c r="L104" s="102">
        <v>0.871621621621622</v>
      </c>
      <c r="M104" s="102">
        <v>0.85544889892716</v>
      </c>
      <c r="N104" s="102">
        <v>0.880902255639098</v>
      </c>
      <c r="O104" s="106">
        <v>0.0161727226944618</v>
      </c>
      <c r="P104" s="102">
        <v>0.826429472491826</v>
      </c>
      <c r="Q104" s="102">
        <v>0.838461729807716</v>
      </c>
      <c r="R104" s="102">
        <v>0.84507186158981</v>
      </c>
      <c r="S104" s="106">
        <v>-0.0120322573158902</v>
      </c>
    </row>
    <row r="106" spans="1:19">
      <c r="A106" s="103" t="s">
        <v>1898</v>
      </c>
    </row>
  </sheetData>
  <autoFilter xmlns:etc="http://www.wps.cn/officeDocument/2017/etCustomData" ref="A4:S104" etc:filterBottomFollowUsedRange="0">
    <extLst/>
  </autoFilter>
  <mergeCells count="9">
    <mergeCell ref="A1:S1"/>
    <mergeCell ref="D2:G2"/>
    <mergeCell ref="H2:K2"/>
    <mergeCell ref="L2:O2"/>
    <mergeCell ref="P2:S2"/>
    <mergeCell ref="A4:C4"/>
    <mergeCell ref="A2:A3"/>
    <mergeCell ref="B2:B3"/>
    <mergeCell ref="C2:C3"/>
  </mergeCells>
  <conditionalFormatting sqref="D6:D104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4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6:F104">
    <cfRule type="expression" dxfId="6" priority="6">
      <formula>AND(ISNUMBER(F6),F6&lt;F$4)</formula>
    </cfRule>
    <cfRule type="expression" dxfId="7" priority="5">
      <formula>AND(ISNUMBER(F6),F6&gt;=F$4)</formula>
    </cfRule>
  </conditionalFormatting>
  <conditionalFormatting sqref="G5:G104">
    <cfRule type="expression" dxfId="8" priority="26">
      <formula>AND(ISNUMBER(G5),G5&lt;0)</formula>
    </cfRule>
    <cfRule type="expression" dxfId="9" priority="25">
      <formula>AND(ISNUMBER(G5),G5&gt;0)</formula>
    </cfRule>
  </conditionalFormatting>
  <conditionalFormatting sqref="H6:H104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6:I104">
    <cfRule type="expression" dxfId="6" priority="10">
      <formula>AND(ISNUMBER(I6),I6&lt;I$4)</formula>
    </cfRule>
    <cfRule type="expression" dxfId="7" priority="9">
      <formula>AND(ISNUMBER(I6),I6&gt;=I$4)</formula>
    </cfRule>
  </conditionalFormatting>
  <conditionalFormatting sqref="J6:J104">
    <cfRule type="expression" dxfId="6" priority="12">
      <formula>AND(ISNUMBER(J6),J6&lt;J$4)</formula>
    </cfRule>
    <cfRule type="expression" dxfId="7" priority="11">
      <formula>AND(ISNUMBER(J6),J6&gt;=J$4)</formula>
    </cfRule>
  </conditionalFormatting>
  <conditionalFormatting sqref="K5:K104">
    <cfRule type="expression" dxfId="8" priority="28">
      <formula>AND(ISNUMBER(K5),K5&lt;0)</formula>
    </cfRule>
    <cfRule type="expression" dxfId="9" priority="27">
      <formula>AND(ISNUMBER(K5),K5&gt;0)</formula>
    </cfRule>
  </conditionalFormatting>
  <conditionalFormatting sqref="L6:L104">
    <cfRule type="expression" dxfId="6" priority="14">
      <formula>AND(ISNUMBER(L6),L6&lt;L$4)</formula>
    </cfRule>
    <cfRule type="expression" dxfId="7" priority="13">
      <formula>AND(ISNUMBER(L6),L6&gt;=L$4)</formula>
    </cfRule>
  </conditionalFormatting>
  <conditionalFormatting sqref="M6:M104">
    <cfRule type="expression" dxfId="6" priority="16">
      <formula>AND(ISNUMBER(M6),M6&lt;M$4)</formula>
    </cfRule>
    <cfRule type="expression" dxfId="7" priority="15">
      <formula>AND(ISNUMBER(M6),M6&gt;=M$4)</formula>
    </cfRule>
  </conditionalFormatting>
  <conditionalFormatting sqref="N6:N104">
    <cfRule type="expression" dxfId="6" priority="18">
      <formula>AND(ISNUMBER(N6),N6&lt;N$4)</formula>
    </cfRule>
    <cfRule type="expression" dxfId="7" priority="17">
      <formula>AND(ISNUMBER(N6),N6&gt;=N$4)</formula>
    </cfRule>
  </conditionalFormatting>
  <conditionalFormatting sqref="O5:O104">
    <cfRule type="expression" dxfId="8" priority="30">
      <formula>AND(ISNUMBER(O5),O5&lt;0)</formula>
    </cfRule>
    <cfRule type="expression" dxfId="9" priority="29">
      <formula>AND(ISNUMBER(O5),O5&gt;0)</formula>
    </cfRule>
  </conditionalFormatting>
  <conditionalFormatting sqref="P6:P104">
    <cfRule type="expression" dxfId="6" priority="20">
      <formula>AND(ISNUMBER(P6),P6&lt;P$4)</formula>
    </cfRule>
    <cfRule type="expression" dxfId="7" priority="19">
      <formula>AND(ISNUMBER(P6),P6&gt;=P$4)</formula>
    </cfRule>
  </conditionalFormatting>
  <conditionalFormatting sqref="Q6:Q104">
    <cfRule type="expression" dxfId="6" priority="22">
      <formula>AND(ISNUMBER(Q6),Q6&lt;Q$4)</formula>
    </cfRule>
    <cfRule type="expression" dxfId="7" priority="21">
      <formula>AND(ISNUMBER(Q6),Q6&gt;=Q$4)</formula>
    </cfRule>
  </conditionalFormatting>
  <conditionalFormatting sqref="R6:R104">
    <cfRule type="expression" dxfId="6" priority="24">
      <formula>AND(ISNUMBER(R6),R6&lt;R$4)</formula>
    </cfRule>
    <cfRule type="expression" dxfId="7" priority="23">
      <formula>AND(ISNUMBER(R6),R6&gt;=R$4)</formula>
    </cfRule>
  </conditionalFormatting>
  <conditionalFormatting sqref="S5:S104">
    <cfRule type="expression" dxfId="8" priority="32">
      <formula>AND(ISNUMBER(S5),S5&lt;0)</formula>
    </cfRule>
    <cfRule type="expression" dxfId="9" priority="31">
      <formula>AND(ISNUMBER(S5),S5&gt;0)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O107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N4" sqref="N4"/>
    </sheetView>
  </sheetViews>
  <sheetFormatPr defaultColWidth="9.81904761904762" defaultRowHeight="15"/>
  <cols>
    <col min="1" max="1" width="19.6380952380952" style="87" customWidth="1"/>
    <col min="2" max="2" width="37.0952380952381" style="87" customWidth="1"/>
    <col min="3" max="3" width="9.81904761904762" style="87" customWidth="1"/>
    <col min="4" max="15" width="15.2761904761905" style="87" customWidth="1"/>
    <col min="16" max="16384" width="9.81904761904762" style="87"/>
  </cols>
  <sheetData>
    <row r="1" ht="40" customHeight="1" spans="1:15">
      <c r="A1" s="88" t="str">
        <f>"网管-RM达成率 (周) "&amp;TEXT('[12]Display Absensi 630'!$AJ$6,"DD MMM")&amp;" - "&amp;TEXT('[12]Display Absensi 630'!$AJ$5,"DD MMM YYYY")&amp;CHAR(10)&amp;"NM-Pencapaian RM Mingguan berdasarkan DP/CP yang di-handle"</f>
        <v>网管-RM达成率 (周) 17 Sep - 23 Sep 2026
NM-Pencapaian RM Mingguan berdasarkan DP/CP yang di-handle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ht="32" customHeight="1" spans="1:15">
      <c r="A2" s="89" t="s">
        <v>1887</v>
      </c>
      <c r="B2" s="89" t="s">
        <v>1858</v>
      </c>
      <c r="C2" s="89" t="s">
        <v>1888</v>
      </c>
      <c r="D2" s="89" t="s">
        <v>1899</v>
      </c>
      <c r="E2" s="90"/>
      <c r="F2" s="90"/>
      <c r="G2" s="89" t="s">
        <v>1900</v>
      </c>
      <c r="H2" s="90"/>
      <c r="I2" s="90"/>
      <c r="J2" s="89" t="s">
        <v>1901</v>
      </c>
      <c r="K2" s="90"/>
      <c r="L2" s="90"/>
      <c r="M2" s="89" t="s">
        <v>1902</v>
      </c>
      <c r="N2" s="90"/>
      <c r="O2" s="90"/>
    </row>
    <row r="3" ht="48" customHeight="1" spans="1:15">
      <c r="A3" s="90"/>
      <c r="B3" s="90"/>
      <c r="C3" s="90"/>
      <c r="D3" s="89" t="str">
        <f>TEXT('Display Absensi 630'!$AJ$6,"dd mmm")&amp;" - "&amp;TEXT('Display Absensi 630'!$AJ$5,"dd mmm")</f>
        <v>17 Sep - 23 Sep</v>
      </c>
      <c r="E3" s="89" t="str">
        <f>TEXT('Display Absensi 630'!$AK$6,"dd mmm")&amp;" - "&amp;TEXT('Display Absensi 630'!$AK$5,"dd mmm")</f>
        <v>10 Sep - 16 Sep</v>
      </c>
      <c r="F3" s="89" t="s">
        <v>1903</v>
      </c>
      <c r="G3" s="89" t="str">
        <f>TEXT('Display 730 &amp; 1200'!$AM$10,"dd mmm")&amp;" - "&amp;TEXT('Display 730 &amp; 1200'!$AM$9,"dd mmm")</f>
        <v>17 Sep - 23 Sep</v>
      </c>
      <c r="H3" s="89" t="str">
        <f>TEXT('Display 730 &amp; 1200'!$AM$12,"dd mmm")&amp;" - "&amp;TEXT('Display 730 &amp; 1200'!$AM$11,"dd mmm")</f>
        <v>10 Sep - 16 Sep</v>
      </c>
      <c r="I3" s="89" t="s">
        <v>1903</v>
      </c>
      <c r="J3" s="89" t="str">
        <f>TEXT('Display 730 &amp; 1200'!$AM$10,"dd mmm")&amp;" - "&amp;TEXT('Display 730 &amp; 1200'!$AM$9,"dd mmm")</f>
        <v>17 Sep - 23 Sep</v>
      </c>
      <c r="K3" s="89" t="str">
        <f>TEXT('Display 730 &amp; 1200'!$AM$12,"dd mmm")&amp;" - "&amp;TEXT('Display 730 &amp; 1200'!$AM$11,"dd mmm")</f>
        <v>10 Sep - 16 Sep</v>
      </c>
      <c r="L3" s="89" t="s">
        <v>1903</v>
      </c>
      <c r="M3" s="89" t="str">
        <f>TEXT('Display Ritase Keseluruhan'!$AG$10,"dd mmm")&amp;" - "&amp;TEXT('Display Ritase Keseluruhan'!$AG$9,"dd mmm")</f>
        <v>17 Sep - 23 Sep</v>
      </c>
      <c r="N3" s="89" t="str">
        <f>TEXT('Display Ritase Keseluruhan'!$AG$12,"dd mmm")&amp;" - "&amp;TEXT('Display Ritase Keseluruhan'!$AG$11,"dd mmm")</f>
        <v>10 Sep - 16 Sep</v>
      </c>
      <c r="O3" s="89" t="s">
        <v>1903</v>
      </c>
    </row>
    <row r="4" spans="1:15">
      <c r="A4" s="91" t="s">
        <v>1894</v>
      </c>
      <c r="B4" s="91"/>
      <c r="C4" s="91"/>
      <c r="D4" s="93">
        <v>0.9</v>
      </c>
      <c r="E4" s="93">
        <v>0.9</v>
      </c>
      <c r="F4" s="92"/>
      <c r="G4" s="93">
        <v>0.9</v>
      </c>
      <c r="H4" s="93">
        <v>0.9</v>
      </c>
      <c r="I4" s="92"/>
      <c r="J4" s="93">
        <v>0.9</v>
      </c>
      <c r="K4" s="93">
        <v>0.9</v>
      </c>
      <c r="L4" s="92"/>
      <c r="M4" s="93">
        <v>0.93</v>
      </c>
      <c r="N4" s="93">
        <v>0.93</v>
      </c>
      <c r="O4" s="92"/>
    </row>
    <row r="5" spans="1:15">
      <c r="A5" s="94" t="s">
        <v>1895</v>
      </c>
      <c r="B5" s="94" t="s">
        <v>1896</v>
      </c>
      <c r="C5" s="95">
        <v>1706</v>
      </c>
      <c r="D5" s="96">
        <v>0.937412106576261</v>
      </c>
      <c r="E5" s="96">
        <v>0.937036197751088</v>
      </c>
      <c r="F5" s="104">
        <v>0.000375908825172466</v>
      </c>
      <c r="G5" s="96">
        <v>0.956416969711428</v>
      </c>
      <c r="H5" s="96">
        <v>0.950033138768618</v>
      </c>
      <c r="I5" s="104">
        <v>0.00638383094280959</v>
      </c>
      <c r="J5" s="96">
        <v>0.898428228428691</v>
      </c>
      <c r="K5" s="96">
        <v>0.89233275657452</v>
      </c>
      <c r="L5" s="104">
        <v>0.00609547185417036</v>
      </c>
      <c r="M5" s="96">
        <v>0.957773403162959</v>
      </c>
      <c r="N5" s="96">
        <v>0.961014231951239</v>
      </c>
      <c r="O5" s="104">
        <v>-0.0032408287882798</v>
      </c>
    </row>
    <row r="6" spans="1:15">
      <c r="A6" s="97" t="s">
        <v>24</v>
      </c>
      <c r="B6" s="97" t="s">
        <v>1897</v>
      </c>
      <c r="C6" s="98">
        <v>110</v>
      </c>
      <c r="D6" s="99">
        <v>0.929187906929794</v>
      </c>
      <c r="E6" s="99">
        <v>0.934690457413249</v>
      </c>
      <c r="F6" s="105">
        <v>-0.0055025504834556</v>
      </c>
      <c r="G6" s="99">
        <v>0.95339392386097</v>
      </c>
      <c r="H6" s="99">
        <v>0.951990267977967</v>
      </c>
      <c r="I6" s="105">
        <v>0.0014036558830034</v>
      </c>
      <c r="J6" s="99">
        <v>0.853768507383238</v>
      </c>
      <c r="K6" s="99">
        <v>0.832758586284855</v>
      </c>
      <c r="L6" s="105">
        <v>0.0210099210983831</v>
      </c>
      <c r="M6" s="99">
        <v>0.954922130618601</v>
      </c>
      <c r="N6" s="99">
        <v>0.958312864918236</v>
      </c>
      <c r="O6" s="105">
        <v>-0.00339073429963532</v>
      </c>
    </row>
    <row r="7" spans="1:15">
      <c r="A7" s="100" t="s">
        <v>24</v>
      </c>
      <c r="B7" s="100" t="s">
        <v>1734</v>
      </c>
      <c r="C7" s="101">
        <v>11</v>
      </c>
      <c r="D7" s="102">
        <v>0.927207637231504</v>
      </c>
      <c r="E7" s="102">
        <v>0.924163918982572</v>
      </c>
      <c r="F7" s="106">
        <v>0.00304371824893168</v>
      </c>
      <c r="G7" s="102">
        <v>0.945248533497993</v>
      </c>
      <c r="H7" s="102">
        <v>0.95181146781818</v>
      </c>
      <c r="I7" s="106">
        <v>-0.0065629343201864</v>
      </c>
      <c r="J7" s="102">
        <v>0.885619018215499</v>
      </c>
      <c r="K7" s="102">
        <v>0.86153577829366</v>
      </c>
      <c r="L7" s="106">
        <v>0.0240832399218387</v>
      </c>
      <c r="M7" s="102">
        <v>0.971054362777346</v>
      </c>
      <c r="N7" s="102">
        <v>0.973597532773701</v>
      </c>
      <c r="O7" s="106">
        <v>-0.00254316999635507</v>
      </c>
    </row>
    <row r="8" spans="1:15">
      <c r="A8" s="100" t="s">
        <v>24</v>
      </c>
      <c r="B8" s="100" t="s">
        <v>1738</v>
      </c>
      <c r="C8" s="101">
        <v>7</v>
      </c>
      <c r="D8" s="102">
        <v>0.926537785588752</v>
      </c>
      <c r="E8" s="102">
        <v>0.93054595715273</v>
      </c>
      <c r="F8" s="106">
        <v>-0.00400817156397759</v>
      </c>
      <c r="G8" s="102">
        <v>0.979175166598667</v>
      </c>
      <c r="H8" s="102">
        <v>0.964179346943196</v>
      </c>
      <c r="I8" s="106">
        <v>0.0149958196554713</v>
      </c>
      <c r="J8" s="102">
        <v>0.842853257173943</v>
      </c>
      <c r="K8" s="102">
        <v>0.833605891590405</v>
      </c>
      <c r="L8" s="106">
        <v>0.00924736558353811</v>
      </c>
      <c r="M8" s="102">
        <v>0.937968666422206</v>
      </c>
      <c r="N8" s="102">
        <v>0.943773395592946</v>
      </c>
      <c r="O8" s="106">
        <v>-0.0058047291707396</v>
      </c>
    </row>
    <row r="9" spans="1:15">
      <c r="A9" s="100" t="s">
        <v>24</v>
      </c>
      <c r="B9" s="100" t="s">
        <v>1740</v>
      </c>
      <c r="C9" s="101">
        <v>11</v>
      </c>
      <c r="D9" s="102">
        <v>0.91769801980198</v>
      </c>
      <c r="E9" s="102">
        <v>0.92165991902834</v>
      </c>
      <c r="F9" s="106">
        <v>-0.00396189922635992</v>
      </c>
      <c r="G9" s="102">
        <v>0.935149283761372</v>
      </c>
      <c r="H9" s="102">
        <v>0.899615445191096</v>
      </c>
      <c r="I9" s="106">
        <v>0.0355338385702755</v>
      </c>
      <c r="J9" s="102">
        <v>0.796422003512559</v>
      </c>
      <c r="K9" s="102">
        <v>0.755568169886602</v>
      </c>
      <c r="L9" s="106">
        <v>0.0408538336259568</v>
      </c>
      <c r="M9" s="102">
        <v>0.950908704074891</v>
      </c>
      <c r="N9" s="102">
        <v>0.957025718377548</v>
      </c>
      <c r="O9" s="106">
        <v>-0.00611701430265676</v>
      </c>
    </row>
    <row r="10" spans="1:15">
      <c r="A10" s="100" t="s">
        <v>24</v>
      </c>
      <c r="B10" s="100" t="s">
        <v>1745</v>
      </c>
      <c r="C10" s="101">
        <v>10</v>
      </c>
      <c r="D10" s="102">
        <v>0.942983751846381</v>
      </c>
      <c r="E10" s="102">
        <v>0.940940366972477</v>
      </c>
      <c r="F10" s="106">
        <v>0.00204338487390399</v>
      </c>
      <c r="G10" s="102">
        <v>0.953402366863905</v>
      </c>
      <c r="H10" s="102">
        <v>0.950335826740816</v>
      </c>
      <c r="I10" s="106">
        <v>0.00306654012308916</v>
      </c>
      <c r="J10" s="102">
        <v>0.860485889849795</v>
      </c>
      <c r="K10" s="102">
        <v>0.838587765332498</v>
      </c>
      <c r="L10" s="106">
        <v>0.0218981245172973</v>
      </c>
      <c r="M10" s="102">
        <v>0.951946488384294</v>
      </c>
      <c r="N10" s="102">
        <v>0.952645604476949</v>
      </c>
      <c r="O10" s="106">
        <v>-0.000699116092655494</v>
      </c>
    </row>
    <row r="11" spans="1:15">
      <c r="A11" s="100" t="s">
        <v>24</v>
      </c>
      <c r="B11" s="100" t="s">
        <v>1750</v>
      </c>
      <c r="C11" s="101">
        <v>14</v>
      </c>
      <c r="D11" s="102">
        <v>0.955067107566621</v>
      </c>
      <c r="E11" s="102">
        <v>0.963130173062453</v>
      </c>
      <c r="F11" s="106">
        <v>-0.00806306549583169</v>
      </c>
      <c r="G11" s="102">
        <v>0.983920305664254</v>
      </c>
      <c r="H11" s="102">
        <v>0.983696244162799</v>
      </c>
      <c r="I11" s="106">
        <v>0.000224061501455486</v>
      </c>
      <c r="J11" s="102">
        <v>0.868007218355246</v>
      </c>
      <c r="K11" s="102">
        <v>0.863645786849475</v>
      </c>
      <c r="L11" s="106">
        <v>0.00436143150577128</v>
      </c>
      <c r="M11" s="102">
        <v>0.958277882947731</v>
      </c>
      <c r="N11" s="102">
        <v>0.966659709902953</v>
      </c>
      <c r="O11" s="106">
        <v>-0.00838182695522194</v>
      </c>
    </row>
    <row r="12" spans="1:15">
      <c r="A12" s="100" t="s">
        <v>24</v>
      </c>
      <c r="B12" s="100" t="s">
        <v>1758</v>
      </c>
      <c r="C12" s="101">
        <v>13</v>
      </c>
      <c r="D12" s="102">
        <v>0.882593457943925</v>
      </c>
      <c r="E12" s="102">
        <v>0.89893769738731</v>
      </c>
      <c r="F12" s="106">
        <v>-0.0163442394433846</v>
      </c>
      <c r="G12" s="102">
        <v>0.922459968425801</v>
      </c>
      <c r="H12" s="102">
        <v>0.940243051205412</v>
      </c>
      <c r="I12" s="106">
        <v>-0.0177830827796117</v>
      </c>
      <c r="J12" s="102">
        <v>0.868068476544881</v>
      </c>
      <c r="K12" s="102">
        <v>0.8397365453797</v>
      </c>
      <c r="L12" s="106">
        <v>0.0283319311651801</v>
      </c>
      <c r="M12" s="102">
        <v>0.951877378471923</v>
      </c>
      <c r="N12" s="102">
        <v>0.954474137764509</v>
      </c>
      <c r="O12" s="106">
        <v>-0.0025967592925854</v>
      </c>
    </row>
    <row r="13" spans="1:15">
      <c r="A13" s="100" t="s">
        <v>24</v>
      </c>
      <c r="B13" s="100" t="s">
        <v>1766</v>
      </c>
      <c r="C13" s="101">
        <v>13</v>
      </c>
      <c r="D13" s="102">
        <v>0.948927477017365</v>
      </c>
      <c r="E13" s="102">
        <v>0.953406813627255</v>
      </c>
      <c r="F13" s="106">
        <v>-0.00447933660988986</v>
      </c>
      <c r="G13" s="102">
        <v>0.969916122522458</v>
      </c>
      <c r="H13" s="102">
        <v>0.972390256023979</v>
      </c>
      <c r="I13" s="106">
        <v>-0.00247413350152104</v>
      </c>
      <c r="J13" s="102">
        <v>0.893626289610661</v>
      </c>
      <c r="K13" s="102">
        <v>0.876957841850641</v>
      </c>
      <c r="L13" s="106">
        <v>0.0166684477600199</v>
      </c>
      <c r="M13" s="102">
        <v>0.956082873514431</v>
      </c>
      <c r="N13" s="102">
        <v>0.957274350872373</v>
      </c>
      <c r="O13" s="106">
        <v>-0.00119147735794134</v>
      </c>
    </row>
    <row r="14" spans="1:15">
      <c r="A14" s="100" t="s">
        <v>24</v>
      </c>
      <c r="B14" s="100" t="s">
        <v>1771</v>
      </c>
      <c r="C14" s="101">
        <v>10</v>
      </c>
      <c r="D14" s="102">
        <v>0.947849145550972</v>
      </c>
      <c r="E14" s="102">
        <v>0.934926576446876</v>
      </c>
      <c r="F14" s="106">
        <v>0.0129225691040964</v>
      </c>
      <c r="G14" s="102">
        <v>0.966768911775038</v>
      </c>
      <c r="H14" s="102">
        <v>0.96711972617661</v>
      </c>
      <c r="I14" s="106">
        <v>-0.000350814401571808</v>
      </c>
      <c r="J14" s="102">
        <v>0.843136582899934</v>
      </c>
      <c r="K14" s="102">
        <v>0.82382756441091</v>
      </c>
      <c r="L14" s="106">
        <v>0.019309018489024</v>
      </c>
      <c r="M14" s="102">
        <v>0.956301374482202</v>
      </c>
      <c r="N14" s="102">
        <v>0.959552025751813</v>
      </c>
      <c r="O14" s="106">
        <v>-0.00325065126961077</v>
      </c>
    </row>
    <row r="15" spans="1:15">
      <c r="A15" s="100" t="s">
        <v>24</v>
      </c>
      <c r="B15" s="100" t="s">
        <v>1776</v>
      </c>
      <c r="C15" s="101">
        <v>12</v>
      </c>
      <c r="D15" s="102">
        <v>0.931538640055697</v>
      </c>
      <c r="E15" s="102">
        <v>0.941967286578535</v>
      </c>
      <c r="F15" s="106">
        <v>-0.0104286465228371</v>
      </c>
      <c r="G15" s="102">
        <v>0.970468763390179</v>
      </c>
      <c r="H15" s="102">
        <v>0.972996351996682</v>
      </c>
      <c r="I15" s="106">
        <v>-0.00252758860650337</v>
      </c>
      <c r="J15" s="102">
        <v>0.851761076356157</v>
      </c>
      <c r="K15" s="102">
        <v>0.836555844256825</v>
      </c>
      <c r="L15" s="106">
        <v>0.0152052320993328</v>
      </c>
      <c r="M15" s="102">
        <v>0.954480141959418</v>
      </c>
      <c r="N15" s="102">
        <v>0.958713259932982</v>
      </c>
      <c r="O15" s="106">
        <v>-0.00423311797356452</v>
      </c>
    </row>
    <row r="16" spans="1:15">
      <c r="A16" s="100" t="s">
        <v>24</v>
      </c>
      <c r="B16" s="100" t="s">
        <v>1781</v>
      </c>
      <c r="C16" s="101">
        <v>9</v>
      </c>
      <c r="D16" s="102">
        <v>0.90536655486344</v>
      </c>
      <c r="E16" s="102">
        <v>0.926419060967064</v>
      </c>
      <c r="F16" s="106">
        <v>-0.0210525061036234</v>
      </c>
      <c r="G16" s="102">
        <v>0.926632570157563</v>
      </c>
      <c r="H16" s="102">
        <v>0.927918076831481</v>
      </c>
      <c r="I16" s="106">
        <v>-0.00128550667391802</v>
      </c>
      <c r="J16" s="102">
        <v>0.827196627642147</v>
      </c>
      <c r="K16" s="102">
        <v>0.804446337708338</v>
      </c>
      <c r="L16" s="106">
        <v>0.0227502899338083</v>
      </c>
      <c r="M16" s="102">
        <v>0.952031236394437</v>
      </c>
      <c r="N16" s="102">
        <v>0.951233028539762</v>
      </c>
      <c r="O16" s="106">
        <v>0.000798207854674993</v>
      </c>
    </row>
    <row r="17" spans="1:15">
      <c r="A17" s="97" t="s">
        <v>99</v>
      </c>
      <c r="B17" s="97" t="s">
        <v>1897</v>
      </c>
      <c r="C17" s="98">
        <v>108</v>
      </c>
      <c r="D17" s="99">
        <v>0.959358239319401</v>
      </c>
      <c r="E17" s="99">
        <v>0.956737330543172</v>
      </c>
      <c r="F17" s="105">
        <v>0.00262090877622911</v>
      </c>
      <c r="G17" s="99">
        <v>0.945703471738415</v>
      </c>
      <c r="H17" s="99">
        <v>0.931815722052644</v>
      </c>
      <c r="I17" s="105">
        <v>0.0138877496857718</v>
      </c>
      <c r="J17" s="99">
        <v>0.920705593611747</v>
      </c>
      <c r="K17" s="99">
        <v>0.910232778374356</v>
      </c>
      <c r="L17" s="105">
        <v>0.0104728152373903</v>
      </c>
      <c r="M17" s="99">
        <v>0.968827324275456</v>
      </c>
      <c r="N17" s="99">
        <v>0.970964477159956</v>
      </c>
      <c r="O17" s="105">
        <v>-0.00213715288449967</v>
      </c>
    </row>
    <row r="18" spans="1:15">
      <c r="A18" s="100" t="s">
        <v>99</v>
      </c>
      <c r="B18" s="100" t="s">
        <v>1784</v>
      </c>
      <c r="C18" s="101">
        <v>16</v>
      </c>
      <c r="D18" s="102">
        <v>0.929169840060929</v>
      </c>
      <c r="E18" s="102">
        <v>0.934409428644632</v>
      </c>
      <c r="F18" s="106">
        <v>-0.00523958858370321</v>
      </c>
      <c r="G18" s="102">
        <v>0.936678642907092</v>
      </c>
      <c r="H18" s="102">
        <v>0.896009897177303</v>
      </c>
      <c r="I18" s="106">
        <v>0.0406687457297885</v>
      </c>
      <c r="J18" s="102">
        <v>0.874308036252528</v>
      </c>
      <c r="K18" s="102">
        <v>0.85260665087889</v>
      </c>
      <c r="L18" s="106">
        <v>0.0217013853736376</v>
      </c>
      <c r="M18" s="102">
        <v>0.961502492486991</v>
      </c>
      <c r="N18" s="102">
        <v>0.963801391277161</v>
      </c>
      <c r="O18" s="106">
        <v>-0.00229889879017042</v>
      </c>
    </row>
    <row r="19" spans="1:15">
      <c r="A19" s="100" t="s">
        <v>99</v>
      </c>
      <c r="B19" s="100" t="s">
        <v>1785</v>
      </c>
      <c r="C19" s="101">
        <v>6</v>
      </c>
      <c r="D19" s="102">
        <v>0.920065252854812</v>
      </c>
      <c r="E19" s="102">
        <v>0.959212376933896</v>
      </c>
      <c r="F19" s="106">
        <v>-0.0391471240790835</v>
      </c>
      <c r="G19" s="102">
        <v>0.925053623249359</v>
      </c>
      <c r="H19" s="102">
        <v>0.904080373667049</v>
      </c>
      <c r="I19" s="106">
        <v>0.0209732495823101</v>
      </c>
      <c r="J19" s="102">
        <v>0.887328090171174</v>
      </c>
      <c r="K19" s="102">
        <v>0.877342028730061</v>
      </c>
      <c r="L19" s="106">
        <v>0.00998606144111303</v>
      </c>
      <c r="M19" s="102">
        <v>0.966036249014972</v>
      </c>
      <c r="N19" s="102">
        <v>0.96764259333039</v>
      </c>
      <c r="O19" s="106">
        <v>-0.00160634431541773</v>
      </c>
    </row>
    <row r="20" spans="1:15">
      <c r="A20" s="100" t="s">
        <v>99</v>
      </c>
      <c r="B20" s="100" t="s">
        <v>1786</v>
      </c>
      <c r="C20" s="101">
        <v>14</v>
      </c>
      <c r="D20" s="102">
        <v>0.94936988724298</v>
      </c>
      <c r="E20" s="102">
        <v>0.934273318872017</v>
      </c>
      <c r="F20" s="106">
        <v>0.015096568370963</v>
      </c>
      <c r="G20" s="102">
        <v>0.908539913034075</v>
      </c>
      <c r="H20" s="102">
        <v>0.889538593205095</v>
      </c>
      <c r="I20" s="106">
        <v>0.0190013198289797</v>
      </c>
      <c r="J20" s="102">
        <v>0.909749589439349</v>
      </c>
      <c r="K20" s="102">
        <v>0.89235208052006</v>
      </c>
      <c r="L20" s="106">
        <v>0.0173975089192894</v>
      </c>
      <c r="M20" s="102">
        <v>0.957942242366629</v>
      </c>
      <c r="N20" s="102">
        <v>0.956584720949283</v>
      </c>
      <c r="O20" s="106">
        <v>0.00135752141734558</v>
      </c>
    </row>
    <row r="21" spans="1:15">
      <c r="A21" s="100" t="s">
        <v>99</v>
      </c>
      <c r="B21" s="100" t="s">
        <v>803</v>
      </c>
      <c r="C21" s="101">
        <v>22</v>
      </c>
      <c r="D21" s="102">
        <v>0.981196217996388</v>
      </c>
      <c r="E21" s="102">
        <v>0.977961432506887</v>
      </c>
      <c r="F21" s="106">
        <v>0.00323478548950096</v>
      </c>
      <c r="G21" s="102">
        <v>0.164835164835165</v>
      </c>
      <c r="H21" s="102">
        <v>0.357142857142857</v>
      </c>
      <c r="I21" s="106">
        <v>-0.192307692307692</v>
      </c>
      <c r="J21" s="102">
        <v>0.0879120879120879</v>
      </c>
      <c r="K21" s="102">
        <v>0.428571428571429</v>
      </c>
      <c r="L21" s="106">
        <v>-0.340659340659341</v>
      </c>
      <c r="M21" s="102">
        <v>0.976868257693664</v>
      </c>
      <c r="N21" s="102">
        <v>0.981648577269266</v>
      </c>
      <c r="O21" s="106">
        <v>-0.00478031957560177</v>
      </c>
    </row>
    <row r="22" spans="1:15">
      <c r="A22" s="100" t="s">
        <v>99</v>
      </c>
      <c r="B22" s="100" t="s">
        <v>1787</v>
      </c>
      <c r="C22" s="101">
        <v>13</v>
      </c>
      <c r="D22" s="102">
        <v>0.977997179125529</v>
      </c>
      <c r="E22" s="102">
        <v>0.969633066216786</v>
      </c>
      <c r="F22" s="106">
        <v>0.00836411290874273</v>
      </c>
      <c r="G22" s="102">
        <v>0.967163833969245</v>
      </c>
      <c r="H22" s="102">
        <v>0.961488166929971</v>
      </c>
      <c r="I22" s="106">
        <v>0.00567566703927358</v>
      </c>
      <c r="J22" s="102">
        <v>0.941546330272438</v>
      </c>
      <c r="K22" s="102">
        <v>0.935342791447029</v>
      </c>
      <c r="L22" s="106">
        <v>0.00620353882540914</v>
      </c>
      <c r="M22" s="102">
        <v>0.973559668920372</v>
      </c>
      <c r="N22" s="102">
        <v>0.973278738583123</v>
      </c>
      <c r="O22" s="106">
        <v>0.000280930337249297</v>
      </c>
    </row>
    <row r="23" spans="1:15">
      <c r="A23" s="100" t="s">
        <v>99</v>
      </c>
      <c r="B23" s="100" t="s">
        <v>1788</v>
      </c>
      <c r="C23" s="101">
        <v>16</v>
      </c>
      <c r="D23" s="102">
        <v>0.964544832306639</v>
      </c>
      <c r="E23" s="102">
        <v>0.966095238095238</v>
      </c>
      <c r="F23" s="106">
        <v>-0.00155040578859889</v>
      </c>
      <c r="G23" s="102">
        <v>0.955885603446332</v>
      </c>
      <c r="H23" s="102">
        <v>0.947722225436928</v>
      </c>
      <c r="I23" s="106">
        <v>0.00816337800940314</v>
      </c>
      <c r="J23" s="102">
        <v>0.9375194532783</v>
      </c>
      <c r="K23" s="102">
        <v>0.933443608842526</v>
      </c>
      <c r="L23" s="106">
        <v>0.00407584443577413</v>
      </c>
      <c r="M23" s="102">
        <v>0.974042455831778</v>
      </c>
      <c r="N23" s="102">
        <v>0.977770929123694</v>
      </c>
      <c r="O23" s="106">
        <v>-0.00372847329191572</v>
      </c>
    </row>
    <row r="24" spans="1:15">
      <c r="A24" s="100" t="s">
        <v>99</v>
      </c>
      <c r="B24" s="100" t="s">
        <v>1789</v>
      </c>
      <c r="C24" s="101">
        <v>9</v>
      </c>
      <c r="D24" s="102">
        <v>0.950497394599716</v>
      </c>
      <c r="E24" s="102">
        <v>0.93744053282588</v>
      </c>
      <c r="F24" s="106">
        <v>0.0130568617738357</v>
      </c>
      <c r="G24" s="102">
        <v>0.942791202246235</v>
      </c>
      <c r="H24" s="102">
        <v>0.940119962600292</v>
      </c>
      <c r="I24" s="106">
        <v>0.00267123964594274</v>
      </c>
      <c r="J24" s="102">
        <v>0.90811920360759</v>
      </c>
      <c r="K24" s="102">
        <v>0.903675500153582</v>
      </c>
      <c r="L24" s="106">
        <v>0.0044437034540078</v>
      </c>
      <c r="M24" s="102">
        <v>0.965959360184089</v>
      </c>
      <c r="N24" s="102">
        <v>0.967171477107866</v>
      </c>
      <c r="O24" s="106">
        <v>-0.00121211692377676</v>
      </c>
    </row>
    <row r="25" spans="1:15">
      <c r="A25" s="100" t="s">
        <v>99</v>
      </c>
      <c r="B25" s="100" t="s">
        <v>1790</v>
      </c>
      <c r="C25" s="101">
        <v>9</v>
      </c>
      <c r="D25" s="102">
        <v>0.954198473282443</v>
      </c>
      <c r="E25" s="102">
        <v>0.953738910012674</v>
      </c>
      <c r="F25" s="106">
        <v>0.000459563269768481</v>
      </c>
      <c r="G25" s="102">
        <v>0.95026110659129</v>
      </c>
      <c r="H25" s="102">
        <v>0.935032082109119</v>
      </c>
      <c r="I25" s="106">
        <v>0.0152290244821712</v>
      </c>
      <c r="J25" s="102">
        <v>0.933843725445202</v>
      </c>
      <c r="K25" s="102">
        <v>0.924155785978735</v>
      </c>
      <c r="L25" s="106">
        <v>0.0096879394664674</v>
      </c>
      <c r="M25" s="102">
        <v>0.96261028814752</v>
      </c>
      <c r="N25" s="102">
        <v>0.967158202423746</v>
      </c>
      <c r="O25" s="106">
        <v>-0.0045479142762257</v>
      </c>
    </row>
    <row r="26" spans="1:15">
      <c r="A26" s="100" t="s">
        <v>99</v>
      </c>
      <c r="B26" s="100" t="s">
        <v>33</v>
      </c>
      <c r="C26" s="101">
        <v>3</v>
      </c>
      <c r="D26" s="102">
        <v>0.9234375</v>
      </c>
      <c r="E26" s="102">
        <v>0.950715421303657</v>
      </c>
      <c r="F26" s="106">
        <v>-0.0272779213036566</v>
      </c>
      <c r="G26" s="102">
        <v>0.166666666666667</v>
      </c>
      <c r="H26" s="102">
        <v>0</v>
      </c>
      <c r="I26" s="106">
        <v>0.166666666666667</v>
      </c>
      <c r="J26" s="102">
        <v>0.166666666666667</v>
      </c>
      <c r="K26" s="102">
        <v>0</v>
      </c>
      <c r="L26" s="106">
        <v>0.166666666666667</v>
      </c>
      <c r="M26" s="102">
        <v>0.952258850006456</v>
      </c>
      <c r="N26" s="102">
        <v>0.958839551302727</v>
      </c>
      <c r="O26" s="106">
        <v>-0.00658070129627086</v>
      </c>
    </row>
    <row r="27" spans="1:15">
      <c r="A27" s="97" t="s">
        <v>210</v>
      </c>
      <c r="B27" s="97" t="s">
        <v>1897</v>
      </c>
      <c r="C27" s="98">
        <v>48</v>
      </c>
      <c r="D27" s="99">
        <v>0.942865229873438</v>
      </c>
      <c r="E27" s="99">
        <v>0.945087754690337</v>
      </c>
      <c r="F27" s="105">
        <v>-0.00222252481689866</v>
      </c>
      <c r="G27" s="99">
        <v>0.953920882139907</v>
      </c>
      <c r="H27" s="99">
        <v>0.948589985510236</v>
      </c>
      <c r="I27" s="105">
        <v>0.00533089662967112</v>
      </c>
      <c r="J27" s="99">
        <v>0.90773934243839</v>
      </c>
      <c r="K27" s="99">
        <v>0.904694785467454</v>
      </c>
      <c r="L27" s="105">
        <v>0.00304455697093553</v>
      </c>
      <c r="M27" s="99">
        <v>0.958525155754673</v>
      </c>
      <c r="N27" s="99">
        <v>0.962568072875487</v>
      </c>
      <c r="O27" s="105">
        <v>-0.00404291712081428</v>
      </c>
    </row>
    <row r="28" spans="1:15">
      <c r="A28" s="100" t="s">
        <v>210</v>
      </c>
      <c r="B28" s="100" t="s">
        <v>1791</v>
      </c>
      <c r="C28" s="101">
        <v>6</v>
      </c>
      <c r="D28" s="102">
        <v>0.942873464724365</v>
      </c>
      <c r="E28" s="102">
        <v>0.931997742663657</v>
      </c>
      <c r="F28" s="106">
        <v>0.0108757220607076</v>
      </c>
      <c r="G28" s="102">
        <v>0.972117973402953</v>
      </c>
      <c r="H28" s="102">
        <v>0.967268659695244</v>
      </c>
      <c r="I28" s="106">
        <v>0.00484931370770947</v>
      </c>
      <c r="J28" s="102">
        <v>0.916766949498246</v>
      </c>
      <c r="K28" s="102">
        <v>0.909478257237144</v>
      </c>
      <c r="L28" s="106">
        <v>0.00728869226110151</v>
      </c>
      <c r="M28" s="102">
        <v>0.965302360782207</v>
      </c>
      <c r="N28" s="102">
        <v>0.968509481814831</v>
      </c>
      <c r="O28" s="106">
        <v>-0.00320712103262344</v>
      </c>
    </row>
    <row r="29" spans="1:15">
      <c r="A29" s="100" t="s">
        <v>210</v>
      </c>
      <c r="B29" s="100" t="s">
        <v>1792</v>
      </c>
      <c r="C29" s="101">
        <v>8</v>
      </c>
      <c r="D29" s="102">
        <v>0.962844586496205</v>
      </c>
      <c r="E29" s="102">
        <v>0.970352564102564</v>
      </c>
      <c r="F29" s="106">
        <v>-0.00750797760635957</v>
      </c>
      <c r="G29" s="102">
        <v>0.947791331000062</v>
      </c>
      <c r="H29" s="102">
        <v>0.947544700699663</v>
      </c>
      <c r="I29" s="106">
        <v>0.000246630300398953</v>
      </c>
      <c r="J29" s="102">
        <v>0.920965615313991</v>
      </c>
      <c r="K29" s="102">
        <v>0.918482767556362</v>
      </c>
      <c r="L29" s="106">
        <v>0.00248284775762897</v>
      </c>
      <c r="M29" s="102">
        <v>0.965227030133837</v>
      </c>
      <c r="N29" s="102">
        <v>0.970115028663494</v>
      </c>
      <c r="O29" s="106">
        <v>-0.00488799852965738</v>
      </c>
    </row>
    <row r="30" spans="1:15">
      <c r="A30" s="100" t="s">
        <v>210</v>
      </c>
      <c r="B30" s="100" t="s">
        <v>1793</v>
      </c>
      <c r="C30" s="101">
        <v>5</v>
      </c>
      <c r="D30" s="102">
        <v>0.932612841703751</v>
      </c>
      <c r="E30" s="102">
        <v>0.934330299089727</v>
      </c>
      <c r="F30" s="106">
        <v>-0.00171745738597606</v>
      </c>
      <c r="G30" s="102">
        <v>0.954633989726027</v>
      </c>
      <c r="H30" s="102">
        <v>0.921236690436651</v>
      </c>
      <c r="I30" s="106">
        <v>0.0333972992893761</v>
      </c>
      <c r="J30" s="102">
        <v>0.919467037671233</v>
      </c>
      <c r="K30" s="102">
        <v>0.891765165575852</v>
      </c>
      <c r="L30" s="106">
        <v>0.0277018720953806</v>
      </c>
      <c r="M30" s="102">
        <v>0.953964029565094</v>
      </c>
      <c r="N30" s="102">
        <v>0.952987746310796</v>
      </c>
      <c r="O30" s="106">
        <v>0.000976283254298549</v>
      </c>
    </row>
    <row r="31" spans="1:15">
      <c r="A31" s="100" t="s">
        <v>210</v>
      </c>
      <c r="B31" s="100" t="s">
        <v>1794</v>
      </c>
      <c r="C31" s="101">
        <v>7</v>
      </c>
      <c r="D31" s="102">
        <v>0.946557245796637</v>
      </c>
      <c r="E31" s="102">
        <v>0.947725458898643</v>
      </c>
      <c r="F31" s="106">
        <v>-0.00116821310200588</v>
      </c>
      <c r="G31" s="102">
        <v>0.953185755251457</v>
      </c>
      <c r="H31" s="102">
        <v>0.944348112153632</v>
      </c>
      <c r="I31" s="106">
        <v>0.00883764309782464</v>
      </c>
      <c r="J31" s="102">
        <v>0.919163732362045</v>
      </c>
      <c r="K31" s="102">
        <v>0.910155098795808</v>
      </c>
      <c r="L31" s="106">
        <v>0.0090086335662366</v>
      </c>
      <c r="M31" s="102">
        <v>0.964321430418815</v>
      </c>
      <c r="N31" s="102">
        <v>0.963145732125001</v>
      </c>
      <c r="O31" s="106">
        <v>0.00117569829381381</v>
      </c>
    </row>
    <row r="32" spans="1:15">
      <c r="A32" s="100" t="s">
        <v>210</v>
      </c>
      <c r="B32" s="100" t="s">
        <v>1795</v>
      </c>
      <c r="C32" s="101">
        <v>8</v>
      </c>
      <c r="D32" s="102">
        <v>0.946087918164225</v>
      </c>
      <c r="E32" s="102">
        <v>0.950291585670647</v>
      </c>
      <c r="F32" s="106">
        <v>-0.00420366750642254</v>
      </c>
      <c r="G32" s="102">
        <v>0.952186933956085</v>
      </c>
      <c r="H32" s="102">
        <v>0.951620952036071</v>
      </c>
      <c r="I32" s="106">
        <v>0.000565981920013892</v>
      </c>
      <c r="J32" s="102">
        <v>0.890605873079685</v>
      </c>
      <c r="K32" s="102">
        <v>0.892872757142037</v>
      </c>
      <c r="L32" s="106">
        <v>-0.00226688406235154</v>
      </c>
      <c r="M32" s="102">
        <v>0.953402277468615</v>
      </c>
      <c r="N32" s="102">
        <v>0.95959366480592</v>
      </c>
      <c r="O32" s="106">
        <v>-0.00619138733730462</v>
      </c>
    </row>
    <row r="33" spans="1:15">
      <c r="A33" s="100" t="s">
        <v>210</v>
      </c>
      <c r="B33" s="100" t="s">
        <v>1796</v>
      </c>
      <c r="C33" s="101">
        <v>8</v>
      </c>
      <c r="D33" s="102">
        <v>0.93296943231441</v>
      </c>
      <c r="E33" s="102">
        <v>0.936673172847538</v>
      </c>
      <c r="F33" s="106">
        <v>-0.00370374053312805</v>
      </c>
      <c r="G33" s="102">
        <v>0.957697789557912</v>
      </c>
      <c r="H33" s="102">
        <v>0.962014907975074</v>
      </c>
      <c r="I33" s="106">
        <v>-0.00431711841716198</v>
      </c>
      <c r="J33" s="102">
        <v>0.902430486097219</v>
      </c>
      <c r="K33" s="102">
        <v>0.906979528313181</v>
      </c>
      <c r="L33" s="106">
        <v>-0.00454904221596142</v>
      </c>
      <c r="M33" s="102">
        <v>0.955564963887471</v>
      </c>
      <c r="N33" s="102">
        <v>0.959976678391191</v>
      </c>
      <c r="O33" s="106">
        <v>-0.00441171450372013</v>
      </c>
    </row>
    <row r="34" spans="1:15">
      <c r="A34" s="100" t="s">
        <v>210</v>
      </c>
      <c r="B34" s="100" t="s">
        <v>1797</v>
      </c>
      <c r="C34" s="101">
        <v>6</v>
      </c>
      <c r="D34" s="102">
        <v>0.93814693259278</v>
      </c>
      <c r="E34" s="102">
        <v>0.946773788601557</v>
      </c>
      <c r="F34" s="106">
        <v>-0.008626856008777</v>
      </c>
      <c r="G34" s="102">
        <v>0.940200295437805</v>
      </c>
      <c r="H34" s="102">
        <v>0.930437329316811</v>
      </c>
      <c r="I34" s="106">
        <v>0.0097629661209947</v>
      </c>
      <c r="J34" s="102">
        <v>0.897964083552741</v>
      </c>
      <c r="K34" s="102">
        <v>0.899077264809025</v>
      </c>
      <c r="L34" s="106">
        <v>-0.00111318125628368</v>
      </c>
      <c r="M34" s="102">
        <v>0.952806903320474</v>
      </c>
      <c r="N34" s="102">
        <v>0.961955576951365</v>
      </c>
      <c r="O34" s="106">
        <v>-0.00914867363089089</v>
      </c>
    </row>
    <row r="35" spans="1:15">
      <c r="A35" s="97" t="s">
        <v>260</v>
      </c>
      <c r="B35" s="97" t="s">
        <v>1897</v>
      </c>
      <c r="C35" s="98">
        <v>88</v>
      </c>
      <c r="D35" s="99">
        <v>0.944041909038337</v>
      </c>
      <c r="E35" s="99">
        <v>0.943051686784277</v>
      </c>
      <c r="F35" s="105">
        <v>0.00099022225405998</v>
      </c>
      <c r="G35" s="99">
        <v>0.965747673406123</v>
      </c>
      <c r="H35" s="99">
        <v>0.959122732771682</v>
      </c>
      <c r="I35" s="105">
        <v>0.00662494063444063</v>
      </c>
      <c r="J35" s="99">
        <v>0.941402050171365</v>
      </c>
      <c r="K35" s="99">
        <v>0.940274376619338</v>
      </c>
      <c r="L35" s="105">
        <v>0.00112767355202759</v>
      </c>
      <c r="M35" s="99">
        <v>0.98330089504531</v>
      </c>
      <c r="N35" s="99">
        <v>0.985370527364182</v>
      </c>
      <c r="O35" s="105">
        <v>-0.00206963231887136</v>
      </c>
    </row>
    <row r="36" spans="1:15">
      <c r="A36" s="100" t="s">
        <v>260</v>
      </c>
      <c r="B36" s="100" t="s">
        <v>1798</v>
      </c>
      <c r="C36" s="101">
        <v>14</v>
      </c>
      <c r="D36" s="102">
        <v>0.960861423220974</v>
      </c>
      <c r="E36" s="102">
        <v>0.958373114378461</v>
      </c>
      <c r="F36" s="106">
        <v>0.00248830884251283</v>
      </c>
      <c r="G36" s="102">
        <v>0.965225512611361</v>
      </c>
      <c r="H36" s="102">
        <v>0.953352949830808</v>
      </c>
      <c r="I36" s="106">
        <v>0.0118725627805537</v>
      </c>
      <c r="J36" s="102">
        <v>0.939832980575046</v>
      </c>
      <c r="K36" s="102">
        <v>0.9383728115345</v>
      </c>
      <c r="L36" s="106">
        <v>0.00146016904054602</v>
      </c>
      <c r="M36" s="102">
        <v>0.979120759028364</v>
      </c>
      <c r="N36" s="102">
        <v>0.980750785880214</v>
      </c>
      <c r="O36" s="106">
        <v>-0.00163002685184932</v>
      </c>
    </row>
    <row r="37" spans="1:15">
      <c r="A37" s="100" t="s">
        <v>260</v>
      </c>
      <c r="B37" s="100" t="s">
        <v>1799</v>
      </c>
      <c r="C37" s="101">
        <v>18</v>
      </c>
      <c r="D37" s="102">
        <v>0.91546494281452</v>
      </c>
      <c r="E37" s="102">
        <v>0.912219451371571</v>
      </c>
      <c r="F37" s="106">
        <v>0.00324549144294906</v>
      </c>
      <c r="G37" s="102">
        <v>0.960451547437849</v>
      </c>
      <c r="H37" s="102">
        <v>0.940639448319097</v>
      </c>
      <c r="I37" s="106">
        <v>0.0198120991187515</v>
      </c>
      <c r="J37" s="102">
        <v>0.9341400304414</v>
      </c>
      <c r="K37" s="102">
        <v>0.932181059478097</v>
      </c>
      <c r="L37" s="106">
        <v>0.00195897096330289</v>
      </c>
      <c r="M37" s="102">
        <v>0.97629692483249</v>
      </c>
      <c r="N37" s="102">
        <v>0.980150197374755</v>
      </c>
      <c r="O37" s="106">
        <v>-0.00385327254226564</v>
      </c>
    </row>
    <row r="38" spans="1:15">
      <c r="A38" s="100" t="s">
        <v>260</v>
      </c>
      <c r="B38" s="100" t="s">
        <v>1800</v>
      </c>
      <c r="C38" s="101">
        <v>14</v>
      </c>
      <c r="D38" s="102">
        <v>0.943927827897294</v>
      </c>
      <c r="E38" s="102">
        <v>0.939377007962006</v>
      </c>
      <c r="F38" s="106">
        <v>0.00455081993528772</v>
      </c>
      <c r="G38" s="102">
        <v>0.976858227161832</v>
      </c>
      <c r="H38" s="102">
        <v>0.974182677157152</v>
      </c>
      <c r="I38" s="106">
        <v>0.00267555000468089</v>
      </c>
      <c r="J38" s="102">
        <v>0.95243968555164</v>
      </c>
      <c r="K38" s="102">
        <v>0.94791739915149</v>
      </c>
      <c r="L38" s="106">
        <v>0.00452228640015051</v>
      </c>
      <c r="M38" s="102">
        <v>0.990561327819591</v>
      </c>
      <c r="N38" s="102">
        <v>0.992040346421939</v>
      </c>
      <c r="O38" s="106">
        <v>-0.00147901860234734</v>
      </c>
    </row>
    <row r="39" spans="1:15">
      <c r="A39" s="100" t="s">
        <v>260</v>
      </c>
      <c r="B39" s="100" t="s">
        <v>1801</v>
      </c>
      <c r="C39" s="101">
        <v>13</v>
      </c>
      <c r="D39" s="102">
        <v>0.920304777594728</v>
      </c>
      <c r="E39" s="102">
        <v>0.920561727101237</v>
      </c>
      <c r="F39" s="106">
        <v>-0.000256949506508453</v>
      </c>
      <c r="G39" s="102">
        <v>0.955562364701388</v>
      </c>
      <c r="H39" s="102">
        <v>0.950945835472157</v>
      </c>
      <c r="I39" s="106">
        <v>0.00461652922923073</v>
      </c>
      <c r="J39" s="102">
        <v>0.932971475869095</v>
      </c>
      <c r="K39" s="102">
        <v>0.934253502918306</v>
      </c>
      <c r="L39" s="106">
        <v>-0.00128202704921188</v>
      </c>
      <c r="M39" s="102">
        <v>0.98082943473214</v>
      </c>
      <c r="N39" s="102">
        <v>0.984117501079973</v>
      </c>
      <c r="O39" s="106">
        <v>-0.00328806634783352</v>
      </c>
    </row>
    <row r="40" spans="1:15">
      <c r="A40" s="100" t="s">
        <v>260</v>
      </c>
      <c r="B40" s="100" t="s">
        <v>1802</v>
      </c>
      <c r="C40" s="101">
        <v>14</v>
      </c>
      <c r="D40" s="102">
        <v>0.955142857142857</v>
      </c>
      <c r="E40" s="102">
        <v>0.959712230215827</v>
      </c>
      <c r="F40" s="106">
        <v>-0.00456937307297012</v>
      </c>
      <c r="G40" s="102">
        <v>0.952705429306031</v>
      </c>
      <c r="H40" s="102">
        <v>0.954130342215549</v>
      </c>
      <c r="I40" s="106">
        <v>-0.00142491290951752</v>
      </c>
      <c r="J40" s="102">
        <v>0.92738058178548</v>
      </c>
      <c r="K40" s="102">
        <v>0.929030053114005</v>
      </c>
      <c r="L40" s="106">
        <v>-0.00164947132852511</v>
      </c>
      <c r="M40" s="102">
        <v>0.98836260717556</v>
      </c>
      <c r="N40" s="102">
        <v>0.989532948901084</v>
      </c>
      <c r="O40" s="106">
        <v>-0.00117034172552377</v>
      </c>
    </row>
    <row r="41" spans="1:15">
      <c r="A41" s="100" t="s">
        <v>260</v>
      </c>
      <c r="B41" s="100" t="s">
        <v>1803</v>
      </c>
      <c r="C41" s="101">
        <v>15</v>
      </c>
      <c r="D41" s="102">
        <v>0.966919982118909</v>
      </c>
      <c r="E41" s="102">
        <v>0.969957081545064</v>
      </c>
      <c r="F41" s="106">
        <v>-0.00303709942615504</v>
      </c>
      <c r="G41" s="102">
        <v>0.974356128871883</v>
      </c>
      <c r="H41" s="102">
        <v>0.971863894622603</v>
      </c>
      <c r="I41" s="106">
        <v>0.00249223424927936</v>
      </c>
      <c r="J41" s="102">
        <v>0.95217908539671</v>
      </c>
      <c r="K41" s="102">
        <v>0.952848296554806</v>
      </c>
      <c r="L41" s="106">
        <v>-0.000669211158096261</v>
      </c>
      <c r="M41" s="102">
        <v>0.981483003484779</v>
      </c>
      <c r="N41" s="102">
        <v>0.982821772765029</v>
      </c>
      <c r="O41" s="106">
        <v>-0.00133876928025023</v>
      </c>
    </row>
    <row r="42" spans="1:15">
      <c r="A42" s="97" t="s">
        <v>350</v>
      </c>
      <c r="B42" s="97" t="s">
        <v>1897</v>
      </c>
      <c r="C42" s="98">
        <v>23</v>
      </c>
      <c r="D42" s="99">
        <v>0.94733492442323</v>
      </c>
      <c r="E42" s="99">
        <v>0.939641370477105</v>
      </c>
      <c r="F42" s="105">
        <v>0.00769355394612448</v>
      </c>
      <c r="G42" s="99">
        <v>0.952356451944845</v>
      </c>
      <c r="H42" s="99">
        <v>0.947805854575802</v>
      </c>
      <c r="I42" s="105">
        <v>0.00455059736904262</v>
      </c>
      <c r="J42" s="99">
        <v>0.914471891113175</v>
      </c>
      <c r="K42" s="99">
        <v>0.91136529299289</v>
      </c>
      <c r="L42" s="105">
        <v>0.00310659812028491</v>
      </c>
      <c r="M42" s="99">
        <v>0.965023907460065</v>
      </c>
      <c r="N42" s="99">
        <v>0.967679928475637</v>
      </c>
      <c r="O42" s="105">
        <v>-0.00265602101557216</v>
      </c>
    </row>
    <row r="43" spans="1:15">
      <c r="A43" s="100" t="s">
        <v>350</v>
      </c>
      <c r="B43" s="100" t="s">
        <v>1804</v>
      </c>
      <c r="C43" s="101">
        <v>23</v>
      </c>
      <c r="D43" s="102">
        <v>0.94733492442323</v>
      </c>
      <c r="E43" s="102">
        <v>0.939641370477105</v>
      </c>
      <c r="F43" s="106">
        <v>0.00769355394612448</v>
      </c>
      <c r="G43" s="102">
        <v>0.952356451944845</v>
      </c>
      <c r="H43" s="102">
        <v>0.947805854575802</v>
      </c>
      <c r="I43" s="106">
        <v>0.00455059736904262</v>
      </c>
      <c r="J43" s="102">
        <v>0.914471891113175</v>
      </c>
      <c r="K43" s="102">
        <v>0.91136529299289</v>
      </c>
      <c r="L43" s="106">
        <v>0.00310659812028491</v>
      </c>
      <c r="M43" s="102">
        <v>0.965023907460065</v>
      </c>
      <c r="N43" s="102">
        <v>0.967679928475637</v>
      </c>
      <c r="O43" s="106">
        <v>-0.00265602101557216</v>
      </c>
    </row>
    <row r="44" spans="1:15">
      <c r="A44" s="97" t="s">
        <v>375</v>
      </c>
      <c r="B44" s="97" t="s">
        <v>1897</v>
      </c>
      <c r="C44" s="98">
        <v>291</v>
      </c>
      <c r="D44" s="99">
        <v>0.936016607795749</v>
      </c>
      <c r="E44" s="99">
        <v>0.934154703889471</v>
      </c>
      <c r="F44" s="105">
        <v>0.00186190390627783</v>
      </c>
      <c r="G44" s="99">
        <v>0.966957510280967</v>
      </c>
      <c r="H44" s="99">
        <v>0.962709361252556</v>
      </c>
      <c r="I44" s="105">
        <v>0.00424814902841064</v>
      </c>
      <c r="J44" s="99">
        <v>0.885389665338425</v>
      </c>
      <c r="K44" s="99">
        <v>0.880962775607281</v>
      </c>
      <c r="L44" s="105">
        <v>0.00442688973114458</v>
      </c>
      <c r="M44" s="99">
        <v>0.950954076351877</v>
      </c>
      <c r="N44" s="99">
        <v>0.955682676165005</v>
      </c>
      <c r="O44" s="105">
        <v>-0.00472859981312856</v>
      </c>
    </row>
    <row r="45" spans="1:15">
      <c r="A45" s="100" t="s">
        <v>375</v>
      </c>
      <c r="B45" s="100" t="s">
        <v>1805</v>
      </c>
      <c r="C45" s="101">
        <v>13</v>
      </c>
      <c r="D45" s="102">
        <v>0.959988649262202</v>
      </c>
      <c r="E45" s="102">
        <v>0.952112676056338</v>
      </c>
      <c r="F45" s="106">
        <v>0.00787597320586408</v>
      </c>
      <c r="G45" s="102">
        <v>0.976180314616671</v>
      </c>
      <c r="H45" s="102">
        <v>0.968952702121436</v>
      </c>
      <c r="I45" s="106">
        <v>0.0072276124952344</v>
      </c>
      <c r="J45" s="102">
        <v>0.857925417873802</v>
      </c>
      <c r="K45" s="102">
        <v>0.831390547306481</v>
      </c>
      <c r="L45" s="106">
        <v>0.0265348705673205</v>
      </c>
      <c r="M45" s="102">
        <v>0.956192235486666</v>
      </c>
      <c r="N45" s="102">
        <v>0.959563514181034</v>
      </c>
      <c r="O45" s="106">
        <v>-0.00337127869436837</v>
      </c>
    </row>
    <row r="46" spans="1:15">
      <c r="A46" s="100" t="s">
        <v>375</v>
      </c>
      <c r="B46" s="100" t="s">
        <v>1806</v>
      </c>
      <c r="C46" s="101">
        <v>7</v>
      </c>
      <c r="D46" s="102">
        <v>0.772998014559894</v>
      </c>
      <c r="E46" s="102">
        <v>0.77112676056338</v>
      </c>
      <c r="F46" s="106">
        <v>0.00187125399651389</v>
      </c>
      <c r="G46" s="102">
        <v>0.935687524328533</v>
      </c>
      <c r="H46" s="102">
        <v>0.920443551843642</v>
      </c>
      <c r="I46" s="106">
        <v>0.0152439724848901</v>
      </c>
      <c r="J46" s="102">
        <v>0.793517662514597</v>
      </c>
      <c r="K46" s="102">
        <v>0.801448707429677</v>
      </c>
      <c r="L46" s="106">
        <v>-0.00793104491508001</v>
      </c>
      <c r="M46" s="102">
        <v>0.93989822754081</v>
      </c>
      <c r="N46" s="102">
        <v>0.939787764404245</v>
      </c>
      <c r="O46" s="106">
        <v>0.000110463136565375</v>
      </c>
    </row>
    <row r="47" spans="1:15">
      <c r="A47" s="100" t="s">
        <v>375</v>
      </c>
      <c r="B47" s="100" t="s">
        <v>1807</v>
      </c>
      <c r="C47" s="101">
        <v>12</v>
      </c>
      <c r="D47" s="102">
        <v>0.877403846153846</v>
      </c>
      <c r="E47" s="102">
        <v>0.879831764470258</v>
      </c>
      <c r="F47" s="106">
        <v>-0.0024279183164122</v>
      </c>
      <c r="G47" s="102">
        <v>0.940860979533073</v>
      </c>
      <c r="H47" s="102">
        <v>0.933361607593658</v>
      </c>
      <c r="I47" s="106">
        <v>0.00749937193941475</v>
      </c>
      <c r="J47" s="102">
        <v>0.742732596891302</v>
      </c>
      <c r="K47" s="102">
        <v>0.72703221246087</v>
      </c>
      <c r="L47" s="106">
        <v>0.0157003844304318</v>
      </c>
      <c r="M47" s="102">
        <v>0.897837384594</v>
      </c>
      <c r="N47" s="102">
        <v>0.906522732982697</v>
      </c>
      <c r="O47" s="106">
        <v>-0.00868534838869794</v>
      </c>
    </row>
    <row r="48" spans="1:15">
      <c r="A48" s="100" t="s">
        <v>375</v>
      </c>
      <c r="B48" s="100" t="s">
        <v>1808</v>
      </c>
      <c r="C48" s="101">
        <v>1</v>
      </c>
      <c r="D48" s="102" t="s">
        <v>33</v>
      </c>
      <c r="E48" s="102" t="s">
        <v>33</v>
      </c>
      <c r="F48" s="106" t="s">
        <v>33</v>
      </c>
      <c r="G48" s="102">
        <v>1</v>
      </c>
      <c r="H48" s="102">
        <v>1</v>
      </c>
      <c r="I48" s="106">
        <v>0</v>
      </c>
      <c r="J48" s="102">
        <v>0.967391304347826</v>
      </c>
      <c r="K48" s="102">
        <v>1</v>
      </c>
      <c r="L48" s="106">
        <v>-0.0326086956521739</v>
      </c>
      <c r="M48" s="102">
        <v>0.990566037735849</v>
      </c>
      <c r="N48" s="102">
        <v>1</v>
      </c>
      <c r="O48" s="106">
        <v>-0.00943396226415094</v>
      </c>
    </row>
    <row r="49" spans="1:15">
      <c r="A49" s="100" t="s">
        <v>375</v>
      </c>
      <c r="B49" s="100" t="s">
        <v>1809</v>
      </c>
      <c r="C49" s="101">
        <v>24</v>
      </c>
      <c r="D49" s="102">
        <v>0.957277452891488</v>
      </c>
      <c r="E49" s="102">
        <v>0.955584373480305</v>
      </c>
      <c r="F49" s="106">
        <v>0.00169307941118324</v>
      </c>
      <c r="G49" s="102">
        <v>0.968619775224144</v>
      </c>
      <c r="H49" s="102">
        <v>0.973961591030185</v>
      </c>
      <c r="I49" s="106">
        <v>-0.00534181580604065</v>
      </c>
      <c r="J49" s="102">
        <v>0.895152706871358</v>
      </c>
      <c r="K49" s="102">
        <v>0.885159187959939</v>
      </c>
      <c r="L49" s="106">
        <v>0.00999351891141964</v>
      </c>
      <c r="M49" s="102">
        <v>0.943437307355755</v>
      </c>
      <c r="N49" s="102">
        <v>0.954706699644275</v>
      </c>
      <c r="O49" s="106">
        <v>-0.0112693922885208</v>
      </c>
    </row>
    <row r="50" spans="1:15">
      <c r="A50" s="100" t="s">
        <v>375</v>
      </c>
      <c r="B50" s="100" t="s">
        <v>1810</v>
      </c>
      <c r="C50" s="101">
        <v>18</v>
      </c>
      <c r="D50" s="102">
        <v>0.972580381916109</v>
      </c>
      <c r="E50" s="102">
        <v>0.974898023219329</v>
      </c>
      <c r="F50" s="106">
        <v>-0.00231764130321943</v>
      </c>
      <c r="G50" s="102">
        <v>0.969298891284707</v>
      </c>
      <c r="H50" s="102">
        <v>0.960270935302621</v>
      </c>
      <c r="I50" s="106">
        <v>0.00902795598208628</v>
      </c>
      <c r="J50" s="102">
        <v>0.941666161524318</v>
      </c>
      <c r="K50" s="102">
        <v>0.935077039064193</v>
      </c>
      <c r="L50" s="106">
        <v>0.00658912246012477</v>
      </c>
      <c r="M50" s="102">
        <v>0.965762368050825</v>
      </c>
      <c r="N50" s="102">
        <v>0.964173631482814</v>
      </c>
      <c r="O50" s="106">
        <v>0.00158873656801151</v>
      </c>
    </row>
    <row r="51" spans="1:15">
      <c r="A51" s="100" t="s">
        <v>375</v>
      </c>
      <c r="B51" s="100" t="s">
        <v>1811</v>
      </c>
      <c r="C51" s="101">
        <v>20</v>
      </c>
      <c r="D51" s="102">
        <v>0.906943450250537</v>
      </c>
      <c r="E51" s="102">
        <v>0.901585487787459</v>
      </c>
      <c r="F51" s="106">
        <v>0.00535796246307796</v>
      </c>
      <c r="G51" s="102">
        <v>0.96088133079703</v>
      </c>
      <c r="H51" s="102">
        <v>0.955889881887996</v>
      </c>
      <c r="I51" s="106">
        <v>0.00499144890903414</v>
      </c>
      <c r="J51" s="102">
        <v>0.879386990703686</v>
      </c>
      <c r="K51" s="102">
        <v>0.880082633493511</v>
      </c>
      <c r="L51" s="106">
        <v>-0.000695642789824924</v>
      </c>
      <c r="M51" s="102">
        <v>0.944521084788013</v>
      </c>
      <c r="N51" s="102">
        <v>0.945100740185352</v>
      </c>
      <c r="O51" s="106">
        <v>-0.00057965539733873</v>
      </c>
    </row>
    <row r="52" spans="1:15">
      <c r="A52" s="100" t="s">
        <v>375</v>
      </c>
      <c r="B52" s="100" t="s">
        <v>1812</v>
      </c>
      <c r="C52" s="101">
        <v>15</v>
      </c>
      <c r="D52" s="102">
        <v>0.961092271997144</v>
      </c>
      <c r="E52" s="102">
        <v>0.960249554367201</v>
      </c>
      <c r="F52" s="106">
        <v>0.000842717629943035</v>
      </c>
      <c r="G52" s="102">
        <v>0.97003655231362</v>
      </c>
      <c r="H52" s="102">
        <v>0.977050326188257</v>
      </c>
      <c r="I52" s="106">
        <v>-0.00701377387463753</v>
      </c>
      <c r="J52" s="102">
        <v>0.930838383794998</v>
      </c>
      <c r="K52" s="102">
        <v>0.93429951386615</v>
      </c>
      <c r="L52" s="106">
        <v>-0.00346113007115167</v>
      </c>
      <c r="M52" s="102">
        <v>0.93979479161394</v>
      </c>
      <c r="N52" s="102">
        <v>0.959570324532641</v>
      </c>
      <c r="O52" s="106">
        <v>-0.0197755329187017</v>
      </c>
    </row>
    <row r="53" spans="1:15">
      <c r="A53" s="100" t="s">
        <v>375</v>
      </c>
      <c r="B53" s="100" t="s">
        <v>1813</v>
      </c>
      <c r="C53" s="101">
        <v>17</v>
      </c>
      <c r="D53" s="102">
        <v>0.989083750894775</v>
      </c>
      <c r="E53" s="102">
        <v>0.98738674720199</v>
      </c>
      <c r="F53" s="106">
        <v>0.0016970036927848</v>
      </c>
      <c r="G53" s="102">
        <v>0.98921395059521</v>
      </c>
      <c r="H53" s="102">
        <v>0.986850377451757</v>
      </c>
      <c r="I53" s="106">
        <v>0.00236357314345292</v>
      </c>
      <c r="J53" s="102">
        <v>0.943271877447512</v>
      </c>
      <c r="K53" s="102">
        <v>0.939744494195449</v>
      </c>
      <c r="L53" s="106">
        <v>0.00352738325206203</v>
      </c>
      <c r="M53" s="102">
        <v>0.970025880624552</v>
      </c>
      <c r="N53" s="102">
        <v>0.971027676430629</v>
      </c>
      <c r="O53" s="106">
        <v>-0.00100179580607707</v>
      </c>
    </row>
    <row r="54" spans="1:15">
      <c r="A54" s="100" t="s">
        <v>375</v>
      </c>
      <c r="B54" s="100" t="s">
        <v>1814</v>
      </c>
      <c r="C54" s="101">
        <v>12</v>
      </c>
      <c r="D54" s="102">
        <v>0.927335640138408</v>
      </c>
      <c r="E54" s="102">
        <v>0.924102564102564</v>
      </c>
      <c r="F54" s="106">
        <v>0.00323307603584422</v>
      </c>
      <c r="G54" s="102">
        <v>0.98092566821136</v>
      </c>
      <c r="H54" s="102">
        <v>0.981048376337487</v>
      </c>
      <c r="I54" s="106">
        <v>-0.000122708126127025</v>
      </c>
      <c r="J54" s="102">
        <v>0.888674480997403</v>
      </c>
      <c r="K54" s="102">
        <v>0.895555940977133</v>
      </c>
      <c r="L54" s="106">
        <v>-0.00688145997972944</v>
      </c>
      <c r="M54" s="102">
        <v>0.942444476127111</v>
      </c>
      <c r="N54" s="102">
        <v>0.947457749270297</v>
      </c>
      <c r="O54" s="106">
        <v>-0.00501327314318567</v>
      </c>
    </row>
    <row r="55" spans="1:15">
      <c r="A55" s="100" t="s">
        <v>375</v>
      </c>
      <c r="B55" s="100" t="s">
        <v>1815</v>
      </c>
      <c r="C55" s="101">
        <v>28</v>
      </c>
      <c r="D55" s="102">
        <v>0.968061674008811</v>
      </c>
      <c r="E55" s="102">
        <v>0.961428910515072</v>
      </c>
      <c r="F55" s="106">
        <v>0.0066327634937382</v>
      </c>
      <c r="G55" s="102">
        <v>0.971049139442922</v>
      </c>
      <c r="H55" s="102">
        <v>0.966307402396887</v>
      </c>
      <c r="I55" s="106">
        <v>0.00474173704603487</v>
      </c>
      <c r="J55" s="102">
        <v>0.924063589866699</v>
      </c>
      <c r="K55" s="102">
        <v>0.925432505801088</v>
      </c>
      <c r="L55" s="106">
        <v>-0.00136891593438893</v>
      </c>
      <c r="M55" s="102">
        <v>0.971968857906052</v>
      </c>
      <c r="N55" s="102">
        <v>0.974883216150167</v>
      </c>
      <c r="O55" s="106">
        <v>-0.00291435824411468</v>
      </c>
    </row>
    <row r="56" spans="1:15">
      <c r="A56" s="100" t="s">
        <v>375</v>
      </c>
      <c r="B56" s="100" t="s">
        <v>1816</v>
      </c>
      <c r="C56" s="101">
        <v>17</v>
      </c>
      <c r="D56" s="102">
        <v>0.96820656947128</v>
      </c>
      <c r="E56" s="102">
        <v>0.966872246696035</v>
      </c>
      <c r="F56" s="106">
        <v>0.00133432277524526</v>
      </c>
      <c r="G56" s="102">
        <v>0.970908566194462</v>
      </c>
      <c r="H56" s="102">
        <v>0.967351819378051</v>
      </c>
      <c r="I56" s="106">
        <v>0.00355674681641049</v>
      </c>
      <c r="J56" s="102">
        <v>0.921499554562907</v>
      </c>
      <c r="K56" s="102">
        <v>0.912841208452441</v>
      </c>
      <c r="L56" s="106">
        <v>0.00865834611046601</v>
      </c>
      <c r="M56" s="102">
        <v>0.960654994876357</v>
      </c>
      <c r="N56" s="102">
        <v>0.96406979293926</v>
      </c>
      <c r="O56" s="106">
        <v>-0.00341479806290301</v>
      </c>
    </row>
    <row r="57" spans="1:15">
      <c r="A57" s="100" t="s">
        <v>375</v>
      </c>
      <c r="B57" s="100" t="s">
        <v>1817</v>
      </c>
      <c r="C57" s="101">
        <v>19</v>
      </c>
      <c r="D57" s="102">
        <v>0.952948864564614</v>
      </c>
      <c r="E57" s="102">
        <v>0.953418600978999</v>
      </c>
      <c r="F57" s="106">
        <v>-0.000469736414385302</v>
      </c>
      <c r="G57" s="102">
        <v>0.97156674726924</v>
      </c>
      <c r="H57" s="102">
        <v>0.968448587934839</v>
      </c>
      <c r="I57" s="106">
        <v>0.00311815933440118</v>
      </c>
      <c r="J57" s="102">
        <v>0.931779649239834</v>
      </c>
      <c r="K57" s="102">
        <v>0.93367384890035</v>
      </c>
      <c r="L57" s="106">
        <v>-0.00189419966051529</v>
      </c>
      <c r="M57" s="102">
        <v>0.967915327167516</v>
      </c>
      <c r="N57" s="102">
        <v>0.975929692438776</v>
      </c>
      <c r="O57" s="106">
        <v>-0.00801436527126065</v>
      </c>
    </row>
    <row r="58" spans="1:15">
      <c r="A58" s="100" t="s">
        <v>375</v>
      </c>
      <c r="B58" s="100" t="s">
        <v>1818</v>
      </c>
      <c r="C58" s="101">
        <v>18</v>
      </c>
      <c r="D58" s="102">
        <v>0.942102673445957</v>
      </c>
      <c r="E58" s="102">
        <v>0.938573743922204</v>
      </c>
      <c r="F58" s="106">
        <v>0.00352892952375283</v>
      </c>
      <c r="G58" s="102">
        <v>0.94220220517941</v>
      </c>
      <c r="H58" s="102">
        <v>0.945543355255308</v>
      </c>
      <c r="I58" s="106">
        <v>-0.00334115007589864</v>
      </c>
      <c r="J58" s="102">
        <v>0.910624375942725</v>
      </c>
      <c r="K58" s="102">
        <v>0.917722091059956</v>
      </c>
      <c r="L58" s="106">
        <v>-0.00709771511723101</v>
      </c>
      <c r="M58" s="102">
        <v>0.955538927575761</v>
      </c>
      <c r="N58" s="102">
        <v>0.9581582668774</v>
      </c>
      <c r="O58" s="106">
        <v>-0.00261933930163916</v>
      </c>
    </row>
    <row r="59" spans="1:15">
      <c r="A59" s="100" t="s">
        <v>375</v>
      </c>
      <c r="B59" s="100" t="s">
        <v>1819</v>
      </c>
      <c r="C59" s="101">
        <v>22</v>
      </c>
      <c r="D59" s="102">
        <v>0.982821881254169</v>
      </c>
      <c r="E59" s="102">
        <v>0.978810775295664</v>
      </c>
      <c r="F59" s="106">
        <v>0.00401110595850585</v>
      </c>
      <c r="G59" s="102">
        <v>0.986435862798892</v>
      </c>
      <c r="H59" s="102">
        <v>0.985912647992129</v>
      </c>
      <c r="I59" s="106">
        <v>0.000523214806762651</v>
      </c>
      <c r="J59" s="102">
        <v>0.931058253373627</v>
      </c>
      <c r="K59" s="102">
        <v>0.928895361338624</v>
      </c>
      <c r="L59" s="106">
        <v>0.00216289203500231</v>
      </c>
      <c r="M59" s="102">
        <v>0.959616063689769</v>
      </c>
      <c r="N59" s="102">
        <v>0.962610301876985</v>
      </c>
      <c r="O59" s="106">
        <v>-0.002994238187216</v>
      </c>
    </row>
    <row r="60" spans="1:15">
      <c r="A60" s="100" t="s">
        <v>375</v>
      </c>
      <c r="B60" s="100" t="s">
        <v>1820</v>
      </c>
      <c r="C60" s="101">
        <v>15</v>
      </c>
      <c r="D60" s="102">
        <v>0.88220509383378</v>
      </c>
      <c r="E60" s="102">
        <v>0.882081686429513</v>
      </c>
      <c r="F60" s="106">
        <v>0.000123407404267639</v>
      </c>
      <c r="G60" s="102">
        <v>0.958138734113817</v>
      </c>
      <c r="H60" s="102">
        <v>0.954195779518668</v>
      </c>
      <c r="I60" s="106">
        <v>0.00394295459514959</v>
      </c>
      <c r="J60" s="102">
        <v>0.888170662993802</v>
      </c>
      <c r="K60" s="102">
        <v>0.890629778624697</v>
      </c>
      <c r="L60" s="106">
        <v>-0.00245911563089496</v>
      </c>
      <c r="M60" s="102">
        <v>0.936348854304563</v>
      </c>
      <c r="N60" s="102">
        <v>0.946575379698759</v>
      </c>
      <c r="O60" s="106">
        <v>-0.0102265253941959</v>
      </c>
    </row>
    <row r="61" spans="1:15">
      <c r="A61" s="100" t="s">
        <v>375</v>
      </c>
      <c r="B61" s="100" t="s">
        <v>1821</v>
      </c>
      <c r="C61" s="101">
        <v>8</v>
      </c>
      <c r="D61" s="102">
        <v>0.968203497615262</v>
      </c>
      <c r="E61" s="102">
        <v>0.964129756706176</v>
      </c>
      <c r="F61" s="106">
        <v>0.00407374090908641</v>
      </c>
      <c r="G61" s="102">
        <v>0.980240084400217</v>
      </c>
      <c r="H61" s="102">
        <v>0.975847036843788</v>
      </c>
      <c r="I61" s="106">
        <v>0.00439304755642833</v>
      </c>
      <c r="J61" s="102">
        <v>0.928801573949987</v>
      </c>
      <c r="K61" s="102">
        <v>0.917972497601535</v>
      </c>
      <c r="L61" s="106">
        <v>0.0108290763484522</v>
      </c>
      <c r="M61" s="102">
        <v>0.966390984994118</v>
      </c>
      <c r="N61" s="102">
        <v>0.969459233183668</v>
      </c>
      <c r="O61" s="106">
        <v>-0.00306824818954998</v>
      </c>
    </row>
    <row r="62" spans="1:15">
      <c r="A62" s="100" t="s">
        <v>375</v>
      </c>
      <c r="B62" s="100" t="s">
        <v>1822</v>
      </c>
      <c r="C62" s="101">
        <v>10</v>
      </c>
      <c r="D62" s="102">
        <v>0.956568078870237</v>
      </c>
      <c r="E62" s="102">
        <v>0.952169367485625</v>
      </c>
      <c r="F62" s="106">
        <v>0.00439871138461245</v>
      </c>
      <c r="G62" s="102">
        <v>0.982820486936412</v>
      </c>
      <c r="H62" s="102">
        <v>0.979083521661778</v>
      </c>
      <c r="I62" s="106">
        <v>0.00373696527463385</v>
      </c>
      <c r="J62" s="102">
        <v>0.928175502675122</v>
      </c>
      <c r="K62" s="102">
        <v>0.913685103183589</v>
      </c>
      <c r="L62" s="106">
        <v>0.0144903994915333</v>
      </c>
      <c r="M62" s="102">
        <v>0.958548732092452</v>
      </c>
      <c r="N62" s="102">
        <v>0.954709426487648</v>
      </c>
      <c r="O62" s="106">
        <v>0.00383930560480394</v>
      </c>
    </row>
    <row r="63" spans="1:15">
      <c r="A63" s="100" t="s">
        <v>375</v>
      </c>
      <c r="B63" s="100" t="s">
        <v>33</v>
      </c>
      <c r="C63" s="101">
        <v>15</v>
      </c>
      <c r="D63" s="102">
        <v>0.852074391988555</v>
      </c>
      <c r="E63" s="102">
        <v>0.857022471910112</v>
      </c>
      <c r="F63" s="106">
        <v>-0.00494807992155732</v>
      </c>
      <c r="G63" s="102">
        <v>0.954303623674016</v>
      </c>
      <c r="H63" s="102">
        <v>0.942215238039485</v>
      </c>
      <c r="I63" s="106">
        <v>0.012088385634531</v>
      </c>
      <c r="J63" s="102">
        <v>0.761815351171115</v>
      </c>
      <c r="K63" s="102">
        <v>0.751743403240205</v>
      </c>
      <c r="L63" s="106">
        <v>0.0100719479309097</v>
      </c>
      <c r="M63" s="102">
        <v>0.936728101843055</v>
      </c>
      <c r="N63" s="102">
        <v>0.940869280378901</v>
      </c>
      <c r="O63" s="106">
        <v>-0.00414117853584528</v>
      </c>
    </row>
    <row r="64" spans="1:15">
      <c r="A64" s="97" t="s">
        <v>668</v>
      </c>
      <c r="B64" s="97" t="s">
        <v>1897</v>
      </c>
      <c r="C64" s="98">
        <v>256</v>
      </c>
      <c r="D64" s="99">
        <v>0.920659659296847</v>
      </c>
      <c r="E64" s="99">
        <v>0.918508090384204</v>
      </c>
      <c r="F64" s="105">
        <v>0.00215156891264257</v>
      </c>
      <c r="G64" s="99">
        <v>0.954210392770473</v>
      </c>
      <c r="H64" s="99">
        <v>0.947783285834705</v>
      </c>
      <c r="I64" s="105">
        <v>0.0064271069357682</v>
      </c>
      <c r="J64" s="99">
        <v>0.924039893194692</v>
      </c>
      <c r="K64" s="99">
        <v>0.921314871404662</v>
      </c>
      <c r="L64" s="105">
        <v>0.00272502179002954</v>
      </c>
      <c r="M64" s="99">
        <v>0.959398260330469</v>
      </c>
      <c r="N64" s="99">
        <v>0.961873637236569</v>
      </c>
      <c r="O64" s="105">
        <v>-0.0024753769061</v>
      </c>
    </row>
    <row r="65" spans="1:15">
      <c r="A65" s="100" t="s">
        <v>668</v>
      </c>
      <c r="B65" s="100" t="s">
        <v>1823</v>
      </c>
      <c r="C65" s="101">
        <v>48</v>
      </c>
      <c r="D65" s="102">
        <v>0.934868162140889</v>
      </c>
      <c r="E65" s="102">
        <v>0.934960139996111</v>
      </c>
      <c r="F65" s="106">
        <v>-9.19778552218586e-5</v>
      </c>
      <c r="G65" s="102">
        <v>0.963499756000698</v>
      </c>
      <c r="H65" s="102">
        <v>0.960996542771433</v>
      </c>
      <c r="I65" s="106">
        <v>0.00250321322926483</v>
      </c>
      <c r="J65" s="102">
        <v>0.940931652351552</v>
      </c>
      <c r="K65" s="102">
        <v>0.943118500881122</v>
      </c>
      <c r="L65" s="106">
        <v>-0.00218684852957007</v>
      </c>
      <c r="M65" s="102">
        <v>0.962184348896002</v>
      </c>
      <c r="N65" s="102">
        <v>0.962328796539044</v>
      </c>
      <c r="O65" s="106">
        <v>-0.000144447643042001</v>
      </c>
    </row>
    <row r="66" spans="1:15">
      <c r="A66" s="100" t="s">
        <v>668</v>
      </c>
      <c r="B66" s="100" t="s">
        <v>1824</v>
      </c>
      <c r="C66" s="101">
        <v>41</v>
      </c>
      <c r="D66" s="102">
        <v>0.948832156436719</v>
      </c>
      <c r="E66" s="102">
        <v>0.947441661314494</v>
      </c>
      <c r="F66" s="106">
        <v>0.00139049512222544</v>
      </c>
      <c r="G66" s="102">
        <v>0.962171404446946</v>
      </c>
      <c r="H66" s="102">
        <v>0.954353788840218</v>
      </c>
      <c r="I66" s="106">
        <v>0.00781761560672845</v>
      </c>
      <c r="J66" s="102">
        <v>0.935930199831129</v>
      </c>
      <c r="K66" s="102">
        <v>0.932328980226798</v>
      </c>
      <c r="L66" s="106">
        <v>0.00360121960433035</v>
      </c>
      <c r="M66" s="102">
        <v>0.966335969748102</v>
      </c>
      <c r="N66" s="102">
        <v>0.965613955771282</v>
      </c>
      <c r="O66" s="106">
        <v>0.000722013976820812</v>
      </c>
    </row>
    <row r="67" spans="1:15">
      <c r="A67" s="100" t="s">
        <v>668</v>
      </c>
      <c r="B67" s="100" t="s">
        <v>1825</v>
      </c>
      <c r="C67" s="101">
        <v>48</v>
      </c>
      <c r="D67" s="102">
        <v>0.860621761658031</v>
      </c>
      <c r="E67" s="102">
        <v>0.852182845403184</v>
      </c>
      <c r="F67" s="106">
        <v>0.00843891625484672</v>
      </c>
      <c r="G67" s="102">
        <v>0.942432557188492</v>
      </c>
      <c r="H67" s="102">
        <v>0.932799359688992</v>
      </c>
      <c r="I67" s="106">
        <v>0.00963319749950042</v>
      </c>
      <c r="J67" s="102">
        <v>0.92369806875965</v>
      </c>
      <c r="K67" s="102">
        <v>0.917199782751622</v>
      </c>
      <c r="L67" s="106">
        <v>0.0064982860080276</v>
      </c>
      <c r="M67" s="102">
        <v>0.959595291820963</v>
      </c>
      <c r="N67" s="102">
        <v>0.960058993789158</v>
      </c>
      <c r="O67" s="106">
        <v>-0.000463701968194563</v>
      </c>
    </row>
    <row r="68" spans="1:15">
      <c r="A68" s="100" t="s">
        <v>668</v>
      </c>
      <c r="B68" s="100" t="s">
        <v>1826</v>
      </c>
      <c r="C68" s="101">
        <v>49</v>
      </c>
      <c r="D68" s="102">
        <v>0.923107490562289</v>
      </c>
      <c r="E68" s="102">
        <v>0.927207521566347</v>
      </c>
      <c r="F68" s="106">
        <v>-0.00410003100405787</v>
      </c>
      <c r="G68" s="102">
        <v>0.955270689845603</v>
      </c>
      <c r="H68" s="102">
        <v>0.956332766770323</v>
      </c>
      <c r="I68" s="106">
        <v>-0.00106207692472071</v>
      </c>
      <c r="J68" s="102">
        <v>0.918094214765595</v>
      </c>
      <c r="K68" s="102">
        <v>0.920215829095745</v>
      </c>
      <c r="L68" s="106">
        <v>-0.00212161433014968</v>
      </c>
      <c r="M68" s="102">
        <v>0.951361655892017</v>
      </c>
      <c r="N68" s="102">
        <v>0.958715147040265</v>
      </c>
      <c r="O68" s="106">
        <v>-0.00735349114824801</v>
      </c>
    </row>
    <row r="69" spans="1:15">
      <c r="A69" s="100" t="s">
        <v>668</v>
      </c>
      <c r="B69" s="100" t="s">
        <v>1827</v>
      </c>
      <c r="C69" s="101">
        <v>31</v>
      </c>
      <c r="D69" s="102">
        <v>0.932294328053143</v>
      </c>
      <c r="E69" s="102">
        <v>0.928472484573731</v>
      </c>
      <c r="F69" s="106">
        <v>0.00382184347941139</v>
      </c>
      <c r="G69" s="102">
        <v>0.961508274636939</v>
      </c>
      <c r="H69" s="102">
        <v>0.958790144313919</v>
      </c>
      <c r="I69" s="106">
        <v>0.00271813032302071</v>
      </c>
      <c r="J69" s="102">
        <v>0.915541057224152</v>
      </c>
      <c r="K69" s="102">
        <v>0.914974888695236</v>
      </c>
      <c r="L69" s="106">
        <v>0.000566168528915667</v>
      </c>
      <c r="M69" s="102">
        <v>0.958232856262984</v>
      </c>
      <c r="N69" s="102">
        <v>0.961840692547936</v>
      </c>
      <c r="O69" s="106">
        <v>-0.00360783628495265</v>
      </c>
    </row>
    <row r="70" spans="1:15">
      <c r="A70" s="100" t="s">
        <v>668</v>
      </c>
      <c r="B70" s="100" t="s">
        <v>1828</v>
      </c>
      <c r="C70" s="101">
        <v>31</v>
      </c>
      <c r="D70" s="102">
        <v>0.927906132817225</v>
      </c>
      <c r="E70" s="102">
        <v>0.922895821071218</v>
      </c>
      <c r="F70" s="106">
        <v>0.00501031174600675</v>
      </c>
      <c r="G70" s="102">
        <v>0.941958996233014</v>
      </c>
      <c r="H70" s="102">
        <v>0.924505797302258</v>
      </c>
      <c r="I70" s="106">
        <v>0.0174531989307556</v>
      </c>
      <c r="J70" s="102">
        <v>0.907240621348434</v>
      </c>
      <c r="K70" s="102">
        <v>0.899223931423707</v>
      </c>
      <c r="L70" s="106">
        <v>0.00801668992472737</v>
      </c>
      <c r="M70" s="102">
        <v>0.958239143367043</v>
      </c>
      <c r="N70" s="102">
        <v>0.963545543280483</v>
      </c>
      <c r="O70" s="106">
        <v>-0.00530639991343951</v>
      </c>
    </row>
    <row r="71" spans="1:15">
      <c r="A71" s="100" t="s">
        <v>668</v>
      </c>
      <c r="B71" s="100" t="s">
        <v>33</v>
      </c>
      <c r="C71" s="101">
        <v>8</v>
      </c>
      <c r="D71" s="102" t="s">
        <v>33</v>
      </c>
      <c r="E71" s="102" t="s">
        <v>33</v>
      </c>
      <c r="F71" s="106" t="s">
        <v>33</v>
      </c>
      <c r="G71" s="102" t="s">
        <v>33</v>
      </c>
      <c r="H71" s="102" t="s">
        <v>33</v>
      </c>
      <c r="I71" s="106" t="s">
        <v>33</v>
      </c>
      <c r="J71" s="102" t="s">
        <v>33</v>
      </c>
      <c r="K71" s="102" t="s">
        <v>33</v>
      </c>
      <c r="L71" s="106" t="s">
        <v>33</v>
      </c>
      <c r="M71" s="102" t="s">
        <v>33</v>
      </c>
      <c r="N71" s="102" t="s">
        <v>33</v>
      </c>
      <c r="O71" s="106" t="s">
        <v>33</v>
      </c>
    </row>
    <row r="72" spans="1:15">
      <c r="A72" s="97" t="s">
        <v>927</v>
      </c>
      <c r="B72" s="97" t="s">
        <v>1897</v>
      </c>
      <c r="C72" s="98">
        <v>156</v>
      </c>
      <c r="D72" s="99">
        <v>0.928280180573759</v>
      </c>
      <c r="E72" s="99">
        <v>0.92823309889479</v>
      </c>
      <c r="F72" s="105">
        <v>4.708167896883e-5</v>
      </c>
      <c r="G72" s="99">
        <v>0.942558614874488</v>
      </c>
      <c r="H72" s="99">
        <v>0.935865847935918</v>
      </c>
      <c r="I72" s="105">
        <v>0.00669276693856935</v>
      </c>
      <c r="J72" s="99">
        <v>0.910460882947214</v>
      </c>
      <c r="K72" s="99">
        <v>0.902694106197631</v>
      </c>
      <c r="L72" s="105">
        <v>0.0077667767495827</v>
      </c>
      <c r="M72" s="99">
        <v>0.952461428133561</v>
      </c>
      <c r="N72" s="99">
        <v>0.953420677257233</v>
      </c>
      <c r="O72" s="105">
        <v>-0.000959249123671735</v>
      </c>
    </row>
    <row r="73" spans="1:15">
      <c r="A73" s="100" t="s">
        <v>927</v>
      </c>
      <c r="B73" s="100" t="s">
        <v>1829</v>
      </c>
      <c r="C73" s="101">
        <v>51</v>
      </c>
      <c r="D73" s="102">
        <v>0.915968289920725</v>
      </c>
      <c r="E73" s="102">
        <v>0.92015503875969</v>
      </c>
      <c r="F73" s="106">
        <v>-0.00418674883896519</v>
      </c>
      <c r="G73" s="102">
        <v>0.923136347094474</v>
      </c>
      <c r="H73" s="102">
        <v>0.917055357836425</v>
      </c>
      <c r="I73" s="106">
        <v>0.00608098925804912</v>
      </c>
      <c r="J73" s="102">
        <v>0.90983547328855</v>
      </c>
      <c r="K73" s="102">
        <v>0.90308007683471</v>
      </c>
      <c r="L73" s="106">
        <v>0.00675539645384005</v>
      </c>
      <c r="M73" s="102">
        <v>0.945880016584529</v>
      </c>
      <c r="N73" s="102">
        <v>0.944313262907355</v>
      </c>
      <c r="O73" s="106">
        <v>0.00156675367717396</v>
      </c>
    </row>
    <row r="74" spans="1:15">
      <c r="A74" s="100" t="s">
        <v>927</v>
      </c>
      <c r="B74" s="100" t="s">
        <v>1830</v>
      </c>
      <c r="C74" s="101">
        <v>77</v>
      </c>
      <c r="D74" s="102">
        <v>0.91545981173063</v>
      </c>
      <c r="E74" s="102">
        <v>0.915145579200427</v>
      </c>
      <c r="F74" s="106">
        <v>0.000314232530202574</v>
      </c>
      <c r="G74" s="102">
        <v>0.948236356190902</v>
      </c>
      <c r="H74" s="102">
        <v>0.939213148677699</v>
      </c>
      <c r="I74" s="106">
        <v>0.00902320751320296</v>
      </c>
      <c r="J74" s="102">
        <v>0.906322127913037</v>
      </c>
      <c r="K74" s="102">
        <v>0.894923253617996</v>
      </c>
      <c r="L74" s="106">
        <v>0.0113988742950412</v>
      </c>
      <c r="M74" s="102">
        <v>0.954062345194423</v>
      </c>
      <c r="N74" s="102">
        <v>0.956225603087238</v>
      </c>
      <c r="O74" s="106">
        <v>-0.00216325789281413</v>
      </c>
    </row>
    <row r="75" spans="1:15">
      <c r="A75" s="100" t="s">
        <v>927</v>
      </c>
      <c r="B75" s="100" t="s">
        <v>1831</v>
      </c>
      <c r="C75" s="101">
        <v>28</v>
      </c>
      <c r="D75" s="102">
        <v>0.961264822134387</v>
      </c>
      <c r="E75" s="102">
        <v>0.957144735112397</v>
      </c>
      <c r="F75" s="106">
        <v>0.00412008702199085</v>
      </c>
      <c r="G75" s="102">
        <v>0.956136701987915</v>
      </c>
      <c r="H75" s="102">
        <v>0.953263676613908</v>
      </c>
      <c r="I75" s="106">
        <v>0.00287302537400647</v>
      </c>
      <c r="J75" s="102">
        <v>0.918159583651308</v>
      </c>
      <c r="K75" s="102">
        <v>0.915641239939732</v>
      </c>
      <c r="L75" s="106">
        <v>0.00251834371157567</v>
      </c>
      <c r="M75" s="102">
        <v>0.957872451064146</v>
      </c>
      <c r="N75" s="102">
        <v>0.960156951226542</v>
      </c>
      <c r="O75" s="106">
        <v>-0.0022845001623959</v>
      </c>
    </row>
    <row r="76" spans="1:15">
      <c r="A76" s="97" t="s">
        <v>1085</v>
      </c>
      <c r="B76" s="97" t="s">
        <v>1897</v>
      </c>
      <c r="C76" s="98">
        <v>367</v>
      </c>
      <c r="D76" s="99">
        <v>0.941488323350217</v>
      </c>
      <c r="E76" s="99">
        <v>0.942840864000326</v>
      </c>
      <c r="F76" s="105">
        <v>-0.00135254065010837</v>
      </c>
      <c r="G76" s="99">
        <v>0.964088086767227</v>
      </c>
      <c r="H76" s="99">
        <v>0.955852849086682</v>
      </c>
      <c r="I76" s="105">
        <v>0.00823523768054468</v>
      </c>
      <c r="J76" s="99">
        <v>0.900531393918578</v>
      </c>
      <c r="K76" s="99">
        <v>0.895487222744873</v>
      </c>
      <c r="L76" s="105">
        <v>0.00504417117370504</v>
      </c>
      <c r="M76" s="99">
        <v>0.961013613403591</v>
      </c>
      <c r="N76" s="99">
        <v>0.965116569323968</v>
      </c>
      <c r="O76" s="105">
        <v>-0.00410295592037735</v>
      </c>
    </row>
    <row r="77" spans="1:15">
      <c r="A77" s="100" t="s">
        <v>1085</v>
      </c>
      <c r="B77" s="100" t="s">
        <v>1832</v>
      </c>
      <c r="C77" s="101">
        <v>20</v>
      </c>
      <c r="D77" s="102">
        <v>0.957957416095273</v>
      </c>
      <c r="E77" s="102">
        <v>0.957257346393589</v>
      </c>
      <c r="F77" s="106">
        <v>0.000700069701683903</v>
      </c>
      <c r="G77" s="102">
        <v>0.974107548653805</v>
      </c>
      <c r="H77" s="102">
        <v>0.973906265794836</v>
      </c>
      <c r="I77" s="106">
        <v>0.000201282858968699</v>
      </c>
      <c r="J77" s="102">
        <v>0.92498428327659</v>
      </c>
      <c r="K77" s="102">
        <v>0.931223630936863</v>
      </c>
      <c r="L77" s="106">
        <v>-0.00623934766027334</v>
      </c>
      <c r="M77" s="102">
        <v>0.972713141397944</v>
      </c>
      <c r="N77" s="102">
        <v>0.976347046288936</v>
      </c>
      <c r="O77" s="106">
        <v>-0.00363390489099236</v>
      </c>
    </row>
    <row r="78" spans="1:15">
      <c r="A78" s="100" t="s">
        <v>1085</v>
      </c>
      <c r="B78" s="100" t="s">
        <v>1833</v>
      </c>
      <c r="C78" s="101">
        <v>26</v>
      </c>
      <c r="D78" s="102">
        <v>0.924707098552722</v>
      </c>
      <c r="E78" s="102">
        <v>0.932335940156409</v>
      </c>
      <c r="F78" s="106">
        <v>-0.00762884160368715</v>
      </c>
      <c r="G78" s="102">
        <v>0.962267211030283</v>
      </c>
      <c r="H78" s="102">
        <v>0.942784866259499</v>
      </c>
      <c r="I78" s="106">
        <v>0.0194823447707843</v>
      </c>
      <c r="J78" s="102">
        <v>0.93006599832193</v>
      </c>
      <c r="K78" s="102">
        <v>0.920640583741509</v>
      </c>
      <c r="L78" s="106">
        <v>0.00942541458042101</v>
      </c>
      <c r="M78" s="102">
        <v>0.937553613679854</v>
      </c>
      <c r="N78" s="102">
        <v>0.943913488445326</v>
      </c>
      <c r="O78" s="106">
        <v>-0.00635987476547106</v>
      </c>
    </row>
    <row r="79" spans="1:15">
      <c r="A79" s="100" t="s">
        <v>1085</v>
      </c>
      <c r="B79" s="100" t="s">
        <v>1834</v>
      </c>
      <c r="C79" s="101">
        <v>21</v>
      </c>
      <c r="D79" s="102">
        <v>0.894986117916054</v>
      </c>
      <c r="E79" s="102">
        <v>0.882658022690438</v>
      </c>
      <c r="F79" s="106">
        <v>0.0123280952256166</v>
      </c>
      <c r="G79" s="102">
        <v>0.958321127921471</v>
      </c>
      <c r="H79" s="102">
        <v>0.940468366896711</v>
      </c>
      <c r="I79" s="106">
        <v>0.0178527610247595</v>
      </c>
      <c r="J79" s="102">
        <v>0.844896656356881</v>
      </c>
      <c r="K79" s="102">
        <v>0.826003503722472</v>
      </c>
      <c r="L79" s="106">
        <v>0.018893152634409</v>
      </c>
      <c r="M79" s="102">
        <v>0.947493353589062</v>
      </c>
      <c r="N79" s="102">
        <v>0.951032117777596</v>
      </c>
      <c r="O79" s="106">
        <v>-0.00353876418853383</v>
      </c>
    </row>
    <row r="80" spans="1:15">
      <c r="A80" s="100" t="s">
        <v>1085</v>
      </c>
      <c r="B80" s="100" t="s">
        <v>1835</v>
      </c>
      <c r="C80" s="101">
        <v>16</v>
      </c>
      <c r="D80" s="102">
        <v>0.928720445062587</v>
      </c>
      <c r="E80" s="102">
        <v>0.924475524475525</v>
      </c>
      <c r="F80" s="106">
        <v>0.00424492058706238</v>
      </c>
      <c r="G80" s="102">
        <v>0.916669214190728</v>
      </c>
      <c r="H80" s="102">
        <v>0.901249435221757</v>
      </c>
      <c r="I80" s="106">
        <v>0.0154197789689705</v>
      </c>
      <c r="J80" s="102">
        <v>0.703126194151904</v>
      </c>
      <c r="K80" s="102">
        <v>0.691201119354039</v>
      </c>
      <c r="L80" s="106">
        <v>0.0119250747978643</v>
      </c>
      <c r="M80" s="102">
        <v>0.904855611703906</v>
      </c>
      <c r="N80" s="102">
        <v>0.915703214099626</v>
      </c>
      <c r="O80" s="106">
        <v>-0.0108476023957197</v>
      </c>
    </row>
    <row r="81" spans="1:15">
      <c r="A81" s="100" t="s">
        <v>1085</v>
      </c>
      <c r="B81" s="100" t="s">
        <v>1836</v>
      </c>
      <c r="C81" s="101">
        <v>24</v>
      </c>
      <c r="D81" s="102">
        <v>0.958296696394925</v>
      </c>
      <c r="E81" s="102">
        <v>0.965</v>
      </c>
      <c r="F81" s="106">
        <v>-0.00670330360507476</v>
      </c>
      <c r="G81" s="102">
        <v>0.967430458109781</v>
      </c>
      <c r="H81" s="102">
        <v>0.967417149821858</v>
      </c>
      <c r="I81" s="106">
        <v>1.33082879231194e-5</v>
      </c>
      <c r="J81" s="102">
        <v>0.913469252992159</v>
      </c>
      <c r="K81" s="102">
        <v>0.912132529584141</v>
      </c>
      <c r="L81" s="106">
        <v>0.00133672340801738</v>
      </c>
      <c r="M81" s="102">
        <v>0.972567375534614</v>
      </c>
      <c r="N81" s="102">
        <v>0.97648214677367</v>
      </c>
      <c r="O81" s="106">
        <v>-0.00391477123905581</v>
      </c>
    </row>
    <row r="82" spans="1:15">
      <c r="A82" s="100" t="s">
        <v>1085</v>
      </c>
      <c r="B82" s="100" t="s">
        <v>1837</v>
      </c>
      <c r="C82" s="101">
        <v>20</v>
      </c>
      <c r="D82" s="102">
        <v>0.956167706167706</v>
      </c>
      <c r="E82" s="102">
        <v>0.951219512195122</v>
      </c>
      <c r="F82" s="106">
        <v>0.00494819397258428</v>
      </c>
      <c r="G82" s="102">
        <v>0.969011563635087</v>
      </c>
      <c r="H82" s="102">
        <v>0.968388522635196</v>
      </c>
      <c r="I82" s="106">
        <v>0.000623040999891411</v>
      </c>
      <c r="J82" s="102">
        <v>0.934762264062655</v>
      </c>
      <c r="K82" s="102">
        <v>0.937536172973439</v>
      </c>
      <c r="L82" s="106">
        <v>-0.00277390891078322</v>
      </c>
      <c r="M82" s="102">
        <v>0.970207407636771</v>
      </c>
      <c r="N82" s="102">
        <v>0.974631231131907</v>
      </c>
      <c r="O82" s="106">
        <v>-0.00442382349513637</v>
      </c>
    </row>
    <row r="83" spans="1:15">
      <c r="A83" s="100" t="s">
        <v>1085</v>
      </c>
      <c r="B83" s="100" t="s">
        <v>1838</v>
      </c>
      <c r="C83" s="101">
        <v>11</v>
      </c>
      <c r="D83" s="102">
        <v>0.941571357533565</v>
      </c>
      <c r="E83" s="102">
        <v>0.947277227722772</v>
      </c>
      <c r="F83" s="106">
        <v>-0.00570587018920687</v>
      </c>
      <c r="G83" s="102">
        <v>0.967241213486851</v>
      </c>
      <c r="H83" s="102">
        <v>0.962787620615097</v>
      </c>
      <c r="I83" s="106">
        <v>0.0044535928717544</v>
      </c>
      <c r="J83" s="102">
        <v>0.935825478827183</v>
      </c>
      <c r="K83" s="102">
        <v>0.933107432148966</v>
      </c>
      <c r="L83" s="106">
        <v>0.00271804667821685</v>
      </c>
      <c r="M83" s="102">
        <v>0.97082409391193</v>
      </c>
      <c r="N83" s="102">
        <v>0.975216471145806</v>
      </c>
      <c r="O83" s="106">
        <v>-0.00439237723387564</v>
      </c>
    </row>
    <row r="84" spans="1:15">
      <c r="A84" s="100" t="s">
        <v>1085</v>
      </c>
      <c r="B84" s="100" t="s">
        <v>1839</v>
      </c>
      <c r="C84" s="101">
        <v>17</v>
      </c>
      <c r="D84" s="102">
        <v>0.953739398612182</v>
      </c>
      <c r="E84" s="102">
        <v>0.961897504286531</v>
      </c>
      <c r="F84" s="106">
        <v>-0.00815810567434883</v>
      </c>
      <c r="G84" s="102">
        <v>0.978190831932457</v>
      </c>
      <c r="H84" s="102">
        <v>0.975042874592958</v>
      </c>
      <c r="I84" s="106">
        <v>0.00314795733949869</v>
      </c>
      <c r="J84" s="102">
        <v>0.9435666377932</v>
      </c>
      <c r="K84" s="102">
        <v>0.945772397595977</v>
      </c>
      <c r="L84" s="106">
        <v>-0.00220575980277682</v>
      </c>
      <c r="M84" s="102">
        <v>0.972661858527511</v>
      </c>
      <c r="N84" s="102">
        <v>0.975043197755427</v>
      </c>
      <c r="O84" s="106">
        <v>-0.00238133922791661</v>
      </c>
    </row>
    <row r="85" spans="1:15">
      <c r="A85" s="100" t="s">
        <v>1085</v>
      </c>
      <c r="B85" s="100" t="s">
        <v>1840</v>
      </c>
      <c r="C85" s="101">
        <v>18</v>
      </c>
      <c r="D85" s="102">
        <v>0.947215025906736</v>
      </c>
      <c r="E85" s="102">
        <v>0.950980392156863</v>
      </c>
      <c r="F85" s="106">
        <v>-0.00376536625012691</v>
      </c>
      <c r="G85" s="102">
        <v>0.965446452697631</v>
      </c>
      <c r="H85" s="102">
        <v>0.939517832102853</v>
      </c>
      <c r="I85" s="106">
        <v>0.0259286205947776</v>
      </c>
      <c r="J85" s="102">
        <v>0.884423694718828</v>
      </c>
      <c r="K85" s="102">
        <v>0.86940244293896</v>
      </c>
      <c r="L85" s="106">
        <v>0.0150212517798676</v>
      </c>
      <c r="M85" s="102">
        <v>0.957988551994291</v>
      </c>
      <c r="N85" s="102">
        <v>0.962512385627003</v>
      </c>
      <c r="O85" s="106">
        <v>-0.00452383363271169</v>
      </c>
    </row>
    <row r="86" spans="1:15">
      <c r="A86" s="100" t="s">
        <v>1085</v>
      </c>
      <c r="B86" s="100" t="s">
        <v>1841</v>
      </c>
      <c r="C86" s="101">
        <v>17</v>
      </c>
      <c r="D86" s="102">
        <v>0.942636158556236</v>
      </c>
      <c r="E86" s="102">
        <v>0.950943396226415</v>
      </c>
      <c r="F86" s="106">
        <v>-0.00830723767017916</v>
      </c>
      <c r="G86" s="102">
        <v>0.963851334420453</v>
      </c>
      <c r="H86" s="102">
        <v>0.946296831291089</v>
      </c>
      <c r="I86" s="106">
        <v>0.0175545031293647</v>
      </c>
      <c r="J86" s="102">
        <v>0.904410545834442</v>
      </c>
      <c r="K86" s="102">
        <v>0.889052910463011</v>
      </c>
      <c r="L86" s="106">
        <v>0.0153576353714311</v>
      </c>
      <c r="M86" s="102">
        <v>0.955869037424456</v>
      </c>
      <c r="N86" s="102">
        <v>0.961773594032789</v>
      </c>
      <c r="O86" s="106">
        <v>-0.00590455660833267</v>
      </c>
    </row>
    <row r="87" spans="1:15">
      <c r="A87" s="100" t="s">
        <v>1085</v>
      </c>
      <c r="B87" s="100" t="s">
        <v>1842</v>
      </c>
      <c r="C87" s="101">
        <v>10</v>
      </c>
      <c r="D87" s="102">
        <v>0.94408322496749</v>
      </c>
      <c r="E87" s="102">
        <v>0.94017094017094</v>
      </c>
      <c r="F87" s="106">
        <v>0.00391228479655004</v>
      </c>
      <c r="G87" s="102">
        <v>0.955759461007817</v>
      </c>
      <c r="H87" s="102">
        <v>0.946353652107266</v>
      </c>
      <c r="I87" s="106">
        <v>0.00940580890055087</v>
      </c>
      <c r="J87" s="102">
        <v>0.874389822403401</v>
      </c>
      <c r="K87" s="102">
        <v>0.85504100230818</v>
      </c>
      <c r="L87" s="106">
        <v>0.0193488200952218</v>
      </c>
      <c r="M87" s="102">
        <v>0.941650442612478</v>
      </c>
      <c r="N87" s="102">
        <v>0.946792099294177</v>
      </c>
      <c r="O87" s="106">
        <v>-0.00514165668169897</v>
      </c>
    </row>
    <row r="88" spans="1:15">
      <c r="A88" s="100" t="s">
        <v>1085</v>
      </c>
      <c r="B88" s="100" t="s">
        <v>1843</v>
      </c>
      <c r="C88" s="101">
        <v>24</v>
      </c>
      <c r="D88" s="102">
        <v>0.942659105229994</v>
      </c>
      <c r="E88" s="102">
        <v>0.936545057686311</v>
      </c>
      <c r="F88" s="106">
        <v>0.0061140475436825</v>
      </c>
      <c r="G88" s="102">
        <v>0.981519166300727</v>
      </c>
      <c r="H88" s="102">
        <v>0.978405089346074</v>
      </c>
      <c r="I88" s="106">
        <v>0.00311407695465371</v>
      </c>
      <c r="J88" s="102">
        <v>0.944455749890218</v>
      </c>
      <c r="K88" s="102">
        <v>0.944394555489411</v>
      </c>
      <c r="L88" s="106">
        <v>6.11944008075405e-5</v>
      </c>
      <c r="M88" s="102">
        <v>0.974318901015767</v>
      </c>
      <c r="N88" s="102">
        <v>0.972267819750184</v>
      </c>
      <c r="O88" s="106">
        <v>0.00205108126558284</v>
      </c>
    </row>
    <row r="89" spans="1:15">
      <c r="A89" s="100" t="s">
        <v>1085</v>
      </c>
      <c r="B89" s="100" t="s">
        <v>1844</v>
      </c>
      <c r="C89" s="101">
        <v>32</v>
      </c>
      <c r="D89" s="102">
        <v>0.950892857142857</v>
      </c>
      <c r="E89" s="102">
        <v>0.955476853023021</v>
      </c>
      <c r="F89" s="106">
        <v>-0.00458399588016345</v>
      </c>
      <c r="G89" s="102">
        <v>0.979575817186948</v>
      </c>
      <c r="H89" s="102">
        <v>0.974852329177739</v>
      </c>
      <c r="I89" s="106">
        <v>0.00472348800920863</v>
      </c>
      <c r="J89" s="102">
        <v>0.910539634641278</v>
      </c>
      <c r="K89" s="102">
        <v>0.910668823329381</v>
      </c>
      <c r="L89" s="106">
        <v>-0.000129188688102966</v>
      </c>
      <c r="M89" s="102">
        <v>0.968487417011966</v>
      </c>
      <c r="N89" s="102">
        <v>0.972995962437055</v>
      </c>
      <c r="O89" s="106">
        <v>-0.00450854542508905</v>
      </c>
    </row>
    <row r="90" spans="1:15">
      <c r="A90" s="100" t="s">
        <v>1085</v>
      </c>
      <c r="B90" s="100" t="s">
        <v>1845</v>
      </c>
      <c r="C90" s="101">
        <v>27</v>
      </c>
      <c r="D90" s="102">
        <v>0.931564057658629</v>
      </c>
      <c r="E90" s="102">
        <v>0.931219055265623</v>
      </c>
      <c r="F90" s="106">
        <v>0.000345002393005722</v>
      </c>
      <c r="G90" s="102">
        <v>0.972378126474232</v>
      </c>
      <c r="H90" s="102">
        <v>0.946220441757712</v>
      </c>
      <c r="I90" s="106">
        <v>0.0261576847165205</v>
      </c>
      <c r="J90" s="102">
        <v>0.935155833219436</v>
      </c>
      <c r="K90" s="102">
        <v>0.932581744557407</v>
      </c>
      <c r="L90" s="106">
        <v>0.00257408866202902</v>
      </c>
      <c r="M90" s="102">
        <v>0.971941367904869</v>
      </c>
      <c r="N90" s="102">
        <v>0.974438141974287</v>
      </c>
      <c r="O90" s="106">
        <v>-0.00249677406941828</v>
      </c>
    </row>
    <row r="91" spans="1:15">
      <c r="A91" s="100" t="s">
        <v>1085</v>
      </c>
      <c r="B91" s="100" t="s">
        <v>1846</v>
      </c>
      <c r="C91" s="101">
        <v>22</v>
      </c>
      <c r="D91" s="102">
        <v>0.938156709696788</v>
      </c>
      <c r="E91" s="102">
        <v>0.937537004144464</v>
      </c>
      <c r="F91" s="106">
        <v>0.000619705552323602</v>
      </c>
      <c r="G91" s="102">
        <v>0.963633672994799</v>
      </c>
      <c r="H91" s="102">
        <v>0.96229000498998</v>
      </c>
      <c r="I91" s="106">
        <v>0.001343668004819</v>
      </c>
      <c r="J91" s="102">
        <v>0.937761616844954</v>
      </c>
      <c r="K91" s="102">
        <v>0.937953949609118</v>
      </c>
      <c r="L91" s="106">
        <v>-0.000192332764164416</v>
      </c>
      <c r="M91" s="102">
        <v>0.968619312808658</v>
      </c>
      <c r="N91" s="102">
        <v>0.973083687213143</v>
      </c>
      <c r="O91" s="106">
        <v>-0.00446437440448466</v>
      </c>
    </row>
    <row r="92" spans="1:15">
      <c r="A92" s="100" t="s">
        <v>1085</v>
      </c>
      <c r="B92" s="100" t="s">
        <v>1847</v>
      </c>
      <c r="C92" s="101">
        <v>24</v>
      </c>
      <c r="D92" s="102">
        <v>0.954659208008244</v>
      </c>
      <c r="E92" s="102">
        <v>0.961063767264179</v>
      </c>
      <c r="F92" s="106">
        <v>-0.00640455925593486</v>
      </c>
      <c r="G92" s="102">
        <v>0.950385370637543</v>
      </c>
      <c r="H92" s="102">
        <v>0.966483384411994</v>
      </c>
      <c r="I92" s="106">
        <v>-0.0160980137744512</v>
      </c>
      <c r="J92" s="102">
        <v>0.911646731880332</v>
      </c>
      <c r="K92" s="102">
        <v>0.907363053387932</v>
      </c>
      <c r="L92" s="106">
        <v>0.00428367849240074</v>
      </c>
      <c r="M92" s="102">
        <v>0.965856861457649</v>
      </c>
      <c r="N92" s="102">
        <v>0.967945812522384</v>
      </c>
      <c r="O92" s="106">
        <v>-0.00208895106473428</v>
      </c>
    </row>
    <row r="93" spans="1:15">
      <c r="A93" s="100" t="s">
        <v>1085</v>
      </c>
      <c r="B93" s="100" t="s">
        <v>1848</v>
      </c>
      <c r="C93" s="101">
        <v>17</v>
      </c>
      <c r="D93" s="102">
        <v>0.925596529284165</v>
      </c>
      <c r="E93" s="102">
        <v>0.934773310521814</v>
      </c>
      <c r="F93" s="106">
        <v>-0.00917678123764876</v>
      </c>
      <c r="G93" s="102">
        <v>0.978167639775993</v>
      </c>
      <c r="H93" s="102">
        <v>0.975849976910644</v>
      </c>
      <c r="I93" s="106">
        <v>0.00231766286534851</v>
      </c>
      <c r="J93" s="102">
        <v>0.928378093712614</v>
      </c>
      <c r="K93" s="102">
        <v>0.923646386515816</v>
      </c>
      <c r="L93" s="106">
        <v>0.00473170719679794</v>
      </c>
      <c r="M93" s="102">
        <v>0.969728868463046</v>
      </c>
      <c r="N93" s="102">
        <v>0.973383457990417</v>
      </c>
      <c r="O93" s="106">
        <v>-0.00365458952737163</v>
      </c>
    </row>
    <row r="94" spans="1:15">
      <c r="A94" s="100" t="s">
        <v>1085</v>
      </c>
      <c r="B94" s="100" t="s">
        <v>1849</v>
      </c>
      <c r="C94" s="101">
        <v>8</v>
      </c>
      <c r="D94" s="102">
        <v>0.95970695970696</v>
      </c>
      <c r="E94" s="102">
        <v>0.962311557788945</v>
      </c>
      <c r="F94" s="106">
        <v>-0.00260459808198499</v>
      </c>
      <c r="G94" s="102">
        <v>0.96356453962549</v>
      </c>
      <c r="H94" s="102">
        <v>0.950834350834351</v>
      </c>
      <c r="I94" s="106">
        <v>0.0127301887911396</v>
      </c>
      <c r="J94" s="102">
        <v>0.935284922854439</v>
      </c>
      <c r="K94" s="102">
        <v>0.929770882712059</v>
      </c>
      <c r="L94" s="106">
        <v>0.00551404014237966</v>
      </c>
      <c r="M94" s="102">
        <v>0.964735410119587</v>
      </c>
      <c r="N94" s="102">
        <v>0.970052142543162</v>
      </c>
      <c r="O94" s="106">
        <v>-0.00531673242357422</v>
      </c>
    </row>
    <row r="95" spans="1:15">
      <c r="A95" s="100" t="s">
        <v>1085</v>
      </c>
      <c r="B95" s="100" t="s">
        <v>1850</v>
      </c>
      <c r="C95" s="101">
        <v>11</v>
      </c>
      <c r="D95" s="102">
        <v>0.939343350027824</v>
      </c>
      <c r="E95" s="102">
        <v>0.935387131952018</v>
      </c>
      <c r="F95" s="106">
        <v>0.00395621807580659</v>
      </c>
      <c r="G95" s="102">
        <v>0.971232423930429</v>
      </c>
      <c r="H95" s="102">
        <v>0.959632995456134</v>
      </c>
      <c r="I95" s="106">
        <v>0.0115994284742947</v>
      </c>
      <c r="J95" s="102">
        <v>0.93863145057425</v>
      </c>
      <c r="K95" s="102">
        <v>0.932352324362111</v>
      </c>
      <c r="L95" s="106">
        <v>0.00627912621213866</v>
      </c>
      <c r="M95" s="102">
        <v>0.964142797765865</v>
      </c>
      <c r="N95" s="102">
        <v>0.96802247384199</v>
      </c>
      <c r="O95" s="106">
        <v>-0.00387967607612494</v>
      </c>
    </row>
    <row r="96" spans="1:15">
      <c r="A96" s="100" t="s">
        <v>1085</v>
      </c>
      <c r="B96" s="100" t="s">
        <v>33</v>
      </c>
      <c r="C96" s="101">
        <v>2</v>
      </c>
      <c r="D96" s="102" t="s">
        <v>33</v>
      </c>
      <c r="E96" s="102" t="s">
        <v>33</v>
      </c>
      <c r="F96" s="106" t="s">
        <v>33</v>
      </c>
      <c r="G96" s="102" t="s">
        <v>33</v>
      </c>
      <c r="H96" s="102" t="s">
        <v>33</v>
      </c>
      <c r="I96" s="106" t="s">
        <v>33</v>
      </c>
      <c r="J96" s="102" t="s">
        <v>33</v>
      </c>
      <c r="K96" s="102" t="s">
        <v>33</v>
      </c>
      <c r="L96" s="106" t="s">
        <v>33</v>
      </c>
      <c r="M96" s="102" t="s">
        <v>33</v>
      </c>
      <c r="N96" s="102" t="s">
        <v>33</v>
      </c>
      <c r="O96" s="106" t="s">
        <v>33</v>
      </c>
    </row>
    <row r="97" spans="1:15">
      <c r="A97" s="97" t="s">
        <v>1455</v>
      </c>
      <c r="B97" s="97" t="s">
        <v>1897</v>
      </c>
      <c r="C97" s="98">
        <v>259</v>
      </c>
      <c r="D97" s="99">
        <v>0.93401725343903</v>
      </c>
      <c r="E97" s="99">
        <v>0.93144377366213</v>
      </c>
      <c r="F97" s="105">
        <v>0.0025734797768997</v>
      </c>
      <c r="G97" s="99">
        <v>0.940167441188698</v>
      </c>
      <c r="H97" s="99">
        <v>0.935980416368145</v>
      </c>
      <c r="I97" s="105">
        <v>0.00418702482055255</v>
      </c>
      <c r="J97" s="99">
        <v>0.841974084577415</v>
      </c>
      <c r="K97" s="99">
        <v>0.83929609350865</v>
      </c>
      <c r="L97" s="105">
        <v>0.00267799106876587</v>
      </c>
      <c r="M97" s="99">
        <v>0.928740844783094</v>
      </c>
      <c r="N97" s="99">
        <v>0.929814515217387</v>
      </c>
      <c r="O97" s="105">
        <v>-0.00107367043429274</v>
      </c>
    </row>
    <row r="98" spans="1:15">
      <c r="A98" s="100" t="s">
        <v>1455</v>
      </c>
      <c r="B98" s="100" t="s">
        <v>1851</v>
      </c>
      <c r="C98" s="101">
        <v>66</v>
      </c>
      <c r="D98" s="102">
        <v>0.974126492702344</v>
      </c>
      <c r="E98" s="102">
        <v>0.964777602167532</v>
      </c>
      <c r="F98" s="106">
        <v>0.00934889053481192</v>
      </c>
      <c r="G98" s="102">
        <v>0.909001899103653</v>
      </c>
      <c r="H98" s="102">
        <v>0.91460291989297</v>
      </c>
      <c r="I98" s="106">
        <v>-0.0056010207893179</v>
      </c>
      <c r="J98" s="102">
        <v>0.809834696697629</v>
      </c>
      <c r="K98" s="102">
        <v>0.822391732472389</v>
      </c>
      <c r="L98" s="106">
        <v>-0.0125570357747598</v>
      </c>
      <c r="M98" s="102">
        <v>0.924747131606396</v>
      </c>
      <c r="N98" s="102">
        <v>0.918571729834747</v>
      </c>
      <c r="O98" s="106">
        <v>0.00617540177164866</v>
      </c>
    </row>
    <row r="99" spans="1:15">
      <c r="A99" s="100" t="s">
        <v>1455</v>
      </c>
      <c r="B99" s="100" t="s">
        <v>1852</v>
      </c>
      <c r="C99" s="101">
        <v>36</v>
      </c>
      <c r="D99" s="102">
        <v>0.977581771407571</v>
      </c>
      <c r="E99" s="102">
        <v>0.974162141920989</v>
      </c>
      <c r="F99" s="106">
        <v>0.00341962948658214</v>
      </c>
      <c r="G99" s="102">
        <v>0.966686953598587</v>
      </c>
      <c r="H99" s="102">
        <v>0.957951856537718</v>
      </c>
      <c r="I99" s="106">
        <v>0.00873509706086917</v>
      </c>
      <c r="J99" s="102">
        <v>0.860307995175079</v>
      </c>
      <c r="K99" s="102">
        <v>0.855422112254416</v>
      </c>
      <c r="L99" s="106">
        <v>0.00488588292066294</v>
      </c>
      <c r="M99" s="102">
        <v>0.95172468516326</v>
      </c>
      <c r="N99" s="102">
        <v>0.952099603224588</v>
      </c>
      <c r="O99" s="106">
        <v>-0.000374918061327612</v>
      </c>
    </row>
    <row r="100" spans="1:15">
      <c r="A100" s="100" t="s">
        <v>1455</v>
      </c>
      <c r="B100" s="100" t="s">
        <v>1853</v>
      </c>
      <c r="C100" s="101">
        <v>30</v>
      </c>
      <c r="D100" s="102">
        <v>0.972244250594766</v>
      </c>
      <c r="E100" s="102">
        <v>0.960315303071487</v>
      </c>
      <c r="F100" s="106">
        <v>0.0119289475232792</v>
      </c>
      <c r="G100" s="102">
        <v>0.936759251410984</v>
      </c>
      <c r="H100" s="102">
        <v>0.924132971330683</v>
      </c>
      <c r="I100" s="106">
        <v>0.0126262800803015</v>
      </c>
      <c r="J100" s="102">
        <v>0.882506130585117</v>
      </c>
      <c r="K100" s="102">
        <v>0.869687126280746</v>
      </c>
      <c r="L100" s="106">
        <v>0.0128190043043706</v>
      </c>
      <c r="M100" s="102">
        <v>0.951529943837505</v>
      </c>
      <c r="N100" s="102">
        <v>0.947475772330511</v>
      </c>
      <c r="O100" s="106">
        <v>0.00405417150699372</v>
      </c>
    </row>
    <row r="101" spans="1:15">
      <c r="A101" s="100" t="s">
        <v>1455</v>
      </c>
      <c r="B101" s="100" t="s">
        <v>1854</v>
      </c>
      <c r="C101" s="101">
        <v>25</v>
      </c>
      <c r="D101" s="102">
        <v>0.913667188315076</v>
      </c>
      <c r="E101" s="102">
        <v>0.907230196703881</v>
      </c>
      <c r="F101" s="106">
        <v>0.00643699161119471</v>
      </c>
      <c r="G101" s="102">
        <v>0.921411546064117</v>
      </c>
      <c r="H101" s="102">
        <v>0.918481580290263</v>
      </c>
      <c r="I101" s="106">
        <v>0.00292996577385385</v>
      </c>
      <c r="J101" s="102">
        <v>0.849528375803796</v>
      </c>
      <c r="K101" s="102">
        <v>0.857309053988668</v>
      </c>
      <c r="L101" s="106">
        <v>-0.00778067818487205</v>
      </c>
      <c r="M101" s="102">
        <v>0.939417237874326</v>
      </c>
      <c r="N101" s="102">
        <v>0.944718058618349</v>
      </c>
      <c r="O101" s="106">
        <v>-0.0053008207440236</v>
      </c>
    </row>
    <row r="102" spans="1:15">
      <c r="A102" s="100" t="s">
        <v>1455</v>
      </c>
      <c r="B102" s="100" t="s">
        <v>1855</v>
      </c>
      <c r="C102" s="101">
        <v>38</v>
      </c>
      <c r="D102" s="102">
        <v>0.957321670939526</v>
      </c>
      <c r="E102" s="102">
        <v>0.95005395406197</v>
      </c>
      <c r="F102" s="106">
        <v>0.00726771687755634</v>
      </c>
      <c r="G102" s="102">
        <v>0.951910679058795</v>
      </c>
      <c r="H102" s="102">
        <v>0.949824147847815</v>
      </c>
      <c r="I102" s="106">
        <v>0.00208653121098001</v>
      </c>
      <c r="J102" s="102">
        <v>0.811089870045352</v>
      </c>
      <c r="K102" s="102">
        <v>0.796456555560794</v>
      </c>
      <c r="L102" s="106">
        <v>0.014633314484558</v>
      </c>
      <c r="M102" s="102">
        <v>0.934541037925144</v>
      </c>
      <c r="N102" s="102">
        <v>0.940851049825578</v>
      </c>
      <c r="O102" s="106">
        <v>-0.00631001190043345</v>
      </c>
    </row>
    <row r="103" spans="1:15">
      <c r="A103" s="100" t="s">
        <v>1455</v>
      </c>
      <c r="B103" s="100" t="s">
        <v>1856</v>
      </c>
      <c r="C103" s="101">
        <v>30</v>
      </c>
      <c r="D103" s="102">
        <v>0.79096677864875</v>
      </c>
      <c r="E103" s="102">
        <v>0.830696202531646</v>
      </c>
      <c r="F103" s="106">
        <v>-0.039729423882896</v>
      </c>
      <c r="G103" s="102">
        <v>0.932405733239136</v>
      </c>
      <c r="H103" s="102">
        <v>0.897000206444236</v>
      </c>
      <c r="I103" s="106">
        <v>0.0354055267949002</v>
      </c>
      <c r="J103" s="102">
        <v>0.810748027253242</v>
      </c>
      <c r="K103" s="102">
        <v>0.806101221197059</v>
      </c>
      <c r="L103" s="106">
        <v>0.00464680605618306</v>
      </c>
      <c r="M103" s="102">
        <v>0.880130235972899</v>
      </c>
      <c r="N103" s="102">
        <v>0.822634166517828</v>
      </c>
      <c r="O103" s="106">
        <v>0.0574960694550717</v>
      </c>
    </row>
    <row r="104" spans="1:15">
      <c r="A104" s="100" t="s">
        <v>1455</v>
      </c>
      <c r="B104" s="100" t="s">
        <v>1857</v>
      </c>
      <c r="C104" s="101">
        <v>31</v>
      </c>
      <c r="D104" s="102">
        <v>0.852171136653895</v>
      </c>
      <c r="E104" s="102">
        <v>0.848367280957</v>
      </c>
      <c r="F104" s="106">
        <v>0.00380385569689567</v>
      </c>
      <c r="G104" s="102">
        <v>0.922635429162844</v>
      </c>
      <c r="H104" s="102">
        <v>0.962447015188979</v>
      </c>
      <c r="I104" s="106">
        <v>-0.0398115860261348</v>
      </c>
      <c r="J104" s="102">
        <v>0.878060828452473</v>
      </c>
      <c r="K104" s="102">
        <v>0.913480219003886</v>
      </c>
      <c r="L104" s="106">
        <v>-0.0354193905514122</v>
      </c>
      <c r="M104" s="102">
        <v>0.850749709715416</v>
      </c>
      <c r="N104" s="102">
        <v>0.87130746657972</v>
      </c>
      <c r="O104" s="106">
        <v>-0.0205577568643033</v>
      </c>
    </row>
    <row r="105" spans="1:15">
      <c r="A105" s="100" t="s">
        <v>1455</v>
      </c>
      <c r="B105" s="100" t="s">
        <v>33</v>
      </c>
      <c r="C105" s="101">
        <v>3</v>
      </c>
      <c r="D105" s="102" t="s">
        <v>33</v>
      </c>
      <c r="E105" s="102" t="s">
        <v>33</v>
      </c>
      <c r="F105" s="106" t="s">
        <v>33</v>
      </c>
      <c r="G105" s="102">
        <v>0</v>
      </c>
      <c r="H105" s="102">
        <v>0</v>
      </c>
      <c r="I105" s="106">
        <v>0</v>
      </c>
      <c r="J105" s="102">
        <v>0.793103448275862</v>
      </c>
      <c r="K105" s="102">
        <v>0.740740740740741</v>
      </c>
      <c r="L105" s="106">
        <v>0.0523627075351214</v>
      </c>
      <c r="M105" s="102">
        <v>0.789473684210526</v>
      </c>
      <c r="N105" s="102">
        <v>0.848</v>
      </c>
      <c r="O105" s="106">
        <v>-0.0585263157894736</v>
      </c>
    </row>
    <row r="107" spans="1:15">
      <c r="A107" s="103" t="s">
        <v>1898</v>
      </c>
    </row>
  </sheetData>
  <autoFilter xmlns:etc="http://www.wps.cn/officeDocument/2017/etCustomData" ref="A4:O105" etc:filterBottomFollowUsedRange="0">
    <extLst/>
  </autoFilter>
  <mergeCells count="9">
    <mergeCell ref="A1:O1"/>
    <mergeCell ref="D2:F2"/>
    <mergeCell ref="G2:I2"/>
    <mergeCell ref="J2:L2"/>
    <mergeCell ref="M2:O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5:F105">
    <cfRule type="expression" dxfId="8" priority="18">
      <formula>AND(ISNUMBER(F5),F5&lt;0)</formula>
    </cfRule>
    <cfRule type="expression" dxfId="9" priority="17">
      <formula>AND(ISNUMBER(F5),F5&gt;0)</formula>
    </cfRule>
  </conditionalFormatting>
  <conditionalFormatting sqref="G6:G105">
    <cfRule type="expression" dxfId="6" priority="6">
      <formula>AND(ISNUMBER(G6),G6&lt;G$4)</formula>
    </cfRule>
    <cfRule type="expression" dxfId="7" priority="5">
      <formula>AND(ISNUMBER(G6),G6&gt;=G$4)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5:I105">
    <cfRule type="expression" dxfId="8" priority="20">
      <formula>AND(ISNUMBER(I5),I5&lt;0)</formula>
    </cfRule>
    <cfRule type="expression" dxfId="9" priority="19">
      <formula>AND(ISNUMBER(I5),I5&gt;0)</formula>
    </cfRule>
  </conditionalFormatting>
  <conditionalFormatting sqref="J6:J105">
    <cfRule type="expression" dxfId="6" priority="10">
      <formula>AND(ISNUMBER(J6),J6&lt;J$4)</formula>
    </cfRule>
    <cfRule type="expression" dxfId="7" priority="9">
      <formula>AND(ISNUMBER(J6),J6&gt;=J$4)</formula>
    </cfRule>
  </conditionalFormatting>
  <conditionalFormatting sqref="K6:K105">
    <cfRule type="expression" dxfId="6" priority="12">
      <formula>AND(ISNUMBER(K6),K6&lt;K$4)</formula>
    </cfRule>
    <cfRule type="expression" dxfId="7" priority="11">
      <formula>AND(ISNUMBER(K6),K6&gt;=K$4)</formula>
    </cfRule>
  </conditionalFormatting>
  <conditionalFormatting sqref="L5:L105">
    <cfRule type="expression" dxfId="8" priority="22">
      <formula>AND(ISNUMBER(L5),L5&lt;0)</formula>
    </cfRule>
    <cfRule type="expression" dxfId="9" priority="21">
      <formula>AND(ISNUMBER(L5),L5&gt;0)</formula>
    </cfRule>
  </conditionalFormatting>
  <conditionalFormatting sqref="M6:M105">
    <cfRule type="expression" dxfId="6" priority="14">
      <formula>AND(ISNUMBER(M6),M6&lt;M$4)</formula>
    </cfRule>
    <cfRule type="expression" dxfId="7" priority="13">
      <formula>AND(ISNUMBER(M6),M6&gt;=M$4)</formula>
    </cfRule>
  </conditionalFormatting>
  <conditionalFormatting sqref="N6:N105">
    <cfRule type="expression" dxfId="6" priority="16">
      <formula>AND(ISNUMBER(N6),N6&lt;N$4)</formula>
    </cfRule>
    <cfRule type="expression" dxfId="7" priority="15">
      <formula>AND(ISNUMBER(N6),N6&gt;=N$4)</formula>
    </cfRule>
  </conditionalFormatting>
  <conditionalFormatting sqref="O5:O105">
    <cfRule type="expression" dxfId="8" priority="24">
      <formula>AND(ISNUMBER(O5),O5&lt;0)</formula>
    </cfRule>
    <cfRule type="expression" dxfId="9" priority="23">
      <formula>AND(ISNUMBER(O5),O5&gt;0)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O107"/>
  <sheetViews>
    <sheetView zoomScale="85" zoomScaleNormal="85" workbookViewId="0">
      <pane xSplit="3" ySplit="4" topLeftCell="D8" activePane="bottomRight" state="frozen"/>
      <selection/>
      <selection pane="topRight"/>
      <selection pane="bottomLeft"/>
      <selection pane="bottomRight" activeCell="G15" sqref="G15"/>
    </sheetView>
  </sheetViews>
  <sheetFormatPr defaultColWidth="9.81904761904762" defaultRowHeight="15"/>
  <cols>
    <col min="1" max="1" width="19.6380952380952" style="87" customWidth="1"/>
    <col min="2" max="2" width="37.0952380952381" style="87" customWidth="1"/>
    <col min="3" max="3" width="9.81904761904762" style="87" customWidth="1"/>
    <col min="4" max="15" width="14.1809523809524" style="87" customWidth="1"/>
    <col min="16" max="16384" width="9.81904761904762" style="87"/>
  </cols>
  <sheetData>
    <row r="1" ht="40" customHeight="1" spans="1:15">
      <c r="A1" s="88" t="str">
        <f>"网管-RM达成率 (月累计) "&amp;TEXT('Display Absensi 630'!$AJ$8,"DD MMM")&amp;" - "&amp;TEXT('Display Absensi 630'!$T$3,"DD MMM YYYY")&amp;CHAR(10)&amp;"NM-Pencapaian RM Bulanan berdasarkan DP/CP yang di-handle"</f>
        <v>网管-RM达成率 (月累计) 01 Sep - 23 Sep 2026
NM-Pencapaian RM Bulanan berdasarkan DP/CP yang di-handle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ht="32" customHeight="1" spans="1:15">
      <c r="A2" s="89" t="s">
        <v>1887</v>
      </c>
      <c r="B2" s="89" t="s">
        <v>1858</v>
      </c>
      <c r="C2" s="89" t="s">
        <v>1888</v>
      </c>
      <c r="D2" s="89" t="s">
        <v>1904</v>
      </c>
      <c r="E2" s="90"/>
      <c r="F2" s="90"/>
      <c r="G2" s="89" t="s">
        <v>1905</v>
      </c>
      <c r="H2" s="90"/>
      <c r="I2" s="90"/>
      <c r="J2" s="89" t="s">
        <v>1906</v>
      </c>
      <c r="K2" s="90"/>
      <c r="L2" s="90"/>
      <c r="M2" s="89" t="s">
        <v>1907</v>
      </c>
      <c r="N2" s="90"/>
      <c r="O2" s="90"/>
    </row>
    <row r="3" ht="48" customHeight="1" spans="1:15">
      <c r="A3" s="90"/>
      <c r="B3" s="90"/>
      <c r="C3" s="90"/>
      <c r="D3" s="89" t="s">
        <v>1723</v>
      </c>
      <c r="E3" s="89" t="s">
        <v>1908</v>
      </c>
      <c r="F3" s="89" t="s">
        <v>1909</v>
      </c>
      <c r="G3" s="89" t="s">
        <v>1910</v>
      </c>
      <c r="H3" s="89" t="s">
        <v>1911</v>
      </c>
      <c r="I3" s="89" t="s">
        <v>1909</v>
      </c>
      <c r="J3" s="89" t="s">
        <v>1910</v>
      </c>
      <c r="K3" s="89" t="s">
        <v>1912</v>
      </c>
      <c r="L3" s="89" t="s">
        <v>1909</v>
      </c>
      <c r="M3" s="89" t="s">
        <v>1913</v>
      </c>
      <c r="N3" s="89" t="s">
        <v>1914</v>
      </c>
      <c r="O3" s="89" t="s">
        <v>1909</v>
      </c>
    </row>
    <row r="4" spans="1:15">
      <c r="A4" s="91" t="s">
        <v>1894</v>
      </c>
      <c r="B4" s="91"/>
      <c r="C4" s="91"/>
      <c r="D4" s="92"/>
      <c r="E4" s="92"/>
      <c r="F4" s="93">
        <v>0.9</v>
      </c>
      <c r="G4" s="92"/>
      <c r="H4" s="92"/>
      <c r="I4" s="93">
        <v>0.9</v>
      </c>
      <c r="J4" s="92"/>
      <c r="K4" s="92"/>
      <c r="L4" s="93">
        <v>0.9</v>
      </c>
      <c r="M4" s="92"/>
      <c r="N4" s="92"/>
      <c r="O4" s="93">
        <v>0.93</v>
      </c>
    </row>
    <row r="5" spans="1:15">
      <c r="A5" s="94" t="s">
        <v>1895</v>
      </c>
      <c r="B5" s="94" t="s">
        <v>1896</v>
      </c>
      <c r="C5" s="95">
        <v>1706</v>
      </c>
      <c r="D5" s="95">
        <v>1488065</v>
      </c>
      <c r="E5" s="95">
        <v>1395410</v>
      </c>
      <c r="F5" s="96">
        <v>0.937734574766559</v>
      </c>
      <c r="G5" s="95">
        <v>95468418</v>
      </c>
      <c r="H5" s="95">
        <v>90981988</v>
      </c>
      <c r="I5" s="96">
        <v>0.95300613444752</v>
      </c>
      <c r="J5" s="95">
        <v>95468418</v>
      </c>
      <c r="K5" s="95">
        <v>85310775</v>
      </c>
      <c r="L5" s="96">
        <v>0.893602060107459</v>
      </c>
      <c r="M5" s="95">
        <v>149477720</v>
      </c>
      <c r="N5" s="95">
        <v>143465114</v>
      </c>
      <c r="O5" s="96">
        <v>0.959775905064648</v>
      </c>
    </row>
    <row r="6" spans="1:15">
      <c r="A6" s="97" t="s">
        <v>24</v>
      </c>
      <c r="B6" s="97" t="s">
        <v>1897</v>
      </c>
      <c r="C6" s="98">
        <v>110</v>
      </c>
      <c r="D6" s="98">
        <v>132344</v>
      </c>
      <c r="E6" s="98">
        <v>123385</v>
      </c>
      <c r="F6" s="99">
        <v>0.932305204618267</v>
      </c>
      <c r="G6" s="98">
        <v>8656410</v>
      </c>
      <c r="H6" s="98">
        <v>8242223</v>
      </c>
      <c r="I6" s="99">
        <v>0.95215256671068</v>
      </c>
      <c r="J6" s="98">
        <v>8656410</v>
      </c>
      <c r="K6" s="98">
        <v>7212198</v>
      </c>
      <c r="L6" s="99">
        <v>0.833162708328279</v>
      </c>
      <c r="M6" s="98">
        <v>14627729</v>
      </c>
      <c r="N6" s="98">
        <v>13986839</v>
      </c>
      <c r="O6" s="99">
        <v>0.956186637037096</v>
      </c>
    </row>
    <row r="7" spans="1:15">
      <c r="A7" s="100" t="s">
        <v>24</v>
      </c>
      <c r="B7" s="100" t="s">
        <v>1734</v>
      </c>
      <c r="C7" s="101">
        <v>11</v>
      </c>
      <c r="D7" s="101">
        <v>13779</v>
      </c>
      <c r="E7" s="101">
        <v>12759</v>
      </c>
      <c r="F7" s="102">
        <v>0.925974308730677</v>
      </c>
      <c r="G7" s="101">
        <v>1061997</v>
      </c>
      <c r="H7" s="101">
        <v>1006301</v>
      </c>
      <c r="I7" s="102">
        <v>0.947555407406989</v>
      </c>
      <c r="J7" s="101">
        <v>1061997</v>
      </c>
      <c r="K7" s="101">
        <v>913348</v>
      </c>
      <c r="L7" s="102">
        <v>0.860028794808272</v>
      </c>
      <c r="M7" s="101">
        <v>1731779</v>
      </c>
      <c r="N7" s="101">
        <v>1682727</v>
      </c>
      <c r="O7" s="102">
        <v>0.971675369663219</v>
      </c>
    </row>
    <row r="8" spans="1:15">
      <c r="A8" s="100" t="s">
        <v>24</v>
      </c>
      <c r="B8" s="100" t="s">
        <v>1738</v>
      </c>
      <c r="C8" s="101">
        <v>7</v>
      </c>
      <c r="D8" s="101">
        <v>9490</v>
      </c>
      <c r="E8" s="101">
        <v>8815</v>
      </c>
      <c r="F8" s="102">
        <v>0.928872497365648</v>
      </c>
      <c r="G8" s="101">
        <v>600726</v>
      </c>
      <c r="H8" s="101">
        <v>583911</v>
      </c>
      <c r="I8" s="102">
        <v>0.972008869268186</v>
      </c>
      <c r="J8" s="101">
        <v>600726</v>
      </c>
      <c r="K8" s="101">
        <v>499466</v>
      </c>
      <c r="L8" s="102">
        <v>0.831437294207342</v>
      </c>
      <c r="M8" s="101">
        <v>1026349</v>
      </c>
      <c r="N8" s="101">
        <v>966471</v>
      </c>
      <c r="O8" s="102">
        <v>0.941659221181099</v>
      </c>
    </row>
    <row r="9" spans="1:15">
      <c r="A9" s="100" t="s">
        <v>24</v>
      </c>
      <c r="B9" s="100" t="s">
        <v>1740</v>
      </c>
      <c r="C9" s="101">
        <v>11</v>
      </c>
      <c r="D9" s="101">
        <v>16171</v>
      </c>
      <c r="E9" s="101">
        <v>14896</v>
      </c>
      <c r="F9" s="102">
        <v>0.921155154288541</v>
      </c>
      <c r="G9" s="101">
        <v>963811</v>
      </c>
      <c r="H9" s="101">
        <v>885963</v>
      </c>
      <c r="I9" s="102">
        <v>0.919228977465499</v>
      </c>
      <c r="J9" s="101">
        <v>963811</v>
      </c>
      <c r="K9" s="101">
        <v>737523</v>
      </c>
      <c r="L9" s="102">
        <v>0.765215379363796</v>
      </c>
      <c r="M9" s="101">
        <v>1613346</v>
      </c>
      <c r="N9" s="101">
        <v>1539339</v>
      </c>
      <c r="O9" s="102">
        <v>0.954128252712065</v>
      </c>
    </row>
    <row r="10" spans="1:15">
      <c r="A10" s="100" t="s">
        <v>24</v>
      </c>
      <c r="B10" s="100" t="s">
        <v>1745</v>
      </c>
      <c r="C10" s="101">
        <v>10</v>
      </c>
      <c r="D10" s="101">
        <v>11382</v>
      </c>
      <c r="E10" s="101">
        <v>10753</v>
      </c>
      <c r="F10" s="102">
        <v>0.944737304515902</v>
      </c>
      <c r="G10" s="101">
        <v>643903</v>
      </c>
      <c r="H10" s="101">
        <v>612419</v>
      </c>
      <c r="I10" s="102">
        <v>0.951104436537802</v>
      </c>
      <c r="J10" s="101">
        <v>643903</v>
      </c>
      <c r="K10" s="101">
        <v>545356</v>
      </c>
      <c r="L10" s="102">
        <v>0.846953656063103</v>
      </c>
      <c r="M10" s="101">
        <v>1091991</v>
      </c>
      <c r="N10" s="101">
        <v>1041240</v>
      </c>
      <c r="O10" s="102">
        <v>0.95352434223359</v>
      </c>
    </row>
    <row r="11" spans="1:15">
      <c r="A11" s="100" t="s">
        <v>24</v>
      </c>
      <c r="B11" s="100" t="s">
        <v>1750</v>
      </c>
      <c r="C11" s="101">
        <v>14</v>
      </c>
      <c r="D11" s="101">
        <v>17243</v>
      </c>
      <c r="E11" s="101">
        <v>16469</v>
      </c>
      <c r="F11" s="102">
        <v>0.955112219451372</v>
      </c>
      <c r="G11" s="101">
        <v>914926</v>
      </c>
      <c r="H11" s="101">
        <v>899299</v>
      </c>
      <c r="I11" s="102">
        <v>0.982919930136426</v>
      </c>
      <c r="J11" s="101">
        <v>914926</v>
      </c>
      <c r="K11" s="101">
        <v>788992</v>
      </c>
      <c r="L11" s="102">
        <v>0.862356081256845</v>
      </c>
      <c r="M11" s="101">
        <v>1568007</v>
      </c>
      <c r="N11" s="101">
        <v>1510137</v>
      </c>
      <c r="O11" s="102">
        <v>0.963093277007054</v>
      </c>
    </row>
    <row r="12" spans="1:15">
      <c r="A12" s="100" t="s">
        <v>24</v>
      </c>
      <c r="B12" s="100" t="s">
        <v>1758</v>
      </c>
      <c r="C12" s="101">
        <v>13</v>
      </c>
      <c r="D12" s="101">
        <v>11404</v>
      </c>
      <c r="E12" s="101">
        <v>10194</v>
      </c>
      <c r="F12" s="102">
        <v>0.89389687828832</v>
      </c>
      <c r="G12" s="101">
        <v>885314</v>
      </c>
      <c r="H12" s="101">
        <v>827063</v>
      </c>
      <c r="I12" s="102">
        <v>0.934203005939136</v>
      </c>
      <c r="J12" s="101">
        <v>885314</v>
      </c>
      <c r="K12" s="101">
        <v>742318</v>
      </c>
      <c r="L12" s="102">
        <v>0.838479906564225</v>
      </c>
      <c r="M12" s="101">
        <v>1476540</v>
      </c>
      <c r="N12" s="101">
        <v>1404201</v>
      </c>
      <c r="O12" s="102">
        <v>0.95100776138811</v>
      </c>
    </row>
    <row r="13" spans="1:15">
      <c r="A13" s="100" t="s">
        <v>24</v>
      </c>
      <c r="B13" s="100" t="s">
        <v>1766</v>
      </c>
      <c r="C13" s="101">
        <v>13</v>
      </c>
      <c r="D13" s="101">
        <v>13119</v>
      </c>
      <c r="E13" s="101">
        <v>12521</v>
      </c>
      <c r="F13" s="102">
        <v>0.954417257412913</v>
      </c>
      <c r="G13" s="101">
        <v>836825</v>
      </c>
      <c r="H13" s="101">
        <v>804602</v>
      </c>
      <c r="I13" s="102">
        <v>0.96149374122427</v>
      </c>
      <c r="J13" s="101">
        <v>836825</v>
      </c>
      <c r="K13" s="101">
        <v>732333</v>
      </c>
      <c r="L13" s="102">
        <v>0.875132793594838</v>
      </c>
      <c r="M13" s="101">
        <v>1419308</v>
      </c>
      <c r="N13" s="101">
        <v>1355862</v>
      </c>
      <c r="O13" s="102">
        <v>0.955297933922729</v>
      </c>
    </row>
    <row r="14" spans="1:15">
      <c r="A14" s="100" t="s">
        <v>24</v>
      </c>
      <c r="B14" s="100" t="s">
        <v>1771</v>
      </c>
      <c r="C14" s="101">
        <v>10</v>
      </c>
      <c r="D14" s="101">
        <v>11402</v>
      </c>
      <c r="E14" s="101">
        <v>10773</v>
      </c>
      <c r="F14" s="102">
        <v>0.944834239607086</v>
      </c>
      <c r="G14" s="101">
        <v>819427</v>
      </c>
      <c r="H14" s="101">
        <v>793521</v>
      </c>
      <c r="I14" s="102">
        <v>0.968385225285474</v>
      </c>
      <c r="J14" s="101">
        <v>819427</v>
      </c>
      <c r="K14" s="101">
        <v>678864</v>
      </c>
      <c r="L14" s="102">
        <v>0.82846183979781</v>
      </c>
      <c r="M14" s="101">
        <v>1378485</v>
      </c>
      <c r="N14" s="101">
        <v>1323247</v>
      </c>
      <c r="O14" s="102">
        <v>0.959928472199552</v>
      </c>
    </row>
    <row r="15" spans="1:15">
      <c r="A15" s="100" t="s">
        <v>24</v>
      </c>
      <c r="B15" s="100" t="s">
        <v>1776</v>
      </c>
      <c r="C15" s="101">
        <v>12</v>
      </c>
      <c r="D15" s="101">
        <v>14398</v>
      </c>
      <c r="E15" s="101">
        <v>13471</v>
      </c>
      <c r="F15" s="102">
        <v>0.935616057785804</v>
      </c>
      <c r="G15" s="101">
        <v>974434</v>
      </c>
      <c r="H15" s="101">
        <v>946413</v>
      </c>
      <c r="I15" s="102">
        <v>0.971243819489057</v>
      </c>
      <c r="J15" s="101">
        <v>974434</v>
      </c>
      <c r="K15" s="101">
        <v>813649</v>
      </c>
      <c r="L15" s="102">
        <v>0.834996521057352</v>
      </c>
      <c r="M15" s="101">
        <v>1682112</v>
      </c>
      <c r="N15" s="101">
        <v>1609310</v>
      </c>
      <c r="O15" s="102">
        <v>0.956719885477305</v>
      </c>
    </row>
    <row r="16" spans="1:15">
      <c r="A16" s="100" t="s">
        <v>24</v>
      </c>
      <c r="B16" s="100" t="s">
        <v>1781</v>
      </c>
      <c r="C16" s="101">
        <v>9</v>
      </c>
      <c r="D16" s="101">
        <v>13956</v>
      </c>
      <c r="E16" s="101">
        <v>12734</v>
      </c>
      <c r="F16" s="102">
        <v>0.91243909429636</v>
      </c>
      <c r="G16" s="101">
        <v>955047</v>
      </c>
      <c r="H16" s="101">
        <v>882731</v>
      </c>
      <c r="I16" s="102">
        <v>0.924280166316422</v>
      </c>
      <c r="J16" s="101">
        <v>955047</v>
      </c>
      <c r="K16" s="101">
        <v>760349</v>
      </c>
      <c r="L16" s="102">
        <v>0.796137781700796</v>
      </c>
      <c r="M16" s="101">
        <v>1639812</v>
      </c>
      <c r="N16" s="101">
        <v>1554305</v>
      </c>
      <c r="O16" s="102">
        <v>0.947855607837972</v>
      </c>
    </row>
    <row r="17" spans="1:15">
      <c r="A17" s="97" t="s">
        <v>99</v>
      </c>
      <c r="B17" s="97" t="s">
        <v>1897</v>
      </c>
      <c r="C17" s="98">
        <v>108</v>
      </c>
      <c r="D17" s="98">
        <v>144808</v>
      </c>
      <c r="E17" s="98">
        <v>138539</v>
      </c>
      <c r="F17" s="99">
        <v>0.956708192917518</v>
      </c>
      <c r="G17" s="98">
        <v>7587009</v>
      </c>
      <c r="H17" s="98">
        <v>7098490</v>
      </c>
      <c r="I17" s="99">
        <v>0.935611121589549</v>
      </c>
      <c r="J17" s="98">
        <v>7587009</v>
      </c>
      <c r="K17" s="98">
        <v>6894122</v>
      </c>
      <c r="L17" s="99">
        <v>0.908674551460266</v>
      </c>
      <c r="M17" s="98">
        <v>16515838</v>
      </c>
      <c r="N17" s="98">
        <v>16008448</v>
      </c>
      <c r="O17" s="99">
        <v>0.969278579748724</v>
      </c>
    </row>
    <row r="18" spans="1:15">
      <c r="A18" s="100" t="s">
        <v>99</v>
      </c>
      <c r="B18" s="100" t="s">
        <v>1784</v>
      </c>
      <c r="C18" s="101">
        <v>16</v>
      </c>
      <c r="D18" s="101">
        <v>25800</v>
      </c>
      <c r="E18" s="101">
        <v>24033</v>
      </c>
      <c r="F18" s="102">
        <v>0.931511627906977</v>
      </c>
      <c r="G18" s="101">
        <v>1040013</v>
      </c>
      <c r="H18" s="101">
        <v>941519</v>
      </c>
      <c r="I18" s="102">
        <v>0.905295414576549</v>
      </c>
      <c r="J18" s="101">
        <v>1040013</v>
      </c>
      <c r="K18" s="101">
        <v>893032</v>
      </c>
      <c r="L18" s="102">
        <v>0.858673881961091</v>
      </c>
      <c r="M18" s="101">
        <v>2600227</v>
      </c>
      <c r="N18" s="101">
        <v>2503805</v>
      </c>
      <c r="O18" s="102">
        <v>0.962917852941301</v>
      </c>
    </row>
    <row r="19" spans="1:15">
      <c r="A19" s="100" t="s">
        <v>99</v>
      </c>
      <c r="B19" s="100" t="s">
        <v>1785</v>
      </c>
      <c r="C19" s="101">
        <v>6</v>
      </c>
      <c r="D19" s="101">
        <v>3182</v>
      </c>
      <c r="E19" s="101">
        <v>2976</v>
      </c>
      <c r="F19" s="102">
        <v>0.935260842237586</v>
      </c>
      <c r="G19" s="101">
        <v>251578</v>
      </c>
      <c r="H19" s="101">
        <v>231739</v>
      </c>
      <c r="I19" s="102">
        <v>0.921141753253464</v>
      </c>
      <c r="J19" s="101">
        <v>251578</v>
      </c>
      <c r="K19" s="101">
        <v>221717</v>
      </c>
      <c r="L19" s="102">
        <v>0.881305201567705</v>
      </c>
      <c r="M19" s="101">
        <v>407428</v>
      </c>
      <c r="N19" s="101">
        <v>394589</v>
      </c>
      <c r="O19" s="102">
        <v>0.968487683713441</v>
      </c>
    </row>
    <row r="20" spans="1:15">
      <c r="A20" s="100" t="s">
        <v>99</v>
      </c>
      <c r="B20" s="100" t="s">
        <v>1786</v>
      </c>
      <c r="C20" s="101">
        <v>14</v>
      </c>
      <c r="D20" s="101">
        <v>15096</v>
      </c>
      <c r="E20" s="101">
        <v>14221</v>
      </c>
      <c r="F20" s="102">
        <v>0.942037625861155</v>
      </c>
      <c r="G20" s="101">
        <v>1240029</v>
      </c>
      <c r="H20" s="101">
        <v>1123646</v>
      </c>
      <c r="I20" s="102">
        <v>0.906144936932927</v>
      </c>
      <c r="J20" s="101">
        <v>1240029</v>
      </c>
      <c r="K20" s="101">
        <v>1107820</v>
      </c>
      <c r="L20" s="102">
        <v>0.893382332187392</v>
      </c>
      <c r="M20" s="101">
        <v>1961165</v>
      </c>
      <c r="N20" s="101">
        <v>1875567</v>
      </c>
      <c r="O20" s="102">
        <v>0.956353493969146</v>
      </c>
    </row>
    <row r="21" spans="1:15">
      <c r="A21" s="100" t="s">
        <v>99</v>
      </c>
      <c r="B21" s="100" t="s">
        <v>803</v>
      </c>
      <c r="C21" s="101">
        <v>22</v>
      </c>
      <c r="D21" s="101">
        <v>30921</v>
      </c>
      <c r="E21" s="101">
        <v>30210</v>
      </c>
      <c r="F21" s="102">
        <v>0.977005918307946</v>
      </c>
      <c r="G21" s="101">
        <v>117</v>
      </c>
      <c r="H21" s="101">
        <v>24</v>
      </c>
      <c r="I21" s="102">
        <v>0.205128205128205</v>
      </c>
      <c r="J21" s="101">
        <v>117</v>
      </c>
      <c r="K21" s="101">
        <v>20</v>
      </c>
      <c r="L21" s="102">
        <v>0.170940170940171</v>
      </c>
      <c r="M21" s="101">
        <v>2842448</v>
      </c>
      <c r="N21" s="101">
        <v>2785004</v>
      </c>
      <c r="O21" s="102">
        <v>0.97979065931901</v>
      </c>
    </row>
    <row r="22" spans="1:15">
      <c r="A22" s="100" t="s">
        <v>99</v>
      </c>
      <c r="B22" s="100" t="s">
        <v>1787</v>
      </c>
      <c r="C22" s="101">
        <v>13</v>
      </c>
      <c r="D22" s="101">
        <v>23299</v>
      </c>
      <c r="E22" s="101">
        <v>22584</v>
      </c>
      <c r="F22" s="102">
        <v>0.969311987638954</v>
      </c>
      <c r="G22" s="101">
        <v>2026976</v>
      </c>
      <c r="H22" s="101">
        <v>1942646</v>
      </c>
      <c r="I22" s="102">
        <v>0.958396152692484</v>
      </c>
      <c r="J22" s="101">
        <v>2026976</v>
      </c>
      <c r="K22" s="101">
        <v>1881985</v>
      </c>
      <c r="L22" s="102">
        <v>0.928469306000663</v>
      </c>
      <c r="M22" s="101">
        <v>3147694</v>
      </c>
      <c r="N22" s="101">
        <v>3054355</v>
      </c>
      <c r="O22" s="102">
        <v>0.970346863449878</v>
      </c>
    </row>
    <row r="23" spans="1:15">
      <c r="A23" s="100" t="s">
        <v>99</v>
      </c>
      <c r="B23" s="100" t="s">
        <v>1788</v>
      </c>
      <c r="C23" s="101">
        <v>16</v>
      </c>
      <c r="D23" s="101">
        <v>25312</v>
      </c>
      <c r="E23" s="101">
        <v>24436</v>
      </c>
      <c r="F23" s="102">
        <v>0.96539190897598</v>
      </c>
      <c r="G23" s="101">
        <v>1564373</v>
      </c>
      <c r="H23" s="101">
        <v>1486284</v>
      </c>
      <c r="I23" s="102">
        <v>0.950082876654097</v>
      </c>
      <c r="J23" s="101">
        <v>1564373</v>
      </c>
      <c r="K23" s="101">
        <v>1457245</v>
      </c>
      <c r="L23" s="102">
        <v>0.931520168144042</v>
      </c>
      <c r="M23" s="101">
        <v>3021864</v>
      </c>
      <c r="N23" s="101">
        <v>2948609</v>
      </c>
      <c r="O23" s="102">
        <v>0.975758339885581</v>
      </c>
    </row>
    <row r="24" spans="1:15">
      <c r="A24" s="100" t="s">
        <v>99</v>
      </c>
      <c r="B24" s="100" t="s">
        <v>1789</v>
      </c>
      <c r="C24" s="101">
        <v>9</v>
      </c>
      <c r="D24" s="101">
        <v>13976</v>
      </c>
      <c r="E24" s="101">
        <v>13258</v>
      </c>
      <c r="F24" s="102">
        <v>0.948626216370922</v>
      </c>
      <c r="G24" s="101">
        <v>971730</v>
      </c>
      <c r="H24" s="101">
        <v>914244</v>
      </c>
      <c r="I24" s="102">
        <v>0.940841591800191</v>
      </c>
      <c r="J24" s="101">
        <v>971730</v>
      </c>
      <c r="K24" s="101">
        <v>879690</v>
      </c>
      <c r="L24" s="102">
        <v>0.90528233151184</v>
      </c>
      <c r="M24" s="101">
        <v>1581804</v>
      </c>
      <c r="N24" s="101">
        <v>1529057</v>
      </c>
      <c r="O24" s="102">
        <v>0.966653896437232</v>
      </c>
    </row>
    <row r="25" spans="1:15">
      <c r="A25" s="100" t="s">
        <v>99</v>
      </c>
      <c r="B25" s="100" t="s">
        <v>1790</v>
      </c>
      <c r="C25" s="101">
        <v>9</v>
      </c>
      <c r="D25" s="101">
        <v>5157</v>
      </c>
      <c r="E25" s="101">
        <v>4896</v>
      </c>
      <c r="F25" s="102">
        <v>0.949389179755672</v>
      </c>
      <c r="G25" s="101">
        <v>492185</v>
      </c>
      <c r="H25" s="101">
        <v>458387</v>
      </c>
      <c r="I25" s="102">
        <v>0.931330698822597</v>
      </c>
      <c r="J25" s="101">
        <v>492185</v>
      </c>
      <c r="K25" s="101">
        <v>452612</v>
      </c>
      <c r="L25" s="102">
        <v>0.919597305891078</v>
      </c>
      <c r="M25" s="101">
        <v>772405</v>
      </c>
      <c r="N25" s="101">
        <v>744670</v>
      </c>
      <c r="O25" s="102">
        <v>0.964092671590681</v>
      </c>
    </row>
    <row r="26" spans="1:15">
      <c r="A26" s="100" t="s">
        <v>99</v>
      </c>
      <c r="B26" s="100" t="s">
        <v>33</v>
      </c>
      <c r="C26" s="101">
        <v>3</v>
      </c>
      <c r="D26" s="101">
        <v>2065</v>
      </c>
      <c r="E26" s="101">
        <v>1925</v>
      </c>
      <c r="F26" s="102">
        <v>0.932203389830508</v>
      </c>
      <c r="G26" s="101">
        <v>8</v>
      </c>
      <c r="H26" s="101">
        <v>1</v>
      </c>
      <c r="I26" s="102">
        <v>0.125</v>
      </c>
      <c r="J26" s="101">
        <v>8</v>
      </c>
      <c r="K26" s="101">
        <v>1</v>
      </c>
      <c r="L26" s="102">
        <v>0.125</v>
      </c>
      <c r="M26" s="101">
        <v>180803</v>
      </c>
      <c r="N26" s="101">
        <v>172792</v>
      </c>
      <c r="O26" s="102">
        <v>0.955692106878757</v>
      </c>
    </row>
    <row r="27" spans="1:15">
      <c r="A27" s="97" t="s">
        <v>210</v>
      </c>
      <c r="B27" s="97" t="s">
        <v>1897</v>
      </c>
      <c r="C27" s="98">
        <v>48</v>
      </c>
      <c r="D27" s="98">
        <v>82256</v>
      </c>
      <c r="E27" s="98">
        <v>77838</v>
      </c>
      <c r="F27" s="99">
        <v>0.946289632367244</v>
      </c>
      <c r="G27" s="98">
        <v>5081729</v>
      </c>
      <c r="H27" s="98">
        <v>4831996</v>
      </c>
      <c r="I27" s="99">
        <v>0.950856686769405</v>
      </c>
      <c r="J27" s="98">
        <v>5081729</v>
      </c>
      <c r="K27" s="98">
        <v>4614345</v>
      </c>
      <c r="L27" s="99">
        <v>0.90802657914265</v>
      </c>
      <c r="M27" s="98">
        <v>8861337</v>
      </c>
      <c r="N27" s="98">
        <v>8528761</v>
      </c>
      <c r="O27" s="99">
        <v>0.962468868975415</v>
      </c>
    </row>
    <row r="28" spans="1:15">
      <c r="A28" s="100" t="s">
        <v>210</v>
      </c>
      <c r="B28" s="100" t="s">
        <v>1791</v>
      </c>
      <c r="C28" s="101">
        <v>6</v>
      </c>
      <c r="D28" s="101">
        <v>11686</v>
      </c>
      <c r="E28" s="101">
        <v>10937</v>
      </c>
      <c r="F28" s="102">
        <v>0.93590621256204</v>
      </c>
      <c r="G28" s="101">
        <v>660260</v>
      </c>
      <c r="H28" s="101">
        <v>638998</v>
      </c>
      <c r="I28" s="102">
        <v>0.967797534304668</v>
      </c>
      <c r="J28" s="101">
        <v>660260</v>
      </c>
      <c r="K28" s="101">
        <v>603554</v>
      </c>
      <c r="L28" s="102">
        <v>0.914115651410051</v>
      </c>
      <c r="M28" s="101">
        <v>1185783</v>
      </c>
      <c r="N28" s="101">
        <v>1147818</v>
      </c>
      <c r="O28" s="102">
        <v>0.967983180733743</v>
      </c>
    </row>
    <row r="29" spans="1:15">
      <c r="A29" s="100" t="s">
        <v>210</v>
      </c>
      <c r="B29" s="100" t="s">
        <v>1792</v>
      </c>
      <c r="C29" s="101">
        <v>8</v>
      </c>
      <c r="D29" s="101">
        <v>8269</v>
      </c>
      <c r="E29" s="101">
        <v>8008</v>
      </c>
      <c r="F29" s="102">
        <v>0.968436328455678</v>
      </c>
      <c r="G29" s="101">
        <v>500700</v>
      </c>
      <c r="H29" s="101">
        <v>473000</v>
      </c>
      <c r="I29" s="102">
        <v>0.944677451567805</v>
      </c>
      <c r="J29" s="101">
        <v>500700</v>
      </c>
      <c r="K29" s="101">
        <v>459914</v>
      </c>
      <c r="L29" s="102">
        <v>0.918542041142401</v>
      </c>
      <c r="M29" s="101">
        <v>876879</v>
      </c>
      <c r="N29" s="101">
        <v>850461</v>
      </c>
      <c r="O29" s="102">
        <v>0.96987269623289</v>
      </c>
    </row>
    <row r="30" spans="1:15">
      <c r="A30" s="100" t="s">
        <v>210</v>
      </c>
      <c r="B30" s="100" t="s">
        <v>1793</v>
      </c>
      <c r="C30" s="101">
        <v>5</v>
      </c>
      <c r="D30" s="101">
        <v>5180</v>
      </c>
      <c r="E30" s="101">
        <v>4853</v>
      </c>
      <c r="F30" s="102">
        <v>0.936872586872587</v>
      </c>
      <c r="G30" s="101">
        <v>326178</v>
      </c>
      <c r="H30" s="101">
        <v>308052</v>
      </c>
      <c r="I30" s="102">
        <v>0.944429115390983</v>
      </c>
      <c r="J30" s="101">
        <v>326178</v>
      </c>
      <c r="K30" s="101">
        <v>296681</v>
      </c>
      <c r="L30" s="102">
        <v>0.909567782008597</v>
      </c>
      <c r="M30" s="101">
        <v>557790</v>
      </c>
      <c r="N30" s="101">
        <v>533113</v>
      </c>
      <c r="O30" s="102">
        <v>0.955759335950806</v>
      </c>
    </row>
    <row r="31" spans="1:15">
      <c r="A31" s="100" t="s">
        <v>210</v>
      </c>
      <c r="B31" s="100" t="s">
        <v>1794</v>
      </c>
      <c r="C31" s="101">
        <v>7</v>
      </c>
      <c r="D31" s="101">
        <v>16664</v>
      </c>
      <c r="E31" s="101">
        <v>15820</v>
      </c>
      <c r="F31" s="102">
        <v>0.949351896303409</v>
      </c>
      <c r="G31" s="101">
        <v>950811</v>
      </c>
      <c r="H31" s="101">
        <v>904572</v>
      </c>
      <c r="I31" s="102">
        <v>0.951368884036891</v>
      </c>
      <c r="J31" s="101">
        <v>950811</v>
      </c>
      <c r="K31" s="101">
        <v>872727</v>
      </c>
      <c r="L31" s="102">
        <v>0.917876423390137</v>
      </c>
      <c r="M31" s="101">
        <v>1678583</v>
      </c>
      <c r="N31" s="101">
        <v>1620638</v>
      </c>
      <c r="O31" s="102">
        <v>0.965479812437038</v>
      </c>
    </row>
    <row r="32" spans="1:15">
      <c r="A32" s="100" t="s">
        <v>210</v>
      </c>
      <c r="B32" s="100" t="s">
        <v>1795</v>
      </c>
      <c r="C32" s="101">
        <v>8</v>
      </c>
      <c r="D32" s="101">
        <v>12019</v>
      </c>
      <c r="E32" s="101">
        <v>11434</v>
      </c>
      <c r="F32" s="102">
        <v>0.951327065479657</v>
      </c>
      <c r="G32" s="101">
        <v>739952</v>
      </c>
      <c r="H32" s="101">
        <v>703399</v>
      </c>
      <c r="I32" s="102">
        <v>0.950600849784851</v>
      </c>
      <c r="J32" s="101">
        <v>739952</v>
      </c>
      <c r="K32" s="101">
        <v>661369</v>
      </c>
      <c r="L32" s="102">
        <v>0.893799868099552</v>
      </c>
      <c r="M32" s="101">
        <v>1337966</v>
      </c>
      <c r="N32" s="101">
        <v>1282849</v>
      </c>
      <c r="O32" s="102">
        <v>0.958805380704741</v>
      </c>
    </row>
    <row r="33" spans="1:15">
      <c r="A33" s="100" t="s">
        <v>210</v>
      </c>
      <c r="B33" s="100" t="s">
        <v>1796</v>
      </c>
      <c r="C33" s="101">
        <v>8</v>
      </c>
      <c r="D33" s="101">
        <v>15221</v>
      </c>
      <c r="E33" s="101">
        <v>14323</v>
      </c>
      <c r="F33" s="102">
        <v>0.941002562249524</v>
      </c>
      <c r="G33" s="101">
        <v>1051622</v>
      </c>
      <c r="H33" s="101">
        <v>1010588</v>
      </c>
      <c r="I33" s="102">
        <v>0.960980276182887</v>
      </c>
      <c r="J33" s="101">
        <v>1051622</v>
      </c>
      <c r="K33" s="101">
        <v>954292</v>
      </c>
      <c r="L33" s="102">
        <v>0.907447733120836</v>
      </c>
      <c r="M33" s="101">
        <v>1751413</v>
      </c>
      <c r="N33" s="101">
        <v>1681536</v>
      </c>
      <c r="O33" s="102">
        <v>0.960102500095637</v>
      </c>
    </row>
    <row r="34" spans="1:15">
      <c r="A34" s="100" t="s">
        <v>210</v>
      </c>
      <c r="B34" s="100" t="s">
        <v>1797</v>
      </c>
      <c r="C34" s="101">
        <v>6</v>
      </c>
      <c r="D34" s="101">
        <v>13217</v>
      </c>
      <c r="E34" s="101">
        <v>12463</v>
      </c>
      <c r="F34" s="102">
        <v>0.94295225845502</v>
      </c>
      <c r="G34" s="101">
        <v>852206</v>
      </c>
      <c r="H34" s="101">
        <v>793387</v>
      </c>
      <c r="I34" s="102">
        <v>0.930980302884514</v>
      </c>
      <c r="J34" s="101">
        <v>852206</v>
      </c>
      <c r="K34" s="101">
        <v>765808</v>
      </c>
      <c r="L34" s="102">
        <v>0.898618409163982</v>
      </c>
      <c r="M34" s="101">
        <v>1472923</v>
      </c>
      <c r="N34" s="101">
        <v>1412346</v>
      </c>
      <c r="O34" s="102">
        <v>0.958872934973519</v>
      </c>
    </row>
    <row r="35" spans="1:15">
      <c r="A35" s="97" t="s">
        <v>260</v>
      </c>
      <c r="B35" s="97" t="s">
        <v>1897</v>
      </c>
      <c r="C35" s="98">
        <v>88</v>
      </c>
      <c r="D35" s="98">
        <v>96383</v>
      </c>
      <c r="E35" s="98">
        <v>91229</v>
      </c>
      <c r="F35" s="99">
        <v>0.94652583961902</v>
      </c>
      <c r="G35" s="98">
        <v>5179970</v>
      </c>
      <c r="H35" s="98">
        <v>4981578</v>
      </c>
      <c r="I35" s="99">
        <v>0.961700164286666</v>
      </c>
      <c r="J35" s="98">
        <v>5179970</v>
      </c>
      <c r="K35" s="98">
        <v>4873873</v>
      </c>
      <c r="L35" s="99">
        <v>0.940907572823781</v>
      </c>
      <c r="M35" s="98">
        <v>8993414</v>
      </c>
      <c r="N35" s="98">
        <v>8858794</v>
      </c>
      <c r="O35" s="99">
        <v>0.985031268437103</v>
      </c>
    </row>
    <row r="36" spans="1:15">
      <c r="A36" s="100" t="s">
        <v>260</v>
      </c>
      <c r="B36" s="100" t="s">
        <v>1798</v>
      </c>
      <c r="C36" s="101">
        <v>14</v>
      </c>
      <c r="D36" s="101">
        <v>17473</v>
      </c>
      <c r="E36" s="101">
        <v>16813</v>
      </c>
      <c r="F36" s="102">
        <v>0.962227436616494</v>
      </c>
      <c r="G36" s="101">
        <v>1086498</v>
      </c>
      <c r="H36" s="101">
        <v>1040493</v>
      </c>
      <c r="I36" s="102">
        <v>0.957657538255938</v>
      </c>
      <c r="J36" s="101">
        <v>1086498</v>
      </c>
      <c r="K36" s="101">
        <v>1020424</v>
      </c>
      <c r="L36" s="102">
        <v>0.939186266334591</v>
      </c>
      <c r="M36" s="101">
        <v>1737129</v>
      </c>
      <c r="N36" s="101">
        <v>1703030</v>
      </c>
      <c r="O36" s="102">
        <v>0.980370484863243</v>
      </c>
    </row>
    <row r="37" spans="1:15">
      <c r="A37" s="100" t="s">
        <v>260</v>
      </c>
      <c r="B37" s="100" t="s">
        <v>1799</v>
      </c>
      <c r="C37" s="101">
        <v>18</v>
      </c>
      <c r="D37" s="101">
        <v>13302</v>
      </c>
      <c r="E37" s="101">
        <v>12245</v>
      </c>
      <c r="F37" s="102">
        <v>0.920538264922568</v>
      </c>
      <c r="G37" s="101">
        <v>662422</v>
      </c>
      <c r="H37" s="101">
        <v>630371</v>
      </c>
      <c r="I37" s="102">
        <v>0.951615435477686</v>
      </c>
      <c r="J37" s="101">
        <v>662422</v>
      </c>
      <c r="K37" s="101">
        <v>618961</v>
      </c>
      <c r="L37" s="102">
        <v>0.934390766007168</v>
      </c>
      <c r="M37" s="101">
        <v>1215343</v>
      </c>
      <c r="N37" s="101">
        <v>1190583</v>
      </c>
      <c r="O37" s="102">
        <v>0.979627150524584</v>
      </c>
    </row>
    <row r="38" spans="1:15">
      <c r="A38" s="100" t="s">
        <v>260</v>
      </c>
      <c r="B38" s="100" t="s">
        <v>1800</v>
      </c>
      <c r="C38" s="101">
        <v>14</v>
      </c>
      <c r="D38" s="101">
        <v>23597</v>
      </c>
      <c r="E38" s="101">
        <v>22339</v>
      </c>
      <c r="F38" s="102">
        <v>0.946688138322668</v>
      </c>
      <c r="G38" s="101">
        <v>1236429</v>
      </c>
      <c r="H38" s="101">
        <v>1203191</v>
      </c>
      <c r="I38" s="102">
        <v>0.973117744730995</v>
      </c>
      <c r="J38" s="101">
        <v>1236429</v>
      </c>
      <c r="K38" s="101">
        <v>1173792</v>
      </c>
      <c r="L38" s="102">
        <v>0.949340398842149</v>
      </c>
      <c r="M38" s="101">
        <v>2263668</v>
      </c>
      <c r="N38" s="101">
        <v>2244461</v>
      </c>
      <c r="O38" s="102">
        <v>0.991515098503844</v>
      </c>
    </row>
    <row r="39" spans="1:15">
      <c r="A39" s="100" t="s">
        <v>260</v>
      </c>
      <c r="B39" s="100" t="s">
        <v>1801</v>
      </c>
      <c r="C39" s="101">
        <v>13</v>
      </c>
      <c r="D39" s="101">
        <v>15866</v>
      </c>
      <c r="E39" s="101">
        <v>14651</v>
      </c>
      <c r="F39" s="102">
        <v>0.92342115214925</v>
      </c>
      <c r="G39" s="101">
        <v>855079</v>
      </c>
      <c r="H39" s="101">
        <v>815440</v>
      </c>
      <c r="I39" s="102">
        <v>0.953642879780699</v>
      </c>
      <c r="J39" s="101">
        <v>855079</v>
      </c>
      <c r="K39" s="101">
        <v>798213</v>
      </c>
      <c r="L39" s="102">
        <v>0.933496203274785</v>
      </c>
      <c r="M39" s="101">
        <v>1424173</v>
      </c>
      <c r="N39" s="101">
        <v>1401042</v>
      </c>
      <c r="O39" s="102">
        <v>0.983758293409579</v>
      </c>
    </row>
    <row r="40" spans="1:15">
      <c r="A40" s="100" t="s">
        <v>260</v>
      </c>
      <c r="B40" s="100" t="s">
        <v>1802</v>
      </c>
      <c r="C40" s="101">
        <v>14</v>
      </c>
      <c r="D40" s="101">
        <v>11514</v>
      </c>
      <c r="E40" s="101">
        <v>10988</v>
      </c>
      <c r="F40" s="102">
        <v>0.954316484280007</v>
      </c>
      <c r="G40" s="101">
        <v>584868</v>
      </c>
      <c r="H40" s="101">
        <v>558434</v>
      </c>
      <c r="I40" s="102">
        <v>0.954803477023875</v>
      </c>
      <c r="J40" s="101">
        <v>584868</v>
      </c>
      <c r="K40" s="101">
        <v>544063</v>
      </c>
      <c r="L40" s="102">
        <v>0.930232120752033</v>
      </c>
      <c r="M40" s="101">
        <v>1063559</v>
      </c>
      <c r="N40" s="101">
        <v>1052569</v>
      </c>
      <c r="O40" s="102">
        <v>0.98966676977958</v>
      </c>
    </row>
    <row r="41" spans="1:15">
      <c r="A41" s="100" t="s">
        <v>260</v>
      </c>
      <c r="B41" s="100" t="s">
        <v>1803</v>
      </c>
      <c r="C41" s="101">
        <v>15</v>
      </c>
      <c r="D41" s="101">
        <v>14631</v>
      </c>
      <c r="E41" s="101">
        <v>14193</v>
      </c>
      <c r="F41" s="102">
        <v>0.970063563666188</v>
      </c>
      <c r="G41" s="101">
        <v>754674</v>
      </c>
      <c r="H41" s="101">
        <v>733649</v>
      </c>
      <c r="I41" s="102">
        <v>0.972140288389424</v>
      </c>
      <c r="J41" s="101">
        <v>754674</v>
      </c>
      <c r="K41" s="101">
        <v>718420</v>
      </c>
      <c r="L41" s="102">
        <v>0.951960714162672</v>
      </c>
      <c r="M41" s="101">
        <v>1289542</v>
      </c>
      <c r="N41" s="101">
        <v>1267109</v>
      </c>
      <c r="O41" s="102">
        <v>0.982603901230049</v>
      </c>
    </row>
    <row r="42" spans="1:15">
      <c r="A42" s="97" t="s">
        <v>350</v>
      </c>
      <c r="B42" s="97" t="s">
        <v>1897</v>
      </c>
      <c r="C42" s="98">
        <v>23</v>
      </c>
      <c r="D42" s="98">
        <v>20814</v>
      </c>
      <c r="E42" s="98">
        <v>19638</v>
      </c>
      <c r="F42" s="99">
        <v>0.943499567598732</v>
      </c>
      <c r="G42" s="98">
        <v>1243039</v>
      </c>
      <c r="H42" s="98">
        <v>1180697</v>
      </c>
      <c r="I42" s="99">
        <v>0.949847108578251</v>
      </c>
      <c r="J42" s="98">
        <v>1243039</v>
      </c>
      <c r="K42" s="98">
        <v>1134567</v>
      </c>
      <c r="L42" s="99">
        <v>0.912736446724519</v>
      </c>
      <c r="M42" s="98">
        <v>2408218</v>
      </c>
      <c r="N42" s="98">
        <v>2330292</v>
      </c>
      <c r="O42" s="99">
        <v>0.967641633772358</v>
      </c>
    </row>
    <row r="43" spans="1:15">
      <c r="A43" s="100" t="s">
        <v>350</v>
      </c>
      <c r="B43" s="100" t="s">
        <v>1804</v>
      </c>
      <c r="C43" s="101">
        <v>23</v>
      </c>
      <c r="D43" s="101">
        <v>20814</v>
      </c>
      <c r="E43" s="101">
        <v>19638</v>
      </c>
      <c r="F43" s="102">
        <v>0.943499567598732</v>
      </c>
      <c r="G43" s="101">
        <v>1243039</v>
      </c>
      <c r="H43" s="101">
        <v>1180697</v>
      </c>
      <c r="I43" s="102">
        <v>0.949847108578251</v>
      </c>
      <c r="J43" s="101">
        <v>1243039</v>
      </c>
      <c r="K43" s="101">
        <v>1134567</v>
      </c>
      <c r="L43" s="102">
        <v>0.912736446724519</v>
      </c>
      <c r="M43" s="101">
        <v>2408218</v>
      </c>
      <c r="N43" s="101">
        <v>2330292</v>
      </c>
      <c r="O43" s="102">
        <v>0.967641633772358</v>
      </c>
    </row>
    <row r="44" spans="1:15">
      <c r="A44" s="97" t="s">
        <v>375</v>
      </c>
      <c r="B44" s="97" t="s">
        <v>1897</v>
      </c>
      <c r="C44" s="98">
        <v>291</v>
      </c>
      <c r="D44" s="98">
        <v>319806</v>
      </c>
      <c r="E44" s="98">
        <v>299451</v>
      </c>
      <c r="F44" s="99">
        <v>0.936352038423294</v>
      </c>
      <c r="G44" s="98">
        <v>15402982</v>
      </c>
      <c r="H44" s="98">
        <v>14848704</v>
      </c>
      <c r="I44" s="99">
        <v>0.964014890103747</v>
      </c>
      <c r="J44" s="98">
        <v>15402982</v>
      </c>
      <c r="K44" s="98">
        <v>13575899</v>
      </c>
      <c r="L44" s="99">
        <v>0.881381215663305</v>
      </c>
      <c r="M44" s="98">
        <v>31453928</v>
      </c>
      <c r="N44" s="98">
        <v>30000873</v>
      </c>
      <c r="O44" s="99">
        <v>0.953803702990609</v>
      </c>
    </row>
    <row r="45" spans="1:15">
      <c r="A45" s="100" t="s">
        <v>375</v>
      </c>
      <c r="B45" s="100" t="s">
        <v>1805</v>
      </c>
      <c r="C45" s="101">
        <v>13</v>
      </c>
      <c r="D45" s="101">
        <v>11599</v>
      </c>
      <c r="E45" s="101">
        <v>11116</v>
      </c>
      <c r="F45" s="102">
        <v>0.95835847917924</v>
      </c>
      <c r="G45" s="101">
        <v>708688</v>
      </c>
      <c r="H45" s="101">
        <v>688885</v>
      </c>
      <c r="I45" s="102">
        <v>0.97205681484659</v>
      </c>
      <c r="J45" s="101">
        <v>708688</v>
      </c>
      <c r="K45" s="101">
        <v>594998</v>
      </c>
      <c r="L45" s="102">
        <v>0.839576795430429</v>
      </c>
      <c r="M45" s="101">
        <v>1168919</v>
      </c>
      <c r="N45" s="101">
        <v>1119082</v>
      </c>
      <c r="O45" s="102">
        <v>0.957364881570066</v>
      </c>
    </row>
    <row r="46" spans="1:15">
      <c r="A46" s="100" t="s">
        <v>375</v>
      </c>
      <c r="B46" s="100" t="s">
        <v>1806</v>
      </c>
      <c r="C46" s="101">
        <v>7</v>
      </c>
      <c r="D46" s="101">
        <v>10110</v>
      </c>
      <c r="E46" s="101">
        <v>7893</v>
      </c>
      <c r="F46" s="102">
        <v>0.780712166172107</v>
      </c>
      <c r="G46" s="101">
        <v>528985</v>
      </c>
      <c r="H46" s="101">
        <v>485398</v>
      </c>
      <c r="I46" s="102">
        <v>0.917602578523021</v>
      </c>
      <c r="J46" s="101">
        <v>528985</v>
      </c>
      <c r="K46" s="101">
        <v>415711</v>
      </c>
      <c r="L46" s="102">
        <v>0.785865383706532</v>
      </c>
      <c r="M46" s="101">
        <v>1130320</v>
      </c>
      <c r="N46" s="101">
        <v>1050230</v>
      </c>
      <c r="O46" s="102">
        <v>0.929143959232784</v>
      </c>
    </row>
    <row r="47" spans="1:15">
      <c r="A47" s="100" t="s">
        <v>375</v>
      </c>
      <c r="B47" s="100" t="s">
        <v>1807</v>
      </c>
      <c r="C47" s="101">
        <v>12</v>
      </c>
      <c r="D47" s="101">
        <v>16347</v>
      </c>
      <c r="E47" s="101">
        <v>14618</v>
      </c>
      <c r="F47" s="102">
        <v>0.894231357435615</v>
      </c>
      <c r="G47" s="101">
        <v>781137</v>
      </c>
      <c r="H47" s="101">
        <v>732902</v>
      </c>
      <c r="I47" s="102">
        <v>0.938250268518839</v>
      </c>
      <c r="J47" s="101">
        <v>781137</v>
      </c>
      <c r="K47" s="101">
        <v>575620</v>
      </c>
      <c r="L47" s="102">
        <v>0.736900185242794</v>
      </c>
      <c r="M47" s="101">
        <v>1529662</v>
      </c>
      <c r="N47" s="101">
        <v>1385154</v>
      </c>
      <c r="O47" s="102">
        <v>0.905529456834255</v>
      </c>
    </row>
    <row r="48" spans="1:15">
      <c r="A48" s="100" t="s">
        <v>375</v>
      </c>
      <c r="B48" s="100" t="s">
        <v>1808</v>
      </c>
      <c r="C48" s="101">
        <v>1</v>
      </c>
      <c r="D48" s="101">
        <v>0</v>
      </c>
      <c r="E48" s="101">
        <v>0</v>
      </c>
      <c r="F48" s="102" t="s">
        <v>33</v>
      </c>
      <c r="G48" s="101">
        <v>295</v>
      </c>
      <c r="H48" s="101">
        <v>295</v>
      </c>
      <c r="I48" s="102">
        <v>1</v>
      </c>
      <c r="J48" s="101">
        <v>295</v>
      </c>
      <c r="K48" s="101">
        <v>291</v>
      </c>
      <c r="L48" s="102">
        <v>0.986440677966102</v>
      </c>
      <c r="M48" s="101">
        <v>331</v>
      </c>
      <c r="N48" s="101">
        <v>330</v>
      </c>
      <c r="O48" s="102">
        <v>0.996978851963746</v>
      </c>
    </row>
    <row r="49" spans="1:15">
      <c r="A49" s="100" t="s">
        <v>375</v>
      </c>
      <c r="B49" s="100" t="s">
        <v>1809</v>
      </c>
      <c r="C49" s="101">
        <v>24</v>
      </c>
      <c r="D49" s="101">
        <v>20126</v>
      </c>
      <c r="E49" s="101">
        <v>19288</v>
      </c>
      <c r="F49" s="102">
        <v>0.958362317400378</v>
      </c>
      <c r="G49" s="101">
        <v>386632</v>
      </c>
      <c r="H49" s="101">
        <v>376007</v>
      </c>
      <c r="I49" s="102">
        <v>0.972519087918227</v>
      </c>
      <c r="J49" s="101">
        <v>386632</v>
      </c>
      <c r="K49" s="101">
        <v>344115</v>
      </c>
      <c r="L49" s="102">
        <v>0.890032382213578</v>
      </c>
      <c r="M49" s="101">
        <v>1852757</v>
      </c>
      <c r="N49" s="101">
        <v>1759588</v>
      </c>
      <c r="O49" s="102">
        <v>0.949713319123879</v>
      </c>
    </row>
    <row r="50" spans="1:15">
      <c r="A50" s="100" t="s">
        <v>375</v>
      </c>
      <c r="B50" s="100" t="s">
        <v>1810</v>
      </c>
      <c r="C50" s="101">
        <v>18</v>
      </c>
      <c r="D50" s="101">
        <v>20505</v>
      </c>
      <c r="E50" s="101">
        <v>20022</v>
      </c>
      <c r="F50" s="102">
        <v>0.976444769568398</v>
      </c>
      <c r="G50" s="101">
        <v>1064789</v>
      </c>
      <c r="H50" s="101">
        <v>1030859</v>
      </c>
      <c r="I50" s="102">
        <v>0.968134531818041</v>
      </c>
      <c r="J50" s="101">
        <v>1064789</v>
      </c>
      <c r="K50" s="101">
        <v>996176</v>
      </c>
      <c r="L50" s="102">
        <v>0.93556188127413</v>
      </c>
      <c r="M50" s="101">
        <v>2245515</v>
      </c>
      <c r="N50" s="101">
        <v>2163517</v>
      </c>
      <c r="O50" s="102">
        <v>0.963483655197137</v>
      </c>
    </row>
    <row r="51" spans="1:15">
      <c r="A51" s="100" t="s">
        <v>375</v>
      </c>
      <c r="B51" s="100" t="s">
        <v>1811</v>
      </c>
      <c r="C51" s="101">
        <v>20</v>
      </c>
      <c r="D51" s="101">
        <v>23046</v>
      </c>
      <c r="E51" s="101">
        <v>20744</v>
      </c>
      <c r="F51" s="102">
        <v>0.900112817842576</v>
      </c>
      <c r="G51" s="101">
        <v>1071864</v>
      </c>
      <c r="H51" s="101">
        <v>1025563</v>
      </c>
      <c r="I51" s="102">
        <v>0.956803288476896</v>
      </c>
      <c r="J51" s="101">
        <v>1071864</v>
      </c>
      <c r="K51" s="101">
        <v>945295</v>
      </c>
      <c r="L51" s="102">
        <v>0.881916922296112</v>
      </c>
      <c r="M51" s="101">
        <v>2635538</v>
      </c>
      <c r="N51" s="101">
        <v>2492896</v>
      </c>
      <c r="O51" s="102">
        <v>0.945877464107898</v>
      </c>
    </row>
    <row r="52" spans="1:15">
      <c r="A52" s="100" t="s">
        <v>375</v>
      </c>
      <c r="B52" s="100" t="s">
        <v>1812</v>
      </c>
      <c r="C52" s="101">
        <v>15</v>
      </c>
      <c r="D52" s="101">
        <v>18318</v>
      </c>
      <c r="E52" s="101">
        <v>17601</v>
      </c>
      <c r="F52" s="102">
        <v>0.960858172289551</v>
      </c>
      <c r="G52" s="101">
        <v>971626</v>
      </c>
      <c r="H52" s="101">
        <v>946667</v>
      </c>
      <c r="I52" s="102">
        <v>0.974312132446023</v>
      </c>
      <c r="J52" s="101">
        <v>971626</v>
      </c>
      <c r="K52" s="101">
        <v>906534</v>
      </c>
      <c r="L52" s="102">
        <v>0.93300714472441</v>
      </c>
      <c r="M52" s="101">
        <v>1860436</v>
      </c>
      <c r="N52" s="101">
        <v>1779715</v>
      </c>
      <c r="O52" s="102">
        <v>0.956611783474411</v>
      </c>
    </row>
    <row r="53" spans="1:15">
      <c r="A53" s="100" t="s">
        <v>375</v>
      </c>
      <c r="B53" s="100" t="s">
        <v>1813</v>
      </c>
      <c r="C53" s="101">
        <v>17</v>
      </c>
      <c r="D53" s="101">
        <v>18376</v>
      </c>
      <c r="E53" s="101">
        <v>18182</v>
      </c>
      <c r="F53" s="102">
        <v>0.989442751414889</v>
      </c>
      <c r="G53" s="101">
        <v>1336758</v>
      </c>
      <c r="H53" s="101">
        <v>1321037</v>
      </c>
      <c r="I53" s="102">
        <v>0.988239456954812</v>
      </c>
      <c r="J53" s="101">
        <v>1336758</v>
      </c>
      <c r="K53" s="101">
        <v>1258317</v>
      </c>
      <c r="L53" s="102">
        <v>0.941319969657934</v>
      </c>
      <c r="M53" s="101">
        <v>1606572</v>
      </c>
      <c r="N53" s="101">
        <v>1560268</v>
      </c>
      <c r="O53" s="102">
        <v>0.971178384784498</v>
      </c>
    </row>
    <row r="54" spans="1:15">
      <c r="A54" s="100" t="s">
        <v>375</v>
      </c>
      <c r="B54" s="100" t="s">
        <v>1814</v>
      </c>
      <c r="C54" s="101">
        <v>12</v>
      </c>
      <c r="D54" s="101">
        <v>9512</v>
      </c>
      <c r="E54" s="101">
        <v>8817</v>
      </c>
      <c r="F54" s="102">
        <v>0.926934398654331</v>
      </c>
      <c r="G54" s="101">
        <v>478237</v>
      </c>
      <c r="H54" s="101">
        <v>468183</v>
      </c>
      <c r="I54" s="102">
        <v>0.978976950758724</v>
      </c>
      <c r="J54" s="101">
        <v>478237</v>
      </c>
      <c r="K54" s="101">
        <v>424894</v>
      </c>
      <c r="L54" s="102">
        <v>0.888459069457194</v>
      </c>
      <c r="M54" s="101">
        <v>881763</v>
      </c>
      <c r="N54" s="101">
        <v>833153</v>
      </c>
      <c r="O54" s="102">
        <v>0.944871807957467</v>
      </c>
    </row>
    <row r="55" spans="1:15">
      <c r="A55" s="100" t="s">
        <v>375</v>
      </c>
      <c r="B55" s="100" t="s">
        <v>1815</v>
      </c>
      <c r="C55" s="101">
        <v>28</v>
      </c>
      <c r="D55" s="101">
        <v>27117</v>
      </c>
      <c r="E55" s="101">
        <v>26106</v>
      </c>
      <c r="F55" s="102">
        <v>0.96271711472508</v>
      </c>
      <c r="G55" s="101">
        <v>1020470</v>
      </c>
      <c r="H55" s="101">
        <v>990690</v>
      </c>
      <c r="I55" s="102">
        <v>0.970817368467471</v>
      </c>
      <c r="J55" s="101">
        <v>1020470</v>
      </c>
      <c r="K55" s="101">
        <v>941465</v>
      </c>
      <c r="L55" s="102">
        <v>0.922579791664625</v>
      </c>
      <c r="M55" s="101">
        <v>2347307</v>
      </c>
      <c r="N55" s="101">
        <v>2284250</v>
      </c>
      <c r="O55" s="102">
        <v>0.973136449556875</v>
      </c>
    </row>
    <row r="56" spans="1:15">
      <c r="A56" s="100" t="s">
        <v>375</v>
      </c>
      <c r="B56" s="100" t="s">
        <v>1816</v>
      </c>
      <c r="C56" s="101">
        <v>17</v>
      </c>
      <c r="D56" s="101">
        <v>18573</v>
      </c>
      <c r="E56" s="101">
        <v>17989</v>
      </c>
      <c r="F56" s="102">
        <v>0.968556506757121</v>
      </c>
      <c r="G56" s="101">
        <v>1129922</v>
      </c>
      <c r="H56" s="101">
        <v>1094590</v>
      </c>
      <c r="I56" s="102">
        <v>0.968730584943031</v>
      </c>
      <c r="J56" s="101">
        <v>1129922</v>
      </c>
      <c r="K56" s="101">
        <v>1037027</v>
      </c>
      <c r="L56" s="102">
        <v>0.91778636047444</v>
      </c>
      <c r="M56" s="101">
        <v>1653733</v>
      </c>
      <c r="N56" s="101">
        <v>1593394</v>
      </c>
      <c r="O56" s="102">
        <v>0.96351345713002</v>
      </c>
    </row>
    <row r="57" spans="1:15">
      <c r="A57" s="100" t="s">
        <v>375</v>
      </c>
      <c r="B57" s="100" t="s">
        <v>1817</v>
      </c>
      <c r="C57" s="101">
        <v>19</v>
      </c>
      <c r="D57" s="101">
        <v>20341</v>
      </c>
      <c r="E57" s="101">
        <v>19402</v>
      </c>
      <c r="F57" s="102">
        <v>0.953837077823116</v>
      </c>
      <c r="G57" s="101">
        <v>246165</v>
      </c>
      <c r="H57" s="101">
        <v>237053</v>
      </c>
      <c r="I57" s="102">
        <v>0.962984177279467</v>
      </c>
      <c r="J57" s="101">
        <v>246165</v>
      </c>
      <c r="K57" s="101">
        <v>228533</v>
      </c>
      <c r="L57" s="102">
        <v>0.928373245587309</v>
      </c>
      <c r="M57" s="101">
        <v>1769685</v>
      </c>
      <c r="N57" s="101">
        <v>1719845</v>
      </c>
      <c r="O57" s="102">
        <v>0.971836795813944</v>
      </c>
    </row>
    <row r="58" spans="1:15">
      <c r="A58" s="100" t="s">
        <v>375</v>
      </c>
      <c r="B58" s="100" t="s">
        <v>1818</v>
      </c>
      <c r="C58" s="101">
        <v>18</v>
      </c>
      <c r="D58" s="101">
        <v>20198</v>
      </c>
      <c r="E58" s="101">
        <v>19024</v>
      </c>
      <c r="F58" s="102">
        <v>0.941875433211209</v>
      </c>
      <c r="G58" s="101">
        <v>874709</v>
      </c>
      <c r="H58" s="101">
        <v>830699</v>
      </c>
      <c r="I58" s="102">
        <v>0.949686124185301</v>
      </c>
      <c r="J58" s="101">
        <v>874709</v>
      </c>
      <c r="K58" s="101">
        <v>803026</v>
      </c>
      <c r="L58" s="102">
        <v>0.918049316972845</v>
      </c>
      <c r="M58" s="101">
        <v>2057057</v>
      </c>
      <c r="N58" s="101">
        <v>1972561</v>
      </c>
      <c r="O58" s="102">
        <v>0.958923841196428</v>
      </c>
    </row>
    <row r="59" spans="1:15">
      <c r="A59" s="100" t="s">
        <v>375</v>
      </c>
      <c r="B59" s="100" t="s">
        <v>1819</v>
      </c>
      <c r="C59" s="101">
        <v>22</v>
      </c>
      <c r="D59" s="101">
        <v>19732</v>
      </c>
      <c r="E59" s="101">
        <v>19296</v>
      </c>
      <c r="F59" s="102">
        <v>0.977903912426515</v>
      </c>
      <c r="G59" s="101">
        <v>958954</v>
      </c>
      <c r="H59" s="101">
        <v>945792</v>
      </c>
      <c r="I59" s="102">
        <v>0.986274628397191</v>
      </c>
      <c r="J59" s="101">
        <v>958954</v>
      </c>
      <c r="K59" s="101">
        <v>889591</v>
      </c>
      <c r="L59" s="102">
        <v>0.927668063327334</v>
      </c>
      <c r="M59" s="101">
        <v>1776564</v>
      </c>
      <c r="N59" s="101">
        <v>1707320</v>
      </c>
      <c r="O59" s="102">
        <v>0.961023638889452</v>
      </c>
    </row>
    <row r="60" spans="1:15">
      <c r="A60" s="100" t="s">
        <v>375</v>
      </c>
      <c r="B60" s="100" t="s">
        <v>1820</v>
      </c>
      <c r="C60" s="101">
        <v>15</v>
      </c>
      <c r="D60" s="101">
        <v>19858</v>
      </c>
      <c r="E60" s="101">
        <v>17663</v>
      </c>
      <c r="F60" s="102">
        <v>0.88946520294088</v>
      </c>
      <c r="G60" s="101">
        <v>1073733</v>
      </c>
      <c r="H60" s="101">
        <v>1021376</v>
      </c>
      <c r="I60" s="102">
        <v>0.95123834323803</v>
      </c>
      <c r="J60" s="101">
        <v>1073733</v>
      </c>
      <c r="K60" s="101">
        <v>952180</v>
      </c>
      <c r="L60" s="102">
        <v>0.886794016762081</v>
      </c>
      <c r="M60" s="101">
        <v>2194739</v>
      </c>
      <c r="N60" s="101">
        <v>2071852</v>
      </c>
      <c r="O60" s="102">
        <v>0.944008376394642</v>
      </c>
    </row>
    <row r="61" spans="1:15">
      <c r="A61" s="100" t="s">
        <v>375</v>
      </c>
      <c r="B61" s="100" t="s">
        <v>1821</v>
      </c>
      <c r="C61" s="101">
        <v>8</v>
      </c>
      <c r="D61" s="101">
        <v>10404</v>
      </c>
      <c r="E61" s="101">
        <v>9976</v>
      </c>
      <c r="F61" s="102">
        <v>0.958861976163014</v>
      </c>
      <c r="G61" s="101">
        <v>368323</v>
      </c>
      <c r="H61" s="101">
        <v>360474</v>
      </c>
      <c r="I61" s="102">
        <v>0.978689899897644</v>
      </c>
      <c r="J61" s="101">
        <v>368323</v>
      </c>
      <c r="K61" s="101">
        <v>338846</v>
      </c>
      <c r="L61" s="102">
        <v>0.919969700507435</v>
      </c>
      <c r="M61" s="101">
        <v>954960</v>
      </c>
      <c r="N61" s="101">
        <v>922974</v>
      </c>
      <c r="O61" s="102">
        <v>0.96650540336768</v>
      </c>
    </row>
    <row r="62" spans="1:15">
      <c r="A62" s="100" t="s">
        <v>375</v>
      </c>
      <c r="B62" s="100" t="s">
        <v>1822</v>
      </c>
      <c r="C62" s="101">
        <v>10</v>
      </c>
      <c r="D62" s="101">
        <v>12541</v>
      </c>
      <c r="E62" s="101">
        <v>12043</v>
      </c>
      <c r="F62" s="102">
        <v>0.960290247986604</v>
      </c>
      <c r="G62" s="101">
        <v>716467</v>
      </c>
      <c r="H62" s="101">
        <v>702930</v>
      </c>
      <c r="I62" s="102">
        <v>0.981105898806226</v>
      </c>
      <c r="J62" s="101">
        <v>716467</v>
      </c>
      <c r="K62" s="101">
        <v>658931</v>
      </c>
      <c r="L62" s="102">
        <v>0.919694835910098</v>
      </c>
      <c r="M62" s="101">
        <v>1477570</v>
      </c>
      <c r="N62" s="101">
        <v>1415271</v>
      </c>
      <c r="O62" s="102">
        <v>0.957836853753122</v>
      </c>
    </row>
    <row r="63" spans="1:15">
      <c r="A63" s="100" t="s">
        <v>375</v>
      </c>
      <c r="B63" s="100" t="s">
        <v>33</v>
      </c>
      <c r="C63" s="101">
        <v>15</v>
      </c>
      <c r="D63" s="101">
        <v>23103</v>
      </c>
      <c r="E63" s="101">
        <v>19671</v>
      </c>
      <c r="F63" s="102">
        <v>0.851447863913777</v>
      </c>
      <c r="G63" s="101">
        <v>1685228</v>
      </c>
      <c r="H63" s="101">
        <v>1589304</v>
      </c>
      <c r="I63" s="102">
        <v>0.943079512089759</v>
      </c>
      <c r="J63" s="101">
        <v>1685228</v>
      </c>
      <c r="K63" s="101">
        <v>1264349</v>
      </c>
      <c r="L63" s="102">
        <v>0.750253971569426</v>
      </c>
      <c r="M63" s="101">
        <v>2310500</v>
      </c>
      <c r="N63" s="101">
        <v>2169473</v>
      </c>
      <c r="O63" s="102">
        <v>0.938962562215971</v>
      </c>
    </row>
    <row r="64" spans="1:15">
      <c r="A64" s="97" t="s">
        <v>668</v>
      </c>
      <c r="B64" s="97" t="s">
        <v>1897</v>
      </c>
      <c r="C64" s="98">
        <v>256</v>
      </c>
      <c r="D64" s="98">
        <v>182486</v>
      </c>
      <c r="E64" s="98">
        <v>167559</v>
      </c>
      <c r="F64" s="99">
        <v>0.918201944258738</v>
      </c>
      <c r="G64" s="98">
        <v>14100633</v>
      </c>
      <c r="H64" s="98">
        <v>13421221</v>
      </c>
      <c r="I64" s="99">
        <v>0.95181691488602</v>
      </c>
      <c r="J64" s="98">
        <v>14100633</v>
      </c>
      <c r="K64" s="98">
        <v>13018302</v>
      </c>
      <c r="L64" s="99">
        <v>0.923242382097314</v>
      </c>
      <c r="M64" s="98">
        <v>18166373</v>
      </c>
      <c r="N64" s="98">
        <v>17455401</v>
      </c>
      <c r="O64" s="99">
        <v>0.960863293955266</v>
      </c>
    </row>
    <row r="65" spans="1:15">
      <c r="A65" s="100" t="s">
        <v>668</v>
      </c>
      <c r="B65" s="100" t="s">
        <v>1823</v>
      </c>
      <c r="C65" s="101">
        <v>48</v>
      </c>
      <c r="D65" s="101">
        <v>33580</v>
      </c>
      <c r="E65" s="101">
        <v>31358</v>
      </c>
      <c r="F65" s="102">
        <v>0.93382966051221</v>
      </c>
      <c r="G65" s="101">
        <v>2327959</v>
      </c>
      <c r="H65" s="101">
        <v>2241328</v>
      </c>
      <c r="I65" s="102">
        <v>0.962786715745423</v>
      </c>
      <c r="J65" s="101">
        <v>2327959</v>
      </c>
      <c r="K65" s="101">
        <v>2193942</v>
      </c>
      <c r="L65" s="102">
        <v>0.94243154626005</v>
      </c>
      <c r="M65" s="101">
        <v>3247536</v>
      </c>
      <c r="N65" s="101">
        <v>3125146</v>
      </c>
      <c r="O65" s="102">
        <v>0.962312965891679</v>
      </c>
    </row>
    <row r="66" spans="1:15">
      <c r="A66" s="100" t="s">
        <v>668</v>
      </c>
      <c r="B66" s="100" t="s">
        <v>1824</v>
      </c>
      <c r="C66" s="101">
        <v>41</v>
      </c>
      <c r="D66" s="101">
        <v>30311</v>
      </c>
      <c r="E66" s="101">
        <v>28729</v>
      </c>
      <c r="F66" s="102">
        <v>0.947807726567913</v>
      </c>
      <c r="G66" s="101">
        <v>2260258</v>
      </c>
      <c r="H66" s="101">
        <v>2165176</v>
      </c>
      <c r="I66" s="102">
        <v>0.957933120909206</v>
      </c>
      <c r="J66" s="101">
        <v>2260258</v>
      </c>
      <c r="K66" s="101">
        <v>2106061</v>
      </c>
      <c r="L66" s="102">
        <v>0.931779026996033</v>
      </c>
      <c r="M66" s="101">
        <v>2922448</v>
      </c>
      <c r="N66" s="101">
        <v>2820414</v>
      </c>
      <c r="O66" s="102">
        <v>0.96508611958194</v>
      </c>
    </row>
    <row r="67" spans="1:15">
      <c r="A67" s="100" t="s">
        <v>668</v>
      </c>
      <c r="B67" s="100" t="s">
        <v>1825</v>
      </c>
      <c r="C67" s="101">
        <v>48</v>
      </c>
      <c r="D67" s="101">
        <v>31754</v>
      </c>
      <c r="E67" s="101">
        <v>27179</v>
      </c>
      <c r="F67" s="102">
        <v>0.855923663160547</v>
      </c>
      <c r="G67" s="101">
        <v>2746832</v>
      </c>
      <c r="H67" s="101">
        <v>2578593</v>
      </c>
      <c r="I67" s="102">
        <v>0.938751623688671</v>
      </c>
      <c r="J67" s="101">
        <v>2746832</v>
      </c>
      <c r="K67" s="101">
        <v>2533639</v>
      </c>
      <c r="L67" s="102">
        <v>0.922385861239421</v>
      </c>
      <c r="M67" s="101">
        <v>3550298</v>
      </c>
      <c r="N67" s="101">
        <v>3409354</v>
      </c>
      <c r="O67" s="102">
        <v>0.960300797285186</v>
      </c>
    </row>
    <row r="68" spans="1:15">
      <c r="A68" s="100" t="s">
        <v>668</v>
      </c>
      <c r="B68" s="100" t="s">
        <v>1826</v>
      </c>
      <c r="C68" s="101">
        <v>49</v>
      </c>
      <c r="D68" s="101">
        <v>33481</v>
      </c>
      <c r="E68" s="101">
        <v>30972</v>
      </c>
      <c r="F68" s="102">
        <v>0.925061975448762</v>
      </c>
      <c r="G68" s="101">
        <v>2621338</v>
      </c>
      <c r="H68" s="101">
        <v>2508182</v>
      </c>
      <c r="I68" s="102">
        <v>0.956832731986489</v>
      </c>
      <c r="J68" s="101">
        <v>2621338</v>
      </c>
      <c r="K68" s="101">
        <v>2412011</v>
      </c>
      <c r="L68" s="102">
        <v>0.920144979396018</v>
      </c>
      <c r="M68" s="101">
        <v>3292811</v>
      </c>
      <c r="N68" s="101">
        <v>3148468</v>
      </c>
      <c r="O68" s="102">
        <v>0.956164201346509</v>
      </c>
    </row>
    <row r="69" spans="1:15">
      <c r="A69" s="100" t="s">
        <v>668</v>
      </c>
      <c r="B69" s="100" t="s">
        <v>1827</v>
      </c>
      <c r="C69" s="101">
        <v>31</v>
      </c>
      <c r="D69" s="101">
        <v>25875</v>
      </c>
      <c r="E69" s="101">
        <v>23908</v>
      </c>
      <c r="F69" s="102">
        <v>0.923980676328502</v>
      </c>
      <c r="G69" s="101">
        <v>2033952</v>
      </c>
      <c r="H69" s="101">
        <v>1954255</v>
      </c>
      <c r="I69" s="102">
        <v>0.960816676106417</v>
      </c>
      <c r="J69" s="101">
        <v>2033952</v>
      </c>
      <c r="K69" s="101">
        <v>1862503</v>
      </c>
      <c r="L69" s="102">
        <v>0.915706467015937</v>
      </c>
      <c r="M69" s="101">
        <v>2627787</v>
      </c>
      <c r="N69" s="101">
        <v>2523320</v>
      </c>
      <c r="O69" s="102">
        <v>0.960245255798891</v>
      </c>
    </row>
    <row r="70" spans="1:15">
      <c r="A70" s="100" t="s">
        <v>668</v>
      </c>
      <c r="B70" s="100" t="s">
        <v>1828</v>
      </c>
      <c r="C70" s="101">
        <v>31</v>
      </c>
      <c r="D70" s="101">
        <v>27485</v>
      </c>
      <c r="E70" s="101">
        <v>25413</v>
      </c>
      <c r="F70" s="102">
        <v>0.924613425504821</v>
      </c>
      <c r="G70" s="101">
        <v>2110294</v>
      </c>
      <c r="H70" s="101">
        <v>1973687</v>
      </c>
      <c r="I70" s="102">
        <v>0.935266365729135</v>
      </c>
      <c r="J70" s="101">
        <v>2110294</v>
      </c>
      <c r="K70" s="101">
        <v>1910146</v>
      </c>
      <c r="L70" s="102">
        <v>0.905156343144604</v>
      </c>
      <c r="M70" s="101">
        <v>2525493</v>
      </c>
      <c r="N70" s="101">
        <v>2428699</v>
      </c>
      <c r="O70" s="102">
        <v>0.961673225782055</v>
      </c>
    </row>
    <row r="71" spans="1:15">
      <c r="A71" s="100" t="s">
        <v>668</v>
      </c>
      <c r="B71" s="100" t="s">
        <v>33</v>
      </c>
      <c r="C71" s="101">
        <v>8</v>
      </c>
      <c r="D71" s="101">
        <v>0</v>
      </c>
      <c r="E71" s="101">
        <v>0</v>
      </c>
      <c r="F71" s="102" t="s">
        <v>33</v>
      </c>
      <c r="G71" s="101">
        <v>0</v>
      </c>
      <c r="H71" s="101">
        <v>0</v>
      </c>
      <c r="I71" s="102" t="s">
        <v>33</v>
      </c>
      <c r="J71" s="101">
        <v>0</v>
      </c>
      <c r="K71" s="101">
        <v>0</v>
      </c>
      <c r="L71" s="102" t="s">
        <v>33</v>
      </c>
      <c r="M71" s="101">
        <v>0</v>
      </c>
      <c r="N71" s="101">
        <v>0</v>
      </c>
      <c r="O71" s="102" t="s">
        <v>33</v>
      </c>
    </row>
    <row r="72" spans="1:15">
      <c r="A72" s="97" t="s">
        <v>927</v>
      </c>
      <c r="B72" s="97" t="s">
        <v>1897</v>
      </c>
      <c r="C72" s="98">
        <v>156</v>
      </c>
      <c r="D72" s="98">
        <v>90425</v>
      </c>
      <c r="E72" s="98">
        <v>84009</v>
      </c>
      <c r="F72" s="99">
        <v>0.929046170859829</v>
      </c>
      <c r="G72" s="98">
        <v>8357425</v>
      </c>
      <c r="H72" s="98">
        <v>7860676</v>
      </c>
      <c r="I72" s="99">
        <v>0.940561955386976</v>
      </c>
      <c r="J72" s="98">
        <v>8357425</v>
      </c>
      <c r="K72" s="98">
        <v>7567629</v>
      </c>
      <c r="L72" s="99">
        <v>0.905497686189227</v>
      </c>
      <c r="M72" s="98">
        <v>9253781</v>
      </c>
      <c r="N72" s="98">
        <v>8820618</v>
      </c>
      <c r="O72" s="99">
        <v>0.953190701184737</v>
      </c>
    </row>
    <row r="73" spans="1:15">
      <c r="A73" s="100" t="s">
        <v>927</v>
      </c>
      <c r="B73" s="100" t="s">
        <v>1829</v>
      </c>
      <c r="C73" s="101">
        <v>51</v>
      </c>
      <c r="D73" s="101">
        <v>29151</v>
      </c>
      <c r="E73" s="101">
        <v>26816</v>
      </c>
      <c r="F73" s="102">
        <v>0.919899831909711</v>
      </c>
      <c r="G73" s="101">
        <v>2562127</v>
      </c>
      <c r="H73" s="101">
        <v>2366917</v>
      </c>
      <c r="I73" s="102">
        <v>0.923809397426435</v>
      </c>
      <c r="J73" s="101">
        <v>2562127</v>
      </c>
      <c r="K73" s="101">
        <v>2323744</v>
      </c>
      <c r="L73" s="102">
        <v>0.906958944658091</v>
      </c>
      <c r="M73" s="101">
        <v>2861286</v>
      </c>
      <c r="N73" s="101">
        <v>2707553</v>
      </c>
      <c r="O73" s="102">
        <v>0.946271361898112</v>
      </c>
    </row>
    <row r="74" spans="1:15">
      <c r="A74" s="100" t="s">
        <v>927</v>
      </c>
      <c r="B74" s="100" t="s">
        <v>1830</v>
      </c>
      <c r="C74" s="101">
        <v>77</v>
      </c>
      <c r="D74" s="101">
        <v>36367</v>
      </c>
      <c r="E74" s="101">
        <v>33323</v>
      </c>
      <c r="F74" s="102">
        <v>0.916297742458823</v>
      </c>
      <c r="G74" s="101">
        <v>3655457</v>
      </c>
      <c r="H74" s="101">
        <v>3447772</v>
      </c>
      <c r="I74" s="102">
        <v>0.94318494240255</v>
      </c>
      <c r="J74" s="101">
        <v>3655457</v>
      </c>
      <c r="K74" s="101">
        <v>3280598</v>
      </c>
      <c r="L74" s="102">
        <v>0.897452220064413</v>
      </c>
      <c r="M74" s="101">
        <v>4139865</v>
      </c>
      <c r="N74" s="101">
        <v>3951672</v>
      </c>
      <c r="O74" s="102">
        <v>0.954541271273339</v>
      </c>
    </row>
    <row r="75" spans="1:15">
      <c r="A75" s="100" t="s">
        <v>927</v>
      </c>
      <c r="B75" s="100" t="s">
        <v>1831</v>
      </c>
      <c r="C75" s="101">
        <v>28</v>
      </c>
      <c r="D75" s="101">
        <v>24907</v>
      </c>
      <c r="E75" s="101">
        <v>23870</v>
      </c>
      <c r="F75" s="102">
        <v>0.958365118239852</v>
      </c>
      <c r="G75" s="101">
        <v>2139841</v>
      </c>
      <c r="H75" s="101">
        <v>2045987</v>
      </c>
      <c r="I75" s="102">
        <v>0.956139731877275</v>
      </c>
      <c r="J75" s="101">
        <v>2139841</v>
      </c>
      <c r="K75" s="101">
        <v>1963287</v>
      </c>
      <c r="L75" s="102">
        <v>0.917492000573874</v>
      </c>
      <c r="M75" s="101">
        <v>2252630</v>
      </c>
      <c r="N75" s="101">
        <v>2161393</v>
      </c>
      <c r="O75" s="102">
        <v>0.959497565068387</v>
      </c>
    </row>
    <row r="76" spans="1:15">
      <c r="A76" s="97" t="s">
        <v>1085</v>
      </c>
      <c r="B76" s="97" t="s">
        <v>1897</v>
      </c>
      <c r="C76" s="98">
        <v>367</v>
      </c>
      <c r="D76" s="98">
        <v>321155</v>
      </c>
      <c r="E76" s="98">
        <v>303139</v>
      </c>
      <c r="F76" s="99">
        <v>0.943902476997089</v>
      </c>
      <c r="G76" s="98">
        <v>23028129</v>
      </c>
      <c r="H76" s="98">
        <v>22097573</v>
      </c>
      <c r="I76" s="99">
        <v>0.959590464340373</v>
      </c>
      <c r="J76" s="98">
        <v>23028129</v>
      </c>
      <c r="K76" s="98">
        <v>20674513</v>
      </c>
      <c r="L76" s="99">
        <v>0.897793867665063</v>
      </c>
      <c r="M76" s="98">
        <v>30655041</v>
      </c>
      <c r="N76" s="98">
        <v>29546574</v>
      </c>
      <c r="O76" s="99">
        <v>0.96384062901759</v>
      </c>
    </row>
    <row r="77" spans="1:15">
      <c r="A77" s="100" t="s">
        <v>1085</v>
      </c>
      <c r="B77" s="100" t="s">
        <v>1832</v>
      </c>
      <c r="C77" s="101">
        <v>20</v>
      </c>
      <c r="D77" s="101">
        <v>18327</v>
      </c>
      <c r="E77" s="101">
        <v>17514</v>
      </c>
      <c r="F77" s="102">
        <v>0.955639220821738</v>
      </c>
      <c r="G77" s="101">
        <v>1214743</v>
      </c>
      <c r="H77" s="101">
        <v>1183912</v>
      </c>
      <c r="I77" s="102">
        <v>0.974619322770331</v>
      </c>
      <c r="J77" s="101">
        <v>1214743</v>
      </c>
      <c r="K77" s="101">
        <v>1127099</v>
      </c>
      <c r="L77" s="102">
        <v>0.927849759167165</v>
      </c>
      <c r="M77" s="101">
        <v>1787334</v>
      </c>
      <c r="N77" s="101">
        <v>1743260</v>
      </c>
      <c r="O77" s="102">
        <v>0.975340926765786</v>
      </c>
    </row>
    <row r="78" spans="1:15">
      <c r="A78" s="100" t="s">
        <v>1085</v>
      </c>
      <c r="B78" s="100" t="s">
        <v>1833</v>
      </c>
      <c r="C78" s="101">
        <v>26</v>
      </c>
      <c r="D78" s="101">
        <v>19168</v>
      </c>
      <c r="E78" s="101">
        <v>17948</v>
      </c>
      <c r="F78" s="102">
        <v>0.93635225375626</v>
      </c>
      <c r="G78" s="101">
        <v>1558462</v>
      </c>
      <c r="H78" s="101">
        <v>1481634</v>
      </c>
      <c r="I78" s="102">
        <v>0.950702679949848</v>
      </c>
      <c r="J78" s="101">
        <v>1558462</v>
      </c>
      <c r="K78" s="101">
        <v>1441300</v>
      </c>
      <c r="L78" s="102">
        <v>0.924822036084293</v>
      </c>
      <c r="M78" s="101">
        <v>2179795</v>
      </c>
      <c r="N78" s="101">
        <v>2052728</v>
      </c>
      <c r="O78" s="102">
        <v>0.941706903630846</v>
      </c>
    </row>
    <row r="79" spans="1:15">
      <c r="A79" s="100" t="s">
        <v>1085</v>
      </c>
      <c r="B79" s="100" t="s">
        <v>1834</v>
      </c>
      <c r="C79" s="101">
        <v>21</v>
      </c>
      <c r="D79" s="101">
        <v>20095</v>
      </c>
      <c r="E79" s="101">
        <v>17925</v>
      </c>
      <c r="F79" s="102">
        <v>0.892012938541926</v>
      </c>
      <c r="G79" s="101">
        <v>1675926</v>
      </c>
      <c r="H79" s="101">
        <v>1581793</v>
      </c>
      <c r="I79" s="102">
        <v>0.943832245576475</v>
      </c>
      <c r="J79" s="101">
        <v>1675926</v>
      </c>
      <c r="K79" s="101">
        <v>1388878</v>
      </c>
      <c r="L79" s="102">
        <v>0.828722747901757</v>
      </c>
      <c r="M79" s="101">
        <v>1675939</v>
      </c>
      <c r="N79" s="101">
        <v>1589779</v>
      </c>
      <c r="O79" s="102">
        <v>0.948590014314364</v>
      </c>
    </row>
    <row r="80" spans="1:15">
      <c r="A80" s="100" t="s">
        <v>1085</v>
      </c>
      <c r="B80" s="100" t="s">
        <v>1835</v>
      </c>
      <c r="C80" s="101">
        <v>16</v>
      </c>
      <c r="D80" s="101">
        <v>18769</v>
      </c>
      <c r="E80" s="101">
        <v>17388</v>
      </c>
      <c r="F80" s="102">
        <v>0.92642122649049</v>
      </c>
      <c r="G80" s="101">
        <v>1713898</v>
      </c>
      <c r="H80" s="101">
        <v>1556057</v>
      </c>
      <c r="I80" s="102">
        <v>0.907905254571742</v>
      </c>
      <c r="J80" s="101">
        <v>1713898</v>
      </c>
      <c r="K80" s="101">
        <v>1203719</v>
      </c>
      <c r="L80" s="102">
        <v>0.702328259908116</v>
      </c>
      <c r="M80" s="101">
        <v>1713944</v>
      </c>
      <c r="N80" s="101">
        <v>1561281</v>
      </c>
      <c r="O80" s="102">
        <v>0.91092882847981</v>
      </c>
    </row>
    <row r="81" spans="1:15">
      <c r="A81" s="100" t="s">
        <v>1085</v>
      </c>
      <c r="B81" s="100" t="s">
        <v>1836</v>
      </c>
      <c r="C81" s="101">
        <v>24</v>
      </c>
      <c r="D81" s="101">
        <v>26255</v>
      </c>
      <c r="E81" s="101">
        <v>25293</v>
      </c>
      <c r="F81" s="102">
        <v>0.963359360121882</v>
      </c>
      <c r="G81" s="101">
        <v>2053333</v>
      </c>
      <c r="H81" s="101">
        <v>1987004</v>
      </c>
      <c r="I81" s="102">
        <v>0.967696910340408</v>
      </c>
      <c r="J81" s="101">
        <v>2053333</v>
      </c>
      <c r="K81" s="101">
        <v>1874009</v>
      </c>
      <c r="L81" s="102">
        <v>0.912666868939427</v>
      </c>
      <c r="M81" s="101">
        <v>2483114</v>
      </c>
      <c r="N81" s="101">
        <v>2422223</v>
      </c>
      <c r="O81" s="102">
        <v>0.975477968389691</v>
      </c>
    </row>
    <row r="82" spans="1:15">
      <c r="A82" s="100" t="s">
        <v>1085</v>
      </c>
      <c r="B82" s="100" t="s">
        <v>1837</v>
      </c>
      <c r="C82" s="101">
        <v>20</v>
      </c>
      <c r="D82" s="101">
        <v>19046</v>
      </c>
      <c r="E82" s="101">
        <v>18175</v>
      </c>
      <c r="F82" s="102">
        <v>0.954268612832091</v>
      </c>
      <c r="G82" s="101">
        <v>1146979</v>
      </c>
      <c r="H82" s="101">
        <v>1111915</v>
      </c>
      <c r="I82" s="102">
        <v>0.969429257205232</v>
      </c>
      <c r="J82" s="101">
        <v>1146979</v>
      </c>
      <c r="K82" s="101">
        <v>1073926</v>
      </c>
      <c r="L82" s="102">
        <v>0.936308336944268</v>
      </c>
      <c r="M82" s="101">
        <v>1970837</v>
      </c>
      <c r="N82" s="101">
        <v>1916435</v>
      </c>
      <c r="O82" s="102">
        <v>0.97239649955831</v>
      </c>
    </row>
    <row r="83" spans="1:15">
      <c r="A83" s="100" t="s">
        <v>1085</v>
      </c>
      <c r="B83" s="100" t="s">
        <v>1838</v>
      </c>
      <c r="C83" s="101">
        <v>11</v>
      </c>
      <c r="D83" s="101">
        <v>13176</v>
      </c>
      <c r="E83" s="101">
        <v>12483</v>
      </c>
      <c r="F83" s="102">
        <v>0.947404371584699</v>
      </c>
      <c r="G83" s="101">
        <v>965727</v>
      </c>
      <c r="H83" s="101">
        <v>932544</v>
      </c>
      <c r="I83" s="102">
        <v>0.965639357706681</v>
      </c>
      <c r="J83" s="101">
        <v>965727</v>
      </c>
      <c r="K83" s="101">
        <v>903636</v>
      </c>
      <c r="L83" s="102">
        <v>0.935705432280551</v>
      </c>
      <c r="M83" s="101">
        <v>1154362</v>
      </c>
      <c r="N83" s="101">
        <v>1122816</v>
      </c>
      <c r="O83" s="102">
        <v>0.972672350614452</v>
      </c>
    </row>
    <row r="84" spans="1:15">
      <c r="A84" s="100" t="s">
        <v>1085</v>
      </c>
      <c r="B84" s="100" t="s">
        <v>1839</v>
      </c>
      <c r="C84" s="101">
        <v>17</v>
      </c>
      <c r="D84" s="101">
        <v>17197</v>
      </c>
      <c r="E84" s="101">
        <v>16522</v>
      </c>
      <c r="F84" s="102">
        <v>0.960748967843228</v>
      </c>
      <c r="G84" s="101">
        <v>993232</v>
      </c>
      <c r="H84" s="101">
        <v>970820</v>
      </c>
      <c r="I84" s="102">
        <v>0.977435281988498</v>
      </c>
      <c r="J84" s="101">
        <v>993232</v>
      </c>
      <c r="K84" s="101">
        <v>939053</v>
      </c>
      <c r="L84" s="102">
        <v>0.945451817903571</v>
      </c>
      <c r="M84" s="101">
        <v>1651752</v>
      </c>
      <c r="N84" s="101">
        <v>1610150</v>
      </c>
      <c r="O84" s="102">
        <v>0.974813410245606</v>
      </c>
    </row>
    <row r="85" spans="1:15">
      <c r="A85" s="100" t="s">
        <v>1085</v>
      </c>
      <c r="B85" s="100" t="s">
        <v>1840</v>
      </c>
      <c r="C85" s="101">
        <v>18</v>
      </c>
      <c r="D85" s="101">
        <v>10276</v>
      </c>
      <c r="E85" s="101">
        <v>9781</v>
      </c>
      <c r="F85" s="102">
        <v>0.95182950564422</v>
      </c>
      <c r="G85" s="101">
        <v>920701</v>
      </c>
      <c r="H85" s="101">
        <v>877989</v>
      </c>
      <c r="I85" s="102">
        <v>0.953609260769783</v>
      </c>
      <c r="J85" s="101">
        <v>920701</v>
      </c>
      <c r="K85" s="101">
        <v>803415</v>
      </c>
      <c r="L85" s="102">
        <v>0.872612281294362</v>
      </c>
      <c r="M85" s="101">
        <v>1158621</v>
      </c>
      <c r="N85" s="101">
        <v>1113484</v>
      </c>
      <c r="O85" s="102">
        <v>0.961042480673145</v>
      </c>
    </row>
    <row r="86" spans="1:15">
      <c r="A86" s="100" t="s">
        <v>1085</v>
      </c>
      <c r="B86" s="100" t="s">
        <v>1841</v>
      </c>
      <c r="C86" s="101">
        <v>17</v>
      </c>
      <c r="D86" s="101">
        <v>10329</v>
      </c>
      <c r="E86" s="101">
        <v>9819</v>
      </c>
      <c r="F86" s="102">
        <v>0.950624455416788</v>
      </c>
      <c r="G86" s="101">
        <v>876688</v>
      </c>
      <c r="H86" s="101">
        <v>835257</v>
      </c>
      <c r="I86" s="102">
        <v>0.952741454200354</v>
      </c>
      <c r="J86" s="101">
        <v>876688</v>
      </c>
      <c r="K86" s="101">
        <v>784946</v>
      </c>
      <c r="L86" s="102">
        <v>0.895353877320096</v>
      </c>
      <c r="M86" s="101">
        <v>1116418</v>
      </c>
      <c r="N86" s="101">
        <v>1072145</v>
      </c>
      <c r="O86" s="102">
        <v>0.960343706389542</v>
      </c>
    </row>
    <row r="87" spans="1:15">
      <c r="A87" s="100" t="s">
        <v>1085</v>
      </c>
      <c r="B87" s="100" t="s">
        <v>1842</v>
      </c>
      <c r="C87" s="101">
        <v>10</v>
      </c>
      <c r="D87" s="101">
        <v>7617</v>
      </c>
      <c r="E87" s="101">
        <v>7191</v>
      </c>
      <c r="F87" s="102">
        <v>0.944072469476172</v>
      </c>
      <c r="G87" s="101">
        <v>699580</v>
      </c>
      <c r="H87" s="101">
        <v>661060</v>
      </c>
      <c r="I87" s="102">
        <v>0.944938391606392</v>
      </c>
      <c r="J87" s="101">
        <v>699580</v>
      </c>
      <c r="K87" s="101">
        <v>599881</v>
      </c>
      <c r="L87" s="102">
        <v>0.857487349552589</v>
      </c>
      <c r="M87" s="101">
        <v>885485</v>
      </c>
      <c r="N87" s="101">
        <v>836003</v>
      </c>
      <c r="O87" s="102">
        <v>0.944118759775716</v>
      </c>
    </row>
    <row r="88" spans="1:15">
      <c r="A88" s="100" t="s">
        <v>1085</v>
      </c>
      <c r="B88" s="100" t="s">
        <v>1843</v>
      </c>
      <c r="C88" s="101">
        <v>24</v>
      </c>
      <c r="D88" s="101">
        <v>20869</v>
      </c>
      <c r="E88" s="101">
        <v>19641</v>
      </c>
      <c r="F88" s="102">
        <v>0.941156739661699</v>
      </c>
      <c r="G88" s="101">
        <v>1259936</v>
      </c>
      <c r="H88" s="101">
        <v>1236158</v>
      </c>
      <c r="I88" s="102">
        <v>0.981127612831128</v>
      </c>
      <c r="J88" s="101">
        <v>1259936</v>
      </c>
      <c r="K88" s="101">
        <v>1190658</v>
      </c>
      <c r="L88" s="102">
        <v>0.945014667411678</v>
      </c>
      <c r="M88" s="101">
        <v>1843855</v>
      </c>
      <c r="N88" s="101">
        <v>1797079</v>
      </c>
      <c r="O88" s="102">
        <v>0.97463141082135</v>
      </c>
    </row>
    <row r="89" spans="1:15">
      <c r="A89" s="100" t="s">
        <v>1085</v>
      </c>
      <c r="B89" s="100" t="s">
        <v>1844</v>
      </c>
      <c r="C89" s="101">
        <v>32</v>
      </c>
      <c r="D89" s="101">
        <v>25832</v>
      </c>
      <c r="E89" s="101">
        <v>24577</v>
      </c>
      <c r="F89" s="102">
        <v>0.951416847321152</v>
      </c>
      <c r="G89" s="101">
        <v>1726488</v>
      </c>
      <c r="H89" s="101">
        <v>1685558</v>
      </c>
      <c r="I89" s="102">
        <v>0.976292913706901</v>
      </c>
      <c r="J89" s="101">
        <v>1726488</v>
      </c>
      <c r="K89" s="101">
        <v>1574139</v>
      </c>
      <c r="L89" s="102">
        <v>0.911757857569818</v>
      </c>
      <c r="M89" s="101">
        <v>2225731</v>
      </c>
      <c r="N89" s="101">
        <v>2161910</v>
      </c>
      <c r="O89" s="102">
        <v>0.971325825088477</v>
      </c>
    </row>
    <row r="90" spans="1:15">
      <c r="A90" s="100" t="s">
        <v>1085</v>
      </c>
      <c r="B90" s="100" t="s">
        <v>1845</v>
      </c>
      <c r="C90" s="101">
        <v>27</v>
      </c>
      <c r="D90" s="101">
        <v>24388</v>
      </c>
      <c r="E90" s="101">
        <v>22804</v>
      </c>
      <c r="F90" s="102">
        <v>0.935050024602263</v>
      </c>
      <c r="G90" s="101">
        <v>1528255</v>
      </c>
      <c r="H90" s="101">
        <v>1468677</v>
      </c>
      <c r="I90" s="102">
        <v>0.961015668196734</v>
      </c>
      <c r="J90" s="101">
        <v>1528255</v>
      </c>
      <c r="K90" s="101">
        <v>1426713</v>
      </c>
      <c r="L90" s="102">
        <v>0.933556899862916</v>
      </c>
      <c r="M90" s="101">
        <v>1907281</v>
      </c>
      <c r="N90" s="101">
        <v>1856732</v>
      </c>
      <c r="O90" s="102">
        <v>0.973496826110049</v>
      </c>
    </row>
    <row r="91" spans="1:15">
      <c r="A91" s="100" t="s">
        <v>1085</v>
      </c>
      <c r="B91" s="100" t="s">
        <v>1846</v>
      </c>
      <c r="C91" s="101">
        <v>22</v>
      </c>
      <c r="D91" s="101">
        <v>10974</v>
      </c>
      <c r="E91" s="101">
        <v>10302</v>
      </c>
      <c r="F91" s="102">
        <v>0.938764352104975</v>
      </c>
      <c r="G91" s="101">
        <v>807598</v>
      </c>
      <c r="H91" s="101">
        <v>775063</v>
      </c>
      <c r="I91" s="102">
        <v>0.95971386754301</v>
      </c>
      <c r="J91" s="101">
        <v>807598</v>
      </c>
      <c r="K91" s="101">
        <v>755492</v>
      </c>
      <c r="L91" s="102">
        <v>0.93548027607795</v>
      </c>
      <c r="M91" s="101">
        <v>1325627</v>
      </c>
      <c r="N91" s="101">
        <v>1288258</v>
      </c>
      <c r="O91" s="102">
        <v>0.971810320701072</v>
      </c>
    </row>
    <row r="92" spans="1:15">
      <c r="A92" s="100" t="s">
        <v>1085</v>
      </c>
      <c r="B92" s="100" t="s">
        <v>1847</v>
      </c>
      <c r="C92" s="101">
        <v>24</v>
      </c>
      <c r="D92" s="101">
        <v>22444</v>
      </c>
      <c r="E92" s="101">
        <v>21541</v>
      </c>
      <c r="F92" s="102">
        <v>0.959766530030298</v>
      </c>
      <c r="G92" s="101">
        <v>1493383</v>
      </c>
      <c r="H92" s="101">
        <v>1434510</v>
      </c>
      <c r="I92" s="102">
        <v>0.960577427223961</v>
      </c>
      <c r="J92" s="101">
        <v>1493383</v>
      </c>
      <c r="K92" s="101">
        <v>1357006</v>
      </c>
      <c r="L92" s="102">
        <v>0.908679153304946</v>
      </c>
      <c r="M92" s="101">
        <v>2149602</v>
      </c>
      <c r="N92" s="101">
        <v>2080562</v>
      </c>
      <c r="O92" s="102">
        <v>0.967882426607344</v>
      </c>
    </row>
    <row r="93" spans="1:15">
      <c r="A93" s="100" t="s">
        <v>1085</v>
      </c>
      <c r="B93" s="100" t="s">
        <v>1848</v>
      </c>
      <c r="C93" s="101">
        <v>17</v>
      </c>
      <c r="D93" s="101">
        <v>15266</v>
      </c>
      <c r="E93" s="101">
        <v>14207</v>
      </c>
      <c r="F93" s="102">
        <v>0.930630158522206</v>
      </c>
      <c r="G93" s="101">
        <v>852325</v>
      </c>
      <c r="H93" s="101">
        <v>834302</v>
      </c>
      <c r="I93" s="102">
        <v>0.97885431026897</v>
      </c>
      <c r="J93" s="101">
        <v>852325</v>
      </c>
      <c r="K93" s="101">
        <v>791417</v>
      </c>
      <c r="L93" s="102">
        <v>0.928538996274895</v>
      </c>
      <c r="M93" s="101">
        <v>1460799</v>
      </c>
      <c r="N93" s="101">
        <v>1420688</v>
      </c>
      <c r="O93" s="102">
        <v>0.972541739144126</v>
      </c>
    </row>
    <row r="94" spans="1:15">
      <c r="A94" s="100" t="s">
        <v>1085</v>
      </c>
      <c r="B94" s="100" t="s">
        <v>1849</v>
      </c>
      <c r="C94" s="101">
        <v>8</v>
      </c>
      <c r="D94" s="101">
        <v>9106</v>
      </c>
      <c r="E94" s="101">
        <v>8745</v>
      </c>
      <c r="F94" s="102">
        <v>0.960355809356468</v>
      </c>
      <c r="G94" s="101">
        <v>648199</v>
      </c>
      <c r="H94" s="101">
        <v>621538</v>
      </c>
      <c r="I94" s="102">
        <v>0.958869112726184</v>
      </c>
      <c r="J94" s="101">
        <v>648199</v>
      </c>
      <c r="K94" s="101">
        <v>605081</v>
      </c>
      <c r="L94" s="102">
        <v>0.933480304659526</v>
      </c>
      <c r="M94" s="101">
        <v>827542</v>
      </c>
      <c r="N94" s="101">
        <v>802412</v>
      </c>
      <c r="O94" s="102">
        <v>0.969632961227346</v>
      </c>
    </row>
    <row r="95" spans="1:15">
      <c r="A95" s="100" t="s">
        <v>1085</v>
      </c>
      <c r="B95" s="100" t="s">
        <v>1850</v>
      </c>
      <c r="C95" s="101">
        <v>11</v>
      </c>
      <c r="D95" s="101">
        <v>12021</v>
      </c>
      <c r="E95" s="101">
        <v>11283</v>
      </c>
      <c r="F95" s="102">
        <v>0.938607436985276</v>
      </c>
      <c r="G95" s="101">
        <v>892676</v>
      </c>
      <c r="H95" s="101">
        <v>861782</v>
      </c>
      <c r="I95" s="102">
        <v>0.965391698667826</v>
      </c>
      <c r="J95" s="101">
        <v>892676</v>
      </c>
      <c r="K95" s="101">
        <v>834145</v>
      </c>
      <c r="L95" s="102">
        <v>0.934431977559607</v>
      </c>
      <c r="M95" s="101">
        <v>1137003</v>
      </c>
      <c r="N95" s="101">
        <v>1098629</v>
      </c>
      <c r="O95" s="102">
        <v>0.966249869173608</v>
      </c>
    </row>
    <row r="96" spans="1:15">
      <c r="A96" s="100" t="s">
        <v>1085</v>
      </c>
      <c r="B96" s="100" t="s">
        <v>33</v>
      </c>
      <c r="C96" s="101">
        <v>2</v>
      </c>
      <c r="D96" s="101">
        <v>0</v>
      </c>
      <c r="E96" s="101">
        <v>0</v>
      </c>
      <c r="F96" s="102" t="s">
        <v>33</v>
      </c>
      <c r="G96" s="101">
        <v>0</v>
      </c>
      <c r="H96" s="101">
        <v>0</v>
      </c>
      <c r="I96" s="102" t="s">
        <v>33</v>
      </c>
      <c r="J96" s="101">
        <v>0</v>
      </c>
      <c r="K96" s="101">
        <v>0</v>
      </c>
      <c r="L96" s="102" t="s">
        <v>33</v>
      </c>
      <c r="M96" s="101">
        <v>0</v>
      </c>
      <c r="N96" s="101">
        <v>0</v>
      </c>
      <c r="O96" s="102" t="s">
        <v>33</v>
      </c>
    </row>
    <row r="97" spans="1:15">
      <c r="A97" s="97" t="s">
        <v>1455</v>
      </c>
      <c r="B97" s="97" t="s">
        <v>1897</v>
      </c>
      <c r="C97" s="98">
        <v>259</v>
      </c>
      <c r="D97" s="98">
        <v>97588</v>
      </c>
      <c r="E97" s="98">
        <v>90623</v>
      </c>
      <c r="F97" s="99">
        <v>0.928628519899988</v>
      </c>
      <c r="G97" s="98">
        <v>6831092</v>
      </c>
      <c r="H97" s="98">
        <v>6418830</v>
      </c>
      <c r="I97" s="99">
        <v>0.939649180540974</v>
      </c>
      <c r="J97" s="98">
        <v>6831092</v>
      </c>
      <c r="K97" s="98">
        <v>5745327</v>
      </c>
      <c r="L97" s="99">
        <v>0.841055427155717</v>
      </c>
      <c r="M97" s="98">
        <v>8542061</v>
      </c>
      <c r="N97" s="98">
        <v>7928514</v>
      </c>
      <c r="O97" s="99">
        <v>0.928173423252304</v>
      </c>
    </row>
    <row r="98" spans="1:15">
      <c r="A98" s="100" t="s">
        <v>1455</v>
      </c>
      <c r="B98" s="100" t="s">
        <v>1851</v>
      </c>
      <c r="C98" s="101">
        <v>66</v>
      </c>
      <c r="D98" s="101">
        <v>14772</v>
      </c>
      <c r="E98" s="101">
        <v>14249</v>
      </c>
      <c r="F98" s="102">
        <v>0.964595180070403</v>
      </c>
      <c r="G98" s="101">
        <v>903476</v>
      </c>
      <c r="H98" s="101">
        <v>828187</v>
      </c>
      <c r="I98" s="102">
        <v>0.916667404557509</v>
      </c>
      <c r="J98" s="101">
        <v>903476</v>
      </c>
      <c r="K98" s="101">
        <v>727070</v>
      </c>
      <c r="L98" s="102">
        <v>0.804747442101395</v>
      </c>
      <c r="M98" s="101">
        <v>1434309</v>
      </c>
      <c r="N98" s="101">
        <v>1314430</v>
      </c>
      <c r="O98" s="102">
        <v>0.916420380824495</v>
      </c>
    </row>
    <row r="99" spans="1:15">
      <c r="A99" s="100" t="s">
        <v>1455</v>
      </c>
      <c r="B99" s="100" t="s">
        <v>1852</v>
      </c>
      <c r="C99" s="101">
        <v>36</v>
      </c>
      <c r="D99" s="101">
        <v>17684</v>
      </c>
      <c r="E99" s="101">
        <v>17259</v>
      </c>
      <c r="F99" s="102">
        <v>0.975966975797331</v>
      </c>
      <c r="G99" s="101">
        <v>1512897</v>
      </c>
      <c r="H99" s="101">
        <v>1460205</v>
      </c>
      <c r="I99" s="102">
        <v>0.965171455822835</v>
      </c>
      <c r="J99" s="101">
        <v>1512897</v>
      </c>
      <c r="K99" s="101">
        <v>1299510</v>
      </c>
      <c r="L99" s="102">
        <v>0.858954707425555</v>
      </c>
      <c r="M99" s="101">
        <v>1597267</v>
      </c>
      <c r="N99" s="101">
        <v>1519285</v>
      </c>
      <c r="O99" s="102">
        <v>0.951177855674724</v>
      </c>
    </row>
    <row r="100" spans="1:15">
      <c r="A100" s="100" t="s">
        <v>1455</v>
      </c>
      <c r="B100" s="100" t="s">
        <v>1853</v>
      </c>
      <c r="C100" s="101">
        <v>30</v>
      </c>
      <c r="D100" s="101">
        <v>12235</v>
      </c>
      <c r="E100" s="101">
        <v>11809</v>
      </c>
      <c r="F100" s="102">
        <v>0.965181855333061</v>
      </c>
      <c r="G100" s="101">
        <v>1170593</v>
      </c>
      <c r="H100" s="101">
        <v>1081210</v>
      </c>
      <c r="I100" s="102">
        <v>0.923642974116538</v>
      </c>
      <c r="J100" s="101">
        <v>1170593</v>
      </c>
      <c r="K100" s="101">
        <v>1026246</v>
      </c>
      <c r="L100" s="102">
        <v>0.87668899438148</v>
      </c>
      <c r="M100" s="101">
        <v>1202864</v>
      </c>
      <c r="N100" s="101">
        <v>1142950</v>
      </c>
      <c r="O100" s="102">
        <v>0.950190545232046</v>
      </c>
    </row>
    <row r="101" spans="1:15">
      <c r="A101" s="100" t="s">
        <v>1455</v>
      </c>
      <c r="B101" s="100" t="s">
        <v>1854</v>
      </c>
      <c r="C101" s="101">
        <v>25</v>
      </c>
      <c r="D101" s="101">
        <v>12546</v>
      </c>
      <c r="E101" s="101">
        <v>11406</v>
      </c>
      <c r="F101" s="102">
        <v>0.909134385461502</v>
      </c>
      <c r="G101" s="101">
        <v>1220556</v>
      </c>
      <c r="H101" s="101">
        <v>1130321</v>
      </c>
      <c r="I101" s="102">
        <v>0.92607057767116</v>
      </c>
      <c r="J101" s="101">
        <v>1220556</v>
      </c>
      <c r="K101" s="101">
        <v>1047558</v>
      </c>
      <c r="L101" s="102">
        <v>0.858262955571068</v>
      </c>
      <c r="M101" s="101">
        <v>1290960</v>
      </c>
      <c r="N101" s="101">
        <v>1221007</v>
      </c>
      <c r="O101" s="102">
        <v>0.945813193282518</v>
      </c>
    </row>
    <row r="102" spans="1:15">
      <c r="A102" s="100" t="s">
        <v>1455</v>
      </c>
      <c r="B102" s="100" t="s">
        <v>1855</v>
      </c>
      <c r="C102" s="101">
        <v>38</v>
      </c>
      <c r="D102" s="101">
        <v>21495</v>
      </c>
      <c r="E102" s="101">
        <v>20501</v>
      </c>
      <c r="F102" s="102">
        <v>0.953756687601768</v>
      </c>
      <c r="G102" s="101">
        <v>1620549</v>
      </c>
      <c r="H102" s="101">
        <v>1546357</v>
      </c>
      <c r="I102" s="102">
        <v>0.954217984152284</v>
      </c>
      <c r="J102" s="101">
        <v>1620549</v>
      </c>
      <c r="K102" s="101">
        <v>1309005</v>
      </c>
      <c r="L102" s="102">
        <v>0.807754038909036</v>
      </c>
      <c r="M102" s="101">
        <v>1846395</v>
      </c>
      <c r="N102" s="101">
        <v>1733475</v>
      </c>
      <c r="O102" s="102">
        <v>0.93884298863461</v>
      </c>
    </row>
    <row r="103" spans="1:15">
      <c r="A103" s="100" t="s">
        <v>1455</v>
      </c>
      <c r="B103" s="100" t="s">
        <v>1856</v>
      </c>
      <c r="C103" s="101">
        <v>30</v>
      </c>
      <c r="D103" s="101">
        <v>8766</v>
      </c>
      <c r="E103" s="101">
        <v>6975</v>
      </c>
      <c r="F103" s="102">
        <v>0.795687885010267</v>
      </c>
      <c r="G103" s="101">
        <v>261165</v>
      </c>
      <c r="H103" s="101">
        <v>236396</v>
      </c>
      <c r="I103" s="102">
        <v>0.905159573449735</v>
      </c>
      <c r="J103" s="101">
        <v>261165</v>
      </c>
      <c r="K103" s="101">
        <v>206007</v>
      </c>
      <c r="L103" s="102">
        <v>0.788800183791856</v>
      </c>
      <c r="M103" s="101">
        <v>414435</v>
      </c>
      <c r="N103" s="101">
        <v>339743</v>
      </c>
      <c r="O103" s="102">
        <v>0.819773909056909</v>
      </c>
    </row>
    <row r="104" spans="1:15">
      <c r="A104" s="100" t="s">
        <v>1455</v>
      </c>
      <c r="B104" s="100" t="s">
        <v>1857</v>
      </c>
      <c r="C104" s="101">
        <v>31</v>
      </c>
      <c r="D104" s="101">
        <v>10090</v>
      </c>
      <c r="E104" s="101">
        <v>8424</v>
      </c>
      <c r="F104" s="102">
        <v>0.834886025768087</v>
      </c>
      <c r="G104" s="101">
        <v>141713</v>
      </c>
      <c r="H104" s="101">
        <v>136154</v>
      </c>
      <c r="I104" s="102">
        <v>0.960772829592204</v>
      </c>
      <c r="J104" s="101">
        <v>141713</v>
      </c>
      <c r="K104" s="101">
        <v>129818</v>
      </c>
      <c r="L104" s="102">
        <v>0.916062746537015</v>
      </c>
      <c r="M104" s="101">
        <v>755625</v>
      </c>
      <c r="N104" s="101">
        <v>657448</v>
      </c>
      <c r="O104" s="102">
        <v>0.870071794871795</v>
      </c>
    </row>
    <row r="105" spans="1:15">
      <c r="A105" s="100" t="s">
        <v>1455</v>
      </c>
      <c r="B105" s="100" t="s">
        <v>33</v>
      </c>
      <c r="C105" s="101">
        <v>3</v>
      </c>
      <c r="D105" s="101">
        <v>0</v>
      </c>
      <c r="E105" s="101">
        <v>0</v>
      </c>
      <c r="F105" s="102" t="s">
        <v>33</v>
      </c>
      <c r="G105" s="101">
        <v>143</v>
      </c>
      <c r="H105" s="101">
        <v>0</v>
      </c>
      <c r="I105" s="102">
        <v>0</v>
      </c>
      <c r="J105" s="101">
        <v>143</v>
      </c>
      <c r="K105" s="101">
        <v>113</v>
      </c>
      <c r="L105" s="102">
        <v>0.79020979020979</v>
      </c>
      <c r="M105" s="101">
        <v>206</v>
      </c>
      <c r="N105" s="101">
        <v>176</v>
      </c>
      <c r="O105" s="102">
        <v>0.854368932038835</v>
      </c>
    </row>
    <row r="107" spans="1:15">
      <c r="A107" s="103" t="s">
        <v>1898</v>
      </c>
    </row>
  </sheetData>
  <autoFilter xmlns:etc="http://www.wps.cn/officeDocument/2017/etCustomData" ref="A4:O105" etc:filterBottomFollowUsedRange="0">
    <extLst/>
  </autoFilter>
  <mergeCells count="9">
    <mergeCell ref="A1:O1"/>
    <mergeCell ref="D2:F2"/>
    <mergeCell ref="G2:I2"/>
    <mergeCell ref="J2:L2"/>
    <mergeCell ref="M2:O2"/>
    <mergeCell ref="A4:C4"/>
    <mergeCell ref="A2:A3"/>
    <mergeCell ref="B2:B3"/>
    <mergeCell ref="C2:C3"/>
  </mergeCells>
  <conditionalFormatting sqref="F6:F105">
    <cfRule type="expression" dxfId="6" priority="2">
      <formula>AND(ISNUMBER(F6),F6&lt;F$4)</formula>
    </cfRule>
    <cfRule type="expression" dxfId="7" priority="1">
      <formula>AND(ISNUMBER(F6),F6&gt;=F$4)</formula>
    </cfRule>
  </conditionalFormatting>
  <conditionalFormatting sqref="I6:I105">
    <cfRule type="expression" dxfId="6" priority="4">
      <formula>AND(ISNUMBER(I6),I6&lt;I$4)</formula>
    </cfRule>
    <cfRule type="expression" dxfId="7" priority="3">
      <formula>AND(ISNUMBER(I6),I6&gt;=I$4)</formula>
    </cfRule>
  </conditionalFormatting>
  <conditionalFormatting sqref="L6:L105">
    <cfRule type="expression" dxfId="6" priority="6">
      <formula>AND(ISNUMBER(L6),L6&lt;L$4)</formula>
    </cfRule>
    <cfRule type="expression" dxfId="7" priority="5">
      <formula>AND(ISNUMBER(L6),L6&gt;=L$4)</formula>
    </cfRule>
  </conditionalFormatting>
  <conditionalFormatting sqref="O6:O105">
    <cfRule type="expression" dxfId="6" priority="8">
      <formula>AND(ISNUMBER(O6),O6&lt;O$4)</formula>
    </cfRule>
    <cfRule type="expression" dxfId="7" priority="7">
      <formula>AND(ISNUMBER(O6),O6&gt;=O$4)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topLeftCell="E1" workbookViewId="0">
      <selection activeCell="F5" sqref="F5"/>
    </sheetView>
  </sheetViews>
  <sheetFormatPr defaultColWidth="8.78095238095238" defaultRowHeight="15"/>
  <cols>
    <col min="2" max="2" width="12.2190476190476" customWidth="1"/>
    <col min="3" max="3" width="21" customWidth="1"/>
    <col min="4" max="4" width="14.6666666666667" customWidth="1"/>
    <col min="5" max="5" width="10.8952380952381" customWidth="1"/>
    <col min="6" max="8" width="11.3333333333333" customWidth="1"/>
    <col min="9" max="9" width="12.6666666666667" customWidth="1"/>
    <col min="10" max="10" width="8.78095238095238" customWidth="1"/>
    <col min="11" max="13" width="11.3333333333333" customWidth="1"/>
    <col min="14" max="14" width="12.552380952381" customWidth="1"/>
    <col min="15" max="15" width="8.78095238095238" customWidth="1"/>
    <col min="16" max="17" width="11.3333333333333"/>
    <col min="18" max="18" width="11.447619047619" customWidth="1"/>
    <col min="19" max="19" width="12.552380952381" customWidth="1"/>
  </cols>
  <sheetData>
    <row r="1" ht="15.75"/>
    <row r="2" ht="40.95" customHeight="1" spans="2:19">
      <c r="B2" s="32" t="s">
        <v>1915</v>
      </c>
      <c r="C2" s="33" t="s">
        <v>1916</v>
      </c>
      <c r="D2" s="33" t="s">
        <v>1917</v>
      </c>
      <c r="E2" s="33" t="s">
        <v>1918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75"/>
      <c r="S2" s="76"/>
    </row>
    <row r="3" ht="36" customHeight="1" spans="2:19">
      <c r="B3" s="34"/>
      <c r="C3" s="8"/>
      <c r="D3" s="8"/>
      <c r="E3" s="8" t="s">
        <v>1919</v>
      </c>
      <c r="F3" s="8"/>
      <c r="G3" s="8"/>
      <c r="H3" s="8"/>
      <c r="I3" s="8"/>
      <c r="J3" s="8" t="s">
        <v>1920</v>
      </c>
      <c r="K3" s="8"/>
      <c r="L3" s="8"/>
      <c r="M3" s="8"/>
      <c r="N3" s="8"/>
      <c r="O3" s="8" t="s">
        <v>1921</v>
      </c>
      <c r="P3" s="8"/>
      <c r="Q3" s="8"/>
      <c r="R3" s="35"/>
      <c r="S3" s="77"/>
    </row>
    <row r="4" ht="30.75" spans="2:19">
      <c r="B4" s="78"/>
      <c r="C4" s="79"/>
      <c r="D4" s="79"/>
      <c r="E4" s="79" t="s">
        <v>21</v>
      </c>
      <c r="F4" s="80">
        <f>'ALL DP DATA'!K8</f>
        <v>46288</v>
      </c>
      <c r="G4" s="80">
        <f>F4-1</f>
        <v>46287</v>
      </c>
      <c r="H4" s="80">
        <f>G4-1</f>
        <v>46286</v>
      </c>
      <c r="I4" s="79" t="s">
        <v>1922</v>
      </c>
      <c r="J4" s="79" t="s">
        <v>21</v>
      </c>
      <c r="K4" s="81">
        <f>F4</f>
        <v>46288</v>
      </c>
      <c r="L4" s="80">
        <f>F4-1</f>
        <v>46287</v>
      </c>
      <c r="M4" s="80">
        <f>G4-1</f>
        <v>46286</v>
      </c>
      <c r="N4" s="79" t="s">
        <v>1922</v>
      </c>
      <c r="O4" s="79" t="s">
        <v>21</v>
      </c>
      <c r="P4" s="81">
        <f>F4</f>
        <v>46288</v>
      </c>
      <c r="Q4" s="80">
        <f>F4-1</f>
        <v>46287</v>
      </c>
      <c r="R4" s="80">
        <f>G4-1</f>
        <v>46286</v>
      </c>
      <c r="S4" s="82" t="s">
        <v>1922</v>
      </c>
    </row>
    <row r="5" ht="15.75" spans="2:19">
      <c r="B5" s="41" t="s">
        <v>1923</v>
      </c>
      <c r="C5" s="42" t="s">
        <v>1924</v>
      </c>
      <c r="D5" s="42" t="s">
        <v>100</v>
      </c>
      <c r="E5" s="83">
        <v>0.9</v>
      </c>
      <c r="F5" s="68">
        <v>0.962030323005933</v>
      </c>
      <c r="G5" s="68">
        <v>0.962139681629141</v>
      </c>
      <c r="H5" s="68">
        <v>0.960353766392193</v>
      </c>
      <c r="I5" s="68">
        <v>0.95660860718532</v>
      </c>
      <c r="J5" s="83">
        <v>0.9</v>
      </c>
      <c r="K5" s="68">
        <v>0.940475659364949</v>
      </c>
      <c r="L5" s="68">
        <v>0.955520321182323</v>
      </c>
      <c r="M5" s="68">
        <v>0.946605347533554</v>
      </c>
      <c r="N5" s="84">
        <v>0.935658082325696</v>
      </c>
      <c r="O5" s="83">
        <v>0.9</v>
      </c>
      <c r="P5" s="68">
        <v>0.903610841853806</v>
      </c>
      <c r="Q5" s="68">
        <v>0.933037558548861</v>
      </c>
      <c r="R5" s="68">
        <v>0.91917310377246</v>
      </c>
      <c r="S5" s="68">
        <v>0.908043442122233</v>
      </c>
    </row>
    <row r="6" ht="15.75" spans="2:19">
      <c r="B6" s="47"/>
      <c r="C6" s="42" t="s">
        <v>212</v>
      </c>
      <c r="D6" s="42" t="s">
        <v>211</v>
      </c>
      <c r="E6" s="83">
        <v>0.9</v>
      </c>
      <c r="F6" s="68">
        <v>0.945052083333333</v>
      </c>
      <c r="G6" s="68">
        <v>0.945930880713489</v>
      </c>
      <c r="H6" s="68">
        <v>0.941388343156516</v>
      </c>
      <c r="I6" s="68">
        <v>0.946289632367244</v>
      </c>
      <c r="J6" s="83">
        <v>0.9</v>
      </c>
      <c r="K6" s="68">
        <v>0.945125679777984</v>
      </c>
      <c r="L6" s="68">
        <v>0.952772844517739</v>
      </c>
      <c r="M6" s="68">
        <v>0.953168114624481</v>
      </c>
      <c r="N6" s="84">
        <v>0.95084321483663</v>
      </c>
      <c r="O6" s="83">
        <v>0.9</v>
      </c>
      <c r="P6" s="68">
        <v>0.902593196973699</v>
      </c>
      <c r="Q6" s="68">
        <v>0.915435113535456</v>
      </c>
      <c r="R6" s="68">
        <v>0.898154253922931</v>
      </c>
      <c r="S6" s="68">
        <v>0.908027095118443</v>
      </c>
    </row>
    <row r="7" ht="15.75" spans="2:19">
      <c r="B7" s="47"/>
      <c r="C7" s="42" t="s">
        <v>279</v>
      </c>
      <c r="D7" s="42" t="s">
        <v>261</v>
      </c>
      <c r="E7" s="83">
        <v>0.9</v>
      </c>
      <c r="F7" s="68">
        <v>0.951388888888889</v>
      </c>
      <c r="G7" s="68">
        <v>0.946892904363156</v>
      </c>
      <c r="H7" s="68">
        <v>0.93576017130621</v>
      </c>
      <c r="I7" s="68">
        <v>0.946906454705224</v>
      </c>
      <c r="J7" s="83">
        <v>0.9</v>
      </c>
      <c r="K7" s="68">
        <v>0.958996992141697</v>
      </c>
      <c r="L7" s="68">
        <v>0.969648138704742</v>
      </c>
      <c r="M7" s="68">
        <v>0.970464453435655</v>
      </c>
      <c r="N7" s="84">
        <v>0.962036533793945</v>
      </c>
      <c r="O7" s="83">
        <v>0.9</v>
      </c>
      <c r="P7" s="68">
        <v>0.935840852979091</v>
      </c>
      <c r="Q7" s="68">
        <v>0.941489036206017</v>
      </c>
      <c r="R7" s="68">
        <v>0.938868152344907</v>
      </c>
      <c r="S7" s="68">
        <v>0.940833606325476</v>
      </c>
    </row>
    <row r="8" ht="15.75" spans="2:19">
      <c r="B8" s="48"/>
      <c r="C8" s="42" t="s">
        <v>1925</v>
      </c>
      <c r="D8" s="42" t="s">
        <v>351</v>
      </c>
      <c r="E8" s="83">
        <v>0.9</v>
      </c>
      <c r="F8" s="68">
        <v>0.957575757575758</v>
      </c>
      <c r="G8" s="68">
        <v>0.95119305856833</v>
      </c>
      <c r="H8" s="68">
        <v>0.946517412935323</v>
      </c>
      <c r="I8" s="68">
        <v>0.943499567598732</v>
      </c>
      <c r="J8" s="83">
        <v>0.9</v>
      </c>
      <c r="K8" s="68">
        <v>0.949216159179982</v>
      </c>
      <c r="L8" s="68">
        <v>0.96044491909646</v>
      </c>
      <c r="M8" s="68">
        <v>0.949809622706819</v>
      </c>
      <c r="N8" s="84">
        <v>0.949847108578251</v>
      </c>
      <c r="O8" s="83">
        <v>0.9</v>
      </c>
      <c r="P8" s="68">
        <v>0.9110039192041</v>
      </c>
      <c r="Q8" s="68">
        <v>0.917887440304673</v>
      </c>
      <c r="R8" s="68">
        <v>0.905627256094546</v>
      </c>
      <c r="S8" s="68">
        <v>0.912736446724519</v>
      </c>
    </row>
    <row r="9" ht="15.75" spans="2:19">
      <c r="B9" s="47"/>
      <c r="C9" s="42" t="s">
        <v>1926</v>
      </c>
      <c r="D9" s="42" t="s">
        <v>376</v>
      </c>
      <c r="E9" s="83">
        <v>0.9</v>
      </c>
      <c r="F9" s="68">
        <v>0.947523007636577</v>
      </c>
      <c r="G9" s="68">
        <v>0.924988600091199</v>
      </c>
      <c r="H9" s="68">
        <v>0.933060109289617</v>
      </c>
      <c r="I9" s="68">
        <v>0.936313119410575</v>
      </c>
      <c r="J9" s="83">
        <v>0.9</v>
      </c>
      <c r="K9" s="68">
        <v>0.968596015118702</v>
      </c>
      <c r="L9" s="68">
        <v>0.964609186322725</v>
      </c>
      <c r="M9" s="68">
        <v>0.96097892085019</v>
      </c>
      <c r="N9" s="84">
        <v>0.964002370525262</v>
      </c>
      <c r="O9" s="83">
        <v>0.9</v>
      </c>
      <c r="P9" s="68">
        <v>0.871165421415662</v>
      </c>
      <c r="Q9" s="68">
        <v>0.892120306116382</v>
      </c>
      <c r="R9" s="68">
        <v>0.875628963737919</v>
      </c>
      <c r="S9" s="68">
        <v>0.881503950767606</v>
      </c>
    </row>
    <row r="10" ht="15.75" spans="2:19">
      <c r="B10" s="47"/>
      <c r="C10" s="42" t="s">
        <v>836</v>
      </c>
      <c r="D10" s="42" t="s">
        <v>669</v>
      </c>
      <c r="E10" s="83">
        <v>0.9</v>
      </c>
      <c r="F10" s="68">
        <v>0.92670647465168</v>
      </c>
      <c r="G10" s="68">
        <v>0.91393012445644</v>
      </c>
      <c r="H10" s="68">
        <v>0.92193214781183</v>
      </c>
      <c r="I10" s="68">
        <v>0.918201944258738</v>
      </c>
      <c r="J10" s="83">
        <v>0.9</v>
      </c>
      <c r="K10" s="68">
        <v>0.947536249685401</v>
      </c>
      <c r="L10" s="68">
        <v>0.956073950345456</v>
      </c>
      <c r="M10" s="68">
        <v>0.957527222975698</v>
      </c>
      <c r="N10" s="84">
        <v>0.95181691488602</v>
      </c>
      <c r="O10" s="83">
        <v>0.9</v>
      </c>
      <c r="P10" s="68">
        <v>0.913582387728634</v>
      </c>
      <c r="Q10" s="68">
        <v>0.921763723331562</v>
      </c>
      <c r="R10" s="68">
        <v>0.926396288928557</v>
      </c>
      <c r="S10" s="68">
        <v>0.923242382097314</v>
      </c>
    </row>
    <row r="11" ht="15.75" spans="2:19">
      <c r="B11" s="47"/>
      <c r="C11" s="42" t="s">
        <v>963</v>
      </c>
      <c r="D11" s="42" t="s">
        <v>928</v>
      </c>
      <c r="E11" s="83">
        <v>0.9</v>
      </c>
      <c r="F11" s="68">
        <v>0.94287109375</v>
      </c>
      <c r="G11" s="68">
        <v>0.918282548476454</v>
      </c>
      <c r="H11" s="68">
        <v>0.93385707045109</v>
      </c>
      <c r="I11" s="68">
        <v>0.929046170859829</v>
      </c>
      <c r="J11" s="83">
        <v>0.9</v>
      </c>
      <c r="K11" s="68">
        <v>0.942227301943235</v>
      </c>
      <c r="L11" s="68">
        <v>0.946751359615284</v>
      </c>
      <c r="M11" s="68">
        <v>0.944495809861963</v>
      </c>
      <c r="N11" s="84">
        <v>0.940561955386976</v>
      </c>
      <c r="O11" s="83">
        <v>0.9</v>
      </c>
      <c r="P11" s="68">
        <v>0.906112418629152</v>
      </c>
      <c r="Q11" s="68">
        <v>0.917779366033521</v>
      </c>
      <c r="R11" s="68">
        <v>0.913039496888043</v>
      </c>
      <c r="S11" s="68">
        <v>0.905497686189227</v>
      </c>
    </row>
    <row r="12" ht="15.75" spans="2:19">
      <c r="B12" s="47"/>
      <c r="C12" s="42" t="s">
        <v>1927</v>
      </c>
      <c r="D12" s="42" t="s">
        <v>1086</v>
      </c>
      <c r="E12" s="83">
        <v>0.9</v>
      </c>
      <c r="F12" s="68">
        <v>0.949269999327188</v>
      </c>
      <c r="G12" s="68">
        <v>0.934517203107658</v>
      </c>
      <c r="H12" s="68">
        <v>0.939375972726599</v>
      </c>
      <c r="I12" s="68">
        <v>0.943904223685644</v>
      </c>
      <c r="J12" s="83">
        <v>0.9</v>
      </c>
      <c r="K12" s="68">
        <v>0.962426262475145</v>
      </c>
      <c r="L12" s="68">
        <v>0.970239728667232</v>
      </c>
      <c r="M12" s="68">
        <v>0.967222556144473</v>
      </c>
      <c r="N12" s="84">
        <v>0.95958236462061</v>
      </c>
      <c r="O12" s="83">
        <v>0.9</v>
      </c>
      <c r="P12" s="68">
        <v>0.893317827650332</v>
      </c>
      <c r="Q12" s="68">
        <v>0.907333693054806</v>
      </c>
      <c r="R12" s="68">
        <v>0.900750778645976</v>
      </c>
      <c r="S12" s="68">
        <v>0.897786399783606</v>
      </c>
    </row>
    <row r="13" ht="15.75" spans="2:19">
      <c r="B13" s="47"/>
      <c r="C13" s="42" t="s">
        <v>1928</v>
      </c>
      <c r="D13" s="42" t="s">
        <v>1456</v>
      </c>
      <c r="E13" s="83">
        <v>0.9</v>
      </c>
      <c r="F13" s="68">
        <v>0.931917839833833</v>
      </c>
      <c r="G13" s="68">
        <v>0.937266791044776</v>
      </c>
      <c r="H13" s="68">
        <v>0.93865873197528</v>
      </c>
      <c r="I13" s="68">
        <v>0.928628519899988</v>
      </c>
      <c r="J13" s="83">
        <v>0.9</v>
      </c>
      <c r="K13" s="68">
        <v>0.942390739778883</v>
      </c>
      <c r="L13" s="68">
        <v>0.941491802250544</v>
      </c>
      <c r="M13" s="68">
        <v>0.935463537481217</v>
      </c>
      <c r="N13" s="84">
        <v>0.939649180540974</v>
      </c>
      <c r="O13" s="83">
        <v>0.9</v>
      </c>
      <c r="P13" s="68">
        <v>0.853784224975885</v>
      </c>
      <c r="Q13" s="68">
        <v>0.844115676235934</v>
      </c>
      <c r="R13" s="68">
        <v>0.820320785323579</v>
      </c>
      <c r="S13" s="68">
        <v>0.841055427155717</v>
      </c>
    </row>
    <row r="14" ht="15.75" spans="2:19">
      <c r="B14" s="47"/>
      <c r="C14" s="42" t="s">
        <v>1929</v>
      </c>
      <c r="D14" s="42" t="s">
        <v>26</v>
      </c>
      <c r="E14" s="83">
        <v>0.9</v>
      </c>
      <c r="F14" s="68">
        <v>0.937765436131983</v>
      </c>
      <c r="G14" s="68">
        <v>0.9225</v>
      </c>
      <c r="H14" s="68">
        <v>0.926542605288932</v>
      </c>
      <c r="I14" s="68">
        <v>0.932684036115288</v>
      </c>
      <c r="J14" s="83">
        <v>0.9</v>
      </c>
      <c r="K14" s="68">
        <v>0.953214098182455</v>
      </c>
      <c r="L14" s="68">
        <v>0.951046515646559</v>
      </c>
      <c r="M14" s="68">
        <v>0.937299296239694</v>
      </c>
      <c r="N14" s="84">
        <v>0.950586886072784</v>
      </c>
      <c r="O14" s="83">
        <v>0.9</v>
      </c>
      <c r="P14" s="68">
        <v>0.840718358774055</v>
      </c>
      <c r="Q14" s="68">
        <v>0.873461065045341</v>
      </c>
      <c r="R14" s="68">
        <v>0.852610328107017</v>
      </c>
      <c r="S14" s="68">
        <v>0.832682532784475</v>
      </c>
    </row>
    <row r="15" ht="15.75" spans="2:19">
      <c r="B15" s="49" t="s">
        <v>1716</v>
      </c>
      <c r="C15" s="50"/>
      <c r="D15" s="50"/>
      <c r="E15" s="85" t="s">
        <v>33</v>
      </c>
      <c r="F15" s="85">
        <v>0.945118748491688</v>
      </c>
      <c r="G15" s="85">
        <v>0.933290570878768</v>
      </c>
      <c r="H15" s="85">
        <v>0.93654495737494</v>
      </c>
      <c r="I15" s="85">
        <v>0.938019206041958</v>
      </c>
      <c r="J15" s="85" t="s">
        <v>33</v>
      </c>
      <c r="K15" s="85">
        <v>0.954073527950455</v>
      </c>
      <c r="L15" s="85">
        <v>0.958114953073875</v>
      </c>
      <c r="M15" s="85">
        <v>0.955325130532795</v>
      </c>
      <c r="N15" s="85">
        <v>0.952658591637074</v>
      </c>
      <c r="O15" s="85" t="s">
        <v>33</v>
      </c>
      <c r="P15" s="85">
        <v>0.89138272902933</v>
      </c>
      <c r="Q15" s="85">
        <v>0.902675363366917</v>
      </c>
      <c r="R15" s="85">
        <v>0.894318067170826</v>
      </c>
      <c r="S15" s="86">
        <v>0.893756806211338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2" priority="6" operator="lessThan">
      <formula>$J$5</formula>
    </cfRule>
  </conditionalFormatting>
  <conditionalFormatting sqref="P5:S14">
    <cfRule type="cellIs" dxfId="2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E1" workbookViewId="0">
      <selection activeCell="E5" sqref="E5:S15"/>
    </sheetView>
  </sheetViews>
  <sheetFormatPr defaultColWidth="8.78095238095238" defaultRowHeight="15"/>
  <cols>
    <col min="2" max="2" width="12.3333333333333" customWidth="1"/>
    <col min="3" max="3" width="21.2190476190476" customWidth="1"/>
    <col min="4" max="4" width="12" customWidth="1"/>
    <col min="5" max="11" width="14.3333333333333" customWidth="1"/>
    <col min="12" max="12" width="14.447619047619" customWidth="1"/>
    <col min="13" max="14" width="14.2190476190476" customWidth="1"/>
    <col min="15" max="17" width="14.3333333333333" customWidth="1"/>
    <col min="18" max="19" width="14.2190476190476" customWidth="1"/>
  </cols>
  <sheetData>
    <row r="1" ht="15.75"/>
    <row r="2" ht="57" customHeight="1" spans="2:19">
      <c r="B2" s="32" t="s">
        <v>1915</v>
      </c>
      <c r="C2" s="33" t="s">
        <v>1916</v>
      </c>
      <c r="D2" s="33" t="s">
        <v>1917</v>
      </c>
      <c r="E2" s="56" t="s">
        <v>1930</v>
      </c>
      <c r="F2" s="57"/>
      <c r="G2" s="57"/>
      <c r="H2" s="57"/>
      <c r="I2" s="58"/>
      <c r="J2" s="59" t="s">
        <v>1931</v>
      </c>
      <c r="K2" s="60"/>
      <c r="L2" s="60"/>
      <c r="M2" s="60"/>
      <c r="N2" s="60"/>
      <c r="O2" s="60"/>
      <c r="P2" s="60"/>
      <c r="Q2" s="60"/>
      <c r="R2" s="60"/>
      <c r="S2" s="61"/>
    </row>
    <row r="3" ht="55.05" customHeight="1" spans="2:19">
      <c r="B3" s="34"/>
      <c r="C3" s="8"/>
      <c r="D3" s="8"/>
      <c r="E3" s="62" t="s">
        <v>1932</v>
      </c>
      <c r="F3" s="63"/>
      <c r="G3" s="63"/>
      <c r="H3" s="63"/>
      <c r="I3" s="64"/>
      <c r="J3" s="35" t="s">
        <v>1933</v>
      </c>
      <c r="K3" s="36"/>
      <c r="L3" s="36"/>
      <c r="M3" s="36"/>
      <c r="N3" s="37"/>
      <c r="O3" s="35" t="s">
        <v>1934</v>
      </c>
      <c r="P3" s="36"/>
      <c r="Q3" s="36"/>
      <c r="R3" s="36"/>
      <c r="S3" s="37"/>
    </row>
    <row r="4" ht="30.75" spans="2:19">
      <c r="B4" s="38"/>
      <c r="C4" s="11"/>
      <c r="D4" s="11"/>
      <c r="E4" s="39" t="s">
        <v>21</v>
      </c>
      <c r="F4" s="39">
        <f>'06.30, 07.30, &amp; 12.00'!F4</f>
        <v>46288</v>
      </c>
      <c r="G4" s="40">
        <f>F4-1</f>
        <v>46287</v>
      </c>
      <c r="H4" s="40">
        <f>G4-1</f>
        <v>46286</v>
      </c>
      <c r="I4" s="65" t="s">
        <v>1922</v>
      </c>
      <c r="J4" s="66" t="s">
        <v>21</v>
      </c>
      <c r="K4" s="39">
        <f>F4</f>
        <v>46288</v>
      </c>
      <c r="L4" s="40">
        <f>F4-1</f>
        <v>46287</v>
      </c>
      <c r="M4" s="40">
        <f>G4-1</f>
        <v>46286</v>
      </c>
      <c r="N4" s="11" t="s">
        <v>1922</v>
      </c>
      <c r="O4" s="39" t="s">
        <v>21</v>
      </c>
      <c r="P4" s="39">
        <f>K4</f>
        <v>46288</v>
      </c>
      <c r="Q4" s="40">
        <f>K4-1</f>
        <v>46287</v>
      </c>
      <c r="R4" s="40">
        <f>L4-1</f>
        <v>46286</v>
      </c>
      <c r="S4" s="11" t="s">
        <v>1922</v>
      </c>
    </row>
    <row r="5" ht="15.75" spans="2:19">
      <c r="B5" s="41" t="s">
        <v>1923</v>
      </c>
      <c r="C5" s="42" t="s">
        <v>1924</v>
      </c>
      <c r="D5" s="42" t="s">
        <v>100</v>
      </c>
      <c r="E5" s="67">
        <v>0.92</v>
      </c>
      <c r="F5" s="68">
        <v>0.940166707931006</v>
      </c>
      <c r="G5" s="68">
        <v>0.948943701995681</v>
      </c>
      <c r="H5" s="68">
        <v>0.941823529411765</v>
      </c>
      <c r="I5" s="68">
        <v>0.945759742184641</v>
      </c>
      <c r="J5" s="45">
        <v>0.92</v>
      </c>
      <c r="K5" s="69">
        <v>0.988307750805499</v>
      </c>
      <c r="L5" s="69">
        <v>0.970800590273696</v>
      </c>
      <c r="M5" s="69">
        <v>0.944432941039156</v>
      </c>
      <c r="N5" s="69">
        <v>0.963382533743793</v>
      </c>
      <c r="O5" s="45">
        <v>0.93</v>
      </c>
      <c r="P5" s="69">
        <v>0.962022825044441</v>
      </c>
      <c r="Q5" s="69">
        <v>0.967375729891621</v>
      </c>
      <c r="R5" s="69">
        <v>0.970851876599554</v>
      </c>
      <c r="S5" s="69">
        <v>0.969094949134954</v>
      </c>
    </row>
    <row r="6" ht="15.75" spans="2:19">
      <c r="B6" s="47"/>
      <c r="C6" s="42" t="s">
        <v>212</v>
      </c>
      <c r="D6" s="42" t="s">
        <v>211</v>
      </c>
      <c r="E6" s="67">
        <v>0.92</v>
      </c>
      <c r="F6" s="68">
        <v>0.930992830932762</v>
      </c>
      <c r="G6" s="68">
        <v>0.938771805708115</v>
      </c>
      <c r="H6" s="68">
        <v>0.912184549982287</v>
      </c>
      <c r="I6" s="68">
        <v>0.942233372968942</v>
      </c>
      <c r="J6" s="45">
        <v>0.92</v>
      </c>
      <c r="K6" s="69">
        <v>0.994898791843662</v>
      </c>
      <c r="L6" s="69">
        <v>0.987845567206864</v>
      </c>
      <c r="M6" s="69">
        <v>0.98145783921506</v>
      </c>
      <c r="N6" s="69">
        <v>0.983469794820775</v>
      </c>
      <c r="O6" s="45">
        <v>0.93</v>
      </c>
      <c r="P6" s="69">
        <v>0.956153726176703</v>
      </c>
      <c r="Q6" s="69">
        <v>0.95570173159209</v>
      </c>
      <c r="R6" s="69">
        <v>0.954016571663631</v>
      </c>
      <c r="S6" s="69">
        <v>0.962468460215268</v>
      </c>
    </row>
    <row r="7" ht="15.75" spans="2:19">
      <c r="B7" s="47"/>
      <c r="C7" s="42" t="s">
        <v>279</v>
      </c>
      <c r="D7" s="42" t="s">
        <v>261</v>
      </c>
      <c r="E7" s="67">
        <v>0.92</v>
      </c>
      <c r="F7" s="68">
        <v>0.968917029351767</v>
      </c>
      <c r="G7" s="68">
        <v>0.976672314047749</v>
      </c>
      <c r="H7" s="68">
        <v>0.96589504749608</v>
      </c>
      <c r="I7" s="68">
        <v>0.97674578295343</v>
      </c>
      <c r="J7" s="45">
        <v>0.92</v>
      </c>
      <c r="K7" s="69">
        <v>0.993573906644239</v>
      </c>
      <c r="L7" s="69">
        <v>0.987366685358013</v>
      </c>
      <c r="M7" s="69">
        <v>0.965818078584024</v>
      </c>
      <c r="N7" s="69">
        <v>0.978963368808285</v>
      </c>
      <c r="O7" s="45">
        <v>0.93</v>
      </c>
      <c r="P7" s="69">
        <v>0.978599717178882</v>
      </c>
      <c r="Q7" s="69">
        <v>0.982961858309151</v>
      </c>
      <c r="R7" s="69">
        <v>0.982292016176029</v>
      </c>
      <c r="S7" s="69">
        <v>0.985008433524893</v>
      </c>
    </row>
    <row r="8" ht="15.75" spans="2:19">
      <c r="B8" s="48"/>
      <c r="C8" s="42" t="s">
        <v>1925</v>
      </c>
      <c r="D8" s="42" t="s">
        <v>351</v>
      </c>
      <c r="E8" s="67">
        <v>0.92</v>
      </c>
      <c r="F8" s="68">
        <v>0.950120377801099</v>
      </c>
      <c r="G8" s="68">
        <v>0.953170992774953</v>
      </c>
      <c r="H8" s="68">
        <v>0.936021998166819</v>
      </c>
      <c r="I8" s="68">
        <v>0.956679680752416</v>
      </c>
      <c r="J8" s="45">
        <v>0.92</v>
      </c>
      <c r="K8" s="69">
        <v>0.98067805290644</v>
      </c>
      <c r="L8" s="69">
        <v>0.951984996723682</v>
      </c>
      <c r="M8" s="69">
        <v>0.96333480551437</v>
      </c>
      <c r="N8" s="69">
        <v>0.96483373337197</v>
      </c>
      <c r="O8" s="45">
        <v>0.93</v>
      </c>
      <c r="P8" s="69">
        <v>0.961514398428946</v>
      </c>
      <c r="Q8" s="69">
        <v>0.963612678263595</v>
      </c>
      <c r="R8" s="69">
        <v>0.95790140621975</v>
      </c>
      <c r="S8" s="69">
        <v>0.967641633772358</v>
      </c>
    </row>
    <row r="9" ht="15.75" spans="2:19">
      <c r="B9" s="47"/>
      <c r="C9" s="42" t="s">
        <v>1926</v>
      </c>
      <c r="D9" s="42" t="s">
        <v>376</v>
      </c>
      <c r="E9" s="67">
        <v>0.92</v>
      </c>
      <c r="F9" s="68">
        <v>0.918789727509756</v>
      </c>
      <c r="G9" s="68">
        <v>0.91905692228213</v>
      </c>
      <c r="H9" s="68">
        <v>0.907090558030167</v>
      </c>
      <c r="I9" s="68">
        <v>0.92131331010805</v>
      </c>
      <c r="J9" s="45">
        <v>0.92</v>
      </c>
      <c r="K9" s="69">
        <v>0.990821414153821</v>
      </c>
      <c r="L9" s="69">
        <v>0.955364906740653</v>
      </c>
      <c r="M9" s="69">
        <v>0.915840302213286</v>
      </c>
      <c r="N9" s="69">
        <v>0.97225460307436</v>
      </c>
      <c r="O9" s="45">
        <v>0.93</v>
      </c>
      <c r="P9" s="69">
        <v>0.95143626176974</v>
      </c>
      <c r="Q9" s="69">
        <v>0.938374930622241</v>
      </c>
      <c r="R9" s="69">
        <v>0.950878485879386</v>
      </c>
      <c r="S9" s="69">
        <v>0.953811872825769</v>
      </c>
    </row>
    <row r="10" ht="15.75" spans="2:19">
      <c r="B10" s="47"/>
      <c r="C10" s="42" t="s">
        <v>836</v>
      </c>
      <c r="D10" s="42" t="s">
        <v>669</v>
      </c>
      <c r="E10" s="67">
        <v>0.92</v>
      </c>
      <c r="F10" s="68">
        <v>0.92030078883346</v>
      </c>
      <c r="G10" s="68">
        <v>0.915957101521335</v>
      </c>
      <c r="H10" s="68">
        <v>0.923839836073834</v>
      </c>
      <c r="I10" s="68">
        <v>0.920216371570098</v>
      </c>
      <c r="J10" s="45">
        <v>0.92</v>
      </c>
      <c r="K10" s="69">
        <v>0.983741003459971</v>
      </c>
      <c r="L10" s="69">
        <v>0.978934374393224</v>
      </c>
      <c r="M10" s="69">
        <v>0.972716601280654</v>
      </c>
      <c r="N10" s="69">
        <v>0.981395544511726</v>
      </c>
      <c r="O10" s="45">
        <v>0.93</v>
      </c>
      <c r="P10" s="69">
        <v>0.957119759876844</v>
      </c>
      <c r="Q10" s="69">
        <v>0.946772017541068</v>
      </c>
      <c r="R10" s="69">
        <v>0.96480198019802</v>
      </c>
      <c r="S10" s="69">
        <v>0.960863293955266</v>
      </c>
    </row>
    <row r="11" ht="15.75" spans="2:19">
      <c r="B11" s="47"/>
      <c r="C11" s="42" t="s">
        <v>963</v>
      </c>
      <c r="D11" s="42" t="s">
        <v>928</v>
      </c>
      <c r="E11" s="67">
        <v>0.92</v>
      </c>
      <c r="F11" s="68">
        <v>0.903515925875583</v>
      </c>
      <c r="G11" s="68">
        <v>0.895401689858063</v>
      </c>
      <c r="H11" s="68">
        <v>0.890500630013215</v>
      </c>
      <c r="I11" s="68">
        <v>0.878586260443844</v>
      </c>
      <c r="J11" s="45">
        <v>0.92</v>
      </c>
      <c r="K11" s="69">
        <v>0.98647583729285</v>
      </c>
      <c r="L11" s="69">
        <v>0.96593667839289</v>
      </c>
      <c r="M11" s="69">
        <v>0.933995111024361</v>
      </c>
      <c r="N11" s="69">
        <v>0.966704587266246</v>
      </c>
      <c r="O11" s="45">
        <v>0.93</v>
      </c>
      <c r="P11" s="69">
        <v>0.953513246847366</v>
      </c>
      <c r="Q11" s="69">
        <v>0.946996080525185</v>
      </c>
      <c r="R11" s="69">
        <v>0.954260850823073</v>
      </c>
      <c r="S11" s="69">
        <v>0.953190701184737</v>
      </c>
    </row>
    <row r="12" ht="15.75" spans="2:19">
      <c r="B12" s="47"/>
      <c r="C12" s="42" t="s">
        <v>1927</v>
      </c>
      <c r="D12" s="42" t="s">
        <v>1086</v>
      </c>
      <c r="E12" s="67">
        <v>0.92</v>
      </c>
      <c r="F12" s="68">
        <v>0.94376533282631</v>
      </c>
      <c r="G12" s="68">
        <v>0.941758289958477</v>
      </c>
      <c r="H12" s="68">
        <v>0.943926187149289</v>
      </c>
      <c r="I12" s="68">
        <v>0.949415243696117</v>
      </c>
      <c r="J12" s="45">
        <v>0.92</v>
      </c>
      <c r="K12" s="69">
        <v>0.987518729665074</v>
      </c>
      <c r="L12" s="69">
        <v>0.982556397701612</v>
      </c>
      <c r="M12" s="69">
        <v>0.954604370715632</v>
      </c>
      <c r="N12" s="69">
        <v>0.973294725038486</v>
      </c>
      <c r="O12" s="45">
        <v>0.93</v>
      </c>
      <c r="P12" s="69">
        <v>0.956420214142164</v>
      </c>
      <c r="Q12" s="69">
        <v>0.953083024420092</v>
      </c>
      <c r="R12" s="69">
        <v>0.961070293562685</v>
      </c>
      <c r="S12" s="69">
        <v>0.963835291233218</v>
      </c>
    </row>
    <row r="13" ht="15.75" spans="2:19">
      <c r="B13" s="47"/>
      <c r="C13" s="42" t="s">
        <v>1928</v>
      </c>
      <c r="D13" s="42" t="s">
        <v>1456</v>
      </c>
      <c r="E13" s="67">
        <v>0.92</v>
      </c>
      <c r="F13" s="68">
        <v>0.877607230719863</v>
      </c>
      <c r="G13" s="68">
        <v>0.876383180524818</v>
      </c>
      <c r="H13" s="68">
        <v>0.89181912745518</v>
      </c>
      <c r="I13" s="68">
        <v>0.874161292727476</v>
      </c>
      <c r="J13" s="45">
        <v>0.92</v>
      </c>
      <c r="K13" s="69">
        <v>0.962287318014383</v>
      </c>
      <c r="L13" s="69">
        <v>0.900482572697706</v>
      </c>
      <c r="M13" s="69">
        <v>0.855626680627276</v>
      </c>
      <c r="N13" s="69">
        <v>0.939821997924201</v>
      </c>
      <c r="O13" s="45">
        <v>0.93</v>
      </c>
      <c r="P13" s="69">
        <v>0.914728682170543</v>
      </c>
      <c r="Q13" s="69">
        <v>0.924316110234244</v>
      </c>
      <c r="R13" s="69">
        <v>0.932743620707112</v>
      </c>
      <c r="S13" s="69">
        <v>0.928173423252304</v>
      </c>
    </row>
    <row r="14" ht="15.75" spans="2:19">
      <c r="B14" s="47"/>
      <c r="C14" s="42" t="s">
        <v>1929</v>
      </c>
      <c r="D14" s="42" t="s">
        <v>26</v>
      </c>
      <c r="E14" s="67">
        <v>0.92</v>
      </c>
      <c r="F14" s="68">
        <v>0.935588887476519</v>
      </c>
      <c r="G14" s="68">
        <v>0.943033793301173</v>
      </c>
      <c r="H14" s="68">
        <v>0.942549061893466</v>
      </c>
      <c r="I14" s="68">
        <v>0.937133365419256</v>
      </c>
      <c r="J14" s="45">
        <v>0.92</v>
      </c>
      <c r="K14" s="69">
        <v>0.991659820873991</v>
      </c>
      <c r="L14" s="69">
        <v>0.977198649317856</v>
      </c>
      <c r="M14" s="69">
        <v>0.956152331096768</v>
      </c>
      <c r="N14" s="69">
        <v>0.976324223595159</v>
      </c>
      <c r="O14" s="45">
        <v>0.93</v>
      </c>
      <c r="P14" s="69">
        <v>0.950088296743962</v>
      </c>
      <c r="Q14" s="69">
        <v>0.958680210909216</v>
      </c>
      <c r="R14" s="69">
        <v>0.961582576332221</v>
      </c>
      <c r="S14" s="69">
        <v>0.956111760353874</v>
      </c>
    </row>
    <row r="15" ht="15.75" spans="2:19">
      <c r="B15" s="49" t="s">
        <v>1716</v>
      </c>
      <c r="C15" s="50"/>
      <c r="D15" s="51"/>
      <c r="E15" s="70" t="s">
        <v>33</v>
      </c>
      <c r="F15" s="71">
        <v>0.933268646493739</v>
      </c>
      <c r="G15" s="71">
        <v>0.937344943644115</v>
      </c>
      <c r="H15" s="71">
        <v>0.929106004734356</v>
      </c>
      <c r="I15" s="72">
        <v>0.937274133304758</v>
      </c>
      <c r="J15" s="73" t="s">
        <v>33</v>
      </c>
      <c r="K15" s="53">
        <v>0.98901277828851</v>
      </c>
      <c r="L15" s="53">
        <v>0.972673969917157</v>
      </c>
      <c r="M15" s="53">
        <v>0.948379625528141</v>
      </c>
      <c r="N15" s="74">
        <v>0.972409518554263</v>
      </c>
      <c r="O15" s="53" t="s">
        <v>33</v>
      </c>
      <c r="P15" s="53">
        <v>0.954826329794859</v>
      </c>
      <c r="Q15" s="53">
        <v>0.952961741590212</v>
      </c>
      <c r="R15" s="53">
        <v>0.958472148370531</v>
      </c>
      <c r="S15" s="53">
        <v>0.9599294941995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A3" workbookViewId="0">
      <selection activeCell="E5" sqref="E5:N15"/>
    </sheetView>
  </sheetViews>
  <sheetFormatPr defaultColWidth="8.78095238095238" defaultRowHeight="15"/>
  <cols>
    <col min="2" max="2" width="14.7809523809524" customWidth="1"/>
    <col min="3" max="3" width="22.2190476190476" customWidth="1"/>
    <col min="4" max="4" width="13.7809523809524" customWidth="1"/>
    <col min="5" max="5" width="8.78095238095238" customWidth="1"/>
    <col min="6" max="7" width="14.3333333333333" customWidth="1"/>
    <col min="8" max="9" width="13.7809523809524" customWidth="1"/>
    <col min="10" max="10" width="13.1047619047619" customWidth="1"/>
    <col min="11" max="12" width="14.3333333333333" customWidth="1"/>
    <col min="13" max="14" width="13.7809523809524" customWidth="1"/>
  </cols>
  <sheetData>
    <row r="1" ht="15.75"/>
    <row r="2" ht="33" customHeight="1" spans="2:14">
      <c r="B2" s="32" t="s">
        <v>1915</v>
      </c>
      <c r="C2" s="33" t="s">
        <v>1916</v>
      </c>
      <c r="D2" s="33" t="s">
        <v>1917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ht="54" customHeight="1" spans="2:14">
      <c r="B3" s="34"/>
      <c r="C3" s="8"/>
      <c r="D3" s="8"/>
      <c r="E3" s="35" t="s">
        <v>1935</v>
      </c>
      <c r="F3" s="36"/>
      <c r="G3" s="36"/>
      <c r="H3" s="36"/>
      <c r="I3" s="37"/>
      <c r="J3" s="35" t="s">
        <v>1936</v>
      </c>
      <c r="K3" s="36"/>
      <c r="L3" s="36"/>
      <c r="M3" s="36"/>
      <c r="N3" s="37"/>
    </row>
    <row r="4" ht="30.75" spans="2:14">
      <c r="B4" s="38"/>
      <c r="C4" s="11"/>
      <c r="D4" s="11"/>
      <c r="E4" s="11" t="s">
        <v>21</v>
      </c>
      <c r="F4" s="39">
        <f>'06.30, 07.30, &amp; 12.00'!F4</f>
        <v>46288</v>
      </c>
      <c r="G4" s="40">
        <f>F4-1</f>
        <v>46287</v>
      </c>
      <c r="H4" s="40">
        <f>G4-1</f>
        <v>46286</v>
      </c>
      <c r="I4" s="11" t="s">
        <v>1922</v>
      </c>
      <c r="J4" s="11" t="s">
        <v>23</v>
      </c>
      <c r="K4" s="39">
        <f>F4</f>
        <v>46288</v>
      </c>
      <c r="L4" s="40">
        <f>K4-1</f>
        <v>46287</v>
      </c>
      <c r="M4" s="40">
        <f>L4-1</f>
        <v>46286</v>
      </c>
      <c r="N4" s="11" t="s">
        <v>1922</v>
      </c>
    </row>
    <row r="5" ht="15.75" spans="2:14">
      <c r="B5" s="41" t="s">
        <v>1923</v>
      </c>
      <c r="C5" s="42" t="s">
        <v>1924</v>
      </c>
      <c r="D5" s="42" t="s">
        <v>100</v>
      </c>
      <c r="E5" s="43">
        <v>0.99</v>
      </c>
      <c r="F5" s="44">
        <v>0.994671853856563</v>
      </c>
      <c r="G5" s="44">
        <v>0.994758663850426</v>
      </c>
      <c r="H5" s="44">
        <v>0.990491123362501</v>
      </c>
      <c r="I5" s="44">
        <v>0.99148056953217</v>
      </c>
      <c r="J5" s="45">
        <v>0.105261498981944</v>
      </c>
      <c r="K5" s="46">
        <v>0.0448179271708683</v>
      </c>
      <c r="L5" s="46">
        <v>0.0554238292827504</v>
      </c>
      <c r="M5" s="46">
        <v>0.143482490272374</v>
      </c>
      <c r="N5" s="46">
        <v>0.0691551056682784</v>
      </c>
    </row>
    <row r="6" ht="15.75" spans="2:14">
      <c r="B6" s="47"/>
      <c r="C6" s="42" t="s">
        <v>212</v>
      </c>
      <c r="D6" s="42" t="s">
        <v>211</v>
      </c>
      <c r="E6" s="43">
        <v>0.99</v>
      </c>
      <c r="F6" s="44">
        <v>0.997742075553626</v>
      </c>
      <c r="G6" s="44">
        <v>0.997280224600807</v>
      </c>
      <c r="H6" s="44">
        <v>0.992506244796003</v>
      </c>
      <c r="I6" s="44">
        <v>0.995382178430478</v>
      </c>
      <c r="J6" s="45">
        <v>0.0719793575775068</v>
      </c>
      <c r="K6" s="46">
        <v>0.115860517435321</v>
      </c>
      <c r="L6" s="46">
        <v>0.105014749262537</v>
      </c>
      <c r="M6" s="46">
        <v>0.105154639175258</v>
      </c>
      <c r="N6" s="46">
        <v>0.0776080779378932</v>
      </c>
    </row>
    <row r="7" ht="15.75" spans="2:14">
      <c r="B7" s="47"/>
      <c r="C7" s="42" t="s">
        <v>279</v>
      </c>
      <c r="D7" s="42" t="s">
        <v>261</v>
      </c>
      <c r="E7" s="43">
        <v>0.99</v>
      </c>
      <c r="F7" s="44">
        <v>0.987522433980002</v>
      </c>
      <c r="G7" s="44">
        <v>0.997325938397544</v>
      </c>
      <c r="H7" s="44">
        <v>0.995921142080218</v>
      </c>
      <c r="I7" s="44">
        <v>0.996081165812631</v>
      </c>
      <c r="J7" s="45">
        <v>0.0922287257019438</v>
      </c>
      <c r="K7" s="46">
        <v>0.128584643848289</v>
      </c>
      <c r="L7" s="46">
        <v>0.122109158186864</v>
      </c>
      <c r="M7" s="46">
        <v>0.167300380228137</v>
      </c>
      <c r="N7" s="46">
        <v>0.0941926648692601</v>
      </c>
    </row>
    <row r="8" ht="15.75" spans="2:14">
      <c r="B8" s="48"/>
      <c r="C8" s="42" t="s">
        <v>1925</v>
      </c>
      <c r="D8" s="42" t="s">
        <v>351</v>
      </c>
      <c r="E8" s="43">
        <v>0.99</v>
      </c>
      <c r="F8" s="44">
        <v>0.990921470721743</v>
      </c>
      <c r="G8" s="44">
        <v>0.998449011244668</v>
      </c>
      <c r="H8" s="44">
        <v>0.99594868332208</v>
      </c>
      <c r="I8" s="44">
        <v>0.996146476932682</v>
      </c>
      <c r="J8" s="45">
        <v>0.0739852556983447</v>
      </c>
      <c r="K8" s="46">
        <v>0.0988700564971751</v>
      </c>
      <c r="L8" s="46">
        <v>0.103741496598639</v>
      </c>
      <c r="M8" s="46">
        <v>0.0726872246696035</v>
      </c>
      <c r="N8" s="46">
        <v>0.0784643313386674</v>
      </c>
    </row>
    <row r="9" ht="15.75" spans="2:14">
      <c r="B9" s="47"/>
      <c r="C9" s="42" t="s">
        <v>1926</v>
      </c>
      <c r="D9" s="42" t="s">
        <v>376</v>
      </c>
      <c r="E9" s="43">
        <v>0.99</v>
      </c>
      <c r="F9" s="44">
        <v>0.995077727411774</v>
      </c>
      <c r="G9" s="44">
        <v>0.997258396161755</v>
      </c>
      <c r="H9" s="44">
        <v>0.9937558356676</v>
      </c>
      <c r="I9" s="44">
        <v>0.99479771361479</v>
      </c>
      <c r="J9" s="45">
        <v>0.05</v>
      </c>
      <c r="K9" s="46">
        <v>0.0529960565547754</v>
      </c>
      <c r="L9" s="46">
        <v>0.0566817952597075</v>
      </c>
      <c r="M9" s="46">
        <v>0.0463490697924508</v>
      </c>
      <c r="N9" s="46">
        <v>0.0366525712127799</v>
      </c>
    </row>
    <row r="10" ht="15.75" spans="2:14">
      <c r="B10" s="47"/>
      <c r="C10" s="42" t="s">
        <v>836</v>
      </c>
      <c r="D10" s="42" t="s">
        <v>669</v>
      </c>
      <c r="E10" s="43">
        <v>0.99</v>
      </c>
      <c r="F10" s="44">
        <v>0.99683446571958</v>
      </c>
      <c r="G10" s="44">
        <v>0.99444891391794</v>
      </c>
      <c r="H10" s="44">
        <v>0.993431855500821</v>
      </c>
      <c r="I10" s="44">
        <v>0.994472904687228</v>
      </c>
      <c r="J10" s="45">
        <v>0.0810595228934205</v>
      </c>
      <c r="K10" s="46">
        <v>0.0754189944134078</v>
      </c>
      <c r="L10" s="46">
        <v>0.10180456247872</v>
      </c>
      <c r="M10" s="46">
        <v>0.0959568733153639</v>
      </c>
      <c r="N10" s="46">
        <v>0.0684567719091177</v>
      </c>
    </row>
    <row r="11" ht="15.75" spans="2:14">
      <c r="B11" s="47"/>
      <c r="C11" s="42" t="s">
        <v>963</v>
      </c>
      <c r="D11" s="42" t="s">
        <v>928</v>
      </c>
      <c r="E11" s="43">
        <v>0.99</v>
      </c>
      <c r="F11" s="44">
        <v>0.998610019943192</v>
      </c>
      <c r="G11" s="44">
        <v>0.996330763094922</v>
      </c>
      <c r="H11" s="44">
        <v>0.997432859399684</v>
      </c>
      <c r="I11" s="44">
        <v>0.995034134268997</v>
      </c>
      <c r="J11" s="45">
        <v>0.0656418488929858</v>
      </c>
      <c r="K11" s="46">
        <v>0.0669992872416251</v>
      </c>
      <c r="L11" s="46">
        <v>0.0927835051546392</v>
      </c>
      <c r="M11" s="46">
        <v>0.0745365115399168</v>
      </c>
      <c r="N11" s="46">
        <v>0.0691357593942989</v>
      </c>
    </row>
    <row r="12" ht="15.75" spans="2:14">
      <c r="B12" s="47"/>
      <c r="C12" s="42" t="s">
        <v>1927</v>
      </c>
      <c r="D12" s="42" t="s">
        <v>1086</v>
      </c>
      <c r="E12" s="43">
        <v>0.99</v>
      </c>
      <c r="F12" s="44">
        <v>0.994691619056188</v>
      </c>
      <c r="G12" s="44">
        <v>0.9950198986582</v>
      </c>
      <c r="H12" s="44">
        <v>0.99267855075819</v>
      </c>
      <c r="I12" s="44">
        <v>0.992977323360505</v>
      </c>
      <c r="J12" s="45">
        <v>0.0721861525408278</v>
      </c>
      <c r="K12" s="46">
        <v>0.0495932826029913</v>
      </c>
      <c r="L12" s="46">
        <v>0.067693294834777</v>
      </c>
      <c r="M12" s="46">
        <v>0.0795808089078107</v>
      </c>
      <c r="N12" s="46">
        <v>0.054339811285384</v>
      </c>
    </row>
    <row r="13" ht="15.75" spans="2:14">
      <c r="B13" s="47"/>
      <c r="C13" s="42" t="s">
        <v>1928</v>
      </c>
      <c r="D13" s="42" t="s">
        <v>1456</v>
      </c>
      <c r="E13" s="43">
        <v>0.99</v>
      </c>
      <c r="F13" s="44">
        <v>0.995653793617285</v>
      </c>
      <c r="G13" s="44">
        <v>0.995163890381515</v>
      </c>
      <c r="H13" s="44">
        <v>0.992118385073186</v>
      </c>
      <c r="I13" s="44">
        <v>0.989150369367362</v>
      </c>
      <c r="J13" s="45">
        <v>0.110069253262963</v>
      </c>
      <c r="K13" s="46">
        <v>0.0527462446967091</v>
      </c>
      <c r="L13" s="46">
        <v>0.0588159753435213</v>
      </c>
      <c r="M13" s="46">
        <v>0.0744664749508097</v>
      </c>
      <c r="N13" s="46">
        <v>0.0605542662116041</v>
      </c>
    </row>
    <row r="14" ht="15.75" spans="2:14">
      <c r="B14" s="47"/>
      <c r="C14" s="42" t="s">
        <v>1929</v>
      </c>
      <c r="D14" s="42" t="s">
        <v>26</v>
      </c>
      <c r="E14" s="43">
        <v>0.99</v>
      </c>
      <c r="F14" s="44">
        <v>0.997161726979968</v>
      </c>
      <c r="G14" s="44">
        <v>0.997781475318913</v>
      </c>
      <c r="H14" s="44">
        <v>0.99551948051948</v>
      </c>
      <c r="I14" s="44">
        <v>0.99530850505219</v>
      </c>
      <c r="J14" s="45">
        <v>0.0872182100128262</v>
      </c>
      <c r="K14" s="46">
        <v>0.0764248704663212</v>
      </c>
      <c r="L14" s="46">
        <v>0.0861123800822293</v>
      </c>
      <c r="M14" s="46">
        <v>0.0960712093308778</v>
      </c>
      <c r="N14" s="46">
        <v>0.0604987005344971</v>
      </c>
    </row>
    <row r="15" ht="15.75" spans="2:14">
      <c r="B15" s="49" t="s">
        <v>1716</v>
      </c>
      <c r="C15" s="50"/>
      <c r="D15" s="51"/>
      <c r="E15" s="52" t="s">
        <v>33</v>
      </c>
      <c r="F15" s="53">
        <v>0.995241614829761</v>
      </c>
      <c r="G15" s="53">
        <v>0.996109010547043</v>
      </c>
      <c r="H15" s="53">
        <v>0.993502462721814</v>
      </c>
      <c r="I15" s="53">
        <v>0.993895107306063</v>
      </c>
      <c r="J15" s="54" t="s">
        <v>33</v>
      </c>
      <c r="K15" s="53">
        <v>0.0617988804389036</v>
      </c>
      <c r="L15" s="53">
        <v>0.0715784739919053</v>
      </c>
      <c r="M15" s="53">
        <v>0.0793886414866128</v>
      </c>
      <c r="N15" s="55">
        <v>0.0573334431183507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2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2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2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2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2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2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2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2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2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2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671"/>
  <sheetViews>
    <sheetView topLeftCell="A1595" workbookViewId="0">
      <selection activeCell="F1610" sqref="F1610"/>
    </sheetView>
  </sheetViews>
  <sheetFormatPr defaultColWidth="9" defaultRowHeight="15" outlineLevelCol="7"/>
  <cols>
    <col min="2" max="2" width="24.447619047619" customWidth="1"/>
    <col min="3" max="3" width="18.552380952381" customWidth="1"/>
    <col min="4" max="4" width="26.447619047619" customWidth="1"/>
    <col min="5" max="5" width="19.552380952381" customWidth="1"/>
    <col min="6" max="7" width="44.7809523809524" customWidth="1"/>
    <col min="8" max="8" width="23" customWidth="1"/>
  </cols>
  <sheetData>
    <row r="1" ht="15.75"/>
    <row r="2" spans="2:8">
      <c r="B2" s="1" t="s">
        <v>5</v>
      </c>
      <c r="C2" s="2" t="s">
        <v>7</v>
      </c>
      <c r="D2" s="3" t="s">
        <v>8</v>
      </c>
      <c r="E2" s="4" t="s">
        <v>1937</v>
      </c>
      <c r="F2" s="5" t="s">
        <v>1938</v>
      </c>
      <c r="G2" s="5" t="s">
        <v>1939</v>
      </c>
      <c r="H2" s="6" t="s">
        <v>1940</v>
      </c>
    </row>
    <row r="3" spans="2:8">
      <c r="B3" s="7"/>
      <c r="C3" s="8"/>
      <c r="D3" s="9"/>
      <c r="E3" s="10"/>
      <c r="F3" s="10"/>
      <c r="G3" s="10"/>
      <c r="H3" s="6"/>
    </row>
    <row r="4" ht="15.75" spans="2:8">
      <c r="B4" s="7"/>
      <c r="C4" s="11"/>
      <c r="D4" s="9"/>
      <c r="E4" s="10"/>
      <c r="F4" s="10"/>
      <c r="G4" s="10"/>
      <c r="H4" s="6"/>
    </row>
    <row r="5" spans="2:8">
      <c r="B5" s="12" t="s">
        <v>24</v>
      </c>
      <c r="C5" s="13" t="s">
        <v>26</v>
      </c>
      <c r="D5" s="14" t="s">
        <v>27</v>
      </c>
      <c r="E5" s="15" t="s">
        <v>1941</v>
      </c>
      <c r="F5" s="16" t="s">
        <v>1734</v>
      </c>
      <c r="G5" s="17" t="str">
        <f>_xlfn.XLOOKUP(D5,[1]DP!$F:$F,[1]DP!$E:$E,"-")</f>
        <v>APRI NUR YUSUP</v>
      </c>
      <c r="H5" s="18" t="str">
        <f>_xlfn.XLOOKUP(D5,[11]sheet!$B:$B,[11]sheet!$A:$A,0)</f>
        <v>JKT41W</v>
      </c>
    </row>
    <row r="6" spans="2:8">
      <c r="B6" s="19" t="s">
        <v>24</v>
      </c>
      <c r="C6" s="17" t="s">
        <v>26</v>
      </c>
      <c r="D6" s="20" t="s">
        <v>28</v>
      </c>
      <c r="E6" s="21" t="s">
        <v>1941</v>
      </c>
      <c r="F6" s="22" t="s">
        <v>1734</v>
      </c>
      <c r="G6" s="17" t="str">
        <f>_xlfn.XLOOKUP(D6,[1]DP!$F:$F,[1]DP!$E:$E,"-")</f>
        <v>RIZKY ADITYAWARMAN</v>
      </c>
      <c r="H6" s="18" t="str">
        <f>_xlfn.XLOOKUP(D6,[11]sheet!$B:$B,[11]sheet!$A:$A,0)</f>
        <v>JKT43D</v>
      </c>
    </row>
    <row r="7" spans="2:8">
      <c r="B7" s="19" t="s">
        <v>24</v>
      </c>
      <c r="C7" s="17" t="s">
        <v>26</v>
      </c>
      <c r="D7" s="20" t="s">
        <v>29</v>
      </c>
      <c r="E7" s="21" t="s">
        <v>1916</v>
      </c>
      <c r="F7" s="22" t="s">
        <v>1734</v>
      </c>
      <c r="G7" s="17" t="str">
        <f>_xlfn.XLOOKUP(D7,[1]DP!$F:$F,[1]DP!$E:$E,"-")</f>
        <v>RUBBY ROCHMAN</v>
      </c>
      <c r="H7" s="18" t="str">
        <f>_xlfn.XLOOKUP(D7,[11]sheet!$B:$B,[11]sheet!$A:$A,0)</f>
        <v>JKT08L</v>
      </c>
    </row>
    <row r="8" spans="2:8">
      <c r="B8" s="19" t="s">
        <v>24</v>
      </c>
      <c r="C8" s="17" t="s">
        <v>26</v>
      </c>
      <c r="D8" s="20" t="s">
        <v>30</v>
      </c>
      <c r="E8" s="21" t="s">
        <v>1916</v>
      </c>
      <c r="F8" s="22" t="s">
        <v>1734</v>
      </c>
      <c r="G8" s="17" t="str">
        <f>_xlfn.XLOOKUP(D8,[1]DP!$F:$F,[1]DP!$E:$E,"-")</f>
        <v>ARDY KRISNANTO</v>
      </c>
      <c r="H8" s="18" t="str">
        <f>_xlfn.XLOOKUP(D8,[11]sheet!$B:$B,[11]sheet!$A:$A,0)</f>
        <v>JKT08I</v>
      </c>
    </row>
    <row r="9" spans="2:8">
      <c r="B9" s="19" t="s">
        <v>24</v>
      </c>
      <c r="C9" s="17" t="s">
        <v>26</v>
      </c>
      <c r="D9" s="20" t="s">
        <v>31</v>
      </c>
      <c r="E9" s="21" t="s">
        <v>1941</v>
      </c>
      <c r="F9" s="22" t="s">
        <v>1734</v>
      </c>
      <c r="G9" s="17" t="str">
        <f>_xlfn.XLOOKUP(D9,[1]DP!$F:$F,[1]DP!$E:$E,"-")</f>
        <v>RUBBY ROCHMAN</v>
      </c>
      <c r="H9" s="18" t="str">
        <f>_xlfn.XLOOKUP(D9,[11]sheet!$B:$B,[11]sheet!$A:$A,0)</f>
        <v>JKT41T</v>
      </c>
    </row>
    <row r="10" spans="2:8">
      <c r="B10" s="19" t="s">
        <v>24</v>
      </c>
      <c r="C10" s="17" t="s">
        <v>26</v>
      </c>
      <c r="D10" s="20" t="s">
        <v>32</v>
      </c>
      <c r="E10" s="21" t="s">
        <v>1941</v>
      </c>
      <c r="F10" s="22" t="s">
        <v>1734</v>
      </c>
      <c r="G10" s="17" t="str">
        <f>_xlfn.XLOOKUP(D10,[1]DP!$F:$F,[1]DP!$E:$E,"-")</f>
        <v>HENLY KURNIAWAN</v>
      </c>
      <c r="H10" s="18" t="str">
        <f>_xlfn.XLOOKUP(D10,[11]sheet!$B:$B,[11]sheet!$A:$A,0)</f>
        <v>JKT30A</v>
      </c>
    </row>
    <row r="11" spans="2:8">
      <c r="B11" s="19" t="s">
        <v>24</v>
      </c>
      <c r="C11" s="17" t="s">
        <v>26</v>
      </c>
      <c r="D11" s="20" t="s">
        <v>34</v>
      </c>
      <c r="E11" s="21" t="s">
        <v>1941</v>
      </c>
      <c r="F11" s="22" t="s">
        <v>1734</v>
      </c>
      <c r="G11" s="17" t="str">
        <f>_xlfn.XLOOKUP(D11,[1]DP!$F:$F,[1]DP!$E:$E,"-")</f>
        <v>RIZKY ADITYAWARMAN</v>
      </c>
      <c r="H11" s="18" t="str">
        <f>_xlfn.XLOOKUP(D11,[11]sheet!$B:$B,[11]sheet!$A:$A,0)</f>
        <v>JKT43Q</v>
      </c>
    </row>
    <row r="12" spans="2:8">
      <c r="B12" s="19" t="s">
        <v>24</v>
      </c>
      <c r="C12" s="17" t="s">
        <v>26</v>
      </c>
      <c r="D12" s="20" t="s">
        <v>35</v>
      </c>
      <c r="E12" s="21" t="s">
        <v>1916</v>
      </c>
      <c r="F12" s="22" t="s">
        <v>1734</v>
      </c>
      <c r="G12" s="17" t="str">
        <f>_xlfn.XLOOKUP(D12,[1]DP!$F:$F,[1]DP!$E:$E,"-")</f>
        <v>RUBBY ROCHMAN</v>
      </c>
      <c r="H12" s="18" t="str">
        <f>_xlfn.XLOOKUP(D12,[11]sheet!$B:$B,[11]sheet!$A:$A,0)</f>
        <v>JKT08C</v>
      </c>
    </row>
    <row r="13" spans="2:8">
      <c r="B13" s="19" t="s">
        <v>24</v>
      </c>
      <c r="C13" s="17" t="s">
        <v>26</v>
      </c>
      <c r="D13" s="20" t="s">
        <v>36</v>
      </c>
      <c r="E13" s="21" t="s">
        <v>1916</v>
      </c>
      <c r="F13" s="22" t="s">
        <v>1738</v>
      </c>
      <c r="G13" s="17" t="str">
        <f>_xlfn.XLOOKUP(D13,[1]DP!$F:$F,[1]DP!$E:$E,"-")</f>
        <v>ALFIN WARDANA</v>
      </c>
      <c r="H13" s="18" t="str">
        <f>_xlfn.XLOOKUP(D13,[11]sheet!$B:$B,[11]sheet!$A:$A,0)</f>
        <v>JKT11</v>
      </c>
    </row>
    <row r="14" spans="2:8">
      <c r="B14" s="19" t="s">
        <v>24</v>
      </c>
      <c r="C14" s="17" t="s">
        <v>26</v>
      </c>
      <c r="D14" s="20" t="s">
        <v>37</v>
      </c>
      <c r="E14" s="21" t="s">
        <v>1916</v>
      </c>
      <c r="F14" s="22" t="s">
        <v>1738</v>
      </c>
      <c r="G14" s="17" t="str">
        <f>_xlfn.XLOOKUP(D14,[1]DP!$F:$F,[1]DP!$E:$E,"-")</f>
        <v>EKA PRATAMA BAHARA</v>
      </c>
      <c r="H14" s="18" t="str">
        <f>_xlfn.XLOOKUP(D14,[11]sheet!$B:$B,[11]sheet!$A:$A,0)</f>
        <v>JKT12</v>
      </c>
    </row>
    <row r="15" spans="2:8">
      <c r="B15" s="19" t="s">
        <v>24</v>
      </c>
      <c r="C15" s="17" t="s">
        <v>26</v>
      </c>
      <c r="D15" s="20" t="s">
        <v>38</v>
      </c>
      <c r="E15" s="21" t="s">
        <v>1941</v>
      </c>
      <c r="F15" s="22" t="s">
        <v>1738</v>
      </c>
      <c r="G15" s="17" t="str">
        <f>_xlfn.XLOOKUP(D15,[1]DP!$F:$F,[1]DP!$E:$E,"-")</f>
        <v>RENGGA SAPUTRA</v>
      </c>
      <c r="H15" s="18" t="str">
        <f>_xlfn.XLOOKUP(D15,[11]sheet!$B:$B,[11]sheet!$A:$A,0)</f>
        <v>JKT45I</v>
      </c>
    </row>
    <row r="16" spans="2:8">
      <c r="B16" s="19" t="s">
        <v>24</v>
      </c>
      <c r="C16" s="17" t="s">
        <v>26</v>
      </c>
      <c r="D16" s="20" t="s">
        <v>39</v>
      </c>
      <c r="E16" s="21" t="s">
        <v>1916</v>
      </c>
      <c r="F16" s="22" t="s">
        <v>1738</v>
      </c>
      <c r="G16" s="17" t="str">
        <f>_xlfn.XLOOKUP(D16,[1]DP!$F:$F,[1]DP!$E:$E,"-")</f>
        <v>PAZRI FIRDAUS</v>
      </c>
      <c r="H16" s="18" t="str">
        <f>_xlfn.XLOOKUP(D16,[11]sheet!$B:$B,[11]sheet!$A:$A,0)</f>
        <v>JKT13K</v>
      </c>
    </row>
    <row r="17" spans="2:8">
      <c r="B17" s="19" t="s">
        <v>24</v>
      </c>
      <c r="C17" s="17" t="s">
        <v>26</v>
      </c>
      <c r="D17" s="20" t="s">
        <v>40</v>
      </c>
      <c r="E17" s="21" t="s">
        <v>1941</v>
      </c>
      <c r="F17" s="22" t="s">
        <v>1738</v>
      </c>
      <c r="G17" s="17" t="str">
        <f>_xlfn.XLOOKUP(D17,[1]DP!$F:$F,[1]DP!$E:$E,"-")</f>
        <v>RENGGA SAPUTRA</v>
      </c>
      <c r="H17" s="18" t="str">
        <f>_xlfn.XLOOKUP(D17,[11]sheet!$B:$B,[11]sheet!$A:$A,0)</f>
        <v>JKT45L</v>
      </c>
    </row>
    <row r="18" spans="2:8">
      <c r="B18" s="19" t="s">
        <v>24</v>
      </c>
      <c r="C18" s="17" t="s">
        <v>26</v>
      </c>
      <c r="D18" s="20" t="s">
        <v>41</v>
      </c>
      <c r="E18" s="21" t="s">
        <v>1941</v>
      </c>
      <c r="F18" s="22" t="s">
        <v>1738</v>
      </c>
      <c r="G18" s="17" t="str">
        <f>_xlfn.XLOOKUP(D18,[1]DP!$F:$F,[1]DP!$E:$E,"-")</f>
        <v>RENGGA SAPUTRA</v>
      </c>
      <c r="H18" s="18" t="str">
        <f>_xlfn.XLOOKUP(D18,[11]sheet!$B:$B,[11]sheet!$A:$A,0)</f>
        <v>JKT45B</v>
      </c>
    </row>
    <row r="19" spans="2:8">
      <c r="B19" s="19" t="s">
        <v>24</v>
      </c>
      <c r="C19" s="17" t="s">
        <v>26</v>
      </c>
      <c r="D19" s="20" t="s">
        <v>42</v>
      </c>
      <c r="E19" s="21" t="s">
        <v>1941</v>
      </c>
      <c r="F19" s="22" t="s">
        <v>1740</v>
      </c>
      <c r="G19" s="17" t="str">
        <f>_xlfn.XLOOKUP(D19,[1]DP!$F:$F,[1]DP!$E:$E,"-")</f>
        <v>NUGROHO HARI KUNCAHYO</v>
      </c>
      <c r="H19" s="18" t="str">
        <f>_xlfn.XLOOKUP(D19,[11]sheet!$B:$B,[11]sheet!$A:$A,0)</f>
        <v>JKT53C</v>
      </c>
    </row>
    <row r="20" spans="2:8">
      <c r="B20" s="19" t="s">
        <v>24</v>
      </c>
      <c r="C20" s="17" t="s">
        <v>26</v>
      </c>
      <c r="D20" s="20" t="s">
        <v>43</v>
      </c>
      <c r="E20" s="21" t="s">
        <v>1916</v>
      </c>
      <c r="F20" s="22" t="s">
        <v>1740</v>
      </c>
      <c r="G20" s="17" t="str">
        <f>_xlfn.XLOOKUP(D20,[1]DP!$F:$F,[1]DP!$E:$E,"-")</f>
        <v>AHMAD KAMAL</v>
      </c>
      <c r="H20" s="18" t="str">
        <f>_xlfn.XLOOKUP(D20,[11]sheet!$B:$B,[11]sheet!$A:$A,0)</f>
        <v>JKT18N</v>
      </c>
    </row>
    <row r="21" spans="2:8">
      <c r="B21" s="19" t="s">
        <v>24</v>
      </c>
      <c r="C21" s="17" t="s">
        <v>26</v>
      </c>
      <c r="D21" s="20" t="s">
        <v>44</v>
      </c>
      <c r="E21" s="21" t="s">
        <v>1941</v>
      </c>
      <c r="F21" s="22" t="s">
        <v>1740</v>
      </c>
      <c r="G21" s="17" t="str">
        <f>_xlfn.XLOOKUP(D21,[1]DP!$F:$F,[1]DP!$E:$E,"-")</f>
        <v>QORI SEKENAWAN OSADI</v>
      </c>
      <c r="H21" s="18" t="str">
        <f>_xlfn.XLOOKUP(D21,[11]sheet!$B:$B,[11]sheet!$A:$A,0)</f>
        <v>JKT61C</v>
      </c>
    </row>
    <row r="22" spans="2:8">
      <c r="B22" s="19" t="s">
        <v>24</v>
      </c>
      <c r="C22" s="17" t="s">
        <v>26</v>
      </c>
      <c r="D22" s="20" t="s">
        <v>45</v>
      </c>
      <c r="E22" s="21" t="s">
        <v>1916</v>
      </c>
      <c r="F22" s="22" t="s">
        <v>1740</v>
      </c>
      <c r="G22" s="17" t="str">
        <f>_xlfn.XLOOKUP(D22,[1]DP!$F:$F,[1]DP!$E:$E,"-")</f>
        <v>RIO PERMANNA WIJAYA</v>
      </c>
      <c r="H22" s="18" t="str">
        <f>_xlfn.XLOOKUP(D22,[11]sheet!$B:$B,[11]sheet!$A:$A,0)</f>
        <v>JKT20J</v>
      </c>
    </row>
    <row r="23" spans="2:8">
      <c r="B23" s="19" t="s">
        <v>24</v>
      </c>
      <c r="C23" s="17" t="s">
        <v>26</v>
      </c>
      <c r="D23" s="20" t="s">
        <v>46</v>
      </c>
      <c r="E23" s="21" t="s">
        <v>1916</v>
      </c>
      <c r="F23" s="22" t="s">
        <v>1740</v>
      </c>
      <c r="G23" s="17" t="str">
        <f>_xlfn.XLOOKUP(D23,[1]DP!$F:$F,[1]DP!$E:$E,"-")</f>
        <v>PAMUJI RYAN ANDRIANTO</v>
      </c>
      <c r="H23" s="18" t="str">
        <f>_xlfn.XLOOKUP(D23,[11]sheet!$B:$B,[11]sheet!$A:$A,0)</f>
        <v>JKT19K</v>
      </c>
    </row>
    <row r="24" spans="2:8">
      <c r="B24" s="19" t="s">
        <v>24</v>
      </c>
      <c r="C24" s="17" t="s">
        <v>26</v>
      </c>
      <c r="D24" s="20" t="s">
        <v>47</v>
      </c>
      <c r="E24" s="21" t="s">
        <v>1941</v>
      </c>
      <c r="F24" s="22" t="s">
        <v>1740</v>
      </c>
      <c r="G24" s="17" t="str">
        <f>_xlfn.XLOOKUP(D24,[1]DP!$F:$F,[1]DP!$E:$E,"-")</f>
        <v>ARDY SASMOYO</v>
      </c>
      <c r="H24" s="18" t="str">
        <f>_xlfn.XLOOKUP(D24,[11]sheet!$B:$B,[11]sheet!$A:$A,0)</f>
        <v>JKT47C</v>
      </c>
    </row>
    <row r="25" spans="2:8">
      <c r="B25" s="19" t="s">
        <v>24</v>
      </c>
      <c r="C25" s="17" t="s">
        <v>26</v>
      </c>
      <c r="D25" s="20" t="s">
        <v>48</v>
      </c>
      <c r="E25" s="21" t="s">
        <v>1941</v>
      </c>
      <c r="F25" s="22" t="s">
        <v>1740</v>
      </c>
      <c r="G25" s="17" t="str">
        <f>_xlfn.XLOOKUP(D25,[1]DP!$F:$F,[1]DP!$E:$E,"-")</f>
        <v>HENDRI ADITYA</v>
      </c>
      <c r="H25" s="18" t="str">
        <f>_xlfn.XLOOKUP(D25,[11]sheet!$B:$B,[11]sheet!$A:$A,0)</f>
        <v>JKT50K</v>
      </c>
    </row>
    <row r="26" spans="2:8">
      <c r="B26" s="19" t="s">
        <v>24</v>
      </c>
      <c r="C26" s="17" t="s">
        <v>26</v>
      </c>
      <c r="D26" s="20" t="s">
        <v>49</v>
      </c>
      <c r="E26" s="21" t="s">
        <v>1916</v>
      </c>
      <c r="F26" s="22" t="s">
        <v>1745</v>
      </c>
      <c r="G26" s="17" t="str">
        <f>_xlfn.XLOOKUP(D26,[1]DP!$F:$F,[1]DP!$E:$E,"-")</f>
        <v>YODY EVANDER LODEWIJK N.</v>
      </c>
      <c r="H26" s="18" t="str">
        <f>_xlfn.XLOOKUP(D26,[11]sheet!$B:$B,[11]sheet!$A:$A,0)</f>
        <v>JKT17K</v>
      </c>
    </row>
    <row r="27" spans="2:8">
      <c r="B27" s="19" t="s">
        <v>24</v>
      </c>
      <c r="C27" s="17" t="s">
        <v>26</v>
      </c>
      <c r="D27" s="20" t="s">
        <v>50</v>
      </c>
      <c r="E27" s="21" t="s">
        <v>1916</v>
      </c>
      <c r="F27" s="22" t="s">
        <v>1745</v>
      </c>
      <c r="G27" s="17" t="str">
        <f>_xlfn.XLOOKUP(D27,[1]DP!$F:$F,[1]DP!$E:$E,"-")</f>
        <v>HUSEIN AL IDRUS ANHAR</v>
      </c>
      <c r="H27" s="18" t="str">
        <f>_xlfn.XLOOKUP(D27,[11]sheet!$B:$B,[11]sheet!$A:$A,0)</f>
        <v>JKT25Q</v>
      </c>
    </row>
    <row r="28" spans="2:8">
      <c r="B28" s="19" t="s">
        <v>24</v>
      </c>
      <c r="C28" s="17" t="s">
        <v>26</v>
      </c>
      <c r="D28" s="20" t="s">
        <v>51</v>
      </c>
      <c r="E28" s="21" t="s">
        <v>1916</v>
      </c>
      <c r="F28" s="22" t="s">
        <v>1745</v>
      </c>
      <c r="G28" s="17" t="str">
        <f>_xlfn.XLOOKUP(D28,[1]DP!$F:$F,[1]DP!$E:$E,"-")</f>
        <v>NOVENDRA ALDI MUHAMMAD</v>
      </c>
      <c r="H28" s="18" t="str">
        <f>_xlfn.XLOOKUP(D28,[11]sheet!$B:$B,[11]sheet!$A:$A,0)</f>
        <v>JKT20C</v>
      </c>
    </row>
    <row r="29" spans="2:8">
      <c r="B29" s="19" t="s">
        <v>24</v>
      </c>
      <c r="C29" s="17" t="s">
        <v>26</v>
      </c>
      <c r="D29" s="20" t="s">
        <v>52</v>
      </c>
      <c r="E29" s="21" t="s">
        <v>1941</v>
      </c>
      <c r="F29" s="22" t="s">
        <v>1745</v>
      </c>
      <c r="G29" s="17" t="str">
        <f>_xlfn.XLOOKUP(D29,[1]DP!$F:$F,[1]DP!$E:$E,"-")</f>
        <v>YODY EVANDER LODEWIJK N.</v>
      </c>
      <c r="H29" s="18" t="str">
        <f>_xlfn.XLOOKUP(D29,[11]sheet!$B:$B,[11]sheet!$A:$A,0)</f>
        <v>JKT52I</v>
      </c>
    </row>
    <row r="30" spans="2:8">
      <c r="B30" s="19" t="s">
        <v>24</v>
      </c>
      <c r="C30" s="17" t="s">
        <v>26</v>
      </c>
      <c r="D30" s="20" t="s">
        <v>53</v>
      </c>
      <c r="E30" s="21" t="s">
        <v>1916</v>
      </c>
      <c r="F30" s="22" t="s">
        <v>1745</v>
      </c>
      <c r="G30" s="17" t="str">
        <f>_xlfn.XLOOKUP(D30,[1]DP!$F:$F,[1]DP!$E:$E,"-")</f>
        <v>MUHAMAD FAISAL</v>
      </c>
      <c r="H30" s="18" t="str">
        <f>_xlfn.XLOOKUP(D30,[11]sheet!$B:$B,[11]sheet!$A:$A,0)</f>
        <v>JKT25</v>
      </c>
    </row>
    <row r="31" spans="2:8">
      <c r="B31" s="19" t="s">
        <v>24</v>
      </c>
      <c r="C31" s="17" t="s">
        <v>26</v>
      </c>
      <c r="D31" s="20" t="s">
        <v>54</v>
      </c>
      <c r="E31" s="21" t="s">
        <v>1941</v>
      </c>
      <c r="F31" s="22" t="s">
        <v>1745</v>
      </c>
      <c r="G31" s="17" t="str">
        <f>_xlfn.XLOOKUP(D31,[1]DP!$F:$F,[1]DP!$E:$E,"-")</f>
        <v>ROYMAN</v>
      </c>
      <c r="H31" s="18" t="str">
        <f>_xlfn.XLOOKUP(D31,[11]sheet!$B:$B,[11]sheet!$A:$A,0)</f>
        <v>JKT50I</v>
      </c>
    </row>
    <row r="32" spans="2:8">
      <c r="B32" s="19" t="s">
        <v>24</v>
      </c>
      <c r="C32" s="17" t="s">
        <v>26</v>
      </c>
      <c r="D32" s="20" t="s">
        <v>55</v>
      </c>
      <c r="E32" s="21" t="s">
        <v>1916</v>
      </c>
      <c r="F32" s="22" t="s">
        <v>1750</v>
      </c>
      <c r="G32" s="17" t="str">
        <f>_xlfn.XLOOKUP(D32,[1]DP!$F:$F,[1]DP!$E:$E,"-")</f>
        <v>MAHMUD H</v>
      </c>
      <c r="H32" s="18" t="str">
        <f>_xlfn.XLOOKUP(D32,[11]sheet!$B:$B,[11]sheet!$A:$A,0)</f>
        <v>JKT16Q</v>
      </c>
    </row>
    <row r="33" spans="2:8">
      <c r="B33" s="19" t="s">
        <v>24</v>
      </c>
      <c r="C33" s="17" t="s">
        <v>26</v>
      </c>
      <c r="D33" s="20" t="s">
        <v>56</v>
      </c>
      <c r="E33" s="21" t="s">
        <v>1916</v>
      </c>
      <c r="F33" s="22" t="s">
        <v>1750</v>
      </c>
      <c r="G33" s="17" t="str">
        <f>_xlfn.XLOOKUP(D33,[1]DP!$F:$F,[1]DP!$E:$E,"-")</f>
        <v>ARMAN SURYADI</v>
      </c>
      <c r="H33" s="18" t="str">
        <f>_xlfn.XLOOKUP(D33,[11]sheet!$B:$B,[11]sheet!$A:$A,0)</f>
        <v>JKT16O</v>
      </c>
    </row>
    <row r="34" spans="2:8">
      <c r="B34" s="19" t="s">
        <v>24</v>
      </c>
      <c r="C34" s="17" t="s">
        <v>26</v>
      </c>
      <c r="D34" s="20" t="s">
        <v>57</v>
      </c>
      <c r="E34" s="21" t="s">
        <v>1916</v>
      </c>
      <c r="F34" s="22" t="s">
        <v>1750</v>
      </c>
      <c r="G34" s="17" t="str">
        <f>_xlfn.XLOOKUP(D34,[1]DP!$F:$F,[1]DP!$E:$E,"-")</f>
        <v>TADIN SAPUTRA</v>
      </c>
      <c r="H34" s="18" t="str">
        <f>_xlfn.XLOOKUP(D34,[11]sheet!$B:$B,[11]sheet!$A:$A,0)</f>
        <v>JKT10B</v>
      </c>
    </row>
    <row r="35" spans="2:8">
      <c r="B35" s="19" t="s">
        <v>24</v>
      </c>
      <c r="C35" s="17" t="s">
        <v>26</v>
      </c>
      <c r="D35" s="20" t="s">
        <v>58</v>
      </c>
      <c r="E35" s="21" t="s">
        <v>1916</v>
      </c>
      <c r="F35" s="22" t="s">
        <v>1750</v>
      </c>
      <c r="G35" s="17" t="str">
        <f>_xlfn.XLOOKUP(D35,[1]DP!$F:$F,[1]DP!$E:$E,"-")</f>
        <v>SATRIO KESIT WICAKSONO</v>
      </c>
      <c r="H35" s="18" t="str">
        <f>_xlfn.XLOOKUP(D35,[11]sheet!$B:$B,[11]sheet!$A:$A,0)</f>
        <v>JKT16R</v>
      </c>
    </row>
    <row r="36" spans="2:8">
      <c r="B36" s="19" t="s">
        <v>24</v>
      </c>
      <c r="C36" s="17" t="s">
        <v>26</v>
      </c>
      <c r="D36" s="20" t="s">
        <v>59</v>
      </c>
      <c r="E36" s="21" t="s">
        <v>1941</v>
      </c>
      <c r="F36" s="22" t="s">
        <v>1750</v>
      </c>
      <c r="G36" s="17" t="str">
        <f>_xlfn.XLOOKUP(D36,[1]DP!$F:$F,[1]DP!$E:$E,"-")</f>
        <v>MUHAMMAD IQBAL</v>
      </c>
      <c r="H36" s="18" t="str">
        <f>_xlfn.XLOOKUP(D36,[11]sheet!$B:$B,[11]sheet!$A:$A,0)</f>
        <v>JKT51G</v>
      </c>
    </row>
    <row r="37" spans="2:8">
      <c r="B37" s="19" t="s">
        <v>24</v>
      </c>
      <c r="C37" s="17" t="s">
        <v>26</v>
      </c>
      <c r="D37" s="20" t="s">
        <v>60</v>
      </c>
      <c r="E37" s="21" t="s">
        <v>1916</v>
      </c>
      <c r="F37" s="22" t="s">
        <v>1750</v>
      </c>
      <c r="G37" s="17" t="str">
        <f>_xlfn.XLOOKUP(D37,[1]DP!$F:$F,[1]DP!$E:$E,"-")</f>
        <v>PAZRIN HIDAYAT</v>
      </c>
      <c r="H37" s="18" t="str">
        <f>_xlfn.XLOOKUP(D37,[11]sheet!$B:$B,[11]sheet!$A:$A,0)</f>
        <v>JKT10H</v>
      </c>
    </row>
    <row r="38" spans="2:8">
      <c r="B38" s="19" t="s">
        <v>24</v>
      </c>
      <c r="C38" s="17" t="s">
        <v>26</v>
      </c>
      <c r="D38" s="20" t="s">
        <v>61</v>
      </c>
      <c r="E38" s="21" t="s">
        <v>1916</v>
      </c>
      <c r="F38" s="22" t="s">
        <v>1750</v>
      </c>
      <c r="G38" s="17" t="str">
        <f>_xlfn.XLOOKUP(D38,[1]DP!$F:$F,[1]DP!$E:$E,"-")</f>
        <v>LILIS INDRA WATI</v>
      </c>
      <c r="H38" s="18" t="str">
        <f>_xlfn.XLOOKUP(D38,[11]sheet!$B:$B,[11]sheet!$A:$A,0)</f>
        <v>JKT16P</v>
      </c>
    </row>
    <row r="39" spans="2:8">
      <c r="B39" s="19" t="s">
        <v>24</v>
      </c>
      <c r="C39" s="17" t="s">
        <v>26</v>
      </c>
      <c r="D39" s="20" t="s">
        <v>62</v>
      </c>
      <c r="E39" s="21" t="s">
        <v>1916</v>
      </c>
      <c r="F39" s="22" t="s">
        <v>1758</v>
      </c>
      <c r="G39" s="17" t="str">
        <f>_xlfn.XLOOKUP(D39,[1]DP!$F:$F,[1]DP!$E:$E,"-")</f>
        <v>FIRMAN SYAHPUTRA</v>
      </c>
      <c r="H39" s="18" t="str">
        <f>_xlfn.XLOOKUP(D39,[11]sheet!$B:$B,[11]sheet!$A:$A,0)</f>
        <v>JKT02S</v>
      </c>
    </row>
    <row r="40" spans="2:8">
      <c r="B40" s="19" t="s">
        <v>24</v>
      </c>
      <c r="C40" s="17" t="s">
        <v>26</v>
      </c>
      <c r="D40" s="20" t="s">
        <v>63</v>
      </c>
      <c r="E40" s="21" t="s">
        <v>1916</v>
      </c>
      <c r="F40" s="22" t="s">
        <v>1758</v>
      </c>
      <c r="G40" s="17" t="str">
        <f>_xlfn.XLOOKUP(D40,[1]DP!$F:$F,[1]DP!$E:$E,"-")</f>
        <v>RIDWAN ALDIANSYAH</v>
      </c>
      <c r="H40" s="18" t="str">
        <f>_xlfn.XLOOKUP(D40,[11]sheet!$B:$B,[11]sheet!$A:$A,0)</f>
        <v>JKT26I</v>
      </c>
    </row>
    <row r="41" spans="2:8">
      <c r="B41" s="19" t="s">
        <v>24</v>
      </c>
      <c r="C41" s="17" t="s">
        <v>26</v>
      </c>
      <c r="D41" s="20" t="s">
        <v>64</v>
      </c>
      <c r="E41" s="21" t="s">
        <v>1941</v>
      </c>
      <c r="F41" s="22" t="s">
        <v>1758</v>
      </c>
      <c r="G41" s="17" t="str">
        <f>_xlfn.XLOOKUP(D41,[1]DP!$F:$F,[1]DP!$E:$E,"-")</f>
        <v>SAMSU RIJAL</v>
      </c>
      <c r="H41" s="18" t="str">
        <f>_xlfn.XLOOKUP(D41,[11]sheet!$B:$B,[11]sheet!$A:$A,0)</f>
        <v>JKT28D</v>
      </c>
    </row>
    <row r="42" spans="2:8">
      <c r="B42" s="19" t="s">
        <v>24</v>
      </c>
      <c r="C42" s="17" t="s">
        <v>26</v>
      </c>
      <c r="D42" s="20" t="s">
        <v>1763</v>
      </c>
      <c r="E42" s="21" t="s">
        <v>1941</v>
      </c>
      <c r="F42" s="22" t="s">
        <v>1758</v>
      </c>
      <c r="G42" s="17" t="str">
        <f>_xlfn.XLOOKUP(D42,[1]DP!$F:$F,[1]DP!$E:$E,"-")</f>
        <v>RAKA FAHRIZKI</v>
      </c>
      <c r="H42" s="18" t="str">
        <f>_xlfn.XLOOKUP(D42,[11]sheet!$B:$B,[11]sheet!$A:$A,0)</f>
        <v>JKT33C</v>
      </c>
    </row>
    <row r="43" spans="2:8">
      <c r="B43" s="19" t="s">
        <v>24</v>
      </c>
      <c r="C43" s="17" t="s">
        <v>26</v>
      </c>
      <c r="D43" s="20" t="s">
        <v>65</v>
      </c>
      <c r="E43" s="21" t="s">
        <v>1941</v>
      </c>
      <c r="F43" s="22" t="s">
        <v>1758</v>
      </c>
      <c r="G43" s="17" t="str">
        <f>_xlfn.XLOOKUP(D43,[1]DP!$F:$F,[1]DP!$E:$E,"-")</f>
        <v>NUR KHUSJANANTO</v>
      </c>
      <c r="H43" s="18" t="str">
        <f>_xlfn.XLOOKUP(D43,[11]sheet!$B:$B,[11]sheet!$A:$A,0)</f>
        <v>JKT33O</v>
      </c>
    </row>
    <row r="44" spans="2:8">
      <c r="B44" s="19" t="s">
        <v>24</v>
      </c>
      <c r="C44" s="17" t="s">
        <v>26</v>
      </c>
      <c r="D44" s="20" t="s">
        <v>66</v>
      </c>
      <c r="E44" s="21" t="s">
        <v>1941</v>
      </c>
      <c r="F44" s="22" t="s">
        <v>1758</v>
      </c>
      <c r="G44" s="17" t="str">
        <f>_xlfn.XLOOKUP(D44,[1]DP!$F:$F,[1]DP!$E:$E,"-")</f>
        <v>LUKMAN NULHAKIM</v>
      </c>
      <c r="H44" s="18" t="str">
        <f>_xlfn.XLOOKUP(D44,[11]sheet!$B:$B,[11]sheet!$A:$A,0)</f>
        <v>JKT36M</v>
      </c>
    </row>
    <row r="45" spans="2:8">
      <c r="B45" s="19" t="s">
        <v>24</v>
      </c>
      <c r="C45" s="17" t="s">
        <v>26</v>
      </c>
      <c r="D45" s="20" t="s">
        <v>67</v>
      </c>
      <c r="E45" s="21" t="s">
        <v>1941</v>
      </c>
      <c r="F45" s="22" t="s">
        <v>1758</v>
      </c>
      <c r="G45" s="17" t="str">
        <f>_xlfn.XLOOKUP(D45,[1]DP!$F:$F,[1]DP!$E:$E,"-")</f>
        <v>SAMSU RIJAL</v>
      </c>
      <c r="H45" s="18" t="str">
        <f>_xlfn.XLOOKUP(D45,[11]sheet!$B:$B,[11]sheet!$A:$A,0)</f>
        <v>JKT28I</v>
      </c>
    </row>
    <row r="46" spans="2:8">
      <c r="B46" s="19" t="s">
        <v>24</v>
      </c>
      <c r="C46" s="17" t="s">
        <v>26</v>
      </c>
      <c r="D46" s="20" t="s">
        <v>68</v>
      </c>
      <c r="E46" s="21" t="s">
        <v>1916</v>
      </c>
      <c r="F46" s="22" t="s">
        <v>1766</v>
      </c>
      <c r="G46" s="17" t="str">
        <f>_xlfn.XLOOKUP(D46,[1]DP!$F:$F,[1]DP!$E:$E,"-")</f>
        <v>MUHAMMAD MUGHNIL LABIB</v>
      </c>
      <c r="H46" s="18" t="str">
        <f>_xlfn.XLOOKUP(D46,[11]sheet!$B:$B,[11]sheet!$A:$A,0)</f>
        <v>JKT21R</v>
      </c>
    </row>
    <row r="47" spans="2:8">
      <c r="B47" s="19" t="s">
        <v>24</v>
      </c>
      <c r="C47" s="17" t="s">
        <v>26</v>
      </c>
      <c r="D47" s="20" t="s">
        <v>69</v>
      </c>
      <c r="E47" s="21" t="s">
        <v>1916</v>
      </c>
      <c r="F47" s="22" t="s">
        <v>1766</v>
      </c>
      <c r="G47" s="17" t="str">
        <f>_xlfn.XLOOKUP(D47,[1]DP!$F:$F,[1]DP!$E:$E,"-")</f>
        <v>RANDI PRIHARTONO</v>
      </c>
      <c r="H47" s="18" t="str">
        <f>_xlfn.XLOOKUP(D47,[11]sheet!$B:$B,[11]sheet!$A:$A,0)</f>
        <v>JKT23Q</v>
      </c>
    </row>
    <row r="48" spans="2:8">
      <c r="B48" s="19" t="s">
        <v>24</v>
      </c>
      <c r="C48" s="17" t="s">
        <v>26</v>
      </c>
      <c r="D48" s="20" t="s">
        <v>70</v>
      </c>
      <c r="E48" s="21" t="s">
        <v>1916</v>
      </c>
      <c r="F48" s="22" t="s">
        <v>1766</v>
      </c>
      <c r="G48" s="17" t="str">
        <f>_xlfn.XLOOKUP(D48,[1]DP!$F:$F,[1]DP!$E:$E,"-")</f>
        <v>PRAMU SINTO</v>
      </c>
      <c r="H48" s="18" t="str">
        <f>_xlfn.XLOOKUP(D48,[11]sheet!$B:$B,[11]sheet!$A:$A,0)</f>
        <v>JKT24K</v>
      </c>
    </row>
    <row r="49" spans="2:8">
      <c r="B49" s="19" t="s">
        <v>24</v>
      </c>
      <c r="C49" s="17" t="s">
        <v>26</v>
      </c>
      <c r="D49" s="20" t="s">
        <v>71</v>
      </c>
      <c r="E49" s="21" t="s">
        <v>1941</v>
      </c>
      <c r="F49" s="22" t="s">
        <v>1766</v>
      </c>
      <c r="G49" s="17" t="str">
        <f>_xlfn.XLOOKUP(D49,[1]DP!$F:$F,[1]DP!$E:$E,"-")</f>
        <v>RAFLI FEBRIANSYAH</v>
      </c>
      <c r="H49" s="18" t="str">
        <f>_xlfn.XLOOKUP(D49,[11]sheet!$B:$B,[11]sheet!$A:$A,0)</f>
        <v>JKT71</v>
      </c>
    </row>
    <row r="50" spans="2:8">
      <c r="B50" s="19" t="s">
        <v>24</v>
      </c>
      <c r="C50" s="17" t="s">
        <v>26</v>
      </c>
      <c r="D50" s="20" t="s">
        <v>72</v>
      </c>
      <c r="E50" s="21" t="s">
        <v>1941</v>
      </c>
      <c r="F50" s="22" t="s">
        <v>1766</v>
      </c>
      <c r="G50" s="17" t="str">
        <f>_xlfn.XLOOKUP(D50,[1]DP!$F:$F,[1]DP!$E:$E,"-")</f>
        <v>DIRA CANA</v>
      </c>
      <c r="H50" s="18" t="str">
        <f>_xlfn.XLOOKUP(D50,[11]sheet!$B:$B,[11]sheet!$A:$A,0)</f>
        <v>JKT62G</v>
      </c>
    </row>
    <row r="51" spans="2:8">
      <c r="B51" s="19" t="s">
        <v>24</v>
      </c>
      <c r="C51" s="17" t="s">
        <v>26</v>
      </c>
      <c r="D51" s="20" t="s">
        <v>73</v>
      </c>
      <c r="E51" s="21" t="s">
        <v>1941</v>
      </c>
      <c r="F51" s="22" t="s">
        <v>1766</v>
      </c>
      <c r="G51" s="17" t="str">
        <f>_xlfn.XLOOKUP(D51,[1]DP!$F:$F,[1]DP!$E:$E,"-")</f>
        <v>DIRA CANA</v>
      </c>
      <c r="H51" s="18" t="str">
        <f>_xlfn.XLOOKUP(D51,[11]sheet!$B:$B,[11]sheet!$A:$A,0)</f>
        <v>JKT62</v>
      </c>
    </row>
    <row r="52" spans="2:8">
      <c r="B52" s="19" t="s">
        <v>24</v>
      </c>
      <c r="C52" s="17" t="s">
        <v>26</v>
      </c>
      <c r="D52" s="20" t="s">
        <v>74</v>
      </c>
      <c r="E52" s="21" t="s">
        <v>1916</v>
      </c>
      <c r="F52" s="22" t="s">
        <v>1766</v>
      </c>
      <c r="G52" s="17" t="str">
        <f>_xlfn.XLOOKUP(D52,[1]DP!$F:$F,[1]DP!$E:$E,"-")</f>
        <v>NOTO IRAWAN</v>
      </c>
      <c r="H52" s="18" t="str">
        <f>_xlfn.XLOOKUP(D52,[11]sheet!$B:$B,[11]sheet!$A:$A,0)</f>
        <v>JKT23P</v>
      </c>
    </row>
    <row r="53" spans="2:8">
      <c r="B53" s="19" t="s">
        <v>24</v>
      </c>
      <c r="C53" s="17" t="s">
        <v>26</v>
      </c>
      <c r="D53" s="20" t="s">
        <v>75</v>
      </c>
      <c r="E53" s="21" t="s">
        <v>1941</v>
      </c>
      <c r="F53" s="22" t="s">
        <v>1766</v>
      </c>
      <c r="G53" s="17" t="str">
        <f>_xlfn.XLOOKUP(D53,[1]DP!$F:$F,[1]DP!$E:$E,"-")</f>
        <v>RENDI ANDIRA</v>
      </c>
      <c r="H53" s="18" t="str">
        <f>_xlfn.XLOOKUP(D53,[11]sheet!$B:$B,[11]sheet!$A:$A,0)</f>
        <v>JKT62C</v>
      </c>
    </row>
    <row r="54" spans="2:8">
      <c r="B54" s="19" t="s">
        <v>24</v>
      </c>
      <c r="C54" s="17" t="s">
        <v>26</v>
      </c>
      <c r="D54" s="20" t="s">
        <v>76</v>
      </c>
      <c r="E54" s="21" t="s">
        <v>1941</v>
      </c>
      <c r="F54" s="22" t="s">
        <v>1766</v>
      </c>
      <c r="G54" s="17" t="str">
        <f>_xlfn.XLOOKUP(D54,[1]DP!$F:$F,[1]DP!$E:$E,"-")</f>
        <v>RAFLI FEBRIANSYAH</v>
      </c>
      <c r="H54" s="18" t="str">
        <f>_xlfn.XLOOKUP(D54,[11]sheet!$B:$B,[11]sheet!$A:$A,0)</f>
        <v>JKT71A</v>
      </c>
    </row>
    <row r="55" spans="2:8">
      <c r="B55" s="19" t="s">
        <v>24</v>
      </c>
      <c r="C55" s="17" t="s">
        <v>26</v>
      </c>
      <c r="D55" s="20" t="s">
        <v>77</v>
      </c>
      <c r="E55" s="21" t="s">
        <v>1916</v>
      </c>
      <c r="F55" s="22" t="s">
        <v>1771</v>
      </c>
      <c r="G55" s="17" t="str">
        <f>_xlfn.XLOOKUP(D55,[1]DP!$F:$F,[1]DP!$E:$E,"-")</f>
        <v>VINNY LESTARI</v>
      </c>
      <c r="H55" s="18" t="str">
        <f>_xlfn.XLOOKUP(D55,[11]sheet!$B:$B,[11]sheet!$A:$A,0)</f>
        <v>JKT03E</v>
      </c>
    </row>
    <row r="56" spans="2:8">
      <c r="B56" s="19" t="s">
        <v>24</v>
      </c>
      <c r="C56" s="17" t="s">
        <v>26</v>
      </c>
      <c r="D56" s="20" t="s">
        <v>78</v>
      </c>
      <c r="E56" s="21" t="s">
        <v>1941</v>
      </c>
      <c r="F56" s="22" t="s">
        <v>1771</v>
      </c>
      <c r="G56" s="17" t="str">
        <f>_xlfn.XLOOKUP(D56,[1]DP!$F:$F,[1]DP!$E:$E,"-")</f>
        <v>MIRZA NURUL FAJAR AHMAD</v>
      </c>
      <c r="H56" s="18" t="str">
        <f>_xlfn.XLOOKUP(D56,[11]sheet!$B:$B,[11]sheet!$A:$A,0)</f>
        <v>JKT31J</v>
      </c>
    </row>
    <row r="57" spans="2:8">
      <c r="B57" s="19" t="s">
        <v>24</v>
      </c>
      <c r="C57" s="17" t="s">
        <v>26</v>
      </c>
      <c r="D57" s="20" t="s">
        <v>79</v>
      </c>
      <c r="E57" s="21" t="s">
        <v>1941</v>
      </c>
      <c r="F57" s="22" t="s">
        <v>1771</v>
      </c>
      <c r="G57" s="17" t="str">
        <f>_xlfn.XLOOKUP(D57,[1]DP!$F:$F,[1]DP!$E:$E,"-")</f>
        <v>FAJAR NUR MAULANA</v>
      </c>
      <c r="H57" s="18" t="str">
        <f>_xlfn.XLOOKUP(D57,[11]sheet!$B:$B,[11]sheet!$A:$A,0)</f>
        <v>JKT31I</v>
      </c>
    </row>
    <row r="58" spans="2:8">
      <c r="B58" s="19" t="s">
        <v>24</v>
      </c>
      <c r="C58" s="17" t="s">
        <v>26</v>
      </c>
      <c r="D58" s="20" t="s">
        <v>81</v>
      </c>
      <c r="E58" s="21" t="s">
        <v>1916</v>
      </c>
      <c r="F58" s="22" t="s">
        <v>1771</v>
      </c>
      <c r="G58" s="17" t="str">
        <f>_xlfn.XLOOKUP(D58,[1]DP!$F:$F,[1]DP!$E:$E,"-")</f>
        <v>TRI ASMA INDRA SAPUTRA</v>
      </c>
      <c r="H58" s="18" t="str">
        <f>_xlfn.XLOOKUP(D58,[11]sheet!$B:$B,[11]sheet!$A:$A,0)</f>
        <v>JKT11M</v>
      </c>
    </row>
    <row r="59" spans="2:8">
      <c r="B59" s="19" t="s">
        <v>24</v>
      </c>
      <c r="C59" s="17" t="s">
        <v>26</v>
      </c>
      <c r="D59" s="20" t="s">
        <v>82</v>
      </c>
      <c r="E59" s="21" t="s">
        <v>1916</v>
      </c>
      <c r="F59" s="22" t="s">
        <v>1771</v>
      </c>
      <c r="G59" s="17" t="str">
        <f>_xlfn.XLOOKUP(D59,[1]DP!$F:$F,[1]DP!$E:$E,"-")</f>
        <v>DAYU CANDRA ISHAK</v>
      </c>
      <c r="H59" s="18" t="str">
        <f>_xlfn.XLOOKUP(D59,[11]sheet!$B:$B,[11]sheet!$A:$A,0)</f>
        <v>JKT21S</v>
      </c>
    </row>
    <row r="60" spans="2:8">
      <c r="B60" s="19" t="s">
        <v>24</v>
      </c>
      <c r="C60" s="17" t="s">
        <v>26</v>
      </c>
      <c r="D60" s="20" t="s">
        <v>83</v>
      </c>
      <c r="E60" s="21" t="s">
        <v>1941</v>
      </c>
      <c r="F60" s="22" t="s">
        <v>1771</v>
      </c>
      <c r="G60" s="17" t="str">
        <f>_xlfn.XLOOKUP(D60,[1]DP!$F:$F,[1]DP!$E:$E,"-")</f>
        <v>DZULFIQAR SADDAM PRAKOSO</v>
      </c>
      <c r="H60" s="18" t="str">
        <f>_xlfn.XLOOKUP(D60,[11]sheet!$B:$B,[11]sheet!$A:$A,0)</f>
        <v>JKT34</v>
      </c>
    </row>
    <row r="61" spans="2:8">
      <c r="B61" s="19" t="s">
        <v>24</v>
      </c>
      <c r="C61" s="17" t="s">
        <v>26</v>
      </c>
      <c r="D61" s="20" t="s">
        <v>84</v>
      </c>
      <c r="E61" s="21" t="s">
        <v>1916</v>
      </c>
      <c r="F61" s="22" t="s">
        <v>1776</v>
      </c>
      <c r="G61" s="17" t="str">
        <f>_xlfn.XLOOKUP(D61,[1]DP!$F:$F,[1]DP!$E:$E,"-")</f>
        <v>BRIAN DANIEL</v>
      </c>
      <c r="H61" s="18" t="str">
        <f>_xlfn.XLOOKUP(D61,[11]sheet!$B:$B,[11]sheet!$A:$A,0)</f>
        <v>JKT15L</v>
      </c>
    </row>
    <row r="62" spans="2:8">
      <c r="B62" s="19" t="s">
        <v>24</v>
      </c>
      <c r="C62" s="17" t="s">
        <v>26</v>
      </c>
      <c r="D62" s="20" t="s">
        <v>85</v>
      </c>
      <c r="E62" s="21" t="s">
        <v>1941</v>
      </c>
      <c r="F62" s="22" t="s">
        <v>1776</v>
      </c>
      <c r="G62" s="17" t="str">
        <f>_xlfn.XLOOKUP(D62,[1]DP!$F:$F,[1]DP!$E:$E,"-")</f>
        <v>ANJAR MAULANA</v>
      </c>
      <c r="H62" s="18" t="str">
        <f>_xlfn.XLOOKUP(D62,[11]sheet!$B:$B,[11]sheet!$A:$A,0)</f>
        <v>JKT33K</v>
      </c>
    </row>
    <row r="63" spans="2:8">
      <c r="B63" s="19" t="s">
        <v>24</v>
      </c>
      <c r="C63" s="17" t="s">
        <v>26</v>
      </c>
      <c r="D63" s="20" t="s">
        <v>86</v>
      </c>
      <c r="E63" s="21" t="s">
        <v>1941</v>
      </c>
      <c r="F63" s="22" t="s">
        <v>1776</v>
      </c>
      <c r="G63" s="17" t="str">
        <f>_xlfn.XLOOKUP(D63,[1]DP!$F:$F,[1]DP!$E:$E,"-")</f>
        <v>REZA PRATAMA PUTRA</v>
      </c>
      <c r="H63" s="18" t="str">
        <f>_xlfn.XLOOKUP(D63,[11]sheet!$B:$B,[11]sheet!$A:$A,0)</f>
        <v>JKT29</v>
      </c>
    </row>
    <row r="64" spans="2:8">
      <c r="B64" s="19" t="s">
        <v>24</v>
      </c>
      <c r="C64" s="17" t="s">
        <v>26</v>
      </c>
      <c r="D64" s="20" t="s">
        <v>87</v>
      </c>
      <c r="E64" s="21" t="s">
        <v>1916</v>
      </c>
      <c r="F64" s="22" t="s">
        <v>1776</v>
      </c>
      <c r="G64" s="17" t="str">
        <f>_xlfn.XLOOKUP(D64,[1]DP!$F:$F,[1]DP!$E:$E,"-")</f>
        <v>SALEH</v>
      </c>
      <c r="H64" s="18" t="str">
        <f>_xlfn.XLOOKUP(D64,[11]sheet!$B:$B,[11]sheet!$A:$A,0)</f>
        <v>JKT07U</v>
      </c>
    </row>
    <row r="65" spans="2:8">
      <c r="B65" s="19" t="s">
        <v>24</v>
      </c>
      <c r="C65" s="17" t="s">
        <v>26</v>
      </c>
      <c r="D65" s="20" t="s">
        <v>88</v>
      </c>
      <c r="E65" s="21" t="s">
        <v>1916</v>
      </c>
      <c r="F65" s="22" t="s">
        <v>1776</v>
      </c>
      <c r="G65" s="17" t="str">
        <f>_xlfn.XLOOKUP(D65,[1]DP!$F:$F,[1]DP!$E:$E,"-")</f>
        <v>IKHSAN ALIF AL MI' ROJ</v>
      </c>
      <c r="H65" s="18" t="str">
        <f>_xlfn.XLOOKUP(D65,[11]sheet!$B:$B,[11]sheet!$A:$A,0)</f>
        <v>JKT15K</v>
      </c>
    </row>
    <row r="66" spans="2:8">
      <c r="B66" s="19" t="s">
        <v>24</v>
      </c>
      <c r="C66" s="17" t="s">
        <v>26</v>
      </c>
      <c r="D66" s="20" t="s">
        <v>89</v>
      </c>
      <c r="E66" s="21" t="s">
        <v>1941</v>
      </c>
      <c r="F66" s="22" t="s">
        <v>1776</v>
      </c>
      <c r="G66" s="17" t="str">
        <f>_xlfn.XLOOKUP(D66,[1]DP!$F:$F,[1]DP!$E:$E,"-")</f>
        <v>MOHAMAD IRVAN</v>
      </c>
      <c r="H66" s="18" t="str">
        <f>_xlfn.XLOOKUP(D66,[11]sheet!$B:$B,[11]sheet!$A:$A,0)</f>
        <v>JKT63B</v>
      </c>
    </row>
    <row r="67" spans="2:8">
      <c r="B67" s="19" t="s">
        <v>24</v>
      </c>
      <c r="C67" s="17" t="s">
        <v>26</v>
      </c>
      <c r="D67" s="20" t="s">
        <v>90</v>
      </c>
      <c r="E67" s="21" t="s">
        <v>1941</v>
      </c>
      <c r="F67" s="22" t="s">
        <v>1776</v>
      </c>
      <c r="G67" s="17" t="str">
        <f>_xlfn.XLOOKUP(D67,[1]DP!$F:$F,[1]DP!$E:$E,"-")</f>
        <v>DWI PUTRO WARDOYO WIDODO</v>
      </c>
      <c r="H67" s="18" t="str">
        <f>_xlfn.XLOOKUP(D67,[11]sheet!$B:$B,[11]sheet!$A:$A,0)</f>
        <v>JKT39O</v>
      </c>
    </row>
    <row r="68" spans="2:8">
      <c r="B68" s="19" t="s">
        <v>24</v>
      </c>
      <c r="C68" s="17" t="s">
        <v>26</v>
      </c>
      <c r="D68" s="20" t="s">
        <v>91</v>
      </c>
      <c r="E68" s="21" t="s">
        <v>1941</v>
      </c>
      <c r="F68" s="22" t="s">
        <v>1781</v>
      </c>
      <c r="G68" s="17" t="str">
        <f>_xlfn.XLOOKUP(D68,[1]DP!$F:$F,[1]DP!$E:$E,"-")</f>
        <v>OPI PAJAR IRAWAN</v>
      </c>
      <c r="H68" s="18" t="str">
        <f>_xlfn.XLOOKUP(D68,[11]sheet!$B:$B,[11]sheet!$A:$A,0)</f>
        <v>JKT32L</v>
      </c>
    </row>
    <row r="69" spans="2:8">
      <c r="B69" s="19" t="s">
        <v>24</v>
      </c>
      <c r="C69" s="17" t="s">
        <v>26</v>
      </c>
      <c r="D69" s="20" t="s">
        <v>92</v>
      </c>
      <c r="E69" s="21" t="s">
        <v>1941</v>
      </c>
      <c r="F69" s="22" t="s">
        <v>1781</v>
      </c>
      <c r="G69" s="17" t="str">
        <f>_xlfn.XLOOKUP(D69,[1]DP!$F:$F,[1]DP!$E:$E,"-")</f>
        <v>KUAT PRAYITNO</v>
      </c>
      <c r="H69" s="18" t="str">
        <f>_xlfn.XLOOKUP(D69,[11]sheet!$B:$B,[11]sheet!$A:$A,0)</f>
        <v>JKT35E</v>
      </c>
    </row>
    <row r="70" spans="2:8">
      <c r="B70" s="19" t="s">
        <v>24</v>
      </c>
      <c r="C70" s="17" t="s">
        <v>26</v>
      </c>
      <c r="D70" s="20" t="s">
        <v>93</v>
      </c>
      <c r="E70" s="21" t="s">
        <v>1941</v>
      </c>
      <c r="F70" s="22" t="s">
        <v>1781</v>
      </c>
      <c r="G70" s="17" t="str">
        <f>_xlfn.XLOOKUP(D70,[1]DP!$F:$F,[1]DP!$E:$E,"-")</f>
        <v>AGUNG RESTU MUSTAQIM</v>
      </c>
      <c r="H70" s="18" t="str">
        <f>_xlfn.XLOOKUP(D70,[11]sheet!$B:$B,[11]sheet!$A:$A,0)</f>
        <v>JKT38</v>
      </c>
    </row>
    <row r="71" spans="2:8">
      <c r="B71" s="19" t="s">
        <v>24</v>
      </c>
      <c r="C71" s="17" t="s">
        <v>26</v>
      </c>
      <c r="D71" s="20" t="s">
        <v>94</v>
      </c>
      <c r="E71" s="21" t="s">
        <v>1941</v>
      </c>
      <c r="F71" s="22" t="s">
        <v>1781</v>
      </c>
      <c r="G71" s="17" t="str">
        <f>_xlfn.XLOOKUP(D71,[1]DP!$F:$F,[1]DP!$E:$E,"-")</f>
        <v>MUHAMMAD SALISGIA</v>
      </c>
      <c r="H71" s="18" t="str">
        <f>_xlfn.XLOOKUP(D71,[11]sheet!$B:$B,[11]sheet!$A:$A,0)</f>
        <v>JKT35F</v>
      </c>
    </row>
    <row r="72" spans="2:8">
      <c r="B72" s="19" t="s">
        <v>24</v>
      </c>
      <c r="C72" s="17" t="s">
        <v>26</v>
      </c>
      <c r="D72" s="20" t="s">
        <v>95</v>
      </c>
      <c r="E72" s="21" t="s">
        <v>1941</v>
      </c>
      <c r="F72" s="22" t="s">
        <v>1781</v>
      </c>
      <c r="G72" s="17" t="str">
        <f>_xlfn.XLOOKUP(D72,[1]DP!$F:$F,[1]DP!$E:$E,"-")</f>
        <v>FADHILLAH NURRACHMAN S</v>
      </c>
      <c r="H72" s="18" t="str">
        <f>_xlfn.XLOOKUP(D72,[11]sheet!$B:$B,[11]sheet!$A:$A,0)</f>
        <v>JKT35G</v>
      </c>
    </row>
    <row r="73" spans="2:8">
      <c r="B73" s="19" t="s">
        <v>24</v>
      </c>
      <c r="C73" s="17" t="s">
        <v>26</v>
      </c>
      <c r="D73" s="20" t="s">
        <v>96</v>
      </c>
      <c r="E73" s="21" t="s">
        <v>1916</v>
      </c>
      <c r="F73" s="22" t="s">
        <v>1781</v>
      </c>
      <c r="G73" s="17" t="str">
        <f>_xlfn.XLOOKUP(D73,[1]DP!$F:$F,[1]DP!$E:$E,"-")</f>
        <v>FADHILLAH NURRACHMAN S</v>
      </c>
      <c r="H73" s="18" t="str">
        <f>_xlfn.XLOOKUP(D73,[11]sheet!$B:$B,[11]sheet!$A:$A,0)</f>
        <v>JKT01J</v>
      </c>
    </row>
    <row r="74" spans="2:8">
      <c r="B74" s="19" t="s">
        <v>24</v>
      </c>
      <c r="C74" s="17" t="s">
        <v>26</v>
      </c>
      <c r="D74" s="20" t="s">
        <v>97</v>
      </c>
      <c r="E74" s="21" t="s">
        <v>1916</v>
      </c>
      <c r="F74" s="22" t="s">
        <v>1781</v>
      </c>
      <c r="G74" s="17" t="str">
        <f>_xlfn.XLOOKUP(D74,[1]DP!$F:$F,[1]DP!$E:$E,"-")</f>
        <v>AGUNG RESTU MUSTAQIM</v>
      </c>
      <c r="H74" s="18" t="str">
        <f>_xlfn.XLOOKUP(D74,[11]sheet!$B:$B,[11]sheet!$A:$A,0)</f>
        <v>JKT01V</v>
      </c>
    </row>
    <row r="75" spans="2:8">
      <c r="B75" s="19" t="s">
        <v>24</v>
      </c>
      <c r="C75" s="17" t="s">
        <v>26</v>
      </c>
      <c r="D75" s="23" t="s">
        <v>98</v>
      </c>
      <c r="E75" s="21" t="s">
        <v>1916</v>
      </c>
      <c r="F75" s="22" t="s">
        <v>1776</v>
      </c>
      <c r="G75" s="17" t="s">
        <v>1942</v>
      </c>
      <c r="H75" s="18" t="str">
        <f>_xlfn.XLOOKUP(D75,[11]sheet!$B:$B,[11]sheet!$A:$A,0)</f>
        <v>JKT10G</v>
      </c>
    </row>
    <row r="76" spans="2:8">
      <c r="B76" s="19" t="s">
        <v>99</v>
      </c>
      <c r="C76" s="17" t="s">
        <v>100</v>
      </c>
      <c r="D76" s="20" t="s">
        <v>101</v>
      </c>
      <c r="E76" s="21" t="s">
        <v>1941</v>
      </c>
      <c r="F76" s="22" t="s">
        <v>1784</v>
      </c>
      <c r="G76" s="17" t="str">
        <f>_xlfn.XLOOKUP(D76,'[2]DROP POINT AKTIF'!$B:$B,'[2]DROP POINT AKTIF'!$F:$F,"-")</f>
        <v>NIAMULLAH</v>
      </c>
      <c r="H76" s="18" t="str">
        <f>_xlfn.XLOOKUP(D76,[11]sheet!$B:$B,[11]sheet!$A:$A,0)</f>
        <v>SEG06C</v>
      </c>
    </row>
    <row r="77" spans="2:8">
      <c r="B77" s="19" t="s">
        <v>99</v>
      </c>
      <c r="C77" s="17" t="s">
        <v>100</v>
      </c>
      <c r="D77" s="20" t="s">
        <v>102</v>
      </c>
      <c r="E77" s="21" t="s">
        <v>1941</v>
      </c>
      <c r="F77" s="22" t="s">
        <v>1784</v>
      </c>
      <c r="G77" s="17" t="str">
        <f>_xlfn.XLOOKUP(D77,'[2]DROP POINT AKTIF'!$B:$B,'[2]DROP POINT AKTIF'!$F:$F,"-")</f>
        <v>TEGUH ISWANTO</v>
      </c>
      <c r="H77" s="18" t="str">
        <f>_xlfn.XLOOKUP(D77,[11]sheet!$B:$B,[11]sheet!$A:$A,0)</f>
        <v>SEG02B</v>
      </c>
    </row>
    <row r="78" spans="2:8">
      <c r="B78" s="19" t="s">
        <v>99</v>
      </c>
      <c r="C78" s="17" t="s">
        <v>100</v>
      </c>
      <c r="D78" s="20" t="s">
        <v>103</v>
      </c>
      <c r="E78" s="21" t="s">
        <v>1941</v>
      </c>
      <c r="F78" s="22" t="s">
        <v>1784</v>
      </c>
      <c r="G78" s="17" t="str">
        <f>_xlfn.XLOOKUP(D78,'[2]DROP POINT AKTIF'!$B:$B,'[2]DROP POINT AKTIF'!$F:$F,"-")</f>
        <v>RAMADANIALDI</v>
      </c>
      <c r="H78" s="18" t="str">
        <f>_xlfn.XLOOKUP(D78,[11]sheet!$B:$B,[11]sheet!$A:$A,0)</f>
        <v>SEG05B</v>
      </c>
    </row>
    <row r="79" spans="2:8">
      <c r="B79" s="19" t="s">
        <v>99</v>
      </c>
      <c r="C79" s="17" t="s">
        <v>100</v>
      </c>
      <c r="D79" s="20" t="s">
        <v>104</v>
      </c>
      <c r="E79" s="21" t="s">
        <v>1941</v>
      </c>
      <c r="F79" s="22" t="s">
        <v>1784</v>
      </c>
      <c r="G79" s="17" t="str">
        <f>_xlfn.XLOOKUP(D79,'[2]DROP POINT AKTIF'!$B:$B,'[2]DROP POINT AKTIF'!$F:$F,"-")</f>
        <v>DEDE JUNA</v>
      </c>
      <c r="H79" s="18" t="str">
        <f>_xlfn.XLOOKUP(D79,[11]sheet!$B:$B,[11]sheet!$A:$A,0)</f>
        <v>SEG06B</v>
      </c>
    </row>
    <row r="80" spans="2:8">
      <c r="B80" s="19" t="s">
        <v>99</v>
      </c>
      <c r="C80" s="17" t="s">
        <v>100</v>
      </c>
      <c r="D80" s="20" t="s">
        <v>105</v>
      </c>
      <c r="E80" s="21" t="s">
        <v>1941</v>
      </c>
      <c r="F80" s="22" t="s">
        <v>1784</v>
      </c>
      <c r="G80" s="17" t="str">
        <f>_xlfn.XLOOKUP(D80,'[2]DROP POINT AKTIF'!$B:$B,'[2]DROP POINT AKTIF'!$F:$F,"-")</f>
        <v>MOCH. JAJULI FAHMI</v>
      </c>
      <c r="H80" s="18" t="str">
        <f>_xlfn.XLOOKUP(D80,[11]sheet!$B:$B,[11]sheet!$A:$A,0)</f>
        <v>SEG05C</v>
      </c>
    </row>
    <row r="81" spans="2:8">
      <c r="B81" s="19" t="s">
        <v>99</v>
      </c>
      <c r="C81" s="17" t="s">
        <v>100</v>
      </c>
      <c r="D81" s="20" t="s">
        <v>106</v>
      </c>
      <c r="E81" s="21" t="s">
        <v>1916</v>
      </c>
      <c r="F81" s="22" t="s">
        <v>1784</v>
      </c>
      <c r="G81" s="17" t="str">
        <f>_xlfn.XLOOKUP(D81,'[2]DROP POINT AKTIF'!$B:$B,'[2]DROP POINT AKTIF'!$F:$F,"-")</f>
        <v>ARIS HERMAWAN</v>
      </c>
      <c r="H81" s="18" t="str">
        <f>_xlfn.XLOOKUP(D81,[11]sheet!$B:$B,[11]sheet!$A:$A,0)</f>
        <v>CIL07A</v>
      </c>
    </row>
    <row r="82" spans="2:8">
      <c r="B82" s="19" t="s">
        <v>99</v>
      </c>
      <c r="C82" s="17" t="s">
        <v>100</v>
      </c>
      <c r="D82" s="20" t="s">
        <v>107</v>
      </c>
      <c r="E82" s="21" t="s">
        <v>1916</v>
      </c>
      <c r="F82" s="22" t="s">
        <v>1784</v>
      </c>
      <c r="G82" s="17" t="str">
        <f>_xlfn.XLOOKUP(D82,'[2]DROP POINT AKTIF'!$B:$B,'[2]DROP POINT AKTIF'!$F:$F,"-")</f>
        <v>IBNU FADILLAH</v>
      </c>
      <c r="H82" s="18" t="str">
        <f>_xlfn.XLOOKUP(D82,[11]sheet!$B:$B,[11]sheet!$A:$A,0)</f>
        <v>CIL01A</v>
      </c>
    </row>
    <row r="83" spans="2:8">
      <c r="B83" s="19" t="s">
        <v>99</v>
      </c>
      <c r="C83" s="17" t="s">
        <v>100</v>
      </c>
      <c r="D83" s="20" t="s">
        <v>108</v>
      </c>
      <c r="E83" s="21" t="s">
        <v>1916</v>
      </c>
      <c r="F83" s="22" t="s">
        <v>1784</v>
      </c>
      <c r="G83" s="17" t="str">
        <f>_xlfn.XLOOKUP(D83,'[2]DROP POINT AKTIF'!$B:$B,'[2]DROP POINT AKTIF'!$F:$F,"-")</f>
        <v>MOHAMAD JUNAEDI FIRMANSYAH</v>
      </c>
      <c r="H83" s="18" t="str">
        <f>_xlfn.XLOOKUP(D83,[11]sheet!$B:$B,[11]sheet!$A:$A,0)</f>
        <v>SNG09C</v>
      </c>
    </row>
    <row r="84" spans="2:8">
      <c r="B84" s="19" t="s">
        <v>99</v>
      </c>
      <c r="C84" s="17" t="s">
        <v>100</v>
      </c>
      <c r="D84" s="20" t="s">
        <v>109</v>
      </c>
      <c r="E84" s="21" t="s">
        <v>1916</v>
      </c>
      <c r="F84" s="22" t="s">
        <v>1784</v>
      </c>
      <c r="G84" s="17" t="str">
        <f>_xlfn.XLOOKUP(D84,'[2]DROP POINT AKTIF'!$B:$B,'[2]DROP POINT AKTIF'!$F:$F,"-")</f>
        <v>MOCH. JAJULI FAHMI</v>
      </c>
      <c r="H84" s="18" t="str">
        <f>_xlfn.XLOOKUP(D84,[11]sheet!$B:$B,[11]sheet!$A:$A,0)</f>
        <v>CIL03A</v>
      </c>
    </row>
    <row r="85" spans="2:8">
      <c r="B85" s="19" t="s">
        <v>99</v>
      </c>
      <c r="C85" s="17" t="s">
        <v>100</v>
      </c>
      <c r="D85" s="20" t="s">
        <v>110</v>
      </c>
      <c r="E85" s="21" t="s">
        <v>1916</v>
      </c>
      <c r="F85" s="22" t="s">
        <v>1784</v>
      </c>
      <c r="G85" s="17" t="str">
        <f>_xlfn.XLOOKUP(D85,'[2]DROP POINT AKTIF'!$B:$B,'[2]DROP POINT AKTIF'!$F:$F,"-")</f>
        <v>HANDOKO</v>
      </c>
      <c r="H85" s="18" t="str">
        <f>_xlfn.XLOOKUP(D85,[11]sheet!$B:$B,[11]sheet!$A:$A,0)</f>
        <v>CIL05A</v>
      </c>
    </row>
    <row r="86" spans="2:8">
      <c r="B86" s="19" t="s">
        <v>99</v>
      </c>
      <c r="C86" s="17" t="s">
        <v>100</v>
      </c>
      <c r="D86" s="20" t="s">
        <v>111</v>
      </c>
      <c r="E86" s="21" t="s">
        <v>1916</v>
      </c>
      <c r="F86" s="22" t="s">
        <v>1784</v>
      </c>
      <c r="G86" s="17" t="str">
        <f>_xlfn.XLOOKUP(D86,'[2]DROP POINT AKTIF'!$B:$B,'[2]DROP POINT AKTIF'!$F:$F,"-")</f>
        <v>MOHAMAD KAHIS</v>
      </c>
      <c r="H86" s="18" t="str">
        <f>_xlfn.XLOOKUP(D86,[11]sheet!$B:$B,[11]sheet!$A:$A,0)</f>
        <v>SNG15</v>
      </c>
    </row>
    <row r="87" spans="2:8">
      <c r="B87" s="19" t="s">
        <v>99</v>
      </c>
      <c r="C87" s="17" t="s">
        <v>100</v>
      </c>
      <c r="D87" s="20" t="s">
        <v>112</v>
      </c>
      <c r="E87" s="21" t="s">
        <v>1916</v>
      </c>
      <c r="F87" s="22" t="s">
        <v>1784</v>
      </c>
      <c r="G87" s="17" t="str">
        <f>_xlfn.XLOOKUP(D87,'[2]DROP POINT AKTIF'!$B:$B,'[2]DROP POINT AKTIF'!$F:$F,"-")</f>
        <v>CATUR MAY ANDRIAN</v>
      </c>
      <c r="H87" s="18" t="str">
        <f>_xlfn.XLOOKUP(D87,[11]sheet!$B:$B,[11]sheet!$A:$A,0)</f>
        <v>CIL05B</v>
      </c>
    </row>
    <row r="88" spans="2:8">
      <c r="B88" s="19" t="s">
        <v>99</v>
      </c>
      <c r="C88" s="17" t="s">
        <v>100</v>
      </c>
      <c r="D88" s="20" t="s">
        <v>113</v>
      </c>
      <c r="E88" s="21" t="s">
        <v>1916</v>
      </c>
      <c r="F88" s="22" t="s">
        <v>1784</v>
      </c>
      <c r="G88" s="17" t="str">
        <f>_xlfn.XLOOKUP(D88,'[2]DROP POINT AKTIF'!$B:$B,'[2]DROP POINT AKTIF'!$F:$F,"-")</f>
        <v>NOVA ANDRIANTO</v>
      </c>
      <c r="H88" s="18" t="str">
        <f>_xlfn.XLOOKUP(D88,[11]sheet!$B:$B,[11]sheet!$A:$A,0)</f>
        <v>SNG25</v>
      </c>
    </row>
    <row r="89" spans="2:8">
      <c r="B89" s="19" t="s">
        <v>99</v>
      </c>
      <c r="C89" s="17" t="s">
        <v>100</v>
      </c>
      <c r="D89" s="20" t="s">
        <v>114</v>
      </c>
      <c r="E89" s="21" t="s">
        <v>1916</v>
      </c>
      <c r="F89" s="22" t="s">
        <v>1784</v>
      </c>
      <c r="G89" s="17" t="str">
        <f>_xlfn.XLOOKUP(D89,'[2]DROP POINT AKTIF'!$B:$B,'[2]DROP POINT AKTIF'!$F:$F,"-")</f>
        <v>NOVA ANDRIANTO</v>
      </c>
      <c r="H89" s="18" t="str">
        <f>_xlfn.XLOOKUP(D89,[11]sheet!$B:$B,[11]sheet!$A:$A,0)</f>
        <v>CIL04A</v>
      </c>
    </row>
    <row r="90" spans="2:8">
      <c r="B90" s="19" t="s">
        <v>99</v>
      </c>
      <c r="C90" s="17" t="s">
        <v>100</v>
      </c>
      <c r="D90" s="20" t="s">
        <v>115</v>
      </c>
      <c r="E90" s="21" t="s">
        <v>1941</v>
      </c>
      <c r="F90" s="22" t="s">
        <v>1784</v>
      </c>
      <c r="G90" s="17" t="str">
        <f>_xlfn.XLOOKUP(D90,'[2]DROP POINT AKTIF'!$B:$B,'[2]DROP POINT AKTIF'!$F:$F,"-")</f>
        <v>MUHAMAD WILDAN</v>
      </c>
      <c r="H90" s="18" t="str">
        <f>_xlfn.XLOOKUP(D90,[11]sheet!$B:$B,[11]sheet!$A:$A,0)</f>
        <v>SEG04A</v>
      </c>
    </row>
    <row r="91" spans="2:8">
      <c r="B91" s="19" t="s">
        <v>99</v>
      </c>
      <c r="C91" s="17" t="s">
        <v>100</v>
      </c>
      <c r="D91" s="20" t="s">
        <v>116</v>
      </c>
      <c r="E91" s="21" t="s">
        <v>1941</v>
      </c>
      <c r="F91" s="22" t="s">
        <v>1784</v>
      </c>
      <c r="G91" s="17" t="str">
        <f>_xlfn.XLOOKUP(D91,'[2]DROP POINT AKTIF'!$B:$B,'[2]DROP POINT AKTIF'!$F:$F,"-")</f>
        <v>MUHAMMAD LUTFI</v>
      </c>
      <c r="H91" s="18" t="str">
        <f>_xlfn.XLOOKUP(D91,[11]sheet!$B:$B,[11]sheet!$A:$A,0)</f>
        <v>SEG03C</v>
      </c>
    </row>
    <row r="92" spans="2:8">
      <c r="B92" s="19" t="s">
        <v>99</v>
      </c>
      <c r="C92" s="17" t="s">
        <v>100</v>
      </c>
      <c r="D92" s="20" t="s">
        <v>117</v>
      </c>
      <c r="E92" s="21" t="s">
        <v>1916</v>
      </c>
      <c r="F92" s="22" t="s">
        <v>1785</v>
      </c>
      <c r="G92" s="17" t="str">
        <f>_xlfn.XLOOKUP(D92,'[2]DROP POINT AKTIF'!$B:$B,'[2]DROP POINT AKTIF'!$F:$F,"-")</f>
        <v>DHIAS WIKRAMA ATMAJA</v>
      </c>
      <c r="H92" s="18" t="str">
        <f>_xlfn.XLOOKUP(D92,[11]sheet!$B:$B,[11]sheet!$A:$A,0)</f>
        <v>BAL12A</v>
      </c>
    </row>
    <row r="93" spans="2:8">
      <c r="B93" s="19" t="s">
        <v>99</v>
      </c>
      <c r="C93" s="17" t="s">
        <v>100</v>
      </c>
      <c r="D93" s="20" t="s">
        <v>118</v>
      </c>
      <c r="E93" s="21" t="s">
        <v>1916</v>
      </c>
      <c r="F93" s="22" t="s">
        <v>1785</v>
      </c>
      <c r="G93" s="17" t="str">
        <f>_xlfn.XLOOKUP(D93,'[2]DROP POINT AKTIF'!$B:$B,'[2]DROP POINT AKTIF'!$F:$F,"-")</f>
        <v>ANDI WIDIARTO</v>
      </c>
      <c r="H93" s="18" t="str">
        <f>_xlfn.XLOOKUP(D93,[11]sheet!$B:$B,[11]sheet!$A:$A,0)</f>
        <v>CIP07A</v>
      </c>
    </row>
    <row r="94" spans="2:8">
      <c r="B94" s="19" t="s">
        <v>99</v>
      </c>
      <c r="C94" s="17" t="s">
        <v>100</v>
      </c>
      <c r="D94" s="20" t="s">
        <v>119</v>
      </c>
      <c r="E94" s="21" t="s">
        <v>1916</v>
      </c>
      <c r="F94" s="22" t="s">
        <v>1785</v>
      </c>
      <c r="G94" s="17" t="str">
        <f>_xlfn.XLOOKUP(D94,'[2]DROP POINT AKTIF'!$B:$B,'[2]DROP POINT AKTIF'!$F:$F,"-")</f>
        <v>SARYONO</v>
      </c>
      <c r="H94" s="18" t="str">
        <f>_xlfn.XLOOKUP(D94,[11]sheet!$B:$B,[11]sheet!$A:$A,0)</f>
        <v>CIP02D</v>
      </c>
    </row>
    <row r="95" spans="2:8">
      <c r="B95" s="19" t="s">
        <v>99</v>
      </c>
      <c r="C95" s="17" t="s">
        <v>100</v>
      </c>
      <c r="D95" s="20" t="s">
        <v>120</v>
      </c>
      <c r="E95" s="21" t="s">
        <v>1916</v>
      </c>
      <c r="F95" s="22" t="s">
        <v>1785</v>
      </c>
      <c r="G95" s="17" t="str">
        <f>_xlfn.XLOOKUP(D95,'[2]DROP POINT AKTIF'!$B:$B,'[2]DROP POINT AKTIF'!$F:$F,"-")</f>
        <v>ANGGATIO</v>
      </c>
      <c r="H95" s="18" t="str">
        <f>_xlfn.XLOOKUP(D95,[11]sheet!$B:$B,[11]sheet!$A:$A,0)</f>
        <v>CIP02E</v>
      </c>
    </row>
    <row r="96" spans="2:8">
      <c r="B96" s="19" t="s">
        <v>99</v>
      </c>
      <c r="C96" s="17" t="s">
        <v>100</v>
      </c>
      <c r="D96" s="20" t="s">
        <v>121</v>
      </c>
      <c r="E96" s="21" t="s">
        <v>1916</v>
      </c>
      <c r="F96" s="22" t="s">
        <v>1785</v>
      </c>
      <c r="G96" s="17" t="str">
        <f>_xlfn.XLOOKUP(D96,'[2]DROP POINT AKTIF'!$B:$B,'[2]DROP POINT AKTIF'!$F:$F,"-")</f>
        <v>MUHAMMAD RIFKI</v>
      </c>
      <c r="H96" s="18" t="str">
        <f>_xlfn.XLOOKUP(D96,[11]sheet!$B:$B,[11]sheet!$A:$A,0)</f>
        <v>CIP05I</v>
      </c>
    </row>
    <row r="97" spans="2:8">
      <c r="B97" s="19" t="s">
        <v>99</v>
      </c>
      <c r="C97" s="17" t="s">
        <v>100</v>
      </c>
      <c r="D97" s="20" t="s">
        <v>122</v>
      </c>
      <c r="E97" s="21" t="s">
        <v>1916</v>
      </c>
      <c r="F97" s="22" t="s">
        <v>1785</v>
      </c>
      <c r="G97" s="17" t="str">
        <f>_xlfn.XLOOKUP(D97,'[2]DROP POINT AKTIF'!$B:$B,'[2]DROP POINT AKTIF'!$F:$F,"-")</f>
        <v>SUPYAN SAURI</v>
      </c>
      <c r="H97" s="18" t="str">
        <f>_xlfn.XLOOKUP(D97,[11]sheet!$B:$B,[11]sheet!$A:$A,0)</f>
        <v>CIP05H</v>
      </c>
    </row>
    <row r="98" spans="2:8">
      <c r="B98" s="19" t="s">
        <v>99</v>
      </c>
      <c r="C98" s="17" t="s">
        <v>100</v>
      </c>
      <c r="D98" s="20" t="s">
        <v>123</v>
      </c>
      <c r="E98" s="21" t="s">
        <v>1916</v>
      </c>
      <c r="F98" s="22" t="s">
        <v>1786</v>
      </c>
      <c r="G98" s="17" t="str">
        <f>_xlfn.XLOOKUP(D98,'[2]DROP POINT AKTIF'!$B:$B,'[2]DROP POINT AKTIF'!$F:$F,"-")</f>
        <v>-</v>
      </c>
      <c r="H98" s="18" t="str">
        <f>_xlfn.XLOOKUP(D98,[11]sheet!$B:$B,[11]sheet!$A:$A,0)</f>
        <v>TGR12D</v>
      </c>
    </row>
    <row r="99" spans="2:8">
      <c r="B99" s="19" t="s">
        <v>99</v>
      </c>
      <c r="C99" s="17" t="s">
        <v>100</v>
      </c>
      <c r="D99" s="20" t="s">
        <v>124</v>
      </c>
      <c r="E99" s="21" t="s">
        <v>1941</v>
      </c>
      <c r="F99" s="22" t="s">
        <v>1786</v>
      </c>
      <c r="G99" s="17" t="str">
        <f>_xlfn.XLOOKUP(D99,'[2]DROP POINT AKTIF'!$B:$B,'[2]DROP POINT AKTIF'!$F:$F,"-")</f>
        <v>YUSTRIZA ENDISYA</v>
      </c>
      <c r="H99" s="18" t="str">
        <f>_xlfn.XLOOKUP(D99,[11]sheet!$B:$B,[11]sheet!$A:$A,0)</f>
        <v>TGR06C</v>
      </c>
    </row>
    <row r="100" spans="2:8">
      <c r="B100" s="19" t="s">
        <v>99</v>
      </c>
      <c r="C100" s="17" t="s">
        <v>100</v>
      </c>
      <c r="D100" s="20" t="s">
        <v>126</v>
      </c>
      <c r="E100" s="21" t="s">
        <v>1941</v>
      </c>
      <c r="F100" s="22" t="s">
        <v>1786</v>
      </c>
      <c r="G100" s="17" t="str">
        <f>_xlfn.XLOOKUP(D100,'[2]DROP POINT AKTIF'!$B:$B,'[2]DROP POINT AKTIF'!$F:$F,"-")</f>
        <v>YUSTRIZA ENDISYA</v>
      </c>
      <c r="H100" s="18" t="str">
        <f>_xlfn.XLOOKUP(D100,[11]sheet!$B:$B,[11]sheet!$A:$A,0)</f>
        <v>TGR54B</v>
      </c>
    </row>
    <row r="101" spans="2:8">
      <c r="B101" s="19" t="s">
        <v>99</v>
      </c>
      <c r="C101" s="17" t="s">
        <v>100</v>
      </c>
      <c r="D101" s="20" t="s">
        <v>127</v>
      </c>
      <c r="E101" s="21" t="s">
        <v>1941</v>
      </c>
      <c r="F101" s="22" t="s">
        <v>1786</v>
      </c>
      <c r="G101" s="17" t="str">
        <f>_xlfn.XLOOKUP(D101,'[2]DROP POINT AKTIF'!$B:$B,'[2]DROP POINT AKTIF'!$F:$F,"-")</f>
        <v>ARIF SETIANTO</v>
      </c>
      <c r="H101" s="18" t="str">
        <f>_xlfn.XLOOKUP(D101,[11]sheet!$B:$B,[11]sheet!$A:$A,0)</f>
        <v>TGR07B</v>
      </c>
    </row>
    <row r="102" spans="2:8">
      <c r="B102" s="19" t="s">
        <v>99</v>
      </c>
      <c r="C102" s="17" t="s">
        <v>100</v>
      </c>
      <c r="D102" s="20" t="s">
        <v>128</v>
      </c>
      <c r="E102" s="21" t="s">
        <v>1916</v>
      </c>
      <c r="F102" s="22" t="s">
        <v>1786</v>
      </c>
      <c r="G102" s="17" t="str">
        <f>_xlfn.XLOOKUP(D102,'[2]DROP POINT AKTIF'!$B:$B,'[2]DROP POINT AKTIF'!$F:$F,"-")</f>
        <v>ALFAN AZIZ</v>
      </c>
      <c r="H102" s="18" t="str">
        <f>_xlfn.XLOOKUP(D102,[11]sheet!$B:$B,[11]sheet!$A:$A,0)</f>
        <v>TGR70</v>
      </c>
    </row>
    <row r="103" spans="2:8">
      <c r="B103" s="19" t="s">
        <v>99</v>
      </c>
      <c r="C103" s="17" t="s">
        <v>100</v>
      </c>
      <c r="D103" s="20" t="s">
        <v>129</v>
      </c>
      <c r="E103" s="21" t="s">
        <v>1916</v>
      </c>
      <c r="F103" s="22" t="s">
        <v>1786</v>
      </c>
      <c r="G103" s="17" t="str">
        <f>_xlfn.XLOOKUP(D103,'[2]DROP POINT AKTIF'!$B:$B,'[2]DROP POINT AKTIF'!$F:$F,"-")</f>
        <v>NUZUL</v>
      </c>
      <c r="H103" s="18" t="str">
        <f>_xlfn.XLOOKUP(D103,[11]sheet!$B:$B,[11]sheet!$A:$A,0)</f>
        <v>TGR01D</v>
      </c>
    </row>
    <row r="104" spans="2:8">
      <c r="B104" s="19" t="s">
        <v>99</v>
      </c>
      <c r="C104" s="17" t="s">
        <v>100</v>
      </c>
      <c r="D104" s="20" t="s">
        <v>130</v>
      </c>
      <c r="E104" s="21" t="s">
        <v>1941</v>
      </c>
      <c r="F104" s="22" t="s">
        <v>1786</v>
      </c>
      <c r="G104" s="17" t="str">
        <f>_xlfn.XLOOKUP(D104,'[2]DROP POINT AKTIF'!$B:$B,'[2]DROP POINT AKTIF'!$F:$F,"-")</f>
        <v>KOMARUDIN</v>
      </c>
      <c r="H104" s="18" t="str">
        <f>_xlfn.XLOOKUP(D104,[11]sheet!$B:$B,[11]sheet!$A:$A,0)</f>
        <v>TGR01F</v>
      </c>
    </row>
    <row r="105" spans="2:8">
      <c r="B105" s="19" t="s">
        <v>99</v>
      </c>
      <c r="C105" s="17" t="s">
        <v>100</v>
      </c>
      <c r="D105" s="20" t="s">
        <v>131</v>
      </c>
      <c r="E105" s="21" t="s">
        <v>1941</v>
      </c>
      <c r="F105" s="22" t="s">
        <v>1786</v>
      </c>
      <c r="G105" s="17" t="str">
        <f>_xlfn.XLOOKUP(D105,'[2]DROP POINT AKTIF'!$B:$B,'[2]DROP POINT AKTIF'!$F:$F,"-")</f>
        <v>TEGAR PRAKOSO</v>
      </c>
      <c r="H105" s="18" t="str">
        <f>_xlfn.XLOOKUP(D105,[11]sheet!$B:$B,[11]sheet!$A:$A,0)</f>
        <v>TGR12F</v>
      </c>
    </row>
    <row r="106" spans="2:8">
      <c r="B106" s="19" t="s">
        <v>99</v>
      </c>
      <c r="C106" s="17" t="s">
        <v>100</v>
      </c>
      <c r="D106" s="20" t="s">
        <v>132</v>
      </c>
      <c r="E106" s="21" t="s">
        <v>1916</v>
      </c>
      <c r="F106" s="22" t="s">
        <v>1786</v>
      </c>
      <c r="G106" s="17" t="str">
        <f>_xlfn.XLOOKUP(D106,'[2]DROP POINT AKTIF'!$B:$B,'[2]DROP POINT AKTIF'!$F:$F,"-")</f>
        <v>KOMARUDIN</v>
      </c>
      <c r="H106" s="18" t="str">
        <f>_xlfn.XLOOKUP(D106,[11]sheet!$B:$B,[11]sheet!$A:$A,0)</f>
        <v>TGR01E</v>
      </c>
    </row>
    <row r="107" spans="2:8">
      <c r="B107" s="19" t="s">
        <v>99</v>
      </c>
      <c r="C107" s="17" t="s">
        <v>100</v>
      </c>
      <c r="D107" s="20" t="s">
        <v>133</v>
      </c>
      <c r="E107" s="21" t="s">
        <v>1941</v>
      </c>
      <c r="F107" s="22" t="s">
        <v>1786</v>
      </c>
      <c r="G107" s="17" t="str">
        <f>_xlfn.XLOOKUP(D107,'[2]DROP POINT AKTIF'!$B:$B,'[2]DROP POINT AKTIF'!$F:$F,"-")</f>
        <v>ARIEF SOFYAN</v>
      </c>
      <c r="H107" s="18" t="str">
        <f>_xlfn.XLOOKUP(D107,[11]sheet!$B:$B,[11]sheet!$A:$A,0)</f>
        <v>TGR08D</v>
      </c>
    </row>
    <row r="108" spans="2:8">
      <c r="B108" s="19" t="s">
        <v>99</v>
      </c>
      <c r="C108" s="17" t="s">
        <v>100</v>
      </c>
      <c r="D108" s="20" t="s">
        <v>134</v>
      </c>
      <c r="E108" s="21" t="s">
        <v>1941</v>
      </c>
      <c r="F108" s="22" t="s">
        <v>1786</v>
      </c>
      <c r="G108" s="17" t="str">
        <f>_xlfn.XLOOKUP(D108,'[2]DROP POINT AKTIF'!$B:$B,'[2]DROP POINT AKTIF'!$F:$F,"-")</f>
        <v>YUSTRIZA ENDISYA</v>
      </c>
      <c r="H108" s="18" t="str">
        <f>_xlfn.XLOOKUP(D108,[11]sheet!$B:$B,[11]sheet!$A:$A,0)</f>
        <v>BAL01C</v>
      </c>
    </row>
    <row r="109" spans="2:8">
      <c r="B109" s="19" t="s">
        <v>99</v>
      </c>
      <c r="C109" s="17" t="s">
        <v>100</v>
      </c>
      <c r="D109" s="20" t="s">
        <v>135</v>
      </c>
      <c r="E109" s="21" t="s">
        <v>1941</v>
      </c>
      <c r="F109" s="22" t="s">
        <v>1786</v>
      </c>
      <c r="G109" s="17" t="str">
        <f>_xlfn.XLOOKUP(D109,'[2]DROP POINT AKTIF'!$B:$B,'[2]DROP POINT AKTIF'!$F:$F,"-")</f>
        <v>SYAHRUL RAMDANI</v>
      </c>
      <c r="H109" s="18" t="str">
        <f>_xlfn.XLOOKUP(D109,[11]sheet!$B:$B,[11]sheet!$A:$A,0)</f>
        <v>TGR04C</v>
      </c>
    </row>
    <row r="110" spans="2:8">
      <c r="B110" s="19" t="s">
        <v>99</v>
      </c>
      <c r="C110" s="17" t="s">
        <v>100</v>
      </c>
      <c r="D110" s="20" t="s">
        <v>136</v>
      </c>
      <c r="E110" s="21" t="s">
        <v>1941</v>
      </c>
      <c r="F110" s="22" t="s">
        <v>1786</v>
      </c>
      <c r="G110" s="17" t="str">
        <f>_xlfn.XLOOKUP(D110,'[2]DROP POINT AKTIF'!$B:$B,'[2]DROP POINT AKTIF'!$F:$F,"-")</f>
        <v>ANDRI ATMAJA</v>
      </c>
      <c r="H110" s="18" t="str">
        <f>_xlfn.XLOOKUP(D110,[11]sheet!$B:$B,[11]sheet!$A:$A,0)</f>
        <v>BAL26C</v>
      </c>
    </row>
    <row r="111" spans="2:8">
      <c r="B111" s="19" t="s">
        <v>99</v>
      </c>
      <c r="C111" s="17" t="s">
        <v>100</v>
      </c>
      <c r="D111" s="20" t="s">
        <v>137</v>
      </c>
      <c r="E111" s="21" t="s">
        <v>1916</v>
      </c>
      <c r="F111" s="22" t="s">
        <v>1786</v>
      </c>
      <c r="G111" s="17" t="str">
        <f>_xlfn.XLOOKUP(D111,'[2]DROP POINT AKTIF'!$B:$B,'[2]DROP POINT AKTIF'!$F:$F,"-")</f>
        <v>MUCHTAR NUR RAMDAN (AAM)</v>
      </c>
      <c r="H111" s="18" t="str">
        <f>_xlfn.XLOOKUP(D111,[11]sheet!$B:$B,[11]sheet!$A:$A,0)</f>
        <v>TGR12E</v>
      </c>
    </row>
    <row r="112" spans="2:8">
      <c r="B112" s="19" t="s">
        <v>99</v>
      </c>
      <c r="C112" s="17" t="s">
        <v>100</v>
      </c>
      <c r="D112" s="20" t="s">
        <v>138</v>
      </c>
      <c r="E112" s="21" t="s">
        <v>1941</v>
      </c>
      <c r="F112" s="22" t="s">
        <v>803</v>
      </c>
      <c r="G112" s="17" t="str">
        <f>_xlfn.XLOOKUP(D112,'[2]DROP POINT AKTIF'!$B:$B,'[2]DROP POINT AKTIF'!$F:$F,"-")</f>
        <v>MUHAMAD DEDENG</v>
      </c>
      <c r="H112" s="18" t="str">
        <f>_xlfn.XLOOKUP(D112,[11]sheet!$B:$B,[11]sheet!$A:$A,0)</f>
        <v>RKS08B</v>
      </c>
    </row>
    <row r="113" spans="2:8">
      <c r="B113" s="19" t="s">
        <v>99</v>
      </c>
      <c r="C113" s="17" t="s">
        <v>100</v>
      </c>
      <c r="D113" s="20" t="s">
        <v>139</v>
      </c>
      <c r="E113" s="21" t="s">
        <v>1941</v>
      </c>
      <c r="F113" s="22" t="s">
        <v>803</v>
      </c>
      <c r="G113" s="17" t="str">
        <f>_xlfn.XLOOKUP(D113,'[2]DROP POINT AKTIF'!$B:$B,'[2]DROP POINT AKTIF'!$F:$F,"-")</f>
        <v>DEDI KUMAEDI</v>
      </c>
      <c r="H113" s="18" t="str">
        <f>_xlfn.XLOOKUP(D113,[11]sheet!$B:$B,[11]sheet!$A:$A,0)</f>
        <v>PGL08</v>
      </c>
    </row>
    <row r="114" spans="2:8">
      <c r="B114" s="19" t="s">
        <v>99</v>
      </c>
      <c r="C114" s="17" t="s">
        <v>100</v>
      </c>
      <c r="D114" s="20" t="s">
        <v>140</v>
      </c>
      <c r="E114" s="21" t="s">
        <v>1941</v>
      </c>
      <c r="F114" s="22" t="s">
        <v>803</v>
      </c>
      <c r="G114" s="17" t="str">
        <f>_xlfn.XLOOKUP(D114,'[2]DROP POINT AKTIF'!$B:$B,'[2]DROP POINT AKTIF'!$F:$F,"-")</f>
        <v>AMDI MUBAROK</v>
      </c>
      <c r="H114" s="18" t="str">
        <f>_xlfn.XLOOKUP(D114,[11]sheet!$B:$B,[11]sheet!$A:$A,0)</f>
        <v>RKS03</v>
      </c>
    </row>
    <row r="115" spans="2:8">
      <c r="B115" s="19" t="s">
        <v>99</v>
      </c>
      <c r="C115" s="17" t="s">
        <v>100</v>
      </c>
      <c r="D115" s="20" t="s">
        <v>141</v>
      </c>
      <c r="E115" s="21" t="s">
        <v>1941</v>
      </c>
      <c r="F115" s="22" t="s">
        <v>803</v>
      </c>
      <c r="G115" s="17" t="str">
        <f>_xlfn.XLOOKUP(D115,'[2]DROP POINT AKTIF'!$B:$B,'[2]DROP POINT AKTIF'!$F:$F,"-")</f>
        <v>MOCH MATIN</v>
      </c>
      <c r="H115" s="18" t="str">
        <f>_xlfn.XLOOKUP(D115,[11]sheet!$B:$B,[11]sheet!$A:$A,0)</f>
        <v>PGL03</v>
      </c>
    </row>
    <row r="116" spans="2:8">
      <c r="B116" s="19" t="s">
        <v>99</v>
      </c>
      <c r="C116" s="17" t="s">
        <v>100</v>
      </c>
      <c r="D116" s="20" t="s">
        <v>142</v>
      </c>
      <c r="E116" s="21" t="s">
        <v>1941</v>
      </c>
      <c r="F116" s="22" t="s">
        <v>33</v>
      </c>
      <c r="G116" s="17" t="str">
        <f>_xlfn.XLOOKUP(D116,'[2]DROP POINT AKTIF'!$B:$B,'[2]DROP POINT AKTIF'!$F:$F,"-")</f>
        <v>JUHANDI</v>
      </c>
      <c r="H116" s="18" t="str">
        <f>_xlfn.XLOOKUP(D116,[11]sheet!$B:$B,[11]sheet!$A:$A,0)</f>
        <v>PGL04</v>
      </c>
    </row>
    <row r="117" spans="2:8">
      <c r="B117" s="19" t="s">
        <v>99</v>
      </c>
      <c r="C117" s="17" t="s">
        <v>100</v>
      </c>
      <c r="D117" s="20" t="s">
        <v>143</v>
      </c>
      <c r="E117" s="21" t="s">
        <v>1941</v>
      </c>
      <c r="F117" s="22" t="s">
        <v>803</v>
      </c>
      <c r="G117" s="17" t="str">
        <f>_xlfn.XLOOKUP(D117,'[2]DROP POINT AKTIF'!$B:$B,'[2]DROP POINT AKTIF'!$F:$F,"-")</f>
        <v>AZAT SUDRAJAT</v>
      </c>
      <c r="H117" s="18" t="str">
        <f>_xlfn.XLOOKUP(D117,[11]sheet!$B:$B,[11]sheet!$A:$A,0)</f>
        <v>PGL03A</v>
      </c>
    </row>
    <row r="118" spans="2:8">
      <c r="B118" s="19" t="s">
        <v>99</v>
      </c>
      <c r="C118" s="17" t="s">
        <v>100</v>
      </c>
      <c r="D118" s="20" t="s">
        <v>144</v>
      </c>
      <c r="E118" s="21" t="s">
        <v>1941</v>
      </c>
      <c r="F118" s="22" t="s">
        <v>803</v>
      </c>
      <c r="G118" s="17" t="str">
        <f>_xlfn.XLOOKUP(D118,'[2]DROP POINT AKTIF'!$B:$B,'[2]DROP POINT AKTIF'!$F:$F,"-")</f>
        <v>ROHMAN</v>
      </c>
      <c r="H118" s="18" t="str">
        <f>_xlfn.XLOOKUP(D118,[11]sheet!$B:$B,[11]sheet!$A:$A,0)</f>
        <v>RKS20</v>
      </c>
    </row>
    <row r="119" spans="2:8">
      <c r="B119" s="19" t="s">
        <v>99</v>
      </c>
      <c r="C119" s="17" t="s">
        <v>100</v>
      </c>
      <c r="D119" s="20" t="s">
        <v>145</v>
      </c>
      <c r="E119" s="21" t="s">
        <v>1941</v>
      </c>
      <c r="F119" s="22" t="s">
        <v>803</v>
      </c>
      <c r="G119" s="17" t="str">
        <f>_xlfn.XLOOKUP(D119,'[2]DROP POINT AKTIF'!$B:$B,'[2]DROP POINT AKTIF'!$F:$F,"-")</f>
        <v>DEDI KUMAEDI</v>
      </c>
      <c r="H119" s="18" t="str">
        <f>_xlfn.XLOOKUP(D119,[11]sheet!$B:$B,[11]sheet!$A:$A,0)</f>
        <v>PGL06</v>
      </c>
    </row>
    <row r="120" spans="2:8">
      <c r="B120" s="19" t="s">
        <v>99</v>
      </c>
      <c r="C120" s="17" t="s">
        <v>100</v>
      </c>
      <c r="D120" s="20" t="s">
        <v>146</v>
      </c>
      <c r="E120" s="21" t="s">
        <v>1941</v>
      </c>
      <c r="F120" s="22" t="s">
        <v>803</v>
      </c>
      <c r="G120" s="17" t="str">
        <f>_xlfn.XLOOKUP(D120,'[2]DROP POINT AKTIF'!$B:$B,'[2]DROP POINT AKTIF'!$F:$F,"-")</f>
        <v>WAHYUDIN</v>
      </c>
      <c r="H120" s="18" t="str">
        <f>_xlfn.XLOOKUP(D120,[11]sheet!$B:$B,[11]sheet!$A:$A,0)</f>
        <v>RKS11A</v>
      </c>
    </row>
    <row r="121" spans="2:8">
      <c r="B121" s="19" t="s">
        <v>99</v>
      </c>
      <c r="C121" s="17" t="s">
        <v>100</v>
      </c>
      <c r="D121" s="20" t="s">
        <v>147</v>
      </c>
      <c r="E121" s="21" t="s">
        <v>1941</v>
      </c>
      <c r="F121" s="22" t="s">
        <v>803</v>
      </c>
      <c r="G121" s="17" t="str">
        <f>_xlfn.XLOOKUP(D121,'[2]DROP POINT AKTIF'!$B:$B,'[2]DROP POINT AKTIF'!$F:$F,"-")</f>
        <v>WAHYUDIN</v>
      </c>
      <c r="H121" s="18" t="str">
        <f>_xlfn.XLOOKUP(D121,[11]sheet!$B:$B,[11]sheet!$A:$A,0)</f>
        <v>RKS04B</v>
      </c>
    </row>
    <row r="122" spans="2:8">
      <c r="B122" s="19" t="s">
        <v>99</v>
      </c>
      <c r="C122" s="17" t="s">
        <v>100</v>
      </c>
      <c r="D122" s="20" t="s">
        <v>148</v>
      </c>
      <c r="E122" s="21" t="s">
        <v>1941</v>
      </c>
      <c r="F122" s="22" t="s">
        <v>803</v>
      </c>
      <c r="G122" s="17" t="str">
        <f>_xlfn.XLOOKUP(D122,'[2]DROP POINT AKTIF'!$B:$B,'[2]DROP POINT AKTIF'!$F:$F,"-")</f>
        <v>IRIYANTO</v>
      </c>
      <c r="H122" s="18" t="str">
        <f>_xlfn.XLOOKUP(D122,[11]sheet!$B:$B,[11]sheet!$A:$A,0)</f>
        <v>RKS07B</v>
      </c>
    </row>
    <row r="123" spans="2:8">
      <c r="B123" s="19" t="s">
        <v>99</v>
      </c>
      <c r="C123" s="17" t="s">
        <v>100</v>
      </c>
      <c r="D123" s="20" t="s">
        <v>149</v>
      </c>
      <c r="E123" s="21" t="s">
        <v>1941</v>
      </c>
      <c r="F123" s="22" t="s">
        <v>803</v>
      </c>
      <c r="G123" s="17" t="str">
        <f>_xlfn.XLOOKUP(D123,'[2]DROP POINT AKTIF'!$B:$B,'[2]DROP POINT AKTIF'!$F:$F,"-")</f>
        <v>ADIT PURNADILATA</v>
      </c>
      <c r="H123" s="18" t="str">
        <f>_xlfn.XLOOKUP(D123,[11]sheet!$B:$B,[11]sheet!$A:$A,0)</f>
        <v>PGL05B</v>
      </c>
    </row>
    <row r="124" spans="2:8">
      <c r="B124" s="19" t="s">
        <v>99</v>
      </c>
      <c r="C124" s="17" t="s">
        <v>100</v>
      </c>
      <c r="D124" s="20" t="s">
        <v>150</v>
      </c>
      <c r="E124" s="21" t="s">
        <v>1941</v>
      </c>
      <c r="F124" s="22" t="s">
        <v>803</v>
      </c>
      <c r="G124" s="17" t="str">
        <f>_xlfn.XLOOKUP(D124,'[2]DROP POINT AKTIF'!$B:$B,'[2]DROP POINT AKTIF'!$F:$F,"-")</f>
        <v>ROBI FARLI</v>
      </c>
      <c r="H124" s="18" t="str">
        <f>_xlfn.XLOOKUP(D124,[11]sheet!$B:$B,[11]sheet!$A:$A,0)</f>
        <v>RKS26</v>
      </c>
    </row>
    <row r="125" spans="2:8">
      <c r="B125" s="19" t="s">
        <v>99</v>
      </c>
      <c r="C125" s="17" t="s">
        <v>100</v>
      </c>
      <c r="D125" s="20" t="s">
        <v>151</v>
      </c>
      <c r="E125" s="21" t="s">
        <v>1941</v>
      </c>
      <c r="F125" s="22" t="s">
        <v>803</v>
      </c>
      <c r="G125" s="17" t="str">
        <f>_xlfn.XLOOKUP(D125,'[2]DROP POINT AKTIF'!$B:$B,'[2]DROP POINT AKTIF'!$F:$F,"-")</f>
        <v>WAHYUDIN</v>
      </c>
      <c r="H125" s="18" t="str">
        <f>_xlfn.XLOOKUP(D125,[11]sheet!$B:$B,[11]sheet!$A:$A,0)</f>
        <v>RKS10C</v>
      </c>
    </row>
    <row r="126" spans="2:8">
      <c r="B126" s="19" t="s">
        <v>99</v>
      </c>
      <c r="C126" s="17" t="s">
        <v>100</v>
      </c>
      <c r="D126" s="20" t="s">
        <v>152</v>
      </c>
      <c r="E126" s="21" t="s">
        <v>1941</v>
      </c>
      <c r="F126" s="22" t="s">
        <v>803</v>
      </c>
      <c r="G126" s="17" t="str">
        <f>_xlfn.XLOOKUP(D126,'[2]DROP POINT AKTIF'!$B:$B,'[2]DROP POINT AKTIF'!$F:$F,"-")</f>
        <v>ROBI FARLI</v>
      </c>
      <c r="H126" s="18" t="str">
        <f>_xlfn.XLOOKUP(D126,[11]sheet!$B:$B,[11]sheet!$A:$A,0)</f>
        <v>RKS16A</v>
      </c>
    </row>
    <row r="127" spans="2:8">
      <c r="B127" s="19" t="s">
        <v>99</v>
      </c>
      <c r="C127" s="17" t="s">
        <v>100</v>
      </c>
      <c r="D127" s="20" t="s">
        <v>153</v>
      </c>
      <c r="E127" s="21" t="s">
        <v>1941</v>
      </c>
      <c r="F127" s="22" t="s">
        <v>803</v>
      </c>
      <c r="G127" s="17" t="str">
        <f>_xlfn.XLOOKUP(D127,'[2]DROP POINT AKTIF'!$B:$B,'[2]DROP POINT AKTIF'!$F:$F,"-")</f>
        <v>ROBI FARLI</v>
      </c>
      <c r="H127" s="18" t="str">
        <f>_xlfn.XLOOKUP(D127,[11]sheet!$B:$B,[11]sheet!$A:$A,0)</f>
        <v>RKS21A</v>
      </c>
    </row>
    <row r="128" spans="2:8">
      <c r="B128" s="19" t="s">
        <v>99</v>
      </c>
      <c r="C128" s="17" t="s">
        <v>100</v>
      </c>
      <c r="D128" s="20" t="s">
        <v>154</v>
      </c>
      <c r="E128" s="21" t="s">
        <v>1941</v>
      </c>
      <c r="F128" s="22" t="s">
        <v>803</v>
      </c>
      <c r="G128" s="17" t="str">
        <f>_xlfn.XLOOKUP(D128,'[2]DROP POINT AKTIF'!$B:$B,'[2]DROP POINT AKTIF'!$F:$F,"-")</f>
        <v>AMDI MUBAROK</v>
      </c>
      <c r="H128" s="18" t="str">
        <f>_xlfn.XLOOKUP(D128,[11]sheet!$B:$B,[11]sheet!$A:$A,0)</f>
        <v>RKS22</v>
      </c>
    </row>
    <row r="129" spans="2:8">
      <c r="B129" s="19" t="s">
        <v>99</v>
      </c>
      <c r="C129" s="17" t="s">
        <v>100</v>
      </c>
      <c r="D129" s="20" t="s">
        <v>155</v>
      </c>
      <c r="E129" s="21" t="s">
        <v>1941</v>
      </c>
      <c r="F129" s="22" t="s">
        <v>803</v>
      </c>
      <c r="G129" s="17" t="str">
        <f>_xlfn.XLOOKUP(D129,'[2]DROP POINT AKTIF'!$B:$B,'[2]DROP POINT AKTIF'!$F:$F,"-")</f>
        <v>MOCH MATIN</v>
      </c>
      <c r="H129" s="18" t="str">
        <f>_xlfn.XLOOKUP(D129,[11]sheet!$B:$B,[11]sheet!$A:$A,0)</f>
        <v>PGL28</v>
      </c>
    </row>
    <row r="130" spans="2:8">
      <c r="B130" s="19" t="s">
        <v>99</v>
      </c>
      <c r="C130" s="17" t="s">
        <v>100</v>
      </c>
      <c r="D130" s="20" t="s">
        <v>156</v>
      </c>
      <c r="E130" s="21" t="s">
        <v>1941</v>
      </c>
      <c r="F130" s="22" t="s">
        <v>803</v>
      </c>
      <c r="G130" s="17" t="str">
        <f>_xlfn.XLOOKUP(D130,'[2]DROP POINT AKTIF'!$B:$B,'[2]DROP POINT AKTIF'!$F:$F,"-")</f>
        <v>FAHRI PRATAMA</v>
      </c>
      <c r="H130" s="18" t="str">
        <f>_xlfn.XLOOKUP(D130,[11]sheet!$B:$B,[11]sheet!$A:$A,0)</f>
        <v>PGL06B</v>
      </c>
    </row>
    <row r="131" spans="2:8">
      <c r="B131" s="19" t="s">
        <v>99</v>
      </c>
      <c r="C131" s="17" t="s">
        <v>100</v>
      </c>
      <c r="D131" s="20" t="s">
        <v>157</v>
      </c>
      <c r="E131" s="21" t="s">
        <v>1941</v>
      </c>
      <c r="F131" s="22" t="s">
        <v>803</v>
      </c>
      <c r="G131" s="17" t="str">
        <f>_xlfn.XLOOKUP(D131,'[2]DROP POINT AKTIF'!$B:$B,'[2]DROP POINT AKTIF'!$F:$F,"-")</f>
        <v>MUHAMAD DEDENG</v>
      </c>
      <c r="H131" s="18" t="str">
        <f>_xlfn.XLOOKUP(D131,[11]sheet!$B:$B,[11]sheet!$A:$A,0)</f>
        <v>RKS01A</v>
      </c>
    </row>
    <row r="132" spans="2:8">
      <c r="B132" s="19" t="s">
        <v>99</v>
      </c>
      <c r="C132" s="17" t="s">
        <v>100</v>
      </c>
      <c r="D132" s="20" t="s">
        <v>158</v>
      </c>
      <c r="E132" s="21" t="s">
        <v>1941</v>
      </c>
      <c r="F132" s="22" t="s">
        <v>803</v>
      </c>
      <c r="G132" s="17" t="str">
        <f>_xlfn.XLOOKUP(D132,'[2]DROP POINT AKTIF'!$B:$B,'[2]DROP POINT AKTIF'!$F:$F,"-")</f>
        <v>ADIT PURNADILATA</v>
      </c>
      <c r="H132" s="18" t="str">
        <f>_xlfn.XLOOKUP(D132,[11]sheet!$B:$B,[11]sheet!$A:$A,0)</f>
        <v>PGL03B</v>
      </c>
    </row>
    <row r="133" spans="2:8">
      <c r="B133" s="19" t="s">
        <v>99</v>
      </c>
      <c r="C133" s="17" t="s">
        <v>100</v>
      </c>
      <c r="D133" s="20" t="s">
        <v>159</v>
      </c>
      <c r="E133" s="21" t="s">
        <v>1941</v>
      </c>
      <c r="F133" s="22" t="s">
        <v>803</v>
      </c>
      <c r="G133" s="17" t="str">
        <f>_xlfn.XLOOKUP(D133,'[2]DROP POINT AKTIF'!$B:$B,'[2]DROP POINT AKTIF'!$F:$F,"-")</f>
        <v>ROHMAN</v>
      </c>
      <c r="H133" s="18" t="str">
        <f>_xlfn.XLOOKUP(D133,[11]sheet!$B:$B,[11]sheet!$A:$A,0)</f>
        <v>RKS18</v>
      </c>
    </row>
    <row r="134" spans="2:8">
      <c r="B134" s="19" t="s">
        <v>99</v>
      </c>
      <c r="C134" s="17" t="s">
        <v>100</v>
      </c>
      <c r="D134" s="20" t="s">
        <v>160</v>
      </c>
      <c r="E134" s="21" t="s">
        <v>1941</v>
      </c>
      <c r="F134" s="22" t="s">
        <v>803</v>
      </c>
      <c r="G134" s="17" t="str">
        <f>_xlfn.XLOOKUP(D134,'[2]DROP POINT AKTIF'!$B:$B,'[2]DROP POINT AKTIF'!$F:$F,"-")</f>
        <v>DEDI KUMAEDI</v>
      </c>
      <c r="H134" s="18" t="str">
        <f>_xlfn.XLOOKUP(D134,[11]sheet!$B:$B,[11]sheet!$A:$A,0)</f>
        <v>PGL21</v>
      </c>
    </row>
    <row r="135" spans="2:8">
      <c r="B135" s="19" t="s">
        <v>99</v>
      </c>
      <c r="C135" s="17" t="s">
        <v>100</v>
      </c>
      <c r="D135" s="20" t="s">
        <v>161</v>
      </c>
      <c r="E135" s="21" t="s">
        <v>1941</v>
      </c>
      <c r="F135" s="22" t="s">
        <v>1787</v>
      </c>
      <c r="G135" s="17" t="str">
        <f>_xlfn.XLOOKUP(D135,'[2]DROP POINT AKTIF'!$B:$B,'[2]DROP POINT AKTIF'!$F:$F,"-")</f>
        <v>HENDRA SAPUTRA</v>
      </c>
      <c r="H135" s="18" t="str">
        <f>_xlfn.XLOOKUP(D135,[11]sheet!$B:$B,[11]sheet!$A:$A,0)</f>
        <v>BAL08G</v>
      </c>
    </row>
    <row r="136" spans="2:8">
      <c r="B136" s="19" t="s">
        <v>99</v>
      </c>
      <c r="C136" s="17" t="s">
        <v>100</v>
      </c>
      <c r="D136" s="20" t="s">
        <v>162</v>
      </c>
      <c r="E136" s="21" t="s">
        <v>1941</v>
      </c>
      <c r="F136" s="22" t="s">
        <v>1787</v>
      </c>
      <c r="G136" s="17" t="str">
        <f>_xlfn.XLOOKUP(D136,'[2]DROP POINT AKTIF'!$B:$B,'[2]DROP POINT AKTIF'!$F:$F,"-")</f>
        <v>AHMAD SUHENDI</v>
      </c>
      <c r="H136" s="18" t="str">
        <f>_xlfn.XLOOKUP(D136,[11]sheet!$B:$B,[11]sheet!$A:$A,0)</f>
        <v>BAL07C</v>
      </c>
    </row>
    <row r="137" spans="2:8">
      <c r="B137" s="19" t="s">
        <v>99</v>
      </c>
      <c r="C137" s="17" t="s">
        <v>100</v>
      </c>
      <c r="D137" s="20" t="s">
        <v>163</v>
      </c>
      <c r="E137" s="21" t="s">
        <v>1941</v>
      </c>
      <c r="F137" s="22" t="s">
        <v>1787</v>
      </c>
      <c r="G137" s="17" t="str">
        <f>_xlfn.XLOOKUP(D137,'[2]DROP POINT AKTIF'!$B:$B,'[2]DROP POINT AKTIF'!$F:$F,"-")</f>
        <v>MUHAMMAD USUP</v>
      </c>
      <c r="H137" s="18" t="str">
        <f>_xlfn.XLOOKUP(D137,[11]sheet!$B:$B,[11]sheet!$A:$A,0)</f>
        <v>BAL10D</v>
      </c>
    </row>
    <row r="138" spans="2:8">
      <c r="B138" s="19" t="s">
        <v>99</v>
      </c>
      <c r="C138" s="17" t="s">
        <v>100</v>
      </c>
      <c r="D138" s="20" t="s">
        <v>164</v>
      </c>
      <c r="E138" s="21" t="s">
        <v>1941</v>
      </c>
      <c r="F138" s="22" t="s">
        <v>1787</v>
      </c>
      <c r="G138" s="17" t="str">
        <f>_xlfn.XLOOKUP(D138,'[2]DROP POINT AKTIF'!$B:$B,'[2]DROP POINT AKTIF'!$F:$F,"-")</f>
        <v>ZAKARIA MAHMUD</v>
      </c>
      <c r="H138" s="18" t="str">
        <f>_xlfn.XLOOKUP(D138,[11]sheet!$B:$B,[11]sheet!$A:$A,0)</f>
        <v>BAL16</v>
      </c>
    </row>
    <row r="139" spans="2:8">
      <c r="B139" s="19" t="s">
        <v>99</v>
      </c>
      <c r="C139" s="17" t="s">
        <v>100</v>
      </c>
      <c r="D139" s="20" t="s">
        <v>165</v>
      </c>
      <c r="E139" s="21" t="s">
        <v>1941</v>
      </c>
      <c r="F139" s="22" t="s">
        <v>1787</v>
      </c>
      <c r="G139" s="17" t="str">
        <f>_xlfn.XLOOKUP(D139,'[2]DROP POINT AKTIF'!$B:$B,'[2]DROP POINT AKTIF'!$F:$F,"-")</f>
        <v>ADE MUKLIS</v>
      </c>
      <c r="H139" s="18" t="str">
        <f>_xlfn.XLOOKUP(D139,[11]sheet!$B:$B,[11]sheet!$A:$A,0)</f>
        <v>BAL02</v>
      </c>
    </row>
    <row r="140" spans="2:8">
      <c r="B140" s="19" t="s">
        <v>99</v>
      </c>
      <c r="C140" s="17" t="s">
        <v>100</v>
      </c>
      <c r="D140" s="20" t="s">
        <v>166</v>
      </c>
      <c r="E140" s="21" t="s">
        <v>1941</v>
      </c>
      <c r="F140" s="22" t="s">
        <v>1787</v>
      </c>
      <c r="G140" s="17" t="str">
        <f>_xlfn.XLOOKUP(D140,'[2]DROP POINT AKTIF'!$B:$B,'[2]DROP POINT AKTIF'!$F:$F,"-")</f>
        <v>WIDODO</v>
      </c>
      <c r="H140" s="18" t="str">
        <f>_xlfn.XLOOKUP(D140,[11]sheet!$B:$B,[11]sheet!$A:$A,0)</f>
        <v>BAL12</v>
      </c>
    </row>
    <row r="141" spans="2:8">
      <c r="B141" s="19" t="s">
        <v>99</v>
      </c>
      <c r="C141" s="17" t="s">
        <v>100</v>
      </c>
      <c r="D141" s="20" t="s">
        <v>167</v>
      </c>
      <c r="E141" s="21" t="s">
        <v>1941</v>
      </c>
      <c r="F141" s="22" t="s">
        <v>1787</v>
      </c>
      <c r="G141" s="17" t="str">
        <f>_xlfn.XLOOKUP(D141,'[2]DROP POINT AKTIF'!$B:$B,'[2]DROP POINT AKTIF'!$F:$F,"-")</f>
        <v>MUHAMAD HAMDAN</v>
      </c>
      <c r="H141" s="18" t="str">
        <f>_xlfn.XLOOKUP(D141,[11]sheet!$B:$B,[11]sheet!$A:$A,0)</f>
        <v>BAL53</v>
      </c>
    </row>
    <row r="142" spans="2:8">
      <c r="B142" s="19" t="s">
        <v>99</v>
      </c>
      <c r="C142" s="17" t="s">
        <v>100</v>
      </c>
      <c r="D142" s="20" t="s">
        <v>168</v>
      </c>
      <c r="E142" s="21" t="s">
        <v>1941</v>
      </c>
      <c r="F142" s="22" t="s">
        <v>1787</v>
      </c>
      <c r="G142" s="17" t="str">
        <f>_xlfn.XLOOKUP(D142,'[2]DROP POINT AKTIF'!$B:$B,'[2]DROP POINT AKTIF'!$F:$F,"-")</f>
        <v>MUHAMAD LUTFI SUHENDAR</v>
      </c>
      <c r="H142" s="18" t="str">
        <f>_xlfn.XLOOKUP(D142,[11]sheet!$B:$B,[11]sheet!$A:$A,0)</f>
        <v>BAL15E</v>
      </c>
    </row>
    <row r="143" spans="2:8">
      <c r="B143" s="19" t="s">
        <v>99</v>
      </c>
      <c r="C143" s="17" t="s">
        <v>100</v>
      </c>
      <c r="D143" s="20" t="s">
        <v>169</v>
      </c>
      <c r="E143" s="21" t="s">
        <v>1941</v>
      </c>
      <c r="F143" s="22" t="s">
        <v>1787</v>
      </c>
      <c r="G143" s="17" t="str">
        <f>_xlfn.XLOOKUP(D143,'[2]DROP POINT AKTIF'!$B:$B,'[2]DROP POINT AKTIF'!$F:$F,"-")</f>
        <v>MELI ROMLI</v>
      </c>
      <c r="H143" s="18" t="str">
        <f>_xlfn.XLOOKUP(D143,[11]sheet!$B:$B,[11]sheet!$A:$A,0)</f>
        <v>BAL15D</v>
      </c>
    </row>
    <row r="144" spans="2:8">
      <c r="B144" s="19" t="s">
        <v>99</v>
      </c>
      <c r="C144" s="17" t="s">
        <v>100</v>
      </c>
      <c r="D144" s="20" t="s">
        <v>170</v>
      </c>
      <c r="E144" s="21" t="s">
        <v>1941</v>
      </c>
      <c r="F144" s="22" t="s">
        <v>1787</v>
      </c>
      <c r="G144" s="17" t="str">
        <f>_xlfn.XLOOKUP(D144,'[2]DROP POINT AKTIF'!$B:$B,'[2]DROP POINT AKTIF'!$F:$F,"-")</f>
        <v>RIKIYANSAH</v>
      </c>
      <c r="H144" s="18" t="str">
        <f>_xlfn.XLOOKUP(D144,[11]sheet!$B:$B,[11]sheet!$A:$A,0)</f>
        <v>TGR25</v>
      </c>
    </row>
    <row r="145" spans="2:8">
      <c r="B145" s="19" t="s">
        <v>99</v>
      </c>
      <c r="C145" s="17" t="s">
        <v>100</v>
      </c>
      <c r="D145" s="20" t="s">
        <v>171</v>
      </c>
      <c r="E145" s="21" t="s">
        <v>1941</v>
      </c>
      <c r="F145" s="22" t="s">
        <v>1787</v>
      </c>
      <c r="G145" s="17" t="str">
        <f>_xlfn.XLOOKUP(D145,'[2]DROP POINT AKTIF'!$B:$B,'[2]DROP POINT AKTIF'!$F:$F,"-")</f>
        <v>SUHENDRIK</v>
      </c>
      <c r="H145" s="18" t="str">
        <f>_xlfn.XLOOKUP(D145,[11]sheet!$B:$B,[11]sheet!$A:$A,0)</f>
        <v>TGR05D</v>
      </c>
    </row>
    <row r="146" spans="2:8">
      <c r="B146" s="19" t="s">
        <v>99</v>
      </c>
      <c r="C146" s="17" t="s">
        <v>100</v>
      </c>
      <c r="D146" s="20" t="s">
        <v>172</v>
      </c>
      <c r="E146" s="21" t="s">
        <v>1941</v>
      </c>
      <c r="F146" s="22" t="s">
        <v>1787</v>
      </c>
      <c r="G146" s="17" t="str">
        <f>_xlfn.XLOOKUP(D146,'[2]DROP POINT AKTIF'!$B:$B,'[2]DROP POINT AKTIF'!$F:$F,"-")</f>
        <v>MUHAMAD FICQIH</v>
      </c>
      <c r="H146" s="18" t="str">
        <f>_xlfn.XLOOKUP(D146,[11]sheet!$B:$B,[11]sheet!$A:$A,0)</f>
        <v>BAL10E</v>
      </c>
    </row>
    <row r="147" spans="2:8">
      <c r="B147" s="19" t="s">
        <v>99</v>
      </c>
      <c r="C147" s="17" t="s">
        <v>100</v>
      </c>
      <c r="D147" s="20" t="s">
        <v>173</v>
      </c>
      <c r="E147" s="21" t="s">
        <v>1941</v>
      </c>
      <c r="F147" s="22" t="s">
        <v>1787</v>
      </c>
      <c r="G147" s="17" t="str">
        <f>_xlfn.XLOOKUP(D147,'[2]DROP POINT AKTIF'!$B:$B,'[2]DROP POINT AKTIF'!$F:$F,"-")</f>
        <v>RIKIYANSAH</v>
      </c>
      <c r="H147" s="18" t="str">
        <f>_xlfn.XLOOKUP(D147,[11]sheet!$B:$B,[11]sheet!$A:$A,0)</f>
        <v>TGR27</v>
      </c>
    </row>
    <row r="148" spans="2:8">
      <c r="B148" s="19" t="s">
        <v>99</v>
      </c>
      <c r="C148" s="17" t="s">
        <v>100</v>
      </c>
      <c r="D148" s="20" t="s">
        <v>174</v>
      </c>
      <c r="E148" s="21" t="s">
        <v>1916</v>
      </c>
      <c r="F148" s="22" t="s">
        <v>33</v>
      </c>
      <c r="G148" s="17" t="str">
        <f>_xlfn.XLOOKUP(D148,'[2]DROP POINT AKTIF'!$B:$B,'[2]DROP POINT AKTIF'!$F:$F,"-")</f>
        <v>-</v>
      </c>
      <c r="H148" s="18" t="str">
        <f>_xlfn.XLOOKUP(D148,[11]sheet!$B:$B,[11]sheet!$A:$A,0)</f>
        <v>BAL24A</v>
      </c>
    </row>
    <row r="149" spans="2:8">
      <c r="B149" s="19" t="s">
        <v>99</v>
      </c>
      <c r="C149" s="17" t="s">
        <v>100</v>
      </c>
      <c r="D149" s="20" t="s">
        <v>175</v>
      </c>
      <c r="E149" s="21" t="s">
        <v>1941</v>
      </c>
      <c r="F149" s="22" t="s">
        <v>1788</v>
      </c>
      <c r="G149" s="17" t="str">
        <f>_xlfn.XLOOKUP(D149,'[2]DROP POINT AKTIF'!$B:$B,'[2]DROP POINT AKTIF'!$F:$F,"-")</f>
        <v>MOHAMAD TOPAN BERI FIRMAN</v>
      </c>
      <c r="H149" s="18" t="str">
        <f>_xlfn.XLOOKUP(D149,[11]sheet!$B:$B,[11]sheet!$A:$A,0)</f>
        <v>BAL17</v>
      </c>
    </row>
    <row r="150" spans="2:8">
      <c r="B150" s="19" t="s">
        <v>99</v>
      </c>
      <c r="C150" s="17" t="s">
        <v>100</v>
      </c>
      <c r="D150" s="20" t="s">
        <v>176</v>
      </c>
      <c r="E150" s="21" t="s">
        <v>1941</v>
      </c>
      <c r="F150" s="22" t="s">
        <v>1788</v>
      </c>
      <c r="G150" s="17" t="str">
        <f>_xlfn.XLOOKUP(D150,'[2]DROP POINT AKTIF'!$B:$B,'[2]DROP POINT AKTIF'!$F:$F,"-")</f>
        <v>DIRGAHAYU</v>
      </c>
      <c r="H150" s="18" t="str">
        <f>_xlfn.XLOOKUP(D150,[11]sheet!$B:$B,[11]sheet!$A:$A,0)</f>
        <v>TGR30</v>
      </c>
    </row>
    <row r="151" spans="2:8">
      <c r="B151" s="19" t="s">
        <v>99</v>
      </c>
      <c r="C151" s="17" t="s">
        <v>100</v>
      </c>
      <c r="D151" s="20" t="s">
        <v>177</v>
      </c>
      <c r="E151" s="21" t="s">
        <v>1916</v>
      </c>
      <c r="F151" s="22" t="s">
        <v>1788</v>
      </c>
      <c r="G151" s="17" t="str">
        <f>_xlfn.XLOOKUP(D151,'[2]DROP POINT AKTIF'!$B:$B,'[2]DROP POINT AKTIF'!$F:$F,"-")</f>
        <v>MUHAMMAD BAGUS PRATAMA</v>
      </c>
      <c r="H151" s="18" t="str">
        <f>_xlfn.XLOOKUP(D151,[11]sheet!$B:$B,[11]sheet!$A:$A,0)</f>
        <v>BAL04E</v>
      </c>
    </row>
    <row r="152" spans="2:8">
      <c r="B152" s="19" t="s">
        <v>99</v>
      </c>
      <c r="C152" s="17" t="s">
        <v>100</v>
      </c>
      <c r="D152" s="20" t="s">
        <v>178</v>
      </c>
      <c r="E152" s="21" t="s">
        <v>1941</v>
      </c>
      <c r="F152" s="22" t="s">
        <v>1788</v>
      </c>
      <c r="G152" s="17" t="str">
        <f>_xlfn.XLOOKUP(D152,'[2]DROP POINT AKTIF'!$B:$B,'[2]DROP POINT AKTIF'!$F:$F,"-")</f>
        <v>SYAMSURI</v>
      </c>
      <c r="H152" s="18" t="str">
        <f>_xlfn.XLOOKUP(D152,[11]sheet!$B:$B,[11]sheet!$A:$A,0)</f>
        <v>BAL04H</v>
      </c>
    </row>
    <row r="153" spans="2:8">
      <c r="B153" s="19" t="s">
        <v>99</v>
      </c>
      <c r="C153" s="17" t="s">
        <v>100</v>
      </c>
      <c r="D153" s="20" t="s">
        <v>179</v>
      </c>
      <c r="E153" s="21" t="s">
        <v>1916</v>
      </c>
      <c r="F153" s="22" t="s">
        <v>1788</v>
      </c>
      <c r="G153" s="17" t="str">
        <f>_xlfn.XLOOKUP(D153,'[2]DROP POINT AKTIF'!$B:$B,'[2]DROP POINT AKTIF'!$F:$F,"-")</f>
        <v>FAUZUL HUSNAN</v>
      </c>
      <c r="H153" s="18" t="str">
        <f>_xlfn.XLOOKUP(D153,[11]sheet!$B:$B,[11]sheet!$A:$A,0)</f>
        <v>SNG06B</v>
      </c>
    </row>
    <row r="154" spans="2:8">
      <c r="B154" s="19" t="s">
        <v>99</v>
      </c>
      <c r="C154" s="17" t="s">
        <v>100</v>
      </c>
      <c r="D154" s="20" t="s">
        <v>180</v>
      </c>
      <c r="E154" s="21" t="s">
        <v>1916</v>
      </c>
      <c r="F154" s="22" t="s">
        <v>1788</v>
      </c>
      <c r="G154" s="17" t="str">
        <f>_xlfn.XLOOKUP(D154,'[2]DROP POINT AKTIF'!$B:$B,'[2]DROP POINT AKTIF'!$F:$F,"-")</f>
        <v>NUR YOYO GUNARA</v>
      </c>
      <c r="H154" s="18" t="str">
        <f>_xlfn.XLOOKUP(D154,[11]sheet!$B:$B,[11]sheet!$A:$A,0)</f>
        <v>SNG01A</v>
      </c>
    </row>
    <row r="155" spans="2:8">
      <c r="B155" s="19" t="s">
        <v>99</v>
      </c>
      <c r="C155" s="17" t="s">
        <v>100</v>
      </c>
      <c r="D155" s="20" t="s">
        <v>181</v>
      </c>
      <c r="E155" s="21" t="s">
        <v>1916</v>
      </c>
      <c r="F155" s="22" t="s">
        <v>1788</v>
      </c>
      <c r="G155" s="17" t="str">
        <f>_xlfn.XLOOKUP(D155,'[2]DROP POINT AKTIF'!$B:$B,'[2]DROP POINT AKTIF'!$F:$F,"-")</f>
        <v>SANDI IRAWAN</v>
      </c>
      <c r="H155" s="18" t="str">
        <f>_xlfn.XLOOKUP(D155,[11]sheet!$B:$B,[11]sheet!$A:$A,0)</f>
        <v>SNG05B</v>
      </c>
    </row>
    <row r="156" spans="2:8">
      <c r="B156" s="19" t="s">
        <v>99</v>
      </c>
      <c r="C156" s="17" t="s">
        <v>100</v>
      </c>
      <c r="D156" s="20" t="s">
        <v>182</v>
      </c>
      <c r="E156" s="21" t="s">
        <v>1916</v>
      </c>
      <c r="F156" s="22" t="s">
        <v>1788</v>
      </c>
      <c r="G156" s="17" t="str">
        <f>_xlfn.XLOOKUP(D156,'[2]DROP POINT AKTIF'!$B:$B,'[2]DROP POINT AKTIF'!$F:$F,"-")</f>
        <v>AHMAD NURYAMAN</v>
      </c>
      <c r="H156" s="18" t="str">
        <f>_xlfn.XLOOKUP(D156,[11]sheet!$B:$B,[11]sheet!$A:$A,0)</f>
        <v>BAL02A</v>
      </c>
    </row>
    <row r="157" spans="2:8">
      <c r="B157" s="19" t="s">
        <v>99</v>
      </c>
      <c r="C157" s="17" t="s">
        <v>100</v>
      </c>
      <c r="D157" s="20" t="s">
        <v>183</v>
      </c>
      <c r="E157" s="21" t="s">
        <v>1916</v>
      </c>
      <c r="F157" s="22" t="s">
        <v>1788</v>
      </c>
      <c r="G157" s="17" t="str">
        <f>_xlfn.XLOOKUP(D157,'[2]DROP POINT AKTIF'!$B:$B,'[2]DROP POINT AKTIF'!$F:$F,"-")</f>
        <v>AHMAD RONI SAFRONI</v>
      </c>
      <c r="H157" s="18" t="str">
        <f>_xlfn.XLOOKUP(D157,[11]sheet!$B:$B,[11]sheet!$A:$A,0)</f>
        <v>SNG21</v>
      </c>
    </row>
    <row r="158" spans="2:8">
      <c r="B158" s="19" t="s">
        <v>99</v>
      </c>
      <c r="C158" s="17" t="s">
        <v>100</v>
      </c>
      <c r="D158" s="20" t="s">
        <v>184</v>
      </c>
      <c r="E158" s="21" t="s">
        <v>1916</v>
      </c>
      <c r="F158" s="22" t="s">
        <v>1788</v>
      </c>
      <c r="G158" s="17" t="str">
        <f>_xlfn.XLOOKUP(D158,'[2]DROP POINT AKTIF'!$B:$B,'[2]DROP POINT AKTIF'!$F:$F,"-")</f>
        <v>DWI ADI SUTRISNO</v>
      </c>
      <c r="H158" s="18" t="str">
        <f>_xlfn.XLOOKUP(D158,[11]sheet!$B:$B,[11]sheet!$A:$A,0)</f>
        <v>SNG14</v>
      </c>
    </row>
    <row r="159" spans="2:8">
      <c r="B159" s="19" t="s">
        <v>99</v>
      </c>
      <c r="C159" s="17" t="s">
        <v>100</v>
      </c>
      <c r="D159" s="20" t="s">
        <v>185</v>
      </c>
      <c r="E159" s="21" t="s">
        <v>1941</v>
      </c>
      <c r="F159" s="22" t="s">
        <v>1788</v>
      </c>
      <c r="G159" s="17" t="str">
        <f>_xlfn.XLOOKUP(D159,'[2]DROP POINT AKTIF'!$B:$B,'[2]DROP POINT AKTIF'!$F:$F,"-")</f>
        <v>SAEPI</v>
      </c>
      <c r="H159" s="18" t="str">
        <f>_xlfn.XLOOKUP(D159,[11]sheet!$B:$B,[11]sheet!$A:$A,0)</f>
        <v>BAL04K</v>
      </c>
    </row>
    <row r="160" spans="2:8">
      <c r="B160" s="19" t="s">
        <v>99</v>
      </c>
      <c r="C160" s="17" t="s">
        <v>100</v>
      </c>
      <c r="D160" s="20" t="s">
        <v>186</v>
      </c>
      <c r="E160" s="21" t="s">
        <v>1916</v>
      </c>
      <c r="F160" s="22" t="s">
        <v>1788</v>
      </c>
      <c r="G160" s="17" t="str">
        <f>_xlfn.XLOOKUP(D160,'[2]DROP POINT AKTIF'!$B:$B,'[2]DROP POINT AKTIF'!$F:$F,"-")</f>
        <v>EKO PURNAWAN SUHERI</v>
      </c>
      <c r="H160" s="18" t="str">
        <f>_xlfn.XLOOKUP(D160,[11]sheet!$B:$B,[11]sheet!$A:$A,0)</f>
        <v>BAL04I</v>
      </c>
    </row>
    <row r="161" spans="2:8">
      <c r="B161" s="19" t="s">
        <v>99</v>
      </c>
      <c r="C161" s="17" t="s">
        <v>100</v>
      </c>
      <c r="D161" s="20" t="s">
        <v>187</v>
      </c>
      <c r="E161" s="21" t="s">
        <v>1941</v>
      </c>
      <c r="F161" s="22" t="s">
        <v>1788</v>
      </c>
      <c r="G161" s="17" t="str">
        <f>_xlfn.XLOOKUP(D161,'[2]DROP POINT AKTIF'!$B:$B,'[2]DROP POINT AKTIF'!$F:$F,"-")</f>
        <v>AZIS BACHTIAR</v>
      </c>
      <c r="H161" s="18" t="str">
        <f>_xlfn.XLOOKUP(D161,[11]sheet!$B:$B,[11]sheet!$A:$A,0)</f>
        <v>BAL04J</v>
      </c>
    </row>
    <row r="162" spans="2:8">
      <c r="B162" s="19" t="s">
        <v>99</v>
      </c>
      <c r="C162" s="17" t="s">
        <v>100</v>
      </c>
      <c r="D162" s="20" t="s">
        <v>188</v>
      </c>
      <c r="E162" s="21" t="s">
        <v>1916</v>
      </c>
      <c r="F162" s="22" t="s">
        <v>1788</v>
      </c>
      <c r="G162" s="17" t="str">
        <f>_xlfn.XLOOKUP(D162,'[2]DROP POINT AKTIF'!$B:$B,'[2]DROP POINT AKTIF'!$F:$F,"-")</f>
        <v>AHMAD RONI SAFRONI</v>
      </c>
      <c r="H162" s="18" t="str">
        <f>_xlfn.XLOOKUP(D162,[11]sheet!$B:$B,[11]sheet!$A:$A,0)</f>
        <v>SNG19</v>
      </c>
    </row>
    <row r="163" spans="2:8">
      <c r="B163" s="19" t="s">
        <v>99</v>
      </c>
      <c r="C163" s="17" t="s">
        <v>100</v>
      </c>
      <c r="D163" s="20" t="s">
        <v>189</v>
      </c>
      <c r="E163" s="21" t="s">
        <v>1941</v>
      </c>
      <c r="F163" s="22" t="s">
        <v>1788</v>
      </c>
      <c r="G163" s="17" t="str">
        <f>_xlfn.XLOOKUP(D163,'[2]DROP POINT AKTIF'!$B:$B,'[2]DROP POINT AKTIF'!$F:$F,"-")</f>
        <v>NURDIN</v>
      </c>
      <c r="H163" s="18" t="str">
        <f>_xlfn.XLOOKUP(D163,[11]sheet!$B:$B,[11]sheet!$A:$A,0)</f>
        <v>BAL13A</v>
      </c>
    </row>
    <row r="164" spans="2:8">
      <c r="B164" s="19" t="s">
        <v>99</v>
      </c>
      <c r="C164" s="17" t="s">
        <v>100</v>
      </c>
      <c r="D164" s="20" t="s">
        <v>190</v>
      </c>
      <c r="E164" s="21" t="s">
        <v>1941</v>
      </c>
      <c r="F164" s="22" t="s">
        <v>1788</v>
      </c>
      <c r="G164" s="17" t="str">
        <f>_xlfn.XLOOKUP(D164,'[2]DROP POINT AKTIF'!$B:$B,'[2]DROP POINT AKTIF'!$F:$F,"-")</f>
        <v>SYAMSURI</v>
      </c>
      <c r="H164" s="18" t="str">
        <f>_xlfn.XLOOKUP(D164,[11]sheet!$B:$B,[11]sheet!$A:$A,0)</f>
        <v>BAL05A</v>
      </c>
    </row>
    <row r="165" spans="2:8">
      <c r="B165" s="19" t="s">
        <v>99</v>
      </c>
      <c r="C165" s="17" t="s">
        <v>100</v>
      </c>
      <c r="D165" s="20" t="s">
        <v>191</v>
      </c>
      <c r="E165" s="21" t="s">
        <v>1916</v>
      </c>
      <c r="F165" s="22" t="s">
        <v>1789</v>
      </c>
      <c r="G165" s="17" t="str">
        <f>_xlfn.XLOOKUP(D165,'[2]DROP POINT AKTIF'!$B:$B,'[2]DROP POINT AKTIF'!$F:$F,"-")</f>
        <v>MULYADI</v>
      </c>
      <c r="H165" s="18" t="str">
        <f>_xlfn.XLOOKUP(D165,[11]sheet!$B:$B,[11]sheet!$A:$A,0)</f>
        <v>CIP01D</v>
      </c>
    </row>
    <row r="166" spans="2:8">
      <c r="B166" s="19" t="s">
        <v>99</v>
      </c>
      <c r="C166" s="17" t="s">
        <v>100</v>
      </c>
      <c r="D166" s="20" t="s">
        <v>192</v>
      </c>
      <c r="E166" s="21" t="s">
        <v>1916</v>
      </c>
      <c r="F166" s="22" t="s">
        <v>1789</v>
      </c>
      <c r="G166" s="17" t="str">
        <f>_xlfn.XLOOKUP(D166,'[2]DROP POINT AKTIF'!$B:$B,'[2]DROP POINT AKTIF'!$F:$F,"-")</f>
        <v>ISHAK DISTANSYAH</v>
      </c>
      <c r="H166" s="18" t="str">
        <f>_xlfn.XLOOKUP(D166,[11]sheet!$B:$B,[11]sheet!$A:$A,0)</f>
        <v>CIP03B</v>
      </c>
    </row>
    <row r="167" spans="2:8">
      <c r="B167" s="19" t="s">
        <v>99</v>
      </c>
      <c r="C167" s="17" t="s">
        <v>100</v>
      </c>
      <c r="D167" s="20" t="s">
        <v>193</v>
      </c>
      <c r="E167" s="21" t="s">
        <v>1916</v>
      </c>
      <c r="F167" s="22" t="s">
        <v>1789</v>
      </c>
      <c r="G167" s="17" t="str">
        <f>_xlfn.XLOOKUP(D167,'[2]DROP POINT AKTIF'!$B:$B,'[2]DROP POINT AKTIF'!$F:$F,"-")</f>
        <v>SOFYAN DWI SAPUTRA</v>
      </c>
      <c r="H167" s="18" t="str">
        <f>_xlfn.XLOOKUP(D167,[11]sheet!$B:$B,[11]sheet!$A:$A,0)</f>
        <v>CIP06A</v>
      </c>
    </row>
    <row r="168" spans="2:8">
      <c r="B168" s="19" t="s">
        <v>99</v>
      </c>
      <c r="C168" s="17" t="s">
        <v>100</v>
      </c>
      <c r="D168" s="20" t="s">
        <v>194</v>
      </c>
      <c r="E168" s="21" t="s">
        <v>1916</v>
      </c>
      <c r="F168" s="22" t="s">
        <v>1789</v>
      </c>
      <c r="G168" s="17" t="str">
        <f>_xlfn.XLOOKUP(D168,'[2]DROP POINT AKTIF'!$B:$B,'[2]DROP POINT AKTIF'!$F:$F,"-")</f>
        <v>ADITYA</v>
      </c>
      <c r="H168" s="18" t="str">
        <f>_xlfn.XLOOKUP(D168,[11]sheet!$B:$B,[11]sheet!$A:$A,0)</f>
        <v>CIP03G</v>
      </c>
    </row>
    <row r="169" spans="2:8">
      <c r="B169" s="19" t="s">
        <v>99</v>
      </c>
      <c r="C169" s="17" t="s">
        <v>100</v>
      </c>
      <c r="D169" s="20" t="s">
        <v>195</v>
      </c>
      <c r="E169" s="21" t="s">
        <v>1916</v>
      </c>
      <c r="F169" s="22" t="s">
        <v>1789</v>
      </c>
      <c r="G169" s="17" t="str">
        <f>_xlfn.XLOOKUP(D169,'[2]DROP POINT AKTIF'!$B:$B,'[2]DROP POINT AKTIF'!$F:$F,"-")</f>
        <v>ERIK</v>
      </c>
      <c r="H169" s="18" t="str">
        <f>_xlfn.XLOOKUP(D169,[11]sheet!$B:$B,[11]sheet!$A:$A,0)</f>
        <v>TGR02B</v>
      </c>
    </row>
    <row r="170" spans="2:8">
      <c r="B170" s="19" t="s">
        <v>99</v>
      </c>
      <c r="C170" s="17" t="s">
        <v>100</v>
      </c>
      <c r="D170" s="20" t="s">
        <v>196</v>
      </c>
      <c r="E170" s="21" t="s">
        <v>1941</v>
      </c>
      <c r="F170" s="22" t="s">
        <v>1789</v>
      </c>
      <c r="G170" s="17" t="str">
        <f>_xlfn.XLOOKUP(D170,'[2]DROP POINT AKTIF'!$B:$B,'[2]DROP POINT AKTIF'!$F:$F,"-")</f>
        <v>DONI ANGGARA</v>
      </c>
      <c r="H170" s="18" t="str">
        <f>_xlfn.XLOOKUP(D170,[11]sheet!$B:$B,[11]sheet!$A:$A,0)</f>
        <v>TGR57</v>
      </c>
    </row>
    <row r="171" spans="2:8">
      <c r="B171" s="19" t="s">
        <v>99</v>
      </c>
      <c r="C171" s="17" t="s">
        <v>100</v>
      </c>
      <c r="D171" s="20" t="s">
        <v>197</v>
      </c>
      <c r="E171" s="21" t="s">
        <v>1941</v>
      </c>
      <c r="F171" s="22" t="s">
        <v>1789</v>
      </c>
      <c r="G171" s="17" t="str">
        <f>_xlfn.XLOOKUP(D171,'[2]DROP POINT AKTIF'!$B:$B,'[2]DROP POINT AKTIF'!$F:$F,"-")</f>
        <v>IQBAL PURWANDI</v>
      </c>
      <c r="H171" s="18" t="str">
        <f>_xlfn.XLOOKUP(D171,[11]sheet!$B:$B,[11]sheet!$A:$A,0)</f>
        <v>TGR10D</v>
      </c>
    </row>
    <row r="172" spans="2:8">
      <c r="B172" s="19" t="s">
        <v>99</v>
      </c>
      <c r="C172" s="17" t="s">
        <v>100</v>
      </c>
      <c r="D172" s="20" t="s">
        <v>198</v>
      </c>
      <c r="E172" s="21" t="s">
        <v>1916</v>
      </c>
      <c r="F172" s="22" t="s">
        <v>1789</v>
      </c>
      <c r="G172" s="17" t="str">
        <f>_xlfn.XLOOKUP(D172,'[2]DROP POINT AKTIF'!$B:$B,'[2]DROP POINT AKTIF'!$F:$F,"-")</f>
        <v>ALIZHAR</v>
      </c>
      <c r="H172" s="18" t="str">
        <f>_xlfn.XLOOKUP(D172,[11]sheet!$B:$B,[11]sheet!$A:$A,0)</f>
        <v>CIP01E</v>
      </c>
    </row>
    <row r="173" spans="2:8">
      <c r="B173" s="19" t="s">
        <v>99</v>
      </c>
      <c r="C173" s="17" t="s">
        <v>100</v>
      </c>
      <c r="D173" s="20" t="s">
        <v>199</v>
      </c>
      <c r="E173" s="21" t="s">
        <v>1941</v>
      </c>
      <c r="F173" s="22" t="s">
        <v>1789</v>
      </c>
      <c r="G173" s="17" t="str">
        <f>_xlfn.XLOOKUP(D173,'[2]DROP POINT AKTIF'!$B:$B,'[2]DROP POINT AKTIF'!$F:$F,"-")</f>
        <v>HERI LISTIANTO</v>
      </c>
      <c r="H173" s="18" t="str">
        <f>_xlfn.XLOOKUP(D173,[11]sheet!$B:$B,[11]sheet!$A:$A,0)</f>
        <v>CIP05G</v>
      </c>
    </row>
    <row r="174" spans="2:8">
      <c r="B174" s="19" t="s">
        <v>99</v>
      </c>
      <c r="C174" s="17" t="s">
        <v>100</v>
      </c>
      <c r="D174" s="20" t="s">
        <v>200</v>
      </c>
      <c r="E174" s="21" t="s">
        <v>1916</v>
      </c>
      <c r="F174" s="22" t="s">
        <v>1790</v>
      </c>
      <c r="G174" s="17" t="str">
        <f>_xlfn.XLOOKUP(D174,'[2]DROP POINT AKTIF'!$B:$B,'[2]DROP POINT AKTIF'!$F:$F,"-")</f>
        <v>DEDEN</v>
      </c>
      <c r="H174" s="18" t="str">
        <f>_xlfn.XLOOKUP(D174,[11]sheet!$B:$B,[11]sheet!$A:$A,0)</f>
        <v>BAL20A</v>
      </c>
    </row>
    <row r="175" spans="2:8">
      <c r="B175" s="19" t="s">
        <v>99</v>
      </c>
      <c r="C175" s="17" t="s">
        <v>100</v>
      </c>
      <c r="D175" s="20" t="s">
        <v>201</v>
      </c>
      <c r="E175" s="21" t="s">
        <v>1941</v>
      </c>
      <c r="F175" s="22" t="s">
        <v>1790</v>
      </c>
      <c r="G175" s="17" t="str">
        <f>_xlfn.XLOOKUP(D175,'[2]DROP POINT AKTIF'!$B:$B,'[2]DROP POINT AKTIF'!$F:$F,"-")</f>
        <v>JIDAN ALFARIZQI</v>
      </c>
      <c r="H175" s="18" t="str">
        <f>_xlfn.XLOOKUP(D175,[11]sheet!$B:$B,[11]sheet!$A:$A,0)</f>
        <v>CIP04D</v>
      </c>
    </row>
    <row r="176" spans="2:8">
      <c r="B176" s="19" t="s">
        <v>99</v>
      </c>
      <c r="C176" s="17" t="s">
        <v>100</v>
      </c>
      <c r="D176" s="20" t="s">
        <v>202</v>
      </c>
      <c r="E176" s="21" t="s">
        <v>1916</v>
      </c>
      <c r="F176" s="22" t="s">
        <v>1790</v>
      </c>
      <c r="G176" s="17" t="str">
        <f>_xlfn.XLOOKUP(D176,'[2]DROP POINT AKTIF'!$B:$B,'[2]DROP POINT AKTIF'!$F:$F,"-")</f>
        <v>-</v>
      </c>
      <c r="H176" s="18" t="str">
        <f>_xlfn.XLOOKUP(D176,[11]sheet!$B:$B,[11]sheet!$A:$A,0)</f>
        <v>BAL01D</v>
      </c>
    </row>
    <row r="177" spans="2:8">
      <c r="B177" s="19" t="s">
        <v>99</v>
      </c>
      <c r="C177" s="17" t="s">
        <v>100</v>
      </c>
      <c r="D177" s="20" t="s">
        <v>203</v>
      </c>
      <c r="E177" s="21" t="s">
        <v>1941</v>
      </c>
      <c r="F177" s="22" t="s">
        <v>1790</v>
      </c>
      <c r="G177" s="17" t="str">
        <f>_xlfn.XLOOKUP(D177,'[2]DROP POINT AKTIF'!$B:$B,'[2]DROP POINT AKTIF'!$F:$F,"-")</f>
        <v>ADI IKUN</v>
      </c>
      <c r="H177" s="18" t="str">
        <f>_xlfn.XLOOKUP(D177,[11]sheet!$B:$B,[11]sheet!$A:$A,0)</f>
        <v>BAL18A</v>
      </c>
    </row>
    <row r="178" spans="2:8">
      <c r="B178" s="19" t="s">
        <v>99</v>
      </c>
      <c r="C178" s="17" t="s">
        <v>100</v>
      </c>
      <c r="D178" s="20" t="s">
        <v>204</v>
      </c>
      <c r="E178" s="21" t="s">
        <v>1941</v>
      </c>
      <c r="F178" s="22" t="s">
        <v>1790</v>
      </c>
      <c r="G178" s="17" t="str">
        <f>_xlfn.XLOOKUP(D178,'[2]DROP POINT AKTIF'!$B:$B,'[2]DROP POINT AKTIF'!$F:$F,"-")</f>
        <v>LEGIYONO</v>
      </c>
      <c r="H178" s="18" t="str">
        <f>_xlfn.XLOOKUP(D178,[11]sheet!$B:$B,[11]sheet!$A:$A,0)</f>
        <v>BAL19E</v>
      </c>
    </row>
    <row r="179" spans="2:8">
      <c r="B179" s="19" t="s">
        <v>99</v>
      </c>
      <c r="C179" s="17" t="s">
        <v>100</v>
      </c>
      <c r="D179" s="20" t="s">
        <v>205</v>
      </c>
      <c r="E179" s="21" t="s">
        <v>1941</v>
      </c>
      <c r="F179" s="22" t="s">
        <v>1790</v>
      </c>
      <c r="G179" s="17" t="str">
        <f>_xlfn.XLOOKUP(D179,'[2]DROP POINT AKTIF'!$B:$B,'[2]DROP POINT AKTIF'!$F:$F,"-")</f>
        <v>JALALUDIN</v>
      </c>
      <c r="H179" s="18" t="str">
        <f>_xlfn.XLOOKUP(D179,[11]sheet!$B:$B,[11]sheet!$A:$A,0)</f>
        <v>CIP04E</v>
      </c>
    </row>
    <row r="180" spans="2:8">
      <c r="B180" s="19" t="s">
        <v>99</v>
      </c>
      <c r="C180" s="17" t="s">
        <v>100</v>
      </c>
      <c r="D180" s="20" t="s">
        <v>206</v>
      </c>
      <c r="E180" s="21" t="s">
        <v>1916</v>
      </c>
      <c r="F180" s="22" t="s">
        <v>1790</v>
      </c>
      <c r="G180" s="17" t="str">
        <f>_xlfn.XLOOKUP(D180,'[2]DROP POINT AKTIF'!$B:$B,'[2]DROP POINT AKTIF'!$F:$F,"-")</f>
        <v>SEPTIAN</v>
      </c>
      <c r="H180" s="18" t="str">
        <f>_xlfn.XLOOKUP(D180,[11]sheet!$B:$B,[11]sheet!$A:$A,0)</f>
        <v>BAL20C</v>
      </c>
    </row>
    <row r="181" spans="2:8">
      <c r="B181" s="19" t="s">
        <v>99</v>
      </c>
      <c r="C181" s="17" t="s">
        <v>100</v>
      </c>
      <c r="D181" s="20" t="s">
        <v>207</v>
      </c>
      <c r="E181" s="21" t="s">
        <v>1916</v>
      </c>
      <c r="F181" s="22" t="s">
        <v>1790</v>
      </c>
      <c r="G181" s="17" t="str">
        <f>_xlfn.XLOOKUP(D181,'[2]DROP POINT AKTIF'!$B:$B,'[2]DROP POINT AKTIF'!$F:$F,"-")</f>
        <v>MUHAMMAD PRASETYA</v>
      </c>
      <c r="H181" s="18" t="str">
        <f>_xlfn.XLOOKUP(D181,[11]sheet!$B:$B,[11]sheet!$A:$A,0)</f>
        <v>BAL19D</v>
      </c>
    </row>
    <row r="182" spans="2:8">
      <c r="B182" s="19" t="s">
        <v>99</v>
      </c>
      <c r="C182" s="17" t="s">
        <v>100</v>
      </c>
      <c r="D182" s="20" t="s">
        <v>208</v>
      </c>
      <c r="E182" s="21" t="s">
        <v>1916</v>
      </c>
      <c r="F182" s="22" t="s">
        <v>1790</v>
      </c>
      <c r="G182" s="17" t="str">
        <f>_xlfn.XLOOKUP(D182,'[2]DROP POINT AKTIF'!$B:$B,'[2]DROP POINT AKTIF'!$F:$F,"-")</f>
        <v>SANUSI</v>
      </c>
      <c r="H182" s="18" t="str">
        <f>_xlfn.XLOOKUP(D182,[11]sheet!$B:$B,[11]sheet!$A:$A,0)</f>
        <v>BAL18D</v>
      </c>
    </row>
    <row r="183" spans="2:8">
      <c r="B183" s="19" t="s">
        <v>99</v>
      </c>
      <c r="C183" s="17" t="s">
        <v>100</v>
      </c>
      <c r="D183" s="20" t="s">
        <v>209</v>
      </c>
      <c r="E183" s="21" t="s">
        <v>1916</v>
      </c>
      <c r="F183" s="22" t="s">
        <v>33</v>
      </c>
      <c r="G183" s="17" t="str">
        <f>_xlfn.XLOOKUP(D183,'[2]DROP POINT AKTIF'!$B:$B,'[2]DROP POINT AKTIF'!$F:$F,"-")</f>
        <v>-</v>
      </c>
      <c r="H183" s="18" t="str">
        <f>_xlfn.XLOOKUP(D183,[11]sheet!$B:$B,[11]sheet!$A:$A,0)</f>
        <v>TGR12H</v>
      </c>
    </row>
    <row r="184" spans="2:8">
      <c r="B184" s="19" t="s">
        <v>210</v>
      </c>
      <c r="C184" s="17" t="s">
        <v>211</v>
      </c>
      <c r="D184" s="20" t="s">
        <v>212</v>
      </c>
      <c r="E184" s="21" t="s">
        <v>1916</v>
      </c>
      <c r="F184" s="22" t="s">
        <v>1791</v>
      </c>
      <c r="G184" s="17" t="str">
        <f>_xlfn.XLOOKUP(D184,'[3]DROP POINT BEKASI'!$B:$B,'[3]DROP POINT BEKASI'!$E:$E,"-")</f>
        <v>ERLANGGA ISMADYA PUTRA</v>
      </c>
      <c r="H184" s="18" t="str">
        <f>_xlfn.XLOOKUP(D184,[11]sheet!$B:$B,[11]sheet!$A:$A,0)</f>
        <v>BKI01</v>
      </c>
    </row>
    <row r="185" spans="2:8">
      <c r="B185" s="19" t="s">
        <v>210</v>
      </c>
      <c r="C185" s="17" t="s">
        <v>211</v>
      </c>
      <c r="D185" s="20" t="s">
        <v>213</v>
      </c>
      <c r="E185" s="21" t="s">
        <v>1941</v>
      </c>
      <c r="F185" s="22" t="s">
        <v>1792</v>
      </c>
      <c r="G185" s="17" t="str">
        <f>_xlfn.XLOOKUP(D185,'[3]DROP POINT BEKASI'!$B:$B,'[3]DROP POINT BEKASI'!$E:$E,"-")</f>
        <v>RICHSON FAHMI</v>
      </c>
      <c r="H185" s="18" t="str">
        <f>_xlfn.XLOOKUP(D185,[11]sheet!$B:$B,[11]sheet!$A:$A,0)</f>
        <v>BKI01A</v>
      </c>
    </row>
    <row r="186" spans="2:8">
      <c r="B186" s="19" t="s">
        <v>210</v>
      </c>
      <c r="C186" s="17" t="s">
        <v>211</v>
      </c>
      <c r="D186" s="20" t="s">
        <v>214</v>
      </c>
      <c r="E186" s="21" t="s">
        <v>1941</v>
      </c>
      <c r="F186" s="22" t="s">
        <v>1792</v>
      </c>
      <c r="G186" s="17" t="str">
        <f>_xlfn.XLOOKUP(D186,'[3]DROP POINT BEKASI'!$B:$B,'[3]DROP POINT BEKASI'!$E:$E,"-")</f>
        <v>TITO ASWIN KARIM</v>
      </c>
      <c r="H186" s="18" t="str">
        <f>_xlfn.XLOOKUP(D186,[11]sheet!$B:$B,[11]sheet!$A:$A,0)</f>
        <v>BKI01F</v>
      </c>
    </row>
    <row r="187" spans="2:8">
      <c r="B187" s="19" t="s">
        <v>210</v>
      </c>
      <c r="C187" s="17" t="s">
        <v>211</v>
      </c>
      <c r="D187" s="20" t="s">
        <v>215</v>
      </c>
      <c r="E187" s="21" t="s">
        <v>1941</v>
      </c>
      <c r="F187" s="22" t="s">
        <v>1792</v>
      </c>
      <c r="G187" s="17" t="str">
        <f>_xlfn.XLOOKUP(D187,'[3]DROP POINT BEKASI'!$B:$B,'[3]DROP POINT BEKASI'!$E:$E,"-")</f>
        <v>AHMAD RIQBAL</v>
      </c>
      <c r="H187" s="18" t="str">
        <f>_xlfn.XLOOKUP(D187,[11]sheet!$B:$B,[11]sheet!$A:$A,0)</f>
        <v>BKI06</v>
      </c>
    </row>
    <row r="188" spans="2:8">
      <c r="B188" s="19" t="s">
        <v>210</v>
      </c>
      <c r="C188" s="17" t="s">
        <v>211</v>
      </c>
      <c r="D188" s="20" t="s">
        <v>216</v>
      </c>
      <c r="E188" s="21" t="s">
        <v>1916</v>
      </c>
      <c r="F188" s="22" t="s">
        <v>1791</v>
      </c>
      <c r="G188" s="17" t="str">
        <f>_xlfn.XLOOKUP(D188,'[3]DROP POINT BEKASI'!$B:$B,'[3]DROP POINT BEKASI'!$E:$E,"-")</f>
        <v>NURROHIM</v>
      </c>
      <c r="H188" s="18" t="str">
        <f>_xlfn.XLOOKUP(D188,[11]sheet!$B:$B,[11]sheet!$A:$A,0)</f>
        <v>BKI07</v>
      </c>
    </row>
    <row r="189" spans="2:8">
      <c r="B189" s="19" t="s">
        <v>210</v>
      </c>
      <c r="C189" s="17" t="s">
        <v>211</v>
      </c>
      <c r="D189" s="20" t="s">
        <v>217</v>
      </c>
      <c r="E189" s="21" t="s">
        <v>1941</v>
      </c>
      <c r="F189" s="22" t="s">
        <v>1793</v>
      </c>
      <c r="G189" s="17" t="str">
        <f>_xlfn.XLOOKUP(D189,'[3]DROP POINT BEKASI'!$B:$B,'[3]DROP POINT BEKASI'!$E:$E,"-")</f>
        <v>ACHMAD MAZIRI</v>
      </c>
      <c r="H189" s="18" t="str">
        <f>_xlfn.XLOOKUP(D189,[11]sheet!$B:$B,[11]sheet!$A:$A,0)</f>
        <v>BKI07B</v>
      </c>
    </row>
    <row r="190" spans="2:8">
      <c r="B190" s="19" t="s">
        <v>210</v>
      </c>
      <c r="C190" s="17" t="s">
        <v>211</v>
      </c>
      <c r="D190" s="20" t="s">
        <v>218</v>
      </c>
      <c r="E190" s="21" t="s">
        <v>1941</v>
      </c>
      <c r="F190" s="22" t="s">
        <v>1793</v>
      </c>
      <c r="G190" s="17" t="str">
        <f>_xlfn.XLOOKUP(D190,'[3]DROP POINT BEKASI'!$B:$B,'[3]DROP POINT BEKASI'!$E:$E,"-")</f>
        <v>SUTISNA</v>
      </c>
      <c r="H190" s="18" t="str">
        <f>_xlfn.XLOOKUP(D190,[11]sheet!$B:$B,[11]sheet!$A:$A,0)</f>
        <v>BKI07C</v>
      </c>
    </row>
    <row r="191" spans="2:8">
      <c r="B191" s="19" t="s">
        <v>210</v>
      </c>
      <c r="C191" s="17" t="s">
        <v>211</v>
      </c>
      <c r="D191" s="20" t="s">
        <v>219</v>
      </c>
      <c r="E191" s="21" t="s">
        <v>1941</v>
      </c>
      <c r="F191" s="22" t="s">
        <v>1793</v>
      </c>
      <c r="G191" s="17" t="str">
        <f>_xlfn.XLOOKUP(D191,'[3]DROP POINT BEKASI'!$B:$B,'[3]DROP POINT BEKASI'!$E:$E,"-")</f>
        <v>FAHMI AL JUFRY</v>
      </c>
      <c r="H191" s="18" t="str">
        <f>_xlfn.XLOOKUP(D191,[11]sheet!$B:$B,[11]sheet!$A:$A,0)</f>
        <v>BKI07F</v>
      </c>
    </row>
    <row r="192" spans="2:8">
      <c r="B192" s="19" t="s">
        <v>210</v>
      </c>
      <c r="C192" s="17" t="s">
        <v>211</v>
      </c>
      <c r="D192" s="20" t="s">
        <v>220</v>
      </c>
      <c r="E192" s="21" t="s">
        <v>1941</v>
      </c>
      <c r="F192" s="22" t="s">
        <v>1793</v>
      </c>
      <c r="G192" s="17" t="str">
        <f>_xlfn.XLOOKUP(D192,'[3]DROP POINT BEKASI'!$B:$B,'[3]DROP POINT BEKASI'!$E:$E,"-")</f>
        <v>YOGA WARDANA</v>
      </c>
      <c r="H192" s="18" t="str">
        <f>_xlfn.XLOOKUP(D192,[11]sheet!$B:$B,[11]sheet!$A:$A,0)</f>
        <v>BKI08C</v>
      </c>
    </row>
    <row r="193" spans="2:8">
      <c r="B193" s="19" t="s">
        <v>210</v>
      </c>
      <c r="C193" s="17" t="s">
        <v>211</v>
      </c>
      <c r="D193" s="20" t="s">
        <v>221</v>
      </c>
      <c r="E193" s="21" t="s">
        <v>1941</v>
      </c>
      <c r="F193" s="22" t="s">
        <v>1793</v>
      </c>
      <c r="G193" s="17" t="str">
        <f>_xlfn.XLOOKUP(D193,'[3]DROP POINT BEKASI'!$B:$B,'[3]DROP POINT BEKASI'!$E:$E,"-")</f>
        <v>ANGGA KUSUMA</v>
      </c>
      <c r="H193" s="18" t="str">
        <f>_xlfn.XLOOKUP(D193,[11]sheet!$B:$B,[11]sheet!$A:$A,0)</f>
        <v>BKI08F</v>
      </c>
    </row>
    <row r="194" spans="2:8">
      <c r="B194" s="19" t="s">
        <v>210</v>
      </c>
      <c r="C194" s="17" t="s">
        <v>211</v>
      </c>
      <c r="D194" s="20" t="s">
        <v>222</v>
      </c>
      <c r="E194" s="21" t="s">
        <v>1916</v>
      </c>
      <c r="F194" s="22" t="s">
        <v>1794</v>
      </c>
      <c r="G194" s="17" t="str">
        <f>_xlfn.XLOOKUP(D194,'[3]DROP POINT BEKASI'!$B:$B,'[3]DROP POINT BEKASI'!$E:$E,"-")</f>
        <v>ALI IBRAHIM</v>
      </c>
      <c r="H194" s="18" t="str">
        <f>_xlfn.XLOOKUP(D194,[11]sheet!$B:$B,[11]sheet!$A:$A,0)</f>
        <v>BKI13</v>
      </c>
    </row>
    <row r="195" spans="2:8">
      <c r="B195" s="19" t="s">
        <v>210</v>
      </c>
      <c r="C195" s="17" t="s">
        <v>211</v>
      </c>
      <c r="D195" s="20" t="s">
        <v>223</v>
      </c>
      <c r="E195" s="21" t="s">
        <v>1916</v>
      </c>
      <c r="F195" s="22" t="s">
        <v>1794</v>
      </c>
      <c r="G195" s="17" t="str">
        <f>_xlfn.XLOOKUP(D195,'[3]DROP POINT BEKASI'!$B:$B,'[3]DROP POINT BEKASI'!$E:$E,"-")</f>
        <v>ACHMAD MAULANA PUTRA</v>
      </c>
      <c r="H195" s="18" t="str">
        <f>_xlfn.XLOOKUP(D195,[11]sheet!$B:$B,[11]sheet!$A:$A,0)</f>
        <v>BKI13A</v>
      </c>
    </row>
    <row r="196" spans="2:8">
      <c r="B196" s="19" t="s">
        <v>210</v>
      </c>
      <c r="C196" s="17" t="s">
        <v>211</v>
      </c>
      <c r="D196" s="20" t="s">
        <v>224</v>
      </c>
      <c r="E196" s="21" t="s">
        <v>1916</v>
      </c>
      <c r="F196" s="22" t="s">
        <v>1794</v>
      </c>
      <c r="G196" s="17" t="str">
        <f>_xlfn.XLOOKUP(D196,'[3]DROP POINT BEKASI'!$B:$B,'[3]DROP POINT BEKASI'!$E:$E,"-")</f>
        <v>ANNISAA NURULHUDA WAHIDIN</v>
      </c>
      <c r="H196" s="18" t="str">
        <f>_xlfn.XLOOKUP(D196,[11]sheet!$B:$B,[11]sheet!$A:$A,0)</f>
        <v>BKI13C</v>
      </c>
    </row>
    <row r="197" spans="2:8">
      <c r="B197" s="19" t="s">
        <v>210</v>
      </c>
      <c r="C197" s="17" t="s">
        <v>211</v>
      </c>
      <c r="D197" s="20" t="s">
        <v>225</v>
      </c>
      <c r="E197" s="21" t="s">
        <v>1941</v>
      </c>
      <c r="F197" s="22" t="s">
        <v>1795</v>
      </c>
      <c r="G197" s="17" t="str">
        <f>_xlfn.XLOOKUP(D197,'[3]DROP POINT BEKASI'!$B:$B,'[3]DROP POINT BEKASI'!$E:$E,"-")</f>
        <v>DIDIT JAMALUDIN</v>
      </c>
      <c r="H197" s="18" t="str">
        <f>_xlfn.XLOOKUP(D197,[11]sheet!$B:$B,[11]sheet!$A:$A,0)</f>
        <v>BKI14B</v>
      </c>
    </row>
    <row r="198" spans="2:8">
      <c r="B198" s="19" t="s">
        <v>210</v>
      </c>
      <c r="C198" s="17" t="s">
        <v>211</v>
      </c>
      <c r="D198" s="20" t="s">
        <v>226</v>
      </c>
      <c r="E198" s="21" t="s">
        <v>1941</v>
      </c>
      <c r="F198" s="22" t="s">
        <v>1795</v>
      </c>
      <c r="G198" s="17" t="str">
        <f>_xlfn.XLOOKUP(D198,'[3]DROP POINT BEKASI'!$B:$B,'[3]DROP POINT BEKASI'!$E:$E,"-")</f>
        <v>RENDY DIRGANTARA</v>
      </c>
      <c r="H198" s="18" t="str">
        <f>_xlfn.XLOOKUP(D198,[11]sheet!$B:$B,[11]sheet!$A:$A,0)</f>
        <v>BKI14E</v>
      </c>
    </row>
    <row r="199" spans="2:8">
      <c r="B199" s="19" t="s">
        <v>210</v>
      </c>
      <c r="C199" s="17" t="s">
        <v>211</v>
      </c>
      <c r="D199" s="20" t="s">
        <v>227</v>
      </c>
      <c r="E199" s="21" t="s">
        <v>1941</v>
      </c>
      <c r="F199" s="22" t="s">
        <v>1795</v>
      </c>
      <c r="G199" s="17" t="str">
        <f>_xlfn.XLOOKUP(D199,'[3]DROP POINT BEKASI'!$B:$B,'[3]DROP POINT BEKASI'!$E:$E,"-")</f>
        <v>FAUZI AKBAR</v>
      </c>
      <c r="H199" s="18" t="str">
        <f>_xlfn.XLOOKUP(D199,[11]sheet!$B:$B,[11]sheet!$A:$A,0)</f>
        <v>BKI14G</v>
      </c>
    </row>
    <row r="200" spans="2:8">
      <c r="B200" s="19" t="s">
        <v>210</v>
      </c>
      <c r="C200" s="17" t="s">
        <v>211</v>
      </c>
      <c r="D200" s="20" t="s">
        <v>228</v>
      </c>
      <c r="E200" s="21" t="s">
        <v>1941</v>
      </c>
      <c r="F200" s="22" t="s">
        <v>1792</v>
      </c>
      <c r="G200" s="17" t="str">
        <f>_xlfn.XLOOKUP(D200,'[3]DROP POINT BEKASI'!$B:$B,'[3]DROP POINT BEKASI'!$E:$E,"-")</f>
        <v>FACHRUDIN</v>
      </c>
      <c r="H200" s="18" t="str">
        <f>_xlfn.XLOOKUP(D200,[11]sheet!$B:$B,[11]sheet!$A:$A,0)</f>
        <v>BKI17</v>
      </c>
    </row>
    <row r="201" spans="2:8">
      <c r="B201" s="19" t="s">
        <v>210</v>
      </c>
      <c r="C201" s="17" t="s">
        <v>211</v>
      </c>
      <c r="D201" s="20" t="s">
        <v>229</v>
      </c>
      <c r="E201" s="21" t="s">
        <v>1941</v>
      </c>
      <c r="F201" s="22" t="s">
        <v>1795</v>
      </c>
      <c r="G201" s="17" t="str">
        <f>_xlfn.XLOOKUP(D201,'[3]DROP POINT BEKASI'!$B:$B,'[3]DROP POINT BEKASI'!$E:$E,"-")</f>
        <v>FAJAR SAPUTRA NOVEBRYANTO</v>
      </c>
      <c r="H201" s="18" t="str">
        <f>_xlfn.XLOOKUP(D201,[11]sheet!$B:$B,[11]sheet!$A:$A,0)</f>
        <v>BKI19</v>
      </c>
    </row>
    <row r="202" spans="2:8">
      <c r="B202" s="19" t="s">
        <v>210</v>
      </c>
      <c r="C202" s="17" t="s">
        <v>211</v>
      </c>
      <c r="D202" s="20" t="s">
        <v>230</v>
      </c>
      <c r="E202" s="21" t="s">
        <v>1941</v>
      </c>
      <c r="F202" s="22" t="s">
        <v>1796</v>
      </c>
      <c r="G202" s="17" t="str">
        <f>_xlfn.XLOOKUP(D202,'[3]DROP POINT BEKASI'!$B:$B,'[3]DROP POINT BEKASI'!$E:$E,"-")</f>
        <v>KHOIRUL ANWAR</v>
      </c>
      <c r="H202" s="18" t="str">
        <f>_xlfn.XLOOKUP(D202,[11]sheet!$B:$B,[11]sheet!$A:$A,0)</f>
        <v>BKI19A</v>
      </c>
    </row>
    <row r="203" spans="2:8">
      <c r="B203" s="19" t="s">
        <v>210</v>
      </c>
      <c r="C203" s="17" t="s">
        <v>211</v>
      </c>
      <c r="D203" s="20" t="s">
        <v>231</v>
      </c>
      <c r="E203" s="21" t="s">
        <v>1941</v>
      </c>
      <c r="F203" s="22" t="s">
        <v>1796</v>
      </c>
      <c r="G203" s="17" t="str">
        <f>_xlfn.XLOOKUP(D203,'[3]DROP POINT BEKASI'!$B:$B,'[3]DROP POINT BEKASI'!$E:$E,"-")</f>
        <v>DENI PERMANA</v>
      </c>
      <c r="H203" s="18" t="str">
        <f>_xlfn.XLOOKUP(D203,[11]sheet!$B:$B,[11]sheet!$A:$A,0)</f>
        <v>BKI20</v>
      </c>
    </row>
    <row r="204" spans="2:8">
      <c r="B204" s="19" t="s">
        <v>210</v>
      </c>
      <c r="C204" s="17" t="s">
        <v>211</v>
      </c>
      <c r="D204" s="20" t="s">
        <v>232</v>
      </c>
      <c r="E204" s="21" t="s">
        <v>1916</v>
      </c>
      <c r="F204" s="22" t="s">
        <v>1794</v>
      </c>
      <c r="G204" s="17" t="str">
        <f>_xlfn.XLOOKUP(D204,'[3]DROP POINT BEKASI'!$B:$B,'[3]DROP POINT BEKASI'!$E:$E,"-")</f>
        <v>AROFIQ WALHIDAYAT</v>
      </c>
      <c r="H204" s="18" t="str">
        <f>_xlfn.XLOOKUP(D204,[11]sheet!$B:$B,[11]sheet!$A:$A,0)</f>
        <v>BKI62</v>
      </c>
    </row>
    <row r="205" spans="2:8">
      <c r="B205" s="19" t="s">
        <v>210</v>
      </c>
      <c r="C205" s="17" t="s">
        <v>211</v>
      </c>
      <c r="D205" s="20" t="s">
        <v>233</v>
      </c>
      <c r="E205" s="21" t="s">
        <v>1916</v>
      </c>
      <c r="F205" s="22" t="s">
        <v>1791</v>
      </c>
      <c r="G205" s="17" t="str">
        <f>_xlfn.XLOOKUP(D205,'[3]DROP POINT BEKASI'!$B:$B,'[3]DROP POINT BEKASI'!$E:$E,"-")</f>
        <v>AAN SUPRATMAN</v>
      </c>
      <c r="H205" s="18" t="str">
        <f>_xlfn.XLOOKUP(D205,[11]sheet!$B:$B,[11]sheet!$A:$A,0)</f>
        <v>BKI63</v>
      </c>
    </row>
    <row r="206" spans="2:8">
      <c r="B206" s="19" t="s">
        <v>210</v>
      </c>
      <c r="C206" s="17" t="s">
        <v>211</v>
      </c>
      <c r="D206" s="20" t="s">
        <v>234</v>
      </c>
      <c r="E206" s="21" t="s">
        <v>1916</v>
      </c>
      <c r="F206" s="22" t="s">
        <v>1794</v>
      </c>
      <c r="G206" s="17" t="str">
        <f>_xlfn.XLOOKUP(D206,'[3]DROP POINT BEKASI'!$B:$B,'[3]DROP POINT BEKASI'!$E:$E,"-")</f>
        <v>JHENIS ATHA NANDA</v>
      </c>
      <c r="H206" s="18" t="str">
        <f>_xlfn.XLOOKUP(D206,[11]sheet!$B:$B,[11]sheet!$A:$A,0)</f>
        <v>BKI64</v>
      </c>
    </row>
    <row r="207" spans="2:8">
      <c r="B207" s="19" t="s">
        <v>210</v>
      </c>
      <c r="C207" s="17" t="s">
        <v>211</v>
      </c>
      <c r="D207" s="20" t="s">
        <v>235</v>
      </c>
      <c r="E207" s="21" t="s">
        <v>1916</v>
      </c>
      <c r="F207" s="22" t="s">
        <v>1791</v>
      </c>
      <c r="G207" s="17" t="str">
        <f>_xlfn.XLOOKUP(D207,'[3]DROP POINT BEKASI'!$B:$B,'[3]DROP POINT BEKASI'!$E:$E,"-")</f>
        <v>SELAMET DARSIYO</v>
      </c>
      <c r="H207" s="18" t="str">
        <f>_xlfn.XLOOKUP(D207,[11]sheet!$B:$B,[11]sheet!$A:$A,0)</f>
        <v>BKI65</v>
      </c>
    </row>
    <row r="208" spans="2:8">
      <c r="B208" s="19" t="s">
        <v>210</v>
      </c>
      <c r="C208" s="17" t="s">
        <v>211</v>
      </c>
      <c r="D208" s="20" t="s">
        <v>236</v>
      </c>
      <c r="E208" s="21" t="s">
        <v>1916</v>
      </c>
      <c r="F208" s="22" t="s">
        <v>1794</v>
      </c>
      <c r="G208" s="17" t="str">
        <f>_xlfn.XLOOKUP(D208,'[3]DROP POINT BEKASI'!$B:$B,'[3]DROP POINT BEKASI'!$E:$E,"-")</f>
        <v>NANDA ARIS WANDI</v>
      </c>
      <c r="H208" s="18" t="str">
        <f>_xlfn.XLOOKUP(D208,[11]sheet!$B:$B,[11]sheet!$A:$A,0)</f>
        <v>BKI66</v>
      </c>
    </row>
    <row r="209" spans="2:8">
      <c r="B209" s="19" t="s">
        <v>210</v>
      </c>
      <c r="C209" s="17" t="s">
        <v>211</v>
      </c>
      <c r="D209" s="20" t="s">
        <v>237</v>
      </c>
      <c r="E209" s="21" t="s">
        <v>1941</v>
      </c>
      <c r="F209" s="22" t="s">
        <v>1792</v>
      </c>
      <c r="G209" s="17" t="str">
        <f>_xlfn.XLOOKUP(D209,'[3]DROP POINT BEKASI'!$B:$B,'[3]DROP POINT BEKASI'!$E:$E,"-")</f>
        <v>IHWAN RAMADHAN</v>
      </c>
      <c r="H209" s="18" t="str">
        <f>_xlfn.XLOOKUP(D209,[11]sheet!$B:$B,[11]sheet!$A:$A,0)</f>
        <v>BKI69</v>
      </c>
    </row>
    <row r="210" spans="2:8">
      <c r="B210" s="19" t="s">
        <v>210</v>
      </c>
      <c r="C210" s="17" t="s">
        <v>211</v>
      </c>
      <c r="D210" s="20" t="s">
        <v>238</v>
      </c>
      <c r="E210" s="21" t="s">
        <v>1916</v>
      </c>
      <c r="F210" s="22" t="s">
        <v>1791</v>
      </c>
      <c r="G210" s="17" t="str">
        <f>_xlfn.XLOOKUP(D210,'[3]DROP POINT BEKASI'!$B:$B,'[3]DROP POINT BEKASI'!$E:$E,"-")</f>
        <v>APRIYANTO</v>
      </c>
      <c r="H210" s="18" t="str">
        <f>_xlfn.XLOOKUP(D210,[11]sheet!$B:$B,[11]sheet!$A:$A,0)</f>
        <v>BKI71</v>
      </c>
    </row>
    <row r="211" spans="2:8">
      <c r="B211" s="19" t="s">
        <v>210</v>
      </c>
      <c r="C211" s="17" t="s">
        <v>211</v>
      </c>
      <c r="D211" s="20" t="s">
        <v>239</v>
      </c>
      <c r="E211" s="21" t="s">
        <v>1941</v>
      </c>
      <c r="F211" s="22" t="s">
        <v>1795</v>
      </c>
      <c r="G211" s="17" t="str">
        <f>_xlfn.XLOOKUP(D211,'[3]DROP POINT BEKASI'!$B:$B,'[3]DROP POINT BEKASI'!$E:$E,"-")</f>
        <v>ANDI RACHMANSYAH</v>
      </c>
      <c r="H211" s="18" t="str">
        <f>_xlfn.XLOOKUP(D211,[11]sheet!$B:$B,[11]sheet!$A:$A,0)</f>
        <v>BKI72</v>
      </c>
    </row>
    <row r="212" spans="2:8">
      <c r="B212" s="19" t="s">
        <v>210</v>
      </c>
      <c r="C212" s="17" t="s">
        <v>211</v>
      </c>
      <c r="D212" s="20" t="s">
        <v>240</v>
      </c>
      <c r="E212" s="21" t="s">
        <v>1941</v>
      </c>
      <c r="F212" s="22" t="s">
        <v>1796</v>
      </c>
      <c r="G212" s="17" t="str">
        <f>_xlfn.XLOOKUP(D212,'[3]DROP POINT BEKASI'!$B:$B,'[3]DROP POINT BEKASI'!$E:$E,"-")</f>
        <v>SARYONO</v>
      </c>
      <c r="H212" s="18" t="str">
        <f>_xlfn.XLOOKUP(D212,[11]sheet!$B:$B,[11]sheet!$A:$A,0)</f>
        <v>BKI73</v>
      </c>
    </row>
    <row r="213" spans="2:8">
      <c r="B213" s="19" t="s">
        <v>210</v>
      </c>
      <c r="C213" s="17" t="s">
        <v>211</v>
      </c>
      <c r="D213" s="20" t="s">
        <v>241</v>
      </c>
      <c r="E213" s="21" t="s">
        <v>1941</v>
      </c>
      <c r="F213" s="22" t="s">
        <v>1796</v>
      </c>
      <c r="G213" s="17" t="str">
        <f>_xlfn.XLOOKUP(D213,'[3]DROP POINT BEKASI'!$B:$B,'[3]DROP POINT BEKASI'!$E:$E,"-")</f>
        <v>ARI SABANDI</v>
      </c>
      <c r="H213" s="18" t="str">
        <f>_xlfn.XLOOKUP(D213,[11]sheet!$B:$B,[11]sheet!$A:$A,0)</f>
        <v>BKI74</v>
      </c>
    </row>
    <row r="214" spans="2:8">
      <c r="B214" s="19" t="s">
        <v>210</v>
      </c>
      <c r="C214" s="17" t="s">
        <v>211</v>
      </c>
      <c r="D214" s="20" t="s">
        <v>242</v>
      </c>
      <c r="E214" s="21" t="s">
        <v>1916</v>
      </c>
      <c r="F214" s="22" t="s">
        <v>1794</v>
      </c>
      <c r="G214" s="17" t="str">
        <f>_xlfn.XLOOKUP(D214,'[3]DROP POINT BEKASI'!$B:$B,'[3]DROP POINT BEKASI'!$E:$E,"-")</f>
        <v>FAHMI</v>
      </c>
      <c r="H214" s="18" t="str">
        <f>_xlfn.XLOOKUP(D214,[11]sheet!$B:$B,[11]sheet!$A:$A,0)</f>
        <v>BKI75</v>
      </c>
    </row>
    <row r="215" spans="2:8">
      <c r="B215" s="19" t="s">
        <v>210</v>
      </c>
      <c r="C215" s="17" t="s">
        <v>211</v>
      </c>
      <c r="D215" s="20" t="s">
        <v>243</v>
      </c>
      <c r="E215" s="21" t="s">
        <v>1916</v>
      </c>
      <c r="F215" s="22" t="s">
        <v>1791</v>
      </c>
      <c r="G215" s="17" t="str">
        <f>_xlfn.XLOOKUP(D215,'[3]DROP POINT BEKASI'!$B:$B,'[3]DROP POINT BEKASI'!$E:$E,"-")</f>
        <v>NOVA ANDRIANTO</v>
      </c>
      <c r="H215" s="18" t="str">
        <f>_xlfn.XLOOKUP(D215,[11]sheet!$B:$B,[11]sheet!$A:$A,0)</f>
        <v>BKI76</v>
      </c>
    </row>
    <row r="216" spans="2:8">
      <c r="B216" s="19" t="s">
        <v>210</v>
      </c>
      <c r="C216" s="17" t="s">
        <v>211</v>
      </c>
      <c r="D216" s="20" t="s">
        <v>244</v>
      </c>
      <c r="E216" s="21" t="s">
        <v>1916</v>
      </c>
      <c r="F216" s="22" t="s">
        <v>1797</v>
      </c>
      <c r="G216" s="17" t="str">
        <f>_xlfn.XLOOKUP(D216,'[3]DROP POINT BEKASI'!$B:$B,'[3]DROP POINT BEKASI'!$E:$E,"-")</f>
        <v>AGUNG HARTANTO</v>
      </c>
      <c r="H216" s="18" t="str">
        <f>_xlfn.XLOOKUP(D216,[11]sheet!$B:$B,[11]sheet!$A:$A,0)</f>
        <v>CKR01</v>
      </c>
    </row>
    <row r="217" spans="2:8">
      <c r="B217" s="19" t="s">
        <v>210</v>
      </c>
      <c r="C217" s="17" t="s">
        <v>211</v>
      </c>
      <c r="D217" s="20" t="s">
        <v>245</v>
      </c>
      <c r="E217" s="21" t="s">
        <v>1916</v>
      </c>
      <c r="F217" s="22" t="s">
        <v>1797</v>
      </c>
      <c r="G217" s="17" t="str">
        <f>_xlfn.XLOOKUP(D217,'[3]DROP POINT BEKASI'!$B:$B,'[3]DROP POINT BEKASI'!$E:$E,"-")</f>
        <v>SAFRIN PRIGIYANTO</v>
      </c>
      <c r="H217" s="18" t="str">
        <f>_xlfn.XLOOKUP(D217,[11]sheet!$B:$B,[11]sheet!$A:$A,0)</f>
        <v>CKR02</v>
      </c>
    </row>
    <row r="218" spans="2:8">
      <c r="B218" s="19" t="s">
        <v>210</v>
      </c>
      <c r="C218" s="17" t="s">
        <v>211</v>
      </c>
      <c r="D218" s="20" t="s">
        <v>246</v>
      </c>
      <c r="E218" s="21" t="s">
        <v>1941</v>
      </c>
      <c r="F218" s="22" t="s">
        <v>1796</v>
      </c>
      <c r="G218" s="17" t="str">
        <f>_xlfn.XLOOKUP(D218,'[3]DROP POINT BEKASI'!$B:$B,'[3]DROP POINT BEKASI'!$E:$E,"-")</f>
        <v>KHAIRUL WILDAN UMAM</v>
      </c>
      <c r="H218" s="18" t="str">
        <f>_xlfn.XLOOKUP(D218,[11]sheet!$B:$B,[11]sheet!$A:$A,0)</f>
        <v>CKR04</v>
      </c>
    </row>
    <row r="219" spans="2:8">
      <c r="B219" s="19" t="s">
        <v>210</v>
      </c>
      <c r="C219" s="17" t="s">
        <v>211</v>
      </c>
      <c r="D219" s="20" t="s">
        <v>247</v>
      </c>
      <c r="E219" s="21" t="s">
        <v>1941</v>
      </c>
      <c r="F219" s="22" t="s">
        <v>1796</v>
      </c>
      <c r="G219" s="17" t="str">
        <f>_xlfn.XLOOKUP(D219,'[3]DROP POINT BEKASI'!$B:$B,'[3]DROP POINT BEKASI'!$E:$E,"-")</f>
        <v>AEP BOIS</v>
      </c>
      <c r="H219" s="18" t="str">
        <f>_xlfn.XLOOKUP(D219,[11]sheet!$B:$B,[11]sheet!$A:$A,0)</f>
        <v>CKR06</v>
      </c>
    </row>
    <row r="220" spans="2:8">
      <c r="B220" s="19" t="s">
        <v>210</v>
      </c>
      <c r="C220" s="17" t="s">
        <v>211</v>
      </c>
      <c r="D220" s="20" t="s">
        <v>248</v>
      </c>
      <c r="E220" s="21" t="s">
        <v>1941</v>
      </c>
      <c r="F220" s="22" t="s">
        <v>1795</v>
      </c>
      <c r="G220" s="17" t="str">
        <f>_xlfn.XLOOKUP(D220,'[3]DROP POINT BEKASI'!$B:$B,'[3]DROP POINT BEKASI'!$E:$E,"-")</f>
        <v>FIRDAUS</v>
      </c>
      <c r="H220" s="18" t="str">
        <f>_xlfn.XLOOKUP(D220,[11]sheet!$B:$B,[11]sheet!$A:$A,0)</f>
        <v>CKR06A</v>
      </c>
    </row>
    <row r="221" spans="2:8">
      <c r="B221" s="19" t="s">
        <v>210</v>
      </c>
      <c r="C221" s="17" t="s">
        <v>211</v>
      </c>
      <c r="D221" s="20" t="s">
        <v>249</v>
      </c>
      <c r="E221" s="21" t="s">
        <v>1941</v>
      </c>
      <c r="F221" s="22" t="s">
        <v>1795</v>
      </c>
      <c r="G221" s="17" t="str">
        <f>_xlfn.XLOOKUP(D221,'[3]DROP POINT BEKASI'!$B:$B,'[3]DROP POINT BEKASI'!$E:$E,"-")</f>
        <v>ZAKI RACHMADI NASUTION</v>
      </c>
      <c r="H221" s="18" t="str">
        <f>_xlfn.XLOOKUP(D221,[11]sheet!$B:$B,[11]sheet!$A:$A,0)</f>
        <v>CKR09</v>
      </c>
    </row>
    <row r="222" spans="2:8">
      <c r="B222" s="19" t="s">
        <v>210</v>
      </c>
      <c r="C222" s="17" t="s">
        <v>211</v>
      </c>
      <c r="D222" s="20" t="s">
        <v>250</v>
      </c>
      <c r="E222" s="21" t="s">
        <v>1916</v>
      </c>
      <c r="F222" s="22" t="s">
        <v>1797</v>
      </c>
      <c r="G222" s="17" t="str">
        <f>_xlfn.XLOOKUP(D222,'[3]DROP POINT BEKASI'!$B:$B,'[3]DROP POINT BEKASI'!$E:$E,"-")</f>
        <v>MUKHAMAD NOFANA ABDULLAH</v>
      </c>
      <c r="H222" s="18" t="str">
        <f>_xlfn.XLOOKUP(D222,[11]sheet!$B:$B,[11]sheet!$A:$A,0)</f>
        <v>CKR13</v>
      </c>
    </row>
    <row r="223" spans="2:8">
      <c r="B223" s="19" t="s">
        <v>210</v>
      </c>
      <c r="C223" s="17" t="s">
        <v>211</v>
      </c>
      <c r="D223" s="20" t="s">
        <v>251</v>
      </c>
      <c r="E223" s="21" t="s">
        <v>1941</v>
      </c>
      <c r="F223" s="22" t="s">
        <v>1792</v>
      </c>
      <c r="G223" s="17" t="str">
        <f>_xlfn.XLOOKUP(D223,'[3]DROP POINT BEKASI'!$B:$B,'[3]DROP POINT BEKASI'!$E:$E,"-")</f>
        <v>TIDAK ADA</v>
      </c>
      <c r="H223" s="18" t="str">
        <f>_xlfn.XLOOKUP(D223,[11]sheet!$B:$B,[11]sheet!$A:$A,0)</f>
        <v>CKR14</v>
      </c>
    </row>
    <row r="224" spans="2:8">
      <c r="B224" s="19" t="s">
        <v>210</v>
      </c>
      <c r="C224" s="17" t="s">
        <v>211</v>
      </c>
      <c r="D224" s="20" t="s">
        <v>252</v>
      </c>
      <c r="E224" s="21" t="s">
        <v>1941</v>
      </c>
      <c r="F224" s="22" t="s">
        <v>1796</v>
      </c>
      <c r="G224" s="17" t="str">
        <f>_xlfn.XLOOKUP(D224,'[3]DROP POINT BEKASI'!$B:$B,'[3]DROP POINT BEKASI'!$E:$E,"-")</f>
        <v>KIKIH RIJKI APNUR CAHYA</v>
      </c>
      <c r="H224" s="18" t="str">
        <f>_xlfn.XLOOKUP(D224,[11]sheet!$B:$B,[11]sheet!$A:$A,0)</f>
        <v>CKR16</v>
      </c>
    </row>
    <row r="225" spans="2:8">
      <c r="B225" s="19" t="s">
        <v>210</v>
      </c>
      <c r="C225" s="17" t="s">
        <v>211</v>
      </c>
      <c r="D225" s="20" t="s">
        <v>253</v>
      </c>
      <c r="E225" s="21" t="s">
        <v>1916</v>
      </c>
      <c r="F225" s="22" t="s">
        <v>1797</v>
      </c>
      <c r="G225" s="17" t="str">
        <f>_xlfn.XLOOKUP(D225,'[3]DROP POINT BEKASI'!$B:$B,'[3]DROP POINT BEKASI'!$E:$E,"-")</f>
        <v>HARRI SWANDI NAINGGOLAN</v>
      </c>
      <c r="H225" s="18" t="str">
        <f>_xlfn.XLOOKUP(D225,[11]sheet!$B:$B,[11]sheet!$A:$A,0)</f>
        <v>CKR21</v>
      </c>
    </row>
    <row r="226" spans="2:8">
      <c r="B226" s="19" t="s">
        <v>210</v>
      </c>
      <c r="C226" s="17" t="s">
        <v>211</v>
      </c>
      <c r="D226" s="20" t="s">
        <v>254</v>
      </c>
      <c r="E226" s="21" t="s">
        <v>1941</v>
      </c>
      <c r="F226" s="22" t="s">
        <v>1792</v>
      </c>
      <c r="G226" s="17" t="str">
        <f>_xlfn.XLOOKUP(D226,'[3]DROP POINT BEKASI'!$B:$B,'[3]DROP POINT BEKASI'!$E:$E,"-")</f>
        <v>IRFAN FAUZI</v>
      </c>
      <c r="H226" s="18" t="str">
        <f>_xlfn.XLOOKUP(D226,[11]sheet!$B:$B,[11]sheet!$A:$A,0)</f>
        <v>CKR22</v>
      </c>
    </row>
    <row r="227" spans="2:8">
      <c r="B227" s="19" t="s">
        <v>210</v>
      </c>
      <c r="C227" s="17" t="s">
        <v>211</v>
      </c>
      <c r="D227" s="20" t="s">
        <v>255</v>
      </c>
      <c r="E227" s="21" t="s">
        <v>1916</v>
      </c>
      <c r="F227" s="22" t="s">
        <v>1797</v>
      </c>
      <c r="G227" s="17" t="str">
        <f>_xlfn.XLOOKUP(D227,'[3]DROP POINT BEKASI'!$B:$B,'[3]DROP POINT BEKASI'!$E:$E,"-")</f>
        <v>M DAFIT SUHERLI</v>
      </c>
      <c r="H227" s="18" t="str">
        <f>_xlfn.XLOOKUP(D227,[11]sheet!$B:$B,[11]sheet!$A:$A,0)</f>
        <v>CKR23</v>
      </c>
    </row>
    <row r="228" spans="2:8">
      <c r="B228" s="19" t="s">
        <v>210</v>
      </c>
      <c r="C228" s="17" t="s">
        <v>211</v>
      </c>
      <c r="D228" s="20" t="s">
        <v>256</v>
      </c>
      <c r="E228" s="21" t="s">
        <v>1941</v>
      </c>
      <c r="F228" s="22" t="s">
        <v>1795</v>
      </c>
      <c r="G228" s="17" t="str">
        <f>_xlfn.XLOOKUP(D228,'[3]DROP POINT BEKASI'!$B:$B,'[3]DROP POINT BEKASI'!$E:$E,"-")</f>
        <v>DENI SETIAWAN</v>
      </c>
      <c r="H228" s="18" t="str">
        <f>_xlfn.XLOOKUP(D228,[11]sheet!$B:$B,[11]sheet!$A:$A,0)</f>
        <v>CKR24</v>
      </c>
    </row>
    <row r="229" spans="2:8">
      <c r="B229" s="19" t="s">
        <v>210</v>
      </c>
      <c r="C229" s="17" t="s">
        <v>211</v>
      </c>
      <c r="D229" s="20" t="s">
        <v>257</v>
      </c>
      <c r="E229" s="21" t="s">
        <v>1916</v>
      </c>
      <c r="F229" s="22" t="s">
        <v>1797</v>
      </c>
      <c r="G229" s="17" t="str">
        <f>_xlfn.XLOOKUP(D229,'[3]DROP POINT BEKASI'!$B:$B,'[3]DROP POINT BEKASI'!$E:$E,"-")</f>
        <v>IRZAN EFRIANSYAH</v>
      </c>
      <c r="H229" s="18" t="str">
        <f>_xlfn.XLOOKUP(D229,[11]sheet!$B:$B,[11]sheet!$A:$A,0)</f>
        <v>CKR25</v>
      </c>
    </row>
    <row r="230" spans="2:8">
      <c r="B230" s="19" t="s">
        <v>210</v>
      </c>
      <c r="C230" s="17" t="s">
        <v>211</v>
      </c>
      <c r="D230" s="20" t="s">
        <v>258</v>
      </c>
      <c r="E230" s="21" t="s">
        <v>1941</v>
      </c>
      <c r="F230" s="22" t="s">
        <v>1792</v>
      </c>
      <c r="G230" s="17" t="str">
        <f>_xlfn.XLOOKUP(D230,'[3]DROP POINT BEKASI'!$B:$B,'[3]DROP POINT BEKASI'!$E:$E,"-")</f>
        <v>FITRAH TEGAR RAMADHAN</v>
      </c>
      <c r="H230" s="18" t="str">
        <f>_xlfn.XLOOKUP(D230,[11]sheet!$B:$B,[11]sheet!$A:$A,0)</f>
        <v>CKR27</v>
      </c>
    </row>
    <row r="231" spans="2:8">
      <c r="B231" s="19" t="s">
        <v>210</v>
      </c>
      <c r="C231" s="17" t="s">
        <v>211</v>
      </c>
      <c r="D231" s="20" t="s">
        <v>259</v>
      </c>
      <c r="E231" s="21" t="s">
        <v>1941</v>
      </c>
      <c r="F231" s="22" t="s">
        <v>1796</v>
      </c>
      <c r="G231" s="17" t="str">
        <f>_xlfn.XLOOKUP(D231,'[3]DROP POINT BEKASI'!$B:$B,'[3]DROP POINT BEKASI'!$E:$E,"-")</f>
        <v>SARIFPUDIN</v>
      </c>
      <c r="H231" s="18" t="str">
        <f>_xlfn.XLOOKUP(D231,[11]sheet!$B:$B,[11]sheet!$A:$A,0)</f>
        <v>CKR28</v>
      </c>
    </row>
    <row r="232" spans="2:8">
      <c r="B232" s="19" t="s">
        <v>260</v>
      </c>
      <c r="C232" s="17" t="s">
        <v>261</v>
      </c>
      <c r="D232" s="20" t="s">
        <v>262</v>
      </c>
      <c r="E232" s="21" t="s">
        <v>1916</v>
      </c>
      <c r="F232" s="22" t="s">
        <v>1798</v>
      </c>
      <c r="G232" s="17" t="str">
        <f>_xlfn.XLOOKUP(D232,[4]Sheet1!$B:$B,[4]Sheet1!$E:$E,"-")</f>
        <v>AHMAD TOFIK YULFIKAR</v>
      </c>
      <c r="H232" s="18" t="str">
        <f>_xlfn.XLOOKUP(D232,[11]sheet!$B:$B,[11]sheet!$A:$A,0)</f>
        <v>CIB11A</v>
      </c>
    </row>
    <row r="233" spans="2:8">
      <c r="B233" s="19" t="s">
        <v>260</v>
      </c>
      <c r="C233" s="17" t="s">
        <v>261</v>
      </c>
      <c r="D233" s="20" t="s">
        <v>263</v>
      </c>
      <c r="E233" s="21" t="s">
        <v>1916</v>
      </c>
      <c r="F233" s="22" t="s">
        <v>1798</v>
      </c>
      <c r="G233" s="17" t="str">
        <f>_xlfn.XLOOKUP(D233,[4]Sheet1!$B:$B,[4]Sheet1!$E:$E,"-")</f>
        <v>AHMAD TOFIK YULFIKAR</v>
      </c>
      <c r="H233" s="18" t="str">
        <f>_xlfn.XLOOKUP(D233,[11]sheet!$B:$B,[11]sheet!$A:$A,0)</f>
        <v>CIB05</v>
      </c>
    </row>
    <row r="234" spans="2:8">
      <c r="B234" s="19" t="s">
        <v>260</v>
      </c>
      <c r="C234" s="17" t="s">
        <v>261</v>
      </c>
      <c r="D234" s="20" t="s">
        <v>264</v>
      </c>
      <c r="E234" s="21" t="s">
        <v>1916</v>
      </c>
      <c r="F234" s="22" t="s">
        <v>1798</v>
      </c>
      <c r="G234" s="17" t="str">
        <f>_xlfn.XLOOKUP(D234,[4]Sheet1!$B:$B,[4]Sheet1!$E:$E,"-")</f>
        <v>AHMAD TOFIK YULFIKAR</v>
      </c>
      <c r="H234" s="18" t="str">
        <f>_xlfn.XLOOKUP(D234,[11]sheet!$B:$B,[11]sheet!$A:$A,0)</f>
        <v>CIB22A</v>
      </c>
    </row>
    <row r="235" spans="2:8">
      <c r="B235" s="19" t="s">
        <v>260</v>
      </c>
      <c r="C235" s="17" t="s">
        <v>261</v>
      </c>
      <c r="D235" s="20" t="s">
        <v>265</v>
      </c>
      <c r="E235" s="21" t="s">
        <v>1916</v>
      </c>
      <c r="F235" s="22" t="s">
        <v>1798</v>
      </c>
      <c r="G235" s="17" t="str">
        <f>_xlfn.XLOOKUP(D235,[4]Sheet1!$B:$B,[4]Sheet1!$E:$E,"-")</f>
        <v>AHMAD TOFIK YULFIKAR</v>
      </c>
      <c r="H235" s="18" t="str">
        <f>_xlfn.XLOOKUP(D235,[11]sheet!$B:$B,[11]sheet!$A:$A,0)</f>
        <v>CIB17</v>
      </c>
    </row>
    <row r="236" spans="2:8">
      <c r="B236" s="19" t="s">
        <v>260</v>
      </c>
      <c r="C236" s="17" t="s">
        <v>261</v>
      </c>
      <c r="D236" s="20" t="s">
        <v>266</v>
      </c>
      <c r="E236" s="21" t="s">
        <v>1916</v>
      </c>
      <c r="F236" s="22" t="s">
        <v>1798</v>
      </c>
      <c r="G236" s="17" t="str">
        <f>_xlfn.XLOOKUP(D236,[4]Sheet1!$B:$B,[4]Sheet1!$E:$E,"-")</f>
        <v>AHMAD TOFIK YULFIKAR</v>
      </c>
      <c r="H236" s="18" t="str">
        <f>_xlfn.XLOOKUP(D236,[11]sheet!$B:$B,[11]sheet!$A:$A,0)</f>
        <v>CIB19</v>
      </c>
    </row>
    <row r="237" spans="2:8">
      <c r="B237" s="19" t="s">
        <v>260</v>
      </c>
      <c r="C237" s="17" t="s">
        <v>261</v>
      </c>
      <c r="D237" s="20" t="s">
        <v>267</v>
      </c>
      <c r="E237" s="21" t="s">
        <v>1941</v>
      </c>
      <c r="F237" s="22" t="s">
        <v>1798</v>
      </c>
      <c r="G237" s="17" t="str">
        <f>_xlfn.XLOOKUP(D237,[4]Sheet1!$B:$B,[4]Sheet1!$E:$E,"-")</f>
        <v>AHMAD TOFIK YULFIKAR</v>
      </c>
      <c r="H237" s="18" t="str">
        <f>_xlfn.XLOOKUP(D237,[11]sheet!$B:$B,[11]sheet!$A:$A,0)</f>
        <v>CIB51</v>
      </c>
    </row>
    <row r="238" spans="2:8">
      <c r="B238" s="19" t="s">
        <v>260</v>
      </c>
      <c r="C238" s="17" t="s">
        <v>261</v>
      </c>
      <c r="D238" s="20" t="s">
        <v>268</v>
      </c>
      <c r="E238" s="21" t="s">
        <v>1916</v>
      </c>
      <c r="F238" s="22" t="s">
        <v>1798</v>
      </c>
      <c r="G238" s="17" t="str">
        <f>_xlfn.XLOOKUP(D238,[4]Sheet1!$B:$B,[4]Sheet1!$E:$E,"-")</f>
        <v>AHMAD TOFIK YULFIKAR</v>
      </c>
      <c r="H238" s="18" t="str">
        <f>_xlfn.XLOOKUP(D238,[11]sheet!$B:$B,[11]sheet!$A:$A,0)</f>
        <v>CIB21A</v>
      </c>
    </row>
    <row r="239" spans="2:8">
      <c r="B239" s="19" t="s">
        <v>260</v>
      </c>
      <c r="C239" s="17" t="s">
        <v>261</v>
      </c>
      <c r="D239" s="20" t="s">
        <v>269</v>
      </c>
      <c r="E239" s="21" t="s">
        <v>1916</v>
      </c>
      <c r="F239" s="22" t="s">
        <v>1798</v>
      </c>
      <c r="G239" s="17" t="str">
        <f>_xlfn.XLOOKUP(D239,[4]Sheet1!$B:$B,[4]Sheet1!$E:$E,"-")</f>
        <v>AHMAD TOFIK YULFIKAR</v>
      </c>
      <c r="H239" s="18" t="str">
        <f>_xlfn.XLOOKUP(D239,[11]sheet!$B:$B,[11]sheet!$A:$A,0)</f>
        <v>CIB08A</v>
      </c>
    </row>
    <row r="240" spans="2:8">
      <c r="B240" s="19" t="s">
        <v>260</v>
      </c>
      <c r="C240" s="17" t="s">
        <v>261</v>
      </c>
      <c r="D240" s="20" t="s">
        <v>270</v>
      </c>
      <c r="E240" s="21" t="s">
        <v>1916</v>
      </c>
      <c r="F240" s="22" t="s">
        <v>1798</v>
      </c>
      <c r="G240" s="17" t="str">
        <f>_xlfn.XLOOKUP(D240,[4]Sheet1!$B:$B,[4]Sheet1!$E:$E,"-")</f>
        <v>AHMAD TOFIK YULFIKAR</v>
      </c>
      <c r="H240" s="18" t="str">
        <f>_xlfn.XLOOKUP(D240,[11]sheet!$B:$B,[11]sheet!$A:$A,0)</f>
        <v>CIB32A</v>
      </c>
    </row>
    <row r="241" spans="2:8">
      <c r="B241" s="19" t="s">
        <v>260</v>
      </c>
      <c r="C241" s="17" t="s">
        <v>261</v>
      </c>
      <c r="D241" s="20" t="s">
        <v>271</v>
      </c>
      <c r="E241" s="21" t="s">
        <v>1941</v>
      </c>
      <c r="F241" s="22" t="s">
        <v>1798</v>
      </c>
      <c r="G241" s="17" t="str">
        <f>_xlfn.XLOOKUP(D241,[4]Sheet1!$B:$B,[4]Sheet1!$E:$E,"-")</f>
        <v>AHMAD TOFIK YULFIKAR</v>
      </c>
      <c r="H241" s="18" t="str">
        <f>_xlfn.XLOOKUP(D241,[11]sheet!$B:$B,[11]sheet!$A:$A,0)</f>
        <v>CIB36</v>
      </c>
    </row>
    <row r="242" spans="2:8">
      <c r="B242" s="19" t="s">
        <v>260</v>
      </c>
      <c r="C242" s="17" t="s">
        <v>261</v>
      </c>
      <c r="D242" s="20" t="s">
        <v>272</v>
      </c>
      <c r="E242" s="21" t="s">
        <v>1941</v>
      </c>
      <c r="F242" s="22" t="s">
        <v>1798</v>
      </c>
      <c r="G242" s="17" t="str">
        <f>_xlfn.XLOOKUP(D242,[4]Sheet1!$B:$B,[4]Sheet1!$E:$E,"-")</f>
        <v>AHMAD TOFIK YULFIKAR</v>
      </c>
      <c r="H242" s="18" t="str">
        <f>_xlfn.XLOOKUP(D242,[11]sheet!$B:$B,[11]sheet!$A:$A,0)</f>
        <v>CIB41</v>
      </c>
    </row>
    <row r="243" spans="2:8">
      <c r="B243" s="19" t="s">
        <v>260</v>
      </c>
      <c r="C243" s="17" t="s">
        <v>261</v>
      </c>
      <c r="D243" s="20" t="s">
        <v>273</v>
      </c>
      <c r="E243" s="21" t="s">
        <v>1941</v>
      </c>
      <c r="F243" s="22" t="s">
        <v>1798</v>
      </c>
      <c r="G243" s="17" t="str">
        <f>_xlfn.XLOOKUP(D243,[4]Sheet1!$B:$B,[4]Sheet1!$E:$E,"-")</f>
        <v>AHMAD TOFIK YULFIKAR</v>
      </c>
      <c r="H243" s="18" t="str">
        <f>_xlfn.XLOOKUP(D243,[11]sheet!$B:$B,[11]sheet!$A:$A,0)</f>
        <v>CIB10B</v>
      </c>
    </row>
    <row r="244" spans="2:8">
      <c r="B244" s="19" t="s">
        <v>260</v>
      </c>
      <c r="C244" s="17" t="s">
        <v>261</v>
      </c>
      <c r="D244" s="20" t="s">
        <v>274</v>
      </c>
      <c r="E244" s="21" t="s">
        <v>1941</v>
      </c>
      <c r="F244" s="22" t="s">
        <v>1798</v>
      </c>
      <c r="G244" s="17" t="str">
        <f>_xlfn.XLOOKUP(D244,[4]Sheet1!$B:$B,[4]Sheet1!$E:$E,"-")</f>
        <v>AHMAD TOFIK YULFIKAR</v>
      </c>
      <c r="H244" s="18" t="str">
        <f>_xlfn.XLOOKUP(D244,[11]sheet!$B:$B,[11]sheet!$A:$A,0)</f>
        <v>CIB33A</v>
      </c>
    </row>
    <row r="245" spans="2:8">
      <c r="B245" s="19" t="s">
        <v>260</v>
      </c>
      <c r="C245" s="17" t="s">
        <v>261</v>
      </c>
      <c r="D245" s="20" t="s">
        <v>275</v>
      </c>
      <c r="E245" s="21" t="s">
        <v>1941</v>
      </c>
      <c r="F245" s="22" t="s">
        <v>1798</v>
      </c>
      <c r="G245" s="17" t="str">
        <f>_xlfn.XLOOKUP(D245,[4]Sheet1!$B:$B,[4]Sheet1!$E:$E,"-")</f>
        <v>AHMAD TOFIK YULFIKAR</v>
      </c>
      <c r="H245" s="18" t="str">
        <f>_xlfn.XLOOKUP(D245,[11]sheet!$B:$B,[11]sheet!$A:$A,0)</f>
        <v>CIB40</v>
      </c>
    </row>
    <row r="246" spans="2:8">
      <c r="B246" s="19" t="s">
        <v>260</v>
      </c>
      <c r="C246" s="17" t="s">
        <v>261</v>
      </c>
      <c r="D246" s="20" t="s">
        <v>276</v>
      </c>
      <c r="E246" s="21" t="s">
        <v>1916</v>
      </c>
      <c r="F246" s="22" t="s">
        <v>1799</v>
      </c>
      <c r="G246" s="17" t="str">
        <f>_xlfn.XLOOKUP(D246,[4]Sheet1!$B:$B,[4]Sheet1!$E:$E,"-")</f>
        <v>FALDY FEDIANSYAH</v>
      </c>
      <c r="H246" s="18" t="str">
        <f>_xlfn.XLOOKUP(D246,[11]sheet!$B:$B,[11]sheet!$A:$A,0)</f>
        <v>BGR06D</v>
      </c>
    </row>
    <row r="247" spans="2:8">
      <c r="B247" s="19" t="s">
        <v>260</v>
      </c>
      <c r="C247" s="17" t="s">
        <v>261</v>
      </c>
      <c r="D247" s="20" t="s">
        <v>277</v>
      </c>
      <c r="E247" s="21" t="s">
        <v>1916</v>
      </c>
      <c r="F247" s="22" t="s">
        <v>1799</v>
      </c>
      <c r="G247" s="17" t="str">
        <f>_xlfn.XLOOKUP(D247,[4]Sheet1!$B:$B,[4]Sheet1!$E:$E,"-")</f>
        <v>FALDY FEDIANSYAH</v>
      </c>
      <c r="H247" s="18" t="str">
        <f>_xlfn.XLOOKUP(D247,[11]sheet!$B:$B,[11]sheet!$A:$A,0)</f>
        <v>BGR29</v>
      </c>
    </row>
    <row r="248" spans="2:8">
      <c r="B248" s="19" t="s">
        <v>260</v>
      </c>
      <c r="C248" s="17" t="s">
        <v>261</v>
      </c>
      <c r="D248" s="20" t="s">
        <v>278</v>
      </c>
      <c r="E248" s="21" t="s">
        <v>1916</v>
      </c>
      <c r="F248" s="22" t="s">
        <v>1799</v>
      </c>
      <c r="G248" s="17" t="str">
        <f>_xlfn.XLOOKUP(D248,[4]Sheet1!$B:$B,[4]Sheet1!$E:$E,"-")</f>
        <v>FALDY FEDIANSYAH</v>
      </c>
      <c r="H248" s="18" t="str">
        <f>_xlfn.XLOOKUP(D248,[11]sheet!$B:$B,[11]sheet!$A:$A,0)</f>
        <v>BGR01F</v>
      </c>
    </row>
    <row r="249" spans="2:8">
      <c r="B249" s="19" t="s">
        <v>260</v>
      </c>
      <c r="C249" s="17" t="s">
        <v>261</v>
      </c>
      <c r="D249" s="20" t="s">
        <v>279</v>
      </c>
      <c r="E249" s="21" t="s">
        <v>1916</v>
      </c>
      <c r="F249" s="22" t="s">
        <v>1799</v>
      </c>
      <c r="G249" s="17" t="str">
        <f>_xlfn.XLOOKUP(D249,[4]Sheet1!$B:$B,[4]Sheet1!$E:$E,"-")</f>
        <v>FALDY FEDIANSYAH</v>
      </c>
      <c r="H249" s="18" t="str">
        <f>_xlfn.XLOOKUP(D249,[11]sheet!$B:$B,[11]sheet!$A:$A,0)</f>
        <v>BGR01</v>
      </c>
    </row>
    <row r="250" spans="2:8">
      <c r="B250" s="19" t="s">
        <v>260</v>
      </c>
      <c r="C250" s="17" t="s">
        <v>261</v>
      </c>
      <c r="D250" s="20" t="s">
        <v>280</v>
      </c>
      <c r="E250" s="21" t="s">
        <v>1916</v>
      </c>
      <c r="F250" s="22" t="s">
        <v>1799</v>
      </c>
      <c r="G250" s="17" t="str">
        <f>_xlfn.XLOOKUP(D250,[4]Sheet1!$B:$B,[4]Sheet1!$E:$E,"-")</f>
        <v>FALDY FEDIANSYAH</v>
      </c>
      <c r="H250" s="18" t="str">
        <f>_xlfn.XLOOKUP(D250,[11]sheet!$B:$B,[11]sheet!$A:$A,0)</f>
        <v>BGR32</v>
      </c>
    </row>
    <row r="251" spans="2:8">
      <c r="B251" s="19" t="s">
        <v>260</v>
      </c>
      <c r="C251" s="17" t="s">
        <v>261</v>
      </c>
      <c r="D251" s="20" t="s">
        <v>281</v>
      </c>
      <c r="E251" s="21" t="s">
        <v>1941</v>
      </c>
      <c r="F251" s="22" t="s">
        <v>1799</v>
      </c>
      <c r="G251" s="17" t="str">
        <f>_xlfn.XLOOKUP(D251,[4]Sheet1!$B:$B,[4]Sheet1!$E:$E,"-")</f>
        <v>FALDY FEDIANSYAH</v>
      </c>
      <c r="H251" s="18" t="str">
        <f>_xlfn.XLOOKUP(D251,[11]sheet!$B:$B,[11]sheet!$A:$A,0)</f>
        <v>BGR36</v>
      </c>
    </row>
    <row r="252" spans="2:8">
      <c r="B252" s="19" t="s">
        <v>260</v>
      </c>
      <c r="C252" s="17" t="s">
        <v>261</v>
      </c>
      <c r="D252" s="20" t="s">
        <v>282</v>
      </c>
      <c r="E252" s="21" t="s">
        <v>1941</v>
      </c>
      <c r="F252" s="22" t="s">
        <v>1799</v>
      </c>
      <c r="G252" s="17" t="str">
        <f>_xlfn.XLOOKUP(D252,[4]Sheet1!$B:$B,[4]Sheet1!$E:$E,"-")</f>
        <v>FALDY FEDIANSYAH</v>
      </c>
      <c r="H252" s="18" t="str">
        <f>_xlfn.XLOOKUP(D252,[11]sheet!$B:$B,[11]sheet!$A:$A,0)</f>
        <v>BGR28</v>
      </c>
    </row>
    <row r="253" spans="2:8">
      <c r="B253" s="19" t="s">
        <v>260</v>
      </c>
      <c r="C253" s="17" t="s">
        <v>261</v>
      </c>
      <c r="D253" s="20" t="s">
        <v>283</v>
      </c>
      <c r="E253" s="21" t="s">
        <v>1941</v>
      </c>
      <c r="F253" s="22" t="s">
        <v>1799</v>
      </c>
      <c r="G253" s="17" t="str">
        <f>_xlfn.XLOOKUP(D253,[4]Sheet1!$B:$B,[4]Sheet1!$E:$E,"-")</f>
        <v>FALDY FEDIANSYAH</v>
      </c>
      <c r="H253" s="18" t="str">
        <f>_xlfn.XLOOKUP(D253,[11]sheet!$B:$B,[11]sheet!$A:$A,0)</f>
        <v>BGR33</v>
      </c>
    </row>
    <row r="254" spans="2:8">
      <c r="B254" s="19" t="s">
        <v>260</v>
      </c>
      <c r="C254" s="17" t="s">
        <v>261</v>
      </c>
      <c r="D254" s="20" t="s">
        <v>284</v>
      </c>
      <c r="E254" s="21" t="s">
        <v>1941</v>
      </c>
      <c r="F254" s="22" t="s">
        <v>1799</v>
      </c>
      <c r="G254" s="17" t="str">
        <f>_xlfn.XLOOKUP(D254,[4]Sheet1!$B:$B,[4]Sheet1!$E:$E,"-")</f>
        <v>FALDY FEDIANSYAH</v>
      </c>
      <c r="H254" s="18" t="str">
        <f>_xlfn.XLOOKUP(D254,[11]sheet!$B:$B,[11]sheet!$A:$A,0)</f>
        <v>BGR06C</v>
      </c>
    </row>
    <row r="255" spans="2:8">
      <c r="B255" s="19" t="s">
        <v>260</v>
      </c>
      <c r="C255" s="17" t="s">
        <v>261</v>
      </c>
      <c r="D255" s="20" t="s">
        <v>285</v>
      </c>
      <c r="E255" s="21" t="s">
        <v>1941</v>
      </c>
      <c r="F255" s="22" t="s">
        <v>1799</v>
      </c>
      <c r="G255" s="17" t="str">
        <f>_xlfn.XLOOKUP(D255,[4]Sheet1!$B:$B,[4]Sheet1!$E:$E,"-")</f>
        <v>FALDY FEDIANSYAH</v>
      </c>
      <c r="H255" s="18" t="str">
        <f>_xlfn.XLOOKUP(D255,[11]sheet!$B:$B,[11]sheet!$A:$A,0)</f>
        <v>BGR22</v>
      </c>
    </row>
    <row r="256" spans="2:8">
      <c r="B256" s="19" t="s">
        <v>260</v>
      </c>
      <c r="C256" s="17" t="s">
        <v>261</v>
      </c>
      <c r="D256" s="20" t="s">
        <v>286</v>
      </c>
      <c r="E256" s="21" t="s">
        <v>1941</v>
      </c>
      <c r="F256" s="22" t="s">
        <v>1799</v>
      </c>
      <c r="G256" s="17" t="str">
        <f>_xlfn.XLOOKUP(D256,[4]Sheet1!$B:$B,[4]Sheet1!$E:$E,"-")</f>
        <v>FALDY FEDIANSYAH</v>
      </c>
      <c r="H256" s="18" t="str">
        <f>_xlfn.XLOOKUP(D256,[11]sheet!$B:$B,[11]sheet!$A:$A,0)</f>
        <v>BGR43</v>
      </c>
    </row>
    <row r="257" spans="2:8">
      <c r="B257" s="19" t="s">
        <v>260</v>
      </c>
      <c r="C257" s="17" t="s">
        <v>261</v>
      </c>
      <c r="D257" s="20" t="s">
        <v>287</v>
      </c>
      <c r="E257" s="21" t="s">
        <v>1941</v>
      </c>
      <c r="F257" s="22" t="s">
        <v>1799</v>
      </c>
      <c r="G257" s="17" t="str">
        <f>_xlfn.XLOOKUP(D257,[4]Sheet1!$B:$B,[4]Sheet1!$E:$E,"-")</f>
        <v>FALDY FEDIANSYAH</v>
      </c>
      <c r="H257" s="18" t="str">
        <f>_xlfn.XLOOKUP(D257,[11]sheet!$B:$B,[11]sheet!$A:$A,0)</f>
        <v>BGR44</v>
      </c>
    </row>
    <row r="258" spans="2:8">
      <c r="B258" s="19" t="s">
        <v>260</v>
      </c>
      <c r="C258" s="17" t="s">
        <v>261</v>
      </c>
      <c r="D258" s="20" t="s">
        <v>288</v>
      </c>
      <c r="E258" s="21" t="s">
        <v>1941</v>
      </c>
      <c r="F258" s="22" t="s">
        <v>1799</v>
      </c>
      <c r="G258" s="17" t="str">
        <f>_xlfn.XLOOKUP(D258,[4]Sheet1!$B:$B,[4]Sheet1!$E:$E,"-")</f>
        <v>FALDY FEDIANSYAH</v>
      </c>
      <c r="H258" s="18" t="str">
        <f>_xlfn.XLOOKUP(D258,[11]sheet!$B:$B,[11]sheet!$A:$A,0)</f>
        <v>BGR34</v>
      </c>
    </row>
    <row r="259" spans="2:8">
      <c r="B259" s="19" t="s">
        <v>260</v>
      </c>
      <c r="C259" s="17" t="s">
        <v>261</v>
      </c>
      <c r="D259" s="20" t="s">
        <v>289</v>
      </c>
      <c r="E259" s="21" t="s">
        <v>1941</v>
      </c>
      <c r="F259" s="22" t="s">
        <v>1799</v>
      </c>
      <c r="G259" s="17" t="str">
        <f>_xlfn.XLOOKUP(D259,[4]Sheet1!$B:$B,[4]Sheet1!$E:$E,"-")</f>
        <v>FALDY FEDIANSYAH</v>
      </c>
      <c r="H259" s="18" t="str">
        <f>_xlfn.XLOOKUP(D259,[11]sheet!$B:$B,[11]sheet!$A:$A,0)</f>
        <v>BGR42</v>
      </c>
    </row>
    <row r="260" spans="2:8">
      <c r="B260" s="19" t="s">
        <v>260</v>
      </c>
      <c r="C260" s="17" t="s">
        <v>261</v>
      </c>
      <c r="D260" s="20" t="s">
        <v>290</v>
      </c>
      <c r="E260" s="21" t="s">
        <v>1916</v>
      </c>
      <c r="F260" s="22" t="s">
        <v>1799</v>
      </c>
      <c r="G260" s="17" t="str">
        <f>_xlfn.XLOOKUP(D260,[4]Sheet1!$B:$B,[4]Sheet1!$E:$E,"-")</f>
        <v>FALDY FEDIANSYAH</v>
      </c>
      <c r="H260" s="18" t="str">
        <f>_xlfn.XLOOKUP(D260,[11]sheet!$B:$B,[11]sheet!$A:$A,0)</f>
        <v>BGR10</v>
      </c>
    </row>
    <row r="261" spans="2:8">
      <c r="B261" s="19" t="s">
        <v>260</v>
      </c>
      <c r="C261" s="17" t="s">
        <v>261</v>
      </c>
      <c r="D261" s="20" t="s">
        <v>291</v>
      </c>
      <c r="E261" s="21" t="s">
        <v>1916</v>
      </c>
      <c r="F261" s="22" t="s">
        <v>1799</v>
      </c>
      <c r="G261" s="17" t="str">
        <f>_xlfn.XLOOKUP(D261,[4]Sheet1!$B:$B,[4]Sheet1!$E:$E,"-")</f>
        <v>FALDY FEDIANSYAH</v>
      </c>
      <c r="H261" s="18" t="str">
        <f>_xlfn.XLOOKUP(D261,[11]sheet!$B:$B,[11]sheet!$A:$A,0)</f>
        <v>BGR30</v>
      </c>
    </row>
    <row r="262" spans="2:8">
      <c r="B262" s="19" t="s">
        <v>260</v>
      </c>
      <c r="C262" s="17" t="s">
        <v>261</v>
      </c>
      <c r="D262" s="20" t="s">
        <v>292</v>
      </c>
      <c r="E262" s="21" t="s">
        <v>1916</v>
      </c>
      <c r="F262" s="22" t="s">
        <v>1799</v>
      </c>
      <c r="G262" s="17" t="str">
        <f>_xlfn.XLOOKUP(D262,[4]Sheet1!$B:$B,[4]Sheet1!$E:$E,"-")</f>
        <v>FALDY FEDIANSYAH</v>
      </c>
      <c r="H262" s="18" t="str">
        <f>_xlfn.XLOOKUP(D262,[11]sheet!$B:$B,[11]sheet!$A:$A,0)</f>
        <v>BGR03A</v>
      </c>
    </row>
    <row r="263" spans="2:8">
      <c r="B263" s="19" t="s">
        <v>260</v>
      </c>
      <c r="C263" s="17" t="s">
        <v>261</v>
      </c>
      <c r="D263" s="20" t="s">
        <v>293</v>
      </c>
      <c r="E263" s="21" t="s">
        <v>1941</v>
      </c>
      <c r="F263" s="22" t="s">
        <v>1799</v>
      </c>
      <c r="G263" s="17" t="str">
        <f>_xlfn.XLOOKUP(D263,[4]Sheet1!$B:$B,[4]Sheet1!$E:$E,"-")</f>
        <v>FALDY FEDIANSYAH</v>
      </c>
      <c r="H263" s="18" t="str">
        <f>_xlfn.XLOOKUP(D263,[11]sheet!$B:$B,[11]sheet!$A:$A,0)</f>
        <v>BGR04B</v>
      </c>
    </row>
    <row r="264" spans="2:8">
      <c r="B264" s="19" t="s">
        <v>260</v>
      </c>
      <c r="C264" s="17" t="s">
        <v>261</v>
      </c>
      <c r="D264" s="20" t="s">
        <v>294</v>
      </c>
      <c r="E264" s="21" t="s">
        <v>1916</v>
      </c>
      <c r="F264" s="22" t="s">
        <v>1800</v>
      </c>
      <c r="G264" s="17" t="str">
        <f>_xlfn.XLOOKUP(D264,[4]Sheet1!$B:$B,[4]Sheet1!$E:$E,"-")</f>
        <v>HERI SUSANTO</v>
      </c>
      <c r="H264" s="18" t="str">
        <f>_xlfn.XLOOKUP(D264,[11]sheet!$B:$B,[11]sheet!$A:$A,0)</f>
        <v>CIB05A</v>
      </c>
    </row>
    <row r="265" spans="2:8">
      <c r="B265" s="19" t="s">
        <v>260</v>
      </c>
      <c r="C265" s="17" t="s">
        <v>261</v>
      </c>
      <c r="D265" s="20" t="s">
        <v>295</v>
      </c>
      <c r="E265" s="21" t="s">
        <v>1916</v>
      </c>
      <c r="F265" s="22" t="s">
        <v>1800</v>
      </c>
      <c r="G265" s="17" t="str">
        <f>_xlfn.XLOOKUP(D265,[4]Sheet1!$B:$B,[4]Sheet1!$E:$E,"-")</f>
        <v>HERI SUSANTO</v>
      </c>
      <c r="H265" s="18" t="str">
        <f>_xlfn.XLOOKUP(D265,[11]sheet!$B:$B,[11]sheet!$A:$A,0)</f>
        <v>CIB15</v>
      </c>
    </row>
    <row r="266" spans="2:8">
      <c r="B266" s="19" t="s">
        <v>260</v>
      </c>
      <c r="C266" s="17" t="s">
        <v>261</v>
      </c>
      <c r="D266" s="20" t="s">
        <v>296</v>
      </c>
      <c r="E266" s="21" t="s">
        <v>1916</v>
      </c>
      <c r="F266" s="22" t="s">
        <v>1800</v>
      </c>
      <c r="G266" s="17" t="str">
        <f>_xlfn.XLOOKUP(D266,[4]Sheet1!$B:$B,[4]Sheet1!$E:$E,"-")</f>
        <v>HERI SUSANTO</v>
      </c>
      <c r="H266" s="18" t="str">
        <f>_xlfn.XLOOKUP(D266,[11]sheet!$B:$B,[11]sheet!$A:$A,0)</f>
        <v>CIB16</v>
      </c>
    </row>
    <row r="267" spans="2:8">
      <c r="B267" s="19" t="s">
        <v>260</v>
      </c>
      <c r="C267" s="17" t="s">
        <v>261</v>
      </c>
      <c r="D267" s="20" t="s">
        <v>297</v>
      </c>
      <c r="E267" s="21" t="s">
        <v>1916</v>
      </c>
      <c r="F267" s="22" t="s">
        <v>1800</v>
      </c>
      <c r="G267" s="17" t="str">
        <f>_xlfn.XLOOKUP(D267,[4]Sheet1!$B:$B,[4]Sheet1!$E:$E,"-")</f>
        <v>HERI SUSANTO</v>
      </c>
      <c r="H267" s="18" t="str">
        <f>_xlfn.XLOOKUP(D267,[11]sheet!$B:$B,[11]sheet!$A:$A,0)</f>
        <v>CIB34C</v>
      </c>
    </row>
    <row r="268" spans="2:8">
      <c r="B268" s="19" t="s">
        <v>260</v>
      </c>
      <c r="C268" s="17" t="s">
        <v>261</v>
      </c>
      <c r="D268" s="20" t="s">
        <v>298</v>
      </c>
      <c r="E268" s="21" t="s">
        <v>1916</v>
      </c>
      <c r="F268" s="22" t="s">
        <v>1800</v>
      </c>
      <c r="G268" s="17" t="str">
        <f>_xlfn.XLOOKUP(D268,[4]Sheet1!$B:$B,[4]Sheet1!$E:$E,"-")</f>
        <v>HERI SUSANTO</v>
      </c>
      <c r="H268" s="18" t="str">
        <f>_xlfn.XLOOKUP(D268,[11]sheet!$B:$B,[11]sheet!$A:$A,0)</f>
        <v>CIB05D</v>
      </c>
    </row>
    <row r="269" spans="2:8">
      <c r="B269" s="19" t="s">
        <v>260</v>
      </c>
      <c r="C269" s="17" t="s">
        <v>261</v>
      </c>
      <c r="D269" s="20" t="s">
        <v>299</v>
      </c>
      <c r="E269" s="21" t="s">
        <v>1916</v>
      </c>
      <c r="F269" s="22" t="s">
        <v>1800</v>
      </c>
      <c r="G269" s="17" t="str">
        <f>_xlfn.XLOOKUP(D269,[4]Sheet1!$B:$B,[4]Sheet1!$E:$E,"-")</f>
        <v>HERI SUSANTO</v>
      </c>
      <c r="H269" s="18" t="str">
        <f>_xlfn.XLOOKUP(D269,[11]sheet!$B:$B,[11]sheet!$A:$A,0)</f>
        <v>CIB16B</v>
      </c>
    </row>
    <row r="270" spans="2:8">
      <c r="B270" s="19" t="s">
        <v>260</v>
      </c>
      <c r="C270" s="17" t="s">
        <v>261</v>
      </c>
      <c r="D270" s="20" t="s">
        <v>300</v>
      </c>
      <c r="E270" s="21" t="s">
        <v>1916</v>
      </c>
      <c r="F270" s="22" t="s">
        <v>1800</v>
      </c>
      <c r="G270" s="17" t="str">
        <f>_xlfn.XLOOKUP(D270,[4]Sheet1!$B:$B,[4]Sheet1!$E:$E,"-")</f>
        <v>HERI SUSANTO</v>
      </c>
      <c r="H270" s="18" t="str">
        <f>_xlfn.XLOOKUP(D270,[11]sheet!$B:$B,[11]sheet!$A:$A,0)</f>
        <v>BGR16</v>
      </c>
    </row>
    <row r="271" spans="2:8">
      <c r="B271" s="19" t="s">
        <v>260</v>
      </c>
      <c r="C271" s="17" t="s">
        <v>261</v>
      </c>
      <c r="D271" s="20" t="s">
        <v>301</v>
      </c>
      <c r="E271" s="21" t="s">
        <v>1916</v>
      </c>
      <c r="F271" s="22" t="s">
        <v>1800</v>
      </c>
      <c r="G271" s="17" t="str">
        <f>_xlfn.XLOOKUP(D271,[4]Sheet1!$B:$B,[4]Sheet1!$E:$E,"-")</f>
        <v>HERI SUSANTO</v>
      </c>
      <c r="H271" s="18" t="str">
        <f>_xlfn.XLOOKUP(D271,[11]sheet!$B:$B,[11]sheet!$A:$A,0)</f>
        <v>CIB01</v>
      </c>
    </row>
    <row r="272" spans="2:8">
      <c r="B272" s="19" t="s">
        <v>260</v>
      </c>
      <c r="C272" s="17" t="s">
        <v>261</v>
      </c>
      <c r="D272" s="20" t="s">
        <v>302</v>
      </c>
      <c r="E272" s="21" t="s">
        <v>1916</v>
      </c>
      <c r="F272" s="22" t="s">
        <v>1800</v>
      </c>
      <c r="G272" s="17" t="str">
        <f>_xlfn.XLOOKUP(D272,[4]Sheet1!$B:$B,[4]Sheet1!$E:$E,"-")</f>
        <v>HERI SUSANTO</v>
      </c>
      <c r="H272" s="18" t="str">
        <f>_xlfn.XLOOKUP(D272,[11]sheet!$B:$B,[11]sheet!$A:$A,0)</f>
        <v>BGR04</v>
      </c>
    </row>
    <row r="273" spans="2:8">
      <c r="B273" s="19" t="s">
        <v>260</v>
      </c>
      <c r="C273" s="17" t="s">
        <v>261</v>
      </c>
      <c r="D273" s="20" t="s">
        <v>303</v>
      </c>
      <c r="E273" s="21" t="s">
        <v>1916</v>
      </c>
      <c r="F273" s="22" t="s">
        <v>1800</v>
      </c>
      <c r="G273" s="17" t="str">
        <f>_xlfn.XLOOKUP(D273,[4]Sheet1!$B:$B,[4]Sheet1!$E:$E,"-")</f>
        <v>HERI SUSANTO</v>
      </c>
      <c r="H273" s="18" t="str">
        <f>_xlfn.XLOOKUP(D273,[11]sheet!$B:$B,[11]sheet!$A:$A,0)</f>
        <v>CIB12</v>
      </c>
    </row>
    <row r="274" spans="2:8">
      <c r="B274" s="19" t="s">
        <v>260</v>
      </c>
      <c r="C274" s="17" t="s">
        <v>261</v>
      </c>
      <c r="D274" s="20" t="s">
        <v>304</v>
      </c>
      <c r="E274" s="21" t="s">
        <v>1916</v>
      </c>
      <c r="F274" s="22" t="s">
        <v>1800</v>
      </c>
      <c r="G274" s="17" t="str">
        <f>_xlfn.XLOOKUP(D274,[4]Sheet1!$B:$B,[4]Sheet1!$E:$E,"-")</f>
        <v>HERI SUSANTO</v>
      </c>
      <c r="H274" s="18" t="str">
        <f>_xlfn.XLOOKUP(D274,[11]sheet!$B:$B,[11]sheet!$A:$A,0)</f>
        <v>CIB34D</v>
      </c>
    </row>
    <row r="275" spans="2:8">
      <c r="B275" s="19" t="s">
        <v>260</v>
      </c>
      <c r="C275" s="17" t="s">
        <v>261</v>
      </c>
      <c r="D275" s="20" t="s">
        <v>305</v>
      </c>
      <c r="E275" s="21" t="s">
        <v>1941</v>
      </c>
      <c r="F275" s="22" t="s">
        <v>1800</v>
      </c>
      <c r="G275" s="17" t="str">
        <f>_xlfn.XLOOKUP(D275,[4]Sheet1!$B:$B,[4]Sheet1!$E:$E,"-")</f>
        <v>HERI SUSANTO</v>
      </c>
      <c r="H275" s="18" t="str">
        <f>_xlfn.XLOOKUP(D275,[11]sheet!$B:$B,[11]sheet!$A:$A,0)</f>
        <v>CIB05E</v>
      </c>
    </row>
    <row r="276" spans="2:8">
      <c r="B276" s="19" t="s">
        <v>260</v>
      </c>
      <c r="C276" s="17" t="s">
        <v>261</v>
      </c>
      <c r="D276" s="20" t="s">
        <v>306</v>
      </c>
      <c r="E276" s="21" t="s">
        <v>1941</v>
      </c>
      <c r="F276" s="22" t="s">
        <v>1800</v>
      </c>
      <c r="G276" s="17" t="str">
        <f>_xlfn.XLOOKUP(D276,[4]Sheet1!$B:$B,[4]Sheet1!$E:$E,"-")</f>
        <v>HERI SUSANTO</v>
      </c>
      <c r="H276" s="18" t="str">
        <f>_xlfn.XLOOKUP(D276,[11]sheet!$B:$B,[11]sheet!$A:$A,0)</f>
        <v>BGR19</v>
      </c>
    </row>
    <row r="277" spans="2:8">
      <c r="B277" s="19" t="s">
        <v>260</v>
      </c>
      <c r="C277" s="17" t="s">
        <v>261</v>
      </c>
      <c r="D277" s="20" t="s">
        <v>307</v>
      </c>
      <c r="E277" s="21" t="s">
        <v>1916</v>
      </c>
      <c r="F277" s="22" t="s">
        <v>1800</v>
      </c>
      <c r="G277" s="17" t="str">
        <f>_xlfn.XLOOKUP(D277,[4]Sheet1!$B:$B,[4]Sheet1!$E:$E,"-")</f>
        <v>HERI SUSANTO</v>
      </c>
      <c r="H277" s="18" t="str">
        <f>_xlfn.XLOOKUP(D277,[11]sheet!$B:$B,[11]sheet!$A:$A,0)</f>
        <v>CIB38A</v>
      </c>
    </row>
    <row r="278" spans="2:8">
      <c r="B278" s="19" t="s">
        <v>260</v>
      </c>
      <c r="C278" s="17" t="s">
        <v>261</v>
      </c>
      <c r="D278" s="20" t="s">
        <v>308</v>
      </c>
      <c r="E278" s="21" t="s">
        <v>1916</v>
      </c>
      <c r="F278" s="22" t="s">
        <v>1801</v>
      </c>
      <c r="G278" s="17" t="str">
        <f>_xlfn.XLOOKUP(D278,[4]Sheet1!$B:$B,[4]Sheet1!$E:$E,"-")</f>
        <v>NOVIAN</v>
      </c>
      <c r="H278" s="18" t="str">
        <f>_xlfn.XLOOKUP(D278,[11]sheet!$B:$B,[11]sheet!$A:$A,0)</f>
        <v>CIB29A</v>
      </c>
    </row>
    <row r="279" spans="2:8">
      <c r="B279" s="19" t="s">
        <v>260</v>
      </c>
      <c r="C279" s="17" t="s">
        <v>261</v>
      </c>
      <c r="D279" s="20" t="s">
        <v>309</v>
      </c>
      <c r="E279" s="21" t="s">
        <v>1916</v>
      </c>
      <c r="F279" s="22" t="s">
        <v>1801</v>
      </c>
      <c r="G279" s="17" t="str">
        <f>_xlfn.XLOOKUP(D279,[4]Sheet1!$B:$B,[4]Sheet1!$E:$E,"-")</f>
        <v>NOVIAN</v>
      </c>
      <c r="H279" s="18" t="str">
        <f>_xlfn.XLOOKUP(D279,[11]sheet!$B:$B,[11]sheet!$A:$A,0)</f>
        <v>CIB18</v>
      </c>
    </row>
    <row r="280" spans="2:8">
      <c r="B280" s="19" t="s">
        <v>260</v>
      </c>
      <c r="C280" s="17" t="s">
        <v>261</v>
      </c>
      <c r="D280" s="20" t="s">
        <v>310</v>
      </c>
      <c r="E280" s="21" t="s">
        <v>1916</v>
      </c>
      <c r="F280" s="22" t="s">
        <v>1801</v>
      </c>
      <c r="G280" s="17" t="str">
        <f>_xlfn.XLOOKUP(D280,[4]Sheet1!$B:$B,[4]Sheet1!$E:$E,"-")</f>
        <v>NOVIAN</v>
      </c>
      <c r="H280" s="18" t="str">
        <f>_xlfn.XLOOKUP(D280,[11]sheet!$B:$B,[11]sheet!$A:$A,0)</f>
        <v>CIB03A</v>
      </c>
    </row>
    <row r="281" spans="2:8">
      <c r="B281" s="19" t="s">
        <v>260</v>
      </c>
      <c r="C281" s="17" t="s">
        <v>261</v>
      </c>
      <c r="D281" s="20" t="s">
        <v>311</v>
      </c>
      <c r="E281" s="21" t="s">
        <v>1916</v>
      </c>
      <c r="F281" s="22" t="s">
        <v>1801</v>
      </c>
      <c r="G281" s="17" t="str">
        <f>_xlfn.XLOOKUP(D281,[4]Sheet1!$B:$B,[4]Sheet1!$E:$E,"-")</f>
        <v>NOVIAN</v>
      </c>
      <c r="H281" s="18" t="str">
        <f>_xlfn.XLOOKUP(D281,[11]sheet!$B:$B,[11]sheet!$A:$A,0)</f>
        <v>CIB02A</v>
      </c>
    </row>
    <row r="282" spans="2:8">
      <c r="B282" s="19" t="s">
        <v>260</v>
      </c>
      <c r="C282" s="17" t="s">
        <v>261</v>
      </c>
      <c r="D282" s="20" t="s">
        <v>312</v>
      </c>
      <c r="E282" s="21" t="s">
        <v>1916</v>
      </c>
      <c r="F282" s="22" t="s">
        <v>1801</v>
      </c>
      <c r="G282" s="17" t="str">
        <f>_xlfn.XLOOKUP(D282,[4]Sheet1!$B:$B,[4]Sheet1!$E:$E,"-")</f>
        <v>NOVIAN</v>
      </c>
      <c r="H282" s="18" t="str">
        <f>_xlfn.XLOOKUP(D282,[11]sheet!$B:$B,[11]sheet!$A:$A,0)</f>
        <v>CIB08</v>
      </c>
    </row>
    <row r="283" spans="2:8">
      <c r="B283" s="19" t="s">
        <v>260</v>
      </c>
      <c r="C283" s="17" t="s">
        <v>261</v>
      </c>
      <c r="D283" s="20" t="s">
        <v>313</v>
      </c>
      <c r="E283" s="21" t="s">
        <v>1916</v>
      </c>
      <c r="F283" s="22" t="s">
        <v>1801</v>
      </c>
      <c r="G283" s="17" t="str">
        <f>_xlfn.XLOOKUP(D283,[4]Sheet1!$B:$B,[4]Sheet1!$E:$E,"-")</f>
        <v>NOVIAN</v>
      </c>
      <c r="H283" s="18" t="str">
        <f>_xlfn.XLOOKUP(D283,[11]sheet!$B:$B,[11]sheet!$A:$A,0)</f>
        <v>CIB04A</v>
      </c>
    </row>
    <row r="284" spans="2:8">
      <c r="B284" s="19" t="s">
        <v>260</v>
      </c>
      <c r="C284" s="17" t="s">
        <v>261</v>
      </c>
      <c r="D284" s="20" t="s">
        <v>314</v>
      </c>
      <c r="E284" s="21" t="s">
        <v>1916</v>
      </c>
      <c r="F284" s="22" t="s">
        <v>1801</v>
      </c>
      <c r="G284" s="17" t="str">
        <f>_xlfn.XLOOKUP(D284,[4]Sheet1!$B:$B,[4]Sheet1!$E:$E,"-")</f>
        <v>NOVIAN</v>
      </c>
      <c r="H284" s="18" t="str">
        <f>_xlfn.XLOOKUP(D284,[11]sheet!$B:$B,[11]sheet!$A:$A,0)</f>
        <v>BGR03</v>
      </c>
    </row>
    <row r="285" spans="2:8">
      <c r="B285" s="19" t="s">
        <v>260</v>
      </c>
      <c r="C285" s="17" t="s">
        <v>261</v>
      </c>
      <c r="D285" s="20" t="s">
        <v>315</v>
      </c>
      <c r="E285" s="21" t="s">
        <v>1941</v>
      </c>
      <c r="F285" s="22" t="s">
        <v>1801</v>
      </c>
      <c r="G285" s="17" t="str">
        <f>_xlfn.XLOOKUP(D285,[4]Sheet1!$B:$B,[4]Sheet1!$E:$E,"-")</f>
        <v>NOVIAN</v>
      </c>
      <c r="H285" s="18" t="str">
        <f>_xlfn.XLOOKUP(D285,[11]sheet!$B:$B,[11]sheet!$A:$A,0)</f>
        <v>CIB09</v>
      </c>
    </row>
    <row r="286" spans="2:8">
      <c r="B286" s="19" t="s">
        <v>260</v>
      </c>
      <c r="C286" s="17" t="s">
        <v>261</v>
      </c>
      <c r="D286" s="20" t="s">
        <v>316</v>
      </c>
      <c r="E286" s="21" t="s">
        <v>1941</v>
      </c>
      <c r="F286" s="22" t="s">
        <v>1801</v>
      </c>
      <c r="G286" s="17" t="str">
        <f>_xlfn.XLOOKUP(D286,[4]Sheet1!$B:$B,[4]Sheet1!$E:$E,"-")</f>
        <v>NOVIAN</v>
      </c>
      <c r="H286" s="18" t="str">
        <f>_xlfn.XLOOKUP(D286,[11]sheet!$B:$B,[11]sheet!$A:$A,0)</f>
        <v>CIB50</v>
      </c>
    </row>
    <row r="287" spans="2:8">
      <c r="B287" s="19" t="s">
        <v>260</v>
      </c>
      <c r="C287" s="17" t="s">
        <v>261</v>
      </c>
      <c r="D287" s="20" t="s">
        <v>317</v>
      </c>
      <c r="E287" s="21" t="s">
        <v>1941</v>
      </c>
      <c r="F287" s="22" t="s">
        <v>1801</v>
      </c>
      <c r="G287" s="17" t="str">
        <f>_xlfn.XLOOKUP(D287,[4]Sheet1!$B:$B,[4]Sheet1!$E:$E,"-")</f>
        <v>NOVIAN</v>
      </c>
      <c r="H287" s="18" t="str">
        <f>_xlfn.XLOOKUP(D287,[11]sheet!$B:$B,[11]sheet!$A:$A,0)</f>
        <v>CIB24</v>
      </c>
    </row>
    <row r="288" spans="2:8">
      <c r="B288" s="19" t="s">
        <v>260</v>
      </c>
      <c r="C288" s="17" t="s">
        <v>261</v>
      </c>
      <c r="D288" s="20" t="s">
        <v>318</v>
      </c>
      <c r="E288" s="21" t="s">
        <v>1941</v>
      </c>
      <c r="F288" s="22" t="s">
        <v>1801</v>
      </c>
      <c r="G288" s="17" t="str">
        <f>_xlfn.XLOOKUP(D288,[4]Sheet1!$B:$B,[4]Sheet1!$E:$E,"-")</f>
        <v>NOVIAN</v>
      </c>
      <c r="H288" s="18" t="str">
        <f>_xlfn.XLOOKUP(D288,[11]sheet!$B:$B,[11]sheet!$A:$A,0)</f>
        <v>CIB35C</v>
      </c>
    </row>
    <row r="289" spans="2:8">
      <c r="B289" s="19" t="s">
        <v>260</v>
      </c>
      <c r="C289" s="17" t="s">
        <v>261</v>
      </c>
      <c r="D289" s="20" t="s">
        <v>319</v>
      </c>
      <c r="E289" s="21" t="s">
        <v>1941</v>
      </c>
      <c r="F289" s="22" t="s">
        <v>1801</v>
      </c>
      <c r="G289" s="17" t="str">
        <f>_xlfn.XLOOKUP(D289,[4]Sheet1!$B:$B,[4]Sheet1!$E:$E,"-")</f>
        <v>NOVIAN</v>
      </c>
      <c r="H289" s="18" t="str">
        <f>_xlfn.XLOOKUP(D289,[11]sheet!$B:$B,[11]sheet!$A:$A,0)</f>
        <v>CIB49</v>
      </c>
    </row>
    <row r="290" spans="2:8">
      <c r="B290" s="19" t="s">
        <v>260</v>
      </c>
      <c r="C290" s="17" t="s">
        <v>261</v>
      </c>
      <c r="D290" s="20" t="s">
        <v>320</v>
      </c>
      <c r="E290" s="21" t="s">
        <v>1916</v>
      </c>
      <c r="F290" s="22" t="s">
        <v>1801</v>
      </c>
      <c r="G290" s="17" t="str">
        <f>_xlfn.XLOOKUP(D290,[4]Sheet1!$B:$B,[4]Sheet1!$E:$E,"-")</f>
        <v>NOVIAN</v>
      </c>
      <c r="H290" s="18" t="str">
        <f>_xlfn.XLOOKUP(D290,[11]sheet!$B:$B,[11]sheet!$A:$A,0)</f>
        <v>CIB23</v>
      </c>
    </row>
    <row r="291" spans="2:8">
      <c r="B291" s="19" t="s">
        <v>260</v>
      </c>
      <c r="C291" s="17" t="s">
        <v>261</v>
      </c>
      <c r="D291" s="20" t="s">
        <v>321</v>
      </c>
      <c r="E291" s="21" t="s">
        <v>1916</v>
      </c>
      <c r="F291" s="22" t="s">
        <v>1802</v>
      </c>
      <c r="G291" s="17" t="str">
        <f>_xlfn.XLOOKUP(D291,[4]Sheet1!$B:$B,[4]Sheet1!$E:$E,"-")</f>
        <v>M PAREZA NOVIK</v>
      </c>
      <c r="H291" s="18" t="str">
        <f>_xlfn.XLOOKUP(D291,[11]sheet!$B:$B,[11]sheet!$A:$A,0)</f>
        <v>CIB22</v>
      </c>
    </row>
    <row r="292" spans="2:8">
      <c r="B292" s="19" t="s">
        <v>260</v>
      </c>
      <c r="C292" s="17" t="s">
        <v>261</v>
      </c>
      <c r="D292" s="20" t="s">
        <v>322</v>
      </c>
      <c r="E292" s="21" t="s">
        <v>1916</v>
      </c>
      <c r="F292" s="22" t="s">
        <v>1802</v>
      </c>
      <c r="G292" s="17" t="str">
        <f>_xlfn.XLOOKUP(D292,[4]Sheet1!$B:$B,[4]Sheet1!$E:$E,"-")</f>
        <v>M PAREZA NOVIK</v>
      </c>
      <c r="H292" s="18" t="str">
        <f>_xlfn.XLOOKUP(D292,[11]sheet!$B:$B,[11]sheet!$A:$A,0)</f>
        <v>CIB28A</v>
      </c>
    </row>
    <row r="293" spans="2:8">
      <c r="B293" s="19" t="s">
        <v>260</v>
      </c>
      <c r="C293" s="17" t="s">
        <v>261</v>
      </c>
      <c r="D293" s="20" t="s">
        <v>323</v>
      </c>
      <c r="E293" s="21" t="s">
        <v>1916</v>
      </c>
      <c r="F293" s="22" t="s">
        <v>1802</v>
      </c>
      <c r="G293" s="17" t="str">
        <f>_xlfn.XLOOKUP(D293,[4]Sheet1!$B:$B,[4]Sheet1!$E:$E,"-")</f>
        <v>M PAREZA NOVIK</v>
      </c>
      <c r="H293" s="18" t="str">
        <f>_xlfn.XLOOKUP(D293,[11]sheet!$B:$B,[11]sheet!$A:$A,0)</f>
        <v>CIB14</v>
      </c>
    </row>
    <row r="294" spans="2:8">
      <c r="B294" s="19" t="s">
        <v>260</v>
      </c>
      <c r="C294" s="17" t="s">
        <v>261</v>
      </c>
      <c r="D294" s="20" t="s">
        <v>324</v>
      </c>
      <c r="E294" s="21" t="s">
        <v>1916</v>
      </c>
      <c r="F294" s="22" t="s">
        <v>1802</v>
      </c>
      <c r="G294" s="17" t="str">
        <f>_xlfn.XLOOKUP(D294,[4]Sheet1!$B:$B,[4]Sheet1!$E:$E,"-")</f>
        <v>M PAREZA NOVIK</v>
      </c>
      <c r="H294" s="18" t="str">
        <f>_xlfn.XLOOKUP(D294,[11]sheet!$B:$B,[11]sheet!$A:$A,0)</f>
        <v>CIB04</v>
      </c>
    </row>
    <row r="295" spans="2:8">
      <c r="B295" s="19" t="s">
        <v>260</v>
      </c>
      <c r="C295" s="17" t="s">
        <v>261</v>
      </c>
      <c r="D295" s="20" t="s">
        <v>325</v>
      </c>
      <c r="E295" s="21" t="s">
        <v>1916</v>
      </c>
      <c r="F295" s="22" t="s">
        <v>1802</v>
      </c>
      <c r="G295" s="17" t="str">
        <f>_xlfn.XLOOKUP(D295,[4]Sheet1!$B:$B,[4]Sheet1!$E:$E,"-")</f>
        <v>M PAREZA NOVIK</v>
      </c>
      <c r="H295" s="18" t="str">
        <f>_xlfn.XLOOKUP(D295,[11]sheet!$B:$B,[11]sheet!$A:$A,0)</f>
        <v>CIB01E</v>
      </c>
    </row>
    <row r="296" spans="2:8">
      <c r="B296" s="19" t="s">
        <v>260</v>
      </c>
      <c r="C296" s="17" t="s">
        <v>261</v>
      </c>
      <c r="D296" s="20" t="s">
        <v>326</v>
      </c>
      <c r="E296" s="21" t="s">
        <v>1941</v>
      </c>
      <c r="F296" s="22" t="s">
        <v>1802</v>
      </c>
      <c r="G296" s="17" t="str">
        <f>_xlfn.XLOOKUP(D296,[4]Sheet1!$B:$B,[4]Sheet1!$E:$E,"-")</f>
        <v>M PAREZA NOVIK</v>
      </c>
      <c r="H296" s="18" t="str">
        <f>_xlfn.XLOOKUP(D296,[11]sheet!$B:$B,[11]sheet!$A:$A,0)</f>
        <v>CIB10</v>
      </c>
    </row>
    <row r="297" spans="2:8">
      <c r="B297" s="19" t="s">
        <v>260</v>
      </c>
      <c r="C297" s="17" t="s">
        <v>261</v>
      </c>
      <c r="D297" s="20" t="s">
        <v>327</v>
      </c>
      <c r="E297" s="21" t="s">
        <v>1941</v>
      </c>
      <c r="F297" s="22" t="s">
        <v>1802</v>
      </c>
      <c r="G297" s="17" t="str">
        <f>_xlfn.XLOOKUP(D297,[4]Sheet1!$B:$B,[4]Sheet1!$E:$E,"-")</f>
        <v>M PAREZA NOVIK</v>
      </c>
      <c r="H297" s="18" t="str">
        <f>_xlfn.XLOOKUP(D297,[11]sheet!$B:$B,[11]sheet!$A:$A,0)</f>
        <v>CIB01F</v>
      </c>
    </row>
    <row r="298" spans="2:8">
      <c r="B298" s="19" t="s">
        <v>260</v>
      </c>
      <c r="C298" s="17" t="s">
        <v>261</v>
      </c>
      <c r="D298" s="20" t="s">
        <v>328</v>
      </c>
      <c r="E298" s="21" t="s">
        <v>1941</v>
      </c>
      <c r="F298" s="22" t="s">
        <v>1802</v>
      </c>
      <c r="G298" s="17" t="str">
        <f>_xlfn.XLOOKUP(D298,[4]Sheet1!$B:$B,[4]Sheet1!$E:$E,"-")</f>
        <v>M PAREZA NOVIK</v>
      </c>
      <c r="H298" s="18" t="str">
        <f>_xlfn.XLOOKUP(D298,[11]sheet!$B:$B,[11]sheet!$A:$A,0)</f>
        <v>CIB32</v>
      </c>
    </row>
    <row r="299" spans="2:8">
      <c r="B299" s="19" t="s">
        <v>260</v>
      </c>
      <c r="C299" s="17" t="s">
        <v>261</v>
      </c>
      <c r="D299" s="20" t="s">
        <v>329</v>
      </c>
      <c r="E299" s="21" t="s">
        <v>1941</v>
      </c>
      <c r="F299" s="22" t="s">
        <v>1802</v>
      </c>
      <c r="G299" s="17" t="str">
        <f>_xlfn.XLOOKUP(D299,[4]Sheet1!$B:$B,[4]Sheet1!$E:$E,"-")</f>
        <v>M PAREZA NOVIK</v>
      </c>
      <c r="H299" s="18" t="str">
        <f>_xlfn.XLOOKUP(D299,[11]sheet!$B:$B,[11]sheet!$A:$A,0)</f>
        <v>CIB25</v>
      </c>
    </row>
    <row r="300" spans="2:8">
      <c r="B300" s="19" t="s">
        <v>260</v>
      </c>
      <c r="C300" s="17" t="s">
        <v>261</v>
      </c>
      <c r="D300" s="20" t="s">
        <v>330</v>
      </c>
      <c r="E300" s="21" t="s">
        <v>1941</v>
      </c>
      <c r="F300" s="22" t="s">
        <v>1802</v>
      </c>
      <c r="G300" s="17" t="str">
        <f>_xlfn.XLOOKUP(D300,[4]Sheet1!$B:$B,[4]Sheet1!$E:$E,"-")</f>
        <v>M PAREZA NOVIK</v>
      </c>
      <c r="H300" s="18" t="str">
        <f>_xlfn.XLOOKUP(D300,[11]sheet!$B:$B,[11]sheet!$A:$A,0)</f>
        <v>CIB28B</v>
      </c>
    </row>
    <row r="301" spans="2:8">
      <c r="B301" s="19" t="s">
        <v>260</v>
      </c>
      <c r="C301" s="17" t="s">
        <v>261</v>
      </c>
      <c r="D301" s="20" t="s">
        <v>331</v>
      </c>
      <c r="E301" s="21" t="s">
        <v>1916</v>
      </c>
      <c r="F301" s="22" t="s">
        <v>1802</v>
      </c>
      <c r="G301" s="17" t="str">
        <f>_xlfn.XLOOKUP(D301,[4]Sheet1!$B:$B,[4]Sheet1!$E:$E,"-")</f>
        <v>M PAREZA NOVIK</v>
      </c>
      <c r="H301" s="18" t="str">
        <f>_xlfn.XLOOKUP(D301,[11]sheet!$B:$B,[11]sheet!$A:$A,0)</f>
        <v>CIB37A</v>
      </c>
    </row>
    <row r="302" spans="2:8">
      <c r="B302" s="19" t="s">
        <v>260</v>
      </c>
      <c r="C302" s="17" t="s">
        <v>261</v>
      </c>
      <c r="D302" s="20" t="s">
        <v>332</v>
      </c>
      <c r="E302" s="21" t="s">
        <v>1916</v>
      </c>
      <c r="F302" s="22" t="s">
        <v>1802</v>
      </c>
      <c r="G302" s="17" t="str">
        <f>_xlfn.XLOOKUP(D302,[4]Sheet1!$B:$B,[4]Sheet1!$E:$E,"-")</f>
        <v>M PAREZA NOVIK</v>
      </c>
      <c r="H302" s="18" t="str">
        <f>_xlfn.XLOOKUP(D302,[11]sheet!$B:$B,[11]sheet!$A:$A,0)</f>
        <v>BGR18</v>
      </c>
    </row>
    <row r="303" spans="2:8">
      <c r="B303" s="19" t="s">
        <v>260</v>
      </c>
      <c r="C303" s="17" t="s">
        <v>261</v>
      </c>
      <c r="D303" s="20" t="s">
        <v>333</v>
      </c>
      <c r="E303" s="21" t="s">
        <v>1941</v>
      </c>
      <c r="F303" s="22" t="s">
        <v>1802</v>
      </c>
      <c r="G303" s="17" t="str">
        <f>_xlfn.XLOOKUP(D303,[4]Sheet1!$B:$B,[4]Sheet1!$E:$E,"-")</f>
        <v>M PAREZA NOVIK</v>
      </c>
      <c r="H303" s="18" t="str">
        <f>_xlfn.XLOOKUP(D303,[11]sheet!$B:$B,[11]sheet!$A:$A,0)</f>
        <v>CIB28</v>
      </c>
    </row>
    <row r="304" spans="2:8">
      <c r="B304" s="19" t="s">
        <v>260</v>
      </c>
      <c r="C304" s="17" t="s">
        <v>261</v>
      </c>
      <c r="D304" s="20" t="s">
        <v>334</v>
      </c>
      <c r="E304" s="21" t="s">
        <v>1916</v>
      </c>
      <c r="F304" s="22" t="s">
        <v>1802</v>
      </c>
      <c r="G304" s="17" t="str">
        <f>_xlfn.XLOOKUP(D304,[4]Sheet1!$B:$B,[4]Sheet1!$E:$E,"-")</f>
        <v>M PAREZA NOVIK</v>
      </c>
      <c r="H304" s="18" t="str">
        <f>_xlfn.XLOOKUP(D304,[11]sheet!$B:$B,[11]sheet!$A:$A,0)</f>
        <v>CIB01A</v>
      </c>
    </row>
    <row r="305" spans="2:8">
      <c r="B305" s="19" t="s">
        <v>260</v>
      </c>
      <c r="C305" s="17" t="s">
        <v>261</v>
      </c>
      <c r="D305" s="20" t="s">
        <v>335</v>
      </c>
      <c r="E305" s="21" t="s">
        <v>1916</v>
      </c>
      <c r="F305" s="22" t="s">
        <v>1803</v>
      </c>
      <c r="G305" s="17" t="str">
        <f>_xlfn.XLOOKUP(D305,[4]Sheet1!$B:$B,[4]Sheet1!$E:$E,"-")</f>
        <v>WIN KARYADI H P</v>
      </c>
      <c r="H305" s="18" t="str">
        <f>_xlfn.XLOOKUP(D305,[11]sheet!$B:$B,[11]sheet!$A:$A,0)</f>
        <v>CIB40D</v>
      </c>
    </row>
    <row r="306" spans="2:8">
      <c r="B306" s="19" t="s">
        <v>260</v>
      </c>
      <c r="C306" s="17" t="s">
        <v>261</v>
      </c>
      <c r="D306" s="20" t="s">
        <v>336</v>
      </c>
      <c r="E306" s="21" t="s">
        <v>1916</v>
      </c>
      <c r="F306" s="22" t="s">
        <v>1803</v>
      </c>
      <c r="G306" s="17" t="str">
        <f>_xlfn.XLOOKUP(D306,[4]Sheet1!$B:$B,[4]Sheet1!$E:$E,"-")</f>
        <v>WIN KARYADI H P</v>
      </c>
      <c r="H306" s="18" t="str">
        <f>_xlfn.XLOOKUP(D306,[11]sheet!$B:$B,[11]sheet!$A:$A,0)</f>
        <v>BGR31</v>
      </c>
    </row>
    <row r="307" spans="2:8">
      <c r="B307" s="19" t="s">
        <v>260</v>
      </c>
      <c r="C307" s="17" t="s">
        <v>261</v>
      </c>
      <c r="D307" s="20" t="s">
        <v>337</v>
      </c>
      <c r="E307" s="21" t="s">
        <v>1916</v>
      </c>
      <c r="F307" s="22" t="s">
        <v>1803</v>
      </c>
      <c r="G307" s="17" t="str">
        <f>_xlfn.XLOOKUP(D307,[4]Sheet1!$B:$B,[4]Sheet1!$E:$E,"-")</f>
        <v>WIN KARYADI H P</v>
      </c>
      <c r="H307" s="18" t="str">
        <f>_xlfn.XLOOKUP(D307,[11]sheet!$B:$B,[11]sheet!$A:$A,0)</f>
        <v>CIB13A</v>
      </c>
    </row>
    <row r="308" spans="2:8">
      <c r="B308" s="19" t="s">
        <v>260</v>
      </c>
      <c r="C308" s="17" t="s">
        <v>261</v>
      </c>
      <c r="D308" s="20" t="s">
        <v>338</v>
      </c>
      <c r="E308" s="21" t="s">
        <v>1916</v>
      </c>
      <c r="F308" s="22" t="s">
        <v>1803</v>
      </c>
      <c r="G308" s="17" t="str">
        <f>_xlfn.XLOOKUP(D308,[4]Sheet1!$B:$B,[4]Sheet1!$E:$E,"-")</f>
        <v>WIN KARYADI H P</v>
      </c>
      <c r="H308" s="18" t="str">
        <f>_xlfn.XLOOKUP(D308,[11]sheet!$B:$B,[11]sheet!$A:$A,0)</f>
        <v>CIB39A</v>
      </c>
    </row>
    <row r="309" spans="2:8">
      <c r="B309" s="19" t="s">
        <v>260</v>
      </c>
      <c r="C309" s="17" t="s">
        <v>261</v>
      </c>
      <c r="D309" s="20" t="s">
        <v>339</v>
      </c>
      <c r="E309" s="21" t="s">
        <v>1916</v>
      </c>
      <c r="F309" s="22" t="s">
        <v>1803</v>
      </c>
      <c r="G309" s="17" t="str">
        <f>_xlfn.XLOOKUP(D309,[4]Sheet1!$B:$B,[4]Sheet1!$E:$E,"-")</f>
        <v>WIN KARYADI H P</v>
      </c>
      <c r="H309" s="18" t="str">
        <f>_xlfn.XLOOKUP(D309,[11]sheet!$B:$B,[11]sheet!$A:$A,0)</f>
        <v>CIB02</v>
      </c>
    </row>
    <row r="310" spans="2:8">
      <c r="B310" s="19" t="s">
        <v>260</v>
      </c>
      <c r="C310" s="17" t="s">
        <v>261</v>
      </c>
      <c r="D310" s="20" t="s">
        <v>340</v>
      </c>
      <c r="E310" s="21" t="s">
        <v>1941</v>
      </c>
      <c r="F310" s="22" t="s">
        <v>1803</v>
      </c>
      <c r="G310" s="17" t="str">
        <f>_xlfn.XLOOKUP(D310,[4]Sheet1!$B:$B,[4]Sheet1!$E:$E,"-")</f>
        <v>WIN KARYADI H P</v>
      </c>
      <c r="H310" s="18" t="str">
        <f>_xlfn.XLOOKUP(D310,[11]sheet!$B:$B,[11]sheet!$A:$A,0)</f>
        <v>CIB44</v>
      </c>
    </row>
    <row r="311" spans="2:8">
      <c r="B311" s="19" t="s">
        <v>260</v>
      </c>
      <c r="C311" s="17" t="s">
        <v>261</v>
      </c>
      <c r="D311" s="20" t="s">
        <v>341</v>
      </c>
      <c r="E311" s="21" t="s">
        <v>1941</v>
      </c>
      <c r="F311" s="22" t="s">
        <v>1803</v>
      </c>
      <c r="G311" s="17" t="str">
        <f>_xlfn.XLOOKUP(D311,[4]Sheet1!$B:$B,[4]Sheet1!$E:$E,"-")</f>
        <v>WIN KARYADI H P</v>
      </c>
      <c r="H311" s="18" t="str">
        <f>_xlfn.XLOOKUP(D311,[11]sheet!$B:$B,[11]sheet!$A:$A,0)</f>
        <v>CIB21</v>
      </c>
    </row>
    <row r="312" spans="2:8">
      <c r="B312" s="19" t="s">
        <v>260</v>
      </c>
      <c r="C312" s="17" t="s">
        <v>261</v>
      </c>
      <c r="D312" s="20" t="s">
        <v>342</v>
      </c>
      <c r="E312" s="21" t="s">
        <v>1941</v>
      </c>
      <c r="F312" s="22" t="s">
        <v>1803</v>
      </c>
      <c r="G312" s="17" t="str">
        <f>_xlfn.XLOOKUP(D312,[4]Sheet1!$B:$B,[4]Sheet1!$E:$E,"-")</f>
        <v>WIN KARYADI H P</v>
      </c>
      <c r="H312" s="18" t="str">
        <f>_xlfn.XLOOKUP(D312,[11]sheet!$B:$B,[11]sheet!$A:$A,0)</f>
        <v>CIB40C</v>
      </c>
    </row>
    <row r="313" spans="2:8">
      <c r="B313" s="19" t="s">
        <v>260</v>
      </c>
      <c r="C313" s="17" t="s">
        <v>261</v>
      </c>
      <c r="D313" s="20" t="s">
        <v>343</v>
      </c>
      <c r="E313" s="21" t="s">
        <v>1941</v>
      </c>
      <c r="F313" s="22" t="s">
        <v>1803</v>
      </c>
      <c r="G313" s="17" t="str">
        <f>_xlfn.XLOOKUP(D313,[4]Sheet1!$B:$B,[4]Sheet1!$E:$E,"-")</f>
        <v>WIN KARYADI H P</v>
      </c>
      <c r="H313" s="18" t="str">
        <f>_xlfn.XLOOKUP(D313,[11]sheet!$B:$B,[11]sheet!$A:$A,0)</f>
        <v>CIB37</v>
      </c>
    </row>
    <row r="314" spans="2:8">
      <c r="B314" s="19" t="s">
        <v>260</v>
      </c>
      <c r="C314" s="17" t="s">
        <v>261</v>
      </c>
      <c r="D314" s="20" t="s">
        <v>344</v>
      </c>
      <c r="E314" s="21" t="s">
        <v>1941</v>
      </c>
      <c r="F314" s="22" t="s">
        <v>1803</v>
      </c>
      <c r="G314" s="17" t="str">
        <f>_xlfn.XLOOKUP(D314,[4]Sheet1!$B:$B,[4]Sheet1!$E:$E,"-")</f>
        <v>WIN KARYADI H P</v>
      </c>
      <c r="H314" s="18" t="str">
        <f>_xlfn.XLOOKUP(D314,[11]sheet!$B:$B,[11]sheet!$A:$A,0)</f>
        <v>CIB14B</v>
      </c>
    </row>
    <row r="315" spans="2:8">
      <c r="B315" s="19" t="s">
        <v>260</v>
      </c>
      <c r="C315" s="17" t="s">
        <v>261</v>
      </c>
      <c r="D315" s="20" t="s">
        <v>345</v>
      </c>
      <c r="E315" s="21" t="s">
        <v>1916</v>
      </c>
      <c r="F315" s="22" t="s">
        <v>1803</v>
      </c>
      <c r="G315" s="17" t="str">
        <f>_xlfn.XLOOKUP(D315,[4]Sheet1!$B:$B,[4]Sheet1!$E:$E,"-")</f>
        <v>WIN KARYADI H P</v>
      </c>
      <c r="H315" s="18" t="str">
        <f>_xlfn.XLOOKUP(D315,[11]sheet!$B:$B,[11]sheet!$A:$A,0)</f>
        <v>CIB26A</v>
      </c>
    </row>
    <row r="316" spans="2:8">
      <c r="B316" s="19" t="s">
        <v>260</v>
      </c>
      <c r="C316" s="17" t="s">
        <v>261</v>
      </c>
      <c r="D316" s="20" t="s">
        <v>346</v>
      </c>
      <c r="E316" s="21" t="s">
        <v>1941</v>
      </c>
      <c r="F316" s="22" t="s">
        <v>1803</v>
      </c>
      <c r="G316" s="17" t="str">
        <f>_xlfn.XLOOKUP(D316,[4]Sheet1!$B:$B,[4]Sheet1!$E:$E,"-")</f>
        <v>WIN KARYADI H P</v>
      </c>
      <c r="H316" s="18" t="str">
        <f>_xlfn.XLOOKUP(D316,[11]sheet!$B:$B,[11]sheet!$A:$A,0)</f>
        <v>CIB26B</v>
      </c>
    </row>
    <row r="317" spans="2:8">
      <c r="B317" s="19" t="s">
        <v>260</v>
      </c>
      <c r="C317" s="17" t="s">
        <v>261</v>
      </c>
      <c r="D317" s="20" t="s">
        <v>347</v>
      </c>
      <c r="E317" s="21" t="s">
        <v>1941</v>
      </c>
      <c r="F317" s="22" t="s">
        <v>1803</v>
      </c>
      <c r="G317" s="17" t="str">
        <f>_xlfn.XLOOKUP(D317,[4]Sheet1!$B:$B,[4]Sheet1!$E:$E,"-")</f>
        <v>WIN KARYADI H P</v>
      </c>
      <c r="H317" s="18" t="str">
        <f>_xlfn.XLOOKUP(D317,[11]sheet!$B:$B,[11]sheet!$A:$A,0)</f>
        <v>BGR45</v>
      </c>
    </row>
    <row r="318" spans="2:8">
      <c r="B318" s="19" t="s">
        <v>260</v>
      </c>
      <c r="C318" s="17" t="s">
        <v>261</v>
      </c>
      <c r="D318" s="20" t="s">
        <v>348</v>
      </c>
      <c r="E318" s="21" t="s">
        <v>1941</v>
      </c>
      <c r="F318" s="22" t="s">
        <v>1803</v>
      </c>
      <c r="G318" s="17" t="str">
        <f>_xlfn.XLOOKUP(D318,[4]Sheet1!$B:$B,[4]Sheet1!$E:$E,"-")</f>
        <v>WIN KARYADI H P</v>
      </c>
      <c r="H318" s="18" t="str">
        <f>_xlfn.XLOOKUP(D318,[11]sheet!$B:$B,[11]sheet!$A:$A,0)</f>
        <v>BGR25</v>
      </c>
    </row>
    <row r="319" spans="2:8">
      <c r="B319" s="19" t="s">
        <v>260</v>
      </c>
      <c r="C319" s="17" t="s">
        <v>261</v>
      </c>
      <c r="D319" s="20" t="s">
        <v>349</v>
      </c>
      <c r="E319" s="21" t="s">
        <v>1941</v>
      </c>
      <c r="F319" s="22" t="s">
        <v>1803</v>
      </c>
      <c r="G319" s="17" t="str">
        <f>_xlfn.XLOOKUP(D319,[4]Sheet1!$B:$B,[4]Sheet1!$E:$E,"-")</f>
        <v>WIN KARYADI H P</v>
      </c>
      <c r="H319" s="18" t="str">
        <f>_xlfn.XLOOKUP(D319,[11]sheet!$B:$B,[11]sheet!$A:$A,0)</f>
        <v>BGR40</v>
      </c>
    </row>
    <row r="320" spans="2:8">
      <c r="B320" s="19" t="s">
        <v>350</v>
      </c>
      <c r="C320" s="17" t="s">
        <v>351</v>
      </c>
      <c r="D320" s="20" t="s">
        <v>352</v>
      </c>
      <c r="E320" s="21" t="s">
        <v>1916</v>
      </c>
      <c r="F320" s="22" t="s">
        <v>1804</v>
      </c>
      <c r="G320" s="17" t="s">
        <v>1943</v>
      </c>
      <c r="H320" s="18" t="str">
        <f>_xlfn.XLOOKUP(D320,[11]sheet!$B:$B,[11]sheet!$A:$A,0)</f>
        <v>DPK01C</v>
      </c>
    </row>
    <row r="321" spans="2:8">
      <c r="B321" s="19" t="s">
        <v>350</v>
      </c>
      <c r="C321" s="17" t="s">
        <v>351</v>
      </c>
      <c r="D321" s="20" t="s">
        <v>353</v>
      </c>
      <c r="E321" s="21" t="s">
        <v>1916</v>
      </c>
      <c r="F321" s="22" t="s">
        <v>1804</v>
      </c>
      <c r="G321" s="17"/>
      <c r="H321" s="18" t="str">
        <f>_xlfn.XLOOKUP(D321,[11]sheet!$B:$B,[11]sheet!$A:$A,0)</f>
        <v>DPK01D</v>
      </c>
    </row>
    <row r="322" spans="2:8">
      <c r="B322" s="19" t="s">
        <v>350</v>
      </c>
      <c r="C322" s="17" t="s">
        <v>351</v>
      </c>
      <c r="D322" s="20" t="s">
        <v>354</v>
      </c>
      <c r="E322" s="21" t="s">
        <v>1916</v>
      </c>
      <c r="F322" s="22" t="s">
        <v>1804</v>
      </c>
      <c r="G322" s="17" t="s">
        <v>1944</v>
      </c>
      <c r="H322" s="18" t="str">
        <f>_xlfn.XLOOKUP(D322,[11]sheet!$B:$B,[11]sheet!$A:$A,0)</f>
        <v>DPK02A</v>
      </c>
    </row>
    <row r="323" spans="2:8">
      <c r="B323" s="19" t="s">
        <v>350</v>
      </c>
      <c r="C323" s="17" t="s">
        <v>351</v>
      </c>
      <c r="D323" s="20" t="s">
        <v>355</v>
      </c>
      <c r="E323" s="21" t="s">
        <v>1916</v>
      </c>
      <c r="F323" s="22" t="s">
        <v>1804</v>
      </c>
      <c r="G323" s="17"/>
      <c r="H323" s="18" t="str">
        <f>_xlfn.XLOOKUP(D323,[11]sheet!$B:$B,[11]sheet!$A:$A,0)</f>
        <v>DPK02B</v>
      </c>
    </row>
    <row r="324" spans="2:8">
      <c r="B324" s="19" t="s">
        <v>350</v>
      </c>
      <c r="C324" s="17" t="s">
        <v>351</v>
      </c>
      <c r="D324" s="20" t="s">
        <v>356</v>
      </c>
      <c r="E324" s="21" t="s">
        <v>1916</v>
      </c>
      <c r="F324" s="22" t="s">
        <v>1804</v>
      </c>
      <c r="G324" s="17" t="s">
        <v>1945</v>
      </c>
      <c r="H324" s="18" t="str">
        <f>_xlfn.XLOOKUP(D324,[11]sheet!$B:$B,[11]sheet!$A:$A,0)</f>
        <v>DPK03A</v>
      </c>
    </row>
    <row r="325" spans="2:8">
      <c r="B325" s="19" t="s">
        <v>350</v>
      </c>
      <c r="C325" s="17" t="s">
        <v>351</v>
      </c>
      <c r="D325" s="20" t="s">
        <v>357</v>
      </c>
      <c r="E325" s="21" t="s">
        <v>1916</v>
      </c>
      <c r="F325" s="22" t="s">
        <v>1804</v>
      </c>
      <c r="G325" s="17" t="s">
        <v>1946</v>
      </c>
      <c r="H325" s="18" t="str">
        <f>_xlfn.XLOOKUP(D325,[11]sheet!$B:$B,[11]sheet!$A:$A,0)</f>
        <v>DPK04A</v>
      </c>
    </row>
    <row r="326" spans="2:8">
      <c r="B326" s="19" t="s">
        <v>350</v>
      </c>
      <c r="C326" s="17" t="s">
        <v>351</v>
      </c>
      <c r="D326" s="20" t="s">
        <v>358</v>
      </c>
      <c r="E326" s="21" t="s">
        <v>1916</v>
      </c>
      <c r="F326" s="22" t="s">
        <v>1804</v>
      </c>
      <c r="G326" s="17" t="s">
        <v>1946</v>
      </c>
      <c r="H326" s="18" t="str">
        <f>_xlfn.XLOOKUP(D326,[11]sheet!$B:$B,[11]sheet!$A:$A,0)</f>
        <v>DPK04B</v>
      </c>
    </row>
    <row r="327" spans="2:8">
      <c r="B327" s="19" t="s">
        <v>350</v>
      </c>
      <c r="C327" s="17" t="s">
        <v>351</v>
      </c>
      <c r="D327" s="20" t="s">
        <v>359</v>
      </c>
      <c r="E327" s="21" t="s">
        <v>1916</v>
      </c>
      <c r="F327" s="22" t="s">
        <v>1804</v>
      </c>
      <c r="G327" s="17" t="s">
        <v>1947</v>
      </c>
      <c r="H327" s="18" t="str">
        <f>_xlfn.XLOOKUP(D327,[11]sheet!$B:$B,[11]sheet!$A:$A,0)</f>
        <v>DPK05A</v>
      </c>
    </row>
    <row r="328" spans="2:8">
      <c r="B328" s="19" t="s">
        <v>350</v>
      </c>
      <c r="C328" s="17" t="s">
        <v>351</v>
      </c>
      <c r="D328" s="20" t="s">
        <v>360</v>
      </c>
      <c r="E328" s="21" t="s">
        <v>1916</v>
      </c>
      <c r="F328" s="22" t="s">
        <v>1804</v>
      </c>
      <c r="G328" s="17" t="s">
        <v>1948</v>
      </c>
      <c r="H328" s="18" t="str">
        <f>_xlfn.XLOOKUP(D328,[11]sheet!$B:$B,[11]sheet!$A:$A,0)</f>
        <v>DPK06B</v>
      </c>
    </row>
    <row r="329" spans="2:8">
      <c r="B329" s="19" t="s">
        <v>350</v>
      </c>
      <c r="C329" s="17" t="s">
        <v>351</v>
      </c>
      <c r="D329" s="20" t="s">
        <v>361</v>
      </c>
      <c r="E329" s="21" t="s">
        <v>1916</v>
      </c>
      <c r="F329" s="22" t="s">
        <v>1804</v>
      </c>
      <c r="G329" s="17" t="s">
        <v>1949</v>
      </c>
      <c r="H329" s="18" t="str">
        <f>_xlfn.XLOOKUP(D329,[11]sheet!$B:$B,[11]sheet!$A:$A,0)</f>
        <v>DPK06D</v>
      </c>
    </row>
    <row r="330" spans="2:8">
      <c r="B330" s="19" t="s">
        <v>350</v>
      </c>
      <c r="C330" s="17" t="s">
        <v>351</v>
      </c>
      <c r="D330" s="20" t="s">
        <v>362</v>
      </c>
      <c r="E330" s="21" t="s">
        <v>1916</v>
      </c>
      <c r="F330" s="22" t="s">
        <v>1804</v>
      </c>
      <c r="G330" s="17" t="s">
        <v>1950</v>
      </c>
      <c r="H330" s="18" t="str">
        <f>_xlfn.XLOOKUP(D330,[11]sheet!$B:$B,[11]sheet!$A:$A,0)</f>
        <v>DPK07B</v>
      </c>
    </row>
    <row r="331" spans="2:8">
      <c r="B331" s="19" t="s">
        <v>350</v>
      </c>
      <c r="C331" s="17" t="s">
        <v>351</v>
      </c>
      <c r="D331" s="20" t="s">
        <v>363</v>
      </c>
      <c r="E331" s="21" t="s">
        <v>1916</v>
      </c>
      <c r="F331" s="22" t="s">
        <v>1804</v>
      </c>
      <c r="G331" s="17" t="s">
        <v>1951</v>
      </c>
      <c r="H331" s="18" t="str">
        <f>_xlfn.XLOOKUP(D331,[11]sheet!$B:$B,[11]sheet!$A:$A,0)</f>
        <v>DPK08A</v>
      </c>
    </row>
    <row r="332" spans="2:8">
      <c r="B332" s="19" t="s">
        <v>350</v>
      </c>
      <c r="C332" s="17" t="s">
        <v>351</v>
      </c>
      <c r="D332" s="20" t="s">
        <v>364</v>
      </c>
      <c r="E332" s="21" t="s">
        <v>1916</v>
      </c>
      <c r="F332" s="22" t="s">
        <v>1804</v>
      </c>
      <c r="G332" s="17" t="s">
        <v>1951</v>
      </c>
      <c r="H332" s="18" t="str">
        <f>_xlfn.XLOOKUP(D332,[11]sheet!$B:$B,[11]sheet!$A:$A,0)</f>
        <v>DPK08B</v>
      </c>
    </row>
    <row r="333" spans="2:8">
      <c r="B333" s="19" t="s">
        <v>350</v>
      </c>
      <c r="C333" s="17" t="s">
        <v>351</v>
      </c>
      <c r="D333" s="20" t="s">
        <v>365</v>
      </c>
      <c r="E333" s="21" t="s">
        <v>1916</v>
      </c>
      <c r="F333" s="22" t="s">
        <v>1804</v>
      </c>
      <c r="G333" s="17" t="s">
        <v>1952</v>
      </c>
      <c r="H333" s="18" t="str">
        <f>_xlfn.XLOOKUP(D333,[11]sheet!$B:$B,[11]sheet!$A:$A,0)</f>
        <v>DPK09A</v>
      </c>
    </row>
    <row r="334" spans="2:8">
      <c r="B334" s="19" t="s">
        <v>350</v>
      </c>
      <c r="C334" s="17" t="s">
        <v>351</v>
      </c>
      <c r="D334" s="20" t="s">
        <v>366</v>
      </c>
      <c r="E334" s="21" t="s">
        <v>1916</v>
      </c>
      <c r="F334" s="22" t="s">
        <v>1804</v>
      </c>
      <c r="G334" s="17" t="s">
        <v>1952</v>
      </c>
      <c r="H334" s="18" t="str">
        <f>_xlfn.XLOOKUP(D334,[11]sheet!$B:$B,[11]sheet!$A:$A,0)</f>
        <v>DPK09B</v>
      </c>
    </row>
    <row r="335" spans="2:8">
      <c r="B335" s="19" t="s">
        <v>350</v>
      </c>
      <c r="C335" s="17" t="s">
        <v>351</v>
      </c>
      <c r="D335" s="20" t="s">
        <v>367</v>
      </c>
      <c r="E335" s="21" t="s">
        <v>1916</v>
      </c>
      <c r="F335" s="22" t="s">
        <v>1804</v>
      </c>
      <c r="G335" s="17" t="s">
        <v>1953</v>
      </c>
      <c r="H335" s="18" t="str">
        <f>_xlfn.XLOOKUP(D335,[11]sheet!$B:$B,[11]sheet!$A:$A,0)</f>
        <v>DPK10A</v>
      </c>
    </row>
    <row r="336" spans="2:8">
      <c r="B336" s="19" t="s">
        <v>350</v>
      </c>
      <c r="C336" s="17" t="s">
        <v>351</v>
      </c>
      <c r="D336" s="20" t="s">
        <v>368</v>
      </c>
      <c r="E336" s="21" t="s">
        <v>1916</v>
      </c>
      <c r="F336" s="22" t="s">
        <v>1804</v>
      </c>
      <c r="G336" s="17" t="s">
        <v>1953</v>
      </c>
      <c r="H336" s="18" t="str">
        <f>_xlfn.XLOOKUP(D336,[11]sheet!$B:$B,[11]sheet!$A:$A,0)</f>
        <v>DPK10B</v>
      </c>
    </row>
    <row r="337" spans="2:8">
      <c r="B337" s="19" t="s">
        <v>350</v>
      </c>
      <c r="C337" s="17" t="s">
        <v>351</v>
      </c>
      <c r="D337" s="20" t="s">
        <v>369</v>
      </c>
      <c r="E337" s="21" t="s">
        <v>1916</v>
      </c>
      <c r="F337" s="22" t="s">
        <v>1804</v>
      </c>
      <c r="G337" s="17" t="s">
        <v>1954</v>
      </c>
      <c r="H337" s="18" t="str">
        <f>_xlfn.XLOOKUP(D337,[11]sheet!$B:$B,[11]sheet!$A:$A,0)</f>
        <v>DPK11A</v>
      </c>
    </row>
    <row r="338" spans="2:8">
      <c r="B338" s="19" t="s">
        <v>350</v>
      </c>
      <c r="C338" s="17" t="s">
        <v>351</v>
      </c>
      <c r="D338" s="20" t="s">
        <v>370</v>
      </c>
      <c r="E338" s="21" t="s">
        <v>1941</v>
      </c>
      <c r="F338" s="22" t="s">
        <v>1804</v>
      </c>
      <c r="G338" s="17" t="s">
        <v>1955</v>
      </c>
      <c r="H338" s="18" t="str">
        <f>_xlfn.XLOOKUP(D338,[11]sheet!$B:$B,[11]sheet!$A:$A,0)</f>
        <v>DPK26</v>
      </c>
    </row>
    <row r="339" spans="2:8">
      <c r="B339" s="19" t="s">
        <v>350</v>
      </c>
      <c r="C339" s="17" t="s">
        <v>351</v>
      </c>
      <c r="D339" s="20" t="s">
        <v>371</v>
      </c>
      <c r="E339" s="21" t="s">
        <v>1941</v>
      </c>
      <c r="F339" s="22" t="s">
        <v>1804</v>
      </c>
      <c r="G339" s="17" t="s">
        <v>1956</v>
      </c>
      <c r="H339" s="18" t="str">
        <f>_xlfn.XLOOKUP(D339,[11]sheet!$B:$B,[11]sheet!$A:$A,0)</f>
        <v>DPK27</v>
      </c>
    </row>
    <row r="340" spans="2:8">
      <c r="B340" s="19" t="s">
        <v>350</v>
      </c>
      <c r="C340" s="17" t="s">
        <v>351</v>
      </c>
      <c r="D340" s="20" t="s">
        <v>372</v>
      </c>
      <c r="E340" s="21" t="s">
        <v>1941</v>
      </c>
      <c r="F340" s="22" t="s">
        <v>1804</v>
      </c>
      <c r="G340" s="17" t="s">
        <v>1957</v>
      </c>
      <c r="H340" s="18" t="str">
        <f>_xlfn.XLOOKUP(D340,[11]sheet!$B:$B,[11]sheet!$A:$A,0)</f>
        <v>DPK28</v>
      </c>
    </row>
    <row r="341" spans="2:8">
      <c r="B341" s="19" t="s">
        <v>350</v>
      </c>
      <c r="C341" s="17" t="s">
        <v>351</v>
      </c>
      <c r="D341" s="20" t="s">
        <v>373</v>
      </c>
      <c r="E341" s="21" t="s">
        <v>1941</v>
      </c>
      <c r="F341" s="22" t="s">
        <v>1804</v>
      </c>
      <c r="G341" s="17" t="s">
        <v>1958</v>
      </c>
      <c r="H341" s="18" t="str">
        <f>_xlfn.XLOOKUP(D341,[11]sheet!$B:$B,[11]sheet!$A:$A,0)</f>
        <v>DPK29</v>
      </c>
    </row>
    <row r="342" spans="2:8">
      <c r="B342" s="19" t="s">
        <v>350</v>
      </c>
      <c r="C342" s="17" t="s">
        <v>351</v>
      </c>
      <c r="D342" s="20" t="s">
        <v>374</v>
      </c>
      <c r="E342" s="21" t="s">
        <v>1916</v>
      </c>
      <c r="F342" s="22" t="s">
        <v>1804</v>
      </c>
      <c r="G342" s="17" t="s">
        <v>1959</v>
      </c>
      <c r="H342" s="18" t="str">
        <f>_xlfn.XLOOKUP(D342,[11]sheet!$B:$B,[11]sheet!$A:$A,0)</f>
        <v>DPK888</v>
      </c>
    </row>
    <row r="343" spans="2:8">
      <c r="B343" s="24" t="s">
        <v>375</v>
      </c>
      <c r="C343" s="25" t="s">
        <v>376</v>
      </c>
      <c r="D343" s="26" t="s">
        <v>377</v>
      </c>
      <c r="E343" s="27" t="s">
        <v>1916</v>
      </c>
      <c r="F343" s="22" t="s">
        <v>1805</v>
      </c>
      <c r="G343" s="17" t="str">
        <f>_xlfn.XLOOKUP(D343,[5]Sheet1!$C:$C,[5]Sheet1!$F:$F,"-")</f>
        <v>Adang Suhara</v>
      </c>
      <c r="H343" s="18" t="str">
        <f>_xlfn.XLOOKUP(D343,[11]sheet!$B:$B,[11]sheet!$A:$A,0)</f>
        <v>MJA05A</v>
      </c>
    </row>
    <row r="344" spans="2:8">
      <c r="B344" s="24" t="s">
        <v>375</v>
      </c>
      <c r="C344" s="25" t="s">
        <v>376</v>
      </c>
      <c r="D344" s="26" t="s">
        <v>378</v>
      </c>
      <c r="E344" s="27" t="s">
        <v>1916</v>
      </c>
      <c r="F344" s="22" t="s">
        <v>1805</v>
      </c>
      <c r="G344" s="17" t="str">
        <f>_xlfn.XLOOKUP(D344,[5]Sheet1!$C:$C,[5]Sheet1!$F:$F,"-")</f>
        <v>Aries Yudie Ahmadi, S.Kesos</v>
      </c>
      <c r="H344" s="18" t="str">
        <f>_xlfn.XLOOKUP(D344,[11]sheet!$B:$B,[11]sheet!$A:$A,0)</f>
        <v>MJA13C</v>
      </c>
    </row>
    <row r="345" spans="2:8">
      <c r="B345" s="24" t="s">
        <v>375</v>
      </c>
      <c r="C345" s="25" t="s">
        <v>376</v>
      </c>
      <c r="D345" s="26" t="s">
        <v>379</v>
      </c>
      <c r="E345" s="27" t="s">
        <v>1916</v>
      </c>
      <c r="F345" s="22" t="s">
        <v>1805</v>
      </c>
      <c r="G345" s="17" t="str">
        <f>_xlfn.XLOOKUP(D345,[5]Sheet1!$C:$C,[5]Sheet1!$F:$F,"-")</f>
        <v>Budi Mulyana</v>
      </c>
      <c r="H345" s="18" t="str">
        <f>_xlfn.XLOOKUP(D345,[11]sheet!$B:$B,[11]sheet!$A:$A,0)</f>
        <v>MJA20B</v>
      </c>
    </row>
    <row r="346" spans="2:8">
      <c r="B346" s="24" t="s">
        <v>375</v>
      </c>
      <c r="C346" s="25" t="s">
        <v>376</v>
      </c>
      <c r="D346" s="26" t="s">
        <v>380</v>
      </c>
      <c r="E346" s="27" t="s">
        <v>1916</v>
      </c>
      <c r="F346" s="22" t="s">
        <v>1805</v>
      </c>
      <c r="G346" s="17" t="str">
        <f>_xlfn.XLOOKUP(D346,[5]Sheet1!$C:$C,[5]Sheet1!$F:$F,"-")</f>
        <v>Deni Fathurrohman</v>
      </c>
      <c r="H346" s="18" t="str">
        <f>_xlfn.XLOOKUP(D346,[11]sheet!$B:$B,[11]sheet!$A:$A,0)</f>
        <v>MJA04B</v>
      </c>
    </row>
    <row r="347" spans="2:8">
      <c r="B347" s="24" t="s">
        <v>375</v>
      </c>
      <c r="C347" s="25" t="s">
        <v>376</v>
      </c>
      <c r="D347" s="26" t="s">
        <v>381</v>
      </c>
      <c r="E347" s="27" t="s">
        <v>1916</v>
      </c>
      <c r="F347" s="22" t="s">
        <v>1805</v>
      </c>
      <c r="G347" s="17" t="str">
        <f>_xlfn.XLOOKUP(D347,[5]Sheet1!$C:$C,[5]Sheet1!$F:$F,"-")</f>
        <v>Didi Supriadi</v>
      </c>
      <c r="H347" s="18" t="str">
        <f>_xlfn.XLOOKUP(D347,[11]sheet!$B:$B,[11]sheet!$A:$A,0)</f>
        <v>MJA12A</v>
      </c>
    </row>
    <row r="348" spans="2:8">
      <c r="B348" s="24" t="s">
        <v>375</v>
      </c>
      <c r="C348" s="25" t="s">
        <v>376</v>
      </c>
      <c r="D348" s="26" t="s">
        <v>382</v>
      </c>
      <c r="E348" s="27" t="s">
        <v>1916</v>
      </c>
      <c r="F348" s="22" t="s">
        <v>1805</v>
      </c>
      <c r="G348" s="17" t="str">
        <f>_xlfn.XLOOKUP(D348,[5]Sheet1!$C:$C,[5]Sheet1!$F:$F,"-")</f>
        <v>Dudin Joharudin</v>
      </c>
      <c r="H348" s="18" t="str">
        <f>_xlfn.XLOOKUP(D348,[11]sheet!$B:$B,[11]sheet!$A:$A,0)</f>
        <v>MJA22A</v>
      </c>
    </row>
    <row r="349" spans="2:8">
      <c r="B349" s="24" t="s">
        <v>375</v>
      </c>
      <c r="C349" s="25" t="s">
        <v>376</v>
      </c>
      <c r="D349" s="26" t="s">
        <v>383</v>
      </c>
      <c r="E349" s="27" t="s">
        <v>1916</v>
      </c>
      <c r="F349" s="22" t="s">
        <v>1805</v>
      </c>
      <c r="G349" s="17" t="str">
        <f>_xlfn.XLOOKUP(D349,[5]Sheet1!$C:$C,[5]Sheet1!$F:$F,"-")</f>
        <v>Hikmat Maulana</v>
      </c>
      <c r="H349" s="18" t="str">
        <f>_xlfn.XLOOKUP(D349,[11]sheet!$B:$B,[11]sheet!$A:$A,0)</f>
        <v>MJA19A</v>
      </c>
    </row>
    <row r="350" spans="2:8">
      <c r="B350" s="24" t="s">
        <v>375</v>
      </c>
      <c r="C350" s="25" t="s">
        <v>376</v>
      </c>
      <c r="D350" s="26" t="s">
        <v>384</v>
      </c>
      <c r="E350" s="27" t="s">
        <v>1916</v>
      </c>
      <c r="F350" s="22" t="s">
        <v>1805</v>
      </c>
      <c r="G350" s="17" t="str">
        <f>_xlfn.XLOOKUP(D350,[5]Sheet1!$C:$C,[5]Sheet1!$F:$F,"-")</f>
        <v>Iqbal Permana</v>
      </c>
      <c r="H350" s="18" t="str">
        <f>_xlfn.XLOOKUP(D350,[11]sheet!$B:$B,[11]sheet!$A:$A,0)</f>
        <v>MJA07B</v>
      </c>
    </row>
    <row r="351" spans="2:8">
      <c r="B351" s="24" t="s">
        <v>375</v>
      </c>
      <c r="C351" s="25" t="s">
        <v>376</v>
      </c>
      <c r="D351" s="26" t="s">
        <v>385</v>
      </c>
      <c r="E351" s="27" t="s">
        <v>1916</v>
      </c>
      <c r="F351" s="22" t="s">
        <v>1805</v>
      </c>
      <c r="G351" s="17" t="str">
        <f>_xlfn.XLOOKUP(D351,[5]Sheet1!$C:$C,[5]Sheet1!$F:$F,"-")</f>
        <v>Nana suryana</v>
      </c>
      <c r="H351" s="18" t="str">
        <f>_xlfn.XLOOKUP(D351,[11]sheet!$B:$B,[11]sheet!$A:$A,0)</f>
        <v>MJA26</v>
      </c>
    </row>
    <row r="352" spans="2:8">
      <c r="B352" s="24" t="s">
        <v>375</v>
      </c>
      <c r="C352" s="25" t="s">
        <v>376</v>
      </c>
      <c r="D352" s="26" t="s">
        <v>386</v>
      </c>
      <c r="E352" s="27" t="s">
        <v>1916</v>
      </c>
      <c r="F352" s="22" t="s">
        <v>1805</v>
      </c>
      <c r="G352" s="17" t="str">
        <f>_xlfn.XLOOKUP(D352,[5]Sheet1!$C:$C,[5]Sheet1!$F:$F,"-")</f>
        <v>Paryono</v>
      </c>
      <c r="H352" s="18" t="str">
        <f>_xlfn.XLOOKUP(D352,[11]sheet!$B:$B,[11]sheet!$A:$A,0)</f>
        <v>MJA09A</v>
      </c>
    </row>
    <row r="353" spans="2:8">
      <c r="B353" s="24" t="s">
        <v>375</v>
      </c>
      <c r="C353" s="25" t="s">
        <v>376</v>
      </c>
      <c r="D353" s="26" t="s">
        <v>387</v>
      </c>
      <c r="E353" s="27" t="s">
        <v>1916</v>
      </c>
      <c r="F353" s="22" t="s">
        <v>1805</v>
      </c>
      <c r="G353" s="17" t="str">
        <f>_xlfn.XLOOKUP(D353,[5]Sheet1!$C:$C,[5]Sheet1!$F:$F,"-")</f>
        <v>Vichi Ramadhan</v>
      </c>
      <c r="H353" s="18" t="str">
        <f>_xlfn.XLOOKUP(D353,[11]sheet!$B:$B,[11]sheet!$A:$A,0)</f>
        <v>MJA02B</v>
      </c>
    </row>
    <row r="354" spans="2:8">
      <c r="B354" s="24" t="s">
        <v>375</v>
      </c>
      <c r="C354" s="25" t="s">
        <v>376</v>
      </c>
      <c r="D354" s="26" t="s">
        <v>388</v>
      </c>
      <c r="E354" s="27" t="s">
        <v>1916</v>
      </c>
      <c r="F354" s="22" t="s">
        <v>1805</v>
      </c>
      <c r="G354" s="17" t="str">
        <f>_xlfn.XLOOKUP(D354,[5]Sheet1!$C:$C,[5]Sheet1!$F:$F,"-")</f>
        <v>Yandi Cahyadi, SE</v>
      </c>
      <c r="H354" s="18" t="str">
        <f>_xlfn.XLOOKUP(D354,[11]sheet!$B:$B,[11]sheet!$A:$A,0)</f>
        <v>MJA03A</v>
      </c>
    </row>
    <row r="355" spans="2:8">
      <c r="B355" s="24" t="s">
        <v>375</v>
      </c>
      <c r="C355" s="25" t="s">
        <v>376</v>
      </c>
      <c r="D355" s="26" t="s">
        <v>389</v>
      </c>
      <c r="E355" s="27" t="s">
        <v>1916</v>
      </c>
      <c r="F355" s="22" t="s">
        <v>1805</v>
      </c>
      <c r="G355" s="17" t="str">
        <f>_xlfn.XLOOKUP(D355,[5]Sheet1!$C:$C,[5]Sheet1!$F:$F,"-")</f>
        <v>-</v>
      </c>
      <c r="H355" s="18" t="str">
        <f>_xlfn.XLOOKUP(D355,[11]sheet!$B:$B,[11]sheet!$A:$A,0)</f>
        <v>MJA14A</v>
      </c>
    </row>
    <row r="356" spans="2:8">
      <c r="B356" s="24" t="s">
        <v>375</v>
      </c>
      <c r="C356" s="25" t="s">
        <v>376</v>
      </c>
      <c r="D356" s="26" t="s">
        <v>390</v>
      </c>
      <c r="E356" s="27" t="s">
        <v>1941</v>
      </c>
      <c r="F356" s="22" t="s">
        <v>1806</v>
      </c>
      <c r="G356" s="17" t="str">
        <f>_xlfn.XLOOKUP(D356,[5]Sheet1!$C:$C,[5]Sheet1!$F:$F,"-")</f>
        <v>Bayu Triguna Putra</v>
      </c>
      <c r="H356" s="18" t="str">
        <f>_xlfn.XLOOKUP(D356,[11]sheet!$B:$B,[11]sheet!$A:$A,0)</f>
        <v>BDO80A</v>
      </c>
    </row>
    <row r="357" spans="2:8">
      <c r="B357" s="24" t="s">
        <v>375</v>
      </c>
      <c r="C357" s="25" t="s">
        <v>376</v>
      </c>
      <c r="D357" s="26" t="s">
        <v>391</v>
      </c>
      <c r="E357" s="27" t="s">
        <v>1941</v>
      </c>
      <c r="F357" s="22" t="s">
        <v>1806</v>
      </c>
      <c r="G357" s="17" t="str">
        <f>_xlfn.XLOOKUP(D357,[5]Sheet1!$C:$C,[5]Sheet1!$F:$F,"-")</f>
        <v>Dadan Maulana</v>
      </c>
      <c r="H357" s="18" t="str">
        <f>_xlfn.XLOOKUP(D357,[11]sheet!$B:$B,[11]sheet!$A:$A,0)</f>
        <v>CIM05</v>
      </c>
    </row>
    <row r="358" spans="2:8">
      <c r="B358" s="24" t="s">
        <v>375</v>
      </c>
      <c r="C358" s="25" t="s">
        <v>376</v>
      </c>
      <c r="D358" s="26" t="s">
        <v>392</v>
      </c>
      <c r="E358" s="27" t="s">
        <v>1941</v>
      </c>
      <c r="F358" s="22" t="s">
        <v>1806</v>
      </c>
      <c r="G358" s="17" t="str">
        <f>_xlfn.XLOOKUP(D358,[5]Sheet1!$C:$C,[5]Sheet1!$F:$F,"-")</f>
        <v>Dandi Pardamean Nababan</v>
      </c>
      <c r="H358" s="18" t="str">
        <f>_xlfn.XLOOKUP(D358,[11]sheet!$B:$B,[11]sheet!$A:$A,0)</f>
        <v>BDO95</v>
      </c>
    </row>
    <row r="359" spans="2:8">
      <c r="B359" s="24" t="s">
        <v>375</v>
      </c>
      <c r="C359" s="25" t="s">
        <v>376</v>
      </c>
      <c r="D359" s="26" t="s">
        <v>393</v>
      </c>
      <c r="E359" s="27" t="s">
        <v>1941</v>
      </c>
      <c r="F359" s="22" t="s">
        <v>1806</v>
      </c>
      <c r="G359" s="17" t="str">
        <f>_xlfn.XLOOKUP(D359,[5]Sheet1!$C:$C,[5]Sheet1!$F:$F,"-")</f>
        <v>Danis</v>
      </c>
      <c r="H359" s="18" t="str">
        <f>_xlfn.XLOOKUP(D359,[11]sheet!$B:$B,[11]sheet!$A:$A,0)</f>
        <v>NGP06</v>
      </c>
    </row>
    <row r="360" spans="2:8">
      <c r="B360" s="24" t="s">
        <v>375</v>
      </c>
      <c r="C360" s="25" t="s">
        <v>376</v>
      </c>
      <c r="D360" s="26" t="s">
        <v>394</v>
      </c>
      <c r="E360" s="27" t="s">
        <v>1941</v>
      </c>
      <c r="F360" s="22" t="s">
        <v>1806</v>
      </c>
      <c r="G360" s="17" t="str">
        <f>_xlfn.XLOOKUP(D360,[5]Sheet1!$C:$C,[5]Sheet1!$F:$F,"-")</f>
        <v>Dicki Prayoga Irawan</v>
      </c>
      <c r="H360" s="18" t="str">
        <f>_xlfn.XLOOKUP(D360,[11]sheet!$B:$B,[11]sheet!$A:$A,0)</f>
        <v>CIM08</v>
      </c>
    </row>
    <row r="361" spans="2:8">
      <c r="B361" s="24" t="s">
        <v>375</v>
      </c>
      <c r="C361" s="25" t="s">
        <v>376</v>
      </c>
      <c r="D361" s="26" t="s">
        <v>395</v>
      </c>
      <c r="E361" s="27" t="s">
        <v>1941</v>
      </c>
      <c r="F361" s="22" t="s">
        <v>1806</v>
      </c>
      <c r="G361" s="17" t="str">
        <f>_xlfn.XLOOKUP(D361,[5]Sheet1!$C:$C,[5]Sheet1!$F:$F,"-")</f>
        <v>Eka Setiawan</v>
      </c>
      <c r="H361" s="18" t="str">
        <f>_xlfn.XLOOKUP(D361,[11]sheet!$B:$B,[11]sheet!$A:$A,0)</f>
        <v>BDO90</v>
      </c>
    </row>
    <row r="362" spans="2:8">
      <c r="B362" s="24" t="s">
        <v>375</v>
      </c>
      <c r="C362" s="25" t="s">
        <v>376</v>
      </c>
      <c r="D362" s="26" t="s">
        <v>396</v>
      </c>
      <c r="E362" s="27" t="s">
        <v>1941</v>
      </c>
      <c r="F362" s="22" t="s">
        <v>1806</v>
      </c>
      <c r="G362" s="17" t="str">
        <f>_xlfn.XLOOKUP(D362,[5]Sheet1!$C:$C,[5]Sheet1!$F:$F,"-")</f>
        <v>Luki Hardiyana</v>
      </c>
      <c r="H362" s="18" t="str">
        <f>_xlfn.XLOOKUP(D362,[11]sheet!$B:$B,[11]sheet!$A:$A,0)</f>
        <v>CIM07</v>
      </c>
    </row>
    <row r="363" spans="2:8">
      <c r="B363" s="24" t="s">
        <v>375</v>
      </c>
      <c r="C363" s="25" t="s">
        <v>376</v>
      </c>
      <c r="D363" s="26" t="s">
        <v>397</v>
      </c>
      <c r="E363" s="27" t="s">
        <v>1916</v>
      </c>
      <c r="F363" s="22" t="s">
        <v>1807</v>
      </c>
      <c r="G363" s="17" t="str">
        <f>_xlfn.XLOOKUP(D363,[5]Sheet1!$C:$C,[5]Sheet1!$F:$F,"-")</f>
        <v>Ade Ahmad Sail</v>
      </c>
      <c r="H363" s="18" t="str">
        <f>_xlfn.XLOOKUP(D363,[11]sheet!$B:$B,[11]sheet!$A:$A,0)</f>
        <v>IDM11C</v>
      </c>
    </row>
    <row r="364" spans="2:8">
      <c r="B364" s="24" t="s">
        <v>375</v>
      </c>
      <c r="C364" s="25" t="s">
        <v>376</v>
      </c>
      <c r="D364" s="26" t="s">
        <v>398</v>
      </c>
      <c r="E364" s="27" t="s">
        <v>1916</v>
      </c>
      <c r="F364" s="22" t="s">
        <v>1807</v>
      </c>
      <c r="G364" s="17" t="str">
        <f>_xlfn.XLOOKUP(D364,[5]Sheet1!$C:$C,[5]Sheet1!$F:$F,"-")</f>
        <v>Dicki Setiawan</v>
      </c>
      <c r="H364" s="18" t="str">
        <f>_xlfn.XLOOKUP(D364,[11]sheet!$B:$B,[11]sheet!$A:$A,0)</f>
        <v>IDM20D</v>
      </c>
    </row>
    <row r="365" spans="2:8">
      <c r="B365" s="24" t="s">
        <v>375</v>
      </c>
      <c r="C365" s="25" t="s">
        <v>376</v>
      </c>
      <c r="D365" s="26" t="s">
        <v>399</v>
      </c>
      <c r="E365" s="27" t="s">
        <v>1916</v>
      </c>
      <c r="F365" s="22" t="s">
        <v>1807</v>
      </c>
      <c r="G365" s="17" t="str">
        <f>_xlfn.XLOOKUP(D365,[5]Sheet1!$C:$C,[5]Sheet1!$F:$F,"-")</f>
        <v>Elvan Ihdinansyah Setiawan</v>
      </c>
      <c r="H365" s="18" t="str">
        <f>_xlfn.XLOOKUP(D365,[11]sheet!$B:$B,[11]sheet!$A:$A,0)</f>
        <v>IDM07E</v>
      </c>
    </row>
    <row r="366" spans="2:8">
      <c r="B366" s="24" t="s">
        <v>375</v>
      </c>
      <c r="C366" s="25" t="s">
        <v>376</v>
      </c>
      <c r="D366" s="26" t="s">
        <v>400</v>
      </c>
      <c r="E366" s="27" t="s">
        <v>1916</v>
      </c>
      <c r="F366" s="22" t="s">
        <v>1807</v>
      </c>
      <c r="G366" s="17" t="str">
        <f>_xlfn.XLOOKUP(D366,[5]Sheet1!$C:$C,[5]Sheet1!$F:$F,"-")</f>
        <v>Febri Maulana</v>
      </c>
      <c r="H366" s="18" t="str">
        <f>_xlfn.XLOOKUP(D366,[11]sheet!$B:$B,[11]sheet!$A:$A,0)</f>
        <v>IDM18</v>
      </c>
    </row>
    <row r="367" spans="2:8">
      <c r="B367" s="24" t="s">
        <v>375</v>
      </c>
      <c r="C367" s="25" t="s">
        <v>376</v>
      </c>
      <c r="D367" s="26" t="s">
        <v>401</v>
      </c>
      <c r="E367" s="27" t="s">
        <v>1916</v>
      </c>
      <c r="F367" s="22" t="s">
        <v>1807</v>
      </c>
      <c r="G367" s="17" t="str">
        <f>_xlfn.XLOOKUP(D367,[5]Sheet1!$C:$C,[5]Sheet1!$F:$F,"-")</f>
        <v>Heri Kuswanto, S.Pd.</v>
      </c>
      <c r="H367" s="18" t="str">
        <f>_xlfn.XLOOKUP(D367,[11]sheet!$B:$B,[11]sheet!$A:$A,0)</f>
        <v>IDM30B</v>
      </c>
    </row>
    <row r="368" spans="2:8">
      <c r="B368" s="24" t="s">
        <v>375</v>
      </c>
      <c r="C368" s="25" t="s">
        <v>376</v>
      </c>
      <c r="D368" s="26" t="s">
        <v>402</v>
      </c>
      <c r="E368" s="27" t="s">
        <v>1916</v>
      </c>
      <c r="F368" s="22" t="s">
        <v>1807</v>
      </c>
      <c r="G368" s="17" t="str">
        <f>_xlfn.XLOOKUP(D368,[5]Sheet1!$C:$C,[5]Sheet1!$F:$F,"-")</f>
        <v>Iqbal Aulia Rachman</v>
      </c>
      <c r="H368" s="18" t="str">
        <f>_xlfn.XLOOKUP(D368,[11]sheet!$B:$B,[11]sheet!$A:$A,0)</f>
        <v>IDM13C</v>
      </c>
    </row>
    <row r="369" spans="2:8">
      <c r="B369" s="24" t="s">
        <v>375</v>
      </c>
      <c r="C369" s="25" t="s">
        <v>376</v>
      </c>
      <c r="D369" s="26" t="s">
        <v>403</v>
      </c>
      <c r="E369" s="27" t="s">
        <v>1916</v>
      </c>
      <c r="F369" s="22" t="s">
        <v>1807</v>
      </c>
      <c r="G369" s="17" t="str">
        <f>_xlfn.XLOOKUP(D369,[5]Sheet1!$C:$C,[5]Sheet1!$F:$F,"-")</f>
        <v>Muhamad Adit Nurcita</v>
      </c>
      <c r="H369" s="18" t="str">
        <f>_xlfn.XLOOKUP(D369,[11]sheet!$B:$B,[11]sheet!$A:$A,0)</f>
        <v>IDM28B</v>
      </c>
    </row>
    <row r="370" spans="2:8">
      <c r="B370" s="24" t="s">
        <v>375</v>
      </c>
      <c r="C370" s="25" t="s">
        <v>376</v>
      </c>
      <c r="D370" s="26" t="s">
        <v>404</v>
      </c>
      <c r="E370" s="27" t="s">
        <v>1916</v>
      </c>
      <c r="F370" s="22" t="s">
        <v>1807</v>
      </c>
      <c r="G370" s="17" t="str">
        <f>_xlfn.XLOOKUP(D370,[5]Sheet1!$C:$C,[5]Sheet1!$F:$F,"-")</f>
        <v>Nur Fajar Abiyanto</v>
      </c>
      <c r="H370" s="18" t="str">
        <f>_xlfn.XLOOKUP(D370,[11]sheet!$B:$B,[11]sheet!$A:$A,0)</f>
        <v>IDM06D</v>
      </c>
    </row>
    <row r="371" spans="2:8">
      <c r="B371" s="24" t="s">
        <v>375</v>
      </c>
      <c r="C371" s="25" t="s">
        <v>376</v>
      </c>
      <c r="D371" s="26" t="s">
        <v>405</v>
      </c>
      <c r="E371" s="27" t="s">
        <v>1916</v>
      </c>
      <c r="F371" s="22" t="s">
        <v>1807</v>
      </c>
      <c r="G371" s="17" t="str">
        <f>_xlfn.XLOOKUP(D371,[5]Sheet1!$C:$C,[5]Sheet1!$F:$F,"-")</f>
        <v>Romi Ajromi</v>
      </c>
      <c r="H371" s="18" t="str">
        <f>_xlfn.XLOOKUP(D371,[11]sheet!$B:$B,[11]sheet!$A:$A,0)</f>
        <v>IDM19C</v>
      </c>
    </row>
    <row r="372" spans="2:8">
      <c r="B372" s="24" t="s">
        <v>375</v>
      </c>
      <c r="C372" s="25" t="s">
        <v>376</v>
      </c>
      <c r="D372" s="26" t="s">
        <v>406</v>
      </c>
      <c r="E372" s="27" t="s">
        <v>1916</v>
      </c>
      <c r="F372" s="22" t="s">
        <v>1807</v>
      </c>
      <c r="G372" s="17" t="str">
        <f>_xlfn.XLOOKUP(D372,[5]Sheet1!$C:$C,[5]Sheet1!$F:$F,"-")</f>
        <v>Sigit Prastio</v>
      </c>
      <c r="H372" s="18" t="str">
        <f>_xlfn.XLOOKUP(D372,[11]sheet!$B:$B,[11]sheet!$A:$A,0)</f>
        <v>IDM15E</v>
      </c>
    </row>
    <row r="373" spans="2:8">
      <c r="B373" s="24" t="s">
        <v>375</v>
      </c>
      <c r="C373" s="25" t="s">
        <v>376</v>
      </c>
      <c r="D373" s="26" t="s">
        <v>407</v>
      </c>
      <c r="E373" s="27" t="s">
        <v>1916</v>
      </c>
      <c r="F373" s="22" t="s">
        <v>1807</v>
      </c>
      <c r="G373" s="17" t="str">
        <f>_xlfn.XLOOKUP(D373,[5]Sheet1!$C:$C,[5]Sheet1!$F:$F,"-")</f>
        <v>Yogi Faturahman</v>
      </c>
      <c r="H373" s="18" t="str">
        <f>_xlfn.XLOOKUP(D373,[11]sheet!$B:$B,[11]sheet!$A:$A,0)</f>
        <v>IDM10C</v>
      </c>
    </row>
    <row r="374" spans="2:8">
      <c r="B374" s="24" t="s">
        <v>375</v>
      </c>
      <c r="C374" s="25" t="s">
        <v>376</v>
      </c>
      <c r="D374" s="26" t="s">
        <v>408</v>
      </c>
      <c r="E374" s="27" t="s">
        <v>1916</v>
      </c>
      <c r="F374" s="22" t="s">
        <v>1807</v>
      </c>
      <c r="G374" s="17" t="str">
        <f>_xlfn.XLOOKUP(D374,[5]Sheet1!$C:$C,[5]Sheet1!$F:$F,"-")</f>
        <v>Zaini Miftah</v>
      </c>
      <c r="H374" s="18" t="str">
        <f>_xlfn.XLOOKUP(D374,[11]sheet!$B:$B,[11]sheet!$A:$A,0)</f>
        <v>IDM04E</v>
      </c>
    </row>
    <row r="375" spans="2:8">
      <c r="B375" s="24" t="s">
        <v>375</v>
      </c>
      <c r="C375" s="25" t="s">
        <v>376</v>
      </c>
      <c r="D375" s="26" t="s">
        <v>409</v>
      </c>
      <c r="E375" s="27" t="s">
        <v>1916</v>
      </c>
      <c r="F375" s="22" t="s">
        <v>1808</v>
      </c>
      <c r="G375" s="17" t="str">
        <f>_xlfn.XLOOKUP(D375,[5]Sheet1!$C:$C,[5]Sheet1!$F:$F,"-")</f>
        <v>Dian Wunandar</v>
      </c>
      <c r="H375" s="18" t="str">
        <f>_xlfn.XLOOKUP(D375,[11]sheet!$B:$B,[11]sheet!$A:$A,0)</f>
        <v>BDO888</v>
      </c>
    </row>
    <row r="376" spans="2:8">
      <c r="B376" s="24" t="s">
        <v>375</v>
      </c>
      <c r="C376" s="25" t="s">
        <v>376</v>
      </c>
      <c r="D376" s="26" t="s">
        <v>410</v>
      </c>
      <c r="E376" s="27" t="s">
        <v>1941</v>
      </c>
      <c r="F376" s="22" t="s">
        <v>1809</v>
      </c>
      <c r="G376" s="17" t="str">
        <f>_xlfn.XLOOKUP(D376,[5]Sheet1!$C:$C,[5]Sheet1!$F:$F,"-")</f>
        <v>Adam Supriatna</v>
      </c>
      <c r="H376" s="18" t="str">
        <f>_xlfn.XLOOKUP(D376,[11]sheet!$B:$B,[11]sheet!$A:$A,0)</f>
        <v>GRT40A</v>
      </c>
    </row>
    <row r="377" spans="2:8">
      <c r="B377" s="24" t="s">
        <v>375</v>
      </c>
      <c r="C377" s="25" t="s">
        <v>376</v>
      </c>
      <c r="D377" s="26" t="s">
        <v>411</v>
      </c>
      <c r="E377" s="27" t="s">
        <v>1941</v>
      </c>
      <c r="F377" s="22" t="s">
        <v>1809</v>
      </c>
      <c r="G377" s="17" t="str">
        <f>_xlfn.XLOOKUP(D377,[5]Sheet1!$C:$C,[5]Sheet1!$F:$F,"-")</f>
        <v>Adi Firmansyah</v>
      </c>
      <c r="H377" s="18" t="str">
        <f>_xlfn.XLOOKUP(D377,[11]sheet!$B:$B,[11]sheet!$A:$A,0)</f>
        <v>GRT17B</v>
      </c>
    </row>
    <row r="378" spans="2:8">
      <c r="B378" s="24" t="s">
        <v>375</v>
      </c>
      <c r="C378" s="25" t="s">
        <v>376</v>
      </c>
      <c r="D378" s="26" t="s">
        <v>412</v>
      </c>
      <c r="E378" s="27" t="s">
        <v>1941</v>
      </c>
      <c r="F378" s="22" t="s">
        <v>1809</v>
      </c>
      <c r="G378" s="17" t="str">
        <f>_xlfn.XLOOKUP(D378,[5]Sheet1!$C:$C,[5]Sheet1!$F:$F,"-")</f>
        <v>Adi Firmansyah</v>
      </c>
      <c r="H378" s="18" t="str">
        <f>_xlfn.XLOOKUP(D378,[11]sheet!$B:$B,[11]sheet!$A:$A,0)</f>
        <v>GRT27B</v>
      </c>
    </row>
    <row r="379" spans="2:8">
      <c r="B379" s="24" t="s">
        <v>375</v>
      </c>
      <c r="C379" s="25" t="s">
        <v>376</v>
      </c>
      <c r="D379" s="26" t="s">
        <v>413</v>
      </c>
      <c r="E379" s="27" t="s">
        <v>1941</v>
      </c>
      <c r="F379" s="22" t="s">
        <v>1809</v>
      </c>
      <c r="G379" s="17" t="str">
        <f>_xlfn.XLOOKUP(D379,[5]Sheet1!$C:$C,[5]Sheet1!$F:$F,"-")</f>
        <v>Andri Henriyana</v>
      </c>
      <c r="H379" s="18" t="str">
        <f>_xlfn.XLOOKUP(D379,[11]sheet!$B:$B,[11]sheet!$A:$A,0)</f>
        <v>GRT06C</v>
      </c>
    </row>
    <row r="380" spans="2:8">
      <c r="B380" s="24" t="s">
        <v>375</v>
      </c>
      <c r="C380" s="25" t="s">
        <v>376</v>
      </c>
      <c r="D380" s="26" t="s">
        <v>414</v>
      </c>
      <c r="E380" s="27" t="s">
        <v>1941</v>
      </c>
      <c r="F380" s="22" t="s">
        <v>1809</v>
      </c>
      <c r="G380" s="17" t="str">
        <f>_xlfn.XLOOKUP(D380,[5]Sheet1!$C:$C,[5]Sheet1!$F:$F,"-")</f>
        <v>Dedi Martin</v>
      </c>
      <c r="H380" s="18" t="str">
        <f>_xlfn.XLOOKUP(D380,[11]sheet!$B:$B,[11]sheet!$A:$A,0)</f>
        <v>GRT10B</v>
      </c>
    </row>
    <row r="381" spans="2:8">
      <c r="B381" s="24" t="s">
        <v>375</v>
      </c>
      <c r="C381" s="25" t="s">
        <v>376</v>
      </c>
      <c r="D381" s="26" t="s">
        <v>415</v>
      </c>
      <c r="E381" s="27" t="s">
        <v>1941</v>
      </c>
      <c r="F381" s="22" t="s">
        <v>1809</v>
      </c>
      <c r="G381" s="17" t="str">
        <f>_xlfn.XLOOKUP(D381,[5]Sheet1!$C:$C,[5]Sheet1!$F:$F,"-")</f>
        <v>Deni Jaelani</v>
      </c>
      <c r="H381" s="18" t="str">
        <f>_xlfn.XLOOKUP(D381,[11]sheet!$B:$B,[11]sheet!$A:$A,0)</f>
        <v>GRT24B</v>
      </c>
    </row>
    <row r="382" spans="2:8">
      <c r="B382" s="24" t="s">
        <v>375</v>
      </c>
      <c r="C382" s="25" t="s">
        <v>376</v>
      </c>
      <c r="D382" s="26" t="s">
        <v>416</v>
      </c>
      <c r="E382" s="27" t="s">
        <v>1941</v>
      </c>
      <c r="F382" s="22" t="s">
        <v>1809</v>
      </c>
      <c r="G382" s="17" t="str">
        <f>_xlfn.XLOOKUP(D382,[5]Sheet1!$C:$C,[5]Sheet1!$F:$F,"-")</f>
        <v>Edwin Iskandar</v>
      </c>
      <c r="H382" s="18" t="str">
        <f>_xlfn.XLOOKUP(D382,[11]sheet!$B:$B,[11]sheet!$A:$A,0)</f>
        <v>GRT11A</v>
      </c>
    </row>
    <row r="383" spans="2:8">
      <c r="B383" s="24" t="s">
        <v>375</v>
      </c>
      <c r="C383" s="25" t="s">
        <v>376</v>
      </c>
      <c r="D383" s="26" t="s">
        <v>417</v>
      </c>
      <c r="E383" s="27" t="s">
        <v>1941</v>
      </c>
      <c r="F383" s="22" t="s">
        <v>1809</v>
      </c>
      <c r="G383" s="17" t="str">
        <f>_xlfn.XLOOKUP(D383,[5]Sheet1!$C:$C,[5]Sheet1!$F:$F,"-")</f>
        <v>Hasan Bisri</v>
      </c>
      <c r="H383" s="18" t="str">
        <f>_xlfn.XLOOKUP(D383,[11]sheet!$B:$B,[11]sheet!$A:$A,0)</f>
        <v>GRT07C</v>
      </c>
    </row>
    <row r="384" spans="2:8">
      <c r="B384" s="24" t="s">
        <v>375</v>
      </c>
      <c r="C384" s="25" t="s">
        <v>376</v>
      </c>
      <c r="D384" s="26" t="s">
        <v>418</v>
      </c>
      <c r="E384" s="27" t="s">
        <v>1941</v>
      </c>
      <c r="F384" s="22" t="s">
        <v>1809</v>
      </c>
      <c r="G384" s="17" t="str">
        <f>_xlfn.XLOOKUP(D384,[5]Sheet1!$C:$C,[5]Sheet1!$F:$F,"-")</f>
        <v>Ichsan Purnama</v>
      </c>
      <c r="H384" s="18" t="str">
        <f>_xlfn.XLOOKUP(D384,[11]sheet!$B:$B,[11]sheet!$A:$A,0)</f>
        <v>GRT19A</v>
      </c>
    </row>
    <row r="385" spans="2:8">
      <c r="B385" s="24" t="s">
        <v>375</v>
      </c>
      <c r="C385" s="25" t="s">
        <v>376</v>
      </c>
      <c r="D385" s="26" t="s">
        <v>419</v>
      </c>
      <c r="E385" s="27" t="s">
        <v>1941</v>
      </c>
      <c r="F385" s="22" t="s">
        <v>1809</v>
      </c>
      <c r="G385" s="17" t="str">
        <f>_xlfn.XLOOKUP(D385,[5]Sheet1!$C:$C,[5]Sheet1!$F:$F,"-")</f>
        <v>Kemal Nurjaman</v>
      </c>
      <c r="H385" s="18" t="str">
        <f>_xlfn.XLOOKUP(D385,[11]sheet!$B:$B,[11]sheet!$A:$A,0)</f>
        <v>GRT42</v>
      </c>
    </row>
    <row r="386" spans="2:8">
      <c r="B386" s="24" t="s">
        <v>375</v>
      </c>
      <c r="C386" s="25" t="s">
        <v>376</v>
      </c>
      <c r="D386" s="26" t="s">
        <v>420</v>
      </c>
      <c r="E386" s="27" t="s">
        <v>1941</v>
      </c>
      <c r="F386" s="22" t="s">
        <v>1809</v>
      </c>
      <c r="G386" s="17" t="str">
        <f>_xlfn.XLOOKUP(D386,[5]Sheet1!$C:$C,[5]Sheet1!$F:$F,"-")</f>
        <v>Lyusi Fathan Mubiena</v>
      </c>
      <c r="H386" s="18" t="str">
        <f>_xlfn.XLOOKUP(D386,[11]sheet!$B:$B,[11]sheet!$A:$A,0)</f>
        <v>GRT05C</v>
      </c>
    </row>
    <row r="387" spans="2:8">
      <c r="B387" s="24" t="s">
        <v>375</v>
      </c>
      <c r="C387" s="25" t="s">
        <v>376</v>
      </c>
      <c r="D387" s="26" t="s">
        <v>421</v>
      </c>
      <c r="E387" s="27" t="s">
        <v>1941</v>
      </c>
      <c r="F387" s="22" t="s">
        <v>1809</v>
      </c>
      <c r="G387" s="17" t="str">
        <f>_xlfn.XLOOKUP(D387,[5]Sheet1!$C:$C,[5]Sheet1!$F:$F,"-")</f>
        <v>Maulana Hisbulloh</v>
      </c>
      <c r="H387" s="18" t="str">
        <f>_xlfn.XLOOKUP(D387,[11]sheet!$B:$B,[11]sheet!$A:$A,0)</f>
        <v>GRT36A</v>
      </c>
    </row>
    <row r="388" spans="2:8">
      <c r="B388" s="24" t="s">
        <v>375</v>
      </c>
      <c r="C388" s="25" t="s">
        <v>376</v>
      </c>
      <c r="D388" s="26" t="s">
        <v>422</v>
      </c>
      <c r="E388" s="27" t="s">
        <v>1941</v>
      </c>
      <c r="F388" s="22" t="s">
        <v>1809</v>
      </c>
      <c r="G388" s="17" t="str">
        <f>_xlfn.XLOOKUP(D388,[5]Sheet1!$C:$C,[5]Sheet1!$F:$F,"-")</f>
        <v>Muhamad Ikhsan</v>
      </c>
      <c r="H388" s="18" t="str">
        <f>_xlfn.XLOOKUP(D388,[11]sheet!$B:$B,[11]sheet!$A:$A,0)</f>
        <v>GRT22C</v>
      </c>
    </row>
    <row r="389" spans="2:8">
      <c r="B389" s="24" t="s">
        <v>375</v>
      </c>
      <c r="C389" s="25" t="s">
        <v>376</v>
      </c>
      <c r="D389" s="26" t="s">
        <v>423</v>
      </c>
      <c r="E389" s="27" t="s">
        <v>1941</v>
      </c>
      <c r="F389" s="22" t="s">
        <v>1809</v>
      </c>
      <c r="G389" s="17" t="str">
        <f>_xlfn.XLOOKUP(D389,[5]Sheet1!$C:$C,[5]Sheet1!$F:$F,"-")</f>
        <v>Neri Hidayat</v>
      </c>
      <c r="H389" s="18" t="str">
        <f>_xlfn.XLOOKUP(D389,[11]sheet!$B:$B,[11]sheet!$A:$A,0)</f>
        <v>GRT26C</v>
      </c>
    </row>
    <row r="390" spans="2:8">
      <c r="B390" s="24" t="s">
        <v>375</v>
      </c>
      <c r="C390" s="25" t="s">
        <v>376</v>
      </c>
      <c r="D390" s="26" t="s">
        <v>424</v>
      </c>
      <c r="E390" s="27" t="s">
        <v>1941</v>
      </c>
      <c r="F390" s="22" t="s">
        <v>1809</v>
      </c>
      <c r="G390" s="17" t="str">
        <f>_xlfn.XLOOKUP(D390,[5]Sheet1!$C:$C,[5]Sheet1!$F:$F,"-")</f>
        <v>Regi Firmansyah</v>
      </c>
      <c r="H390" s="18" t="str">
        <f>_xlfn.XLOOKUP(D390,[11]sheet!$B:$B,[11]sheet!$A:$A,0)</f>
        <v>GRT41A</v>
      </c>
    </row>
    <row r="391" spans="2:8">
      <c r="B391" s="24" t="s">
        <v>375</v>
      </c>
      <c r="C391" s="25" t="s">
        <v>376</v>
      </c>
      <c r="D391" s="26" t="s">
        <v>425</v>
      </c>
      <c r="E391" s="27" t="s">
        <v>1941</v>
      </c>
      <c r="F391" s="22" t="s">
        <v>1809</v>
      </c>
      <c r="G391" s="17" t="str">
        <f>_xlfn.XLOOKUP(D391,[5]Sheet1!$C:$C,[5]Sheet1!$F:$F,"-")</f>
        <v>Rifki Shafik Fadillah</v>
      </c>
      <c r="H391" s="18" t="str">
        <f>_xlfn.XLOOKUP(D391,[11]sheet!$B:$B,[11]sheet!$A:$A,0)</f>
        <v>GRT16B</v>
      </c>
    </row>
    <row r="392" spans="2:8">
      <c r="B392" s="24" t="s">
        <v>375</v>
      </c>
      <c r="C392" s="25" t="s">
        <v>376</v>
      </c>
      <c r="D392" s="26" t="s">
        <v>426</v>
      </c>
      <c r="E392" s="27" t="s">
        <v>1941</v>
      </c>
      <c r="F392" s="22" t="s">
        <v>1809</v>
      </c>
      <c r="G392" s="17" t="str">
        <f>_xlfn.XLOOKUP(D392,[5]Sheet1!$C:$C,[5]Sheet1!$F:$F,"-")</f>
        <v>Rifki Shafik Fadillah</v>
      </c>
      <c r="H392" s="18" t="str">
        <f>_xlfn.XLOOKUP(D392,[11]sheet!$B:$B,[11]sheet!$A:$A,0)</f>
        <v>GRT31B</v>
      </c>
    </row>
    <row r="393" spans="2:8">
      <c r="B393" s="24" t="s">
        <v>375</v>
      </c>
      <c r="C393" s="25" t="s">
        <v>376</v>
      </c>
      <c r="D393" s="26" t="s">
        <v>427</v>
      </c>
      <c r="E393" s="27" t="s">
        <v>1941</v>
      </c>
      <c r="F393" s="22" t="s">
        <v>1809</v>
      </c>
      <c r="G393" s="17" t="str">
        <f>_xlfn.XLOOKUP(D393,[5]Sheet1!$C:$C,[5]Sheet1!$F:$F,"-")</f>
        <v>Robi Ta'dim Nurdiansyah</v>
      </c>
      <c r="H393" s="18" t="str">
        <f>_xlfn.XLOOKUP(D393,[11]sheet!$B:$B,[11]sheet!$A:$A,0)</f>
        <v>GRT03D</v>
      </c>
    </row>
    <row r="394" spans="2:8">
      <c r="B394" s="24" t="s">
        <v>375</v>
      </c>
      <c r="C394" s="25" t="s">
        <v>376</v>
      </c>
      <c r="D394" s="26" t="s">
        <v>428</v>
      </c>
      <c r="E394" s="27" t="s">
        <v>1941</v>
      </c>
      <c r="F394" s="22" t="s">
        <v>1809</v>
      </c>
      <c r="G394" s="17" t="str">
        <f>_xlfn.XLOOKUP(D394,[5]Sheet1!$C:$C,[5]Sheet1!$F:$F,"-")</f>
        <v>Rosi Riswanto</v>
      </c>
      <c r="H394" s="18" t="str">
        <f>_xlfn.XLOOKUP(D394,[11]sheet!$B:$B,[11]sheet!$A:$A,0)</f>
        <v>GRT02A</v>
      </c>
    </row>
    <row r="395" spans="2:8">
      <c r="B395" s="24" t="s">
        <v>375</v>
      </c>
      <c r="C395" s="25" t="s">
        <v>376</v>
      </c>
      <c r="D395" s="26" t="s">
        <v>429</v>
      </c>
      <c r="E395" s="27" t="s">
        <v>1941</v>
      </c>
      <c r="F395" s="22" t="s">
        <v>1809</v>
      </c>
      <c r="G395" s="17" t="str">
        <f>_xlfn.XLOOKUP(D395,[5]Sheet1!$C:$C,[5]Sheet1!$F:$F,"-")</f>
        <v>Sayu Mulhasyim</v>
      </c>
      <c r="H395" s="18" t="str">
        <f>_xlfn.XLOOKUP(D395,[11]sheet!$B:$B,[11]sheet!$A:$A,0)</f>
        <v>GRT37C</v>
      </c>
    </row>
    <row r="396" spans="2:8">
      <c r="B396" s="24" t="s">
        <v>375</v>
      </c>
      <c r="C396" s="25" t="s">
        <v>376</v>
      </c>
      <c r="D396" s="26" t="s">
        <v>430</v>
      </c>
      <c r="E396" s="27" t="s">
        <v>1941</v>
      </c>
      <c r="F396" s="22" t="s">
        <v>1809</v>
      </c>
      <c r="G396" s="17" t="str">
        <f>_xlfn.XLOOKUP(D396,[5]Sheet1!$C:$C,[5]Sheet1!$F:$F,"-")</f>
        <v>Syahrul Abu Bakar</v>
      </c>
      <c r="H396" s="18" t="str">
        <f>_xlfn.XLOOKUP(D396,[11]sheet!$B:$B,[11]sheet!$A:$A,0)</f>
        <v>GRT41C</v>
      </c>
    </row>
    <row r="397" spans="2:8">
      <c r="B397" s="24" t="s">
        <v>375</v>
      </c>
      <c r="C397" s="25" t="s">
        <v>376</v>
      </c>
      <c r="D397" s="26" t="s">
        <v>431</v>
      </c>
      <c r="E397" s="27" t="s">
        <v>1941</v>
      </c>
      <c r="F397" s="22" t="s">
        <v>1809</v>
      </c>
      <c r="G397" s="17" t="str">
        <f>_xlfn.XLOOKUP(D397,[5]Sheet1!$C:$C,[5]Sheet1!$F:$F,"-")</f>
        <v>Undang Ramdani</v>
      </c>
      <c r="H397" s="18" t="str">
        <f>_xlfn.XLOOKUP(D397,[11]sheet!$B:$B,[11]sheet!$A:$A,0)</f>
        <v>GRT25B</v>
      </c>
    </row>
    <row r="398" spans="2:8">
      <c r="B398" s="24" t="s">
        <v>375</v>
      </c>
      <c r="C398" s="25" t="s">
        <v>376</v>
      </c>
      <c r="D398" s="26" t="s">
        <v>432</v>
      </c>
      <c r="E398" s="27" t="s">
        <v>1941</v>
      </c>
      <c r="F398" s="22" t="s">
        <v>1809</v>
      </c>
      <c r="G398" s="17" t="str">
        <f>_xlfn.XLOOKUP(D398,[5]Sheet1!$C:$C,[5]Sheet1!$F:$F,"-")</f>
        <v>Undang Ramdani</v>
      </c>
      <c r="H398" s="18" t="str">
        <f>_xlfn.XLOOKUP(D398,[11]sheet!$B:$B,[11]sheet!$A:$A,0)</f>
        <v>GRT32A</v>
      </c>
    </row>
    <row r="399" spans="2:8">
      <c r="B399" s="24" t="s">
        <v>375</v>
      </c>
      <c r="C399" s="25" t="s">
        <v>376</v>
      </c>
      <c r="D399" s="26" t="s">
        <v>433</v>
      </c>
      <c r="E399" s="27" t="s">
        <v>1941</v>
      </c>
      <c r="F399" s="22" t="s">
        <v>1809</v>
      </c>
      <c r="G399" s="17" t="str">
        <f>_xlfn.XLOOKUP(D399,[5]Sheet1!$C:$C,[5]Sheet1!$F:$F,"-")</f>
        <v>Usep kamaludin</v>
      </c>
      <c r="H399" s="18" t="str">
        <f>_xlfn.XLOOKUP(D399,[11]sheet!$B:$B,[11]sheet!$A:$A,0)</f>
        <v>GRT33C</v>
      </c>
    </row>
    <row r="400" spans="2:8">
      <c r="B400" s="24" t="s">
        <v>375</v>
      </c>
      <c r="C400" s="25" t="s">
        <v>376</v>
      </c>
      <c r="D400" s="26" t="s">
        <v>434</v>
      </c>
      <c r="E400" s="27" t="s">
        <v>1941</v>
      </c>
      <c r="F400" s="22" t="s">
        <v>1810</v>
      </c>
      <c r="G400" s="17" t="str">
        <f>_xlfn.XLOOKUP(D400,[5]Sheet1!$C:$C,[5]Sheet1!$F:$F,"-")</f>
        <v>Ade Rahmat</v>
      </c>
      <c r="H400" s="18" t="str">
        <f>_xlfn.XLOOKUP(D400,[11]sheet!$B:$B,[11]sheet!$A:$A,0)</f>
        <v>SOG26A</v>
      </c>
    </row>
    <row r="401" spans="2:8">
      <c r="B401" s="24" t="s">
        <v>375</v>
      </c>
      <c r="C401" s="25" t="s">
        <v>376</v>
      </c>
      <c r="D401" s="26" t="s">
        <v>435</v>
      </c>
      <c r="E401" s="27" t="s">
        <v>1941</v>
      </c>
      <c r="F401" s="22" t="s">
        <v>1810</v>
      </c>
      <c r="G401" s="17" t="str">
        <f>_xlfn.XLOOKUP(D401,[5]Sheet1!$C:$C,[5]Sheet1!$F:$F,"-")</f>
        <v>Anas Nazal Huda</v>
      </c>
      <c r="H401" s="18" t="str">
        <f>_xlfn.XLOOKUP(D401,[11]sheet!$B:$B,[11]sheet!$A:$A,0)</f>
        <v>BDO08D</v>
      </c>
    </row>
    <row r="402" spans="2:8">
      <c r="B402" s="24" t="s">
        <v>375</v>
      </c>
      <c r="C402" s="25" t="s">
        <v>376</v>
      </c>
      <c r="D402" s="26" t="s">
        <v>436</v>
      </c>
      <c r="E402" s="27" t="s">
        <v>1941</v>
      </c>
      <c r="F402" s="22" t="s">
        <v>1810</v>
      </c>
      <c r="G402" s="17" t="str">
        <f>_xlfn.XLOOKUP(D402,[5]Sheet1!$C:$C,[5]Sheet1!$F:$F,"-")</f>
        <v>Andi Herdiansyah</v>
      </c>
      <c r="H402" s="18" t="str">
        <f>_xlfn.XLOOKUP(D402,[11]sheet!$B:$B,[11]sheet!$A:$A,0)</f>
        <v>SOG52</v>
      </c>
    </row>
    <row r="403" spans="2:8">
      <c r="B403" s="24" t="s">
        <v>375</v>
      </c>
      <c r="C403" s="25" t="s">
        <v>376</v>
      </c>
      <c r="D403" s="26" t="s">
        <v>437</v>
      </c>
      <c r="E403" s="27" t="s">
        <v>1941</v>
      </c>
      <c r="F403" s="22" t="s">
        <v>1810</v>
      </c>
      <c r="G403" s="17" t="str">
        <f>_xlfn.XLOOKUP(D403,[5]Sheet1!$C:$C,[5]Sheet1!$F:$F,"-")</f>
        <v>Andi Saeful Rahman</v>
      </c>
      <c r="H403" s="18" t="str">
        <f>_xlfn.XLOOKUP(D403,[11]sheet!$B:$B,[11]sheet!$A:$A,0)</f>
        <v>BDO96</v>
      </c>
    </row>
    <row r="404" spans="2:8">
      <c r="B404" s="24" t="s">
        <v>375</v>
      </c>
      <c r="C404" s="25" t="s">
        <v>376</v>
      </c>
      <c r="D404" s="26" t="s">
        <v>438</v>
      </c>
      <c r="E404" s="27" t="s">
        <v>1941</v>
      </c>
      <c r="F404" s="22" t="s">
        <v>1810</v>
      </c>
      <c r="G404" s="17" t="str">
        <f>_xlfn.XLOOKUP(D404,[5]Sheet1!$C:$C,[5]Sheet1!$F:$F,"-")</f>
        <v>Asep Romli</v>
      </c>
      <c r="H404" s="18" t="str">
        <f>_xlfn.XLOOKUP(D404,[11]sheet!$B:$B,[11]sheet!$A:$A,0)</f>
        <v>SOG39</v>
      </c>
    </row>
    <row r="405" spans="2:8">
      <c r="B405" s="24" t="s">
        <v>375</v>
      </c>
      <c r="C405" s="25" t="s">
        <v>376</v>
      </c>
      <c r="D405" s="26" t="s">
        <v>439</v>
      </c>
      <c r="E405" s="27" t="s">
        <v>1941</v>
      </c>
      <c r="F405" s="22" t="s">
        <v>1810</v>
      </c>
      <c r="G405" s="17" t="str">
        <f>_xlfn.XLOOKUP(D405,[5]Sheet1!$C:$C,[5]Sheet1!$F:$F,"-")</f>
        <v>Dani Alvin</v>
      </c>
      <c r="H405" s="18" t="str">
        <f>_xlfn.XLOOKUP(D405,[11]sheet!$B:$B,[11]sheet!$A:$A,0)</f>
        <v>SOG27A</v>
      </c>
    </row>
    <row r="406" spans="2:8">
      <c r="B406" s="24" t="s">
        <v>375</v>
      </c>
      <c r="C406" s="25" t="s">
        <v>376</v>
      </c>
      <c r="D406" s="26" t="s">
        <v>440</v>
      </c>
      <c r="E406" s="27" t="s">
        <v>1941</v>
      </c>
      <c r="F406" s="22" t="s">
        <v>1810</v>
      </c>
      <c r="G406" s="17" t="str">
        <f>_xlfn.XLOOKUP(D406,[5]Sheet1!$C:$C,[5]Sheet1!$F:$F,"-")</f>
        <v>Denira Novalita</v>
      </c>
      <c r="H406" s="18" t="str">
        <f>_xlfn.XLOOKUP(D406,[11]sheet!$B:$B,[11]sheet!$A:$A,0)</f>
        <v>SOG44</v>
      </c>
    </row>
    <row r="407" spans="2:8">
      <c r="B407" s="24" t="s">
        <v>375</v>
      </c>
      <c r="C407" s="25" t="s">
        <v>376</v>
      </c>
      <c r="D407" s="26" t="s">
        <v>441</v>
      </c>
      <c r="E407" s="27" t="s">
        <v>1941</v>
      </c>
      <c r="F407" s="22" t="s">
        <v>1810</v>
      </c>
      <c r="G407" s="17" t="str">
        <f>_xlfn.XLOOKUP(D407,[5]Sheet1!$C:$C,[5]Sheet1!$F:$F,"-")</f>
        <v>Dionofan Kurnia Pratama</v>
      </c>
      <c r="H407" s="18" t="str">
        <f>_xlfn.XLOOKUP(D407,[11]sheet!$B:$B,[11]sheet!$A:$A,0)</f>
        <v>BDO94</v>
      </c>
    </row>
    <row r="408" spans="2:8">
      <c r="B408" s="24" t="s">
        <v>375</v>
      </c>
      <c r="C408" s="25" t="s">
        <v>376</v>
      </c>
      <c r="D408" s="26" t="s">
        <v>442</v>
      </c>
      <c r="E408" s="27" t="s">
        <v>1941</v>
      </c>
      <c r="F408" s="22" t="s">
        <v>1810</v>
      </c>
      <c r="G408" s="17" t="str">
        <f>_xlfn.XLOOKUP(D408,[5]Sheet1!$C:$C,[5]Sheet1!$F:$F,"-")</f>
        <v>Faisal Maisandi</v>
      </c>
      <c r="H408" s="18" t="str">
        <f>_xlfn.XLOOKUP(D408,[11]sheet!$B:$B,[11]sheet!$A:$A,0)</f>
        <v>SOG29</v>
      </c>
    </row>
    <row r="409" spans="2:8">
      <c r="B409" s="24" t="s">
        <v>375</v>
      </c>
      <c r="C409" s="25" t="s">
        <v>376</v>
      </c>
      <c r="D409" s="26" t="s">
        <v>443</v>
      </c>
      <c r="E409" s="27" t="s">
        <v>1941</v>
      </c>
      <c r="F409" s="22" t="s">
        <v>1810</v>
      </c>
      <c r="G409" s="17" t="str">
        <f>_xlfn.XLOOKUP(D409,[5]Sheet1!$C:$C,[5]Sheet1!$F:$F,"-")</f>
        <v>Ilham Achmad Muhadzir</v>
      </c>
      <c r="H409" s="18" t="str">
        <f>_xlfn.XLOOKUP(D409,[11]sheet!$B:$B,[11]sheet!$A:$A,0)</f>
        <v>SOG19</v>
      </c>
    </row>
    <row r="410" spans="2:8">
      <c r="B410" s="24" t="s">
        <v>375</v>
      </c>
      <c r="C410" s="25" t="s">
        <v>376</v>
      </c>
      <c r="D410" s="26" t="s">
        <v>444</v>
      </c>
      <c r="E410" s="27" t="s">
        <v>1941</v>
      </c>
      <c r="F410" s="22" t="s">
        <v>1810</v>
      </c>
      <c r="G410" s="17" t="str">
        <f>_xlfn.XLOOKUP(D410,[5]Sheet1!$C:$C,[5]Sheet1!$F:$F,"-")</f>
        <v>Mario Aditya Firmansyah</v>
      </c>
      <c r="H410" s="18" t="str">
        <f>_xlfn.XLOOKUP(D410,[11]sheet!$B:$B,[11]sheet!$A:$A,0)</f>
        <v>SOG38</v>
      </c>
    </row>
    <row r="411" spans="2:8">
      <c r="B411" s="24" t="s">
        <v>375</v>
      </c>
      <c r="C411" s="25" t="s">
        <v>376</v>
      </c>
      <c r="D411" s="26" t="s">
        <v>445</v>
      </c>
      <c r="E411" s="27" t="s">
        <v>1941</v>
      </c>
      <c r="F411" s="22" t="s">
        <v>1810</v>
      </c>
      <c r="G411" s="17" t="str">
        <f>_xlfn.XLOOKUP(D411,[5]Sheet1!$C:$C,[5]Sheet1!$F:$F,"-")</f>
        <v>Muhammad Salim Riyadul Gupron</v>
      </c>
      <c r="H411" s="18" t="str">
        <f>_xlfn.XLOOKUP(D411,[11]sheet!$B:$B,[11]sheet!$A:$A,0)</f>
        <v>SOG32</v>
      </c>
    </row>
    <row r="412" spans="2:8">
      <c r="B412" s="24" t="s">
        <v>375</v>
      </c>
      <c r="C412" s="25" t="s">
        <v>376</v>
      </c>
      <c r="D412" s="26" t="s">
        <v>446</v>
      </c>
      <c r="E412" s="27" t="s">
        <v>1941</v>
      </c>
      <c r="F412" s="22" t="s">
        <v>1810</v>
      </c>
      <c r="G412" s="17" t="str">
        <f>_xlfn.XLOOKUP(D412,[5]Sheet1!$C:$C,[5]Sheet1!$F:$F,"-")</f>
        <v>Novi Septriani</v>
      </c>
      <c r="H412" s="18" t="str">
        <f>_xlfn.XLOOKUP(D412,[11]sheet!$B:$B,[11]sheet!$A:$A,0)</f>
        <v>BDO02A</v>
      </c>
    </row>
    <row r="413" spans="2:8">
      <c r="B413" s="24" t="s">
        <v>375</v>
      </c>
      <c r="C413" s="25" t="s">
        <v>376</v>
      </c>
      <c r="D413" s="26" t="s">
        <v>447</v>
      </c>
      <c r="E413" s="27" t="s">
        <v>1941</v>
      </c>
      <c r="F413" s="22" t="s">
        <v>1810</v>
      </c>
      <c r="G413" s="17" t="str">
        <f>_xlfn.XLOOKUP(D413,[5]Sheet1!$C:$C,[5]Sheet1!$F:$F,"-")</f>
        <v>Rizky Zidan Haris Muharomi</v>
      </c>
      <c r="H413" s="18" t="str">
        <f>_xlfn.XLOOKUP(D413,[11]sheet!$B:$B,[11]sheet!$A:$A,0)</f>
        <v>SOG25C</v>
      </c>
    </row>
    <row r="414" spans="2:8">
      <c r="B414" s="24" t="s">
        <v>375</v>
      </c>
      <c r="C414" s="25" t="s">
        <v>376</v>
      </c>
      <c r="D414" s="26" t="s">
        <v>448</v>
      </c>
      <c r="E414" s="27" t="s">
        <v>1941</v>
      </c>
      <c r="F414" s="22" t="s">
        <v>1810</v>
      </c>
      <c r="G414" s="17" t="str">
        <f>_xlfn.XLOOKUP(D414,[5]Sheet1!$C:$C,[5]Sheet1!$F:$F,"-")</f>
        <v>Sendi Moh Rahayu</v>
      </c>
      <c r="H414" s="18" t="str">
        <f>_xlfn.XLOOKUP(D414,[11]sheet!$B:$B,[11]sheet!$A:$A,0)</f>
        <v>SOG05</v>
      </c>
    </row>
    <row r="415" spans="2:8">
      <c r="B415" s="24" t="s">
        <v>375</v>
      </c>
      <c r="C415" s="25" t="s">
        <v>376</v>
      </c>
      <c r="D415" s="26" t="s">
        <v>449</v>
      </c>
      <c r="E415" s="27" t="s">
        <v>1941</v>
      </c>
      <c r="F415" s="22" t="s">
        <v>1810</v>
      </c>
      <c r="G415" s="17" t="str">
        <f>_xlfn.XLOOKUP(D415,[5]Sheet1!$C:$C,[5]Sheet1!$F:$F,"-")</f>
        <v>Soni</v>
      </c>
      <c r="H415" s="18" t="str">
        <f>_xlfn.XLOOKUP(D415,[11]sheet!$B:$B,[11]sheet!$A:$A,0)</f>
        <v>SOG30</v>
      </c>
    </row>
    <row r="416" spans="2:8">
      <c r="B416" s="24" t="s">
        <v>375</v>
      </c>
      <c r="C416" s="25" t="s">
        <v>376</v>
      </c>
      <c r="D416" s="26" t="s">
        <v>450</v>
      </c>
      <c r="E416" s="27" t="s">
        <v>1941</v>
      </c>
      <c r="F416" s="22" t="s">
        <v>1810</v>
      </c>
      <c r="G416" s="17" t="str">
        <f>_xlfn.XLOOKUP(D416,[5]Sheet1!$C:$C,[5]Sheet1!$F:$F,"-")</f>
        <v>Soni</v>
      </c>
      <c r="H416" s="18" t="str">
        <f>_xlfn.XLOOKUP(D416,[11]sheet!$B:$B,[11]sheet!$A:$A,0)</f>
        <v>SOG31E</v>
      </c>
    </row>
    <row r="417" spans="2:8">
      <c r="B417" s="24" t="s">
        <v>375</v>
      </c>
      <c r="C417" s="25" t="s">
        <v>376</v>
      </c>
      <c r="D417" s="26" t="s">
        <v>451</v>
      </c>
      <c r="E417" s="27" t="s">
        <v>1941</v>
      </c>
      <c r="F417" s="22" t="s">
        <v>1810</v>
      </c>
      <c r="G417" s="17" t="str">
        <f>_xlfn.XLOOKUP(D417,[5]Sheet1!$C:$C,[5]Sheet1!$F:$F,"-")</f>
        <v>Syifa Agustian</v>
      </c>
      <c r="H417" s="18" t="str">
        <f>_xlfn.XLOOKUP(D417,[11]sheet!$B:$B,[11]sheet!$A:$A,0)</f>
        <v>SOG21B</v>
      </c>
    </row>
    <row r="418" spans="2:8">
      <c r="B418" s="24" t="s">
        <v>375</v>
      </c>
      <c r="C418" s="25" t="s">
        <v>376</v>
      </c>
      <c r="D418" s="26" t="s">
        <v>452</v>
      </c>
      <c r="E418" s="27" t="s">
        <v>1941</v>
      </c>
      <c r="F418" s="22" t="s">
        <v>1811</v>
      </c>
      <c r="G418" s="17" t="str">
        <f>_xlfn.XLOOKUP(D418,[5]Sheet1!$C:$C,[5]Sheet1!$F:$F,"-")</f>
        <v>Ansor Fauzi Fadillah</v>
      </c>
      <c r="H418" s="18" t="str">
        <f>_xlfn.XLOOKUP(D418,[11]sheet!$B:$B,[11]sheet!$A:$A,0)</f>
        <v>KRW23</v>
      </c>
    </row>
    <row r="419" spans="2:8">
      <c r="B419" s="24" t="s">
        <v>375</v>
      </c>
      <c r="C419" s="25" t="s">
        <v>376</v>
      </c>
      <c r="D419" s="26" t="s">
        <v>453</v>
      </c>
      <c r="E419" s="27" t="s">
        <v>1941</v>
      </c>
      <c r="F419" s="22" t="s">
        <v>1811</v>
      </c>
      <c r="G419" s="17" t="str">
        <f>_xlfn.XLOOKUP(D419,[5]Sheet1!$C:$C,[5]Sheet1!$F:$F,"-")</f>
        <v>Ansor Fauzi Fadillah</v>
      </c>
      <c r="H419" s="18" t="str">
        <f>_xlfn.XLOOKUP(D419,[11]sheet!$B:$B,[11]sheet!$A:$A,0)</f>
        <v>KRW36</v>
      </c>
    </row>
    <row r="420" spans="2:8">
      <c r="B420" s="24" t="s">
        <v>375</v>
      </c>
      <c r="C420" s="25" t="s">
        <v>376</v>
      </c>
      <c r="D420" s="26" t="s">
        <v>454</v>
      </c>
      <c r="E420" s="27" t="s">
        <v>1941</v>
      </c>
      <c r="F420" s="22" t="s">
        <v>1811</v>
      </c>
      <c r="G420" s="17" t="str">
        <f>_xlfn.XLOOKUP(D420,[5]Sheet1!$C:$C,[5]Sheet1!$F:$F,"-")</f>
        <v>Ari Budaeri Addawami</v>
      </c>
      <c r="H420" s="18" t="str">
        <f>_xlfn.XLOOKUP(D420,[11]sheet!$B:$B,[11]sheet!$A:$A,0)</f>
        <v>KRW18</v>
      </c>
    </row>
    <row r="421" spans="2:8">
      <c r="B421" s="24" t="s">
        <v>375</v>
      </c>
      <c r="C421" s="25" t="s">
        <v>376</v>
      </c>
      <c r="D421" s="26" t="s">
        <v>455</v>
      </c>
      <c r="E421" s="27" t="s">
        <v>1941</v>
      </c>
      <c r="F421" s="22" t="s">
        <v>1811</v>
      </c>
      <c r="G421" s="17" t="str">
        <f>_xlfn.XLOOKUP(D421,[5]Sheet1!$C:$C,[5]Sheet1!$F:$F,"-")</f>
        <v>Aril Ardiansyah</v>
      </c>
      <c r="H421" s="18" t="str">
        <f>_xlfn.XLOOKUP(D421,[11]sheet!$B:$B,[11]sheet!$A:$A,0)</f>
        <v>CKP03A</v>
      </c>
    </row>
    <row r="422" spans="2:8">
      <c r="B422" s="24" t="s">
        <v>375</v>
      </c>
      <c r="C422" s="25" t="s">
        <v>376</v>
      </c>
      <c r="D422" s="26" t="s">
        <v>456</v>
      </c>
      <c r="E422" s="27" t="s">
        <v>1941</v>
      </c>
      <c r="F422" s="22" t="s">
        <v>1811</v>
      </c>
      <c r="G422" s="17" t="str">
        <f>_xlfn.XLOOKUP(D422,[5]Sheet1!$C:$C,[5]Sheet1!$F:$F,"-")</f>
        <v>Asep</v>
      </c>
      <c r="H422" s="18" t="str">
        <f>_xlfn.XLOOKUP(D422,[11]sheet!$B:$B,[11]sheet!$A:$A,0)</f>
        <v>KRW23B</v>
      </c>
    </row>
    <row r="423" spans="2:8">
      <c r="B423" s="24" t="s">
        <v>375</v>
      </c>
      <c r="C423" s="25" t="s">
        <v>376</v>
      </c>
      <c r="D423" s="26" t="s">
        <v>457</v>
      </c>
      <c r="E423" s="27" t="s">
        <v>1941</v>
      </c>
      <c r="F423" s="22" t="s">
        <v>1811</v>
      </c>
      <c r="G423" s="17" t="str">
        <f>_xlfn.XLOOKUP(D423,[5]Sheet1!$C:$C,[5]Sheet1!$F:$F,"-")</f>
        <v>Dede Asikin</v>
      </c>
      <c r="H423" s="18" t="str">
        <f>_xlfn.XLOOKUP(D423,[11]sheet!$B:$B,[11]sheet!$A:$A,0)</f>
        <v>KRW21</v>
      </c>
    </row>
    <row r="424" spans="2:8">
      <c r="B424" s="24" t="s">
        <v>375</v>
      </c>
      <c r="C424" s="25" t="s">
        <v>376</v>
      </c>
      <c r="D424" s="26" t="s">
        <v>458</v>
      </c>
      <c r="E424" s="27" t="s">
        <v>1941</v>
      </c>
      <c r="F424" s="22" t="s">
        <v>1811</v>
      </c>
      <c r="G424" s="17" t="str">
        <f>_xlfn.XLOOKUP(D424,[5]Sheet1!$C:$C,[5]Sheet1!$F:$F,"-")</f>
        <v>Fauzi Alimashyar</v>
      </c>
      <c r="H424" s="18" t="str">
        <f>_xlfn.XLOOKUP(D424,[11]sheet!$B:$B,[11]sheet!$A:$A,0)</f>
        <v>KRW03A</v>
      </c>
    </row>
    <row r="425" spans="2:8">
      <c r="B425" s="24" t="s">
        <v>375</v>
      </c>
      <c r="C425" s="25" t="s">
        <v>376</v>
      </c>
      <c r="D425" s="26" t="s">
        <v>459</v>
      </c>
      <c r="E425" s="27" t="s">
        <v>1941</v>
      </c>
      <c r="F425" s="22" t="s">
        <v>1811</v>
      </c>
      <c r="G425" s="17" t="str">
        <f>_xlfn.XLOOKUP(D425,[5]Sheet1!$C:$C,[5]Sheet1!$F:$F,"-")</f>
        <v>Indra Rukmana</v>
      </c>
      <c r="H425" s="18" t="str">
        <f>_xlfn.XLOOKUP(D425,[11]sheet!$B:$B,[11]sheet!$A:$A,0)</f>
        <v>KRW24</v>
      </c>
    </row>
    <row r="426" spans="2:8">
      <c r="B426" s="24" t="s">
        <v>375</v>
      </c>
      <c r="C426" s="25" t="s">
        <v>376</v>
      </c>
      <c r="D426" s="26" t="s">
        <v>460</v>
      </c>
      <c r="E426" s="27" t="s">
        <v>1941</v>
      </c>
      <c r="F426" s="22" t="s">
        <v>1811</v>
      </c>
      <c r="G426" s="17" t="str">
        <f>_xlfn.XLOOKUP(D426,[5]Sheet1!$C:$C,[5]Sheet1!$F:$F,"-")</f>
        <v>Indra Rukmana</v>
      </c>
      <c r="H426" s="18" t="str">
        <f>_xlfn.XLOOKUP(D426,[11]sheet!$B:$B,[11]sheet!$A:$A,0)</f>
        <v>KRW12</v>
      </c>
    </row>
    <row r="427" spans="2:8">
      <c r="B427" s="24" t="s">
        <v>375</v>
      </c>
      <c r="C427" s="25" t="s">
        <v>376</v>
      </c>
      <c r="D427" s="26" t="s">
        <v>461</v>
      </c>
      <c r="E427" s="27" t="s">
        <v>1941</v>
      </c>
      <c r="F427" s="22" t="s">
        <v>1811</v>
      </c>
      <c r="G427" s="17" t="str">
        <f>_xlfn.XLOOKUP(D427,[5]Sheet1!$C:$C,[5]Sheet1!$F:$F,"-")</f>
        <v>Januar Egy Panjayu</v>
      </c>
      <c r="H427" s="18" t="str">
        <f>_xlfn.XLOOKUP(D427,[11]sheet!$B:$B,[11]sheet!$A:$A,0)</f>
        <v>KRW22C</v>
      </c>
    </row>
    <row r="428" spans="2:8">
      <c r="B428" s="24" t="s">
        <v>375</v>
      </c>
      <c r="C428" s="25" t="s">
        <v>376</v>
      </c>
      <c r="D428" s="26" t="s">
        <v>462</v>
      </c>
      <c r="E428" s="27" t="s">
        <v>1941</v>
      </c>
      <c r="F428" s="22" t="s">
        <v>1811</v>
      </c>
      <c r="G428" s="17" t="str">
        <f>_xlfn.XLOOKUP(D428,[5]Sheet1!$C:$C,[5]Sheet1!$F:$F,"-")</f>
        <v>Khoeruman Sunjaya</v>
      </c>
      <c r="H428" s="18" t="str">
        <f>_xlfn.XLOOKUP(D428,[11]sheet!$B:$B,[11]sheet!$A:$A,0)</f>
        <v>KRW38</v>
      </c>
    </row>
    <row r="429" spans="2:8">
      <c r="B429" s="24" t="s">
        <v>375</v>
      </c>
      <c r="C429" s="25" t="s">
        <v>376</v>
      </c>
      <c r="D429" s="26" t="s">
        <v>463</v>
      </c>
      <c r="E429" s="27" t="s">
        <v>1941</v>
      </c>
      <c r="F429" s="22" t="s">
        <v>1811</v>
      </c>
      <c r="G429" s="17" t="str">
        <f>_xlfn.XLOOKUP(D429,[5]Sheet1!$C:$C,[5]Sheet1!$F:$F,"-")</f>
        <v>Muhammad Agung Maulidia</v>
      </c>
      <c r="H429" s="18" t="str">
        <f>_xlfn.XLOOKUP(D429,[11]sheet!$B:$B,[11]sheet!$A:$A,0)</f>
        <v>KRW25</v>
      </c>
    </row>
    <row r="430" spans="2:8">
      <c r="B430" s="24" t="s">
        <v>375</v>
      </c>
      <c r="C430" s="25" t="s">
        <v>376</v>
      </c>
      <c r="D430" s="26" t="s">
        <v>464</v>
      </c>
      <c r="E430" s="27" t="s">
        <v>1941</v>
      </c>
      <c r="F430" s="22" t="s">
        <v>1811</v>
      </c>
      <c r="G430" s="17" t="str">
        <f>_xlfn.XLOOKUP(D430,[5]Sheet1!$C:$C,[5]Sheet1!$F:$F,"-")</f>
        <v>Muhammad Bagus Rifa'i</v>
      </c>
      <c r="H430" s="18" t="str">
        <f>_xlfn.XLOOKUP(D430,[11]sheet!$B:$B,[11]sheet!$A:$A,0)</f>
        <v>KRW20F</v>
      </c>
    </row>
    <row r="431" spans="2:8">
      <c r="B431" s="24" t="s">
        <v>375</v>
      </c>
      <c r="C431" s="25" t="s">
        <v>376</v>
      </c>
      <c r="D431" s="26" t="s">
        <v>465</v>
      </c>
      <c r="E431" s="27" t="s">
        <v>1941</v>
      </c>
      <c r="F431" s="22" t="s">
        <v>1811</v>
      </c>
      <c r="G431" s="17" t="str">
        <f>_xlfn.XLOOKUP(D431,[5]Sheet1!$C:$C,[5]Sheet1!$F:$F,"-")</f>
        <v>Muhammad Rusdiyanto Dinata</v>
      </c>
      <c r="H431" s="18" t="str">
        <f>_xlfn.XLOOKUP(D431,[11]sheet!$B:$B,[11]sheet!$A:$A,0)</f>
        <v>KRW22</v>
      </c>
    </row>
    <row r="432" spans="2:8">
      <c r="B432" s="24" t="s">
        <v>375</v>
      </c>
      <c r="C432" s="25" t="s">
        <v>376</v>
      </c>
      <c r="D432" s="26" t="s">
        <v>466</v>
      </c>
      <c r="E432" s="27" t="s">
        <v>1941</v>
      </c>
      <c r="F432" s="22" t="s">
        <v>1811</v>
      </c>
      <c r="G432" s="17" t="str">
        <f>_xlfn.XLOOKUP(D432,[5]Sheet1!$C:$C,[5]Sheet1!$F:$F,"-")</f>
        <v>Nur Maulana Hasan</v>
      </c>
      <c r="H432" s="18" t="str">
        <f>_xlfn.XLOOKUP(D432,[11]sheet!$B:$B,[11]sheet!$A:$A,0)</f>
        <v>KRW02B</v>
      </c>
    </row>
    <row r="433" spans="2:8">
      <c r="B433" s="24" t="s">
        <v>375</v>
      </c>
      <c r="C433" s="25" t="s">
        <v>376</v>
      </c>
      <c r="D433" s="26" t="s">
        <v>467</v>
      </c>
      <c r="E433" s="27" t="s">
        <v>1941</v>
      </c>
      <c r="F433" s="22" t="s">
        <v>1811</v>
      </c>
      <c r="G433" s="17" t="str">
        <f>_xlfn.XLOOKUP(D433,[5]Sheet1!$C:$C,[5]Sheet1!$F:$F,"-")</f>
        <v>Reza Zaqiyuddin</v>
      </c>
      <c r="H433" s="18" t="str">
        <f>_xlfn.XLOOKUP(D433,[11]sheet!$B:$B,[11]sheet!$A:$A,0)</f>
        <v>KRW16</v>
      </c>
    </row>
    <row r="434" spans="2:8">
      <c r="B434" s="24" t="s">
        <v>375</v>
      </c>
      <c r="C434" s="25" t="s">
        <v>376</v>
      </c>
      <c r="D434" s="26" t="s">
        <v>468</v>
      </c>
      <c r="E434" s="27" t="s">
        <v>1941</v>
      </c>
      <c r="F434" s="22" t="s">
        <v>1811</v>
      </c>
      <c r="G434" s="17" t="str">
        <f>_xlfn.XLOOKUP(D434,[5]Sheet1!$C:$C,[5]Sheet1!$F:$F,"-")</f>
        <v>Reza Zaqiyuddin</v>
      </c>
      <c r="H434" s="18" t="str">
        <f>_xlfn.XLOOKUP(D434,[11]sheet!$B:$B,[11]sheet!$A:$A,0)</f>
        <v>KRW17A</v>
      </c>
    </row>
    <row r="435" spans="2:8">
      <c r="B435" s="24" t="s">
        <v>375</v>
      </c>
      <c r="C435" s="25" t="s">
        <v>376</v>
      </c>
      <c r="D435" s="26" t="s">
        <v>469</v>
      </c>
      <c r="E435" s="27" t="s">
        <v>1941</v>
      </c>
      <c r="F435" s="22" t="s">
        <v>1811</v>
      </c>
      <c r="G435" s="17" t="str">
        <f>_xlfn.XLOOKUP(D435,[5]Sheet1!$C:$C,[5]Sheet1!$F:$F,"-")</f>
        <v>Toni Anwar</v>
      </c>
      <c r="H435" s="18" t="str">
        <f>_xlfn.XLOOKUP(D435,[11]sheet!$B:$B,[11]sheet!$A:$A,0)</f>
        <v>KRW09</v>
      </c>
    </row>
    <row r="436" spans="2:8">
      <c r="B436" s="24" t="s">
        <v>375</v>
      </c>
      <c r="C436" s="25" t="s">
        <v>376</v>
      </c>
      <c r="D436" s="26" t="s">
        <v>470</v>
      </c>
      <c r="E436" s="27" t="s">
        <v>1941</v>
      </c>
      <c r="F436" s="22" t="s">
        <v>1811</v>
      </c>
      <c r="G436" s="17" t="str">
        <f>_xlfn.XLOOKUP(D436,[5]Sheet1!$C:$C,[5]Sheet1!$F:$F,"-")</f>
        <v>Yandi Sutardi</v>
      </c>
      <c r="H436" s="18" t="str">
        <f>_xlfn.XLOOKUP(D436,[11]sheet!$B:$B,[11]sheet!$A:$A,0)</f>
        <v>CKP02</v>
      </c>
    </row>
    <row r="437" spans="2:8">
      <c r="B437" s="24" t="s">
        <v>375</v>
      </c>
      <c r="C437" s="25" t="s">
        <v>376</v>
      </c>
      <c r="D437" s="26" t="s">
        <v>471</v>
      </c>
      <c r="E437" s="27" t="s">
        <v>1941</v>
      </c>
      <c r="F437" s="22" t="s">
        <v>1811</v>
      </c>
      <c r="G437" s="17" t="str">
        <f>_xlfn.XLOOKUP(D437,[5]Sheet1!$C:$C,[5]Sheet1!$F:$F,"-")</f>
        <v>Zezen Zaenul Arip</v>
      </c>
      <c r="H437" s="18" t="str">
        <f>_xlfn.XLOOKUP(D437,[11]sheet!$B:$B,[11]sheet!$A:$A,0)</f>
        <v>KRW11</v>
      </c>
    </row>
    <row r="438" spans="2:8">
      <c r="B438" s="24" t="s">
        <v>375</v>
      </c>
      <c r="C438" s="25" t="s">
        <v>376</v>
      </c>
      <c r="D438" s="26" t="s">
        <v>472</v>
      </c>
      <c r="E438" s="27" t="s">
        <v>1941</v>
      </c>
      <c r="F438" s="22" t="s">
        <v>1812</v>
      </c>
      <c r="G438" s="17" t="str">
        <f>_xlfn.XLOOKUP(D438,[5]Sheet1!$C:$C,[5]Sheet1!$F:$F,"-")</f>
        <v>Andriana Susanto</v>
      </c>
      <c r="H438" s="18" t="str">
        <f>_xlfn.XLOOKUP(D438,[11]sheet!$B:$B,[11]sheet!$A:$A,0)</f>
        <v>NGP11</v>
      </c>
    </row>
    <row r="439" spans="2:8">
      <c r="B439" s="24" t="s">
        <v>375</v>
      </c>
      <c r="C439" s="25" t="s">
        <v>376</v>
      </c>
      <c r="D439" s="26" t="s">
        <v>473</v>
      </c>
      <c r="E439" s="27" t="s">
        <v>1941</v>
      </c>
      <c r="F439" s="22" t="s">
        <v>1812</v>
      </c>
      <c r="G439" s="17" t="str">
        <f>_xlfn.XLOOKUP(D439,[5]Sheet1!$C:$C,[5]Sheet1!$F:$F,"-")</f>
        <v>Danil Sutiarso</v>
      </c>
      <c r="H439" s="18" t="str">
        <f>_xlfn.XLOOKUP(D439,[11]sheet!$B:$B,[11]sheet!$A:$A,0)</f>
        <v>NGP04</v>
      </c>
    </row>
    <row r="440" spans="2:8">
      <c r="B440" s="24" t="s">
        <v>375</v>
      </c>
      <c r="C440" s="25" t="s">
        <v>376</v>
      </c>
      <c r="D440" s="26" t="s">
        <v>474</v>
      </c>
      <c r="E440" s="27" t="s">
        <v>1941</v>
      </c>
      <c r="F440" s="22" t="s">
        <v>1812</v>
      </c>
      <c r="G440" s="17" t="str">
        <f>_xlfn.XLOOKUP(D440,[5]Sheet1!$C:$C,[5]Sheet1!$F:$F,"-")</f>
        <v>Dindin Irawan</v>
      </c>
      <c r="H440" s="18" t="str">
        <f>_xlfn.XLOOKUP(D440,[11]sheet!$B:$B,[11]sheet!$A:$A,0)</f>
        <v>NGP05B</v>
      </c>
    </row>
    <row r="441" spans="2:8">
      <c r="B441" s="24" t="s">
        <v>375</v>
      </c>
      <c r="C441" s="25" t="s">
        <v>376</v>
      </c>
      <c r="D441" s="26" t="s">
        <v>475</v>
      </c>
      <c r="E441" s="27" t="s">
        <v>1941</v>
      </c>
      <c r="F441" s="22" t="s">
        <v>1812</v>
      </c>
      <c r="G441" s="17" t="str">
        <f>_xlfn.XLOOKUP(D441,[5]Sheet1!$C:$C,[5]Sheet1!$F:$F,"-")</f>
        <v>Faiz Achmad Yasin</v>
      </c>
      <c r="H441" s="18" t="str">
        <f>_xlfn.XLOOKUP(D441,[11]sheet!$B:$B,[11]sheet!$A:$A,0)</f>
        <v>NGP09A</v>
      </c>
    </row>
    <row r="442" spans="2:8">
      <c r="B442" s="24" t="s">
        <v>375</v>
      </c>
      <c r="C442" s="25" t="s">
        <v>376</v>
      </c>
      <c r="D442" s="26" t="s">
        <v>476</v>
      </c>
      <c r="E442" s="27" t="s">
        <v>1941</v>
      </c>
      <c r="F442" s="22" t="s">
        <v>1812</v>
      </c>
      <c r="G442" s="17" t="str">
        <f>_xlfn.XLOOKUP(D442,[5]Sheet1!$C:$C,[5]Sheet1!$F:$F,"-")</f>
        <v>Faiz Achmad Yasin</v>
      </c>
      <c r="H442" s="18" t="str">
        <f>_xlfn.XLOOKUP(D442,[11]sheet!$B:$B,[11]sheet!$A:$A,0)</f>
        <v>NGP16</v>
      </c>
    </row>
    <row r="443" spans="2:8">
      <c r="B443" s="24" t="s">
        <v>375</v>
      </c>
      <c r="C443" s="25" t="s">
        <v>376</v>
      </c>
      <c r="D443" s="26" t="s">
        <v>477</v>
      </c>
      <c r="E443" s="27" t="s">
        <v>1941</v>
      </c>
      <c r="F443" s="22" t="s">
        <v>1812</v>
      </c>
      <c r="G443" s="17" t="str">
        <f>_xlfn.XLOOKUP(D443,[5]Sheet1!$C:$C,[5]Sheet1!$F:$F,"-")</f>
        <v>Hari Pardian</v>
      </c>
      <c r="H443" s="18" t="str">
        <f>_xlfn.XLOOKUP(D443,[11]sheet!$B:$B,[11]sheet!$A:$A,0)</f>
        <v>NGP27</v>
      </c>
    </row>
    <row r="444" spans="2:8">
      <c r="B444" s="24" t="s">
        <v>375</v>
      </c>
      <c r="C444" s="25" t="s">
        <v>376</v>
      </c>
      <c r="D444" s="26" t="s">
        <v>478</v>
      </c>
      <c r="E444" s="27" t="s">
        <v>1941</v>
      </c>
      <c r="F444" s="22" t="s">
        <v>1812</v>
      </c>
      <c r="G444" s="17" t="str">
        <f>_xlfn.XLOOKUP(D444,[5]Sheet1!$C:$C,[5]Sheet1!$F:$F,"-")</f>
        <v>Herdi Kurniawan</v>
      </c>
      <c r="H444" s="18" t="str">
        <f>_xlfn.XLOOKUP(D444,[11]sheet!$B:$B,[11]sheet!$A:$A,0)</f>
        <v>NGP08</v>
      </c>
    </row>
    <row r="445" spans="2:8">
      <c r="B445" s="24" t="s">
        <v>375</v>
      </c>
      <c r="C445" s="25" t="s">
        <v>376</v>
      </c>
      <c r="D445" s="26" t="s">
        <v>479</v>
      </c>
      <c r="E445" s="27" t="s">
        <v>1941</v>
      </c>
      <c r="F445" s="22" t="s">
        <v>1812</v>
      </c>
      <c r="G445" s="17" t="str">
        <f>_xlfn.XLOOKUP(D445,[5]Sheet1!$C:$C,[5]Sheet1!$F:$F,"-")</f>
        <v>Ipan Pathurrahman</v>
      </c>
      <c r="H445" s="18" t="str">
        <f>_xlfn.XLOOKUP(D445,[11]sheet!$B:$B,[11]sheet!$A:$A,0)</f>
        <v>NGP13</v>
      </c>
    </row>
    <row r="446" spans="2:8">
      <c r="B446" s="24" t="s">
        <v>375</v>
      </c>
      <c r="C446" s="25" t="s">
        <v>376</v>
      </c>
      <c r="D446" s="26" t="s">
        <v>480</v>
      </c>
      <c r="E446" s="27" t="s">
        <v>1941</v>
      </c>
      <c r="F446" s="22" t="s">
        <v>1812</v>
      </c>
      <c r="G446" s="17" t="str">
        <f>_xlfn.XLOOKUP(D446,[5]Sheet1!$C:$C,[5]Sheet1!$F:$F,"-")</f>
        <v>Jamjam ramdani</v>
      </c>
      <c r="H446" s="18" t="str">
        <f>_xlfn.XLOOKUP(D446,[11]sheet!$B:$B,[11]sheet!$A:$A,0)</f>
        <v>NGP10</v>
      </c>
    </row>
    <row r="447" spans="2:8">
      <c r="B447" s="24" t="s">
        <v>375</v>
      </c>
      <c r="C447" s="25" t="s">
        <v>376</v>
      </c>
      <c r="D447" s="26" t="s">
        <v>481</v>
      </c>
      <c r="E447" s="27" t="s">
        <v>1941</v>
      </c>
      <c r="F447" s="22" t="s">
        <v>1812</v>
      </c>
      <c r="G447" s="17" t="str">
        <f>_xlfn.XLOOKUP(D447,[5]Sheet1!$C:$C,[5]Sheet1!$F:$F,"-")</f>
        <v>Muhammad Abdul Rozi</v>
      </c>
      <c r="H447" s="18" t="str">
        <f>_xlfn.XLOOKUP(D447,[11]sheet!$B:$B,[11]sheet!$A:$A,0)</f>
        <v>NGP02E</v>
      </c>
    </row>
    <row r="448" spans="2:8">
      <c r="B448" s="24" t="s">
        <v>375</v>
      </c>
      <c r="C448" s="25" t="s">
        <v>376</v>
      </c>
      <c r="D448" s="26" t="s">
        <v>482</v>
      </c>
      <c r="E448" s="27" t="s">
        <v>1941</v>
      </c>
      <c r="F448" s="22" t="s">
        <v>1812</v>
      </c>
      <c r="G448" s="17" t="str">
        <f>_xlfn.XLOOKUP(D448,[5]Sheet1!$C:$C,[5]Sheet1!$F:$F,"-")</f>
        <v>Muhammad Abdul Rozi</v>
      </c>
      <c r="H448" s="18" t="str">
        <f>_xlfn.XLOOKUP(D448,[11]sheet!$B:$B,[11]sheet!$A:$A,0)</f>
        <v>NGP07A</v>
      </c>
    </row>
    <row r="449" spans="2:8">
      <c r="B449" s="24" t="s">
        <v>375</v>
      </c>
      <c r="C449" s="25" t="s">
        <v>376</v>
      </c>
      <c r="D449" s="26" t="s">
        <v>483</v>
      </c>
      <c r="E449" s="27" t="s">
        <v>1941</v>
      </c>
      <c r="F449" s="22" t="s">
        <v>1812</v>
      </c>
      <c r="G449" s="17" t="str">
        <f>_xlfn.XLOOKUP(D449,[5]Sheet1!$C:$C,[5]Sheet1!$F:$F,"-")</f>
        <v>Ridwan Ginanjar</v>
      </c>
      <c r="H449" s="18" t="str">
        <f>_xlfn.XLOOKUP(D449,[11]sheet!$B:$B,[11]sheet!$A:$A,0)</f>
        <v>BDO32</v>
      </c>
    </row>
    <row r="450" spans="2:8">
      <c r="B450" s="24" t="s">
        <v>375</v>
      </c>
      <c r="C450" s="25" t="s">
        <v>376</v>
      </c>
      <c r="D450" s="26" t="s">
        <v>484</v>
      </c>
      <c r="E450" s="27" t="s">
        <v>1941</v>
      </c>
      <c r="F450" s="22" t="s">
        <v>1812</v>
      </c>
      <c r="G450" s="17" t="str">
        <f>_xlfn.XLOOKUP(D450,[5]Sheet1!$C:$C,[5]Sheet1!$F:$F,"-")</f>
        <v>Sandi Mutakin</v>
      </c>
      <c r="H450" s="18" t="str">
        <f>_xlfn.XLOOKUP(D450,[11]sheet!$B:$B,[11]sheet!$A:$A,0)</f>
        <v>NGP11B</v>
      </c>
    </row>
    <row r="451" spans="2:8">
      <c r="B451" s="24" t="s">
        <v>375</v>
      </c>
      <c r="C451" s="25" t="s">
        <v>376</v>
      </c>
      <c r="D451" s="26" t="s">
        <v>485</v>
      </c>
      <c r="E451" s="27" t="s">
        <v>1941</v>
      </c>
      <c r="F451" s="22" t="s">
        <v>1812</v>
      </c>
      <c r="G451" s="17" t="str">
        <f>_xlfn.XLOOKUP(D451,[5]Sheet1!$C:$C,[5]Sheet1!$F:$F,"-")</f>
        <v>Sandra Cahya Permana</v>
      </c>
      <c r="H451" s="18" t="str">
        <f>_xlfn.XLOOKUP(D451,[11]sheet!$B:$B,[11]sheet!$A:$A,0)</f>
        <v>NGP16B</v>
      </c>
    </row>
    <row r="452" spans="2:8">
      <c r="B452" s="24" t="s">
        <v>375</v>
      </c>
      <c r="C452" s="25" t="s">
        <v>376</v>
      </c>
      <c r="D452" s="26" t="s">
        <v>486</v>
      </c>
      <c r="E452" s="27" t="s">
        <v>1941</v>
      </c>
      <c r="F452" s="22" t="s">
        <v>1812</v>
      </c>
      <c r="G452" s="17" t="str">
        <f>_xlfn.XLOOKUP(D452,[5]Sheet1!$C:$C,[5]Sheet1!$F:$F,"-")</f>
        <v>Tresha Oktariana</v>
      </c>
      <c r="H452" s="18" t="str">
        <f>_xlfn.XLOOKUP(D452,[11]sheet!$B:$B,[11]sheet!$A:$A,0)</f>
        <v>NGP14</v>
      </c>
    </row>
    <row r="453" spans="2:8">
      <c r="B453" s="24" t="s">
        <v>375</v>
      </c>
      <c r="C453" s="25" t="s">
        <v>376</v>
      </c>
      <c r="D453" s="26" t="s">
        <v>487</v>
      </c>
      <c r="E453" s="27" t="s">
        <v>1941</v>
      </c>
      <c r="F453" s="22" t="s">
        <v>1813</v>
      </c>
      <c r="G453" s="17" t="str">
        <f>_xlfn.XLOOKUP(D453,[5]Sheet1!$C:$C,[5]Sheet1!$F:$F,"-")</f>
        <v>Akbar Rizki Mulyana</v>
      </c>
      <c r="H453" s="18" t="str">
        <f>_xlfn.XLOOKUP(D453,[11]sheet!$B:$B,[11]sheet!$A:$A,0)</f>
        <v>BJA02</v>
      </c>
    </row>
    <row r="454" spans="2:8">
      <c r="B454" s="24" t="s">
        <v>375</v>
      </c>
      <c r="C454" s="25" t="s">
        <v>376</v>
      </c>
      <c r="D454" s="26" t="s">
        <v>488</v>
      </c>
      <c r="E454" s="27" t="s">
        <v>1941</v>
      </c>
      <c r="F454" s="22" t="s">
        <v>1813</v>
      </c>
      <c r="G454" s="17" t="str">
        <f>_xlfn.XLOOKUP(D454,[5]Sheet1!$C:$C,[5]Sheet1!$F:$F,"-")</f>
        <v>Deni Purnama</v>
      </c>
      <c r="H454" s="18" t="str">
        <f>_xlfn.XLOOKUP(D454,[11]sheet!$B:$B,[11]sheet!$A:$A,0)</f>
        <v>PGR01C</v>
      </c>
    </row>
    <row r="455" spans="2:8">
      <c r="B455" s="24" t="s">
        <v>375</v>
      </c>
      <c r="C455" s="25" t="s">
        <v>376</v>
      </c>
      <c r="D455" s="26" t="s">
        <v>489</v>
      </c>
      <c r="E455" s="27" t="s">
        <v>1941</v>
      </c>
      <c r="F455" s="22" t="s">
        <v>1813</v>
      </c>
      <c r="G455" s="17" t="str">
        <f>_xlfn.XLOOKUP(D455,[5]Sheet1!$C:$C,[5]Sheet1!$F:$F,"-")</f>
        <v>Dicky Aditia</v>
      </c>
      <c r="H455" s="18" t="str">
        <f>_xlfn.XLOOKUP(D455,[11]sheet!$B:$B,[11]sheet!$A:$A,0)</f>
        <v>BJA02B</v>
      </c>
    </row>
    <row r="456" spans="2:8">
      <c r="B456" s="24" t="s">
        <v>375</v>
      </c>
      <c r="C456" s="25" t="s">
        <v>376</v>
      </c>
      <c r="D456" s="26" t="s">
        <v>490</v>
      </c>
      <c r="E456" s="27" t="s">
        <v>1941</v>
      </c>
      <c r="F456" s="22" t="s">
        <v>1813</v>
      </c>
      <c r="G456" s="17" t="str">
        <f>_xlfn.XLOOKUP(D456,[5]Sheet1!$C:$C,[5]Sheet1!$F:$F,"-")</f>
        <v>Fikri Nurhidayat</v>
      </c>
      <c r="H456" s="18" t="str">
        <f>_xlfn.XLOOKUP(D456,[11]sheet!$B:$B,[11]sheet!$A:$A,0)</f>
        <v>PGR04B</v>
      </c>
    </row>
    <row r="457" spans="2:8">
      <c r="B457" s="24" t="s">
        <v>375</v>
      </c>
      <c r="C457" s="25" t="s">
        <v>376</v>
      </c>
      <c r="D457" s="26" t="s">
        <v>491</v>
      </c>
      <c r="E457" s="27" t="s">
        <v>1941</v>
      </c>
      <c r="F457" s="22" t="s">
        <v>1813</v>
      </c>
      <c r="G457" s="17" t="str">
        <f>_xlfn.XLOOKUP(D457,[5]Sheet1!$C:$C,[5]Sheet1!$F:$F,"-")</f>
        <v>Irfan Abdur Rochim</v>
      </c>
      <c r="H457" s="18" t="str">
        <f>_xlfn.XLOOKUP(D457,[11]sheet!$B:$B,[11]sheet!$A:$A,0)</f>
        <v>CMI01</v>
      </c>
    </row>
    <row r="458" spans="2:8">
      <c r="B458" s="24" t="s">
        <v>375</v>
      </c>
      <c r="C458" s="25" t="s">
        <v>376</v>
      </c>
      <c r="D458" s="26" t="s">
        <v>492</v>
      </c>
      <c r="E458" s="27" t="s">
        <v>1941</v>
      </c>
      <c r="F458" s="22" t="s">
        <v>1813</v>
      </c>
      <c r="G458" s="17" t="str">
        <f>_xlfn.XLOOKUP(D458,[5]Sheet1!$C:$C,[5]Sheet1!$F:$F,"-")</f>
        <v>Irfan Abdur Rochim</v>
      </c>
      <c r="H458" s="18" t="str">
        <f>_xlfn.XLOOKUP(D458,[11]sheet!$B:$B,[11]sheet!$A:$A,0)</f>
        <v>CMI01B</v>
      </c>
    </row>
    <row r="459" spans="2:8">
      <c r="B459" s="24" t="s">
        <v>375</v>
      </c>
      <c r="C459" s="25" t="s">
        <v>376</v>
      </c>
      <c r="D459" s="26" t="s">
        <v>493</v>
      </c>
      <c r="E459" s="27" t="s">
        <v>1941</v>
      </c>
      <c r="F459" s="22" t="s">
        <v>1813</v>
      </c>
      <c r="G459" s="17" t="str">
        <f>_xlfn.XLOOKUP(D459,[5]Sheet1!$C:$C,[5]Sheet1!$F:$F,"-")</f>
        <v>Iyan Diana</v>
      </c>
      <c r="H459" s="18" t="str">
        <f>_xlfn.XLOOKUP(D459,[11]sheet!$B:$B,[11]sheet!$A:$A,0)</f>
        <v>BJA01C</v>
      </c>
    </row>
    <row r="460" spans="2:8">
      <c r="B460" s="24" t="s">
        <v>375</v>
      </c>
      <c r="C460" s="25" t="s">
        <v>376</v>
      </c>
      <c r="D460" s="26" t="s">
        <v>494</v>
      </c>
      <c r="E460" s="27" t="s">
        <v>1941</v>
      </c>
      <c r="F460" s="22" t="s">
        <v>1813</v>
      </c>
      <c r="G460" s="17" t="str">
        <f>_xlfn.XLOOKUP(D460,[5]Sheet1!$C:$C,[5]Sheet1!$F:$F,"-")</f>
        <v>Nunu Nugraha</v>
      </c>
      <c r="H460" s="18" t="str">
        <f>_xlfn.XLOOKUP(D460,[11]sheet!$B:$B,[11]sheet!$A:$A,0)</f>
        <v>CMI04</v>
      </c>
    </row>
    <row r="461" spans="2:8">
      <c r="B461" s="24" t="s">
        <v>375</v>
      </c>
      <c r="C461" s="25" t="s">
        <v>376</v>
      </c>
      <c r="D461" s="26" t="s">
        <v>495</v>
      </c>
      <c r="E461" s="27" t="s">
        <v>1941</v>
      </c>
      <c r="F461" s="22" t="s">
        <v>1813</v>
      </c>
      <c r="G461" s="17" t="str">
        <f>_xlfn.XLOOKUP(D461,[5]Sheet1!$C:$C,[5]Sheet1!$F:$F,"-")</f>
        <v>Nuralamsah</v>
      </c>
      <c r="H461" s="18" t="str">
        <f>_xlfn.XLOOKUP(D461,[11]sheet!$B:$B,[11]sheet!$A:$A,0)</f>
        <v>CMI02</v>
      </c>
    </row>
    <row r="462" spans="2:8">
      <c r="B462" s="24" t="s">
        <v>375</v>
      </c>
      <c r="C462" s="25" t="s">
        <v>376</v>
      </c>
      <c r="D462" s="26" t="s">
        <v>496</v>
      </c>
      <c r="E462" s="27" t="s">
        <v>1941</v>
      </c>
      <c r="F462" s="22" t="s">
        <v>1813</v>
      </c>
      <c r="G462" s="17" t="str">
        <f>_xlfn.XLOOKUP(D462,[5]Sheet1!$C:$C,[5]Sheet1!$F:$F,"-")</f>
        <v>Opie Gustriana</v>
      </c>
      <c r="H462" s="18" t="str">
        <f>_xlfn.XLOOKUP(D462,[11]sheet!$B:$B,[11]sheet!$A:$A,0)</f>
        <v>CMI12</v>
      </c>
    </row>
    <row r="463" spans="2:8">
      <c r="B463" s="24" t="s">
        <v>375</v>
      </c>
      <c r="C463" s="25" t="s">
        <v>376</v>
      </c>
      <c r="D463" s="26" t="s">
        <v>497</v>
      </c>
      <c r="E463" s="27" t="s">
        <v>1941</v>
      </c>
      <c r="F463" s="22" t="s">
        <v>1813</v>
      </c>
      <c r="G463" s="17" t="str">
        <f>_xlfn.XLOOKUP(D463,[5]Sheet1!$C:$C,[5]Sheet1!$F:$F,"-")</f>
        <v>Opie Gustriana</v>
      </c>
      <c r="H463" s="18" t="str">
        <f>_xlfn.XLOOKUP(D463,[11]sheet!$B:$B,[11]sheet!$A:$A,0)</f>
        <v>CMI13C</v>
      </c>
    </row>
    <row r="464" spans="2:8">
      <c r="B464" s="24" t="s">
        <v>375</v>
      </c>
      <c r="C464" s="25" t="s">
        <v>376</v>
      </c>
      <c r="D464" s="26" t="s">
        <v>498</v>
      </c>
      <c r="E464" s="27" t="s">
        <v>1941</v>
      </c>
      <c r="F464" s="22" t="s">
        <v>1813</v>
      </c>
      <c r="G464" s="17" t="str">
        <f>_xlfn.XLOOKUP(D464,[5]Sheet1!$C:$C,[5]Sheet1!$F:$F,"-")</f>
        <v>Rachman Setyadi</v>
      </c>
      <c r="H464" s="18" t="str">
        <f>_xlfn.XLOOKUP(D464,[11]sheet!$B:$B,[11]sheet!$A:$A,0)</f>
        <v>BJA04A</v>
      </c>
    </row>
    <row r="465" spans="2:8">
      <c r="B465" s="24" t="s">
        <v>375</v>
      </c>
      <c r="C465" s="25" t="s">
        <v>376</v>
      </c>
      <c r="D465" s="26" t="s">
        <v>499</v>
      </c>
      <c r="E465" s="27" t="s">
        <v>1941</v>
      </c>
      <c r="F465" s="22" t="s">
        <v>1813</v>
      </c>
      <c r="G465" s="17" t="str">
        <f>_xlfn.XLOOKUP(D465,[5]Sheet1!$C:$C,[5]Sheet1!$F:$F,"-")</f>
        <v>Redi Heriadi</v>
      </c>
      <c r="H465" s="18" t="str">
        <f>_xlfn.XLOOKUP(D465,[11]sheet!$B:$B,[11]sheet!$A:$A,0)</f>
        <v>CMI05</v>
      </c>
    </row>
    <row r="466" spans="2:8">
      <c r="B466" s="24" t="s">
        <v>375</v>
      </c>
      <c r="C466" s="25" t="s">
        <v>376</v>
      </c>
      <c r="D466" s="26" t="s">
        <v>500</v>
      </c>
      <c r="E466" s="27" t="s">
        <v>1941</v>
      </c>
      <c r="F466" s="22" t="s">
        <v>1813</v>
      </c>
      <c r="G466" s="17" t="str">
        <f>_xlfn.XLOOKUP(D466,[5]Sheet1!$C:$C,[5]Sheet1!$F:$F,"-")</f>
        <v>Rizki Kurniawan Akbar</v>
      </c>
      <c r="H466" s="18" t="str">
        <f>_xlfn.XLOOKUP(D466,[11]sheet!$B:$B,[11]sheet!$A:$A,0)</f>
        <v>PGR05B</v>
      </c>
    </row>
    <row r="467" spans="2:8">
      <c r="B467" s="24" t="s">
        <v>375</v>
      </c>
      <c r="C467" s="25" t="s">
        <v>376</v>
      </c>
      <c r="D467" s="26" t="s">
        <v>501</v>
      </c>
      <c r="E467" s="27" t="s">
        <v>1941</v>
      </c>
      <c r="F467" s="22" t="s">
        <v>1813</v>
      </c>
      <c r="G467" s="17" t="str">
        <f>_xlfn.XLOOKUP(D467,[5]Sheet1!$C:$C,[5]Sheet1!$F:$F,"-")</f>
        <v>Rizki Kurniawan Akbar</v>
      </c>
      <c r="H467" s="18" t="str">
        <f>_xlfn.XLOOKUP(D467,[11]sheet!$B:$B,[11]sheet!$A:$A,0)</f>
        <v>PGR10B</v>
      </c>
    </row>
    <row r="468" spans="2:8">
      <c r="B468" s="24" t="s">
        <v>375</v>
      </c>
      <c r="C468" s="25" t="s">
        <v>376</v>
      </c>
      <c r="D468" s="26" t="s">
        <v>502</v>
      </c>
      <c r="E468" s="27" t="s">
        <v>1941</v>
      </c>
      <c r="F468" s="22" t="s">
        <v>1813</v>
      </c>
      <c r="G468" s="17" t="str">
        <f>_xlfn.XLOOKUP(D468,[5]Sheet1!$C:$C,[5]Sheet1!$F:$F,"-")</f>
        <v>Septian Nuralamsyah</v>
      </c>
      <c r="H468" s="18" t="str">
        <f>_xlfn.XLOOKUP(D468,[11]sheet!$B:$B,[11]sheet!$A:$A,0)</f>
        <v>CMI02A</v>
      </c>
    </row>
    <row r="469" spans="2:8">
      <c r="B469" s="24" t="s">
        <v>375</v>
      </c>
      <c r="C469" s="25" t="s">
        <v>376</v>
      </c>
      <c r="D469" s="26" t="s">
        <v>503</v>
      </c>
      <c r="E469" s="27" t="s">
        <v>1941</v>
      </c>
      <c r="F469" s="22" t="s">
        <v>1813</v>
      </c>
      <c r="G469" s="17" t="str">
        <f>_xlfn.XLOOKUP(D469,[5]Sheet1!$C:$C,[5]Sheet1!$F:$F,"-")</f>
        <v>Widodo Iqbal Baharudin</v>
      </c>
      <c r="H469" s="18" t="str">
        <f>_xlfn.XLOOKUP(D469,[11]sheet!$B:$B,[11]sheet!$A:$A,0)</f>
        <v>PGR08B</v>
      </c>
    </row>
    <row r="470" spans="2:8">
      <c r="B470" s="24" t="s">
        <v>375</v>
      </c>
      <c r="C470" s="25" t="s">
        <v>376</v>
      </c>
      <c r="D470" s="26" t="s">
        <v>504</v>
      </c>
      <c r="E470" s="27" t="s">
        <v>1941</v>
      </c>
      <c r="F470" s="22" t="s">
        <v>1814</v>
      </c>
      <c r="G470" s="17" t="str">
        <f>_xlfn.XLOOKUP(D470,[5]Sheet1!$C:$C,[5]Sheet1!$F:$F,"-")</f>
        <v>Akhmad Wildan Heryanto</v>
      </c>
      <c r="H470" s="18" t="str">
        <f>_xlfn.XLOOKUP(D470,[11]sheet!$B:$B,[11]sheet!$A:$A,0)</f>
        <v>SUM12C</v>
      </c>
    </row>
    <row r="471" spans="2:8">
      <c r="B471" s="24" t="s">
        <v>375</v>
      </c>
      <c r="C471" s="25" t="s">
        <v>376</v>
      </c>
      <c r="D471" s="26" t="s">
        <v>505</v>
      </c>
      <c r="E471" s="27" t="s">
        <v>1941</v>
      </c>
      <c r="F471" s="22" t="s">
        <v>1814</v>
      </c>
      <c r="G471" s="17" t="str">
        <f>_xlfn.XLOOKUP(D471,[5]Sheet1!$C:$C,[5]Sheet1!$F:$F,"-")</f>
        <v>Akhmad Wildan Heryanto</v>
      </c>
      <c r="H471" s="18" t="str">
        <f>_xlfn.XLOOKUP(D471,[11]sheet!$B:$B,[11]sheet!$A:$A,0)</f>
        <v>SUM17B</v>
      </c>
    </row>
    <row r="472" spans="2:8">
      <c r="B472" s="24" t="s">
        <v>375</v>
      </c>
      <c r="C472" s="25" t="s">
        <v>376</v>
      </c>
      <c r="D472" s="26" t="s">
        <v>506</v>
      </c>
      <c r="E472" s="27" t="s">
        <v>1941</v>
      </c>
      <c r="F472" s="22" t="s">
        <v>1814</v>
      </c>
      <c r="G472" s="17" t="str">
        <f>_xlfn.XLOOKUP(D472,[5]Sheet1!$C:$C,[5]Sheet1!$F:$F,"-")</f>
        <v>Dwiyanto</v>
      </c>
      <c r="H472" s="18" t="str">
        <f>_xlfn.XLOOKUP(D472,[11]sheet!$B:$B,[11]sheet!$A:$A,0)</f>
        <v>SUM26B</v>
      </c>
    </row>
    <row r="473" spans="2:8">
      <c r="B473" s="24" t="s">
        <v>375</v>
      </c>
      <c r="C473" s="25" t="s">
        <v>376</v>
      </c>
      <c r="D473" s="26" t="s">
        <v>507</v>
      </c>
      <c r="E473" s="27" t="s">
        <v>1941</v>
      </c>
      <c r="F473" s="22" t="s">
        <v>1814</v>
      </c>
      <c r="G473" s="17" t="str">
        <f>_xlfn.XLOOKUP(D473,[5]Sheet1!$C:$C,[5]Sheet1!$F:$F,"-")</f>
        <v>Endang Rudi Rohana</v>
      </c>
      <c r="H473" s="18" t="str">
        <f>_xlfn.XLOOKUP(D473,[11]sheet!$B:$B,[11]sheet!$A:$A,0)</f>
        <v>SUM04D</v>
      </c>
    </row>
    <row r="474" spans="2:8">
      <c r="B474" s="24" t="s">
        <v>375</v>
      </c>
      <c r="C474" s="25" t="s">
        <v>376</v>
      </c>
      <c r="D474" s="26" t="s">
        <v>508</v>
      </c>
      <c r="E474" s="27" t="s">
        <v>1941</v>
      </c>
      <c r="F474" s="22" t="s">
        <v>1814</v>
      </c>
      <c r="G474" s="17" t="str">
        <f>_xlfn.XLOOKUP(D474,[5]Sheet1!$C:$C,[5]Sheet1!$F:$F,"-")</f>
        <v>Endang Rudi Rohana</v>
      </c>
      <c r="H474" s="18" t="str">
        <f>_xlfn.XLOOKUP(D474,[11]sheet!$B:$B,[11]sheet!$A:$A,0)</f>
        <v>SUM06D</v>
      </c>
    </row>
    <row r="475" spans="2:8">
      <c r="B475" s="24" t="s">
        <v>375</v>
      </c>
      <c r="C475" s="25" t="s">
        <v>376</v>
      </c>
      <c r="D475" s="26" t="s">
        <v>509</v>
      </c>
      <c r="E475" s="27" t="s">
        <v>1941</v>
      </c>
      <c r="F475" s="22" t="s">
        <v>1814</v>
      </c>
      <c r="G475" s="17" t="str">
        <f>_xlfn.XLOOKUP(D475,[5]Sheet1!$C:$C,[5]Sheet1!$F:$F,"-")</f>
        <v>Indra Nuryanto</v>
      </c>
      <c r="H475" s="18" t="str">
        <f>_xlfn.XLOOKUP(D475,[11]sheet!$B:$B,[11]sheet!$A:$A,0)</f>
        <v>SUM08D</v>
      </c>
    </row>
    <row r="476" spans="2:8">
      <c r="B476" s="24" t="s">
        <v>375</v>
      </c>
      <c r="C476" s="25" t="s">
        <v>376</v>
      </c>
      <c r="D476" s="26" t="s">
        <v>510</v>
      </c>
      <c r="E476" s="27" t="s">
        <v>1941</v>
      </c>
      <c r="F476" s="22" t="s">
        <v>1814</v>
      </c>
      <c r="G476" s="17" t="str">
        <f>_xlfn.XLOOKUP(D476,[5]Sheet1!$C:$C,[5]Sheet1!$F:$F,"-")</f>
        <v>Mochamad Taofik</v>
      </c>
      <c r="H476" s="18" t="str">
        <f>_xlfn.XLOOKUP(D476,[11]sheet!$B:$B,[11]sheet!$A:$A,0)</f>
        <v>SUM11D</v>
      </c>
    </row>
    <row r="477" spans="2:8">
      <c r="B477" s="24" t="s">
        <v>375</v>
      </c>
      <c r="C477" s="25" t="s">
        <v>376</v>
      </c>
      <c r="D477" s="26" t="s">
        <v>511</v>
      </c>
      <c r="E477" s="27" t="s">
        <v>1941</v>
      </c>
      <c r="F477" s="22" t="s">
        <v>1814</v>
      </c>
      <c r="G477" s="17" t="str">
        <f>_xlfn.XLOOKUP(D477,[5]Sheet1!$C:$C,[5]Sheet1!$F:$F,"-")</f>
        <v>Muhammad Iqbal</v>
      </c>
      <c r="H477" s="18" t="str">
        <f>_xlfn.XLOOKUP(D477,[11]sheet!$B:$B,[11]sheet!$A:$A,0)</f>
        <v>SUM10E</v>
      </c>
    </row>
    <row r="478" spans="2:8">
      <c r="B478" s="24" t="s">
        <v>375</v>
      </c>
      <c r="C478" s="25" t="s">
        <v>376</v>
      </c>
      <c r="D478" s="26" t="s">
        <v>512</v>
      </c>
      <c r="E478" s="27" t="s">
        <v>1941</v>
      </c>
      <c r="F478" s="22" t="s">
        <v>1814</v>
      </c>
      <c r="G478" s="17" t="str">
        <f>_xlfn.XLOOKUP(D478,[5]Sheet1!$C:$C,[5]Sheet1!$F:$F,"-")</f>
        <v>Muhammad Ramdhan</v>
      </c>
      <c r="H478" s="18" t="str">
        <f>_xlfn.XLOOKUP(D478,[11]sheet!$B:$B,[11]sheet!$A:$A,0)</f>
        <v>SUM01B</v>
      </c>
    </row>
    <row r="479" spans="2:8">
      <c r="B479" s="24" t="s">
        <v>375</v>
      </c>
      <c r="C479" s="25" t="s">
        <v>376</v>
      </c>
      <c r="D479" s="26" t="s">
        <v>513</v>
      </c>
      <c r="E479" s="27" t="s">
        <v>1941</v>
      </c>
      <c r="F479" s="22" t="s">
        <v>1814</v>
      </c>
      <c r="G479" s="17" t="str">
        <f>_xlfn.XLOOKUP(D479,[5]Sheet1!$C:$C,[5]Sheet1!$F:$F,"-")</f>
        <v>Muhammad Ramdhan</v>
      </c>
      <c r="H479" s="18" t="str">
        <f>_xlfn.XLOOKUP(D479,[11]sheet!$B:$B,[11]sheet!$A:$A,0)</f>
        <v>SUM02B</v>
      </c>
    </row>
    <row r="480" spans="2:8">
      <c r="B480" s="24" t="s">
        <v>375</v>
      </c>
      <c r="C480" s="25" t="s">
        <v>376</v>
      </c>
      <c r="D480" s="26" t="s">
        <v>514</v>
      </c>
      <c r="E480" s="27" t="s">
        <v>1941</v>
      </c>
      <c r="F480" s="22" t="s">
        <v>1814</v>
      </c>
      <c r="G480" s="17" t="str">
        <f>_xlfn.XLOOKUP(D480,[5]Sheet1!$C:$C,[5]Sheet1!$F:$F,"-")</f>
        <v>Rudi Hermawan</v>
      </c>
      <c r="H480" s="18" t="str">
        <f>_xlfn.XLOOKUP(D480,[11]sheet!$B:$B,[11]sheet!$A:$A,0)</f>
        <v>SUM22</v>
      </c>
    </row>
    <row r="481" spans="2:8">
      <c r="B481" s="24" t="s">
        <v>375</v>
      </c>
      <c r="C481" s="25" t="s">
        <v>376</v>
      </c>
      <c r="D481" s="26" t="s">
        <v>515</v>
      </c>
      <c r="E481" s="27" t="s">
        <v>1941</v>
      </c>
      <c r="F481" s="22" t="s">
        <v>1814</v>
      </c>
      <c r="G481" s="17" t="str">
        <f>_xlfn.XLOOKUP(D481,[5]Sheet1!$C:$C,[5]Sheet1!$F:$F,"-")</f>
        <v>Shevina Shevriyana</v>
      </c>
      <c r="H481" s="18" t="str">
        <f>_xlfn.XLOOKUP(D481,[11]sheet!$B:$B,[11]sheet!$A:$A,0)</f>
        <v>SUM05C</v>
      </c>
    </row>
    <row r="482" spans="2:8">
      <c r="B482" s="24" t="s">
        <v>375</v>
      </c>
      <c r="C482" s="25" t="s">
        <v>376</v>
      </c>
      <c r="D482" s="26" t="s">
        <v>516</v>
      </c>
      <c r="E482" s="27" t="s">
        <v>1941</v>
      </c>
      <c r="F482" s="22" t="s">
        <v>1815</v>
      </c>
      <c r="G482" s="17" t="str">
        <f>_xlfn.XLOOKUP(D482,[5]Sheet1!$C:$C,[5]Sheet1!$F:$F,"-")</f>
        <v>Abdul Azid</v>
      </c>
      <c r="H482" s="18" t="str">
        <f>_xlfn.XLOOKUP(D482,[11]sheet!$B:$B,[11]sheet!$A:$A,0)</f>
        <v>SMI03</v>
      </c>
    </row>
    <row r="483" spans="2:8">
      <c r="B483" s="24" t="s">
        <v>375</v>
      </c>
      <c r="C483" s="25" t="s">
        <v>376</v>
      </c>
      <c r="D483" s="26" t="s">
        <v>517</v>
      </c>
      <c r="E483" s="27" t="s">
        <v>1941</v>
      </c>
      <c r="F483" s="22" t="s">
        <v>1815</v>
      </c>
      <c r="G483" s="17" t="str">
        <f>_xlfn.XLOOKUP(D483,[5]Sheet1!$C:$C,[5]Sheet1!$F:$F,"-")</f>
        <v>Agung Problema Huda</v>
      </c>
      <c r="H483" s="18" t="str">
        <f>_xlfn.XLOOKUP(D483,[11]sheet!$B:$B,[11]sheet!$A:$A,0)</f>
        <v>SMI14</v>
      </c>
    </row>
    <row r="484" spans="2:8">
      <c r="B484" s="24" t="s">
        <v>375</v>
      </c>
      <c r="C484" s="25" t="s">
        <v>376</v>
      </c>
      <c r="D484" s="26" t="s">
        <v>518</v>
      </c>
      <c r="E484" s="27" t="s">
        <v>1941</v>
      </c>
      <c r="F484" s="22" t="s">
        <v>1815</v>
      </c>
      <c r="G484" s="17" t="str">
        <f>_xlfn.XLOOKUP(D484,[5]Sheet1!$C:$C,[5]Sheet1!$F:$F,"-")</f>
        <v>Aris Sopiana</v>
      </c>
      <c r="H484" s="18" t="str">
        <f>_xlfn.XLOOKUP(D484,[11]sheet!$B:$B,[11]sheet!$A:$A,0)</f>
        <v>SMI26</v>
      </c>
    </row>
    <row r="485" spans="2:8">
      <c r="B485" s="24" t="s">
        <v>375</v>
      </c>
      <c r="C485" s="25" t="s">
        <v>376</v>
      </c>
      <c r="D485" s="26" t="s">
        <v>519</v>
      </c>
      <c r="E485" s="27" t="s">
        <v>1941</v>
      </c>
      <c r="F485" s="22" t="s">
        <v>1815</v>
      </c>
      <c r="G485" s="17" t="str">
        <f>_xlfn.XLOOKUP(D485,[5]Sheet1!$C:$C,[5]Sheet1!$F:$F,"-")</f>
        <v>Bambang Hermanto</v>
      </c>
      <c r="H485" s="18" t="str">
        <f>_xlfn.XLOOKUP(D485,[11]sheet!$B:$B,[11]sheet!$A:$A,0)</f>
        <v>SMI17B</v>
      </c>
    </row>
    <row r="486" spans="2:8">
      <c r="B486" s="24" t="s">
        <v>375</v>
      </c>
      <c r="C486" s="25" t="s">
        <v>376</v>
      </c>
      <c r="D486" s="26" t="s">
        <v>520</v>
      </c>
      <c r="E486" s="27" t="s">
        <v>1941</v>
      </c>
      <c r="F486" s="22" t="s">
        <v>1815</v>
      </c>
      <c r="G486" s="17" t="str">
        <f>_xlfn.XLOOKUP(D486,[5]Sheet1!$C:$C,[5]Sheet1!$F:$F,"-")</f>
        <v>Dani Mardani</v>
      </c>
      <c r="H486" s="18" t="str">
        <f>_xlfn.XLOOKUP(D486,[11]sheet!$B:$B,[11]sheet!$A:$A,0)</f>
        <v>SMI06</v>
      </c>
    </row>
    <row r="487" spans="2:8">
      <c r="B487" s="24" t="s">
        <v>375</v>
      </c>
      <c r="C487" s="25" t="s">
        <v>376</v>
      </c>
      <c r="D487" s="26" t="s">
        <v>521</v>
      </c>
      <c r="E487" s="27" t="s">
        <v>1941</v>
      </c>
      <c r="F487" s="22" t="s">
        <v>1815</v>
      </c>
      <c r="G487" s="17" t="str">
        <f>_xlfn.XLOOKUP(D487,[5]Sheet1!$C:$C,[5]Sheet1!$F:$F,"-")</f>
        <v>Decky Verdian</v>
      </c>
      <c r="H487" s="18" t="str">
        <f>_xlfn.XLOOKUP(D487,[11]sheet!$B:$B,[11]sheet!$A:$A,0)</f>
        <v>SMI02A</v>
      </c>
    </row>
    <row r="488" spans="2:8">
      <c r="B488" s="24" t="s">
        <v>375</v>
      </c>
      <c r="C488" s="25" t="s">
        <v>376</v>
      </c>
      <c r="D488" s="26" t="s">
        <v>522</v>
      </c>
      <c r="E488" s="27" t="s">
        <v>1941</v>
      </c>
      <c r="F488" s="22" t="s">
        <v>1815</v>
      </c>
      <c r="G488" s="17" t="str">
        <f>_xlfn.XLOOKUP(D488,[5]Sheet1!$C:$C,[5]Sheet1!$F:$F,"-")</f>
        <v>Dodi Rikiyandi</v>
      </c>
      <c r="H488" s="18" t="str">
        <f>_xlfn.XLOOKUP(D488,[11]sheet!$B:$B,[11]sheet!$A:$A,0)</f>
        <v>SMI02</v>
      </c>
    </row>
    <row r="489" spans="2:8">
      <c r="B489" s="24" t="s">
        <v>375</v>
      </c>
      <c r="C489" s="25" t="s">
        <v>376</v>
      </c>
      <c r="D489" s="26" t="s">
        <v>523</v>
      </c>
      <c r="E489" s="27" t="s">
        <v>1941</v>
      </c>
      <c r="F489" s="22" t="s">
        <v>1815</v>
      </c>
      <c r="G489" s="17" t="str">
        <f>_xlfn.XLOOKUP(D489,[5]Sheet1!$C:$C,[5]Sheet1!$F:$F,"-")</f>
        <v>Fadhlan Zazmi Hilman</v>
      </c>
      <c r="H489" s="18" t="str">
        <f>_xlfn.XLOOKUP(D489,[11]sheet!$B:$B,[11]sheet!$A:$A,0)</f>
        <v>PER06C</v>
      </c>
    </row>
    <row r="490" spans="2:8">
      <c r="B490" s="24" t="s">
        <v>375</v>
      </c>
      <c r="C490" s="25" t="s">
        <v>376</v>
      </c>
      <c r="D490" s="26" t="s">
        <v>524</v>
      </c>
      <c r="E490" s="27" t="s">
        <v>1941</v>
      </c>
      <c r="F490" s="22" t="s">
        <v>1815</v>
      </c>
      <c r="G490" s="17" t="str">
        <f>_xlfn.XLOOKUP(D490,[5]Sheet1!$C:$C,[5]Sheet1!$F:$F,"-")</f>
        <v>Fadillah Pratama Putra</v>
      </c>
      <c r="H490" s="18" t="str">
        <f>_xlfn.XLOOKUP(D490,[11]sheet!$B:$B,[11]sheet!$A:$A,0)</f>
        <v>SMI29B</v>
      </c>
    </row>
    <row r="491" spans="2:8">
      <c r="B491" s="24" t="s">
        <v>375</v>
      </c>
      <c r="C491" s="25" t="s">
        <v>376</v>
      </c>
      <c r="D491" s="26" t="s">
        <v>525</v>
      </c>
      <c r="E491" s="27" t="s">
        <v>1941</v>
      </c>
      <c r="F491" s="22" t="s">
        <v>1815</v>
      </c>
      <c r="G491" s="17" t="str">
        <f>_xlfn.XLOOKUP(D491,[5]Sheet1!$C:$C,[5]Sheet1!$F:$F,"-")</f>
        <v>Herdiansyah</v>
      </c>
      <c r="H491" s="18" t="str">
        <f>_xlfn.XLOOKUP(D491,[11]sheet!$B:$B,[11]sheet!$A:$A,0)</f>
        <v>SMI28</v>
      </c>
    </row>
    <row r="492" spans="2:8">
      <c r="B492" s="24" t="s">
        <v>375</v>
      </c>
      <c r="C492" s="25" t="s">
        <v>376</v>
      </c>
      <c r="D492" s="26" t="s">
        <v>526</v>
      </c>
      <c r="E492" s="27" t="s">
        <v>1941</v>
      </c>
      <c r="F492" s="22" t="s">
        <v>1815</v>
      </c>
      <c r="G492" s="17" t="str">
        <f>_xlfn.XLOOKUP(D492,[5]Sheet1!$C:$C,[5]Sheet1!$F:$F,"-")</f>
        <v>Heriyanto</v>
      </c>
      <c r="H492" s="18" t="str">
        <f>_xlfn.XLOOKUP(D492,[11]sheet!$B:$B,[11]sheet!$A:$A,0)</f>
        <v>SMI09B</v>
      </c>
    </row>
    <row r="493" spans="2:8">
      <c r="B493" s="24" t="s">
        <v>375</v>
      </c>
      <c r="C493" s="25" t="s">
        <v>376</v>
      </c>
      <c r="D493" s="26" t="s">
        <v>527</v>
      </c>
      <c r="E493" s="27" t="s">
        <v>1941</v>
      </c>
      <c r="F493" s="22" t="s">
        <v>1815</v>
      </c>
      <c r="G493" s="17" t="str">
        <f>_xlfn.XLOOKUP(D493,[5]Sheet1!$C:$C,[5]Sheet1!$F:$F,"-")</f>
        <v>Indra Gunawan</v>
      </c>
      <c r="H493" s="18" t="str">
        <f>_xlfn.XLOOKUP(D493,[11]sheet!$B:$B,[11]sheet!$A:$A,0)</f>
        <v>SMI23</v>
      </c>
    </row>
    <row r="494" spans="2:8">
      <c r="B494" s="24" t="s">
        <v>375</v>
      </c>
      <c r="C494" s="25" t="s">
        <v>376</v>
      </c>
      <c r="D494" s="26" t="s">
        <v>528</v>
      </c>
      <c r="E494" s="27" t="s">
        <v>1941</v>
      </c>
      <c r="F494" s="22" t="s">
        <v>1815</v>
      </c>
      <c r="G494" s="17" t="str">
        <f>_xlfn.XLOOKUP(D494,[5]Sheet1!$C:$C,[5]Sheet1!$F:$F,"-")</f>
        <v>Jamaludin</v>
      </c>
      <c r="H494" s="18" t="str">
        <f>_xlfn.XLOOKUP(D494,[11]sheet!$B:$B,[11]sheet!$A:$A,0)</f>
        <v>SMI15</v>
      </c>
    </row>
    <row r="495" spans="2:8">
      <c r="B495" s="24" t="s">
        <v>375</v>
      </c>
      <c r="C495" s="25" t="s">
        <v>376</v>
      </c>
      <c r="D495" s="26" t="s">
        <v>529</v>
      </c>
      <c r="E495" s="27" t="s">
        <v>1941</v>
      </c>
      <c r="F495" s="22" t="s">
        <v>1815</v>
      </c>
      <c r="G495" s="17" t="str">
        <f>_xlfn.XLOOKUP(D495,[5]Sheet1!$C:$C,[5]Sheet1!$F:$F,"-")</f>
        <v>Jamaludin</v>
      </c>
      <c r="H495" s="18" t="str">
        <f>_xlfn.XLOOKUP(D495,[11]sheet!$B:$B,[11]sheet!$A:$A,0)</f>
        <v>SMI21A</v>
      </c>
    </row>
    <row r="496" spans="2:8">
      <c r="B496" s="24" t="s">
        <v>375</v>
      </c>
      <c r="C496" s="25" t="s">
        <v>376</v>
      </c>
      <c r="D496" s="26" t="s">
        <v>530</v>
      </c>
      <c r="E496" s="27" t="s">
        <v>1941</v>
      </c>
      <c r="F496" s="22" t="s">
        <v>1815</v>
      </c>
      <c r="G496" s="17" t="str">
        <f>_xlfn.XLOOKUP(D496,[5]Sheet1!$C:$C,[5]Sheet1!$F:$F,"-")</f>
        <v>Muhammad Mahfudin</v>
      </c>
      <c r="H496" s="18" t="str">
        <f>_xlfn.XLOOKUP(D496,[11]sheet!$B:$B,[11]sheet!$A:$A,0)</f>
        <v>PER11</v>
      </c>
    </row>
    <row r="497" spans="2:8">
      <c r="B497" s="24" t="s">
        <v>375</v>
      </c>
      <c r="C497" s="25" t="s">
        <v>376</v>
      </c>
      <c r="D497" s="26" t="s">
        <v>531</v>
      </c>
      <c r="E497" s="27" t="s">
        <v>1941</v>
      </c>
      <c r="F497" s="22" t="s">
        <v>1815</v>
      </c>
      <c r="G497" s="17" t="str">
        <f>_xlfn.XLOOKUP(D497,[5]Sheet1!$C:$C,[5]Sheet1!$F:$F,"-")</f>
        <v>Nondi Rismaya</v>
      </c>
      <c r="H497" s="18" t="str">
        <f>_xlfn.XLOOKUP(D497,[11]sheet!$B:$B,[11]sheet!$A:$A,0)</f>
        <v>PER10A</v>
      </c>
    </row>
    <row r="498" spans="2:8">
      <c r="B498" s="24" t="s">
        <v>375</v>
      </c>
      <c r="C498" s="25" t="s">
        <v>376</v>
      </c>
      <c r="D498" s="26" t="s">
        <v>532</v>
      </c>
      <c r="E498" s="27" t="s">
        <v>1941</v>
      </c>
      <c r="F498" s="22" t="s">
        <v>1815</v>
      </c>
      <c r="G498" s="17" t="str">
        <f>_xlfn.XLOOKUP(D498,[5]Sheet1!$C:$C,[5]Sheet1!$F:$F,"-")</f>
        <v>Rahmat Fauzi</v>
      </c>
      <c r="H498" s="18" t="str">
        <f>_xlfn.XLOOKUP(D498,[11]sheet!$B:$B,[11]sheet!$A:$A,0)</f>
        <v>SMI19A</v>
      </c>
    </row>
    <row r="499" spans="2:8">
      <c r="B499" s="24" t="s">
        <v>375</v>
      </c>
      <c r="C499" s="25" t="s">
        <v>376</v>
      </c>
      <c r="D499" s="26" t="s">
        <v>533</v>
      </c>
      <c r="E499" s="27" t="s">
        <v>1941</v>
      </c>
      <c r="F499" s="22" t="s">
        <v>1815</v>
      </c>
      <c r="G499" s="17" t="str">
        <f>_xlfn.XLOOKUP(D499,[5]Sheet1!$C:$C,[5]Sheet1!$F:$F,"-")</f>
        <v>Reja Suherlan</v>
      </c>
      <c r="H499" s="18" t="str">
        <f>_xlfn.XLOOKUP(D499,[11]sheet!$B:$B,[11]sheet!$A:$A,0)</f>
        <v>PER05B</v>
      </c>
    </row>
    <row r="500" spans="2:8">
      <c r="B500" s="24" t="s">
        <v>375</v>
      </c>
      <c r="C500" s="25" t="s">
        <v>376</v>
      </c>
      <c r="D500" s="26" t="s">
        <v>534</v>
      </c>
      <c r="E500" s="27" t="s">
        <v>1941</v>
      </c>
      <c r="F500" s="22" t="s">
        <v>1815</v>
      </c>
      <c r="G500" s="17" t="str">
        <f>_xlfn.XLOOKUP(D500,[5]Sheet1!$C:$C,[5]Sheet1!$F:$F,"-")</f>
        <v>Reja Suherlan</v>
      </c>
      <c r="H500" s="18" t="str">
        <f>_xlfn.XLOOKUP(D500,[11]sheet!$B:$B,[11]sheet!$A:$A,0)</f>
        <v>SMI16B</v>
      </c>
    </row>
    <row r="501" spans="2:8">
      <c r="B501" s="24" t="s">
        <v>375</v>
      </c>
      <c r="C501" s="25" t="s">
        <v>376</v>
      </c>
      <c r="D501" s="26" t="s">
        <v>535</v>
      </c>
      <c r="E501" s="27" t="s">
        <v>1941</v>
      </c>
      <c r="F501" s="22" t="s">
        <v>1815</v>
      </c>
      <c r="G501" s="17" t="str">
        <f>_xlfn.XLOOKUP(D501,[5]Sheet1!$C:$C,[5]Sheet1!$F:$F,"-")</f>
        <v>Rendi Muhamad</v>
      </c>
      <c r="H501" s="18" t="str">
        <f>_xlfn.XLOOKUP(D501,[11]sheet!$B:$B,[11]sheet!$A:$A,0)</f>
        <v>PER17A</v>
      </c>
    </row>
    <row r="502" spans="2:8">
      <c r="B502" s="24" t="s">
        <v>375</v>
      </c>
      <c r="C502" s="25" t="s">
        <v>376</v>
      </c>
      <c r="D502" s="26" t="s">
        <v>536</v>
      </c>
      <c r="E502" s="27" t="s">
        <v>1941</v>
      </c>
      <c r="F502" s="22" t="s">
        <v>1815</v>
      </c>
      <c r="G502" s="17" t="str">
        <f>_xlfn.XLOOKUP(D502,[5]Sheet1!$C:$C,[5]Sheet1!$F:$F,"-")</f>
        <v>Restu Sanjaya</v>
      </c>
      <c r="H502" s="18" t="str">
        <f>_xlfn.XLOOKUP(D502,[11]sheet!$B:$B,[11]sheet!$A:$A,0)</f>
        <v>PER08A</v>
      </c>
    </row>
    <row r="503" spans="2:8">
      <c r="B503" s="24" t="s">
        <v>375</v>
      </c>
      <c r="C503" s="25" t="s">
        <v>376</v>
      </c>
      <c r="D503" s="26" t="s">
        <v>537</v>
      </c>
      <c r="E503" s="27" t="s">
        <v>1941</v>
      </c>
      <c r="F503" s="22" t="s">
        <v>1815</v>
      </c>
      <c r="G503" s="17" t="str">
        <f>_xlfn.XLOOKUP(D503,[5]Sheet1!$C:$C,[5]Sheet1!$F:$F,"-")</f>
        <v>Saepul Bahri</v>
      </c>
      <c r="H503" s="18" t="str">
        <f>_xlfn.XLOOKUP(D503,[11]sheet!$B:$B,[11]sheet!$A:$A,0)</f>
        <v>PER04D</v>
      </c>
    </row>
    <row r="504" spans="2:8">
      <c r="B504" s="24" t="s">
        <v>375</v>
      </c>
      <c r="C504" s="25" t="s">
        <v>376</v>
      </c>
      <c r="D504" s="26" t="s">
        <v>538</v>
      </c>
      <c r="E504" s="27" t="s">
        <v>1941</v>
      </c>
      <c r="F504" s="22" t="s">
        <v>1815</v>
      </c>
      <c r="G504" s="17" t="str">
        <f>_xlfn.XLOOKUP(D504,[5]Sheet1!$C:$C,[5]Sheet1!$F:$F,"-")</f>
        <v>Saepul Iman</v>
      </c>
      <c r="H504" s="18" t="str">
        <f>_xlfn.XLOOKUP(D504,[11]sheet!$B:$B,[11]sheet!$A:$A,0)</f>
        <v>PER15</v>
      </c>
    </row>
    <row r="505" spans="2:8">
      <c r="B505" s="24" t="s">
        <v>375</v>
      </c>
      <c r="C505" s="25" t="s">
        <v>376</v>
      </c>
      <c r="D505" s="26" t="s">
        <v>539</v>
      </c>
      <c r="E505" s="27" t="s">
        <v>1941</v>
      </c>
      <c r="F505" s="22" t="s">
        <v>1815</v>
      </c>
      <c r="G505" s="17" t="str">
        <f>_xlfn.XLOOKUP(D505,[5]Sheet1!$C:$C,[5]Sheet1!$F:$F,"-")</f>
        <v>Sandi Purnama</v>
      </c>
      <c r="H505" s="18" t="str">
        <f>_xlfn.XLOOKUP(D505,[11]sheet!$B:$B,[11]sheet!$A:$A,0)</f>
        <v>SMI27B</v>
      </c>
    </row>
    <row r="506" spans="2:8">
      <c r="B506" s="24" t="s">
        <v>375</v>
      </c>
      <c r="C506" s="25" t="s">
        <v>376</v>
      </c>
      <c r="D506" s="26" t="s">
        <v>540</v>
      </c>
      <c r="E506" s="27" t="s">
        <v>1941</v>
      </c>
      <c r="F506" s="22" t="s">
        <v>1815</v>
      </c>
      <c r="G506" s="17" t="str">
        <f>_xlfn.XLOOKUP(D506,[5]Sheet1!$C:$C,[5]Sheet1!$F:$F,"-")</f>
        <v>Yandi Ramdani</v>
      </c>
      <c r="H506" s="18" t="str">
        <f>_xlfn.XLOOKUP(D506,[11]sheet!$B:$B,[11]sheet!$A:$A,0)</f>
        <v>SMI22B</v>
      </c>
    </row>
    <row r="507" spans="2:8">
      <c r="B507" s="24" t="s">
        <v>375</v>
      </c>
      <c r="C507" s="25" t="s">
        <v>376</v>
      </c>
      <c r="D507" s="26" t="s">
        <v>541</v>
      </c>
      <c r="E507" s="27" t="s">
        <v>1941</v>
      </c>
      <c r="F507" s="22" t="s">
        <v>1815</v>
      </c>
      <c r="G507" s="17" t="str">
        <f>_xlfn.XLOOKUP(D507,[5]Sheet1!$C:$C,[5]Sheet1!$F:$F,"-")</f>
        <v>Yogi Iskandar</v>
      </c>
      <c r="H507" s="18" t="str">
        <f>_xlfn.XLOOKUP(D507,[11]sheet!$B:$B,[11]sheet!$A:$A,0)</f>
        <v>SMI19</v>
      </c>
    </row>
    <row r="508" spans="2:8">
      <c r="B508" s="24" t="s">
        <v>375</v>
      </c>
      <c r="C508" s="25" t="s">
        <v>376</v>
      </c>
      <c r="D508" s="26" t="s">
        <v>542</v>
      </c>
      <c r="E508" s="27" t="s">
        <v>1941</v>
      </c>
      <c r="F508" s="22" t="s">
        <v>1815</v>
      </c>
      <c r="G508" s="17" t="str">
        <f>_xlfn.XLOOKUP(D508,[5]Sheet1!$C:$C,[5]Sheet1!$F:$F,"-")</f>
        <v>Yogi Iskandar</v>
      </c>
      <c r="H508" s="18" t="str">
        <f>_xlfn.XLOOKUP(D508,[11]sheet!$B:$B,[11]sheet!$A:$A,0)</f>
        <v>SMI35A</v>
      </c>
    </row>
    <row r="509" spans="2:8">
      <c r="B509" s="24" t="s">
        <v>375</v>
      </c>
      <c r="C509" s="25" t="s">
        <v>376</v>
      </c>
      <c r="D509" s="26" t="s">
        <v>543</v>
      </c>
      <c r="E509" s="27" t="s">
        <v>1941</v>
      </c>
      <c r="F509" s="22" t="s">
        <v>1815</v>
      </c>
      <c r="G509" s="17" t="str">
        <f>_xlfn.XLOOKUP(D509,[5]Sheet1!$C:$C,[5]Sheet1!$F:$F,"-")</f>
        <v>Yunus Abdul Lyi Sadjidin</v>
      </c>
      <c r="H509" s="18" t="str">
        <f>_xlfn.XLOOKUP(D509,[11]sheet!$B:$B,[11]sheet!$A:$A,0)</f>
        <v>SMI20A</v>
      </c>
    </row>
    <row r="510" spans="2:8">
      <c r="B510" s="24" t="s">
        <v>375</v>
      </c>
      <c r="C510" s="25" t="s">
        <v>376</v>
      </c>
      <c r="D510" s="26" t="s">
        <v>544</v>
      </c>
      <c r="E510" s="27" t="s">
        <v>1916</v>
      </c>
      <c r="F510" s="22" t="s">
        <v>1816</v>
      </c>
      <c r="G510" s="17" t="str">
        <f>_xlfn.XLOOKUP(D510,[5]Sheet1!$C:$C,[5]Sheet1!$F:$F,"-")</f>
        <v>Ardi Rahman Suwandi</v>
      </c>
      <c r="H510" s="18" t="str">
        <f>_xlfn.XLOOKUP(D510,[11]sheet!$B:$B,[11]sheet!$A:$A,0)</f>
        <v>SBG27</v>
      </c>
    </row>
    <row r="511" spans="2:8">
      <c r="B511" s="24" t="s">
        <v>375</v>
      </c>
      <c r="C511" s="25" t="s">
        <v>376</v>
      </c>
      <c r="D511" s="26" t="s">
        <v>545</v>
      </c>
      <c r="E511" s="27" t="s">
        <v>1916</v>
      </c>
      <c r="F511" s="22" t="s">
        <v>1816</v>
      </c>
      <c r="G511" s="17" t="str">
        <f>_xlfn.XLOOKUP(D511,[5]Sheet1!$C:$C,[5]Sheet1!$F:$F,"-")</f>
        <v>Argam Maulana</v>
      </c>
      <c r="H511" s="18" t="str">
        <f>_xlfn.XLOOKUP(D511,[11]sheet!$B:$B,[11]sheet!$A:$A,0)</f>
        <v>SBG16A</v>
      </c>
    </row>
    <row r="512" spans="2:8">
      <c r="B512" s="24" t="s">
        <v>375</v>
      </c>
      <c r="C512" s="25" t="s">
        <v>376</v>
      </c>
      <c r="D512" s="26" t="s">
        <v>546</v>
      </c>
      <c r="E512" s="27" t="s">
        <v>1916</v>
      </c>
      <c r="F512" s="22" t="s">
        <v>1816</v>
      </c>
      <c r="G512" s="17" t="str">
        <f>_xlfn.XLOOKUP(D512,[5]Sheet1!$C:$C,[5]Sheet1!$F:$F,"-")</f>
        <v>Ari Apriadi</v>
      </c>
      <c r="H512" s="18" t="str">
        <f>_xlfn.XLOOKUP(D512,[11]sheet!$B:$B,[11]sheet!$A:$A,0)</f>
        <v>SBG10A</v>
      </c>
    </row>
    <row r="513" spans="2:8">
      <c r="B513" s="24" t="s">
        <v>375</v>
      </c>
      <c r="C513" s="25" t="s">
        <v>376</v>
      </c>
      <c r="D513" s="26" t="s">
        <v>547</v>
      </c>
      <c r="E513" s="27" t="s">
        <v>1916</v>
      </c>
      <c r="F513" s="22" t="s">
        <v>1816</v>
      </c>
      <c r="G513" s="17" t="str">
        <f>_xlfn.XLOOKUP(D513,[5]Sheet1!$C:$C,[5]Sheet1!$F:$F,"-")</f>
        <v>Ari Apriadi</v>
      </c>
      <c r="H513" s="18" t="str">
        <f>_xlfn.XLOOKUP(D513,[11]sheet!$B:$B,[11]sheet!$A:$A,0)</f>
        <v>SBG03A</v>
      </c>
    </row>
    <row r="514" spans="2:8">
      <c r="B514" s="24" t="s">
        <v>375</v>
      </c>
      <c r="C514" s="25" t="s">
        <v>376</v>
      </c>
      <c r="D514" s="26" t="s">
        <v>548</v>
      </c>
      <c r="E514" s="27" t="s">
        <v>1916</v>
      </c>
      <c r="F514" s="22" t="s">
        <v>1816</v>
      </c>
      <c r="G514" s="17" t="str">
        <f>_xlfn.XLOOKUP(D514,[5]Sheet1!$C:$C,[5]Sheet1!$F:$F,"-")</f>
        <v>Caswin Aprianto</v>
      </c>
      <c r="H514" s="18" t="str">
        <f>_xlfn.XLOOKUP(D514,[11]sheet!$B:$B,[11]sheet!$A:$A,0)</f>
        <v>SBG14B</v>
      </c>
    </row>
    <row r="515" spans="2:8">
      <c r="B515" s="24" t="s">
        <v>375</v>
      </c>
      <c r="C515" s="25" t="s">
        <v>376</v>
      </c>
      <c r="D515" s="26" t="s">
        <v>549</v>
      </c>
      <c r="E515" s="27" t="s">
        <v>1916</v>
      </c>
      <c r="F515" s="22" t="s">
        <v>1816</v>
      </c>
      <c r="G515" s="17" t="str">
        <f>_xlfn.XLOOKUP(D515,[5]Sheet1!$C:$C,[5]Sheet1!$F:$F,"-")</f>
        <v>Dede Rino Mailudin</v>
      </c>
      <c r="H515" s="18" t="str">
        <f>_xlfn.XLOOKUP(D515,[11]sheet!$B:$B,[11]sheet!$A:$A,0)</f>
        <v>SBG30</v>
      </c>
    </row>
    <row r="516" spans="2:8">
      <c r="B516" s="24" t="s">
        <v>375</v>
      </c>
      <c r="C516" s="25" t="s">
        <v>376</v>
      </c>
      <c r="D516" s="26" t="s">
        <v>550</v>
      </c>
      <c r="E516" s="27" t="s">
        <v>1916</v>
      </c>
      <c r="F516" s="22" t="s">
        <v>1816</v>
      </c>
      <c r="G516" s="17" t="str">
        <f>_xlfn.XLOOKUP(D516,[5]Sheet1!$C:$C,[5]Sheet1!$F:$F,"-")</f>
        <v>Deden Maulana</v>
      </c>
      <c r="H516" s="18" t="str">
        <f>_xlfn.XLOOKUP(D516,[11]sheet!$B:$B,[11]sheet!$A:$A,0)</f>
        <v>SBG01B</v>
      </c>
    </row>
    <row r="517" spans="2:8">
      <c r="B517" s="24" t="s">
        <v>375</v>
      </c>
      <c r="C517" s="25" t="s">
        <v>376</v>
      </c>
      <c r="D517" s="26" t="s">
        <v>551</v>
      </c>
      <c r="E517" s="27" t="s">
        <v>1916</v>
      </c>
      <c r="F517" s="22" t="s">
        <v>1816</v>
      </c>
      <c r="G517" s="17" t="str">
        <f>_xlfn.XLOOKUP(D517,[5]Sheet1!$C:$C,[5]Sheet1!$F:$F,"-")</f>
        <v>Deden Maulana</v>
      </c>
      <c r="H517" s="18" t="str">
        <f>_xlfn.XLOOKUP(D517,[11]sheet!$B:$B,[11]sheet!$A:$A,0)</f>
        <v>SBG18B</v>
      </c>
    </row>
    <row r="518" spans="2:8">
      <c r="B518" s="24" t="s">
        <v>375</v>
      </c>
      <c r="C518" s="25" t="s">
        <v>376</v>
      </c>
      <c r="D518" s="26" t="s">
        <v>552</v>
      </c>
      <c r="E518" s="27" t="s">
        <v>1916</v>
      </c>
      <c r="F518" s="22" t="s">
        <v>1816</v>
      </c>
      <c r="G518" s="17" t="str">
        <f>_xlfn.XLOOKUP(D518,[5]Sheet1!$C:$C,[5]Sheet1!$F:$F,"-")</f>
        <v>Deni Herdian</v>
      </c>
      <c r="H518" s="18" t="str">
        <f>_xlfn.XLOOKUP(D518,[11]sheet!$B:$B,[11]sheet!$A:$A,0)</f>
        <v>SBG21B</v>
      </c>
    </row>
    <row r="519" spans="2:8">
      <c r="B519" s="24" t="s">
        <v>375</v>
      </c>
      <c r="C519" s="25" t="s">
        <v>376</v>
      </c>
      <c r="D519" s="26" t="s">
        <v>553</v>
      </c>
      <c r="E519" s="27" t="s">
        <v>1916</v>
      </c>
      <c r="F519" s="22" t="s">
        <v>1816</v>
      </c>
      <c r="G519" s="17" t="str">
        <f>_xlfn.XLOOKUP(D519,[5]Sheet1!$C:$C,[5]Sheet1!$F:$F,"-")</f>
        <v>Fikri Hidayatuloh</v>
      </c>
      <c r="H519" s="18" t="str">
        <f>_xlfn.XLOOKUP(D519,[11]sheet!$B:$B,[11]sheet!$A:$A,0)</f>
        <v>SBG29A</v>
      </c>
    </row>
    <row r="520" spans="2:8">
      <c r="B520" s="24" t="s">
        <v>375</v>
      </c>
      <c r="C520" s="25" t="s">
        <v>376</v>
      </c>
      <c r="D520" s="26" t="s">
        <v>554</v>
      </c>
      <c r="E520" s="27" t="s">
        <v>1916</v>
      </c>
      <c r="F520" s="22" t="s">
        <v>1816</v>
      </c>
      <c r="G520" s="17" t="str">
        <f>_xlfn.XLOOKUP(D520,[5]Sheet1!$C:$C,[5]Sheet1!$F:$F,"-")</f>
        <v>Ilyas Roya</v>
      </c>
      <c r="H520" s="18" t="str">
        <f>_xlfn.XLOOKUP(D520,[11]sheet!$B:$B,[11]sheet!$A:$A,0)</f>
        <v>SBG08C</v>
      </c>
    </row>
    <row r="521" spans="2:8">
      <c r="B521" s="24" t="s">
        <v>375</v>
      </c>
      <c r="C521" s="25" t="s">
        <v>376</v>
      </c>
      <c r="D521" s="26" t="s">
        <v>555</v>
      </c>
      <c r="E521" s="27" t="s">
        <v>1916</v>
      </c>
      <c r="F521" s="22" t="s">
        <v>1816</v>
      </c>
      <c r="G521" s="17" t="str">
        <f>_xlfn.XLOOKUP(D521,[5]Sheet1!$C:$C,[5]Sheet1!$F:$F,"-")</f>
        <v>Ilyas Roya</v>
      </c>
      <c r="H521" s="18" t="str">
        <f>_xlfn.XLOOKUP(D521,[11]sheet!$B:$B,[11]sheet!$A:$A,0)</f>
        <v>SBG04A</v>
      </c>
    </row>
    <row r="522" spans="2:8">
      <c r="B522" s="24" t="s">
        <v>375</v>
      </c>
      <c r="C522" s="25" t="s">
        <v>376</v>
      </c>
      <c r="D522" s="26" t="s">
        <v>556</v>
      </c>
      <c r="E522" s="27" t="s">
        <v>1916</v>
      </c>
      <c r="F522" s="22" t="s">
        <v>1816</v>
      </c>
      <c r="G522" s="17" t="str">
        <f>_xlfn.XLOOKUP(D522,[5]Sheet1!$C:$C,[5]Sheet1!$F:$F,"-")</f>
        <v>Ilyas Roya</v>
      </c>
      <c r="H522" s="18" t="str">
        <f>_xlfn.XLOOKUP(D522,[11]sheet!$B:$B,[11]sheet!$A:$A,0)</f>
        <v>SBG15A</v>
      </c>
    </row>
    <row r="523" spans="2:8">
      <c r="B523" s="24" t="s">
        <v>375</v>
      </c>
      <c r="C523" s="25" t="s">
        <v>376</v>
      </c>
      <c r="D523" s="26" t="s">
        <v>557</v>
      </c>
      <c r="E523" s="27" t="s">
        <v>1916</v>
      </c>
      <c r="F523" s="22" t="s">
        <v>1816</v>
      </c>
      <c r="G523" s="17" t="str">
        <f>_xlfn.XLOOKUP(D523,[5]Sheet1!$C:$C,[5]Sheet1!$F:$F,"-")</f>
        <v>Muhamad Alimudin</v>
      </c>
      <c r="H523" s="18" t="str">
        <f>_xlfn.XLOOKUP(D523,[11]sheet!$B:$B,[11]sheet!$A:$A,0)</f>
        <v>SBG12B</v>
      </c>
    </row>
    <row r="524" spans="2:8">
      <c r="B524" s="24" t="s">
        <v>375</v>
      </c>
      <c r="C524" s="25" t="s">
        <v>376</v>
      </c>
      <c r="D524" s="26" t="s">
        <v>558</v>
      </c>
      <c r="E524" s="27" t="s">
        <v>1916</v>
      </c>
      <c r="F524" s="22" t="s">
        <v>1816</v>
      </c>
      <c r="G524" s="17" t="str">
        <f>_xlfn.XLOOKUP(D524,[5]Sheet1!$C:$C,[5]Sheet1!$F:$F,"-")</f>
        <v>Regy Permana</v>
      </c>
      <c r="H524" s="18" t="str">
        <f>_xlfn.XLOOKUP(D524,[11]sheet!$B:$B,[11]sheet!$A:$A,0)</f>
        <v>SBG19A</v>
      </c>
    </row>
    <row r="525" spans="2:8">
      <c r="B525" s="24" t="s">
        <v>375</v>
      </c>
      <c r="C525" s="25" t="s">
        <v>376</v>
      </c>
      <c r="D525" s="26" t="s">
        <v>559</v>
      </c>
      <c r="E525" s="27" t="s">
        <v>1916</v>
      </c>
      <c r="F525" s="22" t="s">
        <v>1816</v>
      </c>
      <c r="G525" s="17" t="str">
        <f>_xlfn.XLOOKUP(D525,[5]Sheet1!$C:$C,[5]Sheet1!$F:$F,"-")</f>
        <v>Regy Permana</v>
      </c>
      <c r="H525" s="18" t="str">
        <f>_xlfn.XLOOKUP(D525,[11]sheet!$B:$B,[11]sheet!$A:$A,0)</f>
        <v>SBG20A</v>
      </c>
    </row>
    <row r="526" spans="2:8">
      <c r="B526" s="24" t="s">
        <v>375</v>
      </c>
      <c r="C526" s="25" t="s">
        <v>376</v>
      </c>
      <c r="D526" s="26" t="s">
        <v>560</v>
      </c>
      <c r="E526" s="27" t="s">
        <v>1916</v>
      </c>
      <c r="F526" s="22" t="s">
        <v>1816</v>
      </c>
      <c r="G526" s="17" t="str">
        <f>_xlfn.XLOOKUP(D526,[5]Sheet1!$C:$C,[5]Sheet1!$F:$F,"-")</f>
        <v>Rijal</v>
      </c>
      <c r="H526" s="18" t="str">
        <f>_xlfn.XLOOKUP(D526,[11]sheet!$B:$B,[11]sheet!$A:$A,0)</f>
        <v>SBG27A</v>
      </c>
    </row>
    <row r="527" spans="2:8">
      <c r="B527" s="24" t="s">
        <v>375</v>
      </c>
      <c r="C527" s="25" t="s">
        <v>376</v>
      </c>
      <c r="D527" s="26" t="s">
        <v>561</v>
      </c>
      <c r="E527" s="27" t="s">
        <v>1941</v>
      </c>
      <c r="F527" s="22" t="s">
        <v>1817</v>
      </c>
      <c r="G527" s="17" t="str">
        <f>_xlfn.XLOOKUP(D527,[5]Sheet1!$C:$C,[5]Sheet1!$F:$F,"-")</f>
        <v>Agustian Sholeh</v>
      </c>
      <c r="H527" s="18" t="str">
        <f>_xlfn.XLOOKUP(D527,[11]sheet!$B:$B,[11]sheet!$A:$A,0)</f>
        <v>CJR28</v>
      </c>
    </row>
    <row r="528" spans="2:8">
      <c r="B528" s="24" t="s">
        <v>375</v>
      </c>
      <c r="C528" s="25" t="s">
        <v>376</v>
      </c>
      <c r="D528" s="26" t="s">
        <v>562</v>
      </c>
      <c r="E528" s="27" t="s">
        <v>1941</v>
      </c>
      <c r="F528" s="22" t="s">
        <v>1817</v>
      </c>
      <c r="G528" s="17" t="str">
        <f>_xlfn.XLOOKUP(D528,[5]Sheet1!$C:$C,[5]Sheet1!$F:$F,"-")</f>
        <v>Billy Jenawi</v>
      </c>
      <c r="H528" s="18" t="str">
        <f>_xlfn.XLOOKUP(D528,[11]sheet!$B:$B,[11]sheet!$A:$A,0)</f>
        <v>CJR22A</v>
      </c>
    </row>
    <row r="529" spans="2:8">
      <c r="B529" s="24" t="s">
        <v>375</v>
      </c>
      <c r="C529" s="25" t="s">
        <v>376</v>
      </c>
      <c r="D529" s="26" t="s">
        <v>563</v>
      </c>
      <c r="E529" s="27" t="s">
        <v>1941</v>
      </c>
      <c r="F529" s="22" t="s">
        <v>1817</v>
      </c>
      <c r="G529" s="17" t="str">
        <f>_xlfn.XLOOKUP(D529,[5]Sheet1!$C:$C,[5]Sheet1!$F:$F,"-")</f>
        <v>Budi Sunandar</v>
      </c>
      <c r="H529" s="18" t="str">
        <f>_xlfn.XLOOKUP(D529,[11]sheet!$B:$B,[11]sheet!$A:$A,0)</f>
        <v>CJR16B</v>
      </c>
    </row>
    <row r="530" spans="2:8">
      <c r="B530" s="24" t="s">
        <v>375</v>
      </c>
      <c r="C530" s="25" t="s">
        <v>376</v>
      </c>
      <c r="D530" s="26" t="s">
        <v>564</v>
      </c>
      <c r="E530" s="27" t="s">
        <v>1941</v>
      </c>
      <c r="F530" s="22" t="s">
        <v>1817</v>
      </c>
      <c r="G530" s="17" t="str">
        <f>_xlfn.XLOOKUP(D530,[5]Sheet1!$C:$C,[5]Sheet1!$F:$F,"-")</f>
        <v>Dadan Darusman</v>
      </c>
      <c r="H530" s="18" t="str">
        <f>_xlfn.XLOOKUP(D530,[11]sheet!$B:$B,[11]sheet!$A:$A,0)</f>
        <v>CJR06</v>
      </c>
    </row>
    <row r="531" spans="2:8">
      <c r="B531" s="24" t="s">
        <v>375</v>
      </c>
      <c r="C531" s="25" t="s">
        <v>376</v>
      </c>
      <c r="D531" s="26" t="s">
        <v>565</v>
      </c>
      <c r="E531" s="27" t="s">
        <v>1941</v>
      </c>
      <c r="F531" s="22" t="s">
        <v>1817</v>
      </c>
      <c r="G531" s="17" t="str">
        <f>_xlfn.XLOOKUP(D531,[5]Sheet1!$C:$C,[5]Sheet1!$F:$F,"-")</f>
        <v>Dede Kurnia</v>
      </c>
      <c r="H531" s="18" t="str">
        <f>_xlfn.XLOOKUP(D531,[11]sheet!$B:$B,[11]sheet!$A:$A,0)</f>
        <v>CJR26B</v>
      </c>
    </row>
    <row r="532" spans="2:8">
      <c r="B532" s="24" t="s">
        <v>375</v>
      </c>
      <c r="C532" s="25" t="s">
        <v>376</v>
      </c>
      <c r="D532" s="26" t="s">
        <v>566</v>
      </c>
      <c r="E532" s="27" t="s">
        <v>1941</v>
      </c>
      <c r="F532" s="22" t="s">
        <v>1817</v>
      </c>
      <c r="G532" s="17" t="str">
        <f>_xlfn.XLOOKUP(D532,[5]Sheet1!$C:$C,[5]Sheet1!$F:$F,"-")</f>
        <v>Faisal Malik</v>
      </c>
      <c r="H532" s="18" t="str">
        <f>_xlfn.XLOOKUP(D532,[11]sheet!$B:$B,[11]sheet!$A:$A,0)</f>
        <v>CJR09B</v>
      </c>
    </row>
    <row r="533" spans="2:8">
      <c r="B533" s="24" t="s">
        <v>375</v>
      </c>
      <c r="C533" s="25" t="s">
        <v>376</v>
      </c>
      <c r="D533" s="26" t="s">
        <v>567</v>
      </c>
      <c r="E533" s="27" t="s">
        <v>1941</v>
      </c>
      <c r="F533" s="22" t="s">
        <v>1817</v>
      </c>
      <c r="G533" s="17" t="str">
        <f>_xlfn.XLOOKUP(D533,[5]Sheet1!$C:$C,[5]Sheet1!$F:$F,"-")</f>
        <v>Gilang Maulana Yusuf</v>
      </c>
      <c r="H533" s="18" t="str">
        <f>_xlfn.XLOOKUP(D533,[11]sheet!$B:$B,[11]sheet!$A:$A,0)</f>
        <v>CJR13B</v>
      </c>
    </row>
    <row r="534" spans="2:8">
      <c r="B534" s="24" t="s">
        <v>375</v>
      </c>
      <c r="C534" s="25" t="s">
        <v>376</v>
      </c>
      <c r="D534" s="26" t="s">
        <v>568</v>
      </c>
      <c r="E534" s="27" t="s">
        <v>1941</v>
      </c>
      <c r="F534" s="22" t="s">
        <v>1817</v>
      </c>
      <c r="G534" s="17" t="str">
        <f>_xlfn.XLOOKUP(D534,[5]Sheet1!$C:$C,[5]Sheet1!$F:$F,"-")</f>
        <v>Harry Satria Rachman</v>
      </c>
      <c r="H534" s="18" t="str">
        <f>_xlfn.XLOOKUP(D534,[11]sheet!$B:$B,[11]sheet!$A:$A,0)</f>
        <v>CJR32A</v>
      </c>
    </row>
    <row r="535" spans="2:8">
      <c r="B535" s="24" t="s">
        <v>375</v>
      </c>
      <c r="C535" s="25" t="s">
        <v>376</v>
      </c>
      <c r="D535" s="26" t="s">
        <v>569</v>
      </c>
      <c r="E535" s="27" t="s">
        <v>1941</v>
      </c>
      <c r="F535" s="22" t="s">
        <v>1817</v>
      </c>
      <c r="G535" s="17" t="str">
        <f>_xlfn.XLOOKUP(D535,[5]Sheet1!$C:$C,[5]Sheet1!$F:$F,"-")</f>
        <v>Iman Sulaeman</v>
      </c>
      <c r="H535" s="18" t="str">
        <f>_xlfn.XLOOKUP(D535,[11]sheet!$B:$B,[11]sheet!$A:$A,0)</f>
        <v>CJR06A</v>
      </c>
    </row>
    <row r="536" spans="2:8">
      <c r="B536" s="24" t="s">
        <v>375</v>
      </c>
      <c r="C536" s="25" t="s">
        <v>376</v>
      </c>
      <c r="D536" s="26" t="s">
        <v>570</v>
      </c>
      <c r="E536" s="27" t="s">
        <v>1941</v>
      </c>
      <c r="F536" s="22" t="s">
        <v>1817</v>
      </c>
      <c r="G536" s="17" t="str">
        <f>_xlfn.XLOOKUP(D536,[5]Sheet1!$C:$C,[5]Sheet1!$F:$F,"-")</f>
        <v>Jamaludin Syah</v>
      </c>
      <c r="H536" s="18" t="str">
        <f>_xlfn.XLOOKUP(D536,[11]sheet!$B:$B,[11]sheet!$A:$A,0)</f>
        <v>CJR04A</v>
      </c>
    </row>
    <row r="537" spans="2:8">
      <c r="B537" s="24" t="s">
        <v>375</v>
      </c>
      <c r="C537" s="25" t="s">
        <v>376</v>
      </c>
      <c r="D537" s="26" t="s">
        <v>571</v>
      </c>
      <c r="E537" s="27" t="s">
        <v>1941</v>
      </c>
      <c r="F537" s="22" t="s">
        <v>1817</v>
      </c>
      <c r="G537" s="17" t="str">
        <f>_xlfn.XLOOKUP(D537,[5]Sheet1!$C:$C,[5]Sheet1!$F:$F,"-")</f>
        <v>Kamaludin</v>
      </c>
      <c r="H537" s="18" t="str">
        <f>_xlfn.XLOOKUP(D537,[11]sheet!$B:$B,[11]sheet!$A:$A,0)</f>
        <v>CJR19</v>
      </c>
    </row>
    <row r="538" spans="2:8">
      <c r="B538" s="24" t="s">
        <v>375</v>
      </c>
      <c r="C538" s="25" t="s">
        <v>376</v>
      </c>
      <c r="D538" s="26" t="s">
        <v>572</v>
      </c>
      <c r="E538" s="27" t="s">
        <v>1941</v>
      </c>
      <c r="F538" s="22" t="s">
        <v>1817</v>
      </c>
      <c r="G538" s="17" t="str">
        <f>_xlfn.XLOOKUP(D538,[5]Sheet1!$C:$C,[5]Sheet1!$F:$F,"-")</f>
        <v>Muhamad Hendar Ali</v>
      </c>
      <c r="H538" s="18" t="str">
        <f>_xlfn.XLOOKUP(D538,[11]sheet!$B:$B,[11]sheet!$A:$A,0)</f>
        <v>CJR17A</v>
      </c>
    </row>
    <row r="539" spans="2:8">
      <c r="B539" s="24" t="s">
        <v>375</v>
      </c>
      <c r="C539" s="25" t="s">
        <v>376</v>
      </c>
      <c r="D539" s="26" t="s">
        <v>573</v>
      </c>
      <c r="E539" s="27" t="s">
        <v>1941</v>
      </c>
      <c r="F539" s="22" t="s">
        <v>1817</v>
      </c>
      <c r="G539" s="17" t="str">
        <f>_xlfn.XLOOKUP(D539,[5]Sheet1!$C:$C,[5]Sheet1!$F:$F,"-")</f>
        <v>Muhammad Nurani Kholis</v>
      </c>
      <c r="H539" s="18" t="str">
        <f>_xlfn.XLOOKUP(D539,[11]sheet!$B:$B,[11]sheet!$A:$A,0)</f>
        <v>CJR14B</v>
      </c>
    </row>
    <row r="540" spans="2:8">
      <c r="B540" s="24" t="s">
        <v>375</v>
      </c>
      <c r="C540" s="25" t="s">
        <v>376</v>
      </c>
      <c r="D540" s="26" t="s">
        <v>574</v>
      </c>
      <c r="E540" s="27" t="s">
        <v>1941</v>
      </c>
      <c r="F540" s="22" t="s">
        <v>1817</v>
      </c>
      <c r="G540" s="17" t="str">
        <f>_xlfn.XLOOKUP(D540,[5]Sheet1!$C:$C,[5]Sheet1!$F:$F,"-")</f>
        <v>Rahmat Efendi</v>
      </c>
      <c r="H540" s="18" t="str">
        <f>_xlfn.XLOOKUP(D540,[11]sheet!$B:$B,[11]sheet!$A:$A,0)</f>
        <v>CJR11</v>
      </c>
    </row>
    <row r="541" spans="2:8">
      <c r="B541" s="24" t="s">
        <v>375</v>
      </c>
      <c r="C541" s="25" t="s">
        <v>376</v>
      </c>
      <c r="D541" s="26" t="s">
        <v>575</v>
      </c>
      <c r="E541" s="27" t="s">
        <v>1941</v>
      </c>
      <c r="F541" s="22" t="s">
        <v>1817</v>
      </c>
      <c r="G541" s="17" t="str">
        <f>_xlfn.XLOOKUP(D541,[5]Sheet1!$C:$C,[5]Sheet1!$F:$F,"-")</f>
        <v>Ricky Nurdiansyah</v>
      </c>
      <c r="H541" s="18" t="str">
        <f>_xlfn.XLOOKUP(D541,[11]sheet!$B:$B,[11]sheet!$A:$A,0)</f>
        <v>CJR12</v>
      </c>
    </row>
    <row r="542" spans="2:8">
      <c r="B542" s="24" t="s">
        <v>375</v>
      </c>
      <c r="C542" s="25" t="s">
        <v>376</v>
      </c>
      <c r="D542" s="26" t="s">
        <v>576</v>
      </c>
      <c r="E542" s="27" t="s">
        <v>1941</v>
      </c>
      <c r="F542" s="22" t="s">
        <v>1817</v>
      </c>
      <c r="G542" s="17" t="str">
        <f>_xlfn.XLOOKUP(D542,[5]Sheet1!$C:$C,[5]Sheet1!$F:$F,"-")</f>
        <v>Tanto Taufik</v>
      </c>
      <c r="H542" s="18" t="str">
        <f>_xlfn.XLOOKUP(D542,[11]sheet!$B:$B,[11]sheet!$A:$A,0)</f>
        <v>CJR03</v>
      </c>
    </row>
    <row r="543" spans="2:8">
      <c r="B543" s="24" t="s">
        <v>375</v>
      </c>
      <c r="C543" s="25" t="s">
        <v>376</v>
      </c>
      <c r="D543" s="26" t="s">
        <v>577</v>
      </c>
      <c r="E543" s="27" t="s">
        <v>1941</v>
      </c>
      <c r="F543" s="22" t="s">
        <v>1817</v>
      </c>
      <c r="G543" s="17" t="str">
        <f>_xlfn.XLOOKUP(D543,[5]Sheet1!$C:$C,[5]Sheet1!$F:$F,"-")</f>
        <v>Tanto Taufik</v>
      </c>
      <c r="H543" s="18" t="str">
        <f>_xlfn.XLOOKUP(D543,[11]sheet!$B:$B,[11]sheet!$A:$A,0)</f>
        <v>CJR25B</v>
      </c>
    </row>
    <row r="544" spans="2:8">
      <c r="B544" s="24" t="s">
        <v>375</v>
      </c>
      <c r="C544" s="25" t="s">
        <v>376</v>
      </c>
      <c r="D544" s="26" t="s">
        <v>578</v>
      </c>
      <c r="E544" s="27" t="s">
        <v>1941</v>
      </c>
      <c r="F544" s="22" t="s">
        <v>1817</v>
      </c>
      <c r="G544" s="17" t="str">
        <f>_xlfn.XLOOKUP(D544,[5]Sheet1!$C:$C,[5]Sheet1!$F:$F,"-")</f>
        <v>Ujang Andi</v>
      </c>
      <c r="H544" s="18" t="str">
        <f>_xlfn.XLOOKUP(D544,[11]sheet!$B:$B,[11]sheet!$A:$A,0)</f>
        <v>CJR18C</v>
      </c>
    </row>
    <row r="545" spans="2:8">
      <c r="B545" s="24" t="s">
        <v>375</v>
      </c>
      <c r="C545" s="25" t="s">
        <v>376</v>
      </c>
      <c r="D545" s="26" t="s">
        <v>579</v>
      </c>
      <c r="E545" s="27" t="s">
        <v>1941</v>
      </c>
      <c r="F545" s="22" t="s">
        <v>1817</v>
      </c>
      <c r="G545" s="17" t="str">
        <f>_xlfn.XLOOKUP(D545,[5]Sheet1!$C:$C,[5]Sheet1!$F:$F,"-")</f>
        <v>Zam zam Mugni fadil</v>
      </c>
      <c r="H545" s="18" t="str">
        <f>_xlfn.XLOOKUP(D545,[11]sheet!$B:$B,[11]sheet!$A:$A,0)</f>
        <v>CJR07B</v>
      </c>
    </row>
    <row r="546" spans="2:8">
      <c r="B546" s="24" t="s">
        <v>375</v>
      </c>
      <c r="C546" s="25" t="s">
        <v>376</v>
      </c>
      <c r="D546" s="26" t="s">
        <v>580</v>
      </c>
      <c r="E546" s="27" t="s">
        <v>1941</v>
      </c>
      <c r="F546" s="22" t="s">
        <v>1818</v>
      </c>
      <c r="G546" s="17" t="str">
        <f>_xlfn.XLOOKUP(D546,[5]Sheet1!$C:$C,[5]Sheet1!$F:$F,"-")</f>
        <v>Andy Risqi Pratama S</v>
      </c>
      <c r="H546" s="18" t="str">
        <f>_xlfn.XLOOKUP(D546,[11]sheet!$B:$B,[11]sheet!$A:$A,0)</f>
        <v>PWK05B</v>
      </c>
    </row>
    <row r="547" spans="2:8">
      <c r="B547" s="24" t="s">
        <v>375</v>
      </c>
      <c r="C547" s="25" t="s">
        <v>376</v>
      </c>
      <c r="D547" s="26" t="s">
        <v>581</v>
      </c>
      <c r="E547" s="27" t="s">
        <v>1941</v>
      </c>
      <c r="F547" s="22" t="s">
        <v>1818</v>
      </c>
      <c r="G547" s="17" t="str">
        <f>_xlfn.XLOOKUP(D547,[5]Sheet1!$C:$C,[5]Sheet1!$F:$F,"-")</f>
        <v>Darwanto</v>
      </c>
      <c r="H547" s="18" t="str">
        <f>_xlfn.XLOOKUP(D547,[11]sheet!$B:$B,[11]sheet!$A:$A,0)</f>
        <v>KRW37</v>
      </c>
    </row>
    <row r="548" spans="2:8">
      <c r="B548" s="24" t="s">
        <v>375</v>
      </c>
      <c r="C548" s="25" t="s">
        <v>376</v>
      </c>
      <c r="D548" s="26" t="s">
        <v>582</v>
      </c>
      <c r="E548" s="27" t="s">
        <v>1941</v>
      </c>
      <c r="F548" s="22" t="s">
        <v>1818</v>
      </c>
      <c r="G548" s="17" t="str">
        <f>_xlfn.XLOOKUP(D548,[5]Sheet1!$C:$C,[5]Sheet1!$F:$F,"-")</f>
        <v>Deni Sukmana</v>
      </c>
      <c r="H548" s="18" t="str">
        <f>_xlfn.XLOOKUP(D548,[11]sheet!$B:$B,[11]sheet!$A:$A,0)</f>
        <v>PWK01B</v>
      </c>
    </row>
    <row r="549" spans="2:8">
      <c r="B549" s="24" t="s">
        <v>375</v>
      </c>
      <c r="C549" s="25" t="s">
        <v>376</v>
      </c>
      <c r="D549" s="26" t="s">
        <v>583</v>
      </c>
      <c r="E549" s="27" t="s">
        <v>1941</v>
      </c>
      <c r="F549" s="22" t="s">
        <v>1818</v>
      </c>
      <c r="G549" s="17" t="str">
        <f>_xlfn.XLOOKUP(D549,[5]Sheet1!$C:$C,[5]Sheet1!$F:$F,"-")</f>
        <v>Hafiz Muhammad Siddiq</v>
      </c>
      <c r="H549" s="18" t="str">
        <f>_xlfn.XLOOKUP(D549,[11]sheet!$B:$B,[11]sheet!$A:$A,0)</f>
        <v>KRW39</v>
      </c>
    </row>
    <row r="550" spans="2:8">
      <c r="B550" s="24" t="s">
        <v>375</v>
      </c>
      <c r="C550" s="25" t="s">
        <v>376</v>
      </c>
      <c r="D550" s="26" t="s">
        <v>584</v>
      </c>
      <c r="E550" s="27" t="s">
        <v>1941</v>
      </c>
      <c r="F550" s="22" t="s">
        <v>1818</v>
      </c>
      <c r="G550" s="17" t="str">
        <f>_xlfn.XLOOKUP(D550,[5]Sheet1!$C:$C,[5]Sheet1!$F:$F,"-")</f>
        <v>Haliman Apriyadi</v>
      </c>
      <c r="H550" s="18" t="str">
        <f>_xlfn.XLOOKUP(D550,[11]sheet!$B:$B,[11]sheet!$A:$A,0)</f>
        <v>KRW14</v>
      </c>
    </row>
    <row r="551" spans="2:8">
      <c r="B551" s="24" t="s">
        <v>375</v>
      </c>
      <c r="C551" s="25" t="s">
        <v>376</v>
      </c>
      <c r="D551" s="26" t="s">
        <v>585</v>
      </c>
      <c r="E551" s="27" t="s">
        <v>1941</v>
      </c>
      <c r="F551" s="22" t="s">
        <v>1818</v>
      </c>
      <c r="G551" s="17" t="str">
        <f>_xlfn.XLOOKUP(D551,[5]Sheet1!$C:$C,[5]Sheet1!$F:$F,"-")</f>
        <v>Jejen Jaenudin</v>
      </c>
      <c r="H551" s="18" t="str">
        <f>_xlfn.XLOOKUP(D551,[11]sheet!$B:$B,[11]sheet!$A:$A,0)</f>
        <v>PWK08A</v>
      </c>
    </row>
    <row r="552" spans="2:8">
      <c r="B552" s="24" t="s">
        <v>375</v>
      </c>
      <c r="C552" s="25" t="s">
        <v>376</v>
      </c>
      <c r="D552" s="26" t="s">
        <v>586</v>
      </c>
      <c r="E552" s="27" t="s">
        <v>1941</v>
      </c>
      <c r="F552" s="22" t="s">
        <v>1818</v>
      </c>
      <c r="G552" s="17" t="str">
        <f>_xlfn.XLOOKUP(D552,[5]Sheet1!$C:$C,[5]Sheet1!$F:$F,"-")</f>
        <v>M. Sanusi</v>
      </c>
      <c r="H552" s="18" t="str">
        <f>_xlfn.XLOOKUP(D552,[11]sheet!$B:$B,[11]sheet!$A:$A,0)</f>
        <v>PWK03B</v>
      </c>
    </row>
    <row r="553" spans="2:8">
      <c r="B553" s="24" t="s">
        <v>375</v>
      </c>
      <c r="C553" s="25" t="s">
        <v>376</v>
      </c>
      <c r="D553" s="26" t="s">
        <v>587</v>
      </c>
      <c r="E553" s="27" t="s">
        <v>1941</v>
      </c>
      <c r="F553" s="22" t="s">
        <v>1818</v>
      </c>
      <c r="G553" s="17" t="str">
        <f>_xlfn.XLOOKUP(D553,[5]Sheet1!$C:$C,[5]Sheet1!$F:$F,"-")</f>
        <v>Muhamad Ali Assegap</v>
      </c>
      <c r="H553" s="18" t="str">
        <f>_xlfn.XLOOKUP(D553,[11]sheet!$B:$B,[11]sheet!$A:$A,0)</f>
        <v>PWK12A</v>
      </c>
    </row>
    <row r="554" spans="2:8">
      <c r="B554" s="24" t="s">
        <v>375</v>
      </c>
      <c r="C554" s="25" t="s">
        <v>376</v>
      </c>
      <c r="D554" s="26" t="s">
        <v>588</v>
      </c>
      <c r="E554" s="27" t="s">
        <v>1941</v>
      </c>
      <c r="F554" s="22" t="s">
        <v>1818</v>
      </c>
      <c r="G554" s="17" t="str">
        <f>_xlfn.XLOOKUP(D554,[5]Sheet1!$C:$C,[5]Sheet1!$F:$F,"-")</f>
        <v>Muhamad Basir Gusfian</v>
      </c>
      <c r="H554" s="18" t="str">
        <f>_xlfn.XLOOKUP(D554,[11]sheet!$B:$B,[11]sheet!$A:$A,0)</f>
        <v>PWK04B</v>
      </c>
    </row>
    <row r="555" spans="2:8">
      <c r="B555" s="24" t="s">
        <v>375</v>
      </c>
      <c r="C555" s="25" t="s">
        <v>376</v>
      </c>
      <c r="D555" s="26" t="s">
        <v>589</v>
      </c>
      <c r="E555" s="27" t="s">
        <v>1941</v>
      </c>
      <c r="F555" s="22" t="s">
        <v>1818</v>
      </c>
      <c r="G555" s="17" t="str">
        <f>_xlfn.XLOOKUP(D555,[5]Sheet1!$C:$C,[5]Sheet1!$F:$F,"-")</f>
        <v>Nanang Kosim</v>
      </c>
      <c r="H555" s="18" t="str">
        <f>_xlfn.XLOOKUP(D555,[11]sheet!$B:$B,[11]sheet!$A:$A,0)</f>
        <v>PWK15K</v>
      </c>
    </row>
    <row r="556" spans="2:8">
      <c r="B556" s="24" t="s">
        <v>375</v>
      </c>
      <c r="C556" s="25" t="s">
        <v>376</v>
      </c>
      <c r="D556" s="26" t="s">
        <v>590</v>
      </c>
      <c r="E556" s="27" t="s">
        <v>1941</v>
      </c>
      <c r="F556" s="22" t="s">
        <v>1818</v>
      </c>
      <c r="G556" s="17" t="str">
        <f>_xlfn.XLOOKUP(D556,[5]Sheet1!$C:$C,[5]Sheet1!$F:$F,"-")</f>
        <v>Rahayu Akbar Permana</v>
      </c>
      <c r="H556" s="18" t="str">
        <f>_xlfn.XLOOKUP(D556,[11]sheet!$B:$B,[11]sheet!$A:$A,0)</f>
        <v>PWK10C</v>
      </c>
    </row>
    <row r="557" spans="2:8">
      <c r="B557" s="24" t="s">
        <v>375</v>
      </c>
      <c r="C557" s="25" t="s">
        <v>376</v>
      </c>
      <c r="D557" s="26" t="s">
        <v>591</v>
      </c>
      <c r="E557" s="27" t="s">
        <v>1941</v>
      </c>
      <c r="F557" s="22" t="s">
        <v>1818</v>
      </c>
      <c r="G557" s="17" t="str">
        <f>_xlfn.XLOOKUP(D557,[5]Sheet1!$C:$C,[5]Sheet1!$F:$F,"-")</f>
        <v>Reza Cahya Jamaludin</v>
      </c>
      <c r="H557" s="18" t="str">
        <f>_xlfn.XLOOKUP(D557,[11]sheet!$B:$B,[11]sheet!$A:$A,0)</f>
        <v>PWK06B</v>
      </c>
    </row>
    <row r="558" spans="2:8">
      <c r="B558" s="24" t="s">
        <v>375</v>
      </c>
      <c r="C558" s="25" t="s">
        <v>376</v>
      </c>
      <c r="D558" s="26" t="s">
        <v>592</v>
      </c>
      <c r="E558" s="27" t="s">
        <v>1941</v>
      </c>
      <c r="F558" s="22" t="s">
        <v>1818</v>
      </c>
      <c r="G558" s="17" t="str">
        <f>_xlfn.XLOOKUP(D558,[5]Sheet1!$C:$C,[5]Sheet1!$F:$F,"-")</f>
        <v>Rifki Satria Nasution</v>
      </c>
      <c r="H558" s="18" t="str">
        <f>_xlfn.XLOOKUP(D558,[11]sheet!$B:$B,[11]sheet!$A:$A,0)</f>
        <v>PWK15L</v>
      </c>
    </row>
    <row r="559" spans="2:8">
      <c r="B559" s="24" t="s">
        <v>375</v>
      </c>
      <c r="C559" s="25" t="s">
        <v>376</v>
      </c>
      <c r="D559" s="26" t="s">
        <v>593</v>
      </c>
      <c r="E559" s="27" t="s">
        <v>1941</v>
      </c>
      <c r="F559" s="22" t="s">
        <v>1818</v>
      </c>
      <c r="G559" s="17" t="str">
        <f>_xlfn.XLOOKUP(D559,[5]Sheet1!$C:$C,[5]Sheet1!$F:$F,"-")</f>
        <v>Sarip Nurdin</v>
      </c>
      <c r="H559" s="18" t="str">
        <f>_xlfn.XLOOKUP(D559,[11]sheet!$B:$B,[11]sheet!$A:$A,0)</f>
        <v>PWK02D</v>
      </c>
    </row>
    <row r="560" spans="2:8">
      <c r="B560" s="24" t="s">
        <v>375</v>
      </c>
      <c r="C560" s="25" t="s">
        <v>376</v>
      </c>
      <c r="D560" s="26" t="s">
        <v>594</v>
      </c>
      <c r="E560" s="27" t="s">
        <v>1941</v>
      </c>
      <c r="F560" s="22" t="s">
        <v>1818</v>
      </c>
      <c r="G560" s="17" t="str">
        <f>_xlfn.XLOOKUP(D560,[5]Sheet1!$C:$C,[5]Sheet1!$F:$F,"-")</f>
        <v>Suheri</v>
      </c>
      <c r="H560" s="18" t="str">
        <f>_xlfn.XLOOKUP(D560,[11]sheet!$B:$B,[11]sheet!$A:$A,0)</f>
        <v>KRW20</v>
      </c>
    </row>
    <row r="561" spans="2:8">
      <c r="B561" s="24" t="s">
        <v>375</v>
      </c>
      <c r="C561" s="25" t="s">
        <v>376</v>
      </c>
      <c r="D561" s="26" t="s">
        <v>595</v>
      </c>
      <c r="E561" s="27" t="s">
        <v>1941</v>
      </c>
      <c r="F561" s="22" t="s">
        <v>1818</v>
      </c>
      <c r="G561" s="17" t="str">
        <f>_xlfn.XLOOKUP(D561,[5]Sheet1!$C:$C,[5]Sheet1!$F:$F,"-")</f>
        <v>Yanuar Firmansyah</v>
      </c>
      <c r="H561" s="18" t="str">
        <f>_xlfn.XLOOKUP(D561,[11]sheet!$B:$B,[11]sheet!$A:$A,0)</f>
        <v>KRW28B</v>
      </c>
    </row>
    <row r="562" spans="2:8">
      <c r="B562" s="24" t="s">
        <v>375</v>
      </c>
      <c r="C562" s="25" t="s">
        <v>376</v>
      </c>
      <c r="D562" s="26" t="s">
        <v>596</v>
      </c>
      <c r="E562" s="27" t="s">
        <v>1941</v>
      </c>
      <c r="F562" s="22" t="s">
        <v>1818</v>
      </c>
      <c r="G562" s="17" t="str">
        <f>_xlfn.XLOOKUP(D562,[5]Sheet1!$C:$C,[5]Sheet1!$F:$F,"-")</f>
        <v>Deden Ahmad Saepudin</v>
      </c>
      <c r="H562" s="18" t="str">
        <f>_xlfn.XLOOKUP(D562,[11]sheet!$B:$B,[11]sheet!$A:$A,0)</f>
        <v>PWK07D</v>
      </c>
    </row>
    <row r="563" spans="2:8">
      <c r="B563" s="24" t="s">
        <v>375</v>
      </c>
      <c r="C563" s="25" t="s">
        <v>376</v>
      </c>
      <c r="D563" s="26" t="s">
        <v>597</v>
      </c>
      <c r="E563" s="27" t="s">
        <v>1941</v>
      </c>
      <c r="F563" s="22" t="s">
        <v>1818</v>
      </c>
      <c r="G563" s="17" t="str">
        <f>_xlfn.XLOOKUP(D563,[5]Sheet1!$C:$C,[5]Sheet1!$F:$F,"-")</f>
        <v>Raza Alfianzy</v>
      </c>
      <c r="H563" s="18" t="str">
        <f>_xlfn.XLOOKUP(D563,[11]sheet!$B:$B,[11]sheet!$A:$A,0)</f>
        <v>PWK15M</v>
      </c>
    </row>
    <row r="564" spans="2:8">
      <c r="B564" s="24" t="s">
        <v>375</v>
      </c>
      <c r="C564" s="25" t="s">
        <v>376</v>
      </c>
      <c r="D564" s="26" t="s">
        <v>598</v>
      </c>
      <c r="E564" s="27" t="s">
        <v>1941</v>
      </c>
      <c r="F564" s="22" t="s">
        <v>1819</v>
      </c>
      <c r="G564" s="17" t="str">
        <f>_xlfn.XLOOKUP(D564,[5]Sheet1!$C:$C,[5]Sheet1!$F:$F,"-")</f>
        <v>Adi Viki, S.E</v>
      </c>
      <c r="H564" s="18" t="str">
        <f>_xlfn.XLOOKUP(D564,[11]sheet!$B:$B,[11]sheet!$A:$A,0)</f>
        <v>TSK05</v>
      </c>
    </row>
    <row r="565" spans="2:8">
      <c r="B565" s="24" t="s">
        <v>375</v>
      </c>
      <c r="C565" s="25" t="s">
        <v>376</v>
      </c>
      <c r="D565" s="26" t="s">
        <v>599</v>
      </c>
      <c r="E565" s="27" t="s">
        <v>1941</v>
      </c>
      <c r="F565" s="22" t="s">
        <v>1819</v>
      </c>
      <c r="G565" s="17" t="str">
        <f>_xlfn.XLOOKUP(D565,[5]Sheet1!$C:$C,[5]Sheet1!$F:$F,"-")</f>
        <v>Agung Maulana</v>
      </c>
      <c r="H565" s="18" t="str">
        <f>_xlfn.XLOOKUP(D565,[11]sheet!$B:$B,[11]sheet!$A:$A,0)</f>
        <v>SIN03A</v>
      </c>
    </row>
    <row r="566" spans="2:8">
      <c r="B566" s="24" t="s">
        <v>375</v>
      </c>
      <c r="C566" s="25" t="s">
        <v>376</v>
      </c>
      <c r="D566" s="26" t="s">
        <v>600</v>
      </c>
      <c r="E566" s="27" t="s">
        <v>1941</v>
      </c>
      <c r="F566" s="22" t="s">
        <v>1819</v>
      </c>
      <c r="G566" s="17" t="str">
        <f>_xlfn.XLOOKUP(D566,[5]Sheet1!$C:$C,[5]Sheet1!$F:$F,"-")</f>
        <v>Agung Maulana</v>
      </c>
      <c r="H566" s="18" t="str">
        <f>_xlfn.XLOOKUP(D566,[11]sheet!$B:$B,[11]sheet!$A:$A,0)</f>
        <v>SIN07A</v>
      </c>
    </row>
    <row r="567" spans="2:8">
      <c r="B567" s="24" t="s">
        <v>375</v>
      </c>
      <c r="C567" s="25" t="s">
        <v>376</v>
      </c>
      <c r="D567" s="26" t="s">
        <v>601</v>
      </c>
      <c r="E567" s="27" t="s">
        <v>1916</v>
      </c>
      <c r="F567" s="22" t="s">
        <v>1819</v>
      </c>
      <c r="G567" s="17" t="str">
        <f>_xlfn.XLOOKUP(D567,[5]Sheet1!$C:$C,[5]Sheet1!$F:$F,"-")</f>
        <v>Arief Firmansyah</v>
      </c>
      <c r="H567" s="18" t="str">
        <f>_xlfn.XLOOKUP(D567,[11]sheet!$B:$B,[11]sheet!$A:$A,0)</f>
        <v>SIN11A</v>
      </c>
    </row>
    <row r="568" spans="2:8">
      <c r="B568" s="24" t="s">
        <v>375</v>
      </c>
      <c r="C568" s="25" t="s">
        <v>376</v>
      </c>
      <c r="D568" s="26" t="s">
        <v>602</v>
      </c>
      <c r="E568" s="27" t="s">
        <v>1941</v>
      </c>
      <c r="F568" s="22" t="s">
        <v>1819</v>
      </c>
      <c r="G568" s="17" t="str">
        <f>_xlfn.XLOOKUP(D568,[5]Sheet1!$C:$C,[5]Sheet1!$F:$F,"-")</f>
        <v>Ervan Budi Nugraha, S.Kom</v>
      </c>
      <c r="H568" s="18" t="str">
        <f>_xlfn.XLOOKUP(D568,[11]sheet!$B:$B,[11]sheet!$A:$A,0)</f>
        <v>TSK03E</v>
      </c>
    </row>
    <row r="569" spans="2:8">
      <c r="B569" s="24" t="s">
        <v>375</v>
      </c>
      <c r="C569" s="25" t="s">
        <v>376</v>
      </c>
      <c r="D569" s="26" t="s">
        <v>603</v>
      </c>
      <c r="E569" s="27" t="s">
        <v>1941</v>
      </c>
      <c r="F569" s="22" t="s">
        <v>1819</v>
      </c>
      <c r="G569" s="17" t="str">
        <f>_xlfn.XLOOKUP(D569,[5]Sheet1!$C:$C,[5]Sheet1!$F:$F,"-")</f>
        <v>Ervan Budi Nugraha, S.Kom</v>
      </c>
      <c r="H569" s="18" t="str">
        <f>_xlfn.XLOOKUP(D569,[11]sheet!$B:$B,[11]sheet!$A:$A,0)</f>
        <v>TSK08</v>
      </c>
    </row>
    <row r="570" spans="2:8">
      <c r="B570" s="24" t="s">
        <v>375</v>
      </c>
      <c r="C570" s="25" t="s">
        <v>376</v>
      </c>
      <c r="D570" s="26" t="s">
        <v>604</v>
      </c>
      <c r="E570" s="27" t="s">
        <v>1941</v>
      </c>
      <c r="F570" s="22" t="s">
        <v>1819</v>
      </c>
      <c r="G570" s="17" t="str">
        <f>_xlfn.XLOOKUP(D570,[5]Sheet1!$C:$C,[5]Sheet1!$F:$F,"-")</f>
        <v>Fahrul Rizal</v>
      </c>
      <c r="H570" s="18" t="str">
        <f>_xlfn.XLOOKUP(D570,[11]sheet!$B:$B,[11]sheet!$A:$A,0)</f>
        <v>SIN09</v>
      </c>
    </row>
    <row r="571" spans="2:8">
      <c r="B571" s="24" t="s">
        <v>375</v>
      </c>
      <c r="C571" s="25" t="s">
        <v>376</v>
      </c>
      <c r="D571" s="26" t="s">
        <v>605</v>
      </c>
      <c r="E571" s="27" t="s">
        <v>1941</v>
      </c>
      <c r="F571" s="22" t="s">
        <v>1819</v>
      </c>
      <c r="G571" s="17" t="str">
        <f>_xlfn.XLOOKUP(D571,[5]Sheet1!$C:$C,[5]Sheet1!$F:$F,"-")</f>
        <v>Haggi Hermawan, S.Pd</v>
      </c>
      <c r="H571" s="18" t="str">
        <f>_xlfn.XLOOKUP(D571,[11]sheet!$B:$B,[11]sheet!$A:$A,0)</f>
        <v>TSK15</v>
      </c>
    </row>
    <row r="572" spans="2:8">
      <c r="B572" s="24" t="s">
        <v>375</v>
      </c>
      <c r="C572" s="25" t="s">
        <v>376</v>
      </c>
      <c r="D572" s="26" t="s">
        <v>606</v>
      </c>
      <c r="E572" s="27" t="s">
        <v>1941</v>
      </c>
      <c r="F572" s="22" t="s">
        <v>1819</v>
      </c>
      <c r="G572" s="17" t="str">
        <f>_xlfn.XLOOKUP(D572,[5]Sheet1!$C:$C,[5]Sheet1!$F:$F,"-")</f>
        <v>Irfan Anwar Musyadad, S.Pd</v>
      </c>
      <c r="H572" s="18" t="str">
        <f>_xlfn.XLOOKUP(D572,[11]sheet!$B:$B,[11]sheet!$A:$A,0)</f>
        <v>SIN02</v>
      </c>
    </row>
    <row r="573" spans="2:8">
      <c r="B573" s="24" t="s">
        <v>375</v>
      </c>
      <c r="C573" s="25" t="s">
        <v>376</v>
      </c>
      <c r="D573" s="26" t="s">
        <v>607</v>
      </c>
      <c r="E573" s="27" t="s">
        <v>1941</v>
      </c>
      <c r="F573" s="22" t="s">
        <v>1819</v>
      </c>
      <c r="G573" s="17" t="str">
        <f>_xlfn.XLOOKUP(D573,[5]Sheet1!$C:$C,[5]Sheet1!$F:$F,"-")</f>
        <v>Jenal Yusuf</v>
      </c>
      <c r="H573" s="18" t="str">
        <f>_xlfn.XLOOKUP(D573,[11]sheet!$B:$B,[11]sheet!$A:$A,0)</f>
        <v>TSK02</v>
      </c>
    </row>
    <row r="574" spans="2:8">
      <c r="B574" s="24" t="s">
        <v>375</v>
      </c>
      <c r="C574" s="25" t="s">
        <v>376</v>
      </c>
      <c r="D574" s="26" t="s">
        <v>608</v>
      </c>
      <c r="E574" s="27" t="s">
        <v>1916</v>
      </c>
      <c r="F574" s="22" t="s">
        <v>1819</v>
      </c>
      <c r="G574" s="17" t="str">
        <f>_xlfn.XLOOKUP(D574,[5]Sheet1!$C:$C,[5]Sheet1!$F:$F,"-")</f>
        <v>Jujun Juandi</v>
      </c>
      <c r="H574" s="18" t="str">
        <f>_xlfn.XLOOKUP(D574,[11]sheet!$B:$B,[11]sheet!$A:$A,0)</f>
        <v>SIN05A</v>
      </c>
    </row>
    <row r="575" spans="2:8">
      <c r="B575" s="24" t="s">
        <v>375</v>
      </c>
      <c r="C575" s="25" t="s">
        <v>376</v>
      </c>
      <c r="D575" s="26" t="s">
        <v>609</v>
      </c>
      <c r="E575" s="27" t="s">
        <v>1941</v>
      </c>
      <c r="F575" s="22" t="s">
        <v>1819</v>
      </c>
      <c r="G575" s="17" t="str">
        <f>_xlfn.XLOOKUP(D575,[5]Sheet1!$C:$C,[5]Sheet1!$F:$F,"-")</f>
        <v>Mahrus Ali</v>
      </c>
      <c r="H575" s="18" t="str">
        <f>_xlfn.XLOOKUP(D575,[11]sheet!$B:$B,[11]sheet!$A:$A,0)</f>
        <v>TSK01</v>
      </c>
    </row>
    <row r="576" spans="2:8">
      <c r="B576" s="24" t="s">
        <v>375</v>
      </c>
      <c r="C576" s="25" t="s">
        <v>376</v>
      </c>
      <c r="D576" s="26" t="s">
        <v>610</v>
      </c>
      <c r="E576" s="27" t="s">
        <v>1941</v>
      </c>
      <c r="F576" s="22" t="s">
        <v>1819</v>
      </c>
      <c r="G576" s="17" t="str">
        <f>_xlfn.XLOOKUP(D576,[5]Sheet1!$C:$C,[5]Sheet1!$F:$F,"-")</f>
        <v>Mochamad Alvin Viery Pratama</v>
      </c>
      <c r="H576" s="18" t="str">
        <f>_xlfn.XLOOKUP(D576,[11]sheet!$B:$B,[11]sheet!$A:$A,0)</f>
        <v>TSK19</v>
      </c>
    </row>
    <row r="577" spans="2:8">
      <c r="B577" s="24" t="s">
        <v>375</v>
      </c>
      <c r="C577" s="25" t="s">
        <v>376</v>
      </c>
      <c r="D577" s="26" t="s">
        <v>611</v>
      </c>
      <c r="E577" s="27" t="s">
        <v>1941</v>
      </c>
      <c r="F577" s="22" t="s">
        <v>1819</v>
      </c>
      <c r="G577" s="17" t="str">
        <f>_xlfn.XLOOKUP(D577,[5]Sheet1!$C:$C,[5]Sheet1!$F:$F,"-")</f>
        <v>Peri Rakasiwi, S.kom</v>
      </c>
      <c r="H577" s="18" t="str">
        <f>_xlfn.XLOOKUP(D577,[11]sheet!$B:$B,[11]sheet!$A:$A,0)</f>
        <v>SIN14</v>
      </c>
    </row>
    <row r="578" spans="2:8">
      <c r="B578" s="24" t="s">
        <v>375</v>
      </c>
      <c r="C578" s="25" t="s">
        <v>376</v>
      </c>
      <c r="D578" s="26" t="s">
        <v>612</v>
      </c>
      <c r="E578" s="27" t="s">
        <v>1941</v>
      </c>
      <c r="F578" s="22" t="s">
        <v>1819</v>
      </c>
      <c r="G578" s="17" t="str">
        <f>_xlfn.XLOOKUP(D578,[5]Sheet1!$C:$C,[5]Sheet1!$F:$F,"-")</f>
        <v>Ricki Wahyudi</v>
      </c>
      <c r="H578" s="18" t="str">
        <f>_xlfn.XLOOKUP(D578,[11]sheet!$B:$B,[11]sheet!$A:$A,0)</f>
        <v>TSK06C</v>
      </c>
    </row>
    <row r="579" spans="2:8">
      <c r="B579" s="24" t="s">
        <v>375</v>
      </c>
      <c r="C579" s="25" t="s">
        <v>376</v>
      </c>
      <c r="D579" s="26" t="s">
        <v>613</v>
      </c>
      <c r="E579" s="27" t="s">
        <v>1941</v>
      </c>
      <c r="F579" s="22" t="s">
        <v>1819</v>
      </c>
      <c r="G579" s="17" t="str">
        <f>_xlfn.XLOOKUP(D579,[5]Sheet1!$C:$C,[5]Sheet1!$F:$F,"-")</f>
        <v>Ridwan Muhammad Abdul Baqi</v>
      </c>
      <c r="H579" s="18" t="str">
        <f>_xlfn.XLOOKUP(D579,[11]sheet!$B:$B,[11]sheet!$A:$A,0)</f>
        <v>SIN31</v>
      </c>
    </row>
    <row r="580" spans="2:8">
      <c r="B580" s="24" t="s">
        <v>375</v>
      </c>
      <c r="C580" s="25" t="s">
        <v>376</v>
      </c>
      <c r="D580" s="26" t="s">
        <v>614</v>
      </c>
      <c r="E580" s="27" t="s">
        <v>1941</v>
      </c>
      <c r="F580" s="22" t="s">
        <v>1819</v>
      </c>
      <c r="G580" s="17" t="str">
        <f>_xlfn.XLOOKUP(D580,[5]Sheet1!$C:$C,[5]Sheet1!$F:$F,"-")</f>
        <v>Rio Gilang Prakasa</v>
      </c>
      <c r="H580" s="18" t="str">
        <f>_xlfn.XLOOKUP(D580,[11]sheet!$B:$B,[11]sheet!$A:$A,0)</f>
        <v>SIN29B</v>
      </c>
    </row>
    <row r="581" spans="2:8">
      <c r="B581" s="24" t="s">
        <v>375</v>
      </c>
      <c r="C581" s="25" t="s">
        <v>376</v>
      </c>
      <c r="D581" s="26" t="s">
        <v>615</v>
      </c>
      <c r="E581" s="27" t="s">
        <v>1941</v>
      </c>
      <c r="F581" s="22" t="s">
        <v>1819</v>
      </c>
      <c r="G581" s="17" t="str">
        <f>_xlfn.XLOOKUP(D581,[5]Sheet1!$C:$C,[5]Sheet1!$F:$F,"-")</f>
        <v>Rizki Harmawan</v>
      </c>
      <c r="H581" s="18" t="str">
        <f>_xlfn.XLOOKUP(D581,[11]sheet!$B:$B,[11]sheet!$A:$A,0)</f>
        <v>SIN20</v>
      </c>
    </row>
    <row r="582" spans="2:8">
      <c r="B582" s="24" t="s">
        <v>375</v>
      </c>
      <c r="C582" s="25" t="s">
        <v>376</v>
      </c>
      <c r="D582" s="26" t="s">
        <v>616</v>
      </c>
      <c r="E582" s="27" t="s">
        <v>1941</v>
      </c>
      <c r="F582" s="22" t="s">
        <v>1819</v>
      </c>
      <c r="G582" s="17" t="str">
        <f>_xlfn.XLOOKUP(D582,[5]Sheet1!$C:$C,[5]Sheet1!$F:$F,"-")</f>
        <v>Sansan Riswandi</v>
      </c>
      <c r="H582" s="18" t="str">
        <f>_xlfn.XLOOKUP(D582,[11]sheet!$B:$B,[11]sheet!$A:$A,0)</f>
        <v>TSK24</v>
      </c>
    </row>
    <row r="583" spans="2:8">
      <c r="B583" s="24" t="s">
        <v>375</v>
      </c>
      <c r="C583" s="25" t="s">
        <v>376</v>
      </c>
      <c r="D583" s="26" t="s">
        <v>617</v>
      </c>
      <c r="E583" s="27" t="s">
        <v>1941</v>
      </c>
      <c r="F583" s="22" t="s">
        <v>1819</v>
      </c>
      <c r="G583" s="17" t="str">
        <f>_xlfn.XLOOKUP(D583,[5]Sheet1!$C:$C,[5]Sheet1!$F:$F,"-")</f>
        <v>Soni Setiadi</v>
      </c>
      <c r="H583" s="18" t="str">
        <f>_xlfn.XLOOKUP(D583,[11]sheet!$B:$B,[11]sheet!$A:$A,0)</f>
        <v>SIN13</v>
      </c>
    </row>
    <row r="584" spans="2:8">
      <c r="B584" s="24" t="s">
        <v>375</v>
      </c>
      <c r="C584" s="25" t="s">
        <v>376</v>
      </c>
      <c r="D584" s="26" t="s">
        <v>618</v>
      </c>
      <c r="E584" s="27" t="s">
        <v>1941</v>
      </c>
      <c r="F584" s="22" t="s">
        <v>1819</v>
      </c>
      <c r="G584" s="17" t="str">
        <f>_xlfn.XLOOKUP(D584,[5]Sheet1!$C:$C,[5]Sheet1!$F:$F,"-")</f>
        <v>Soni Solehhudin</v>
      </c>
      <c r="H584" s="18" t="str">
        <f>_xlfn.XLOOKUP(D584,[11]sheet!$B:$B,[11]sheet!$A:$A,0)</f>
        <v>TSK13</v>
      </c>
    </row>
    <row r="585" spans="2:8">
      <c r="B585" s="24" t="s">
        <v>375</v>
      </c>
      <c r="C585" s="25" t="s">
        <v>376</v>
      </c>
      <c r="D585" s="26" t="s">
        <v>619</v>
      </c>
      <c r="E585" s="27" t="s">
        <v>1941</v>
      </c>
      <c r="F585" s="22" t="s">
        <v>1819</v>
      </c>
      <c r="G585" s="17" t="str">
        <f>_xlfn.XLOOKUP(D585,[5]Sheet1!$C:$C,[5]Sheet1!$F:$F,"-")</f>
        <v>Yopha Azizulindar</v>
      </c>
      <c r="H585" s="18" t="str">
        <f>_xlfn.XLOOKUP(D585,[11]sheet!$B:$B,[11]sheet!$A:$A,0)</f>
        <v>SIN26A</v>
      </c>
    </row>
    <row r="586" spans="2:8">
      <c r="B586" s="24" t="s">
        <v>375</v>
      </c>
      <c r="C586" s="25" t="s">
        <v>376</v>
      </c>
      <c r="D586" s="26" t="s">
        <v>620</v>
      </c>
      <c r="E586" s="27" t="s">
        <v>1941</v>
      </c>
      <c r="F586" s="22" t="s">
        <v>1820</v>
      </c>
      <c r="G586" s="17" t="str">
        <f>_xlfn.XLOOKUP(D586,[5]Sheet1!$C:$C,[5]Sheet1!$F:$F,"-")</f>
        <v>Adam Muhammad Ramdan</v>
      </c>
      <c r="H586" s="18" t="str">
        <f>_xlfn.XLOOKUP(D586,[11]sheet!$B:$B,[11]sheet!$A:$A,0)</f>
        <v>SOG49</v>
      </c>
    </row>
    <row r="587" spans="2:8">
      <c r="B587" s="24" t="s">
        <v>375</v>
      </c>
      <c r="C587" s="25" t="s">
        <v>376</v>
      </c>
      <c r="D587" s="26" t="s">
        <v>621</v>
      </c>
      <c r="E587" s="27" t="s">
        <v>1941</v>
      </c>
      <c r="F587" s="22" t="s">
        <v>1820</v>
      </c>
      <c r="G587" s="17" t="str">
        <f>_xlfn.XLOOKUP(D587,[5]Sheet1!$C:$C,[5]Sheet1!$F:$F,"-")</f>
        <v>Adi Hapri Perdiansyah</v>
      </c>
      <c r="H587" s="18" t="str">
        <f>_xlfn.XLOOKUP(D587,[11]sheet!$B:$B,[11]sheet!$A:$A,0)</f>
        <v>SOG17D</v>
      </c>
    </row>
    <row r="588" spans="2:8">
      <c r="B588" s="24" t="s">
        <v>375</v>
      </c>
      <c r="C588" s="25" t="s">
        <v>376</v>
      </c>
      <c r="D588" s="26" t="s">
        <v>622</v>
      </c>
      <c r="E588" s="27" t="s">
        <v>1941</v>
      </c>
      <c r="F588" s="22" t="s">
        <v>1820</v>
      </c>
      <c r="G588" s="17" t="str">
        <f>_xlfn.XLOOKUP(D588,[5]Sheet1!$C:$C,[5]Sheet1!$F:$F,"-")</f>
        <v>Ahmad Misik Akyas Al-Kaesy</v>
      </c>
      <c r="H588" s="18" t="str">
        <f>_xlfn.XLOOKUP(D588,[11]sheet!$B:$B,[11]sheet!$A:$A,0)</f>
        <v>BDO97</v>
      </c>
    </row>
    <row r="589" spans="2:8">
      <c r="B589" s="24" t="s">
        <v>375</v>
      </c>
      <c r="C589" s="25" t="s">
        <v>376</v>
      </c>
      <c r="D589" s="26" t="s">
        <v>623</v>
      </c>
      <c r="E589" s="27" t="s">
        <v>1916</v>
      </c>
      <c r="F589" s="22" t="s">
        <v>1820</v>
      </c>
      <c r="G589" s="17" t="str">
        <f>_xlfn.XLOOKUP(D589,[5]Sheet1!$C:$C,[5]Sheet1!$F:$F,"-")</f>
        <v>Ahmad Misik Akyas Al-Kaesy</v>
      </c>
      <c r="H589" s="18" t="str">
        <f>_xlfn.XLOOKUP(D589,[11]sheet!$B:$B,[11]sheet!$A:$A,0)</f>
        <v>BDO24</v>
      </c>
    </row>
    <row r="590" spans="2:8">
      <c r="B590" s="24" t="s">
        <v>375</v>
      </c>
      <c r="C590" s="25" t="s">
        <v>376</v>
      </c>
      <c r="D590" s="26" t="s">
        <v>624</v>
      </c>
      <c r="E590" s="27" t="s">
        <v>1941</v>
      </c>
      <c r="F590" s="22" t="s">
        <v>1820</v>
      </c>
      <c r="G590" s="17" t="str">
        <f>_xlfn.XLOOKUP(D590,[5]Sheet1!$C:$C,[5]Sheet1!$F:$F,"-")</f>
        <v>Cecep Ramadhan Heryana</v>
      </c>
      <c r="H590" s="18" t="str">
        <f>_xlfn.XLOOKUP(D590,[11]sheet!$B:$B,[11]sheet!$A:$A,0)</f>
        <v>BDO98</v>
      </c>
    </row>
    <row r="591" spans="2:8">
      <c r="B591" s="24" t="s">
        <v>375</v>
      </c>
      <c r="C591" s="25" t="s">
        <v>376</v>
      </c>
      <c r="D591" s="26" t="s">
        <v>625</v>
      </c>
      <c r="E591" s="27" t="s">
        <v>1941</v>
      </c>
      <c r="F591" s="22" t="s">
        <v>1820</v>
      </c>
      <c r="G591" s="17" t="str">
        <f>_xlfn.XLOOKUP(D591,[5]Sheet1!$C:$C,[5]Sheet1!$F:$F,"-")</f>
        <v>Cucun Iryanto</v>
      </c>
      <c r="H591" s="18" t="str">
        <f>_xlfn.XLOOKUP(D591,[11]sheet!$B:$B,[11]sheet!$A:$A,0)</f>
        <v>SOG07A</v>
      </c>
    </row>
    <row r="592" spans="2:8">
      <c r="B592" s="24" t="s">
        <v>375</v>
      </c>
      <c r="C592" s="25" t="s">
        <v>376</v>
      </c>
      <c r="D592" s="26" t="s">
        <v>626</v>
      </c>
      <c r="E592" s="27" t="s">
        <v>1941</v>
      </c>
      <c r="F592" s="22" t="s">
        <v>1820</v>
      </c>
      <c r="G592" s="17" t="str">
        <f>_xlfn.XLOOKUP(D592,[5]Sheet1!$C:$C,[5]Sheet1!$F:$F,"-")</f>
        <v>J. Hilmy Malik</v>
      </c>
      <c r="H592" s="18" t="str">
        <f>_xlfn.XLOOKUP(D592,[11]sheet!$B:$B,[11]sheet!$A:$A,0)</f>
        <v>SOG26</v>
      </c>
    </row>
    <row r="593" spans="2:8">
      <c r="B593" s="24" t="s">
        <v>375</v>
      </c>
      <c r="C593" s="25" t="s">
        <v>376</v>
      </c>
      <c r="D593" s="26" t="s">
        <v>627</v>
      </c>
      <c r="E593" s="27" t="s">
        <v>1941</v>
      </c>
      <c r="F593" s="22" t="s">
        <v>1820</v>
      </c>
      <c r="G593" s="17" t="str">
        <f>_xlfn.XLOOKUP(D593,[5]Sheet1!$C:$C,[5]Sheet1!$F:$F,"-")</f>
        <v>Mochamad Wildan Fahddino</v>
      </c>
      <c r="H593" s="18" t="str">
        <f>_xlfn.XLOOKUP(D593,[11]sheet!$B:$B,[11]sheet!$A:$A,0)</f>
        <v>SOG27</v>
      </c>
    </row>
    <row r="594" spans="2:8">
      <c r="B594" s="24" t="s">
        <v>375</v>
      </c>
      <c r="C594" s="25" t="s">
        <v>376</v>
      </c>
      <c r="D594" s="26" t="s">
        <v>628</v>
      </c>
      <c r="E594" s="27" t="s">
        <v>1941</v>
      </c>
      <c r="F594" s="22" t="s">
        <v>1820</v>
      </c>
      <c r="G594" s="17" t="str">
        <f>_xlfn.XLOOKUP(D594,[5]Sheet1!$C:$C,[5]Sheet1!$F:$F,"-")</f>
        <v>Muhammad Dwi Fawzi Hakim</v>
      </c>
      <c r="H594" s="18" t="str">
        <f>_xlfn.XLOOKUP(D594,[11]sheet!$B:$B,[11]sheet!$A:$A,0)</f>
        <v>SOG05A</v>
      </c>
    </row>
    <row r="595" spans="2:8">
      <c r="B595" s="24" t="s">
        <v>375</v>
      </c>
      <c r="C595" s="25" t="s">
        <v>376</v>
      </c>
      <c r="D595" s="26" t="s">
        <v>629</v>
      </c>
      <c r="E595" s="27" t="s">
        <v>1941</v>
      </c>
      <c r="F595" s="22" t="s">
        <v>1820</v>
      </c>
      <c r="G595" s="17" t="str">
        <f>_xlfn.XLOOKUP(D595,[5]Sheet1!$C:$C,[5]Sheet1!$F:$F,"-")</f>
        <v>Muhammad Dwi Fawzi Hakim</v>
      </c>
      <c r="H595" s="18" t="str">
        <f>_xlfn.XLOOKUP(D595,[11]sheet!$B:$B,[11]sheet!$A:$A,0)</f>
        <v>SOG22</v>
      </c>
    </row>
    <row r="596" spans="2:8">
      <c r="B596" s="24" t="s">
        <v>375</v>
      </c>
      <c r="C596" s="25" t="s">
        <v>376</v>
      </c>
      <c r="D596" s="26" t="s">
        <v>630</v>
      </c>
      <c r="E596" s="27" t="s">
        <v>1941</v>
      </c>
      <c r="F596" s="22" t="s">
        <v>1820</v>
      </c>
      <c r="G596" s="17" t="str">
        <f>_xlfn.XLOOKUP(D596,[5]Sheet1!$C:$C,[5]Sheet1!$F:$F,"-")</f>
        <v>Muhammad Fariz Arief Rachman</v>
      </c>
      <c r="H596" s="18" t="str">
        <f>_xlfn.XLOOKUP(D596,[11]sheet!$B:$B,[11]sheet!$A:$A,0)</f>
        <v>BDO88</v>
      </c>
    </row>
    <row r="597" spans="2:8">
      <c r="B597" s="24" t="s">
        <v>375</v>
      </c>
      <c r="C597" s="25" t="s">
        <v>376</v>
      </c>
      <c r="D597" s="26" t="s">
        <v>631</v>
      </c>
      <c r="E597" s="27" t="s">
        <v>1941</v>
      </c>
      <c r="F597" s="22" t="s">
        <v>1820</v>
      </c>
      <c r="G597" s="17" t="str">
        <f>_xlfn.XLOOKUP(D597,[5]Sheet1!$C:$C,[5]Sheet1!$F:$F,"-")</f>
        <v>Restu Fauzi</v>
      </c>
      <c r="H597" s="18" t="str">
        <f>_xlfn.XLOOKUP(D597,[11]sheet!$B:$B,[11]sheet!$A:$A,0)</f>
        <v>SOG34</v>
      </c>
    </row>
    <row r="598" spans="2:8">
      <c r="B598" s="24" t="s">
        <v>375</v>
      </c>
      <c r="C598" s="25" t="s">
        <v>376</v>
      </c>
      <c r="D598" s="26" t="s">
        <v>632</v>
      </c>
      <c r="E598" s="27" t="s">
        <v>1941</v>
      </c>
      <c r="F598" s="22" t="s">
        <v>1820</v>
      </c>
      <c r="G598" s="17" t="str">
        <f>_xlfn.XLOOKUP(D598,[5]Sheet1!$C:$C,[5]Sheet1!$F:$F,"-")</f>
        <v>Rian Anjaswara</v>
      </c>
      <c r="H598" s="18" t="str">
        <f>_xlfn.XLOOKUP(D598,[11]sheet!$B:$B,[11]sheet!$A:$A,0)</f>
        <v>BDO01A</v>
      </c>
    </row>
    <row r="599" spans="2:8">
      <c r="B599" s="24" t="s">
        <v>375</v>
      </c>
      <c r="C599" s="25" t="s">
        <v>376</v>
      </c>
      <c r="D599" s="26" t="s">
        <v>633</v>
      </c>
      <c r="E599" s="27" t="s">
        <v>1941</v>
      </c>
      <c r="F599" s="22" t="s">
        <v>1820</v>
      </c>
      <c r="G599" s="17" t="str">
        <f>_xlfn.XLOOKUP(D599,[5]Sheet1!$C:$C,[5]Sheet1!$F:$F,"-")</f>
        <v>Rizki Gunawan</v>
      </c>
      <c r="H599" s="18" t="str">
        <f>_xlfn.XLOOKUP(D599,[11]sheet!$B:$B,[11]sheet!$A:$A,0)</f>
        <v>BDO21A</v>
      </c>
    </row>
    <row r="600" spans="2:8">
      <c r="B600" s="24" t="s">
        <v>375</v>
      </c>
      <c r="C600" s="25" t="s">
        <v>376</v>
      </c>
      <c r="D600" s="26" t="s">
        <v>634</v>
      </c>
      <c r="E600" s="27" t="s">
        <v>1941</v>
      </c>
      <c r="F600" s="22" t="s">
        <v>1820</v>
      </c>
      <c r="G600" s="17" t="str">
        <f>_xlfn.XLOOKUP(D600,[5]Sheet1!$C:$C,[5]Sheet1!$F:$F,"-")</f>
        <v>Toni</v>
      </c>
      <c r="H600" s="18" t="str">
        <f>_xlfn.XLOOKUP(D600,[11]sheet!$B:$B,[11]sheet!$A:$A,0)</f>
        <v>SOG03A</v>
      </c>
    </row>
    <row r="601" spans="2:8">
      <c r="B601" s="24" t="s">
        <v>375</v>
      </c>
      <c r="C601" s="25" t="s">
        <v>376</v>
      </c>
      <c r="D601" s="26" t="s">
        <v>635</v>
      </c>
      <c r="E601" s="27" t="s">
        <v>1941</v>
      </c>
      <c r="F601" s="22" t="s">
        <v>1821</v>
      </c>
      <c r="G601" s="17" t="str">
        <f>_xlfn.XLOOKUP(D601,[5]Sheet1!$C:$C,[5]Sheet1!$F:$F,"-")</f>
        <v>Adi Triandi</v>
      </c>
      <c r="H601" s="18" t="str">
        <f>_xlfn.XLOOKUP(D601,[11]sheet!$B:$B,[11]sheet!$A:$A,0)</f>
        <v>KNG10</v>
      </c>
    </row>
    <row r="602" spans="2:8">
      <c r="B602" s="24" t="s">
        <v>375</v>
      </c>
      <c r="C602" s="25" t="s">
        <v>376</v>
      </c>
      <c r="D602" s="26" t="s">
        <v>636</v>
      </c>
      <c r="E602" s="27" t="s">
        <v>1941</v>
      </c>
      <c r="F602" s="22" t="s">
        <v>1821</v>
      </c>
      <c r="G602" s="17" t="str">
        <f>_xlfn.XLOOKUP(D602,[5]Sheet1!$C:$C,[5]Sheet1!$F:$F,"-")</f>
        <v>Cahya Purnama</v>
      </c>
      <c r="H602" s="18" t="str">
        <f>_xlfn.XLOOKUP(D602,[11]sheet!$B:$B,[11]sheet!$A:$A,0)</f>
        <v>KNG28</v>
      </c>
    </row>
    <row r="603" spans="2:8">
      <c r="B603" s="24" t="s">
        <v>375</v>
      </c>
      <c r="C603" s="25" t="s">
        <v>376</v>
      </c>
      <c r="D603" s="26" t="s">
        <v>637</v>
      </c>
      <c r="E603" s="27" t="s">
        <v>1941</v>
      </c>
      <c r="F603" s="22" t="s">
        <v>1821</v>
      </c>
      <c r="G603" s="17" t="str">
        <f>_xlfn.XLOOKUP(D603,[5]Sheet1!$C:$C,[5]Sheet1!$F:$F,"-")</f>
        <v>Fani Grahamulya Gandamiharja</v>
      </c>
      <c r="H603" s="18" t="str">
        <f>_xlfn.XLOOKUP(D603,[11]sheet!$B:$B,[11]sheet!$A:$A,0)</f>
        <v>KNG04</v>
      </c>
    </row>
    <row r="604" spans="2:8">
      <c r="B604" s="24" t="s">
        <v>375</v>
      </c>
      <c r="C604" s="25" t="s">
        <v>376</v>
      </c>
      <c r="D604" s="26" t="s">
        <v>638</v>
      </c>
      <c r="E604" s="27" t="s">
        <v>1941</v>
      </c>
      <c r="F604" s="22" t="s">
        <v>1821</v>
      </c>
      <c r="G604" s="17" t="str">
        <f>_xlfn.XLOOKUP(D604,[5]Sheet1!$C:$C,[5]Sheet1!$F:$F,"-")</f>
        <v>Muhamad Iqbal Firdaus</v>
      </c>
      <c r="H604" s="18" t="str">
        <f>_xlfn.XLOOKUP(D604,[11]sheet!$B:$B,[11]sheet!$A:$A,0)</f>
        <v>KNG18</v>
      </c>
    </row>
    <row r="605" spans="2:8">
      <c r="B605" s="24" t="s">
        <v>375</v>
      </c>
      <c r="C605" s="25" t="s">
        <v>376</v>
      </c>
      <c r="D605" s="26" t="s">
        <v>639</v>
      </c>
      <c r="E605" s="27" t="s">
        <v>1941</v>
      </c>
      <c r="F605" s="22" t="s">
        <v>1821</v>
      </c>
      <c r="G605" s="17" t="str">
        <f>_xlfn.XLOOKUP(D605,[5]Sheet1!$C:$C,[5]Sheet1!$F:$F,"-")</f>
        <v>Muhamad Lukman Hakim</v>
      </c>
      <c r="H605" s="18" t="str">
        <f>_xlfn.XLOOKUP(D605,[11]sheet!$B:$B,[11]sheet!$A:$A,0)</f>
        <v>KNG03A</v>
      </c>
    </row>
    <row r="606" spans="2:8">
      <c r="B606" s="24" t="s">
        <v>375</v>
      </c>
      <c r="C606" s="25" t="s">
        <v>376</v>
      </c>
      <c r="D606" s="26" t="s">
        <v>640</v>
      </c>
      <c r="E606" s="27" t="s">
        <v>1941</v>
      </c>
      <c r="F606" s="22" t="s">
        <v>1821</v>
      </c>
      <c r="G606" s="17" t="str">
        <f>_xlfn.XLOOKUP(D606,[5]Sheet1!$C:$C,[5]Sheet1!$F:$F,"-")</f>
        <v>Rachman Mulyawan</v>
      </c>
      <c r="H606" s="18" t="str">
        <f>_xlfn.XLOOKUP(D606,[11]sheet!$B:$B,[11]sheet!$A:$A,0)</f>
        <v>KNG11</v>
      </c>
    </row>
    <row r="607" spans="2:8">
      <c r="B607" s="24" t="s">
        <v>375</v>
      </c>
      <c r="C607" s="25" t="s">
        <v>376</v>
      </c>
      <c r="D607" s="26" t="s">
        <v>641</v>
      </c>
      <c r="E607" s="27" t="s">
        <v>1941</v>
      </c>
      <c r="F607" s="22" t="s">
        <v>1821</v>
      </c>
      <c r="G607" s="17" t="str">
        <f>_xlfn.XLOOKUP(D607,[5]Sheet1!$C:$C,[5]Sheet1!$F:$F,"-")</f>
        <v>Rizal Raetriansyah</v>
      </c>
      <c r="H607" s="18" t="str">
        <f>_xlfn.XLOOKUP(D607,[11]sheet!$B:$B,[11]sheet!$A:$A,0)</f>
        <v>KNG26</v>
      </c>
    </row>
    <row r="608" spans="2:8">
      <c r="B608" s="24" t="s">
        <v>375</v>
      </c>
      <c r="C608" s="25" t="s">
        <v>376</v>
      </c>
      <c r="D608" s="26" t="s">
        <v>642</v>
      </c>
      <c r="E608" s="27" t="s">
        <v>1941</v>
      </c>
      <c r="F608" s="22" t="s">
        <v>1821</v>
      </c>
      <c r="G608" s="17" t="str">
        <f>_xlfn.XLOOKUP(D608,[5]Sheet1!$C:$C,[5]Sheet1!$F:$F,"-")</f>
        <v>Rizki Ahmad Fauzi</v>
      </c>
      <c r="H608" s="18" t="str">
        <f>_xlfn.XLOOKUP(D608,[11]sheet!$B:$B,[11]sheet!$A:$A,0)</f>
        <v>KNG07</v>
      </c>
    </row>
    <row r="609" spans="2:8">
      <c r="B609" s="24" t="s">
        <v>375</v>
      </c>
      <c r="C609" s="25" t="s">
        <v>376</v>
      </c>
      <c r="D609" s="26" t="s">
        <v>643</v>
      </c>
      <c r="E609" s="27" t="s">
        <v>1941</v>
      </c>
      <c r="F609" s="22" t="s">
        <v>1822</v>
      </c>
      <c r="G609" s="17" t="str">
        <f>_xlfn.XLOOKUP(D609,[5]Sheet1!$C:$C,[5]Sheet1!$F:$F,"-")</f>
        <v>Aly Irsyad Robani</v>
      </c>
      <c r="H609" s="18" t="str">
        <f>_xlfn.XLOOKUP(D609,[11]sheet!$B:$B,[11]sheet!$A:$A,0)</f>
        <v>SOG12E</v>
      </c>
    </row>
    <row r="610" spans="2:8">
      <c r="B610" s="24" t="s">
        <v>375</v>
      </c>
      <c r="C610" s="25" t="s">
        <v>376</v>
      </c>
      <c r="D610" s="26" t="s">
        <v>644</v>
      </c>
      <c r="E610" s="27" t="s">
        <v>1941</v>
      </c>
      <c r="F610" s="22" t="s">
        <v>1822</v>
      </c>
      <c r="G610" s="17" t="str">
        <f>_xlfn.XLOOKUP(D610,[5]Sheet1!$C:$C,[5]Sheet1!$F:$F,"-")</f>
        <v>Anggiardy Prayudha</v>
      </c>
      <c r="H610" s="18" t="str">
        <f>_xlfn.XLOOKUP(D610,[11]sheet!$B:$B,[11]sheet!$A:$A,0)</f>
        <v>BDO99</v>
      </c>
    </row>
    <row r="611" spans="2:8">
      <c r="B611" s="24" t="s">
        <v>375</v>
      </c>
      <c r="C611" s="25" t="s">
        <v>376</v>
      </c>
      <c r="D611" s="26" t="s">
        <v>645</v>
      </c>
      <c r="E611" s="27" t="s">
        <v>1941</v>
      </c>
      <c r="F611" s="22" t="s">
        <v>1822</v>
      </c>
      <c r="G611" s="17" t="str">
        <f>_xlfn.XLOOKUP(D611,[5]Sheet1!$C:$C,[5]Sheet1!$F:$F,"-")</f>
        <v>Azka Nujjiya Fauzan</v>
      </c>
      <c r="H611" s="18" t="str">
        <f>_xlfn.XLOOKUP(D611,[11]sheet!$B:$B,[11]sheet!$A:$A,0)</f>
        <v>BDO89</v>
      </c>
    </row>
    <row r="612" spans="2:8">
      <c r="B612" s="24" t="s">
        <v>375</v>
      </c>
      <c r="C612" s="25" t="s">
        <v>376</v>
      </c>
      <c r="D612" s="26" t="s">
        <v>646</v>
      </c>
      <c r="E612" s="27" t="s">
        <v>1941</v>
      </c>
      <c r="F612" s="22" t="s">
        <v>1822</v>
      </c>
      <c r="G612" s="17" t="str">
        <f>_xlfn.XLOOKUP(D612,[5]Sheet1!$C:$C,[5]Sheet1!$F:$F,"-")</f>
        <v>Dadan Firmansyah</v>
      </c>
      <c r="H612" s="18" t="str">
        <f>_xlfn.XLOOKUP(D612,[11]sheet!$B:$B,[11]sheet!$A:$A,0)</f>
        <v>SOG02C</v>
      </c>
    </row>
    <row r="613" spans="2:8">
      <c r="B613" s="24" t="s">
        <v>375</v>
      </c>
      <c r="C613" s="25" t="s">
        <v>376</v>
      </c>
      <c r="D613" s="26" t="s">
        <v>647</v>
      </c>
      <c r="E613" s="27" t="s">
        <v>1941</v>
      </c>
      <c r="F613" s="22" t="s">
        <v>1822</v>
      </c>
      <c r="G613" s="17" t="str">
        <f>_xlfn.XLOOKUP(D613,[5]Sheet1!$C:$C,[5]Sheet1!$F:$F,"-")</f>
        <v>Deni Mardiana Ruswandi</v>
      </c>
      <c r="H613" s="18" t="str">
        <f>_xlfn.XLOOKUP(D613,[11]sheet!$B:$B,[11]sheet!$A:$A,0)</f>
        <v>SOG13C</v>
      </c>
    </row>
    <row r="614" spans="2:8">
      <c r="B614" s="24" t="s">
        <v>375</v>
      </c>
      <c r="C614" s="25" t="s">
        <v>376</v>
      </c>
      <c r="D614" s="26" t="s">
        <v>648</v>
      </c>
      <c r="E614" s="27" t="s">
        <v>1941</v>
      </c>
      <c r="F614" s="22" t="s">
        <v>1822</v>
      </c>
      <c r="G614" s="17" t="str">
        <f>_xlfn.XLOOKUP(D614,[5]Sheet1!$C:$C,[5]Sheet1!$F:$F,"-")</f>
        <v>Kiptiah</v>
      </c>
      <c r="H614" s="18" t="str">
        <f>_xlfn.XLOOKUP(D614,[11]sheet!$B:$B,[11]sheet!$A:$A,0)</f>
        <v>BDO93</v>
      </c>
    </row>
    <row r="615" spans="2:8">
      <c r="B615" s="24" t="s">
        <v>375</v>
      </c>
      <c r="C615" s="25" t="s">
        <v>376</v>
      </c>
      <c r="D615" s="26" t="s">
        <v>649</v>
      </c>
      <c r="E615" s="27" t="s">
        <v>1941</v>
      </c>
      <c r="F615" s="22" t="s">
        <v>1822</v>
      </c>
      <c r="G615" s="17" t="str">
        <f>_xlfn.XLOOKUP(D615,[5]Sheet1!$C:$C,[5]Sheet1!$F:$F,"-")</f>
        <v>Krisna Aditya Putra</v>
      </c>
      <c r="H615" s="18" t="str">
        <f>_xlfn.XLOOKUP(D615,[11]sheet!$B:$B,[11]sheet!$A:$A,0)</f>
        <v>SOG23</v>
      </c>
    </row>
    <row r="616" spans="2:8">
      <c r="B616" s="24" t="s">
        <v>375</v>
      </c>
      <c r="C616" s="25" t="s">
        <v>376</v>
      </c>
      <c r="D616" s="26" t="s">
        <v>650</v>
      </c>
      <c r="E616" s="27" t="s">
        <v>1941</v>
      </c>
      <c r="F616" s="22" t="s">
        <v>1822</v>
      </c>
      <c r="G616" s="17" t="str">
        <f>_xlfn.XLOOKUP(D616,[5]Sheet1!$C:$C,[5]Sheet1!$F:$F,"-")</f>
        <v>Muchamad Yasir Komaeni</v>
      </c>
      <c r="H616" s="18" t="str">
        <f>_xlfn.XLOOKUP(D616,[11]sheet!$B:$B,[11]sheet!$A:$A,0)</f>
        <v>SOG11E</v>
      </c>
    </row>
    <row r="617" spans="2:8">
      <c r="B617" s="24" t="s">
        <v>375</v>
      </c>
      <c r="C617" s="25" t="s">
        <v>376</v>
      </c>
      <c r="D617" s="26" t="s">
        <v>651</v>
      </c>
      <c r="E617" s="27" t="s">
        <v>1941</v>
      </c>
      <c r="F617" s="22" t="s">
        <v>1822</v>
      </c>
      <c r="G617" s="17" t="str">
        <f>_xlfn.XLOOKUP(D617,[5]Sheet1!$C:$C,[5]Sheet1!$F:$F,"-")</f>
        <v>Muhammad Farlan Dzulfikar</v>
      </c>
      <c r="H617" s="18" t="str">
        <f>_xlfn.XLOOKUP(D617,[11]sheet!$B:$B,[11]sheet!$A:$A,0)</f>
        <v>SOG33</v>
      </c>
    </row>
    <row r="618" spans="2:8">
      <c r="B618" s="24" t="s">
        <v>375</v>
      </c>
      <c r="C618" s="25" t="s">
        <v>376</v>
      </c>
      <c r="D618" s="26" t="s">
        <v>652</v>
      </c>
      <c r="E618" s="27" t="s">
        <v>1941</v>
      </c>
      <c r="F618" s="22" t="s">
        <v>1822</v>
      </c>
      <c r="G618" s="17" t="str">
        <f>_xlfn.XLOOKUP(D618,[5]Sheet1!$C:$C,[5]Sheet1!$F:$F,"-")</f>
        <v>Nezar Hikmatiar</v>
      </c>
      <c r="H618" s="18" t="str">
        <f>_xlfn.XLOOKUP(D618,[11]sheet!$B:$B,[11]sheet!$A:$A,0)</f>
        <v>BDO05A</v>
      </c>
    </row>
    <row r="619" spans="2:8">
      <c r="B619" s="24" t="s">
        <v>375</v>
      </c>
      <c r="C619" s="25" t="s">
        <v>376</v>
      </c>
      <c r="D619" s="26" t="s">
        <v>653</v>
      </c>
      <c r="E619" s="27" t="s">
        <v>1941</v>
      </c>
      <c r="F619" s="22" t="s">
        <v>33</v>
      </c>
      <c r="G619" s="17" t="str">
        <f>_xlfn.XLOOKUP(D619,[5]Sheet1!$C:$C,[5]Sheet1!$F:$F,"-")</f>
        <v>Ade Setiawan</v>
      </c>
      <c r="H619" s="18" t="str">
        <f>_xlfn.XLOOKUP(D619,[11]sheet!$B:$B,[11]sheet!$A:$A,0)</f>
        <v>SMB11B</v>
      </c>
    </row>
    <row r="620" spans="2:8">
      <c r="B620" s="24" t="s">
        <v>375</v>
      </c>
      <c r="C620" s="25" t="s">
        <v>376</v>
      </c>
      <c r="D620" s="26" t="s">
        <v>654</v>
      </c>
      <c r="E620" s="27" t="s">
        <v>1941</v>
      </c>
      <c r="F620" s="22" t="s">
        <v>33</v>
      </c>
      <c r="G620" s="17" t="str">
        <f>_xlfn.XLOOKUP(D620,[5]Sheet1!$C:$C,[5]Sheet1!$F:$F,"-")</f>
        <v>Adi Riyana</v>
      </c>
      <c r="H620" s="18" t="str">
        <f>_xlfn.XLOOKUP(D620,[11]sheet!$B:$B,[11]sheet!$A:$A,0)</f>
        <v>SMB08B</v>
      </c>
    </row>
    <row r="621" spans="2:8">
      <c r="B621" s="24" t="s">
        <v>375</v>
      </c>
      <c r="C621" s="25" t="s">
        <v>376</v>
      </c>
      <c r="D621" s="26" t="s">
        <v>655</v>
      </c>
      <c r="E621" s="27" t="s">
        <v>1941</v>
      </c>
      <c r="F621" s="22" t="s">
        <v>33</v>
      </c>
      <c r="G621" s="17" t="str">
        <f>_xlfn.XLOOKUP(D621,[5]Sheet1!$C:$C,[5]Sheet1!$F:$F,"-")</f>
        <v>Dadan Ramdan</v>
      </c>
      <c r="H621" s="18" t="str">
        <f>_xlfn.XLOOKUP(D621,[11]sheet!$B:$B,[11]sheet!$A:$A,0)</f>
        <v>SMB02B</v>
      </c>
    </row>
    <row r="622" spans="2:8">
      <c r="B622" s="24" t="s">
        <v>375</v>
      </c>
      <c r="C622" s="25" t="s">
        <v>376</v>
      </c>
      <c r="D622" s="26" t="s">
        <v>656</v>
      </c>
      <c r="E622" s="27" t="s">
        <v>1941</v>
      </c>
      <c r="F622" s="22" t="s">
        <v>33</v>
      </c>
      <c r="G622" s="17" t="str">
        <f>_xlfn.XLOOKUP(D622,[5]Sheet1!$C:$C,[5]Sheet1!$F:$F,"-")</f>
        <v>Dany Kurniawan</v>
      </c>
      <c r="H622" s="18" t="str">
        <f>_xlfn.XLOOKUP(D622,[11]sheet!$B:$B,[11]sheet!$A:$A,0)</f>
        <v>CRN03E</v>
      </c>
    </row>
    <row r="623" spans="2:8">
      <c r="B623" s="24" t="s">
        <v>375</v>
      </c>
      <c r="C623" s="25" t="s">
        <v>376</v>
      </c>
      <c r="D623" s="26" t="s">
        <v>657</v>
      </c>
      <c r="E623" s="27" t="s">
        <v>1941</v>
      </c>
      <c r="F623" s="22" t="s">
        <v>33</v>
      </c>
      <c r="G623" s="17" t="str">
        <f>_xlfn.XLOOKUP(D623,[5]Sheet1!$C:$C,[5]Sheet1!$F:$F,"-")</f>
        <v>Kiki Nugraha</v>
      </c>
      <c r="H623" s="18" t="str">
        <f>_xlfn.XLOOKUP(D623,[11]sheet!$B:$B,[11]sheet!$A:$A,0)</f>
        <v>SMB13C</v>
      </c>
    </row>
    <row r="624" spans="2:8">
      <c r="B624" s="24" t="s">
        <v>375</v>
      </c>
      <c r="C624" s="25" t="s">
        <v>376</v>
      </c>
      <c r="D624" s="26" t="s">
        <v>658</v>
      </c>
      <c r="E624" s="27" t="s">
        <v>1941</v>
      </c>
      <c r="F624" s="22" t="s">
        <v>33</v>
      </c>
      <c r="G624" s="17" t="str">
        <f>_xlfn.XLOOKUP(D624,[5]Sheet1!$C:$C,[5]Sheet1!$F:$F,"-")</f>
        <v>Kuswanto Hendriyana</v>
      </c>
      <c r="H624" s="18" t="str">
        <f>_xlfn.XLOOKUP(D624,[11]sheet!$B:$B,[11]sheet!$A:$A,0)</f>
        <v>SMB10C</v>
      </c>
    </row>
    <row r="625" spans="2:8">
      <c r="B625" s="24" t="s">
        <v>375</v>
      </c>
      <c r="C625" s="25" t="s">
        <v>376</v>
      </c>
      <c r="D625" s="26" t="s">
        <v>659</v>
      </c>
      <c r="E625" s="27" t="s">
        <v>1941</v>
      </c>
      <c r="F625" s="22" t="s">
        <v>33</v>
      </c>
      <c r="G625" s="17" t="str">
        <f>_xlfn.XLOOKUP(D625,[5]Sheet1!$C:$C,[5]Sheet1!$F:$F,"-")</f>
        <v>Muhammad Akbar Cokro Pamungkas</v>
      </c>
      <c r="H625" s="18" t="str">
        <f>_xlfn.XLOOKUP(D625,[11]sheet!$B:$B,[11]sheet!$A:$A,0)</f>
        <v>SMB05D</v>
      </c>
    </row>
    <row r="626" spans="2:8">
      <c r="B626" s="24" t="s">
        <v>375</v>
      </c>
      <c r="C626" s="25" t="s">
        <v>376</v>
      </c>
      <c r="D626" s="26" t="s">
        <v>660</v>
      </c>
      <c r="E626" s="27" t="s">
        <v>1941</v>
      </c>
      <c r="F626" s="22" t="s">
        <v>33</v>
      </c>
      <c r="G626" s="17" t="str">
        <f>_xlfn.XLOOKUP(D626,[5]Sheet1!$C:$C,[5]Sheet1!$F:$F,"-")</f>
        <v>Muhammad Rafi Febryawan</v>
      </c>
      <c r="H626" s="18" t="str">
        <f>_xlfn.XLOOKUP(D626,[11]sheet!$B:$B,[11]sheet!$A:$A,0)</f>
        <v>SMB14C</v>
      </c>
    </row>
    <row r="627" spans="2:8">
      <c r="B627" s="24" t="s">
        <v>375</v>
      </c>
      <c r="C627" s="25" t="s">
        <v>376</v>
      </c>
      <c r="D627" s="26" t="s">
        <v>661</v>
      </c>
      <c r="E627" s="27" t="s">
        <v>1941</v>
      </c>
      <c r="F627" s="22" t="s">
        <v>33</v>
      </c>
      <c r="G627" s="17" t="str">
        <f>_xlfn.XLOOKUP(D627,[5]Sheet1!$C:$C,[5]Sheet1!$F:$F,"-")</f>
        <v>Muhandani Gifari Razoni</v>
      </c>
      <c r="H627" s="18" t="str">
        <f>_xlfn.XLOOKUP(D627,[11]sheet!$B:$B,[11]sheet!$A:$A,0)</f>
        <v>SMB29B</v>
      </c>
    </row>
    <row r="628" spans="2:8">
      <c r="B628" s="24" t="s">
        <v>375</v>
      </c>
      <c r="C628" s="25" t="s">
        <v>376</v>
      </c>
      <c r="D628" s="26" t="s">
        <v>662</v>
      </c>
      <c r="E628" s="27" t="s">
        <v>1941</v>
      </c>
      <c r="F628" s="22" t="s">
        <v>33</v>
      </c>
      <c r="G628" s="17" t="str">
        <f>_xlfn.XLOOKUP(D628,[5]Sheet1!$C:$C,[5]Sheet1!$F:$F,"-")</f>
        <v>Nasruloh Abdul Zalil</v>
      </c>
      <c r="H628" s="18" t="str">
        <f>_xlfn.XLOOKUP(D628,[11]sheet!$B:$B,[11]sheet!$A:$A,0)</f>
        <v>SMB37C</v>
      </c>
    </row>
    <row r="629" spans="2:8">
      <c r="B629" s="24" t="s">
        <v>375</v>
      </c>
      <c r="C629" s="25" t="s">
        <v>376</v>
      </c>
      <c r="D629" s="26" t="s">
        <v>663</v>
      </c>
      <c r="E629" s="27" t="s">
        <v>1941</v>
      </c>
      <c r="F629" s="22" t="s">
        <v>33</v>
      </c>
      <c r="G629" s="17" t="str">
        <f>_xlfn.XLOOKUP(D629,[5]Sheet1!$C:$C,[5]Sheet1!$F:$F,"-")</f>
        <v>Rama Dicky Montana</v>
      </c>
      <c r="H629" s="18" t="str">
        <f>_xlfn.XLOOKUP(D629,[11]sheet!$B:$B,[11]sheet!$A:$A,0)</f>
        <v>CRN02C</v>
      </c>
    </row>
    <row r="630" spans="2:8">
      <c r="B630" s="24" t="s">
        <v>375</v>
      </c>
      <c r="C630" s="25" t="s">
        <v>376</v>
      </c>
      <c r="D630" s="26" t="s">
        <v>664</v>
      </c>
      <c r="E630" s="27" t="s">
        <v>1941</v>
      </c>
      <c r="F630" s="22" t="s">
        <v>33</v>
      </c>
      <c r="G630" s="17" t="str">
        <f>_xlfn.XLOOKUP(D630,[5]Sheet1!$C:$C,[5]Sheet1!$F:$F,"-")</f>
        <v>Rama Dicky Montana</v>
      </c>
      <c r="H630" s="18" t="str">
        <f>_xlfn.XLOOKUP(D630,[11]sheet!$B:$B,[11]sheet!$A:$A,0)</f>
        <v>SMB40A</v>
      </c>
    </row>
    <row r="631" spans="2:8">
      <c r="B631" s="24" t="s">
        <v>375</v>
      </c>
      <c r="C631" s="25" t="s">
        <v>376</v>
      </c>
      <c r="D631" s="26" t="s">
        <v>665</v>
      </c>
      <c r="E631" s="27" t="s">
        <v>1941</v>
      </c>
      <c r="F631" s="22" t="s">
        <v>33</v>
      </c>
      <c r="G631" s="17" t="str">
        <f>_xlfn.XLOOKUP(D631,[5]Sheet1!$C:$C,[5]Sheet1!$F:$F,"-")</f>
        <v>Riduan</v>
      </c>
      <c r="H631" s="18" t="str">
        <f>_xlfn.XLOOKUP(D631,[11]sheet!$B:$B,[11]sheet!$A:$A,0)</f>
        <v>SMB11</v>
      </c>
    </row>
    <row r="632" spans="2:8">
      <c r="B632" s="24" t="s">
        <v>375</v>
      </c>
      <c r="C632" s="25" t="s">
        <v>376</v>
      </c>
      <c r="D632" s="26" t="s">
        <v>666</v>
      </c>
      <c r="E632" s="27" t="s">
        <v>1941</v>
      </c>
      <c r="F632" s="22" t="s">
        <v>33</v>
      </c>
      <c r="G632" s="17" t="str">
        <f>_xlfn.XLOOKUP(D632,[5]Sheet1!$C:$C,[5]Sheet1!$F:$F,"-")</f>
        <v>Rizal Adilla</v>
      </c>
      <c r="H632" s="18" t="str">
        <f>_xlfn.XLOOKUP(D632,[11]sheet!$B:$B,[11]sheet!$A:$A,0)</f>
        <v>SMB03C</v>
      </c>
    </row>
    <row r="633" spans="2:8">
      <c r="B633" s="24" t="s">
        <v>375</v>
      </c>
      <c r="C633" s="25" t="s">
        <v>376</v>
      </c>
      <c r="D633" s="26" t="s">
        <v>667</v>
      </c>
      <c r="E633" s="27" t="s">
        <v>1941</v>
      </c>
      <c r="F633" s="22" t="s">
        <v>33</v>
      </c>
      <c r="G633" s="17" t="str">
        <f>_xlfn.XLOOKUP(D633,[5]Sheet1!$C:$C,[5]Sheet1!$F:$F,"-")</f>
        <v>Sugianto</v>
      </c>
      <c r="H633" s="18" t="str">
        <f>_xlfn.XLOOKUP(D633,[11]sheet!$B:$B,[11]sheet!$A:$A,0)</f>
        <v>SMB28C</v>
      </c>
    </row>
    <row r="634" spans="2:8">
      <c r="B634" s="24" t="s">
        <v>668</v>
      </c>
      <c r="C634" s="25" t="s">
        <v>669</v>
      </c>
      <c r="D634" s="26" t="s">
        <v>670</v>
      </c>
      <c r="E634" s="27" t="s">
        <v>1916</v>
      </c>
      <c r="F634" s="22" t="s">
        <v>1823</v>
      </c>
      <c r="G634" s="17" t="str">
        <f>_xlfn.XLOOKUP(D634,'[6]Database DP'!$C:$C,'[6]Database DP'!$F:$F,"Tidak Ditemukan")</f>
        <v>AGUS</v>
      </c>
      <c r="H634" s="18" t="str">
        <f>_xlfn.XLOOKUP(D634,[11]sheet!$B:$B,[11]sheet!$A:$A,0)</f>
        <v>BJN01</v>
      </c>
    </row>
    <row r="635" spans="2:8">
      <c r="B635" s="24" t="s">
        <v>668</v>
      </c>
      <c r="C635" s="25" t="s">
        <v>669</v>
      </c>
      <c r="D635" s="26" t="s">
        <v>671</v>
      </c>
      <c r="E635" s="27" t="s">
        <v>1916</v>
      </c>
      <c r="F635" s="22" t="s">
        <v>1823</v>
      </c>
      <c r="G635" s="17" t="str">
        <f>_xlfn.XLOOKUP(D635,'[6]Database DP'!$C:$C,'[6]Database DP'!$F:$F,"Tidak Ditemukan")</f>
        <v>AGUS</v>
      </c>
      <c r="H635" s="18" t="str">
        <f>_xlfn.XLOOKUP(D635,[11]sheet!$B:$B,[11]sheet!$A:$A,0)</f>
        <v>BJN02</v>
      </c>
    </row>
    <row r="636" spans="2:8">
      <c r="B636" s="24" t="s">
        <v>668</v>
      </c>
      <c r="C636" s="25" t="s">
        <v>669</v>
      </c>
      <c r="D636" s="26" t="s">
        <v>672</v>
      </c>
      <c r="E636" s="27" t="s">
        <v>1916</v>
      </c>
      <c r="F636" s="22" t="s">
        <v>1823</v>
      </c>
      <c r="G636" s="17" t="str">
        <f>_xlfn.XLOOKUP(D636,'[6]Database DP'!$C:$C,'[6]Database DP'!$F:$F,"Tidak Ditemukan")</f>
        <v>AGUS</v>
      </c>
      <c r="H636" s="18" t="str">
        <f>_xlfn.XLOOKUP(D636,[11]sheet!$B:$B,[11]sheet!$A:$A,0)</f>
        <v>BJN03</v>
      </c>
    </row>
    <row r="637" spans="2:8">
      <c r="B637" s="24" t="s">
        <v>668</v>
      </c>
      <c r="C637" s="25" t="s">
        <v>669</v>
      </c>
      <c r="D637" s="26" t="s">
        <v>673</v>
      </c>
      <c r="E637" s="27" t="s">
        <v>1916</v>
      </c>
      <c r="F637" s="22" t="s">
        <v>1823</v>
      </c>
      <c r="G637" s="17" t="str">
        <f>_xlfn.XLOOKUP(D637,'[6]Database DP'!$C:$C,'[6]Database DP'!$F:$F,"Tidak Ditemukan")</f>
        <v>AGUS</v>
      </c>
      <c r="H637" s="18" t="str">
        <f>_xlfn.XLOOKUP(D637,[11]sheet!$B:$B,[11]sheet!$A:$A,0)</f>
        <v>BJN06</v>
      </c>
    </row>
    <row r="638" spans="2:8">
      <c r="B638" s="24" t="s">
        <v>668</v>
      </c>
      <c r="C638" s="25" t="s">
        <v>669</v>
      </c>
      <c r="D638" s="26" t="s">
        <v>674</v>
      </c>
      <c r="E638" s="27" t="s">
        <v>1916</v>
      </c>
      <c r="F638" s="22" t="s">
        <v>1823</v>
      </c>
      <c r="G638" s="17" t="str">
        <f>_xlfn.XLOOKUP(D638,'[6]Database DP'!$C:$C,'[6]Database DP'!$F:$F,"Tidak Ditemukan")</f>
        <v>AGUS</v>
      </c>
      <c r="H638" s="18" t="str">
        <f>_xlfn.XLOOKUP(D638,[11]sheet!$B:$B,[11]sheet!$A:$A,0)</f>
        <v>BJN07</v>
      </c>
    </row>
    <row r="639" spans="2:8">
      <c r="B639" s="24" t="s">
        <v>668</v>
      </c>
      <c r="C639" s="25" t="s">
        <v>669</v>
      </c>
      <c r="D639" s="26" t="s">
        <v>675</v>
      </c>
      <c r="E639" s="27" t="s">
        <v>1916</v>
      </c>
      <c r="F639" s="22" t="s">
        <v>1823</v>
      </c>
      <c r="G639" s="17" t="str">
        <f>_xlfn.XLOOKUP(D639,'[6]Database DP'!$C:$C,'[6]Database DP'!$F:$F,"Tidak Ditemukan")</f>
        <v>AGUS</v>
      </c>
      <c r="H639" s="18" t="str">
        <f>_xlfn.XLOOKUP(D639,[11]sheet!$B:$B,[11]sheet!$A:$A,0)</f>
        <v>BJN09</v>
      </c>
    </row>
    <row r="640" spans="2:8">
      <c r="B640" s="24" t="s">
        <v>668</v>
      </c>
      <c r="C640" s="25" t="s">
        <v>669</v>
      </c>
      <c r="D640" s="26" t="s">
        <v>676</v>
      </c>
      <c r="E640" s="27" t="s">
        <v>1916</v>
      </c>
      <c r="F640" s="22" t="s">
        <v>1823</v>
      </c>
      <c r="G640" s="17" t="str">
        <f>_xlfn.XLOOKUP(D640,'[6]Database DP'!$C:$C,'[6]Database DP'!$F:$F,"Tidak Ditemukan")</f>
        <v>AGUS</v>
      </c>
      <c r="H640" s="18" t="str">
        <f>_xlfn.XLOOKUP(D640,[11]sheet!$B:$B,[11]sheet!$A:$A,0)</f>
        <v>BJN06B</v>
      </c>
    </row>
    <row r="641" spans="2:8">
      <c r="B641" s="24" t="s">
        <v>668</v>
      </c>
      <c r="C641" s="25" t="s">
        <v>669</v>
      </c>
      <c r="D641" s="26" t="s">
        <v>677</v>
      </c>
      <c r="E641" s="27" t="s">
        <v>1916</v>
      </c>
      <c r="F641" s="22" t="s">
        <v>1823</v>
      </c>
      <c r="G641" s="17" t="str">
        <f>_xlfn.XLOOKUP(D641,'[6]Database DP'!$C:$C,'[6]Database DP'!$F:$F,"Tidak Ditemukan")</f>
        <v>AGUS</v>
      </c>
      <c r="H641" s="18" t="str">
        <f>_xlfn.XLOOKUP(D641,[11]sheet!$B:$B,[11]sheet!$A:$A,0)</f>
        <v>BJN13A</v>
      </c>
    </row>
    <row r="642" spans="2:8">
      <c r="B642" s="24" t="s">
        <v>668</v>
      </c>
      <c r="C642" s="25" t="s">
        <v>669</v>
      </c>
      <c r="D642" s="26" t="s">
        <v>678</v>
      </c>
      <c r="E642" s="27" t="s">
        <v>1916</v>
      </c>
      <c r="F642" s="22" t="s">
        <v>1823</v>
      </c>
      <c r="G642" s="17" t="str">
        <f>_xlfn.XLOOKUP(D642,'[6]Database DP'!$C:$C,'[6]Database DP'!$F:$F,"Tidak Ditemukan")</f>
        <v>AGUS</v>
      </c>
      <c r="H642" s="18" t="str">
        <f>_xlfn.XLOOKUP(D642,[11]sheet!$B:$B,[11]sheet!$A:$A,0)</f>
        <v>BJN16</v>
      </c>
    </row>
    <row r="643" spans="2:8">
      <c r="B643" s="24" t="s">
        <v>668</v>
      </c>
      <c r="C643" s="25" t="s">
        <v>669</v>
      </c>
      <c r="D643" s="26" t="s">
        <v>679</v>
      </c>
      <c r="E643" s="27" t="s">
        <v>1916</v>
      </c>
      <c r="F643" s="22" t="s">
        <v>1824</v>
      </c>
      <c r="G643" s="17" t="str">
        <f>_xlfn.XLOOKUP(D643,'[6]Database DP'!$C:$C,'[6]Database DP'!$F:$F,"Tidak Ditemukan")</f>
        <v>AI RIFIAN</v>
      </c>
      <c r="H643" s="18" t="str">
        <f>_xlfn.XLOOKUP(D643,[11]sheet!$B:$B,[11]sheet!$A:$A,0)</f>
        <v>PKL02</v>
      </c>
    </row>
    <row r="644" spans="2:8">
      <c r="B644" s="24" t="s">
        <v>668</v>
      </c>
      <c r="C644" s="25" t="s">
        <v>669</v>
      </c>
      <c r="D644" s="26" t="s">
        <v>680</v>
      </c>
      <c r="E644" s="27" t="s">
        <v>1916</v>
      </c>
      <c r="F644" s="22" t="s">
        <v>1824</v>
      </c>
      <c r="G644" s="17" t="str">
        <f>_xlfn.XLOOKUP(D644,'[6]Database DP'!$C:$C,'[6]Database DP'!$F:$F,"Tidak Ditemukan")</f>
        <v>AI RIFIAN</v>
      </c>
      <c r="H644" s="18" t="str">
        <f>_xlfn.XLOOKUP(D644,[11]sheet!$B:$B,[11]sheet!$A:$A,0)</f>
        <v>PKL06</v>
      </c>
    </row>
    <row r="645" spans="2:8">
      <c r="B645" s="24" t="s">
        <v>668</v>
      </c>
      <c r="C645" s="25" t="s">
        <v>669</v>
      </c>
      <c r="D645" s="26" t="s">
        <v>681</v>
      </c>
      <c r="E645" s="27" t="s">
        <v>1916</v>
      </c>
      <c r="F645" s="22" t="s">
        <v>1824</v>
      </c>
      <c r="G645" s="17" t="str">
        <f>_xlfn.XLOOKUP(D645,'[6]Database DP'!$C:$C,'[6]Database DP'!$F:$F,"Tidak Ditemukan")</f>
        <v>AI RIFIAN</v>
      </c>
      <c r="H645" s="18" t="str">
        <f>_xlfn.XLOOKUP(D645,[11]sheet!$B:$B,[11]sheet!$A:$A,0)</f>
        <v>PKL13</v>
      </c>
    </row>
    <row r="646" spans="2:8">
      <c r="B646" s="24" t="s">
        <v>668</v>
      </c>
      <c r="C646" s="25" t="s">
        <v>669</v>
      </c>
      <c r="D646" s="26" t="s">
        <v>682</v>
      </c>
      <c r="E646" s="27" t="s">
        <v>1916</v>
      </c>
      <c r="F646" s="22" t="s">
        <v>1824</v>
      </c>
      <c r="G646" s="17" t="str">
        <f>_xlfn.XLOOKUP(D646,'[6]Database DP'!$C:$C,'[6]Database DP'!$F:$F,"Tidak Ditemukan")</f>
        <v>AI RIFIAN</v>
      </c>
      <c r="H646" s="18" t="str">
        <f>_xlfn.XLOOKUP(D646,[11]sheet!$B:$B,[11]sheet!$A:$A,0)</f>
        <v>PKL14</v>
      </c>
    </row>
    <row r="647" spans="2:8">
      <c r="B647" s="24" t="s">
        <v>668</v>
      </c>
      <c r="C647" s="25" t="s">
        <v>669</v>
      </c>
      <c r="D647" s="26" t="s">
        <v>683</v>
      </c>
      <c r="E647" s="27" t="s">
        <v>1916</v>
      </c>
      <c r="F647" s="22" t="s">
        <v>1824</v>
      </c>
      <c r="G647" s="17" t="str">
        <f>_xlfn.XLOOKUP(D647,'[6]Database DP'!$C:$C,'[6]Database DP'!$F:$F,"Tidak Ditemukan")</f>
        <v>AI RIFIAN</v>
      </c>
      <c r="H647" s="18" t="str">
        <f>_xlfn.XLOOKUP(D647,[11]sheet!$B:$B,[11]sheet!$A:$A,0)</f>
        <v>PKL22</v>
      </c>
    </row>
    <row r="648" spans="2:8">
      <c r="B648" s="24" t="s">
        <v>668</v>
      </c>
      <c r="C648" s="25" t="s">
        <v>669</v>
      </c>
      <c r="D648" s="26" t="s">
        <v>684</v>
      </c>
      <c r="E648" s="27" t="s">
        <v>1916</v>
      </c>
      <c r="F648" s="22" t="s">
        <v>1824</v>
      </c>
      <c r="G648" s="17" t="str">
        <f>_xlfn.XLOOKUP(D648,'[6]Database DP'!$C:$C,'[6]Database DP'!$F:$F,"Tidak Ditemukan")</f>
        <v>AI RIFIAN</v>
      </c>
      <c r="H648" s="18" t="str">
        <f>_xlfn.XLOOKUP(D648,[11]sheet!$B:$B,[11]sheet!$A:$A,0)</f>
        <v>KJN01</v>
      </c>
    </row>
    <row r="649" spans="2:8">
      <c r="B649" s="24" t="s">
        <v>668</v>
      </c>
      <c r="C649" s="25" t="s">
        <v>669</v>
      </c>
      <c r="D649" s="26" t="s">
        <v>685</v>
      </c>
      <c r="E649" s="27" t="s">
        <v>1916</v>
      </c>
      <c r="F649" s="22" t="s">
        <v>1824</v>
      </c>
      <c r="G649" s="17" t="str">
        <f>_xlfn.XLOOKUP(D649,'[6]Database DP'!$C:$C,'[6]Database DP'!$F:$F,"Tidak Ditemukan")</f>
        <v>AI RIFIAN</v>
      </c>
      <c r="H649" s="18" t="str">
        <f>_xlfn.XLOOKUP(D649,[11]sheet!$B:$B,[11]sheet!$A:$A,0)</f>
        <v>KJN09</v>
      </c>
    </row>
    <row r="650" spans="2:8">
      <c r="B650" s="24" t="s">
        <v>668</v>
      </c>
      <c r="C650" s="25" t="s">
        <v>669</v>
      </c>
      <c r="D650" s="26" t="s">
        <v>686</v>
      </c>
      <c r="E650" s="27" t="s">
        <v>1916</v>
      </c>
      <c r="F650" s="22" t="s">
        <v>1824</v>
      </c>
      <c r="G650" s="17" t="str">
        <f>_xlfn.XLOOKUP(D650,'[6]Database DP'!$C:$C,'[6]Database DP'!$F:$F,"Tidak Ditemukan")</f>
        <v>AI RIFIAN</v>
      </c>
      <c r="H650" s="18" t="str">
        <f>_xlfn.XLOOKUP(D650,[11]sheet!$B:$B,[11]sheet!$A:$A,0)</f>
        <v>KJN10</v>
      </c>
    </row>
    <row r="651" spans="2:8">
      <c r="B651" s="24" t="s">
        <v>668</v>
      </c>
      <c r="C651" s="25" t="s">
        <v>669</v>
      </c>
      <c r="D651" s="26" t="s">
        <v>687</v>
      </c>
      <c r="E651" s="27" t="s">
        <v>1916</v>
      </c>
      <c r="F651" s="22" t="s">
        <v>1824</v>
      </c>
      <c r="G651" s="17" t="str">
        <f>_xlfn.XLOOKUP(D651,'[6]Database DP'!$C:$C,'[6]Database DP'!$F:$F,"Tidak Ditemukan")</f>
        <v>AI RIFIAN</v>
      </c>
      <c r="H651" s="18" t="str">
        <f>_xlfn.XLOOKUP(D651,[11]sheet!$B:$B,[11]sheet!$A:$A,0)</f>
        <v>KJN11</v>
      </c>
    </row>
    <row r="652" spans="2:8">
      <c r="B652" s="24" t="s">
        <v>668</v>
      </c>
      <c r="C652" s="25" t="s">
        <v>669</v>
      </c>
      <c r="D652" s="26" t="s">
        <v>688</v>
      </c>
      <c r="E652" s="27" t="s">
        <v>1916</v>
      </c>
      <c r="F652" s="22" t="s">
        <v>1824</v>
      </c>
      <c r="G652" s="17" t="str">
        <f>_xlfn.XLOOKUP(D652,'[6]Database DP'!$C:$C,'[6]Database DP'!$F:$F,"Tidak Ditemukan")</f>
        <v>AI RIFIAN</v>
      </c>
      <c r="H652" s="18" t="str">
        <f>_xlfn.XLOOKUP(D652,[11]sheet!$B:$B,[11]sheet!$A:$A,0)</f>
        <v>KJN12</v>
      </c>
    </row>
    <row r="653" spans="2:8">
      <c r="B653" s="24" t="s">
        <v>668</v>
      </c>
      <c r="C653" s="25" t="s">
        <v>669</v>
      </c>
      <c r="D653" s="26" t="s">
        <v>689</v>
      </c>
      <c r="E653" s="27" t="s">
        <v>1941</v>
      </c>
      <c r="F653" s="22" t="s">
        <v>1823</v>
      </c>
      <c r="G653" s="17" t="str">
        <f>_xlfn.XLOOKUP(D653,'[6]Database DP'!$C:$C,'[6]Database DP'!$F:$F,"Tidak Ditemukan")</f>
        <v>BOWO</v>
      </c>
      <c r="H653" s="18" t="str">
        <f>_xlfn.XLOOKUP(D653,[11]sheet!$B:$B,[11]sheet!$A:$A,0)</f>
        <v>TNU01</v>
      </c>
    </row>
    <row r="654" spans="2:8">
      <c r="B654" s="24" t="s">
        <v>668</v>
      </c>
      <c r="C654" s="25" t="s">
        <v>669</v>
      </c>
      <c r="D654" s="26" t="s">
        <v>690</v>
      </c>
      <c r="E654" s="27" t="s">
        <v>1941</v>
      </c>
      <c r="F654" s="22" t="s">
        <v>1823</v>
      </c>
      <c r="G654" s="17" t="str">
        <f>_xlfn.XLOOKUP(D654,'[6]Database DP'!$C:$C,'[6]Database DP'!$F:$F,"Tidak Ditemukan")</f>
        <v>BOWO</v>
      </c>
      <c r="H654" s="18" t="str">
        <f>_xlfn.XLOOKUP(D654,[11]sheet!$B:$B,[11]sheet!$A:$A,0)</f>
        <v>TNU05</v>
      </c>
    </row>
    <row r="655" spans="2:8">
      <c r="B655" s="24" t="s">
        <v>668</v>
      </c>
      <c r="C655" s="25" t="s">
        <v>669</v>
      </c>
      <c r="D655" s="26" t="s">
        <v>691</v>
      </c>
      <c r="E655" s="27" t="s">
        <v>1941</v>
      </c>
      <c r="F655" s="22" t="s">
        <v>1823</v>
      </c>
      <c r="G655" s="17" t="str">
        <f>_xlfn.XLOOKUP(D655,'[6]Database DP'!$C:$C,'[6]Database DP'!$F:$F,"Tidak Ditemukan")</f>
        <v>BOWO</v>
      </c>
      <c r="H655" s="18" t="str">
        <f>_xlfn.XLOOKUP(D655,[11]sheet!$B:$B,[11]sheet!$A:$A,0)</f>
        <v>TNU09</v>
      </c>
    </row>
    <row r="656" spans="2:8">
      <c r="B656" s="24" t="s">
        <v>668</v>
      </c>
      <c r="C656" s="25" t="s">
        <v>669</v>
      </c>
      <c r="D656" s="26" t="s">
        <v>692</v>
      </c>
      <c r="E656" s="27" t="s">
        <v>1916</v>
      </c>
      <c r="F656" s="22" t="s">
        <v>1823</v>
      </c>
      <c r="G656" s="17" t="str">
        <f>_xlfn.XLOOKUP(D656,'[6]Database DP'!$C:$C,'[6]Database DP'!$F:$F,"Tidak Ditemukan")</f>
        <v>BOWO</v>
      </c>
      <c r="H656" s="18" t="str">
        <f>_xlfn.XLOOKUP(D656,[11]sheet!$B:$B,[11]sheet!$A:$A,0)</f>
        <v>TNU02</v>
      </c>
    </row>
    <row r="657" spans="2:8">
      <c r="B657" s="24" t="s">
        <v>668</v>
      </c>
      <c r="C657" s="25" t="s">
        <v>669</v>
      </c>
      <c r="D657" s="26" t="s">
        <v>693</v>
      </c>
      <c r="E657" s="27" t="s">
        <v>1916</v>
      </c>
      <c r="F657" s="22" t="s">
        <v>1823</v>
      </c>
      <c r="G657" s="17" t="str">
        <f>_xlfn.XLOOKUP(D657,'[6]Database DP'!$C:$C,'[6]Database DP'!$F:$F,"Tidak Ditemukan")</f>
        <v>BOWO</v>
      </c>
      <c r="H657" s="18" t="str">
        <f>_xlfn.XLOOKUP(D657,[11]sheet!$B:$B,[11]sheet!$A:$A,0)</f>
        <v>TNU06</v>
      </c>
    </row>
    <row r="658" spans="2:8">
      <c r="B658" s="24" t="s">
        <v>668</v>
      </c>
      <c r="C658" s="25" t="s">
        <v>669</v>
      </c>
      <c r="D658" s="26" t="s">
        <v>694</v>
      </c>
      <c r="E658" s="27" t="s">
        <v>1916</v>
      </c>
      <c r="F658" s="22" t="s">
        <v>1823</v>
      </c>
      <c r="G658" s="17" t="str">
        <f>_xlfn.XLOOKUP(D658,'[6]Database DP'!$C:$C,'[6]Database DP'!$F:$F,"Tidak Ditemukan")</f>
        <v>BOWO</v>
      </c>
      <c r="H658" s="18" t="str">
        <f>_xlfn.XLOOKUP(D658,[11]sheet!$B:$B,[11]sheet!$A:$A,0)</f>
        <v>TNU07</v>
      </c>
    </row>
    <row r="659" spans="2:8">
      <c r="B659" s="24" t="s">
        <v>668</v>
      </c>
      <c r="C659" s="25" t="s">
        <v>669</v>
      </c>
      <c r="D659" s="26" t="s">
        <v>695</v>
      </c>
      <c r="E659" s="27" t="s">
        <v>1916</v>
      </c>
      <c r="F659" s="22" t="s">
        <v>1823</v>
      </c>
      <c r="G659" s="17" t="str">
        <f>_xlfn.XLOOKUP(D659,'[6]Database DP'!$C:$C,'[6]Database DP'!$F:$F,"Tidak Ditemukan")</f>
        <v>BOWO</v>
      </c>
      <c r="H659" s="18" t="str">
        <f>_xlfn.XLOOKUP(D659,[11]sheet!$B:$B,[11]sheet!$A:$A,0)</f>
        <v>TNU08</v>
      </c>
    </row>
    <row r="660" spans="2:8">
      <c r="B660" s="24" t="s">
        <v>668</v>
      </c>
      <c r="C660" s="25" t="s">
        <v>669</v>
      </c>
      <c r="D660" s="26" t="s">
        <v>696</v>
      </c>
      <c r="E660" s="27" t="s">
        <v>1916</v>
      </c>
      <c r="F660" s="22" t="s">
        <v>1823</v>
      </c>
      <c r="G660" s="17" t="str">
        <f>_xlfn.XLOOKUP(D660,'[6]Database DP'!$C:$C,'[6]Database DP'!$F:$F,"Tidak Ditemukan")</f>
        <v>BOWO</v>
      </c>
      <c r="H660" s="18" t="str">
        <f>_xlfn.XLOOKUP(D660,[11]sheet!$B:$B,[11]sheet!$A:$A,0)</f>
        <v>TNU11</v>
      </c>
    </row>
    <row r="661" spans="2:8">
      <c r="B661" s="24" t="s">
        <v>668</v>
      </c>
      <c r="C661" s="25" t="s">
        <v>669</v>
      </c>
      <c r="D661" s="26" t="s">
        <v>697</v>
      </c>
      <c r="E661" s="27" t="s">
        <v>1916</v>
      </c>
      <c r="F661" s="22" t="s">
        <v>33</v>
      </c>
      <c r="G661" s="17" t="str">
        <f>_xlfn.XLOOKUP(D661,'[6]Database DP'!$C:$C,'[6]Database DP'!$F:$F,"Tidak Ditemukan")</f>
        <v>DADANG</v>
      </c>
      <c r="H661" s="18" t="str">
        <f>_xlfn.XLOOKUP(D661,[11]sheet!$B:$B,[11]sheet!$A:$A,0)</f>
        <v>BOL01</v>
      </c>
    </row>
    <row r="662" spans="2:8">
      <c r="B662" s="24" t="s">
        <v>668</v>
      </c>
      <c r="C662" s="25" t="s">
        <v>669</v>
      </c>
      <c r="D662" s="26" t="s">
        <v>698</v>
      </c>
      <c r="E662" s="27" t="s">
        <v>1916</v>
      </c>
      <c r="F662" s="22" t="s">
        <v>1825</v>
      </c>
      <c r="G662" s="17" t="str">
        <f>_xlfn.XLOOKUP(D662,'[6]Database DP'!$C:$C,'[6]Database DP'!$F:$F,"Tidak Ditemukan")</f>
        <v>DADANG</v>
      </c>
      <c r="H662" s="18" t="str">
        <f>_xlfn.XLOOKUP(D662,[11]sheet!$B:$B,[11]sheet!$A:$A,0)</f>
        <v>BOL02</v>
      </c>
    </row>
    <row r="663" spans="2:8">
      <c r="B663" s="24" t="s">
        <v>668</v>
      </c>
      <c r="C663" s="25" t="s">
        <v>669</v>
      </c>
      <c r="D663" s="26" t="s">
        <v>699</v>
      </c>
      <c r="E663" s="27" t="s">
        <v>1916</v>
      </c>
      <c r="F663" s="22" t="s">
        <v>1825</v>
      </c>
      <c r="G663" s="17" t="str">
        <f>_xlfn.XLOOKUP(D663,'[6]Database DP'!$C:$C,'[6]Database DP'!$F:$F,"Tidak Ditemukan")</f>
        <v>DADANG</v>
      </c>
      <c r="H663" s="18" t="str">
        <f>_xlfn.XLOOKUP(D663,[11]sheet!$B:$B,[11]sheet!$A:$A,0)</f>
        <v>BOL04</v>
      </c>
    </row>
    <row r="664" spans="2:8">
      <c r="B664" s="24" t="s">
        <v>668</v>
      </c>
      <c r="C664" s="25" t="s">
        <v>669</v>
      </c>
      <c r="D664" s="26" t="s">
        <v>700</v>
      </c>
      <c r="E664" s="27" t="s">
        <v>1916</v>
      </c>
      <c r="F664" s="22" t="s">
        <v>1825</v>
      </c>
      <c r="G664" s="17" t="str">
        <f>_xlfn.XLOOKUP(D664,'[6]Database DP'!$C:$C,'[6]Database DP'!$F:$F,"Tidak Ditemukan")</f>
        <v>DADANG</v>
      </c>
      <c r="H664" s="18" t="str">
        <f>_xlfn.XLOOKUP(D664,[11]sheet!$B:$B,[11]sheet!$A:$A,0)</f>
        <v>BOL05</v>
      </c>
    </row>
    <row r="665" spans="2:8">
      <c r="B665" s="24" t="s">
        <v>668</v>
      </c>
      <c r="C665" s="25" t="s">
        <v>669</v>
      </c>
      <c r="D665" s="26" t="s">
        <v>701</v>
      </c>
      <c r="E665" s="27" t="s">
        <v>1916</v>
      </c>
      <c r="F665" s="22" t="s">
        <v>1825</v>
      </c>
      <c r="G665" s="17" t="str">
        <f>_xlfn.XLOOKUP(D665,'[6]Database DP'!$C:$C,'[6]Database DP'!$F:$F,"Tidak Ditemukan")</f>
        <v>DADANG</v>
      </c>
      <c r="H665" s="18" t="str">
        <f>_xlfn.XLOOKUP(D665,[11]sheet!$B:$B,[11]sheet!$A:$A,0)</f>
        <v>CEU01</v>
      </c>
    </row>
    <row r="666" spans="2:8">
      <c r="B666" s="24" t="s">
        <v>668</v>
      </c>
      <c r="C666" s="25" t="s">
        <v>669</v>
      </c>
      <c r="D666" s="26" t="s">
        <v>702</v>
      </c>
      <c r="E666" s="27" t="s">
        <v>1916</v>
      </c>
      <c r="F666" s="22" t="s">
        <v>1825</v>
      </c>
      <c r="G666" s="17" t="str">
        <f>_xlfn.XLOOKUP(D666,'[6]Database DP'!$C:$C,'[6]Database DP'!$F:$F,"Tidak Ditemukan")</f>
        <v>DADANG</v>
      </c>
      <c r="H666" s="18" t="str">
        <f>_xlfn.XLOOKUP(D666,[11]sheet!$B:$B,[11]sheet!$A:$A,0)</f>
        <v>CEU02</v>
      </c>
    </row>
    <row r="667" spans="2:8">
      <c r="B667" s="24" t="s">
        <v>668</v>
      </c>
      <c r="C667" s="25" t="s">
        <v>669</v>
      </c>
      <c r="D667" s="26" t="s">
        <v>703</v>
      </c>
      <c r="E667" s="27" t="s">
        <v>1916</v>
      </c>
      <c r="F667" s="22" t="s">
        <v>1825</v>
      </c>
      <c r="G667" s="17" t="str">
        <f>_xlfn.XLOOKUP(D667,'[6]Database DP'!$C:$C,'[6]Database DP'!$F:$F,"Tidak Ditemukan")</f>
        <v>DADANG</v>
      </c>
      <c r="H667" s="18" t="str">
        <f>_xlfn.XLOOKUP(D667,[11]sheet!$B:$B,[11]sheet!$A:$A,0)</f>
        <v>BOL06</v>
      </c>
    </row>
    <row r="668" spans="2:8">
      <c r="B668" s="24" t="s">
        <v>668</v>
      </c>
      <c r="C668" s="25" t="s">
        <v>669</v>
      </c>
      <c r="D668" s="26" t="s">
        <v>704</v>
      </c>
      <c r="E668" s="27" t="s">
        <v>1916</v>
      </c>
      <c r="F668" s="22" t="s">
        <v>1825</v>
      </c>
      <c r="G668" s="17" t="str">
        <f>_xlfn.XLOOKUP(D668,'[6]Database DP'!$C:$C,'[6]Database DP'!$F:$F,"Tidak Ditemukan")</f>
        <v>DADANG</v>
      </c>
      <c r="H668" s="18" t="str">
        <f>_xlfn.XLOOKUP(D668,[11]sheet!$B:$B,[11]sheet!$A:$A,0)</f>
        <v>BOL07</v>
      </c>
    </row>
    <row r="669" spans="2:8">
      <c r="B669" s="24" t="s">
        <v>668</v>
      </c>
      <c r="C669" s="25" t="s">
        <v>669</v>
      </c>
      <c r="D669" s="26" t="s">
        <v>705</v>
      </c>
      <c r="E669" s="27" t="s">
        <v>1916</v>
      </c>
      <c r="F669" s="22" t="s">
        <v>1825</v>
      </c>
      <c r="G669" s="17" t="str">
        <f>_xlfn.XLOOKUP(D669,'[6]Database DP'!$C:$C,'[6]Database DP'!$F:$F,"Tidak Ditemukan")</f>
        <v>DADANG</v>
      </c>
      <c r="H669" s="18" t="str">
        <f>_xlfn.XLOOKUP(D669,[11]sheet!$B:$B,[11]sheet!$A:$A,0)</f>
        <v>BOL08</v>
      </c>
    </row>
    <row r="670" spans="2:8">
      <c r="B670" s="24" t="s">
        <v>668</v>
      </c>
      <c r="C670" s="25" t="s">
        <v>669</v>
      </c>
      <c r="D670" s="26" t="s">
        <v>706</v>
      </c>
      <c r="E670" s="27" t="s">
        <v>1916</v>
      </c>
      <c r="F670" s="22" t="s">
        <v>1825</v>
      </c>
      <c r="G670" s="17" t="str">
        <f>_xlfn.XLOOKUP(D670,'[6]Database DP'!$C:$C,'[6]Database DP'!$F:$F,"Tidak Ditemukan")</f>
        <v>DADANG</v>
      </c>
      <c r="H670" s="18" t="str">
        <f>_xlfn.XLOOKUP(D670,[11]sheet!$B:$B,[11]sheet!$A:$A,0)</f>
        <v>BOL09</v>
      </c>
    </row>
    <row r="671" spans="2:8">
      <c r="B671" s="24" t="s">
        <v>668</v>
      </c>
      <c r="C671" s="25" t="s">
        <v>669</v>
      </c>
      <c r="D671" s="26" t="s">
        <v>707</v>
      </c>
      <c r="E671" s="27" t="s">
        <v>1916</v>
      </c>
      <c r="F671" s="22" t="s">
        <v>1826</v>
      </c>
      <c r="G671" s="17" t="str">
        <f>_xlfn.XLOOKUP(D671,'[6]Database DP'!$C:$C,'[6]Database DP'!$F:$F,"Tidak Ditemukan")</f>
        <v>DANIEL</v>
      </c>
      <c r="H671" s="18" t="str">
        <f>_xlfn.XLOOKUP(D671,[11]sheet!$B:$B,[11]sheet!$A:$A,0)</f>
        <v>UNG07</v>
      </c>
    </row>
    <row r="672" spans="2:8">
      <c r="B672" s="24" t="s">
        <v>668</v>
      </c>
      <c r="C672" s="25" t="s">
        <v>669</v>
      </c>
      <c r="D672" s="26" t="s">
        <v>708</v>
      </c>
      <c r="E672" s="27" t="s">
        <v>1916</v>
      </c>
      <c r="F672" s="22" t="s">
        <v>1826</v>
      </c>
      <c r="G672" s="17" t="str">
        <f>_xlfn.XLOOKUP(D672,'[6]Database DP'!$C:$C,'[6]Database DP'!$F:$F,"Tidak Ditemukan")</f>
        <v>DANIEL</v>
      </c>
      <c r="H672" s="18" t="str">
        <f>_xlfn.XLOOKUP(D672,[11]sheet!$B:$B,[11]sheet!$A:$A,0)</f>
        <v>AMB01</v>
      </c>
    </row>
    <row r="673" spans="2:8">
      <c r="B673" s="24" t="s">
        <v>668</v>
      </c>
      <c r="C673" s="25" t="s">
        <v>669</v>
      </c>
      <c r="D673" s="26" t="s">
        <v>709</v>
      </c>
      <c r="E673" s="27" t="s">
        <v>1916</v>
      </c>
      <c r="F673" s="22" t="s">
        <v>1826</v>
      </c>
      <c r="G673" s="17" t="str">
        <f>_xlfn.XLOOKUP(D673,'[6]Database DP'!$C:$C,'[6]Database DP'!$F:$F,"Tidak Ditemukan")</f>
        <v>DANIEL</v>
      </c>
      <c r="H673" s="18" t="str">
        <f>_xlfn.XLOOKUP(D673,[11]sheet!$B:$B,[11]sheet!$A:$A,0)</f>
        <v>UNG01</v>
      </c>
    </row>
    <row r="674" spans="2:8">
      <c r="B674" s="24" t="s">
        <v>668</v>
      </c>
      <c r="C674" s="25" t="s">
        <v>669</v>
      </c>
      <c r="D674" s="26" t="s">
        <v>710</v>
      </c>
      <c r="E674" s="27" t="s">
        <v>1916</v>
      </c>
      <c r="F674" s="22" t="s">
        <v>1826</v>
      </c>
      <c r="G674" s="17" t="str">
        <f>_xlfn.XLOOKUP(D674,'[6]Database DP'!$C:$C,'[6]Database DP'!$F:$F,"Tidak Ditemukan")</f>
        <v>DANIEL</v>
      </c>
      <c r="H674" s="18" t="str">
        <f>_xlfn.XLOOKUP(D674,[11]sheet!$B:$B,[11]sheet!$A:$A,0)</f>
        <v>UNG02</v>
      </c>
    </row>
    <row r="675" spans="2:8">
      <c r="B675" s="24" t="s">
        <v>668</v>
      </c>
      <c r="C675" s="25" t="s">
        <v>669</v>
      </c>
      <c r="D675" s="26" t="s">
        <v>711</v>
      </c>
      <c r="E675" s="27" t="s">
        <v>1916</v>
      </c>
      <c r="F675" s="22" t="s">
        <v>1826</v>
      </c>
      <c r="G675" s="17" t="str">
        <f>_xlfn.XLOOKUP(D675,'[6]Database DP'!$C:$C,'[6]Database DP'!$F:$F,"Tidak Ditemukan")</f>
        <v>DANIEL</v>
      </c>
      <c r="H675" s="18" t="str">
        <f>_xlfn.XLOOKUP(D675,[11]sheet!$B:$B,[11]sheet!$A:$A,0)</f>
        <v>UNG05</v>
      </c>
    </row>
    <row r="676" spans="2:8">
      <c r="B676" s="24" t="s">
        <v>668</v>
      </c>
      <c r="C676" s="25" t="s">
        <v>669</v>
      </c>
      <c r="D676" s="26" t="s">
        <v>712</v>
      </c>
      <c r="E676" s="27" t="s">
        <v>1916</v>
      </c>
      <c r="F676" s="22" t="s">
        <v>1826</v>
      </c>
      <c r="G676" s="17" t="str">
        <f>_xlfn.XLOOKUP(D676,'[6]Database DP'!$C:$C,'[6]Database DP'!$F:$F,"Tidak Ditemukan")</f>
        <v>DANIEL</v>
      </c>
      <c r="H676" s="18" t="str">
        <f>_xlfn.XLOOKUP(D676,[11]sheet!$B:$B,[11]sheet!$A:$A,0)</f>
        <v>UNG09</v>
      </c>
    </row>
    <row r="677" spans="2:8">
      <c r="B677" s="24" t="s">
        <v>668</v>
      </c>
      <c r="C677" s="25" t="s">
        <v>669</v>
      </c>
      <c r="D677" s="26" t="s">
        <v>713</v>
      </c>
      <c r="E677" s="27" t="s">
        <v>1916</v>
      </c>
      <c r="F677" s="22" t="s">
        <v>1826</v>
      </c>
      <c r="G677" s="17" t="str">
        <f>_xlfn.XLOOKUP(D677,'[6]Database DP'!$C:$C,'[6]Database DP'!$F:$F,"Tidak Ditemukan")</f>
        <v>DANIEL</v>
      </c>
      <c r="H677" s="18" t="str">
        <f>_xlfn.XLOOKUP(D677,[11]sheet!$B:$B,[11]sheet!$A:$A,0)</f>
        <v>UNG10</v>
      </c>
    </row>
    <row r="678" spans="2:8">
      <c r="B678" s="24" t="s">
        <v>668</v>
      </c>
      <c r="C678" s="25" t="s">
        <v>669</v>
      </c>
      <c r="D678" s="26" t="s">
        <v>714</v>
      </c>
      <c r="E678" s="27" t="s">
        <v>1916</v>
      </c>
      <c r="F678" s="22" t="s">
        <v>1826</v>
      </c>
      <c r="G678" s="17" t="str">
        <f>_xlfn.XLOOKUP(D678,'[6]Database DP'!$C:$C,'[6]Database DP'!$F:$F,"Tidak Ditemukan")</f>
        <v>DANIEL</v>
      </c>
      <c r="H678" s="18" t="str">
        <f>_xlfn.XLOOKUP(D678,[11]sheet!$B:$B,[11]sheet!$A:$A,0)</f>
        <v>UNG11</v>
      </c>
    </row>
    <row r="679" spans="2:8">
      <c r="B679" s="24" t="s">
        <v>668</v>
      </c>
      <c r="C679" s="25" t="s">
        <v>669</v>
      </c>
      <c r="D679" s="26" t="s">
        <v>715</v>
      </c>
      <c r="E679" s="27" t="s">
        <v>1916</v>
      </c>
      <c r="F679" s="22" t="s">
        <v>1826</v>
      </c>
      <c r="G679" s="17" t="str">
        <f>_xlfn.XLOOKUP(D679,'[6]Database DP'!$C:$C,'[6]Database DP'!$F:$F,"Tidak Ditemukan")</f>
        <v>GERRY</v>
      </c>
      <c r="H679" s="18" t="str">
        <f>_xlfn.XLOOKUP(D679,[11]sheet!$B:$B,[11]sheet!$A:$A,0)</f>
        <v>SLT01</v>
      </c>
    </row>
    <row r="680" spans="2:8">
      <c r="B680" s="24" t="s">
        <v>668</v>
      </c>
      <c r="C680" s="25" t="s">
        <v>669</v>
      </c>
      <c r="D680" s="26" t="s">
        <v>716</v>
      </c>
      <c r="E680" s="27" t="s">
        <v>1916</v>
      </c>
      <c r="F680" s="22" t="s">
        <v>1826</v>
      </c>
      <c r="G680" s="17" t="str">
        <f>_xlfn.XLOOKUP(D680,'[6]Database DP'!$C:$C,'[6]Database DP'!$F:$F,"Tidak Ditemukan")</f>
        <v>GERRY</v>
      </c>
      <c r="H680" s="18" t="str">
        <f>_xlfn.XLOOKUP(D680,[11]sheet!$B:$B,[11]sheet!$A:$A,0)</f>
        <v>SLT02</v>
      </c>
    </row>
    <row r="681" spans="2:8">
      <c r="B681" s="24" t="s">
        <v>668</v>
      </c>
      <c r="C681" s="25" t="s">
        <v>669</v>
      </c>
      <c r="D681" s="26" t="s">
        <v>717</v>
      </c>
      <c r="E681" s="27" t="s">
        <v>1916</v>
      </c>
      <c r="F681" s="22" t="s">
        <v>1826</v>
      </c>
      <c r="G681" s="17" t="str">
        <f>_xlfn.XLOOKUP(D681,'[6]Database DP'!$C:$C,'[6]Database DP'!$F:$F,"Tidak Ditemukan")</f>
        <v>GERRY</v>
      </c>
      <c r="H681" s="18" t="str">
        <f>_xlfn.XLOOKUP(D681,[11]sheet!$B:$B,[11]sheet!$A:$A,0)</f>
        <v>SLT03</v>
      </c>
    </row>
    <row r="682" spans="2:8">
      <c r="B682" s="24" t="s">
        <v>668</v>
      </c>
      <c r="C682" s="25" t="s">
        <v>669</v>
      </c>
      <c r="D682" s="26" t="s">
        <v>718</v>
      </c>
      <c r="E682" s="27" t="s">
        <v>1916</v>
      </c>
      <c r="F682" s="22" t="s">
        <v>1826</v>
      </c>
      <c r="G682" s="17" t="str">
        <f>_xlfn.XLOOKUP(D682,'[6]Database DP'!$C:$C,'[6]Database DP'!$F:$F,"Tidak Ditemukan")</f>
        <v>GERRY</v>
      </c>
      <c r="H682" s="18" t="str">
        <f>_xlfn.XLOOKUP(D682,[11]sheet!$B:$B,[11]sheet!$A:$A,0)</f>
        <v>SLT05</v>
      </c>
    </row>
    <row r="683" spans="2:8">
      <c r="B683" s="24" t="s">
        <v>668</v>
      </c>
      <c r="C683" s="25" t="s">
        <v>669</v>
      </c>
      <c r="D683" s="26" t="s">
        <v>719</v>
      </c>
      <c r="E683" s="27" t="s">
        <v>1916</v>
      </c>
      <c r="F683" s="22" t="s">
        <v>1826</v>
      </c>
      <c r="G683" s="17" t="str">
        <f>_xlfn.XLOOKUP(D683,'[6]Database DP'!$C:$C,'[6]Database DP'!$F:$F,"Tidak Ditemukan")</f>
        <v>GERRY</v>
      </c>
      <c r="H683" s="18" t="str">
        <f>_xlfn.XLOOKUP(D683,[11]sheet!$B:$B,[11]sheet!$A:$A,0)</f>
        <v>SLT06</v>
      </c>
    </row>
    <row r="684" spans="2:8">
      <c r="B684" s="24" t="s">
        <v>668</v>
      </c>
      <c r="C684" s="25" t="s">
        <v>669</v>
      </c>
      <c r="D684" s="26" t="s">
        <v>720</v>
      </c>
      <c r="E684" s="27" t="s">
        <v>1916</v>
      </c>
      <c r="F684" s="22" t="s">
        <v>1823</v>
      </c>
      <c r="G684" s="17" t="str">
        <f>_xlfn.XLOOKUP(D684,'[6]Database DP'!$C:$C,'[6]Database DP'!$F:$F,"Tidak Ditemukan")</f>
        <v>HERI</v>
      </c>
      <c r="H684" s="18" t="str">
        <f>_xlfn.XLOOKUP(D684,[11]sheet!$B:$B,[11]sheet!$A:$A,0)</f>
        <v>PWO02</v>
      </c>
    </row>
    <row r="685" spans="2:8">
      <c r="B685" s="24" t="s">
        <v>668</v>
      </c>
      <c r="C685" s="25" t="s">
        <v>669</v>
      </c>
      <c r="D685" s="26" t="s">
        <v>721</v>
      </c>
      <c r="E685" s="27" t="s">
        <v>1916</v>
      </c>
      <c r="F685" s="22" t="s">
        <v>1823</v>
      </c>
      <c r="G685" s="17" t="str">
        <f>_xlfn.XLOOKUP(D685,'[6]Database DP'!$C:$C,'[6]Database DP'!$F:$F,"Tidak Ditemukan")</f>
        <v>HERI</v>
      </c>
      <c r="H685" s="18" t="str">
        <f>_xlfn.XLOOKUP(D685,[11]sheet!$B:$B,[11]sheet!$A:$A,0)</f>
        <v>PWO03</v>
      </c>
    </row>
    <row r="686" spans="2:8">
      <c r="B686" s="24" t="s">
        <v>668</v>
      </c>
      <c r="C686" s="25" t="s">
        <v>669</v>
      </c>
      <c r="D686" s="26" t="s">
        <v>722</v>
      </c>
      <c r="E686" s="27" t="s">
        <v>1916</v>
      </c>
      <c r="F686" s="22" t="s">
        <v>1823</v>
      </c>
      <c r="G686" s="17" t="str">
        <f>_xlfn.XLOOKUP(D686,'[6]Database DP'!$C:$C,'[6]Database DP'!$F:$F,"Tidak Ditemukan")</f>
        <v>HERI</v>
      </c>
      <c r="H686" s="18" t="str">
        <f>_xlfn.XLOOKUP(D686,[11]sheet!$B:$B,[11]sheet!$A:$A,0)</f>
        <v>PWO04</v>
      </c>
    </row>
    <row r="687" spans="2:8">
      <c r="B687" s="24" t="s">
        <v>668</v>
      </c>
      <c r="C687" s="25" t="s">
        <v>669</v>
      </c>
      <c r="D687" s="26" t="s">
        <v>723</v>
      </c>
      <c r="E687" s="27" t="s">
        <v>1916</v>
      </c>
      <c r="F687" s="22" t="s">
        <v>1823</v>
      </c>
      <c r="G687" s="17" t="str">
        <f>_xlfn.XLOOKUP(D687,'[6]Database DP'!$C:$C,'[6]Database DP'!$F:$F,"Tidak Ditemukan")</f>
        <v>HERI</v>
      </c>
      <c r="H687" s="18" t="str">
        <f>_xlfn.XLOOKUP(D687,[11]sheet!$B:$B,[11]sheet!$A:$A,0)</f>
        <v>PWO05</v>
      </c>
    </row>
    <row r="688" spans="2:8">
      <c r="B688" s="24" t="s">
        <v>668</v>
      </c>
      <c r="C688" s="25" t="s">
        <v>669</v>
      </c>
      <c r="D688" s="26" t="s">
        <v>724</v>
      </c>
      <c r="E688" s="27" t="s">
        <v>1916</v>
      </c>
      <c r="F688" s="22" t="s">
        <v>1823</v>
      </c>
      <c r="G688" s="17" t="str">
        <f>_xlfn.XLOOKUP(D688,'[6]Database DP'!$C:$C,'[6]Database DP'!$F:$F,"Tidak Ditemukan")</f>
        <v>HERI</v>
      </c>
      <c r="H688" s="18" t="str">
        <f>_xlfn.XLOOKUP(D688,[11]sheet!$B:$B,[11]sheet!$A:$A,0)</f>
        <v>PWO06</v>
      </c>
    </row>
    <row r="689" spans="2:8">
      <c r="B689" s="24" t="s">
        <v>668</v>
      </c>
      <c r="C689" s="25" t="s">
        <v>669</v>
      </c>
      <c r="D689" s="26" t="s">
        <v>725</v>
      </c>
      <c r="E689" s="27" t="s">
        <v>1916</v>
      </c>
      <c r="F689" s="22" t="s">
        <v>1823</v>
      </c>
      <c r="G689" s="17" t="str">
        <f>_xlfn.XLOOKUP(D689,'[6]Database DP'!$C:$C,'[6]Database DP'!$F:$F,"Tidak Ditemukan")</f>
        <v>HERI</v>
      </c>
      <c r="H689" s="18" t="str">
        <f>_xlfn.XLOOKUP(D689,[11]sheet!$B:$B,[11]sheet!$A:$A,0)</f>
        <v>PWO07</v>
      </c>
    </row>
    <row r="690" spans="2:8">
      <c r="B690" s="24" t="s">
        <v>668</v>
      </c>
      <c r="C690" s="25" t="s">
        <v>669</v>
      </c>
      <c r="D690" s="26" t="s">
        <v>726</v>
      </c>
      <c r="E690" s="27" t="s">
        <v>1916</v>
      </c>
      <c r="F690" s="22" t="s">
        <v>1823</v>
      </c>
      <c r="G690" s="17" t="str">
        <f>_xlfn.XLOOKUP(D690,'[6]Database DP'!$C:$C,'[6]Database DP'!$F:$F,"Tidak Ditemukan")</f>
        <v>HERI</v>
      </c>
      <c r="H690" s="18" t="str">
        <f>_xlfn.XLOOKUP(D690,[11]sheet!$B:$B,[11]sheet!$A:$A,0)</f>
        <v>PWO08</v>
      </c>
    </row>
    <row r="691" spans="2:8">
      <c r="B691" s="24" t="s">
        <v>668</v>
      </c>
      <c r="C691" s="25" t="s">
        <v>669</v>
      </c>
      <c r="D691" s="26" t="s">
        <v>727</v>
      </c>
      <c r="E691" s="27" t="s">
        <v>1916</v>
      </c>
      <c r="F691" s="22" t="s">
        <v>1823</v>
      </c>
      <c r="G691" s="17" t="str">
        <f>_xlfn.XLOOKUP(D691,'[6]Database DP'!$C:$C,'[6]Database DP'!$F:$F,"Tidak Ditemukan")</f>
        <v>HERI</v>
      </c>
      <c r="H691" s="18" t="str">
        <f>_xlfn.XLOOKUP(D691,[11]sheet!$B:$B,[11]sheet!$A:$A,0)</f>
        <v>PWO11</v>
      </c>
    </row>
    <row r="692" spans="2:8">
      <c r="B692" s="24" t="s">
        <v>668</v>
      </c>
      <c r="C692" s="25" t="s">
        <v>669</v>
      </c>
      <c r="D692" s="26" t="s">
        <v>728</v>
      </c>
      <c r="E692" s="27" t="s">
        <v>1916</v>
      </c>
      <c r="F692" s="22" t="s">
        <v>1823</v>
      </c>
      <c r="G692" s="17" t="str">
        <f>_xlfn.XLOOKUP(D692,'[6]Database DP'!$C:$C,'[6]Database DP'!$F:$F,"Tidak Ditemukan")</f>
        <v>HERI</v>
      </c>
      <c r="H692" s="18" t="str">
        <f>_xlfn.XLOOKUP(D692,[11]sheet!$B:$B,[11]sheet!$A:$A,0)</f>
        <v>PWO13</v>
      </c>
    </row>
    <row r="693" spans="2:8">
      <c r="B693" s="24" t="s">
        <v>668</v>
      </c>
      <c r="C693" s="25" t="s">
        <v>669</v>
      </c>
      <c r="D693" s="26" t="s">
        <v>729</v>
      </c>
      <c r="E693" s="27" t="s">
        <v>1916</v>
      </c>
      <c r="F693" s="22" t="s">
        <v>1823</v>
      </c>
      <c r="G693" s="17" t="str">
        <f>_xlfn.XLOOKUP(D693,'[6]Database DP'!$C:$C,'[6]Database DP'!$F:$F,"Tidak Ditemukan")</f>
        <v>HERI</v>
      </c>
      <c r="H693" s="18" t="str">
        <f>_xlfn.XLOOKUP(D693,[11]sheet!$B:$B,[11]sheet!$A:$A,0)</f>
        <v>PWO14</v>
      </c>
    </row>
    <row r="694" spans="2:8">
      <c r="B694" s="24" t="s">
        <v>668</v>
      </c>
      <c r="C694" s="25" t="s">
        <v>669</v>
      </c>
      <c r="D694" s="26" t="s">
        <v>730</v>
      </c>
      <c r="E694" s="27" t="s">
        <v>1916</v>
      </c>
      <c r="F694" s="22" t="s">
        <v>1823</v>
      </c>
      <c r="G694" s="17" t="str">
        <f>_xlfn.XLOOKUP(D694,'[6]Database DP'!$C:$C,'[6]Database DP'!$F:$F,"Tidak Ditemukan")</f>
        <v>HERI</v>
      </c>
      <c r="H694" s="18" t="str">
        <f>_xlfn.XLOOKUP(D694,[11]sheet!$B:$B,[11]sheet!$A:$A,0)</f>
        <v>PWO16</v>
      </c>
    </row>
    <row r="695" spans="2:8">
      <c r="B695" s="24" t="s">
        <v>668</v>
      </c>
      <c r="C695" s="25" t="s">
        <v>669</v>
      </c>
      <c r="D695" s="26" t="s">
        <v>731</v>
      </c>
      <c r="E695" s="27" t="s">
        <v>1916</v>
      </c>
      <c r="F695" s="22" t="s">
        <v>1823</v>
      </c>
      <c r="G695" s="17" t="str">
        <f>_xlfn.XLOOKUP(D695,'[6]Database DP'!$C:$C,'[6]Database DP'!$F:$F,"Tidak Ditemukan")</f>
        <v>HERI</v>
      </c>
      <c r="H695" s="18" t="str">
        <f>_xlfn.XLOOKUP(D695,[11]sheet!$B:$B,[11]sheet!$A:$A,0)</f>
        <v>PWO18</v>
      </c>
    </row>
    <row r="696" spans="2:8">
      <c r="B696" s="24" t="s">
        <v>668</v>
      </c>
      <c r="C696" s="25" t="s">
        <v>669</v>
      </c>
      <c r="D696" s="26" t="s">
        <v>732</v>
      </c>
      <c r="E696" s="27" t="s">
        <v>1916</v>
      </c>
      <c r="F696" s="22" t="s">
        <v>1823</v>
      </c>
      <c r="G696" s="17" t="str">
        <f>_xlfn.XLOOKUP(D696,'[6]Database DP'!$C:$C,'[6]Database DP'!$F:$F,"Tidak Ditemukan")</f>
        <v>HERI</v>
      </c>
      <c r="H696" s="18" t="str">
        <f>_xlfn.XLOOKUP(D696,[11]sheet!$B:$B,[11]sheet!$A:$A,0)</f>
        <v>PWO10B</v>
      </c>
    </row>
    <row r="697" spans="2:8">
      <c r="B697" s="24" t="s">
        <v>668</v>
      </c>
      <c r="C697" s="25" t="s">
        <v>669</v>
      </c>
      <c r="D697" s="26" t="s">
        <v>733</v>
      </c>
      <c r="E697" s="27" t="s">
        <v>1916</v>
      </c>
      <c r="F697" s="22" t="s">
        <v>1823</v>
      </c>
      <c r="G697" s="17" t="str">
        <f>_xlfn.XLOOKUP(D697,'[6]Database DP'!$C:$C,'[6]Database DP'!$F:$F,"Tidak Ditemukan")</f>
        <v>HERI</v>
      </c>
      <c r="H697" s="18" t="str">
        <f>_xlfn.XLOOKUP(D697,[11]sheet!$B:$B,[11]sheet!$A:$A,0)</f>
        <v>PWO27A</v>
      </c>
    </row>
    <row r="698" spans="2:8">
      <c r="B698" s="24" t="s">
        <v>668</v>
      </c>
      <c r="C698" s="25" t="s">
        <v>669</v>
      </c>
      <c r="D698" s="26" t="s">
        <v>734</v>
      </c>
      <c r="E698" s="27" t="s">
        <v>1916</v>
      </c>
      <c r="F698" s="22" t="s">
        <v>1825</v>
      </c>
      <c r="G698" s="17" t="str">
        <f>_xlfn.XLOOKUP(D698,'[6]Database DP'!$C:$C,'[6]Database DP'!$F:$F,"Tidak Ditemukan")</f>
        <v>RISWANTO</v>
      </c>
      <c r="H698" s="18" t="str">
        <f>_xlfn.XLOOKUP(D698,[11]sheet!$B:$B,[11]sheet!$A:$A,0)</f>
        <v>PDD08</v>
      </c>
    </row>
    <row r="699" spans="2:8">
      <c r="B699" s="24" t="s">
        <v>668</v>
      </c>
      <c r="C699" s="25" t="s">
        <v>669</v>
      </c>
      <c r="D699" s="26" t="s">
        <v>735</v>
      </c>
      <c r="E699" s="27" t="s">
        <v>1916</v>
      </c>
      <c r="F699" s="22" t="s">
        <v>1825</v>
      </c>
      <c r="G699" s="17" t="str">
        <f>_xlfn.XLOOKUP(D699,'[6]Database DP'!$C:$C,'[6]Database DP'!$F:$F,"Tidak Ditemukan")</f>
        <v>RISWANTO</v>
      </c>
      <c r="H699" s="18" t="str">
        <f>_xlfn.XLOOKUP(D699,[11]sheet!$B:$B,[11]sheet!$A:$A,0)</f>
        <v>PDD01</v>
      </c>
    </row>
    <row r="700" spans="2:8">
      <c r="B700" s="24" t="s">
        <v>668</v>
      </c>
      <c r="C700" s="25" t="s">
        <v>669</v>
      </c>
      <c r="D700" s="26" t="s">
        <v>736</v>
      </c>
      <c r="E700" s="27" t="s">
        <v>1916</v>
      </c>
      <c r="F700" s="22" t="s">
        <v>1825</v>
      </c>
      <c r="G700" s="17" t="str">
        <f>_xlfn.XLOOKUP(D700,'[6]Database DP'!$C:$C,'[6]Database DP'!$F:$F,"Tidak Ditemukan")</f>
        <v>RISWANTO</v>
      </c>
      <c r="H700" s="18" t="str">
        <f>_xlfn.XLOOKUP(D700,[11]sheet!$B:$B,[11]sheet!$A:$A,0)</f>
        <v>PDD02</v>
      </c>
    </row>
    <row r="701" spans="2:8">
      <c r="B701" s="24" t="s">
        <v>668</v>
      </c>
      <c r="C701" s="25" t="s">
        <v>669</v>
      </c>
      <c r="D701" s="26" t="s">
        <v>737</v>
      </c>
      <c r="E701" s="27" t="s">
        <v>1916</v>
      </c>
      <c r="F701" s="22" t="s">
        <v>1825</v>
      </c>
      <c r="G701" s="17" t="str">
        <f>_xlfn.XLOOKUP(D701,'[6]Database DP'!$C:$C,'[6]Database DP'!$F:$F,"Tidak Ditemukan")</f>
        <v>RISWANTO</v>
      </c>
      <c r="H701" s="18" t="str">
        <f>_xlfn.XLOOKUP(D701,[11]sheet!$B:$B,[11]sheet!$A:$A,0)</f>
        <v>PDD03</v>
      </c>
    </row>
    <row r="702" spans="2:8">
      <c r="B702" s="24" t="s">
        <v>668</v>
      </c>
      <c r="C702" s="25" t="s">
        <v>669</v>
      </c>
      <c r="D702" s="26" t="s">
        <v>738</v>
      </c>
      <c r="E702" s="27" t="s">
        <v>1916</v>
      </c>
      <c r="F702" s="22" t="s">
        <v>1825</v>
      </c>
      <c r="G702" s="17" t="str">
        <f>_xlfn.XLOOKUP(D702,'[6]Database DP'!$C:$C,'[6]Database DP'!$F:$F,"Tidak Ditemukan")</f>
        <v>RISWANTO</v>
      </c>
      <c r="H702" s="18" t="str">
        <f>_xlfn.XLOOKUP(D702,[11]sheet!$B:$B,[11]sheet!$A:$A,0)</f>
        <v>PDD04</v>
      </c>
    </row>
    <row r="703" spans="2:8">
      <c r="B703" s="24" t="s">
        <v>668</v>
      </c>
      <c r="C703" s="25" t="s">
        <v>669</v>
      </c>
      <c r="D703" s="26" t="s">
        <v>739</v>
      </c>
      <c r="E703" s="27" t="s">
        <v>1916</v>
      </c>
      <c r="F703" s="22" t="s">
        <v>1825</v>
      </c>
      <c r="G703" s="17" t="str">
        <f>_xlfn.XLOOKUP(D703,'[6]Database DP'!$C:$C,'[6]Database DP'!$F:$F,"Tidak Ditemukan")</f>
        <v>RISWANTO</v>
      </c>
      <c r="H703" s="18" t="str">
        <f>_xlfn.XLOOKUP(D703,[11]sheet!$B:$B,[11]sheet!$A:$A,0)</f>
        <v>PDD06</v>
      </c>
    </row>
    <row r="704" spans="2:8">
      <c r="B704" s="24" t="s">
        <v>668</v>
      </c>
      <c r="C704" s="25" t="s">
        <v>669</v>
      </c>
      <c r="D704" s="26" t="s">
        <v>740</v>
      </c>
      <c r="E704" s="27" t="s">
        <v>1916</v>
      </c>
      <c r="F704" s="22" t="s">
        <v>1825</v>
      </c>
      <c r="G704" s="17" t="str">
        <f>_xlfn.XLOOKUP(D704,'[6]Database DP'!$C:$C,'[6]Database DP'!$F:$F,"Tidak Ditemukan")</f>
        <v>RISWANTO</v>
      </c>
      <c r="H704" s="18" t="str">
        <f>_xlfn.XLOOKUP(D704,[11]sheet!$B:$B,[11]sheet!$A:$A,0)</f>
        <v>PDD09</v>
      </c>
    </row>
    <row r="705" spans="2:8">
      <c r="B705" s="24" t="s">
        <v>668</v>
      </c>
      <c r="C705" s="25" t="s">
        <v>669</v>
      </c>
      <c r="D705" s="26" t="s">
        <v>741</v>
      </c>
      <c r="E705" s="27" t="s">
        <v>1916</v>
      </c>
      <c r="F705" s="22" t="s">
        <v>1825</v>
      </c>
      <c r="G705" s="17" t="str">
        <f>_xlfn.XLOOKUP(D705,'[6]Database DP'!$C:$C,'[6]Database DP'!$F:$F,"Tidak Ditemukan")</f>
        <v>RISWANTO</v>
      </c>
      <c r="H705" s="18" t="str">
        <f>_xlfn.XLOOKUP(D705,[11]sheet!$B:$B,[11]sheet!$A:$A,0)</f>
        <v>PDD10</v>
      </c>
    </row>
    <row r="706" spans="2:8">
      <c r="B706" s="24" t="s">
        <v>668</v>
      </c>
      <c r="C706" s="25" t="s">
        <v>669</v>
      </c>
      <c r="D706" s="26" t="s">
        <v>742</v>
      </c>
      <c r="E706" s="27" t="s">
        <v>1916</v>
      </c>
      <c r="F706" s="22" t="s">
        <v>1825</v>
      </c>
      <c r="G706" s="17" t="str">
        <f>_xlfn.XLOOKUP(D706,'[6]Database DP'!$C:$C,'[6]Database DP'!$F:$F,"Tidak Ditemukan")</f>
        <v>RISWANTO</v>
      </c>
      <c r="H706" s="18" t="str">
        <f>_xlfn.XLOOKUP(D706,[11]sheet!$B:$B,[11]sheet!$A:$A,0)</f>
        <v>PDD11</v>
      </c>
    </row>
    <row r="707" spans="2:8">
      <c r="B707" s="24" t="s">
        <v>668</v>
      </c>
      <c r="C707" s="25" t="s">
        <v>669</v>
      </c>
      <c r="D707" s="26" t="s">
        <v>743</v>
      </c>
      <c r="E707" s="27" t="s">
        <v>1916</v>
      </c>
      <c r="F707" s="22" t="s">
        <v>1825</v>
      </c>
      <c r="G707" s="17" t="str">
        <f>_xlfn.XLOOKUP(D707,'[6]Database DP'!$C:$C,'[6]Database DP'!$F:$F,"Tidak Ditemukan")</f>
        <v>RISWANTO</v>
      </c>
      <c r="H707" s="18" t="str">
        <f>_xlfn.XLOOKUP(D707,[11]sheet!$B:$B,[11]sheet!$A:$A,0)</f>
        <v>PDD12</v>
      </c>
    </row>
    <row r="708" spans="2:8">
      <c r="B708" s="24" t="s">
        <v>668</v>
      </c>
      <c r="C708" s="25" t="s">
        <v>669</v>
      </c>
      <c r="D708" s="26" t="s">
        <v>744</v>
      </c>
      <c r="E708" s="27" t="s">
        <v>1916</v>
      </c>
      <c r="F708" s="22" t="s">
        <v>1825</v>
      </c>
      <c r="G708" s="17" t="str">
        <f>_xlfn.XLOOKUP(D708,'[6]Database DP'!$C:$C,'[6]Database DP'!$F:$F,"Tidak Ditemukan")</f>
        <v>RISWANTO</v>
      </c>
      <c r="H708" s="18" t="str">
        <f>_xlfn.XLOOKUP(D708,[11]sheet!$B:$B,[11]sheet!$A:$A,0)</f>
        <v>PDD09B</v>
      </c>
    </row>
    <row r="709" spans="2:8">
      <c r="B709" s="24" t="s">
        <v>668</v>
      </c>
      <c r="C709" s="25" t="s">
        <v>669</v>
      </c>
      <c r="D709" s="26" t="s">
        <v>745</v>
      </c>
      <c r="E709" s="27" t="s">
        <v>1916</v>
      </c>
      <c r="F709" s="22" t="s">
        <v>1825</v>
      </c>
      <c r="G709" s="17" t="str">
        <f>_xlfn.XLOOKUP(D709,'[6]Database DP'!$C:$C,'[6]Database DP'!$F:$F,"Tidak Ditemukan")</f>
        <v>RISWANTO</v>
      </c>
      <c r="H709" s="18" t="str">
        <f>_xlfn.XLOOKUP(D709,[11]sheet!$B:$B,[11]sheet!$A:$A,0)</f>
        <v>PDD02A</v>
      </c>
    </row>
    <row r="710" spans="2:8">
      <c r="B710" s="24" t="s">
        <v>668</v>
      </c>
      <c r="C710" s="25" t="s">
        <v>669</v>
      </c>
      <c r="D710" s="26" t="s">
        <v>746</v>
      </c>
      <c r="E710" s="27" t="s">
        <v>1916</v>
      </c>
      <c r="F710" s="22" t="s">
        <v>1826</v>
      </c>
      <c r="G710" s="17" t="str">
        <f>_xlfn.XLOOKUP(D710,'[6]Database DP'!$C:$C,'[6]Database DP'!$F:$F,"Tidak Ditemukan")</f>
        <v>KHABIB</v>
      </c>
      <c r="H710" s="18" t="str">
        <f>_xlfn.XLOOKUP(D710,[11]sheet!$B:$B,[11]sheet!$A:$A,0)</f>
        <v>KNL08</v>
      </c>
    </row>
    <row r="711" spans="2:8">
      <c r="B711" s="24" t="s">
        <v>668</v>
      </c>
      <c r="C711" s="25" t="s">
        <v>669</v>
      </c>
      <c r="D711" s="26" t="s">
        <v>747</v>
      </c>
      <c r="E711" s="27" t="s">
        <v>1916</v>
      </c>
      <c r="F711" s="22" t="s">
        <v>1826</v>
      </c>
      <c r="G711" s="17" t="str">
        <f>_xlfn.XLOOKUP(D711,'[6]Database DP'!$C:$C,'[6]Database DP'!$F:$F,"Tidak Ditemukan")</f>
        <v>KHABIB</v>
      </c>
      <c r="H711" s="18" t="str">
        <f>_xlfn.XLOOKUP(D711,[11]sheet!$B:$B,[11]sheet!$A:$A,0)</f>
        <v>KNL01</v>
      </c>
    </row>
    <row r="712" spans="2:8">
      <c r="B712" s="24" t="s">
        <v>668</v>
      </c>
      <c r="C712" s="25" t="s">
        <v>669</v>
      </c>
      <c r="D712" s="26" t="s">
        <v>748</v>
      </c>
      <c r="E712" s="27" t="s">
        <v>1916</v>
      </c>
      <c r="F712" s="22" t="s">
        <v>1826</v>
      </c>
      <c r="G712" s="17" t="str">
        <f>_xlfn.XLOOKUP(D712,'[6]Database DP'!$C:$C,'[6]Database DP'!$F:$F,"Tidak Ditemukan")</f>
        <v>KHABIB</v>
      </c>
      <c r="H712" s="18" t="str">
        <f>_xlfn.XLOOKUP(D712,[11]sheet!$B:$B,[11]sheet!$A:$A,0)</f>
        <v>KNL02</v>
      </c>
    </row>
    <row r="713" spans="2:8">
      <c r="B713" s="24" t="s">
        <v>668</v>
      </c>
      <c r="C713" s="25" t="s">
        <v>669</v>
      </c>
      <c r="D713" s="26" t="s">
        <v>749</v>
      </c>
      <c r="E713" s="27" t="s">
        <v>1916</v>
      </c>
      <c r="F713" s="22" t="s">
        <v>1826</v>
      </c>
      <c r="G713" s="17" t="str">
        <f>_xlfn.XLOOKUP(D713,'[6]Database DP'!$C:$C,'[6]Database DP'!$F:$F,"Tidak Ditemukan")</f>
        <v>KHABIB</v>
      </c>
      <c r="H713" s="18" t="str">
        <f>_xlfn.XLOOKUP(D713,[11]sheet!$B:$B,[11]sheet!$A:$A,0)</f>
        <v>KNL03</v>
      </c>
    </row>
    <row r="714" spans="2:8">
      <c r="B714" s="24" t="s">
        <v>668</v>
      </c>
      <c r="C714" s="25" t="s">
        <v>669</v>
      </c>
      <c r="D714" s="26" t="s">
        <v>750</v>
      </c>
      <c r="E714" s="27" t="s">
        <v>1916</v>
      </c>
      <c r="F714" s="22" t="s">
        <v>1826</v>
      </c>
      <c r="G714" s="17" t="str">
        <f>_xlfn.XLOOKUP(D714,'[6]Database DP'!$C:$C,'[6]Database DP'!$F:$F,"Tidak Ditemukan")</f>
        <v>KHABIB</v>
      </c>
      <c r="H714" s="18" t="str">
        <f>_xlfn.XLOOKUP(D714,[11]sheet!$B:$B,[11]sheet!$A:$A,0)</f>
        <v>KNL04</v>
      </c>
    </row>
    <row r="715" spans="2:8">
      <c r="B715" s="24" t="s">
        <v>668</v>
      </c>
      <c r="C715" s="25" t="s">
        <v>669</v>
      </c>
      <c r="D715" s="26" t="s">
        <v>751</v>
      </c>
      <c r="E715" s="27" t="s">
        <v>1916</v>
      </c>
      <c r="F715" s="22" t="s">
        <v>1826</v>
      </c>
      <c r="G715" s="17" t="str">
        <f>_xlfn.XLOOKUP(D715,'[6]Database DP'!$C:$C,'[6]Database DP'!$F:$F,"Tidak Ditemukan")</f>
        <v>KHABIB</v>
      </c>
      <c r="H715" s="18" t="str">
        <f>_xlfn.XLOOKUP(D715,[11]sheet!$B:$B,[11]sheet!$A:$A,0)</f>
        <v>KNL05</v>
      </c>
    </row>
    <row r="716" spans="2:8">
      <c r="B716" s="24" t="s">
        <v>668</v>
      </c>
      <c r="C716" s="25" t="s">
        <v>669</v>
      </c>
      <c r="D716" s="26" t="s">
        <v>752</v>
      </c>
      <c r="E716" s="27" t="s">
        <v>1916</v>
      </c>
      <c r="F716" s="22" t="s">
        <v>1826</v>
      </c>
      <c r="G716" s="17" t="str">
        <f>_xlfn.XLOOKUP(D716,'[6]Database DP'!$C:$C,'[6]Database DP'!$F:$F,"Tidak Ditemukan")</f>
        <v>KHABIB</v>
      </c>
      <c r="H716" s="18" t="str">
        <f>_xlfn.XLOOKUP(D716,[11]sheet!$B:$B,[11]sheet!$A:$A,0)</f>
        <v>KNL09</v>
      </c>
    </row>
    <row r="717" spans="2:8">
      <c r="B717" s="24" t="s">
        <v>668</v>
      </c>
      <c r="C717" s="25" t="s">
        <v>669</v>
      </c>
      <c r="D717" s="26" t="s">
        <v>753</v>
      </c>
      <c r="E717" s="27" t="s">
        <v>1916</v>
      </c>
      <c r="F717" s="22" t="s">
        <v>1826</v>
      </c>
      <c r="G717" s="17" t="str">
        <f>_xlfn.XLOOKUP(D717,'[6]Database DP'!$C:$C,'[6]Database DP'!$F:$F,"Tidak Ditemukan")</f>
        <v>KHABIB</v>
      </c>
      <c r="H717" s="18" t="str">
        <f>_xlfn.XLOOKUP(D717,[11]sheet!$B:$B,[11]sheet!$A:$A,0)</f>
        <v>KNL10</v>
      </c>
    </row>
    <row r="718" spans="2:8">
      <c r="B718" s="24" t="s">
        <v>668</v>
      </c>
      <c r="C718" s="25" t="s">
        <v>669</v>
      </c>
      <c r="D718" s="26" t="s">
        <v>754</v>
      </c>
      <c r="E718" s="27" t="s">
        <v>1916</v>
      </c>
      <c r="F718" s="22" t="s">
        <v>1826</v>
      </c>
      <c r="G718" s="17" t="str">
        <f>_xlfn.XLOOKUP(D718,'[6]Database DP'!$C:$C,'[6]Database DP'!$F:$F,"Tidak Ditemukan")</f>
        <v>KHABIB</v>
      </c>
      <c r="H718" s="18" t="str">
        <f>_xlfn.XLOOKUP(D718,[11]sheet!$B:$B,[11]sheet!$A:$A,0)</f>
        <v>KNL11</v>
      </c>
    </row>
    <row r="719" spans="2:8">
      <c r="B719" s="24" t="s">
        <v>668</v>
      </c>
      <c r="C719" s="25" t="s">
        <v>669</v>
      </c>
      <c r="D719" s="26" t="s">
        <v>755</v>
      </c>
      <c r="E719" s="27" t="s">
        <v>1916</v>
      </c>
      <c r="F719" s="22" t="s">
        <v>1827</v>
      </c>
      <c r="G719" s="17" t="str">
        <f>_xlfn.XLOOKUP(D719,'[6]Database DP'!$C:$C,'[6]Database DP'!$F:$F,"Tidak Ditemukan")</f>
        <v>KHOLIK</v>
      </c>
      <c r="H719" s="18" t="str">
        <f>_xlfn.XLOOKUP(D719,[11]sheet!$B:$B,[11]sheet!$A:$A,0)</f>
        <v>KDS10</v>
      </c>
    </row>
    <row r="720" spans="2:8">
      <c r="B720" s="24" t="s">
        <v>668</v>
      </c>
      <c r="C720" s="25" t="s">
        <v>669</v>
      </c>
      <c r="D720" s="26" t="s">
        <v>756</v>
      </c>
      <c r="E720" s="27" t="s">
        <v>1916</v>
      </c>
      <c r="F720" s="22" t="s">
        <v>1827</v>
      </c>
      <c r="G720" s="17" t="str">
        <f>_xlfn.XLOOKUP(D720,'[6]Database DP'!$C:$C,'[6]Database DP'!$F:$F,"Tidak Ditemukan")</f>
        <v>KHOLIK</v>
      </c>
      <c r="H720" s="18" t="str">
        <f>_xlfn.XLOOKUP(D720,[11]sheet!$B:$B,[11]sheet!$A:$A,0)</f>
        <v>KDS01</v>
      </c>
    </row>
    <row r="721" spans="2:8">
      <c r="B721" s="24" t="s">
        <v>668</v>
      </c>
      <c r="C721" s="25" t="s">
        <v>669</v>
      </c>
      <c r="D721" s="26" t="s">
        <v>757</v>
      </c>
      <c r="E721" s="27" t="s">
        <v>1916</v>
      </c>
      <c r="F721" s="22" t="s">
        <v>1827</v>
      </c>
      <c r="G721" s="17" t="str">
        <f>_xlfn.XLOOKUP(D721,'[6]Database DP'!$C:$C,'[6]Database DP'!$F:$F,"Tidak Ditemukan")</f>
        <v>KHOLIK</v>
      </c>
      <c r="H721" s="18" t="str">
        <f>_xlfn.XLOOKUP(D721,[11]sheet!$B:$B,[11]sheet!$A:$A,0)</f>
        <v>KDS02</v>
      </c>
    </row>
    <row r="722" spans="2:8">
      <c r="B722" s="24" t="s">
        <v>668</v>
      </c>
      <c r="C722" s="25" t="s">
        <v>669</v>
      </c>
      <c r="D722" s="26" t="s">
        <v>758</v>
      </c>
      <c r="E722" s="27" t="s">
        <v>1916</v>
      </c>
      <c r="F722" s="22" t="s">
        <v>1827</v>
      </c>
      <c r="G722" s="17" t="str">
        <f>_xlfn.XLOOKUP(D722,'[6]Database DP'!$C:$C,'[6]Database DP'!$F:$F,"Tidak Ditemukan")</f>
        <v>KHOLIK</v>
      </c>
      <c r="H722" s="18" t="str">
        <f>_xlfn.XLOOKUP(D722,[11]sheet!$B:$B,[11]sheet!$A:$A,0)</f>
        <v>KDS03</v>
      </c>
    </row>
    <row r="723" spans="2:8">
      <c r="B723" s="24" t="s">
        <v>668</v>
      </c>
      <c r="C723" s="25" t="s">
        <v>669</v>
      </c>
      <c r="D723" s="26" t="s">
        <v>759</v>
      </c>
      <c r="E723" s="27" t="s">
        <v>1916</v>
      </c>
      <c r="F723" s="22" t="s">
        <v>1827</v>
      </c>
      <c r="G723" s="17" t="str">
        <f>_xlfn.XLOOKUP(D723,'[6]Database DP'!$C:$C,'[6]Database DP'!$F:$F,"Tidak Ditemukan")</f>
        <v>KHOLIK</v>
      </c>
      <c r="H723" s="18" t="str">
        <f>_xlfn.XLOOKUP(D723,[11]sheet!$B:$B,[11]sheet!$A:$A,0)</f>
        <v>KDS05</v>
      </c>
    </row>
    <row r="724" spans="2:8">
      <c r="B724" s="24" t="s">
        <v>668</v>
      </c>
      <c r="C724" s="25" t="s">
        <v>669</v>
      </c>
      <c r="D724" s="26" t="s">
        <v>760</v>
      </c>
      <c r="E724" s="27" t="s">
        <v>1916</v>
      </c>
      <c r="F724" s="22" t="s">
        <v>1827</v>
      </c>
      <c r="G724" s="17" t="str">
        <f>_xlfn.XLOOKUP(D724,'[6]Database DP'!$C:$C,'[6]Database DP'!$F:$F,"Tidak Ditemukan")</f>
        <v>KHOLIK</v>
      </c>
      <c r="H724" s="18" t="str">
        <f>_xlfn.XLOOKUP(D724,[11]sheet!$B:$B,[11]sheet!$A:$A,0)</f>
        <v>KDS06</v>
      </c>
    </row>
    <row r="725" spans="2:8">
      <c r="B725" s="24" t="s">
        <v>668</v>
      </c>
      <c r="C725" s="25" t="s">
        <v>669</v>
      </c>
      <c r="D725" s="26" t="s">
        <v>761</v>
      </c>
      <c r="E725" s="27" t="s">
        <v>1916</v>
      </c>
      <c r="F725" s="22" t="s">
        <v>1827</v>
      </c>
      <c r="G725" s="17" t="str">
        <f>_xlfn.XLOOKUP(D725,'[6]Database DP'!$C:$C,'[6]Database DP'!$F:$F,"Tidak Ditemukan")</f>
        <v>KHOLIK</v>
      </c>
      <c r="H725" s="18" t="str">
        <f>_xlfn.XLOOKUP(D725,[11]sheet!$B:$B,[11]sheet!$A:$A,0)</f>
        <v>KDS11</v>
      </c>
    </row>
    <row r="726" spans="2:8">
      <c r="B726" s="24" t="s">
        <v>668</v>
      </c>
      <c r="C726" s="25" t="s">
        <v>669</v>
      </c>
      <c r="D726" s="26" t="s">
        <v>762</v>
      </c>
      <c r="E726" s="27" t="s">
        <v>1916</v>
      </c>
      <c r="F726" s="22" t="s">
        <v>1827</v>
      </c>
      <c r="G726" s="17" t="str">
        <f>_xlfn.XLOOKUP(D726,'[6]Database DP'!$C:$C,'[6]Database DP'!$F:$F,"Tidak Ditemukan")</f>
        <v>KHOLIK</v>
      </c>
      <c r="H726" s="18" t="str">
        <f>_xlfn.XLOOKUP(D726,[11]sheet!$B:$B,[11]sheet!$A:$A,0)</f>
        <v>KDS12</v>
      </c>
    </row>
    <row r="727" spans="2:8">
      <c r="B727" s="24" t="s">
        <v>668</v>
      </c>
      <c r="C727" s="25" t="s">
        <v>669</v>
      </c>
      <c r="D727" s="26" t="s">
        <v>763</v>
      </c>
      <c r="E727" s="27" t="s">
        <v>1916</v>
      </c>
      <c r="F727" s="22" t="s">
        <v>1827</v>
      </c>
      <c r="G727" s="17" t="str">
        <f>_xlfn.XLOOKUP(D727,'[6]Database DP'!$C:$C,'[6]Database DP'!$F:$F,"Tidak Ditemukan")</f>
        <v>KHOLIK</v>
      </c>
      <c r="H727" s="18" t="str">
        <f>_xlfn.XLOOKUP(D727,[11]sheet!$B:$B,[11]sheet!$A:$A,0)</f>
        <v>KDS07A</v>
      </c>
    </row>
    <row r="728" spans="2:8">
      <c r="B728" s="24" t="s">
        <v>668</v>
      </c>
      <c r="C728" s="25" t="s">
        <v>669</v>
      </c>
      <c r="D728" s="26" t="s">
        <v>764</v>
      </c>
      <c r="E728" s="27" t="s">
        <v>1916</v>
      </c>
      <c r="F728" s="22" t="s">
        <v>1827</v>
      </c>
      <c r="G728" s="17" t="str">
        <f>_xlfn.XLOOKUP(D728,'[6]Database DP'!$C:$C,'[6]Database DP'!$F:$F,"Tidak Ditemukan")</f>
        <v>KHOLIL</v>
      </c>
      <c r="H728" s="18" t="str">
        <f>_xlfn.XLOOKUP(D728,[11]sheet!$B:$B,[11]sheet!$A:$A,0)</f>
        <v>JPR11</v>
      </c>
    </row>
    <row r="729" spans="2:8">
      <c r="B729" s="24" t="s">
        <v>668</v>
      </c>
      <c r="C729" s="25" t="s">
        <v>669</v>
      </c>
      <c r="D729" s="26" t="s">
        <v>765</v>
      </c>
      <c r="E729" s="27" t="s">
        <v>1916</v>
      </c>
      <c r="F729" s="22" t="s">
        <v>1827</v>
      </c>
      <c r="G729" s="17" t="str">
        <f>_xlfn.XLOOKUP(D729,'[6]Database DP'!$C:$C,'[6]Database DP'!$F:$F,"Tidak Ditemukan")</f>
        <v>KHOLIL</v>
      </c>
      <c r="H729" s="18" t="str">
        <f>_xlfn.XLOOKUP(D729,[11]sheet!$B:$B,[11]sheet!$A:$A,0)</f>
        <v>JPR01</v>
      </c>
    </row>
    <row r="730" spans="2:8">
      <c r="B730" s="24" t="s">
        <v>668</v>
      </c>
      <c r="C730" s="25" t="s">
        <v>669</v>
      </c>
      <c r="D730" s="26" t="s">
        <v>766</v>
      </c>
      <c r="E730" s="27" t="s">
        <v>1916</v>
      </c>
      <c r="F730" s="22" t="s">
        <v>1827</v>
      </c>
      <c r="G730" s="17" t="str">
        <f>_xlfn.XLOOKUP(D730,'[6]Database DP'!$C:$C,'[6]Database DP'!$F:$F,"Tidak Ditemukan")</f>
        <v>KHOLIL</v>
      </c>
      <c r="H730" s="18" t="str">
        <f>_xlfn.XLOOKUP(D730,[11]sheet!$B:$B,[11]sheet!$A:$A,0)</f>
        <v>JPR02</v>
      </c>
    </row>
    <row r="731" spans="2:8">
      <c r="B731" s="24" t="s">
        <v>668</v>
      </c>
      <c r="C731" s="25" t="s">
        <v>669</v>
      </c>
      <c r="D731" s="26" t="s">
        <v>767</v>
      </c>
      <c r="E731" s="27" t="s">
        <v>1916</v>
      </c>
      <c r="F731" s="22" t="s">
        <v>1827</v>
      </c>
      <c r="G731" s="17" t="str">
        <f>_xlfn.XLOOKUP(D731,'[6]Database DP'!$C:$C,'[6]Database DP'!$F:$F,"Tidak Ditemukan")</f>
        <v>KHOLIL</v>
      </c>
      <c r="H731" s="18" t="str">
        <f>_xlfn.XLOOKUP(D731,[11]sheet!$B:$B,[11]sheet!$A:$A,0)</f>
        <v>JPR03</v>
      </c>
    </row>
    <row r="732" spans="2:8">
      <c r="B732" s="24" t="s">
        <v>668</v>
      </c>
      <c r="C732" s="25" t="s">
        <v>669</v>
      </c>
      <c r="D732" s="26" t="s">
        <v>768</v>
      </c>
      <c r="E732" s="27" t="s">
        <v>1916</v>
      </c>
      <c r="F732" s="22" t="s">
        <v>1827</v>
      </c>
      <c r="G732" s="17" t="str">
        <f>_xlfn.XLOOKUP(D732,'[6]Database DP'!$C:$C,'[6]Database DP'!$F:$F,"Tidak Ditemukan")</f>
        <v>KHOLIL</v>
      </c>
      <c r="H732" s="18" t="str">
        <f>_xlfn.XLOOKUP(D732,[11]sheet!$B:$B,[11]sheet!$A:$A,0)</f>
        <v>JPR04</v>
      </c>
    </row>
    <row r="733" spans="2:8">
      <c r="B733" s="24" t="s">
        <v>668</v>
      </c>
      <c r="C733" s="25" t="s">
        <v>669</v>
      </c>
      <c r="D733" s="26" t="s">
        <v>769</v>
      </c>
      <c r="E733" s="27" t="s">
        <v>1916</v>
      </c>
      <c r="F733" s="22" t="s">
        <v>1827</v>
      </c>
      <c r="G733" s="17" t="str">
        <f>_xlfn.XLOOKUP(D733,'[6]Database DP'!$C:$C,'[6]Database DP'!$F:$F,"Tidak Ditemukan")</f>
        <v>KHOLIL</v>
      </c>
      <c r="H733" s="18" t="str">
        <f>_xlfn.XLOOKUP(D733,[11]sheet!$B:$B,[11]sheet!$A:$A,0)</f>
        <v>JPR05</v>
      </c>
    </row>
    <row r="734" spans="2:8">
      <c r="B734" s="24" t="s">
        <v>668</v>
      </c>
      <c r="C734" s="25" t="s">
        <v>669</v>
      </c>
      <c r="D734" s="26" t="s">
        <v>770</v>
      </c>
      <c r="E734" s="27" t="s">
        <v>1916</v>
      </c>
      <c r="F734" s="22" t="s">
        <v>1827</v>
      </c>
      <c r="G734" s="17" t="str">
        <f>_xlfn.XLOOKUP(D734,'[6]Database DP'!$C:$C,'[6]Database DP'!$F:$F,"Tidak Ditemukan")</f>
        <v>KHOLIL</v>
      </c>
      <c r="H734" s="18" t="str">
        <f>_xlfn.XLOOKUP(D734,[11]sheet!$B:$B,[11]sheet!$A:$A,0)</f>
        <v>JPR06</v>
      </c>
    </row>
    <row r="735" spans="2:8">
      <c r="B735" s="24" t="s">
        <v>668</v>
      </c>
      <c r="C735" s="25" t="s">
        <v>669</v>
      </c>
      <c r="D735" s="26" t="s">
        <v>771</v>
      </c>
      <c r="E735" s="27" t="s">
        <v>1916</v>
      </c>
      <c r="F735" s="22" t="s">
        <v>1827</v>
      </c>
      <c r="G735" s="17" t="str">
        <f>_xlfn.XLOOKUP(D735,'[6]Database DP'!$C:$C,'[6]Database DP'!$F:$F,"Tidak Ditemukan")</f>
        <v>KHOLIL</v>
      </c>
      <c r="H735" s="18" t="str">
        <f>_xlfn.XLOOKUP(D735,[11]sheet!$B:$B,[11]sheet!$A:$A,0)</f>
        <v>JPR07</v>
      </c>
    </row>
    <row r="736" spans="2:8">
      <c r="B736" s="24" t="s">
        <v>668</v>
      </c>
      <c r="C736" s="25" t="s">
        <v>669</v>
      </c>
      <c r="D736" s="26" t="s">
        <v>772</v>
      </c>
      <c r="E736" s="27" t="s">
        <v>1916</v>
      </c>
      <c r="F736" s="22" t="s">
        <v>1827</v>
      </c>
      <c r="G736" s="17" t="str">
        <f>_xlfn.XLOOKUP(D736,'[6]Database DP'!$C:$C,'[6]Database DP'!$F:$F,"Tidak Ditemukan")</f>
        <v>KHOLIL</v>
      </c>
      <c r="H736" s="18" t="str">
        <f>_xlfn.XLOOKUP(D736,[11]sheet!$B:$B,[11]sheet!$A:$A,0)</f>
        <v>JPR08</v>
      </c>
    </row>
    <row r="737" spans="2:8">
      <c r="B737" s="24" t="s">
        <v>668</v>
      </c>
      <c r="C737" s="25" t="s">
        <v>669</v>
      </c>
      <c r="D737" s="26" t="s">
        <v>773</v>
      </c>
      <c r="E737" s="27" t="s">
        <v>1916</v>
      </c>
      <c r="F737" s="22" t="s">
        <v>1827</v>
      </c>
      <c r="G737" s="17" t="str">
        <f>_xlfn.XLOOKUP(D737,'[6]Database DP'!$C:$C,'[6]Database DP'!$F:$F,"Tidak Ditemukan")</f>
        <v>KHOLIL</v>
      </c>
      <c r="H737" s="18" t="str">
        <f>_xlfn.XLOOKUP(D737,[11]sheet!$B:$B,[11]sheet!$A:$A,0)</f>
        <v>JPR10</v>
      </c>
    </row>
    <row r="738" spans="2:8">
      <c r="B738" s="24" t="s">
        <v>668</v>
      </c>
      <c r="C738" s="25" t="s">
        <v>669</v>
      </c>
      <c r="D738" s="26" t="s">
        <v>774</v>
      </c>
      <c r="E738" s="27" t="s">
        <v>1916</v>
      </c>
      <c r="F738" s="22" t="s">
        <v>1827</v>
      </c>
      <c r="G738" s="17" t="str">
        <f>_xlfn.XLOOKUP(D738,'[6]Database DP'!$C:$C,'[6]Database DP'!$F:$F,"Tidak Ditemukan")</f>
        <v>KHOLIL</v>
      </c>
      <c r="H738" s="18" t="str">
        <f>_xlfn.XLOOKUP(D738,[11]sheet!$B:$B,[11]sheet!$A:$A,0)</f>
        <v>JPR12</v>
      </c>
    </row>
    <row r="739" spans="2:8">
      <c r="B739" s="24" t="s">
        <v>668</v>
      </c>
      <c r="C739" s="25" t="s">
        <v>669</v>
      </c>
      <c r="D739" s="26" t="s">
        <v>775</v>
      </c>
      <c r="E739" s="27" t="s">
        <v>1916</v>
      </c>
      <c r="F739" s="22" t="s">
        <v>1827</v>
      </c>
      <c r="G739" s="17" t="str">
        <f>_xlfn.XLOOKUP(D739,'[6]Database DP'!$C:$C,'[6]Database DP'!$F:$F,"Tidak Ditemukan")</f>
        <v>KHOLIL</v>
      </c>
      <c r="H739" s="18" t="str">
        <f>_xlfn.XLOOKUP(D739,[11]sheet!$B:$B,[11]sheet!$A:$A,0)</f>
        <v>JPR11A</v>
      </c>
    </row>
    <row r="740" spans="2:8">
      <c r="B740" s="24" t="s">
        <v>668</v>
      </c>
      <c r="C740" s="25" t="s">
        <v>669</v>
      </c>
      <c r="D740" s="26" t="s">
        <v>776</v>
      </c>
      <c r="E740" s="27" t="s">
        <v>1916</v>
      </c>
      <c r="F740" s="22" t="s">
        <v>1824</v>
      </c>
      <c r="G740" s="17" t="str">
        <f>_xlfn.XLOOKUP(D740,'[6]Database DP'!$C:$C,'[6]Database DP'!$F:$F,"Tidak Ditemukan")</f>
        <v>SUPRIYADI</v>
      </c>
      <c r="H740" s="18" t="str">
        <f>_xlfn.XLOOKUP(D740,[11]sheet!$B:$B,[11]sheet!$A:$A,0)</f>
        <v>BGG05</v>
      </c>
    </row>
    <row r="741" spans="2:8">
      <c r="B741" s="24" t="s">
        <v>668</v>
      </c>
      <c r="C741" s="25" t="s">
        <v>669</v>
      </c>
      <c r="D741" s="26" t="s">
        <v>777</v>
      </c>
      <c r="E741" s="27" t="s">
        <v>1916</v>
      </c>
      <c r="F741" s="22" t="s">
        <v>1824</v>
      </c>
      <c r="G741" s="17" t="str">
        <f>_xlfn.XLOOKUP(D741,'[6]Database DP'!$C:$C,'[6]Database DP'!$F:$F,"Tidak Ditemukan")</f>
        <v>SUPRIYADI</v>
      </c>
      <c r="H741" s="18" t="str">
        <f>_xlfn.XLOOKUP(D741,[11]sheet!$B:$B,[11]sheet!$A:$A,0)</f>
        <v>BGG06</v>
      </c>
    </row>
    <row r="742" spans="2:8">
      <c r="B742" s="24" t="s">
        <v>668</v>
      </c>
      <c r="C742" s="25" t="s">
        <v>669</v>
      </c>
      <c r="D742" s="26" t="s">
        <v>778</v>
      </c>
      <c r="E742" s="27" t="s">
        <v>1916</v>
      </c>
      <c r="F742" s="22" t="s">
        <v>1824</v>
      </c>
      <c r="G742" s="17" t="str">
        <f>_xlfn.XLOOKUP(D742,'[6]Database DP'!$C:$C,'[6]Database DP'!$F:$F,"Tidak Ditemukan")</f>
        <v>SUPRIYADI</v>
      </c>
      <c r="H742" s="18" t="str">
        <f>_xlfn.XLOOKUP(D742,[11]sheet!$B:$B,[11]sheet!$A:$A,0)</f>
        <v>BGG08</v>
      </c>
    </row>
    <row r="743" spans="2:8">
      <c r="B743" s="24" t="s">
        <v>668</v>
      </c>
      <c r="C743" s="25" t="s">
        <v>669</v>
      </c>
      <c r="D743" s="26" t="s">
        <v>779</v>
      </c>
      <c r="E743" s="27" t="s">
        <v>1916</v>
      </c>
      <c r="F743" s="22" t="s">
        <v>1824</v>
      </c>
      <c r="G743" s="17" t="str">
        <f>_xlfn.XLOOKUP(D743,'[6]Database DP'!$C:$C,'[6]Database DP'!$F:$F,"Tidak Ditemukan")</f>
        <v>SUPRIYADI</v>
      </c>
      <c r="H743" s="18" t="str">
        <f>_xlfn.XLOOKUP(D743,[11]sheet!$B:$B,[11]sheet!$A:$A,0)</f>
        <v>BGG09</v>
      </c>
    </row>
    <row r="744" spans="2:8">
      <c r="B744" s="24" t="s">
        <v>668</v>
      </c>
      <c r="C744" s="25" t="s">
        <v>669</v>
      </c>
      <c r="D744" s="26" t="s">
        <v>780</v>
      </c>
      <c r="E744" s="27" t="s">
        <v>1916</v>
      </c>
      <c r="F744" s="22" t="s">
        <v>1824</v>
      </c>
      <c r="G744" s="17" t="str">
        <f>_xlfn.XLOOKUP(D744,'[6]Database DP'!$C:$C,'[6]Database DP'!$F:$F,"Tidak Ditemukan")</f>
        <v>SUPRIYADI</v>
      </c>
      <c r="H744" s="18" t="str">
        <f>_xlfn.XLOOKUP(D744,[11]sheet!$B:$B,[11]sheet!$A:$A,0)</f>
        <v>BGG10</v>
      </c>
    </row>
    <row r="745" spans="2:8">
      <c r="B745" s="24" t="s">
        <v>668</v>
      </c>
      <c r="C745" s="25" t="s">
        <v>669</v>
      </c>
      <c r="D745" s="26" t="s">
        <v>781</v>
      </c>
      <c r="E745" s="27" t="s">
        <v>1916</v>
      </c>
      <c r="F745" s="22" t="s">
        <v>1824</v>
      </c>
      <c r="G745" s="17" t="str">
        <f>_xlfn.XLOOKUP(D745,'[6]Database DP'!$C:$C,'[6]Database DP'!$F:$F,"Tidak Ditemukan")</f>
        <v>SUPRIYADI</v>
      </c>
      <c r="H745" s="18" t="str">
        <f>_xlfn.XLOOKUP(D745,[11]sheet!$B:$B,[11]sheet!$A:$A,0)</f>
        <v>BGG16</v>
      </c>
    </row>
    <row r="746" spans="2:8">
      <c r="B746" s="24" t="s">
        <v>668</v>
      </c>
      <c r="C746" s="25" t="s">
        <v>669</v>
      </c>
      <c r="D746" s="26" t="s">
        <v>782</v>
      </c>
      <c r="E746" s="27" t="s">
        <v>1916</v>
      </c>
      <c r="F746" s="22" t="s">
        <v>1824</v>
      </c>
      <c r="G746" s="17" t="str">
        <f>_xlfn.XLOOKUP(D746,'[6]Database DP'!$C:$C,'[6]Database DP'!$F:$F,"Tidak Ditemukan")</f>
        <v>SUPRIYADI</v>
      </c>
      <c r="H746" s="18" t="str">
        <f>_xlfn.XLOOKUP(D746,[11]sheet!$B:$B,[11]sheet!$A:$A,0)</f>
        <v>BGG17</v>
      </c>
    </row>
    <row r="747" spans="2:8">
      <c r="B747" s="24" t="s">
        <v>668</v>
      </c>
      <c r="C747" s="25" t="s">
        <v>669</v>
      </c>
      <c r="D747" s="26" t="s">
        <v>783</v>
      </c>
      <c r="E747" s="27" t="s">
        <v>1916</v>
      </c>
      <c r="F747" s="22" t="s">
        <v>1824</v>
      </c>
      <c r="G747" s="17" t="str">
        <f>_xlfn.XLOOKUP(D747,'[6]Database DP'!$C:$C,'[6]Database DP'!$F:$F,"Tidak Ditemukan")</f>
        <v>SUPRIYADI</v>
      </c>
      <c r="H747" s="18" t="str">
        <f>_xlfn.XLOOKUP(D747,[11]sheet!$B:$B,[11]sheet!$A:$A,0)</f>
        <v>BGG18</v>
      </c>
    </row>
    <row r="748" spans="2:8">
      <c r="B748" s="24" t="s">
        <v>668</v>
      </c>
      <c r="C748" s="25" t="s">
        <v>669</v>
      </c>
      <c r="D748" s="26" t="s">
        <v>784</v>
      </c>
      <c r="E748" s="27" t="s">
        <v>1916</v>
      </c>
      <c r="F748" s="22" t="s">
        <v>1824</v>
      </c>
      <c r="G748" s="17" t="str">
        <f>_xlfn.XLOOKUP(D748,'[6]Database DP'!$C:$C,'[6]Database DP'!$F:$F,"Tidak Ditemukan")</f>
        <v>SUPRIYADI</v>
      </c>
      <c r="H748" s="18" t="str">
        <f>_xlfn.XLOOKUP(D748,[11]sheet!$B:$B,[11]sheet!$A:$A,0)</f>
        <v>BGG19</v>
      </c>
    </row>
    <row r="749" spans="2:8">
      <c r="B749" s="24" t="s">
        <v>668</v>
      </c>
      <c r="C749" s="25" t="s">
        <v>669</v>
      </c>
      <c r="D749" s="26" t="s">
        <v>785</v>
      </c>
      <c r="E749" s="27" t="s">
        <v>1916</v>
      </c>
      <c r="F749" s="22" t="s">
        <v>1824</v>
      </c>
      <c r="G749" s="17" t="str">
        <f>_xlfn.XLOOKUP(D749,'[6]Database DP'!$C:$C,'[6]Database DP'!$F:$F,"Tidak Ditemukan")</f>
        <v>SUPRIYADI</v>
      </c>
      <c r="H749" s="18" t="str">
        <f>_xlfn.XLOOKUP(D749,[11]sheet!$B:$B,[11]sheet!$A:$A,0)</f>
        <v>BGG06A</v>
      </c>
    </row>
    <row r="750" spans="2:8">
      <c r="B750" s="24" t="s">
        <v>668</v>
      </c>
      <c r="C750" s="25" t="s">
        <v>669</v>
      </c>
      <c r="D750" s="26" t="s">
        <v>786</v>
      </c>
      <c r="E750" s="27" t="s">
        <v>1916</v>
      </c>
      <c r="F750" s="22" t="s">
        <v>1824</v>
      </c>
      <c r="G750" s="17" t="str">
        <f>_xlfn.XLOOKUP(D750,'[6]Database DP'!$C:$C,'[6]Database DP'!$F:$F,"Tidak Ditemukan")</f>
        <v>SUPRIYADI</v>
      </c>
      <c r="H750" s="18" t="str">
        <f>_xlfn.XLOOKUP(D750,[11]sheet!$B:$B,[11]sheet!$A:$A,0)</f>
        <v>BGG12B</v>
      </c>
    </row>
    <row r="751" spans="2:8">
      <c r="B751" s="24" t="s">
        <v>668</v>
      </c>
      <c r="C751" s="25" t="s">
        <v>669</v>
      </c>
      <c r="D751" s="26" t="s">
        <v>787</v>
      </c>
      <c r="E751" s="27" t="s">
        <v>1916</v>
      </c>
      <c r="F751" s="22" t="s">
        <v>1824</v>
      </c>
      <c r="G751" s="17" t="str">
        <f>_xlfn.XLOOKUP(D751,'[6]Database DP'!$C:$C,'[6]Database DP'!$F:$F,"Tidak Ditemukan")</f>
        <v>OKI</v>
      </c>
      <c r="H751" s="18" t="str">
        <f>_xlfn.XLOOKUP(D751,[11]sheet!$B:$B,[11]sheet!$A:$A,0)</f>
        <v>PKL01</v>
      </c>
    </row>
    <row r="752" spans="2:8">
      <c r="B752" s="24" t="s">
        <v>668</v>
      </c>
      <c r="C752" s="25" t="s">
        <v>669</v>
      </c>
      <c r="D752" s="26" t="s">
        <v>788</v>
      </c>
      <c r="E752" s="27" t="s">
        <v>1916</v>
      </c>
      <c r="F752" s="22" t="s">
        <v>1824</v>
      </c>
      <c r="G752" s="17" t="str">
        <f>_xlfn.XLOOKUP(D752,'[6]Database DP'!$C:$C,'[6]Database DP'!$F:$F,"Tidak Ditemukan")</f>
        <v>OKI</v>
      </c>
      <c r="H752" s="18" t="str">
        <f>_xlfn.XLOOKUP(D752,[11]sheet!$B:$B,[11]sheet!$A:$A,0)</f>
        <v>PKL04</v>
      </c>
    </row>
    <row r="753" spans="2:8">
      <c r="B753" s="24" t="s">
        <v>668</v>
      </c>
      <c r="C753" s="25" t="s">
        <v>669</v>
      </c>
      <c r="D753" s="26" t="s">
        <v>789</v>
      </c>
      <c r="E753" s="27" t="s">
        <v>1916</v>
      </c>
      <c r="F753" s="22" t="s">
        <v>1824</v>
      </c>
      <c r="G753" s="17" t="str">
        <f>_xlfn.XLOOKUP(D753,'[6]Database DP'!$C:$C,'[6]Database DP'!$F:$F,"Tidak Ditemukan")</f>
        <v>OKI</v>
      </c>
      <c r="H753" s="18" t="str">
        <f>_xlfn.XLOOKUP(D753,[11]sheet!$B:$B,[11]sheet!$A:$A,0)</f>
        <v>PKL05</v>
      </c>
    </row>
    <row r="754" spans="2:8">
      <c r="B754" s="24" t="s">
        <v>668</v>
      </c>
      <c r="C754" s="25" t="s">
        <v>669</v>
      </c>
      <c r="D754" s="26" t="s">
        <v>790</v>
      </c>
      <c r="E754" s="27" t="s">
        <v>1916</v>
      </c>
      <c r="F754" s="22" t="s">
        <v>1824</v>
      </c>
      <c r="G754" s="17" t="str">
        <f>_xlfn.XLOOKUP(D754,'[6]Database DP'!$C:$C,'[6]Database DP'!$F:$F,"Tidak Ditemukan")</f>
        <v>OKI</v>
      </c>
      <c r="H754" s="18" t="str">
        <f>_xlfn.XLOOKUP(D754,[11]sheet!$B:$B,[11]sheet!$A:$A,0)</f>
        <v>PKL18</v>
      </c>
    </row>
    <row r="755" spans="2:8">
      <c r="B755" s="24" t="s">
        <v>668</v>
      </c>
      <c r="C755" s="25" t="s">
        <v>669</v>
      </c>
      <c r="D755" s="26" t="s">
        <v>791</v>
      </c>
      <c r="E755" s="27" t="s">
        <v>1916</v>
      </c>
      <c r="F755" s="22" t="s">
        <v>1824</v>
      </c>
      <c r="G755" s="17" t="str">
        <f>_xlfn.XLOOKUP(D755,'[6]Database DP'!$C:$C,'[6]Database DP'!$F:$F,"Tidak Ditemukan")</f>
        <v>OKI</v>
      </c>
      <c r="H755" s="18" t="str">
        <f>_xlfn.XLOOKUP(D755,[11]sheet!$B:$B,[11]sheet!$A:$A,0)</f>
        <v>PKL21</v>
      </c>
    </row>
    <row r="756" spans="2:8">
      <c r="B756" s="24" t="s">
        <v>668</v>
      </c>
      <c r="C756" s="25" t="s">
        <v>669</v>
      </c>
      <c r="D756" s="26" t="s">
        <v>792</v>
      </c>
      <c r="E756" s="27" t="s">
        <v>1916</v>
      </c>
      <c r="F756" s="22" t="s">
        <v>1824</v>
      </c>
      <c r="G756" s="17" t="str">
        <f>_xlfn.XLOOKUP(D756,'[6]Database DP'!$C:$C,'[6]Database DP'!$F:$F,"Tidak Ditemukan")</f>
        <v>OKI</v>
      </c>
      <c r="H756" s="18" t="str">
        <f>_xlfn.XLOOKUP(D756,[11]sheet!$B:$B,[11]sheet!$A:$A,0)</f>
        <v>PKL07</v>
      </c>
    </row>
    <row r="757" spans="2:8">
      <c r="B757" s="24" t="s">
        <v>668</v>
      </c>
      <c r="C757" s="25" t="s">
        <v>669</v>
      </c>
      <c r="D757" s="26" t="s">
        <v>793</v>
      </c>
      <c r="E757" s="27" t="s">
        <v>1916</v>
      </c>
      <c r="F757" s="22" t="s">
        <v>1824</v>
      </c>
      <c r="G757" s="17" t="str">
        <f>_xlfn.XLOOKUP(D757,'[6]Database DP'!$C:$C,'[6]Database DP'!$F:$F,"Tidak Ditemukan")</f>
        <v>OKI</v>
      </c>
      <c r="H757" s="18" t="str">
        <f>_xlfn.XLOOKUP(D757,[11]sheet!$B:$B,[11]sheet!$A:$A,0)</f>
        <v>PKL09</v>
      </c>
    </row>
    <row r="758" spans="2:8">
      <c r="B758" s="24" t="s">
        <v>668</v>
      </c>
      <c r="C758" s="25" t="s">
        <v>669</v>
      </c>
      <c r="D758" s="26" t="s">
        <v>794</v>
      </c>
      <c r="E758" s="27" t="s">
        <v>1916</v>
      </c>
      <c r="F758" s="22" t="s">
        <v>33</v>
      </c>
      <c r="G758" s="17" t="str">
        <f>_xlfn.XLOOKUP(D758,'[6]Database DP'!$C:$C,'[6]Database DP'!$F:$F,"Tidak Ditemukan")</f>
        <v>OKI</v>
      </c>
      <c r="H758" s="18" t="str">
        <f>_xlfn.XLOOKUP(D758,[11]sheet!$B:$B,[11]sheet!$A:$A,0)</f>
        <v>PKL11</v>
      </c>
    </row>
    <row r="759" spans="2:8">
      <c r="B759" s="24" t="s">
        <v>668</v>
      </c>
      <c r="C759" s="25" t="s">
        <v>669</v>
      </c>
      <c r="D759" s="26" t="s">
        <v>795</v>
      </c>
      <c r="E759" s="27" t="s">
        <v>1916</v>
      </c>
      <c r="F759" s="22" t="s">
        <v>1824</v>
      </c>
      <c r="G759" s="17" t="str">
        <f>_xlfn.XLOOKUP(D759,'[6]Database DP'!$C:$C,'[6]Database DP'!$F:$F,"Tidak Ditemukan")</f>
        <v>OKI</v>
      </c>
      <c r="H759" s="18" t="str">
        <f>_xlfn.XLOOKUP(D759,[11]sheet!$B:$B,[11]sheet!$A:$A,0)</f>
        <v>PKL03A</v>
      </c>
    </row>
    <row r="760" spans="2:8">
      <c r="B760" s="24" t="s">
        <v>668</v>
      </c>
      <c r="C760" s="25" t="s">
        <v>669</v>
      </c>
      <c r="D760" s="26" t="s">
        <v>796</v>
      </c>
      <c r="E760" s="27" t="s">
        <v>1916</v>
      </c>
      <c r="F760" s="22" t="s">
        <v>1826</v>
      </c>
      <c r="G760" s="17" t="str">
        <f>_xlfn.XLOOKUP(D760,'[6]Database DP'!$C:$C,'[6]Database DP'!$F:$F,"Tidak Ditemukan")</f>
        <v>RAGIL</v>
      </c>
      <c r="H760" s="18" t="str">
        <f>_xlfn.XLOOKUP(D760,[11]sheet!$B:$B,[11]sheet!$A:$A,0)</f>
        <v>SRG05</v>
      </c>
    </row>
    <row r="761" spans="2:8">
      <c r="B761" s="24" t="s">
        <v>668</v>
      </c>
      <c r="C761" s="25" t="s">
        <v>669</v>
      </c>
      <c r="D761" s="26" t="s">
        <v>797</v>
      </c>
      <c r="E761" s="27" t="s">
        <v>1916</v>
      </c>
      <c r="F761" s="22" t="s">
        <v>1826</v>
      </c>
      <c r="G761" s="17" t="str">
        <f>_xlfn.XLOOKUP(D761,'[6]Database DP'!$C:$C,'[6]Database DP'!$F:$F,"Tidak Ditemukan")</f>
        <v>RAGIL</v>
      </c>
      <c r="H761" s="18" t="str">
        <f>_xlfn.XLOOKUP(D761,[11]sheet!$B:$B,[11]sheet!$A:$A,0)</f>
        <v>SRG07</v>
      </c>
    </row>
    <row r="762" spans="2:8">
      <c r="B762" s="24" t="s">
        <v>668</v>
      </c>
      <c r="C762" s="25" t="s">
        <v>669</v>
      </c>
      <c r="D762" s="26" t="s">
        <v>798</v>
      </c>
      <c r="E762" s="27" t="s">
        <v>1916</v>
      </c>
      <c r="F762" s="22" t="s">
        <v>1826</v>
      </c>
      <c r="G762" s="17" t="str">
        <f>_xlfn.XLOOKUP(D762,'[6]Database DP'!$C:$C,'[6]Database DP'!$F:$F,"Tidak Ditemukan")</f>
        <v>RAGIL</v>
      </c>
      <c r="H762" s="18" t="str">
        <f>_xlfn.XLOOKUP(D762,[11]sheet!$B:$B,[11]sheet!$A:$A,0)</f>
        <v>SRG08</v>
      </c>
    </row>
    <row r="763" spans="2:8">
      <c r="B763" s="24" t="s">
        <v>668</v>
      </c>
      <c r="C763" s="25" t="s">
        <v>669</v>
      </c>
      <c r="D763" s="26" t="s">
        <v>799</v>
      </c>
      <c r="E763" s="27" t="s">
        <v>1916</v>
      </c>
      <c r="F763" s="22" t="s">
        <v>1826</v>
      </c>
      <c r="G763" s="17" t="str">
        <f>_xlfn.XLOOKUP(D763,'[6]Database DP'!$C:$C,'[6]Database DP'!$F:$F,"Tidak Ditemukan")</f>
        <v>RAGIL</v>
      </c>
      <c r="H763" s="18" t="str">
        <f>_xlfn.XLOOKUP(D763,[11]sheet!$B:$B,[11]sheet!$A:$A,0)</f>
        <v>SRG27</v>
      </c>
    </row>
    <row r="764" spans="2:8">
      <c r="B764" s="24" t="s">
        <v>668</v>
      </c>
      <c r="C764" s="25" t="s">
        <v>669</v>
      </c>
      <c r="D764" s="26" t="s">
        <v>800</v>
      </c>
      <c r="E764" s="27" t="s">
        <v>1916</v>
      </c>
      <c r="F764" s="22" t="s">
        <v>1826</v>
      </c>
      <c r="G764" s="17" t="str">
        <f>_xlfn.XLOOKUP(D764,'[6]Database DP'!$C:$C,'[6]Database DP'!$F:$F,"Tidak Ditemukan")</f>
        <v>RAGIL</v>
      </c>
      <c r="H764" s="18" t="str">
        <f>_xlfn.XLOOKUP(D764,[11]sheet!$B:$B,[11]sheet!$A:$A,0)</f>
        <v>SRG30</v>
      </c>
    </row>
    <row r="765" spans="2:8">
      <c r="B765" s="24" t="s">
        <v>668</v>
      </c>
      <c r="C765" s="25" t="s">
        <v>669</v>
      </c>
      <c r="D765" s="26" t="s">
        <v>801</v>
      </c>
      <c r="E765" s="27" t="s">
        <v>1916</v>
      </c>
      <c r="F765" s="22" t="s">
        <v>1826</v>
      </c>
      <c r="G765" s="17" t="str">
        <f>_xlfn.XLOOKUP(D765,'[6]Database DP'!$C:$C,'[6]Database DP'!$F:$F,"Tidak Ditemukan")</f>
        <v>RAGIL</v>
      </c>
      <c r="H765" s="18" t="str">
        <f>_xlfn.XLOOKUP(D765,[11]sheet!$B:$B,[11]sheet!$A:$A,0)</f>
        <v>SRG56</v>
      </c>
    </row>
    <row r="766" spans="2:8">
      <c r="B766" s="24" t="s">
        <v>668</v>
      </c>
      <c r="C766" s="25" t="s">
        <v>669</v>
      </c>
      <c r="D766" s="26" t="s">
        <v>802</v>
      </c>
      <c r="E766" s="27" t="s">
        <v>1916</v>
      </c>
      <c r="F766" s="22" t="s">
        <v>1826</v>
      </c>
      <c r="G766" s="17" t="str">
        <f>_xlfn.XLOOKUP(D766,'[6]Database DP'!$C:$C,'[6]Database DP'!$F:$F,"Tidak Ditemukan")</f>
        <v>RAGIL</v>
      </c>
      <c r="H766" s="18" t="str">
        <f>_xlfn.XLOOKUP(D766,[11]sheet!$B:$B,[11]sheet!$A:$A,0)</f>
        <v>SRG12</v>
      </c>
    </row>
    <row r="767" spans="2:8">
      <c r="B767" s="24" t="s">
        <v>668</v>
      </c>
      <c r="C767" s="25" t="s">
        <v>669</v>
      </c>
      <c r="D767" s="26" t="s">
        <v>803</v>
      </c>
      <c r="E767" s="27" t="s">
        <v>1916</v>
      </c>
      <c r="F767" s="22" t="s">
        <v>1826</v>
      </c>
      <c r="G767" s="17" t="str">
        <f>_xlfn.XLOOKUP(D767,'[6]Database DP'!$C:$C,'[6]Database DP'!$F:$F,"Tidak Ditemukan")</f>
        <v>RAGIL</v>
      </c>
      <c r="H767" s="18" t="str">
        <f>_xlfn.XLOOKUP(D767,[11]sheet!$B:$B,[11]sheet!$A:$A,0)</f>
        <v>SRG11</v>
      </c>
    </row>
    <row r="768" spans="2:8">
      <c r="B768" s="24" t="s">
        <v>668</v>
      </c>
      <c r="C768" s="25" t="s">
        <v>669</v>
      </c>
      <c r="D768" s="26" t="s">
        <v>804</v>
      </c>
      <c r="E768" s="27" t="s">
        <v>1916</v>
      </c>
      <c r="F768" s="22" t="s">
        <v>1826</v>
      </c>
      <c r="G768" s="17" t="str">
        <f>_xlfn.XLOOKUP(D768,'[6]Database DP'!$C:$C,'[6]Database DP'!$F:$F,"Tidak Ditemukan")</f>
        <v>RAGIL</v>
      </c>
      <c r="H768" s="18" t="str">
        <f>_xlfn.XLOOKUP(D768,[11]sheet!$B:$B,[11]sheet!$A:$A,0)</f>
        <v>SRG13</v>
      </c>
    </row>
    <row r="769" spans="2:8">
      <c r="B769" s="24" t="s">
        <v>668</v>
      </c>
      <c r="C769" s="25" t="s">
        <v>669</v>
      </c>
      <c r="D769" s="26" t="s">
        <v>805</v>
      </c>
      <c r="E769" s="27" t="s">
        <v>1916</v>
      </c>
      <c r="F769" s="22" t="s">
        <v>1826</v>
      </c>
      <c r="G769" s="17" t="str">
        <f>_xlfn.XLOOKUP(D769,'[6]Database DP'!$C:$C,'[6]Database DP'!$F:$F,"Tidak Ditemukan")</f>
        <v>RAGIL</v>
      </c>
      <c r="H769" s="18" t="str">
        <f>_xlfn.XLOOKUP(D769,[11]sheet!$B:$B,[11]sheet!$A:$A,0)</f>
        <v>SRG59</v>
      </c>
    </row>
    <row r="770" spans="2:8">
      <c r="B770" s="24" t="s">
        <v>668</v>
      </c>
      <c r="C770" s="25" t="s">
        <v>669</v>
      </c>
      <c r="D770" s="26" t="s">
        <v>806</v>
      </c>
      <c r="E770" s="27" t="s">
        <v>1916</v>
      </c>
      <c r="F770" s="22" t="s">
        <v>1826</v>
      </c>
      <c r="G770" s="17" t="str">
        <f>_xlfn.XLOOKUP(D770,'[6]Database DP'!$C:$C,'[6]Database DP'!$F:$F,"Tidak Ditemukan")</f>
        <v>RAGIL</v>
      </c>
      <c r="H770" s="18" t="str">
        <f>_xlfn.XLOOKUP(D770,[11]sheet!$B:$B,[11]sheet!$A:$A,0)</f>
        <v>SRG17</v>
      </c>
    </row>
    <row r="771" spans="2:8">
      <c r="B771" s="24" t="s">
        <v>668</v>
      </c>
      <c r="C771" s="25" t="s">
        <v>669</v>
      </c>
      <c r="D771" s="26" t="s">
        <v>807</v>
      </c>
      <c r="E771" s="27" t="s">
        <v>1916</v>
      </c>
      <c r="F771" s="22" t="s">
        <v>1826</v>
      </c>
      <c r="G771" s="17" t="str">
        <f>_xlfn.XLOOKUP(D771,'[6]Database DP'!$C:$C,'[6]Database DP'!$F:$F,"Tidak Ditemukan")</f>
        <v>RAGIL</v>
      </c>
      <c r="H771" s="18" t="str">
        <f>_xlfn.XLOOKUP(D771,[11]sheet!$B:$B,[11]sheet!$A:$A,0)</f>
        <v>SRG03A</v>
      </c>
    </row>
    <row r="772" spans="2:8">
      <c r="B772" s="24" t="s">
        <v>668</v>
      </c>
      <c r="C772" s="25" t="s">
        <v>669</v>
      </c>
      <c r="D772" s="26" t="s">
        <v>808</v>
      </c>
      <c r="E772" s="27" t="s">
        <v>1916</v>
      </c>
      <c r="F772" s="22" t="s">
        <v>1825</v>
      </c>
      <c r="G772" s="17" t="str">
        <f>_xlfn.XLOOKUP(D772,'[6]Database DP'!$C:$C,'[6]Database DP'!$F:$F,"Tidak Ditemukan")</f>
        <v>RENDRA</v>
      </c>
      <c r="H772" s="18" t="str">
        <f>_xlfn.XLOOKUP(D772,[11]sheet!$B:$B,[11]sheet!$A:$A,0)</f>
        <v>PTI01</v>
      </c>
    </row>
    <row r="773" spans="2:8">
      <c r="B773" s="24" t="s">
        <v>668</v>
      </c>
      <c r="C773" s="25" t="s">
        <v>669</v>
      </c>
      <c r="D773" s="26" t="s">
        <v>809</v>
      </c>
      <c r="E773" s="27" t="s">
        <v>1916</v>
      </c>
      <c r="F773" s="22" t="s">
        <v>1825</v>
      </c>
      <c r="G773" s="17" t="str">
        <f>_xlfn.XLOOKUP(D773,'[6]Database DP'!$C:$C,'[6]Database DP'!$F:$F,"Tidak Ditemukan")</f>
        <v>RENDRA</v>
      </c>
      <c r="H773" s="18" t="str">
        <f>_xlfn.XLOOKUP(D773,[11]sheet!$B:$B,[11]sheet!$A:$A,0)</f>
        <v>PTI02</v>
      </c>
    </row>
    <row r="774" spans="2:8">
      <c r="B774" s="24" t="s">
        <v>668</v>
      </c>
      <c r="C774" s="25" t="s">
        <v>669</v>
      </c>
      <c r="D774" s="26" t="s">
        <v>810</v>
      </c>
      <c r="E774" s="27" t="s">
        <v>1916</v>
      </c>
      <c r="F774" s="22" t="s">
        <v>1825</v>
      </c>
      <c r="G774" s="17" t="str">
        <f>_xlfn.XLOOKUP(D774,'[6]Database DP'!$C:$C,'[6]Database DP'!$F:$F,"Tidak Ditemukan")</f>
        <v>RENDRA</v>
      </c>
      <c r="H774" s="18" t="str">
        <f>_xlfn.XLOOKUP(D774,[11]sheet!$B:$B,[11]sheet!$A:$A,0)</f>
        <v>PTI03</v>
      </c>
    </row>
    <row r="775" spans="2:8">
      <c r="B775" s="24" t="s">
        <v>668</v>
      </c>
      <c r="C775" s="25" t="s">
        <v>669</v>
      </c>
      <c r="D775" s="26" t="s">
        <v>811</v>
      </c>
      <c r="E775" s="27" t="s">
        <v>1916</v>
      </c>
      <c r="F775" s="22" t="s">
        <v>1825</v>
      </c>
      <c r="G775" s="17" t="str">
        <f>_xlfn.XLOOKUP(D775,'[6]Database DP'!$C:$C,'[6]Database DP'!$F:$F,"Tidak Ditemukan")</f>
        <v>RENDRA</v>
      </c>
      <c r="H775" s="18" t="str">
        <f>_xlfn.XLOOKUP(D775,[11]sheet!$B:$B,[11]sheet!$A:$A,0)</f>
        <v>PTI04</v>
      </c>
    </row>
    <row r="776" spans="2:8">
      <c r="B776" s="24" t="s">
        <v>668</v>
      </c>
      <c r="C776" s="25" t="s">
        <v>669</v>
      </c>
      <c r="D776" s="26" t="s">
        <v>812</v>
      </c>
      <c r="E776" s="27" t="s">
        <v>1916</v>
      </c>
      <c r="F776" s="22" t="s">
        <v>1825</v>
      </c>
      <c r="G776" s="17" t="str">
        <f>_xlfn.XLOOKUP(D776,'[6]Database DP'!$C:$C,'[6]Database DP'!$F:$F,"Tidak Ditemukan")</f>
        <v>RENDRA</v>
      </c>
      <c r="H776" s="18" t="str">
        <f>_xlfn.XLOOKUP(D776,[11]sheet!$B:$B,[11]sheet!$A:$A,0)</f>
        <v>PTI06</v>
      </c>
    </row>
    <row r="777" spans="2:8">
      <c r="B777" s="24" t="s">
        <v>668</v>
      </c>
      <c r="C777" s="25" t="s">
        <v>669</v>
      </c>
      <c r="D777" s="26" t="s">
        <v>813</v>
      </c>
      <c r="E777" s="27" t="s">
        <v>1916</v>
      </c>
      <c r="F777" s="22" t="s">
        <v>1825</v>
      </c>
      <c r="G777" s="17" t="str">
        <f>_xlfn.XLOOKUP(D777,'[6]Database DP'!$C:$C,'[6]Database DP'!$F:$F,"Tidak Ditemukan")</f>
        <v>RENDRA</v>
      </c>
      <c r="H777" s="18" t="str">
        <f>_xlfn.XLOOKUP(D777,[11]sheet!$B:$B,[11]sheet!$A:$A,0)</f>
        <v>PTI08</v>
      </c>
    </row>
    <row r="778" spans="2:8">
      <c r="B778" s="24" t="s">
        <v>668</v>
      </c>
      <c r="C778" s="25" t="s">
        <v>669</v>
      </c>
      <c r="D778" s="26" t="s">
        <v>814</v>
      </c>
      <c r="E778" s="27" t="s">
        <v>1916</v>
      </c>
      <c r="F778" s="22" t="s">
        <v>1825</v>
      </c>
      <c r="G778" s="17" t="str">
        <f>_xlfn.XLOOKUP(D778,'[6]Database DP'!$C:$C,'[6]Database DP'!$F:$F,"Tidak Ditemukan")</f>
        <v>RENDRA</v>
      </c>
      <c r="H778" s="18" t="str">
        <f>_xlfn.XLOOKUP(D778,[11]sheet!$B:$B,[11]sheet!$A:$A,0)</f>
        <v>PTI10</v>
      </c>
    </row>
    <row r="779" spans="2:8">
      <c r="B779" s="24" t="s">
        <v>668</v>
      </c>
      <c r="C779" s="25" t="s">
        <v>669</v>
      </c>
      <c r="D779" s="26" t="s">
        <v>815</v>
      </c>
      <c r="E779" s="27" t="s">
        <v>1916</v>
      </c>
      <c r="F779" s="22" t="s">
        <v>1825</v>
      </c>
      <c r="G779" s="17" t="str">
        <f>_xlfn.XLOOKUP(D779,'[6]Database DP'!$C:$C,'[6]Database DP'!$F:$F,"Tidak Ditemukan")</f>
        <v>RENDRA</v>
      </c>
      <c r="H779" s="18" t="str">
        <f>_xlfn.XLOOKUP(D779,[11]sheet!$B:$B,[11]sheet!$A:$A,0)</f>
        <v>PTI11</v>
      </c>
    </row>
    <row r="780" spans="2:8">
      <c r="B780" s="24" t="s">
        <v>668</v>
      </c>
      <c r="C780" s="25" t="s">
        <v>669</v>
      </c>
      <c r="D780" s="26" t="s">
        <v>816</v>
      </c>
      <c r="E780" s="27" t="s">
        <v>1916</v>
      </c>
      <c r="F780" s="22" t="s">
        <v>1825</v>
      </c>
      <c r="G780" s="17" t="str">
        <f>_xlfn.XLOOKUP(D780,'[6]Database DP'!$C:$C,'[6]Database DP'!$F:$F,"Tidak Ditemukan")</f>
        <v>RENDRA</v>
      </c>
      <c r="H780" s="18" t="str">
        <f>_xlfn.XLOOKUP(D780,[11]sheet!$B:$B,[11]sheet!$A:$A,0)</f>
        <v>PTI12</v>
      </c>
    </row>
    <row r="781" spans="2:8">
      <c r="B781" s="24" t="s">
        <v>668</v>
      </c>
      <c r="C781" s="25" t="s">
        <v>669</v>
      </c>
      <c r="D781" s="26" t="s">
        <v>817</v>
      </c>
      <c r="E781" s="27" t="s">
        <v>1916</v>
      </c>
      <c r="F781" s="22" t="s">
        <v>1825</v>
      </c>
      <c r="G781" s="17" t="str">
        <f>_xlfn.XLOOKUP(D781,'[6]Database DP'!$C:$C,'[6]Database DP'!$F:$F,"Tidak Ditemukan")</f>
        <v>RENDRA</v>
      </c>
      <c r="H781" s="18" t="str">
        <f>_xlfn.XLOOKUP(D781,[11]sheet!$B:$B,[11]sheet!$A:$A,0)</f>
        <v>PTI13</v>
      </c>
    </row>
    <row r="782" spans="2:8">
      <c r="B782" s="24" t="s">
        <v>668</v>
      </c>
      <c r="C782" s="25" t="s">
        <v>669</v>
      </c>
      <c r="D782" s="26" t="s">
        <v>818</v>
      </c>
      <c r="E782" s="27" t="s">
        <v>1916</v>
      </c>
      <c r="F782" s="22" t="s">
        <v>1825</v>
      </c>
      <c r="G782" s="17" t="str">
        <f>_xlfn.XLOOKUP(D782,'[6]Database DP'!$C:$C,'[6]Database DP'!$F:$F,"Tidak Ditemukan")</f>
        <v>RENDRA</v>
      </c>
      <c r="H782" s="18" t="str">
        <f>_xlfn.XLOOKUP(D782,[11]sheet!$B:$B,[11]sheet!$A:$A,0)</f>
        <v>PTI14</v>
      </c>
    </row>
    <row r="783" spans="2:8">
      <c r="B783" s="24" t="s">
        <v>668</v>
      </c>
      <c r="C783" s="25" t="s">
        <v>669</v>
      </c>
      <c r="D783" s="26" t="s">
        <v>819</v>
      </c>
      <c r="E783" s="27" t="s">
        <v>1916</v>
      </c>
      <c r="F783" s="22" t="s">
        <v>1825</v>
      </c>
      <c r="G783" s="17" t="str">
        <f>_xlfn.XLOOKUP(D783,'[6]Database DP'!$C:$C,'[6]Database DP'!$F:$F,"Tidak Ditemukan")</f>
        <v>RENDRA</v>
      </c>
      <c r="H783" s="18" t="str">
        <f>_xlfn.XLOOKUP(D783,[11]sheet!$B:$B,[11]sheet!$A:$A,0)</f>
        <v>PTI15</v>
      </c>
    </row>
    <row r="784" spans="2:8">
      <c r="B784" s="24" t="s">
        <v>668</v>
      </c>
      <c r="C784" s="25" t="s">
        <v>669</v>
      </c>
      <c r="D784" s="26" t="s">
        <v>820</v>
      </c>
      <c r="E784" s="27" t="s">
        <v>1916</v>
      </c>
      <c r="F784" s="22" t="s">
        <v>1825</v>
      </c>
      <c r="G784" s="17" t="str">
        <f>_xlfn.XLOOKUP(D784,'[6]Database DP'!$C:$C,'[6]Database DP'!$F:$F,"Tidak Ditemukan")</f>
        <v>RENDRA</v>
      </c>
      <c r="H784" s="18" t="str">
        <f>_xlfn.XLOOKUP(D784,[11]sheet!$B:$B,[11]sheet!$A:$A,0)</f>
        <v>PTI16</v>
      </c>
    </row>
    <row r="785" spans="2:8">
      <c r="B785" s="24" t="s">
        <v>668</v>
      </c>
      <c r="C785" s="25" t="s">
        <v>669</v>
      </c>
      <c r="D785" s="26" t="s">
        <v>821</v>
      </c>
      <c r="E785" s="27" t="s">
        <v>1916</v>
      </c>
      <c r="F785" s="22" t="s">
        <v>1825</v>
      </c>
      <c r="G785" s="17" t="str">
        <f>_xlfn.XLOOKUP(D785,'[6]Database DP'!$C:$C,'[6]Database DP'!$F:$F,"Tidak Ditemukan")</f>
        <v>RENDRA</v>
      </c>
      <c r="H785" s="18" t="str">
        <f>_xlfn.XLOOKUP(D785,[11]sheet!$B:$B,[11]sheet!$A:$A,0)</f>
        <v>PTI17</v>
      </c>
    </row>
    <row r="786" spans="2:8">
      <c r="B786" s="24" t="s">
        <v>668</v>
      </c>
      <c r="C786" s="25" t="s">
        <v>669</v>
      </c>
      <c r="D786" s="26" t="s">
        <v>822</v>
      </c>
      <c r="E786" s="27" t="s">
        <v>1916</v>
      </c>
      <c r="F786" s="22" t="s">
        <v>1825</v>
      </c>
      <c r="G786" s="17" t="str">
        <f>_xlfn.XLOOKUP(D786,'[6]Database DP'!$C:$C,'[6]Database DP'!$F:$F,"Tidak Ditemukan")</f>
        <v>RENDRA</v>
      </c>
      <c r="H786" s="18" t="str">
        <f>_xlfn.XLOOKUP(D786,[11]sheet!$B:$B,[11]sheet!$A:$A,0)</f>
        <v>PTI18</v>
      </c>
    </row>
    <row r="787" spans="2:8">
      <c r="B787" s="24" t="s">
        <v>668</v>
      </c>
      <c r="C787" s="25" t="s">
        <v>669</v>
      </c>
      <c r="D787" s="26" t="s">
        <v>823</v>
      </c>
      <c r="E787" s="27" t="s">
        <v>1916</v>
      </c>
      <c r="F787" s="22" t="s">
        <v>1825</v>
      </c>
      <c r="G787" s="17" t="str">
        <f>_xlfn.XLOOKUP(D787,'[6]Database DP'!$C:$C,'[6]Database DP'!$F:$F,"Tidak Ditemukan")</f>
        <v>RENDRA</v>
      </c>
      <c r="H787" s="18" t="str">
        <f>_xlfn.XLOOKUP(D787,[11]sheet!$B:$B,[11]sheet!$A:$A,0)</f>
        <v>PTI10A</v>
      </c>
    </row>
    <row r="788" spans="2:8">
      <c r="B788" s="24" t="s">
        <v>668</v>
      </c>
      <c r="C788" s="25" t="s">
        <v>669</v>
      </c>
      <c r="D788" s="26" t="s">
        <v>824</v>
      </c>
      <c r="E788" s="27" t="s">
        <v>1916</v>
      </c>
      <c r="F788" s="22" t="s">
        <v>1825</v>
      </c>
      <c r="G788" s="17" t="str">
        <f>_xlfn.XLOOKUP(D788,'[6]Database DP'!$C:$C,'[6]Database DP'!$F:$F,"Tidak Ditemukan")</f>
        <v>RENDRA</v>
      </c>
      <c r="H788" s="18" t="str">
        <f>_xlfn.XLOOKUP(D788,[11]sheet!$B:$B,[11]sheet!$A:$A,0)</f>
        <v>PTI14A</v>
      </c>
    </row>
    <row r="789" spans="2:8">
      <c r="B789" s="24" t="s">
        <v>668</v>
      </c>
      <c r="C789" s="25" t="s">
        <v>669</v>
      </c>
      <c r="D789" s="26" t="s">
        <v>825</v>
      </c>
      <c r="E789" s="27" t="s">
        <v>1916</v>
      </c>
      <c r="F789" s="22" t="s">
        <v>1825</v>
      </c>
      <c r="G789" s="17" t="str">
        <f>_xlfn.XLOOKUP(D789,'[6]Database DP'!$C:$C,'[6]Database DP'!$F:$F,"Tidak Ditemukan")</f>
        <v>RENDRA</v>
      </c>
      <c r="H789" s="18" t="str">
        <f>_xlfn.XLOOKUP(D789,[11]sheet!$B:$B,[11]sheet!$A:$A,0)</f>
        <v>PTI03A</v>
      </c>
    </row>
    <row r="790" spans="2:8">
      <c r="B790" s="24" t="s">
        <v>668</v>
      </c>
      <c r="C790" s="25" t="s">
        <v>669</v>
      </c>
      <c r="D790" s="26" t="s">
        <v>826</v>
      </c>
      <c r="E790" s="27" t="s">
        <v>1916</v>
      </c>
      <c r="F790" s="22" t="s">
        <v>1825</v>
      </c>
      <c r="G790" s="17" t="str">
        <f>_xlfn.XLOOKUP(D790,'[6]Database DP'!$C:$C,'[6]Database DP'!$F:$F,"Tidak Ditemukan")</f>
        <v>ARIF WIBOWO</v>
      </c>
      <c r="H790" s="18" t="str">
        <f>_xlfn.XLOOKUP(D790,[11]sheet!$B:$B,[11]sheet!$A:$A,0)</f>
        <v>RMB01</v>
      </c>
    </row>
    <row r="791" spans="2:8">
      <c r="B791" s="24" t="s">
        <v>668</v>
      </c>
      <c r="C791" s="25" t="s">
        <v>669</v>
      </c>
      <c r="D791" s="26" t="s">
        <v>827</v>
      </c>
      <c r="E791" s="27" t="s">
        <v>1916</v>
      </c>
      <c r="F791" s="22" t="s">
        <v>1825</v>
      </c>
      <c r="G791" s="17" t="str">
        <f>_xlfn.XLOOKUP(D791,'[6]Database DP'!$C:$C,'[6]Database DP'!$F:$F,"Tidak Ditemukan")</f>
        <v>ARIF WIBOWO</v>
      </c>
      <c r="H791" s="18" t="str">
        <f>_xlfn.XLOOKUP(D791,[11]sheet!$B:$B,[11]sheet!$A:$A,0)</f>
        <v>RMB02</v>
      </c>
    </row>
    <row r="792" spans="2:8">
      <c r="B792" s="24" t="s">
        <v>668</v>
      </c>
      <c r="C792" s="25" t="s">
        <v>669</v>
      </c>
      <c r="D792" s="26" t="s">
        <v>828</v>
      </c>
      <c r="E792" s="27" t="s">
        <v>1916</v>
      </c>
      <c r="F792" s="22" t="s">
        <v>1825</v>
      </c>
      <c r="G792" s="17" t="str">
        <f>_xlfn.XLOOKUP(D792,'[6]Database DP'!$C:$C,'[6]Database DP'!$F:$F,"Tidak Ditemukan")</f>
        <v>ARIF WIBOWO</v>
      </c>
      <c r="H792" s="18" t="str">
        <f>_xlfn.XLOOKUP(D792,[11]sheet!$B:$B,[11]sheet!$A:$A,0)</f>
        <v>RMB03</v>
      </c>
    </row>
    <row r="793" spans="2:8">
      <c r="B793" s="24" t="s">
        <v>668</v>
      </c>
      <c r="C793" s="25" t="s">
        <v>669</v>
      </c>
      <c r="D793" s="26" t="s">
        <v>829</v>
      </c>
      <c r="E793" s="27" t="s">
        <v>1916</v>
      </c>
      <c r="F793" s="22" t="s">
        <v>1825</v>
      </c>
      <c r="G793" s="17" t="str">
        <f>_xlfn.XLOOKUP(D793,'[6]Database DP'!$C:$C,'[6]Database DP'!$F:$F,"Tidak Ditemukan")</f>
        <v>ARIF WIBOWO</v>
      </c>
      <c r="H793" s="18" t="str">
        <f>_xlfn.XLOOKUP(D793,[11]sheet!$B:$B,[11]sheet!$A:$A,0)</f>
        <v>RMB06</v>
      </c>
    </row>
    <row r="794" spans="2:8">
      <c r="B794" s="24" t="s">
        <v>668</v>
      </c>
      <c r="C794" s="25" t="s">
        <v>669</v>
      </c>
      <c r="D794" s="26" t="s">
        <v>830</v>
      </c>
      <c r="E794" s="27" t="s">
        <v>1916</v>
      </c>
      <c r="F794" s="22" t="s">
        <v>1825</v>
      </c>
      <c r="G794" s="17" t="str">
        <f>_xlfn.XLOOKUP(D794,'[6]Database DP'!$C:$C,'[6]Database DP'!$F:$F,"Tidak Ditemukan")</f>
        <v>ARIF WIBOWO</v>
      </c>
      <c r="H794" s="18" t="str">
        <f>_xlfn.XLOOKUP(D794,[11]sheet!$B:$B,[11]sheet!$A:$A,0)</f>
        <v>RMB07</v>
      </c>
    </row>
    <row r="795" spans="2:8">
      <c r="B795" s="24" t="s">
        <v>668</v>
      </c>
      <c r="C795" s="25" t="s">
        <v>669</v>
      </c>
      <c r="D795" s="26" t="s">
        <v>831</v>
      </c>
      <c r="E795" s="27" t="s">
        <v>1916</v>
      </c>
      <c r="F795" s="22" t="s">
        <v>1825</v>
      </c>
      <c r="G795" s="17" t="str">
        <f>_xlfn.XLOOKUP(D795,'[6]Database DP'!$C:$C,'[6]Database DP'!$F:$F,"Tidak Ditemukan")</f>
        <v>ARIF WIBOWO</v>
      </c>
      <c r="H795" s="18" t="str">
        <f>_xlfn.XLOOKUP(D795,[11]sheet!$B:$B,[11]sheet!$A:$A,0)</f>
        <v>RMB08</v>
      </c>
    </row>
    <row r="796" spans="2:8">
      <c r="B796" s="24" t="s">
        <v>668</v>
      </c>
      <c r="C796" s="25" t="s">
        <v>669</v>
      </c>
      <c r="D796" s="26" t="s">
        <v>832</v>
      </c>
      <c r="E796" s="27" t="s">
        <v>1916</v>
      </c>
      <c r="F796" s="22" t="s">
        <v>1825</v>
      </c>
      <c r="G796" s="17" t="str">
        <f>_xlfn.XLOOKUP(D796,'[6]Database DP'!$C:$C,'[6]Database DP'!$F:$F,"Tidak Ditemukan")</f>
        <v>ARIF WIBOWO</v>
      </c>
      <c r="H796" s="18" t="str">
        <f>_xlfn.XLOOKUP(D796,[11]sheet!$B:$B,[11]sheet!$A:$A,0)</f>
        <v>RMB09</v>
      </c>
    </row>
    <row r="797" spans="2:8">
      <c r="B797" s="24" t="s">
        <v>668</v>
      </c>
      <c r="C797" s="25" t="s">
        <v>669</v>
      </c>
      <c r="D797" s="26" t="s">
        <v>833</v>
      </c>
      <c r="E797" s="27" t="s">
        <v>1916</v>
      </c>
      <c r="F797" s="22" t="s">
        <v>1825</v>
      </c>
      <c r="G797" s="17" t="str">
        <f>_xlfn.XLOOKUP(D797,'[6]Database DP'!$C:$C,'[6]Database DP'!$F:$F,"Tidak Ditemukan")</f>
        <v>ARIF WIBOWO</v>
      </c>
      <c r="H797" s="18" t="str">
        <f>_xlfn.XLOOKUP(D797,[11]sheet!$B:$B,[11]sheet!$A:$A,0)</f>
        <v>RMB10</v>
      </c>
    </row>
    <row r="798" spans="2:8">
      <c r="B798" s="24" t="s">
        <v>668</v>
      </c>
      <c r="C798" s="25" t="s">
        <v>669</v>
      </c>
      <c r="D798" s="26" t="s">
        <v>834</v>
      </c>
      <c r="E798" s="27" t="s">
        <v>1916</v>
      </c>
      <c r="F798" s="22" t="s">
        <v>1825</v>
      </c>
      <c r="G798" s="17" t="str">
        <f>_xlfn.XLOOKUP(D798,'[6]Database DP'!$C:$C,'[6]Database DP'!$F:$F,"Tidak Ditemukan")</f>
        <v>ARIF WIBOWO</v>
      </c>
      <c r="H798" s="18" t="str">
        <f>_xlfn.XLOOKUP(D798,[11]sheet!$B:$B,[11]sheet!$A:$A,0)</f>
        <v>RMB08A</v>
      </c>
    </row>
    <row r="799" spans="2:8">
      <c r="B799" s="24" t="s">
        <v>668</v>
      </c>
      <c r="C799" s="25" t="s">
        <v>669</v>
      </c>
      <c r="D799" s="26" t="s">
        <v>835</v>
      </c>
      <c r="E799" s="27" t="s">
        <v>1916</v>
      </c>
      <c r="F799" s="22" t="s">
        <v>1826</v>
      </c>
      <c r="G799" s="17" t="str">
        <f>_xlfn.XLOOKUP(D799,'[6]Database DP'!$C:$C,'[6]Database DP'!$F:$F,"Tidak Ditemukan")</f>
        <v>RONY</v>
      </c>
      <c r="H799" s="18" t="str">
        <f>_xlfn.XLOOKUP(D799,[11]sheet!$B:$B,[11]sheet!$A:$A,0)</f>
        <v>SRG02</v>
      </c>
    </row>
    <row r="800" spans="2:8">
      <c r="B800" s="24" t="s">
        <v>668</v>
      </c>
      <c r="C800" s="25" t="s">
        <v>669</v>
      </c>
      <c r="D800" s="26" t="s">
        <v>836</v>
      </c>
      <c r="E800" s="27" t="s">
        <v>1916</v>
      </c>
      <c r="F800" s="22" t="s">
        <v>1826</v>
      </c>
      <c r="G800" s="17" t="str">
        <f>_xlfn.XLOOKUP(D800,'[6]Database DP'!$C:$C,'[6]Database DP'!$F:$F,"Tidak Ditemukan")</f>
        <v>RONY</v>
      </c>
      <c r="H800" s="18" t="str">
        <f>_xlfn.XLOOKUP(D800,[11]sheet!$B:$B,[11]sheet!$A:$A,0)</f>
        <v>SRG01</v>
      </c>
    </row>
    <row r="801" spans="2:8">
      <c r="B801" s="24" t="s">
        <v>668</v>
      </c>
      <c r="C801" s="25" t="s">
        <v>669</v>
      </c>
      <c r="D801" s="26" t="s">
        <v>837</v>
      </c>
      <c r="E801" s="27" t="s">
        <v>1916</v>
      </c>
      <c r="F801" s="22" t="s">
        <v>1826</v>
      </c>
      <c r="G801" s="17" t="str">
        <f>_xlfn.XLOOKUP(D801,'[6]Database DP'!$C:$C,'[6]Database DP'!$F:$F,"Tidak Ditemukan")</f>
        <v>RONY</v>
      </c>
      <c r="H801" s="18" t="str">
        <f>_xlfn.XLOOKUP(D801,[11]sheet!$B:$B,[11]sheet!$A:$A,0)</f>
        <v>SRG23</v>
      </c>
    </row>
    <row r="802" spans="2:8">
      <c r="B802" s="24" t="s">
        <v>668</v>
      </c>
      <c r="C802" s="25" t="s">
        <v>669</v>
      </c>
      <c r="D802" s="26" t="s">
        <v>838</v>
      </c>
      <c r="E802" s="27" t="s">
        <v>1916</v>
      </c>
      <c r="F802" s="22" t="s">
        <v>1826</v>
      </c>
      <c r="G802" s="17" t="str">
        <f>_xlfn.XLOOKUP(D802,'[6]Database DP'!$C:$C,'[6]Database DP'!$F:$F,"Tidak Ditemukan")</f>
        <v>RONY</v>
      </c>
      <c r="H802" s="18" t="str">
        <f>_xlfn.XLOOKUP(D802,[11]sheet!$B:$B,[11]sheet!$A:$A,0)</f>
        <v>SRG26</v>
      </c>
    </row>
    <row r="803" spans="2:8">
      <c r="B803" s="24" t="s">
        <v>668</v>
      </c>
      <c r="C803" s="25" t="s">
        <v>669</v>
      </c>
      <c r="D803" s="26" t="s">
        <v>839</v>
      </c>
      <c r="E803" s="27" t="s">
        <v>1916</v>
      </c>
      <c r="F803" s="22" t="s">
        <v>1826</v>
      </c>
      <c r="G803" s="17" t="str">
        <f>_xlfn.XLOOKUP(D803,'[6]Database DP'!$C:$C,'[6]Database DP'!$F:$F,"Tidak Ditemukan")</f>
        <v>RONY</v>
      </c>
      <c r="H803" s="18" t="str">
        <f>_xlfn.XLOOKUP(D803,[11]sheet!$B:$B,[11]sheet!$A:$A,0)</f>
        <v>SRG64</v>
      </c>
    </row>
    <row r="804" spans="2:8">
      <c r="B804" s="24" t="s">
        <v>668</v>
      </c>
      <c r="C804" s="25" t="s">
        <v>669</v>
      </c>
      <c r="D804" s="26" t="s">
        <v>840</v>
      </c>
      <c r="E804" s="27" t="s">
        <v>1941</v>
      </c>
      <c r="F804" s="22" t="s">
        <v>1826</v>
      </c>
      <c r="G804" s="17" t="str">
        <f>_xlfn.XLOOKUP(D804,'[6]Database DP'!$C:$C,'[6]Database DP'!$F:$F,"Tidak Ditemukan")</f>
        <v>RONY</v>
      </c>
      <c r="H804" s="18" t="str">
        <f>_xlfn.XLOOKUP(D804,[11]sheet!$B:$B,[11]sheet!$A:$A,0)</f>
        <v>SRG65</v>
      </c>
    </row>
    <row r="805" spans="2:8">
      <c r="B805" s="24" t="s">
        <v>668</v>
      </c>
      <c r="C805" s="25" t="s">
        <v>669</v>
      </c>
      <c r="D805" s="26" t="s">
        <v>841</v>
      </c>
      <c r="E805" s="27" t="s">
        <v>1941</v>
      </c>
      <c r="F805" s="22" t="s">
        <v>1826</v>
      </c>
      <c r="G805" s="17" t="str">
        <f>_xlfn.XLOOKUP(D805,'[6]Database DP'!$C:$C,'[6]Database DP'!$F:$F,"Tidak Ditemukan")</f>
        <v>RONY</v>
      </c>
      <c r="H805" s="18" t="str">
        <f>_xlfn.XLOOKUP(D805,[11]sheet!$B:$B,[11]sheet!$A:$A,0)</f>
        <v>SRG66</v>
      </c>
    </row>
    <row r="806" spans="2:8">
      <c r="B806" s="24" t="s">
        <v>668</v>
      </c>
      <c r="C806" s="25" t="s">
        <v>669</v>
      </c>
      <c r="D806" s="26" t="s">
        <v>842</v>
      </c>
      <c r="E806" s="27" t="s">
        <v>1941</v>
      </c>
      <c r="F806" s="22" t="s">
        <v>1826</v>
      </c>
      <c r="G806" s="17" t="str">
        <f>_xlfn.XLOOKUP(D806,'[6]Database DP'!$C:$C,'[6]Database DP'!$F:$F,"Tidak Ditemukan")</f>
        <v>RONY</v>
      </c>
      <c r="H806" s="18" t="str">
        <f>_xlfn.XLOOKUP(D806,[11]sheet!$B:$B,[11]sheet!$A:$A,0)</f>
        <v>SRG68</v>
      </c>
    </row>
    <row r="807" spans="2:8">
      <c r="B807" s="24" t="s">
        <v>668</v>
      </c>
      <c r="C807" s="25" t="s">
        <v>669</v>
      </c>
      <c r="D807" s="26" t="s">
        <v>843</v>
      </c>
      <c r="E807" s="27" t="s">
        <v>1916</v>
      </c>
      <c r="F807" s="22" t="s">
        <v>1826</v>
      </c>
      <c r="G807" s="17" t="str">
        <f>_xlfn.XLOOKUP(D807,'[6]Database DP'!$C:$C,'[6]Database DP'!$F:$F,"Tidak Ditemukan")</f>
        <v>RONY</v>
      </c>
      <c r="H807" s="18" t="str">
        <f>_xlfn.XLOOKUP(D807,[11]sheet!$B:$B,[11]sheet!$A:$A,0)</f>
        <v>SRG16</v>
      </c>
    </row>
    <row r="808" spans="2:8">
      <c r="B808" s="24" t="s">
        <v>668</v>
      </c>
      <c r="C808" s="25" t="s">
        <v>669</v>
      </c>
      <c r="D808" s="26" t="s">
        <v>844</v>
      </c>
      <c r="E808" s="27" t="s">
        <v>1916</v>
      </c>
      <c r="F808" s="22" t="s">
        <v>1826</v>
      </c>
      <c r="G808" s="17" t="str">
        <f>_xlfn.XLOOKUP(D808,'[6]Database DP'!$C:$C,'[6]Database DP'!$F:$F,"Tidak Ditemukan")</f>
        <v>RONY</v>
      </c>
      <c r="H808" s="18" t="str">
        <f>_xlfn.XLOOKUP(D808,[11]sheet!$B:$B,[11]sheet!$A:$A,0)</f>
        <v>SRG18</v>
      </c>
    </row>
    <row r="809" spans="2:8">
      <c r="B809" s="24" t="s">
        <v>668</v>
      </c>
      <c r="C809" s="25" t="s">
        <v>669</v>
      </c>
      <c r="D809" s="26" t="s">
        <v>845</v>
      </c>
      <c r="E809" s="27" t="s">
        <v>1916</v>
      </c>
      <c r="F809" s="22" t="s">
        <v>1823</v>
      </c>
      <c r="G809" s="17" t="str">
        <f>_xlfn.XLOOKUP(D809,'[6]Database DP'!$C:$C,'[6]Database DP'!$F:$F,"Tidak Ditemukan")</f>
        <v>SULIS</v>
      </c>
      <c r="H809" s="18" t="str">
        <f>_xlfn.XLOOKUP(D809,[11]sheet!$B:$B,[11]sheet!$A:$A,0)</f>
        <v>PUR01</v>
      </c>
    </row>
    <row r="810" spans="2:8">
      <c r="B810" s="24" t="s">
        <v>668</v>
      </c>
      <c r="C810" s="25" t="s">
        <v>669</v>
      </c>
      <c r="D810" s="26" t="s">
        <v>846</v>
      </c>
      <c r="E810" s="27" t="s">
        <v>1916</v>
      </c>
      <c r="F810" s="22" t="s">
        <v>1823</v>
      </c>
      <c r="G810" s="17" t="str">
        <f>_xlfn.XLOOKUP(D810,'[6]Database DP'!$C:$C,'[6]Database DP'!$F:$F,"Tidak Ditemukan")</f>
        <v>SULIS</v>
      </c>
      <c r="H810" s="18" t="str">
        <f>_xlfn.XLOOKUP(D810,[11]sheet!$B:$B,[11]sheet!$A:$A,0)</f>
        <v>PUR02</v>
      </c>
    </row>
    <row r="811" spans="2:8">
      <c r="B811" s="24" t="s">
        <v>668</v>
      </c>
      <c r="C811" s="25" t="s">
        <v>669</v>
      </c>
      <c r="D811" s="26" t="s">
        <v>847</v>
      </c>
      <c r="E811" s="27" t="s">
        <v>1916</v>
      </c>
      <c r="F811" s="22" t="s">
        <v>1823</v>
      </c>
      <c r="G811" s="17" t="str">
        <f>_xlfn.XLOOKUP(D811,'[6]Database DP'!$C:$C,'[6]Database DP'!$F:$F,"Tidak Ditemukan")</f>
        <v>SULIS</v>
      </c>
      <c r="H811" s="18" t="str">
        <f>_xlfn.XLOOKUP(D811,[11]sheet!$B:$B,[11]sheet!$A:$A,0)</f>
        <v>PUR03</v>
      </c>
    </row>
    <row r="812" spans="2:8">
      <c r="B812" s="24" t="s">
        <v>668</v>
      </c>
      <c r="C812" s="25" t="s">
        <v>669</v>
      </c>
      <c r="D812" s="26" t="s">
        <v>848</v>
      </c>
      <c r="E812" s="27" t="s">
        <v>1916</v>
      </c>
      <c r="F812" s="22" t="s">
        <v>1823</v>
      </c>
      <c r="G812" s="17" t="str">
        <f>_xlfn.XLOOKUP(D812,'[6]Database DP'!$C:$C,'[6]Database DP'!$F:$F,"Tidak Ditemukan")</f>
        <v>SULIS</v>
      </c>
      <c r="H812" s="18" t="str">
        <f>_xlfn.XLOOKUP(D812,[11]sheet!$B:$B,[11]sheet!$A:$A,0)</f>
        <v>PUR06</v>
      </c>
    </row>
    <row r="813" spans="2:8">
      <c r="B813" s="24" t="s">
        <v>668</v>
      </c>
      <c r="C813" s="25" t="s">
        <v>669</v>
      </c>
      <c r="D813" s="26" t="s">
        <v>849</v>
      </c>
      <c r="E813" s="27" t="s">
        <v>1916</v>
      </c>
      <c r="F813" s="22" t="s">
        <v>1823</v>
      </c>
      <c r="G813" s="17" t="str">
        <f>_xlfn.XLOOKUP(D813,'[6]Database DP'!$C:$C,'[6]Database DP'!$F:$F,"Tidak Ditemukan")</f>
        <v>SULIS</v>
      </c>
      <c r="H813" s="18" t="str">
        <f>_xlfn.XLOOKUP(D813,[11]sheet!$B:$B,[11]sheet!$A:$A,0)</f>
        <v>PUR07</v>
      </c>
    </row>
    <row r="814" spans="2:8">
      <c r="B814" s="24" t="s">
        <v>668</v>
      </c>
      <c r="C814" s="25" t="s">
        <v>669</v>
      </c>
      <c r="D814" s="26" t="s">
        <v>850</v>
      </c>
      <c r="E814" s="27" t="s">
        <v>1916</v>
      </c>
      <c r="F814" s="22" t="s">
        <v>1823</v>
      </c>
      <c r="G814" s="17" t="str">
        <f>_xlfn.XLOOKUP(D814,'[6]Database DP'!$C:$C,'[6]Database DP'!$F:$F,"Tidak Ditemukan")</f>
        <v>SULIS</v>
      </c>
      <c r="H814" s="18" t="str">
        <f>_xlfn.XLOOKUP(D814,[11]sheet!$B:$B,[11]sheet!$A:$A,0)</f>
        <v>PUR09</v>
      </c>
    </row>
    <row r="815" spans="2:8">
      <c r="B815" s="24" t="s">
        <v>668</v>
      </c>
      <c r="C815" s="25" t="s">
        <v>669</v>
      </c>
      <c r="D815" s="26" t="s">
        <v>851</v>
      </c>
      <c r="E815" s="27" t="s">
        <v>1916</v>
      </c>
      <c r="F815" s="22" t="s">
        <v>1823</v>
      </c>
      <c r="G815" s="17" t="str">
        <f>_xlfn.XLOOKUP(D815,'[6]Database DP'!$C:$C,'[6]Database DP'!$F:$F,"Tidak Ditemukan")</f>
        <v>SULIS</v>
      </c>
      <c r="H815" s="18" t="str">
        <f>_xlfn.XLOOKUP(D815,[11]sheet!$B:$B,[11]sheet!$A:$A,0)</f>
        <v>PUR01B</v>
      </c>
    </row>
    <row r="816" spans="2:8">
      <c r="B816" s="24" t="s">
        <v>668</v>
      </c>
      <c r="C816" s="25" t="s">
        <v>669</v>
      </c>
      <c r="D816" s="26" t="s">
        <v>852</v>
      </c>
      <c r="E816" s="27" t="s">
        <v>1916</v>
      </c>
      <c r="F816" s="22" t="s">
        <v>1823</v>
      </c>
      <c r="G816" s="17" t="str">
        <f>_xlfn.XLOOKUP(D816,'[6]Database DP'!$C:$C,'[6]Database DP'!$F:$F,"Tidak Ditemukan")</f>
        <v>SULIS</v>
      </c>
      <c r="H816" s="18" t="str">
        <f>_xlfn.XLOOKUP(D816,[11]sheet!$B:$B,[11]sheet!$A:$A,0)</f>
        <v>PUR13A</v>
      </c>
    </row>
    <row r="817" spans="2:8">
      <c r="B817" s="24" t="s">
        <v>668</v>
      </c>
      <c r="C817" s="25" t="s">
        <v>669</v>
      </c>
      <c r="D817" s="26" t="s">
        <v>853</v>
      </c>
      <c r="E817" s="27" t="s">
        <v>1916</v>
      </c>
      <c r="F817" s="22" t="s">
        <v>1823</v>
      </c>
      <c r="G817" s="17" t="str">
        <f>_xlfn.XLOOKUP(D817,'[6]Database DP'!$C:$C,'[6]Database DP'!$F:$F,"Tidak Ditemukan")</f>
        <v>RIZKY</v>
      </c>
      <c r="H817" s="18" t="str">
        <f>_xlfn.XLOOKUP(D817,[11]sheet!$B:$B,[11]sheet!$A:$A,0)</f>
        <v>WNB03</v>
      </c>
    </row>
    <row r="818" spans="2:8">
      <c r="B818" s="24" t="s">
        <v>668</v>
      </c>
      <c r="C818" s="25" t="s">
        <v>669</v>
      </c>
      <c r="D818" s="26" t="s">
        <v>854</v>
      </c>
      <c r="E818" s="27" t="s">
        <v>1916</v>
      </c>
      <c r="F818" s="22" t="s">
        <v>1823</v>
      </c>
      <c r="G818" s="17" t="str">
        <f>_xlfn.XLOOKUP(D818,'[6]Database DP'!$C:$C,'[6]Database DP'!$F:$F,"Tidak Ditemukan")</f>
        <v>RIZKY</v>
      </c>
      <c r="H818" s="18" t="str">
        <f>_xlfn.XLOOKUP(D818,[11]sheet!$B:$B,[11]sheet!$A:$A,0)</f>
        <v>WNB08</v>
      </c>
    </row>
    <row r="819" spans="2:8">
      <c r="B819" s="24" t="s">
        <v>668</v>
      </c>
      <c r="C819" s="25" t="s">
        <v>669</v>
      </c>
      <c r="D819" s="26" t="s">
        <v>855</v>
      </c>
      <c r="E819" s="27" t="s">
        <v>1916</v>
      </c>
      <c r="F819" s="22" t="s">
        <v>1823</v>
      </c>
      <c r="G819" s="17" t="str">
        <f>_xlfn.XLOOKUP(D819,'[6]Database DP'!$C:$C,'[6]Database DP'!$F:$F,"Tidak Ditemukan")</f>
        <v>RIZKY</v>
      </c>
      <c r="H819" s="18" t="str">
        <f>_xlfn.XLOOKUP(D819,[11]sheet!$B:$B,[11]sheet!$A:$A,0)</f>
        <v>WNB09</v>
      </c>
    </row>
    <row r="820" spans="2:8">
      <c r="B820" s="24" t="s">
        <v>668</v>
      </c>
      <c r="C820" s="25" t="s">
        <v>669</v>
      </c>
      <c r="D820" s="26" t="s">
        <v>856</v>
      </c>
      <c r="E820" s="27" t="s">
        <v>1916</v>
      </c>
      <c r="F820" s="22" t="s">
        <v>1823</v>
      </c>
      <c r="G820" s="17" t="str">
        <f>_xlfn.XLOOKUP(D820,'[6]Database DP'!$C:$C,'[6]Database DP'!$F:$F,"Tidak Ditemukan")</f>
        <v>RIZKY</v>
      </c>
      <c r="H820" s="18" t="str">
        <f>_xlfn.XLOOKUP(D820,[11]sheet!$B:$B,[11]sheet!$A:$A,0)</f>
        <v>WNB12</v>
      </c>
    </row>
    <row r="821" spans="2:8">
      <c r="B821" s="24" t="s">
        <v>668</v>
      </c>
      <c r="C821" s="25" t="s">
        <v>669</v>
      </c>
      <c r="D821" s="26" t="s">
        <v>857</v>
      </c>
      <c r="E821" s="27" t="s">
        <v>1916</v>
      </c>
      <c r="F821" s="22" t="s">
        <v>1823</v>
      </c>
      <c r="G821" s="17" t="str">
        <f>_xlfn.XLOOKUP(D821,'[6]Database DP'!$C:$C,'[6]Database DP'!$F:$F,"Tidak Ditemukan")</f>
        <v>RIZKY</v>
      </c>
      <c r="H821" s="18" t="str">
        <f>_xlfn.XLOOKUP(D821,[11]sheet!$B:$B,[11]sheet!$A:$A,0)</f>
        <v>WNB06A</v>
      </c>
    </row>
    <row r="822" spans="2:8">
      <c r="B822" s="24" t="s">
        <v>668</v>
      </c>
      <c r="C822" s="25" t="s">
        <v>669</v>
      </c>
      <c r="D822" s="26" t="s">
        <v>858</v>
      </c>
      <c r="E822" s="27" t="s">
        <v>1916</v>
      </c>
      <c r="F822" s="22" t="s">
        <v>1823</v>
      </c>
      <c r="G822" s="17" t="str">
        <f>_xlfn.XLOOKUP(D822,'[6]Database DP'!$C:$C,'[6]Database DP'!$F:$F,"Tidak Ditemukan")</f>
        <v>RIZKY</v>
      </c>
      <c r="H822" s="18" t="str">
        <f>_xlfn.XLOOKUP(D822,[11]sheet!$B:$B,[11]sheet!$A:$A,0)</f>
        <v>WNB13</v>
      </c>
    </row>
    <row r="823" spans="2:8">
      <c r="B823" s="24" t="s">
        <v>668</v>
      </c>
      <c r="C823" s="25" t="s">
        <v>669</v>
      </c>
      <c r="D823" s="26" t="s">
        <v>859</v>
      </c>
      <c r="E823" s="27" t="s">
        <v>1916</v>
      </c>
      <c r="F823" s="22" t="s">
        <v>1823</v>
      </c>
      <c r="G823" s="17" t="str">
        <f>_xlfn.XLOOKUP(D823,'[6]Database DP'!$C:$C,'[6]Database DP'!$F:$F,"Tidak Ditemukan")</f>
        <v>RIZKY</v>
      </c>
      <c r="H823" s="18" t="str">
        <f>_xlfn.XLOOKUP(D823,[11]sheet!$B:$B,[11]sheet!$A:$A,0)</f>
        <v>WNB11A</v>
      </c>
    </row>
    <row r="824" spans="2:8">
      <c r="B824" s="24" t="s">
        <v>668</v>
      </c>
      <c r="C824" s="25" t="s">
        <v>669</v>
      </c>
      <c r="D824" s="26" t="s">
        <v>860</v>
      </c>
      <c r="E824" s="27" t="s">
        <v>1916</v>
      </c>
      <c r="F824" s="22" t="s">
        <v>1828</v>
      </c>
      <c r="G824" s="17" t="str">
        <f>_xlfn.XLOOKUP(D824,'[6]Database DP'!$C:$C,'[6]Database DP'!$F:$F,"Tidak Ditemukan")</f>
        <v>WAWAN</v>
      </c>
      <c r="H824" s="18" t="str">
        <f>_xlfn.XLOOKUP(D824,[11]sheet!$B:$B,[11]sheet!$A:$A,0)</f>
        <v>SWI01</v>
      </c>
    </row>
    <row r="825" spans="2:8">
      <c r="B825" s="24" t="s">
        <v>668</v>
      </c>
      <c r="C825" s="25" t="s">
        <v>669</v>
      </c>
      <c r="D825" s="26" t="s">
        <v>861</v>
      </c>
      <c r="E825" s="27" t="s">
        <v>1916</v>
      </c>
      <c r="F825" s="22" t="s">
        <v>1828</v>
      </c>
      <c r="G825" s="17" t="str">
        <f>_xlfn.XLOOKUP(D825,'[6]Database DP'!$C:$C,'[6]Database DP'!$F:$F,"Tidak Ditemukan")</f>
        <v>WAWAN</v>
      </c>
      <c r="H825" s="18" t="str">
        <f>_xlfn.XLOOKUP(D825,[11]sheet!$B:$B,[11]sheet!$A:$A,0)</f>
        <v>SWI03</v>
      </c>
    </row>
    <row r="826" spans="2:8">
      <c r="B826" s="24" t="s">
        <v>668</v>
      </c>
      <c r="C826" s="25" t="s">
        <v>669</v>
      </c>
      <c r="D826" s="26" t="s">
        <v>862</v>
      </c>
      <c r="E826" s="27" t="s">
        <v>1916</v>
      </c>
      <c r="F826" s="22" t="s">
        <v>1828</v>
      </c>
      <c r="G826" s="17" t="str">
        <f>_xlfn.XLOOKUP(D826,'[6]Database DP'!$C:$C,'[6]Database DP'!$F:$F,"Tidak Ditemukan")</f>
        <v>WAWAN</v>
      </c>
      <c r="H826" s="18" t="str">
        <f>_xlfn.XLOOKUP(D826,[11]sheet!$B:$B,[11]sheet!$A:$A,0)</f>
        <v>SWI04</v>
      </c>
    </row>
    <row r="827" spans="2:8">
      <c r="B827" s="24" t="s">
        <v>668</v>
      </c>
      <c r="C827" s="25" t="s">
        <v>669</v>
      </c>
      <c r="D827" s="26" t="s">
        <v>863</v>
      </c>
      <c r="E827" s="27" t="s">
        <v>1916</v>
      </c>
      <c r="F827" s="22" t="s">
        <v>1828</v>
      </c>
      <c r="G827" s="17" t="str">
        <f>_xlfn.XLOOKUP(D827,'[6]Database DP'!$C:$C,'[6]Database DP'!$F:$F,"Tidak Ditemukan")</f>
        <v>WAWAN</v>
      </c>
      <c r="H827" s="18" t="str">
        <f>_xlfn.XLOOKUP(D827,[11]sheet!$B:$B,[11]sheet!$A:$A,0)</f>
        <v>SWI05</v>
      </c>
    </row>
    <row r="828" spans="2:8">
      <c r="B828" s="24" t="s">
        <v>668</v>
      </c>
      <c r="C828" s="25" t="s">
        <v>669</v>
      </c>
      <c r="D828" s="26" t="s">
        <v>864</v>
      </c>
      <c r="E828" s="27" t="s">
        <v>1916</v>
      </c>
      <c r="F828" s="22" t="s">
        <v>1828</v>
      </c>
      <c r="G828" s="17" t="str">
        <f>_xlfn.XLOOKUP(D828,'[6]Database DP'!$C:$C,'[6]Database DP'!$F:$F,"Tidak Ditemukan")</f>
        <v>WAWAN</v>
      </c>
      <c r="H828" s="18" t="str">
        <f>_xlfn.XLOOKUP(D828,[11]sheet!$B:$B,[11]sheet!$A:$A,0)</f>
        <v>SWI06</v>
      </c>
    </row>
    <row r="829" spans="2:8">
      <c r="B829" s="24" t="s">
        <v>668</v>
      </c>
      <c r="C829" s="25" t="s">
        <v>669</v>
      </c>
      <c r="D829" s="26" t="s">
        <v>865</v>
      </c>
      <c r="E829" s="27" t="s">
        <v>1916</v>
      </c>
      <c r="F829" s="22" t="s">
        <v>1828</v>
      </c>
      <c r="G829" s="17" t="str">
        <f>_xlfn.XLOOKUP(D829,'[6]Database DP'!$C:$C,'[6]Database DP'!$F:$F,"Tidak Ditemukan")</f>
        <v>WAWAN</v>
      </c>
      <c r="H829" s="18" t="str">
        <f>_xlfn.XLOOKUP(D829,[11]sheet!$B:$B,[11]sheet!$A:$A,0)</f>
        <v>SWI07</v>
      </c>
    </row>
    <row r="830" spans="2:8">
      <c r="B830" s="24" t="s">
        <v>668</v>
      </c>
      <c r="C830" s="25" t="s">
        <v>669</v>
      </c>
      <c r="D830" s="26" t="s">
        <v>866</v>
      </c>
      <c r="E830" s="27" t="s">
        <v>1916</v>
      </c>
      <c r="F830" s="22" t="s">
        <v>1828</v>
      </c>
      <c r="G830" s="17" t="str">
        <f>_xlfn.XLOOKUP(D830,'[6]Database DP'!$C:$C,'[6]Database DP'!$F:$F,"Tidak Ditemukan")</f>
        <v>WAWAN</v>
      </c>
      <c r="H830" s="18" t="str">
        <f>_xlfn.XLOOKUP(D830,[11]sheet!$B:$B,[11]sheet!$A:$A,0)</f>
        <v>SWI08</v>
      </c>
    </row>
    <row r="831" spans="2:8">
      <c r="B831" s="24" t="s">
        <v>668</v>
      </c>
      <c r="C831" s="25" t="s">
        <v>669</v>
      </c>
      <c r="D831" s="26" t="s">
        <v>867</v>
      </c>
      <c r="E831" s="27" t="s">
        <v>1916</v>
      </c>
      <c r="F831" s="22" t="s">
        <v>1828</v>
      </c>
      <c r="G831" s="17" t="str">
        <f>_xlfn.XLOOKUP(D831,'[6]Database DP'!$C:$C,'[6]Database DP'!$F:$F,"Tidak Ditemukan")</f>
        <v>WAWAN</v>
      </c>
      <c r="H831" s="18" t="str">
        <f>_xlfn.XLOOKUP(D831,[11]sheet!$B:$B,[11]sheet!$A:$A,0)</f>
        <v>SWI10</v>
      </c>
    </row>
    <row r="832" spans="2:8">
      <c r="B832" s="24" t="s">
        <v>668</v>
      </c>
      <c r="C832" s="25" t="s">
        <v>669</v>
      </c>
      <c r="D832" s="26" t="s">
        <v>868</v>
      </c>
      <c r="E832" s="27" t="s">
        <v>1916</v>
      </c>
      <c r="F832" s="22" t="s">
        <v>1828</v>
      </c>
      <c r="G832" s="17" t="str">
        <f>_xlfn.XLOOKUP(D832,'[6]Database DP'!$C:$C,'[6]Database DP'!$F:$F,"Tidak Ditemukan")</f>
        <v>WAWAN</v>
      </c>
      <c r="H832" s="18" t="str">
        <f>_xlfn.XLOOKUP(D832,[11]sheet!$B:$B,[11]sheet!$A:$A,0)</f>
        <v>SWI11</v>
      </c>
    </row>
    <row r="833" spans="2:8">
      <c r="B833" s="24" t="s">
        <v>668</v>
      </c>
      <c r="C833" s="25" t="s">
        <v>669</v>
      </c>
      <c r="D833" s="26" t="s">
        <v>869</v>
      </c>
      <c r="E833" s="27" t="s">
        <v>1916</v>
      </c>
      <c r="F833" s="22" t="s">
        <v>1828</v>
      </c>
      <c r="G833" s="17" t="str">
        <f>_xlfn.XLOOKUP(D833,'[6]Database DP'!$C:$C,'[6]Database DP'!$F:$F,"Tidak Ditemukan")</f>
        <v>WAWAN</v>
      </c>
      <c r="H833" s="18" t="str">
        <f>_xlfn.XLOOKUP(D833,[11]sheet!$B:$B,[11]sheet!$A:$A,0)</f>
        <v>SWI12</v>
      </c>
    </row>
    <row r="834" spans="2:8">
      <c r="B834" s="24" t="s">
        <v>668</v>
      </c>
      <c r="C834" s="25" t="s">
        <v>669</v>
      </c>
      <c r="D834" s="26" t="s">
        <v>870</v>
      </c>
      <c r="E834" s="27" t="s">
        <v>1916</v>
      </c>
      <c r="F834" s="22" t="s">
        <v>1828</v>
      </c>
      <c r="G834" s="17" t="str">
        <f>_xlfn.XLOOKUP(D834,'[6]Database DP'!$C:$C,'[6]Database DP'!$F:$F,"Tidak Ditemukan")</f>
        <v>WAWAN</v>
      </c>
      <c r="H834" s="18" t="str">
        <f>_xlfn.XLOOKUP(D834,[11]sheet!$B:$B,[11]sheet!$A:$A,0)</f>
        <v>SWI13</v>
      </c>
    </row>
    <row r="835" spans="2:8">
      <c r="B835" s="24" t="s">
        <v>668</v>
      </c>
      <c r="C835" s="25" t="s">
        <v>669</v>
      </c>
      <c r="D835" s="26" t="s">
        <v>871</v>
      </c>
      <c r="E835" s="27" t="s">
        <v>1916</v>
      </c>
      <c r="F835" s="22" t="s">
        <v>1828</v>
      </c>
      <c r="G835" s="17" t="str">
        <f>_xlfn.XLOOKUP(D835,'[6]Database DP'!$C:$C,'[6]Database DP'!$F:$F,"Tidak Ditemukan")</f>
        <v>WAWAN</v>
      </c>
      <c r="H835" s="18" t="str">
        <f>_xlfn.XLOOKUP(D835,[11]sheet!$B:$B,[11]sheet!$A:$A,0)</f>
        <v>SWI09A</v>
      </c>
    </row>
    <row r="836" spans="2:8">
      <c r="B836" s="24" t="s">
        <v>668</v>
      </c>
      <c r="C836" s="25" t="s">
        <v>669</v>
      </c>
      <c r="D836" s="26" t="s">
        <v>872</v>
      </c>
      <c r="E836" s="27" t="s">
        <v>1916</v>
      </c>
      <c r="F836" s="22" t="s">
        <v>1827</v>
      </c>
      <c r="G836" s="17" t="str">
        <f>_xlfn.XLOOKUP(D836,'[6]Database DP'!$C:$C,'[6]Database DP'!$F:$F,"Tidak Ditemukan")</f>
        <v>YANUAR</v>
      </c>
      <c r="H836" s="18" t="str">
        <f>_xlfn.XLOOKUP(D836,[11]sheet!$B:$B,[11]sheet!$A:$A,0)</f>
        <v>DMK07</v>
      </c>
    </row>
    <row r="837" spans="2:8">
      <c r="B837" s="24" t="s">
        <v>668</v>
      </c>
      <c r="C837" s="25" t="s">
        <v>669</v>
      </c>
      <c r="D837" s="26" t="s">
        <v>873</v>
      </c>
      <c r="E837" s="27" t="s">
        <v>1916</v>
      </c>
      <c r="F837" s="22" t="s">
        <v>1827</v>
      </c>
      <c r="G837" s="17" t="str">
        <f>_xlfn.XLOOKUP(D837,'[6]Database DP'!$C:$C,'[6]Database DP'!$F:$F,"Tidak Ditemukan")</f>
        <v>YANUAR</v>
      </c>
      <c r="H837" s="18" t="str">
        <f>_xlfn.XLOOKUP(D837,[11]sheet!$B:$B,[11]sheet!$A:$A,0)</f>
        <v>DMK01</v>
      </c>
    </row>
    <row r="838" spans="2:8">
      <c r="B838" s="24" t="s">
        <v>668</v>
      </c>
      <c r="C838" s="25" t="s">
        <v>669</v>
      </c>
      <c r="D838" s="26" t="s">
        <v>874</v>
      </c>
      <c r="E838" s="27" t="s">
        <v>1916</v>
      </c>
      <c r="F838" s="22" t="s">
        <v>1827</v>
      </c>
      <c r="G838" s="17" t="str">
        <f>_xlfn.XLOOKUP(D838,'[6]Database DP'!$C:$C,'[6]Database DP'!$F:$F,"Tidak Ditemukan")</f>
        <v>YANUAR</v>
      </c>
      <c r="H838" s="18" t="str">
        <f>_xlfn.XLOOKUP(D838,[11]sheet!$B:$B,[11]sheet!$A:$A,0)</f>
        <v>DMK02</v>
      </c>
    </row>
    <row r="839" spans="2:8">
      <c r="B839" s="24" t="s">
        <v>668</v>
      </c>
      <c r="C839" s="25" t="s">
        <v>669</v>
      </c>
      <c r="D839" s="26" t="s">
        <v>875</v>
      </c>
      <c r="E839" s="27" t="s">
        <v>1916</v>
      </c>
      <c r="F839" s="22" t="s">
        <v>1827</v>
      </c>
      <c r="G839" s="17" t="str">
        <f>_xlfn.XLOOKUP(D839,'[6]Database DP'!$C:$C,'[6]Database DP'!$F:$F,"Tidak Ditemukan")</f>
        <v>YANUAR</v>
      </c>
      <c r="H839" s="18" t="str">
        <f>_xlfn.XLOOKUP(D839,[11]sheet!$B:$B,[11]sheet!$A:$A,0)</f>
        <v>DMK03</v>
      </c>
    </row>
    <row r="840" spans="2:8">
      <c r="B840" s="24" t="s">
        <v>668</v>
      </c>
      <c r="C840" s="25" t="s">
        <v>669</v>
      </c>
      <c r="D840" s="26" t="s">
        <v>876</v>
      </c>
      <c r="E840" s="27" t="s">
        <v>1916</v>
      </c>
      <c r="F840" s="22" t="s">
        <v>1827</v>
      </c>
      <c r="G840" s="17" t="str">
        <f>_xlfn.XLOOKUP(D840,'[6]Database DP'!$C:$C,'[6]Database DP'!$F:$F,"Tidak Ditemukan")</f>
        <v>YANUAR</v>
      </c>
      <c r="H840" s="18" t="str">
        <f>_xlfn.XLOOKUP(D840,[11]sheet!$B:$B,[11]sheet!$A:$A,0)</f>
        <v>DMK06</v>
      </c>
    </row>
    <row r="841" spans="2:8">
      <c r="B841" s="24" t="s">
        <v>668</v>
      </c>
      <c r="C841" s="25" t="s">
        <v>669</v>
      </c>
      <c r="D841" s="26" t="s">
        <v>877</v>
      </c>
      <c r="E841" s="27" t="s">
        <v>1916</v>
      </c>
      <c r="F841" s="22" t="s">
        <v>1827</v>
      </c>
      <c r="G841" s="17" t="str">
        <f>_xlfn.XLOOKUP(D841,'[6]Database DP'!$C:$C,'[6]Database DP'!$F:$F,"Tidak Ditemukan")</f>
        <v>YANUAR</v>
      </c>
      <c r="H841" s="18" t="str">
        <f>_xlfn.XLOOKUP(D841,[11]sheet!$B:$B,[11]sheet!$A:$A,0)</f>
        <v>DMK09</v>
      </c>
    </row>
    <row r="842" spans="2:8">
      <c r="B842" s="24" t="s">
        <v>668</v>
      </c>
      <c r="C842" s="25" t="s">
        <v>669</v>
      </c>
      <c r="D842" s="26" t="s">
        <v>878</v>
      </c>
      <c r="E842" s="27" t="s">
        <v>1916</v>
      </c>
      <c r="F842" s="22" t="s">
        <v>1827</v>
      </c>
      <c r="G842" s="17" t="str">
        <f>_xlfn.XLOOKUP(D842,'[6]Database DP'!$C:$C,'[6]Database DP'!$F:$F,"Tidak Ditemukan")</f>
        <v>YANUAR</v>
      </c>
      <c r="H842" s="18" t="str">
        <f>_xlfn.XLOOKUP(D842,[11]sheet!$B:$B,[11]sheet!$A:$A,0)</f>
        <v>DMK10</v>
      </c>
    </row>
    <row r="843" spans="2:8">
      <c r="B843" s="24" t="s">
        <v>668</v>
      </c>
      <c r="C843" s="25" t="s">
        <v>669</v>
      </c>
      <c r="D843" s="26" t="s">
        <v>879</v>
      </c>
      <c r="E843" s="27" t="s">
        <v>1916</v>
      </c>
      <c r="F843" s="22" t="s">
        <v>33</v>
      </c>
      <c r="G843" s="17" t="str">
        <f>_xlfn.XLOOKUP(D843,'[6]Database DP'!$C:$C,'[6]Database DP'!$F:$F,"Tidak Ditemukan")</f>
        <v>YANUAR</v>
      </c>
      <c r="H843" s="18" t="str">
        <f>_xlfn.XLOOKUP(D843,[11]sheet!$B:$B,[11]sheet!$A:$A,0)</f>
        <v>DMK11</v>
      </c>
    </row>
    <row r="844" spans="2:8">
      <c r="B844" s="24" t="s">
        <v>668</v>
      </c>
      <c r="C844" s="25" t="s">
        <v>669</v>
      </c>
      <c r="D844" s="26" t="s">
        <v>880</v>
      </c>
      <c r="E844" s="27" t="s">
        <v>1916</v>
      </c>
      <c r="F844" s="22" t="s">
        <v>1827</v>
      </c>
      <c r="G844" s="17" t="str">
        <f>_xlfn.XLOOKUP(D844,'[6]Database DP'!$C:$C,'[6]Database DP'!$F:$F,"Tidak Ditemukan")</f>
        <v>YANUAR</v>
      </c>
      <c r="H844" s="18" t="str">
        <f>_xlfn.XLOOKUP(D844,[11]sheet!$B:$B,[11]sheet!$A:$A,0)</f>
        <v>DMK12</v>
      </c>
    </row>
    <row r="845" spans="2:8">
      <c r="B845" s="24" t="s">
        <v>668</v>
      </c>
      <c r="C845" s="25" t="s">
        <v>669</v>
      </c>
      <c r="D845" s="26" t="s">
        <v>881</v>
      </c>
      <c r="E845" s="27" t="s">
        <v>1916</v>
      </c>
      <c r="F845" s="22" t="s">
        <v>1827</v>
      </c>
      <c r="G845" s="17" t="str">
        <f>_xlfn.XLOOKUP(D845,'[6]Database DP'!$C:$C,'[6]Database DP'!$F:$F,"Tidak Ditemukan")</f>
        <v>YANUAR</v>
      </c>
      <c r="H845" s="18" t="str">
        <f>_xlfn.XLOOKUP(D845,[11]sheet!$B:$B,[11]sheet!$A:$A,0)</f>
        <v>DMK13</v>
      </c>
    </row>
    <row r="846" spans="2:8">
      <c r="B846" s="24" t="s">
        <v>668</v>
      </c>
      <c r="C846" s="25" t="s">
        <v>669</v>
      </c>
      <c r="D846" s="26" t="s">
        <v>882</v>
      </c>
      <c r="E846" s="27" t="s">
        <v>1916</v>
      </c>
      <c r="F846" s="22" t="s">
        <v>1827</v>
      </c>
      <c r="G846" s="17" t="str">
        <f>_xlfn.XLOOKUP(D846,'[6]Database DP'!$C:$C,'[6]Database DP'!$F:$F,"Tidak Ditemukan")</f>
        <v>YANUAR</v>
      </c>
      <c r="H846" s="18" t="str">
        <f>_xlfn.XLOOKUP(D846,[11]sheet!$B:$B,[11]sheet!$A:$A,0)</f>
        <v>DMK14</v>
      </c>
    </row>
    <row r="847" spans="2:8">
      <c r="B847" s="24" t="s">
        <v>668</v>
      </c>
      <c r="C847" s="25" t="s">
        <v>669</v>
      </c>
      <c r="D847" s="26" t="s">
        <v>883</v>
      </c>
      <c r="E847" s="27" t="s">
        <v>1916</v>
      </c>
      <c r="F847" s="22" t="s">
        <v>1828</v>
      </c>
      <c r="G847" s="17" t="str">
        <f>_xlfn.XLOOKUP(D847,'[6]Database DP'!$C:$C,'[6]Database DP'!$F:$F,"Tidak Ditemukan")</f>
        <v>YUDHA BRB</v>
      </c>
      <c r="H847" s="18" t="str">
        <f>_xlfn.XLOOKUP(D847,[11]sheet!$B:$B,[11]sheet!$A:$A,0)</f>
        <v>BRB01</v>
      </c>
    </row>
    <row r="848" spans="2:8">
      <c r="B848" s="24" t="s">
        <v>668</v>
      </c>
      <c r="C848" s="25" t="s">
        <v>669</v>
      </c>
      <c r="D848" s="26" t="s">
        <v>884</v>
      </c>
      <c r="E848" s="27" t="s">
        <v>1916</v>
      </c>
      <c r="F848" s="22" t="s">
        <v>1828</v>
      </c>
      <c r="G848" s="17" t="str">
        <f>_xlfn.XLOOKUP(D848,'[6]Database DP'!$C:$C,'[6]Database DP'!$F:$F,"Tidak Ditemukan")</f>
        <v>YUDHA BRB</v>
      </c>
      <c r="H848" s="18" t="str">
        <f>_xlfn.XLOOKUP(D848,[11]sheet!$B:$B,[11]sheet!$A:$A,0)</f>
        <v>BRB02</v>
      </c>
    </row>
    <row r="849" spans="2:8">
      <c r="B849" s="24" t="s">
        <v>668</v>
      </c>
      <c r="C849" s="25" t="s">
        <v>669</v>
      </c>
      <c r="D849" s="26" t="s">
        <v>885</v>
      </c>
      <c r="E849" s="27" t="s">
        <v>1916</v>
      </c>
      <c r="F849" s="22" t="s">
        <v>1828</v>
      </c>
      <c r="G849" s="17" t="str">
        <f>_xlfn.XLOOKUP(D849,'[6]Database DP'!$C:$C,'[6]Database DP'!$F:$F,"Tidak Ditemukan")</f>
        <v>YUDHA BRB</v>
      </c>
      <c r="H849" s="18" t="str">
        <f>_xlfn.XLOOKUP(D849,[11]sheet!$B:$B,[11]sheet!$A:$A,0)</f>
        <v>BRB03</v>
      </c>
    </row>
    <row r="850" spans="2:8">
      <c r="B850" s="24" t="s">
        <v>668</v>
      </c>
      <c r="C850" s="25" t="s">
        <v>669</v>
      </c>
      <c r="D850" s="26" t="s">
        <v>886</v>
      </c>
      <c r="E850" s="27" t="s">
        <v>1916</v>
      </c>
      <c r="F850" s="22" t="s">
        <v>1828</v>
      </c>
      <c r="G850" s="17" t="str">
        <f>_xlfn.XLOOKUP(D850,'[6]Database DP'!$C:$C,'[6]Database DP'!$F:$F,"Tidak Ditemukan")</f>
        <v>YUDHA BRB</v>
      </c>
      <c r="H850" s="18" t="str">
        <f>_xlfn.XLOOKUP(D850,[11]sheet!$B:$B,[11]sheet!$A:$A,0)</f>
        <v>BRB04</v>
      </c>
    </row>
    <row r="851" spans="2:8">
      <c r="B851" s="24" t="s">
        <v>668</v>
      </c>
      <c r="C851" s="25" t="s">
        <v>669</v>
      </c>
      <c r="D851" s="26" t="s">
        <v>887</v>
      </c>
      <c r="E851" s="27" t="s">
        <v>1916</v>
      </c>
      <c r="F851" s="22" t="s">
        <v>1828</v>
      </c>
      <c r="G851" s="17" t="str">
        <f>_xlfn.XLOOKUP(D851,'[6]Database DP'!$C:$C,'[6]Database DP'!$F:$F,"Tidak Ditemukan")</f>
        <v>YUDHA BRB</v>
      </c>
      <c r="H851" s="18" t="str">
        <f>_xlfn.XLOOKUP(D851,[11]sheet!$B:$B,[11]sheet!$A:$A,0)</f>
        <v>BRB05</v>
      </c>
    </row>
    <row r="852" spans="2:8">
      <c r="B852" s="24" t="s">
        <v>668</v>
      </c>
      <c r="C852" s="25" t="s">
        <v>669</v>
      </c>
      <c r="D852" s="26" t="s">
        <v>888</v>
      </c>
      <c r="E852" s="27" t="s">
        <v>1916</v>
      </c>
      <c r="F852" s="22" t="s">
        <v>1828</v>
      </c>
      <c r="G852" s="17" t="str">
        <f>_xlfn.XLOOKUP(D852,'[6]Database DP'!$C:$C,'[6]Database DP'!$F:$F,"Tidak Ditemukan")</f>
        <v>YUDHA BRB</v>
      </c>
      <c r="H852" s="18" t="str">
        <f>_xlfn.XLOOKUP(D852,[11]sheet!$B:$B,[11]sheet!$A:$A,0)</f>
        <v>BRB07</v>
      </c>
    </row>
    <row r="853" spans="2:8">
      <c r="B853" s="24" t="s">
        <v>668</v>
      </c>
      <c r="C853" s="25" t="s">
        <v>669</v>
      </c>
      <c r="D853" s="26" t="s">
        <v>889</v>
      </c>
      <c r="E853" s="27" t="s">
        <v>1916</v>
      </c>
      <c r="F853" s="22" t="s">
        <v>1828</v>
      </c>
      <c r="G853" s="17" t="str">
        <f>_xlfn.XLOOKUP(D853,'[6]Database DP'!$C:$C,'[6]Database DP'!$F:$F,"Tidak Ditemukan")</f>
        <v>YUDHA BRB</v>
      </c>
      <c r="H853" s="18" t="str">
        <f>_xlfn.XLOOKUP(D853,[11]sheet!$B:$B,[11]sheet!$A:$A,0)</f>
        <v>BRB08</v>
      </c>
    </row>
    <row r="854" spans="2:8">
      <c r="B854" s="24" t="s">
        <v>668</v>
      </c>
      <c r="C854" s="25" t="s">
        <v>669</v>
      </c>
      <c r="D854" s="26" t="s">
        <v>890</v>
      </c>
      <c r="E854" s="27" t="s">
        <v>1916</v>
      </c>
      <c r="F854" s="22" t="s">
        <v>1828</v>
      </c>
      <c r="G854" s="17" t="str">
        <f>_xlfn.XLOOKUP(D854,'[6]Database DP'!$C:$C,'[6]Database DP'!$F:$F,"Tidak Ditemukan")</f>
        <v>YUDHA BRB</v>
      </c>
      <c r="H854" s="18" t="str">
        <f>_xlfn.XLOOKUP(D854,[11]sheet!$B:$B,[11]sheet!$A:$A,0)</f>
        <v>BRB09</v>
      </c>
    </row>
    <row r="855" spans="2:8">
      <c r="B855" s="24" t="s">
        <v>668</v>
      </c>
      <c r="C855" s="25" t="s">
        <v>669</v>
      </c>
      <c r="D855" s="26" t="s">
        <v>891</v>
      </c>
      <c r="E855" s="27" t="s">
        <v>1916</v>
      </c>
      <c r="F855" s="22" t="s">
        <v>1828</v>
      </c>
      <c r="G855" s="17" t="str">
        <f>_xlfn.XLOOKUP(D855,'[6]Database DP'!$C:$C,'[6]Database DP'!$F:$F,"Tidak Ditemukan")</f>
        <v>YUDHA BRB</v>
      </c>
      <c r="H855" s="18" t="str">
        <f>_xlfn.XLOOKUP(D855,[11]sheet!$B:$B,[11]sheet!$A:$A,0)</f>
        <v>BRB10</v>
      </c>
    </row>
    <row r="856" spans="2:8">
      <c r="B856" s="24" t="s">
        <v>668</v>
      </c>
      <c r="C856" s="25" t="s">
        <v>669</v>
      </c>
      <c r="D856" s="26" t="s">
        <v>892</v>
      </c>
      <c r="E856" s="27" t="s">
        <v>1916</v>
      </c>
      <c r="F856" s="22" t="s">
        <v>1828</v>
      </c>
      <c r="G856" s="17" t="str">
        <f>_xlfn.XLOOKUP(D856,'[6]Database DP'!$C:$C,'[6]Database DP'!$F:$F,"Tidak Ditemukan")</f>
        <v>YUDHA BRB</v>
      </c>
      <c r="H856" s="18" t="str">
        <f>_xlfn.XLOOKUP(D856,[11]sheet!$B:$B,[11]sheet!$A:$A,0)</f>
        <v>BRB11</v>
      </c>
    </row>
    <row r="857" spans="2:8">
      <c r="B857" s="24" t="s">
        <v>668</v>
      </c>
      <c r="C857" s="25" t="s">
        <v>669</v>
      </c>
      <c r="D857" s="26" t="s">
        <v>893</v>
      </c>
      <c r="E857" s="27" t="s">
        <v>1916</v>
      </c>
      <c r="F857" s="22" t="s">
        <v>1828</v>
      </c>
      <c r="G857" s="17" t="str">
        <f>_xlfn.XLOOKUP(D857,'[6]Database DP'!$C:$C,'[6]Database DP'!$F:$F,"Tidak Ditemukan")</f>
        <v>YUDHA BRB</v>
      </c>
      <c r="H857" s="18" t="str">
        <f>_xlfn.XLOOKUP(D857,[11]sheet!$B:$B,[11]sheet!$A:$A,0)</f>
        <v>BRB12</v>
      </c>
    </row>
    <row r="858" spans="2:8">
      <c r="B858" s="24" t="s">
        <v>668</v>
      </c>
      <c r="C858" s="25" t="s">
        <v>669</v>
      </c>
      <c r="D858" s="26" t="s">
        <v>894</v>
      </c>
      <c r="E858" s="27" t="s">
        <v>1916</v>
      </c>
      <c r="F858" s="22" t="s">
        <v>1828</v>
      </c>
      <c r="G858" s="17" t="str">
        <f>_xlfn.XLOOKUP(D858,'[6]Database DP'!$C:$C,'[6]Database DP'!$F:$F,"Tidak Ditemukan")</f>
        <v>YUDHA BRB</v>
      </c>
      <c r="H858" s="18" t="str">
        <f>_xlfn.XLOOKUP(D858,[11]sheet!$B:$B,[11]sheet!$A:$A,0)</f>
        <v>BRB13</v>
      </c>
    </row>
    <row r="859" spans="2:8">
      <c r="B859" s="24" t="s">
        <v>668</v>
      </c>
      <c r="C859" s="25" t="s">
        <v>669</v>
      </c>
      <c r="D859" s="26" t="s">
        <v>895</v>
      </c>
      <c r="E859" s="27" t="s">
        <v>1916</v>
      </c>
      <c r="F859" s="22" t="s">
        <v>1828</v>
      </c>
      <c r="G859" s="17" t="str">
        <f>_xlfn.XLOOKUP(D859,'[6]Database DP'!$C:$C,'[6]Database DP'!$F:$F,"Tidak Ditemukan")</f>
        <v>YUDHA BRB</v>
      </c>
      <c r="H859" s="18" t="str">
        <f>_xlfn.XLOOKUP(D859,[11]sheet!$B:$B,[11]sheet!$A:$A,0)</f>
        <v>BRB14</v>
      </c>
    </row>
    <row r="860" spans="2:8">
      <c r="B860" s="24" t="s">
        <v>668</v>
      </c>
      <c r="C860" s="25" t="s">
        <v>669</v>
      </c>
      <c r="D860" s="26" t="s">
        <v>896</v>
      </c>
      <c r="E860" s="27" t="s">
        <v>1916</v>
      </c>
      <c r="F860" s="22" t="s">
        <v>1828</v>
      </c>
      <c r="G860" s="17" t="str">
        <f>_xlfn.XLOOKUP(D860,'[6]Database DP'!$C:$C,'[6]Database DP'!$F:$F,"Tidak Ditemukan")</f>
        <v>YUDHA BRB</v>
      </c>
      <c r="H860" s="18" t="str">
        <f>_xlfn.XLOOKUP(D860,[11]sheet!$B:$B,[11]sheet!$A:$A,0)</f>
        <v>BRB06A</v>
      </c>
    </row>
    <row r="861" spans="2:8">
      <c r="B861" s="24" t="s">
        <v>668</v>
      </c>
      <c r="C861" s="25" t="s">
        <v>669</v>
      </c>
      <c r="D861" s="26" t="s">
        <v>897</v>
      </c>
      <c r="E861" s="27" t="s">
        <v>1916</v>
      </c>
      <c r="F861" s="22" t="s">
        <v>1828</v>
      </c>
      <c r="G861" s="17" t="str">
        <f>_xlfn.XLOOKUP(D861,'[6]Database DP'!$C:$C,'[6]Database DP'!$F:$F,"Tidak Ditemukan")</f>
        <v>YUDHA BRB</v>
      </c>
      <c r="H861" s="18" t="str">
        <f>_xlfn.XLOOKUP(D861,[11]sheet!$B:$B,[11]sheet!$A:$A,0)</f>
        <v>BRB11B</v>
      </c>
    </row>
    <row r="862" spans="2:8">
      <c r="B862" s="24" t="s">
        <v>668</v>
      </c>
      <c r="C862" s="25" t="s">
        <v>669</v>
      </c>
      <c r="D862" s="26" t="s">
        <v>898</v>
      </c>
      <c r="E862" s="27" t="s">
        <v>1916</v>
      </c>
      <c r="F862" s="22" t="s">
        <v>1824</v>
      </c>
      <c r="G862" s="17" t="str">
        <f>_xlfn.XLOOKUP(D862,'[6]Database DP'!$C:$C,'[6]Database DP'!$F:$F,"Tidak Ditemukan")</f>
        <v>ZAENAL</v>
      </c>
      <c r="H862" s="18" t="str">
        <f>_xlfn.XLOOKUP(D862,[11]sheet!$B:$B,[11]sheet!$A:$A,0)</f>
        <v>PML01</v>
      </c>
    </row>
    <row r="863" spans="2:8">
      <c r="B863" s="24" t="s">
        <v>668</v>
      </c>
      <c r="C863" s="25" t="s">
        <v>669</v>
      </c>
      <c r="D863" s="26" t="s">
        <v>899</v>
      </c>
      <c r="E863" s="27" t="s">
        <v>1916</v>
      </c>
      <c r="F863" s="22" t="s">
        <v>1824</v>
      </c>
      <c r="G863" s="17" t="str">
        <f>_xlfn.XLOOKUP(D863,'[6]Database DP'!$C:$C,'[6]Database DP'!$F:$F,"Tidak Ditemukan")</f>
        <v>ZAENAL</v>
      </c>
      <c r="H863" s="18" t="str">
        <f>_xlfn.XLOOKUP(D863,[11]sheet!$B:$B,[11]sheet!$A:$A,0)</f>
        <v>PML02</v>
      </c>
    </row>
    <row r="864" spans="2:8">
      <c r="B864" s="24" t="s">
        <v>668</v>
      </c>
      <c r="C864" s="25" t="s">
        <v>669</v>
      </c>
      <c r="D864" s="26" t="s">
        <v>900</v>
      </c>
      <c r="E864" s="27" t="s">
        <v>1916</v>
      </c>
      <c r="F864" s="22" t="s">
        <v>1824</v>
      </c>
      <c r="G864" s="17" t="str">
        <f>_xlfn.XLOOKUP(D864,'[6]Database DP'!$C:$C,'[6]Database DP'!$F:$F,"Tidak Ditemukan")</f>
        <v>ZAENAL</v>
      </c>
      <c r="H864" s="18" t="str">
        <f>_xlfn.XLOOKUP(D864,[11]sheet!$B:$B,[11]sheet!$A:$A,0)</f>
        <v>PML03</v>
      </c>
    </row>
    <row r="865" spans="2:8">
      <c r="B865" s="24" t="s">
        <v>668</v>
      </c>
      <c r="C865" s="25" t="s">
        <v>669</v>
      </c>
      <c r="D865" s="26" t="s">
        <v>901</v>
      </c>
      <c r="E865" s="27" t="s">
        <v>1916</v>
      </c>
      <c r="F865" s="22" t="s">
        <v>1824</v>
      </c>
      <c r="G865" s="17" t="str">
        <f>_xlfn.XLOOKUP(D865,'[6]Database DP'!$C:$C,'[6]Database DP'!$F:$F,"Tidak Ditemukan")</f>
        <v>ZAENAL</v>
      </c>
      <c r="H865" s="18" t="str">
        <f>_xlfn.XLOOKUP(D865,[11]sheet!$B:$B,[11]sheet!$A:$A,0)</f>
        <v>PML07</v>
      </c>
    </row>
    <row r="866" spans="2:8">
      <c r="B866" s="24" t="s">
        <v>668</v>
      </c>
      <c r="C866" s="25" t="s">
        <v>669</v>
      </c>
      <c r="D866" s="26" t="s">
        <v>902</v>
      </c>
      <c r="E866" s="27" t="s">
        <v>1916</v>
      </c>
      <c r="F866" s="22" t="s">
        <v>1824</v>
      </c>
      <c r="G866" s="17" t="str">
        <f>_xlfn.XLOOKUP(D866,'[6]Database DP'!$C:$C,'[6]Database DP'!$F:$F,"Tidak Ditemukan")</f>
        <v>ZAENAL</v>
      </c>
      <c r="H866" s="18" t="str">
        <f>_xlfn.XLOOKUP(D866,[11]sheet!$B:$B,[11]sheet!$A:$A,0)</f>
        <v>PML08</v>
      </c>
    </row>
    <row r="867" spans="2:8">
      <c r="B867" s="24" t="s">
        <v>668</v>
      </c>
      <c r="C867" s="25" t="s">
        <v>669</v>
      </c>
      <c r="D867" s="26" t="s">
        <v>903</v>
      </c>
      <c r="E867" s="27" t="s">
        <v>1916</v>
      </c>
      <c r="F867" s="22" t="s">
        <v>1824</v>
      </c>
      <c r="G867" s="17" t="str">
        <f>_xlfn.XLOOKUP(D867,'[6]Database DP'!$C:$C,'[6]Database DP'!$F:$F,"Tidak Ditemukan")</f>
        <v>ZAENAL</v>
      </c>
      <c r="H867" s="18" t="str">
        <f>_xlfn.XLOOKUP(D867,[11]sheet!$B:$B,[11]sheet!$A:$A,0)</f>
        <v>PML09</v>
      </c>
    </row>
    <row r="868" spans="2:8">
      <c r="B868" s="24" t="s">
        <v>668</v>
      </c>
      <c r="C868" s="25" t="s">
        <v>669</v>
      </c>
      <c r="D868" s="26" t="s">
        <v>904</v>
      </c>
      <c r="E868" s="27" t="s">
        <v>1916</v>
      </c>
      <c r="F868" s="22" t="s">
        <v>1824</v>
      </c>
      <c r="G868" s="17" t="str">
        <f>_xlfn.XLOOKUP(D868,'[6]Database DP'!$C:$C,'[6]Database DP'!$F:$F,"Tidak Ditemukan")</f>
        <v>ZAENAL</v>
      </c>
      <c r="H868" s="18" t="str">
        <f>_xlfn.XLOOKUP(D868,[11]sheet!$B:$B,[11]sheet!$A:$A,0)</f>
        <v>PML10</v>
      </c>
    </row>
    <row r="869" spans="2:8">
      <c r="B869" s="24" t="s">
        <v>668</v>
      </c>
      <c r="C869" s="25" t="s">
        <v>669</v>
      </c>
      <c r="D869" s="26" t="s">
        <v>905</v>
      </c>
      <c r="E869" s="27" t="s">
        <v>1916</v>
      </c>
      <c r="F869" s="22" t="s">
        <v>1824</v>
      </c>
      <c r="G869" s="17" t="str">
        <f>_xlfn.XLOOKUP(D869,'[6]Database DP'!$C:$C,'[6]Database DP'!$F:$F,"Tidak Ditemukan")</f>
        <v>ZAENAL</v>
      </c>
      <c r="H869" s="18" t="str">
        <f>_xlfn.XLOOKUP(D869,[11]sheet!$B:$B,[11]sheet!$A:$A,0)</f>
        <v>PML11</v>
      </c>
    </row>
    <row r="870" spans="2:8">
      <c r="B870" s="24" t="s">
        <v>668</v>
      </c>
      <c r="C870" s="25" t="s">
        <v>669</v>
      </c>
      <c r="D870" s="26" t="s">
        <v>906</v>
      </c>
      <c r="E870" s="27" t="s">
        <v>1916</v>
      </c>
      <c r="F870" s="22" t="s">
        <v>1824</v>
      </c>
      <c r="G870" s="17" t="str">
        <f>_xlfn.XLOOKUP(D870,'[6]Database DP'!$C:$C,'[6]Database DP'!$F:$F,"Tidak Ditemukan")</f>
        <v>ZAENAL</v>
      </c>
      <c r="H870" s="18" t="str">
        <f>_xlfn.XLOOKUP(D870,[11]sheet!$B:$B,[11]sheet!$A:$A,0)</f>
        <v>PML12</v>
      </c>
    </row>
    <row r="871" spans="2:8">
      <c r="B871" s="24" t="s">
        <v>668</v>
      </c>
      <c r="C871" s="25" t="s">
        <v>669</v>
      </c>
      <c r="D871" s="26" t="s">
        <v>907</v>
      </c>
      <c r="E871" s="27" t="s">
        <v>1916</v>
      </c>
      <c r="F871" s="22" t="s">
        <v>1824</v>
      </c>
      <c r="G871" s="17" t="str">
        <f>_xlfn.XLOOKUP(D871,'[6]Database DP'!$C:$C,'[6]Database DP'!$F:$F,"Tidak Ditemukan")</f>
        <v>ZAENAL</v>
      </c>
      <c r="H871" s="18" t="str">
        <f>_xlfn.XLOOKUP(D871,[11]sheet!$B:$B,[11]sheet!$A:$A,0)</f>
        <v>PML13</v>
      </c>
    </row>
    <row r="872" spans="2:8">
      <c r="B872" s="24" t="s">
        <v>668</v>
      </c>
      <c r="C872" s="25" t="s">
        <v>669</v>
      </c>
      <c r="D872" s="26" t="s">
        <v>908</v>
      </c>
      <c r="E872" s="27" t="s">
        <v>1916</v>
      </c>
      <c r="F872" s="22" t="s">
        <v>1824</v>
      </c>
      <c r="G872" s="17" t="str">
        <f>_xlfn.XLOOKUP(D872,'[6]Database DP'!$C:$C,'[6]Database DP'!$F:$F,"Tidak Ditemukan")</f>
        <v>ZAENAL</v>
      </c>
      <c r="H872" s="18" t="str">
        <f>_xlfn.XLOOKUP(D872,[11]sheet!$B:$B,[11]sheet!$A:$A,0)</f>
        <v>PML05A</v>
      </c>
    </row>
    <row r="873" spans="2:8">
      <c r="B873" s="24" t="s">
        <v>668</v>
      </c>
      <c r="C873" s="25" t="s">
        <v>669</v>
      </c>
      <c r="D873" s="26" t="s">
        <v>909</v>
      </c>
      <c r="E873" s="27" t="s">
        <v>1916</v>
      </c>
      <c r="F873" s="22" t="s">
        <v>1824</v>
      </c>
      <c r="G873" s="17" t="str">
        <f>_xlfn.XLOOKUP(D873,'[6]Database DP'!$C:$C,'[6]Database DP'!$F:$F,"Tidak Ditemukan")</f>
        <v>ZAENAL</v>
      </c>
      <c r="H873" s="18" t="str">
        <f>_xlfn.XLOOKUP(D873,[11]sheet!$B:$B,[11]sheet!$A:$A,0)</f>
        <v>PML03B</v>
      </c>
    </row>
    <row r="874" spans="2:8">
      <c r="B874" s="24" t="s">
        <v>668</v>
      </c>
      <c r="C874" s="25" t="s">
        <v>669</v>
      </c>
      <c r="D874" s="26" t="s">
        <v>910</v>
      </c>
      <c r="E874" s="27" t="s">
        <v>1916</v>
      </c>
      <c r="F874" s="22" t="s">
        <v>1828</v>
      </c>
      <c r="G874" s="17" t="str">
        <f>_xlfn.XLOOKUP(D874,'[6]Database DP'!$C:$C,'[6]Database DP'!$F:$F,"Tidak Ditemukan")</f>
        <v>DIAZ</v>
      </c>
      <c r="H874" s="18" t="str">
        <f>_xlfn.XLOOKUP(D874,[11]sheet!$B:$B,[11]sheet!$A:$A,0)</f>
        <v>TGL01</v>
      </c>
    </row>
    <row r="875" spans="2:8">
      <c r="B875" s="24" t="s">
        <v>668</v>
      </c>
      <c r="C875" s="25" t="s">
        <v>669</v>
      </c>
      <c r="D875" s="26" t="s">
        <v>911</v>
      </c>
      <c r="E875" s="27" t="s">
        <v>1916</v>
      </c>
      <c r="F875" s="22" t="s">
        <v>33</v>
      </c>
      <c r="G875" s="17" t="str">
        <f>_xlfn.XLOOKUP(D875,'[6]Database DP'!$C:$C,'[6]Database DP'!$F:$F,"Tidak Ditemukan")</f>
        <v>DIAZ</v>
      </c>
      <c r="H875" s="18" t="str">
        <f>_xlfn.XLOOKUP(D875,[11]sheet!$B:$B,[11]sheet!$A:$A,0)</f>
        <v>TGL02</v>
      </c>
    </row>
    <row r="876" spans="2:8">
      <c r="B876" s="24" t="s">
        <v>668</v>
      </c>
      <c r="C876" s="25" t="s">
        <v>669</v>
      </c>
      <c r="D876" s="26" t="s">
        <v>912</v>
      </c>
      <c r="E876" s="27" t="s">
        <v>1916</v>
      </c>
      <c r="F876" s="22" t="s">
        <v>1828</v>
      </c>
      <c r="G876" s="17" t="str">
        <f>_xlfn.XLOOKUP(D876,'[6]Database DP'!$C:$C,'[6]Database DP'!$F:$F,"Tidak Ditemukan")</f>
        <v>DIAZ</v>
      </c>
      <c r="H876" s="18" t="str">
        <f>_xlfn.XLOOKUP(D876,[11]sheet!$B:$B,[11]sheet!$A:$A,0)</f>
        <v>TGL05</v>
      </c>
    </row>
    <row r="877" spans="2:8">
      <c r="B877" s="24" t="s">
        <v>668</v>
      </c>
      <c r="C877" s="25" t="s">
        <v>669</v>
      </c>
      <c r="D877" s="26" t="s">
        <v>913</v>
      </c>
      <c r="E877" s="27" t="s">
        <v>1916</v>
      </c>
      <c r="F877" s="22" t="s">
        <v>1828</v>
      </c>
      <c r="G877" s="17" t="str">
        <f>_xlfn.XLOOKUP(D877,'[6]Database DP'!$C:$C,'[6]Database DP'!$F:$F,"Tidak Ditemukan")</f>
        <v>DIAZ</v>
      </c>
      <c r="H877" s="18" t="str">
        <f>_xlfn.XLOOKUP(D877,[11]sheet!$B:$B,[11]sheet!$A:$A,0)</f>
        <v>TGL06</v>
      </c>
    </row>
    <row r="878" spans="2:8">
      <c r="B878" s="24" t="s">
        <v>668</v>
      </c>
      <c r="C878" s="25" t="s">
        <v>669</v>
      </c>
      <c r="D878" s="26" t="s">
        <v>914</v>
      </c>
      <c r="E878" s="27" t="s">
        <v>1916</v>
      </c>
      <c r="F878" s="22" t="s">
        <v>1823</v>
      </c>
      <c r="G878" s="17" t="str">
        <f>_xlfn.XLOOKUP(D878,'[6]Database DP'!$C:$C,'[6]Database DP'!$F:$F,"Tidak Ditemukan")</f>
        <v>HERI</v>
      </c>
      <c r="H878" s="18" t="str">
        <f>_xlfn.XLOOKUP(D878,[11]sheet!$B:$B,[11]sheet!$A:$A,0)</f>
        <v>PWO01</v>
      </c>
    </row>
    <row r="879" spans="2:8">
      <c r="B879" s="24" t="s">
        <v>668</v>
      </c>
      <c r="C879" s="25" t="s">
        <v>669</v>
      </c>
      <c r="D879" s="26" t="s">
        <v>915</v>
      </c>
      <c r="E879" s="27" t="s">
        <v>1916</v>
      </c>
      <c r="F879" s="22" t="s">
        <v>1823</v>
      </c>
      <c r="G879" s="17" t="str">
        <f>_xlfn.XLOOKUP(D879,'[6]Database DP'!$C:$C,'[6]Database DP'!$F:$F,"Tidak Ditemukan")</f>
        <v>HERI</v>
      </c>
      <c r="H879" s="18" t="str">
        <f>_xlfn.XLOOKUP(D879,[11]sheet!$B:$B,[11]sheet!$A:$A,0)</f>
        <v>PWO15</v>
      </c>
    </row>
    <row r="880" spans="2:8">
      <c r="B880" s="24" t="s">
        <v>668</v>
      </c>
      <c r="C880" s="25" t="s">
        <v>669</v>
      </c>
      <c r="D880" s="26" t="s">
        <v>916</v>
      </c>
      <c r="E880" s="27" t="s">
        <v>1916</v>
      </c>
      <c r="F880" s="22" t="s">
        <v>1826</v>
      </c>
      <c r="G880" s="17" t="str">
        <f>_xlfn.XLOOKUP(D880,'[6]Database DP'!$C:$C,'[6]Database DP'!$F:$F,"Tidak Ditemukan")</f>
        <v>IRWAN</v>
      </c>
      <c r="H880" s="18" t="str">
        <f>_xlfn.XLOOKUP(D880,[11]sheet!$B:$B,[11]sheet!$A:$A,0)</f>
        <v>SRG888</v>
      </c>
    </row>
    <row r="881" spans="2:8">
      <c r="B881" s="24" t="s">
        <v>668</v>
      </c>
      <c r="C881" s="25" t="s">
        <v>669</v>
      </c>
      <c r="D881" s="26" t="s">
        <v>917</v>
      </c>
      <c r="E881" s="27" t="s">
        <v>1916</v>
      </c>
      <c r="F881" s="22" t="s">
        <v>33</v>
      </c>
      <c r="G881" s="17" t="str">
        <f>_xlfn.XLOOKUP(D881,'[6]Database DP'!$C:$C,'[6]Database DP'!$F:$F,"Tidak Ditemukan")</f>
        <v>KHABIB</v>
      </c>
      <c r="H881" s="18" t="str">
        <f>_xlfn.XLOOKUP(D881,[11]sheet!$B:$B,[11]sheet!$A:$A,0)</f>
        <v>KNL03A</v>
      </c>
    </row>
    <row r="882" spans="2:8">
      <c r="B882" s="24" t="s">
        <v>668</v>
      </c>
      <c r="C882" s="25" t="s">
        <v>669</v>
      </c>
      <c r="D882" s="26" t="s">
        <v>918</v>
      </c>
      <c r="E882" s="27" t="s">
        <v>1916</v>
      </c>
      <c r="F882" s="22" t="s">
        <v>1826</v>
      </c>
      <c r="G882" s="17" t="str">
        <f>_xlfn.XLOOKUP(D882,'[6]Database DP'!$C:$C,'[6]Database DP'!$F:$F,"Tidak Ditemukan")</f>
        <v>RAGIL</v>
      </c>
      <c r="H882" s="18" t="str">
        <f>_xlfn.XLOOKUP(D882,[11]sheet!$B:$B,[11]sheet!$A:$A,0)</f>
        <v>SRG03</v>
      </c>
    </row>
    <row r="883" spans="2:8">
      <c r="B883" s="24" t="s">
        <v>668</v>
      </c>
      <c r="C883" s="25" t="s">
        <v>669</v>
      </c>
      <c r="D883" s="26" t="s">
        <v>919</v>
      </c>
      <c r="E883" s="27" t="s">
        <v>1916</v>
      </c>
      <c r="F883" s="22" t="s">
        <v>1826</v>
      </c>
      <c r="G883" s="17" t="str">
        <f>_xlfn.XLOOKUP(D883,'[6]Database DP'!$C:$C,'[6]Database DP'!$F:$F,"Tidak Ditemukan")</f>
        <v>RAGIL</v>
      </c>
      <c r="H883" s="18" t="str">
        <f>_xlfn.XLOOKUP(D883,[11]sheet!$B:$B,[11]sheet!$A:$A,0)</f>
        <v>SRG62</v>
      </c>
    </row>
    <row r="884" spans="2:8">
      <c r="B884" s="24" t="s">
        <v>668</v>
      </c>
      <c r="C884" s="25" t="s">
        <v>669</v>
      </c>
      <c r="D884" s="26" t="s">
        <v>920</v>
      </c>
      <c r="E884" s="27" t="s">
        <v>1916</v>
      </c>
      <c r="F884" s="22" t="s">
        <v>1826</v>
      </c>
      <c r="G884" s="17" t="str">
        <f>_xlfn.XLOOKUP(D884,'[6]Database DP'!$C:$C,'[6]Database DP'!$F:$F,"Tidak Ditemukan")</f>
        <v>RAGIL</v>
      </c>
      <c r="H884" s="18" t="str">
        <f>_xlfn.XLOOKUP(D884,[11]sheet!$B:$B,[11]sheet!$A:$A,0)</f>
        <v>SRG09</v>
      </c>
    </row>
    <row r="885" spans="2:8">
      <c r="B885" s="24" t="s">
        <v>668</v>
      </c>
      <c r="C885" s="25" t="s">
        <v>669</v>
      </c>
      <c r="D885" s="26" t="s">
        <v>921</v>
      </c>
      <c r="E885" s="27" t="s">
        <v>1916</v>
      </c>
      <c r="F885" s="22" t="s">
        <v>1826</v>
      </c>
      <c r="G885" s="17" t="str">
        <f>_xlfn.XLOOKUP(D885,'[6]Database DP'!$C:$C,'[6]Database DP'!$F:$F,"Tidak Ditemukan")</f>
        <v>RAGIL</v>
      </c>
      <c r="H885" s="18" t="str">
        <f>_xlfn.XLOOKUP(D885,[11]sheet!$B:$B,[11]sheet!$A:$A,0)</f>
        <v>SRG37</v>
      </c>
    </row>
    <row r="886" spans="2:8">
      <c r="B886" s="24" t="s">
        <v>668</v>
      </c>
      <c r="C886" s="25" t="s">
        <v>669</v>
      </c>
      <c r="D886" s="26" t="s">
        <v>923</v>
      </c>
      <c r="E886" s="27" t="s">
        <v>1916</v>
      </c>
      <c r="F886" s="22" t="s">
        <v>33</v>
      </c>
      <c r="G886" s="17" t="str">
        <f>_xlfn.XLOOKUP(D886,'[6]Database DP'!$C:$C,'[6]Database DP'!$F:$F,"Tidak Ditemukan")</f>
        <v>RONY</v>
      </c>
      <c r="H886" s="18" t="str">
        <f>_xlfn.XLOOKUP(D886,[11]sheet!$B:$B,[11]sheet!$A:$A,0)</f>
        <v>SRG61</v>
      </c>
    </row>
    <row r="887" spans="2:8">
      <c r="B887" s="24" t="s">
        <v>668</v>
      </c>
      <c r="C887" s="25" t="s">
        <v>669</v>
      </c>
      <c r="D887" s="26" t="s">
        <v>924</v>
      </c>
      <c r="E887" s="27" t="s">
        <v>1916</v>
      </c>
      <c r="F887" s="22" t="s">
        <v>33</v>
      </c>
      <c r="G887" s="17" t="str">
        <f>_xlfn.XLOOKUP(D887,'[6]Database DP'!$C:$C,'[6]Database DP'!$F:$F,"Tidak Ditemukan")</f>
        <v>RONY</v>
      </c>
      <c r="H887" s="18" t="str">
        <f>_xlfn.XLOOKUP(D887,[11]sheet!$B:$B,[11]sheet!$A:$A,0)</f>
        <v>SRG10</v>
      </c>
    </row>
    <row r="888" spans="2:8">
      <c r="B888" s="24" t="s">
        <v>668</v>
      </c>
      <c r="C888" s="25" t="s">
        <v>669</v>
      </c>
      <c r="D888" s="26" t="s">
        <v>925</v>
      </c>
      <c r="E888" s="27" t="s">
        <v>1916</v>
      </c>
      <c r="F888" s="22" t="s">
        <v>33</v>
      </c>
      <c r="G888" s="17" t="str">
        <f>_xlfn.XLOOKUP(D888,'[6]Database DP'!$C:$C,'[6]Database DP'!$F:$F,"Tidak Ditemukan")</f>
        <v>RONY</v>
      </c>
      <c r="H888" s="18" t="str">
        <f>_xlfn.XLOOKUP(D888,[11]sheet!$B:$B,[11]sheet!$A:$A,0)</f>
        <v>SRG28</v>
      </c>
    </row>
    <row r="889" spans="2:8">
      <c r="B889" s="24" t="s">
        <v>668</v>
      </c>
      <c r="C889" s="25" t="s">
        <v>669</v>
      </c>
      <c r="D889" s="26" t="s">
        <v>926</v>
      </c>
      <c r="E889" s="27" t="s">
        <v>1916</v>
      </c>
      <c r="F889" s="22" t="s">
        <v>1828</v>
      </c>
      <c r="G889" s="17" t="str">
        <f>_xlfn.XLOOKUP(D889,'[6]Database DP'!$C:$C,'[6]Database DP'!$F:$F,"Tidak Ditemukan")</f>
        <v>DIAZ</v>
      </c>
      <c r="H889" s="18" t="str">
        <f>_xlfn.XLOOKUP(D889,[11]sheet!$B:$B,[11]sheet!$A:$A,0)</f>
        <v>TGL03</v>
      </c>
    </row>
    <row r="890" spans="2:8">
      <c r="B890" s="24" t="s">
        <v>927</v>
      </c>
      <c r="C890" s="25" t="s">
        <v>928</v>
      </c>
      <c r="D890" s="26" t="s">
        <v>929</v>
      </c>
      <c r="E890" s="27" t="s">
        <v>1916</v>
      </c>
      <c r="F890" s="22" t="s">
        <v>1829</v>
      </c>
      <c r="G890" s="17" t="str">
        <f>_xlfn.XLOOKUP(D890,'[7]AGUSTUS 2026'!$B:$B,'[7]AGUSTUS 2026'!$I:$I,"Tidak Ditemukan")</f>
        <v>BIMO WALGITO</v>
      </c>
      <c r="H890" s="18" t="str">
        <f>_xlfn.XLOOKUP(D890,[11]sheet!$B:$B,[11]sheet!$A:$A,0)</f>
        <v>BTL01</v>
      </c>
    </row>
    <row r="891" spans="2:8">
      <c r="B891" s="24" t="s">
        <v>927</v>
      </c>
      <c r="C891" s="25" t="s">
        <v>928</v>
      </c>
      <c r="D891" s="26" t="s">
        <v>930</v>
      </c>
      <c r="E891" s="27" t="s">
        <v>1916</v>
      </c>
      <c r="F891" s="22" t="s">
        <v>1829</v>
      </c>
      <c r="G891" s="17" t="str">
        <f>_xlfn.XLOOKUP(D891,'[7]AGUSTUS 2026'!$B:$B,'[7]AGUSTUS 2026'!$I:$I,"Tidak Ditemukan")</f>
        <v>BIMO WALGITO</v>
      </c>
      <c r="H891" s="18" t="str">
        <f>_xlfn.XLOOKUP(D891,[11]sheet!$B:$B,[11]sheet!$A:$A,0)</f>
        <v>BTL03</v>
      </c>
    </row>
    <row r="892" spans="2:8">
      <c r="B892" s="24" t="s">
        <v>927</v>
      </c>
      <c r="C892" s="25" t="s">
        <v>928</v>
      </c>
      <c r="D892" s="26" t="s">
        <v>931</v>
      </c>
      <c r="E892" s="27" t="s">
        <v>1916</v>
      </c>
      <c r="F892" s="22" t="s">
        <v>1829</v>
      </c>
      <c r="G892" s="17" t="str">
        <f>_xlfn.XLOOKUP(D892,'[7]AGUSTUS 2026'!$B:$B,'[7]AGUSTUS 2026'!$I:$I,"Tidak Ditemukan")</f>
        <v>BIMO WALGITO</v>
      </c>
      <c r="H892" s="18" t="str">
        <f>_xlfn.XLOOKUP(D892,[11]sheet!$B:$B,[11]sheet!$A:$A,0)</f>
        <v>BTL04</v>
      </c>
    </row>
    <row r="893" spans="2:8">
      <c r="B893" s="24" t="s">
        <v>927</v>
      </c>
      <c r="C893" s="25" t="s">
        <v>928</v>
      </c>
      <c r="D893" s="26" t="s">
        <v>932</v>
      </c>
      <c r="E893" s="27" t="s">
        <v>1916</v>
      </c>
      <c r="F893" s="22" t="s">
        <v>1829</v>
      </c>
      <c r="G893" s="17" t="str">
        <f>_xlfn.XLOOKUP(D893,'[7]AGUSTUS 2026'!$B:$B,'[7]AGUSTUS 2026'!$I:$I,"Tidak Ditemukan")</f>
        <v>BIMO WALGITO</v>
      </c>
      <c r="H893" s="18" t="str">
        <f>_xlfn.XLOOKUP(D893,[11]sheet!$B:$B,[11]sheet!$A:$A,0)</f>
        <v>BTL06</v>
      </c>
    </row>
    <row r="894" spans="2:8">
      <c r="B894" s="24" t="s">
        <v>927</v>
      </c>
      <c r="C894" s="25" t="s">
        <v>928</v>
      </c>
      <c r="D894" s="26" t="s">
        <v>933</v>
      </c>
      <c r="E894" s="27" t="s">
        <v>1916</v>
      </c>
      <c r="F894" s="22" t="s">
        <v>1829</v>
      </c>
      <c r="G894" s="17" t="str">
        <f>_xlfn.XLOOKUP(D894,'[7]AGUSTUS 2026'!$B:$B,'[7]AGUSTUS 2026'!$I:$I,"Tidak Ditemukan")</f>
        <v>BIMO WALGITO</v>
      </c>
      <c r="H894" s="18" t="str">
        <f>_xlfn.XLOOKUP(D894,[11]sheet!$B:$B,[11]sheet!$A:$A,0)</f>
        <v>BTL08</v>
      </c>
    </row>
    <row r="895" spans="2:8">
      <c r="B895" s="24" t="s">
        <v>927</v>
      </c>
      <c r="C895" s="25" t="s">
        <v>928</v>
      </c>
      <c r="D895" s="26" t="s">
        <v>934</v>
      </c>
      <c r="E895" s="27" t="s">
        <v>1916</v>
      </c>
      <c r="F895" s="22" t="s">
        <v>1829</v>
      </c>
      <c r="G895" s="17" t="str">
        <f>_xlfn.XLOOKUP(D895,'[7]AGUSTUS 2026'!$B:$B,'[7]AGUSTUS 2026'!$I:$I,"Tidak Ditemukan")</f>
        <v>BIMO WALGITO</v>
      </c>
      <c r="H895" s="18" t="str">
        <f>_xlfn.XLOOKUP(D895,[11]sheet!$B:$B,[11]sheet!$A:$A,0)</f>
        <v>BTL10</v>
      </c>
    </row>
    <row r="896" spans="2:8">
      <c r="B896" s="24" t="s">
        <v>927</v>
      </c>
      <c r="C896" s="25" t="s">
        <v>928</v>
      </c>
      <c r="D896" s="26" t="s">
        <v>935</v>
      </c>
      <c r="E896" s="27" t="s">
        <v>1916</v>
      </c>
      <c r="F896" s="22" t="s">
        <v>1829</v>
      </c>
      <c r="G896" s="17" t="str">
        <f>_xlfn.XLOOKUP(D896,'[7]AGUSTUS 2026'!$B:$B,'[7]AGUSTUS 2026'!$I:$I,"Tidak Ditemukan")</f>
        <v>BIMO WALGITO</v>
      </c>
      <c r="H896" s="18" t="str">
        <f>_xlfn.XLOOKUP(D896,[11]sheet!$B:$B,[11]sheet!$A:$A,0)</f>
        <v>BTL11A</v>
      </c>
    </row>
    <row r="897" spans="2:8">
      <c r="B897" s="24" t="s">
        <v>927</v>
      </c>
      <c r="C897" s="25" t="s">
        <v>928</v>
      </c>
      <c r="D897" s="26" t="s">
        <v>936</v>
      </c>
      <c r="E897" s="27" t="s">
        <v>1916</v>
      </c>
      <c r="F897" s="22" t="s">
        <v>1829</v>
      </c>
      <c r="G897" s="17" t="str">
        <f>_xlfn.XLOOKUP(D897,'[7]AGUSTUS 2026'!$B:$B,'[7]AGUSTUS 2026'!$I:$I,"Tidak Ditemukan")</f>
        <v>BIMO WALGITO</v>
      </c>
      <c r="H897" s="18" t="str">
        <f>_xlfn.XLOOKUP(D897,[11]sheet!$B:$B,[11]sheet!$A:$A,0)</f>
        <v>BTL11B</v>
      </c>
    </row>
    <row r="898" spans="2:8">
      <c r="B898" s="24" t="s">
        <v>927</v>
      </c>
      <c r="C898" s="25" t="s">
        <v>928</v>
      </c>
      <c r="D898" s="26" t="s">
        <v>937</v>
      </c>
      <c r="E898" s="27" t="s">
        <v>1916</v>
      </c>
      <c r="F898" s="22" t="s">
        <v>1829</v>
      </c>
      <c r="G898" s="17" t="str">
        <f>_xlfn.XLOOKUP(D898,'[7]AGUSTUS 2026'!$B:$B,'[7]AGUSTUS 2026'!$I:$I,"Tidak Ditemukan")</f>
        <v>BIMO WALGITO</v>
      </c>
      <c r="H898" s="18" t="str">
        <f>_xlfn.XLOOKUP(D898,[11]sheet!$B:$B,[11]sheet!$A:$A,0)</f>
        <v>BTL12A</v>
      </c>
    </row>
    <row r="899" spans="2:8">
      <c r="B899" s="24" t="s">
        <v>927</v>
      </c>
      <c r="C899" s="25" t="s">
        <v>928</v>
      </c>
      <c r="D899" s="26" t="s">
        <v>938</v>
      </c>
      <c r="E899" s="27" t="s">
        <v>1916</v>
      </c>
      <c r="F899" s="22" t="s">
        <v>1830</v>
      </c>
      <c r="G899" s="17" t="str">
        <f>_xlfn.XLOOKUP(D899,'[7]AGUSTUS 2026'!$B:$B,'[7]AGUSTUS 2026'!$I:$I,"Tidak Ditemukan")</f>
        <v>RIZKI NOFRIA WAHYUDI</v>
      </c>
      <c r="H899" s="18" t="str">
        <f>_xlfn.XLOOKUP(D899,[11]sheet!$B:$B,[11]sheet!$A:$A,0)</f>
        <v>BYL01</v>
      </c>
    </row>
    <row r="900" spans="2:8">
      <c r="B900" s="24" t="s">
        <v>927</v>
      </c>
      <c r="C900" s="25" t="s">
        <v>928</v>
      </c>
      <c r="D900" s="26" t="s">
        <v>939</v>
      </c>
      <c r="E900" s="27" t="s">
        <v>1916</v>
      </c>
      <c r="F900" s="22" t="s">
        <v>1830</v>
      </c>
      <c r="G900" s="17" t="str">
        <f>_xlfn.XLOOKUP(D900,'[7]AGUSTUS 2026'!$B:$B,'[7]AGUSTUS 2026'!$I:$I,"Tidak Ditemukan")</f>
        <v>RIZKI NOFRIA WAHYUDI</v>
      </c>
      <c r="H900" s="18" t="str">
        <f>_xlfn.XLOOKUP(D900,[11]sheet!$B:$B,[11]sheet!$A:$A,0)</f>
        <v>BYL02</v>
      </c>
    </row>
    <row r="901" spans="2:8">
      <c r="B901" s="24" t="s">
        <v>927</v>
      </c>
      <c r="C901" s="25" t="s">
        <v>928</v>
      </c>
      <c r="D901" s="26" t="s">
        <v>940</v>
      </c>
      <c r="E901" s="27" t="s">
        <v>1916</v>
      </c>
      <c r="F901" s="22" t="s">
        <v>1830</v>
      </c>
      <c r="G901" s="17" t="str">
        <f>_xlfn.XLOOKUP(D901,'[7]AGUSTUS 2026'!$B:$B,'[7]AGUSTUS 2026'!$I:$I,"Tidak Ditemukan")</f>
        <v>RIZKI NOFRIA WAHYUDI</v>
      </c>
      <c r="H901" s="18" t="str">
        <f>_xlfn.XLOOKUP(D901,[11]sheet!$B:$B,[11]sheet!$A:$A,0)</f>
        <v>BYL03</v>
      </c>
    </row>
    <row r="902" spans="2:8">
      <c r="B902" s="24" t="s">
        <v>927</v>
      </c>
      <c r="C902" s="25" t="s">
        <v>928</v>
      </c>
      <c r="D902" s="26" t="s">
        <v>941</v>
      </c>
      <c r="E902" s="27" t="s">
        <v>1916</v>
      </c>
      <c r="F902" s="22" t="s">
        <v>1830</v>
      </c>
      <c r="G902" s="17" t="str">
        <f>_xlfn.XLOOKUP(D902,'[7]AGUSTUS 2026'!$B:$B,'[7]AGUSTUS 2026'!$I:$I,"Tidak Ditemukan")</f>
        <v>RIZKI NOFRIA WAHYUDI</v>
      </c>
      <c r="H902" s="18" t="str">
        <f>_xlfn.XLOOKUP(D902,[11]sheet!$B:$B,[11]sheet!$A:$A,0)</f>
        <v>BYL03A</v>
      </c>
    </row>
    <row r="903" spans="2:8">
      <c r="B903" s="24" t="s">
        <v>927</v>
      </c>
      <c r="C903" s="25" t="s">
        <v>928</v>
      </c>
      <c r="D903" s="26" t="s">
        <v>942</v>
      </c>
      <c r="E903" s="27" t="s">
        <v>1916</v>
      </c>
      <c r="F903" s="22" t="s">
        <v>1830</v>
      </c>
      <c r="G903" s="17" t="str">
        <f>_xlfn.XLOOKUP(D903,'[7]AGUSTUS 2026'!$B:$B,'[7]AGUSTUS 2026'!$I:$I,"Tidak Ditemukan")</f>
        <v>RIZKI NOFRIA WAHYUDI</v>
      </c>
      <c r="H903" s="18" t="str">
        <f>_xlfn.XLOOKUP(D903,[11]sheet!$B:$B,[11]sheet!$A:$A,0)</f>
        <v>BYL04</v>
      </c>
    </row>
    <row r="904" spans="2:8">
      <c r="B904" s="24" t="s">
        <v>927</v>
      </c>
      <c r="C904" s="25" t="s">
        <v>928</v>
      </c>
      <c r="D904" s="26" t="s">
        <v>943</v>
      </c>
      <c r="E904" s="27" t="s">
        <v>1916</v>
      </c>
      <c r="F904" s="22" t="s">
        <v>1830</v>
      </c>
      <c r="G904" s="17" t="str">
        <f>_xlfn.XLOOKUP(D904,'[7]AGUSTUS 2026'!$B:$B,'[7]AGUSTUS 2026'!$I:$I,"Tidak Ditemukan")</f>
        <v>RIZKI NOFRIA WAHYUDI</v>
      </c>
      <c r="H904" s="18" t="str">
        <f>_xlfn.XLOOKUP(D904,[11]sheet!$B:$B,[11]sheet!$A:$A,0)</f>
        <v>BYL04A</v>
      </c>
    </row>
    <row r="905" spans="2:8">
      <c r="B905" s="24" t="s">
        <v>927</v>
      </c>
      <c r="C905" s="25" t="s">
        <v>928</v>
      </c>
      <c r="D905" s="26" t="s">
        <v>944</v>
      </c>
      <c r="E905" s="27" t="s">
        <v>1916</v>
      </c>
      <c r="F905" s="22" t="s">
        <v>1830</v>
      </c>
      <c r="G905" s="17" t="str">
        <f>_xlfn.XLOOKUP(D905,'[7]AGUSTUS 2026'!$B:$B,'[7]AGUSTUS 2026'!$I:$I,"Tidak Ditemukan")</f>
        <v>RIZKI NOFRIA WAHYUDI</v>
      </c>
      <c r="H905" s="18" t="str">
        <f>_xlfn.XLOOKUP(D905,[11]sheet!$B:$B,[11]sheet!$A:$A,0)</f>
        <v>BYL05</v>
      </c>
    </row>
    <row r="906" spans="2:8">
      <c r="B906" s="24" t="s">
        <v>927</v>
      </c>
      <c r="C906" s="25" t="s">
        <v>928</v>
      </c>
      <c r="D906" s="26" t="s">
        <v>945</v>
      </c>
      <c r="E906" s="27" t="s">
        <v>1916</v>
      </c>
      <c r="F906" s="22" t="s">
        <v>1830</v>
      </c>
      <c r="G906" s="17" t="str">
        <f>_xlfn.XLOOKUP(D906,'[7]AGUSTUS 2026'!$B:$B,'[7]AGUSTUS 2026'!$I:$I,"Tidak Ditemukan")</f>
        <v>RIZKI NOFRIA WAHYUDI</v>
      </c>
      <c r="H906" s="18" t="str">
        <f>_xlfn.XLOOKUP(D906,[11]sheet!$B:$B,[11]sheet!$A:$A,0)</f>
        <v>BYL06</v>
      </c>
    </row>
    <row r="907" spans="2:8">
      <c r="B907" s="24" t="s">
        <v>927</v>
      </c>
      <c r="C907" s="25" t="s">
        <v>928</v>
      </c>
      <c r="D907" s="26" t="s">
        <v>946</v>
      </c>
      <c r="E907" s="27" t="s">
        <v>1916</v>
      </c>
      <c r="F907" s="22" t="s">
        <v>1830</v>
      </c>
      <c r="G907" s="17" t="str">
        <f>_xlfn.XLOOKUP(D907,'[7]AGUSTUS 2026'!$B:$B,'[7]AGUSTUS 2026'!$I:$I,"Tidak Ditemukan")</f>
        <v>RIZKI NOFRIA WAHYUDI</v>
      </c>
      <c r="H907" s="18" t="str">
        <f>_xlfn.XLOOKUP(D907,[11]sheet!$B:$B,[11]sheet!$A:$A,0)</f>
        <v>BYL07</v>
      </c>
    </row>
    <row r="908" spans="2:8">
      <c r="B908" s="24" t="s">
        <v>927</v>
      </c>
      <c r="C908" s="25" t="s">
        <v>928</v>
      </c>
      <c r="D908" s="26" t="s">
        <v>947</v>
      </c>
      <c r="E908" s="27" t="s">
        <v>1916</v>
      </c>
      <c r="F908" s="22" t="s">
        <v>1830</v>
      </c>
      <c r="G908" s="17" t="str">
        <f>_xlfn.XLOOKUP(D908,'[7]AGUSTUS 2026'!$B:$B,'[7]AGUSTUS 2026'!$I:$I,"Tidak Ditemukan")</f>
        <v>RIZKI NOFRIA WAHYUDI</v>
      </c>
      <c r="H908" s="18" t="str">
        <f>_xlfn.XLOOKUP(D908,[11]sheet!$B:$B,[11]sheet!$A:$A,0)</f>
        <v>BYL08</v>
      </c>
    </row>
    <row r="909" spans="2:8">
      <c r="B909" s="24" t="s">
        <v>927</v>
      </c>
      <c r="C909" s="25" t="s">
        <v>928</v>
      </c>
      <c r="D909" s="26" t="s">
        <v>948</v>
      </c>
      <c r="E909" s="27" t="s">
        <v>1916</v>
      </c>
      <c r="F909" s="22" t="s">
        <v>1830</v>
      </c>
      <c r="G909" s="17" t="str">
        <f>_xlfn.XLOOKUP(D909,'[7]AGUSTUS 2026'!$B:$B,'[7]AGUSTUS 2026'!$I:$I,"Tidak Ditemukan")</f>
        <v>RIZKI NOFRIA WAHYUDI</v>
      </c>
      <c r="H909" s="18" t="str">
        <f>_xlfn.XLOOKUP(D909,[11]sheet!$B:$B,[11]sheet!$A:$A,0)</f>
        <v>BYL09</v>
      </c>
    </row>
    <row r="910" spans="2:8">
      <c r="B910" s="24" t="s">
        <v>927</v>
      </c>
      <c r="C910" s="25" t="s">
        <v>928</v>
      </c>
      <c r="D910" s="26" t="s">
        <v>949</v>
      </c>
      <c r="E910" s="27" t="s">
        <v>1916</v>
      </c>
      <c r="F910" s="22" t="s">
        <v>1830</v>
      </c>
      <c r="G910" s="17" t="str">
        <f>_xlfn.XLOOKUP(D910,'[7]AGUSTUS 2026'!$B:$B,'[7]AGUSTUS 2026'!$I:$I,"Tidak Ditemukan")</f>
        <v>RIZKI NOFRIA WAHYUDI</v>
      </c>
      <c r="H910" s="18" t="str">
        <f>_xlfn.XLOOKUP(D910,[11]sheet!$B:$B,[11]sheet!$A:$A,0)</f>
        <v>BYL12</v>
      </c>
    </row>
    <row r="911" spans="2:8">
      <c r="B911" s="24" t="s">
        <v>927</v>
      </c>
      <c r="C911" s="25" t="s">
        <v>928</v>
      </c>
      <c r="D911" s="26" t="s">
        <v>950</v>
      </c>
      <c r="E911" s="27" t="s">
        <v>1916</v>
      </c>
      <c r="F911" s="22" t="s">
        <v>1831</v>
      </c>
      <c r="G911" s="17" t="str">
        <f>_xlfn.XLOOKUP(D911,'[7]AGUSTUS 2026'!$B:$B,'[7]AGUSTUS 2026'!$I:$I,"Tidak Ditemukan")</f>
        <v>DIMAS DANU SOHIBAN</v>
      </c>
      <c r="H911" s="18" t="str">
        <f>_xlfn.XLOOKUP(D911,[11]sheet!$B:$B,[11]sheet!$A:$A,0)</f>
        <v>CLP01</v>
      </c>
    </row>
    <row r="912" spans="2:8">
      <c r="B912" s="24" t="s">
        <v>927</v>
      </c>
      <c r="C912" s="25" t="s">
        <v>928</v>
      </c>
      <c r="D912" s="26" t="s">
        <v>951</v>
      </c>
      <c r="E912" s="27" t="s">
        <v>1916</v>
      </c>
      <c r="F912" s="22" t="s">
        <v>1831</v>
      </c>
      <c r="G912" s="17" t="str">
        <f>_xlfn.XLOOKUP(D912,'[7]AGUSTUS 2026'!$B:$B,'[7]AGUSTUS 2026'!$I:$I,"Tidak Ditemukan")</f>
        <v>IFAN SUTIONO</v>
      </c>
      <c r="H912" s="18" t="str">
        <f>_xlfn.XLOOKUP(D912,[11]sheet!$B:$B,[11]sheet!$A:$A,0)</f>
        <v>CLP02</v>
      </c>
    </row>
    <row r="913" spans="2:8">
      <c r="B913" s="24" t="s">
        <v>927</v>
      </c>
      <c r="C913" s="25" t="s">
        <v>928</v>
      </c>
      <c r="D913" s="26" t="s">
        <v>952</v>
      </c>
      <c r="E913" s="27" t="s">
        <v>1916</v>
      </c>
      <c r="F913" s="22" t="s">
        <v>1831</v>
      </c>
      <c r="G913" s="17" t="str">
        <f>_xlfn.XLOOKUP(D913,'[7]AGUSTUS 2026'!$B:$B,'[7]AGUSTUS 2026'!$I:$I,"Tidak Ditemukan")</f>
        <v>DIMAS DANU SOHIBAN</v>
      </c>
      <c r="H913" s="18" t="str">
        <f>_xlfn.XLOOKUP(D913,[11]sheet!$B:$B,[11]sheet!$A:$A,0)</f>
        <v>CLP03</v>
      </c>
    </row>
    <row r="914" spans="2:8">
      <c r="B914" s="24" t="s">
        <v>927</v>
      </c>
      <c r="C914" s="25" t="s">
        <v>928</v>
      </c>
      <c r="D914" s="26" t="s">
        <v>953</v>
      </c>
      <c r="E914" s="27" t="s">
        <v>1916</v>
      </c>
      <c r="F914" s="22" t="s">
        <v>1831</v>
      </c>
      <c r="G914" s="17" t="str">
        <f>_xlfn.XLOOKUP(D914,'[7]AGUSTUS 2026'!$B:$B,'[7]AGUSTUS 2026'!$I:$I,"Tidak Ditemukan")</f>
        <v>DIMAS DANU SOHIBAN</v>
      </c>
      <c r="H914" s="18" t="str">
        <f>_xlfn.XLOOKUP(D914,[11]sheet!$B:$B,[11]sheet!$A:$A,0)</f>
        <v>CLP03A</v>
      </c>
    </row>
    <row r="915" spans="2:8">
      <c r="B915" s="24" t="s">
        <v>927</v>
      </c>
      <c r="C915" s="25" t="s">
        <v>928</v>
      </c>
      <c r="D915" s="26" t="s">
        <v>954</v>
      </c>
      <c r="E915" s="27" t="s">
        <v>1916</v>
      </c>
      <c r="F915" s="22" t="s">
        <v>1831</v>
      </c>
      <c r="G915" s="17" t="str">
        <f>_xlfn.XLOOKUP(D915,'[7]AGUSTUS 2026'!$B:$B,'[7]AGUSTUS 2026'!$I:$I,"Tidak Ditemukan")</f>
        <v>IFAN SUTIONO</v>
      </c>
      <c r="H915" s="18" t="str">
        <f>_xlfn.XLOOKUP(D915,[11]sheet!$B:$B,[11]sheet!$A:$A,0)</f>
        <v>CLP04</v>
      </c>
    </row>
    <row r="916" spans="2:8">
      <c r="B916" s="24" t="s">
        <v>927</v>
      </c>
      <c r="C916" s="25" t="s">
        <v>928</v>
      </c>
      <c r="D916" s="26" t="s">
        <v>955</v>
      </c>
      <c r="E916" s="27" t="s">
        <v>1916</v>
      </c>
      <c r="F916" s="22" t="s">
        <v>1831</v>
      </c>
      <c r="G916" s="17" t="str">
        <f>_xlfn.XLOOKUP(D916,'[7]AGUSTUS 2026'!$B:$B,'[7]AGUSTUS 2026'!$I:$I,"Tidak Ditemukan")</f>
        <v>DIMAS DANU SOHIBAN</v>
      </c>
      <c r="H916" s="18" t="str">
        <f>_xlfn.XLOOKUP(D916,[11]sheet!$B:$B,[11]sheet!$A:$A,0)</f>
        <v>CLP05</v>
      </c>
    </row>
    <row r="917" spans="2:8">
      <c r="B917" s="24" t="s">
        <v>927</v>
      </c>
      <c r="C917" s="25" t="s">
        <v>928</v>
      </c>
      <c r="D917" s="26" t="s">
        <v>956</v>
      </c>
      <c r="E917" s="27" t="s">
        <v>1916</v>
      </c>
      <c r="F917" s="22" t="s">
        <v>1831</v>
      </c>
      <c r="G917" s="17" t="str">
        <f>_xlfn.XLOOKUP(D917,'[7]AGUSTUS 2026'!$B:$B,'[7]AGUSTUS 2026'!$I:$I,"Tidak Ditemukan")</f>
        <v>IFAN SUTIONO</v>
      </c>
      <c r="H917" s="18" t="str">
        <f>_xlfn.XLOOKUP(D917,[11]sheet!$B:$B,[11]sheet!$A:$A,0)</f>
        <v>CLP06</v>
      </c>
    </row>
    <row r="918" spans="2:8">
      <c r="B918" s="24" t="s">
        <v>927</v>
      </c>
      <c r="C918" s="25" t="s">
        <v>928</v>
      </c>
      <c r="D918" s="26" t="s">
        <v>957</v>
      </c>
      <c r="E918" s="27" t="s">
        <v>1916</v>
      </c>
      <c r="F918" s="22" t="s">
        <v>1831</v>
      </c>
      <c r="G918" s="17" t="str">
        <f>_xlfn.XLOOKUP(D918,'[7]AGUSTUS 2026'!$B:$B,'[7]AGUSTUS 2026'!$I:$I,"Tidak Ditemukan")</f>
        <v>IFAN SUTIONO</v>
      </c>
      <c r="H918" s="18" t="str">
        <f>_xlfn.XLOOKUP(D918,[11]sheet!$B:$B,[11]sheet!$A:$A,0)</f>
        <v>CLP08</v>
      </c>
    </row>
    <row r="919" spans="2:8">
      <c r="B919" s="24" t="s">
        <v>927</v>
      </c>
      <c r="C919" s="25" t="s">
        <v>928</v>
      </c>
      <c r="D919" s="26" t="s">
        <v>958</v>
      </c>
      <c r="E919" s="27" t="s">
        <v>1916</v>
      </c>
      <c r="F919" s="22" t="s">
        <v>1831</v>
      </c>
      <c r="G919" s="17" t="str">
        <f>_xlfn.XLOOKUP(D919,'[7]AGUSTUS 2026'!$B:$B,'[7]AGUSTUS 2026'!$I:$I,"Tidak Ditemukan")</f>
        <v>DIMAS DANU SOHIBAN</v>
      </c>
      <c r="H919" s="18" t="str">
        <f>_xlfn.XLOOKUP(D919,[11]sheet!$B:$B,[11]sheet!$A:$A,0)</f>
        <v>CLP09</v>
      </c>
    </row>
    <row r="920" spans="2:8">
      <c r="B920" s="24" t="s">
        <v>927</v>
      </c>
      <c r="C920" s="25" t="s">
        <v>928</v>
      </c>
      <c r="D920" s="26" t="s">
        <v>959</v>
      </c>
      <c r="E920" s="27" t="s">
        <v>1916</v>
      </c>
      <c r="F920" s="22" t="s">
        <v>1831</v>
      </c>
      <c r="G920" s="17" t="str">
        <f>_xlfn.XLOOKUP(D920,'[7]AGUSTUS 2026'!$B:$B,'[7]AGUSTUS 2026'!$I:$I,"Tidak Ditemukan")</f>
        <v>DIMAS DANU SOHIBAN</v>
      </c>
      <c r="H920" s="18" t="str">
        <f>_xlfn.XLOOKUP(D920,[11]sheet!$B:$B,[11]sheet!$A:$A,0)</f>
        <v>CLP11</v>
      </c>
    </row>
    <row r="921" spans="2:8">
      <c r="B921" s="24" t="s">
        <v>927</v>
      </c>
      <c r="C921" s="25" t="s">
        <v>928</v>
      </c>
      <c r="D921" s="26" t="s">
        <v>960</v>
      </c>
      <c r="E921" s="27" t="s">
        <v>1916</v>
      </c>
      <c r="F921" s="22" t="s">
        <v>1831</v>
      </c>
      <c r="G921" s="17" t="str">
        <f>_xlfn.XLOOKUP(D921,'[7]AGUSTUS 2026'!$B:$B,'[7]AGUSTUS 2026'!$I:$I,"Tidak Ditemukan")</f>
        <v>DIMAS DANU SOHIBAN</v>
      </c>
      <c r="H921" s="18" t="str">
        <f>_xlfn.XLOOKUP(D921,[11]sheet!$B:$B,[11]sheet!$A:$A,0)</f>
        <v>CLP11A</v>
      </c>
    </row>
    <row r="922" spans="2:8">
      <c r="B922" s="24" t="s">
        <v>927</v>
      </c>
      <c r="C922" s="25" t="s">
        <v>928</v>
      </c>
      <c r="D922" s="26" t="s">
        <v>961</v>
      </c>
      <c r="E922" s="27" t="s">
        <v>1916</v>
      </c>
      <c r="F922" s="22" t="s">
        <v>1831</v>
      </c>
      <c r="G922" s="17" t="str">
        <f>_xlfn.XLOOKUP(D922,'[7]AGUSTUS 2026'!$B:$B,'[7]AGUSTUS 2026'!$I:$I,"Tidak Ditemukan")</f>
        <v>IFAN SUTIONO</v>
      </c>
      <c r="H922" s="18" t="str">
        <f>_xlfn.XLOOKUP(D922,[11]sheet!$B:$B,[11]sheet!$A:$A,0)</f>
        <v>CLP13A</v>
      </c>
    </row>
    <row r="923" spans="2:8">
      <c r="B923" s="24" t="s">
        <v>927</v>
      </c>
      <c r="C923" s="25" t="s">
        <v>928</v>
      </c>
      <c r="D923" s="26" t="s">
        <v>962</v>
      </c>
      <c r="E923" s="27" t="s">
        <v>1916</v>
      </c>
      <c r="F923" s="22" t="s">
        <v>1831</v>
      </c>
      <c r="G923" s="17" t="str">
        <f>_xlfn.XLOOKUP(D923,'[7]AGUSTUS 2026'!$B:$B,'[7]AGUSTUS 2026'!$I:$I,"Tidak Ditemukan")</f>
        <v>IFAN SUTIONO</v>
      </c>
      <c r="H923" s="18" t="str">
        <f>_xlfn.XLOOKUP(D923,[11]sheet!$B:$B,[11]sheet!$A:$A,0)</f>
        <v>CLP14</v>
      </c>
    </row>
    <row r="924" spans="2:8">
      <c r="B924" s="24" t="s">
        <v>927</v>
      </c>
      <c r="C924" s="25" t="s">
        <v>928</v>
      </c>
      <c r="D924" s="26" t="s">
        <v>963</v>
      </c>
      <c r="E924" s="27" t="s">
        <v>1916</v>
      </c>
      <c r="F924" s="22" t="s">
        <v>1829</v>
      </c>
      <c r="G924" s="17" t="str">
        <f>_xlfn.XLOOKUP(D924,'[7]AGUSTUS 2026'!$B:$B,'[7]AGUSTUS 2026'!$I:$I,"Tidak Ditemukan")</f>
        <v>SURYA DWI J</v>
      </c>
      <c r="H924" s="18" t="str">
        <f>_xlfn.XLOOKUP(D924,[11]sheet!$B:$B,[11]sheet!$A:$A,0)</f>
        <v>JOG01</v>
      </c>
    </row>
    <row r="925" spans="2:8">
      <c r="B925" s="24" t="s">
        <v>927</v>
      </c>
      <c r="C925" s="25" t="s">
        <v>928</v>
      </c>
      <c r="D925" s="26" t="s">
        <v>964</v>
      </c>
      <c r="E925" s="27" t="s">
        <v>1916</v>
      </c>
      <c r="F925" s="22" t="s">
        <v>1829</v>
      </c>
      <c r="G925" s="17" t="str">
        <f>_xlfn.XLOOKUP(D925,'[7]AGUSTUS 2026'!$B:$B,'[7]AGUSTUS 2026'!$I:$I,"Tidak Ditemukan")</f>
        <v>SURYA DWI J</v>
      </c>
      <c r="H925" s="18" t="str">
        <f>_xlfn.XLOOKUP(D925,[11]sheet!$B:$B,[11]sheet!$A:$A,0)</f>
        <v>JOG02</v>
      </c>
    </row>
    <row r="926" spans="2:8">
      <c r="B926" s="24" t="s">
        <v>927</v>
      </c>
      <c r="C926" s="25" t="s">
        <v>928</v>
      </c>
      <c r="D926" s="26" t="s">
        <v>965</v>
      </c>
      <c r="E926" s="27" t="s">
        <v>1916</v>
      </c>
      <c r="F926" s="22" t="s">
        <v>1829</v>
      </c>
      <c r="G926" s="17" t="str">
        <f>_xlfn.XLOOKUP(D926,'[7]AGUSTUS 2026'!$B:$B,'[7]AGUSTUS 2026'!$I:$I,"Tidak Ditemukan")</f>
        <v>SURYA DWI J</v>
      </c>
      <c r="H926" s="18" t="str">
        <f>_xlfn.XLOOKUP(D926,[11]sheet!$B:$B,[11]sheet!$A:$A,0)</f>
        <v>JOG03</v>
      </c>
    </row>
    <row r="927" spans="2:8">
      <c r="B927" s="24" t="s">
        <v>927</v>
      </c>
      <c r="C927" s="25" t="s">
        <v>928</v>
      </c>
      <c r="D927" s="26" t="s">
        <v>966</v>
      </c>
      <c r="E927" s="27" t="s">
        <v>1916</v>
      </c>
      <c r="F927" s="22" t="s">
        <v>1829</v>
      </c>
      <c r="G927" s="17" t="str">
        <f>_xlfn.XLOOKUP(D927,'[7]AGUSTUS 2026'!$B:$B,'[7]AGUSTUS 2026'!$I:$I,"Tidak Ditemukan")</f>
        <v>SURYA DWI J</v>
      </c>
      <c r="H927" s="18" t="str">
        <f>_xlfn.XLOOKUP(D927,[11]sheet!$B:$B,[11]sheet!$A:$A,0)</f>
        <v>JOG04</v>
      </c>
    </row>
    <row r="928" spans="2:8">
      <c r="B928" s="24" t="s">
        <v>927</v>
      </c>
      <c r="C928" s="25" t="s">
        <v>928</v>
      </c>
      <c r="D928" s="26" t="s">
        <v>967</v>
      </c>
      <c r="E928" s="27" t="s">
        <v>1916</v>
      </c>
      <c r="F928" s="22" t="s">
        <v>1829</v>
      </c>
      <c r="G928" s="17" t="str">
        <f>_xlfn.XLOOKUP(D928,'[7]AGUSTUS 2026'!$B:$B,'[7]AGUSTUS 2026'!$I:$I,"Tidak Ditemukan")</f>
        <v>SURYA DWI J</v>
      </c>
      <c r="H928" s="18" t="str">
        <f>_xlfn.XLOOKUP(D928,[11]sheet!$B:$B,[11]sheet!$A:$A,0)</f>
        <v>JOG05</v>
      </c>
    </row>
    <row r="929" spans="2:8">
      <c r="B929" s="24" t="s">
        <v>927</v>
      </c>
      <c r="C929" s="25" t="s">
        <v>928</v>
      </c>
      <c r="D929" s="26" t="s">
        <v>968</v>
      </c>
      <c r="E929" s="27" t="s">
        <v>1916</v>
      </c>
      <c r="F929" s="22" t="s">
        <v>1829</v>
      </c>
      <c r="G929" s="17" t="str">
        <f>_xlfn.XLOOKUP(D929,'[7]AGUSTUS 2026'!$B:$B,'[7]AGUSTUS 2026'!$I:$I,"Tidak Ditemukan")</f>
        <v>SURYA DWI J</v>
      </c>
      <c r="H929" s="18" t="str">
        <f>_xlfn.XLOOKUP(D929,[11]sheet!$B:$B,[11]sheet!$A:$A,0)</f>
        <v>JOG07</v>
      </c>
    </row>
    <row r="930" spans="2:8">
      <c r="B930" s="24" t="s">
        <v>927</v>
      </c>
      <c r="C930" s="25" t="s">
        <v>928</v>
      </c>
      <c r="D930" s="26" t="s">
        <v>969</v>
      </c>
      <c r="E930" s="27" t="s">
        <v>1916</v>
      </c>
      <c r="F930" s="22" t="s">
        <v>1830</v>
      </c>
      <c r="G930" s="17" t="str">
        <f>_xlfn.XLOOKUP(D930,'[7]AGUSTUS 2026'!$B:$B,'[7]AGUSTUS 2026'!$I:$I,"Tidak Ditemukan")</f>
        <v>OKI WILLYANTO</v>
      </c>
      <c r="H930" s="18" t="str">
        <f>_xlfn.XLOOKUP(D930,[11]sheet!$B:$B,[11]sheet!$A:$A,0)</f>
        <v>KAA02</v>
      </c>
    </row>
    <row r="931" spans="2:8">
      <c r="B931" s="24" t="s">
        <v>927</v>
      </c>
      <c r="C931" s="25" t="s">
        <v>928</v>
      </c>
      <c r="D931" s="26" t="s">
        <v>970</v>
      </c>
      <c r="E931" s="27" t="s">
        <v>1916</v>
      </c>
      <c r="F931" s="22" t="s">
        <v>1830</v>
      </c>
      <c r="G931" s="17" t="str">
        <f>_xlfn.XLOOKUP(D931,'[7]AGUSTUS 2026'!$B:$B,'[7]AGUSTUS 2026'!$I:$I,"Tidak Ditemukan")</f>
        <v>FATAH MUSTOFA B</v>
      </c>
      <c r="H931" s="18" t="str">
        <f>_xlfn.XLOOKUP(D931,[11]sheet!$B:$B,[11]sheet!$A:$A,0)</f>
        <v>KAA03</v>
      </c>
    </row>
    <row r="932" spans="2:8">
      <c r="B932" s="24" t="s">
        <v>927</v>
      </c>
      <c r="C932" s="25" t="s">
        <v>928</v>
      </c>
      <c r="D932" s="26" t="s">
        <v>971</v>
      </c>
      <c r="E932" s="27" t="s">
        <v>1916</v>
      </c>
      <c r="F932" s="22" t="s">
        <v>1830</v>
      </c>
      <c r="G932" s="17" t="str">
        <f>_xlfn.XLOOKUP(D932,'[7]AGUSTUS 2026'!$B:$B,'[7]AGUSTUS 2026'!$I:$I,"Tidak Ditemukan")</f>
        <v>FATAH MUSTOFA B</v>
      </c>
      <c r="H932" s="18" t="str">
        <f>_xlfn.XLOOKUP(D932,[11]sheet!$B:$B,[11]sheet!$A:$A,0)</f>
        <v>KAA04</v>
      </c>
    </row>
    <row r="933" spans="2:8">
      <c r="B933" s="24" t="s">
        <v>927</v>
      </c>
      <c r="C933" s="25" t="s">
        <v>928</v>
      </c>
      <c r="D933" s="26" t="s">
        <v>972</v>
      </c>
      <c r="E933" s="27" t="s">
        <v>1916</v>
      </c>
      <c r="F933" s="22" t="s">
        <v>1830</v>
      </c>
      <c r="G933" s="17" t="str">
        <f>_xlfn.XLOOKUP(D933,'[7]AGUSTUS 2026'!$B:$B,'[7]AGUSTUS 2026'!$I:$I,"Tidak Ditemukan")</f>
        <v>FATAH MUSTOFA B</v>
      </c>
      <c r="H933" s="18" t="str">
        <f>_xlfn.XLOOKUP(D933,[11]sheet!$B:$B,[11]sheet!$A:$A,0)</f>
        <v>KAA05</v>
      </c>
    </row>
    <row r="934" spans="2:8">
      <c r="B934" s="24" t="s">
        <v>927</v>
      </c>
      <c r="C934" s="25" t="s">
        <v>928</v>
      </c>
      <c r="D934" s="26" t="s">
        <v>973</v>
      </c>
      <c r="E934" s="27" t="s">
        <v>1916</v>
      </c>
      <c r="F934" s="22" t="s">
        <v>1830</v>
      </c>
      <c r="G934" s="17" t="str">
        <f>_xlfn.XLOOKUP(D934,'[7]AGUSTUS 2026'!$B:$B,'[7]AGUSTUS 2026'!$I:$I,"Tidak Ditemukan")</f>
        <v>FATAH MUSTOFA B</v>
      </c>
      <c r="H934" s="18" t="str">
        <f>_xlfn.XLOOKUP(D934,[11]sheet!$B:$B,[11]sheet!$A:$A,0)</f>
        <v>KAA06</v>
      </c>
    </row>
    <row r="935" spans="2:8">
      <c r="B935" s="24" t="s">
        <v>927</v>
      </c>
      <c r="C935" s="25" t="s">
        <v>928</v>
      </c>
      <c r="D935" s="26" t="s">
        <v>974</v>
      </c>
      <c r="E935" s="27" t="s">
        <v>1916</v>
      </c>
      <c r="F935" s="22" t="s">
        <v>1830</v>
      </c>
      <c r="G935" s="17" t="str">
        <f>_xlfn.XLOOKUP(D935,'[7]AGUSTUS 2026'!$B:$B,'[7]AGUSTUS 2026'!$I:$I,"Tidak Ditemukan")</f>
        <v>FATAH MUSTOFA B</v>
      </c>
      <c r="H935" s="18" t="str">
        <f>_xlfn.XLOOKUP(D935,[11]sheet!$B:$B,[11]sheet!$A:$A,0)</f>
        <v>KAA08</v>
      </c>
    </row>
    <row r="936" spans="2:8">
      <c r="B936" s="24" t="s">
        <v>927</v>
      </c>
      <c r="C936" s="25" t="s">
        <v>928</v>
      </c>
      <c r="D936" s="26" t="s">
        <v>975</v>
      </c>
      <c r="E936" s="27" t="s">
        <v>1916</v>
      </c>
      <c r="F936" s="22" t="s">
        <v>1830</v>
      </c>
      <c r="G936" s="17" t="str">
        <f>_xlfn.XLOOKUP(D936,'[7]AGUSTUS 2026'!$B:$B,'[7]AGUSTUS 2026'!$I:$I,"Tidak Ditemukan")</f>
        <v>FATAH MUSTOFA B</v>
      </c>
      <c r="H936" s="18" t="str">
        <f>_xlfn.XLOOKUP(D936,[11]sheet!$B:$B,[11]sheet!$A:$A,0)</f>
        <v>KAA10</v>
      </c>
    </row>
    <row r="937" spans="2:8">
      <c r="B937" s="24" t="s">
        <v>927</v>
      </c>
      <c r="C937" s="25" t="s">
        <v>928</v>
      </c>
      <c r="D937" s="26" t="s">
        <v>976</v>
      </c>
      <c r="E937" s="27" t="s">
        <v>1916</v>
      </c>
      <c r="F937" s="22" t="s">
        <v>1830</v>
      </c>
      <c r="G937" s="17" t="str">
        <f>_xlfn.XLOOKUP(D937,'[7]AGUSTUS 2026'!$B:$B,'[7]AGUSTUS 2026'!$I:$I,"Tidak Ditemukan")</f>
        <v>FATAH MUSTOFA B</v>
      </c>
      <c r="H937" s="18" t="str">
        <f>_xlfn.XLOOKUP(D937,[11]sheet!$B:$B,[11]sheet!$A:$A,0)</f>
        <v>KAA11</v>
      </c>
    </row>
    <row r="938" spans="2:8">
      <c r="B938" s="24" t="s">
        <v>927</v>
      </c>
      <c r="C938" s="25" t="s">
        <v>928</v>
      </c>
      <c r="D938" s="26" t="s">
        <v>977</v>
      </c>
      <c r="E938" s="27" t="s">
        <v>1916</v>
      </c>
      <c r="F938" s="22" t="s">
        <v>1830</v>
      </c>
      <c r="G938" s="17" t="str">
        <f>_xlfn.XLOOKUP(D938,'[7]AGUSTUS 2026'!$B:$B,'[7]AGUSTUS 2026'!$I:$I,"Tidak Ditemukan")</f>
        <v>OKI WILLYANTO</v>
      </c>
      <c r="H938" s="18" t="str">
        <f>_xlfn.XLOOKUP(D938,[11]sheet!$B:$B,[11]sheet!$A:$A,0)</f>
        <v>KAA12</v>
      </c>
    </row>
    <row r="939" spans="2:8">
      <c r="B939" s="24" t="s">
        <v>927</v>
      </c>
      <c r="C939" s="25" t="s">
        <v>928</v>
      </c>
      <c r="D939" s="26" t="s">
        <v>978</v>
      </c>
      <c r="E939" s="27" t="s">
        <v>1916</v>
      </c>
      <c r="F939" s="22" t="s">
        <v>1830</v>
      </c>
      <c r="G939" s="17" t="str">
        <f>_xlfn.XLOOKUP(D939,'[7]AGUSTUS 2026'!$B:$B,'[7]AGUSTUS 2026'!$I:$I,"Tidak Ditemukan")</f>
        <v>FATAH MUSTOFA B</v>
      </c>
      <c r="H939" s="18" t="str">
        <f>_xlfn.XLOOKUP(D939,[11]sheet!$B:$B,[11]sheet!$A:$A,0)</f>
        <v>KAA14</v>
      </c>
    </row>
    <row r="940" spans="2:8">
      <c r="B940" s="24" t="s">
        <v>927</v>
      </c>
      <c r="C940" s="25" t="s">
        <v>928</v>
      </c>
      <c r="D940" s="26" t="s">
        <v>979</v>
      </c>
      <c r="E940" s="27" t="s">
        <v>1916</v>
      </c>
      <c r="F940" s="22" t="s">
        <v>1830</v>
      </c>
      <c r="G940" s="17" t="str">
        <f>_xlfn.XLOOKUP(D940,'[7]AGUSTUS 2026'!$B:$B,'[7]AGUSTUS 2026'!$I:$I,"Tidak Ditemukan")</f>
        <v>FATAH MUSTOFA B</v>
      </c>
      <c r="H940" s="18" t="str">
        <f>_xlfn.XLOOKUP(D940,[11]sheet!$B:$B,[11]sheet!$A:$A,0)</f>
        <v>KAA15</v>
      </c>
    </row>
    <row r="941" spans="2:8">
      <c r="B941" s="24" t="s">
        <v>927</v>
      </c>
      <c r="C941" s="25" t="s">
        <v>928</v>
      </c>
      <c r="D941" s="26" t="s">
        <v>980</v>
      </c>
      <c r="E941" s="27" t="s">
        <v>1916</v>
      </c>
      <c r="F941" s="22" t="s">
        <v>1831</v>
      </c>
      <c r="G941" s="17" t="str">
        <f>_xlfn.XLOOKUP(D941,'[7]AGUSTUS 2026'!$B:$B,'[7]AGUSTUS 2026'!$I:$I,"Tidak Ditemukan")</f>
        <v>LUTFI HARIYANTO</v>
      </c>
      <c r="H941" s="18" t="str">
        <f>_xlfn.XLOOKUP(D941,[11]sheet!$B:$B,[11]sheet!$A:$A,0)</f>
        <v>KBM02</v>
      </c>
    </row>
    <row r="942" spans="2:8">
      <c r="B942" s="24" t="s">
        <v>927</v>
      </c>
      <c r="C942" s="25" t="s">
        <v>928</v>
      </c>
      <c r="D942" s="26" t="s">
        <v>981</v>
      </c>
      <c r="E942" s="27" t="s">
        <v>1916</v>
      </c>
      <c r="F942" s="22" t="s">
        <v>1831</v>
      </c>
      <c r="G942" s="17" t="str">
        <f>_xlfn.XLOOKUP(D942,'[7]AGUSTUS 2026'!$B:$B,'[7]AGUSTUS 2026'!$I:$I,"Tidak Ditemukan")</f>
        <v>LUTFI HARIYANTO</v>
      </c>
      <c r="H942" s="18" t="str">
        <f>_xlfn.XLOOKUP(D942,[11]sheet!$B:$B,[11]sheet!$A:$A,0)</f>
        <v>KBM02A</v>
      </c>
    </row>
    <row r="943" spans="2:8">
      <c r="B943" s="24" t="s">
        <v>927</v>
      </c>
      <c r="C943" s="25" t="s">
        <v>928</v>
      </c>
      <c r="D943" s="26" t="s">
        <v>982</v>
      </c>
      <c r="E943" s="27" t="s">
        <v>1916</v>
      </c>
      <c r="F943" s="22" t="s">
        <v>1831</v>
      </c>
      <c r="G943" s="17" t="str">
        <f>_xlfn.XLOOKUP(D943,'[7]AGUSTUS 2026'!$B:$B,'[7]AGUSTUS 2026'!$I:$I,"Tidak Ditemukan")</f>
        <v>LUTFI HARIYANTO</v>
      </c>
      <c r="H943" s="18" t="str">
        <f>_xlfn.XLOOKUP(D943,[11]sheet!$B:$B,[11]sheet!$A:$A,0)</f>
        <v>KBM03</v>
      </c>
    </row>
    <row r="944" spans="2:8">
      <c r="B944" s="24" t="s">
        <v>927</v>
      </c>
      <c r="C944" s="25" t="s">
        <v>928</v>
      </c>
      <c r="D944" s="26" t="s">
        <v>983</v>
      </c>
      <c r="E944" s="27" t="s">
        <v>1916</v>
      </c>
      <c r="F944" s="22" t="s">
        <v>1831</v>
      </c>
      <c r="G944" s="17" t="str">
        <f>_xlfn.XLOOKUP(D944,'[7]AGUSTUS 2026'!$B:$B,'[7]AGUSTUS 2026'!$I:$I,"Tidak Ditemukan")</f>
        <v>LUTFI HARIYANTO</v>
      </c>
      <c r="H944" s="18" t="str">
        <f>_xlfn.XLOOKUP(D944,[11]sheet!$B:$B,[11]sheet!$A:$A,0)</f>
        <v>KBM03A</v>
      </c>
    </row>
    <row r="945" spans="2:8">
      <c r="B945" s="24" t="s">
        <v>927</v>
      </c>
      <c r="C945" s="25" t="s">
        <v>928</v>
      </c>
      <c r="D945" s="26" t="s">
        <v>984</v>
      </c>
      <c r="E945" s="27" t="s">
        <v>1916</v>
      </c>
      <c r="F945" s="22" t="s">
        <v>1831</v>
      </c>
      <c r="G945" s="17" t="str">
        <f>_xlfn.XLOOKUP(D945,'[7]AGUSTUS 2026'!$B:$B,'[7]AGUSTUS 2026'!$I:$I,"Tidak Ditemukan")</f>
        <v>LUTFI HARIYANTO</v>
      </c>
      <c r="H945" s="18" t="str">
        <f>_xlfn.XLOOKUP(D945,[11]sheet!$B:$B,[11]sheet!$A:$A,0)</f>
        <v>KBM04</v>
      </c>
    </row>
    <row r="946" spans="2:8">
      <c r="B946" s="24" t="s">
        <v>927</v>
      </c>
      <c r="C946" s="25" t="s">
        <v>928</v>
      </c>
      <c r="D946" s="26" t="s">
        <v>985</v>
      </c>
      <c r="E946" s="27" t="s">
        <v>1916</v>
      </c>
      <c r="F946" s="22" t="s">
        <v>1831</v>
      </c>
      <c r="G946" s="17" t="str">
        <f>_xlfn.XLOOKUP(D946,'[7]AGUSTUS 2026'!$B:$B,'[7]AGUSTUS 2026'!$I:$I,"Tidak Ditemukan")</f>
        <v>LUTFI HARIYANTO</v>
      </c>
      <c r="H946" s="18" t="str">
        <f>_xlfn.XLOOKUP(D946,[11]sheet!$B:$B,[11]sheet!$A:$A,0)</f>
        <v>KBM05</v>
      </c>
    </row>
    <row r="947" spans="2:8">
      <c r="B947" s="24" t="s">
        <v>927</v>
      </c>
      <c r="C947" s="25" t="s">
        <v>928</v>
      </c>
      <c r="D947" s="26" t="s">
        <v>986</v>
      </c>
      <c r="E947" s="27" t="s">
        <v>1916</v>
      </c>
      <c r="F947" s="22" t="s">
        <v>1831</v>
      </c>
      <c r="G947" s="17" t="str">
        <f>_xlfn.XLOOKUP(D947,'[7]AGUSTUS 2026'!$B:$B,'[7]AGUSTUS 2026'!$I:$I,"Tidak Ditemukan")</f>
        <v>LUTFI HARIYANTO</v>
      </c>
      <c r="H947" s="18" t="str">
        <f>_xlfn.XLOOKUP(D947,[11]sheet!$B:$B,[11]sheet!$A:$A,0)</f>
        <v>KBM06</v>
      </c>
    </row>
    <row r="948" spans="2:8">
      <c r="B948" s="24" t="s">
        <v>927</v>
      </c>
      <c r="C948" s="25" t="s">
        <v>928</v>
      </c>
      <c r="D948" s="26" t="s">
        <v>987</v>
      </c>
      <c r="E948" s="27" t="s">
        <v>1916</v>
      </c>
      <c r="F948" s="22" t="s">
        <v>1831</v>
      </c>
      <c r="G948" s="17" t="str">
        <f>_xlfn.XLOOKUP(D948,'[7]AGUSTUS 2026'!$B:$B,'[7]AGUSTUS 2026'!$I:$I,"Tidak Ditemukan")</f>
        <v>LUTFI HARIYANTO</v>
      </c>
      <c r="H948" s="18" t="str">
        <f>_xlfn.XLOOKUP(D948,[11]sheet!$B:$B,[11]sheet!$A:$A,0)</f>
        <v>KBM08</v>
      </c>
    </row>
    <row r="949" spans="2:8">
      <c r="B949" s="24" t="s">
        <v>927</v>
      </c>
      <c r="C949" s="25" t="s">
        <v>928</v>
      </c>
      <c r="D949" s="26" t="s">
        <v>988</v>
      </c>
      <c r="E949" s="27" t="s">
        <v>1916</v>
      </c>
      <c r="F949" s="22" t="s">
        <v>1831</v>
      </c>
      <c r="G949" s="17" t="str">
        <f>_xlfn.XLOOKUP(D949,'[7]AGUSTUS 2026'!$B:$B,'[7]AGUSTUS 2026'!$I:$I,"Tidak Ditemukan")</f>
        <v>LUTFI HARIYANTO</v>
      </c>
      <c r="H949" s="18" t="str">
        <f>_xlfn.XLOOKUP(D949,[11]sheet!$B:$B,[11]sheet!$A:$A,0)</f>
        <v>KBM17</v>
      </c>
    </row>
    <row r="950" spans="2:8">
      <c r="B950" s="24" t="s">
        <v>927</v>
      </c>
      <c r="C950" s="25" t="s">
        <v>928</v>
      </c>
      <c r="D950" s="26" t="s">
        <v>989</v>
      </c>
      <c r="E950" s="27" t="s">
        <v>1916</v>
      </c>
      <c r="F950" s="22" t="s">
        <v>1829</v>
      </c>
      <c r="G950" s="17" t="str">
        <f>_xlfn.XLOOKUP(D950,'[7]AGUSTUS 2026'!$B:$B,'[7]AGUSTUS 2026'!$I:$I,"Tidak Ditemukan")</f>
        <v>RASTO ZANU MUBIARTO</v>
      </c>
      <c r="H950" s="18" t="str">
        <f>_xlfn.XLOOKUP(D950,[11]sheet!$B:$B,[11]sheet!$A:$A,0)</f>
        <v>KLP01</v>
      </c>
    </row>
    <row r="951" spans="2:8">
      <c r="B951" s="24" t="s">
        <v>927</v>
      </c>
      <c r="C951" s="25" t="s">
        <v>928</v>
      </c>
      <c r="D951" s="26" t="s">
        <v>990</v>
      </c>
      <c r="E951" s="27" t="s">
        <v>1916</v>
      </c>
      <c r="F951" s="22" t="s">
        <v>1829</v>
      </c>
      <c r="G951" s="17" t="str">
        <f>_xlfn.XLOOKUP(D951,'[7]AGUSTUS 2026'!$B:$B,'[7]AGUSTUS 2026'!$I:$I,"Tidak Ditemukan")</f>
        <v>RASTO ZANU MUBIARTO</v>
      </c>
      <c r="H951" s="18" t="str">
        <f>_xlfn.XLOOKUP(D951,[11]sheet!$B:$B,[11]sheet!$A:$A,0)</f>
        <v>KLP02</v>
      </c>
    </row>
    <row r="952" spans="2:8">
      <c r="B952" s="24" t="s">
        <v>927</v>
      </c>
      <c r="C952" s="25" t="s">
        <v>928</v>
      </c>
      <c r="D952" s="26" t="s">
        <v>991</v>
      </c>
      <c r="E952" s="27" t="s">
        <v>1916</v>
      </c>
      <c r="F952" s="22" t="s">
        <v>1829</v>
      </c>
      <c r="G952" s="17" t="str">
        <f>_xlfn.XLOOKUP(D952,'[7]AGUSTUS 2026'!$B:$B,'[7]AGUSTUS 2026'!$I:$I,"Tidak Ditemukan")</f>
        <v>RASTO ZANU MUBIARTO</v>
      </c>
      <c r="H952" s="18" t="str">
        <f>_xlfn.XLOOKUP(D952,[11]sheet!$B:$B,[11]sheet!$A:$A,0)</f>
        <v>KLP03</v>
      </c>
    </row>
    <row r="953" spans="2:8">
      <c r="B953" s="24" t="s">
        <v>927</v>
      </c>
      <c r="C953" s="25" t="s">
        <v>928</v>
      </c>
      <c r="D953" s="26" t="s">
        <v>992</v>
      </c>
      <c r="E953" s="27" t="s">
        <v>1916</v>
      </c>
      <c r="F953" s="22" t="s">
        <v>1829</v>
      </c>
      <c r="G953" s="17" t="str">
        <f>_xlfn.XLOOKUP(D953,'[7]AGUSTUS 2026'!$B:$B,'[7]AGUSTUS 2026'!$I:$I,"Tidak Ditemukan")</f>
        <v>RASTO ZANU MUBIARTO</v>
      </c>
      <c r="H953" s="18" t="str">
        <f>_xlfn.XLOOKUP(D953,[11]sheet!$B:$B,[11]sheet!$A:$A,0)</f>
        <v>KLP04</v>
      </c>
    </row>
    <row r="954" spans="2:8">
      <c r="B954" s="24" t="s">
        <v>927</v>
      </c>
      <c r="C954" s="25" t="s">
        <v>928</v>
      </c>
      <c r="D954" s="26" t="s">
        <v>993</v>
      </c>
      <c r="E954" s="27" t="s">
        <v>1916</v>
      </c>
      <c r="F954" s="22" t="s">
        <v>1830</v>
      </c>
      <c r="G954" s="17" t="str">
        <f>_xlfn.XLOOKUP(D954,'[7]AGUSTUS 2026'!$B:$B,'[7]AGUSTUS 2026'!$I:$I,"Tidak Ditemukan")</f>
        <v>ADIMAS BAYU RADITYO</v>
      </c>
      <c r="H954" s="18" t="str">
        <f>_xlfn.XLOOKUP(D954,[11]sheet!$B:$B,[11]sheet!$A:$A,0)</f>
        <v>KLT02</v>
      </c>
    </row>
    <row r="955" spans="2:8">
      <c r="B955" s="24" t="s">
        <v>927</v>
      </c>
      <c r="C955" s="25" t="s">
        <v>928</v>
      </c>
      <c r="D955" s="26" t="s">
        <v>994</v>
      </c>
      <c r="E955" s="27" t="s">
        <v>1916</v>
      </c>
      <c r="F955" s="22" t="s">
        <v>1830</v>
      </c>
      <c r="G955" s="17" t="str">
        <f>_xlfn.XLOOKUP(D955,'[7]AGUSTUS 2026'!$B:$B,'[7]AGUSTUS 2026'!$I:$I,"Tidak Ditemukan")</f>
        <v>ADIMAS BAYU RADITYO</v>
      </c>
      <c r="H955" s="18" t="str">
        <f>_xlfn.XLOOKUP(D955,[11]sheet!$B:$B,[11]sheet!$A:$A,0)</f>
        <v>KLT03</v>
      </c>
    </row>
    <row r="956" spans="2:8">
      <c r="B956" s="24" t="s">
        <v>927</v>
      </c>
      <c r="C956" s="25" t="s">
        <v>928</v>
      </c>
      <c r="D956" s="26" t="s">
        <v>995</v>
      </c>
      <c r="E956" s="27" t="s">
        <v>1916</v>
      </c>
      <c r="F956" s="22" t="s">
        <v>1830</v>
      </c>
      <c r="G956" s="17" t="str">
        <f>_xlfn.XLOOKUP(D956,'[7]AGUSTUS 2026'!$B:$B,'[7]AGUSTUS 2026'!$I:$I,"Tidak Ditemukan")</f>
        <v>ADIMAS BAYU RADITYO</v>
      </c>
      <c r="H956" s="18" t="str">
        <f>_xlfn.XLOOKUP(D956,[11]sheet!$B:$B,[11]sheet!$A:$A,0)</f>
        <v>KLT04</v>
      </c>
    </row>
    <row r="957" spans="2:8">
      <c r="B957" s="24" t="s">
        <v>927</v>
      </c>
      <c r="C957" s="25" t="s">
        <v>928</v>
      </c>
      <c r="D957" s="26" t="s">
        <v>996</v>
      </c>
      <c r="E957" s="27" t="s">
        <v>1916</v>
      </c>
      <c r="F957" s="22" t="s">
        <v>1830</v>
      </c>
      <c r="G957" s="17" t="str">
        <f>_xlfn.XLOOKUP(D957,'[7]AGUSTUS 2026'!$B:$B,'[7]AGUSTUS 2026'!$I:$I,"Tidak Ditemukan")</f>
        <v>ADIMAS BAYU RADITYO</v>
      </c>
      <c r="H957" s="18" t="str">
        <f>_xlfn.XLOOKUP(D957,[11]sheet!$B:$B,[11]sheet!$A:$A,0)</f>
        <v>KLT05</v>
      </c>
    </row>
    <row r="958" spans="2:8">
      <c r="B958" s="24" t="s">
        <v>927</v>
      </c>
      <c r="C958" s="25" t="s">
        <v>928</v>
      </c>
      <c r="D958" s="26" t="s">
        <v>997</v>
      </c>
      <c r="E958" s="27" t="s">
        <v>1916</v>
      </c>
      <c r="F958" s="22" t="s">
        <v>1830</v>
      </c>
      <c r="G958" s="17" t="str">
        <f>_xlfn.XLOOKUP(D958,'[7]AGUSTUS 2026'!$B:$B,'[7]AGUSTUS 2026'!$I:$I,"Tidak Ditemukan")</f>
        <v>ADIMAS BAYU RADITYO</v>
      </c>
      <c r="H958" s="18" t="str">
        <f>_xlfn.XLOOKUP(D958,[11]sheet!$B:$B,[11]sheet!$A:$A,0)</f>
        <v>KLT06</v>
      </c>
    </row>
    <row r="959" spans="2:8">
      <c r="B959" s="24" t="s">
        <v>927</v>
      </c>
      <c r="C959" s="25" t="s">
        <v>928</v>
      </c>
      <c r="D959" s="26" t="s">
        <v>998</v>
      </c>
      <c r="E959" s="27" t="s">
        <v>1916</v>
      </c>
      <c r="F959" s="22" t="s">
        <v>1830</v>
      </c>
      <c r="G959" s="17" t="str">
        <f>_xlfn.XLOOKUP(D959,'[7]AGUSTUS 2026'!$B:$B,'[7]AGUSTUS 2026'!$I:$I,"Tidak Ditemukan")</f>
        <v>ADIMAS BAYU RADITYO</v>
      </c>
      <c r="H959" s="18" t="str">
        <f>_xlfn.XLOOKUP(D959,[11]sheet!$B:$B,[11]sheet!$A:$A,0)</f>
        <v>KLT07</v>
      </c>
    </row>
    <row r="960" spans="2:8">
      <c r="B960" s="24" t="s">
        <v>927</v>
      </c>
      <c r="C960" s="25" t="s">
        <v>928</v>
      </c>
      <c r="D960" s="26" t="s">
        <v>999</v>
      </c>
      <c r="E960" s="27" t="s">
        <v>1916</v>
      </c>
      <c r="F960" s="22" t="s">
        <v>1830</v>
      </c>
      <c r="G960" s="17" t="str">
        <f>_xlfn.XLOOKUP(D960,'[7]AGUSTUS 2026'!$B:$B,'[7]AGUSTUS 2026'!$I:$I,"Tidak Ditemukan")</f>
        <v>ADIMAS BAYU RADITYO</v>
      </c>
      <c r="H960" s="18" t="str">
        <f>_xlfn.XLOOKUP(D960,[11]sheet!$B:$B,[11]sheet!$A:$A,0)</f>
        <v>KLT08</v>
      </c>
    </row>
    <row r="961" spans="2:8">
      <c r="B961" s="24" t="s">
        <v>927</v>
      </c>
      <c r="C961" s="25" t="s">
        <v>928</v>
      </c>
      <c r="D961" s="26" t="s">
        <v>1000</v>
      </c>
      <c r="E961" s="27" t="s">
        <v>1916</v>
      </c>
      <c r="F961" s="22" t="s">
        <v>1830</v>
      </c>
      <c r="G961" s="17" t="str">
        <f>_xlfn.XLOOKUP(D961,'[7]AGUSTUS 2026'!$B:$B,'[7]AGUSTUS 2026'!$I:$I,"Tidak Ditemukan")</f>
        <v>ADIMAS BAYU RADITYO</v>
      </c>
      <c r="H961" s="18" t="str">
        <f>_xlfn.XLOOKUP(D961,[11]sheet!$B:$B,[11]sheet!$A:$A,0)</f>
        <v>KLT09</v>
      </c>
    </row>
    <row r="962" spans="2:8">
      <c r="B962" s="24" t="s">
        <v>927</v>
      </c>
      <c r="C962" s="25" t="s">
        <v>928</v>
      </c>
      <c r="D962" s="26" t="s">
        <v>1001</v>
      </c>
      <c r="E962" s="27" t="s">
        <v>1916</v>
      </c>
      <c r="F962" s="22" t="s">
        <v>1830</v>
      </c>
      <c r="G962" s="17" t="str">
        <f>_xlfn.XLOOKUP(D962,'[7]AGUSTUS 2026'!$B:$B,'[7]AGUSTUS 2026'!$I:$I,"Tidak Ditemukan")</f>
        <v>ADIMAS BAYU RADITYO</v>
      </c>
      <c r="H962" s="18" t="str">
        <f>_xlfn.XLOOKUP(D962,[11]sheet!$B:$B,[11]sheet!$A:$A,0)</f>
        <v>KLT10</v>
      </c>
    </row>
    <row r="963" spans="2:8">
      <c r="B963" s="24" t="s">
        <v>927</v>
      </c>
      <c r="C963" s="25" t="s">
        <v>928</v>
      </c>
      <c r="D963" s="26" t="s">
        <v>1002</v>
      </c>
      <c r="E963" s="27" t="s">
        <v>1916</v>
      </c>
      <c r="F963" s="22" t="s">
        <v>1830</v>
      </c>
      <c r="G963" s="17" t="str">
        <f>_xlfn.XLOOKUP(D963,'[7]AGUSTUS 2026'!$B:$B,'[7]AGUSTUS 2026'!$I:$I,"Tidak Ditemukan")</f>
        <v>ADIMAS BAYU RADITYO</v>
      </c>
      <c r="H963" s="18" t="str">
        <f>_xlfn.XLOOKUP(D963,[11]sheet!$B:$B,[11]sheet!$A:$A,0)</f>
        <v>KLT11</v>
      </c>
    </row>
    <row r="964" spans="2:8">
      <c r="B964" s="24" t="s">
        <v>927</v>
      </c>
      <c r="C964" s="25" t="s">
        <v>928</v>
      </c>
      <c r="D964" s="26" t="s">
        <v>1003</v>
      </c>
      <c r="E964" s="27" t="s">
        <v>1916</v>
      </c>
      <c r="F964" s="22" t="s">
        <v>1830</v>
      </c>
      <c r="G964" s="17" t="str">
        <f>_xlfn.XLOOKUP(D964,'[7]AGUSTUS 2026'!$B:$B,'[7]AGUSTUS 2026'!$I:$I,"Tidak Ditemukan")</f>
        <v>ADIMAS BAYU RADITYO</v>
      </c>
      <c r="H964" s="18" t="str">
        <f>_xlfn.XLOOKUP(D964,[11]sheet!$B:$B,[11]sheet!$A:$A,0)</f>
        <v>KLT15</v>
      </c>
    </row>
    <row r="965" spans="2:8">
      <c r="B965" s="24" t="s">
        <v>927</v>
      </c>
      <c r="C965" s="25" t="s">
        <v>928</v>
      </c>
      <c r="D965" s="26" t="s">
        <v>1004</v>
      </c>
      <c r="E965" s="27" t="s">
        <v>1916</v>
      </c>
      <c r="F965" s="22" t="s">
        <v>1830</v>
      </c>
      <c r="G965" s="17" t="str">
        <f>_xlfn.XLOOKUP(D965,'[7]AGUSTUS 2026'!$B:$B,'[7]AGUSTUS 2026'!$I:$I,"Tidak Ditemukan")</f>
        <v>ADIMAS BAYU RADITYO</v>
      </c>
      <c r="H965" s="18" t="str">
        <f>_xlfn.XLOOKUP(D965,[11]sheet!$B:$B,[11]sheet!$A:$A,0)</f>
        <v>KLT26</v>
      </c>
    </row>
    <row r="966" spans="2:8">
      <c r="B966" s="24" t="s">
        <v>927</v>
      </c>
      <c r="C966" s="25" t="s">
        <v>928</v>
      </c>
      <c r="D966" s="26" t="s">
        <v>1005</v>
      </c>
      <c r="E966" s="27" t="s">
        <v>1916</v>
      </c>
      <c r="F966" s="22" t="s">
        <v>1829</v>
      </c>
      <c r="G966" s="17" t="str">
        <f>_xlfn.XLOOKUP(D966,'[7]AGUSTUS 2026'!$B:$B,'[7]AGUSTUS 2026'!$I:$I,"Tidak Ditemukan")</f>
        <v>MUHAMMAD DENI HENDRO SUSILO</v>
      </c>
      <c r="H966" s="18" t="str">
        <f>_xlfn.XLOOKUP(D966,[11]sheet!$B:$B,[11]sheet!$A:$A,0)</f>
        <v>MGL01</v>
      </c>
    </row>
    <row r="967" spans="2:8">
      <c r="B967" s="24" t="s">
        <v>927</v>
      </c>
      <c r="C967" s="25" t="s">
        <v>928</v>
      </c>
      <c r="D967" s="26" t="s">
        <v>1006</v>
      </c>
      <c r="E967" s="27" t="s">
        <v>1916</v>
      </c>
      <c r="F967" s="22" t="s">
        <v>1829</v>
      </c>
      <c r="G967" s="17" t="str">
        <f>_xlfn.XLOOKUP(D967,'[7]AGUSTUS 2026'!$B:$B,'[7]AGUSTUS 2026'!$I:$I,"Tidak Ditemukan")</f>
        <v>MUHAMMAD DENI HENDRO SUSILO</v>
      </c>
      <c r="H967" s="18" t="str">
        <f>_xlfn.XLOOKUP(D967,[11]sheet!$B:$B,[11]sheet!$A:$A,0)</f>
        <v>MGL02</v>
      </c>
    </row>
    <row r="968" spans="2:8">
      <c r="B968" s="24" t="s">
        <v>927</v>
      </c>
      <c r="C968" s="25" t="s">
        <v>928</v>
      </c>
      <c r="D968" s="26" t="s">
        <v>1007</v>
      </c>
      <c r="E968" s="27" t="s">
        <v>1916</v>
      </c>
      <c r="F968" s="22" t="s">
        <v>1829</v>
      </c>
      <c r="G968" s="17" t="str">
        <f>_xlfn.XLOOKUP(D968,'[7]AGUSTUS 2026'!$B:$B,'[7]AGUSTUS 2026'!$I:$I,"Tidak Ditemukan")</f>
        <v>MUHAMMAD DENI HENDRO SUSILO</v>
      </c>
      <c r="H968" s="18" t="str">
        <f>_xlfn.XLOOKUP(D968,[11]sheet!$B:$B,[11]sheet!$A:$A,0)</f>
        <v>MUG01</v>
      </c>
    </row>
    <row r="969" spans="2:8">
      <c r="B969" s="24" t="s">
        <v>927</v>
      </c>
      <c r="C969" s="25" t="s">
        <v>928</v>
      </c>
      <c r="D969" s="26" t="s">
        <v>1008</v>
      </c>
      <c r="E969" s="27" t="s">
        <v>1916</v>
      </c>
      <c r="F969" s="22" t="s">
        <v>1829</v>
      </c>
      <c r="G969" s="17" t="str">
        <f>_xlfn.XLOOKUP(D969,'[7]AGUSTUS 2026'!$B:$B,'[7]AGUSTUS 2026'!$I:$I,"Tidak Ditemukan")</f>
        <v>MUHAMMAD DENI HENDRO SUSILO</v>
      </c>
      <c r="H969" s="18" t="str">
        <f>_xlfn.XLOOKUP(D969,[11]sheet!$B:$B,[11]sheet!$A:$A,0)</f>
        <v>MUG02</v>
      </c>
    </row>
    <row r="970" spans="2:8">
      <c r="B970" s="24" t="s">
        <v>927</v>
      </c>
      <c r="C970" s="25" t="s">
        <v>928</v>
      </c>
      <c r="D970" s="26" t="s">
        <v>1009</v>
      </c>
      <c r="E970" s="27" t="s">
        <v>1916</v>
      </c>
      <c r="F970" s="22" t="s">
        <v>1829</v>
      </c>
      <c r="G970" s="17" t="str">
        <f>_xlfn.XLOOKUP(D970,'[7]AGUSTUS 2026'!$B:$B,'[7]AGUSTUS 2026'!$I:$I,"Tidak Ditemukan")</f>
        <v>MUHAMMAD DENI HENDRO SUSILO</v>
      </c>
      <c r="H970" s="18" t="str">
        <f>_xlfn.XLOOKUP(D970,[11]sheet!$B:$B,[11]sheet!$A:$A,0)</f>
        <v>MUG03</v>
      </c>
    </row>
    <row r="971" spans="2:8">
      <c r="B971" s="24" t="s">
        <v>927</v>
      </c>
      <c r="C971" s="25" t="s">
        <v>928</v>
      </c>
      <c r="D971" s="26" t="s">
        <v>1010</v>
      </c>
      <c r="E971" s="27" t="s">
        <v>1916</v>
      </c>
      <c r="F971" s="22" t="s">
        <v>1829</v>
      </c>
      <c r="G971" s="17" t="str">
        <f>_xlfn.XLOOKUP(D971,'[7]AGUSTUS 2026'!$B:$B,'[7]AGUSTUS 2026'!$I:$I,"Tidak Ditemukan")</f>
        <v>MUHAMMAD DENI HENDRO SUSILO</v>
      </c>
      <c r="H971" s="18" t="str">
        <f>_xlfn.XLOOKUP(D971,[11]sheet!$B:$B,[11]sheet!$A:$A,0)</f>
        <v>MUG04</v>
      </c>
    </row>
    <row r="972" spans="2:8">
      <c r="B972" s="24" t="s">
        <v>927</v>
      </c>
      <c r="C972" s="25" t="s">
        <v>928</v>
      </c>
      <c r="D972" s="26" t="s">
        <v>1011</v>
      </c>
      <c r="E972" s="27" t="s">
        <v>1916</v>
      </c>
      <c r="F972" s="22" t="s">
        <v>1829</v>
      </c>
      <c r="G972" s="17" t="str">
        <f>_xlfn.XLOOKUP(D972,'[7]AGUSTUS 2026'!$B:$B,'[7]AGUSTUS 2026'!$I:$I,"Tidak Ditemukan")</f>
        <v>MUHAMMAD DENI HENDRO SUSILO</v>
      </c>
      <c r="H972" s="18" t="str">
        <f>_xlfn.XLOOKUP(D972,[11]sheet!$B:$B,[11]sheet!$A:$A,0)</f>
        <v>MUG05</v>
      </c>
    </row>
    <row r="973" spans="2:8">
      <c r="B973" s="24" t="s">
        <v>927</v>
      </c>
      <c r="C973" s="25" t="s">
        <v>928</v>
      </c>
      <c r="D973" s="26" t="s">
        <v>1012</v>
      </c>
      <c r="E973" s="27" t="s">
        <v>1916</v>
      </c>
      <c r="F973" s="22" t="s">
        <v>1829</v>
      </c>
      <c r="G973" s="17" t="str">
        <f>_xlfn.XLOOKUP(D973,'[7]AGUSTUS 2026'!$B:$B,'[7]AGUSTUS 2026'!$I:$I,"Tidak Ditemukan")</f>
        <v>MUHAMMAD DENI HENDRO SUSILO</v>
      </c>
      <c r="H973" s="18" t="str">
        <f>_xlfn.XLOOKUP(D973,[11]sheet!$B:$B,[11]sheet!$A:$A,0)</f>
        <v>MUG06</v>
      </c>
    </row>
    <row r="974" spans="2:8">
      <c r="B974" s="24" t="s">
        <v>927</v>
      </c>
      <c r="C974" s="25" t="s">
        <v>928</v>
      </c>
      <c r="D974" s="26" t="s">
        <v>1013</v>
      </c>
      <c r="E974" s="27" t="s">
        <v>1916</v>
      </c>
      <c r="F974" s="22" t="s">
        <v>1829</v>
      </c>
      <c r="G974" s="17" t="str">
        <f>_xlfn.XLOOKUP(D974,'[7]AGUSTUS 2026'!$B:$B,'[7]AGUSTUS 2026'!$I:$I,"Tidak Ditemukan")</f>
        <v>MUHAMMAD DENI HENDRO SUSILO</v>
      </c>
      <c r="H974" s="18" t="str">
        <f>_xlfn.XLOOKUP(D974,[11]sheet!$B:$B,[11]sheet!$A:$A,0)</f>
        <v>MUG08</v>
      </c>
    </row>
    <row r="975" spans="2:8">
      <c r="B975" s="24" t="s">
        <v>927</v>
      </c>
      <c r="C975" s="25" t="s">
        <v>928</v>
      </c>
      <c r="D975" s="26" t="s">
        <v>1014</v>
      </c>
      <c r="E975" s="27" t="s">
        <v>1916</v>
      </c>
      <c r="F975" s="22" t="s">
        <v>1829</v>
      </c>
      <c r="G975" s="17" t="str">
        <f>_xlfn.XLOOKUP(D975,'[7]AGUSTUS 2026'!$B:$B,'[7]AGUSTUS 2026'!$I:$I,"Tidak Ditemukan")</f>
        <v>MUHAMMAD DENI HENDRO SUSILO</v>
      </c>
      <c r="H975" s="18" t="str">
        <f>_xlfn.XLOOKUP(D975,[11]sheet!$B:$B,[11]sheet!$A:$A,0)</f>
        <v>MUG15</v>
      </c>
    </row>
    <row r="976" spans="2:8">
      <c r="B976" s="24" t="s">
        <v>927</v>
      </c>
      <c r="C976" s="25" t="s">
        <v>928</v>
      </c>
      <c r="D976" s="26" t="s">
        <v>1015</v>
      </c>
      <c r="E976" s="27" t="s">
        <v>1916</v>
      </c>
      <c r="F976" s="22" t="s">
        <v>1829</v>
      </c>
      <c r="G976" s="17" t="str">
        <f>_xlfn.XLOOKUP(D976,'[7]AGUSTUS 2026'!$B:$B,'[7]AGUSTUS 2026'!$I:$I,"Tidak Ditemukan")</f>
        <v>MUHAMMAD DENI HENDRO SUSILO</v>
      </c>
      <c r="H976" s="18" t="str">
        <f>_xlfn.XLOOKUP(D976,[11]sheet!$B:$B,[11]sheet!$A:$A,0)</f>
        <v>MUG16</v>
      </c>
    </row>
    <row r="977" spans="2:8">
      <c r="B977" s="24" t="s">
        <v>927</v>
      </c>
      <c r="C977" s="25" t="s">
        <v>928</v>
      </c>
      <c r="D977" s="26" t="s">
        <v>1016</v>
      </c>
      <c r="E977" s="27" t="s">
        <v>1916</v>
      </c>
      <c r="F977" s="22" t="s">
        <v>1831</v>
      </c>
      <c r="G977" s="17" t="str">
        <f>_xlfn.XLOOKUP(D977,'[7]AGUSTUS 2026'!$B:$B,'[7]AGUSTUS 2026'!$I:$I,"Tidak Ditemukan")</f>
        <v>PAIMUN</v>
      </c>
      <c r="H977" s="18" t="str">
        <f>_xlfn.XLOOKUP(D977,[11]sheet!$B:$B,[11]sheet!$A:$A,0)</f>
        <v>PWJ01</v>
      </c>
    </row>
    <row r="978" spans="2:8">
      <c r="B978" s="24" t="s">
        <v>927</v>
      </c>
      <c r="C978" s="25" t="s">
        <v>928</v>
      </c>
      <c r="D978" s="26" t="s">
        <v>1017</v>
      </c>
      <c r="E978" s="27" t="s">
        <v>1916</v>
      </c>
      <c r="F978" s="22" t="s">
        <v>1831</v>
      </c>
      <c r="G978" s="17" t="str">
        <f>_xlfn.XLOOKUP(D978,'[7]AGUSTUS 2026'!$B:$B,'[7]AGUSTUS 2026'!$I:$I,"Tidak Ditemukan")</f>
        <v>PAIMUN</v>
      </c>
      <c r="H978" s="18" t="str">
        <f>_xlfn.XLOOKUP(D978,[11]sheet!$B:$B,[11]sheet!$A:$A,0)</f>
        <v>PWJ03</v>
      </c>
    </row>
    <row r="979" spans="2:8">
      <c r="B979" s="24" t="s">
        <v>927</v>
      </c>
      <c r="C979" s="25" t="s">
        <v>928</v>
      </c>
      <c r="D979" s="26" t="s">
        <v>1018</v>
      </c>
      <c r="E979" s="27" t="s">
        <v>1916</v>
      </c>
      <c r="F979" s="22" t="s">
        <v>1831</v>
      </c>
      <c r="G979" s="17" t="str">
        <f>_xlfn.XLOOKUP(D979,'[7]AGUSTUS 2026'!$B:$B,'[7]AGUSTUS 2026'!$I:$I,"Tidak Ditemukan")</f>
        <v>PAIMUN</v>
      </c>
      <c r="H979" s="18" t="str">
        <f>_xlfn.XLOOKUP(D979,[11]sheet!$B:$B,[11]sheet!$A:$A,0)</f>
        <v>PWJ04</v>
      </c>
    </row>
    <row r="980" spans="2:8">
      <c r="B980" s="24" t="s">
        <v>927</v>
      </c>
      <c r="C980" s="25" t="s">
        <v>928</v>
      </c>
      <c r="D980" s="26" t="s">
        <v>1019</v>
      </c>
      <c r="E980" s="27" t="s">
        <v>1916</v>
      </c>
      <c r="F980" s="22" t="s">
        <v>1831</v>
      </c>
      <c r="G980" s="17" t="str">
        <f>_xlfn.XLOOKUP(D980,'[7]AGUSTUS 2026'!$B:$B,'[7]AGUSTUS 2026'!$I:$I,"Tidak Ditemukan")</f>
        <v>PAIMUN</v>
      </c>
      <c r="H980" s="18" t="str">
        <f>_xlfn.XLOOKUP(D980,[11]sheet!$B:$B,[11]sheet!$A:$A,0)</f>
        <v>PWJ05</v>
      </c>
    </row>
    <row r="981" spans="2:8">
      <c r="B981" s="24" t="s">
        <v>927</v>
      </c>
      <c r="C981" s="25" t="s">
        <v>928</v>
      </c>
      <c r="D981" s="26" t="s">
        <v>1020</v>
      </c>
      <c r="E981" s="27" t="s">
        <v>1916</v>
      </c>
      <c r="F981" s="22" t="s">
        <v>1831</v>
      </c>
      <c r="G981" s="17" t="str">
        <f>_xlfn.XLOOKUP(D981,'[7]AGUSTUS 2026'!$B:$B,'[7]AGUSTUS 2026'!$I:$I,"Tidak Ditemukan")</f>
        <v>PAIMUN</v>
      </c>
      <c r="H981" s="18" t="str">
        <f>_xlfn.XLOOKUP(D981,[11]sheet!$B:$B,[11]sheet!$A:$A,0)</f>
        <v>PWJ06</v>
      </c>
    </row>
    <row r="982" spans="2:8">
      <c r="B982" s="24" t="s">
        <v>927</v>
      </c>
      <c r="C982" s="25" t="s">
        <v>928</v>
      </c>
      <c r="D982" s="26" t="s">
        <v>1021</v>
      </c>
      <c r="E982" s="27" t="s">
        <v>1916</v>
      </c>
      <c r="F982" s="22" t="s">
        <v>1831</v>
      </c>
      <c r="G982" s="17" t="str">
        <f>_xlfn.XLOOKUP(D982,'[7]AGUSTUS 2026'!$B:$B,'[7]AGUSTUS 2026'!$I:$I,"Tidak Ditemukan")</f>
        <v>PAIMUN</v>
      </c>
      <c r="H982" s="18" t="str">
        <f>_xlfn.XLOOKUP(D982,[11]sheet!$B:$B,[11]sheet!$A:$A,0)</f>
        <v>PWJ07</v>
      </c>
    </row>
    <row r="983" spans="2:8">
      <c r="B983" s="24" t="s">
        <v>927</v>
      </c>
      <c r="C983" s="25" t="s">
        <v>928</v>
      </c>
      <c r="D983" s="26" t="s">
        <v>1022</v>
      </c>
      <c r="E983" s="27" t="s">
        <v>1916</v>
      </c>
      <c r="F983" s="22" t="s">
        <v>1829</v>
      </c>
      <c r="G983" s="17" t="str">
        <f>_xlfn.XLOOKUP(D983,'[7]AGUSTUS 2026'!$B:$B,'[7]AGUSTUS 2026'!$I:$I,"Tidak Ditemukan")</f>
        <v>FARIS JAGAD SANTOSA</v>
      </c>
      <c r="H983" s="18" t="str">
        <f>_xlfn.XLOOKUP(D983,[11]sheet!$B:$B,[11]sheet!$A:$A,0)</f>
        <v>SLM01</v>
      </c>
    </row>
    <row r="984" spans="2:8">
      <c r="B984" s="24" t="s">
        <v>927</v>
      </c>
      <c r="C984" s="25" t="s">
        <v>928</v>
      </c>
      <c r="D984" s="26" t="s">
        <v>1023</v>
      </c>
      <c r="E984" s="27" t="s">
        <v>1916</v>
      </c>
      <c r="F984" s="22" t="s">
        <v>1829</v>
      </c>
      <c r="G984" s="17" t="str">
        <f>_xlfn.XLOOKUP(D984,'[7]AGUSTUS 2026'!$B:$B,'[7]AGUSTUS 2026'!$I:$I,"Tidak Ditemukan")</f>
        <v>RASTO ZANU MUBIARTO</v>
      </c>
      <c r="H984" s="18" t="str">
        <f>_xlfn.XLOOKUP(D984,[11]sheet!$B:$B,[11]sheet!$A:$A,0)</f>
        <v>SLM02</v>
      </c>
    </row>
    <row r="985" spans="2:8">
      <c r="B985" s="24" t="s">
        <v>927</v>
      </c>
      <c r="C985" s="25" t="s">
        <v>928</v>
      </c>
      <c r="D985" s="26" t="s">
        <v>1024</v>
      </c>
      <c r="E985" s="27" t="s">
        <v>1916</v>
      </c>
      <c r="F985" s="22" t="s">
        <v>1829</v>
      </c>
      <c r="G985" s="17" t="str">
        <f>_xlfn.XLOOKUP(D985,'[7]AGUSTUS 2026'!$B:$B,'[7]AGUSTUS 2026'!$I:$I,"Tidak Ditemukan")</f>
        <v>FARIS JAGAD SANTOSA</v>
      </c>
      <c r="H985" s="18" t="str">
        <f>_xlfn.XLOOKUP(D985,[11]sheet!$B:$B,[11]sheet!$A:$A,0)</f>
        <v>SLM03</v>
      </c>
    </row>
    <row r="986" spans="2:8">
      <c r="B986" s="24" t="s">
        <v>927</v>
      </c>
      <c r="C986" s="25" t="s">
        <v>928</v>
      </c>
      <c r="D986" s="26" t="s">
        <v>1025</v>
      </c>
      <c r="E986" s="27" t="s">
        <v>1916</v>
      </c>
      <c r="F986" s="22" t="s">
        <v>1829</v>
      </c>
      <c r="G986" s="17" t="str">
        <f>_xlfn.XLOOKUP(D986,'[7]AGUSTUS 2026'!$B:$B,'[7]AGUSTUS 2026'!$I:$I,"Tidak Ditemukan")</f>
        <v>RASTO ZANU MUBIARTO</v>
      </c>
      <c r="H986" s="18" t="str">
        <f>_xlfn.XLOOKUP(D986,[11]sheet!$B:$B,[11]sheet!$A:$A,0)</f>
        <v>SLM03A</v>
      </c>
    </row>
    <row r="987" spans="2:8">
      <c r="B987" s="24" t="s">
        <v>927</v>
      </c>
      <c r="C987" s="25" t="s">
        <v>928</v>
      </c>
      <c r="D987" s="26" t="s">
        <v>1026</v>
      </c>
      <c r="E987" s="27" t="s">
        <v>1916</v>
      </c>
      <c r="F987" s="22" t="s">
        <v>1829</v>
      </c>
      <c r="G987" s="17" t="str">
        <f>_xlfn.XLOOKUP(D987,'[7]AGUSTUS 2026'!$B:$B,'[7]AGUSTUS 2026'!$I:$I,"Tidak Ditemukan")</f>
        <v>RASTO ZANU MUBIARTO</v>
      </c>
      <c r="H987" s="18" t="str">
        <f>_xlfn.XLOOKUP(D987,[11]sheet!$B:$B,[11]sheet!$A:$A,0)</f>
        <v>SLM04</v>
      </c>
    </row>
    <row r="988" spans="2:8">
      <c r="B988" s="24" t="s">
        <v>927</v>
      </c>
      <c r="C988" s="25" t="s">
        <v>928</v>
      </c>
      <c r="D988" s="26" t="s">
        <v>1027</v>
      </c>
      <c r="E988" s="27" t="s">
        <v>1916</v>
      </c>
      <c r="F988" s="22" t="s">
        <v>1829</v>
      </c>
      <c r="G988" s="17" t="str">
        <f>_xlfn.XLOOKUP(D988,'[7]AGUSTUS 2026'!$B:$B,'[7]AGUSTUS 2026'!$I:$I,"Tidak Ditemukan")</f>
        <v>FARIS JAGAD SANTOSA</v>
      </c>
      <c r="H988" s="18" t="str">
        <f>_xlfn.XLOOKUP(D988,[11]sheet!$B:$B,[11]sheet!$A:$A,0)</f>
        <v>SLM05</v>
      </c>
    </row>
    <row r="989" spans="2:8">
      <c r="B989" s="24" t="s">
        <v>927</v>
      </c>
      <c r="C989" s="25" t="s">
        <v>928</v>
      </c>
      <c r="D989" s="26" t="s">
        <v>1028</v>
      </c>
      <c r="E989" s="27" t="s">
        <v>1916</v>
      </c>
      <c r="F989" s="22" t="s">
        <v>1829</v>
      </c>
      <c r="G989" s="17" t="str">
        <f>_xlfn.XLOOKUP(D989,'[7]AGUSTUS 2026'!$B:$B,'[7]AGUSTUS 2026'!$I:$I,"Tidak Ditemukan")</f>
        <v>FARIS JAGAD SANTOSA</v>
      </c>
      <c r="H989" s="18" t="str">
        <f>_xlfn.XLOOKUP(D989,[11]sheet!$B:$B,[11]sheet!$A:$A,0)</f>
        <v>SLM06</v>
      </c>
    </row>
    <row r="990" spans="2:8">
      <c r="B990" s="24" t="s">
        <v>927</v>
      </c>
      <c r="C990" s="25" t="s">
        <v>928</v>
      </c>
      <c r="D990" s="26" t="s">
        <v>1029</v>
      </c>
      <c r="E990" s="27" t="s">
        <v>1916</v>
      </c>
      <c r="F990" s="22" t="s">
        <v>1829</v>
      </c>
      <c r="G990" s="17" t="str">
        <f>_xlfn.XLOOKUP(D990,'[7]AGUSTUS 2026'!$B:$B,'[7]AGUSTUS 2026'!$I:$I,"Tidak Ditemukan")</f>
        <v>FARIS JAGAD SANTOSA</v>
      </c>
      <c r="H990" s="18" t="str">
        <f>_xlfn.XLOOKUP(D990,[11]sheet!$B:$B,[11]sheet!$A:$A,0)</f>
        <v>SLM09</v>
      </c>
    </row>
    <row r="991" spans="2:8">
      <c r="B991" s="24" t="s">
        <v>927</v>
      </c>
      <c r="C991" s="25" t="s">
        <v>928</v>
      </c>
      <c r="D991" s="26" t="s">
        <v>1030</v>
      </c>
      <c r="E991" s="27" t="s">
        <v>1916</v>
      </c>
      <c r="F991" s="22" t="s">
        <v>1829</v>
      </c>
      <c r="G991" s="17" t="str">
        <f>_xlfn.XLOOKUP(D991,'[7]AGUSTUS 2026'!$B:$B,'[7]AGUSTUS 2026'!$I:$I,"Tidak Ditemukan")</f>
        <v>FARIS JAGAD SANTOSA</v>
      </c>
      <c r="H991" s="18" t="str">
        <f>_xlfn.XLOOKUP(D991,[11]sheet!$B:$B,[11]sheet!$A:$A,0)</f>
        <v>SLM10</v>
      </c>
    </row>
    <row r="992" spans="2:8">
      <c r="B992" s="24" t="s">
        <v>927</v>
      </c>
      <c r="C992" s="25" t="s">
        <v>928</v>
      </c>
      <c r="D992" s="26" t="s">
        <v>1031</v>
      </c>
      <c r="E992" s="27" t="s">
        <v>1916</v>
      </c>
      <c r="F992" s="22" t="s">
        <v>1829</v>
      </c>
      <c r="G992" s="17" t="str">
        <f>_xlfn.XLOOKUP(D992,'[7]AGUSTUS 2026'!$B:$B,'[7]AGUSTUS 2026'!$I:$I,"Tidak Ditemukan")</f>
        <v>RASTO ZANU MUBIARTO</v>
      </c>
      <c r="H992" s="18" t="str">
        <f>_xlfn.XLOOKUP(D992,[11]sheet!$B:$B,[11]sheet!$A:$A,0)</f>
        <v>SLM10A</v>
      </c>
    </row>
    <row r="993" spans="2:8">
      <c r="B993" s="24" t="s">
        <v>927</v>
      </c>
      <c r="C993" s="25" t="s">
        <v>928</v>
      </c>
      <c r="D993" s="26" t="s">
        <v>1032</v>
      </c>
      <c r="E993" s="27" t="s">
        <v>1916</v>
      </c>
      <c r="F993" s="22" t="s">
        <v>1829</v>
      </c>
      <c r="G993" s="17" t="str">
        <f>_xlfn.XLOOKUP(D993,'[7]AGUSTUS 2026'!$B:$B,'[7]AGUSTUS 2026'!$I:$I,"Tidak Ditemukan")</f>
        <v>RASTO ZANU MUBIARTO</v>
      </c>
      <c r="H993" s="18" t="str">
        <f>_xlfn.XLOOKUP(D993,[11]sheet!$B:$B,[11]sheet!$A:$A,0)</f>
        <v>SLM11</v>
      </c>
    </row>
    <row r="994" spans="2:8">
      <c r="B994" s="24" t="s">
        <v>927</v>
      </c>
      <c r="C994" s="25" t="s">
        <v>928</v>
      </c>
      <c r="D994" s="26" t="s">
        <v>1033</v>
      </c>
      <c r="E994" s="27" t="s">
        <v>1916</v>
      </c>
      <c r="F994" s="22" t="s">
        <v>1829</v>
      </c>
      <c r="G994" s="17" t="str">
        <f>_xlfn.XLOOKUP(D994,'[7]AGUSTUS 2026'!$B:$B,'[7]AGUSTUS 2026'!$I:$I,"Tidak Ditemukan")</f>
        <v>FARIS JAGAD SANTOSA</v>
      </c>
      <c r="H994" s="18" t="str">
        <f>_xlfn.XLOOKUP(D994,[11]sheet!$B:$B,[11]sheet!$A:$A,0)</f>
        <v>SLM12</v>
      </c>
    </row>
    <row r="995" spans="2:8">
      <c r="B995" s="24" t="s">
        <v>927</v>
      </c>
      <c r="C995" s="25" t="s">
        <v>928</v>
      </c>
      <c r="D995" s="26" t="s">
        <v>1034</v>
      </c>
      <c r="E995" s="27" t="s">
        <v>1916</v>
      </c>
      <c r="F995" s="22" t="s">
        <v>1829</v>
      </c>
      <c r="G995" s="17" t="str">
        <f>_xlfn.XLOOKUP(D995,'[7]AGUSTUS 2026'!$B:$B,'[7]AGUSTUS 2026'!$I:$I,"Tidak Ditemukan")</f>
        <v>FARIS JAGAD SANTOSA</v>
      </c>
      <c r="H995" s="18" t="str">
        <f>_xlfn.XLOOKUP(D995,[11]sheet!$B:$B,[11]sheet!$A:$A,0)</f>
        <v>SLM15</v>
      </c>
    </row>
    <row r="996" spans="2:8">
      <c r="B996" s="24" t="s">
        <v>927</v>
      </c>
      <c r="C996" s="25" t="s">
        <v>928</v>
      </c>
      <c r="D996" s="26" t="s">
        <v>1035</v>
      </c>
      <c r="E996" s="27" t="s">
        <v>1916</v>
      </c>
      <c r="F996" s="22" t="s">
        <v>1829</v>
      </c>
      <c r="G996" s="17" t="str">
        <f>_xlfn.XLOOKUP(D996,'[7]AGUSTUS 2026'!$B:$B,'[7]AGUSTUS 2026'!$I:$I,"Tidak Ditemukan")</f>
        <v>FARIS JAGAD SANTOSA</v>
      </c>
      <c r="H996" s="18" t="str">
        <f>_xlfn.XLOOKUP(D996,[11]sheet!$B:$B,[11]sheet!$A:$A,0)</f>
        <v>SLM17A</v>
      </c>
    </row>
    <row r="997" spans="2:8">
      <c r="B997" s="24" t="s">
        <v>927</v>
      </c>
      <c r="C997" s="25" t="s">
        <v>928</v>
      </c>
      <c r="D997" s="26" t="s">
        <v>1036</v>
      </c>
      <c r="E997" s="27" t="s">
        <v>1916</v>
      </c>
      <c r="F997" s="22" t="s">
        <v>1829</v>
      </c>
      <c r="G997" s="17" t="str">
        <f>_xlfn.XLOOKUP(D997,'[7]AGUSTUS 2026'!$B:$B,'[7]AGUSTUS 2026'!$I:$I,"Tidak Ditemukan")</f>
        <v>RASTO ZANU MUBIARTO</v>
      </c>
      <c r="H997" s="18" t="str">
        <f>_xlfn.XLOOKUP(D997,[11]sheet!$B:$B,[11]sheet!$A:$A,0)</f>
        <v>SLM20</v>
      </c>
    </row>
    <row r="998" spans="2:8">
      <c r="B998" s="24" t="s">
        <v>927</v>
      </c>
      <c r="C998" s="25" t="s">
        <v>928</v>
      </c>
      <c r="D998" s="26" t="s">
        <v>1037</v>
      </c>
      <c r="E998" s="27" t="s">
        <v>1916</v>
      </c>
      <c r="F998" s="22" t="s">
        <v>1829</v>
      </c>
      <c r="G998" s="17" t="str">
        <f>_xlfn.XLOOKUP(D998,'[7]AGUSTUS 2026'!$B:$B,'[7]AGUSTUS 2026'!$I:$I,"Tidak Ditemukan")</f>
        <v>RASTO ZANU MUBIARTO</v>
      </c>
      <c r="H998" s="18" t="str">
        <f>_xlfn.XLOOKUP(D998,[11]sheet!$B:$B,[11]sheet!$A:$A,0)</f>
        <v>SLM21</v>
      </c>
    </row>
    <row r="999" spans="2:8">
      <c r="B999" s="24" t="s">
        <v>927</v>
      </c>
      <c r="C999" s="25" t="s">
        <v>928</v>
      </c>
      <c r="D999" s="26" t="s">
        <v>1038</v>
      </c>
      <c r="E999" s="27" t="s">
        <v>1916</v>
      </c>
      <c r="F999" s="22" t="s">
        <v>1829</v>
      </c>
      <c r="G999" s="17" t="str">
        <f>_xlfn.XLOOKUP(D999,'[7]AGUSTUS 2026'!$B:$B,'[7]AGUSTUS 2026'!$I:$I,"Tidak Ditemukan")</f>
        <v>RASTO ZANU MUBIARTO</v>
      </c>
      <c r="H999" s="18" t="str">
        <f>_xlfn.XLOOKUP(D999,[11]sheet!$B:$B,[11]sheet!$A:$A,0)</f>
        <v>SLM22</v>
      </c>
    </row>
    <row r="1000" spans="2:8">
      <c r="B1000" s="24" t="s">
        <v>927</v>
      </c>
      <c r="C1000" s="25" t="s">
        <v>928</v>
      </c>
      <c r="D1000" s="26" t="s">
        <v>1039</v>
      </c>
      <c r="E1000" s="27" t="s">
        <v>1916</v>
      </c>
      <c r="F1000" s="22" t="s">
        <v>1829</v>
      </c>
      <c r="G1000" s="17" t="str">
        <f>_xlfn.XLOOKUP(D1000,'[7]AGUSTUS 2026'!$B:$B,'[7]AGUSTUS 2026'!$I:$I,"Tidak Ditemukan")</f>
        <v>FARIS JAGAD SANTOSA</v>
      </c>
      <c r="H1000" s="18" t="str">
        <f>_xlfn.XLOOKUP(D1000,[11]sheet!$B:$B,[11]sheet!$A:$A,0)</f>
        <v>SLM23</v>
      </c>
    </row>
    <row r="1001" spans="2:8">
      <c r="B1001" s="24" t="s">
        <v>927</v>
      </c>
      <c r="C1001" s="25" t="s">
        <v>928</v>
      </c>
      <c r="D1001" s="26" t="s">
        <v>1040</v>
      </c>
      <c r="E1001" s="27" t="s">
        <v>1916</v>
      </c>
      <c r="F1001" s="22" t="s">
        <v>1830</v>
      </c>
      <c r="G1001" s="17" t="str">
        <f>_xlfn.XLOOKUP(D1001,'[7]AGUSTUS 2026'!$B:$B,'[7]AGUSTUS 2026'!$I:$I,"Tidak Ditemukan")</f>
        <v>OKI WILLYANTO</v>
      </c>
      <c r="H1001" s="18" t="str">
        <f>_xlfn.XLOOKUP(D1001,[11]sheet!$B:$B,[11]sheet!$A:$A,0)</f>
        <v>SOC01</v>
      </c>
    </row>
    <row r="1002" spans="2:8">
      <c r="B1002" s="24" t="s">
        <v>927</v>
      </c>
      <c r="C1002" s="25" t="s">
        <v>928</v>
      </c>
      <c r="D1002" s="26" t="s">
        <v>1041</v>
      </c>
      <c r="E1002" s="27" t="s">
        <v>1916</v>
      </c>
      <c r="F1002" s="22" t="s">
        <v>1830</v>
      </c>
      <c r="G1002" s="17" t="str">
        <f>_xlfn.XLOOKUP(D1002,'[7]AGUSTUS 2026'!$B:$B,'[7]AGUSTUS 2026'!$I:$I,"Tidak Ditemukan")</f>
        <v>MUHAMMAD CHAIRIL ANAM</v>
      </c>
      <c r="H1002" s="18" t="str">
        <f>_xlfn.XLOOKUP(D1002,[11]sheet!$B:$B,[11]sheet!$A:$A,0)</f>
        <v>SOC04</v>
      </c>
    </row>
    <row r="1003" spans="2:8">
      <c r="B1003" s="24" t="s">
        <v>927</v>
      </c>
      <c r="C1003" s="25" t="s">
        <v>928</v>
      </c>
      <c r="D1003" s="26" t="s">
        <v>1042</v>
      </c>
      <c r="E1003" s="27" t="s">
        <v>1916</v>
      </c>
      <c r="F1003" s="22" t="s">
        <v>1830</v>
      </c>
      <c r="G1003" s="17" t="str">
        <f>_xlfn.XLOOKUP(D1003,'[7]AGUSTUS 2026'!$B:$B,'[7]AGUSTUS 2026'!$I:$I,"Tidak Ditemukan")</f>
        <v>FAJAR MAFAZAKI</v>
      </c>
      <c r="H1003" s="18" t="str">
        <f>_xlfn.XLOOKUP(D1003,[11]sheet!$B:$B,[11]sheet!$A:$A,0)</f>
        <v>SOC06</v>
      </c>
    </row>
    <row r="1004" spans="2:8">
      <c r="B1004" s="24" t="s">
        <v>927</v>
      </c>
      <c r="C1004" s="25" t="s">
        <v>928</v>
      </c>
      <c r="D1004" s="26" t="s">
        <v>1043</v>
      </c>
      <c r="E1004" s="27" t="s">
        <v>1916</v>
      </c>
      <c r="F1004" s="22" t="s">
        <v>1830</v>
      </c>
      <c r="G1004" s="17" t="str">
        <f>_xlfn.XLOOKUP(D1004,'[7]AGUSTUS 2026'!$B:$B,'[7]AGUSTUS 2026'!$I:$I,"Tidak Ditemukan")</f>
        <v>FAJAR MAFAZAKI</v>
      </c>
      <c r="H1004" s="18" t="str">
        <f>_xlfn.XLOOKUP(D1004,[11]sheet!$B:$B,[11]sheet!$A:$A,0)</f>
        <v>SOC09</v>
      </c>
    </row>
    <row r="1005" spans="2:8">
      <c r="B1005" s="24" t="s">
        <v>927</v>
      </c>
      <c r="C1005" s="25" t="s">
        <v>928</v>
      </c>
      <c r="D1005" s="26" t="s">
        <v>1044</v>
      </c>
      <c r="E1005" s="27" t="s">
        <v>1916</v>
      </c>
      <c r="F1005" s="22" t="s">
        <v>1830</v>
      </c>
      <c r="G1005" s="17" t="str">
        <f>_xlfn.XLOOKUP(D1005,'[7]AGUSTUS 2026'!$B:$B,'[7]AGUSTUS 2026'!$I:$I,"Tidak Ditemukan")</f>
        <v>OKI WILLYANTO</v>
      </c>
      <c r="H1005" s="18" t="str">
        <f>_xlfn.XLOOKUP(D1005,[11]sheet!$B:$B,[11]sheet!$A:$A,0)</f>
        <v>SOC10</v>
      </c>
    </row>
    <row r="1006" spans="2:8">
      <c r="B1006" s="24" t="s">
        <v>927</v>
      </c>
      <c r="C1006" s="25" t="s">
        <v>928</v>
      </c>
      <c r="D1006" s="26" t="s">
        <v>1045</v>
      </c>
      <c r="E1006" s="27" t="s">
        <v>1916</v>
      </c>
      <c r="F1006" s="22" t="s">
        <v>1830</v>
      </c>
      <c r="G1006" s="17" t="str">
        <f>_xlfn.XLOOKUP(D1006,'[7]AGUSTUS 2026'!$B:$B,'[7]AGUSTUS 2026'!$I:$I,"Tidak Ditemukan")</f>
        <v>FAJAR MAFAZAKI</v>
      </c>
      <c r="H1006" s="18" t="str">
        <f>_xlfn.XLOOKUP(D1006,[11]sheet!$B:$B,[11]sheet!$A:$A,0)</f>
        <v>SOC12</v>
      </c>
    </row>
    <row r="1007" spans="2:8">
      <c r="B1007" s="24" t="s">
        <v>927</v>
      </c>
      <c r="C1007" s="25" t="s">
        <v>928</v>
      </c>
      <c r="D1007" s="26" t="s">
        <v>1046</v>
      </c>
      <c r="E1007" s="27" t="s">
        <v>1916</v>
      </c>
      <c r="F1007" s="22" t="s">
        <v>1830</v>
      </c>
      <c r="G1007" s="17" t="str">
        <f>_xlfn.XLOOKUP(D1007,'[7]AGUSTUS 2026'!$B:$B,'[7]AGUSTUS 2026'!$I:$I,"Tidak Ditemukan")</f>
        <v>FAJAR MAFAZAKI</v>
      </c>
      <c r="H1007" s="18" t="str">
        <f>_xlfn.XLOOKUP(D1007,[11]sheet!$B:$B,[11]sheet!$A:$A,0)</f>
        <v>SOC13</v>
      </c>
    </row>
    <row r="1008" spans="2:8">
      <c r="B1008" s="24" t="s">
        <v>927</v>
      </c>
      <c r="C1008" s="25" t="s">
        <v>928</v>
      </c>
      <c r="D1008" s="26" t="s">
        <v>1047</v>
      </c>
      <c r="E1008" s="27" t="s">
        <v>1916</v>
      </c>
      <c r="F1008" s="22" t="s">
        <v>1830</v>
      </c>
      <c r="G1008" s="17" t="str">
        <f>_xlfn.XLOOKUP(D1008,'[7]AGUSTUS 2026'!$B:$B,'[7]AGUSTUS 2026'!$I:$I,"Tidak Ditemukan")</f>
        <v>FAJAR MAFAZAKI</v>
      </c>
      <c r="H1008" s="18" t="str">
        <f>_xlfn.XLOOKUP(D1008,[11]sheet!$B:$B,[11]sheet!$A:$A,0)</f>
        <v>SOC14</v>
      </c>
    </row>
    <row r="1009" spans="2:8">
      <c r="B1009" s="24" t="s">
        <v>927</v>
      </c>
      <c r="C1009" s="25" t="s">
        <v>928</v>
      </c>
      <c r="D1009" s="26" t="s">
        <v>1048</v>
      </c>
      <c r="E1009" s="27" t="s">
        <v>1916</v>
      </c>
      <c r="F1009" s="22" t="s">
        <v>1830</v>
      </c>
      <c r="G1009" s="17" t="str">
        <f>_xlfn.XLOOKUP(D1009,'[7]AGUSTUS 2026'!$B:$B,'[7]AGUSTUS 2026'!$I:$I,"Tidak Ditemukan")</f>
        <v>FAJAR MAFAZAKI</v>
      </c>
      <c r="H1009" s="18" t="str">
        <f>_xlfn.XLOOKUP(D1009,[11]sheet!$B:$B,[11]sheet!$A:$A,0)</f>
        <v>SOC15</v>
      </c>
    </row>
    <row r="1010" spans="2:8">
      <c r="B1010" s="24" t="s">
        <v>927</v>
      </c>
      <c r="C1010" s="25" t="s">
        <v>928</v>
      </c>
      <c r="D1010" s="26" t="s">
        <v>1049</v>
      </c>
      <c r="E1010" s="27" t="s">
        <v>1916</v>
      </c>
      <c r="F1010" s="22" t="s">
        <v>1830</v>
      </c>
      <c r="G1010" s="17" t="str">
        <f>_xlfn.XLOOKUP(D1010,'[7]AGUSTUS 2026'!$B:$B,'[7]AGUSTUS 2026'!$I:$I,"Tidak Ditemukan")</f>
        <v>FAJAR MAFAZAKI</v>
      </c>
      <c r="H1010" s="18" t="str">
        <f>_xlfn.XLOOKUP(D1010,[11]sheet!$B:$B,[11]sheet!$A:$A,0)</f>
        <v>SOC16</v>
      </c>
    </row>
    <row r="1011" spans="2:8">
      <c r="B1011" s="24" t="s">
        <v>927</v>
      </c>
      <c r="C1011" s="25" t="s">
        <v>928</v>
      </c>
      <c r="D1011" s="26" t="s">
        <v>1050</v>
      </c>
      <c r="E1011" s="27" t="s">
        <v>1916</v>
      </c>
      <c r="F1011" s="22" t="s">
        <v>1830</v>
      </c>
      <c r="G1011" s="17" t="str">
        <f>_xlfn.XLOOKUP(D1011,'[7]AGUSTUS 2026'!$B:$B,'[7]AGUSTUS 2026'!$I:$I,"Tidak Ditemukan")</f>
        <v>FAJAR MAFAZAKI</v>
      </c>
      <c r="H1011" s="18" t="str">
        <f>_xlfn.XLOOKUP(D1011,[11]sheet!$B:$B,[11]sheet!$A:$A,0)</f>
        <v>SOC17</v>
      </c>
    </row>
    <row r="1012" spans="2:8">
      <c r="B1012" s="24" t="s">
        <v>927</v>
      </c>
      <c r="C1012" s="25" t="s">
        <v>928</v>
      </c>
      <c r="D1012" s="26" t="s">
        <v>1051</v>
      </c>
      <c r="E1012" s="27" t="s">
        <v>1916</v>
      </c>
      <c r="F1012" s="22" t="s">
        <v>1830</v>
      </c>
      <c r="G1012" s="17" t="str">
        <f>_xlfn.XLOOKUP(D1012,'[7]AGUSTUS 2026'!$B:$B,'[7]AGUSTUS 2026'!$I:$I,"Tidak Ditemukan")</f>
        <v>OKI WILLYANTO</v>
      </c>
      <c r="H1012" s="18" t="str">
        <f>_xlfn.XLOOKUP(D1012,[11]sheet!$B:$B,[11]sheet!$A:$A,0)</f>
        <v>SOC18</v>
      </c>
    </row>
    <row r="1013" spans="2:8">
      <c r="B1013" s="24" t="s">
        <v>927</v>
      </c>
      <c r="C1013" s="25" t="s">
        <v>928</v>
      </c>
      <c r="D1013" s="26" t="s">
        <v>1052</v>
      </c>
      <c r="E1013" s="27" t="s">
        <v>1916</v>
      </c>
      <c r="F1013" s="22" t="s">
        <v>1830</v>
      </c>
      <c r="G1013" s="17" t="str">
        <f>_xlfn.XLOOKUP(D1013,'[7]AGUSTUS 2026'!$B:$B,'[7]AGUSTUS 2026'!$I:$I,"Tidak Ditemukan")</f>
        <v>OKI WILLYANTO</v>
      </c>
      <c r="H1013" s="18" t="str">
        <f>_xlfn.XLOOKUP(D1013,[11]sheet!$B:$B,[11]sheet!$A:$A,0)</f>
        <v>SOC21</v>
      </c>
    </row>
    <row r="1014" spans="2:8">
      <c r="B1014" s="24" t="s">
        <v>927</v>
      </c>
      <c r="C1014" s="25" t="s">
        <v>928</v>
      </c>
      <c r="D1014" s="26" t="s">
        <v>1053</v>
      </c>
      <c r="E1014" s="27" t="s">
        <v>1916</v>
      </c>
      <c r="F1014" s="22" t="s">
        <v>1830</v>
      </c>
      <c r="G1014" s="17" t="str">
        <f>_xlfn.XLOOKUP(D1014,'[7]AGUSTUS 2026'!$B:$B,'[7]AGUSTUS 2026'!$I:$I,"Tidak Ditemukan")</f>
        <v>OKI WILLYANTO</v>
      </c>
      <c r="H1014" s="18" t="str">
        <f>_xlfn.XLOOKUP(D1014,[11]sheet!$B:$B,[11]sheet!$A:$A,0)</f>
        <v>SOC24</v>
      </c>
    </row>
    <row r="1015" spans="2:8">
      <c r="B1015" s="24" t="s">
        <v>927</v>
      </c>
      <c r="C1015" s="25" t="s">
        <v>928</v>
      </c>
      <c r="D1015" s="26" t="s">
        <v>1054</v>
      </c>
      <c r="E1015" s="27" t="s">
        <v>1916</v>
      </c>
      <c r="F1015" s="22" t="s">
        <v>1830</v>
      </c>
      <c r="G1015" s="17" t="str">
        <f>_xlfn.XLOOKUP(D1015,'[7]AGUSTUS 2026'!$B:$B,'[7]AGUSTUS 2026'!$I:$I,"Tidak Ditemukan")</f>
        <v>FAJAR MAFAZAKI</v>
      </c>
      <c r="H1015" s="18" t="str">
        <f>_xlfn.XLOOKUP(D1015,[11]sheet!$B:$B,[11]sheet!$A:$A,0)</f>
        <v>SOC26</v>
      </c>
    </row>
    <row r="1016" spans="2:8">
      <c r="B1016" s="24" t="s">
        <v>927</v>
      </c>
      <c r="C1016" s="25" t="s">
        <v>928</v>
      </c>
      <c r="D1016" s="26" t="s">
        <v>1055</v>
      </c>
      <c r="E1016" s="27" t="s">
        <v>1916</v>
      </c>
      <c r="F1016" s="22" t="s">
        <v>1830</v>
      </c>
      <c r="G1016" s="17" t="str">
        <f>_xlfn.XLOOKUP(D1016,'[7]AGUSTUS 2026'!$B:$B,'[7]AGUSTUS 2026'!$I:$I,"Tidak Ditemukan")</f>
        <v>FAJAR MAFAZAKI</v>
      </c>
      <c r="H1016" s="18" t="str">
        <f>_xlfn.XLOOKUP(D1016,[11]sheet!$B:$B,[11]sheet!$A:$A,0)</f>
        <v>SOC27</v>
      </c>
    </row>
    <row r="1017" spans="2:8">
      <c r="B1017" s="24" t="s">
        <v>927</v>
      </c>
      <c r="C1017" s="25" t="s">
        <v>928</v>
      </c>
      <c r="D1017" s="26" t="s">
        <v>1056</v>
      </c>
      <c r="E1017" s="27" t="s">
        <v>1916</v>
      </c>
      <c r="F1017" s="22" t="s">
        <v>1830</v>
      </c>
      <c r="G1017" s="17" t="str">
        <f>_xlfn.XLOOKUP(D1017,'[7]AGUSTUS 2026'!$B:$B,'[7]AGUSTUS 2026'!$I:$I,"Tidak Ditemukan")</f>
        <v>FERY SAPUTRO</v>
      </c>
      <c r="H1017" s="18" t="str">
        <f>_xlfn.XLOOKUP(D1017,[11]sheet!$B:$B,[11]sheet!$A:$A,0)</f>
        <v>SRN01</v>
      </c>
    </row>
    <row r="1018" spans="2:8">
      <c r="B1018" s="24" t="s">
        <v>927</v>
      </c>
      <c r="C1018" s="25" t="s">
        <v>928</v>
      </c>
      <c r="D1018" s="26" t="s">
        <v>1057</v>
      </c>
      <c r="E1018" s="27" t="s">
        <v>1916</v>
      </c>
      <c r="F1018" s="22" t="s">
        <v>1830</v>
      </c>
      <c r="G1018" s="17" t="str">
        <f>_xlfn.XLOOKUP(D1018,'[7]AGUSTUS 2026'!$B:$B,'[7]AGUSTUS 2026'!$I:$I,"Tidak Ditemukan")</f>
        <v>FERY SAPUTRO</v>
      </c>
      <c r="H1018" s="18" t="str">
        <f>_xlfn.XLOOKUP(D1018,[11]sheet!$B:$B,[11]sheet!$A:$A,0)</f>
        <v>SRN02</v>
      </c>
    </row>
    <row r="1019" spans="2:8">
      <c r="B1019" s="24" t="s">
        <v>927</v>
      </c>
      <c r="C1019" s="25" t="s">
        <v>928</v>
      </c>
      <c r="D1019" s="26" t="s">
        <v>1058</v>
      </c>
      <c r="E1019" s="27" t="s">
        <v>1916</v>
      </c>
      <c r="F1019" s="22" t="s">
        <v>1830</v>
      </c>
      <c r="G1019" s="17" t="str">
        <f>_xlfn.XLOOKUP(D1019,'[7]AGUSTUS 2026'!$B:$B,'[7]AGUSTUS 2026'!$I:$I,"Tidak Ditemukan")</f>
        <v>FERY SAPUTRO</v>
      </c>
      <c r="H1019" s="18" t="str">
        <f>_xlfn.XLOOKUP(D1019,[11]sheet!$B:$B,[11]sheet!$A:$A,0)</f>
        <v>SRN03</v>
      </c>
    </row>
    <row r="1020" spans="2:8">
      <c r="B1020" s="24" t="s">
        <v>927</v>
      </c>
      <c r="C1020" s="25" t="s">
        <v>928</v>
      </c>
      <c r="D1020" s="26" t="s">
        <v>1059</v>
      </c>
      <c r="E1020" s="27" t="s">
        <v>1916</v>
      </c>
      <c r="F1020" s="22" t="s">
        <v>1830</v>
      </c>
      <c r="G1020" s="17" t="str">
        <f>_xlfn.XLOOKUP(D1020,'[7]AGUSTUS 2026'!$B:$B,'[7]AGUSTUS 2026'!$I:$I,"Tidak Ditemukan")</f>
        <v>FERY SAPUTRO</v>
      </c>
      <c r="H1020" s="18" t="str">
        <f>_xlfn.XLOOKUP(D1020,[11]sheet!$B:$B,[11]sheet!$A:$A,0)</f>
        <v>SRN04</v>
      </c>
    </row>
    <row r="1021" spans="2:8">
      <c r="B1021" s="24" t="s">
        <v>927</v>
      </c>
      <c r="C1021" s="25" t="s">
        <v>928</v>
      </c>
      <c r="D1021" s="26" t="s">
        <v>1060</v>
      </c>
      <c r="E1021" s="27" t="s">
        <v>1916</v>
      </c>
      <c r="F1021" s="22" t="s">
        <v>1830</v>
      </c>
      <c r="G1021" s="17" t="str">
        <f>_xlfn.XLOOKUP(D1021,'[7]AGUSTUS 2026'!$B:$B,'[7]AGUSTUS 2026'!$I:$I,"Tidak Ditemukan")</f>
        <v>FERY SAPUTRO</v>
      </c>
      <c r="H1021" s="18" t="str">
        <f>_xlfn.XLOOKUP(D1021,[11]sheet!$B:$B,[11]sheet!$A:$A,0)</f>
        <v>SRN05</v>
      </c>
    </row>
    <row r="1022" spans="2:8">
      <c r="B1022" s="24" t="s">
        <v>927</v>
      </c>
      <c r="C1022" s="25" t="s">
        <v>928</v>
      </c>
      <c r="D1022" s="26" t="s">
        <v>1061</v>
      </c>
      <c r="E1022" s="27" t="s">
        <v>1916</v>
      </c>
      <c r="F1022" s="22" t="s">
        <v>1830</v>
      </c>
      <c r="G1022" s="17" t="str">
        <f>_xlfn.XLOOKUP(D1022,'[7]AGUSTUS 2026'!$B:$B,'[7]AGUSTUS 2026'!$I:$I,"Tidak Ditemukan")</f>
        <v>FERY SAPUTRO</v>
      </c>
      <c r="H1022" s="18" t="str">
        <f>_xlfn.XLOOKUP(D1022,[11]sheet!$B:$B,[11]sheet!$A:$A,0)</f>
        <v>SRN06</v>
      </c>
    </row>
    <row r="1023" spans="2:8">
      <c r="B1023" s="24" t="s">
        <v>927</v>
      </c>
      <c r="C1023" s="25" t="s">
        <v>928</v>
      </c>
      <c r="D1023" s="26" t="s">
        <v>1062</v>
      </c>
      <c r="E1023" s="27" t="s">
        <v>1916</v>
      </c>
      <c r="F1023" s="22" t="s">
        <v>1830</v>
      </c>
      <c r="G1023" s="17" t="str">
        <f>_xlfn.XLOOKUP(D1023,'[7]AGUSTUS 2026'!$B:$B,'[7]AGUSTUS 2026'!$I:$I,"Tidak Ditemukan")</f>
        <v>FERY SAPUTRO</v>
      </c>
      <c r="H1023" s="18" t="str">
        <f>_xlfn.XLOOKUP(D1023,[11]sheet!$B:$B,[11]sheet!$A:$A,0)</f>
        <v>SRN08</v>
      </c>
    </row>
    <row r="1024" spans="2:8">
      <c r="B1024" s="24" t="s">
        <v>927</v>
      </c>
      <c r="C1024" s="25" t="s">
        <v>928</v>
      </c>
      <c r="D1024" s="26" t="s">
        <v>1063</v>
      </c>
      <c r="E1024" s="27" t="s">
        <v>1916</v>
      </c>
      <c r="F1024" s="22" t="s">
        <v>1830</v>
      </c>
      <c r="G1024" s="17" t="str">
        <f>_xlfn.XLOOKUP(D1024,'[7]AGUSTUS 2026'!$B:$B,'[7]AGUSTUS 2026'!$I:$I,"Tidak Ditemukan")</f>
        <v>FERY SAPUTRO</v>
      </c>
      <c r="H1024" s="18" t="str">
        <f>_xlfn.XLOOKUP(D1024,[11]sheet!$B:$B,[11]sheet!$A:$A,0)</f>
        <v>SRN10</v>
      </c>
    </row>
    <row r="1025" spans="2:8">
      <c r="B1025" s="24" t="s">
        <v>927</v>
      </c>
      <c r="C1025" s="25" t="s">
        <v>928</v>
      </c>
      <c r="D1025" s="26" t="s">
        <v>1064</v>
      </c>
      <c r="E1025" s="27" t="s">
        <v>1916</v>
      </c>
      <c r="F1025" s="22" t="s">
        <v>1830</v>
      </c>
      <c r="G1025" s="17" t="str">
        <f>_xlfn.XLOOKUP(D1025,'[7]AGUSTUS 2026'!$B:$B,'[7]AGUSTUS 2026'!$I:$I,"Tidak Ditemukan")</f>
        <v>MUHAMMAD CHAIRIL ANAM</v>
      </c>
      <c r="H1025" s="18" t="str">
        <f>_xlfn.XLOOKUP(D1025,[11]sheet!$B:$B,[11]sheet!$A:$A,0)</f>
        <v>SUJ01</v>
      </c>
    </row>
    <row r="1026" spans="2:8">
      <c r="B1026" s="24" t="s">
        <v>927</v>
      </c>
      <c r="C1026" s="25" t="s">
        <v>928</v>
      </c>
      <c r="D1026" s="26" t="s">
        <v>1065</v>
      </c>
      <c r="E1026" s="27" t="s">
        <v>1916</v>
      </c>
      <c r="F1026" s="22" t="s">
        <v>1830</v>
      </c>
      <c r="G1026" s="17" t="str">
        <f>_xlfn.XLOOKUP(D1026,'[7]AGUSTUS 2026'!$B:$B,'[7]AGUSTUS 2026'!$I:$I,"Tidak Ditemukan")</f>
        <v>MUHAMMAD CHAIRIL ANAM</v>
      </c>
      <c r="H1026" s="18" t="str">
        <f>_xlfn.XLOOKUP(D1026,[11]sheet!$B:$B,[11]sheet!$A:$A,0)</f>
        <v>SUJ02</v>
      </c>
    </row>
    <row r="1027" spans="2:8">
      <c r="B1027" s="24" t="s">
        <v>927</v>
      </c>
      <c r="C1027" s="25" t="s">
        <v>928</v>
      </c>
      <c r="D1027" s="26" t="s">
        <v>1066</v>
      </c>
      <c r="E1027" s="27" t="s">
        <v>1916</v>
      </c>
      <c r="F1027" s="22" t="s">
        <v>1830</v>
      </c>
      <c r="G1027" s="17" t="str">
        <f>_xlfn.XLOOKUP(D1027,'[7]AGUSTUS 2026'!$B:$B,'[7]AGUSTUS 2026'!$I:$I,"Tidak Ditemukan")</f>
        <v>MUHAMMAD CHAIRIL ANAM</v>
      </c>
      <c r="H1027" s="18" t="str">
        <f>_xlfn.XLOOKUP(D1027,[11]sheet!$B:$B,[11]sheet!$A:$A,0)</f>
        <v>SUJ03</v>
      </c>
    </row>
    <row r="1028" spans="2:8">
      <c r="B1028" s="24" t="s">
        <v>927</v>
      </c>
      <c r="C1028" s="25" t="s">
        <v>928</v>
      </c>
      <c r="D1028" s="26" t="s">
        <v>1067</v>
      </c>
      <c r="E1028" s="27" t="s">
        <v>1916</v>
      </c>
      <c r="F1028" s="22" t="s">
        <v>1830</v>
      </c>
      <c r="G1028" s="17" t="str">
        <f>_xlfn.XLOOKUP(D1028,'[7]AGUSTUS 2026'!$B:$B,'[7]AGUSTUS 2026'!$I:$I,"Tidak Ditemukan")</f>
        <v>MUHAMMAD CHAIRIL ANAM</v>
      </c>
      <c r="H1028" s="18" t="str">
        <f>_xlfn.XLOOKUP(D1028,[11]sheet!$B:$B,[11]sheet!$A:$A,0)</f>
        <v>SUJ04</v>
      </c>
    </row>
    <row r="1029" spans="2:8">
      <c r="B1029" s="24" t="s">
        <v>927</v>
      </c>
      <c r="C1029" s="25" t="s">
        <v>928</v>
      </c>
      <c r="D1029" s="26" t="s">
        <v>1068</v>
      </c>
      <c r="E1029" s="27" t="s">
        <v>1916</v>
      </c>
      <c r="F1029" s="22" t="s">
        <v>1830</v>
      </c>
      <c r="G1029" s="17" t="str">
        <f>_xlfn.XLOOKUP(D1029,'[7]AGUSTUS 2026'!$B:$B,'[7]AGUSTUS 2026'!$I:$I,"Tidak Ditemukan")</f>
        <v>MUHAMMAD CHAIRIL ANAM</v>
      </c>
      <c r="H1029" s="18" t="str">
        <f>_xlfn.XLOOKUP(D1029,[11]sheet!$B:$B,[11]sheet!$A:$A,0)</f>
        <v>SUJ06</v>
      </c>
    </row>
    <row r="1030" spans="2:8">
      <c r="B1030" s="24" t="s">
        <v>927</v>
      </c>
      <c r="C1030" s="25" t="s">
        <v>928</v>
      </c>
      <c r="D1030" s="26" t="s">
        <v>1069</v>
      </c>
      <c r="E1030" s="27" t="s">
        <v>1916</v>
      </c>
      <c r="F1030" s="22" t="s">
        <v>1830</v>
      </c>
      <c r="G1030" s="17" t="str">
        <f>_xlfn.XLOOKUP(D1030,'[7]AGUSTUS 2026'!$B:$B,'[7]AGUSTUS 2026'!$I:$I,"Tidak Ditemukan")</f>
        <v>MUHAMMAD CHAIRIL ANAM</v>
      </c>
      <c r="H1030" s="18" t="str">
        <f>_xlfn.XLOOKUP(D1030,[11]sheet!$B:$B,[11]sheet!$A:$A,0)</f>
        <v>SUJ07</v>
      </c>
    </row>
    <row r="1031" spans="2:8">
      <c r="B1031" s="24" t="s">
        <v>927</v>
      </c>
      <c r="C1031" s="25" t="s">
        <v>928</v>
      </c>
      <c r="D1031" s="26" t="s">
        <v>1070</v>
      </c>
      <c r="E1031" s="27" t="s">
        <v>1916</v>
      </c>
      <c r="F1031" s="22" t="s">
        <v>1830</v>
      </c>
      <c r="G1031" s="17" t="str">
        <f>_xlfn.XLOOKUP(D1031,'[7]AGUSTUS 2026'!$B:$B,'[7]AGUSTUS 2026'!$I:$I,"Tidak Ditemukan")</f>
        <v>MUHAMMAD CHAIRIL ANAM</v>
      </c>
      <c r="H1031" s="18" t="str">
        <f>_xlfn.XLOOKUP(D1031,[11]sheet!$B:$B,[11]sheet!$A:$A,0)</f>
        <v>SUJ08</v>
      </c>
    </row>
    <row r="1032" spans="2:8">
      <c r="B1032" s="24" t="s">
        <v>927</v>
      </c>
      <c r="C1032" s="25" t="s">
        <v>928</v>
      </c>
      <c r="D1032" s="26" t="s">
        <v>1071</v>
      </c>
      <c r="E1032" s="27" t="s">
        <v>1916</v>
      </c>
      <c r="F1032" s="22" t="s">
        <v>1830</v>
      </c>
      <c r="G1032" s="17" t="str">
        <f>_xlfn.XLOOKUP(D1032,'[7]AGUSTUS 2026'!$B:$B,'[7]AGUSTUS 2026'!$I:$I,"Tidak Ditemukan")</f>
        <v>MUHAMMAD CHAIRIL ANAM</v>
      </c>
      <c r="H1032" s="18" t="str">
        <f>_xlfn.XLOOKUP(D1032,[11]sheet!$B:$B,[11]sheet!$A:$A,0)</f>
        <v>SUJ09</v>
      </c>
    </row>
    <row r="1033" spans="2:8">
      <c r="B1033" s="24" t="s">
        <v>927</v>
      </c>
      <c r="C1033" s="25" t="s">
        <v>928</v>
      </c>
      <c r="D1033" s="26" t="s">
        <v>1072</v>
      </c>
      <c r="E1033" s="27" t="s">
        <v>1916</v>
      </c>
      <c r="F1033" s="22" t="s">
        <v>1830</v>
      </c>
      <c r="G1033" s="17" t="str">
        <f>_xlfn.XLOOKUP(D1033,'[7]AGUSTUS 2026'!$B:$B,'[7]AGUSTUS 2026'!$I:$I,"Tidak Ditemukan")</f>
        <v>MUHAMMAD CHAIRIL ANAM</v>
      </c>
      <c r="H1033" s="18" t="str">
        <f>_xlfn.XLOOKUP(D1033,[11]sheet!$B:$B,[11]sheet!$A:$A,0)</f>
        <v>SUJ10</v>
      </c>
    </row>
    <row r="1034" spans="2:8">
      <c r="B1034" s="24" t="s">
        <v>927</v>
      </c>
      <c r="C1034" s="25" t="s">
        <v>928</v>
      </c>
      <c r="D1034" s="26" t="s">
        <v>1073</v>
      </c>
      <c r="E1034" s="27" t="s">
        <v>1916</v>
      </c>
      <c r="F1034" s="22" t="s">
        <v>1830</v>
      </c>
      <c r="G1034" s="17" t="str">
        <f>_xlfn.XLOOKUP(D1034,'[7]AGUSTUS 2026'!$B:$B,'[7]AGUSTUS 2026'!$I:$I,"Tidak Ditemukan")</f>
        <v>JOKO NDARU FEBRIYANTO</v>
      </c>
      <c r="H1034" s="18" t="str">
        <f>_xlfn.XLOOKUP(D1034,[11]sheet!$B:$B,[11]sheet!$A:$A,0)</f>
        <v>WGI01</v>
      </c>
    </row>
    <row r="1035" spans="2:8">
      <c r="B1035" s="24" t="s">
        <v>927</v>
      </c>
      <c r="C1035" s="25" t="s">
        <v>928</v>
      </c>
      <c r="D1035" s="26" t="s">
        <v>1074</v>
      </c>
      <c r="E1035" s="27" t="s">
        <v>1916</v>
      </c>
      <c r="F1035" s="22" t="s">
        <v>1830</v>
      </c>
      <c r="G1035" s="17" t="str">
        <f>_xlfn.XLOOKUP(D1035,'[7]AGUSTUS 2026'!$B:$B,'[7]AGUSTUS 2026'!$I:$I,"Tidak Ditemukan")</f>
        <v>JOKO NDARU FEBRIYANTO</v>
      </c>
      <c r="H1035" s="18" t="str">
        <f>_xlfn.XLOOKUP(D1035,[11]sheet!$B:$B,[11]sheet!$A:$A,0)</f>
        <v>WGI03</v>
      </c>
    </row>
    <row r="1036" spans="2:8">
      <c r="B1036" s="24" t="s">
        <v>927</v>
      </c>
      <c r="C1036" s="25" t="s">
        <v>928</v>
      </c>
      <c r="D1036" s="26" t="s">
        <v>1075</v>
      </c>
      <c r="E1036" s="27" t="s">
        <v>1916</v>
      </c>
      <c r="F1036" s="22" t="s">
        <v>1830</v>
      </c>
      <c r="G1036" s="17" t="str">
        <f>_xlfn.XLOOKUP(D1036,'[7]AGUSTUS 2026'!$B:$B,'[7]AGUSTUS 2026'!$I:$I,"Tidak Ditemukan")</f>
        <v>JOKO NDARU FEBRIYANTO</v>
      </c>
      <c r="H1036" s="18" t="str">
        <f>_xlfn.XLOOKUP(D1036,[11]sheet!$B:$B,[11]sheet!$A:$A,0)</f>
        <v>WGI04</v>
      </c>
    </row>
    <row r="1037" spans="2:8">
      <c r="B1037" s="24" t="s">
        <v>927</v>
      </c>
      <c r="C1037" s="25" t="s">
        <v>928</v>
      </c>
      <c r="D1037" s="26" t="s">
        <v>1076</v>
      </c>
      <c r="E1037" s="27" t="s">
        <v>1916</v>
      </c>
      <c r="F1037" s="22" t="s">
        <v>1830</v>
      </c>
      <c r="G1037" s="17" t="str">
        <f>_xlfn.XLOOKUP(D1037,'[7]AGUSTUS 2026'!$B:$B,'[7]AGUSTUS 2026'!$I:$I,"Tidak Ditemukan")</f>
        <v>JOKO NDARU FEBRIYANTO</v>
      </c>
      <c r="H1037" s="18" t="str">
        <f>_xlfn.XLOOKUP(D1037,[11]sheet!$B:$B,[11]sheet!$A:$A,0)</f>
        <v>WGI05</v>
      </c>
    </row>
    <row r="1038" spans="2:8">
      <c r="B1038" s="24" t="s">
        <v>927</v>
      </c>
      <c r="C1038" s="25" t="s">
        <v>928</v>
      </c>
      <c r="D1038" s="26" t="s">
        <v>1077</v>
      </c>
      <c r="E1038" s="27" t="s">
        <v>1916</v>
      </c>
      <c r="F1038" s="22" t="s">
        <v>1830</v>
      </c>
      <c r="G1038" s="17" t="str">
        <f>_xlfn.XLOOKUP(D1038,'[7]AGUSTUS 2026'!$B:$B,'[7]AGUSTUS 2026'!$I:$I,"Tidak Ditemukan")</f>
        <v>JOKO NDARU FEBRIYANTO</v>
      </c>
      <c r="H1038" s="18" t="str">
        <f>_xlfn.XLOOKUP(D1038,[11]sheet!$B:$B,[11]sheet!$A:$A,0)</f>
        <v>WGI06</v>
      </c>
    </row>
    <row r="1039" spans="2:8">
      <c r="B1039" s="24" t="s">
        <v>927</v>
      </c>
      <c r="C1039" s="25" t="s">
        <v>928</v>
      </c>
      <c r="D1039" s="26" t="s">
        <v>1078</v>
      </c>
      <c r="E1039" s="27" t="s">
        <v>1916</v>
      </c>
      <c r="F1039" s="22" t="s">
        <v>1830</v>
      </c>
      <c r="G1039" s="17" t="str">
        <f>_xlfn.XLOOKUP(D1039,'[7]AGUSTUS 2026'!$B:$B,'[7]AGUSTUS 2026'!$I:$I,"Tidak Ditemukan")</f>
        <v>JOKO NDARU FEBRIYANTO</v>
      </c>
      <c r="H1039" s="18" t="str">
        <f>_xlfn.XLOOKUP(D1039,[11]sheet!$B:$B,[11]sheet!$A:$A,0)</f>
        <v>WGI07</v>
      </c>
    </row>
    <row r="1040" spans="2:8">
      <c r="B1040" s="24" t="s">
        <v>927</v>
      </c>
      <c r="C1040" s="25" t="s">
        <v>928</v>
      </c>
      <c r="D1040" s="26" t="s">
        <v>1079</v>
      </c>
      <c r="E1040" s="27" t="s">
        <v>1916</v>
      </c>
      <c r="F1040" s="22" t="s">
        <v>1830</v>
      </c>
      <c r="G1040" s="17" t="str">
        <f>_xlfn.XLOOKUP(D1040,'[7]AGUSTUS 2026'!$B:$B,'[7]AGUSTUS 2026'!$I:$I,"Tidak Ditemukan")</f>
        <v>JOKO NDARU FEBRIYANTO</v>
      </c>
      <c r="H1040" s="18" t="str">
        <f>_xlfn.XLOOKUP(D1040,[11]sheet!$B:$B,[11]sheet!$A:$A,0)</f>
        <v>WGI08</v>
      </c>
    </row>
    <row r="1041" spans="2:8">
      <c r="B1041" s="24" t="s">
        <v>927</v>
      </c>
      <c r="C1041" s="25" t="s">
        <v>928</v>
      </c>
      <c r="D1041" s="26" t="s">
        <v>1080</v>
      </c>
      <c r="E1041" s="27" t="s">
        <v>1916</v>
      </c>
      <c r="F1041" s="22" t="s">
        <v>1830</v>
      </c>
      <c r="G1041" s="17" t="str">
        <f>_xlfn.XLOOKUP(D1041,'[7]AGUSTUS 2026'!$B:$B,'[7]AGUSTUS 2026'!$I:$I,"Tidak Ditemukan")</f>
        <v>JOKO NDARU FEBRIYANTO</v>
      </c>
      <c r="H1041" s="18" t="str">
        <f>_xlfn.XLOOKUP(D1041,[11]sheet!$B:$B,[11]sheet!$A:$A,0)</f>
        <v>WGI11</v>
      </c>
    </row>
    <row r="1042" spans="2:8">
      <c r="B1042" s="24" t="s">
        <v>927</v>
      </c>
      <c r="C1042" s="25" t="s">
        <v>928</v>
      </c>
      <c r="D1042" s="26" t="s">
        <v>1081</v>
      </c>
      <c r="E1042" s="27" t="s">
        <v>1916</v>
      </c>
      <c r="F1042" s="22" t="s">
        <v>1830</v>
      </c>
      <c r="G1042" s="17" t="str">
        <f>_xlfn.XLOOKUP(D1042,'[7]AGUSTUS 2026'!$B:$B,'[7]AGUSTUS 2026'!$I:$I,"Tidak Ditemukan")</f>
        <v>JOKO NDARU FEBRIYANTO</v>
      </c>
      <c r="H1042" s="18" t="str">
        <f>_xlfn.XLOOKUP(D1042,[11]sheet!$B:$B,[11]sheet!$A:$A,0)</f>
        <v>WGI14</v>
      </c>
    </row>
    <row r="1043" spans="2:8">
      <c r="B1043" s="24" t="s">
        <v>927</v>
      </c>
      <c r="C1043" s="25" t="s">
        <v>928</v>
      </c>
      <c r="D1043" s="26" t="s">
        <v>1082</v>
      </c>
      <c r="E1043" s="27" t="s">
        <v>1916</v>
      </c>
      <c r="F1043" s="22" t="s">
        <v>1829</v>
      </c>
      <c r="G1043" s="17" t="str">
        <f>_xlfn.XLOOKUP(D1043,'[7]AGUSTUS 2026'!$B:$B,'[7]AGUSTUS 2026'!$I:$I,"Tidak Ditemukan")</f>
        <v>SURYA DWI J</v>
      </c>
      <c r="H1043" s="18" t="str">
        <f>_xlfn.XLOOKUP(D1043,[11]sheet!$B:$B,[11]sheet!$A:$A,0)</f>
        <v>WNO01</v>
      </c>
    </row>
    <row r="1044" spans="2:8">
      <c r="B1044" s="24" t="s">
        <v>927</v>
      </c>
      <c r="C1044" s="25" t="s">
        <v>928</v>
      </c>
      <c r="D1044" s="26" t="s">
        <v>1083</v>
      </c>
      <c r="E1044" s="27" t="s">
        <v>1916</v>
      </c>
      <c r="F1044" s="22" t="s">
        <v>1829</v>
      </c>
      <c r="G1044" s="17" t="str">
        <f>_xlfn.XLOOKUP(D1044,'[7]AGUSTUS 2026'!$B:$B,'[7]AGUSTUS 2026'!$I:$I,"Tidak Ditemukan")</f>
        <v>SURYA DWI J</v>
      </c>
      <c r="H1044" s="18" t="str">
        <f>_xlfn.XLOOKUP(D1044,[11]sheet!$B:$B,[11]sheet!$A:$A,0)</f>
        <v>WNO02</v>
      </c>
    </row>
    <row r="1045" spans="2:8">
      <c r="B1045" s="24" t="s">
        <v>927</v>
      </c>
      <c r="C1045" s="25" t="s">
        <v>928</v>
      </c>
      <c r="D1045" s="26" t="s">
        <v>1084</v>
      </c>
      <c r="E1045" s="27" t="s">
        <v>1916</v>
      </c>
      <c r="F1045" s="22" t="s">
        <v>1829</v>
      </c>
      <c r="G1045" s="17" t="str">
        <f>_xlfn.XLOOKUP(D1045,'[7]AGUSTUS 2026'!$B:$B,'[7]AGUSTUS 2026'!$I:$I,"Tidak Ditemukan")</f>
        <v>SURYA DWI J</v>
      </c>
      <c r="H1045" s="18" t="str">
        <f>_xlfn.XLOOKUP(D1045,[11]sheet!$B:$B,[11]sheet!$A:$A,0)</f>
        <v>WNO03</v>
      </c>
    </row>
    <row r="1046" spans="2:8">
      <c r="B1046" s="24" t="s">
        <v>1085</v>
      </c>
      <c r="C1046" s="25" t="s">
        <v>1086</v>
      </c>
      <c r="D1046" s="26" t="s">
        <v>1087</v>
      </c>
      <c r="E1046" s="27" t="s">
        <v>1916</v>
      </c>
      <c r="F1046" s="22" t="s">
        <v>1832</v>
      </c>
      <c r="G1046" s="17" t="str">
        <f>_xlfn.XLOOKUP(D1046,[8]Sheet2!$C:$C,[8]Sheet2!$E:$E,"-")</f>
        <v>Fahmi Nur Muhamad</v>
      </c>
      <c r="H1046" s="18" t="str">
        <f>_xlfn.XLOOKUP(D1046,[11]sheet!$B:$B,[11]sheet!$A:$A,0)</f>
        <v>BJE02</v>
      </c>
    </row>
    <row r="1047" spans="2:8">
      <c r="B1047" s="24" t="s">
        <v>1085</v>
      </c>
      <c r="C1047" s="25" t="s">
        <v>1086</v>
      </c>
      <c r="D1047" s="26" t="s">
        <v>1088</v>
      </c>
      <c r="E1047" s="27" t="s">
        <v>1916</v>
      </c>
      <c r="F1047" s="22" t="s">
        <v>1832</v>
      </c>
      <c r="G1047" s="17" t="str">
        <f>_xlfn.XLOOKUP(D1047,[8]Sheet2!$C:$C,[8]Sheet2!$E:$E,"-")</f>
        <v>Imam Khudori</v>
      </c>
      <c r="H1047" s="18" t="str">
        <f>_xlfn.XLOOKUP(D1047,[11]sheet!$B:$B,[11]sheet!$A:$A,0)</f>
        <v>BJE03</v>
      </c>
    </row>
    <row r="1048" spans="2:8">
      <c r="B1048" s="24" t="s">
        <v>1085</v>
      </c>
      <c r="C1048" s="25" t="s">
        <v>1086</v>
      </c>
      <c r="D1048" s="26" t="s">
        <v>1089</v>
      </c>
      <c r="E1048" s="27" t="s">
        <v>1916</v>
      </c>
      <c r="F1048" s="22" t="s">
        <v>1832</v>
      </c>
      <c r="G1048" s="17" t="str">
        <f>_xlfn.XLOOKUP(D1048,[8]Sheet2!$C:$C,[8]Sheet2!$E:$E,"-")</f>
        <v>Dwi Murdianto</v>
      </c>
      <c r="H1048" s="18" t="str">
        <f>_xlfn.XLOOKUP(D1048,[11]sheet!$B:$B,[11]sheet!$A:$A,0)</f>
        <v>BJE06</v>
      </c>
    </row>
    <row r="1049" spans="2:8">
      <c r="B1049" s="24" t="s">
        <v>1085</v>
      </c>
      <c r="C1049" s="25" t="s">
        <v>1086</v>
      </c>
      <c r="D1049" s="26" t="s">
        <v>1090</v>
      </c>
      <c r="E1049" s="27" t="s">
        <v>1916</v>
      </c>
      <c r="F1049" s="22" t="s">
        <v>1832</v>
      </c>
      <c r="G1049" s="17" t="str">
        <f>_xlfn.XLOOKUP(D1049,[8]Sheet2!$C:$C,[8]Sheet2!$E:$E,"-")</f>
        <v>Ali Subeki</v>
      </c>
      <c r="H1049" s="18" t="str">
        <f>_xlfn.XLOOKUP(D1049,[11]sheet!$B:$B,[11]sheet!$A:$A,0)</f>
        <v>BJE07</v>
      </c>
    </row>
    <row r="1050" spans="2:8">
      <c r="B1050" s="24" t="s">
        <v>1085</v>
      </c>
      <c r="C1050" s="25" t="s">
        <v>1086</v>
      </c>
      <c r="D1050" s="26" t="s">
        <v>1091</v>
      </c>
      <c r="E1050" s="27" t="s">
        <v>1916</v>
      </c>
      <c r="F1050" s="22" t="s">
        <v>1832</v>
      </c>
      <c r="G1050" s="17" t="str">
        <f>_xlfn.XLOOKUP(D1050,[8]Sheet2!$C:$C,[8]Sheet2!$E:$E,"-")</f>
        <v>Dwi Murdianto</v>
      </c>
      <c r="H1050" s="18" t="str">
        <f>_xlfn.XLOOKUP(D1050,[11]sheet!$B:$B,[11]sheet!$A:$A,0)</f>
        <v>BJE08</v>
      </c>
    </row>
    <row r="1051" spans="2:8">
      <c r="B1051" s="24" t="s">
        <v>1085</v>
      </c>
      <c r="C1051" s="25" t="s">
        <v>1086</v>
      </c>
      <c r="D1051" s="26" t="s">
        <v>1092</v>
      </c>
      <c r="E1051" s="27" t="s">
        <v>1916</v>
      </c>
      <c r="F1051" s="22" t="s">
        <v>1832</v>
      </c>
      <c r="G1051" s="17" t="str">
        <f>_xlfn.XLOOKUP(D1051,[8]Sheet2!$C:$C,[8]Sheet2!$E:$E,"-")</f>
        <v>Mochamad Robi Hidayat</v>
      </c>
      <c r="H1051" s="18" t="str">
        <f>_xlfn.XLOOKUP(D1051,[11]sheet!$B:$B,[11]sheet!$A:$A,0)</f>
        <v>BJE09</v>
      </c>
    </row>
    <row r="1052" spans="2:8">
      <c r="B1052" s="24" t="s">
        <v>1085</v>
      </c>
      <c r="C1052" s="25" t="s">
        <v>1086</v>
      </c>
      <c r="D1052" s="26" t="s">
        <v>1093</v>
      </c>
      <c r="E1052" s="27" t="s">
        <v>1916</v>
      </c>
      <c r="F1052" s="22" t="s">
        <v>1832</v>
      </c>
      <c r="G1052" s="17" t="str">
        <f>_xlfn.XLOOKUP(D1052,[8]Sheet2!$C:$C,[8]Sheet2!$E:$E,"-")</f>
        <v>Fahmi Nur Muhamad</v>
      </c>
      <c r="H1052" s="18" t="str">
        <f>_xlfn.XLOOKUP(D1052,[11]sheet!$B:$B,[11]sheet!$A:$A,0)</f>
        <v>BJE10</v>
      </c>
    </row>
    <row r="1053" spans="2:8">
      <c r="B1053" s="24" t="s">
        <v>1085</v>
      </c>
      <c r="C1053" s="25" t="s">
        <v>1086</v>
      </c>
      <c r="D1053" s="26" t="s">
        <v>1094</v>
      </c>
      <c r="E1053" s="27" t="s">
        <v>1916</v>
      </c>
      <c r="F1053" s="22" t="s">
        <v>1832</v>
      </c>
      <c r="G1053" s="17" t="str">
        <f>_xlfn.XLOOKUP(D1053,[8]Sheet2!$C:$C,[8]Sheet2!$E:$E,"-")</f>
        <v>Imam Khudori</v>
      </c>
      <c r="H1053" s="18" t="str">
        <f>_xlfn.XLOOKUP(D1053,[11]sheet!$B:$B,[11]sheet!$A:$A,0)</f>
        <v>BJE11</v>
      </c>
    </row>
    <row r="1054" spans="2:8">
      <c r="B1054" s="24" t="s">
        <v>1085</v>
      </c>
      <c r="C1054" s="25" t="s">
        <v>1086</v>
      </c>
      <c r="D1054" s="26" t="s">
        <v>1095</v>
      </c>
      <c r="E1054" s="27" t="s">
        <v>1916</v>
      </c>
      <c r="F1054" s="22" t="s">
        <v>1832</v>
      </c>
      <c r="G1054" s="17" t="str">
        <f>_xlfn.XLOOKUP(D1054,[8]Sheet2!$C:$C,[8]Sheet2!$E:$E,"-")</f>
        <v>Mochamad Robi Hidayat</v>
      </c>
      <c r="H1054" s="18" t="str">
        <f>_xlfn.XLOOKUP(D1054,[11]sheet!$B:$B,[11]sheet!$A:$A,0)</f>
        <v>BJE12</v>
      </c>
    </row>
    <row r="1055" spans="2:8">
      <c r="B1055" s="24" t="s">
        <v>1085</v>
      </c>
      <c r="C1055" s="25" t="s">
        <v>1086</v>
      </c>
      <c r="D1055" s="26" t="s">
        <v>1096</v>
      </c>
      <c r="E1055" s="27" t="s">
        <v>1916</v>
      </c>
      <c r="F1055" s="22" t="s">
        <v>1832</v>
      </c>
      <c r="G1055" s="17" t="str">
        <f>_xlfn.XLOOKUP(D1055,[8]Sheet2!$C:$C,[8]Sheet2!$E:$E,"-")</f>
        <v>Ali Subeki</v>
      </c>
      <c r="H1055" s="18" t="str">
        <f>_xlfn.XLOOKUP(D1055,[11]sheet!$B:$B,[11]sheet!$A:$A,0)</f>
        <v>BJE14</v>
      </c>
    </row>
    <row r="1056" spans="2:8">
      <c r="B1056" s="24" t="s">
        <v>1085</v>
      </c>
      <c r="C1056" s="25" t="s">
        <v>1086</v>
      </c>
      <c r="D1056" s="26" t="s">
        <v>1097</v>
      </c>
      <c r="E1056" s="27" t="s">
        <v>1916</v>
      </c>
      <c r="F1056" s="22" t="s">
        <v>1832</v>
      </c>
      <c r="G1056" s="17" t="str">
        <f>_xlfn.XLOOKUP(D1056,[8]Sheet2!$C:$C,[8]Sheet2!$E:$E,"-")</f>
        <v>Budianto</v>
      </c>
      <c r="H1056" s="18" t="str">
        <f>_xlfn.XLOOKUP(D1056,[11]sheet!$B:$B,[11]sheet!$A:$A,0)</f>
        <v>TBN01</v>
      </c>
    </row>
    <row r="1057" spans="2:8">
      <c r="B1057" s="24" t="s">
        <v>1085</v>
      </c>
      <c r="C1057" s="25" t="s">
        <v>1086</v>
      </c>
      <c r="D1057" s="26" t="s">
        <v>1098</v>
      </c>
      <c r="E1057" s="27" t="s">
        <v>1916</v>
      </c>
      <c r="F1057" s="22" t="s">
        <v>1832</v>
      </c>
      <c r="G1057" s="17" t="str">
        <f>_xlfn.XLOOKUP(D1057,[8]Sheet2!$C:$C,[8]Sheet2!$E:$E,"-")</f>
        <v>Andy Kistiwantono</v>
      </c>
      <c r="H1057" s="18" t="str">
        <f>_xlfn.XLOOKUP(D1057,[11]sheet!$B:$B,[11]sheet!$A:$A,0)</f>
        <v>TBN02</v>
      </c>
    </row>
    <row r="1058" spans="2:8">
      <c r="B1058" s="24" t="s">
        <v>1085</v>
      </c>
      <c r="C1058" s="25" t="s">
        <v>1086</v>
      </c>
      <c r="D1058" s="26" t="s">
        <v>1099</v>
      </c>
      <c r="E1058" s="27" t="s">
        <v>1916</v>
      </c>
      <c r="F1058" s="22" t="s">
        <v>1832</v>
      </c>
      <c r="G1058" s="17" t="str">
        <f>_xlfn.XLOOKUP(D1058,[8]Sheet2!$C:$C,[8]Sheet2!$E:$E,"-")</f>
        <v>M. Zen Asrofi</v>
      </c>
      <c r="H1058" s="18" t="str">
        <f>_xlfn.XLOOKUP(D1058,[11]sheet!$B:$B,[11]sheet!$A:$A,0)</f>
        <v>TBN04</v>
      </c>
    </row>
    <row r="1059" spans="2:8">
      <c r="B1059" s="24" t="s">
        <v>1085</v>
      </c>
      <c r="C1059" s="25" t="s">
        <v>1086</v>
      </c>
      <c r="D1059" s="26" t="s">
        <v>1100</v>
      </c>
      <c r="E1059" s="27" t="s">
        <v>1916</v>
      </c>
      <c r="F1059" s="22" t="s">
        <v>1832</v>
      </c>
      <c r="G1059" s="17" t="str">
        <f>_xlfn.XLOOKUP(D1059,[8]Sheet2!$C:$C,[8]Sheet2!$E:$E,"-")</f>
        <v>Totok Suwiknyo</v>
      </c>
      <c r="H1059" s="18" t="str">
        <f>_xlfn.XLOOKUP(D1059,[11]sheet!$B:$B,[11]sheet!$A:$A,0)</f>
        <v>TBN05</v>
      </c>
    </row>
    <row r="1060" spans="2:8">
      <c r="B1060" s="24" t="s">
        <v>1085</v>
      </c>
      <c r="C1060" s="25" t="s">
        <v>1086</v>
      </c>
      <c r="D1060" s="26" t="s">
        <v>1101</v>
      </c>
      <c r="E1060" s="27" t="s">
        <v>1916</v>
      </c>
      <c r="F1060" s="22" t="s">
        <v>1832</v>
      </c>
      <c r="G1060" s="17" t="str">
        <f>_xlfn.XLOOKUP(D1060,[8]Sheet2!$C:$C,[8]Sheet2!$E:$E,"-")</f>
        <v>Andy Kistiwantono</v>
      </c>
      <c r="H1060" s="18" t="str">
        <f>_xlfn.XLOOKUP(D1060,[11]sheet!$B:$B,[11]sheet!$A:$A,0)</f>
        <v>TBN06</v>
      </c>
    </row>
    <row r="1061" spans="2:8">
      <c r="B1061" s="24" t="s">
        <v>1085</v>
      </c>
      <c r="C1061" s="25" t="s">
        <v>1086</v>
      </c>
      <c r="D1061" s="26" t="s">
        <v>1102</v>
      </c>
      <c r="E1061" s="27" t="s">
        <v>1916</v>
      </c>
      <c r="F1061" s="22" t="s">
        <v>1832</v>
      </c>
      <c r="G1061" s="17" t="str">
        <f>_xlfn.XLOOKUP(D1061,[8]Sheet2!$C:$C,[8]Sheet2!$E:$E,"-")</f>
        <v>M. Zen Asrofi</v>
      </c>
      <c r="H1061" s="18" t="str">
        <f>_xlfn.XLOOKUP(D1061,[11]sheet!$B:$B,[11]sheet!$A:$A,0)</f>
        <v>TBN07</v>
      </c>
    </row>
    <row r="1062" spans="2:8">
      <c r="B1062" s="24" t="s">
        <v>1085</v>
      </c>
      <c r="C1062" s="25" t="s">
        <v>1086</v>
      </c>
      <c r="D1062" s="26" t="s">
        <v>1103</v>
      </c>
      <c r="E1062" s="27" t="s">
        <v>1916</v>
      </c>
      <c r="F1062" s="22" t="s">
        <v>1832</v>
      </c>
      <c r="G1062" s="17" t="str">
        <f>_xlfn.XLOOKUP(D1062,[8]Sheet2!$C:$C,[8]Sheet2!$E:$E,"-")</f>
        <v>Mokhammad Ali Mustofa</v>
      </c>
      <c r="H1062" s="18" t="str">
        <f>_xlfn.XLOOKUP(D1062,[11]sheet!$B:$B,[11]sheet!$A:$A,0)</f>
        <v>TBN08</v>
      </c>
    </row>
    <row r="1063" spans="2:8">
      <c r="B1063" s="24" t="s">
        <v>1085</v>
      </c>
      <c r="C1063" s="25" t="s">
        <v>1086</v>
      </c>
      <c r="D1063" s="26" t="s">
        <v>1104</v>
      </c>
      <c r="E1063" s="27" t="s">
        <v>1916</v>
      </c>
      <c r="F1063" s="22" t="s">
        <v>1832</v>
      </c>
      <c r="G1063" s="17" t="str">
        <f>_xlfn.XLOOKUP(D1063,[8]Sheet2!$C:$C,[8]Sheet2!$E:$E,"-")</f>
        <v>Mokhammad Ali Mustofa</v>
      </c>
      <c r="H1063" s="18" t="str">
        <f>_xlfn.XLOOKUP(D1063,[11]sheet!$B:$B,[11]sheet!$A:$A,0)</f>
        <v>TBN10</v>
      </c>
    </row>
    <row r="1064" spans="2:8">
      <c r="B1064" s="24" t="s">
        <v>1085</v>
      </c>
      <c r="C1064" s="25" t="s">
        <v>1086</v>
      </c>
      <c r="D1064" s="26" t="s">
        <v>1105</v>
      </c>
      <c r="E1064" s="27" t="s">
        <v>1916</v>
      </c>
      <c r="F1064" s="22" t="s">
        <v>1832</v>
      </c>
      <c r="G1064" s="17" t="str">
        <f>_xlfn.XLOOKUP(D1064,[8]Sheet2!$C:$C,[8]Sheet2!$E:$E,"-")</f>
        <v>Totok Suwiknyo</v>
      </c>
      <c r="H1064" s="18" t="str">
        <f>_xlfn.XLOOKUP(D1064,[11]sheet!$B:$B,[11]sheet!$A:$A,0)</f>
        <v>TBN12</v>
      </c>
    </row>
    <row r="1065" spans="2:8">
      <c r="B1065" s="24" t="s">
        <v>1085</v>
      </c>
      <c r="C1065" s="25" t="s">
        <v>1086</v>
      </c>
      <c r="D1065" s="26" t="s">
        <v>1106</v>
      </c>
      <c r="E1065" s="27" t="s">
        <v>1916</v>
      </c>
      <c r="F1065" s="22" t="s">
        <v>1832</v>
      </c>
      <c r="G1065" s="17" t="str">
        <f>_xlfn.XLOOKUP(D1065,[8]Sheet2!$C:$C,[8]Sheet2!$E:$E,"-")</f>
        <v>Budianto</v>
      </c>
      <c r="H1065" s="18" t="str">
        <f>_xlfn.XLOOKUP(D1065,[11]sheet!$B:$B,[11]sheet!$A:$A,0)</f>
        <v>TBN13</v>
      </c>
    </row>
    <row r="1066" spans="2:8">
      <c r="B1066" s="24" t="s">
        <v>1085</v>
      </c>
      <c r="C1066" s="25" t="s">
        <v>1086</v>
      </c>
      <c r="D1066" s="26" t="s">
        <v>1107</v>
      </c>
      <c r="E1066" s="27" t="s">
        <v>1916</v>
      </c>
      <c r="F1066" s="22" t="s">
        <v>1833</v>
      </c>
      <c r="G1066" s="17" t="str">
        <f>_xlfn.XLOOKUP(D1066,[8]Sheet2!$C:$C,[8]Sheet2!$E:$E,"-")</f>
        <v>Niza Ramadani</v>
      </c>
      <c r="H1066" s="18" t="str">
        <f>_xlfn.XLOOKUP(D1066,[11]sheet!$B:$B,[11]sheet!$A:$A,0)</f>
        <v>GSK02</v>
      </c>
    </row>
    <row r="1067" spans="2:8">
      <c r="B1067" s="24" t="s">
        <v>1085</v>
      </c>
      <c r="C1067" s="25" t="s">
        <v>1086</v>
      </c>
      <c r="D1067" s="26" t="s">
        <v>1108</v>
      </c>
      <c r="E1067" s="27" t="s">
        <v>1941</v>
      </c>
      <c r="F1067" s="22" t="s">
        <v>1833</v>
      </c>
      <c r="G1067" s="17" t="str">
        <f>_xlfn.XLOOKUP(D1067,[8]Sheet2!$C:$C,[8]Sheet2!$E:$E,"-")</f>
        <v>Dian Putra Aris Firmansyah</v>
      </c>
      <c r="H1067" s="18" t="str">
        <f>_xlfn.XLOOKUP(D1067,[11]sheet!$B:$B,[11]sheet!$A:$A,0)</f>
        <v>GSK15A</v>
      </c>
    </row>
    <row r="1068" spans="2:8">
      <c r="B1068" s="24" t="s">
        <v>1085</v>
      </c>
      <c r="C1068" s="25" t="s">
        <v>1086</v>
      </c>
      <c r="D1068" s="26" t="s">
        <v>1109</v>
      </c>
      <c r="E1068" s="27" t="s">
        <v>1941</v>
      </c>
      <c r="F1068" s="22" t="s">
        <v>1833</v>
      </c>
      <c r="G1068" s="17" t="str">
        <f>_xlfn.XLOOKUP(D1068,[8]Sheet2!$C:$C,[8]Sheet2!$E:$E,"-")</f>
        <v>Mohammad Fa'Iq Al Abror</v>
      </c>
      <c r="H1068" s="18" t="str">
        <f>_xlfn.XLOOKUP(D1068,[11]sheet!$B:$B,[11]sheet!$A:$A,0)</f>
        <v>GSK13A</v>
      </c>
    </row>
    <row r="1069" spans="2:8">
      <c r="B1069" s="24" t="s">
        <v>1085</v>
      </c>
      <c r="C1069" s="25" t="s">
        <v>1086</v>
      </c>
      <c r="D1069" s="26" t="s">
        <v>1110</v>
      </c>
      <c r="E1069" s="27" t="s">
        <v>1916</v>
      </c>
      <c r="F1069" s="22" t="s">
        <v>1833</v>
      </c>
      <c r="G1069" s="17" t="str">
        <f>_xlfn.XLOOKUP(D1069,[8]Sheet2!$C:$C,[8]Sheet2!$E:$E,"-")</f>
        <v>Fariszulhazmi</v>
      </c>
      <c r="H1069" s="18" t="str">
        <f>_xlfn.XLOOKUP(D1069,[11]sheet!$B:$B,[11]sheet!$A:$A,0)</f>
        <v>GSK06</v>
      </c>
    </row>
    <row r="1070" spans="2:8">
      <c r="B1070" s="24" t="s">
        <v>1085</v>
      </c>
      <c r="C1070" s="25" t="s">
        <v>1086</v>
      </c>
      <c r="D1070" s="26" t="s">
        <v>1111</v>
      </c>
      <c r="E1070" s="27" t="s">
        <v>1916</v>
      </c>
      <c r="F1070" s="22" t="s">
        <v>1833</v>
      </c>
      <c r="G1070" s="17" t="str">
        <f>_xlfn.XLOOKUP(D1070,[8]Sheet2!$C:$C,[8]Sheet2!$E:$E,"-")</f>
        <v>Fitra Romansyah</v>
      </c>
      <c r="H1070" s="18" t="str">
        <f>_xlfn.XLOOKUP(D1070,[11]sheet!$B:$B,[11]sheet!$A:$A,0)</f>
        <v>GSK08</v>
      </c>
    </row>
    <row r="1071" spans="2:8">
      <c r="B1071" s="24" t="s">
        <v>1085</v>
      </c>
      <c r="C1071" s="25" t="s">
        <v>1086</v>
      </c>
      <c r="D1071" s="26" t="s">
        <v>1112</v>
      </c>
      <c r="E1071" s="27" t="s">
        <v>1916</v>
      </c>
      <c r="F1071" s="22" t="s">
        <v>1833</v>
      </c>
      <c r="G1071" s="17" t="str">
        <f>_xlfn.XLOOKUP(D1071,[8]Sheet2!$C:$C,[8]Sheet2!$E:$E,"-")</f>
        <v>Fariszulhazmi</v>
      </c>
      <c r="H1071" s="18" t="str">
        <f>_xlfn.XLOOKUP(D1071,[11]sheet!$B:$B,[11]sheet!$A:$A,0)</f>
        <v>GSK09</v>
      </c>
    </row>
    <row r="1072" spans="2:8">
      <c r="B1072" s="24" t="s">
        <v>1085</v>
      </c>
      <c r="C1072" s="25" t="s">
        <v>1086</v>
      </c>
      <c r="D1072" s="26" t="s">
        <v>1113</v>
      </c>
      <c r="E1072" s="27" t="s">
        <v>1916</v>
      </c>
      <c r="F1072" s="22" t="s">
        <v>1833</v>
      </c>
      <c r="G1072" s="17" t="str">
        <f>_xlfn.XLOOKUP(D1072,[8]Sheet2!$C:$C,[8]Sheet2!$E:$E,"-")</f>
        <v>Dede Rahadiansyah Ucky Pradana</v>
      </c>
      <c r="H1072" s="18" t="str">
        <f>_xlfn.XLOOKUP(D1072,[11]sheet!$B:$B,[11]sheet!$A:$A,0)</f>
        <v>GSK10</v>
      </c>
    </row>
    <row r="1073" spans="2:8">
      <c r="B1073" s="24" t="s">
        <v>1085</v>
      </c>
      <c r="C1073" s="25" t="s">
        <v>1086</v>
      </c>
      <c r="D1073" s="26" t="s">
        <v>1114</v>
      </c>
      <c r="E1073" s="27" t="s">
        <v>1916</v>
      </c>
      <c r="F1073" s="22" t="s">
        <v>1833</v>
      </c>
      <c r="G1073" s="17" t="str">
        <f>_xlfn.XLOOKUP(D1073,[8]Sheet2!$C:$C,[8]Sheet2!$E:$E,"-")</f>
        <v>Ardyanita Wanti, S.Pd</v>
      </c>
      <c r="H1073" s="18" t="str">
        <f>_xlfn.XLOOKUP(D1073,[11]sheet!$B:$B,[11]sheet!$A:$A,0)</f>
        <v>GSK12A</v>
      </c>
    </row>
    <row r="1074" spans="2:8">
      <c r="B1074" s="24" t="s">
        <v>1085</v>
      </c>
      <c r="C1074" s="25" t="s">
        <v>1086</v>
      </c>
      <c r="D1074" s="26" t="s">
        <v>1115</v>
      </c>
      <c r="E1074" s="27" t="s">
        <v>1941</v>
      </c>
      <c r="F1074" s="22" t="s">
        <v>1833</v>
      </c>
      <c r="G1074" s="17" t="str">
        <f>_xlfn.XLOOKUP(D1074,[8]Sheet2!$C:$C,[8]Sheet2!$E:$E,"-")</f>
        <v>Mohammad Fa'Iq Al Abror</v>
      </c>
      <c r="H1074" s="18" t="str">
        <f>_xlfn.XLOOKUP(D1074,[11]sheet!$B:$B,[11]sheet!$A:$A,0)</f>
        <v>GSK08A</v>
      </c>
    </row>
    <row r="1075" spans="2:8">
      <c r="B1075" s="24" t="s">
        <v>1085</v>
      </c>
      <c r="C1075" s="25" t="s">
        <v>1086</v>
      </c>
      <c r="D1075" s="26" t="s">
        <v>1116</v>
      </c>
      <c r="E1075" s="27" t="s">
        <v>1941</v>
      </c>
      <c r="F1075" s="22" t="s">
        <v>1833</v>
      </c>
      <c r="G1075" s="17" t="str">
        <f>_xlfn.XLOOKUP(D1075,[8]Sheet2!$C:$C,[8]Sheet2!$E:$E,"-")</f>
        <v>Dian Putra Aris Firmansyah</v>
      </c>
      <c r="H1075" s="18" t="str">
        <f>_xlfn.XLOOKUP(D1075,[11]sheet!$B:$B,[11]sheet!$A:$A,0)</f>
        <v>GSK10A</v>
      </c>
    </row>
    <row r="1076" spans="2:8">
      <c r="B1076" s="24" t="s">
        <v>1085</v>
      </c>
      <c r="C1076" s="25" t="s">
        <v>1086</v>
      </c>
      <c r="D1076" s="26" t="s">
        <v>1117</v>
      </c>
      <c r="E1076" s="27" t="s">
        <v>1916</v>
      </c>
      <c r="F1076" s="22" t="s">
        <v>1833</v>
      </c>
      <c r="G1076" s="17" t="str">
        <f>_xlfn.XLOOKUP(D1076,[8]Sheet2!$C:$C,[8]Sheet2!$E:$E,"-")</f>
        <v>Ardyanita Wanti, S.Pd</v>
      </c>
      <c r="H1076" s="18" t="str">
        <f>_xlfn.XLOOKUP(D1076,[11]sheet!$B:$B,[11]sheet!$A:$A,0)</f>
        <v>GSK15</v>
      </c>
    </row>
    <row r="1077" spans="2:8">
      <c r="B1077" s="24" t="s">
        <v>1085</v>
      </c>
      <c r="C1077" s="25" t="s">
        <v>1086</v>
      </c>
      <c r="D1077" s="26" t="s">
        <v>1118</v>
      </c>
      <c r="E1077" s="27" t="s">
        <v>1916</v>
      </c>
      <c r="F1077" s="22" t="s">
        <v>1833</v>
      </c>
      <c r="G1077" s="17" t="str">
        <f>_xlfn.XLOOKUP(D1077,[8]Sheet2!$C:$C,[8]Sheet2!$E:$E,"-")</f>
        <v>Fariszulhazmi</v>
      </c>
      <c r="H1077" s="18" t="str">
        <f>_xlfn.XLOOKUP(D1077,[11]sheet!$B:$B,[11]sheet!$A:$A,0)</f>
        <v>GSK17</v>
      </c>
    </row>
    <row r="1078" spans="2:8">
      <c r="B1078" s="24" t="s">
        <v>1085</v>
      </c>
      <c r="C1078" s="25" t="s">
        <v>1086</v>
      </c>
      <c r="D1078" s="26" t="s">
        <v>1119</v>
      </c>
      <c r="E1078" s="27" t="s">
        <v>1916</v>
      </c>
      <c r="F1078" s="22" t="s">
        <v>1833</v>
      </c>
      <c r="G1078" s="17" t="str">
        <f>_xlfn.XLOOKUP(D1078,[8]Sheet2!$C:$C,[8]Sheet2!$E:$E,"-")</f>
        <v>Fitra Romansyah</v>
      </c>
      <c r="H1078" s="18" t="str">
        <f>_xlfn.XLOOKUP(D1078,[11]sheet!$B:$B,[11]sheet!$A:$A,0)</f>
        <v>GSK19</v>
      </c>
    </row>
    <row r="1079" spans="2:8">
      <c r="B1079" s="24" t="s">
        <v>1085</v>
      </c>
      <c r="C1079" s="25" t="s">
        <v>1086</v>
      </c>
      <c r="D1079" s="26" t="s">
        <v>1120</v>
      </c>
      <c r="E1079" s="27" t="s">
        <v>1916</v>
      </c>
      <c r="F1079" s="22" t="s">
        <v>1833</v>
      </c>
      <c r="G1079" s="17" t="str">
        <f>_xlfn.XLOOKUP(D1079,[8]Sheet2!$C:$C,[8]Sheet2!$E:$E,"-")</f>
        <v>Fitra Romansyah</v>
      </c>
      <c r="H1079" s="18" t="str">
        <f>_xlfn.XLOOKUP(D1079,[11]sheet!$B:$B,[11]sheet!$A:$A,0)</f>
        <v>GSK20</v>
      </c>
    </row>
    <row r="1080" spans="2:8">
      <c r="B1080" s="24" t="s">
        <v>1085</v>
      </c>
      <c r="C1080" s="25" t="s">
        <v>1086</v>
      </c>
      <c r="D1080" s="26" t="s">
        <v>1121</v>
      </c>
      <c r="E1080" s="27" t="s">
        <v>1941</v>
      </c>
      <c r="F1080" s="22" t="s">
        <v>1833</v>
      </c>
      <c r="G1080" s="17" t="str">
        <f>_xlfn.XLOOKUP(D1080,[8]Sheet2!$C:$C,[8]Sheet2!$E:$E,"-")</f>
        <v>M. Faris Rahman</v>
      </c>
      <c r="H1080" s="18" t="str">
        <f>_xlfn.XLOOKUP(D1080,[11]sheet!$B:$B,[11]sheet!$A:$A,0)</f>
        <v>LMG02</v>
      </c>
    </row>
    <row r="1081" spans="2:8">
      <c r="B1081" s="24" t="s">
        <v>1085</v>
      </c>
      <c r="C1081" s="25" t="s">
        <v>1086</v>
      </c>
      <c r="D1081" s="26" t="s">
        <v>1122</v>
      </c>
      <c r="E1081" s="27" t="s">
        <v>1941</v>
      </c>
      <c r="F1081" s="22" t="s">
        <v>1833</v>
      </c>
      <c r="G1081" s="17" t="str">
        <f>_xlfn.XLOOKUP(D1081,[8]Sheet2!$C:$C,[8]Sheet2!$E:$E,"-")</f>
        <v>Ali Said</v>
      </c>
      <c r="H1081" s="18" t="str">
        <f>_xlfn.XLOOKUP(D1081,[11]sheet!$B:$B,[11]sheet!$A:$A,0)</f>
        <v>LMG24</v>
      </c>
    </row>
    <row r="1082" spans="2:8">
      <c r="B1082" s="24" t="s">
        <v>1085</v>
      </c>
      <c r="C1082" s="25" t="s">
        <v>1086</v>
      </c>
      <c r="D1082" s="26" t="s">
        <v>1123</v>
      </c>
      <c r="E1082" s="27" t="s">
        <v>1916</v>
      </c>
      <c r="F1082" s="22" t="s">
        <v>1833</v>
      </c>
      <c r="G1082" s="17" t="str">
        <f>_xlfn.XLOOKUP(D1082,[8]Sheet2!$C:$C,[8]Sheet2!$E:$E,"-")</f>
        <v>Siswa Maulana Malik</v>
      </c>
      <c r="H1082" s="18" t="str">
        <f>_xlfn.XLOOKUP(D1082,[11]sheet!$B:$B,[11]sheet!$A:$A,0)</f>
        <v>LMG03</v>
      </c>
    </row>
    <row r="1083" spans="2:8">
      <c r="B1083" s="24" t="s">
        <v>1085</v>
      </c>
      <c r="C1083" s="25" t="s">
        <v>1086</v>
      </c>
      <c r="D1083" s="26" t="s">
        <v>1124</v>
      </c>
      <c r="E1083" s="27" t="s">
        <v>1916</v>
      </c>
      <c r="F1083" s="22" t="s">
        <v>1833</v>
      </c>
      <c r="G1083" s="17" t="str">
        <f>_xlfn.XLOOKUP(D1083,[8]Sheet2!$C:$C,[8]Sheet2!$E:$E,"-")</f>
        <v>Ahmad Andy Fajar Wijaya</v>
      </c>
      <c r="H1083" s="18" t="str">
        <f>_xlfn.XLOOKUP(D1083,[11]sheet!$B:$B,[11]sheet!$A:$A,0)</f>
        <v>LMG11A</v>
      </c>
    </row>
    <row r="1084" spans="2:8">
      <c r="B1084" s="24" t="s">
        <v>1085</v>
      </c>
      <c r="C1084" s="25" t="s">
        <v>1086</v>
      </c>
      <c r="D1084" s="26" t="s">
        <v>1125</v>
      </c>
      <c r="E1084" s="27" t="s">
        <v>1916</v>
      </c>
      <c r="F1084" s="22" t="s">
        <v>1833</v>
      </c>
      <c r="G1084" s="17" t="str">
        <f>_xlfn.XLOOKUP(D1084,[8]Sheet2!$C:$C,[8]Sheet2!$E:$E,"-")</f>
        <v>Moch Ali Muksin</v>
      </c>
      <c r="H1084" s="18" t="str">
        <f>_xlfn.XLOOKUP(D1084,[11]sheet!$B:$B,[11]sheet!$A:$A,0)</f>
        <v>LMG06</v>
      </c>
    </row>
    <row r="1085" spans="2:8">
      <c r="B1085" s="24" t="s">
        <v>1085</v>
      </c>
      <c r="C1085" s="25" t="s">
        <v>1086</v>
      </c>
      <c r="D1085" s="26" t="s">
        <v>1126</v>
      </c>
      <c r="E1085" s="27" t="s">
        <v>1916</v>
      </c>
      <c r="F1085" s="22" t="s">
        <v>1833</v>
      </c>
      <c r="G1085" s="17" t="str">
        <f>_xlfn.XLOOKUP(D1085,[8]Sheet2!$C:$C,[8]Sheet2!$E:$E,"-")</f>
        <v>Ahmad Andy Fajar Wijaya</v>
      </c>
      <c r="H1085" s="18" t="str">
        <f>_xlfn.XLOOKUP(D1085,[11]sheet!$B:$B,[11]sheet!$A:$A,0)</f>
        <v>LMG01A</v>
      </c>
    </row>
    <row r="1086" spans="2:8">
      <c r="B1086" s="24" t="s">
        <v>1085</v>
      </c>
      <c r="C1086" s="25" t="s">
        <v>1086</v>
      </c>
      <c r="D1086" s="26" t="s">
        <v>1127</v>
      </c>
      <c r="E1086" s="27" t="s">
        <v>1916</v>
      </c>
      <c r="F1086" s="22" t="s">
        <v>1833</v>
      </c>
      <c r="G1086" s="17" t="str">
        <f>_xlfn.XLOOKUP(D1086,[8]Sheet2!$C:$C,[8]Sheet2!$E:$E,"-")</f>
        <v>Siswa Maulana Malik</v>
      </c>
      <c r="H1086" s="18" t="str">
        <f>_xlfn.XLOOKUP(D1086,[11]sheet!$B:$B,[11]sheet!$A:$A,0)</f>
        <v>LMG08</v>
      </c>
    </row>
    <row r="1087" spans="2:8">
      <c r="B1087" s="24" t="s">
        <v>1085</v>
      </c>
      <c r="C1087" s="25" t="s">
        <v>1086</v>
      </c>
      <c r="D1087" s="26" t="s">
        <v>1128</v>
      </c>
      <c r="E1087" s="27" t="s">
        <v>1941</v>
      </c>
      <c r="F1087" s="22" t="s">
        <v>1833</v>
      </c>
      <c r="G1087" s="17" t="str">
        <f>_xlfn.XLOOKUP(D1087,[8]Sheet2!$C:$C,[8]Sheet2!$E:$E,"-")</f>
        <v>M. Faris Rahman</v>
      </c>
      <c r="H1087" s="18" t="str">
        <f>_xlfn.XLOOKUP(D1087,[11]sheet!$B:$B,[11]sheet!$A:$A,0)</f>
        <v>LMG09</v>
      </c>
    </row>
    <row r="1088" spans="2:8">
      <c r="B1088" s="24" t="s">
        <v>1085</v>
      </c>
      <c r="C1088" s="25" t="s">
        <v>1086</v>
      </c>
      <c r="D1088" s="26" t="s">
        <v>1129</v>
      </c>
      <c r="E1088" s="27" t="s">
        <v>1941</v>
      </c>
      <c r="F1088" s="22" t="s">
        <v>1833</v>
      </c>
      <c r="G1088" s="17" t="str">
        <f>_xlfn.XLOOKUP(D1088,[8]Sheet2!$C:$C,[8]Sheet2!$E:$E,"-")</f>
        <v>Ali Said</v>
      </c>
      <c r="H1088" s="18" t="str">
        <f>_xlfn.XLOOKUP(D1088,[11]sheet!$B:$B,[11]sheet!$A:$A,0)</f>
        <v>LMG10</v>
      </c>
    </row>
    <row r="1089" spans="2:8">
      <c r="B1089" s="24" t="s">
        <v>1085</v>
      </c>
      <c r="C1089" s="25" t="s">
        <v>1086</v>
      </c>
      <c r="D1089" s="26" t="s">
        <v>1130</v>
      </c>
      <c r="E1089" s="27" t="s">
        <v>1941</v>
      </c>
      <c r="F1089" s="22" t="s">
        <v>1833</v>
      </c>
      <c r="G1089" s="17" t="str">
        <f>_xlfn.XLOOKUP(D1089,[8]Sheet2!$C:$C,[8]Sheet2!$E:$E,"-")</f>
        <v>M. Faris Rahman</v>
      </c>
      <c r="H1089" s="18" t="str">
        <f>_xlfn.XLOOKUP(D1089,[11]sheet!$B:$B,[11]sheet!$A:$A,0)</f>
        <v>LMG11</v>
      </c>
    </row>
    <row r="1090" spans="2:8">
      <c r="B1090" s="24" t="s">
        <v>1085</v>
      </c>
      <c r="C1090" s="25" t="s">
        <v>1086</v>
      </c>
      <c r="D1090" s="26" t="s">
        <v>1131</v>
      </c>
      <c r="E1090" s="27" t="s">
        <v>1916</v>
      </c>
      <c r="F1090" s="22" t="s">
        <v>1833</v>
      </c>
      <c r="G1090" s="17" t="str">
        <f>_xlfn.XLOOKUP(D1090,[8]Sheet2!$C:$C,[8]Sheet2!$E:$E,"-")</f>
        <v>Moch Ali Muksin</v>
      </c>
      <c r="H1090" s="18" t="str">
        <f>_xlfn.XLOOKUP(D1090,[11]sheet!$B:$B,[11]sheet!$A:$A,0)</f>
        <v>LMG06A</v>
      </c>
    </row>
    <row r="1091" spans="2:8">
      <c r="B1091" s="24" t="s">
        <v>1085</v>
      </c>
      <c r="C1091" s="25" t="s">
        <v>1086</v>
      </c>
      <c r="D1091" s="26" t="s">
        <v>1132</v>
      </c>
      <c r="E1091" s="27" t="s">
        <v>1916</v>
      </c>
      <c r="F1091" s="22" t="s">
        <v>1833</v>
      </c>
      <c r="G1091" s="17" t="str">
        <f>_xlfn.XLOOKUP(D1091,[8]Sheet2!$C:$C,[8]Sheet2!$E:$E,"-")</f>
        <v>Ahmad Andy Fajar Wijaya</v>
      </c>
      <c r="H1091" s="18" t="str">
        <f>_xlfn.XLOOKUP(D1091,[11]sheet!$B:$B,[11]sheet!$A:$A,0)</f>
        <v>LMG16A</v>
      </c>
    </row>
    <row r="1092" spans="2:8">
      <c r="B1092" s="24" t="s">
        <v>1085</v>
      </c>
      <c r="C1092" s="25" t="s">
        <v>1086</v>
      </c>
      <c r="D1092" s="26" t="s">
        <v>1133</v>
      </c>
      <c r="E1092" s="27" t="s">
        <v>1916</v>
      </c>
      <c r="F1092" s="22" t="s">
        <v>1834</v>
      </c>
      <c r="G1092" s="17" t="str">
        <f>_xlfn.XLOOKUP(D1092,[8]Sheet2!$C:$C,[8]Sheet2!$E:$E,"-")</f>
        <v>Faris Meilugianta Pratama</v>
      </c>
      <c r="H1092" s="18" t="str">
        <f>_xlfn.XLOOKUP(D1092,[11]sheet!$B:$B,[11]sheet!$A:$A,0)</f>
        <v>BWX01</v>
      </c>
    </row>
    <row r="1093" spans="2:8">
      <c r="B1093" s="24" t="s">
        <v>1085</v>
      </c>
      <c r="C1093" s="25" t="s">
        <v>1086</v>
      </c>
      <c r="D1093" s="26" t="s">
        <v>1134</v>
      </c>
      <c r="E1093" s="27" t="s">
        <v>1916</v>
      </c>
      <c r="F1093" s="22" t="s">
        <v>1834</v>
      </c>
      <c r="G1093" s="17" t="str">
        <f>_xlfn.XLOOKUP(D1093,[8]Sheet2!$C:$C,[8]Sheet2!$E:$E,"-")</f>
        <v>Zainal Abidin</v>
      </c>
      <c r="H1093" s="18" t="str">
        <f>_xlfn.XLOOKUP(D1093,[11]sheet!$B:$B,[11]sheet!$A:$A,0)</f>
        <v>BWX02</v>
      </c>
    </row>
    <row r="1094" spans="2:8">
      <c r="B1094" s="24" t="s">
        <v>1085</v>
      </c>
      <c r="C1094" s="25" t="s">
        <v>1086</v>
      </c>
      <c r="D1094" s="26" t="s">
        <v>1135</v>
      </c>
      <c r="E1094" s="27" t="s">
        <v>1916</v>
      </c>
      <c r="F1094" s="22" t="s">
        <v>1834</v>
      </c>
      <c r="G1094" s="17" t="str">
        <f>_xlfn.XLOOKUP(D1094,[8]Sheet2!$C:$C,[8]Sheet2!$E:$E,"-")</f>
        <v>Ega Chandra Dinata</v>
      </c>
      <c r="H1094" s="18" t="str">
        <f>_xlfn.XLOOKUP(D1094,[11]sheet!$B:$B,[11]sheet!$A:$A,0)</f>
        <v>BWX03</v>
      </c>
    </row>
    <row r="1095" spans="2:8">
      <c r="B1095" s="24" t="s">
        <v>1085</v>
      </c>
      <c r="C1095" s="25" t="s">
        <v>1086</v>
      </c>
      <c r="D1095" s="26" t="s">
        <v>1136</v>
      </c>
      <c r="E1095" s="27" t="s">
        <v>1916</v>
      </c>
      <c r="F1095" s="22" t="s">
        <v>1834</v>
      </c>
      <c r="G1095" s="17" t="str">
        <f>_xlfn.XLOOKUP(D1095,[8]Sheet2!$C:$C,[8]Sheet2!$E:$E,"-")</f>
        <v>Fauzen Alfan</v>
      </c>
      <c r="H1095" s="18" t="str">
        <f>_xlfn.XLOOKUP(D1095,[11]sheet!$B:$B,[11]sheet!$A:$A,0)</f>
        <v>BWX04</v>
      </c>
    </row>
    <row r="1096" spans="2:8">
      <c r="B1096" s="24" t="s">
        <v>1085</v>
      </c>
      <c r="C1096" s="25" t="s">
        <v>1086</v>
      </c>
      <c r="D1096" s="26" t="s">
        <v>1137</v>
      </c>
      <c r="E1096" s="27" t="s">
        <v>1916</v>
      </c>
      <c r="F1096" s="22" t="s">
        <v>1834</v>
      </c>
      <c r="G1096" s="17" t="str">
        <f>_xlfn.XLOOKUP(D1096,[8]Sheet2!$C:$C,[8]Sheet2!$E:$E,"-")</f>
        <v>Faris Meilugianta Pratama</v>
      </c>
      <c r="H1096" s="18" t="str">
        <f>_xlfn.XLOOKUP(D1096,[11]sheet!$B:$B,[11]sheet!$A:$A,0)</f>
        <v>BWX05</v>
      </c>
    </row>
    <row r="1097" spans="2:8">
      <c r="B1097" s="24" t="s">
        <v>1085</v>
      </c>
      <c r="C1097" s="25" t="s">
        <v>1086</v>
      </c>
      <c r="D1097" s="26" t="s">
        <v>1138</v>
      </c>
      <c r="E1097" s="27" t="s">
        <v>1916</v>
      </c>
      <c r="F1097" s="22" t="s">
        <v>1834</v>
      </c>
      <c r="G1097" s="17" t="str">
        <f>_xlfn.XLOOKUP(D1097,[8]Sheet2!$C:$C,[8]Sheet2!$E:$E,"-")</f>
        <v>Hilman Anshori</v>
      </c>
      <c r="H1097" s="18" t="str">
        <f>_xlfn.XLOOKUP(D1097,[11]sheet!$B:$B,[11]sheet!$A:$A,0)</f>
        <v>BWX06</v>
      </c>
    </row>
    <row r="1098" spans="2:8">
      <c r="B1098" s="24" t="s">
        <v>1085</v>
      </c>
      <c r="C1098" s="25" t="s">
        <v>1086</v>
      </c>
      <c r="D1098" s="26" t="s">
        <v>1139</v>
      </c>
      <c r="E1098" s="27" t="s">
        <v>1941</v>
      </c>
      <c r="F1098" s="22" t="s">
        <v>1834</v>
      </c>
      <c r="G1098" s="17" t="str">
        <f>_xlfn.XLOOKUP(D1098,[8]Sheet2!$C:$C,[8]Sheet2!$E:$E,"-")</f>
        <v>-</v>
      </c>
      <c r="H1098" s="18" t="str">
        <f>_xlfn.XLOOKUP(D1098,[11]sheet!$B:$B,[11]sheet!$A:$A,0)</f>
        <v>BWX07</v>
      </c>
    </row>
    <row r="1099" spans="2:8">
      <c r="B1099" s="24" t="s">
        <v>1085</v>
      </c>
      <c r="C1099" s="25" t="s">
        <v>1086</v>
      </c>
      <c r="D1099" s="26" t="s">
        <v>1140</v>
      </c>
      <c r="E1099" s="27" t="s">
        <v>1941</v>
      </c>
      <c r="F1099" s="22" t="s">
        <v>1834</v>
      </c>
      <c r="G1099" s="17" t="str">
        <f>_xlfn.XLOOKUP(D1099,[8]Sheet2!$C:$C,[8]Sheet2!$E:$E,"-")</f>
        <v>-</v>
      </c>
      <c r="H1099" s="18" t="str">
        <f>_xlfn.XLOOKUP(D1099,[11]sheet!$B:$B,[11]sheet!$A:$A,0)</f>
        <v>BWX08</v>
      </c>
    </row>
    <row r="1100" spans="2:8">
      <c r="B1100" s="24" t="s">
        <v>1085</v>
      </c>
      <c r="C1100" s="25" t="s">
        <v>1086</v>
      </c>
      <c r="D1100" s="26" t="s">
        <v>1141</v>
      </c>
      <c r="E1100" s="27" t="s">
        <v>1941</v>
      </c>
      <c r="F1100" s="22" t="s">
        <v>1834</v>
      </c>
      <c r="G1100" s="17" t="str">
        <f>_xlfn.XLOOKUP(D1100,[8]Sheet2!$C:$C,[8]Sheet2!$E:$E,"-")</f>
        <v>-</v>
      </c>
      <c r="H1100" s="18" t="str">
        <f>_xlfn.XLOOKUP(D1100,[11]sheet!$B:$B,[11]sheet!$A:$A,0)</f>
        <v>BWX09</v>
      </c>
    </row>
    <row r="1101" spans="2:8">
      <c r="B1101" s="24" t="s">
        <v>1085</v>
      </c>
      <c r="C1101" s="25" t="s">
        <v>1086</v>
      </c>
      <c r="D1101" s="26" t="s">
        <v>1142</v>
      </c>
      <c r="E1101" s="27" t="s">
        <v>1941</v>
      </c>
      <c r="F1101" s="22" t="s">
        <v>1834</v>
      </c>
      <c r="G1101" s="17" t="str">
        <f>_xlfn.XLOOKUP(D1101,[8]Sheet2!$C:$C,[8]Sheet2!$E:$E,"-")</f>
        <v>-</v>
      </c>
      <c r="H1101" s="18" t="str">
        <f>_xlfn.XLOOKUP(D1101,[11]sheet!$B:$B,[11]sheet!$A:$A,0)</f>
        <v>BWX17</v>
      </c>
    </row>
    <row r="1102" spans="2:8">
      <c r="B1102" s="24" t="s">
        <v>1085</v>
      </c>
      <c r="C1102" s="25" t="s">
        <v>1086</v>
      </c>
      <c r="D1102" s="26" t="s">
        <v>1143</v>
      </c>
      <c r="E1102" s="27" t="s">
        <v>1941</v>
      </c>
      <c r="F1102" s="22" t="s">
        <v>1835</v>
      </c>
      <c r="G1102" s="17" t="str">
        <f>_xlfn.XLOOKUP(D1102,[8]Sheet2!$C:$C,[8]Sheet2!$E:$E,"-")</f>
        <v>Andi Wiranata Negara</v>
      </c>
      <c r="H1102" s="18" t="str">
        <f>_xlfn.XLOOKUP(D1102,[11]sheet!$B:$B,[11]sheet!$A:$A,0)</f>
        <v>PKS01</v>
      </c>
    </row>
    <row r="1103" spans="2:8">
      <c r="B1103" s="24" t="s">
        <v>1085</v>
      </c>
      <c r="C1103" s="25" t="s">
        <v>1086</v>
      </c>
      <c r="D1103" s="26" t="s">
        <v>1144</v>
      </c>
      <c r="E1103" s="27" t="s">
        <v>1941</v>
      </c>
      <c r="F1103" s="22" t="s">
        <v>1835</v>
      </c>
      <c r="G1103" s="17" t="str">
        <f>_xlfn.XLOOKUP(D1103,[8]Sheet2!$C:$C,[8]Sheet2!$E:$E,"-")</f>
        <v>Moh. Hasan</v>
      </c>
      <c r="H1103" s="18" t="str">
        <f>_xlfn.XLOOKUP(D1103,[11]sheet!$B:$B,[11]sheet!$A:$A,0)</f>
        <v>PKS07</v>
      </c>
    </row>
    <row r="1104" spans="2:8">
      <c r="B1104" s="24" t="s">
        <v>1085</v>
      </c>
      <c r="C1104" s="25" t="s">
        <v>1086</v>
      </c>
      <c r="D1104" s="26" t="s">
        <v>1145</v>
      </c>
      <c r="E1104" s="27" t="s">
        <v>1941</v>
      </c>
      <c r="F1104" s="22" t="s">
        <v>1835</v>
      </c>
      <c r="G1104" s="17" t="str">
        <f>_xlfn.XLOOKUP(D1104,[8]Sheet2!$C:$C,[8]Sheet2!$E:$E,"-")</f>
        <v>Farida</v>
      </c>
      <c r="H1104" s="18" t="str">
        <f>_xlfn.XLOOKUP(D1104,[11]sheet!$B:$B,[11]sheet!$A:$A,0)</f>
        <v>PKS02</v>
      </c>
    </row>
    <row r="1105" spans="2:8">
      <c r="B1105" s="24" t="s">
        <v>1085</v>
      </c>
      <c r="C1105" s="25" t="s">
        <v>1086</v>
      </c>
      <c r="D1105" s="26" t="s">
        <v>1146</v>
      </c>
      <c r="E1105" s="27" t="s">
        <v>1941</v>
      </c>
      <c r="F1105" s="22" t="s">
        <v>1835</v>
      </c>
      <c r="G1105" s="17" t="str">
        <f>_xlfn.XLOOKUP(D1105,[8]Sheet2!$C:$C,[8]Sheet2!$E:$E,"-")</f>
        <v>Moh. Hasan</v>
      </c>
      <c r="H1105" s="18" t="str">
        <f>_xlfn.XLOOKUP(D1105,[11]sheet!$B:$B,[11]sheet!$A:$A,0)</f>
        <v>PKS04</v>
      </c>
    </row>
    <row r="1106" spans="2:8">
      <c r="B1106" s="24" t="s">
        <v>1085</v>
      </c>
      <c r="C1106" s="25" t="s">
        <v>1086</v>
      </c>
      <c r="D1106" s="26" t="s">
        <v>1147</v>
      </c>
      <c r="E1106" s="27" t="s">
        <v>1941</v>
      </c>
      <c r="F1106" s="22" t="s">
        <v>1835</v>
      </c>
      <c r="G1106" s="17" t="str">
        <f>_xlfn.XLOOKUP(D1106,[8]Sheet2!$C:$C,[8]Sheet2!$E:$E,"-")</f>
        <v>Farida</v>
      </c>
      <c r="H1106" s="18" t="str">
        <f>_xlfn.XLOOKUP(D1106,[11]sheet!$B:$B,[11]sheet!$A:$A,0)</f>
        <v>PKS05</v>
      </c>
    </row>
    <row r="1107" spans="2:8">
      <c r="B1107" s="24" t="s">
        <v>1085</v>
      </c>
      <c r="C1107" s="25" t="s">
        <v>1086</v>
      </c>
      <c r="D1107" s="26" t="s">
        <v>1148</v>
      </c>
      <c r="E1107" s="27" t="s">
        <v>1941</v>
      </c>
      <c r="F1107" s="22" t="s">
        <v>1835</v>
      </c>
      <c r="G1107" s="17" t="str">
        <f>_xlfn.XLOOKUP(D1107,[8]Sheet2!$C:$C,[8]Sheet2!$E:$E,"-")</f>
        <v>Abdur Rahman</v>
      </c>
      <c r="H1107" s="18" t="str">
        <f>_xlfn.XLOOKUP(D1107,[11]sheet!$B:$B,[11]sheet!$A:$A,0)</f>
        <v>PKS12</v>
      </c>
    </row>
    <row r="1108" spans="2:8">
      <c r="B1108" s="24" t="s">
        <v>1085</v>
      </c>
      <c r="C1108" s="25" t="s">
        <v>1086</v>
      </c>
      <c r="D1108" s="26" t="s">
        <v>1149</v>
      </c>
      <c r="E1108" s="27" t="s">
        <v>1941</v>
      </c>
      <c r="F1108" s="22" t="s">
        <v>1835</v>
      </c>
      <c r="G1108" s="17" t="str">
        <f>_xlfn.XLOOKUP(D1108,[8]Sheet2!$C:$C,[8]Sheet2!$E:$E,"-")</f>
        <v>Abdur Rahman</v>
      </c>
      <c r="H1108" s="18" t="str">
        <f>_xlfn.XLOOKUP(D1108,[11]sheet!$B:$B,[11]sheet!$A:$A,0)</f>
        <v>PKS11</v>
      </c>
    </row>
    <row r="1109" spans="2:8">
      <c r="B1109" s="24" t="s">
        <v>1085</v>
      </c>
      <c r="C1109" s="25" t="s">
        <v>1086</v>
      </c>
      <c r="D1109" s="26" t="s">
        <v>1150</v>
      </c>
      <c r="E1109" s="27" t="s">
        <v>1916</v>
      </c>
      <c r="F1109" s="22" t="s">
        <v>1835</v>
      </c>
      <c r="G1109" s="17" t="str">
        <f>_xlfn.XLOOKUP(D1109,[8]Sheet2!$C:$C,[8]Sheet2!$E:$E,"-")</f>
        <v>Ahmad Khairul Zawawi</v>
      </c>
      <c r="H1109" s="18" t="str">
        <f>_xlfn.XLOOKUP(D1109,[11]sheet!$B:$B,[11]sheet!$A:$A,0)</f>
        <v>SNX01</v>
      </c>
    </row>
    <row r="1110" spans="2:8">
      <c r="B1110" s="24" t="s">
        <v>1085</v>
      </c>
      <c r="C1110" s="25" t="s">
        <v>1086</v>
      </c>
      <c r="D1110" s="26" t="s">
        <v>1151</v>
      </c>
      <c r="E1110" s="27" t="s">
        <v>1916</v>
      </c>
      <c r="F1110" s="22" t="s">
        <v>1835</v>
      </c>
      <c r="G1110" s="17" t="str">
        <f>_xlfn.XLOOKUP(D1110,[8]Sheet2!$C:$C,[8]Sheet2!$E:$E,"-")</f>
        <v>Ahmad Khairul Zawawi</v>
      </c>
      <c r="H1110" s="18" t="str">
        <f>_xlfn.XLOOKUP(D1110,[11]sheet!$B:$B,[11]sheet!$A:$A,0)</f>
        <v>SNX02</v>
      </c>
    </row>
    <row r="1111" spans="2:8">
      <c r="B1111" s="24" t="s">
        <v>1085</v>
      </c>
      <c r="C1111" s="25" t="s">
        <v>1086</v>
      </c>
      <c r="D1111" s="26" t="s">
        <v>1152</v>
      </c>
      <c r="E1111" s="27" t="s">
        <v>1916</v>
      </c>
      <c r="F1111" s="22" t="s">
        <v>1835</v>
      </c>
      <c r="G1111" s="17" t="str">
        <f>_xlfn.XLOOKUP(D1111,[8]Sheet2!$C:$C,[8]Sheet2!$E:$E,"-")</f>
        <v>Muhlis Riyadi</v>
      </c>
      <c r="H1111" s="18" t="str">
        <f>_xlfn.XLOOKUP(D1111,[11]sheet!$B:$B,[11]sheet!$A:$A,0)</f>
        <v>SNX05</v>
      </c>
    </row>
    <row r="1112" spans="2:8">
      <c r="B1112" s="24" t="s">
        <v>1085</v>
      </c>
      <c r="C1112" s="25" t="s">
        <v>1086</v>
      </c>
      <c r="D1112" s="26" t="s">
        <v>1153</v>
      </c>
      <c r="E1112" s="27" t="s">
        <v>1916</v>
      </c>
      <c r="F1112" s="22" t="s">
        <v>1835</v>
      </c>
      <c r="G1112" s="17" t="str">
        <f>_xlfn.XLOOKUP(D1112,[8]Sheet2!$C:$C,[8]Sheet2!$E:$E,"-")</f>
        <v>Mohammad Irsyad</v>
      </c>
      <c r="H1112" s="18" t="str">
        <f>_xlfn.XLOOKUP(D1112,[11]sheet!$B:$B,[11]sheet!$A:$A,0)</f>
        <v>SNX06</v>
      </c>
    </row>
    <row r="1113" spans="2:8">
      <c r="B1113" s="24" t="s">
        <v>1085</v>
      </c>
      <c r="C1113" s="25" t="s">
        <v>1086</v>
      </c>
      <c r="D1113" s="26" t="s">
        <v>1154</v>
      </c>
      <c r="E1113" s="27" t="s">
        <v>1916</v>
      </c>
      <c r="F1113" s="22" t="s">
        <v>1835</v>
      </c>
      <c r="G1113" s="17" t="str">
        <f>_xlfn.XLOOKUP(D1113,[8]Sheet2!$C:$C,[8]Sheet2!$E:$E,"-")</f>
        <v>Mohammad Irsyad</v>
      </c>
      <c r="H1113" s="18" t="str">
        <f>_xlfn.XLOOKUP(D1113,[11]sheet!$B:$B,[11]sheet!$A:$A,0)</f>
        <v>SNX07</v>
      </c>
    </row>
    <row r="1114" spans="2:8">
      <c r="B1114" s="24" t="s">
        <v>1085</v>
      </c>
      <c r="C1114" s="25" t="s">
        <v>1086</v>
      </c>
      <c r="D1114" s="26" t="s">
        <v>1155</v>
      </c>
      <c r="E1114" s="27" t="s">
        <v>1916</v>
      </c>
      <c r="F1114" s="22" t="s">
        <v>1835</v>
      </c>
      <c r="G1114" s="17" t="str">
        <f>_xlfn.XLOOKUP(D1114,[8]Sheet2!$C:$C,[8]Sheet2!$E:$E,"-")</f>
        <v>Eka Satrio</v>
      </c>
      <c r="H1114" s="18" t="str">
        <f>_xlfn.XLOOKUP(D1114,[11]sheet!$B:$B,[11]sheet!$A:$A,0)</f>
        <v>SNX08</v>
      </c>
    </row>
    <row r="1115" spans="2:8">
      <c r="B1115" s="24" t="s">
        <v>1085</v>
      </c>
      <c r="C1115" s="25" t="s">
        <v>1086</v>
      </c>
      <c r="D1115" s="26" t="s">
        <v>1156</v>
      </c>
      <c r="E1115" s="27" t="s">
        <v>1916</v>
      </c>
      <c r="F1115" s="22" t="s">
        <v>1835</v>
      </c>
      <c r="G1115" s="17" t="str">
        <f>_xlfn.XLOOKUP(D1115,[8]Sheet2!$C:$C,[8]Sheet2!$E:$E,"-")</f>
        <v>Hodaifah</v>
      </c>
      <c r="H1115" s="18" t="str">
        <f>_xlfn.XLOOKUP(D1115,[11]sheet!$B:$B,[11]sheet!$A:$A,0)</f>
        <v>SNX09</v>
      </c>
    </row>
    <row r="1116" spans="2:8">
      <c r="B1116" s="24" t="s">
        <v>1085</v>
      </c>
      <c r="C1116" s="25" t="s">
        <v>1086</v>
      </c>
      <c r="D1116" s="26" t="s">
        <v>1157</v>
      </c>
      <c r="E1116" s="27" t="s">
        <v>1916</v>
      </c>
      <c r="F1116" s="22" t="s">
        <v>1835</v>
      </c>
      <c r="G1116" s="17" t="str">
        <f>_xlfn.XLOOKUP(D1116,[8]Sheet2!$C:$C,[8]Sheet2!$E:$E,"-")</f>
        <v>Hodaifah</v>
      </c>
      <c r="H1116" s="18" t="str">
        <f>_xlfn.XLOOKUP(D1116,[11]sheet!$B:$B,[11]sheet!$A:$A,0)</f>
        <v>SNX10</v>
      </c>
    </row>
    <row r="1117" spans="2:8">
      <c r="B1117" s="24" t="s">
        <v>1085</v>
      </c>
      <c r="C1117" s="25" t="s">
        <v>1086</v>
      </c>
      <c r="D1117" s="26" t="s">
        <v>1158</v>
      </c>
      <c r="E1117" s="27" t="s">
        <v>1916</v>
      </c>
      <c r="F1117" s="22" t="s">
        <v>1835</v>
      </c>
      <c r="G1117" s="17" t="str">
        <f>_xlfn.XLOOKUP(D1117,[8]Sheet2!$C:$C,[8]Sheet2!$E:$E,"-")</f>
        <v>Mohammad Irsyad</v>
      </c>
      <c r="H1117" s="18" t="str">
        <f>_xlfn.XLOOKUP(D1117,[11]sheet!$B:$B,[11]sheet!$A:$A,0)</f>
        <v>SNX11</v>
      </c>
    </row>
    <row r="1118" spans="2:8">
      <c r="B1118" s="24" t="s">
        <v>1085</v>
      </c>
      <c r="C1118" s="25" t="s">
        <v>1086</v>
      </c>
      <c r="D1118" s="26" t="s">
        <v>1159</v>
      </c>
      <c r="E1118" s="27" t="s">
        <v>1916</v>
      </c>
      <c r="F1118" s="22" t="s">
        <v>1834</v>
      </c>
      <c r="G1118" s="17" t="str">
        <f>_xlfn.XLOOKUP(D1118,[8]Sheet2!$C:$C,[8]Sheet2!$E:$E,"-")</f>
        <v>Syamsuddin</v>
      </c>
      <c r="H1118" s="18" t="str">
        <f>_xlfn.XLOOKUP(D1118,[11]sheet!$B:$B,[11]sheet!$A:$A,0)</f>
        <v>SPG02</v>
      </c>
    </row>
    <row r="1119" spans="2:8">
      <c r="B1119" s="24" t="s">
        <v>1085</v>
      </c>
      <c r="C1119" s="25" t="s">
        <v>1086</v>
      </c>
      <c r="D1119" s="26" t="s">
        <v>1160</v>
      </c>
      <c r="E1119" s="27" t="s">
        <v>1916</v>
      </c>
      <c r="F1119" s="22" t="s">
        <v>1834</v>
      </c>
      <c r="G1119" s="17" t="str">
        <f>_xlfn.XLOOKUP(D1119,[8]Sheet2!$C:$C,[8]Sheet2!$E:$E,"-")</f>
        <v>Yusufil Hamdhani Akbar</v>
      </c>
      <c r="H1119" s="18" t="str">
        <f>_xlfn.XLOOKUP(D1119,[11]sheet!$B:$B,[11]sheet!$A:$A,0)</f>
        <v>SPG02A</v>
      </c>
    </row>
    <row r="1120" spans="2:8">
      <c r="B1120" s="24" t="s">
        <v>1085</v>
      </c>
      <c r="C1120" s="25" t="s">
        <v>1086</v>
      </c>
      <c r="D1120" s="26" t="s">
        <v>1161</v>
      </c>
      <c r="E1120" s="27" t="s">
        <v>1941</v>
      </c>
      <c r="F1120" s="22" t="s">
        <v>1834</v>
      </c>
      <c r="G1120" s="17" t="str">
        <f>_xlfn.XLOOKUP(D1120,[8]Sheet2!$C:$C,[8]Sheet2!$E:$E,"-")</f>
        <v>-</v>
      </c>
      <c r="H1120" s="18" t="str">
        <f>_xlfn.XLOOKUP(D1120,[11]sheet!$B:$B,[11]sheet!$A:$A,0)</f>
        <v>SPG05B</v>
      </c>
    </row>
    <row r="1121" spans="2:8">
      <c r="B1121" s="24" t="s">
        <v>1085</v>
      </c>
      <c r="C1121" s="25" t="s">
        <v>1086</v>
      </c>
      <c r="D1121" s="26" t="s">
        <v>1162</v>
      </c>
      <c r="E1121" s="27" t="s">
        <v>1916</v>
      </c>
      <c r="F1121" s="22" t="s">
        <v>1834</v>
      </c>
      <c r="G1121" s="17" t="str">
        <f>_xlfn.XLOOKUP(D1121,[8]Sheet2!$C:$C,[8]Sheet2!$E:$E,"-")</f>
        <v>Moh. Adfar Istihar</v>
      </c>
      <c r="H1121" s="18" t="str">
        <f>_xlfn.XLOOKUP(D1121,[11]sheet!$B:$B,[11]sheet!$A:$A,0)</f>
        <v>SPG03</v>
      </c>
    </row>
    <row r="1122" spans="2:8">
      <c r="B1122" s="24" t="s">
        <v>1085</v>
      </c>
      <c r="C1122" s="25" t="s">
        <v>1086</v>
      </c>
      <c r="D1122" s="26" t="s">
        <v>1163</v>
      </c>
      <c r="E1122" s="27" t="s">
        <v>1916</v>
      </c>
      <c r="F1122" s="22" t="s">
        <v>1834</v>
      </c>
      <c r="G1122" s="17" t="str">
        <f>_xlfn.XLOOKUP(D1122,[8]Sheet2!$C:$C,[8]Sheet2!$E:$E,"-")</f>
        <v>Moh. Adfar Istihar</v>
      </c>
      <c r="H1122" s="18" t="str">
        <f>_xlfn.XLOOKUP(D1122,[11]sheet!$B:$B,[11]sheet!$A:$A,0)</f>
        <v>SPG11</v>
      </c>
    </row>
    <row r="1123" spans="2:8">
      <c r="B1123" s="24" t="s">
        <v>1085</v>
      </c>
      <c r="C1123" s="25" t="s">
        <v>1086</v>
      </c>
      <c r="D1123" s="26" t="s">
        <v>1164</v>
      </c>
      <c r="E1123" s="27" t="s">
        <v>1916</v>
      </c>
      <c r="F1123" s="22" t="s">
        <v>1834</v>
      </c>
      <c r="G1123" s="17" t="str">
        <f>_xlfn.XLOOKUP(D1123,[8]Sheet2!$C:$C,[8]Sheet2!$E:$E,"-")</f>
        <v>Abd. Ghoni</v>
      </c>
      <c r="H1123" s="18" t="str">
        <f>_xlfn.XLOOKUP(D1123,[11]sheet!$B:$B,[11]sheet!$A:$A,0)</f>
        <v>SPG04</v>
      </c>
    </row>
    <row r="1124" spans="2:8">
      <c r="B1124" s="24" t="s">
        <v>1085</v>
      </c>
      <c r="C1124" s="25" t="s">
        <v>1086</v>
      </c>
      <c r="D1124" s="26" t="s">
        <v>1165</v>
      </c>
      <c r="E1124" s="27" t="s">
        <v>1916</v>
      </c>
      <c r="F1124" s="22" t="s">
        <v>1834</v>
      </c>
      <c r="G1124" s="17" t="str">
        <f>_xlfn.XLOOKUP(D1124,[8]Sheet2!$C:$C,[8]Sheet2!$E:$E,"-")</f>
        <v>Abd. Syakur</v>
      </c>
      <c r="H1124" s="18" t="str">
        <f>_xlfn.XLOOKUP(D1124,[11]sheet!$B:$B,[11]sheet!$A:$A,0)</f>
        <v>SPG05</v>
      </c>
    </row>
    <row r="1125" spans="2:8">
      <c r="B1125" s="24" t="s">
        <v>1085</v>
      </c>
      <c r="C1125" s="25" t="s">
        <v>1086</v>
      </c>
      <c r="D1125" s="26" t="s">
        <v>1166</v>
      </c>
      <c r="E1125" s="27" t="s">
        <v>1916</v>
      </c>
      <c r="F1125" s="22" t="s">
        <v>1834</v>
      </c>
      <c r="G1125" s="17" t="str">
        <f>_xlfn.XLOOKUP(D1125,[8]Sheet2!$C:$C,[8]Sheet2!$E:$E,"-")</f>
        <v>Abd. Syakur</v>
      </c>
      <c r="H1125" s="18" t="str">
        <f>_xlfn.XLOOKUP(D1125,[11]sheet!$B:$B,[11]sheet!$A:$A,0)</f>
        <v>SPG09A</v>
      </c>
    </row>
    <row r="1126" spans="2:8">
      <c r="B1126" s="24" t="s">
        <v>1085</v>
      </c>
      <c r="C1126" s="25" t="s">
        <v>1086</v>
      </c>
      <c r="D1126" s="26" t="s">
        <v>1167</v>
      </c>
      <c r="E1126" s="27" t="s">
        <v>1941</v>
      </c>
      <c r="F1126" s="22" t="s">
        <v>1834</v>
      </c>
      <c r="G1126" s="17" t="str">
        <f>_xlfn.XLOOKUP(D1126,[8]Sheet2!$C:$C,[8]Sheet2!$E:$E,"-")</f>
        <v>-</v>
      </c>
      <c r="H1126" s="18" t="str">
        <f>_xlfn.XLOOKUP(D1126,[11]sheet!$B:$B,[11]sheet!$A:$A,0)</f>
        <v>SPG06</v>
      </c>
    </row>
    <row r="1127" spans="2:8">
      <c r="B1127" s="24" t="s">
        <v>1085</v>
      </c>
      <c r="C1127" s="25" t="s">
        <v>1086</v>
      </c>
      <c r="D1127" s="26" t="s">
        <v>1168</v>
      </c>
      <c r="E1127" s="27" t="s">
        <v>1941</v>
      </c>
      <c r="F1127" s="22" t="s">
        <v>1834</v>
      </c>
      <c r="G1127" s="17" t="str">
        <f>_xlfn.XLOOKUP(D1127,[8]Sheet2!$C:$C,[8]Sheet2!$E:$E,"-")</f>
        <v>-</v>
      </c>
      <c r="H1127" s="18" t="str">
        <f>_xlfn.XLOOKUP(D1127,[11]sheet!$B:$B,[11]sheet!$A:$A,0)</f>
        <v>SPG08</v>
      </c>
    </row>
    <row r="1128" spans="2:8">
      <c r="B1128" s="24" t="s">
        <v>1085</v>
      </c>
      <c r="C1128" s="25" t="s">
        <v>1086</v>
      </c>
      <c r="D1128" s="26" t="s">
        <v>1169</v>
      </c>
      <c r="E1128" s="27" t="s">
        <v>1941</v>
      </c>
      <c r="F1128" s="22" t="s">
        <v>1834</v>
      </c>
      <c r="G1128" s="17" t="str">
        <f>_xlfn.XLOOKUP(D1128,[8]Sheet2!$C:$C,[8]Sheet2!$E:$E,"-")</f>
        <v>-</v>
      </c>
      <c r="H1128" s="18" t="str">
        <f>_xlfn.XLOOKUP(D1128,[11]sheet!$B:$B,[11]sheet!$A:$A,0)</f>
        <v>SPG13</v>
      </c>
    </row>
    <row r="1129" spans="2:8">
      <c r="B1129" s="24" t="s">
        <v>1085</v>
      </c>
      <c r="C1129" s="25" t="s">
        <v>1086</v>
      </c>
      <c r="D1129" s="26" t="s">
        <v>1170</v>
      </c>
      <c r="E1129" s="27" t="s">
        <v>1916</v>
      </c>
      <c r="F1129" s="22" t="s">
        <v>1836</v>
      </c>
      <c r="G1129" s="17" t="str">
        <f>_xlfn.XLOOKUP(D1129,[8]Sheet2!$C:$C,[8]Sheet2!$E:$E,"-")</f>
        <v>Eko Junaidi</v>
      </c>
      <c r="H1129" s="18" t="str">
        <f>_xlfn.XLOOKUP(D1129,[11]sheet!$B:$B,[11]sheet!$A:$A,0)</f>
        <v>CAB02</v>
      </c>
    </row>
    <row r="1130" spans="2:8">
      <c r="B1130" s="24" t="s">
        <v>1085</v>
      </c>
      <c r="C1130" s="25" t="s">
        <v>1086</v>
      </c>
      <c r="D1130" s="26" t="s">
        <v>1171</v>
      </c>
      <c r="E1130" s="27" t="s">
        <v>1916</v>
      </c>
      <c r="F1130" s="22" t="s">
        <v>1836</v>
      </c>
      <c r="G1130" s="17" t="str">
        <f>_xlfn.XLOOKUP(D1130,[8]Sheet2!$C:$C,[8]Sheet2!$E:$E,"-")</f>
        <v>Tika Vebrian Tiara Devi</v>
      </c>
      <c r="H1130" s="18" t="str">
        <f>_xlfn.XLOOKUP(D1130,[11]sheet!$B:$B,[11]sheet!$A:$A,0)</f>
        <v>MDN02</v>
      </c>
    </row>
    <row r="1131" spans="2:8">
      <c r="B1131" s="24" t="s">
        <v>1085</v>
      </c>
      <c r="C1131" s="25" t="s">
        <v>1086</v>
      </c>
      <c r="D1131" s="26" t="s">
        <v>1172</v>
      </c>
      <c r="E1131" s="27" t="s">
        <v>1916</v>
      </c>
      <c r="F1131" s="22" t="s">
        <v>1836</v>
      </c>
      <c r="G1131" s="17" t="str">
        <f>_xlfn.XLOOKUP(D1131,[8]Sheet2!$C:$C,[8]Sheet2!$E:$E,"-")</f>
        <v>Eko Prasetianto Nugroho</v>
      </c>
      <c r="H1131" s="18" t="str">
        <f>_xlfn.XLOOKUP(D1131,[11]sheet!$B:$B,[11]sheet!$A:$A,0)</f>
        <v>MDN03</v>
      </c>
    </row>
    <row r="1132" spans="2:8">
      <c r="B1132" s="24" t="s">
        <v>1085</v>
      </c>
      <c r="C1132" s="25" t="s">
        <v>1086</v>
      </c>
      <c r="D1132" s="26" t="s">
        <v>1173</v>
      </c>
      <c r="E1132" s="27" t="s">
        <v>1916</v>
      </c>
      <c r="F1132" s="22" t="s">
        <v>1836</v>
      </c>
      <c r="G1132" s="17" t="str">
        <f>_xlfn.XLOOKUP(D1132,[8]Sheet2!$C:$C,[8]Sheet2!$E:$E,"-")</f>
        <v>Eko Junaidi</v>
      </c>
      <c r="H1132" s="18" t="str">
        <f>_xlfn.XLOOKUP(D1132,[11]sheet!$B:$B,[11]sheet!$A:$A,0)</f>
        <v>MDN04</v>
      </c>
    </row>
    <row r="1133" spans="2:8">
      <c r="B1133" s="24" t="s">
        <v>1085</v>
      </c>
      <c r="C1133" s="25" t="s">
        <v>1086</v>
      </c>
      <c r="D1133" s="26" t="s">
        <v>1174</v>
      </c>
      <c r="E1133" s="27" t="s">
        <v>1941</v>
      </c>
      <c r="F1133" s="22" t="s">
        <v>1836</v>
      </c>
      <c r="G1133" s="17" t="str">
        <f>_xlfn.XLOOKUP(D1133,[8]Sheet2!$C:$C,[8]Sheet2!$E:$E,"-")</f>
        <v>Boma Eka Kurniawan</v>
      </c>
      <c r="H1133" s="18" t="str">
        <f>_xlfn.XLOOKUP(D1133,[11]sheet!$B:$B,[11]sheet!$A:$A,0)</f>
        <v>MDN05</v>
      </c>
    </row>
    <row r="1134" spans="2:8">
      <c r="B1134" s="24" t="s">
        <v>1085</v>
      </c>
      <c r="C1134" s="25" t="s">
        <v>1086</v>
      </c>
      <c r="D1134" s="26" t="s">
        <v>1175</v>
      </c>
      <c r="E1134" s="27" t="s">
        <v>1916</v>
      </c>
      <c r="F1134" s="22" t="s">
        <v>1836</v>
      </c>
      <c r="G1134" s="17" t="str">
        <f>_xlfn.XLOOKUP(D1134,[8]Sheet2!$C:$C,[8]Sheet2!$E:$E,"-")</f>
        <v>Tika Vebrian Tiara Devi</v>
      </c>
      <c r="H1134" s="18" t="str">
        <f>_xlfn.XLOOKUP(D1134,[11]sheet!$B:$B,[11]sheet!$A:$A,0)</f>
        <v>MDN06</v>
      </c>
    </row>
    <row r="1135" spans="2:8">
      <c r="B1135" s="24" t="s">
        <v>1085</v>
      </c>
      <c r="C1135" s="25" t="s">
        <v>1086</v>
      </c>
      <c r="D1135" s="26" t="s">
        <v>1176</v>
      </c>
      <c r="E1135" s="27" t="s">
        <v>1941</v>
      </c>
      <c r="F1135" s="22" t="s">
        <v>1836</v>
      </c>
      <c r="G1135" s="17" t="str">
        <f>_xlfn.XLOOKUP(D1135,[8]Sheet2!$C:$C,[8]Sheet2!$E:$E,"-")</f>
        <v>Galih Dewangga</v>
      </c>
      <c r="H1135" s="18" t="str">
        <f>_xlfn.XLOOKUP(D1135,[11]sheet!$B:$B,[11]sheet!$A:$A,0)</f>
        <v>MDN09</v>
      </c>
    </row>
    <row r="1136" spans="2:8">
      <c r="B1136" s="24" t="s">
        <v>1085</v>
      </c>
      <c r="C1136" s="25" t="s">
        <v>1086</v>
      </c>
      <c r="D1136" s="26" t="s">
        <v>1177</v>
      </c>
      <c r="E1136" s="27" t="s">
        <v>1916</v>
      </c>
      <c r="F1136" s="22" t="s">
        <v>1836</v>
      </c>
      <c r="G1136" s="17" t="str">
        <f>_xlfn.XLOOKUP(D1136,[8]Sheet2!$C:$C,[8]Sheet2!$E:$E,"-")</f>
        <v>Riza Aji Nurcholis</v>
      </c>
      <c r="H1136" s="18" t="str">
        <f>_xlfn.XLOOKUP(D1136,[11]sheet!$B:$B,[11]sheet!$A:$A,0)</f>
        <v>MTX08</v>
      </c>
    </row>
    <row r="1137" spans="2:8">
      <c r="B1137" s="24" t="s">
        <v>1085</v>
      </c>
      <c r="C1137" s="25" t="s">
        <v>1086</v>
      </c>
      <c r="D1137" s="26" t="s">
        <v>1178</v>
      </c>
      <c r="E1137" s="27" t="s">
        <v>1916</v>
      </c>
      <c r="F1137" s="22" t="s">
        <v>1836</v>
      </c>
      <c r="G1137" s="17" t="str">
        <f>_xlfn.XLOOKUP(D1137,[8]Sheet2!$C:$C,[8]Sheet2!$E:$E,"-")</f>
        <v>Hendrik Robi Saputra</v>
      </c>
      <c r="H1137" s="18" t="str">
        <f>_xlfn.XLOOKUP(D1137,[11]sheet!$B:$B,[11]sheet!$A:$A,0)</f>
        <v>MTX09</v>
      </c>
    </row>
    <row r="1138" spans="2:8">
      <c r="B1138" s="24" t="s">
        <v>1085</v>
      </c>
      <c r="C1138" s="25" t="s">
        <v>1086</v>
      </c>
      <c r="D1138" s="26" t="s">
        <v>1179</v>
      </c>
      <c r="E1138" s="27" t="s">
        <v>1916</v>
      </c>
      <c r="F1138" s="22" t="s">
        <v>1836</v>
      </c>
      <c r="G1138" s="17" t="str">
        <f>_xlfn.XLOOKUP(D1138,[8]Sheet2!$C:$C,[8]Sheet2!$E:$E,"-")</f>
        <v>Rika Arif Aprianto</v>
      </c>
      <c r="H1138" s="18" t="str">
        <f>_xlfn.XLOOKUP(D1138,[11]sheet!$B:$B,[11]sheet!$A:$A,0)</f>
        <v>MTX18</v>
      </c>
    </row>
    <row r="1139" spans="2:8">
      <c r="B1139" s="24" t="s">
        <v>1085</v>
      </c>
      <c r="C1139" s="25" t="s">
        <v>1086</v>
      </c>
      <c r="D1139" s="26" t="s">
        <v>1180</v>
      </c>
      <c r="E1139" s="27" t="s">
        <v>1916</v>
      </c>
      <c r="F1139" s="22" t="s">
        <v>1836</v>
      </c>
      <c r="G1139" s="17" t="str">
        <f>_xlfn.XLOOKUP(D1139,[8]Sheet2!$C:$C,[8]Sheet2!$E:$E,"-")</f>
        <v>Yacob Juan Firmansyah</v>
      </c>
      <c r="H1139" s="18" t="str">
        <f>_xlfn.XLOOKUP(D1139,[11]sheet!$B:$B,[11]sheet!$A:$A,0)</f>
        <v>MTX14</v>
      </c>
    </row>
    <row r="1140" spans="2:8">
      <c r="B1140" s="24" t="s">
        <v>1085</v>
      </c>
      <c r="C1140" s="25" t="s">
        <v>1086</v>
      </c>
      <c r="D1140" s="26" t="s">
        <v>1181</v>
      </c>
      <c r="E1140" s="27" t="s">
        <v>1941</v>
      </c>
      <c r="F1140" s="22" t="s">
        <v>1836</v>
      </c>
      <c r="G1140" s="17" t="str">
        <f>_xlfn.XLOOKUP(D1140,[8]Sheet2!$C:$C,[8]Sheet2!$E:$E,"-")</f>
        <v>Rony Koco Abrianto</v>
      </c>
      <c r="H1140" s="18" t="str">
        <f>_xlfn.XLOOKUP(D1140,[11]sheet!$B:$B,[11]sheet!$A:$A,0)</f>
        <v>NIW01</v>
      </c>
    </row>
    <row r="1141" spans="2:8">
      <c r="B1141" s="24" t="s">
        <v>1085</v>
      </c>
      <c r="C1141" s="25" t="s">
        <v>1086</v>
      </c>
      <c r="D1141" s="26" t="s">
        <v>1182</v>
      </c>
      <c r="E1141" s="27" t="s">
        <v>1916</v>
      </c>
      <c r="F1141" s="22" t="s">
        <v>1836</v>
      </c>
      <c r="G1141" s="17" t="str">
        <f>_xlfn.XLOOKUP(D1141,[8]Sheet2!$C:$C,[8]Sheet2!$E:$E,"-")</f>
        <v>Fathoni Yusuf</v>
      </c>
      <c r="H1141" s="18" t="str">
        <f>_xlfn.XLOOKUP(D1141,[11]sheet!$B:$B,[11]sheet!$A:$A,0)</f>
        <v>NIW02</v>
      </c>
    </row>
    <row r="1142" spans="2:8">
      <c r="B1142" s="24" t="s">
        <v>1085</v>
      </c>
      <c r="C1142" s="25" t="s">
        <v>1086</v>
      </c>
      <c r="D1142" s="26" t="s">
        <v>1183</v>
      </c>
      <c r="E1142" s="27" t="s">
        <v>1941</v>
      </c>
      <c r="F1142" s="22" t="s">
        <v>1836</v>
      </c>
      <c r="G1142" s="17" t="str">
        <f>_xlfn.XLOOKUP(D1142,[8]Sheet2!$C:$C,[8]Sheet2!$E:$E,"-")</f>
        <v>Faizal Dwi Pramono</v>
      </c>
      <c r="H1142" s="18" t="str">
        <f>_xlfn.XLOOKUP(D1142,[11]sheet!$B:$B,[11]sheet!$A:$A,0)</f>
        <v>NIW03</v>
      </c>
    </row>
    <row r="1143" spans="2:8">
      <c r="B1143" s="24" t="s">
        <v>1085</v>
      </c>
      <c r="C1143" s="25" t="s">
        <v>1086</v>
      </c>
      <c r="D1143" s="26" t="s">
        <v>1184</v>
      </c>
      <c r="E1143" s="27" t="s">
        <v>1916</v>
      </c>
      <c r="F1143" s="22" t="s">
        <v>1836</v>
      </c>
      <c r="G1143" s="17" t="str">
        <f>_xlfn.XLOOKUP(D1143,[8]Sheet2!$C:$C,[8]Sheet2!$E:$E,"-")</f>
        <v>Yudi Yiswoyo</v>
      </c>
      <c r="H1143" s="18" t="str">
        <f>_xlfn.XLOOKUP(D1143,[11]sheet!$B:$B,[11]sheet!$A:$A,0)</f>
        <v>NIW04</v>
      </c>
    </row>
    <row r="1144" spans="2:8">
      <c r="B1144" s="24" t="s">
        <v>1085</v>
      </c>
      <c r="C1144" s="25" t="s">
        <v>1086</v>
      </c>
      <c r="D1144" s="26" t="s">
        <v>1185</v>
      </c>
      <c r="E1144" s="27" t="s">
        <v>1916</v>
      </c>
      <c r="F1144" s="22" t="s">
        <v>1836</v>
      </c>
      <c r="G1144" s="17" t="str">
        <f>_xlfn.XLOOKUP(D1144,[8]Sheet2!$C:$C,[8]Sheet2!$E:$E,"-")</f>
        <v>Irul Marwianto</v>
      </c>
      <c r="H1144" s="18" t="str">
        <f>_xlfn.XLOOKUP(D1144,[11]sheet!$B:$B,[11]sheet!$A:$A,0)</f>
        <v>PCI01</v>
      </c>
    </row>
    <row r="1145" spans="2:8">
      <c r="B1145" s="24" t="s">
        <v>1085</v>
      </c>
      <c r="C1145" s="25" t="s">
        <v>1086</v>
      </c>
      <c r="D1145" s="26" t="s">
        <v>1186</v>
      </c>
      <c r="E1145" s="27" t="s">
        <v>1916</v>
      </c>
      <c r="F1145" s="22" t="s">
        <v>1836</v>
      </c>
      <c r="G1145" s="17" t="str">
        <f>_xlfn.XLOOKUP(D1145,[8]Sheet2!$C:$C,[8]Sheet2!$E:$E,"-")</f>
        <v>Fikto Nur Mansah</v>
      </c>
      <c r="H1145" s="18" t="str">
        <f>_xlfn.XLOOKUP(D1145,[11]sheet!$B:$B,[11]sheet!$A:$A,0)</f>
        <v>PCI02</v>
      </c>
    </row>
    <row r="1146" spans="2:8">
      <c r="B1146" s="24" t="s">
        <v>1085</v>
      </c>
      <c r="C1146" s="25" t="s">
        <v>1086</v>
      </c>
      <c r="D1146" s="26" t="s">
        <v>1187</v>
      </c>
      <c r="E1146" s="27" t="s">
        <v>1916</v>
      </c>
      <c r="F1146" s="22" t="s">
        <v>1836</v>
      </c>
      <c r="G1146" s="17" t="str">
        <f>_xlfn.XLOOKUP(D1146,[8]Sheet2!$C:$C,[8]Sheet2!$E:$E,"-")</f>
        <v>Fikto Nur Mansah</v>
      </c>
      <c r="H1146" s="18" t="str">
        <f>_xlfn.XLOOKUP(D1146,[11]sheet!$B:$B,[11]sheet!$A:$A,0)</f>
        <v>PCI03</v>
      </c>
    </row>
    <row r="1147" spans="2:8">
      <c r="B1147" s="24" t="s">
        <v>1085</v>
      </c>
      <c r="C1147" s="25" t="s">
        <v>1086</v>
      </c>
      <c r="D1147" s="26" t="s">
        <v>1188</v>
      </c>
      <c r="E1147" s="27" t="s">
        <v>1916</v>
      </c>
      <c r="F1147" s="22" t="s">
        <v>1836</v>
      </c>
      <c r="G1147" s="17" t="str">
        <f>_xlfn.XLOOKUP(D1147,[8]Sheet2!$C:$C,[8]Sheet2!$E:$E,"-")</f>
        <v>Irul Marwianto</v>
      </c>
      <c r="H1147" s="18" t="str">
        <f>_xlfn.XLOOKUP(D1147,[11]sheet!$B:$B,[11]sheet!$A:$A,0)</f>
        <v>PCI06</v>
      </c>
    </row>
    <row r="1148" spans="2:8">
      <c r="B1148" s="24" t="s">
        <v>1085</v>
      </c>
      <c r="C1148" s="25" t="s">
        <v>1086</v>
      </c>
      <c r="D1148" s="26" t="s">
        <v>1189</v>
      </c>
      <c r="E1148" s="27" t="s">
        <v>1941</v>
      </c>
      <c r="F1148" s="22" t="s">
        <v>1836</v>
      </c>
      <c r="G1148" s="17" t="str">
        <f>_xlfn.XLOOKUP(D1148,[8]Sheet2!$C:$C,[8]Sheet2!$E:$E,"-")</f>
        <v>Fanky Puguh Prasetyo</v>
      </c>
      <c r="H1148" s="18" t="str">
        <f>_xlfn.XLOOKUP(D1148,[11]sheet!$B:$B,[11]sheet!$A:$A,0)</f>
        <v>PNO01</v>
      </c>
    </row>
    <row r="1149" spans="2:8">
      <c r="B1149" s="24" t="s">
        <v>1085</v>
      </c>
      <c r="C1149" s="25" t="s">
        <v>1086</v>
      </c>
      <c r="D1149" s="26" t="s">
        <v>1190</v>
      </c>
      <c r="E1149" s="27" t="s">
        <v>1916</v>
      </c>
      <c r="F1149" s="22" t="s">
        <v>1836</v>
      </c>
      <c r="G1149" s="17" t="str">
        <f>_xlfn.XLOOKUP(D1149,[8]Sheet2!$C:$C,[8]Sheet2!$E:$E,"-")</f>
        <v>Mohamad Ariz Zakariya</v>
      </c>
      <c r="H1149" s="18" t="str">
        <f>_xlfn.XLOOKUP(D1149,[11]sheet!$B:$B,[11]sheet!$A:$A,0)</f>
        <v>PNO02</v>
      </c>
    </row>
    <row r="1150" spans="2:8">
      <c r="B1150" s="24" t="s">
        <v>1085</v>
      </c>
      <c r="C1150" s="25" t="s">
        <v>1086</v>
      </c>
      <c r="D1150" s="26" t="s">
        <v>1191</v>
      </c>
      <c r="E1150" s="27" t="s">
        <v>1916</v>
      </c>
      <c r="F1150" s="22" t="s">
        <v>1836</v>
      </c>
      <c r="G1150" s="17" t="str">
        <f>_xlfn.XLOOKUP(D1150,[8]Sheet2!$C:$C,[8]Sheet2!$E:$E,"-")</f>
        <v>Mohammad Putra Surya Mahendra</v>
      </c>
      <c r="H1150" s="18" t="str">
        <f>_xlfn.XLOOKUP(D1150,[11]sheet!$B:$B,[11]sheet!$A:$A,0)</f>
        <v>PNO03</v>
      </c>
    </row>
    <row r="1151" spans="2:8">
      <c r="B1151" s="24" t="s">
        <v>1085</v>
      </c>
      <c r="C1151" s="25" t="s">
        <v>1086</v>
      </c>
      <c r="D1151" s="26" t="s">
        <v>1192</v>
      </c>
      <c r="E1151" s="27" t="s">
        <v>1916</v>
      </c>
      <c r="F1151" s="22" t="s">
        <v>1836</v>
      </c>
      <c r="G1151" s="17" t="str">
        <f>_xlfn.XLOOKUP(D1151,[8]Sheet2!$C:$C,[8]Sheet2!$E:$E,"-")</f>
        <v>Angga Widayanto</v>
      </c>
      <c r="H1151" s="18" t="str">
        <f>_xlfn.XLOOKUP(D1151,[11]sheet!$B:$B,[11]sheet!$A:$A,0)</f>
        <v>PNO04</v>
      </c>
    </row>
    <row r="1152" spans="2:8">
      <c r="B1152" s="24" t="s">
        <v>1085</v>
      </c>
      <c r="C1152" s="25" t="s">
        <v>1086</v>
      </c>
      <c r="D1152" s="26" t="s">
        <v>1193</v>
      </c>
      <c r="E1152" s="27" t="s">
        <v>1941</v>
      </c>
      <c r="F1152" s="22" t="s">
        <v>1836</v>
      </c>
      <c r="G1152" s="17" t="str">
        <f>_xlfn.XLOOKUP(D1152,[8]Sheet2!$C:$C,[8]Sheet2!$E:$E,"-")</f>
        <v>Ruly Syaiful Ansor</v>
      </c>
      <c r="H1152" s="18" t="str">
        <f>_xlfn.XLOOKUP(D1152,[11]sheet!$B:$B,[11]sheet!$A:$A,0)</f>
        <v>PNO05</v>
      </c>
    </row>
    <row r="1153" spans="2:8">
      <c r="B1153" s="24" t="s">
        <v>1085</v>
      </c>
      <c r="C1153" s="25" t="s">
        <v>1086</v>
      </c>
      <c r="D1153" s="26" t="s">
        <v>1194</v>
      </c>
      <c r="E1153" s="27" t="s">
        <v>1941</v>
      </c>
      <c r="F1153" s="22" t="s">
        <v>1837</v>
      </c>
      <c r="G1153" s="17" t="str">
        <f>_xlfn.XLOOKUP(D1153,[8]Sheet2!$C:$C,[8]Sheet2!$E:$E,"-")</f>
        <v>Prasetyo Istianto</v>
      </c>
      <c r="H1153" s="18" t="str">
        <f>_xlfn.XLOOKUP(D1153,[11]sheet!$B:$B,[11]sheet!$A:$A,0)</f>
        <v>KDR01</v>
      </c>
    </row>
    <row r="1154" spans="2:8">
      <c r="B1154" s="24" t="s">
        <v>1085</v>
      </c>
      <c r="C1154" s="25" t="s">
        <v>1086</v>
      </c>
      <c r="D1154" s="26" t="s">
        <v>1195</v>
      </c>
      <c r="E1154" s="27" t="s">
        <v>1941</v>
      </c>
      <c r="F1154" s="22" t="s">
        <v>1837</v>
      </c>
      <c r="G1154" s="17" t="str">
        <f>_xlfn.XLOOKUP(D1154,[8]Sheet2!$C:$C,[8]Sheet2!$E:$E,"-")</f>
        <v>Widi Rumekso</v>
      </c>
      <c r="H1154" s="18" t="str">
        <f>_xlfn.XLOOKUP(D1154,[11]sheet!$B:$B,[11]sheet!$A:$A,0)</f>
        <v>KDR04</v>
      </c>
    </row>
    <row r="1155" spans="2:8">
      <c r="B1155" s="24" t="s">
        <v>1085</v>
      </c>
      <c r="C1155" s="25" t="s">
        <v>1086</v>
      </c>
      <c r="D1155" s="26" t="s">
        <v>1196</v>
      </c>
      <c r="E1155" s="27" t="s">
        <v>1941</v>
      </c>
      <c r="F1155" s="22" t="s">
        <v>1837</v>
      </c>
      <c r="G1155" s="17" t="str">
        <f>_xlfn.XLOOKUP(D1155,[8]Sheet2!$C:$C,[8]Sheet2!$E:$E,"-")</f>
        <v>Mohammad Afreza Al Ayyubi</v>
      </c>
      <c r="H1155" s="18" t="str">
        <f>_xlfn.XLOOKUP(D1155,[11]sheet!$B:$B,[11]sheet!$A:$A,0)</f>
        <v>KDR05</v>
      </c>
    </row>
    <row r="1156" spans="2:8">
      <c r="B1156" s="24" t="s">
        <v>1085</v>
      </c>
      <c r="C1156" s="25" t="s">
        <v>1086</v>
      </c>
      <c r="D1156" s="26" t="s">
        <v>1197</v>
      </c>
      <c r="E1156" s="27" t="s">
        <v>1941</v>
      </c>
      <c r="F1156" s="22" t="s">
        <v>1837</v>
      </c>
      <c r="G1156" s="17" t="str">
        <f>_xlfn.XLOOKUP(D1156,[8]Sheet2!$C:$C,[8]Sheet2!$E:$E,"-")</f>
        <v>Laga Pratama Nurjiwo</v>
      </c>
      <c r="H1156" s="18" t="str">
        <f>_xlfn.XLOOKUP(D1156,[11]sheet!$B:$B,[11]sheet!$A:$A,0)</f>
        <v>KDR07</v>
      </c>
    </row>
    <row r="1157" spans="2:8">
      <c r="B1157" s="24" t="s">
        <v>1085</v>
      </c>
      <c r="C1157" s="25" t="s">
        <v>1086</v>
      </c>
      <c r="D1157" s="26" t="s">
        <v>1198</v>
      </c>
      <c r="E1157" s="27" t="s">
        <v>1941</v>
      </c>
      <c r="F1157" s="22" t="s">
        <v>1837</v>
      </c>
      <c r="G1157" s="17" t="str">
        <f>_xlfn.XLOOKUP(D1157,[8]Sheet2!$C:$C,[8]Sheet2!$E:$E,"-")</f>
        <v>Ali Zainal Abidin</v>
      </c>
      <c r="H1157" s="18" t="str">
        <f>_xlfn.XLOOKUP(D1157,[11]sheet!$B:$B,[11]sheet!$A:$A,0)</f>
        <v>KDR08</v>
      </c>
    </row>
    <row r="1158" spans="2:8">
      <c r="B1158" s="24" t="s">
        <v>1085</v>
      </c>
      <c r="C1158" s="25" t="s">
        <v>1086</v>
      </c>
      <c r="D1158" s="26" t="s">
        <v>1199</v>
      </c>
      <c r="E1158" s="27" t="s">
        <v>1941</v>
      </c>
      <c r="F1158" s="22" t="s">
        <v>1837</v>
      </c>
      <c r="G1158" s="17" t="str">
        <f>_xlfn.XLOOKUP(D1158,[8]Sheet2!$C:$C,[8]Sheet2!$E:$E,"-")</f>
        <v>Dyah Ayu Larasati Tri Palupi</v>
      </c>
      <c r="H1158" s="18" t="str">
        <f>_xlfn.XLOOKUP(D1158,[11]sheet!$B:$B,[11]sheet!$A:$A,0)</f>
        <v>KDR09</v>
      </c>
    </row>
    <row r="1159" spans="2:8">
      <c r="B1159" s="24" t="s">
        <v>1085</v>
      </c>
      <c r="C1159" s="25" t="s">
        <v>1086</v>
      </c>
      <c r="D1159" s="26" t="s">
        <v>1200</v>
      </c>
      <c r="E1159" s="27" t="s">
        <v>1941</v>
      </c>
      <c r="F1159" s="22" t="s">
        <v>1837</v>
      </c>
      <c r="G1159" s="17" t="str">
        <f>_xlfn.XLOOKUP(D1159,[8]Sheet2!$C:$C,[8]Sheet2!$E:$E,"-")</f>
        <v>Feri Setiawan</v>
      </c>
      <c r="H1159" s="18" t="str">
        <f>_xlfn.XLOOKUP(D1159,[11]sheet!$B:$B,[11]sheet!$A:$A,0)</f>
        <v>KDR10</v>
      </c>
    </row>
    <row r="1160" spans="2:8">
      <c r="B1160" s="24" t="s">
        <v>1085</v>
      </c>
      <c r="C1160" s="25" t="s">
        <v>1086</v>
      </c>
      <c r="D1160" s="26" t="s">
        <v>1201</v>
      </c>
      <c r="E1160" s="27" t="s">
        <v>1941</v>
      </c>
      <c r="F1160" s="22" t="s">
        <v>1837</v>
      </c>
      <c r="G1160" s="17" t="str">
        <f>_xlfn.XLOOKUP(D1160,[8]Sheet2!$C:$C,[8]Sheet2!$E:$E,"-")</f>
        <v>M. Yanuar Rifa'I</v>
      </c>
      <c r="H1160" s="18" t="str">
        <f>_xlfn.XLOOKUP(D1160,[11]sheet!$B:$B,[11]sheet!$A:$A,0)</f>
        <v>KDR13</v>
      </c>
    </row>
    <row r="1161" spans="2:8">
      <c r="B1161" s="24" t="s">
        <v>1085</v>
      </c>
      <c r="C1161" s="25" t="s">
        <v>1086</v>
      </c>
      <c r="D1161" s="26" t="s">
        <v>1202</v>
      </c>
      <c r="E1161" s="27" t="s">
        <v>1941</v>
      </c>
      <c r="F1161" s="22" t="s">
        <v>1837</v>
      </c>
      <c r="G1161" s="17" t="str">
        <f>_xlfn.XLOOKUP(D1161,[8]Sheet2!$C:$C,[8]Sheet2!$E:$E,"-")</f>
        <v>Muhammad Syaifullah</v>
      </c>
      <c r="H1161" s="18" t="str">
        <f>_xlfn.XLOOKUP(D1161,[11]sheet!$B:$B,[11]sheet!$A:$A,0)</f>
        <v>NGA17A</v>
      </c>
    </row>
    <row r="1162" spans="2:8">
      <c r="B1162" s="24" t="s">
        <v>1085</v>
      </c>
      <c r="C1162" s="25" t="s">
        <v>1086</v>
      </c>
      <c r="D1162" s="26" t="s">
        <v>1203</v>
      </c>
      <c r="E1162" s="27" t="s">
        <v>1941</v>
      </c>
      <c r="F1162" s="22" t="s">
        <v>1837</v>
      </c>
      <c r="G1162" s="17" t="str">
        <f>_xlfn.XLOOKUP(D1162,[8]Sheet2!$C:$C,[8]Sheet2!$E:$E,"-")</f>
        <v>Diky Satriawan</v>
      </c>
      <c r="H1162" s="18" t="str">
        <f>_xlfn.XLOOKUP(D1162,[11]sheet!$B:$B,[11]sheet!$A:$A,0)</f>
        <v>NGA15A</v>
      </c>
    </row>
    <row r="1163" spans="2:8">
      <c r="B1163" s="24" t="s">
        <v>1085</v>
      </c>
      <c r="C1163" s="25" t="s">
        <v>1086</v>
      </c>
      <c r="D1163" s="26" t="s">
        <v>1204</v>
      </c>
      <c r="E1163" s="27" t="s">
        <v>1941</v>
      </c>
      <c r="F1163" s="22" t="s">
        <v>1837</v>
      </c>
      <c r="G1163" s="17" t="str">
        <f>_xlfn.XLOOKUP(D1163,[8]Sheet2!$C:$C,[8]Sheet2!$E:$E,"-")</f>
        <v>Achmad Afandi</v>
      </c>
      <c r="H1163" s="18" t="str">
        <f>_xlfn.XLOOKUP(D1163,[11]sheet!$B:$B,[11]sheet!$A:$A,0)</f>
        <v>NGA23A</v>
      </c>
    </row>
    <row r="1164" spans="2:8">
      <c r="B1164" s="24" t="s">
        <v>1085</v>
      </c>
      <c r="C1164" s="25" t="s">
        <v>1086</v>
      </c>
      <c r="D1164" s="26" t="s">
        <v>1205</v>
      </c>
      <c r="E1164" s="27" t="s">
        <v>1941</v>
      </c>
      <c r="F1164" s="22" t="s">
        <v>1837</v>
      </c>
      <c r="G1164" s="17" t="str">
        <f>_xlfn.XLOOKUP(D1164,[8]Sheet2!$C:$C,[8]Sheet2!$E:$E,"-")</f>
        <v>Nanang Arifianto</v>
      </c>
      <c r="H1164" s="18" t="str">
        <f>_xlfn.XLOOKUP(D1164,[11]sheet!$B:$B,[11]sheet!$A:$A,0)</f>
        <v>NGA01</v>
      </c>
    </row>
    <row r="1165" spans="2:8">
      <c r="B1165" s="24" t="s">
        <v>1085</v>
      </c>
      <c r="C1165" s="25" t="s">
        <v>1086</v>
      </c>
      <c r="D1165" s="26" t="s">
        <v>1206</v>
      </c>
      <c r="E1165" s="27" t="s">
        <v>1941</v>
      </c>
      <c r="F1165" s="22" t="s">
        <v>1837</v>
      </c>
      <c r="G1165" s="17" t="str">
        <f>_xlfn.XLOOKUP(D1165,[8]Sheet2!$C:$C,[8]Sheet2!$E:$E,"-")</f>
        <v>Rif'An Munawwir</v>
      </c>
      <c r="H1165" s="18" t="str">
        <f>_xlfn.XLOOKUP(D1165,[11]sheet!$B:$B,[11]sheet!$A:$A,0)</f>
        <v>NGA20A</v>
      </c>
    </row>
    <row r="1166" spans="2:8">
      <c r="B1166" s="24" t="s">
        <v>1085</v>
      </c>
      <c r="C1166" s="25" t="s">
        <v>1086</v>
      </c>
      <c r="D1166" s="26" t="s">
        <v>1207</v>
      </c>
      <c r="E1166" s="27" t="s">
        <v>1941</v>
      </c>
      <c r="F1166" s="22" t="s">
        <v>1837</v>
      </c>
      <c r="G1166" s="17" t="str">
        <f>_xlfn.XLOOKUP(D1166,[8]Sheet2!$C:$C,[8]Sheet2!$E:$E,"-")</f>
        <v>Shokibul Kafi</v>
      </c>
      <c r="H1166" s="18" t="str">
        <f>_xlfn.XLOOKUP(D1166,[11]sheet!$B:$B,[11]sheet!$A:$A,0)</f>
        <v>NGA21A</v>
      </c>
    </row>
    <row r="1167" spans="2:8">
      <c r="B1167" s="24" t="s">
        <v>1085</v>
      </c>
      <c r="C1167" s="25" t="s">
        <v>1086</v>
      </c>
      <c r="D1167" s="26" t="s">
        <v>1208</v>
      </c>
      <c r="E1167" s="27" t="s">
        <v>1941</v>
      </c>
      <c r="F1167" s="22" t="s">
        <v>1838</v>
      </c>
      <c r="G1167" s="17" t="str">
        <f>_xlfn.XLOOKUP(D1167,[8]Sheet2!$C:$C,[8]Sheet2!$E:$E,"-")</f>
        <v>Ahmad Fakhru Rozan</v>
      </c>
      <c r="H1167" s="18" t="str">
        <f>_xlfn.XLOOKUP(D1167,[11]sheet!$B:$B,[11]sheet!$A:$A,0)</f>
        <v>TLA01</v>
      </c>
    </row>
    <row r="1168" spans="2:8">
      <c r="B1168" s="24" t="s">
        <v>1085</v>
      </c>
      <c r="C1168" s="25" t="s">
        <v>1086</v>
      </c>
      <c r="D1168" s="26" t="s">
        <v>1209</v>
      </c>
      <c r="E1168" s="27" t="s">
        <v>1941</v>
      </c>
      <c r="F1168" s="22" t="s">
        <v>1838</v>
      </c>
      <c r="G1168" s="17" t="str">
        <f>_xlfn.XLOOKUP(D1168,[8]Sheet2!$C:$C,[8]Sheet2!$E:$E,"-")</f>
        <v>Afan Fardianto</v>
      </c>
      <c r="H1168" s="18" t="str">
        <f>_xlfn.XLOOKUP(D1168,[11]sheet!$B:$B,[11]sheet!$A:$A,0)</f>
        <v>TLA02</v>
      </c>
    </row>
    <row r="1169" spans="2:8">
      <c r="B1169" s="24" t="s">
        <v>1085</v>
      </c>
      <c r="C1169" s="25" t="s">
        <v>1086</v>
      </c>
      <c r="D1169" s="26" t="s">
        <v>1210</v>
      </c>
      <c r="E1169" s="27" t="s">
        <v>1941</v>
      </c>
      <c r="F1169" s="22" t="s">
        <v>1838</v>
      </c>
      <c r="G1169" s="17" t="str">
        <f>_xlfn.XLOOKUP(D1169,[8]Sheet2!$C:$C,[8]Sheet2!$E:$E,"-")</f>
        <v>Dwi Wahyu Wichaksono</v>
      </c>
      <c r="H1169" s="18" t="str">
        <f>_xlfn.XLOOKUP(D1169,[11]sheet!$B:$B,[11]sheet!$A:$A,0)</f>
        <v>TLA03</v>
      </c>
    </row>
    <row r="1170" spans="2:8">
      <c r="B1170" s="24" t="s">
        <v>1085</v>
      </c>
      <c r="C1170" s="25" t="s">
        <v>1086</v>
      </c>
      <c r="D1170" s="26" t="s">
        <v>1211</v>
      </c>
      <c r="E1170" s="27" t="s">
        <v>1941</v>
      </c>
      <c r="F1170" s="22" t="s">
        <v>1838</v>
      </c>
      <c r="G1170" s="17" t="str">
        <f>_xlfn.XLOOKUP(D1170,[8]Sheet2!$C:$C,[8]Sheet2!$E:$E,"-")</f>
        <v>Hafiz Adam Adidarmawan</v>
      </c>
      <c r="H1170" s="18" t="str">
        <f>_xlfn.XLOOKUP(D1170,[11]sheet!$B:$B,[11]sheet!$A:$A,0)</f>
        <v>TLA04</v>
      </c>
    </row>
    <row r="1171" spans="2:8">
      <c r="B1171" s="24" t="s">
        <v>1085</v>
      </c>
      <c r="C1171" s="25" t="s">
        <v>1086</v>
      </c>
      <c r="D1171" s="26" t="s">
        <v>1212</v>
      </c>
      <c r="E1171" s="27" t="s">
        <v>1941</v>
      </c>
      <c r="F1171" s="22" t="s">
        <v>1838</v>
      </c>
      <c r="G1171" s="17" t="str">
        <f>_xlfn.XLOOKUP(D1171,[8]Sheet2!$C:$C,[8]Sheet2!$E:$E,"-")</f>
        <v>Argo Lumaksana</v>
      </c>
      <c r="H1171" s="18" t="str">
        <f>_xlfn.XLOOKUP(D1171,[11]sheet!$B:$B,[11]sheet!$A:$A,0)</f>
        <v>TLA05</v>
      </c>
    </row>
    <row r="1172" spans="2:8">
      <c r="B1172" s="24" t="s">
        <v>1085</v>
      </c>
      <c r="C1172" s="25" t="s">
        <v>1086</v>
      </c>
      <c r="D1172" s="26" t="s">
        <v>1213</v>
      </c>
      <c r="E1172" s="27" t="s">
        <v>1941</v>
      </c>
      <c r="F1172" s="22" t="s">
        <v>1838</v>
      </c>
      <c r="G1172" s="17" t="str">
        <f>_xlfn.XLOOKUP(D1172,[8]Sheet2!$C:$C,[8]Sheet2!$E:$E,"-")</f>
        <v>Ahmad Fakhru Rozan</v>
      </c>
      <c r="H1172" s="18" t="str">
        <f>_xlfn.XLOOKUP(D1172,[11]sheet!$B:$B,[11]sheet!$A:$A,0)</f>
        <v>TLA06</v>
      </c>
    </row>
    <row r="1173" spans="2:8">
      <c r="B1173" s="24" t="s">
        <v>1085</v>
      </c>
      <c r="C1173" s="25" t="s">
        <v>1086</v>
      </c>
      <c r="D1173" s="26" t="s">
        <v>1214</v>
      </c>
      <c r="E1173" s="27" t="s">
        <v>1941</v>
      </c>
      <c r="F1173" s="22" t="s">
        <v>1838</v>
      </c>
      <c r="G1173" s="17" t="str">
        <f>_xlfn.XLOOKUP(D1173,[8]Sheet2!$C:$C,[8]Sheet2!$E:$E,"-")</f>
        <v>Hafiz Adam Adidarmawan</v>
      </c>
      <c r="H1173" s="18" t="str">
        <f>_xlfn.XLOOKUP(D1173,[11]sheet!$B:$B,[11]sheet!$A:$A,0)</f>
        <v>TLA07</v>
      </c>
    </row>
    <row r="1174" spans="2:8">
      <c r="B1174" s="24" t="s">
        <v>1085</v>
      </c>
      <c r="C1174" s="25" t="s">
        <v>1086</v>
      </c>
      <c r="D1174" s="26" t="s">
        <v>1215</v>
      </c>
      <c r="E1174" s="27" t="s">
        <v>1941</v>
      </c>
      <c r="F1174" s="22" t="s">
        <v>1838</v>
      </c>
      <c r="G1174" s="17" t="str">
        <f>_xlfn.XLOOKUP(D1174,[8]Sheet2!$C:$C,[8]Sheet2!$E:$E,"-")</f>
        <v>Rochma Ridho Permadi</v>
      </c>
      <c r="H1174" s="18" t="str">
        <f>_xlfn.XLOOKUP(D1174,[11]sheet!$B:$B,[11]sheet!$A:$A,0)</f>
        <v>TGK01</v>
      </c>
    </row>
    <row r="1175" spans="2:8">
      <c r="B1175" s="24" t="s">
        <v>1085</v>
      </c>
      <c r="C1175" s="25" t="s">
        <v>1086</v>
      </c>
      <c r="D1175" s="26" t="s">
        <v>1216</v>
      </c>
      <c r="E1175" s="27" t="s">
        <v>1916</v>
      </c>
      <c r="F1175" s="22" t="s">
        <v>1838</v>
      </c>
      <c r="G1175" s="17" t="str">
        <f>_xlfn.XLOOKUP(D1175,[8]Sheet2!$C:$C,[8]Sheet2!$E:$E,"-")</f>
        <v>Mohammad Chandra Hermawan</v>
      </c>
      <c r="H1175" s="18" t="str">
        <f>_xlfn.XLOOKUP(D1175,[11]sheet!$B:$B,[11]sheet!$A:$A,0)</f>
        <v>TGK03A</v>
      </c>
    </row>
    <row r="1176" spans="2:8">
      <c r="B1176" s="24" t="s">
        <v>1085</v>
      </c>
      <c r="C1176" s="25" t="s">
        <v>1086</v>
      </c>
      <c r="D1176" s="26" t="s">
        <v>1217</v>
      </c>
      <c r="E1176" s="27" t="s">
        <v>1941</v>
      </c>
      <c r="F1176" s="22" t="s">
        <v>1838</v>
      </c>
      <c r="G1176" s="17" t="str">
        <f>_xlfn.XLOOKUP(D1176,[8]Sheet2!$C:$C,[8]Sheet2!$E:$E,"-")</f>
        <v>Setiyo Budi Iswanto</v>
      </c>
      <c r="H1176" s="18" t="str">
        <f>_xlfn.XLOOKUP(D1176,[11]sheet!$B:$B,[11]sheet!$A:$A,0)</f>
        <v>TGK03</v>
      </c>
    </row>
    <row r="1177" spans="2:8">
      <c r="B1177" s="24" t="s">
        <v>1085</v>
      </c>
      <c r="C1177" s="25" t="s">
        <v>1086</v>
      </c>
      <c r="D1177" s="26" t="s">
        <v>1218</v>
      </c>
      <c r="E1177" s="27" t="s">
        <v>1916</v>
      </c>
      <c r="F1177" s="22" t="s">
        <v>1838</v>
      </c>
      <c r="G1177" s="17" t="str">
        <f>_xlfn.XLOOKUP(D1177,[8]Sheet2!$C:$C,[8]Sheet2!$E:$E,"-")</f>
        <v>Muhammad Alfan Fauzi</v>
      </c>
      <c r="H1177" s="18" t="str">
        <f>_xlfn.XLOOKUP(D1177,[11]sheet!$B:$B,[11]sheet!$A:$A,0)</f>
        <v>TGK02A</v>
      </c>
    </row>
    <row r="1178" spans="2:8">
      <c r="B1178" s="24" t="s">
        <v>1085</v>
      </c>
      <c r="C1178" s="25" t="s">
        <v>1086</v>
      </c>
      <c r="D1178" s="26" t="s">
        <v>1219</v>
      </c>
      <c r="E1178" s="27" t="s">
        <v>1916</v>
      </c>
      <c r="F1178" s="22" t="s">
        <v>1839</v>
      </c>
      <c r="G1178" s="17" t="str">
        <f>_xlfn.XLOOKUP(D1178,[8]Sheet2!$C:$C,[8]Sheet2!$E:$E,"-")</f>
        <v>Muhammad Ali Yusuf</v>
      </c>
      <c r="H1178" s="18" t="str">
        <f>_xlfn.XLOOKUP(D1178,[11]sheet!$B:$B,[11]sheet!$A:$A,0)</f>
        <v>JBG03A</v>
      </c>
    </row>
    <row r="1179" spans="2:8">
      <c r="B1179" s="24" t="s">
        <v>1085</v>
      </c>
      <c r="C1179" s="25" t="s">
        <v>1086</v>
      </c>
      <c r="D1179" s="26" t="s">
        <v>1220</v>
      </c>
      <c r="E1179" s="27" t="s">
        <v>1941</v>
      </c>
      <c r="F1179" s="22" t="s">
        <v>1839</v>
      </c>
      <c r="G1179" s="17" t="str">
        <f>_xlfn.XLOOKUP(D1179,[8]Sheet2!$C:$C,[8]Sheet2!$E:$E,"-")</f>
        <v>Ali Ghofar</v>
      </c>
      <c r="H1179" s="18" t="str">
        <f>_xlfn.XLOOKUP(D1179,[11]sheet!$B:$B,[11]sheet!$A:$A,0)</f>
        <v>JBG02</v>
      </c>
    </row>
    <row r="1180" spans="2:8">
      <c r="B1180" s="24" t="s">
        <v>1085</v>
      </c>
      <c r="C1180" s="25" t="s">
        <v>1086</v>
      </c>
      <c r="D1180" s="26" t="s">
        <v>1221</v>
      </c>
      <c r="E1180" s="27" t="s">
        <v>1916</v>
      </c>
      <c r="F1180" s="22" t="s">
        <v>1839</v>
      </c>
      <c r="G1180" s="17" t="str">
        <f>_xlfn.XLOOKUP(D1180,[8]Sheet2!$C:$C,[8]Sheet2!$E:$E,"-")</f>
        <v>Muhammad Ali Yusuf</v>
      </c>
      <c r="H1180" s="18" t="str">
        <f>_xlfn.XLOOKUP(D1180,[11]sheet!$B:$B,[11]sheet!$A:$A,0)</f>
        <v>JBG03</v>
      </c>
    </row>
    <row r="1181" spans="2:8">
      <c r="B1181" s="24" t="s">
        <v>1085</v>
      </c>
      <c r="C1181" s="25" t="s">
        <v>1086</v>
      </c>
      <c r="D1181" s="26" t="s">
        <v>1222</v>
      </c>
      <c r="E1181" s="27" t="s">
        <v>1916</v>
      </c>
      <c r="F1181" s="22" t="s">
        <v>1839</v>
      </c>
      <c r="G1181" s="17" t="str">
        <f>_xlfn.XLOOKUP(D1181,[8]Sheet2!$C:$C,[8]Sheet2!$E:$E,"-")</f>
        <v>Muhammad Ghoniyyulloh</v>
      </c>
      <c r="H1181" s="18" t="str">
        <f>_xlfn.XLOOKUP(D1181,[11]sheet!$B:$B,[11]sheet!$A:$A,0)</f>
        <v>JBG01A</v>
      </c>
    </row>
    <row r="1182" spans="2:8">
      <c r="B1182" s="24" t="s">
        <v>1085</v>
      </c>
      <c r="C1182" s="25" t="s">
        <v>1086</v>
      </c>
      <c r="D1182" s="26" t="s">
        <v>1223</v>
      </c>
      <c r="E1182" s="27" t="s">
        <v>1916</v>
      </c>
      <c r="F1182" s="22" t="s">
        <v>1839</v>
      </c>
      <c r="G1182" s="17" t="str">
        <f>_xlfn.XLOOKUP(D1182,[8]Sheet2!$C:$C,[8]Sheet2!$E:$E,"-")</f>
        <v>Agung Hendi Alparista</v>
      </c>
      <c r="H1182" s="18" t="str">
        <f>_xlfn.XLOOKUP(D1182,[11]sheet!$B:$B,[11]sheet!$A:$A,0)</f>
        <v>JBG13A</v>
      </c>
    </row>
    <row r="1183" spans="2:8">
      <c r="B1183" s="24" t="s">
        <v>1085</v>
      </c>
      <c r="C1183" s="25" t="s">
        <v>1086</v>
      </c>
      <c r="D1183" s="26" t="s">
        <v>1224</v>
      </c>
      <c r="E1183" s="27" t="s">
        <v>1916</v>
      </c>
      <c r="F1183" s="22" t="s">
        <v>1839</v>
      </c>
      <c r="G1183" s="17" t="str">
        <f>_xlfn.XLOOKUP(D1183,[8]Sheet2!$C:$C,[8]Sheet2!$E:$E,"-")</f>
        <v>Agung Hendi Alparista</v>
      </c>
      <c r="H1183" s="18" t="str">
        <f>_xlfn.XLOOKUP(D1183,[11]sheet!$B:$B,[11]sheet!$A:$A,0)</f>
        <v>JBG06</v>
      </c>
    </row>
    <row r="1184" spans="2:8">
      <c r="B1184" s="24" t="s">
        <v>1085</v>
      </c>
      <c r="C1184" s="25" t="s">
        <v>1086</v>
      </c>
      <c r="D1184" s="26" t="s">
        <v>1225</v>
      </c>
      <c r="E1184" s="27" t="s">
        <v>1941</v>
      </c>
      <c r="F1184" s="22" t="s">
        <v>1839</v>
      </c>
      <c r="G1184" s="17" t="str">
        <f>_xlfn.XLOOKUP(D1184,[8]Sheet2!$C:$C,[8]Sheet2!$E:$E,"-")</f>
        <v>Muhammad Azam Khoirur Roziqin</v>
      </c>
      <c r="H1184" s="18" t="str">
        <f>_xlfn.XLOOKUP(D1184,[11]sheet!$B:$B,[11]sheet!$A:$A,0)</f>
        <v>JBG07</v>
      </c>
    </row>
    <row r="1185" spans="2:8">
      <c r="B1185" s="24" t="s">
        <v>1085</v>
      </c>
      <c r="C1185" s="25" t="s">
        <v>1086</v>
      </c>
      <c r="D1185" s="26" t="s">
        <v>1226</v>
      </c>
      <c r="E1185" s="27" t="s">
        <v>1941</v>
      </c>
      <c r="F1185" s="22" t="s">
        <v>1837</v>
      </c>
      <c r="G1185" s="17" t="str">
        <f>_xlfn.XLOOKUP(D1185,[8]Sheet2!$C:$C,[8]Sheet2!$E:$E,"-")</f>
        <v>Didit Adi Saputro</v>
      </c>
      <c r="H1185" s="18" t="str">
        <f>_xlfn.XLOOKUP(D1185,[11]sheet!$B:$B,[11]sheet!$A:$A,0)</f>
        <v>NGK01A</v>
      </c>
    </row>
    <row r="1186" spans="2:8">
      <c r="B1186" s="24" t="s">
        <v>1085</v>
      </c>
      <c r="C1186" s="25" t="s">
        <v>1086</v>
      </c>
      <c r="D1186" s="26" t="s">
        <v>1227</v>
      </c>
      <c r="E1186" s="27" t="s">
        <v>1941</v>
      </c>
      <c r="F1186" s="22" t="s">
        <v>1837</v>
      </c>
      <c r="G1186" s="17" t="str">
        <f>_xlfn.XLOOKUP(D1186,[8]Sheet2!$C:$C,[8]Sheet2!$E:$E,"-")</f>
        <v>Ali Machtub</v>
      </c>
      <c r="H1186" s="18" t="str">
        <f>_xlfn.XLOOKUP(D1186,[11]sheet!$B:$B,[11]sheet!$A:$A,0)</f>
        <v>NGK02</v>
      </c>
    </row>
    <row r="1187" spans="2:8">
      <c r="B1187" s="24" t="s">
        <v>1085</v>
      </c>
      <c r="C1187" s="25" t="s">
        <v>1086</v>
      </c>
      <c r="D1187" s="26" t="s">
        <v>1228</v>
      </c>
      <c r="E1187" s="27" t="s">
        <v>1941</v>
      </c>
      <c r="F1187" s="22" t="s">
        <v>1837</v>
      </c>
      <c r="G1187" s="17" t="str">
        <f>_xlfn.XLOOKUP(D1187,[8]Sheet2!$C:$C,[8]Sheet2!$E:$E,"-")</f>
        <v>Didit Adi Saputro</v>
      </c>
      <c r="H1187" s="18" t="str">
        <f>_xlfn.XLOOKUP(D1187,[11]sheet!$B:$B,[11]sheet!$A:$A,0)</f>
        <v>NGK03</v>
      </c>
    </row>
    <row r="1188" spans="2:8">
      <c r="B1188" s="24" t="s">
        <v>1085</v>
      </c>
      <c r="C1188" s="25" t="s">
        <v>1086</v>
      </c>
      <c r="D1188" s="26" t="s">
        <v>1229</v>
      </c>
      <c r="E1188" s="27" t="s">
        <v>1941</v>
      </c>
      <c r="F1188" s="22" t="s">
        <v>1837</v>
      </c>
      <c r="G1188" s="17" t="str">
        <f>_xlfn.XLOOKUP(D1188,[8]Sheet2!$C:$C,[8]Sheet2!$E:$E,"-")</f>
        <v>Wanto Sugianto</v>
      </c>
      <c r="H1188" s="18" t="str">
        <f>_xlfn.XLOOKUP(D1188,[11]sheet!$B:$B,[11]sheet!$A:$A,0)</f>
        <v>NGK04</v>
      </c>
    </row>
    <row r="1189" spans="2:8">
      <c r="B1189" s="24" t="s">
        <v>1085</v>
      </c>
      <c r="C1189" s="25" t="s">
        <v>1086</v>
      </c>
      <c r="D1189" s="26" t="s">
        <v>1230</v>
      </c>
      <c r="E1189" s="27" t="s">
        <v>1941</v>
      </c>
      <c r="F1189" s="22" t="s">
        <v>1837</v>
      </c>
      <c r="G1189" s="17" t="str">
        <f>_xlfn.XLOOKUP(D1189,[8]Sheet2!$C:$C,[8]Sheet2!$E:$E,"-")</f>
        <v>Ali Machtub</v>
      </c>
      <c r="H1189" s="18" t="str">
        <f>_xlfn.XLOOKUP(D1189,[11]sheet!$B:$B,[11]sheet!$A:$A,0)</f>
        <v>NGK05</v>
      </c>
    </row>
    <row r="1190" spans="2:8">
      <c r="B1190" s="24" t="s">
        <v>1085</v>
      </c>
      <c r="C1190" s="25" t="s">
        <v>1086</v>
      </c>
      <c r="D1190" s="26" t="s">
        <v>1231</v>
      </c>
      <c r="E1190" s="27" t="s">
        <v>1941</v>
      </c>
      <c r="F1190" s="22" t="s">
        <v>1837</v>
      </c>
      <c r="G1190" s="17" t="str">
        <f>_xlfn.XLOOKUP(D1190,[8]Sheet2!$C:$C,[8]Sheet2!$E:$E,"-")</f>
        <v>Dedi Wibowo</v>
      </c>
      <c r="H1190" s="18" t="str">
        <f>_xlfn.XLOOKUP(D1190,[11]sheet!$B:$B,[11]sheet!$A:$A,0)</f>
        <v>NGK06</v>
      </c>
    </row>
    <row r="1191" spans="2:8">
      <c r="B1191" s="24" t="s">
        <v>1085</v>
      </c>
      <c r="C1191" s="25" t="s">
        <v>1086</v>
      </c>
      <c r="D1191" s="26" t="s">
        <v>1232</v>
      </c>
      <c r="E1191" s="27" t="s">
        <v>1916</v>
      </c>
      <c r="F1191" s="22" t="s">
        <v>1839</v>
      </c>
      <c r="G1191" s="17" t="str">
        <f>_xlfn.XLOOKUP(D1191,[8]Sheet2!$C:$C,[8]Sheet2!$E:$E,"-")</f>
        <v>Indra Kokasih</v>
      </c>
      <c r="H1191" s="18" t="str">
        <f>_xlfn.XLOOKUP(D1191,[11]sheet!$B:$B,[11]sheet!$A:$A,0)</f>
        <v>MJK02</v>
      </c>
    </row>
    <row r="1192" spans="2:8">
      <c r="B1192" s="24" t="s">
        <v>1085</v>
      </c>
      <c r="C1192" s="25" t="s">
        <v>1086</v>
      </c>
      <c r="D1192" s="26" t="s">
        <v>1233</v>
      </c>
      <c r="E1192" s="27" t="s">
        <v>1916</v>
      </c>
      <c r="F1192" s="22" t="s">
        <v>1839</v>
      </c>
      <c r="G1192" s="17" t="str">
        <f>_xlfn.XLOOKUP(D1192,[8]Sheet2!$C:$C,[8]Sheet2!$E:$E,"-")</f>
        <v>Dwi Harioseno</v>
      </c>
      <c r="H1192" s="18" t="str">
        <f>_xlfn.XLOOKUP(D1192,[11]sheet!$B:$B,[11]sheet!$A:$A,0)</f>
        <v>MJK05</v>
      </c>
    </row>
    <row r="1193" spans="2:8">
      <c r="B1193" s="24" t="s">
        <v>1085</v>
      </c>
      <c r="C1193" s="25" t="s">
        <v>1086</v>
      </c>
      <c r="D1193" s="26" t="s">
        <v>1234</v>
      </c>
      <c r="E1193" s="27" t="s">
        <v>1916</v>
      </c>
      <c r="F1193" s="22" t="s">
        <v>1839</v>
      </c>
      <c r="G1193" s="17" t="str">
        <f>_xlfn.XLOOKUP(D1193,[8]Sheet2!$C:$C,[8]Sheet2!$E:$E,"-")</f>
        <v>Harianto</v>
      </c>
      <c r="H1193" s="18" t="str">
        <f>_xlfn.XLOOKUP(D1193,[11]sheet!$B:$B,[11]sheet!$A:$A,0)</f>
        <v>MJK06</v>
      </c>
    </row>
    <row r="1194" spans="2:8">
      <c r="B1194" s="24" t="s">
        <v>1085</v>
      </c>
      <c r="C1194" s="25" t="s">
        <v>1086</v>
      </c>
      <c r="D1194" s="26" t="s">
        <v>1235</v>
      </c>
      <c r="E1194" s="27" t="s">
        <v>1916</v>
      </c>
      <c r="F1194" s="22" t="s">
        <v>1839</v>
      </c>
      <c r="G1194" s="17" t="str">
        <f>_xlfn.XLOOKUP(D1194,[8]Sheet2!$C:$C,[8]Sheet2!$E:$E,"-")</f>
        <v>Mokhammad Arif Pratama Wijaya</v>
      </c>
      <c r="H1194" s="18" t="str">
        <f>_xlfn.XLOOKUP(D1194,[11]sheet!$B:$B,[11]sheet!$A:$A,0)</f>
        <v>MJK07</v>
      </c>
    </row>
    <row r="1195" spans="2:8">
      <c r="B1195" s="24" t="s">
        <v>1085</v>
      </c>
      <c r="C1195" s="25" t="s">
        <v>1086</v>
      </c>
      <c r="D1195" s="26" t="s">
        <v>1236</v>
      </c>
      <c r="E1195" s="27" t="s">
        <v>1916</v>
      </c>
      <c r="F1195" s="22" t="s">
        <v>1839</v>
      </c>
      <c r="G1195" s="17" t="str">
        <f>_xlfn.XLOOKUP(D1195,[8]Sheet2!$C:$C,[8]Sheet2!$E:$E,"-")</f>
        <v>Harianto</v>
      </c>
      <c r="H1195" s="18" t="str">
        <f>_xlfn.XLOOKUP(D1195,[11]sheet!$B:$B,[11]sheet!$A:$A,0)</f>
        <v>MJK08</v>
      </c>
    </row>
    <row r="1196" spans="2:8">
      <c r="B1196" s="24" t="s">
        <v>1085</v>
      </c>
      <c r="C1196" s="25" t="s">
        <v>1086</v>
      </c>
      <c r="D1196" s="26" t="s">
        <v>1237</v>
      </c>
      <c r="E1196" s="27" t="s">
        <v>1916</v>
      </c>
      <c r="F1196" s="22" t="s">
        <v>1839</v>
      </c>
      <c r="G1196" s="17" t="str">
        <f>_xlfn.XLOOKUP(D1196,[8]Sheet2!$C:$C,[8]Sheet2!$E:$E,"-")</f>
        <v>Abdul Rauf Nafik</v>
      </c>
      <c r="H1196" s="18" t="str">
        <f>_xlfn.XLOOKUP(D1196,[11]sheet!$B:$B,[11]sheet!$A:$A,0)</f>
        <v>MJK09</v>
      </c>
    </row>
    <row r="1197" spans="2:8">
      <c r="B1197" s="24" t="s">
        <v>1085</v>
      </c>
      <c r="C1197" s="25" t="s">
        <v>1086</v>
      </c>
      <c r="D1197" s="26" t="s">
        <v>1238</v>
      </c>
      <c r="E1197" s="27" t="s">
        <v>1916</v>
      </c>
      <c r="F1197" s="22" t="s">
        <v>1839</v>
      </c>
      <c r="G1197" s="17" t="str">
        <f>_xlfn.XLOOKUP(D1197,[8]Sheet2!$C:$C,[8]Sheet2!$E:$E,"-")</f>
        <v>Abdul Rauf Nafik</v>
      </c>
      <c r="H1197" s="18" t="str">
        <f>_xlfn.XLOOKUP(D1197,[11]sheet!$B:$B,[11]sheet!$A:$A,0)</f>
        <v>MJK11</v>
      </c>
    </row>
    <row r="1198" spans="2:8">
      <c r="B1198" s="24" t="s">
        <v>1085</v>
      </c>
      <c r="C1198" s="25" t="s">
        <v>1086</v>
      </c>
      <c r="D1198" s="26" t="s">
        <v>1239</v>
      </c>
      <c r="E1198" s="27" t="s">
        <v>1916</v>
      </c>
      <c r="F1198" s="22" t="s">
        <v>1839</v>
      </c>
      <c r="G1198" s="17" t="str">
        <f>_xlfn.XLOOKUP(D1198,[8]Sheet2!$C:$C,[8]Sheet2!$E:$E,"-")</f>
        <v>Indra Kokasih</v>
      </c>
      <c r="H1198" s="18" t="str">
        <f>_xlfn.XLOOKUP(D1198,[11]sheet!$B:$B,[11]sheet!$A:$A,0)</f>
        <v>MOJ01</v>
      </c>
    </row>
    <row r="1199" spans="2:8">
      <c r="B1199" s="24" t="s">
        <v>1085</v>
      </c>
      <c r="C1199" s="25" t="s">
        <v>1086</v>
      </c>
      <c r="D1199" s="26" t="s">
        <v>1240</v>
      </c>
      <c r="E1199" s="27" t="s">
        <v>1916</v>
      </c>
      <c r="F1199" s="22" t="s">
        <v>1839</v>
      </c>
      <c r="G1199" s="17" t="str">
        <f>_xlfn.XLOOKUP(D1199,[8]Sheet2!$C:$C,[8]Sheet2!$E:$E,"-")</f>
        <v>Ahmad Fariz Rohmatulloh</v>
      </c>
      <c r="H1199" s="18" t="str">
        <f>_xlfn.XLOOKUP(D1199,[11]sheet!$B:$B,[11]sheet!$A:$A,0)</f>
        <v>MOJ02</v>
      </c>
    </row>
    <row r="1200" spans="2:8">
      <c r="B1200" s="24" t="s">
        <v>1085</v>
      </c>
      <c r="C1200" s="25" t="s">
        <v>1086</v>
      </c>
      <c r="D1200" s="26" t="s">
        <v>1241</v>
      </c>
      <c r="E1200" s="27" t="s">
        <v>1916</v>
      </c>
      <c r="F1200" s="22" t="s">
        <v>1839</v>
      </c>
      <c r="G1200" s="17" t="str">
        <f>_xlfn.XLOOKUP(D1200,[8]Sheet2!$C:$C,[8]Sheet2!$E:$E,"-")</f>
        <v>Mokhammad Arif Pratama Wijaya</v>
      </c>
      <c r="H1200" s="18" t="str">
        <f>_xlfn.XLOOKUP(D1200,[11]sheet!$B:$B,[11]sheet!$A:$A,0)</f>
        <v>MOJ03</v>
      </c>
    </row>
    <row r="1201" spans="2:8">
      <c r="B1201" s="24" t="s">
        <v>1085</v>
      </c>
      <c r="C1201" s="25" t="s">
        <v>1086</v>
      </c>
      <c r="D1201" s="26" t="s">
        <v>1242</v>
      </c>
      <c r="E1201" s="27" t="s">
        <v>1941</v>
      </c>
      <c r="F1201" s="22" t="s">
        <v>1840</v>
      </c>
      <c r="G1201" s="17" t="str">
        <f>_xlfn.XLOOKUP(D1201,[8]Sheet2!$C:$C,[8]Sheet2!$E:$E,"-")</f>
        <v>Taufiq Hidayat</v>
      </c>
      <c r="H1201" s="18" t="str">
        <f>_xlfn.XLOOKUP(D1201,[11]sheet!$B:$B,[11]sheet!$A:$A,0)</f>
        <v>SUB30B</v>
      </c>
    </row>
    <row r="1202" spans="2:8">
      <c r="B1202" s="24" t="s">
        <v>1085</v>
      </c>
      <c r="C1202" s="25" t="s">
        <v>1086</v>
      </c>
      <c r="D1202" s="26" t="s">
        <v>1243</v>
      </c>
      <c r="E1202" s="27" t="s">
        <v>1941</v>
      </c>
      <c r="F1202" s="22" t="s">
        <v>1840</v>
      </c>
      <c r="G1202" s="17" t="str">
        <f>_xlfn.XLOOKUP(D1202,[8]Sheet2!$C:$C,[8]Sheet2!$E:$E,"-")</f>
        <v>Wahyu Hari Prayitno</v>
      </c>
      <c r="H1202" s="18" t="str">
        <f>_xlfn.XLOOKUP(D1202,[11]sheet!$B:$B,[11]sheet!$A:$A,0)</f>
        <v>SUB22B</v>
      </c>
    </row>
    <row r="1203" spans="2:8">
      <c r="B1203" s="24" t="s">
        <v>1085</v>
      </c>
      <c r="C1203" s="25" t="s">
        <v>1086</v>
      </c>
      <c r="D1203" s="26" t="s">
        <v>1244</v>
      </c>
      <c r="E1203" s="27" t="s">
        <v>1941</v>
      </c>
      <c r="F1203" s="22" t="s">
        <v>1840</v>
      </c>
      <c r="G1203" s="17" t="str">
        <f>_xlfn.XLOOKUP(D1203,[8]Sheet2!$C:$C,[8]Sheet2!$E:$E,"-")</f>
        <v>Achmad Findi Kurniawan</v>
      </c>
      <c r="H1203" s="18" t="str">
        <f>_xlfn.XLOOKUP(D1203,[11]sheet!$B:$B,[11]sheet!$A:$A,0)</f>
        <v>SUB37A</v>
      </c>
    </row>
    <row r="1204" spans="2:8">
      <c r="B1204" s="24" t="s">
        <v>1085</v>
      </c>
      <c r="C1204" s="25" t="s">
        <v>1086</v>
      </c>
      <c r="D1204" s="26" t="s">
        <v>1245</v>
      </c>
      <c r="E1204" s="27" t="s">
        <v>1941</v>
      </c>
      <c r="F1204" s="22" t="s">
        <v>1840</v>
      </c>
      <c r="G1204" s="17" t="str">
        <f>_xlfn.XLOOKUP(D1204,[8]Sheet2!$C:$C,[8]Sheet2!$E:$E,"-")</f>
        <v>Hartoyo Utomo</v>
      </c>
      <c r="H1204" s="18" t="str">
        <f>_xlfn.XLOOKUP(D1204,[11]sheet!$B:$B,[11]sheet!$A:$A,0)</f>
        <v>SUB77</v>
      </c>
    </row>
    <row r="1205" spans="2:8">
      <c r="B1205" s="24" t="s">
        <v>1085</v>
      </c>
      <c r="C1205" s="25" t="s">
        <v>1086</v>
      </c>
      <c r="D1205" s="26" t="s">
        <v>1246</v>
      </c>
      <c r="E1205" s="27" t="s">
        <v>1941</v>
      </c>
      <c r="F1205" s="22" t="s">
        <v>1840</v>
      </c>
      <c r="G1205" s="17" t="str">
        <f>_xlfn.XLOOKUP(D1205,[8]Sheet2!$C:$C,[8]Sheet2!$E:$E,"-")</f>
        <v>Fani Putra Adi Pratama</v>
      </c>
      <c r="H1205" s="18" t="str">
        <f>_xlfn.XLOOKUP(D1205,[11]sheet!$B:$B,[11]sheet!$A:$A,0)</f>
        <v>SUB12C</v>
      </c>
    </row>
    <row r="1206" spans="2:8">
      <c r="B1206" s="24" t="s">
        <v>1085</v>
      </c>
      <c r="C1206" s="25" t="s">
        <v>1086</v>
      </c>
      <c r="D1206" s="26" t="s">
        <v>1247</v>
      </c>
      <c r="E1206" s="27" t="s">
        <v>1941</v>
      </c>
      <c r="F1206" s="22" t="s">
        <v>1840</v>
      </c>
      <c r="G1206" s="17" t="str">
        <f>_xlfn.XLOOKUP(D1206,[8]Sheet2!$C:$C,[8]Sheet2!$E:$E,"-")</f>
        <v>Tarmuji</v>
      </c>
      <c r="H1206" s="18" t="str">
        <f>_xlfn.XLOOKUP(D1206,[11]sheet!$B:$B,[11]sheet!$A:$A,0)</f>
        <v>SUB27B</v>
      </c>
    </row>
    <row r="1207" spans="2:8">
      <c r="B1207" s="24" t="s">
        <v>1085</v>
      </c>
      <c r="C1207" s="25" t="s">
        <v>1086</v>
      </c>
      <c r="D1207" s="26" t="s">
        <v>1248</v>
      </c>
      <c r="E1207" s="27" t="s">
        <v>1941</v>
      </c>
      <c r="F1207" s="22" t="s">
        <v>1840</v>
      </c>
      <c r="G1207" s="17" t="str">
        <f>_xlfn.XLOOKUP(D1207,[8]Sheet2!$C:$C,[8]Sheet2!$E:$E,"-")</f>
        <v>Hartoyo Utomo</v>
      </c>
      <c r="H1207" s="18" t="str">
        <f>_xlfn.XLOOKUP(D1207,[11]sheet!$B:$B,[11]sheet!$A:$A,0)</f>
        <v>SUB78</v>
      </c>
    </row>
    <row r="1208" spans="2:8">
      <c r="B1208" s="24" t="s">
        <v>1085</v>
      </c>
      <c r="C1208" s="25" t="s">
        <v>1086</v>
      </c>
      <c r="D1208" s="26" t="s">
        <v>1249</v>
      </c>
      <c r="E1208" s="27" t="s">
        <v>1941</v>
      </c>
      <c r="F1208" s="22" t="s">
        <v>1840</v>
      </c>
      <c r="G1208" s="17" t="str">
        <f>_xlfn.XLOOKUP(D1208,[8]Sheet2!$C:$C,[8]Sheet2!$E:$E,"-")</f>
        <v>Ainun Yahya, S.Kom</v>
      </c>
      <c r="H1208" s="18" t="str">
        <f>_xlfn.XLOOKUP(D1208,[11]sheet!$B:$B,[11]sheet!$A:$A,0)</f>
        <v>SUB12B</v>
      </c>
    </row>
    <row r="1209" spans="2:8">
      <c r="B1209" s="24" t="s">
        <v>1085</v>
      </c>
      <c r="C1209" s="25" t="s">
        <v>1086</v>
      </c>
      <c r="D1209" s="26" t="s">
        <v>1250</v>
      </c>
      <c r="E1209" s="27" t="s">
        <v>1916</v>
      </c>
      <c r="F1209" s="22" t="s">
        <v>1841</v>
      </c>
      <c r="G1209" s="17" t="str">
        <f>_xlfn.XLOOKUP(D1209,[8]Sheet2!$C:$C,[8]Sheet2!$E:$E,"-")</f>
        <v>Roqi Andrianus Duka Djuma</v>
      </c>
      <c r="H1209" s="18" t="str">
        <f>_xlfn.XLOOKUP(D1209,[11]sheet!$B:$B,[11]sheet!$A:$A,0)</f>
        <v>SUB31B</v>
      </c>
    </row>
    <row r="1210" spans="2:8">
      <c r="B1210" s="24" t="s">
        <v>1085</v>
      </c>
      <c r="C1210" s="25" t="s">
        <v>1086</v>
      </c>
      <c r="D1210" s="26" t="s">
        <v>1251</v>
      </c>
      <c r="E1210" s="27" t="s">
        <v>1941</v>
      </c>
      <c r="F1210" s="22" t="s">
        <v>1841</v>
      </c>
      <c r="G1210" s="17" t="str">
        <f>_xlfn.XLOOKUP(D1210,[8]Sheet2!$C:$C,[8]Sheet2!$E:$E,"-")</f>
        <v>-</v>
      </c>
      <c r="H1210" s="18" t="str">
        <f>_xlfn.XLOOKUP(D1210,[11]sheet!$B:$B,[11]sheet!$A:$A,0)</f>
        <v>SUB83</v>
      </c>
    </row>
    <row r="1211" spans="2:8">
      <c r="B1211" s="24" t="s">
        <v>1085</v>
      </c>
      <c r="C1211" s="25" t="s">
        <v>1086</v>
      </c>
      <c r="D1211" s="26" t="s">
        <v>1252</v>
      </c>
      <c r="E1211" s="27" t="s">
        <v>1941</v>
      </c>
      <c r="F1211" s="22" t="s">
        <v>1841</v>
      </c>
      <c r="G1211" s="17" t="str">
        <f>_xlfn.XLOOKUP(D1211,[8]Sheet2!$C:$C,[8]Sheet2!$E:$E,"-")</f>
        <v>Ahmad Syihab Taqiyulloh</v>
      </c>
      <c r="H1211" s="18" t="str">
        <f>_xlfn.XLOOKUP(D1211,[11]sheet!$B:$B,[11]sheet!$A:$A,0)</f>
        <v>SUB23A</v>
      </c>
    </row>
    <row r="1212" spans="2:8">
      <c r="B1212" s="24" t="s">
        <v>1085</v>
      </c>
      <c r="C1212" s="25" t="s">
        <v>1086</v>
      </c>
      <c r="D1212" s="26" t="s">
        <v>1253</v>
      </c>
      <c r="E1212" s="27" t="s">
        <v>1916</v>
      </c>
      <c r="F1212" s="22" t="s">
        <v>1841</v>
      </c>
      <c r="G1212" s="17" t="str">
        <f>_xlfn.XLOOKUP(D1212,[8]Sheet2!$C:$C,[8]Sheet2!$E:$E,"-")</f>
        <v>Mochammad Nor Cholis</v>
      </c>
      <c r="H1212" s="18" t="str">
        <f>_xlfn.XLOOKUP(D1212,[11]sheet!$B:$B,[11]sheet!$A:$A,0)</f>
        <v>SUB21B</v>
      </c>
    </row>
    <row r="1213" spans="2:8">
      <c r="B1213" s="24" t="s">
        <v>1085</v>
      </c>
      <c r="C1213" s="25" t="s">
        <v>1086</v>
      </c>
      <c r="D1213" s="26" t="s">
        <v>1254</v>
      </c>
      <c r="E1213" s="27" t="s">
        <v>1941</v>
      </c>
      <c r="F1213" s="22" t="s">
        <v>1841</v>
      </c>
      <c r="G1213" s="17" t="str">
        <f>_xlfn.XLOOKUP(D1213,[8]Sheet2!$C:$C,[8]Sheet2!$E:$E,"-")</f>
        <v>-</v>
      </c>
      <c r="H1213" s="18" t="str">
        <f>_xlfn.XLOOKUP(D1213,[11]sheet!$B:$B,[11]sheet!$A:$A,0)</f>
        <v>SUB65</v>
      </c>
    </row>
    <row r="1214" spans="2:8">
      <c r="B1214" s="24" t="s">
        <v>1085</v>
      </c>
      <c r="C1214" s="25" t="s">
        <v>1086</v>
      </c>
      <c r="D1214" s="26" t="s">
        <v>1255</v>
      </c>
      <c r="E1214" s="27" t="s">
        <v>1941</v>
      </c>
      <c r="F1214" s="22" t="s">
        <v>1841</v>
      </c>
      <c r="G1214" s="17" t="str">
        <f>_xlfn.XLOOKUP(D1214,[8]Sheet2!$C:$C,[8]Sheet2!$E:$E,"-")</f>
        <v>Pradiska Julianda Vebyola</v>
      </c>
      <c r="H1214" s="18" t="str">
        <f>_xlfn.XLOOKUP(D1214,[11]sheet!$B:$B,[11]sheet!$A:$A,0)</f>
        <v>SUB97</v>
      </c>
    </row>
    <row r="1215" spans="2:8">
      <c r="B1215" s="24" t="s">
        <v>1085</v>
      </c>
      <c r="C1215" s="25" t="s">
        <v>1086</v>
      </c>
      <c r="D1215" s="26" t="s">
        <v>1256</v>
      </c>
      <c r="E1215" s="27" t="s">
        <v>1941</v>
      </c>
      <c r="F1215" s="22" t="s">
        <v>1841</v>
      </c>
      <c r="G1215" s="17" t="str">
        <f>_xlfn.XLOOKUP(D1215,[8]Sheet2!$C:$C,[8]Sheet2!$E:$E,"-")</f>
        <v>Indra Bayu</v>
      </c>
      <c r="H1215" s="18" t="str">
        <f>_xlfn.XLOOKUP(D1215,[11]sheet!$B:$B,[11]sheet!$A:$A,0)</f>
        <v>SUB39A</v>
      </c>
    </row>
    <row r="1216" spans="2:8">
      <c r="B1216" s="24" t="s">
        <v>1085</v>
      </c>
      <c r="C1216" s="25" t="s">
        <v>1086</v>
      </c>
      <c r="D1216" s="26" t="s">
        <v>1257</v>
      </c>
      <c r="E1216" s="27" t="s">
        <v>1941</v>
      </c>
      <c r="F1216" s="22" t="s">
        <v>1840</v>
      </c>
      <c r="G1216" s="17" t="str">
        <f>_xlfn.XLOOKUP(D1216,[8]Sheet2!$C:$C,[8]Sheet2!$E:$E,"-")</f>
        <v>Bagus Hermawan</v>
      </c>
      <c r="H1216" s="18" t="str">
        <f>_xlfn.XLOOKUP(D1216,[11]sheet!$B:$B,[11]sheet!$A:$A,0)</f>
        <v>SUB59</v>
      </c>
    </row>
    <row r="1217" spans="2:8">
      <c r="B1217" s="24" t="s">
        <v>1085</v>
      </c>
      <c r="C1217" s="25" t="s">
        <v>1086</v>
      </c>
      <c r="D1217" s="26" t="s">
        <v>1258</v>
      </c>
      <c r="E1217" s="27" t="s">
        <v>1916</v>
      </c>
      <c r="F1217" s="22" t="s">
        <v>1840</v>
      </c>
      <c r="G1217" s="17" t="str">
        <f>_xlfn.XLOOKUP(D1217,[8]Sheet2!$C:$C,[8]Sheet2!$E:$E,"-")</f>
        <v>-</v>
      </c>
      <c r="H1217" s="18" t="str">
        <f>_xlfn.XLOOKUP(D1217,[11]sheet!$B:$B,[11]sheet!$A:$A,0)</f>
        <v>SUB32A</v>
      </c>
    </row>
    <row r="1218" spans="2:8">
      <c r="B1218" s="24" t="s">
        <v>1085</v>
      </c>
      <c r="C1218" s="25" t="s">
        <v>1086</v>
      </c>
      <c r="D1218" s="26" t="s">
        <v>1259</v>
      </c>
      <c r="E1218" s="27" t="s">
        <v>1941</v>
      </c>
      <c r="F1218" s="22" t="s">
        <v>1840</v>
      </c>
      <c r="G1218" s="17" t="str">
        <f>_xlfn.XLOOKUP(D1218,[8]Sheet2!$C:$C,[8]Sheet2!$E:$E,"-")</f>
        <v>Satrio Wahyu Nugroho</v>
      </c>
      <c r="H1218" s="18" t="str">
        <f>_xlfn.XLOOKUP(D1218,[11]sheet!$B:$B,[11]sheet!$A:$A,0)</f>
        <v>SUB26</v>
      </c>
    </row>
    <row r="1219" spans="2:8">
      <c r="B1219" s="24" t="s">
        <v>1085</v>
      </c>
      <c r="C1219" s="25" t="s">
        <v>1086</v>
      </c>
      <c r="D1219" s="26" t="s">
        <v>1260</v>
      </c>
      <c r="E1219" s="27" t="s">
        <v>1916</v>
      </c>
      <c r="F1219" s="22" t="s">
        <v>1840</v>
      </c>
      <c r="G1219" s="17" t="str">
        <f>_xlfn.XLOOKUP(D1219,[8]Sheet2!$C:$C,[8]Sheet2!$E:$E,"-")</f>
        <v>Bintang Zaesar Ramadan</v>
      </c>
      <c r="H1219" s="18" t="str">
        <f>_xlfn.XLOOKUP(D1219,[11]sheet!$B:$B,[11]sheet!$A:$A,0)</f>
        <v>SUB94</v>
      </c>
    </row>
    <row r="1220" spans="2:8">
      <c r="B1220" s="24" t="s">
        <v>1085</v>
      </c>
      <c r="C1220" s="25" t="s">
        <v>1086</v>
      </c>
      <c r="D1220" s="26" t="s">
        <v>1261</v>
      </c>
      <c r="E1220" s="27" t="s">
        <v>1941</v>
      </c>
      <c r="F1220" s="22" t="s">
        <v>1840</v>
      </c>
      <c r="G1220" s="17" t="str">
        <f>_xlfn.XLOOKUP(D1220,[8]Sheet2!$C:$C,[8]Sheet2!$E:$E,"-")</f>
        <v>-</v>
      </c>
      <c r="H1220" s="18" t="str">
        <f>_xlfn.XLOOKUP(D1220,[11]sheet!$B:$B,[11]sheet!$A:$A,0)</f>
        <v>SUB67A</v>
      </c>
    </row>
    <row r="1221" spans="2:8">
      <c r="B1221" s="24" t="s">
        <v>1085</v>
      </c>
      <c r="C1221" s="25" t="s">
        <v>1086</v>
      </c>
      <c r="D1221" s="26" t="s">
        <v>1262</v>
      </c>
      <c r="E1221" s="27" t="s">
        <v>1916</v>
      </c>
      <c r="F1221" s="22" t="s">
        <v>1840</v>
      </c>
      <c r="G1221" s="17" t="str">
        <f>_xlfn.XLOOKUP(D1221,[8]Sheet2!$C:$C,[8]Sheet2!$E:$E,"-")</f>
        <v>Havid Rambu Sinaga</v>
      </c>
      <c r="H1221" s="18" t="str">
        <f>_xlfn.XLOOKUP(D1221,[11]sheet!$B:$B,[11]sheet!$A:$A,0)</f>
        <v>SUB29B</v>
      </c>
    </row>
    <row r="1222" spans="2:8">
      <c r="B1222" s="24" t="s">
        <v>1085</v>
      </c>
      <c r="C1222" s="25" t="s">
        <v>1086</v>
      </c>
      <c r="D1222" s="26" t="s">
        <v>1263</v>
      </c>
      <c r="E1222" s="27" t="s">
        <v>1941</v>
      </c>
      <c r="F1222" s="22" t="s">
        <v>1840</v>
      </c>
      <c r="G1222" s="17" t="str">
        <f>_xlfn.XLOOKUP(D1222,[8]Sheet2!$C:$C,[8]Sheet2!$E:$E,"-")</f>
        <v>-</v>
      </c>
      <c r="H1222" s="18" t="str">
        <f>_xlfn.XLOOKUP(D1222,[11]sheet!$B:$B,[11]sheet!$A:$A,0)</f>
        <v>SUB72A</v>
      </c>
    </row>
    <row r="1223" spans="2:8">
      <c r="B1223" s="24" t="s">
        <v>1085</v>
      </c>
      <c r="C1223" s="25" t="s">
        <v>1086</v>
      </c>
      <c r="D1223" s="26" t="s">
        <v>1264</v>
      </c>
      <c r="E1223" s="27" t="s">
        <v>1941</v>
      </c>
      <c r="F1223" s="22" t="s">
        <v>1840</v>
      </c>
      <c r="G1223" s="17" t="str">
        <f>_xlfn.XLOOKUP(D1223,[8]Sheet2!$C:$C,[8]Sheet2!$E:$E,"-")</f>
        <v>Angga Yulistyawan</v>
      </c>
      <c r="H1223" s="18" t="str">
        <f>_xlfn.XLOOKUP(D1223,[11]sheet!$B:$B,[11]sheet!$A:$A,0)</f>
        <v>SUB24A</v>
      </c>
    </row>
    <row r="1224" spans="2:8">
      <c r="B1224" s="24" t="s">
        <v>1085</v>
      </c>
      <c r="C1224" s="25" t="s">
        <v>1086</v>
      </c>
      <c r="D1224" s="26" t="s">
        <v>1265</v>
      </c>
      <c r="E1224" s="27" t="s">
        <v>1941</v>
      </c>
      <c r="F1224" s="22" t="s">
        <v>1840</v>
      </c>
      <c r="G1224" s="17" t="str">
        <f>_xlfn.XLOOKUP(D1224,[8]Sheet2!$C:$C,[8]Sheet2!$E:$E,"-")</f>
        <v>Moch. Irsyad</v>
      </c>
      <c r="H1224" s="18" t="str">
        <f>_xlfn.XLOOKUP(D1224,[11]sheet!$B:$B,[11]sheet!$A:$A,0)</f>
        <v>SUB31A</v>
      </c>
    </row>
    <row r="1225" spans="2:8">
      <c r="B1225" s="24" t="s">
        <v>1085</v>
      </c>
      <c r="C1225" s="25" t="s">
        <v>1086</v>
      </c>
      <c r="D1225" s="26" t="s">
        <v>1266</v>
      </c>
      <c r="E1225" s="27" t="s">
        <v>1941</v>
      </c>
      <c r="F1225" s="22" t="s">
        <v>1840</v>
      </c>
      <c r="G1225" s="17" t="str">
        <f>_xlfn.XLOOKUP(D1225,[8]Sheet2!$C:$C,[8]Sheet2!$E:$E,"-")</f>
        <v>Alfiyatuz Zahra</v>
      </c>
      <c r="H1225" s="18" t="str">
        <f>_xlfn.XLOOKUP(D1225,[11]sheet!$B:$B,[11]sheet!$A:$A,0)</f>
        <v>SUB37</v>
      </c>
    </row>
    <row r="1226" spans="2:8">
      <c r="B1226" s="24" t="s">
        <v>1085</v>
      </c>
      <c r="C1226" s="25" t="s">
        <v>1086</v>
      </c>
      <c r="D1226" s="26" t="s">
        <v>1267</v>
      </c>
      <c r="E1226" s="27" t="s">
        <v>1916</v>
      </c>
      <c r="F1226" s="22" t="s">
        <v>1842</v>
      </c>
      <c r="G1226" s="17" t="str">
        <f>_xlfn.XLOOKUP(D1226,[8]Sheet2!$C:$C,[8]Sheet2!$E:$E,"-")</f>
        <v>Impron Suryadi</v>
      </c>
      <c r="H1226" s="18" t="str">
        <f>_xlfn.XLOOKUP(D1226,[11]sheet!$B:$B,[11]sheet!$A:$A,0)</f>
        <v>SUB57A</v>
      </c>
    </row>
    <row r="1227" spans="2:8">
      <c r="B1227" s="24" t="s">
        <v>1085</v>
      </c>
      <c r="C1227" s="25" t="s">
        <v>1086</v>
      </c>
      <c r="D1227" s="26" t="s">
        <v>1268</v>
      </c>
      <c r="E1227" s="27" t="s">
        <v>1941</v>
      </c>
      <c r="F1227" s="22" t="s">
        <v>1841</v>
      </c>
      <c r="G1227" s="17" t="str">
        <f>_xlfn.XLOOKUP(D1227,[8]Sheet2!$C:$C,[8]Sheet2!$E:$E,"-")</f>
        <v>Wahyu Sujatmiko</v>
      </c>
      <c r="H1227" s="18" t="str">
        <f>_xlfn.XLOOKUP(D1227,[11]sheet!$B:$B,[11]sheet!$A:$A,0)</f>
        <v>SUB73</v>
      </c>
    </row>
    <row r="1228" spans="2:8">
      <c r="B1228" s="24" t="s">
        <v>1085</v>
      </c>
      <c r="C1228" s="25" t="s">
        <v>1086</v>
      </c>
      <c r="D1228" s="26" t="s">
        <v>1269</v>
      </c>
      <c r="E1228" s="27" t="s">
        <v>1941</v>
      </c>
      <c r="F1228" s="22" t="s">
        <v>1841</v>
      </c>
      <c r="G1228" s="17" t="str">
        <f>_xlfn.XLOOKUP(D1228,[8]Sheet2!$C:$C,[8]Sheet2!$E:$E,"-")</f>
        <v>Wahyu Sujatmiko</v>
      </c>
      <c r="H1228" s="18" t="str">
        <f>_xlfn.XLOOKUP(D1228,[11]sheet!$B:$B,[11]sheet!$A:$A,0)</f>
        <v>SUB57</v>
      </c>
    </row>
    <row r="1229" spans="2:8">
      <c r="B1229" s="24" t="s">
        <v>1085</v>
      </c>
      <c r="C1229" s="25" t="s">
        <v>1086</v>
      </c>
      <c r="D1229" s="26" t="s">
        <v>1270</v>
      </c>
      <c r="E1229" s="27" t="s">
        <v>1941</v>
      </c>
      <c r="F1229" s="22" t="s">
        <v>1841</v>
      </c>
      <c r="G1229" s="17" t="str">
        <f>_xlfn.XLOOKUP(D1229,[8]Sheet2!$C:$C,[8]Sheet2!$E:$E,"-")</f>
        <v>-</v>
      </c>
      <c r="H1229" s="18" t="str">
        <f>_xlfn.XLOOKUP(D1229,[11]sheet!$B:$B,[11]sheet!$A:$A,0)</f>
        <v>SUB19B</v>
      </c>
    </row>
    <row r="1230" spans="2:8">
      <c r="B1230" s="24" t="s">
        <v>1085</v>
      </c>
      <c r="C1230" s="25" t="s">
        <v>1086</v>
      </c>
      <c r="D1230" s="26" t="s">
        <v>1271</v>
      </c>
      <c r="E1230" s="27" t="s">
        <v>1941</v>
      </c>
      <c r="F1230" s="22" t="s">
        <v>1841</v>
      </c>
      <c r="G1230" s="17" t="str">
        <f>_xlfn.XLOOKUP(D1230,[8]Sheet2!$C:$C,[8]Sheet2!$E:$E,"-")</f>
        <v>Bayu Dian Krisdianto</v>
      </c>
      <c r="H1230" s="18" t="str">
        <f>_xlfn.XLOOKUP(D1230,[11]sheet!$B:$B,[11]sheet!$A:$A,0)</f>
        <v>SUB42</v>
      </c>
    </row>
    <row r="1231" spans="2:8">
      <c r="B1231" s="24" t="s">
        <v>1085</v>
      </c>
      <c r="C1231" s="25" t="s">
        <v>1086</v>
      </c>
      <c r="D1231" s="26" t="s">
        <v>1272</v>
      </c>
      <c r="E1231" s="27" t="s">
        <v>1941</v>
      </c>
      <c r="F1231" s="22" t="s">
        <v>1841</v>
      </c>
      <c r="G1231" s="17" t="str">
        <f>_xlfn.XLOOKUP(D1231,[8]Sheet2!$C:$C,[8]Sheet2!$E:$E,"-")</f>
        <v>Enggar Ida Ariawan</v>
      </c>
      <c r="H1231" s="18" t="str">
        <f>_xlfn.XLOOKUP(D1231,[11]sheet!$B:$B,[11]sheet!$A:$A,0)</f>
        <v>SUB19E</v>
      </c>
    </row>
    <row r="1232" spans="2:8">
      <c r="B1232" s="24" t="s">
        <v>1085</v>
      </c>
      <c r="C1232" s="25" t="s">
        <v>1086</v>
      </c>
      <c r="D1232" s="26" t="s">
        <v>1273</v>
      </c>
      <c r="E1232" s="27" t="s">
        <v>1941</v>
      </c>
      <c r="F1232" s="22" t="s">
        <v>1842</v>
      </c>
      <c r="G1232" s="17" t="str">
        <f>_xlfn.XLOOKUP(D1232,[8]Sheet2!$C:$C,[8]Sheet2!$E:$E,"-")</f>
        <v>Ghifar Zakatus Suaidah</v>
      </c>
      <c r="H1232" s="18" t="str">
        <f>_xlfn.XLOOKUP(D1232,[11]sheet!$B:$B,[11]sheet!$A:$A,0)</f>
        <v>SUB24C</v>
      </c>
    </row>
    <row r="1233" spans="2:8">
      <c r="B1233" s="24" t="s">
        <v>1085</v>
      </c>
      <c r="C1233" s="25" t="s">
        <v>1086</v>
      </c>
      <c r="D1233" s="26" t="s">
        <v>1274</v>
      </c>
      <c r="E1233" s="27" t="s">
        <v>1941</v>
      </c>
      <c r="F1233" s="22" t="s">
        <v>1842</v>
      </c>
      <c r="G1233" s="17" t="str">
        <f>_xlfn.XLOOKUP(D1233,[8]Sheet2!$C:$C,[8]Sheet2!$E:$E,"-")</f>
        <v>Agus Prianto</v>
      </c>
      <c r="H1233" s="18" t="str">
        <f>_xlfn.XLOOKUP(D1233,[11]sheet!$B:$B,[11]sheet!$A:$A,0)</f>
        <v>SUB35A</v>
      </c>
    </row>
    <row r="1234" spans="2:8">
      <c r="B1234" s="24" t="s">
        <v>1085</v>
      </c>
      <c r="C1234" s="25" t="s">
        <v>1086</v>
      </c>
      <c r="D1234" s="26" t="s">
        <v>1275</v>
      </c>
      <c r="E1234" s="27" t="s">
        <v>1941</v>
      </c>
      <c r="F1234" s="22" t="s">
        <v>1842</v>
      </c>
      <c r="G1234" s="17" t="str">
        <f>_xlfn.XLOOKUP(D1234,[8]Sheet2!$C:$C,[8]Sheet2!$E:$E,"-")</f>
        <v>Moch. Ragil Januar</v>
      </c>
      <c r="H1234" s="18" t="str">
        <f>_xlfn.XLOOKUP(D1234,[11]sheet!$B:$B,[11]sheet!$A:$A,0)</f>
        <v>SUB16B</v>
      </c>
    </row>
    <row r="1235" spans="2:8">
      <c r="B1235" s="24" t="s">
        <v>1085</v>
      </c>
      <c r="C1235" s="25" t="s">
        <v>1086</v>
      </c>
      <c r="D1235" s="26" t="s">
        <v>1276</v>
      </c>
      <c r="E1235" s="27" t="s">
        <v>1941</v>
      </c>
      <c r="F1235" s="22" t="s">
        <v>1842</v>
      </c>
      <c r="G1235" s="17" t="str">
        <f>_xlfn.XLOOKUP(D1235,[8]Sheet2!$C:$C,[8]Sheet2!$E:$E,"-")</f>
        <v>Hasan Mahmudi</v>
      </c>
      <c r="H1235" s="18" t="str">
        <f>_xlfn.XLOOKUP(D1235,[11]sheet!$B:$B,[11]sheet!$A:$A,0)</f>
        <v>SUB34A</v>
      </c>
    </row>
    <row r="1236" spans="2:8">
      <c r="B1236" s="24" t="s">
        <v>1085</v>
      </c>
      <c r="C1236" s="25" t="s">
        <v>1086</v>
      </c>
      <c r="D1236" s="26" t="s">
        <v>1277</v>
      </c>
      <c r="E1236" s="27" t="s">
        <v>1941</v>
      </c>
      <c r="F1236" s="22" t="s">
        <v>1842</v>
      </c>
      <c r="G1236" s="17" t="str">
        <f>_xlfn.XLOOKUP(D1236,[8]Sheet2!$C:$C,[8]Sheet2!$E:$E,"-")</f>
        <v>Moch. Ragil Januar</v>
      </c>
      <c r="H1236" s="18" t="str">
        <f>_xlfn.XLOOKUP(D1236,[11]sheet!$B:$B,[11]sheet!$A:$A,0)</f>
        <v>SUB90</v>
      </c>
    </row>
    <row r="1237" spans="2:8">
      <c r="B1237" s="24" t="s">
        <v>1085</v>
      </c>
      <c r="C1237" s="25" t="s">
        <v>1086</v>
      </c>
      <c r="D1237" s="26" t="s">
        <v>1278</v>
      </c>
      <c r="E1237" s="27" t="s">
        <v>1941</v>
      </c>
      <c r="F1237" s="22" t="s">
        <v>1842</v>
      </c>
      <c r="G1237" s="17" t="str">
        <f>_xlfn.XLOOKUP(D1237,[8]Sheet2!$C:$C,[8]Sheet2!$E:$E,"-")</f>
        <v>Dwi Novitasari</v>
      </c>
      <c r="H1237" s="18" t="str">
        <f>_xlfn.XLOOKUP(D1237,[11]sheet!$B:$B,[11]sheet!$A:$A,0)</f>
        <v>SUB10D</v>
      </c>
    </row>
    <row r="1238" spans="2:8">
      <c r="B1238" s="24" t="s">
        <v>1085</v>
      </c>
      <c r="C1238" s="25" t="s">
        <v>1086</v>
      </c>
      <c r="D1238" s="26" t="s">
        <v>1279</v>
      </c>
      <c r="E1238" s="27" t="s">
        <v>1941</v>
      </c>
      <c r="F1238" s="22" t="s">
        <v>1842</v>
      </c>
      <c r="G1238" s="17" t="str">
        <f>_xlfn.XLOOKUP(D1238,[8]Sheet2!$C:$C,[8]Sheet2!$E:$E,"-")</f>
        <v>Agus Prianto</v>
      </c>
      <c r="H1238" s="18" t="str">
        <f>_xlfn.XLOOKUP(D1238,[11]sheet!$B:$B,[11]sheet!$A:$A,0)</f>
        <v>SUB09</v>
      </c>
    </row>
    <row r="1239" spans="2:8">
      <c r="B1239" s="24" t="s">
        <v>1085</v>
      </c>
      <c r="C1239" s="25" t="s">
        <v>1086</v>
      </c>
      <c r="D1239" s="26" t="s">
        <v>1280</v>
      </c>
      <c r="E1239" s="27" t="s">
        <v>1941</v>
      </c>
      <c r="F1239" s="22" t="s">
        <v>1842</v>
      </c>
      <c r="G1239" s="17" t="str">
        <f>_xlfn.XLOOKUP(D1239,[8]Sheet2!$C:$C,[8]Sheet2!$E:$E,"-")</f>
        <v>Fanny Zubiatmoko</v>
      </c>
      <c r="H1239" s="18" t="str">
        <f>_xlfn.XLOOKUP(D1239,[11]sheet!$B:$B,[11]sheet!$A:$A,0)</f>
        <v>SUB28B</v>
      </c>
    </row>
    <row r="1240" spans="2:8">
      <c r="B1240" s="24" t="s">
        <v>1085</v>
      </c>
      <c r="C1240" s="25" t="s">
        <v>1086</v>
      </c>
      <c r="D1240" s="26" t="s">
        <v>1281</v>
      </c>
      <c r="E1240" s="27" t="s">
        <v>1941</v>
      </c>
      <c r="F1240" s="22" t="s">
        <v>1842</v>
      </c>
      <c r="G1240" s="17" t="str">
        <f>_xlfn.XLOOKUP(D1240,[8]Sheet2!$C:$C,[8]Sheet2!$E:$E,"-")</f>
        <v>Bonifacius Edo Prasetio</v>
      </c>
      <c r="H1240" s="18" t="str">
        <f>_xlfn.XLOOKUP(D1240,[11]sheet!$B:$B,[11]sheet!$A:$A,0)</f>
        <v>SUB03B</v>
      </c>
    </row>
    <row r="1241" spans="2:8">
      <c r="B1241" s="24" t="s">
        <v>1085</v>
      </c>
      <c r="C1241" s="25" t="s">
        <v>1086</v>
      </c>
      <c r="D1241" s="26" t="s">
        <v>1282</v>
      </c>
      <c r="E1241" s="27" t="s">
        <v>1916</v>
      </c>
      <c r="F1241" s="22" t="s">
        <v>1841</v>
      </c>
      <c r="G1241" s="17" t="str">
        <f>_xlfn.XLOOKUP(D1241,[8]Sheet2!$C:$C,[8]Sheet2!$E:$E,"-")</f>
        <v>Adha Mubarok</v>
      </c>
      <c r="H1241" s="18" t="str">
        <f>_xlfn.XLOOKUP(D1241,[11]sheet!$B:$B,[11]sheet!$A:$A,0)</f>
        <v>SUB07C</v>
      </c>
    </row>
    <row r="1242" spans="2:8">
      <c r="B1242" s="24" t="s">
        <v>1085</v>
      </c>
      <c r="C1242" s="25" t="s">
        <v>1086</v>
      </c>
      <c r="D1242" s="26" t="s">
        <v>1283</v>
      </c>
      <c r="E1242" s="27" t="s">
        <v>1916</v>
      </c>
      <c r="F1242" s="22" t="s">
        <v>1841</v>
      </c>
      <c r="G1242" s="17" t="str">
        <f>_xlfn.XLOOKUP(D1242,[8]Sheet2!$C:$C,[8]Sheet2!$E:$E,"-")</f>
        <v>Adha Mubarok</v>
      </c>
      <c r="H1242" s="18" t="str">
        <f>_xlfn.XLOOKUP(D1242,[11]sheet!$B:$B,[11]sheet!$A:$A,0)</f>
        <v>SUB07D</v>
      </c>
    </row>
    <row r="1243" spans="2:8">
      <c r="B1243" s="24" t="s">
        <v>1085</v>
      </c>
      <c r="C1243" s="25" t="s">
        <v>1086</v>
      </c>
      <c r="D1243" s="26" t="s">
        <v>1284</v>
      </c>
      <c r="E1243" s="27" t="s">
        <v>1916</v>
      </c>
      <c r="F1243" s="22" t="s">
        <v>1841</v>
      </c>
      <c r="G1243" s="17" t="str">
        <f>_xlfn.XLOOKUP(D1243,[8]Sheet2!$C:$C,[8]Sheet2!$E:$E,"-")</f>
        <v>Gilang Sabastian Vernando</v>
      </c>
      <c r="H1243" s="18" t="str">
        <f>_xlfn.XLOOKUP(D1243,[11]sheet!$B:$B,[11]sheet!$A:$A,0)</f>
        <v>SUB05C</v>
      </c>
    </row>
    <row r="1244" spans="2:8">
      <c r="B1244" s="24" t="s">
        <v>1085</v>
      </c>
      <c r="C1244" s="25" t="s">
        <v>1086</v>
      </c>
      <c r="D1244" s="26" t="s">
        <v>1285</v>
      </c>
      <c r="E1244" s="27" t="s">
        <v>1916</v>
      </c>
      <c r="F1244" s="22" t="s">
        <v>1841</v>
      </c>
      <c r="G1244" s="17" t="str">
        <f>_xlfn.XLOOKUP(D1244,[8]Sheet2!$C:$C,[8]Sheet2!$E:$E,"-")</f>
        <v>Legowo Herlambang</v>
      </c>
      <c r="H1244" s="18" t="str">
        <f>_xlfn.XLOOKUP(D1244,[11]sheet!$B:$B,[11]sheet!$A:$A,0)</f>
        <v>SUB06A</v>
      </c>
    </row>
    <row r="1245" spans="2:8">
      <c r="B1245" s="24" t="s">
        <v>1085</v>
      </c>
      <c r="C1245" s="25" t="s">
        <v>1086</v>
      </c>
      <c r="D1245" s="26" t="s">
        <v>1286</v>
      </c>
      <c r="E1245" s="27" t="s">
        <v>1916</v>
      </c>
      <c r="F1245" s="22" t="s">
        <v>1841</v>
      </c>
      <c r="G1245" s="17" t="str">
        <f>_xlfn.XLOOKUP(D1245,[8]Sheet2!$C:$C,[8]Sheet2!$E:$E,"-")</f>
        <v>Afid Mahardianto</v>
      </c>
      <c r="H1245" s="18" t="str">
        <f>_xlfn.XLOOKUP(D1245,[11]sheet!$B:$B,[11]sheet!$A:$A,0)</f>
        <v>SUB06B</v>
      </c>
    </row>
    <row r="1246" spans="2:8">
      <c r="B1246" s="24" t="s">
        <v>1085</v>
      </c>
      <c r="C1246" s="25" t="s">
        <v>1086</v>
      </c>
      <c r="D1246" s="26" t="s">
        <v>1287</v>
      </c>
      <c r="E1246" s="27" t="s">
        <v>1916</v>
      </c>
      <c r="F1246" s="22" t="s">
        <v>1843</v>
      </c>
      <c r="G1246" s="17" t="str">
        <f>_xlfn.XLOOKUP(D1246,[8]Sheet2!$C:$C,[8]Sheet2!$E:$E,"-")</f>
        <v>Yusky Ali</v>
      </c>
      <c r="H1246" s="18" t="str">
        <f>_xlfn.XLOOKUP(D1246,[11]sheet!$B:$B,[11]sheet!$A:$A,0)</f>
        <v>JBR02</v>
      </c>
    </row>
    <row r="1247" spans="2:8">
      <c r="B1247" s="24" t="s">
        <v>1085</v>
      </c>
      <c r="C1247" s="25" t="s">
        <v>1086</v>
      </c>
      <c r="D1247" s="26" t="s">
        <v>1288</v>
      </c>
      <c r="E1247" s="27" t="s">
        <v>1941</v>
      </c>
      <c r="F1247" s="22" t="s">
        <v>1843</v>
      </c>
      <c r="G1247" s="17" t="str">
        <f>_xlfn.XLOOKUP(D1247,[8]Sheet2!$C:$C,[8]Sheet2!$E:$E,"-")</f>
        <v>Rofi Firmansyah</v>
      </c>
      <c r="H1247" s="18" t="str">
        <f>_xlfn.XLOOKUP(D1247,[11]sheet!$B:$B,[11]sheet!$A:$A,0)</f>
        <v>JBR04</v>
      </c>
    </row>
    <row r="1248" spans="2:8">
      <c r="B1248" s="24" t="s">
        <v>1085</v>
      </c>
      <c r="C1248" s="25" t="s">
        <v>1086</v>
      </c>
      <c r="D1248" s="26" t="s">
        <v>1289</v>
      </c>
      <c r="E1248" s="27" t="s">
        <v>1941</v>
      </c>
      <c r="F1248" s="22" t="s">
        <v>1843</v>
      </c>
      <c r="G1248" s="17" t="str">
        <f>_xlfn.XLOOKUP(D1248,[8]Sheet2!$C:$C,[8]Sheet2!$E:$E,"-")</f>
        <v>Annur Rahman Hakim</v>
      </c>
      <c r="H1248" s="18" t="str">
        <f>_xlfn.XLOOKUP(D1248,[11]sheet!$B:$B,[11]sheet!$A:$A,0)</f>
        <v>JBR05</v>
      </c>
    </row>
    <row r="1249" spans="2:8">
      <c r="B1249" s="24" t="s">
        <v>1085</v>
      </c>
      <c r="C1249" s="25" t="s">
        <v>1086</v>
      </c>
      <c r="D1249" s="26" t="s">
        <v>1290</v>
      </c>
      <c r="E1249" s="27" t="s">
        <v>1916</v>
      </c>
      <c r="F1249" s="22" t="s">
        <v>1843</v>
      </c>
      <c r="G1249" s="17" t="str">
        <f>_xlfn.XLOOKUP(D1249,[8]Sheet2!$C:$C,[8]Sheet2!$E:$E,"-")</f>
        <v>Rifki Maghrobi Putra Pamungkas</v>
      </c>
      <c r="H1249" s="18" t="str">
        <f>_xlfn.XLOOKUP(D1249,[11]sheet!$B:$B,[11]sheet!$A:$A,0)</f>
        <v>JBR07A</v>
      </c>
    </row>
    <row r="1250" spans="2:8">
      <c r="B1250" s="24" t="s">
        <v>1085</v>
      </c>
      <c r="C1250" s="25" t="s">
        <v>1086</v>
      </c>
      <c r="D1250" s="26" t="s">
        <v>1291</v>
      </c>
      <c r="E1250" s="27" t="s">
        <v>1916</v>
      </c>
      <c r="F1250" s="22" t="s">
        <v>1843</v>
      </c>
      <c r="G1250" s="17" t="str">
        <f>_xlfn.XLOOKUP(D1250,[8]Sheet2!$C:$C,[8]Sheet2!$E:$E,"-")</f>
        <v>Rifki Maghrobi Putra Pamungkas</v>
      </c>
      <c r="H1250" s="18" t="str">
        <f>_xlfn.XLOOKUP(D1250,[11]sheet!$B:$B,[11]sheet!$A:$A,0)</f>
        <v>JBR12</v>
      </c>
    </row>
    <row r="1251" spans="2:8">
      <c r="B1251" s="24" t="s">
        <v>1085</v>
      </c>
      <c r="C1251" s="25" t="s">
        <v>1086</v>
      </c>
      <c r="D1251" s="26" t="s">
        <v>1292</v>
      </c>
      <c r="E1251" s="27" t="s">
        <v>1916</v>
      </c>
      <c r="F1251" s="22" t="s">
        <v>1843</v>
      </c>
      <c r="G1251" s="17" t="str">
        <f>_xlfn.XLOOKUP(D1251,[8]Sheet2!$C:$C,[8]Sheet2!$E:$E,"-")</f>
        <v>Fajar Fir Rizky</v>
      </c>
      <c r="H1251" s="18" t="str">
        <f>_xlfn.XLOOKUP(D1251,[11]sheet!$B:$B,[11]sheet!$A:$A,0)</f>
        <v>JBR17</v>
      </c>
    </row>
    <row r="1252" spans="2:8">
      <c r="B1252" s="24" t="s">
        <v>1085</v>
      </c>
      <c r="C1252" s="25" t="s">
        <v>1086</v>
      </c>
      <c r="D1252" s="26" t="s">
        <v>1293</v>
      </c>
      <c r="E1252" s="27" t="s">
        <v>1916</v>
      </c>
      <c r="F1252" s="22" t="s">
        <v>1843</v>
      </c>
      <c r="G1252" s="17" t="str">
        <f>_xlfn.XLOOKUP(D1252,[8]Sheet2!$C:$C,[8]Sheet2!$E:$E,"-")</f>
        <v>Yusky Ali</v>
      </c>
      <c r="H1252" s="18" t="str">
        <f>_xlfn.XLOOKUP(D1252,[11]sheet!$B:$B,[11]sheet!$A:$A,0)</f>
        <v>JBR19</v>
      </c>
    </row>
    <row r="1253" spans="2:8">
      <c r="B1253" s="24" t="s">
        <v>1085</v>
      </c>
      <c r="C1253" s="25" t="s">
        <v>1086</v>
      </c>
      <c r="D1253" s="26" t="s">
        <v>1294</v>
      </c>
      <c r="E1253" s="27" t="s">
        <v>1941</v>
      </c>
      <c r="F1253" s="22" t="s">
        <v>1843</v>
      </c>
      <c r="G1253" s="17" t="str">
        <f>_xlfn.XLOOKUP(D1253,[8]Sheet2!$C:$C,[8]Sheet2!$E:$E,"-")</f>
        <v>Annur Rahman Hakim</v>
      </c>
      <c r="H1253" s="18" t="str">
        <f>_xlfn.XLOOKUP(D1253,[11]sheet!$B:$B,[11]sheet!$A:$A,0)</f>
        <v>JBR21</v>
      </c>
    </row>
    <row r="1254" spans="2:8">
      <c r="B1254" s="24" t="s">
        <v>1085</v>
      </c>
      <c r="C1254" s="25" t="s">
        <v>1086</v>
      </c>
      <c r="D1254" s="26" t="s">
        <v>1295</v>
      </c>
      <c r="E1254" s="27" t="s">
        <v>1941</v>
      </c>
      <c r="F1254" s="22" t="s">
        <v>1843</v>
      </c>
      <c r="G1254" s="17" t="str">
        <f>_xlfn.XLOOKUP(D1254,[8]Sheet2!$C:$C,[8]Sheet2!$E:$E,"-")</f>
        <v>Annur Rahman Hakim</v>
      </c>
      <c r="H1254" s="18" t="str">
        <f>_xlfn.XLOOKUP(D1254,[11]sheet!$B:$B,[11]sheet!$A:$A,0)</f>
        <v>JBR22</v>
      </c>
    </row>
    <row r="1255" spans="2:8">
      <c r="B1255" s="24" t="s">
        <v>1085</v>
      </c>
      <c r="C1255" s="25" t="s">
        <v>1086</v>
      </c>
      <c r="D1255" s="26" t="s">
        <v>1296</v>
      </c>
      <c r="E1255" s="27" t="s">
        <v>1916</v>
      </c>
      <c r="F1255" s="22" t="s">
        <v>1843</v>
      </c>
      <c r="G1255" s="17" t="str">
        <f>_xlfn.XLOOKUP(D1255,[8]Sheet2!$C:$C,[8]Sheet2!$E:$E,"-")</f>
        <v>Fajar Fir Rizky</v>
      </c>
      <c r="H1255" s="18" t="str">
        <f>_xlfn.XLOOKUP(D1255,[11]sheet!$B:$B,[11]sheet!$A:$A,0)</f>
        <v>JBR27</v>
      </c>
    </row>
    <row r="1256" spans="2:8">
      <c r="B1256" s="24" t="s">
        <v>1085</v>
      </c>
      <c r="C1256" s="25" t="s">
        <v>1086</v>
      </c>
      <c r="D1256" s="26" t="s">
        <v>1297</v>
      </c>
      <c r="E1256" s="27" t="s">
        <v>1941</v>
      </c>
      <c r="F1256" s="22" t="s">
        <v>1843</v>
      </c>
      <c r="G1256" s="17" t="str">
        <f>_xlfn.XLOOKUP(D1256,[8]Sheet2!$C:$C,[8]Sheet2!$E:$E,"-")</f>
        <v>Rofi Firmansyah</v>
      </c>
      <c r="H1256" s="18" t="str">
        <f>_xlfn.XLOOKUP(D1256,[11]sheet!$B:$B,[11]sheet!$A:$A,0)</f>
        <v>JBR30</v>
      </c>
    </row>
    <row r="1257" spans="2:8">
      <c r="B1257" s="24" t="s">
        <v>1085</v>
      </c>
      <c r="C1257" s="25" t="s">
        <v>1086</v>
      </c>
      <c r="D1257" s="26" t="s">
        <v>1298</v>
      </c>
      <c r="E1257" s="27" t="s">
        <v>1916</v>
      </c>
      <c r="F1257" s="22" t="s">
        <v>1844</v>
      </c>
      <c r="G1257" s="17" t="str">
        <f>_xlfn.XLOOKUP(D1257,[8]Sheet2!$C:$C,[8]Sheet2!$E:$E,"-")</f>
        <v>Aries Firman Widiansyah</v>
      </c>
      <c r="H1257" s="18" t="str">
        <f>_xlfn.XLOOKUP(D1257,[11]sheet!$B:$B,[11]sheet!$A:$A,0)</f>
        <v>LMJ02</v>
      </c>
    </row>
    <row r="1258" spans="2:8">
      <c r="B1258" s="24" t="s">
        <v>1085</v>
      </c>
      <c r="C1258" s="25" t="s">
        <v>1086</v>
      </c>
      <c r="D1258" s="26" t="s">
        <v>1299</v>
      </c>
      <c r="E1258" s="27" t="s">
        <v>1941</v>
      </c>
      <c r="F1258" s="22" t="s">
        <v>1844</v>
      </c>
      <c r="G1258" s="17" t="str">
        <f>_xlfn.XLOOKUP(D1258,[8]Sheet2!$C:$C,[8]Sheet2!$E:$E,"-")</f>
        <v>Moch Erfan</v>
      </c>
      <c r="H1258" s="18" t="str">
        <f>_xlfn.XLOOKUP(D1258,[11]sheet!$B:$B,[11]sheet!$A:$A,0)</f>
        <v>LMJ03</v>
      </c>
    </row>
    <row r="1259" spans="2:8">
      <c r="B1259" s="24" t="s">
        <v>1085</v>
      </c>
      <c r="C1259" s="25" t="s">
        <v>1086</v>
      </c>
      <c r="D1259" s="26" t="s">
        <v>1300</v>
      </c>
      <c r="E1259" s="27" t="s">
        <v>1941</v>
      </c>
      <c r="F1259" s="22" t="s">
        <v>1844</v>
      </c>
      <c r="G1259" s="17" t="str">
        <f>_xlfn.XLOOKUP(D1259,[8]Sheet2!$C:$C,[8]Sheet2!$E:$E,"-")</f>
        <v>Olivia Sukma Rini Widyananda</v>
      </c>
      <c r="H1259" s="18" t="str">
        <f>_xlfn.XLOOKUP(D1259,[11]sheet!$B:$B,[11]sheet!$A:$A,0)</f>
        <v>LMJ05</v>
      </c>
    </row>
    <row r="1260" spans="2:8">
      <c r="B1260" s="24" t="s">
        <v>1085</v>
      </c>
      <c r="C1260" s="25" t="s">
        <v>1086</v>
      </c>
      <c r="D1260" s="26" t="s">
        <v>1301</v>
      </c>
      <c r="E1260" s="27" t="s">
        <v>1916</v>
      </c>
      <c r="F1260" s="22" t="s">
        <v>1844</v>
      </c>
      <c r="G1260" s="17" t="str">
        <f>_xlfn.XLOOKUP(D1260,[8]Sheet2!$C:$C,[8]Sheet2!$E:$E,"-")</f>
        <v>Aries Firman Widiansyah</v>
      </c>
      <c r="H1260" s="18" t="str">
        <f>_xlfn.XLOOKUP(D1260,[11]sheet!$B:$B,[11]sheet!$A:$A,0)</f>
        <v>LMJ06</v>
      </c>
    </row>
    <row r="1261" spans="2:8">
      <c r="B1261" s="24" t="s">
        <v>1085</v>
      </c>
      <c r="C1261" s="25" t="s">
        <v>1086</v>
      </c>
      <c r="D1261" s="26" t="s">
        <v>1302</v>
      </c>
      <c r="E1261" s="27" t="s">
        <v>1916</v>
      </c>
      <c r="F1261" s="22" t="s">
        <v>1844</v>
      </c>
      <c r="G1261" s="17" t="str">
        <f>_xlfn.XLOOKUP(D1261,[8]Sheet2!$C:$C,[8]Sheet2!$E:$E,"-")</f>
        <v>Yusril Abdillah</v>
      </c>
      <c r="H1261" s="18" t="str">
        <f>_xlfn.XLOOKUP(D1261,[11]sheet!$B:$B,[11]sheet!$A:$A,0)</f>
        <v>LMJ07</v>
      </c>
    </row>
    <row r="1262" spans="2:8">
      <c r="B1262" s="24" t="s">
        <v>1085</v>
      </c>
      <c r="C1262" s="25" t="s">
        <v>1086</v>
      </c>
      <c r="D1262" s="26" t="s">
        <v>1303</v>
      </c>
      <c r="E1262" s="27" t="s">
        <v>1916</v>
      </c>
      <c r="F1262" s="22" t="s">
        <v>1844</v>
      </c>
      <c r="G1262" s="17" t="str">
        <f>_xlfn.XLOOKUP(D1262,[8]Sheet2!$C:$C,[8]Sheet2!$E:$E,"-")</f>
        <v>Vidya Putri Ramadhanti</v>
      </c>
      <c r="H1262" s="18" t="str">
        <f>_xlfn.XLOOKUP(D1262,[11]sheet!$B:$B,[11]sheet!$A:$A,0)</f>
        <v>LMJ08</v>
      </c>
    </row>
    <row r="1263" spans="2:8">
      <c r="B1263" s="24" t="s">
        <v>1085</v>
      </c>
      <c r="C1263" s="25" t="s">
        <v>1086</v>
      </c>
      <c r="D1263" s="26" t="s">
        <v>1304</v>
      </c>
      <c r="E1263" s="27" t="s">
        <v>1916</v>
      </c>
      <c r="F1263" s="22" t="s">
        <v>1844</v>
      </c>
      <c r="G1263" s="17" t="str">
        <f>_xlfn.XLOOKUP(D1263,[8]Sheet2!$C:$C,[8]Sheet2!$E:$E,"-")</f>
        <v>Yusril Abdillah</v>
      </c>
      <c r="H1263" s="18" t="str">
        <f>_xlfn.XLOOKUP(D1263,[11]sheet!$B:$B,[11]sheet!$A:$A,0)</f>
        <v>LMJ09</v>
      </c>
    </row>
    <row r="1264" spans="2:8">
      <c r="B1264" s="24" t="s">
        <v>1085</v>
      </c>
      <c r="C1264" s="25" t="s">
        <v>1086</v>
      </c>
      <c r="D1264" s="26" t="s">
        <v>1305</v>
      </c>
      <c r="E1264" s="27" t="s">
        <v>1941</v>
      </c>
      <c r="F1264" s="22" t="s">
        <v>1844</v>
      </c>
      <c r="G1264" s="17" t="str">
        <f>_xlfn.XLOOKUP(D1264,[8]Sheet2!$C:$C,[8]Sheet2!$E:$E,"-")</f>
        <v>Olivia Sukma Rini Widyananda</v>
      </c>
      <c r="H1264" s="18" t="str">
        <f>_xlfn.XLOOKUP(D1264,[11]sheet!$B:$B,[11]sheet!$A:$A,0)</f>
        <v>LMJ10</v>
      </c>
    </row>
    <row r="1265" spans="2:8">
      <c r="B1265" s="24" t="s">
        <v>1085</v>
      </c>
      <c r="C1265" s="25" t="s">
        <v>1086</v>
      </c>
      <c r="D1265" s="26" t="s">
        <v>1306</v>
      </c>
      <c r="E1265" s="27" t="s">
        <v>1941</v>
      </c>
      <c r="F1265" s="22" t="s">
        <v>1844</v>
      </c>
      <c r="G1265" s="17" t="str">
        <f>_xlfn.XLOOKUP(D1265,[8]Sheet2!$C:$C,[8]Sheet2!$E:$E,"-")</f>
        <v>Moch Erfan</v>
      </c>
      <c r="H1265" s="18" t="str">
        <f>_xlfn.XLOOKUP(D1265,[11]sheet!$B:$B,[11]sheet!$A:$A,0)</f>
        <v>LMJ13</v>
      </c>
    </row>
    <row r="1266" spans="2:8">
      <c r="B1266" s="24" t="s">
        <v>1085</v>
      </c>
      <c r="C1266" s="25" t="s">
        <v>1086</v>
      </c>
      <c r="D1266" s="26" t="s">
        <v>1307</v>
      </c>
      <c r="E1266" s="27" t="s">
        <v>1941</v>
      </c>
      <c r="F1266" s="22" t="s">
        <v>1844</v>
      </c>
      <c r="G1266" s="17" t="str">
        <f>_xlfn.XLOOKUP(D1266,[8]Sheet2!$C:$C,[8]Sheet2!$E:$E,"-")</f>
        <v>Moch Erfan</v>
      </c>
      <c r="H1266" s="18" t="str">
        <f>_xlfn.XLOOKUP(D1266,[11]sheet!$B:$B,[11]sheet!$A:$A,0)</f>
        <v>LMJ14</v>
      </c>
    </row>
    <row r="1267" spans="2:8">
      <c r="B1267" s="24" t="s">
        <v>1085</v>
      </c>
      <c r="C1267" s="25" t="s">
        <v>1086</v>
      </c>
      <c r="D1267" s="26" t="s">
        <v>1308</v>
      </c>
      <c r="E1267" s="27" t="s">
        <v>1916</v>
      </c>
      <c r="F1267" s="22" t="s">
        <v>1844</v>
      </c>
      <c r="G1267" s="17" t="str">
        <f>_xlfn.XLOOKUP(D1267,[8]Sheet2!$C:$C,[8]Sheet2!$E:$E,"-")</f>
        <v>Erwin Purwanto</v>
      </c>
      <c r="H1267" s="18" t="str">
        <f>_xlfn.XLOOKUP(D1267,[11]sheet!$B:$B,[11]sheet!$A:$A,0)</f>
        <v>LMJ15</v>
      </c>
    </row>
    <row r="1268" spans="2:8">
      <c r="B1268" s="24" t="s">
        <v>1085</v>
      </c>
      <c r="C1268" s="25" t="s">
        <v>1086</v>
      </c>
      <c r="D1268" s="26" t="s">
        <v>1309</v>
      </c>
      <c r="E1268" s="27" t="s">
        <v>1916</v>
      </c>
      <c r="F1268" s="22" t="s">
        <v>1844</v>
      </c>
      <c r="G1268" s="17" t="str">
        <f>_xlfn.XLOOKUP(D1268,[8]Sheet2!$C:$C,[8]Sheet2!$E:$E,"-")</f>
        <v>Erwin Purwanto</v>
      </c>
      <c r="H1268" s="18" t="str">
        <f>_xlfn.XLOOKUP(D1268,[11]sheet!$B:$B,[11]sheet!$A:$A,0)</f>
        <v>LMJ16</v>
      </c>
    </row>
    <row r="1269" spans="2:8">
      <c r="B1269" s="24" t="s">
        <v>1085</v>
      </c>
      <c r="C1269" s="25" t="s">
        <v>1086</v>
      </c>
      <c r="D1269" s="26" t="s">
        <v>1310</v>
      </c>
      <c r="E1269" s="27" t="s">
        <v>1916</v>
      </c>
      <c r="F1269" s="22" t="s">
        <v>1844</v>
      </c>
      <c r="G1269" s="17" t="str">
        <f>_xlfn.XLOOKUP(D1269,[8]Sheet2!$C:$C,[8]Sheet2!$E:$E,"-")</f>
        <v>Rendhy Bhaskara Putra</v>
      </c>
      <c r="H1269" s="18" t="str">
        <f>_xlfn.XLOOKUP(D1269,[11]sheet!$B:$B,[11]sheet!$A:$A,0)</f>
        <v>PRO06</v>
      </c>
    </row>
    <row r="1270" spans="2:8">
      <c r="B1270" s="24" t="s">
        <v>1085</v>
      </c>
      <c r="C1270" s="25" t="s">
        <v>1086</v>
      </c>
      <c r="D1270" s="26" t="s">
        <v>1311</v>
      </c>
      <c r="E1270" s="27" t="s">
        <v>1916</v>
      </c>
      <c r="F1270" s="22" t="s">
        <v>1844</v>
      </c>
      <c r="G1270" s="17" t="str">
        <f>_xlfn.XLOOKUP(D1270,[8]Sheet2!$C:$C,[8]Sheet2!$E:$E,"-")</f>
        <v>Deby Alief Intan Permata</v>
      </c>
      <c r="H1270" s="18" t="str">
        <f>_xlfn.XLOOKUP(D1270,[11]sheet!$B:$B,[11]sheet!$A:$A,0)</f>
        <v>PRO09</v>
      </c>
    </row>
    <row r="1271" spans="2:8">
      <c r="B1271" s="24" t="s">
        <v>1085</v>
      </c>
      <c r="C1271" s="25" t="s">
        <v>1086</v>
      </c>
      <c r="D1271" s="26" t="s">
        <v>1312</v>
      </c>
      <c r="E1271" s="27" t="s">
        <v>1916</v>
      </c>
      <c r="F1271" s="22" t="s">
        <v>1844</v>
      </c>
      <c r="G1271" s="17" t="str">
        <f>_xlfn.XLOOKUP(D1271,[8]Sheet2!$C:$C,[8]Sheet2!$E:$E,"-")</f>
        <v>Rizki Fajar Kurniawan</v>
      </c>
      <c r="H1271" s="18" t="str">
        <f>_xlfn.XLOOKUP(D1271,[11]sheet!$B:$B,[11]sheet!$A:$A,0)</f>
        <v>PTN01A</v>
      </c>
    </row>
    <row r="1272" spans="2:8">
      <c r="B1272" s="24" t="s">
        <v>1085</v>
      </c>
      <c r="C1272" s="25" t="s">
        <v>1086</v>
      </c>
      <c r="D1272" s="26" t="s">
        <v>1313</v>
      </c>
      <c r="E1272" s="27" t="s">
        <v>1916</v>
      </c>
      <c r="F1272" s="22" t="s">
        <v>1844</v>
      </c>
      <c r="G1272" s="17" t="str">
        <f>_xlfn.XLOOKUP(D1272,[8]Sheet2!$C:$C,[8]Sheet2!$E:$E,"-")</f>
        <v>Imam Safiudin Mustaqim</v>
      </c>
      <c r="H1272" s="18" t="str">
        <f>_xlfn.XLOOKUP(D1272,[11]sheet!$B:$B,[11]sheet!$A:$A,0)</f>
        <v>PTN03</v>
      </c>
    </row>
    <row r="1273" spans="2:8">
      <c r="B1273" s="24" t="s">
        <v>1085</v>
      </c>
      <c r="C1273" s="25" t="s">
        <v>1086</v>
      </c>
      <c r="D1273" s="26" t="s">
        <v>1314</v>
      </c>
      <c r="E1273" s="27" t="s">
        <v>1916</v>
      </c>
      <c r="F1273" s="22" t="s">
        <v>1844</v>
      </c>
      <c r="G1273" s="17" t="str">
        <f>_xlfn.XLOOKUP(D1273,[8]Sheet2!$C:$C,[8]Sheet2!$E:$E,"-")</f>
        <v>Imam Safiudin Mustaqim</v>
      </c>
      <c r="H1273" s="18" t="str">
        <f>_xlfn.XLOOKUP(D1273,[11]sheet!$B:$B,[11]sheet!$A:$A,0)</f>
        <v>PTN04</v>
      </c>
    </row>
    <row r="1274" spans="2:8">
      <c r="B1274" s="24" t="s">
        <v>1085</v>
      </c>
      <c r="C1274" s="25" t="s">
        <v>1086</v>
      </c>
      <c r="D1274" s="26" t="s">
        <v>1315</v>
      </c>
      <c r="E1274" s="27" t="s">
        <v>1916</v>
      </c>
      <c r="F1274" s="22" t="s">
        <v>1844</v>
      </c>
      <c r="G1274" s="17" t="str">
        <f>_xlfn.XLOOKUP(D1274,[8]Sheet2!$C:$C,[8]Sheet2!$E:$E,"-")</f>
        <v>Muhammad Yasin</v>
      </c>
      <c r="H1274" s="18" t="str">
        <f>_xlfn.XLOOKUP(D1274,[11]sheet!$B:$B,[11]sheet!$A:$A,0)</f>
        <v>PTN05</v>
      </c>
    </row>
    <row r="1275" spans="2:8">
      <c r="B1275" s="24" t="s">
        <v>1085</v>
      </c>
      <c r="C1275" s="25" t="s">
        <v>1086</v>
      </c>
      <c r="D1275" s="26" t="s">
        <v>1316</v>
      </c>
      <c r="E1275" s="27" t="s">
        <v>1916</v>
      </c>
      <c r="F1275" s="22" t="s">
        <v>1844</v>
      </c>
      <c r="G1275" s="17" t="str">
        <f>_xlfn.XLOOKUP(D1275,[8]Sheet2!$C:$C,[8]Sheet2!$E:$E,"-")</f>
        <v>Mohammad Sholehhuddin</v>
      </c>
      <c r="H1275" s="18" t="str">
        <f>_xlfn.XLOOKUP(D1275,[11]sheet!$B:$B,[11]sheet!$A:$A,0)</f>
        <v>PTN07</v>
      </c>
    </row>
    <row r="1276" spans="2:8">
      <c r="B1276" s="24" t="s">
        <v>1085</v>
      </c>
      <c r="C1276" s="25" t="s">
        <v>1086</v>
      </c>
      <c r="D1276" s="26" t="s">
        <v>1317</v>
      </c>
      <c r="E1276" s="27" t="s">
        <v>1916</v>
      </c>
      <c r="F1276" s="22" t="s">
        <v>1844</v>
      </c>
      <c r="G1276" s="17" t="str">
        <f>_xlfn.XLOOKUP(D1276,[8]Sheet2!$C:$C,[8]Sheet2!$E:$E,"-")</f>
        <v>Riki Yuhan Diantoro</v>
      </c>
      <c r="H1276" s="18" t="str">
        <f>_xlfn.XLOOKUP(D1276,[11]sheet!$B:$B,[11]sheet!$A:$A,0)</f>
        <v>PTN08</v>
      </c>
    </row>
    <row r="1277" spans="2:8">
      <c r="B1277" s="24" t="s">
        <v>1085</v>
      </c>
      <c r="C1277" s="25" t="s">
        <v>1086</v>
      </c>
      <c r="D1277" s="26" t="s">
        <v>1318</v>
      </c>
      <c r="E1277" s="27" t="s">
        <v>1916</v>
      </c>
      <c r="F1277" s="22" t="s">
        <v>1844</v>
      </c>
      <c r="G1277" s="17" t="str">
        <f>_xlfn.XLOOKUP(D1277,[8]Sheet2!$C:$C,[8]Sheet2!$E:$E,"-")</f>
        <v>Mohammad Sholehhuddin</v>
      </c>
      <c r="H1277" s="18" t="str">
        <f>_xlfn.XLOOKUP(D1277,[11]sheet!$B:$B,[11]sheet!$A:$A,0)</f>
        <v>PTN09</v>
      </c>
    </row>
    <row r="1278" spans="2:8">
      <c r="B1278" s="24" t="s">
        <v>1085</v>
      </c>
      <c r="C1278" s="25" t="s">
        <v>1086</v>
      </c>
      <c r="D1278" s="26" t="s">
        <v>1319</v>
      </c>
      <c r="E1278" s="27" t="s">
        <v>1916</v>
      </c>
      <c r="F1278" s="22" t="s">
        <v>1844</v>
      </c>
      <c r="G1278" s="17" t="str">
        <f>_xlfn.XLOOKUP(D1278,[8]Sheet2!$C:$C,[8]Sheet2!$E:$E,"-")</f>
        <v>Deby Alief Intan Permata</v>
      </c>
      <c r="H1278" s="18" t="str">
        <f>_xlfn.XLOOKUP(D1278,[11]sheet!$B:$B,[11]sheet!$A:$A,0)</f>
        <v>PTN12</v>
      </c>
    </row>
    <row r="1279" spans="2:8">
      <c r="B1279" s="24" t="s">
        <v>1085</v>
      </c>
      <c r="C1279" s="25" t="s">
        <v>1086</v>
      </c>
      <c r="D1279" s="26" t="s">
        <v>1320</v>
      </c>
      <c r="E1279" s="27" t="s">
        <v>1916</v>
      </c>
      <c r="F1279" s="22" t="s">
        <v>1844</v>
      </c>
      <c r="G1279" s="17" t="str">
        <f>_xlfn.XLOOKUP(D1279,[8]Sheet2!$C:$C,[8]Sheet2!$E:$E,"-")</f>
        <v>Riki Yuhan Diantoro</v>
      </c>
      <c r="H1279" s="18" t="str">
        <f>_xlfn.XLOOKUP(D1279,[11]sheet!$B:$B,[11]sheet!$A:$A,0)</f>
        <v>PTN14</v>
      </c>
    </row>
    <row r="1280" spans="2:8">
      <c r="B1280" s="24" t="s">
        <v>1085</v>
      </c>
      <c r="C1280" s="25" t="s">
        <v>1086</v>
      </c>
      <c r="D1280" s="26" t="s">
        <v>1321</v>
      </c>
      <c r="E1280" s="27" t="s">
        <v>1916</v>
      </c>
      <c r="F1280" s="22" t="s">
        <v>1844</v>
      </c>
      <c r="G1280" s="17" t="str">
        <f>_xlfn.XLOOKUP(D1280,[8]Sheet2!$C:$C,[8]Sheet2!$E:$E,"-")</f>
        <v>Muhammad Yasin</v>
      </c>
      <c r="H1280" s="18" t="str">
        <f>_xlfn.XLOOKUP(D1280,[11]sheet!$B:$B,[11]sheet!$A:$A,0)</f>
        <v>PTN19</v>
      </c>
    </row>
    <row r="1281" spans="2:8">
      <c r="B1281" s="24" t="s">
        <v>1085</v>
      </c>
      <c r="C1281" s="25" t="s">
        <v>1086</v>
      </c>
      <c r="D1281" s="26" t="s">
        <v>1322</v>
      </c>
      <c r="E1281" s="27" t="s">
        <v>1941</v>
      </c>
      <c r="F1281" s="22" t="s">
        <v>1843</v>
      </c>
      <c r="G1281" s="17" t="str">
        <f>_xlfn.XLOOKUP(D1281,[8]Sheet2!$C:$C,[8]Sheet2!$E:$E,"-")</f>
        <v>Miftahul Rahman</v>
      </c>
      <c r="H1281" s="18" t="str">
        <f>_xlfn.XLOOKUP(D1281,[11]sheet!$B:$B,[11]sheet!$A:$A,0)</f>
        <v>JBR01</v>
      </c>
    </row>
    <row r="1282" spans="2:8">
      <c r="B1282" s="24" t="s">
        <v>1085</v>
      </c>
      <c r="C1282" s="25" t="s">
        <v>1086</v>
      </c>
      <c r="D1282" s="26" t="s">
        <v>1323</v>
      </c>
      <c r="E1282" s="27" t="s">
        <v>1916</v>
      </c>
      <c r="F1282" s="22" t="s">
        <v>1843</v>
      </c>
      <c r="G1282" s="17" t="str">
        <f>_xlfn.XLOOKUP(D1282,[8]Sheet2!$C:$C,[8]Sheet2!$E:$E,"-")</f>
        <v>Dwi Rahman Saleh</v>
      </c>
      <c r="H1282" s="18" t="str">
        <f>_xlfn.XLOOKUP(D1282,[11]sheet!$B:$B,[11]sheet!$A:$A,0)</f>
        <v>JBR06</v>
      </c>
    </row>
    <row r="1283" spans="2:8">
      <c r="B1283" s="24" t="s">
        <v>1085</v>
      </c>
      <c r="C1283" s="25" t="s">
        <v>1086</v>
      </c>
      <c r="D1283" s="26" t="s">
        <v>1324</v>
      </c>
      <c r="E1283" s="27" t="s">
        <v>1916</v>
      </c>
      <c r="F1283" s="22" t="s">
        <v>1843</v>
      </c>
      <c r="G1283" s="17" t="str">
        <f>_xlfn.XLOOKUP(D1283,[8]Sheet2!$C:$C,[8]Sheet2!$E:$E,"-")</f>
        <v>Ilham Tri Cahyono</v>
      </c>
      <c r="H1283" s="18" t="str">
        <f>_xlfn.XLOOKUP(D1283,[11]sheet!$B:$B,[11]sheet!$A:$A,0)</f>
        <v>JBR07</v>
      </c>
    </row>
    <row r="1284" spans="2:8">
      <c r="B1284" s="24" t="s">
        <v>1085</v>
      </c>
      <c r="C1284" s="25" t="s">
        <v>1086</v>
      </c>
      <c r="D1284" s="26" t="s">
        <v>1325</v>
      </c>
      <c r="E1284" s="27" t="s">
        <v>1916</v>
      </c>
      <c r="F1284" s="22" t="s">
        <v>1843</v>
      </c>
      <c r="G1284" s="17" t="str">
        <f>_xlfn.XLOOKUP(D1284,[8]Sheet2!$C:$C,[8]Sheet2!$E:$E,"-")</f>
        <v>Rizki Eki Prayoga</v>
      </c>
      <c r="H1284" s="18" t="str">
        <f>_xlfn.XLOOKUP(D1284,[11]sheet!$B:$B,[11]sheet!$A:$A,0)</f>
        <v>JBR13A</v>
      </c>
    </row>
    <row r="1285" spans="2:8">
      <c r="B1285" s="24" t="s">
        <v>1085</v>
      </c>
      <c r="C1285" s="25" t="s">
        <v>1086</v>
      </c>
      <c r="D1285" s="26" t="s">
        <v>1326</v>
      </c>
      <c r="E1285" s="27" t="s">
        <v>1941</v>
      </c>
      <c r="F1285" s="22" t="s">
        <v>1843</v>
      </c>
      <c r="G1285" s="17" t="str">
        <f>_xlfn.XLOOKUP(D1285,[8]Sheet2!$C:$C,[8]Sheet2!$E:$E,"-")</f>
        <v>Farid Amrullah</v>
      </c>
      <c r="H1285" s="18" t="str">
        <f>_xlfn.XLOOKUP(D1285,[11]sheet!$B:$B,[11]sheet!$A:$A,0)</f>
        <v>JBR09</v>
      </c>
    </row>
    <row r="1286" spans="2:8">
      <c r="B1286" s="24" t="s">
        <v>1085</v>
      </c>
      <c r="C1286" s="25" t="s">
        <v>1086</v>
      </c>
      <c r="D1286" s="26" t="s">
        <v>1327</v>
      </c>
      <c r="E1286" s="27" t="s">
        <v>1941</v>
      </c>
      <c r="F1286" s="22" t="s">
        <v>1843</v>
      </c>
      <c r="G1286" s="17" t="str">
        <f>_xlfn.XLOOKUP(D1286,[8]Sheet2!$C:$C,[8]Sheet2!$E:$E,"-")</f>
        <v>Miftahul Rahman</v>
      </c>
      <c r="H1286" s="18" t="str">
        <f>_xlfn.XLOOKUP(D1286,[11]sheet!$B:$B,[11]sheet!$A:$A,0)</f>
        <v>JBR12A</v>
      </c>
    </row>
    <row r="1287" spans="2:8">
      <c r="B1287" s="24" t="s">
        <v>1085</v>
      </c>
      <c r="C1287" s="25" t="s">
        <v>1086</v>
      </c>
      <c r="D1287" s="26" t="s">
        <v>1328</v>
      </c>
      <c r="E1287" s="27" t="s">
        <v>1941</v>
      </c>
      <c r="F1287" s="22" t="s">
        <v>1843</v>
      </c>
      <c r="G1287" s="17" t="str">
        <f>_xlfn.XLOOKUP(D1287,[8]Sheet2!$C:$C,[8]Sheet2!$E:$E,"-")</f>
        <v>Moh. Kusnadi</v>
      </c>
      <c r="H1287" s="18" t="str">
        <f>_xlfn.XLOOKUP(D1287,[11]sheet!$B:$B,[11]sheet!$A:$A,0)</f>
        <v>JBR16</v>
      </c>
    </row>
    <row r="1288" spans="2:8">
      <c r="B1288" s="24" t="s">
        <v>1085</v>
      </c>
      <c r="C1288" s="25" t="s">
        <v>1086</v>
      </c>
      <c r="D1288" s="26" t="s">
        <v>1329</v>
      </c>
      <c r="E1288" s="27" t="s">
        <v>1941</v>
      </c>
      <c r="F1288" s="22" t="s">
        <v>1843</v>
      </c>
      <c r="G1288" s="17" t="str">
        <f>_xlfn.XLOOKUP(D1288,[8]Sheet2!$C:$C,[8]Sheet2!$E:$E,"-")</f>
        <v>Moh. Kusnadi</v>
      </c>
      <c r="H1288" s="18" t="str">
        <f>_xlfn.XLOOKUP(D1288,[11]sheet!$B:$B,[11]sheet!$A:$A,0)</f>
        <v>JBR04A</v>
      </c>
    </row>
    <row r="1289" spans="2:8">
      <c r="B1289" s="24" t="s">
        <v>1085</v>
      </c>
      <c r="C1289" s="25" t="s">
        <v>1086</v>
      </c>
      <c r="D1289" s="26" t="s">
        <v>1330</v>
      </c>
      <c r="E1289" s="27" t="s">
        <v>1916</v>
      </c>
      <c r="F1289" s="22" t="s">
        <v>1843</v>
      </c>
      <c r="G1289" s="17" t="str">
        <f>_xlfn.XLOOKUP(D1289,[8]Sheet2!$C:$C,[8]Sheet2!$E:$E,"-")</f>
        <v>Imro'Atul Azizah</v>
      </c>
      <c r="H1289" s="18" t="str">
        <f>_xlfn.XLOOKUP(D1289,[11]sheet!$B:$B,[11]sheet!$A:$A,0)</f>
        <v>JBR18</v>
      </c>
    </row>
    <row r="1290" spans="2:8">
      <c r="B1290" s="24" t="s">
        <v>1085</v>
      </c>
      <c r="C1290" s="25" t="s">
        <v>1086</v>
      </c>
      <c r="D1290" s="26" t="s">
        <v>1331</v>
      </c>
      <c r="E1290" s="27" t="s">
        <v>1916</v>
      </c>
      <c r="F1290" s="22" t="s">
        <v>1843</v>
      </c>
      <c r="G1290" s="17" t="str">
        <f>_xlfn.XLOOKUP(D1290,[8]Sheet2!$C:$C,[8]Sheet2!$E:$E,"-")</f>
        <v>Dwi Rahman Saleh</v>
      </c>
      <c r="H1290" s="18" t="str">
        <f>_xlfn.XLOOKUP(D1290,[11]sheet!$B:$B,[11]sheet!$A:$A,0)</f>
        <v>JBR24</v>
      </c>
    </row>
    <row r="1291" spans="2:8">
      <c r="B1291" s="24" t="s">
        <v>1085</v>
      </c>
      <c r="C1291" s="25" t="s">
        <v>1086</v>
      </c>
      <c r="D1291" s="26" t="s">
        <v>1332</v>
      </c>
      <c r="E1291" s="27" t="s">
        <v>1941</v>
      </c>
      <c r="F1291" s="22" t="s">
        <v>1843</v>
      </c>
      <c r="G1291" s="17" t="str">
        <f>_xlfn.XLOOKUP(D1291,[8]Sheet2!$C:$C,[8]Sheet2!$E:$E,"-")</f>
        <v>Muhammad Suhir</v>
      </c>
      <c r="H1291" s="18" t="str">
        <f>_xlfn.XLOOKUP(D1291,[11]sheet!$B:$B,[11]sheet!$A:$A,0)</f>
        <v>JBR28</v>
      </c>
    </row>
    <row r="1292" spans="2:8">
      <c r="B1292" s="24" t="s">
        <v>1085</v>
      </c>
      <c r="C1292" s="25" t="s">
        <v>1086</v>
      </c>
      <c r="D1292" s="26" t="s">
        <v>1333</v>
      </c>
      <c r="E1292" s="27" t="s">
        <v>1941</v>
      </c>
      <c r="F1292" s="22" t="s">
        <v>1843</v>
      </c>
      <c r="G1292" s="17" t="str">
        <f>_xlfn.XLOOKUP(D1292,[8]Sheet2!$C:$C,[8]Sheet2!$E:$E,"-")</f>
        <v>Farid Amrullah</v>
      </c>
      <c r="H1292" s="18" t="str">
        <f>_xlfn.XLOOKUP(D1292,[11]sheet!$B:$B,[11]sheet!$A:$A,0)</f>
        <v>JBR29</v>
      </c>
    </row>
    <row r="1293" spans="2:8">
      <c r="B1293" s="24" t="s">
        <v>1085</v>
      </c>
      <c r="C1293" s="25" t="s">
        <v>1086</v>
      </c>
      <c r="D1293" s="26" t="s">
        <v>1334</v>
      </c>
      <c r="E1293" s="27" t="s">
        <v>1916</v>
      </c>
      <c r="F1293" s="22" t="s">
        <v>1843</v>
      </c>
      <c r="G1293" s="17" t="str">
        <f>_xlfn.XLOOKUP(D1293,[8]Sheet2!$C:$C,[8]Sheet2!$E:$E,"-")</f>
        <v>Vigil Setya Sembada</v>
      </c>
      <c r="H1293" s="18" t="str">
        <f>_xlfn.XLOOKUP(D1293,[11]sheet!$B:$B,[11]sheet!$A:$A,0)</f>
        <v>JBR31</v>
      </c>
    </row>
    <row r="1294" spans="2:8">
      <c r="B1294" s="24" t="s">
        <v>1085</v>
      </c>
      <c r="C1294" s="25" t="s">
        <v>1086</v>
      </c>
      <c r="D1294" s="26" t="s">
        <v>1335</v>
      </c>
      <c r="E1294" s="27" t="s">
        <v>1916</v>
      </c>
      <c r="F1294" s="22" t="s">
        <v>1844</v>
      </c>
      <c r="G1294" s="17" t="str">
        <f>_xlfn.XLOOKUP(D1294,[8]Sheet2!$C:$C,[8]Sheet2!$E:$E,"-")</f>
        <v>Putra Pratama Iwan Wahyudi</v>
      </c>
      <c r="H1294" s="18" t="str">
        <f>_xlfn.XLOOKUP(D1294,[11]sheet!$B:$B,[11]sheet!$A:$A,0)</f>
        <v>BWS11</v>
      </c>
    </row>
    <row r="1295" spans="2:8">
      <c r="B1295" s="24" t="s">
        <v>1085</v>
      </c>
      <c r="C1295" s="25" t="s">
        <v>1086</v>
      </c>
      <c r="D1295" s="26" t="s">
        <v>1336</v>
      </c>
      <c r="E1295" s="27" t="s">
        <v>1916</v>
      </c>
      <c r="F1295" s="22" t="s">
        <v>1844</v>
      </c>
      <c r="G1295" s="17" t="str">
        <f>_xlfn.XLOOKUP(D1295,[8]Sheet2!$C:$C,[8]Sheet2!$E:$E,"-")</f>
        <v>Putra Pratama Iwan Wahyudi</v>
      </c>
      <c r="H1295" s="18" t="str">
        <f>_xlfn.XLOOKUP(D1295,[11]sheet!$B:$B,[11]sheet!$A:$A,0)</f>
        <v>BWS02</v>
      </c>
    </row>
    <row r="1296" spans="2:8">
      <c r="B1296" s="24" t="s">
        <v>1085</v>
      </c>
      <c r="C1296" s="25" t="s">
        <v>1086</v>
      </c>
      <c r="D1296" s="26" t="s">
        <v>1337</v>
      </c>
      <c r="E1296" s="27" t="s">
        <v>1916</v>
      </c>
      <c r="F1296" s="22" t="s">
        <v>1844</v>
      </c>
      <c r="G1296" s="17" t="str">
        <f>_xlfn.XLOOKUP(D1296,[8]Sheet2!$C:$C,[8]Sheet2!$E:$E,"-")</f>
        <v>Akhmad Taufikqul Hakim</v>
      </c>
      <c r="H1296" s="18" t="str">
        <f>_xlfn.XLOOKUP(D1296,[11]sheet!$B:$B,[11]sheet!$A:$A,0)</f>
        <v>BWS04A</v>
      </c>
    </row>
    <row r="1297" spans="2:8">
      <c r="B1297" s="24" t="s">
        <v>1085</v>
      </c>
      <c r="C1297" s="25" t="s">
        <v>1086</v>
      </c>
      <c r="D1297" s="26" t="s">
        <v>1338</v>
      </c>
      <c r="E1297" s="27" t="s">
        <v>1916</v>
      </c>
      <c r="F1297" s="22" t="s">
        <v>1844</v>
      </c>
      <c r="G1297" s="17" t="str">
        <f>_xlfn.XLOOKUP(D1297,[8]Sheet2!$C:$C,[8]Sheet2!$E:$E,"-")</f>
        <v>Putra Pratama Iwan Wahyudi</v>
      </c>
      <c r="H1297" s="18" t="str">
        <f>_xlfn.XLOOKUP(D1297,[11]sheet!$B:$B,[11]sheet!$A:$A,0)</f>
        <v>BWS05</v>
      </c>
    </row>
    <row r="1298" spans="2:8">
      <c r="B1298" s="24" t="s">
        <v>1085</v>
      </c>
      <c r="C1298" s="25" t="s">
        <v>1086</v>
      </c>
      <c r="D1298" s="26" t="s">
        <v>1339</v>
      </c>
      <c r="E1298" s="27" t="s">
        <v>1916</v>
      </c>
      <c r="F1298" s="22" t="s">
        <v>1844</v>
      </c>
      <c r="G1298" s="17" t="str">
        <f>_xlfn.XLOOKUP(D1298,[8]Sheet2!$C:$C,[8]Sheet2!$E:$E,"-")</f>
        <v>Akhmad Taufikqul Hakim</v>
      </c>
      <c r="H1298" s="18" t="str">
        <f>_xlfn.XLOOKUP(D1298,[11]sheet!$B:$B,[11]sheet!$A:$A,0)</f>
        <v>BWS06</v>
      </c>
    </row>
    <row r="1299" spans="2:8">
      <c r="B1299" s="24" t="s">
        <v>1085</v>
      </c>
      <c r="C1299" s="25" t="s">
        <v>1086</v>
      </c>
      <c r="D1299" s="26" t="s">
        <v>1340</v>
      </c>
      <c r="E1299" s="27" t="s">
        <v>1916</v>
      </c>
      <c r="F1299" s="22" t="s">
        <v>1844</v>
      </c>
      <c r="G1299" s="17" t="str">
        <f>_xlfn.XLOOKUP(D1299,[8]Sheet2!$C:$C,[8]Sheet2!$E:$E,"-")</f>
        <v>Akhmad Taufikqul Hakim</v>
      </c>
      <c r="H1299" s="18" t="str">
        <f>_xlfn.XLOOKUP(D1299,[11]sheet!$B:$B,[11]sheet!$A:$A,0)</f>
        <v>BWS11A</v>
      </c>
    </row>
    <row r="1300" spans="2:8">
      <c r="B1300" s="24" t="s">
        <v>1085</v>
      </c>
      <c r="C1300" s="25" t="s">
        <v>1086</v>
      </c>
      <c r="D1300" s="26" t="s">
        <v>1341</v>
      </c>
      <c r="E1300" s="27" t="s">
        <v>1916</v>
      </c>
      <c r="F1300" s="22" t="s">
        <v>1844</v>
      </c>
      <c r="G1300" s="17" t="str">
        <f>_xlfn.XLOOKUP(D1300,[8]Sheet2!$C:$C,[8]Sheet2!$E:$E,"-")</f>
        <v>Akhmad Taufikqul Hakim</v>
      </c>
      <c r="H1300" s="18" t="str">
        <f>_xlfn.XLOOKUP(D1300,[11]sheet!$B:$B,[11]sheet!$A:$A,0)</f>
        <v>BWS02A</v>
      </c>
    </row>
    <row r="1301" spans="2:8">
      <c r="B1301" s="24" t="s">
        <v>1085</v>
      </c>
      <c r="C1301" s="25" t="s">
        <v>1086</v>
      </c>
      <c r="D1301" s="26" t="s">
        <v>1342</v>
      </c>
      <c r="E1301" s="27" t="s">
        <v>1916</v>
      </c>
      <c r="F1301" s="22" t="s">
        <v>1844</v>
      </c>
      <c r="G1301" s="17" t="str">
        <f>_xlfn.XLOOKUP(D1301,[8]Sheet2!$C:$C,[8]Sheet2!$E:$E,"-")</f>
        <v>Putra Pratama Iwan Wahyudi</v>
      </c>
      <c r="H1301" s="18" t="str">
        <f>_xlfn.XLOOKUP(D1301,[11]sheet!$B:$B,[11]sheet!$A:$A,0)</f>
        <v>BWS21</v>
      </c>
    </row>
    <row r="1302" spans="2:8">
      <c r="B1302" s="24" t="s">
        <v>1085</v>
      </c>
      <c r="C1302" s="25" t="s">
        <v>1086</v>
      </c>
      <c r="D1302" s="26" t="s">
        <v>1343</v>
      </c>
      <c r="E1302" s="27" t="s">
        <v>1916</v>
      </c>
      <c r="F1302" s="22" t="s">
        <v>1845</v>
      </c>
      <c r="G1302" s="17" t="str">
        <f>_xlfn.XLOOKUP(D1302,[8]Sheet2!$C:$C,[8]Sheet2!$E:$E,"-")</f>
        <v>Hermanto</v>
      </c>
      <c r="H1302" s="18" t="str">
        <f>_xlfn.XLOOKUP(D1302,[11]sheet!$B:$B,[11]sheet!$A:$A,0)</f>
        <v>SBD01</v>
      </c>
    </row>
    <row r="1303" spans="2:8">
      <c r="B1303" s="24" t="s">
        <v>1085</v>
      </c>
      <c r="C1303" s="25" t="s">
        <v>1086</v>
      </c>
      <c r="D1303" s="26" t="s">
        <v>1344</v>
      </c>
      <c r="E1303" s="27" t="s">
        <v>1916</v>
      </c>
      <c r="F1303" s="22" t="s">
        <v>1845</v>
      </c>
      <c r="G1303" s="17" t="str">
        <f>_xlfn.XLOOKUP(D1303,[8]Sheet2!$C:$C,[8]Sheet2!$E:$E,"-")</f>
        <v>Satrio Aji Pamungkas</v>
      </c>
      <c r="H1303" s="18" t="str">
        <f>_xlfn.XLOOKUP(D1303,[11]sheet!$B:$B,[11]sheet!$A:$A,0)</f>
        <v>SBD03</v>
      </c>
    </row>
    <row r="1304" spans="2:8">
      <c r="B1304" s="24" t="s">
        <v>1085</v>
      </c>
      <c r="C1304" s="25" t="s">
        <v>1086</v>
      </c>
      <c r="D1304" s="26" t="s">
        <v>1345</v>
      </c>
      <c r="E1304" s="27" t="s">
        <v>1916</v>
      </c>
      <c r="F1304" s="22" t="s">
        <v>1845</v>
      </c>
      <c r="G1304" s="17" t="str">
        <f>_xlfn.XLOOKUP(D1304,[8]Sheet2!$C:$C,[8]Sheet2!$E:$E,"-")</f>
        <v>Hermanto</v>
      </c>
      <c r="H1304" s="18" t="str">
        <f>_xlfn.XLOOKUP(D1304,[11]sheet!$B:$B,[11]sheet!$A:$A,0)</f>
        <v>SBD04</v>
      </c>
    </row>
    <row r="1305" spans="2:8">
      <c r="B1305" s="24" t="s">
        <v>1085</v>
      </c>
      <c r="C1305" s="25" t="s">
        <v>1086</v>
      </c>
      <c r="D1305" s="26" t="s">
        <v>1346</v>
      </c>
      <c r="E1305" s="27" t="s">
        <v>1916</v>
      </c>
      <c r="F1305" s="22" t="s">
        <v>1845</v>
      </c>
      <c r="G1305" s="17" t="str">
        <f>_xlfn.XLOOKUP(D1305,[8]Sheet2!$C:$C,[8]Sheet2!$E:$E,"-")</f>
        <v>Moh. Ria Sholeh</v>
      </c>
      <c r="H1305" s="18" t="str">
        <f>_xlfn.XLOOKUP(D1305,[11]sheet!$B:$B,[11]sheet!$A:$A,0)</f>
        <v>SBD05</v>
      </c>
    </row>
    <row r="1306" spans="2:8">
      <c r="B1306" s="24" t="s">
        <v>1085</v>
      </c>
      <c r="C1306" s="25" t="s">
        <v>1086</v>
      </c>
      <c r="D1306" s="26" t="s">
        <v>1347</v>
      </c>
      <c r="E1306" s="27" t="s">
        <v>1916</v>
      </c>
      <c r="F1306" s="22" t="s">
        <v>1845</v>
      </c>
      <c r="G1306" s="17" t="str">
        <f>_xlfn.XLOOKUP(D1306,[8]Sheet2!$C:$C,[8]Sheet2!$E:$E,"-")</f>
        <v>Agung Permana</v>
      </c>
      <c r="H1306" s="18" t="str">
        <f>_xlfn.XLOOKUP(D1306,[11]sheet!$B:$B,[11]sheet!$A:$A,0)</f>
        <v>SBD06</v>
      </c>
    </row>
    <row r="1307" spans="2:8">
      <c r="B1307" s="24" t="s">
        <v>1085</v>
      </c>
      <c r="C1307" s="25" t="s">
        <v>1086</v>
      </c>
      <c r="D1307" s="26" t="s">
        <v>1348</v>
      </c>
      <c r="E1307" s="27" t="s">
        <v>1916</v>
      </c>
      <c r="F1307" s="22" t="s">
        <v>1845</v>
      </c>
      <c r="G1307" s="17" t="str">
        <f>_xlfn.XLOOKUP(D1307,[8]Sheet2!$C:$C,[8]Sheet2!$E:$E,"-")</f>
        <v>Agung Permana</v>
      </c>
      <c r="H1307" s="18" t="str">
        <f>_xlfn.XLOOKUP(D1307,[11]sheet!$B:$B,[11]sheet!$A:$A,0)</f>
        <v>SBD07</v>
      </c>
    </row>
    <row r="1308" spans="2:8">
      <c r="B1308" s="24" t="s">
        <v>1085</v>
      </c>
      <c r="C1308" s="25" t="s">
        <v>1086</v>
      </c>
      <c r="D1308" s="26" t="s">
        <v>1349</v>
      </c>
      <c r="E1308" s="27" t="s">
        <v>1916</v>
      </c>
      <c r="F1308" s="22" t="s">
        <v>1845</v>
      </c>
      <c r="G1308" s="17" t="str">
        <f>_xlfn.XLOOKUP(D1308,[8]Sheet2!$C:$C,[8]Sheet2!$E:$E,"-")</f>
        <v>Moh. Ria Sholeh</v>
      </c>
      <c r="H1308" s="18" t="str">
        <f>_xlfn.XLOOKUP(D1308,[11]sheet!$B:$B,[11]sheet!$A:$A,0)</f>
        <v>SBD08</v>
      </c>
    </row>
    <row r="1309" spans="2:8">
      <c r="B1309" s="24" t="s">
        <v>1085</v>
      </c>
      <c r="C1309" s="25" t="s">
        <v>1086</v>
      </c>
      <c r="D1309" s="26" t="s">
        <v>1350</v>
      </c>
      <c r="E1309" s="27" t="s">
        <v>1916</v>
      </c>
      <c r="F1309" s="22" t="s">
        <v>1845</v>
      </c>
      <c r="G1309" s="17" t="str">
        <f>_xlfn.XLOOKUP(D1309,[8]Sheet2!$C:$C,[8]Sheet2!$E:$E,"-")</f>
        <v>Satrio Aji Pamungkas</v>
      </c>
      <c r="H1309" s="18" t="str">
        <f>_xlfn.XLOOKUP(D1309,[11]sheet!$B:$B,[11]sheet!$A:$A,0)</f>
        <v>SBD12</v>
      </c>
    </row>
    <row r="1310" spans="2:8">
      <c r="B1310" s="24" t="s">
        <v>1085</v>
      </c>
      <c r="C1310" s="25" t="s">
        <v>1086</v>
      </c>
      <c r="D1310" s="26" t="s">
        <v>1351</v>
      </c>
      <c r="E1310" s="27" t="s">
        <v>1916</v>
      </c>
      <c r="F1310" s="22" t="s">
        <v>1845</v>
      </c>
      <c r="G1310" s="17" t="str">
        <f>_xlfn.XLOOKUP(D1310,[8]Sheet2!$C:$C,[8]Sheet2!$E:$E,"-")</f>
        <v>Mochammad Rifqi Riva</v>
      </c>
      <c r="H1310" s="18" t="str">
        <f>_xlfn.XLOOKUP(D1310,[11]sheet!$B:$B,[11]sheet!$A:$A,0)</f>
        <v>BWI03</v>
      </c>
    </row>
    <row r="1311" spans="2:8">
      <c r="B1311" s="24" t="s">
        <v>1085</v>
      </c>
      <c r="C1311" s="25" t="s">
        <v>1086</v>
      </c>
      <c r="D1311" s="26" t="s">
        <v>1352</v>
      </c>
      <c r="E1311" s="27" t="s">
        <v>1941</v>
      </c>
      <c r="F1311" s="22" t="s">
        <v>1845</v>
      </c>
      <c r="G1311" s="17" t="str">
        <f>_xlfn.XLOOKUP(D1311,[8]Sheet2!$C:$C,[8]Sheet2!$E:$E,"-")</f>
        <v>Bingar Restu Wiyana</v>
      </c>
      <c r="H1311" s="18" t="str">
        <f>_xlfn.XLOOKUP(D1311,[11]sheet!$B:$B,[11]sheet!$A:$A,0)</f>
        <v>BWI05</v>
      </c>
    </row>
    <row r="1312" spans="2:8">
      <c r="B1312" s="24" t="s">
        <v>1085</v>
      </c>
      <c r="C1312" s="25" t="s">
        <v>1086</v>
      </c>
      <c r="D1312" s="26" t="s">
        <v>1353</v>
      </c>
      <c r="E1312" s="27" t="s">
        <v>1916</v>
      </c>
      <c r="F1312" s="22" t="s">
        <v>1845</v>
      </c>
      <c r="G1312" s="17" t="str">
        <f>_xlfn.XLOOKUP(D1312,[8]Sheet2!$C:$C,[8]Sheet2!$E:$E,"-")</f>
        <v>Jefri Biantoro</v>
      </c>
      <c r="H1312" s="18" t="str">
        <f>_xlfn.XLOOKUP(D1312,[11]sheet!$B:$B,[11]sheet!$A:$A,0)</f>
        <v>BWI07</v>
      </c>
    </row>
    <row r="1313" spans="2:8">
      <c r="B1313" s="24" t="s">
        <v>1085</v>
      </c>
      <c r="C1313" s="25" t="s">
        <v>1086</v>
      </c>
      <c r="D1313" s="26" t="s">
        <v>1354</v>
      </c>
      <c r="E1313" s="27" t="s">
        <v>1941</v>
      </c>
      <c r="F1313" s="22" t="s">
        <v>1845</v>
      </c>
      <c r="G1313" s="17" t="str">
        <f>_xlfn.XLOOKUP(D1313,[8]Sheet2!$C:$C,[8]Sheet2!$E:$E,"-")</f>
        <v>Mohammad Rizky Adhe Nugraha</v>
      </c>
      <c r="H1313" s="18" t="str">
        <f>_xlfn.XLOOKUP(D1313,[11]sheet!$B:$B,[11]sheet!$A:$A,0)</f>
        <v>BWI09</v>
      </c>
    </row>
    <row r="1314" spans="2:8">
      <c r="B1314" s="24" t="s">
        <v>1085</v>
      </c>
      <c r="C1314" s="25" t="s">
        <v>1086</v>
      </c>
      <c r="D1314" s="26" t="s">
        <v>1355</v>
      </c>
      <c r="E1314" s="27" t="s">
        <v>1916</v>
      </c>
      <c r="F1314" s="22" t="s">
        <v>1845</v>
      </c>
      <c r="G1314" s="17" t="str">
        <f>_xlfn.XLOOKUP(D1314,[8]Sheet2!$C:$C,[8]Sheet2!$E:$E,"-")</f>
        <v>Nor Dwi Prakoso</v>
      </c>
      <c r="H1314" s="18" t="str">
        <f>_xlfn.XLOOKUP(D1314,[11]sheet!$B:$B,[11]sheet!$A:$A,0)</f>
        <v>BWI09A</v>
      </c>
    </row>
    <row r="1315" spans="2:8">
      <c r="B1315" s="24" t="s">
        <v>1085</v>
      </c>
      <c r="C1315" s="25" t="s">
        <v>1086</v>
      </c>
      <c r="D1315" s="26" t="s">
        <v>1356</v>
      </c>
      <c r="E1315" s="27" t="s">
        <v>1916</v>
      </c>
      <c r="F1315" s="22" t="s">
        <v>1845</v>
      </c>
      <c r="G1315" s="17" t="str">
        <f>_xlfn.XLOOKUP(D1315,[8]Sheet2!$C:$C,[8]Sheet2!$E:$E,"-")</f>
        <v>Nor Dwi Prakoso</v>
      </c>
      <c r="H1315" s="18" t="str">
        <f>_xlfn.XLOOKUP(D1315,[11]sheet!$B:$B,[11]sheet!$A:$A,0)</f>
        <v>BWI11A</v>
      </c>
    </row>
    <row r="1316" spans="2:8">
      <c r="B1316" s="24" t="s">
        <v>1085</v>
      </c>
      <c r="C1316" s="25" t="s">
        <v>1086</v>
      </c>
      <c r="D1316" s="26" t="s">
        <v>1357</v>
      </c>
      <c r="E1316" s="27" t="s">
        <v>1916</v>
      </c>
      <c r="F1316" s="22" t="s">
        <v>1845</v>
      </c>
      <c r="G1316" s="17" t="str">
        <f>_xlfn.XLOOKUP(D1316,[8]Sheet2!$C:$C,[8]Sheet2!$E:$E,"-")</f>
        <v>Muhammad Robit</v>
      </c>
      <c r="H1316" s="18" t="str">
        <f>_xlfn.XLOOKUP(D1316,[11]sheet!$B:$B,[11]sheet!$A:$A,0)</f>
        <v>BWI12</v>
      </c>
    </row>
    <row r="1317" spans="2:8">
      <c r="B1317" s="24" t="s">
        <v>1085</v>
      </c>
      <c r="C1317" s="25" t="s">
        <v>1086</v>
      </c>
      <c r="D1317" s="26" t="s">
        <v>1358</v>
      </c>
      <c r="E1317" s="27" t="s">
        <v>1916</v>
      </c>
      <c r="F1317" s="22" t="s">
        <v>1845</v>
      </c>
      <c r="G1317" s="17" t="str">
        <f>_xlfn.XLOOKUP(D1317,[8]Sheet2!$C:$C,[8]Sheet2!$E:$E,"-")</f>
        <v>Tri Ari Febriyanto</v>
      </c>
      <c r="H1317" s="18" t="str">
        <f>_xlfn.XLOOKUP(D1317,[11]sheet!$B:$B,[11]sheet!$A:$A,0)</f>
        <v>BWI13</v>
      </c>
    </row>
    <row r="1318" spans="2:8">
      <c r="B1318" s="24" t="s">
        <v>1085</v>
      </c>
      <c r="C1318" s="25" t="s">
        <v>1086</v>
      </c>
      <c r="D1318" s="26" t="s">
        <v>1359</v>
      </c>
      <c r="E1318" s="27" t="s">
        <v>1916</v>
      </c>
      <c r="F1318" s="22" t="s">
        <v>1845</v>
      </c>
      <c r="G1318" s="17" t="str">
        <f>_xlfn.XLOOKUP(D1318,[8]Sheet2!$C:$C,[8]Sheet2!$E:$E,"-")</f>
        <v>Mochammad Rifqi Riva</v>
      </c>
      <c r="H1318" s="18" t="str">
        <f>_xlfn.XLOOKUP(D1318,[11]sheet!$B:$B,[11]sheet!$A:$A,0)</f>
        <v>BWI13A</v>
      </c>
    </row>
    <row r="1319" spans="2:8">
      <c r="B1319" s="24" t="s">
        <v>1085</v>
      </c>
      <c r="C1319" s="25" t="s">
        <v>1086</v>
      </c>
      <c r="D1319" s="26" t="s">
        <v>1360</v>
      </c>
      <c r="E1319" s="27" t="s">
        <v>1916</v>
      </c>
      <c r="F1319" s="22" t="s">
        <v>1845</v>
      </c>
      <c r="G1319" s="17" t="str">
        <f>_xlfn.XLOOKUP(D1319,[8]Sheet2!$C:$C,[8]Sheet2!$E:$E,"-")</f>
        <v>Mochammad Rifqi Riva</v>
      </c>
      <c r="H1319" s="18" t="str">
        <f>_xlfn.XLOOKUP(D1319,[11]sheet!$B:$B,[11]sheet!$A:$A,0)</f>
        <v>BWI14</v>
      </c>
    </row>
    <row r="1320" spans="2:8">
      <c r="B1320" s="24" t="s">
        <v>1085</v>
      </c>
      <c r="C1320" s="25" t="s">
        <v>1086</v>
      </c>
      <c r="D1320" s="26" t="s">
        <v>1361</v>
      </c>
      <c r="E1320" s="27" t="s">
        <v>1941</v>
      </c>
      <c r="F1320" s="22" t="s">
        <v>1845</v>
      </c>
      <c r="G1320" s="17" t="str">
        <f>_xlfn.XLOOKUP(D1320,[8]Sheet2!$C:$C,[8]Sheet2!$E:$E,"-")</f>
        <v>Lutfiyanto</v>
      </c>
      <c r="H1320" s="18" t="str">
        <f>_xlfn.XLOOKUP(D1320,[11]sheet!$B:$B,[11]sheet!$A:$A,0)</f>
        <v>BWI15</v>
      </c>
    </row>
    <row r="1321" spans="2:8">
      <c r="B1321" s="24" t="s">
        <v>1085</v>
      </c>
      <c r="C1321" s="25" t="s">
        <v>1086</v>
      </c>
      <c r="D1321" s="26" t="s">
        <v>1362</v>
      </c>
      <c r="E1321" s="27" t="s">
        <v>1916</v>
      </c>
      <c r="F1321" s="22" t="s">
        <v>1845</v>
      </c>
      <c r="G1321" s="17" t="str">
        <f>_xlfn.XLOOKUP(D1321,[8]Sheet2!$C:$C,[8]Sheet2!$E:$E,"-")</f>
        <v>Jefri Biantoro</v>
      </c>
      <c r="H1321" s="18" t="str">
        <f>_xlfn.XLOOKUP(D1321,[11]sheet!$B:$B,[11]sheet!$A:$A,0)</f>
        <v>BWI18</v>
      </c>
    </row>
    <row r="1322" spans="2:8">
      <c r="B1322" s="24" t="s">
        <v>1085</v>
      </c>
      <c r="C1322" s="25" t="s">
        <v>1086</v>
      </c>
      <c r="D1322" s="26" t="s">
        <v>1363</v>
      </c>
      <c r="E1322" s="27" t="s">
        <v>1941</v>
      </c>
      <c r="F1322" s="22" t="s">
        <v>1845</v>
      </c>
      <c r="G1322" s="17" t="str">
        <f>_xlfn.XLOOKUP(D1322,[8]Sheet2!$C:$C,[8]Sheet2!$E:$E,"-")</f>
        <v>Lutfiyanto</v>
      </c>
      <c r="H1322" s="18" t="str">
        <f>_xlfn.XLOOKUP(D1322,[11]sheet!$B:$B,[11]sheet!$A:$A,0)</f>
        <v>BWI20</v>
      </c>
    </row>
    <row r="1323" spans="2:8">
      <c r="B1323" s="24" t="s">
        <v>1085</v>
      </c>
      <c r="C1323" s="25" t="s">
        <v>1086</v>
      </c>
      <c r="D1323" s="26" t="s">
        <v>1364</v>
      </c>
      <c r="E1323" s="27" t="s">
        <v>1916</v>
      </c>
      <c r="F1323" s="22" t="s">
        <v>1845</v>
      </c>
      <c r="G1323" s="17" t="str">
        <f>_xlfn.XLOOKUP(D1323,[8]Sheet2!$C:$C,[8]Sheet2!$E:$E,"-")</f>
        <v>Muhammad Robit</v>
      </c>
      <c r="H1323" s="18" t="str">
        <f>_xlfn.XLOOKUP(D1323,[11]sheet!$B:$B,[11]sheet!$A:$A,0)</f>
        <v>BWI21</v>
      </c>
    </row>
    <row r="1324" spans="2:8">
      <c r="B1324" s="24" t="s">
        <v>1085</v>
      </c>
      <c r="C1324" s="25" t="s">
        <v>1086</v>
      </c>
      <c r="D1324" s="26" t="s">
        <v>1365</v>
      </c>
      <c r="E1324" s="27" t="s">
        <v>1941</v>
      </c>
      <c r="F1324" s="22" t="s">
        <v>1845</v>
      </c>
      <c r="G1324" s="17" t="str">
        <f>_xlfn.XLOOKUP(D1324,[8]Sheet2!$C:$C,[8]Sheet2!$E:$E,"-")</f>
        <v>Mohammad Rizky Adhe Nugraha</v>
      </c>
      <c r="H1324" s="18" t="str">
        <f>_xlfn.XLOOKUP(D1324,[11]sheet!$B:$B,[11]sheet!$A:$A,0)</f>
        <v>BWI24</v>
      </c>
    </row>
    <row r="1325" spans="2:8">
      <c r="B1325" s="24" t="s">
        <v>1085</v>
      </c>
      <c r="C1325" s="25" t="s">
        <v>1086</v>
      </c>
      <c r="D1325" s="26" t="s">
        <v>1366</v>
      </c>
      <c r="E1325" s="27" t="s">
        <v>1941</v>
      </c>
      <c r="F1325" s="22" t="s">
        <v>1845</v>
      </c>
      <c r="G1325" s="17" t="str">
        <f>_xlfn.XLOOKUP(D1325,[8]Sheet2!$C:$C,[8]Sheet2!$E:$E,"-")</f>
        <v>Bingar Restu Wiyana</v>
      </c>
      <c r="H1325" s="18" t="str">
        <f>_xlfn.XLOOKUP(D1325,[11]sheet!$B:$B,[11]sheet!$A:$A,0)</f>
        <v>BWI29</v>
      </c>
    </row>
    <row r="1326" spans="2:8">
      <c r="B1326" s="24" t="s">
        <v>1085</v>
      </c>
      <c r="C1326" s="25" t="s">
        <v>1086</v>
      </c>
      <c r="D1326" s="26" t="s">
        <v>1367</v>
      </c>
      <c r="E1326" s="27" t="s">
        <v>1941</v>
      </c>
      <c r="F1326" s="22" t="s">
        <v>1845</v>
      </c>
      <c r="G1326" s="17" t="str">
        <f>_xlfn.XLOOKUP(D1326,[8]Sheet2!$C:$C,[8]Sheet2!$E:$E,"-")</f>
        <v>Rizka Azizi</v>
      </c>
      <c r="H1326" s="18" t="str">
        <f>_xlfn.XLOOKUP(D1326,[11]sheet!$B:$B,[11]sheet!$A:$A,0)</f>
        <v>BWI30</v>
      </c>
    </row>
    <row r="1327" spans="2:8">
      <c r="B1327" s="24" t="s">
        <v>1085</v>
      </c>
      <c r="C1327" s="25" t="s">
        <v>1086</v>
      </c>
      <c r="D1327" s="26" t="s">
        <v>1368</v>
      </c>
      <c r="E1327" s="27" t="s">
        <v>1916</v>
      </c>
      <c r="F1327" s="22" t="s">
        <v>1845</v>
      </c>
      <c r="G1327" s="17" t="str">
        <f>_xlfn.XLOOKUP(D1327,[8]Sheet2!$C:$C,[8]Sheet2!$E:$E,"-")</f>
        <v>Nor Dwi Prakoso</v>
      </c>
      <c r="H1327" s="18" t="str">
        <f>_xlfn.XLOOKUP(D1327,[11]sheet!$B:$B,[11]sheet!$A:$A,0)</f>
        <v>BWI10A</v>
      </c>
    </row>
    <row r="1328" spans="2:8">
      <c r="B1328" s="24" t="s">
        <v>1085</v>
      </c>
      <c r="C1328" s="25" t="s">
        <v>1086</v>
      </c>
      <c r="D1328" s="26" t="s">
        <v>1369</v>
      </c>
      <c r="E1328" s="27" t="s">
        <v>1916</v>
      </c>
      <c r="F1328" s="22" t="s">
        <v>1845</v>
      </c>
      <c r="G1328" s="17" t="str">
        <f>_xlfn.XLOOKUP(D1328,[8]Sheet2!$C:$C,[8]Sheet2!$E:$E,"-")</f>
        <v>Nor Dwi Prakoso</v>
      </c>
      <c r="H1328" s="18" t="str">
        <f>_xlfn.XLOOKUP(D1328,[11]sheet!$B:$B,[11]sheet!$A:$A,0)</f>
        <v>BWI10B</v>
      </c>
    </row>
    <row r="1329" spans="2:8">
      <c r="B1329" s="24" t="s">
        <v>1085</v>
      </c>
      <c r="C1329" s="25" t="s">
        <v>1086</v>
      </c>
      <c r="D1329" s="26" t="s">
        <v>1370</v>
      </c>
      <c r="E1329" s="27" t="s">
        <v>1941</v>
      </c>
      <c r="F1329" s="22" t="s">
        <v>1846</v>
      </c>
      <c r="G1329" s="17" t="str">
        <f>_xlfn.XLOOKUP(D1329,[8]Sheet2!$C:$C,[8]Sheet2!$E:$E,"-")</f>
        <v>Galih Christian Kusworo</v>
      </c>
      <c r="H1329" s="18" t="str">
        <f>_xlfn.XLOOKUP(D1329,[11]sheet!$B:$B,[11]sheet!$A:$A,0)</f>
        <v>MLG01</v>
      </c>
    </row>
    <row r="1330" spans="2:8">
      <c r="B1330" s="24" t="s">
        <v>1085</v>
      </c>
      <c r="C1330" s="25" t="s">
        <v>1086</v>
      </c>
      <c r="D1330" s="26" t="s">
        <v>1371</v>
      </c>
      <c r="E1330" s="27" t="s">
        <v>1916</v>
      </c>
      <c r="F1330" s="22" t="s">
        <v>1846</v>
      </c>
      <c r="G1330" s="17" t="str">
        <f>_xlfn.XLOOKUP(D1330,[8]Sheet2!$C:$C,[8]Sheet2!$E:$E,"-")</f>
        <v>Yohanes Tri Agung Laksono</v>
      </c>
      <c r="H1330" s="18" t="str">
        <f>_xlfn.XLOOKUP(D1330,[11]sheet!$B:$B,[11]sheet!$A:$A,0)</f>
        <v>MLG06</v>
      </c>
    </row>
    <row r="1331" spans="2:8">
      <c r="B1331" s="24" t="s">
        <v>1085</v>
      </c>
      <c r="C1331" s="25" t="s">
        <v>1086</v>
      </c>
      <c r="D1331" s="26" t="s">
        <v>1372</v>
      </c>
      <c r="E1331" s="27" t="s">
        <v>1941</v>
      </c>
      <c r="F1331" s="22" t="s">
        <v>1846</v>
      </c>
      <c r="G1331" s="17" t="str">
        <f>_xlfn.XLOOKUP(D1331,[8]Sheet2!$C:$C,[8]Sheet2!$E:$E,"-")</f>
        <v>Hafid Arie Prastyo</v>
      </c>
      <c r="H1331" s="18" t="str">
        <f>_xlfn.XLOOKUP(D1331,[11]sheet!$B:$B,[11]sheet!$A:$A,0)</f>
        <v>MLG07</v>
      </c>
    </row>
    <row r="1332" spans="2:8">
      <c r="B1332" s="24" t="s">
        <v>1085</v>
      </c>
      <c r="C1332" s="25" t="s">
        <v>1086</v>
      </c>
      <c r="D1332" s="26" t="s">
        <v>1373</v>
      </c>
      <c r="E1332" s="27" t="s">
        <v>1916</v>
      </c>
      <c r="F1332" s="22" t="s">
        <v>1846</v>
      </c>
      <c r="G1332" s="17" t="str">
        <f>_xlfn.XLOOKUP(D1332,[8]Sheet2!$C:$C,[8]Sheet2!$E:$E,"-")</f>
        <v>Mochamad Rizky Maulana</v>
      </c>
      <c r="H1332" s="18" t="str">
        <f>_xlfn.XLOOKUP(D1332,[11]sheet!$B:$B,[11]sheet!$A:$A,0)</f>
        <v>MLG10</v>
      </c>
    </row>
    <row r="1333" spans="2:8">
      <c r="B1333" s="24" t="s">
        <v>1085</v>
      </c>
      <c r="C1333" s="25" t="s">
        <v>1086</v>
      </c>
      <c r="D1333" s="26" t="s">
        <v>1374</v>
      </c>
      <c r="E1333" s="27" t="s">
        <v>1916</v>
      </c>
      <c r="F1333" s="22" t="s">
        <v>1846</v>
      </c>
      <c r="G1333" s="17" t="str">
        <f>_xlfn.XLOOKUP(D1333,[8]Sheet2!$C:$C,[8]Sheet2!$E:$E,"-")</f>
        <v>Hervin Samsul Bakhri</v>
      </c>
      <c r="H1333" s="18" t="str">
        <f>_xlfn.XLOOKUP(D1333,[11]sheet!$B:$B,[11]sheet!$A:$A,0)</f>
        <v>MLG13</v>
      </c>
    </row>
    <row r="1334" spans="2:8">
      <c r="B1334" s="24" t="s">
        <v>1085</v>
      </c>
      <c r="C1334" s="25" t="s">
        <v>1086</v>
      </c>
      <c r="D1334" s="26" t="s">
        <v>1375</v>
      </c>
      <c r="E1334" s="27" t="s">
        <v>1941</v>
      </c>
      <c r="F1334" s="22" t="s">
        <v>1846</v>
      </c>
      <c r="G1334" s="17" t="str">
        <f>_xlfn.XLOOKUP(D1334,[8]Sheet2!$C:$C,[8]Sheet2!$E:$E,"-")</f>
        <v>Tedy Eko Saputra</v>
      </c>
      <c r="H1334" s="18" t="str">
        <f>_xlfn.XLOOKUP(D1334,[11]sheet!$B:$B,[11]sheet!$A:$A,0)</f>
        <v>MLG15</v>
      </c>
    </row>
    <row r="1335" spans="2:8">
      <c r="B1335" s="24" t="s">
        <v>1085</v>
      </c>
      <c r="C1335" s="25" t="s">
        <v>1086</v>
      </c>
      <c r="D1335" s="26" t="s">
        <v>1376</v>
      </c>
      <c r="E1335" s="27" t="s">
        <v>1941</v>
      </c>
      <c r="F1335" s="22" t="s">
        <v>1846</v>
      </c>
      <c r="G1335" s="17" t="str">
        <f>_xlfn.XLOOKUP(D1335,[8]Sheet2!$C:$C,[8]Sheet2!$E:$E,"-")</f>
        <v>Frendy Satria Nugraha</v>
      </c>
      <c r="H1335" s="18" t="str">
        <f>_xlfn.XLOOKUP(D1335,[11]sheet!$B:$B,[11]sheet!$A:$A,0)</f>
        <v>MLG21</v>
      </c>
    </row>
    <row r="1336" spans="2:8">
      <c r="B1336" s="24" t="s">
        <v>1085</v>
      </c>
      <c r="C1336" s="25" t="s">
        <v>1086</v>
      </c>
      <c r="D1336" s="26" t="s">
        <v>1377</v>
      </c>
      <c r="E1336" s="27" t="s">
        <v>1916</v>
      </c>
      <c r="F1336" s="22" t="s">
        <v>1846</v>
      </c>
      <c r="G1336" s="17" t="str">
        <f>_xlfn.XLOOKUP(D1336,[8]Sheet2!$C:$C,[8]Sheet2!$E:$E,"-")</f>
        <v>Rizki Dio Reza Andriawan</v>
      </c>
      <c r="H1336" s="18" t="str">
        <f>_xlfn.XLOOKUP(D1336,[11]sheet!$B:$B,[11]sheet!$A:$A,0)</f>
        <v>MLG22</v>
      </c>
    </row>
    <row r="1337" spans="2:8">
      <c r="B1337" s="24" t="s">
        <v>1085</v>
      </c>
      <c r="C1337" s="25" t="s">
        <v>1086</v>
      </c>
      <c r="D1337" s="26" t="s">
        <v>1378</v>
      </c>
      <c r="E1337" s="27" t="s">
        <v>1941</v>
      </c>
      <c r="F1337" s="22" t="s">
        <v>1846</v>
      </c>
      <c r="G1337" s="17" t="str">
        <f>_xlfn.XLOOKUP(D1337,[8]Sheet2!$C:$C,[8]Sheet2!$E:$E,"-")</f>
        <v>Wahyu Doniansyah</v>
      </c>
      <c r="H1337" s="18" t="str">
        <f>_xlfn.XLOOKUP(D1337,[11]sheet!$B:$B,[11]sheet!$A:$A,0)</f>
        <v>MLG27</v>
      </c>
    </row>
    <row r="1338" spans="2:8">
      <c r="B1338" s="24" t="s">
        <v>1085</v>
      </c>
      <c r="C1338" s="25" t="s">
        <v>1086</v>
      </c>
      <c r="D1338" s="26" t="s">
        <v>1379</v>
      </c>
      <c r="E1338" s="27" t="s">
        <v>1941</v>
      </c>
      <c r="F1338" s="22" t="s">
        <v>1846</v>
      </c>
      <c r="G1338" s="17" t="str">
        <f>_xlfn.XLOOKUP(D1338,[8]Sheet2!$C:$C,[8]Sheet2!$E:$E,"-")</f>
        <v>Galih Christian Kusworo</v>
      </c>
      <c r="H1338" s="18" t="str">
        <f>_xlfn.XLOOKUP(D1338,[11]sheet!$B:$B,[11]sheet!$A:$A,0)</f>
        <v>MLG30</v>
      </c>
    </row>
    <row r="1339" spans="2:8">
      <c r="B1339" s="24" t="s">
        <v>1085</v>
      </c>
      <c r="C1339" s="25" t="s">
        <v>1086</v>
      </c>
      <c r="D1339" s="26" t="s">
        <v>1380</v>
      </c>
      <c r="E1339" s="27" t="s">
        <v>1941</v>
      </c>
      <c r="F1339" s="22" t="s">
        <v>1846</v>
      </c>
      <c r="G1339" s="17" t="str">
        <f>_xlfn.XLOOKUP(D1339,[8]Sheet2!$C:$C,[8]Sheet2!$E:$E,"-")</f>
        <v>Wahyu Doniansyah</v>
      </c>
      <c r="H1339" s="18" t="str">
        <f>_xlfn.XLOOKUP(D1339,[11]sheet!$B:$B,[11]sheet!$A:$A,0)</f>
        <v>MLG34</v>
      </c>
    </row>
    <row r="1340" spans="2:8">
      <c r="B1340" s="24" t="s">
        <v>1085</v>
      </c>
      <c r="C1340" s="25" t="s">
        <v>1086</v>
      </c>
      <c r="D1340" s="26" t="s">
        <v>1381</v>
      </c>
      <c r="E1340" s="27" t="s">
        <v>1916</v>
      </c>
      <c r="F1340" s="22" t="s">
        <v>1846</v>
      </c>
      <c r="G1340" s="17" t="str">
        <f>_xlfn.XLOOKUP(D1340,[8]Sheet2!$C:$C,[8]Sheet2!$E:$E,"-")</f>
        <v>Irfan Wahyu Bahtiar</v>
      </c>
      <c r="H1340" s="18" t="str">
        <f>_xlfn.XLOOKUP(D1340,[11]sheet!$B:$B,[11]sheet!$A:$A,0)</f>
        <v>MLG37</v>
      </c>
    </row>
    <row r="1341" spans="2:8">
      <c r="B1341" s="24" t="s">
        <v>1085</v>
      </c>
      <c r="C1341" s="25" t="s">
        <v>1086</v>
      </c>
      <c r="D1341" s="26" t="s">
        <v>1382</v>
      </c>
      <c r="E1341" s="27" t="s">
        <v>1916</v>
      </c>
      <c r="F1341" s="22" t="s">
        <v>1846</v>
      </c>
      <c r="G1341" s="17" t="str">
        <f>_xlfn.XLOOKUP(D1341,[8]Sheet2!$C:$C,[8]Sheet2!$E:$E,"-")</f>
        <v>Irfan Wahyu Bahtiar</v>
      </c>
      <c r="H1341" s="18" t="str">
        <f>_xlfn.XLOOKUP(D1341,[11]sheet!$B:$B,[11]sheet!$A:$A,0)</f>
        <v>MLG46</v>
      </c>
    </row>
    <row r="1342" spans="2:8">
      <c r="B1342" s="24" t="s">
        <v>1085</v>
      </c>
      <c r="C1342" s="25" t="s">
        <v>1086</v>
      </c>
      <c r="D1342" s="26" t="s">
        <v>1383</v>
      </c>
      <c r="E1342" s="27" t="s">
        <v>1916</v>
      </c>
      <c r="F1342" s="22" t="s">
        <v>1846</v>
      </c>
      <c r="G1342" s="17" t="str">
        <f>_xlfn.XLOOKUP(D1342,[8]Sheet2!$C:$C,[8]Sheet2!$E:$E,"-")</f>
        <v>Umi Hanik</v>
      </c>
      <c r="H1342" s="18" t="str">
        <f>_xlfn.XLOOKUP(D1342,[11]sheet!$B:$B,[11]sheet!$A:$A,0)</f>
        <v>MLG888</v>
      </c>
    </row>
    <row r="1343" spans="2:8">
      <c r="B1343" s="24" t="s">
        <v>1085</v>
      </c>
      <c r="C1343" s="25" t="s">
        <v>1086</v>
      </c>
      <c r="D1343" s="26" t="s">
        <v>1384</v>
      </c>
      <c r="E1343" s="27" t="s">
        <v>1916</v>
      </c>
      <c r="F1343" s="22" t="s">
        <v>1846</v>
      </c>
      <c r="G1343" s="17" t="str">
        <f>_xlfn.XLOOKUP(D1343,[8]Sheet2!$C:$C,[8]Sheet2!$E:$E,"-")</f>
        <v>Much Zainuri</v>
      </c>
      <c r="H1343" s="18" t="str">
        <f>_xlfn.XLOOKUP(D1343,[11]sheet!$B:$B,[11]sheet!$A:$A,0)</f>
        <v>MLG42</v>
      </c>
    </row>
    <row r="1344" spans="2:8">
      <c r="B1344" s="24" t="s">
        <v>1085</v>
      </c>
      <c r="C1344" s="25" t="s">
        <v>1086</v>
      </c>
      <c r="D1344" s="26" t="s">
        <v>1385</v>
      </c>
      <c r="E1344" s="27" t="s">
        <v>1916</v>
      </c>
      <c r="F1344" s="22" t="s">
        <v>1846</v>
      </c>
      <c r="G1344" s="17" t="str">
        <f>_xlfn.XLOOKUP(D1344,[8]Sheet2!$C:$C,[8]Sheet2!$E:$E,"-")</f>
        <v>Wisnu Mahesa Murti</v>
      </c>
      <c r="H1344" s="18" t="str">
        <f>_xlfn.XLOOKUP(D1344,[11]sheet!$B:$B,[11]sheet!$A:$A,0)</f>
        <v>BAT01</v>
      </c>
    </row>
    <row r="1345" spans="2:8">
      <c r="B1345" s="24" t="s">
        <v>1085</v>
      </c>
      <c r="C1345" s="25" t="s">
        <v>1086</v>
      </c>
      <c r="D1345" s="26" t="s">
        <v>1386</v>
      </c>
      <c r="E1345" s="27" t="s">
        <v>1916</v>
      </c>
      <c r="F1345" s="22" t="s">
        <v>1846</v>
      </c>
      <c r="G1345" s="17" t="str">
        <f>_xlfn.XLOOKUP(D1345,[8]Sheet2!$C:$C,[8]Sheet2!$E:$E,"-")</f>
        <v>Muhammad Angga Saputra</v>
      </c>
      <c r="H1345" s="18" t="str">
        <f>_xlfn.XLOOKUP(D1345,[11]sheet!$B:$B,[11]sheet!$A:$A,0)</f>
        <v>BAT02</v>
      </c>
    </row>
    <row r="1346" spans="2:8">
      <c r="B1346" s="24" t="s">
        <v>1085</v>
      </c>
      <c r="C1346" s="25" t="s">
        <v>1086</v>
      </c>
      <c r="D1346" s="26" t="s">
        <v>1387</v>
      </c>
      <c r="E1346" s="27" t="s">
        <v>1916</v>
      </c>
      <c r="F1346" s="22" t="s">
        <v>1846</v>
      </c>
      <c r="G1346" s="17" t="str">
        <f>_xlfn.XLOOKUP(D1346,[8]Sheet2!$C:$C,[8]Sheet2!$E:$E,"-")</f>
        <v>Muhammad Angga Saputra</v>
      </c>
      <c r="H1346" s="18" t="str">
        <f>_xlfn.XLOOKUP(D1346,[11]sheet!$B:$B,[11]sheet!$A:$A,0)</f>
        <v>BAT05</v>
      </c>
    </row>
    <row r="1347" spans="2:8">
      <c r="B1347" s="24" t="s">
        <v>1085</v>
      </c>
      <c r="C1347" s="25" t="s">
        <v>1086</v>
      </c>
      <c r="D1347" s="26" t="s">
        <v>1388</v>
      </c>
      <c r="E1347" s="27" t="s">
        <v>1916</v>
      </c>
      <c r="F1347" s="22" t="s">
        <v>1846</v>
      </c>
      <c r="G1347" s="17" t="str">
        <f>_xlfn.XLOOKUP(D1347,[8]Sheet2!$C:$C,[8]Sheet2!$E:$E,"-")</f>
        <v>Dading Tustiyan Pratama</v>
      </c>
      <c r="H1347" s="18" t="str">
        <f>_xlfn.XLOOKUP(D1347,[11]sheet!$B:$B,[11]sheet!$A:$A,0)</f>
        <v>BAT06</v>
      </c>
    </row>
    <row r="1348" spans="2:8">
      <c r="B1348" s="24" t="s">
        <v>1085</v>
      </c>
      <c r="C1348" s="25" t="s">
        <v>1086</v>
      </c>
      <c r="D1348" s="26" t="s">
        <v>1389</v>
      </c>
      <c r="E1348" s="27" t="s">
        <v>1916</v>
      </c>
      <c r="F1348" s="22" t="s">
        <v>1846</v>
      </c>
      <c r="G1348" s="17" t="str">
        <f>_xlfn.XLOOKUP(D1348,[8]Sheet2!$C:$C,[8]Sheet2!$E:$E,"-")</f>
        <v>Wisnu Mahesa Murti</v>
      </c>
      <c r="H1348" s="18" t="str">
        <f>_xlfn.XLOOKUP(D1348,[11]sheet!$B:$B,[11]sheet!$A:$A,0)</f>
        <v>BAT07</v>
      </c>
    </row>
    <row r="1349" spans="2:8">
      <c r="B1349" s="24" t="s">
        <v>1085</v>
      </c>
      <c r="C1349" s="25" t="s">
        <v>1086</v>
      </c>
      <c r="D1349" s="26" t="s">
        <v>1390</v>
      </c>
      <c r="E1349" s="27" t="s">
        <v>1916</v>
      </c>
      <c r="F1349" s="22" t="s">
        <v>1846</v>
      </c>
      <c r="G1349" s="17" t="str">
        <f>_xlfn.XLOOKUP(D1349,[8]Sheet2!$C:$C,[8]Sheet2!$E:$E,"-")</f>
        <v>Doni Hadi Prasetyo</v>
      </c>
      <c r="H1349" s="18" t="str">
        <f>_xlfn.XLOOKUP(D1349,[11]sheet!$B:$B,[11]sheet!$A:$A,0)</f>
        <v>BAT09</v>
      </c>
    </row>
    <row r="1350" spans="2:8">
      <c r="B1350" s="24" t="s">
        <v>1085</v>
      </c>
      <c r="C1350" s="25" t="s">
        <v>1086</v>
      </c>
      <c r="D1350" s="26" t="s">
        <v>1391</v>
      </c>
      <c r="E1350" s="27" t="s">
        <v>1916</v>
      </c>
      <c r="F1350" s="22" t="s">
        <v>1846</v>
      </c>
      <c r="G1350" s="17" t="str">
        <f>_xlfn.XLOOKUP(D1350,[8]Sheet2!$C:$C,[8]Sheet2!$E:$E,"-")</f>
        <v>Dading Tustiyan Pratama</v>
      </c>
      <c r="H1350" s="18" t="str">
        <f>_xlfn.XLOOKUP(D1350,[11]sheet!$B:$B,[11]sheet!$A:$A,0)</f>
        <v>BAT11</v>
      </c>
    </row>
    <row r="1351" spans="2:8">
      <c r="B1351" s="24" t="s">
        <v>1085</v>
      </c>
      <c r="C1351" s="25" t="s">
        <v>1086</v>
      </c>
      <c r="D1351" s="26" t="s">
        <v>1392</v>
      </c>
      <c r="E1351" s="27" t="s">
        <v>1941</v>
      </c>
      <c r="F1351" s="22" t="s">
        <v>1847</v>
      </c>
      <c r="G1351" s="17" t="str">
        <f>_xlfn.XLOOKUP(D1351,[8]Sheet2!$C:$C,[8]Sheet2!$E:$E,"-")</f>
        <v>Presma Havila Manggara</v>
      </c>
      <c r="H1351" s="18" t="str">
        <f>_xlfn.XLOOKUP(D1351,[11]sheet!$B:$B,[11]sheet!$A:$A,0)</f>
        <v>BLT01</v>
      </c>
    </row>
    <row r="1352" spans="2:8">
      <c r="B1352" s="24" t="s">
        <v>1085</v>
      </c>
      <c r="C1352" s="25" t="s">
        <v>1086</v>
      </c>
      <c r="D1352" s="26" t="s">
        <v>1393</v>
      </c>
      <c r="E1352" s="27" t="s">
        <v>1916</v>
      </c>
      <c r="F1352" s="22" t="s">
        <v>1847</v>
      </c>
      <c r="G1352" s="17" t="str">
        <f>_xlfn.XLOOKUP(D1352,[8]Sheet2!$C:$C,[8]Sheet2!$E:$E,"-")</f>
        <v>Feri Ardiansyah</v>
      </c>
      <c r="H1352" s="18" t="str">
        <f>_xlfn.XLOOKUP(D1352,[11]sheet!$B:$B,[11]sheet!$A:$A,0)</f>
        <v>BLT02</v>
      </c>
    </row>
    <row r="1353" spans="2:8">
      <c r="B1353" s="24" t="s">
        <v>1085</v>
      </c>
      <c r="C1353" s="25" t="s">
        <v>1086</v>
      </c>
      <c r="D1353" s="26" t="s">
        <v>1394</v>
      </c>
      <c r="E1353" s="27" t="s">
        <v>1941</v>
      </c>
      <c r="F1353" s="22" t="s">
        <v>1847</v>
      </c>
      <c r="G1353" s="17" t="str">
        <f>_xlfn.XLOOKUP(D1353,[8]Sheet2!$C:$C,[8]Sheet2!$E:$E,"-")</f>
        <v>Andrean Pradhana Putra Maulana</v>
      </c>
      <c r="H1353" s="18" t="str">
        <f>_xlfn.XLOOKUP(D1353,[11]sheet!$B:$B,[11]sheet!$A:$A,0)</f>
        <v>BLT03</v>
      </c>
    </row>
    <row r="1354" spans="2:8">
      <c r="B1354" s="24" t="s">
        <v>1085</v>
      </c>
      <c r="C1354" s="25" t="s">
        <v>1086</v>
      </c>
      <c r="D1354" s="26" t="s">
        <v>1395</v>
      </c>
      <c r="E1354" s="27" t="s">
        <v>1941</v>
      </c>
      <c r="F1354" s="22" t="s">
        <v>1847</v>
      </c>
      <c r="G1354" s="17" t="str">
        <f>_xlfn.XLOOKUP(D1354,[8]Sheet2!$C:$C,[8]Sheet2!$E:$E,"-")</f>
        <v>Gayuh Triasa</v>
      </c>
      <c r="H1354" s="18" t="str">
        <f>_xlfn.XLOOKUP(D1354,[11]sheet!$B:$B,[11]sheet!$A:$A,0)</f>
        <v>BLT05</v>
      </c>
    </row>
    <row r="1355" spans="2:8">
      <c r="B1355" s="24" t="s">
        <v>1085</v>
      </c>
      <c r="C1355" s="25" t="s">
        <v>1086</v>
      </c>
      <c r="D1355" s="26" t="s">
        <v>1396</v>
      </c>
      <c r="E1355" s="27" t="s">
        <v>1941</v>
      </c>
      <c r="F1355" s="22" t="s">
        <v>1847</v>
      </c>
      <c r="G1355" s="17" t="str">
        <f>_xlfn.XLOOKUP(D1355,[8]Sheet2!$C:$C,[8]Sheet2!$E:$E,"-")</f>
        <v>Wahyu Kristanto</v>
      </c>
      <c r="H1355" s="18" t="str">
        <f>_xlfn.XLOOKUP(D1355,[11]sheet!$B:$B,[11]sheet!$A:$A,0)</f>
        <v>WLG02</v>
      </c>
    </row>
    <row r="1356" spans="2:8">
      <c r="B1356" s="24" t="s">
        <v>1085</v>
      </c>
      <c r="C1356" s="25" t="s">
        <v>1086</v>
      </c>
      <c r="D1356" s="26" t="s">
        <v>1397</v>
      </c>
      <c r="E1356" s="27" t="s">
        <v>1941</v>
      </c>
      <c r="F1356" s="22" t="s">
        <v>1847</v>
      </c>
      <c r="G1356" s="17" t="str">
        <f>_xlfn.XLOOKUP(D1356,[8]Sheet2!$C:$C,[8]Sheet2!$E:$E,"-")</f>
        <v>Andrean Pradhana Putra Maulana</v>
      </c>
      <c r="H1356" s="18" t="str">
        <f>_xlfn.XLOOKUP(D1356,[11]sheet!$B:$B,[11]sheet!$A:$A,0)</f>
        <v>WLG03</v>
      </c>
    </row>
    <row r="1357" spans="2:8">
      <c r="B1357" s="24" t="s">
        <v>1085</v>
      </c>
      <c r="C1357" s="25" t="s">
        <v>1086</v>
      </c>
      <c r="D1357" s="26" t="s">
        <v>1398</v>
      </c>
      <c r="E1357" s="27" t="s">
        <v>1916</v>
      </c>
      <c r="F1357" s="22" t="s">
        <v>1847</v>
      </c>
      <c r="G1357" s="17" t="str">
        <f>_xlfn.XLOOKUP(D1357,[8]Sheet2!$C:$C,[8]Sheet2!$E:$E,"-")</f>
        <v>Bayu Indiarto Wisnu Barata</v>
      </c>
      <c r="H1357" s="18" t="str">
        <f>_xlfn.XLOOKUP(D1357,[11]sheet!$B:$B,[11]sheet!$A:$A,0)</f>
        <v>WLG04</v>
      </c>
    </row>
    <row r="1358" spans="2:8">
      <c r="B1358" s="24" t="s">
        <v>1085</v>
      </c>
      <c r="C1358" s="25" t="s">
        <v>1086</v>
      </c>
      <c r="D1358" s="26" t="s">
        <v>1399</v>
      </c>
      <c r="E1358" s="27" t="s">
        <v>1941</v>
      </c>
      <c r="F1358" s="22" t="s">
        <v>1847</v>
      </c>
      <c r="G1358" s="17" t="str">
        <f>_xlfn.XLOOKUP(D1358,[8]Sheet2!$C:$C,[8]Sheet2!$E:$E,"-")</f>
        <v>Roffik Ari Wibowo</v>
      </c>
      <c r="H1358" s="18" t="str">
        <f>_xlfn.XLOOKUP(D1358,[11]sheet!$B:$B,[11]sheet!$A:$A,0)</f>
        <v>KPJ01</v>
      </c>
    </row>
    <row r="1359" spans="2:8">
      <c r="B1359" s="24" t="s">
        <v>1085</v>
      </c>
      <c r="C1359" s="25" t="s">
        <v>1086</v>
      </c>
      <c r="D1359" s="26" t="s">
        <v>1400</v>
      </c>
      <c r="E1359" s="27" t="s">
        <v>1916</v>
      </c>
      <c r="F1359" s="22" t="s">
        <v>1847</v>
      </c>
      <c r="G1359" s="17" t="str">
        <f>_xlfn.XLOOKUP(D1359,[8]Sheet2!$C:$C,[8]Sheet2!$E:$E,"-")</f>
        <v>Catur Budi Cahyono</v>
      </c>
      <c r="H1359" s="18" t="str">
        <f>_xlfn.XLOOKUP(D1359,[11]sheet!$B:$B,[11]sheet!$A:$A,0)</f>
        <v>KPJ02</v>
      </c>
    </row>
    <row r="1360" spans="2:8">
      <c r="B1360" s="24" t="s">
        <v>1085</v>
      </c>
      <c r="C1360" s="25" t="s">
        <v>1086</v>
      </c>
      <c r="D1360" s="26" t="s">
        <v>1401</v>
      </c>
      <c r="E1360" s="27" t="s">
        <v>1941</v>
      </c>
      <c r="F1360" s="22" t="s">
        <v>1847</v>
      </c>
      <c r="G1360" s="17" t="str">
        <f>_xlfn.XLOOKUP(D1360,[8]Sheet2!$C:$C,[8]Sheet2!$E:$E,"-")</f>
        <v>Andru Hindriyat Saputra</v>
      </c>
      <c r="H1360" s="18" t="str">
        <f>_xlfn.XLOOKUP(D1360,[11]sheet!$B:$B,[11]sheet!$A:$A,0)</f>
        <v>KPJ03</v>
      </c>
    </row>
    <row r="1361" spans="2:8">
      <c r="B1361" s="24" t="s">
        <v>1085</v>
      </c>
      <c r="C1361" s="25" t="s">
        <v>1086</v>
      </c>
      <c r="D1361" s="26" t="s">
        <v>1402</v>
      </c>
      <c r="E1361" s="27" t="s">
        <v>1916</v>
      </c>
      <c r="F1361" s="22" t="s">
        <v>1847</v>
      </c>
      <c r="G1361" s="17" t="str">
        <f>_xlfn.XLOOKUP(D1361,[8]Sheet2!$C:$C,[8]Sheet2!$E:$E,"-")</f>
        <v>Catur Budi Cahyono</v>
      </c>
      <c r="H1361" s="18" t="str">
        <f>_xlfn.XLOOKUP(D1361,[11]sheet!$B:$B,[11]sheet!$A:$A,0)</f>
        <v>KPJ04</v>
      </c>
    </row>
    <row r="1362" spans="2:8">
      <c r="B1362" s="24" t="s">
        <v>1085</v>
      </c>
      <c r="C1362" s="25" t="s">
        <v>1086</v>
      </c>
      <c r="D1362" s="26" t="s">
        <v>1403</v>
      </c>
      <c r="E1362" s="27" t="s">
        <v>1941</v>
      </c>
      <c r="F1362" s="22" t="s">
        <v>1847</v>
      </c>
      <c r="G1362" s="17" t="str">
        <f>_xlfn.XLOOKUP(D1362,[8]Sheet2!$C:$C,[8]Sheet2!$E:$E,"-")</f>
        <v>Essa Abdiandiri</v>
      </c>
      <c r="H1362" s="18" t="str">
        <f>_xlfn.XLOOKUP(D1362,[11]sheet!$B:$B,[11]sheet!$A:$A,0)</f>
        <v>KPJ05</v>
      </c>
    </row>
    <row r="1363" spans="2:8">
      <c r="B1363" s="24" t="s">
        <v>1085</v>
      </c>
      <c r="C1363" s="25" t="s">
        <v>1086</v>
      </c>
      <c r="D1363" s="26" t="s">
        <v>1404</v>
      </c>
      <c r="E1363" s="27" t="s">
        <v>1941</v>
      </c>
      <c r="F1363" s="22" t="s">
        <v>1847</v>
      </c>
      <c r="G1363" s="17" t="str">
        <f>_xlfn.XLOOKUP(D1363,[8]Sheet2!$C:$C,[8]Sheet2!$E:$E,"-")</f>
        <v>Achmad Misbachul Munir</v>
      </c>
      <c r="H1363" s="18" t="str">
        <f>_xlfn.XLOOKUP(D1363,[11]sheet!$B:$B,[11]sheet!$A:$A,0)</f>
        <v>KPJ06</v>
      </c>
    </row>
    <row r="1364" spans="2:8">
      <c r="B1364" s="24" t="s">
        <v>1085</v>
      </c>
      <c r="C1364" s="25" t="s">
        <v>1086</v>
      </c>
      <c r="D1364" s="26" t="s">
        <v>1405</v>
      </c>
      <c r="E1364" s="27" t="s">
        <v>1941</v>
      </c>
      <c r="F1364" s="22" t="s">
        <v>1847</v>
      </c>
      <c r="G1364" s="17" t="str">
        <f>_xlfn.XLOOKUP(D1364,[8]Sheet2!$C:$C,[8]Sheet2!$E:$E,"-")</f>
        <v>Achmad Misbachul Munir</v>
      </c>
      <c r="H1364" s="18" t="str">
        <f>_xlfn.XLOOKUP(D1364,[11]sheet!$B:$B,[11]sheet!$A:$A,0)</f>
        <v>KPJ07</v>
      </c>
    </row>
    <row r="1365" spans="2:8">
      <c r="B1365" s="24" t="s">
        <v>1085</v>
      </c>
      <c r="C1365" s="25" t="s">
        <v>1086</v>
      </c>
      <c r="D1365" s="26" t="s">
        <v>1406</v>
      </c>
      <c r="E1365" s="27" t="s">
        <v>1941</v>
      </c>
      <c r="F1365" s="22" t="s">
        <v>1847</v>
      </c>
      <c r="G1365" s="17" t="str">
        <f>_xlfn.XLOOKUP(D1365,[8]Sheet2!$C:$C,[8]Sheet2!$E:$E,"-")</f>
        <v>Achmad Misbachul Munir</v>
      </c>
      <c r="H1365" s="18" t="str">
        <f>_xlfn.XLOOKUP(D1365,[11]sheet!$B:$B,[11]sheet!$A:$A,0)</f>
        <v>KPJ08</v>
      </c>
    </row>
    <row r="1366" spans="2:8">
      <c r="B1366" s="24" t="s">
        <v>1085</v>
      </c>
      <c r="C1366" s="25" t="s">
        <v>1086</v>
      </c>
      <c r="D1366" s="26" t="s">
        <v>1407</v>
      </c>
      <c r="E1366" s="27" t="s">
        <v>1941</v>
      </c>
      <c r="F1366" s="22" t="s">
        <v>1847</v>
      </c>
      <c r="G1366" s="17" t="str">
        <f>_xlfn.XLOOKUP(D1366,[8]Sheet2!$C:$C,[8]Sheet2!$E:$E,"-")</f>
        <v>Roffik Ari Wibowo</v>
      </c>
      <c r="H1366" s="18" t="str">
        <f>_xlfn.XLOOKUP(D1366,[11]sheet!$B:$B,[11]sheet!$A:$A,0)</f>
        <v>KPJ09</v>
      </c>
    </row>
    <row r="1367" spans="2:8">
      <c r="B1367" s="24" t="s">
        <v>1085</v>
      </c>
      <c r="C1367" s="25" t="s">
        <v>1086</v>
      </c>
      <c r="D1367" s="26" t="s">
        <v>1408</v>
      </c>
      <c r="E1367" s="27" t="s">
        <v>1916</v>
      </c>
      <c r="F1367" s="22" t="s">
        <v>1847</v>
      </c>
      <c r="G1367" s="17" t="str">
        <f>_xlfn.XLOOKUP(D1367,[8]Sheet2!$C:$C,[8]Sheet2!$E:$E,"-")</f>
        <v>Catur Budi Cahyono</v>
      </c>
      <c r="H1367" s="18" t="str">
        <f>_xlfn.XLOOKUP(D1367,[11]sheet!$B:$B,[11]sheet!$A:$A,0)</f>
        <v>KPJ10</v>
      </c>
    </row>
    <row r="1368" spans="2:8">
      <c r="B1368" s="24" t="s">
        <v>1085</v>
      </c>
      <c r="C1368" s="25" t="s">
        <v>1086</v>
      </c>
      <c r="D1368" s="26" t="s">
        <v>1409</v>
      </c>
      <c r="E1368" s="27" t="s">
        <v>1916</v>
      </c>
      <c r="F1368" s="22" t="s">
        <v>1847</v>
      </c>
      <c r="G1368" s="17" t="str">
        <f>_xlfn.XLOOKUP(D1368,[8]Sheet2!$C:$C,[8]Sheet2!$E:$E,"-")</f>
        <v>Moh Abdul Rozaq</v>
      </c>
      <c r="H1368" s="18" t="str">
        <f>_xlfn.XLOOKUP(D1368,[11]sheet!$B:$B,[11]sheet!$A:$A,0)</f>
        <v>KPJ11</v>
      </c>
    </row>
    <row r="1369" spans="2:8">
      <c r="B1369" s="24" t="s">
        <v>1085</v>
      </c>
      <c r="C1369" s="25" t="s">
        <v>1086</v>
      </c>
      <c r="D1369" s="26" t="s">
        <v>1410</v>
      </c>
      <c r="E1369" s="27" t="s">
        <v>1941</v>
      </c>
      <c r="F1369" s="22" t="s">
        <v>1847</v>
      </c>
      <c r="G1369" s="17" t="str">
        <f>_xlfn.XLOOKUP(D1369,[8]Sheet2!$C:$C,[8]Sheet2!$E:$E,"-")</f>
        <v>Andru Hindriyat Saputra</v>
      </c>
      <c r="H1369" s="18" t="str">
        <f>_xlfn.XLOOKUP(D1369,[11]sheet!$B:$B,[11]sheet!$A:$A,0)</f>
        <v>KPJ13</v>
      </c>
    </row>
    <row r="1370" spans="2:8">
      <c r="B1370" s="24" t="s">
        <v>1085</v>
      </c>
      <c r="C1370" s="25" t="s">
        <v>1086</v>
      </c>
      <c r="D1370" s="26" t="s">
        <v>1411</v>
      </c>
      <c r="E1370" s="27" t="s">
        <v>1916</v>
      </c>
      <c r="F1370" s="22" t="s">
        <v>1847</v>
      </c>
      <c r="G1370" s="17" t="str">
        <f>_xlfn.XLOOKUP(D1370,[8]Sheet2!$C:$C,[8]Sheet2!$E:$E,"-")</f>
        <v>Moh Abdul Rozaq</v>
      </c>
      <c r="H1370" s="18" t="str">
        <f>_xlfn.XLOOKUP(D1370,[11]sheet!$B:$B,[11]sheet!$A:$A,0)</f>
        <v>MLG26</v>
      </c>
    </row>
    <row r="1371" spans="2:8">
      <c r="B1371" s="24" t="s">
        <v>1085</v>
      </c>
      <c r="C1371" s="25" t="s">
        <v>1086</v>
      </c>
      <c r="D1371" s="26" t="s">
        <v>1412</v>
      </c>
      <c r="E1371" s="27" t="s">
        <v>1916</v>
      </c>
      <c r="F1371" s="22" t="s">
        <v>1847</v>
      </c>
      <c r="G1371" s="17" t="str">
        <f>_xlfn.XLOOKUP(D1371,[8]Sheet2!$C:$C,[8]Sheet2!$E:$E,"-")</f>
        <v>Moh Abdul Rozaq</v>
      </c>
      <c r="H1371" s="18" t="str">
        <f>_xlfn.XLOOKUP(D1371,[11]sheet!$B:$B,[11]sheet!$A:$A,0)</f>
        <v>MLG47</v>
      </c>
    </row>
    <row r="1372" spans="2:8">
      <c r="B1372" s="24" t="s">
        <v>1085</v>
      </c>
      <c r="C1372" s="25" t="s">
        <v>1086</v>
      </c>
      <c r="D1372" s="26" t="s">
        <v>1413</v>
      </c>
      <c r="E1372" s="27" t="s">
        <v>1941</v>
      </c>
      <c r="F1372" s="22" t="s">
        <v>1847</v>
      </c>
      <c r="G1372" s="17" t="str">
        <f>_xlfn.XLOOKUP(D1372,[8]Sheet2!$C:$C,[8]Sheet2!$E:$E,"-")</f>
        <v>Rifqi Auliaq Humaidi</v>
      </c>
      <c r="H1372" s="18" t="str">
        <f>_xlfn.XLOOKUP(D1372,[11]sheet!$B:$B,[11]sheet!$A:$A,0)</f>
        <v>MLG23</v>
      </c>
    </row>
    <row r="1373" spans="2:8">
      <c r="B1373" s="24" t="s">
        <v>1085</v>
      </c>
      <c r="C1373" s="25" t="s">
        <v>1086</v>
      </c>
      <c r="D1373" s="26" t="s">
        <v>1414</v>
      </c>
      <c r="E1373" s="27" t="s">
        <v>1916</v>
      </c>
      <c r="F1373" s="22" t="s">
        <v>1847</v>
      </c>
      <c r="G1373" s="17" t="str">
        <f>_xlfn.XLOOKUP(D1373,[8]Sheet2!$C:$C,[8]Sheet2!$E:$E,"-")</f>
        <v>Novan Yogmaputra</v>
      </c>
      <c r="H1373" s="18" t="str">
        <f>_xlfn.XLOOKUP(D1373,[11]sheet!$B:$B,[11]sheet!$A:$A,0)</f>
        <v>MLG33</v>
      </c>
    </row>
    <row r="1374" spans="2:8">
      <c r="B1374" s="24" t="s">
        <v>1085</v>
      </c>
      <c r="C1374" s="25" t="s">
        <v>1086</v>
      </c>
      <c r="D1374" s="26" t="s">
        <v>1415</v>
      </c>
      <c r="E1374" s="27" t="s">
        <v>1941</v>
      </c>
      <c r="F1374" s="22" t="s">
        <v>1847</v>
      </c>
      <c r="G1374" s="17" t="str">
        <f>_xlfn.XLOOKUP(D1374,[8]Sheet2!$C:$C,[8]Sheet2!$E:$E,"-")</f>
        <v>Rizky Kurniawan</v>
      </c>
      <c r="H1374" s="18" t="str">
        <f>_xlfn.XLOOKUP(D1374,[11]sheet!$B:$B,[11]sheet!$A:$A,0)</f>
        <v>MLG38</v>
      </c>
    </row>
    <row r="1375" spans="2:8">
      <c r="B1375" s="24" t="s">
        <v>1085</v>
      </c>
      <c r="C1375" s="25" t="s">
        <v>1086</v>
      </c>
      <c r="D1375" s="26" t="s">
        <v>1416</v>
      </c>
      <c r="E1375" s="27" t="s">
        <v>1916</v>
      </c>
      <c r="F1375" s="22" t="s">
        <v>1848</v>
      </c>
      <c r="G1375" s="17" t="str">
        <f>_xlfn.XLOOKUP(D1375,[8]Sheet2!$C:$C,[8]Sheet2!$E:$E,"-")</f>
        <v>Nurul Hidayatullah</v>
      </c>
      <c r="H1375" s="18" t="str">
        <f>_xlfn.XLOOKUP(D1375,[11]sheet!$B:$B,[11]sheet!$A:$A,0)</f>
        <v>PND01</v>
      </c>
    </row>
    <row r="1376" spans="2:8">
      <c r="B1376" s="24" t="s">
        <v>1085</v>
      </c>
      <c r="C1376" s="25" t="s">
        <v>1086</v>
      </c>
      <c r="D1376" s="26" t="s">
        <v>1417</v>
      </c>
      <c r="E1376" s="27" t="s">
        <v>1916</v>
      </c>
      <c r="F1376" s="22" t="s">
        <v>1848</v>
      </c>
      <c r="G1376" s="17" t="str">
        <f>_xlfn.XLOOKUP(D1376,[8]Sheet2!$C:$C,[8]Sheet2!$E:$E,"-")</f>
        <v>Yudhy Indra Prasetya</v>
      </c>
      <c r="H1376" s="18" t="str">
        <f>_xlfn.XLOOKUP(D1376,[11]sheet!$B:$B,[11]sheet!$A:$A,0)</f>
        <v>PND02</v>
      </c>
    </row>
    <row r="1377" spans="2:8">
      <c r="B1377" s="24" t="s">
        <v>1085</v>
      </c>
      <c r="C1377" s="25" t="s">
        <v>1086</v>
      </c>
      <c r="D1377" s="26" t="s">
        <v>1418</v>
      </c>
      <c r="E1377" s="27" t="s">
        <v>1916</v>
      </c>
      <c r="F1377" s="22" t="s">
        <v>1848</v>
      </c>
      <c r="G1377" s="17" t="str">
        <f>_xlfn.XLOOKUP(D1377,[8]Sheet2!$C:$C,[8]Sheet2!$E:$E,"-")</f>
        <v>Ridwan Fatarudin</v>
      </c>
      <c r="H1377" s="18" t="str">
        <f>_xlfn.XLOOKUP(D1377,[11]sheet!$B:$B,[11]sheet!$A:$A,0)</f>
        <v>PND03</v>
      </c>
    </row>
    <row r="1378" spans="2:8">
      <c r="B1378" s="24" t="s">
        <v>1085</v>
      </c>
      <c r="C1378" s="25" t="s">
        <v>1086</v>
      </c>
      <c r="D1378" s="26" t="s">
        <v>1419</v>
      </c>
      <c r="E1378" s="27" t="s">
        <v>1916</v>
      </c>
      <c r="F1378" s="22" t="s">
        <v>1848</v>
      </c>
      <c r="G1378" s="17" t="str">
        <f>_xlfn.XLOOKUP(D1378,[8]Sheet2!$C:$C,[8]Sheet2!$E:$E,"-")</f>
        <v>Anang Prasetyo</v>
      </c>
      <c r="H1378" s="18" t="str">
        <f>_xlfn.XLOOKUP(D1378,[11]sheet!$B:$B,[11]sheet!$A:$A,0)</f>
        <v>PND05</v>
      </c>
    </row>
    <row r="1379" spans="2:8">
      <c r="B1379" s="24" t="s">
        <v>1085</v>
      </c>
      <c r="C1379" s="25" t="s">
        <v>1086</v>
      </c>
      <c r="D1379" s="26" t="s">
        <v>1420</v>
      </c>
      <c r="E1379" s="27" t="s">
        <v>1916</v>
      </c>
      <c r="F1379" s="22" t="s">
        <v>1848</v>
      </c>
      <c r="G1379" s="17" t="str">
        <f>_xlfn.XLOOKUP(D1379,[8]Sheet2!$C:$C,[8]Sheet2!$E:$E,"-")</f>
        <v>Ridwan Fatarudin</v>
      </c>
      <c r="H1379" s="18" t="str">
        <f>_xlfn.XLOOKUP(D1379,[11]sheet!$B:$B,[11]sheet!$A:$A,0)</f>
        <v>PND06A</v>
      </c>
    </row>
    <row r="1380" spans="2:8">
      <c r="B1380" s="24" t="s">
        <v>1085</v>
      </c>
      <c r="C1380" s="25" t="s">
        <v>1086</v>
      </c>
      <c r="D1380" s="26" t="s">
        <v>1421</v>
      </c>
      <c r="E1380" s="27" t="s">
        <v>1916</v>
      </c>
      <c r="F1380" s="22" t="s">
        <v>1848</v>
      </c>
      <c r="G1380" s="17" t="str">
        <f>_xlfn.XLOOKUP(D1380,[8]Sheet2!$C:$C,[8]Sheet2!$E:$E,"-")</f>
        <v>Nurul Hidayatullah</v>
      </c>
      <c r="H1380" s="18" t="str">
        <f>_xlfn.XLOOKUP(D1380,[11]sheet!$B:$B,[11]sheet!$A:$A,0)</f>
        <v>PND07</v>
      </c>
    </row>
    <row r="1381" spans="2:8">
      <c r="B1381" s="24" t="s">
        <v>1085</v>
      </c>
      <c r="C1381" s="25" t="s">
        <v>1086</v>
      </c>
      <c r="D1381" s="26" t="s">
        <v>1422</v>
      </c>
      <c r="E1381" s="27" t="s">
        <v>1916</v>
      </c>
      <c r="F1381" s="22" t="s">
        <v>1848</v>
      </c>
      <c r="G1381" s="17" t="str">
        <f>_xlfn.XLOOKUP(D1381,[8]Sheet2!$C:$C,[8]Sheet2!$E:$E,"-")</f>
        <v>Imam Nawawi</v>
      </c>
      <c r="H1381" s="18" t="str">
        <f>_xlfn.XLOOKUP(D1381,[11]sheet!$B:$B,[11]sheet!$A:$A,0)</f>
        <v>PSR01</v>
      </c>
    </row>
    <row r="1382" spans="2:8">
      <c r="B1382" s="24" t="s">
        <v>1085</v>
      </c>
      <c r="C1382" s="25" t="s">
        <v>1086</v>
      </c>
      <c r="D1382" s="26" t="s">
        <v>1423</v>
      </c>
      <c r="E1382" s="27" t="s">
        <v>1916</v>
      </c>
      <c r="F1382" s="22" t="s">
        <v>1848</v>
      </c>
      <c r="G1382" s="17" t="str">
        <f>_xlfn.XLOOKUP(D1382,[8]Sheet2!$C:$C,[8]Sheet2!$E:$E,"-")</f>
        <v>Fauzi Permana Putra</v>
      </c>
      <c r="H1382" s="18" t="str">
        <f>_xlfn.XLOOKUP(D1382,[11]sheet!$B:$B,[11]sheet!$A:$A,0)</f>
        <v>PSR02</v>
      </c>
    </row>
    <row r="1383" spans="2:8">
      <c r="B1383" s="24" t="s">
        <v>1085</v>
      </c>
      <c r="C1383" s="25" t="s">
        <v>1086</v>
      </c>
      <c r="D1383" s="26" t="s">
        <v>1424</v>
      </c>
      <c r="E1383" s="27" t="s">
        <v>1916</v>
      </c>
      <c r="F1383" s="22" t="s">
        <v>1848</v>
      </c>
      <c r="G1383" s="17" t="str">
        <f>_xlfn.XLOOKUP(D1383,[8]Sheet2!$C:$C,[8]Sheet2!$E:$E,"-")</f>
        <v>Alif Septian Nur Alamsyah</v>
      </c>
      <c r="H1383" s="18" t="str">
        <f>_xlfn.XLOOKUP(D1383,[11]sheet!$B:$B,[11]sheet!$A:$A,0)</f>
        <v>PSR03</v>
      </c>
    </row>
    <row r="1384" spans="2:8">
      <c r="B1384" s="24" t="s">
        <v>1085</v>
      </c>
      <c r="C1384" s="25" t="s">
        <v>1086</v>
      </c>
      <c r="D1384" s="26" t="s">
        <v>1425</v>
      </c>
      <c r="E1384" s="27" t="s">
        <v>1916</v>
      </c>
      <c r="F1384" s="22" t="s">
        <v>1848</v>
      </c>
      <c r="G1384" s="17" t="str">
        <f>_xlfn.XLOOKUP(D1384,[8]Sheet2!$C:$C,[8]Sheet2!$E:$E,"-")</f>
        <v>Lasio Efendi</v>
      </c>
      <c r="H1384" s="18" t="str">
        <f>_xlfn.XLOOKUP(D1384,[11]sheet!$B:$B,[11]sheet!$A:$A,0)</f>
        <v>PSR04</v>
      </c>
    </row>
    <row r="1385" spans="2:8">
      <c r="B1385" s="24" t="s">
        <v>1085</v>
      </c>
      <c r="C1385" s="25" t="s">
        <v>1086</v>
      </c>
      <c r="D1385" s="26" t="s">
        <v>1426</v>
      </c>
      <c r="E1385" s="27" t="s">
        <v>1916</v>
      </c>
      <c r="F1385" s="22" t="s">
        <v>1848</v>
      </c>
      <c r="G1385" s="17" t="str">
        <f>_xlfn.XLOOKUP(D1385,[8]Sheet2!$C:$C,[8]Sheet2!$E:$E,"-")</f>
        <v>Ilham Ramadhan</v>
      </c>
      <c r="H1385" s="18" t="str">
        <f>_xlfn.XLOOKUP(D1385,[11]sheet!$B:$B,[11]sheet!$A:$A,0)</f>
        <v>PSR05</v>
      </c>
    </row>
    <row r="1386" spans="2:8">
      <c r="B1386" s="24" t="s">
        <v>1085</v>
      </c>
      <c r="C1386" s="25" t="s">
        <v>1086</v>
      </c>
      <c r="D1386" s="26" t="s">
        <v>1427</v>
      </c>
      <c r="E1386" s="27" t="s">
        <v>1916</v>
      </c>
      <c r="F1386" s="22" t="s">
        <v>1848</v>
      </c>
      <c r="G1386" s="17" t="str">
        <f>_xlfn.XLOOKUP(D1386,[8]Sheet2!$C:$C,[8]Sheet2!$E:$E,"-")</f>
        <v>Muhammad Irsan Junud</v>
      </c>
      <c r="H1386" s="18" t="str">
        <f>_xlfn.XLOOKUP(D1386,[11]sheet!$B:$B,[11]sheet!$A:$A,0)</f>
        <v>PSR06</v>
      </c>
    </row>
    <row r="1387" spans="2:8">
      <c r="B1387" s="24" t="s">
        <v>1085</v>
      </c>
      <c r="C1387" s="25" t="s">
        <v>1086</v>
      </c>
      <c r="D1387" s="26" t="s">
        <v>1428</v>
      </c>
      <c r="E1387" s="27" t="s">
        <v>1916</v>
      </c>
      <c r="F1387" s="22" t="s">
        <v>1848</v>
      </c>
      <c r="G1387" s="17" t="str">
        <f>_xlfn.XLOOKUP(D1387,[8]Sheet2!$C:$C,[8]Sheet2!$E:$E,"-")</f>
        <v>Imam Nawawi</v>
      </c>
      <c r="H1387" s="18" t="str">
        <f>_xlfn.XLOOKUP(D1387,[11]sheet!$B:$B,[11]sheet!$A:$A,0)</f>
        <v>PSR07</v>
      </c>
    </row>
    <row r="1388" spans="2:8">
      <c r="B1388" s="24" t="s">
        <v>1085</v>
      </c>
      <c r="C1388" s="25" t="s">
        <v>1086</v>
      </c>
      <c r="D1388" s="26" t="s">
        <v>1429</v>
      </c>
      <c r="E1388" s="27" t="s">
        <v>1916</v>
      </c>
      <c r="F1388" s="22" t="s">
        <v>1848</v>
      </c>
      <c r="G1388" s="17" t="str">
        <f>_xlfn.XLOOKUP(D1388,[8]Sheet2!$C:$C,[8]Sheet2!$E:$E,"-")</f>
        <v>Muhammad Irsan Junud</v>
      </c>
      <c r="H1388" s="18" t="str">
        <f>_xlfn.XLOOKUP(D1388,[11]sheet!$B:$B,[11]sheet!$A:$A,0)</f>
        <v>PSR09</v>
      </c>
    </row>
    <row r="1389" spans="2:8">
      <c r="B1389" s="24" t="s">
        <v>1085</v>
      </c>
      <c r="C1389" s="25" t="s">
        <v>1086</v>
      </c>
      <c r="D1389" s="26" t="s">
        <v>1430</v>
      </c>
      <c r="E1389" s="27" t="s">
        <v>1916</v>
      </c>
      <c r="F1389" s="22" t="s">
        <v>1848</v>
      </c>
      <c r="G1389" s="17" t="str">
        <f>_xlfn.XLOOKUP(D1389,[8]Sheet2!$C:$C,[8]Sheet2!$E:$E,"-")</f>
        <v>Muhammad Irsan Junud</v>
      </c>
      <c r="H1389" s="18" t="str">
        <f>_xlfn.XLOOKUP(D1389,[11]sheet!$B:$B,[11]sheet!$A:$A,0)</f>
        <v>PSR14A</v>
      </c>
    </row>
    <row r="1390" spans="2:8">
      <c r="B1390" s="24" t="s">
        <v>1085</v>
      </c>
      <c r="C1390" s="25" t="s">
        <v>1086</v>
      </c>
      <c r="D1390" s="26" t="s">
        <v>1431</v>
      </c>
      <c r="E1390" s="27" t="s">
        <v>1916</v>
      </c>
      <c r="F1390" s="22" t="s">
        <v>1848</v>
      </c>
      <c r="G1390" s="17" t="str">
        <f>_xlfn.XLOOKUP(D1390,[8]Sheet2!$C:$C,[8]Sheet2!$E:$E,"-")</f>
        <v>Leo Fajar Saputra</v>
      </c>
      <c r="H1390" s="18" t="str">
        <f>_xlfn.XLOOKUP(D1390,[11]sheet!$B:$B,[11]sheet!$A:$A,0)</f>
        <v>PSR16</v>
      </c>
    </row>
    <row r="1391" spans="2:8">
      <c r="B1391" s="24" t="s">
        <v>1085</v>
      </c>
      <c r="C1391" s="25" t="s">
        <v>1086</v>
      </c>
      <c r="D1391" s="26" t="s">
        <v>1432</v>
      </c>
      <c r="E1391" s="27" t="s">
        <v>1916</v>
      </c>
      <c r="F1391" s="22" t="s">
        <v>1848</v>
      </c>
      <c r="G1391" s="17" t="str">
        <f>_xlfn.XLOOKUP(D1391,[8]Sheet2!$C:$C,[8]Sheet2!$E:$E,"-")</f>
        <v>Fauzi Permana Putra</v>
      </c>
      <c r="H1391" s="18" t="str">
        <f>_xlfn.XLOOKUP(D1391,[11]sheet!$B:$B,[11]sheet!$A:$A,0)</f>
        <v>PSR17</v>
      </c>
    </row>
    <row r="1392" spans="2:8">
      <c r="B1392" s="24" t="s">
        <v>1085</v>
      </c>
      <c r="C1392" s="25" t="s">
        <v>1086</v>
      </c>
      <c r="D1392" s="26" t="s">
        <v>1433</v>
      </c>
      <c r="E1392" s="27" t="s">
        <v>1916</v>
      </c>
      <c r="F1392" s="22" t="s">
        <v>1849</v>
      </c>
      <c r="G1392" s="17" t="str">
        <f>_xlfn.XLOOKUP(D1392,[8]Sheet2!$C:$C,[8]Sheet2!$E:$E,"-")</f>
        <v>Budi Achirianto</v>
      </c>
      <c r="H1392" s="18" t="str">
        <f>_xlfn.XLOOKUP(D1392,[11]sheet!$B:$B,[11]sheet!$A:$A,0)</f>
        <v>SDA24</v>
      </c>
    </row>
    <row r="1393" spans="2:8">
      <c r="B1393" s="24" t="s">
        <v>1085</v>
      </c>
      <c r="C1393" s="25" t="s">
        <v>1086</v>
      </c>
      <c r="D1393" s="26" t="s">
        <v>1434</v>
      </c>
      <c r="E1393" s="27" t="s">
        <v>1916</v>
      </c>
      <c r="F1393" s="22" t="s">
        <v>1849</v>
      </c>
      <c r="G1393" s="17" t="str">
        <f>_xlfn.XLOOKUP(D1393,[8]Sheet2!$C:$C,[8]Sheet2!$E:$E,"-")</f>
        <v>Candra Robianto</v>
      </c>
      <c r="H1393" s="18" t="str">
        <f>_xlfn.XLOOKUP(D1393,[11]sheet!$B:$B,[11]sheet!$A:$A,0)</f>
        <v>SDA31</v>
      </c>
    </row>
    <row r="1394" spans="2:8">
      <c r="B1394" s="24" t="s">
        <v>1085</v>
      </c>
      <c r="C1394" s="25" t="s">
        <v>1086</v>
      </c>
      <c r="D1394" s="26" t="s">
        <v>1435</v>
      </c>
      <c r="E1394" s="27" t="s">
        <v>1916</v>
      </c>
      <c r="F1394" s="22" t="s">
        <v>1849</v>
      </c>
      <c r="G1394" s="17" t="str">
        <f>_xlfn.XLOOKUP(D1394,[8]Sheet2!$C:$C,[8]Sheet2!$E:$E,"-")</f>
        <v>Moh. Sihabudin Zuhri, S.Pd</v>
      </c>
      <c r="H1394" s="18" t="str">
        <f>_xlfn.XLOOKUP(D1394,[11]sheet!$B:$B,[11]sheet!$A:$A,0)</f>
        <v>SDA09A</v>
      </c>
    </row>
    <row r="1395" spans="2:8">
      <c r="B1395" s="24" t="s">
        <v>1085</v>
      </c>
      <c r="C1395" s="25" t="s">
        <v>1086</v>
      </c>
      <c r="D1395" s="26" t="s">
        <v>1436</v>
      </c>
      <c r="E1395" s="27" t="s">
        <v>1916</v>
      </c>
      <c r="F1395" s="22" t="s">
        <v>1849</v>
      </c>
      <c r="G1395" s="17" t="str">
        <f>_xlfn.XLOOKUP(D1395,[8]Sheet2!$C:$C,[8]Sheet2!$E:$E,"-")</f>
        <v>Ahmad Luky Cahyono</v>
      </c>
      <c r="H1395" s="18" t="str">
        <f>_xlfn.XLOOKUP(D1395,[11]sheet!$B:$B,[11]sheet!$A:$A,0)</f>
        <v>SDA07A</v>
      </c>
    </row>
    <row r="1396" spans="2:8">
      <c r="B1396" s="24" t="s">
        <v>1085</v>
      </c>
      <c r="C1396" s="25" t="s">
        <v>1086</v>
      </c>
      <c r="D1396" s="26" t="s">
        <v>1437</v>
      </c>
      <c r="E1396" s="27" t="s">
        <v>1916</v>
      </c>
      <c r="F1396" s="22" t="s">
        <v>1849</v>
      </c>
      <c r="G1396" s="17" t="str">
        <f>_xlfn.XLOOKUP(D1396,[8]Sheet2!$C:$C,[8]Sheet2!$E:$E,"-")</f>
        <v>Achmad Subairi</v>
      </c>
      <c r="H1396" s="18" t="str">
        <f>_xlfn.XLOOKUP(D1396,[11]sheet!$B:$B,[11]sheet!$A:$A,0)</f>
        <v>SDA05B</v>
      </c>
    </row>
    <row r="1397" spans="2:8">
      <c r="B1397" s="24" t="s">
        <v>1085</v>
      </c>
      <c r="C1397" s="25" t="s">
        <v>1086</v>
      </c>
      <c r="D1397" s="26" t="s">
        <v>1438</v>
      </c>
      <c r="E1397" s="27" t="s">
        <v>1916</v>
      </c>
      <c r="F1397" s="22" t="s">
        <v>1849</v>
      </c>
      <c r="G1397" s="17" t="str">
        <f>_xlfn.XLOOKUP(D1397,[8]Sheet2!$C:$C,[8]Sheet2!$E:$E,"-")</f>
        <v>Joko Purnomo</v>
      </c>
      <c r="H1397" s="18" t="str">
        <f>_xlfn.XLOOKUP(D1397,[11]sheet!$B:$B,[11]sheet!$A:$A,0)</f>
        <v>SDA08A</v>
      </c>
    </row>
    <row r="1398" spans="2:8">
      <c r="B1398" s="24" t="s">
        <v>1085</v>
      </c>
      <c r="C1398" s="25" t="s">
        <v>1086</v>
      </c>
      <c r="D1398" s="26" t="s">
        <v>1439</v>
      </c>
      <c r="E1398" s="27" t="s">
        <v>1916</v>
      </c>
      <c r="F1398" s="22" t="s">
        <v>1849</v>
      </c>
      <c r="G1398" s="17" t="str">
        <f>_xlfn.XLOOKUP(D1398,[8]Sheet2!$C:$C,[8]Sheet2!$E:$E,"-")</f>
        <v>Mochamad Zaini</v>
      </c>
      <c r="H1398" s="18" t="str">
        <f>_xlfn.XLOOKUP(D1398,[11]sheet!$B:$B,[11]sheet!$A:$A,0)</f>
        <v>SDA40</v>
      </c>
    </row>
    <row r="1399" spans="2:8">
      <c r="B1399" s="24" t="s">
        <v>1085</v>
      </c>
      <c r="C1399" s="25" t="s">
        <v>1086</v>
      </c>
      <c r="D1399" s="26" t="s">
        <v>1440</v>
      </c>
      <c r="E1399" s="27" t="s">
        <v>1916</v>
      </c>
      <c r="F1399" s="22" t="s">
        <v>1849</v>
      </c>
      <c r="G1399" s="17" t="str">
        <f>_xlfn.XLOOKUP(D1399,[8]Sheet2!$C:$C,[8]Sheet2!$E:$E,"-")</f>
        <v>Fery Hardianto Setiawan</v>
      </c>
      <c r="H1399" s="18" t="str">
        <f>_xlfn.XLOOKUP(D1399,[11]sheet!$B:$B,[11]sheet!$A:$A,0)</f>
        <v>SDA38</v>
      </c>
    </row>
    <row r="1400" spans="2:8">
      <c r="B1400" s="24" t="s">
        <v>1085</v>
      </c>
      <c r="C1400" s="25" t="s">
        <v>1086</v>
      </c>
      <c r="D1400" s="26" t="s">
        <v>1441</v>
      </c>
      <c r="E1400" s="27" t="s">
        <v>1916</v>
      </c>
      <c r="F1400" s="22" t="s">
        <v>1850</v>
      </c>
      <c r="G1400" s="17" t="str">
        <f>_xlfn.XLOOKUP(D1400,[8]Sheet2!$C:$C,[8]Sheet2!$E:$E,"-")</f>
        <v>Alfi Abidin</v>
      </c>
      <c r="H1400" s="18" t="str">
        <f>_xlfn.XLOOKUP(D1400,[11]sheet!$B:$B,[11]sheet!$A:$A,0)</f>
        <v>SDA23</v>
      </c>
    </row>
    <row r="1401" spans="2:8">
      <c r="B1401" s="24" t="s">
        <v>1085</v>
      </c>
      <c r="C1401" s="25" t="s">
        <v>1086</v>
      </c>
      <c r="D1401" s="26" t="s">
        <v>1442</v>
      </c>
      <c r="E1401" s="27" t="s">
        <v>1916</v>
      </c>
      <c r="F1401" s="22" t="s">
        <v>1850</v>
      </c>
      <c r="G1401" s="17" t="str">
        <f>_xlfn.XLOOKUP(D1401,[8]Sheet2!$C:$C,[8]Sheet2!$E:$E,"-")</f>
        <v>Vavan Aldi Zulkarnain</v>
      </c>
      <c r="H1401" s="18" t="str">
        <f>_xlfn.XLOOKUP(D1401,[11]sheet!$B:$B,[11]sheet!$A:$A,0)</f>
        <v>SDA11</v>
      </c>
    </row>
    <row r="1402" spans="2:8">
      <c r="B1402" s="24" t="s">
        <v>1085</v>
      </c>
      <c r="C1402" s="25" t="s">
        <v>1086</v>
      </c>
      <c r="D1402" s="26" t="s">
        <v>1443</v>
      </c>
      <c r="E1402" s="27" t="s">
        <v>1916</v>
      </c>
      <c r="F1402" s="22" t="s">
        <v>1850</v>
      </c>
      <c r="G1402" s="17" t="str">
        <f>_xlfn.XLOOKUP(D1402,[8]Sheet2!$C:$C,[8]Sheet2!$E:$E,"-")</f>
        <v>Aldo Irwansyah</v>
      </c>
      <c r="H1402" s="18" t="str">
        <f>_xlfn.XLOOKUP(D1402,[11]sheet!$B:$B,[11]sheet!$A:$A,0)</f>
        <v>SDA07</v>
      </c>
    </row>
    <row r="1403" spans="2:8">
      <c r="B1403" s="24" t="s">
        <v>1085</v>
      </c>
      <c r="C1403" s="25" t="s">
        <v>1086</v>
      </c>
      <c r="D1403" s="26" t="s">
        <v>1444</v>
      </c>
      <c r="E1403" s="27" t="s">
        <v>1916</v>
      </c>
      <c r="F1403" s="22" t="s">
        <v>1850</v>
      </c>
      <c r="G1403" s="17" t="str">
        <f>_xlfn.XLOOKUP(D1403,[8]Sheet2!$C:$C,[8]Sheet2!$E:$E,"-")</f>
        <v>Roni Nofendra Trimanto</v>
      </c>
      <c r="H1403" s="18" t="str">
        <f>_xlfn.XLOOKUP(D1403,[11]sheet!$B:$B,[11]sheet!$A:$A,0)</f>
        <v>SDA18A</v>
      </c>
    </row>
    <row r="1404" spans="2:8">
      <c r="B1404" s="24" t="s">
        <v>1085</v>
      </c>
      <c r="C1404" s="25" t="s">
        <v>1086</v>
      </c>
      <c r="D1404" s="26" t="s">
        <v>1445</v>
      </c>
      <c r="E1404" s="27" t="s">
        <v>1916</v>
      </c>
      <c r="F1404" s="22" t="s">
        <v>1850</v>
      </c>
      <c r="G1404" s="17" t="str">
        <f>_xlfn.XLOOKUP(D1404,[8]Sheet2!$C:$C,[8]Sheet2!$E:$E,"-")</f>
        <v>Tri Atmojo</v>
      </c>
      <c r="H1404" s="18" t="str">
        <f>_xlfn.XLOOKUP(D1404,[11]sheet!$B:$B,[11]sheet!$A:$A,0)</f>
        <v>SDA22</v>
      </c>
    </row>
    <row r="1405" spans="2:8">
      <c r="B1405" s="24" t="s">
        <v>1085</v>
      </c>
      <c r="C1405" s="25" t="s">
        <v>1086</v>
      </c>
      <c r="D1405" s="26" t="s">
        <v>1446</v>
      </c>
      <c r="E1405" s="27" t="s">
        <v>1941</v>
      </c>
      <c r="F1405" s="22" t="s">
        <v>1850</v>
      </c>
      <c r="G1405" s="17" t="str">
        <f>_xlfn.XLOOKUP(D1405,[8]Sheet2!$C:$C,[8]Sheet2!$E:$E,"-")</f>
        <v>Luhur Setya Budi</v>
      </c>
      <c r="H1405" s="18" t="str">
        <f>_xlfn.XLOOKUP(D1405,[11]sheet!$B:$B,[11]sheet!$A:$A,0)</f>
        <v>SDA20</v>
      </c>
    </row>
    <row r="1406" spans="2:8">
      <c r="B1406" s="24" t="s">
        <v>1085</v>
      </c>
      <c r="C1406" s="25" t="s">
        <v>1086</v>
      </c>
      <c r="D1406" s="26" t="s">
        <v>1447</v>
      </c>
      <c r="E1406" s="27" t="s">
        <v>1941</v>
      </c>
      <c r="F1406" s="22" t="s">
        <v>1850</v>
      </c>
      <c r="G1406" s="17" t="str">
        <f>_xlfn.XLOOKUP(D1406,[8]Sheet2!$C:$C,[8]Sheet2!$E:$E,"-")</f>
        <v>Rundi Atmoko</v>
      </c>
      <c r="H1406" s="18" t="str">
        <f>_xlfn.XLOOKUP(D1406,[11]sheet!$B:$B,[11]sheet!$A:$A,0)</f>
        <v>SDA04A</v>
      </c>
    </row>
    <row r="1407" spans="2:8">
      <c r="B1407" s="24" t="s">
        <v>1085</v>
      </c>
      <c r="C1407" s="25" t="s">
        <v>1086</v>
      </c>
      <c r="D1407" s="26" t="s">
        <v>1448</v>
      </c>
      <c r="E1407" s="27" t="s">
        <v>1941</v>
      </c>
      <c r="F1407" s="22" t="s">
        <v>1850</v>
      </c>
      <c r="G1407" s="17" t="str">
        <f>_xlfn.XLOOKUP(D1407,[8]Sheet2!$C:$C,[8]Sheet2!$E:$E,"-")</f>
        <v>Rundi Atmoko</v>
      </c>
      <c r="H1407" s="18" t="str">
        <f>_xlfn.XLOOKUP(D1407,[11]sheet!$B:$B,[11]sheet!$A:$A,0)</f>
        <v>SDA12B</v>
      </c>
    </row>
    <row r="1408" spans="2:8">
      <c r="B1408" s="24" t="s">
        <v>1085</v>
      </c>
      <c r="C1408" s="25" t="s">
        <v>1086</v>
      </c>
      <c r="D1408" s="26" t="s">
        <v>1449</v>
      </c>
      <c r="E1408" s="27" t="s">
        <v>1941</v>
      </c>
      <c r="F1408" s="22" t="s">
        <v>1850</v>
      </c>
      <c r="G1408" s="17" t="str">
        <f>_xlfn.XLOOKUP(D1408,[8]Sheet2!$C:$C,[8]Sheet2!$E:$E,"-")</f>
        <v>Luhur Setya Budi</v>
      </c>
      <c r="H1408" s="18" t="str">
        <f>_xlfn.XLOOKUP(D1408,[11]sheet!$B:$B,[11]sheet!$A:$A,0)</f>
        <v>SDA42</v>
      </c>
    </row>
    <row r="1409" spans="2:8">
      <c r="B1409" s="24" t="s">
        <v>1085</v>
      </c>
      <c r="C1409" s="25" t="s">
        <v>1086</v>
      </c>
      <c r="D1409" s="26" t="s">
        <v>1450</v>
      </c>
      <c r="E1409" s="27" t="s">
        <v>1916</v>
      </c>
      <c r="F1409" s="22" t="s">
        <v>1850</v>
      </c>
      <c r="G1409" s="17" t="str">
        <f>_xlfn.XLOOKUP(D1409,[8]Sheet2!$C:$C,[8]Sheet2!$E:$E,"-")</f>
        <v>Alvin Aviandika Aksanah Pu</v>
      </c>
      <c r="H1409" s="18" t="str">
        <f>_xlfn.XLOOKUP(D1409,[11]sheet!$B:$B,[11]sheet!$A:$A,0)</f>
        <v>SDA36</v>
      </c>
    </row>
    <row r="1410" spans="2:8">
      <c r="B1410" s="24" t="s">
        <v>1085</v>
      </c>
      <c r="C1410" s="25" t="s">
        <v>1086</v>
      </c>
      <c r="D1410" s="26" t="s">
        <v>1451</v>
      </c>
      <c r="E1410" s="27" t="s">
        <v>1941</v>
      </c>
      <c r="F1410" s="22" t="s">
        <v>1850</v>
      </c>
      <c r="G1410" s="17" t="str">
        <f>_xlfn.XLOOKUP(D1410,[8]Sheet2!$C:$C,[8]Sheet2!$E:$E,"-")</f>
        <v>Muhammad Ikhwanul Masruri</v>
      </c>
      <c r="H1410" s="18" t="str">
        <f>_xlfn.XLOOKUP(D1410,[11]sheet!$B:$B,[11]sheet!$A:$A,0)</f>
        <v>SDA12C</v>
      </c>
    </row>
    <row r="1411" spans="2:8">
      <c r="B1411" s="24" t="s">
        <v>1085</v>
      </c>
      <c r="C1411" s="25" t="s">
        <v>1086</v>
      </c>
      <c r="D1411" s="26" t="s">
        <v>1453</v>
      </c>
      <c r="E1411" s="27" t="s">
        <v>1916</v>
      </c>
      <c r="F1411" s="22" t="s">
        <v>33</v>
      </c>
      <c r="G1411" s="17" t="str">
        <f>_xlfn.XLOOKUP(D1411,[8]Sheet2!$C:$C,[8]Sheet2!$E:$E,"-")</f>
        <v>-</v>
      </c>
      <c r="H1411" s="18" t="str">
        <f>_xlfn.XLOOKUP(D1411,[11]sheet!$B:$B,[11]sheet!$A:$A,0)</f>
        <v>TCSDA003</v>
      </c>
    </row>
    <row r="1412" spans="2:8">
      <c r="B1412" s="24" t="s">
        <v>1085</v>
      </c>
      <c r="C1412" s="25" t="s">
        <v>1086</v>
      </c>
      <c r="D1412" s="26" t="s">
        <v>1454</v>
      </c>
      <c r="E1412" s="27" t="s">
        <v>1916</v>
      </c>
      <c r="F1412" s="22" t="s">
        <v>33</v>
      </c>
      <c r="G1412" s="17" t="str">
        <f>_xlfn.XLOOKUP(D1412,[8]Sheet2!$C:$C,[8]Sheet2!$E:$E,"-")</f>
        <v>-</v>
      </c>
      <c r="H1412" s="18" t="str">
        <f>_xlfn.XLOOKUP(D1412,[11]sheet!$B:$B,[11]sheet!$A:$A,0)</f>
        <v>TCSPG101</v>
      </c>
    </row>
    <row r="1413" spans="2:8">
      <c r="B1413" s="24" t="s">
        <v>1455</v>
      </c>
      <c r="C1413" s="25" t="s">
        <v>1456</v>
      </c>
      <c r="D1413" s="26" t="s">
        <v>1457</v>
      </c>
      <c r="E1413" s="27" t="s">
        <v>1941</v>
      </c>
      <c r="F1413" s="22" t="s">
        <v>1851</v>
      </c>
      <c r="G1413" s="17" t="str">
        <f>_xlfn.XLOOKUP(D1413,[9]ALL!$C:$C,[9]ALL!$N:$N,"Tidak Ditemukan")</f>
        <v>KADEK DWIPA ANGGARASTRA</v>
      </c>
      <c r="H1413" s="18" t="str">
        <f>_xlfn.XLOOKUP(D1413,[11]sheet!$B:$B,[11]sheet!$A:$A,0)</f>
        <v>DPS65</v>
      </c>
    </row>
    <row r="1414" spans="2:8">
      <c r="B1414" s="24" t="s">
        <v>1455</v>
      </c>
      <c r="C1414" s="25" t="s">
        <v>1456</v>
      </c>
      <c r="D1414" s="26" t="s">
        <v>1458</v>
      </c>
      <c r="E1414" s="27" t="s">
        <v>1941</v>
      </c>
      <c r="F1414" s="22" t="s">
        <v>1851</v>
      </c>
      <c r="G1414" s="17" t="str">
        <f>_xlfn.XLOOKUP(D1414,[9]ALL!$C:$C,[9]ALL!$N:$N,"Tidak Ditemukan")</f>
        <v>NI WAYAN ELSA SEPTIANA INDRIANI</v>
      </c>
      <c r="H1414" s="18" t="str">
        <f>_xlfn.XLOOKUP(D1414,[11]sheet!$B:$B,[11]sheet!$A:$A,0)</f>
        <v>DPS74</v>
      </c>
    </row>
    <row r="1415" spans="2:8">
      <c r="B1415" s="24" t="s">
        <v>1455</v>
      </c>
      <c r="C1415" s="25" t="s">
        <v>1456</v>
      </c>
      <c r="D1415" s="26" t="s">
        <v>1459</v>
      </c>
      <c r="E1415" s="27" t="s">
        <v>1941</v>
      </c>
      <c r="F1415" s="22" t="s">
        <v>1852</v>
      </c>
      <c r="G1415" s="17" t="str">
        <f>_xlfn.XLOOKUP(D1415,[9]ALL!$C:$C,[9]ALL!$N:$N,"Tidak Ditemukan")</f>
        <v>DEAR RAMOS DAMANIK</v>
      </c>
      <c r="H1415" s="18" t="str">
        <f>_xlfn.XLOOKUP(D1415,[11]sheet!$B:$B,[11]sheet!$A:$A,0)</f>
        <v>SGA01</v>
      </c>
    </row>
    <row r="1416" spans="2:8">
      <c r="B1416" s="24" t="s">
        <v>1455</v>
      </c>
      <c r="C1416" s="25" t="s">
        <v>1456</v>
      </c>
      <c r="D1416" s="26" t="s">
        <v>1460</v>
      </c>
      <c r="E1416" s="27" t="s">
        <v>1941</v>
      </c>
      <c r="F1416" s="22" t="s">
        <v>1851</v>
      </c>
      <c r="G1416" s="17" t="str">
        <f>_xlfn.XLOOKUP(D1416,[9]ALL!$C:$C,[9]ALL!$N:$N,"Tidak Ditemukan")</f>
        <v>DWIKY REZA ARDANI WINAHARA</v>
      </c>
      <c r="H1416" s="18" t="str">
        <f>_xlfn.XLOOKUP(D1416,[11]sheet!$B:$B,[11]sheet!$A:$A,0)</f>
        <v>DPS67</v>
      </c>
    </row>
    <row r="1417" spans="2:8">
      <c r="B1417" s="24" t="s">
        <v>1455</v>
      </c>
      <c r="C1417" s="25" t="s">
        <v>1456</v>
      </c>
      <c r="D1417" s="26" t="s">
        <v>1461</v>
      </c>
      <c r="E1417" s="27" t="s">
        <v>1941</v>
      </c>
      <c r="F1417" s="22" t="s">
        <v>1851</v>
      </c>
      <c r="G1417" s="17" t="str">
        <f>_xlfn.XLOOKUP(D1417,[9]ALL!$C:$C,[9]ALL!$N:$N,"Tidak Ditemukan")</f>
        <v>NI WAYAN ELSA SEPTIANA INDRIANI</v>
      </c>
      <c r="H1417" s="18" t="str">
        <f>_xlfn.XLOOKUP(D1417,[11]sheet!$B:$B,[11]sheet!$A:$A,0)</f>
        <v>DPS82</v>
      </c>
    </row>
    <row r="1418" spans="2:8">
      <c r="B1418" s="24" t="s">
        <v>1455</v>
      </c>
      <c r="C1418" s="25" t="s">
        <v>1456</v>
      </c>
      <c r="D1418" s="26" t="s">
        <v>1462</v>
      </c>
      <c r="E1418" s="27" t="s">
        <v>1941</v>
      </c>
      <c r="F1418" s="22" t="s">
        <v>1851</v>
      </c>
      <c r="G1418" s="17" t="str">
        <f>_xlfn.XLOOKUP(D1418,[9]ALL!$C:$C,[9]ALL!$N:$N,"Tidak Ditemukan")</f>
        <v>NI PUTU DEWI LASTINI</v>
      </c>
      <c r="H1418" s="18" t="str">
        <f>_xlfn.XLOOKUP(D1418,[11]sheet!$B:$B,[11]sheet!$A:$A,0)</f>
        <v>DPS73</v>
      </c>
    </row>
    <row r="1419" spans="2:8">
      <c r="B1419" s="24" t="s">
        <v>1455</v>
      </c>
      <c r="C1419" s="25" t="s">
        <v>1456</v>
      </c>
      <c r="D1419" s="26" t="s">
        <v>1463</v>
      </c>
      <c r="E1419" s="27" t="s">
        <v>1941</v>
      </c>
      <c r="F1419" s="22" t="s">
        <v>1851</v>
      </c>
      <c r="G1419" s="17" t="str">
        <f>_xlfn.XLOOKUP(D1419,[9]ALL!$C:$C,[9]ALL!$N:$N,"Tidak Ditemukan")</f>
        <v>NI WAYAN ELSA SEPTIANA INDRIANI</v>
      </c>
      <c r="H1419" s="18" t="str">
        <f>_xlfn.XLOOKUP(D1419,[11]sheet!$B:$B,[11]sheet!$A:$A,0)</f>
        <v>DPS71</v>
      </c>
    </row>
    <row r="1420" spans="2:8">
      <c r="B1420" s="24" t="s">
        <v>1455</v>
      </c>
      <c r="C1420" s="25" t="s">
        <v>1456</v>
      </c>
      <c r="D1420" s="26" t="s">
        <v>1464</v>
      </c>
      <c r="E1420" s="27" t="s">
        <v>1941</v>
      </c>
      <c r="F1420" s="22" t="s">
        <v>1853</v>
      </c>
      <c r="G1420" s="17" t="str">
        <f>_xlfn.XLOOKUP(D1420,[9]ALL!$C:$C,[9]ALL!$N:$N,"Tidak Ditemukan")</f>
        <v>GUSTI NGURAH ARY RAKA DARMAYASA, SE.MM</v>
      </c>
      <c r="H1420" s="18" t="str">
        <f>_xlfn.XLOOKUP(D1420,[11]sheet!$B:$B,[11]sheet!$A:$A,0)</f>
        <v>GIA15</v>
      </c>
    </row>
    <row r="1421" spans="2:8">
      <c r="B1421" s="24" t="s">
        <v>1455</v>
      </c>
      <c r="C1421" s="25" t="s">
        <v>1456</v>
      </c>
      <c r="D1421" s="26" t="s">
        <v>1465</v>
      </c>
      <c r="E1421" s="27" t="s">
        <v>1941</v>
      </c>
      <c r="F1421" s="22" t="s">
        <v>1851</v>
      </c>
      <c r="G1421" s="17" t="str">
        <f>_xlfn.XLOOKUP(D1421,[9]ALL!$C:$C,[9]ALL!$N:$N,"Tidak Ditemukan")</f>
        <v>NI PUTU DEWI LASTINI</v>
      </c>
      <c r="H1421" s="18" t="str">
        <f>_xlfn.XLOOKUP(D1421,[11]sheet!$B:$B,[11]sheet!$A:$A,0)</f>
        <v>DPS61</v>
      </c>
    </row>
    <row r="1422" spans="2:8">
      <c r="B1422" s="24" t="s">
        <v>1455</v>
      </c>
      <c r="C1422" s="25" t="s">
        <v>1456</v>
      </c>
      <c r="D1422" s="26" t="s">
        <v>1466</v>
      </c>
      <c r="E1422" s="27" t="s">
        <v>1941</v>
      </c>
      <c r="F1422" s="22" t="s">
        <v>1854</v>
      </c>
      <c r="G1422" s="17" t="str">
        <f>_xlfn.XLOOKUP(D1422,[9]ALL!$C:$C,[9]ALL!$N:$N,"Tidak Ditemukan")</f>
        <v>AGUS PRADNYANA</v>
      </c>
      <c r="H1422" s="18" t="str">
        <f>_xlfn.XLOOKUP(D1422,[11]sheet!$B:$B,[11]sheet!$A:$A,0)</f>
        <v>MGW39</v>
      </c>
    </row>
    <row r="1423" spans="2:8">
      <c r="B1423" s="24" t="s">
        <v>1455</v>
      </c>
      <c r="C1423" s="25" t="s">
        <v>1456</v>
      </c>
      <c r="D1423" s="26" t="s">
        <v>1467</v>
      </c>
      <c r="E1423" s="27" t="s">
        <v>1941</v>
      </c>
      <c r="F1423" s="22" t="s">
        <v>1851</v>
      </c>
      <c r="G1423" s="17" t="str">
        <f>_xlfn.XLOOKUP(D1423,[9]ALL!$C:$C,[9]ALL!$N:$N,"Tidak Ditemukan")</f>
        <v>NI WAYAN ELSA SEPTIANA INDRIANI</v>
      </c>
      <c r="H1423" s="18" t="str">
        <f>_xlfn.XLOOKUP(D1423,[11]sheet!$B:$B,[11]sheet!$A:$A,0)</f>
        <v>DPS62</v>
      </c>
    </row>
    <row r="1424" spans="2:8">
      <c r="B1424" s="24" t="s">
        <v>1455</v>
      </c>
      <c r="C1424" s="25" t="s">
        <v>1456</v>
      </c>
      <c r="D1424" s="26" t="s">
        <v>1468</v>
      </c>
      <c r="E1424" s="27" t="s">
        <v>1941</v>
      </c>
      <c r="F1424" s="22" t="s">
        <v>1853</v>
      </c>
      <c r="G1424" s="17" t="str">
        <f>_xlfn.XLOOKUP(D1424,[9]ALL!$C:$C,[9]ALL!$N:$N,"Tidak Ditemukan")</f>
        <v>I Gd Andika Adi Prasetya Murya</v>
      </c>
      <c r="H1424" s="18" t="str">
        <f>_xlfn.XLOOKUP(D1424,[11]sheet!$B:$B,[11]sheet!$A:$A,0)</f>
        <v>GIA16</v>
      </c>
    </row>
    <row r="1425" spans="2:8">
      <c r="B1425" s="24" t="s">
        <v>1455</v>
      </c>
      <c r="C1425" s="25" t="s">
        <v>1456</v>
      </c>
      <c r="D1425" s="26" t="s">
        <v>1469</v>
      </c>
      <c r="E1425" s="27" t="s">
        <v>1941</v>
      </c>
      <c r="F1425" s="22" t="s">
        <v>1851</v>
      </c>
      <c r="G1425" s="17" t="str">
        <f>_xlfn.XLOOKUP(D1425,[9]ALL!$C:$C,[9]ALL!$N:$N,"Tidak Ditemukan")</f>
        <v>DWIKY REZA ARDANI WINAHARA</v>
      </c>
      <c r="H1425" s="18" t="str">
        <f>_xlfn.XLOOKUP(D1425,[11]sheet!$B:$B,[11]sheet!$A:$A,0)</f>
        <v>DPS69</v>
      </c>
    </row>
    <row r="1426" spans="2:8">
      <c r="B1426" s="24" t="s">
        <v>1455</v>
      </c>
      <c r="C1426" s="25" t="s">
        <v>1456</v>
      </c>
      <c r="D1426" s="26" t="s">
        <v>1470</v>
      </c>
      <c r="E1426" s="27" t="s">
        <v>1941</v>
      </c>
      <c r="F1426" s="22" t="s">
        <v>1851</v>
      </c>
      <c r="G1426" s="17" t="str">
        <f>_xlfn.XLOOKUP(D1426,[9]ALL!$C:$C,[9]ALL!$N:$N,"Tidak Ditemukan")</f>
        <v>NI WAYAN ELSA SEPTIANA INDRIANI</v>
      </c>
      <c r="H1426" s="18" t="str">
        <f>_xlfn.XLOOKUP(D1426,[11]sheet!$B:$B,[11]sheet!$A:$A,0)</f>
        <v>DPS54</v>
      </c>
    </row>
    <row r="1427" spans="2:8">
      <c r="B1427" s="24" t="s">
        <v>1455</v>
      </c>
      <c r="C1427" s="25" t="s">
        <v>1456</v>
      </c>
      <c r="D1427" s="26" t="s">
        <v>1471</v>
      </c>
      <c r="E1427" s="27" t="s">
        <v>1941</v>
      </c>
      <c r="F1427" s="22" t="s">
        <v>1853</v>
      </c>
      <c r="G1427" s="17" t="str">
        <f>_xlfn.XLOOKUP(D1427,[9]ALL!$C:$C,[9]ALL!$N:$N,"Tidak Ditemukan")</f>
        <v>GUSTI NGURAH ARY RAKA DARMAYASA, SE.MM</v>
      </c>
      <c r="H1427" s="18" t="str">
        <f>_xlfn.XLOOKUP(D1427,[11]sheet!$B:$B,[11]sheet!$A:$A,0)</f>
        <v>GIA18</v>
      </c>
    </row>
    <row r="1428" spans="2:8">
      <c r="B1428" s="24" t="s">
        <v>1455</v>
      </c>
      <c r="C1428" s="25" t="s">
        <v>1456</v>
      </c>
      <c r="D1428" s="26" t="s">
        <v>1472</v>
      </c>
      <c r="E1428" s="27" t="s">
        <v>1941</v>
      </c>
      <c r="F1428" s="22" t="s">
        <v>1852</v>
      </c>
      <c r="G1428" s="17" t="str">
        <f>_xlfn.XLOOKUP(D1428,[9]ALL!$C:$C,[9]ALL!$N:$N,"Tidak Ditemukan")</f>
        <v>YUNAN FURQONA RAMADHANI</v>
      </c>
      <c r="H1428" s="18" t="str">
        <f>_xlfn.XLOOKUP(D1428,[11]sheet!$B:$B,[11]sheet!$A:$A,0)</f>
        <v>NRG05</v>
      </c>
    </row>
    <row r="1429" spans="2:8">
      <c r="B1429" s="24" t="s">
        <v>1455</v>
      </c>
      <c r="C1429" s="25" t="s">
        <v>1456</v>
      </c>
      <c r="D1429" s="26" t="s">
        <v>1473</v>
      </c>
      <c r="E1429" s="27" t="s">
        <v>1941</v>
      </c>
      <c r="F1429" s="22" t="s">
        <v>1851</v>
      </c>
      <c r="G1429" s="17" t="str">
        <f>_xlfn.XLOOKUP(D1429,[9]ALL!$C:$C,[9]ALL!$N:$N,"Tidak Ditemukan")</f>
        <v>KADEK DWIPA ANGGARASTRA</v>
      </c>
      <c r="H1429" s="18" t="str">
        <f>_xlfn.XLOOKUP(D1429,[11]sheet!$B:$B,[11]sheet!$A:$A,0)</f>
        <v>DPS81</v>
      </c>
    </row>
    <row r="1430" spans="2:8">
      <c r="B1430" s="24" t="s">
        <v>1455</v>
      </c>
      <c r="C1430" s="25" t="s">
        <v>1456</v>
      </c>
      <c r="D1430" s="26" t="s">
        <v>1474</v>
      </c>
      <c r="E1430" s="27" t="s">
        <v>1941</v>
      </c>
      <c r="F1430" s="22" t="s">
        <v>1853</v>
      </c>
      <c r="G1430" s="17" t="str">
        <f>_xlfn.XLOOKUP(D1430,[9]ALL!$C:$C,[9]ALL!$N:$N,"Tidak Ditemukan")</f>
        <v>I GEDE BAGUS ADI SURYAWAN , ST</v>
      </c>
      <c r="H1430" s="18" t="str">
        <f>_xlfn.XLOOKUP(D1430,[11]sheet!$B:$B,[11]sheet!$A:$A,0)</f>
        <v>MGW33</v>
      </c>
    </row>
    <row r="1431" spans="2:8">
      <c r="B1431" s="24" t="s">
        <v>1455</v>
      </c>
      <c r="C1431" s="25" t="s">
        <v>1456</v>
      </c>
      <c r="D1431" s="26" t="s">
        <v>1475</v>
      </c>
      <c r="E1431" s="27" t="s">
        <v>1941</v>
      </c>
      <c r="F1431" s="22" t="s">
        <v>1851</v>
      </c>
      <c r="G1431" s="17" t="str">
        <f>_xlfn.XLOOKUP(D1431,[9]ALL!$C:$C,[9]ALL!$N:$N,"Tidak Ditemukan")</f>
        <v>NI PUTU DEWI LASTINI</v>
      </c>
      <c r="H1431" s="18" t="str">
        <f>_xlfn.XLOOKUP(D1431,[11]sheet!$B:$B,[11]sheet!$A:$A,0)</f>
        <v>DPS79</v>
      </c>
    </row>
    <row r="1432" spans="2:8">
      <c r="B1432" s="24" t="s">
        <v>1455</v>
      </c>
      <c r="C1432" s="25" t="s">
        <v>1456</v>
      </c>
      <c r="D1432" s="26" t="s">
        <v>1476</v>
      </c>
      <c r="E1432" s="27" t="s">
        <v>1941</v>
      </c>
      <c r="F1432" s="22" t="s">
        <v>1855</v>
      </c>
      <c r="G1432" s="17" t="str">
        <f>_xlfn.XLOOKUP(D1432,[9]ALL!$C:$C,[9]ALL!$N:$N,"Tidak Ditemukan")</f>
        <v>Suhardi</v>
      </c>
      <c r="H1432" s="18" t="str">
        <f>_xlfn.XLOOKUP(D1432,[11]sheet!$B:$B,[11]sheet!$A:$A,0)</f>
        <v>PYW09</v>
      </c>
    </row>
    <row r="1433" spans="2:8">
      <c r="B1433" s="24" t="s">
        <v>1455</v>
      </c>
      <c r="C1433" s="25" t="s">
        <v>1456</v>
      </c>
      <c r="D1433" s="26" t="s">
        <v>1477</v>
      </c>
      <c r="E1433" s="27" t="s">
        <v>1941</v>
      </c>
      <c r="F1433" s="22" t="s">
        <v>1852</v>
      </c>
      <c r="G1433" s="17" t="str">
        <f>_xlfn.XLOOKUP(D1433,[9]ALL!$C:$C,[9]ALL!$N:$N,"Tidak Ditemukan")</f>
        <v>DEAR RAMOS DAMANIK</v>
      </c>
      <c r="H1433" s="18" t="str">
        <f>_xlfn.XLOOKUP(D1433,[11]sheet!$B:$B,[11]sheet!$A:$A,0)</f>
        <v>SGA13</v>
      </c>
    </row>
    <row r="1434" spans="2:8">
      <c r="B1434" s="24" t="s">
        <v>1455</v>
      </c>
      <c r="C1434" s="25" t="s">
        <v>1456</v>
      </c>
      <c r="D1434" s="26" t="s">
        <v>1478</v>
      </c>
      <c r="E1434" s="27" t="s">
        <v>1941</v>
      </c>
      <c r="F1434" s="22" t="s">
        <v>1851</v>
      </c>
      <c r="G1434" s="17" t="str">
        <f>_xlfn.XLOOKUP(D1434,[9]ALL!$C:$C,[9]ALL!$N:$N,"Tidak Ditemukan")</f>
        <v>KADEK DWIPA ANGGARASTRA</v>
      </c>
      <c r="H1434" s="18" t="str">
        <f>_xlfn.XLOOKUP(D1434,[11]sheet!$B:$B,[11]sheet!$A:$A,0)</f>
        <v>DPS59</v>
      </c>
    </row>
    <row r="1435" spans="2:8">
      <c r="B1435" s="24" t="s">
        <v>1455</v>
      </c>
      <c r="C1435" s="25" t="s">
        <v>1456</v>
      </c>
      <c r="D1435" s="26" t="s">
        <v>1479</v>
      </c>
      <c r="E1435" s="27" t="s">
        <v>1941</v>
      </c>
      <c r="F1435" s="22" t="s">
        <v>1853</v>
      </c>
      <c r="G1435" s="17" t="str">
        <f>_xlfn.XLOOKUP(D1435,[9]ALL!$C:$C,[9]ALL!$N:$N,"Tidak Ditemukan")</f>
        <v>I GEDE BAGUS ADI SURYAWAN , ST</v>
      </c>
      <c r="H1435" s="18" t="str">
        <f>_xlfn.XLOOKUP(D1435,[11]sheet!$B:$B,[11]sheet!$A:$A,0)</f>
        <v>MGW32</v>
      </c>
    </row>
    <row r="1436" spans="2:8">
      <c r="B1436" s="24" t="s">
        <v>1455</v>
      </c>
      <c r="C1436" s="25" t="s">
        <v>1456</v>
      </c>
      <c r="D1436" s="26" t="s">
        <v>1480</v>
      </c>
      <c r="E1436" s="27" t="s">
        <v>1941</v>
      </c>
      <c r="F1436" s="22" t="s">
        <v>1853</v>
      </c>
      <c r="G1436" s="17" t="str">
        <f>_xlfn.XLOOKUP(D1436,[9]ALL!$C:$C,[9]ALL!$N:$N,"Tidak Ditemukan")</f>
        <v>I GEDE BAGUS ADI SURYAWAN , ST</v>
      </c>
      <c r="H1436" s="18" t="str">
        <f>_xlfn.XLOOKUP(D1436,[11]sheet!$B:$B,[11]sheet!$A:$A,0)</f>
        <v>MGW37</v>
      </c>
    </row>
    <row r="1437" spans="2:8">
      <c r="B1437" s="24" t="s">
        <v>1455</v>
      </c>
      <c r="C1437" s="25" t="s">
        <v>1456</v>
      </c>
      <c r="D1437" s="26" t="s">
        <v>1481</v>
      </c>
      <c r="E1437" s="27" t="s">
        <v>1941</v>
      </c>
      <c r="F1437" s="22" t="s">
        <v>1855</v>
      </c>
      <c r="G1437" s="17" t="str">
        <f>_xlfn.XLOOKUP(D1437,[9]ALL!$C:$C,[9]ALL!$N:$N,"Tidak Ditemukan")</f>
        <v>Abi Hilmawan</v>
      </c>
      <c r="H1437" s="18" t="str">
        <f>_xlfn.XLOOKUP(D1437,[11]sheet!$B:$B,[11]sheet!$A:$A,0)</f>
        <v>SLO12</v>
      </c>
    </row>
    <row r="1438" spans="2:8">
      <c r="B1438" s="24" t="s">
        <v>1455</v>
      </c>
      <c r="C1438" s="25" t="s">
        <v>1456</v>
      </c>
      <c r="D1438" s="26" t="s">
        <v>1482</v>
      </c>
      <c r="E1438" s="27" t="s">
        <v>1941</v>
      </c>
      <c r="F1438" s="22" t="s">
        <v>1854</v>
      </c>
      <c r="G1438" s="17" t="str">
        <f>_xlfn.XLOOKUP(D1438,[9]ALL!$C:$C,[9]ALL!$N:$N,"Tidak Ditemukan")</f>
        <v>I KOMANG FERI INDRAJAYA</v>
      </c>
      <c r="H1438" s="18" t="str">
        <f>_xlfn.XLOOKUP(D1438,[11]sheet!$B:$B,[11]sheet!$A:$A,0)</f>
        <v>MGW30</v>
      </c>
    </row>
    <row r="1439" spans="2:8">
      <c r="B1439" s="24" t="s">
        <v>1455</v>
      </c>
      <c r="C1439" s="25" t="s">
        <v>1456</v>
      </c>
      <c r="D1439" s="26" t="s">
        <v>1483</v>
      </c>
      <c r="E1439" s="27" t="s">
        <v>1941</v>
      </c>
      <c r="F1439" s="22" t="s">
        <v>1855</v>
      </c>
      <c r="G1439" s="17" t="str">
        <f>_xlfn.XLOOKUP(D1439,[9]ALL!$C:$C,[9]ALL!$N:$N,"Tidak Ditemukan")</f>
        <v>MUHAMMAD JUMADIL</v>
      </c>
      <c r="H1439" s="18" t="str">
        <f>_xlfn.XLOOKUP(D1439,[11]sheet!$B:$B,[11]sheet!$A:$A,0)</f>
        <v>AMI17</v>
      </c>
    </row>
    <row r="1440" spans="2:8">
      <c r="B1440" s="24" t="s">
        <v>1455</v>
      </c>
      <c r="C1440" s="25" t="s">
        <v>1456</v>
      </c>
      <c r="D1440" s="26" t="s">
        <v>1484</v>
      </c>
      <c r="E1440" s="27" t="s">
        <v>1941</v>
      </c>
      <c r="F1440" s="22" t="s">
        <v>1851</v>
      </c>
      <c r="G1440" s="17" t="str">
        <f>_xlfn.XLOOKUP(D1440,[9]ALL!$C:$C,[9]ALL!$N:$N,"Tidak Ditemukan")</f>
        <v>KADEK DWIPA ANGGARASTRA</v>
      </c>
      <c r="H1440" s="18" t="str">
        <f>_xlfn.XLOOKUP(D1440,[11]sheet!$B:$B,[11]sheet!$A:$A,0)</f>
        <v>DPS66</v>
      </c>
    </row>
    <row r="1441" spans="2:8">
      <c r="B1441" s="24" t="s">
        <v>1455</v>
      </c>
      <c r="C1441" s="25" t="s">
        <v>1456</v>
      </c>
      <c r="D1441" s="26" t="s">
        <v>1485</v>
      </c>
      <c r="E1441" s="27" t="s">
        <v>1941</v>
      </c>
      <c r="F1441" s="22" t="s">
        <v>1853</v>
      </c>
      <c r="G1441" s="17" t="str">
        <f>_xlfn.XLOOKUP(D1441,[9]ALL!$C:$C,[9]ALL!$N:$N,"Tidak Ditemukan")</f>
        <v>GUSTI NGURAH ARY RAKA DARMAYASA, SE.MM</v>
      </c>
      <c r="H1441" s="18" t="str">
        <f>_xlfn.XLOOKUP(D1441,[11]sheet!$B:$B,[11]sheet!$A:$A,0)</f>
        <v>GIA14</v>
      </c>
    </row>
    <row r="1442" spans="2:8">
      <c r="B1442" s="24" t="s">
        <v>1455</v>
      </c>
      <c r="C1442" s="25" t="s">
        <v>1456</v>
      </c>
      <c r="D1442" s="26" t="s">
        <v>1486</v>
      </c>
      <c r="E1442" s="27" t="s">
        <v>1941</v>
      </c>
      <c r="F1442" s="22" t="s">
        <v>1851</v>
      </c>
      <c r="G1442" s="17" t="str">
        <f>_xlfn.XLOOKUP(D1442,[9]ALL!$C:$C,[9]ALL!$N:$N,"Tidak Ditemukan")</f>
        <v>DWIKY REZA ARDANI WINAHARA</v>
      </c>
      <c r="H1442" s="18" t="str">
        <f>_xlfn.XLOOKUP(D1442,[11]sheet!$B:$B,[11]sheet!$A:$A,0)</f>
        <v>DPS68</v>
      </c>
    </row>
    <row r="1443" spans="2:8">
      <c r="B1443" s="24" t="s">
        <v>1455</v>
      </c>
      <c r="C1443" s="25" t="s">
        <v>1456</v>
      </c>
      <c r="D1443" s="26" t="s">
        <v>1487</v>
      </c>
      <c r="E1443" s="27" t="s">
        <v>1941</v>
      </c>
      <c r="F1443" s="22" t="s">
        <v>1851</v>
      </c>
      <c r="G1443" s="17" t="str">
        <f>_xlfn.XLOOKUP(D1443,[9]ALL!$C:$C,[9]ALL!$N:$N,"Tidak Ditemukan")</f>
        <v>NI WAYAN ELSA SEPTIANA INDRIANI</v>
      </c>
      <c r="H1443" s="18" t="str">
        <f>_xlfn.XLOOKUP(D1443,[11]sheet!$B:$B,[11]sheet!$A:$A,0)</f>
        <v>DPS53</v>
      </c>
    </row>
    <row r="1444" spans="2:8">
      <c r="B1444" s="24" t="s">
        <v>1455</v>
      </c>
      <c r="C1444" s="25" t="s">
        <v>1456</v>
      </c>
      <c r="D1444" s="26" t="s">
        <v>1488</v>
      </c>
      <c r="E1444" s="27" t="s">
        <v>1941</v>
      </c>
      <c r="F1444" s="22" t="s">
        <v>1853</v>
      </c>
      <c r="G1444" s="17" t="str">
        <f>_xlfn.XLOOKUP(D1444,[9]ALL!$C:$C,[9]ALL!$N:$N,"Tidak Ditemukan")</f>
        <v>GUSTI NGURAH ARY RAKA DARMAYASA, SE.MM</v>
      </c>
      <c r="H1444" s="18" t="str">
        <f>_xlfn.XLOOKUP(D1444,[11]sheet!$B:$B,[11]sheet!$A:$A,0)</f>
        <v>GIA09</v>
      </c>
    </row>
    <row r="1445" spans="2:8">
      <c r="B1445" s="24" t="s">
        <v>1455</v>
      </c>
      <c r="C1445" s="25" t="s">
        <v>1456</v>
      </c>
      <c r="D1445" s="26" t="s">
        <v>1489</v>
      </c>
      <c r="E1445" s="27" t="s">
        <v>1941</v>
      </c>
      <c r="F1445" s="22" t="s">
        <v>1853</v>
      </c>
      <c r="G1445" s="17" t="str">
        <f>_xlfn.XLOOKUP(D1445,[9]ALL!$C:$C,[9]ALL!$N:$N,"Tidak Ditemukan")</f>
        <v>GUSTI NGURAH ARY RAKA DARMAYASA, SE.MM</v>
      </c>
      <c r="H1445" s="18" t="str">
        <f>_xlfn.XLOOKUP(D1445,[11]sheet!$B:$B,[11]sheet!$A:$A,0)</f>
        <v>GIA11</v>
      </c>
    </row>
    <row r="1446" spans="2:8">
      <c r="B1446" s="24" t="s">
        <v>1455</v>
      </c>
      <c r="C1446" s="25" t="s">
        <v>1456</v>
      </c>
      <c r="D1446" s="26" t="s">
        <v>1490</v>
      </c>
      <c r="E1446" s="27" t="s">
        <v>1941</v>
      </c>
      <c r="F1446" s="22" t="s">
        <v>1851</v>
      </c>
      <c r="G1446" s="17" t="str">
        <f>_xlfn.XLOOKUP(D1446,[9]ALL!$C:$C,[9]ALL!$N:$N,"Tidak Ditemukan")</f>
        <v>NI WAYAN ELSA SEPTIANA INDRIANI</v>
      </c>
      <c r="H1446" s="18" t="str">
        <f>_xlfn.XLOOKUP(D1446,[11]sheet!$B:$B,[11]sheet!$A:$A,0)</f>
        <v>DPS52</v>
      </c>
    </row>
    <row r="1447" spans="2:8">
      <c r="B1447" s="24" t="s">
        <v>1455</v>
      </c>
      <c r="C1447" s="25" t="s">
        <v>1456</v>
      </c>
      <c r="D1447" s="26" t="s">
        <v>1491</v>
      </c>
      <c r="E1447" s="27" t="s">
        <v>1941</v>
      </c>
      <c r="F1447" s="22" t="s">
        <v>1851</v>
      </c>
      <c r="G1447" s="17" t="str">
        <f>_xlfn.XLOOKUP(D1447,[9]ALL!$C:$C,[9]ALL!$N:$N,"Tidak Ditemukan")</f>
        <v>KADEK DWIPA ANGGARASTRA</v>
      </c>
      <c r="H1447" s="18" t="str">
        <f>_xlfn.XLOOKUP(D1447,[11]sheet!$B:$B,[11]sheet!$A:$A,0)</f>
        <v>DPS05</v>
      </c>
    </row>
    <row r="1448" spans="2:8">
      <c r="B1448" s="24" t="s">
        <v>1455</v>
      </c>
      <c r="C1448" s="25" t="s">
        <v>1456</v>
      </c>
      <c r="D1448" s="26" t="s">
        <v>1492</v>
      </c>
      <c r="E1448" s="27" t="s">
        <v>1916</v>
      </c>
      <c r="F1448" s="22" t="s">
        <v>1855</v>
      </c>
      <c r="G1448" s="17" t="str">
        <f>_xlfn.XLOOKUP(D1448,[9]ALL!$C:$C,[9]ALL!$N:$N,"Tidak Ditemukan")</f>
        <v>MUHAMMAD TONY NUGRAHA</v>
      </c>
      <c r="H1448" s="18" t="str">
        <f>_xlfn.XLOOKUP(D1448,[11]sheet!$B:$B,[11]sheet!$A:$A,0)</f>
        <v>TAN03</v>
      </c>
    </row>
    <row r="1449" spans="2:8">
      <c r="B1449" s="24" t="s">
        <v>1455</v>
      </c>
      <c r="C1449" s="25" t="s">
        <v>1456</v>
      </c>
      <c r="D1449" s="26" t="s">
        <v>1493</v>
      </c>
      <c r="E1449" s="27" t="s">
        <v>1916</v>
      </c>
      <c r="F1449" s="22" t="s">
        <v>1855</v>
      </c>
      <c r="G1449" s="17" t="str">
        <f>_xlfn.XLOOKUP(D1449,[9]ALL!$C:$C,[9]ALL!$N:$N,"Tidak Ditemukan")</f>
        <v>Abi Hilmawan</v>
      </c>
      <c r="H1449" s="18" t="str">
        <f>_xlfn.XLOOKUP(D1449,[11]sheet!$B:$B,[11]sheet!$A:$A,0)</f>
        <v>SLO02B</v>
      </c>
    </row>
    <row r="1450" spans="2:8">
      <c r="B1450" s="24" t="s">
        <v>1455</v>
      </c>
      <c r="C1450" s="25" t="s">
        <v>1456</v>
      </c>
      <c r="D1450" s="26" t="s">
        <v>1494</v>
      </c>
      <c r="E1450" s="27" t="s">
        <v>1916</v>
      </c>
      <c r="F1450" s="22" t="s">
        <v>1856</v>
      </c>
      <c r="G1450" s="17" t="str">
        <f>_xlfn.XLOOKUP(D1450,[9]ALL!$C:$C,[9]ALL!$N:$N,"Tidak Ditemukan")</f>
        <v>CICI TRISNAWATI NGGILLI</v>
      </c>
      <c r="H1450" s="18" t="str">
        <f>_xlfn.XLOOKUP(D1450,[11]sheet!$B:$B,[11]sheet!$A:$A,0)</f>
        <v>TCABU021</v>
      </c>
    </row>
    <row r="1451" spans="2:8">
      <c r="B1451" s="24" t="s">
        <v>1455</v>
      </c>
      <c r="C1451" s="25" t="s">
        <v>1456</v>
      </c>
      <c r="D1451" s="26" t="s">
        <v>1495</v>
      </c>
      <c r="E1451" s="27" t="s">
        <v>1916</v>
      </c>
      <c r="F1451" s="22" t="s">
        <v>1856</v>
      </c>
      <c r="G1451" s="17" t="str">
        <f>_xlfn.XLOOKUP(D1451,[9]ALL!$C:$C,[9]ALL!$N:$N,"Tidak Ditemukan")</f>
        <v>PETRUS TRIMULIA WANGGA DALA</v>
      </c>
      <c r="H1451" s="18" t="str">
        <f>_xlfn.XLOOKUP(D1451,[11]sheet!$B:$B,[11]sheet!$A:$A,0)</f>
        <v>LKA05</v>
      </c>
    </row>
    <row r="1452" spans="2:8">
      <c r="B1452" s="24" t="s">
        <v>1455</v>
      </c>
      <c r="C1452" s="25" t="s">
        <v>1456</v>
      </c>
      <c r="D1452" s="26" t="s">
        <v>1496</v>
      </c>
      <c r="E1452" s="27" t="s">
        <v>1916</v>
      </c>
      <c r="F1452" s="22" t="s">
        <v>1857</v>
      </c>
      <c r="G1452" s="17" t="str">
        <f>_xlfn.XLOOKUP(D1452,[9]ALL!$C:$C,[9]ALL!$N:$N,"Tidak Ditemukan")</f>
        <v>SYARIFUDDIN</v>
      </c>
      <c r="H1452" s="18" t="str">
        <f>_xlfn.XLOOKUP(D1452,[11]sheet!$B:$B,[11]sheet!$A:$A,0)</f>
        <v>WHO13</v>
      </c>
    </row>
    <row r="1453" spans="2:8">
      <c r="B1453" s="24" t="s">
        <v>1455</v>
      </c>
      <c r="C1453" s="25" t="s">
        <v>1456</v>
      </c>
      <c r="D1453" s="26" t="s">
        <v>1497</v>
      </c>
      <c r="E1453" s="27" t="s">
        <v>1916</v>
      </c>
      <c r="F1453" s="22" t="s">
        <v>1855</v>
      </c>
      <c r="G1453" s="17" t="str">
        <f>_xlfn.XLOOKUP(D1453,[9]ALL!$C:$C,[9]ALL!$N:$N,"Tidak Ditemukan")</f>
        <v>Suhardi</v>
      </c>
      <c r="H1453" s="18" t="str">
        <f>_xlfn.XLOOKUP(D1453,[11]sheet!$B:$B,[11]sheet!$A:$A,0)</f>
        <v>PYW07A</v>
      </c>
    </row>
    <row r="1454" spans="2:8">
      <c r="B1454" s="24" t="s">
        <v>1455</v>
      </c>
      <c r="C1454" s="25" t="s">
        <v>1456</v>
      </c>
      <c r="D1454" s="26" t="s">
        <v>1498</v>
      </c>
      <c r="E1454" s="27" t="s">
        <v>1916</v>
      </c>
      <c r="F1454" s="22" t="s">
        <v>1857</v>
      </c>
      <c r="G1454" s="17" t="str">
        <f>_xlfn.XLOOKUP(D1454,[9]ALL!$C:$C,[9]ALL!$N:$N,"Tidak Ditemukan")</f>
        <v>M. SALAHUDIN</v>
      </c>
      <c r="H1454" s="18" t="str">
        <f>_xlfn.XLOOKUP(D1454,[11]sheet!$B:$B,[11]sheet!$A:$A,0)</f>
        <v>DPU07</v>
      </c>
    </row>
    <row r="1455" spans="2:8">
      <c r="B1455" s="24" t="s">
        <v>1455</v>
      </c>
      <c r="C1455" s="25" t="s">
        <v>1456</v>
      </c>
      <c r="D1455" s="26" t="s">
        <v>1499</v>
      </c>
      <c r="E1455" s="27" t="s">
        <v>1916</v>
      </c>
      <c r="F1455" s="22" t="s">
        <v>1855</v>
      </c>
      <c r="G1455" s="17" t="str">
        <f>_xlfn.XLOOKUP(D1455,[9]ALL!$C:$C,[9]ALL!$N:$N,"Tidak Ditemukan")</f>
        <v>Abi Hilmawan</v>
      </c>
      <c r="H1455" s="18" t="str">
        <f>_xlfn.XLOOKUP(D1455,[11]sheet!$B:$B,[11]sheet!$A:$A,0)</f>
        <v>SLO08A</v>
      </c>
    </row>
    <row r="1456" spans="2:8">
      <c r="B1456" s="24" t="s">
        <v>1455</v>
      </c>
      <c r="C1456" s="25" t="s">
        <v>1456</v>
      </c>
      <c r="D1456" s="26" t="s">
        <v>1500</v>
      </c>
      <c r="E1456" s="27" t="s">
        <v>1916</v>
      </c>
      <c r="F1456" s="22" t="s">
        <v>1857</v>
      </c>
      <c r="G1456" s="17" t="str">
        <f>_xlfn.XLOOKUP(D1456,[9]ALL!$C:$C,[9]ALL!$N:$N,"Tidak Ditemukan")</f>
        <v>RITA HERMAWATI</v>
      </c>
      <c r="H1456" s="18" t="str">
        <f>_xlfn.XLOOKUP(D1456,[11]sheet!$B:$B,[11]sheet!$A:$A,0)</f>
        <v>TAW05</v>
      </c>
    </row>
    <row r="1457" spans="2:8">
      <c r="B1457" s="24" t="s">
        <v>1455</v>
      </c>
      <c r="C1457" s="25" t="s">
        <v>1456</v>
      </c>
      <c r="D1457" s="26" t="s">
        <v>1501</v>
      </c>
      <c r="E1457" s="27" t="s">
        <v>1916</v>
      </c>
      <c r="F1457" s="22" t="s">
        <v>1857</v>
      </c>
      <c r="G1457" s="17" t="str">
        <f>_xlfn.XLOOKUP(D1457,[9]ALL!$C:$C,[9]ALL!$N:$N,"Tidak Ditemukan")</f>
        <v>DENI SUSATYO</v>
      </c>
      <c r="H1457" s="18" t="str">
        <f>_xlfn.XLOOKUP(D1457,[11]sheet!$B:$B,[11]sheet!$A:$A,0)</f>
        <v>SWW10</v>
      </c>
    </row>
    <row r="1458" spans="2:8">
      <c r="B1458" s="24" t="s">
        <v>1455</v>
      </c>
      <c r="C1458" s="25" t="s">
        <v>1456</v>
      </c>
      <c r="D1458" s="26" t="s">
        <v>1502</v>
      </c>
      <c r="E1458" s="27" t="s">
        <v>1916</v>
      </c>
      <c r="F1458" s="22" t="s">
        <v>1855</v>
      </c>
      <c r="G1458" s="17" t="str">
        <f>_xlfn.XLOOKUP(D1458,[9]ALL!$C:$C,[9]ALL!$N:$N,"Tidak Ditemukan")</f>
        <v>MUHAMMAD TONY NUGRAHA</v>
      </c>
      <c r="H1458" s="18" t="str">
        <f>_xlfn.XLOOKUP(D1458,[11]sheet!$B:$B,[11]sheet!$A:$A,0)</f>
        <v>GER05</v>
      </c>
    </row>
    <row r="1459" spans="2:8">
      <c r="B1459" s="24" t="s">
        <v>1455</v>
      </c>
      <c r="C1459" s="25" t="s">
        <v>1456</v>
      </c>
      <c r="D1459" s="26" t="s">
        <v>1503</v>
      </c>
      <c r="E1459" s="27" t="s">
        <v>1916</v>
      </c>
      <c r="F1459" s="22" t="s">
        <v>1855</v>
      </c>
      <c r="G1459" s="17" t="str">
        <f>_xlfn.XLOOKUP(D1459,[9]ALL!$C:$C,[9]ALL!$N:$N,"Tidak Ditemukan")</f>
        <v>MUHAMMAD JUMADIL</v>
      </c>
      <c r="H1459" s="18" t="str">
        <f>_xlfn.XLOOKUP(D1459,[11]sheet!$B:$B,[11]sheet!$A:$A,0)</f>
        <v>AMI15</v>
      </c>
    </row>
    <row r="1460" spans="2:8">
      <c r="B1460" s="24" t="s">
        <v>1455</v>
      </c>
      <c r="C1460" s="25" t="s">
        <v>1456</v>
      </c>
      <c r="D1460" s="26" t="s">
        <v>1504</v>
      </c>
      <c r="E1460" s="27" t="s">
        <v>1916</v>
      </c>
      <c r="F1460" s="22" t="s">
        <v>1856</v>
      </c>
      <c r="G1460" s="17" t="str">
        <f>_xlfn.XLOOKUP(D1460,[9]ALL!$C:$C,[9]ALL!$N:$N,"Tidak Ditemukan")</f>
        <v>EKAYASA EBENHAEZER SANDY KALLA</v>
      </c>
      <c r="H1460" s="18" t="str">
        <f>_xlfn.XLOOKUP(D1460,[11]sheet!$B:$B,[11]sheet!$A:$A,0)</f>
        <v>KOE11</v>
      </c>
    </row>
    <row r="1461" spans="2:8">
      <c r="B1461" s="24" t="s">
        <v>1455</v>
      </c>
      <c r="C1461" s="25" t="s">
        <v>1456</v>
      </c>
      <c r="D1461" s="26" t="s">
        <v>1505</v>
      </c>
      <c r="E1461" s="27" t="s">
        <v>1916</v>
      </c>
      <c r="F1461" s="22" t="s">
        <v>1856</v>
      </c>
      <c r="G1461" s="17" t="str">
        <f>_xlfn.XLOOKUP(D1461,[9]ALL!$C:$C,[9]ALL!$N:$N,"Tidak Ditemukan")</f>
        <v>CICI TRISNAWATI NGGILLI</v>
      </c>
      <c r="H1461" s="18" t="str">
        <f>_xlfn.XLOOKUP(D1461,[11]sheet!$B:$B,[11]sheet!$A:$A,0)</f>
        <v>ABU01</v>
      </c>
    </row>
    <row r="1462" spans="2:8">
      <c r="B1462" s="24" t="s">
        <v>1455</v>
      </c>
      <c r="C1462" s="25" t="s">
        <v>1456</v>
      </c>
      <c r="D1462" s="26" t="s">
        <v>1506</v>
      </c>
      <c r="E1462" s="27" t="s">
        <v>1916</v>
      </c>
      <c r="F1462" s="22" t="s">
        <v>1856</v>
      </c>
      <c r="G1462" s="17" t="str">
        <f>_xlfn.XLOOKUP(D1462,[9]ALL!$C:$C,[9]ALL!$N:$N,"Tidak Ditemukan")</f>
        <v>ALOYSIUS RIWANTO</v>
      </c>
      <c r="H1462" s="18" t="str">
        <f>_xlfn.XLOOKUP(D1462,[11]sheet!$B:$B,[11]sheet!$A:$A,0)</f>
        <v>BOR01</v>
      </c>
    </row>
    <row r="1463" spans="2:8">
      <c r="B1463" s="24" t="s">
        <v>1455</v>
      </c>
      <c r="C1463" s="25" t="s">
        <v>1456</v>
      </c>
      <c r="D1463" s="26" t="s">
        <v>1507</v>
      </c>
      <c r="E1463" s="27" t="s">
        <v>1916</v>
      </c>
      <c r="F1463" s="22" t="s">
        <v>1857</v>
      </c>
      <c r="G1463" s="17" t="str">
        <f>_xlfn.XLOOKUP(D1463,[9]ALL!$C:$C,[9]ALL!$N:$N,"Tidak Ditemukan")</f>
        <v>SYARIFUDDIN</v>
      </c>
      <c r="H1463" s="18" t="str">
        <f>_xlfn.XLOOKUP(D1463,[11]sheet!$B:$B,[11]sheet!$A:$A,0)</f>
        <v>WHO01</v>
      </c>
    </row>
    <row r="1464" spans="2:8">
      <c r="B1464" s="24" t="s">
        <v>1455</v>
      </c>
      <c r="C1464" s="25" t="s">
        <v>1456</v>
      </c>
      <c r="D1464" s="26" t="s">
        <v>1508</v>
      </c>
      <c r="E1464" s="27" t="s">
        <v>1916</v>
      </c>
      <c r="F1464" s="22" t="s">
        <v>1856</v>
      </c>
      <c r="G1464" s="17" t="str">
        <f>_xlfn.XLOOKUP(D1464,[9]ALL!$C:$C,[9]ALL!$N:$N,"Tidak Ditemukan")</f>
        <v>CICI TRISNAWATI NGGILLI</v>
      </c>
      <c r="H1464" s="18" t="str">
        <f>_xlfn.XLOOKUP(D1464,[11]sheet!$B:$B,[11]sheet!$A:$A,0)</f>
        <v>KEF01</v>
      </c>
    </row>
    <row r="1465" spans="2:8">
      <c r="B1465" s="24" t="s">
        <v>1455</v>
      </c>
      <c r="C1465" s="25" t="s">
        <v>1456</v>
      </c>
      <c r="D1465" s="26" t="s">
        <v>1509</v>
      </c>
      <c r="E1465" s="27" t="s">
        <v>1916</v>
      </c>
      <c r="F1465" s="22" t="s">
        <v>1856</v>
      </c>
      <c r="G1465" s="17" t="str">
        <f>_xlfn.XLOOKUP(D1465,[9]ALL!$C:$C,[9]ALL!$N:$N,"Tidak Ditemukan")</f>
        <v>CICI TRISNAWATI NGGILLI</v>
      </c>
      <c r="H1465" s="18" t="str">
        <f>_xlfn.XLOOKUP(D1465,[11]sheet!$B:$B,[11]sheet!$A:$A,0)</f>
        <v>BET01</v>
      </c>
    </row>
    <row r="1466" spans="2:8">
      <c r="B1466" s="24" t="s">
        <v>1455</v>
      </c>
      <c r="C1466" s="25" t="s">
        <v>1456</v>
      </c>
      <c r="D1466" s="26" t="s">
        <v>1510</v>
      </c>
      <c r="E1466" s="27" t="s">
        <v>1916</v>
      </c>
      <c r="F1466" s="22" t="s">
        <v>1856</v>
      </c>
      <c r="G1466" s="17" t="str">
        <f>_xlfn.XLOOKUP(D1466,[9]ALL!$C:$C,[9]ALL!$N:$N,"Tidak Ditemukan")</f>
        <v>PETRUS TRIMULIA WANGGA DALA</v>
      </c>
      <c r="H1466" s="18" t="str">
        <f>_xlfn.XLOOKUP(D1466,[11]sheet!$B:$B,[11]sheet!$A:$A,0)</f>
        <v>ENE01</v>
      </c>
    </row>
    <row r="1467" spans="2:8">
      <c r="B1467" s="24" t="s">
        <v>1455</v>
      </c>
      <c r="C1467" s="25" t="s">
        <v>1456</v>
      </c>
      <c r="D1467" s="26" t="s">
        <v>1511</v>
      </c>
      <c r="E1467" s="27" t="s">
        <v>1916</v>
      </c>
      <c r="F1467" s="22" t="s">
        <v>1855</v>
      </c>
      <c r="G1467" s="17" t="str">
        <f>_xlfn.XLOOKUP(D1467,[9]ALL!$C:$C,[9]ALL!$N:$N,"Tidak Ditemukan")</f>
        <v>Abi Hilmawan</v>
      </c>
      <c r="H1467" s="18" t="str">
        <f>_xlfn.XLOOKUP(D1467,[11]sheet!$B:$B,[11]sheet!$A:$A,0)</f>
        <v>SLO01</v>
      </c>
    </row>
    <row r="1468" spans="2:8">
      <c r="B1468" s="24" t="s">
        <v>1455</v>
      </c>
      <c r="C1468" s="25" t="s">
        <v>1456</v>
      </c>
      <c r="D1468" s="26" t="s">
        <v>1512</v>
      </c>
      <c r="E1468" s="27" t="s">
        <v>1916</v>
      </c>
      <c r="F1468" s="22" t="s">
        <v>1856</v>
      </c>
      <c r="G1468" s="17" t="str">
        <f>_xlfn.XLOOKUP(D1468,[9]ALL!$C:$C,[9]ALL!$N:$N,"Tidak Ditemukan")</f>
        <v>CHINDY BIRE</v>
      </c>
      <c r="H1468" s="18" t="str">
        <f>_xlfn.XLOOKUP(D1468,[11]sheet!$B:$B,[11]sheet!$A:$A,0)</f>
        <v>OEL01</v>
      </c>
    </row>
    <row r="1469" spans="2:8">
      <c r="B1469" s="24" t="s">
        <v>1455</v>
      </c>
      <c r="C1469" s="25" t="s">
        <v>1456</v>
      </c>
      <c r="D1469" s="26" t="s">
        <v>1513</v>
      </c>
      <c r="E1469" s="27" t="s">
        <v>1916</v>
      </c>
      <c r="F1469" s="22" t="s">
        <v>1856</v>
      </c>
      <c r="G1469" s="17" t="str">
        <f>_xlfn.XLOOKUP(D1469,[9]ALL!$C:$C,[9]ALL!$N:$N,"Tidak Ditemukan")</f>
        <v>MANAHAN SIMATUPANG SIBURIAN</v>
      </c>
      <c r="H1469" s="18" t="str">
        <f>_xlfn.XLOOKUP(D1469,[11]sheet!$B:$B,[11]sheet!$A:$A,0)</f>
        <v>KOE10</v>
      </c>
    </row>
    <row r="1470" spans="2:8">
      <c r="B1470" s="24" t="s">
        <v>1455</v>
      </c>
      <c r="C1470" s="25" t="s">
        <v>1456</v>
      </c>
      <c r="D1470" s="26" t="s">
        <v>1514</v>
      </c>
      <c r="E1470" s="27" t="s">
        <v>1916</v>
      </c>
      <c r="F1470" s="22" t="s">
        <v>1856</v>
      </c>
      <c r="G1470" s="17" t="str">
        <f>_xlfn.XLOOKUP(D1470,[9]ALL!$C:$C,[9]ALL!$N:$N,"Tidak Ditemukan")</f>
        <v>ADRIAN ALFANDION BENU</v>
      </c>
      <c r="H1470" s="18" t="str">
        <f>_xlfn.XLOOKUP(D1470,[11]sheet!$B:$B,[11]sheet!$A:$A,0)</f>
        <v>KOE08</v>
      </c>
    </row>
    <row r="1471" spans="2:8">
      <c r="B1471" s="24" t="s">
        <v>1455</v>
      </c>
      <c r="C1471" s="25" t="s">
        <v>1456</v>
      </c>
      <c r="D1471" s="26" t="s">
        <v>1515</v>
      </c>
      <c r="E1471" s="27" t="s">
        <v>1916</v>
      </c>
      <c r="F1471" s="22" t="s">
        <v>1855</v>
      </c>
      <c r="G1471" s="17" t="str">
        <f>_xlfn.XLOOKUP(D1471,[9]ALL!$C:$C,[9]ALL!$N:$N,"Tidak Ditemukan")</f>
        <v>MUHAMMAD JUMADIL</v>
      </c>
      <c r="H1471" s="18" t="str">
        <f>_xlfn.XLOOKUP(D1471,[11]sheet!$B:$B,[11]sheet!$A:$A,0)</f>
        <v>AMI10</v>
      </c>
    </row>
    <row r="1472" spans="2:8">
      <c r="B1472" s="24" t="s">
        <v>1455</v>
      </c>
      <c r="C1472" s="25" t="s">
        <v>1456</v>
      </c>
      <c r="D1472" s="26" t="s">
        <v>1516</v>
      </c>
      <c r="E1472" s="27" t="s">
        <v>1916</v>
      </c>
      <c r="F1472" s="22" t="s">
        <v>1855</v>
      </c>
      <c r="G1472" s="17" t="str">
        <f>_xlfn.XLOOKUP(D1472,[9]ALL!$C:$C,[9]ALL!$N:$N,"Tidak Ditemukan")</f>
        <v>MUHAMMAD JUMADIL</v>
      </c>
      <c r="H1472" s="18" t="str">
        <f>_xlfn.XLOOKUP(D1472,[11]sheet!$B:$B,[11]sheet!$A:$A,0)</f>
        <v>AMI06</v>
      </c>
    </row>
    <row r="1473" spans="2:8">
      <c r="B1473" s="24" t="s">
        <v>1455</v>
      </c>
      <c r="C1473" s="25" t="s">
        <v>1456</v>
      </c>
      <c r="D1473" s="26" t="s">
        <v>1517</v>
      </c>
      <c r="E1473" s="27" t="s">
        <v>1916</v>
      </c>
      <c r="F1473" s="22" t="s">
        <v>1855</v>
      </c>
      <c r="G1473" s="17" t="str">
        <f>_xlfn.XLOOKUP(D1473,[9]ALL!$C:$C,[9]ALL!$N:$N,"Tidak Ditemukan")</f>
        <v>MUHAMMAD JUMADIL</v>
      </c>
      <c r="H1473" s="18" t="str">
        <f>_xlfn.XLOOKUP(D1473,[11]sheet!$B:$B,[11]sheet!$A:$A,0)</f>
        <v>AMI12</v>
      </c>
    </row>
    <row r="1474" spans="2:8">
      <c r="B1474" s="24" t="s">
        <v>1455</v>
      </c>
      <c r="C1474" s="25" t="s">
        <v>1456</v>
      </c>
      <c r="D1474" s="26" t="s">
        <v>1518</v>
      </c>
      <c r="E1474" s="27" t="s">
        <v>1916</v>
      </c>
      <c r="F1474" s="22" t="s">
        <v>1856</v>
      </c>
      <c r="G1474" s="17" t="str">
        <f>_xlfn.XLOOKUP(D1474,[9]ALL!$C:$C,[9]ALL!$N:$N,"Tidak Ditemukan")</f>
        <v>CHINDY BIRE</v>
      </c>
      <c r="H1474" s="18" t="str">
        <f>_xlfn.XLOOKUP(D1474,[11]sheet!$B:$B,[11]sheet!$A:$A,0)</f>
        <v>BAA01</v>
      </c>
    </row>
    <row r="1475" spans="2:8">
      <c r="B1475" s="24" t="s">
        <v>1455</v>
      </c>
      <c r="C1475" s="25" t="s">
        <v>1456</v>
      </c>
      <c r="D1475" s="26" t="s">
        <v>1519</v>
      </c>
      <c r="E1475" s="27" t="s">
        <v>1916</v>
      </c>
      <c r="F1475" s="22" t="s">
        <v>1856</v>
      </c>
      <c r="G1475" s="17" t="str">
        <f>_xlfn.XLOOKUP(D1475,[9]ALL!$C:$C,[9]ALL!$N:$N,"Tidak Ditemukan")</f>
        <v>JUNEIDI ANDRI MANDALA</v>
      </c>
      <c r="H1475" s="18" t="str">
        <f>_xlfn.XLOOKUP(D1475,[11]sheet!$B:$B,[11]sheet!$A:$A,0)</f>
        <v>KOE03</v>
      </c>
    </row>
    <row r="1476" spans="2:8">
      <c r="B1476" s="24" t="s">
        <v>1455</v>
      </c>
      <c r="C1476" s="25" t="s">
        <v>1456</v>
      </c>
      <c r="D1476" s="26" t="s">
        <v>1520</v>
      </c>
      <c r="E1476" s="27" t="s">
        <v>1916</v>
      </c>
      <c r="F1476" s="22" t="s">
        <v>1856</v>
      </c>
      <c r="G1476" s="17" t="str">
        <f>_xlfn.XLOOKUP(D1476,[9]ALL!$C:$C,[9]ALL!$N:$N,"Tidak Ditemukan")</f>
        <v>FELIX DEMASIUS FOENAY</v>
      </c>
      <c r="H1476" s="18" t="str">
        <f>_xlfn.XLOOKUP(D1476,[11]sheet!$B:$B,[11]sheet!$A:$A,0)</f>
        <v>KOE01</v>
      </c>
    </row>
    <row r="1477" spans="2:8">
      <c r="B1477" s="24" t="s">
        <v>1455</v>
      </c>
      <c r="C1477" s="25" t="s">
        <v>1456</v>
      </c>
      <c r="D1477" s="26" t="s">
        <v>1521</v>
      </c>
      <c r="E1477" s="27" t="s">
        <v>1916</v>
      </c>
      <c r="F1477" s="22" t="s">
        <v>1855</v>
      </c>
      <c r="G1477" s="17" t="str">
        <f>_xlfn.XLOOKUP(D1477,[9]ALL!$C:$C,[9]ALL!$N:$N,"Tidak Ditemukan")</f>
        <v>MUHAMMAD JUMADIL</v>
      </c>
      <c r="H1477" s="18" t="str">
        <f>_xlfn.XLOOKUP(D1477,[11]sheet!$B:$B,[11]sheet!$A:$A,0)</f>
        <v>AMI01</v>
      </c>
    </row>
    <row r="1478" spans="2:8">
      <c r="B1478" s="24" t="s">
        <v>1455</v>
      </c>
      <c r="C1478" s="25" t="s">
        <v>1456</v>
      </c>
      <c r="D1478" s="26" t="s">
        <v>1522</v>
      </c>
      <c r="E1478" s="27" t="s">
        <v>1916</v>
      </c>
      <c r="F1478" s="22" t="s">
        <v>1856</v>
      </c>
      <c r="G1478" s="17" t="str">
        <f>_xlfn.XLOOKUP(D1478,[9]ALL!$C:$C,[9]ALL!$N:$N,"Tidak Ditemukan")</f>
        <v>ARMIYATI BULU</v>
      </c>
      <c r="H1478" s="18" t="str">
        <f>_xlfn.XLOOKUP(D1478,[11]sheet!$B:$B,[11]sheet!$A:$A,0)</f>
        <v>WBK01</v>
      </c>
    </row>
    <row r="1479" spans="2:8">
      <c r="B1479" s="24" t="s">
        <v>1455</v>
      </c>
      <c r="C1479" s="25" t="s">
        <v>1456</v>
      </c>
      <c r="D1479" s="26" t="s">
        <v>1523</v>
      </c>
      <c r="E1479" s="27" t="s">
        <v>1916</v>
      </c>
      <c r="F1479" s="22" t="s">
        <v>1856</v>
      </c>
      <c r="G1479" s="17" t="str">
        <f>_xlfn.XLOOKUP(D1479,[9]ALL!$C:$C,[9]ALL!$N:$N,"Tidak Ditemukan")</f>
        <v>PETRUS TRIMULIA WANGGA DALA</v>
      </c>
      <c r="H1479" s="18" t="str">
        <f>_xlfn.XLOOKUP(D1479,[11]sheet!$B:$B,[11]sheet!$A:$A,0)</f>
        <v>MOF01</v>
      </c>
    </row>
    <row r="1480" spans="2:8">
      <c r="B1480" s="24" t="s">
        <v>1455</v>
      </c>
      <c r="C1480" s="25" t="s">
        <v>1456</v>
      </c>
      <c r="D1480" s="26" t="s">
        <v>1524</v>
      </c>
      <c r="E1480" s="27" t="s">
        <v>1916</v>
      </c>
      <c r="F1480" s="22" t="s">
        <v>1856</v>
      </c>
      <c r="G1480" s="17" t="str">
        <f>_xlfn.XLOOKUP(D1480,[9]ALL!$C:$C,[9]ALL!$N:$N,"Tidak Ditemukan")</f>
        <v>CICI TRISNAWATI NGGILLI</v>
      </c>
      <c r="H1480" s="18" t="str">
        <f>_xlfn.XLOOKUP(D1480,[11]sheet!$B:$B,[11]sheet!$A:$A,0)</f>
        <v>SOE01</v>
      </c>
    </row>
    <row r="1481" spans="2:8">
      <c r="B1481" s="24" t="s">
        <v>1455</v>
      </c>
      <c r="C1481" s="25" t="s">
        <v>1456</v>
      </c>
      <c r="D1481" s="26" t="s">
        <v>1525</v>
      </c>
      <c r="E1481" s="27" t="s">
        <v>1916</v>
      </c>
      <c r="F1481" s="22" t="s">
        <v>1855</v>
      </c>
      <c r="G1481" s="17" t="str">
        <f>_xlfn.XLOOKUP(D1481,[9]ALL!$C:$C,[9]ALL!$N:$N,"Tidak Ditemukan")</f>
        <v>MUHAMMAD JUMADIL</v>
      </c>
      <c r="H1481" s="18" t="str">
        <f>_xlfn.XLOOKUP(D1481,[11]sheet!$B:$B,[11]sheet!$A:$A,0)</f>
        <v>AMI888</v>
      </c>
    </row>
    <row r="1482" spans="2:8">
      <c r="B1482" s="24" t="s">
        <v>1455</v>
      </c>
      <c r="C1482" s="25" t="s">
        <v>1456</v>
      </c>
      <c r="D1482" s="26" t="s">
        <v>1526</v>
      </c>
      <c r="E1482" s="27" t="s">
        <v>1916</v>
      </c>
      <c r="F1482" s="22" t="s">
        <v>1856</v>
      </c>
      <c r="G1482" s="17" t="str">
        <f>_xlfn.XLOOKUP(D1482,[9]ALL!$C:$C,[9]ALL!$N:$N,"Tidak Ditemukan")</f>
        <v>PUTRY PRATIWY ELISABETH KAMEO</v>
      </c>
      <c r="H1482" s="18" t="str">
        <f>_xlfn.XLOOKUP(D1482,[11]sheet!$B:$B,[11]sheet!$A:$A,0)</f>
        <v>KOE02</v>
      </c>
    </row>
    <row r="1483" spans="2:8">
      <c r="B1483" s="24" t="s">
        <v>1455</v>
      </c>
      <c r="C1483" s="25" t="s">
        <v>1456</v>
      </c>
      <c r="D1483" s="26" t="s">
        <v>1527</v>
      </c>
      <c r="E1483" s="27" t="s">
        <v>1916</v>
      </c>
      <c r="F1483" s="22" t="s">
        <v>1857</v>
      </c>
      <c r="G1483" s="17" t="str">
        <f>_xlfn.XLOOKUP(D1483,[9]ALL!$C:$C,[9]ALL!$N:$N,"Tidak Ditemukan")</f>
        <v>M. SALAHUDIN</v>
      </c>
      <c r="H1483" s="18" t="str">
        <f>_xlfn.XLOOKUP(D1483,[11]sheet!$B:$B,[11]sheet!$A:$A,0)</f>
        <v>DPU01</v>
      </c>
    </row>
    <row r="1484" spans="2:8">
      <c r="B1484" s="24" t="s">
        <v>1455</v>
      </c>
      <c r="C1484" s="25" t="s">
        <v>1456</v>
      </c>
      <c r="D1484" s="26" t="s">
        <v>1528</v>
      </c>
      <c r="E1484" s="27" t="s">
        <v>1916</v>
      </c>
      <c r="F1484" s="22" t="s">
        <v>1856</v>
      </c>
      <c r="G1484" s="17" t="str">
        <f>_xlfn.XLOOKUP(D1484,[9]ALL!$C:$C,[9]ALL!$N:$N,"Tidak Ditemukan")</f>
        <v>ARMIYATI BULU</v>
      </c>
      <c r="H1484" s="18" t="str">
        <f>_xlfn.XLOOKUP(D1484,[11]sheet!$B:$B,[11]sheet!$A:$A,0)</f>
        <v>WGP01</v>
      </c>
    </row>
    <row r="1485" spans="2:8">
      <c r="B1485" s="24" t="s">
        <v>1455</v>
      </c>
      <c r="C1485" s="25" t="s">
        <v>1456</v>
      </c>
      <c r="D1485" s="26" t="s">
        <v>1529</v>
      </c>
      <c r="E1485" s="27" t="s">
        <v>1916</v>
      </c>
      <c r="F1485" s="22" t="s">
        <v>1856</v>
      </c>
      <c r="G1485" s="17" t="str">
        <f>_xlfn.XLOOKUP(D1485,[9]ALL!$C:$C,[9]ALL!$N:$N,"Tidak Ditemukan")</f>
        <v>ISMAIL ABDURAHMAN MARO</v>
      </c>
      <c r="H1485" s="18" t="str">
        <f>_xlfn.XLOOKUP(D1485,[11]sheet!$B:$B,[11]sheet!$A:$A,0)</f>
        <v>KOE05</v>
      </c>
    </row>
    <row r="1486" spans="2:8">
      <c r="B1486" s="24" t="s">
        <v>1455</v>
      </c>
      <c r="C1486" s="25" t="s">
        <v>1456</v>
      </c>
      <c r="D1486" s="26" t="s">
        <v>1530</v>
      </c>
      <c r="E1486" s="27" t="s">
        <v>1916</v>
      </c>
      <c r="F1486" s="22" t="s">
        <v>1856</v>
      </c>
      <c r="G1486" s="17" t="str">
        <f>_xlfn.XLOOKUP(D1486,[9]ALL!$C:$C,[9]ALL!$N:$N,"Tidak Ditemukan")</f>
        <v>ALOYSIUS RIWANTO</v>
      </c>
      <c r="H1486" s="18" t="str">
        <f>_xlfn.XLOOKUP(D1486,[11]sheet!$B:$B,[11]sheet!$A:$A,0)</f>
        <v>RTG01</v>
      </c>
    </row>
    <row r="1487" spans="2:8">
      <c r="B1487" s="24" t="s">
        <v>1455</v>
      </c>
      <c r="C1487" s="25" t="s">
        <v>1456</v>
      </c>
      <c r="D1487" s="26" t="s">
        <v>1531</v>
      </c>
      <c r="E1487" s="27" t="s">
        <v>1916</v>
      </c>
      <c r="F1487" s="22" t="s">
        <v>1856</v>
      </c>
      <c r="G1487" s="17" t="str">
        <f>_xlfn.XLOOKUP(D1487,[9]ALL!$C:$C,[9]ALL!$N:$N,"Tidak Ditemukan")</f>
        <v>ALOYSIUS RIWANTO</v>
      </c>
      <c r="H1487" s="18" t="str">
        <f>_xlfn.XLOOKUP(D1487,[11]sheet!$B:$B,[11]sheet!$A:$A,0)</f>
        <v>MBY01</v>
      </c>
    </row>
    <row r="1488" spans="2:8">
      <c r="B1488" s="24" t="s">
        <v>1455</v>
      </c>
      <c r="C1488" s="25" t="s">
        <v>1456</v>
      </c>
      <c r="D1488" s="26" t="s">
        <v>1532</v>
      </c>
      <c r="E1488" s="27" t="s">
        <v>1916</v>
      </c>
      <c r="F1488" s="22" t="s">
        <v>1856</v>
      </c>
      <c r="G1488" s="17" t="str">
        <f>_xlfn.XLOOKUP(D1488,[9]ALL!$C:$C,[9]ALL!$N:$N,"Tidak Ditemukan")</f>
        <v>PETRUS TRIMULIA WANGGA DALA</v>
      </c>
      <c r="H1488" s="18" t="str">
        <f>_xlfn.XLOOKUP(D1488,[11]sheet!$B:$B,[11]sheet!$A:$A,0)</f>
        <v>LEW01</v>
      </c>
    </row>
    <row r="1489" spans="2:8">
      <c r="B1489" s="24" t="s">
        <v>1455</v>
      </c>
      <c r="C1489" s="25" t="s">
        <v>1456</v>
      </c>
      <c r="D1489" s="26" t="s">
        <v>1533</v>
      </c>
      <c r="E1489" s="27" t="s">
        <v>1916</v>
      </c>
      <c r="F1489" s="22" t="s">
        <v>1856</v>
      </c>
      <c r="G1489" s="17" t="str">
        <f>_xlfn.XLOOKUP(D1489,[9]ALL!$C:$C,[9]ALL!$N:$N,"Tidak Ditemukan")</f>
        <v>ARMIYATI BULU</v>
      </c>
      <c r="H1489" s="18" t="str">
        <f>_xlfn.XLOOKUP(D1489,[11]sheet!$B:$B,[11]sheet!$A:$A,0)</f>
        <v>TAM01</v>
      </c>
    </row>
    <row r="1490" spans="2:8">
      <c r="B1490" s="24" t="s">
        <v>1455</v>
      </c>
      <c r="C1490" s="25" t="s">
        <v>1456</v>
      </c>
      <c r="D1490" s="26" t="s">
        <v>1534</v>
      </c>
      <c r="E1490" s="27" t="s">
        <v>1916</v>
      </c>
      <c r="F1490" s="22" t="s">
        <v>1856</v>
      </c>
      <c r="G1490" s="17" t="str">
        <f>_xlfn.XLOOKUP(D1490,[9]ALL!$C:$C,[9]ALL!$N:$N,"Tidak Ditemukan")</f>
        <v>ALOYSIUS RIWANTO</v>
      </c>
      <c r="H1490" s="18" t="str">
        <f>_xlfn.XLOOKUP(D1490,[11]sheet!$B:$B,[11]sheet!$A:$A,0)</f>
        <v>BJW01</v>
      </c>
    </row>
    <row r="1491" spans="2:8">
      <c r="B1491" s="24" t="s">
        <v>1455</v>
      </c>
      <c r="C1491" s="25" t="s">
        <v>1456</v>
      </c>
      <c r="D1491" s="26" t="s">
        <v>1535</v>
      </c>
      <c r="E1491" s="27" t="s">
        <v>1916</v>
      </c>
      <c r="F1491" s="22" t="s">
        <v>1856</v>
      </c>
      <c r="G1491" s="17" t="str">
        <f>_xlfn.XLOOKUP(D1491,[9]ALL!$C:$C,[9]ALL!$N:$N,"Tidak Ditemukan")</f>
        <v>PETRUS TRIMULIA WANGGA DALA</v>
      </c>
      <c r="H1491" s="18" t="str">
        <f>_xlfn.XLOOKUP(D1491,[11]sheet!$B:$B,[11]sheet!$A:$A,0)</f>
        <v>LKA01</v>
      </c>
    </row>
    <row r="1492" spans="2:8">
      <c r="B1492" s="24" t="s">
        <v>1455</v>
      </c>
      <c r="C1492" s="25" t="s">
        <v>1456</v>
      </c>
      <c r="D1492" s="26" t="s">
        <v>1536</v>
      </c>
      <c r="E1492" s="27" t="s">
        <v>1916</v>
      </c>
      <c r="F1492" s="22" t="s">
        <v>1856</v>
      </c>
      <c r="G1492" s="17" t="str">
        <f>_xlfn.XLOOKUP(D1492,[9]ALL!$C:$C,[9]ALL!$N:$N,"Tidak Ditemukan")</f>
        <v>CHINDY BIRE</v>
      </c>
      <c r="H1492" s="18" t="str">
        <f>_xlfn.XLOOKUP(D1492,[11]sheet!$B:$B,[11]sheet!$A:$A,0)</f>
        <v>KOE06</v>
      </c>
    </row>
    <row r="1493" spans="2:8">
      <c r="B1493" s="24" t="s">
        <v>1455</v>
      </c>
      <c r="C1493" s="25" t="s">
        <v>1456</v>
      </c>
      <c r="D1493" s="26" t="s">
        <v>1537</v>
      </c>
      <c r="E1493" s="27" t="s">
        <v>1916</v>
      </c>
      <c r="F1493" s="22" t="s">
        <v>1857</v>
      </c>
      <c r="G1493" s="17" t="str">
        <f>_xlfn.XLOOKUP(D1493,[9]ALL!$C:$C,[9]ALL!$N:$N,"Tidak Ditemukan")</f>
        <v>FAHRURRAZI</v>
      </c>
      <c r="H1493" s="18" t="str">
        <f>_xlfn.XLOOKUP(D1493,[11]sheet!$B:$B,[11]sheet!$A:$A,0)</f>
        <v>BMU01</v>
      </c>
    </row>
    <row r="1494" spans="2:8">
      <c r="B1494" s="24" t="s">
        <v>1455</v>
      </c>
      <c r="C1494" s="25" t="s">
        <v>1456</v>
      </c>
      <c r="D1494" s="26" t="s">
        <v>1538</v>
      </c>
      <c r="E1494" s="27" t="s">
        <v>1916</v>
      </c>
      <c r="F1494" s="22" t="s">
        <v>1856</v>
      </c>
      <c r="G1494" s="17" t="str">
        <f>_xlfn.XLOOKUP(D1494,[9]ALL!$C:$C,[9]ALL!$N:$N,"Tidak Ditemukan")</f>
        <v>PETRUS TRIMULIA WANGGA DALA</v>
      </c>
      <c r="H1494" s="18" t="str">
        <f>_xlfn.XLOOKUP(D1494,[11]sheet!$B:$B,[11]sheet!$A:$A,0)</f>
        <v>KBH01</v>
      </c>
    </row>
    <row r="1495" spans="2:8">
      <c r="B1495" s="24" t="s">
        <v>1455</v>
      </c>
      <c r="C1495" s="25" t="s">
        <v>1456</v>
      </c>
      <c r="D1495" s="26" t="s">
        <v>1539</v>
      </c>
      <c r="E1495" s="27" t="s">
        <v>1916</v>
      </c>
      <c r="F1495" s="22" t="s">
        <v>1856</v>
      </c>
      <c r="G1495" s="17" t="str">
        <f>_xlfn.XLOOKUP(D1495,[9]ALL!$C:$C,[9]ALL!$N:$N,"Tidak Ditemukan")</f>
        <v>ALOYSIUS RIWANTO</v>
      </c>
      <c r="H1495" s="18" t="str">
        <f>_xlfn.XLOOKUP(D1495,[11]sheet!$B:$B,[11]sheet!$A:$A,0)</f>
        <v>LAB01</v>
      </c>
    </row>
    <row r="1496" spans="2:8">
      <c r="B1496" s="24" t="s">
        <v>1455</v>
      </c>
      <c r="C1496" s="25" t="s">
        <v>1456</v>
      </c>
      <c r="D1496" s="26" t="s">
        <v>1540</v>
      </c>
      <c r="E1496" s="27" t="s">
        <v>1916</v>
      </c>
      <c r="F1496" s="22" t="s">
        <v>1855</v>
      </c>
      <c r="G1496" s="17" t="str">
        <f>_xlfn.XLOOKUP(D1496,[9]ALL!$C:$C,[9]ALL!$N:$N,"Tidak Ditemukan")</f>
        <v>MUHAMMAD JUMADIL</v>
      </c>
      <c r="H1496" s="18" t="str">
        <f>_xlfn.XLOOKUP(D1496,[11]sheet!$B:$B,[11]sheet!$A:$A,0)</f>
        <v>AMI09</v>
      </c>
    </row>
    <row r="1497" spans="2:8">
      <c r="B1497" s="24" t="s">
        <v>1455</v>
      </c>
      <c r="C1497" s="25" t="s">
        <v>1456</v>
      </c>
      <c r="D1497" s="26" t="s">
        <v>1541</v>
      </c>
      <c r="E1497" s="27" t="s">
        <v>1916</v>
      </c>
      <c r="F1497" s="22" t="s">
        <v>1853</v>
      </c>
      <c r="G1497" s="17" t="str">
        <f>_xlfn.XLOOKUP(D1497,[9]ALL!$C:$C,[9]ALL!$N:$N,"Tidak Ditemukan")</f>
        <v>I Gd Andika Adi Prasetya Murya</v>
      </c>
      <c r="H1497" s="18" t="str">
        <f>_xlfn.XLOOKUP(D1497,[11]sheet!$B:$B,[11]sheet!$A:$A,0)</f>
        <v>GIA04A</v>
      </c>
    </row>
    <row r="1498" spans="2:8">
      <c r="B1498" s="24" t="s">
        <v>1455</v>
      </c>
      <c r="C1498" s="25" t="s">
        <v>1456</v>
      </c>
      <c r="D1498" s="26" t="s">
        <v>1542</v>
      </c>
      <c r="E1498" s="27" t="s">
        <v>1916</v>
      </c>
      <c r="F1498" s="22" t="s">
        <v>1855</v>
      </c>
      <c r="G1498" s="17" t="str">
        <f>_xlfn.XLOOKUP(D1498,[9]ALL!$C:$C,[9]ALL!$N:$N,"Tidak Ditemukan")</f>
        <v>MUHAMMAD JUMADIL</v>
      </c>
      <c r="H1498" s="18" t="str">
        <f>_xlfn.XLOOKUP(D1498,[11]sheet!$B:$B,[11]sheet!$A:$A,0)</f>
        <v>AMI04A</v>
      </c>
    </row>
    <row r="1499" spans="2:8">
      <c r="B1499" s="24" t="s">
        <v>1455</v>
      </c>
      <c r="C1499" s="25" t="s">
        <v>1456</v>
      </c>
      <c r="D1499" s="26" t="s">
        <v>1543</v>
      </c>
      <c r="E1499" s="27" t="s">
        <v>1916</v>
      </c>
      <c r="F1499" s="22" t="s">
        <v>1853</v>
      </c>
      <c r="G1499" s="17" t="str">
        <f>_xlfn.XLOOKUP(D1499,[9]ALL!$C:$C,[9]ALL!$N:$N,"Tidak Ditemukan")</f>
        <v>GUSTI NGURAH ARY RAKA DARMAYASA, SE.MM</v>
      </c>
      <c r="H1499" s="18" t="str">
        <f>_xlfn.XLOOKUP(D1499,[11]sheet!$B:$B,[11]sheet!$A:$A,0)</f>
        <v>GIA01B</v>
      </c>
    </row>
    <row r="1500" spans="2:8">
      <c r="B1500" s="24" t="s">
        <v>1455</v>
      </c>
      <c r="C1500" s="25" t="s">
        <v>1456</v>
      </c>
      <c r="D1500" s="26" t="s">
        <v>1544</v>
      </c>
      <c r="E1500" s="27" t="s">
        <v>1916</v>
      </c>
      <c r="F1500" s="22" t="s">
        <v>1855</v>
      </c>
      <c r="G1500" s="17" t="str">
        <f>_xlfn.XLOOKUP(D1500,[9]ALL!$C:$C,[9]ALL!$N:$N,"Tidak Ditemukan")</f>
        <v>MUHAMMAD TONY NUGRAHA</v>
      </c>
      <c r="H1500" s="18" t="str">
        <f>_xlfn.XLOOKUP(D1500,[11]sheet!$B:$B,[11]sheet!$A:$A,0)</f>
        <v>TAN05</v>
      </c>
    </row>
    <row r="1501" spans="2:8">
      <c r="B1501" s="24" t="s">
        <v>1455</v>
      </c>
      <c r="C1501" s="25" t="s">
        <v>1456</v>
      </c>
      <c r="D1501" s="26" t="s">
        <v>1545</v>
      </c>
      <c r="E1501" s="27" t="s">
        <v>1916</v>
      </c>
      <c r="F1501" s="22" t="s">
        <v>1855</v>
      </c>
      <c r="G1501" s="17" t="str">
        <f>_xlfn.XLOOKUP(D1501,[9]ALL!$C:$C,[9]ALL!$N:$N,"Tidak Ditemukan")</f>
        <v>MUHAMMAD TONY NUGRAHA</v>
      </c>
      <c r="H1501" s="18" t="str">
        <f>_xlfn.XLOOKUP(D1501,[11]sheet!$B:$B,[11]sheet!$A:$A,0)</f>
        <v>TAN02A</v>
      </c>
    </row>
    <row r="1502" spans="2:8">
      <c r="B1502" s="24" t="s">
        <v>1455</v>
      </c>
      <c r="C1502" s="25" t="s">
        <v>1456</v>
      </c>
      <c r="D1502" s="26" t="s">
        <v>1546</v>
      </c>
      <c r="E1502" s="27" t="s">
        <v>1916</v>
      </c>
      <c r="F1502" s="22" t="s">
        <v>1853</v>
      </c>
      <c r="G1502" s="17" t="str">
        <f>_xlfn.XLOOKUP(D1502,[9]ALL!$C:$C,[9]ALL!$N:$N,"Tidak Ditemukan")</f>
        <v>GUSTI NGURAH ARY RAKA DARMAYASA, SE.MM</v>
      </c>
      <c r="H1502" s="18" t="str">
        <f>_xlfn.XLOOKUP(D1502,[11]sheet!$B:$B,[11]sheet!$A:$A,0)</f>
        <v>GIA07A</v>
      </c>
    </row>
    <row r="1503" spans="2:8">
      <c r="B1503" s="24" t="s">
        <v>1455</v>
      </c>
      <c r="C1503" s="25" t="s">
        <v>1456</v>
      </c>
      <c r="D1503" s="26" t="s">
        <v>1547</v>
      </c>
      <c r="E1503" s="27" t="s">
        <v>1916</v>
      </c>
      <c r="F1503" s="22" t="s">
        <v>1852</v>
      </c>
      <c r="G1503" s="17" t="str">
        <f>_xlfn.XLOOKUP(D1503,[9]ALL!$C:$C,[9]ALL!$N:$N,"Tidak Ditemukan")</f>
        <v>GEMAYA WANGSA</v>
      </c>
      <c r="H1503" s="18" t="str">
        <f>_xlfn.XLOOKUP(D1503,[11]sheet!$B:$B,[11]sheet!$A:$A,0)</f>
        <v>KKL04A</v>
      </c>
    </row>
    <row r="1504" spans="2:8">
      <c r="B1504" s="24" t="s">
        <v>1455</v>
      </c>
      <c r="C1504" s="25" t="s">
        <v>1456</v>
      </c>
      <c r="D1504" s="26" t="s">
        <v>1548</v>
      </c>
      <c r="E1504" s="27" t="s">
        <v>1916</v>
      </c>
      <c r="F1504" s="22" t="s">
        <v>1854</v>
      </c>
      <c r="G1504" s="17" t="str">
        <f>_xlfn.XLOOKUP(D1504,[9]ALL!$C:$C,[9]ALL!$N:$N,"Tidak Ditemukan")</f>
        <v>AGUS KADE DIVA RAMANA</v>
      </c>
      <c r="H1504" s="18" t="str">
        <f>_xlfn.XLOOKUP(D1504,[11]sheet!$B:$B,[11]sheet!$A:$A,0)</f>
        <v>TNW03B</v>
      </c>
    </row>
    <row r="1505" spans="2:8">
      <c r="B1505" s="24" t="s">
        <v>1455</v>
      </c>
      <c r="C1505" s="25" t="s">
        <v>1456</v>
      </c>
      <c r="D1505" s="26" t="s">
        <v>1549</v>
      </c>
      <c r="E1505" s="27" t="s">
        <v>1916</v>
      </c>
      <c r="F1505" s="22" t="s">
        <v>1852</v>
      </c>
      <c r="G1505" s="17" t="str">
        <f>_xlfn.XLOOKUP(D1505,[9]ALL!$C:$C,[9]ALL!$N:$N,"Tidak Ditemukan")</f>
        <v>GEMAYA WANGSA</v>
      </c>
      <c r="H1505" s="18" t="str">
        <f>_xlfn.XLOOKUP(D1505,[11]sheet!$B:$B,[11]sheet!$A:$A,0)</f>
        <v>KKL03A</v>
      </c>
    </row>
    <row r="1506" spans="2:8">
      <c r="B1506" s="24" t="s">
        <v>1455</v>
      </c>
      <c r="C1506" s="25" t="s">
        <v>1456</v>
      </c>
      <c r="D1506" s="26" t="s">
        <v>1550</v>
      </c>
      <c r="E1506" s="27" t="s">
        <v>1916</v>
      </c>
      <c r="F1506" s="22" t="s">
        <v>1852</v>
      </c>
      <c r="G1506" s="17" t="str">
        <f>_xlfn.XLOOKUP(D1506,[9]ALL!$C:$C,[9]ALL!$N:$N,"Tidak Ditemukan")</f>
        <v>YUNAN FURQONA RAMADHANI</v>
      </c>
      <c r="H1506" s="18" t="str">
        <f>_xlfn.XLOOKUP(D1506,[11]sheet!$B:$B,[11]sheet!$A:$A,0)</f>
        <v>NRG02A</v>
      </c>
    </row>
    <row r="1507" spans="2:8">
      <c r="B1507" s="24" t="s">
        <v>1455</v>
      </c>
      <c r="C1507" s="25" t="s">
        <v>1456</v>
      </c>
      <c r="D1507" s="26" t="s">
        <v>1551</v>
      </c>
      <c r="E1507" s="27" t="s">
        <v>1916</v>
      </c>
      <c r="F1507" s="22" t="s">
        <v>1853</v>
      </c>
      <c r="G1507" s="17" t="str">
        <f>_xlfn.XLOOKUP(D1507,[9]ALL!$C:$C,[9]ALL!$N:$N,"Tidak Ditemukan")</f>
        <v>I Gd Andika Adi Prasetya Murya</v>
      </c>
      <c r="H1507" s="18" t="str">
        <f>_xlfn.XLOOKUP(D1507,[11]sheet!$B:$B,[11]sheet!$A:$A,0)</f>
        <v>GIA05B</v>
      </c>
    </row>
    <row r="1508" spans="2:8">
      <c r="B1508" s="24" t="s">
        <v>1455</v>
      </c>
      <c r="C1508" s="25" t="s">
        <v>1456</v>
      </c>
      <c r="D1508" s="26" t="s">
        <v>1552</v>
      </c>
      <c r="E1508" s="27" t="s">
        <v>1916</v>
      </c>
      <c r="F1508" s="22" t="s">
        <v>1853</v>
      </c>
      <c r="G1508" s="17" t="str">
        <f>_xlfn.XLOOKUP(D1508,[9]ALL!$C:$C,[9]ALL!$N:$N,"Tidak Ditemukan")</f>
        <v>I Gd Andika Adi Prasetya Murya</v>
      </c>
      <c r="H1508" s="18" t="str">
        <f>_xlfn.XLOOKUP(D1508,[11]sheet!$B:$B,[11]sheet!$A:$A,0)</f>
        <v>GIA02A</v>
      </c>
    </row>
    <row r="1509" spans="2:8">
      <c r="B1509" s="24" t="s">
        <v>1455</v>
      </c>
      <c r="C1509" s="25" t="s">
        <v>1456</v>
      </c>
      <c r="D1509" s="26" t="s">
        <v>1553</v>
      </c>
      <c r="E1509" s="27" t="s">
        <v>1916</v>
      </c>
      <c r="F1509" s="22" t="s">
        <v>1852</v>
      </c>
      <c r="G1509" s="17" t="str">
        <f>_xlfn.XLOOKUP(D1509,[9]ALL!$C:$C,[9]ALL!$N:$N,"Tidak Ditemukan")</f>
        <v>AGUSTINUS DICKY PURWONO</v>
      </c>
      <c r="H1509" s="18" t="str">
        <f>_xlfn.XLOOKUP(D1509,[11]sheet!$B:$B,[11]sheet!$A:$A,0)</f>
        <v>APU08</v>
      </c>
    </row>
    <row r="1510" spans="2:8">
      <c r="B1510" s="24" t="s">
        <v>1455</v>
      </c>
      <c r="C1510" s="25" t="s">
        <v>1456</v>
      </c>
      <c r="D1510" s="26" t="s">
        <v>1554</v>
      </c>
      <c r="E1510" s="27" t="s">
        <v>1916</v>
      </c>
      <c r="F1510" s="22" t="s">
        <v>1852</v>
      </c>
      <c r="G1510" s="17" t="str">
        <f>_xlfn.XLOOKUP(D1510,[9]ALL!$C:$C,[9]ALL!$N:$N,"Tidak Ditemukan")</f>
        <v>AGUSTINUS DICKY PURWONO</v>
      </c>
      <c r="H1510" s="18" t="str">
        <f>_xlfn.XLOOKUP(D1510,[11]sheet!$B:$B,[11]sheet!$A:$A,0)</f>
        <v>APU06A</v>
      </c>
    </row>
    <row r="1511" spans="2:8">
      <c r="B1511" s="24" t="s">
        <v>1455</v>
      </c>
      <c r="C1511" s="25" t="s">
        <v>1456</v>
      </c>
      <c r="D1511" s="26" t="s">
        <v>1555</v>
      </c>
      <c r="E1511" s="27" t="s">
        <v>1916</v>
      </c>
      <c r="F1511" s="22" t="s">
        <v>1852</v>
      </c>
      <c r="G1511" s="17" t="str">
        <f>_xlfn.XLOOKUP(D1511,[9]ALL!$C:$C,[9]ALL!$N:$N,"Tidak Ditemukan")</f>
        <v>AGUSTINUS DICKY PURWONO</v>
      </c>
      <c r="H1511" s="18" t="str">
        <f>_xlfn.XLOOKUP(D1511,[11]sheet!$B:$B,[11]sheet!$A:$A,0)</f>
        <v>APU04B</v>
      </c>
    </row>
    <row r="1512" spans="2:8">
      <c r="B1512" s="24" t="s">
        <v>1455</v>
      </c>
      <c r="C1512" s="25" t="s">
        <v>1456</v>
      </c>
      <c r="D1512" s="26" t="s">
        <v>1556</v>
      </c>
      <c r="E1512" s="27" t="s">
        <v>1916</v>
      </c>
      <c r="F1512" s="22" t="s">
        <v>1852</v>
      </c>
      <c r="G1512" s="17" t="str">
        <f>_xlfn.XLOOKUP(D1512,[9]ALL!$C:$C,[9]ALL!$N:$N,"Tidak Ditemukan")</f>
        <v>AGUSTINUS DICKY PURWONO</v>
      </c>
      <c r="H1512" s="18" t="str">
        <f>_xlfn.XLOOKUP(D1512,[11]sheet!$B:$B,[11]sheet!$A:$A,0)</f>
        <v>APU03A</v>
      </c>
    </row>
    <row r="1513" spans="2:8">
      <c r="B1513" s="24" t="s">
        <v>1455</v>
      </c>
      <c r="C1513" s="25" t="s">
        <v>1456</v>
      </c>
      <c r="D1513" s="26" t="s">
        <v>1557</v>
      </c>
      <c r="E1513" s="27" t="s">
        <v>1916</v>
      </c>
      <c r="F1513" s="22" t="s">
        <v>1853</v>
      </c>
      <c r="G1513" s="17" t="str">
        <f>_xlfn.XLOOKUP(D1513,[9]ALL!$C:$C,[9]ALL!$N:$N,"Tidak Ditemukan")</f>
        <v>I Gd Andika Adi Prasetya Murya</v>
      </c>
      <c r="H1513" s="18" t="str">
        <f>_xlfn.XLOOKUP(D1513,[11]sheet!$B:$B,[11]sheet!$A:$A,0)</f>
        <v>GIA03A</v>
      </c>
    </row>
    <row r="1514" spans="2:8">
      <c r="B1514" s="24" t="s">
        <v>1455</v>
      </c>
      <c r="C1514" s="25" t="s">
        <v>1456</v>
      </c>
      <c r="D1514" s="26" t="s">
        <v>1558</v>
      </c>
      <c r="E1514" s="27" t="s">
        <v>1916</v>
      </c>
      <c r="F1514" s="22" t="s">
        <v>1852</v>
      </c>
      <c r="G1514" s="17" t="str">
        <f>_xlfn.XLOOKUP(D1514,[9]ALL!$C:$C,[9]ALL!$N:$N,"Tidak Ditemukan")</f>
        <v>YUNAN FURQONA RAMADHANI</v>
      </c>
      <c r="H1514" s="18" t="str">
        <f>_xlfn.XLOOKUP(D1514,[11]sheet!$B:$B,[11]sheet!$A:$A,0)</f>
        <v>NRG01A</v>
      </c>
    </row>
    <row r="1515" spans="2:8">
      <c r="B1515" s="24" t="s">
        <v>1455</v>
      </c>
      <c r="C1515" s="25" t="s">
        <v>1456</v>
      </c>
      <c r="D1515" s="26" t="s">
        <v>1559</v>
      </c>
      <c r="E1515" s="27" t="s">
        <v>1916</v>
      </c>
      <c r="F1515" s="22" t="s">
        <v>1853</v>
      </c>
      <c r="G1515" s="17" t="str">
        <f>_xlfn.XLOOKUP(D1515,[9]ALL!$C:$C,[9]ALL!$N:$N,"Tidak Ditemukan")</f>
        <v>GUSTI NGURAH ARY RAKA DARMAYASA, SE.MM</v>
      </c>
      <c r="H1515" s="18" t="str">
        <f>_xlfn.XLOOKUP(D1515,[11]sheet!$B:$B,[11]sheet!$A:$A,0)</f>
        <v>GIA06B</v>
      </c>
    </row>
    <row r="1516" spans="2:8">
      <c r="B1516" s="24" t="s">
        <v>1455</v>
      </c>
      <c r="C1516" s="25" t="s">
        <v>1456</v>
      </c>
      <c r="D1516" s="26" t="s">
        <v>1560</v>
      </c>
      <c r="E1516" s="27" t="s">
        <v>1916</v>
      </c>
      <c r="F1516" s="22" t="s">
        <v>1852</v>
      </c>
      <c r="G1516" s="17" t="str">
        <f>_xlfn.XLOOKUP(D1516,[9]ALL!$C:$C,[9]ALL!$N:$N,"Tidak Ditemukan")</f>
        <v>AGUSTINUS DICKY PURWONO</v>
      </c>
      <c r="H1516" s="18" t="str">
        <f>_xlfn.XLOOKUP(D1516,[11]sheet!$B:$B,[11]sheet!$A:$A,0)</f>
        <v>APU02A</v>
      </c>
    </row>
    <row r="1517" spans="2:8">
      <c r="B1517" s="24" t="s">
        <v>1455</v>
      </c>
      <c r="C1517" s="25" t="s">
        <v>1456</v>
      </c>
      <c r="D1517" s="26" t="s">
        <v>1561</v>
      </c>
      <c r="E1517" s="27" t="s">
        <v>1916</v>
      </c>
      <c r="F1517" s="22" t="s">
        <v>1853</v>
      </c>
      <c r="G1517" s="17" t="str">
        <f>_xlfn.XLOOKUP(D1517,[9]ALL!$C:$C,[9]ALL!$N:$N,"Tidak Ditemukan")</f>
        <v>GUSTI NGURAH ARY RAKA DARMAYASA, SE.MM</v>
      </c>
      <c r="H1517" s="18" t="str">
        <f>_xlfn.XLOOKUP(D1517,[11]sheet!$B:$B,[11]sheet!$A:$A,0)</f>
        <v>GIA06A</v>
      </c>
    </row>
    <row r="1518" spans="2:8">
      <c r="B1518" s="24" t="s">
        <v>1455</v>
      </c>
      <c r="C1518" s="25" t="s">
        <v>1456</v>
      </c>
      <c r="D1518" s="26" t="s">
        <v>1562</v>
      </c>
      <c r="E1518" s="27" t="s">
        <v>1916</v>
      </c>
      <c r="F1518" s="22" t="s">
        <v>1852</v>
      </c>
      <c r="G1518" s="17" t="str">
        <f>_xlfn.XLOOKUP(D1518,[9]ALL!$C:$C,[9]ALL!$N:$N,"Tidak Ditemukan")</f>
        <v>YUNAN FURQONA RAMADHANI</v>
      </c>
      <c r="H1518" s="18" t="str">
        <f>_xlfn.XLOOKUP(D1518,[11]sheet!$B:$B,[11]sheet!$A:$A,0)</f>
        <v>NRG05A</v>
      </c>
    </row>
    <row r="1519" spans="2:8">
      <c r="B1519" s="24" t="s">
        <v>1455</v>
      </c>
      <c r="C1519" s="25" t="s">
        <v>1456</v>
      </c>
      <c r="D1519" s="26" t="s">
        <v>1563</v>
      </c>
      <c r="E1519" s="27" t="s">
        <v>1916</v>
      </c>
      <c r="F1519" s="22" t="s">
        <v>1852</v>
      </c>
      <c r="G1519" s="17" t="str">
        <f>_xlfn.XLOOKUP(D1519,[9]ALL!$C:$C,[9]ALL!$N:$N,"Tidak Ditemukan")</f>
        <v>YUNAN FURQONA RAMADHANI</v>
      </c>
      <c r="H1519" s="18" t="str">
        <f>_xlfn.XLOOKUP(D1519,[11]sheet!$B:$B,[11]sheet!$A:$A,0)</f>
        <v>NRG04A</v>
      </c>
    </row>
    <row r="1520" spans="2:8">
      <c r="B1520" s="24" t="s">
        <v>1455</v>
      </c>
      <c r="C1520" s="25" t="s">
        <v>1456</v>
      </c>
      <c r="D1520" s="26" t="s">
        <v>1564</v>
      </c>
      <c r="E1520" s="27" t="s">
        <v>1916</v>
      </c>
      <c r="F1520" s="22" t="s">
        <v>1852</v>
      </c>
      <c r="G1520" s="17" t="str">
        <f>_xlfn.XLOOKUP(D1520,[9]ALL!$C:$C,[9]ALL!$N:$N,"Tidak Ditemukan")</f>
        <v>DEAR RAMOS DAMANIK</v>
      </c>
      <c r="H1520" s="18" t="str">
        <f>_xlfn.XLOOKUP(D1520,[11]sheet!$B:$B,[11]sheet!$A:$A,0)</f>
        <v>SGA03A</v>
      </c>
    </row>
    <row r="1521" spans="2:8">
      <c r="B1521" s="24" t="s">
        <v>1455</v>
      </c>
      <c r="C1521" s="25" t="s">
        <v>1456</v>
      </c>
      <c r="D1521" s="26" t="s">
        <v>1565</v>
      </c>
      <c r="E1521" s="27" t="s">
        <v>1916</v>
      </c>
      <c r="F1521" s="22" t="s">
        <v>1852</v>
      </c>
      <c r="G1521" s="17" t="str">
        <f>_xlfn.XLOOKUP(D1521,[9]ALL!$C:$C,[9]ALL!$N:$N,"Tidak Ditemukan")</f>
        <v>DEAR RAMOS DAMANIK</v>
      </c>
      <c r="H1521" s="18" t="str">
        <f>_xlfn.XLOOKUP(D1521,[11]sheet!$B:$B,[11]sheet!$A:$A,0)</f>
        <v>SGA03B</v>
      </c>
    </row>
    <row r="1522" spans="2:8">
      <c r="B1522" s="24" t="s">
        <v>1455</v>
      </c>
      <c r="C1522" s="25" t="s">
        <v>1456</v>
      </c>
      <c r="D1522" s="26" t="s">
        <v>1566</v>
      </c>
      <c r="E1522" s="27" t="s">
        <v>1916</v>
      </c>
      <c r="F1522" s="22" t="s">
        <v>1854</v>
      </c>
      <c r="G1522" s="17" t="str">
        <f>_xlfn.XLOOKUP(D1522,[9]ALL!$C:$C,[9]ALL!$N:$N,"Tidak Ditemukan")</f>
        <v>AGUS KADE DIVA RAMANA</v>
      </c>
      <c r="H1522" s="18" t="str">
        <f>_xlfn.XLOOKUP(D1522,[11]sheet!$B:$B,[11]sheet!$A:$A,0)</f>
        <v>TNW10A</v>
      </c>
    </row>
    <row r="1523" spans="2:8">
      <c r="B1523" s="24" t="s">
        <v>1455</v>
      </c>
      <c r="C1523" s="25" t="s">
        <v>1456</v>
      </c>
      <c r="D1523" s="26" t="s">
        <v>1567</v>
      </c>
      <c r="E1523" s="27" t="s">
        <v>1916</v>
      </c>
      <c r="F1523" s="22" t="s">
        <v>1852</v>
      </c>
      <c r="G1523" s="17" t="str">
        <f>_xlfn.XLOOKUP(D1523,[9]ALL!$C:$C,[9]ALL!$N:$N,"Tidak Ditemukan")</f>
        <v>DEAR RAMOS DAMANIK</v>
      </c>
      <c r="H1523" s="18" t="str">
        <f>_xlfn.XLOOKUP(D1523,[11]sheet!$B:$B,[11]sheet!$A:$A,0)</f>
        <v>SGA09A</v>
      </c>
    </row>
    <row r="1524" spans="2:8">
      <c r="B1524" s="24" t="s">
        <v>1455</v>
      </c>
      <c r="C1524" s="25" t="s">
        <v>1456</v>
      </c>
      <c r="D1524" s="26" t="s">
        <v>1568</v>
      </c>
      <c r="E1524" s="27" t="s">
        <v>1916</v>
      </c>
      <c r="F1524" s="22" t="s">
        <v>1854</v>
      </c>
      <c r="G1524" s="17" t="str">
        <f>_xlfn.XLOOKUP(D1524,[9]ALL!$C:$C,[9]ALL!$N:$N,"Tidak Ditemukan")</f>
        <v>AGUS KADE DIVA RAMANA</v>
      </c>
      <c r="H1524" s="18" t="str">
        <f>_xlfn.XLOOKUP(D1524,[11]sheet!$B:$B,[11]sheet!$A:$A,0)</f>
        <v>TNW09</v>
      </c>
    </row>
    <row r="1525" spans="2:8">
      <c r="B1525" s="24" t="s">
        <v>1455</v>
      </c>
      <c r="C1525" s="25" t="s">
        <v>1456</v>
      </c>
      <c r="D1525" s="26" t="s">
        <v>1569</v>
      </c>
      <c r="E1525" s="27" t="s">
        <v>1916</v>
      </c>
      <c r="F1525" s="22" t="s">
        <v>1852</v>
      </c>
      <c r="G1525" s="17" t="str">
        <f>_xlfn.XLOOKUP(D1525,[9]ALL!$C:$C,[9]ALL!$N:$N,"Tidak Ditemukan")</f>
        <v>DEAR RAMOS DAMANIK</v>
      </c>
      <c r="H1525" s="18" t="str">
        <f>_xlfn.XLOOKUP(D1525,[11]sheet!$B:$B,[11]sheet!$A:$A,0)</f>
        <v>SGA10A</v>
      </c>
    </row>
    <row r="1526" spans="2:8">
      <c r="B1526" s="24" t="s">
        <v>1455</v>
      </c>
      <c r="C1526" s="25" t="s">
        <v>1456</v>
      </c>
      <c r="D1526" s="26" t="s">
        <v>1570</v>
      </c>
      <c r="E1526" s="27" t="s">
        <v>1916</v>
      </c>
      <c r="F1526" s="22" t="s">
        <v>1852</v>
      </c>
      <c r="G1526" s="17" t="str">
        <f>_xlfn.XLOOKUP(D1526,[9]ALL!$C:$C,[9]ALL!$N:$N,"Tidak Ditemukan")</f>
        <v>DEAR RAMOS DAMANIK</v>
      </c>
      <c r="H1526" s="18" t="str">
        <f>_xlfn.XLOOKUP(D1526,[11]sheet!$B:$B,[11]sheet!$A:$A,0)</f>
        <v>SGA06A</v>
      </c>
    </row>
    <row r="1527" spans="2:8">
      <c r="B1527" s="24" t="s">
        <v>1455</v>
      </c>
      <c r="C1527" s="25" t="s">
        <v>1456</v>
      </c>
      <c r="D1527" s="26" t="s">
        <v>1571</v>
      </c>
      <c r="E1527" s="27" t="s">
        <v>1916</v>
      </c>
      <c r="F1527" s="22" t="s">
        <v>1852</v>
      </c>
      <c r="G1527" s="17" t="str">
        <f>_xlfn.XLOOKUP(D1527,[9]ALL!$C:$C,[9]ALL!$N:$N,"Tidak Ditemukan")</f>
        <v>DEAR RAMOS DAMANIK</v>
      </c>
      <c r="H1527" s="18" t="str">
        <f>_xlfn.XLOOKUP(D1527,[11]sheet!$B:$B,[11]sheet!$A:$A,0)</f>
        <v>SGA05B</v>
      </c>
    </row>
    <row r="1528" spans="2:8">
      <c r="B1528" s="24" t="s">
        <v>1455</v>
      </c>
      <c r="C1528" s="25" t="s">
        <v>1456</v>
      </c>
      <c r="D1528" s="26" t="s">
        <v>1572</v>
      </c>
      <c r="E1528" s="27" t="s">
        <v>1916</v>
      </c>
      <c r="F1528" s="22" t="s">
        <v>1854</v>
      </c>
      <c r="G1528" s="17" t="str">
        <f>_xlfn.XLOOKUP(D1528,[9]ALL!$C:$C,[9]ALL!$N:$N,"Tidak Ditemukan")</f>
        <v>Rino Prasetya Wibowo</v>
      </c>
      <c r="H1528" s="18" t="str">
        <f>_xlfn.XLOOKUP(D1528,[11]sheet!$B:$B,[11]sheet!$A:$A,0)</f>
        <v>MGW06F</v>
      </c>
    </row>
    <row r="1529" spans="2:8">
      <c r="B1529" s="24" t="s">
        <v>1455</v>
      </c>
      <c r="C1529" s="25" t="s">
        <v>1456</v>
      </c>
      <c r="D1529" s="26" t="s">
        <v>1573</v>
      </c>
      <c r="E1529" s="27" t="s">
        <v>1916</v>
      </c>
      <c r="F1529" s="22" t="s">
        <v>1853</v>
      </c>
      <c r="G1529" s="17" t="str">
        <f>_xlfn.XLOOKUP(D1529,[9]ALL!$C:$C,[9]ALL!$N:$N,"Tidak Ditemukan")</f>
        <v>I GEDE BAGUS ADI SURYAWAN , ST</v>
      </c>
      <c r="H1529" s="18" t="str">
        <f>_xlfn.XLOOKUP(D1529,[11]sheet!$B:$B,[11]sheet!$A:$A,0)</f>
        <v>MGW04B</v>
      </c>
    </row>
    <row r="1530" spans="2:8">
      <c r="B1530" s="24" t="s">
        <v>1455</v>
      </c>
      <c r="C1530" s="25" t="s">
        <v>1456</v>
      </c>
      <c r="D1530" s="26" t="s">
        <v>1574</v>
      </c>
      <c r="E1530" s="27" t="s">
        <v>1916</v>
      </c>
      <c r="F1530" s="22" t="s">
        <v>1854</v>
      </c>
      <c r="G1530" s="17" t="str">
        <f>_xlfn.XLOOKUP(D1530,[9]ALL!$C:$C,[9]ALL!$N:$N,"Tidak Ditemukan")</f>
        <v>Rino Prasetya Wibowo</v>
      </c>
      <c r="H1530" s="18" t="str">
        <f>_xlfn.XLOOKUP(D1530,[11]sheet!$B:$B,[11]sheet!$A:$A,0)</f>
        <v>MGW06C</v>
      </c>
    </row>
    <row r="1531" spans="2:8">
      <c r="B1531" s="24" t="s">
        <v>1455</v>
      </c>
      <c r="C1531" s="25" t="s">
        <v>1456</v>
      </c>
      <c r="D1531" s="26" t="s">
        <v>1575</v>
      </c>
      <c r="E1531" s="27" t="s">
        <v>1916</v>
      </c>
      <c r="F1531" s="22" t="s">
        <v>1854</v>
      </c>
      <c r="G1531" s="17" t="str">
        <f>_xlfn.XLOOKUP(D1531,[9]ALL!$C:$C,[9]ALL!$N:$N,"Tidak Ditemukan")</f>
        <v>AGUS PRADNYANA</v>
      </c>
      <c r="H1531" s="18" t="str">
        <f>_xlfn.XLOOKUP(D1531,[11]sheet!$B:$B,[11]sheet!$A:$A,0)</f>
        <v>MGW05D</v>
      </c>
    </row>
    <row r="1532" spans="2:8">
      <c r="B1532" s="24" t="s">
        <v>1455</v>
      </c>
      <c r="C1532" s="25" t="s">
        <v>1456</v>
      </c>
      <c r="D1532" s="26" t="s">
        <v>1576</v>
      </c>
      <c r="E1532" s="27" t="s">
        <v>1916</v>
      </c>
      <c r="F1532" s="22" t="s">
        <v>1854</v>
      </c>
      <c r="G1532" s="17" t="str">
        <f>_xlfn.XLOOKUP(D1532,[9]ALL!$C:$C,[9]ALL!$N:$N,"Tidak Ditemukan")</f>
        <v>I KOMANG FERI INDRAJAYA</v>
      </c>
      <c r="H1532" s="18" t="str">
        <f>_xlfn.XLOOKUP(D1532,[11]sheet!$B:$B,[11]sheet!$A:$A,0)</f>
        <v>MGW05C</v>
      </c>
    </row>
    <row r="1533" spans="2:8">
      <c r="B1533" s="24" t="s">
        <v>1455</v>
      </c>
      <c r="C1533" s="25" t="s">
        <v>1456</v>
      </c>
      <c r="D1533" s="26" t="s">
        <v>1577</v>
      </c>
      <c r="E1533" s="27" t="s">
        <v>1916</v>
      </c>
      <c r="F1533" s="22" t="s">
        <v>1854</v>
      </c>
      <c r="G1533" s="17" t="str">
        <f>_xlfn.XLOOKUP(D1533,[9]ALL!$C:$C,[9]ALL!$N:$N,"Tidak Ditemukan")</f>
        <v>AGUS PRADNYANA</v>
      </c>
      <c r="H1533" s="18" t="str">
        <f>_xlfn.XLOOKUP(D1533,[11]sheet!$B:$B,[11]sheet!$A:$A,0)</f>
        <v>MGW06D</v>
      </c>
    </row>
    <row r="1534" spans="2:8">
      <c r="B1534" s="24" t="s">
        <v>1455</v>
      </c>
      <c r="C1534" s="25" t="s">
        <v>1456</v>
      </c>
      <c r="D1534" s="26" t="s">
        <v>1578</v>
      </c>
      <c r="E1534" s="27" t="s">
        <v>1916</v>
      </c>
      <c r="F1534" s="22" t="s">
        <v>1852</v>
      </c>
      <c r="G1534" s="17" t="str">
        <f>_xlfn.XLOOKUP(D1534,[9]ALL!$C:$C,[9]ALL!$N:$N,"Tidak Ditemukan")</f>
        <v>YUNAN FURQONA RAMADHANI</v>
      </c>
      <c r="H1534" s="18" t="str">
        <f>_xlfn.XLOOKUP(D1534,[11]sheet!$B:$B,[11]sheet!$A:$A,0)</f>
        <v>NRG03A</v>
      </c>
    </row>
    <row r="1535" spans="2:8">
      <c r="B1535" s="24" t="s">
        <v>1455</v>
      </c>
      <c r="C1535" s="25" t="s">
        <v>1456</v>
      </c>
      <c r="D1535" s="26" t="s">
        <v>1579</v>
      </c>
      <c r="E1535" s="27" t="s">
        <v>1916</v>
      </c>
      <c r="F1535" s="22" t="s">
        <v>1855</v>
      </c>
      <c r="G1535" s="17" t="str">
        <f>_xlfn.XLOOKUP(D1535,[9]ALL!$C:$C,[9]ALL!$N:$N,"Tidak Ditemukan")</f>
        <v>Suhardi</v>
      </c>
      <c r="H1535" s="18" t="str">
        <f>_xlfn.XLOOKUP(D1535,[11]sheet!$B:$B,[11]sheet!$A:$A,0)</f>
        <v>PYW11A</v>
      </c>
    </row>
    <row r="1536" spans="2:8">
      <c r="B1536" s="24" t="s">
        <v>1455</v>
      </c>
      <c r="C1536" s="25" t="s">
        <v>1456</v>
      </c>
      <c r="D1536" s="26" t="s">
        <v>1580</v>
      </c>
      <c r="E1536" s="27" t="s">
        <v>1916</v>
      </c>
      <c r="F1536" s="22" t="s">
        <v>1853</v>
      </c>
      <c r="G1536" s="17" t="str">
        <f>_xlfn.XLOOKUP(D1536,[9]ALL!$C:$C,[9]ALL!$N:$N,"Tidak Ditemukan")</f>
        <v>I Gd Andika Adi Prasetya Murya</v>
      </c>
      <c r="H1536" s="18" t="str">
        <f>_xlfn.XLOOKUP(D1536,[11]sheet!$B:$B,[11]sheet!$A:$A,0)</f>
        <v>GIA05A</v>
      </c>
    </row>
    <row r="1537" spans="2:8">
      <c r="B1537" s="24" t="s">
        <v>1455</v>
      </c>
      <c r="C1537" s="25" t="s">
        <v>1456</v>
      </c>
      <c r="D1537" s="26" t="s">
        <v>1581</v>
      </c>
      <c r="E1537" s="27" t="s">
        <v>1916</v>
      </c>
      <c r="F1537" s="22" t="s">
        <v>1852</v>
      </c>
      <c r="G1537" s="17" t="str">
        <f>_xlfn.XLOOKUP(D1537,[9]ALL!$C:$C,[9]ALL!$N:$N,"Tidak Ditemukan")</f>
        <v>DEAR RAMOS DAMANIK</v>
      </c>
      <c r="H1537" s="18" t="str">
        <f>_xlfn.XLOOKUP(D1537,[11]sheet!$B:$B,[11]sheet!$A:$A,0)</f>
        <v>SGA05A</v>
      </c>
    </row>
    <row r="1538" spans="2:8">
      <c r="B1538" s="24" t="s">
        <v>1455</v>
      </c>
      <c r="C1538" s="25" t="s">
        <v>1456</v>
      </c>
      <c r="D1538" s="26" t="s">
        <v>1582</v>
      </c>
      <c r="E1538" s="27" t="s">
        <v>1916</v>
      </c>
      <c r="F1538" s="22" t="s">
        <v>1852</v>
      </c>
      <c r="G1538" s="17" t="str">
        <f>_xlfn.XLOOKUP(D1538,[9]ALL!$C:$C,[9]ALL!$N:$N,"Tidak Ditemukan")</f>
        <v>DEAR RAMOS DAMANIK</v>
      </c>
      <c r="H1538" s="18" t="str">
        <f>_xlfn.XLOOKUP(D1538,[11]sheet!$B:$B,[11]sheet!$A:$A,0)</f>
        <v>SGA02A</v>
      </c>
    </row>
    <row r="1539" spans="2:8">
      <c r="B1539" s="24" t="s">
        <v>1455</v>
      </c>
      <c r="C1539" s="25" t="s">
        <v>1456</v>
      </c>
      <c r="D1539" s="26" t="s">
        <v>1583</v>
      </c>
      <c r="E1539" s="27" t="s">
        <v>1916</v>
      </c>
      <c r="F1539" s="22" t="s">
        <v>1852</v>
      </c>
      <c r="G1539" s="17" t="str">
        <f>_xlfn.XLOOKUP(D1539,[9]ALL!$C:$C,[9]ALL!$N:$N,"Tidak Ditemukan")</f>
        <v>GEMAYA WANGSA</v>
      </c>
      <c r="H1539" s="18" t="str">
        <f>_xlfn.XLOOKUP(D1539,[11]sheet!$B:$B,[11]sheet!$A:$A,0)</f>
        <v>KKL06</v>
      </c>
    </row>
    <row r="1540" spans="2:8">
      <c r="B1540" s="24" t="s">
        <v>1455</v>
      </c>
      <c r="C1540" s="25" t="s">
        <v>1456</v>
      </c>
      <c r="D1540" s="26" t="s">
        <v>1584</v>
      </c>
      <c r="E1540" s="27" t="s">
        <v>1916</v>
      </c>
      <c r="F1540" s="22" t="s">
        <v>1852</v>
      </c>
      <c r="G1540" s="17" t="str">
        <f>_xlfn.XLOOKUP(D1540,[9]ALL!$C:$C,[9]ALL!$N:$N,"Tidak Ditemukan")</f>
        <v>DEAR RAMOS DAMANIK</v>
      </c>
      <c r="H1540" s="18" t="str">
        <f>_xlfn.XLOOKUP(D1540,[11]sheet!$B:$B,[11]sheet!$A:$A,0)</f>
        <v>SGA15</v>
      </c>
    </row>
    <row r="1541" spans="2:8">
      <c r="B1541" s="24" t="s">
        <v>1455</v>
      </c>
      <c r="C1541" s="25" t="s">
        <v>1456</v>
      </c>
      <c r="D1541" s="26" t="s">
        <v>1585</v>
      </c>
      <c r="E1541" s="27" t="s">
        <v>1916</v>
      </c>
      <c r="F1541" s="22" t="s">
        <v>1852</v>
      </c>
      <c r="G1541" s="17" t="str">
        <f>_xlfn.XLOOKUP(D1541,[9]ALL!$C:$C,[9]ALL!$N:$N,"Tidak Ditemukan")</f>
        <v>DEAR RAMOS DAMANIK</v>
      </c>
      <c r="H1541" s="18" t="str">
        <f>_xlfn.XLOOKUP(D1541,[11]sheet!$B:$B,[11]sheet!$A:$A,0)</f>
        <v>SGA10</v>
      </c>
    </row>
    <row r="1542" spans="2:8">
      <c r="B1542" s="24" t="s">
        <v>1455</v>
      </c>
      <c r="C1542" s="25" t="s">
        <v>1456</v>
      </c>
      <c r="D1542" s="26" t="s">
        <v>1586</v>
      </c>
      <c r="E1542" s="27" t="s">
        <v>1916</v>
      </c>
      <c r="F1542" s="22" t="s">
        <v>1855</v>
      </c>
      <c r="G1542" s="17" t="str">
        <f>_xlfn.XLOOKUP(D1542,[9]ALL!$C:$C,[9]ALL!$N:$N,"Tidak Ditemukan")</f>
        <v>Suhardi</v>
      </c>
      <c r="H1542" s="18" t="str">
        <f>_xlfn.XLOOKUP(D1542,[11]sheet!$B:$B,[11]sheet!$A:$A,0)</f>
        <v>PYW06</v>
      </c>
    </row>
    <row r="1543" spans="2:8">
      <c r="B1543" s="24" t="s">
        <v>1455</v>
      </c>
      <c r="C1543" s="25" t="s">
        <v>1456</v>
      </c>
      <c r="D1543" s="26" t="s">
        <v>1587</v>
      </c>
      <c r="E1543" s="27" t="s">
        <v>1916</v>
      </c>
      <c r="F1543" s="22" t="s">
        <v>1857</v>
      </c>
      <c r="G1543" s="17" t="str">
        <f>_xlfn.XLOOKUP(D1543,[9]ALL!$C:$C,[9]ALL!$N:$N,"Tidak Ditemukan")</f>
        <v>M. SALAHUDIN</v>
      </c>
      <c r="H1543" s="18" t="str">
        <f>_xlfn.XLOOKUP(D1543,[11]sheet!$B:$B,[11]sheet!$A:$A,0)</f>
        <v>DPU03</v>
      </c>
    </row>
    <row r="1544" spans="2:8">
      <c r="B1544" s="24" t="s">
        <v>1455</v>
      </c>
      <c r="C1544" s="25" t="s">
        <v>1456</v>
      </c>
      <c r="D1544" s="26" t="s">
        <v>1588</v>
      </c>
      <c r="E1544" s="27" t="s">
        <v>1916</v>
      </c>
      <c r="F1544" s="22" t="s">
        <v>1855</v>
      </c>
      <c r="G1544" s="17" t="str">
        <f>_xlfn.XLOOKUP(D1544,[9]ALL!$C:$C,[9]ALL!$N:$N,"Tidak Ditemukan")</f>
        <v>Abi Hilmawan</v>
      </c>
      <c r="H1544" s="18" t="str">
        <f>_xlfn.XLOOKUP(D1544,[11]sheet!$B:$B,[11]sheet!$A:$A,0)</f>
        <v>SLO06</v>
      </c>
    </row>
    <row r="1545" spans="2:8">
      <c r="B1545" s="24" t="s">
        <v>1455</v>
      </c>
      <c r="C1545" s="25" t="s">
        <v>1456</v>
      </c>
      <c r="D1545" s="26" t="s">
        <v>1589</v>
      </c>
      <c r="E1545" s="27" t="s">
        <v>1916</v>
      </c>
      <c r="F1545" s="22" t="s">
        <v>1855</v>
      </c>
      <c r="G1545" s="17" t="str">
        <f>_xlfn.XLOOKUP(D1545,[9]ALL!$C:$C,[9]ALL!$N:$N,"Tidak Ditemukan")</f>
        <v>Abi Hilmawan</v>
      </c>
      <c r="H1545" s="18" t="str">
        <f>_xlfn.XLOOKUP(D1545,[11]sheet!$B:$B,[11]sheet!$A:$A,0)</f>
        <v>SLO09</v>
      </c>
    </row>
    <row r="1546" spans="2:8">
      <c r="B1546" s="24" t="s">
        <v>1455</v>
      </c>
      <c r="C1546" s="25" t="s">
        <v>1456</v>
      </c>
      <c r="D1546" s="26" t="s">
        <v>1590</v>
      </c>
      <c r="E1546" s="27" t="s">
        <v>1916</v>
      </c>
      <c r="F1546" s="22" t="s">
        <v>1852</v>
      </c>
      <c r="G1546" s="17" t="str">
        <f>_xlfn.XLOOKUP(D1546,[9]ALL!$C:$C,[9]ALL!$N:$N,"Tidak Ditemukan")</f>
        <v>I Kadek Sandiyasa</v>
      </c>
      <c r="H1546" s="18" t="str">
        <f>_xlfn.XLOOKUP(D1546,[11]sheet!$B:$B,[11]sheet!$A:$A,0)</f>
        <v>BNL04</v>
      </c>
    </row>
    <row r="1547" spans="2:8">
      <c r="B1547" s="24" t="s">
        <v>1455</v>
      </c>
      <c r="C1547" s="25" t="s">
        <v>1456</v>
      </c>
      <c r="D1547" s="26" t="s">
        <v>1591</v>
      </c>
      <c r="E1547" s="27" t="s">
        <v>1916</v>
      </c>
      <c r="F1547" s="22" t="s">
        <v>1857</v>
      </c>
      <c r="G1547" s="17" t="str">
        <f>_xlfn.XLOOKUP(D1547,[9]ALL!$C:$C,[9]ALL!$N:$N,"Tidak Ditemukan")</f>
        <v>Ari Ardiansyah</v>
      </c>
      <c r="H1547" s="18" t="str">
        <f>_xlfn.XLOOKUP(D1547,[11]sheet!$B:$B,[11]sheet!$A:$A,0)</f>
        <v>SWW09</v>
      </c>
    </row>
    <row r="1548" spans="2:8">
      <c r="B1548" s="24" t="s">
        <v>1455</v>
      </c>
      <c r="C1548" s="25" t="s">
        <v>1456</v>
      </c>
      <c r="D1548" s="26" t="s">
        <v>1592</v>
      </c>
      <c r="E1548" s="27" t="s">
        <v>1916</v>
      </c>
      <c r="F1548" s="22" t="s">
        <v>1857</v>
      </c>
      <c r="G1548" s="17" t="str">
        <f>_xlfn.XLOOKUP(D1548,[9]ALL!$C:$C,[9]ALL!$N:$N,"Tidak Ditemukan")</f>
        <v>SYARIFUDDIN</v>
      </c>
      <c r="H1548" s="18" t="str">
        <f>_xlfn.XLOOKUP(D1548,[11]sheet!$B:$B,[11]sheet!$A:$A,0)</f>
        <v>WHO05</v>
      </c>
    </row>
    <row r="1549" spans="2:8">
      <c r="B1549" s="24" t="s">
        <v>1455</v>
      </c>
      <c r="C1549" s="25" t="s">
        <v>1456</v>
      </c>
      <c r="D1549" s="26" t="s">
        <v>1593</v>
      </c>
      <c r="E1549" s="27" t="s">
        <v>1916</v>
      </c>
      <c r="F1549" s="22" t="s">
        <v>1857</v>
      </c>
      <c r="G1549" s="17" t="str">
        <f>_xlfn.XLOOKUP(D1549,[9]ALL!$C:$C,[9]ALL!$N:$N,"Tidak Ditemukan")</f>
        <v>DENI SUSATYO</v>
      </c>
      <c r="H1549" s="18" t="str">
        <f>_xlfn.XLOOKUP(D1549,[11]sheet!$B:$B,[11]sheet!$A:$A,0)</f>
        <v>SWW08</v>
      </c>
    </row>
    <row r="1550" spans="2:8">
      <c r="B1550" s="24" t="s">
        <v>1455</v>
      </c>
      <c r="C1550" s="25" t="s">
        <v>1456</v>
      </c>
      <c r="D1550" s="26" t="s">
        <v>1594</v>
      </c>
      <c r="E1550" s="27" t="s">
        <v>1916</v>
      </c>
      <c r="F1550" s="22" t="s">
        <v>1857</v>
      </c>
      <c r="G1550" s="17" t="str">
        <f>_xlfn.XLOOKUP(D1550,[9]ALL!$C:$C,[9]ALL!$N:$N,"Tidak Ditemukan")</f>
        <v>Syamsul Bahri</v>
      </c>
      <c r="H1550" s="18" t="str">
        <f>_xlfn.XLOOKUP(D1550,[11]sheet!$B:$B,[11]sheet!$A:$A,0)</f>
        <v>TAW04</v>
      </c>
    </row>
    <row r="1551" spans="2:8">
      <c r="B1551" s="24" t="s">
        <v>1455</v>
      </c>
      <c r="C1551" s="25" t="s">
        <v>1456</v>
      </c>
      <c r="D1551" s="26" t="s">
        <v>1595</v>
      </c>
      <c r="E1551" s="27" t="s">
        <v>1916</v>
      </c>
      <c r="F1551" s="22" t="s">
        <v>1857</v>
      </c>
      <c r="G1551" s="17" t="str">
        <f>_xlfn.XLOOKUP(D1551,[9]ALL!$C:$C,[9]ALL!$N:$N,"Tidak Ditemukan")</f>
        <v>FAHRURRAZI</v>
      </c>
      <c r="H1551" s="18" t="str">
        <f>_xlfn.XLOOKUP(D1551,[11]sheet!$B:$B,[11]sheet!$A:$A,0)</f>
        <v>BMU03</v>
      </c>
    </row>
    <row r="1552" spans="2:8">
      <c r="B1552" s="24" t="s">
        <v>1455</v>
      </c>
      <c r="C1552" s="25" t="s">
        <v>1456</v>
      </c>
      <c r="D1552" s="26" t="s">
        <v>1596</v>
      </c>
      <c r="E1552" s="27" t="s">
        <v>1916</v>
      </c>
      <c r="F1552" s="22" t="s">
        <v>1855</v>
      </c>
      <c r="G1552" s="17" t="str">
        <f>_xlfn.XLOOKUP(D1552,[9]ALL!$C:$C,[9]ALL!$N:$N,"Tidak Ditemukan")</f>
        <v>Abi Hilmawan</v>
      </c>
      <c r="H1552" s="18" t="str">
        <f>_xlfn.XLOOKUP(D1552,[11]sheet!$B:$B,[11]sheet!$A:$A,0)</f>
        <v>SLO05</v>
      </c>
    </row>
    <row r="1553" spans="2:8">
      <c r="B1553" s="24" t="s">
        <v>1455</v>
      </c>
      <c r="C1553" s="25" t="s">
        <v>1456</v>
      </c>
      <c r="D1553" s="26" t="s">
        <v>1597</v>
      </c>
      <c r="E1553" s="27" t="s">
        <v>1916</v>
      </c>
      <c r="F1553" s="22" t="s">
        <v>1852</v>
      </c>
      <c r="G1553" s="17" t="str">
        <f>_xlfn.XLOOKUP(D1553,[9]ALL!$C:$C,[9]ALL!$N:$N,"Tidak Ditemukan")</f>
        <v>GEMAYA WANGSA</v>
      </c>
      <c r="H1553" s="18" t="str">
        <f>_xlfn.XLOOKUP(D1553,[11]sheet!$B:$B,[11]sheet!$A:$A,0)</f>
        <v>KKL04</v>
      </c>
    </row>
    <row r="1554" spans="2:8">
      <c r="B1554" s="24" t="s">
        <v>1455</v>
      </c>
      <c r="C1554" s="25" t="s">
        <v>1456</v>
      </c>
      <c r="D1554" s="26" t="s">
        <v>1598</v>
      </c>
      <c r="E1554" s="27" t="s">
        <v>1916</v>
      </c>
      <c r="F1554" s="22" t="s">
        <v>1857</v>
      </c>
      <c r="G1554" s="335" t="str">
        <f>_xlfn.XLOOKUP(D1554,[9]ALL!$C:$C,[9]ALL!$N:$N,"Tidak Ditemukan")</f>
        <v>Muhammad Aqil Fadhilah</v>
      </c>
      <c r="H1554" s="18" t="str">
        <f>_xlfn.XLOOKUP(D1554,[11]sheet!$B:$B,[11]sheet!$A:$A,0)</f>
        <v>TAW02</v>
      </c>
    </row>
    <row r="1555" spans="2:8">
      <c r="B1555" s="24" t="s">
        <v>1455</v>
      </c>
      <c r="C1555" s="25" t="s">
        <v>1456</v>
      </c>
      <c r="D1555" s="26" t="s">
        <v>1599</v>
      </c>
      <c r="E1555" s="27" t="s">
        <v>1916</v>
      </c>
      <c r="F1555" s="22" t="s">
        <v>1857</v>
      </c>
      <c r="G1555" s="17" t="str">
        <f>_xlfn.XLOOKUP(D1555,[9]ALL!$C:$C,[9]ALL!$N:$N,"Tidak Ditemukan")</f>
        <v>SYARIFUDDIN</v>
      </c>
      <c r="H1555" s="18" t="str">
        <f>_xlfn.XLOOKUP(D1555,[11]sheet!$B:$B,[11]sheet!$A:$A,0)</f>
        <v>WHO04</v>
      </c>
    </row>
    <row r="1556" spans="2:8">
      <c r="B1556" s="24" t="s">
        <v>1455</v>
      </c>
      <c r="C1556" s="25" t="s">
        <v>1456</v>
      </c>
      <c r="D1556" s="26" t="s">
        <v>1600</v>
      </c>
      <c r="E1556" s="27" t="s">
        <v>1916</v>
      </c>
      <c r="F1556" s="22" t="s">
        <v>1852</v>
      </c>
      <c r="G1556" s="17" t="str">
        <f>_xlfn.XLOOKUP(D1556,[9]ALL!$C:$C,[9]ALL!$N:$N,"Tidak Ditemukan")</f>
        <v>GEMAYA WANGSA</v>
      </c>
      <c r="H1556" s="18" t="str">
        <f>_xlfn.XLOOKUP(D1556,[11]sheet!$B:$B,[11]sheet!$A:$A,0)</f>
        <v>KKL03</v>
      </c>
    </row>
    <row r="1557" spans="2:8">
      <c r="B1557" s="24" t="s">
        <v>1455</v>
      </c>
      <c r="C1557" s="25" t="s">
        <v>1456</v>
      </c>
      <c r="D1557" s="26" t="s">
        <v>1601</v>
      </c>
      <c r="E1557" s="27" t="s">
        <v>1916</v>
      </c>
      <c r="F1557" s="22" t="s">
        <v>1855</v>
      </c>
      <c r="G1557" s="17" t="str">
        <f>_xlfn.XLOOKUP(D1557,[9]ALL!$C:$C,[9]ALL!$N:$N,"Tidak Ditemukan")</f>
        <v>Abi Hilmawan</v>
      </c>
      <c r="H1557" s="18" t="str">
        <f>_xlfn.XLOOKUP(D1557,[11]sheet!$B:$B,[11]sheet!$A:$A,0)</f>
        <v>SLO04</v>
      </c>
    </row>
    <row r="1558" spans="2:8">
      <c r="B1558" s="24" t="s">
        <v>1455</v>
      </c>
      <c r="C1558" s="25" t="s">
        <v>1456</v>
      </c>
      <c r="D1558" s="26" t="s">
        <v>1602</v>
      </c>
      <c r="E1558" s="27" t="s">
        <v>1916</v>
      </c>
      <c r="F1558" s="22" t="s">
        <v>1852</v>
      </c>
      <c r="G1558" s="17" t="str">
        <f>_xlfn.XLOOKUP(D1558,[9]ALL!$C:$C,[9]ALL!$N:$N,"Tidak Ditemukan")</f>
        <v>I Kadek Sandiyasa</v>
      </c>
      <c r="H1558" s="18" t="str">
        <f>_xlfn.XLOOKUP(D1558,[11]sheet!$B:$B,[11]sheet!$A:$A,0)</f>
        <v>BNL02</v>
      </c>
    </row>
    <row r="1559" spans="2:8">
      <c r="B1559" s="24" t="s">
        <v>1455</v>
      </c>
      <c r="C1559" s="25" t="s">
        <v>1456</v>
      </c>
      <c r="D1559" s="26" t="s">
        <v>1603</v>
      </c>
      <c r="E1559" s="27" t="s">
        <v>1916</v>
      </c>
      <c r="F1559" s="22" t="s">
        <v>1857</v>
      </c>
      <c r="G1559" s="17" t="str">
        <f>_xlfn.XLOOKUP(D1559,[9]ALL!$C:$C,[9]ALL!$N:$N,"Tidak Ditemukan")</f>
        <v>FAHRURRAZI</v>
      </c>
      <c r="H1559" s="18" t="str">
        <f>_xlfn.XLOOKUP(D1559,[11]sheet!$B:$B,[11]sheet!$A:$A,0)</f>
        <v>WHO02</v>
      </c>
    </row>
    <row r="1560" spans="2:8">
      <c r="B1560" s="24" t="s">
        <v>1455</v>
      </c>
      <c r="C1560" s="25" t="s">
        <v>1456</v>
      </c>
      <c r="D1560" s="26" t="s">
        <v>1604</v>
      </c>
      <c r="E1560" s="27" t="s">
        <v>1916</v>
      </c>
      <c r="F1560" s="22" t="s">
        <v>1857</v>
      </c>
      <c r="G1560" s="17" t="str">
        <f>_xlfn.XLOOKUP(D1560,[9]ALL!$C:$C,[9]ALL!$N:$N,"Tidak Ditemukan")</f>
        <v>Ari Ardiansyah</v>
      </c>
      <c r="H1560" s="18" t="str">
        <f>_xlfn.XLOOKUP(D1560,[11]sheet!$B:$B,[11]sheet!$A:$A,0)</f>
        <v>SWW07</v>
      </c>
    </row>
    <row r="1561" spans="2:8">
      <c r="B1561" s="24" t="s">
        <v>1455</v>
      </c>
      <c r="C1561" s="25" t="s">
        <v>1456</v>
      </c>
      <c r="D1561" s="26" t="s">
        <v>1605</v>
      </c>
      <c r="E1561" s="27" t="s">
        <v>1916</v>
      </c>
      <c r="F1561" s="22" t="s">
        <v>1855</v>
      </c>
      <c r="G1561" s="17" t="str">
        <f>_xlfn.XLOOKUP(D1561,[9]ALL!$C:$C,[9]ALL!$N:$N,"Tidak Ditemukan")</f>
        <v>Suhardi</v>
      </c>
      <c r="H1561" s="18" t="str">
        <f>_xlfn.XLOOKUP(D1561,[11]sheet!$B:$B,[11]sheet!$A:$A,0)</f>
        <v>PYW03</v>
      </c>
    </row>
    <row r="1562" spans="2:8">
      <c r="B1562" s="24" t="s">
        <v>1455</v>
      </c>
      <c r="C1562" s="25" t="s">
        <v>1456</v>
      </c>
      <c r="D1562" s="26" t="s">
        <v>1606</v>
      </c>
      <c r="E1562" s="27" t="s">
        <v>1916</v>
      </c>
      <c r="F1562" s="22" t="s">
        <v>1857</v>
      </c>
      <c r="G1562" s="17" t="str">
        <f>_xlfn.XLOOKUP(D1562,[9]ALL!$C:$C,[9]ALL!$N:$N,"Tidak Ditemukan")</f>
        <v>FAHRURRAZI</v>
      </c>
      <c r="H1562" s="18" t="str">
        <f>_xlfn.XLOOKUP(D1562,[11]sheet!$B:$B,[11]sheet!$A:$A,0)</f>
        <v>BMU02</v>
      </c>
    </row>
    <row r="1563" spans="2:8">
      <c r="B1563" s="24" t="s">
        <v>1455</v>
      </c>
      <c r="C1563" s="25" t="s">
        <v>1456</v>
      </c>
      <c r="D1563" s="26" t="s">
        <v>1607</v>
      </c>
      <c r="E1563" s="27" t="s">
        <v>1916</v>
      </c>
      <c r="F1563" s="22" t="s">
        <v>1857</v>
      </c>
      <c r="G1563" s="17" t="str">
        <f>_xlfn.XLOOKUP(D1563,[9]ALL!$C:$C,[9]ALL!$N:$N,"Tidak Ditemukan")</f>
        <v>Ari Ardiansyah</v>
      </c>
      <c r="H1563" s="18" t="str">
        <f>_xlfn.XLOOKUP(D1563,[11]sheet!$B:$B,[11]sheet!$A:$A,0)</f>
        <v>SWW05</v>
      </c>
    </row>
    <row r="1564" spans="2:8">
      <c r="B1564" s="24" t="s">
        <v>1455</v>
      </c>
      <c r="C1564" s="25" t="s">
        <v>1456</v>
      </c>
      <c r="D1564" s="26" t="s">
        <v>1608</v>
      </c>
      <c r="E1564" s="27" t="s">
        <v>1916</v>
      </c>
      <c r="F1564" s="22" t="s">
        <v>1857</v>
      </c>
      <c r="G1564" s="17" t="str">
        <f>_xlfn.XLOOKUP(D1564,[9]ALL!$C:$C,[9]ALL!$N:$N,"Tidak Ditemukan")</f>
        <v>ANTON IQRA ANUGRA</v>
      </c>
      <c r="H1564" s="18" t="str">
        <f>_xlfn.XLOOKUP(D1564,[11]sheet!$B:$B,[11]sheet!$A:$A,0)</f>
        <v>TAW03</v>
      </c>
    </row>
    <row r="1565" spans="2:8">
      <c r="B1565" s="24" t="s">
        <v>1455</v>
      </c>
      <c r="C1565" s="25" t="s">
        <v>1456</v>
      </c>
      <c r="D1565" s="26" t="s">
        <v>1609</v>
      </c>
      <c r="E1565" s="27" t="s">
        <v>1916</v>
      </c>
      <c r="F1565" s="22" t="s">
        <v>1857</v>
      </c>
      <c r="G1565" s="17" t="str">
        <f>_xlfn.XLOOKUP(D1565,[9]ALL!$C:$C,[9]ALL!$N:$N,"Tidak Ditemukan")</f>
        <v>Ari Ardiansyah</v>
      </c>
      <c r="H1565" s="18" t="str">
        <f>_xlfn.XLOOKUP(D1565,[11]sheet!$B:$B,[11]sheet!$A:$A,0)</f>
        <v>SWW04</v>
      </c>
    </row>
    <row r="1566" spans="2:8">
      <c r="B1566" s="24" t="s">
        <v>1455</v>
      </c>
      <c r="C1566" s="25" t="s">
        <v>1456</v>
      </c>
      <c r="D1566" s="26" t="s">
        <v>1610</v>
      </c>
      <c r="E1566" s="27" t="s">
        <v>1916</v>
      </c>
      <c r="F1566" s="22" t="s">
        <v>1857</v>
      </c>
      <c r="G1566" s="17" t="str">
        <f>_xlfn.XLOOKUP(D1566,[9]ALL!$C:$C,[9]ALL!$N:$N,"Tidak Ditemukan")</f>
        <v>DENI SUSATYO</v>
      </c>
      <c r="H1566" s="18" t="str">
        <f>_xlfn.XLOOKUP(D1566,[11]sheet!$B:$B,[11]sheet!$A:$A,0)</f>
        <v>SWW02</v>
      </c>
    </row>
    <row r="1567" spans="2:8">
      <c r="B1567" s="24" t="s">
        <v>1455</v>
      </c>
      <c r="C1567" s="25" t="s">
        <v>1456</v>
      </c>
      <c r="D1567" s="26" t="s">
        <v>1611</v>
      </c>
      <c r="E1567" s="27" t="s">
        <v>1916</v>
      </c>
      <c r="F1567" s="22" t="s">
        <v>1855</v>
      </c>
      <c r="G1567" s="17" t="str">
        <f>_xlfn.XLOOKUP(D1567,[9]ALL!$C:$C,[9]ALL!$N:$N,"Tidak Ditemukan")</f>
        <v>Suhardi</v>
      </c>
      <c r="H1567" s="18" t="str">
        <f>_xlfn.XLOOKUP(D1567,[11]sheet!$B:$B,[11]sheet!$A:$A,0)</f>
        <v>PYW02</v>
      </c>
    </row>
    <row r="1568" spans="2:8">
      <c r="B1568" s="24" t="s">
        <v>1455</v>
      </c>
      <c r="C1568" s="25" t="s">
        <v>1456</v>
      </c>
      <c r="D1568" s="26" t="s">
        <v>1612</v>
      </c>
      <c r="E1568" s="27" t="s">
        <v>1916</v>
      </c>
      <c r="F1568" s="22" t="s">
        <v>1855</v>
      </c>
      <c r="G1568" s="17" t="str">
        <f>_xlfn.XLOOKUP(D1568,[9]ALL!$C:$C,[9]ALL!$N:$N,"Tidak Ditemukan")</f>
        <v>MUHAMMAD TONY NUGRAHA</v>
      </c>
      <c r="H1568" s="18" t="str">
        <f>_xlfn.XLOOKUP(D1568,[11]sheet!$B:$B,[11]sheet!$A:$A,0)</f>
        <v>GER03</v>
      </c>
    </row>
    <row r="1569" spans="2:8">
      <c r="B1569" s="24" t="s">
        <v>1455</v>
      </c>
      <c r="C1569" s="25" t="s">
        <v>1456</v>
      </c>
      <c r="D1569" s="26" t="s">
        <v>1613</v>
      </c>
      <c r="E1569" s="27" t="s">
        <v>1916</v>
      </c>
      <c r="F1569" s="22" t="s">
        <v>1855</v>
      </c>
      <c r="G1569" s="17" t="str">
        <f>_xlfn.XLOOKUP(D1569,[9]ALL!$C:$C,[9]ALL!$N:$N,"Tidak Ditemukan")</f>
        <v>MUHAMMAD TONY NUGRAHA</v>
      </c>
      <c r="H1569" s="18" t="str">
        <f>_xlfn.XLOOKUP(D1569,[11]sheet!$B:$B,[11]sheet!$A:$A,0)</f>
        <v>GER04</v>
      </c>
    </row>
    <row r="1570" spans="2:8">
      <c r="B1570" s="24" t="s">
        <v>1455</v>
      </c>
      <c r="C1570" s="25" t="s">
        <v>1456</v>
      </c>
      <c r="D1570" s="26" t="s">
        <v>1614</v>
      </c>
      <c r="E1570" s="27" t="s">
        <v>1916</v>
      </c>
      <c r="F1570" s="22" t="s">
        <v>1855</v>
      </c>
      <c r="G1570" s="17" t="str">
        <f>_xlfn.XLOOKUP(D1570,[9]ALL!$C:$C,[9]ALL!$N:$N,"Tidak Ditemukan")</f>
        <v>Abi Hilmawan</v>
      </c>
      <c r="H1570" s="18" t="str">
        <f>_xlfn.XLOOKUP(D1570,[11]sheet!$B:$B,[11]sheet!$A:$A,0)</f>
        <v>SLO03</v>
      </c>
    </row>
    <row r="1571" spans="2:8">
      <c r="B1571" s="24" t="s">
        <v>1455</v>
      </c>
      <c r="C1571" s="25" t="s">
        <v>1456</v>
      </c>
      <c r="D1571" s="26" t="s">
        <v>1615</v>
      </c>
      <c r="E1571" s="27" t="s">
        <v>1916</v>
      </c>
      <c r="F1571" s="22" t="s">
        <v>1855</v>
      </c>
      <c r="G1571" s="17" t="str">
        <f>_xlfn.XLOOKUP(D1571,[9]ALL!$C:$C,[9]ALL!$N:$N,"Tidak Ditemukan")</f>
        <v>Suhardi</v>
      </c>
      <c r="H1571" s="18" t="str">
        <f>_xlfn.XLOOKUP(D1571,[11]sheet!$B:$B,[11]sheet!$A:$A,0)</f>
        <v>PYW04</v>
      </c>
    </row>
    <row r="1572" spans="2:8">
      <c r="B1572" s="24" t="s">
        <v>1455</v>
      </c>
      <c r="C1572" s="25" t="s">
        <v>1456</v>
      </c>
      <c r="D1572" s="26" t="s">
        <v>1616</v>
      </c>
      <c r="E1572" s="27" t="s">
        <v>1916</v>
      </c>
      <c r="F1572" s="22" t="s">
        <v>1855</v>
      </c>
      <c r="G1572" s="17" t="str">
        <f>_xlfn.XLOOKUP(D1572,[9]ALL!$C:$C,[9]ALL!$N:$N,"Tidak Ditemukan")</f>
        <v>MUHAMMAD JUMADIL</v>
      </c>
      <c r="H1572" s="18" t="str">
        <f>_xlfn.XLOOKUP(D1572,[11]sheet!$B:$B,[11]sheet!$A:$A,0)</f>
        <v>AMI13</v>
      </c>
    </row>
    <row r="1573" spans="2:8">
      <c r="B1573" s="24" t="s">
        <v>1455</v>
      </c>
      <c r="C1573" s="25" t="s">
        <v>1456</v>
      </c>
      <c r="D1573" s="26" t="s">
        <v>1617</v>
      </c>
      <c r="E1573" s="27" t="s">
        <v>1916</v>
      </c>
      <c r="F1573" s="22" t="s">
        <v>1857</v>
      </c>
      <c r="G1573" s="17" t="str">
        <f>_xlfn.XLOOKUP(D1573,[9]ALL!$C:$C,[9]ALL!$N:$N,"Tidak Ditemukan")</f>
        <v>DENI SUSATYO</v>
      </c>
      <c r="H1573" s="18" t="str">
        <f>_xlfn.XLOOKUP(D1573,[11]sheet!$B:$B,[11]sheet!$A:$A,0)</f>
        <v>SWW03</v>
      </c>
    </row>
    <row r="1574" spans="2:8">
      <c r="B1574" s="24" t="s">
        <v>1455</v>
      </c>
      <c r="C1574" s="25" t="s">
        <v>1456</v>
      </c>
      <c r="D1574" s="26" t="s">
        <v>1618</v>
      </c>
      <c r="E1574" s="27" t="s">
        <v>1916</v>
      </c>
      <c r="F1574" s="22" t="s">
        <v>1852</v>
      </c>
      <c r="G1574" s="17" t="str">
        <f>_xlfn.XLOOKUP(D1574,[9]ALL!$C:$C,[9]ALL!$N:$N,"Tidak Ditemukan")</f>
        <v>I Kadek Sandiyasa</v>
      </c>
      <c r="H1574" s="18" t="str">
        <f>_xlfn.XLOOKUP(D1574,[11]sheet!$B:$B,[11]sheet!$A:$A,0)</f>
        <v>BNL03</v>
      </c>
    </row>
    <row r="1575" spans="2:8">
      <c r="B1575" s="24" t="s">
        <v>1455</v>
      </c>
      <c r="C1575" s="25" t="s">
        <v>1456</v>
      </c>
      <c r="D1575" s="26" t="s">
        <v>1619</v>
      </c>
      <c r="E1575" s="27" t="s">
        <v>1916</v>
      </c>
      <c r="F1575" s="22" t="s">
        <v>1855</v>
      </c>
      <c r="G1575" s="17" t="str">
        <f>_xlfn.XLOOKUP(D1575,[9]ALL!$C:$C,[9]ALL!$N:$N,"Tidak Ditemukan")</f>
        <v>MUHAMMAD TONY NUGRAHA</v>
      </c>
      <c r="H1575" s="18" t="str">
        <f>_xlfn.XLOOKUP(D1575,[11]sheet!$B:$B,[11]sheet!$A:$A,0)</f>
        <v>GER01</v>
      </c>
    </row>
    <row r="1576" spans="2:8">
      <c r="B1576" s="24" t="s">
        <v>1455</v>
      </c>
      <c r="C1576" s="25" t="s">
        <v>1456</v>
      </c>
      <c r="D1576" s="26" t="s">
        <v>1620</v>
      </c>
      <c r="E1576" s="27" t="s">
        <v>1916</v>
      </c>
      <c r="F1576" s="22" t="s">
        <v>1857</v>
      </c>
      <c r="G1576" s="17" t="str">
        <f>_xlfn.XLOOKUP(D1576,[9]ALL!$C:$C,[9]ALL!$N:$N,"Tidak Ditemukan")</f>
        <v>Resi Marsila</v>
      </c>
      <c r="H1576" s="18" t="str">
        <f>_xlfn.XLOOKUP(D1576,[11]sheet!$B:$B,[11]sheet!$A:$A,0)</f>
        <v>TAW01</v>
      </c>
    </row>
    <row r="1577" spans="2:8">
      <c r="B1577" s="24" t="s">
        <v>1455</v>
      </c>
      <c r="C1577" s="25" t="s">
        <v>1456</v>
      </c>
      <c r="D1577" s="26" t="s">
        <v>1621</v>
      </c>
      <c r="E1577" s="27" t="s">
        <v>1916</v>
      </c>
      <c r="F1577" s="22" t="s">
        <v>1857</v>
      </c>
      <c r="G1577" s="17" t="str">
        <f>_xlfn.XLOOKUP(D1577,[9]ALL!$C:$C,[9]ALL!$N:$N,"Tidak Ditemukan")</f>
        <v>DENI SUSATYO</v>
      </c>
      <c r="H1577" s="18" t="str">
        <f>_xlfn.XLOOKUP(D1577,[11]sheet!$B:$B,[11]sheet!$A:$A,0)</f>
        <v>SWW01</v>
      </c>
    </row>
    <row r="1578" spans="2:8">
      <c r="B1578" s="24" t="s">
        <v>1455</v>
      </c>
      <c r="C1578" s="25" t="s">
        <v>1456</v>
      </c>
      <c r="D1578" s="26" t="s">
        <v>1622</v>
      </c>
      <c r="E1578" s="27" t="s">
        <v>1916</v>
      </c>
      <c r="F1578" s="22" t="s">
        <v>1852</v>
      </c>
      <c r="G1578" s="17" t="str">
        <f>_xlfn.XLOOKUP(D1578,[9]ALL!$C:$C,[9]ALL!$N:$N,"Tidak Ditemukan")</f>
        <v>GEMAYA WANGSA</v>
      </c>
      <c r="H1578" s="18" t="str">
        <f>_xlfn.XLOOKUP(D1578,[11]sheet!$B:$B,[11]sheet!$A:$A,0)</f>
        <v>KKL02</v>
      </c>
    </row>
    <row r="1579" spans="2:8">
      <c r="B1579" s="24" t="s">
        <v>1455</v>
      </c>
      <c r="C1579" s="25" t="s">
        <v>1456</v>
      </c>
      <c r="D1579" s="26" t="s">
        <v>1623</v>
      </c>
      <c r="E1579" s="27" t="s">
        <v>1916</v>
      </c>
      <c r="F1579" s="22" t="s">
        <v>1852</v>
      </c>
      <c r="G1579" s="17" t="str">
        <f>_xlfn.XLOOKUP(D1579,[9]ALL!$C:$C,[9]ALL!$N:$N,"Tidak Ditemukan")</f>
        <v>I Kadek Sandiyasa</v>
      </c>
      <c r="H1579" s="18" t="str">
        <f>_xlfn.XLOOKUP(D1579,[11]sheet!$B:$B,[11]sheet!$A:$A,0)</f>
        <v>BNL01</v>
      </c>
    </row>
    <row r="1580" spans="2:8">
      <c r="B1580" s="24" t="s">
        <v>1455</v>
      </c>
      <c r="C1580" s="25" t="s">
        <v>1456</v>
      </c>
      <c r="D1580" s="26" t="s">
        <v>1624</v>
      </c>
      <c r="E1580" s="27" t="s">
        <v>1916</v>
      </c>
      <c r="F1580" s="22" t="s">
        <v>1855</v>
      </c>
      <c r="G1580" s="17" t="str">
        <f>_xlfn.XLOOKUP(D1580,[9]ALL!$C:$C,[9]ALL!$N:$N,"Tidak Ditemukan")</f>
        <v>MUHAMMAD JUMADIL</v>
      </c>
      <c r="H1580" s="18" t="str">
        <f>_xlfn.XLOOKUP(D1580,[11]sheet!$B:$B,[11]sheet!$A:$A,0)</f>
        <v>AMI02</v>
      </c>
    </row>
    <row r="1581" spans="2:8">
      <c r="B1581" s="24" t="s">
        <v>1455</v>
      </c>
      <c r="C1581" s="25" t="s">
        <v>1456</v>
      </c>
      <c r="D1581" s="26" t="s">
        <v>1625</v>
      </c>
      <c r="E1581" s="27" t="s">
        <v>1916</v>
      </c>
      <c r="F1581" s="22" t="s">
        <v>1855</v>
      </c>
      <c r="G1581" s="17" t="str">
        <f>_xlfn.XLOOKUP(D1581,[9]ALL!$C:$C,[9]ALL!$N:$N,"Tidak Ditemukan")</f>
        <v>MUHAMMAD JUMADIL</v>
      </c>
      <c r="H1581" s="18" t="str">
        <f>_xlfn.XLOOKUP(D1581,[11]sheet!$B:$B,[11]sheet!$A:$A,0)</f>
        <v>AMI04</v>
      </c>
    </row>
    <row r="1582" spans="2:8">
      <c r="B1582" s="24" t="s">
        <v>1455</v>
      </c>
      <c r="C1582" s="25" t="s">
        <v>1456</v>
      </c>
      <c r="D1582" s="26" t="s">
        <v>1626</v>
      </c>
      <c r="E1582" s="27" t="s">
        <v>1916</v>
      </c>
      <c r="F1582" s="22" t="s">
        <v>1855</v>
      </c>
      <c r="G1582" s="17" t="str">
        <f>_xlfn.XLOOKUP(D1582,[9]ALL!$C:$C,[9]ALL!$N:$N,"Tidak Ditemukan")</f>
        <v>Abi Hilmawan</v>
      </c>
      <c r="H1582" s="18" t="str">
        <f>_xlfn.XLOOKUP(D1582,[11]sheet!$B:$B,[11]sheet!$A:$A,0)</f>
        <v>SLO02</v>
      </c>
    </row>
    <row r="1583" spans="2:8">
      <c r="B1583" s="24" t="s">
        <v>1455</v>
      </c>
      <c r="C1583" s="25" t="s">
        <v>1456</v>
      </c>
      <c r="D1583" s="26" t="s">
        <v>1627</v>
      </c>
      <c r="E1583" s="27" t="s">
        <v>1916</v>
      </c>
      <c r="F1583" s="22" t="s">
        <v>1854</v>
      </c>
      <c r="G1583" s="17" t="str">
        <f>_xlfn.XLOOKUP(D1583,[9]ALL!$C:$C,[9]ALL!$N:$N,"Tidak Ditemukan")</f>
        <v>AGUS KADE DIVA RAMANA</v>
      </c>
      <c r="H1583" s="18" t="str">
        <f>_xlfn.XLOOKUP(D1583,[11]sheet!$B:$B,[11]sheet!$A:$A,0)</f>
        <v>TNW06A</v>
      </c>
    </row>
    <row r="1584" spans="2:8">
      <c r="B1584" s="24" t="s">
        <v>1455</v>
      </c>
      <c r="C1584" s="25" t="s">
        <v>1456</v>
      </c>
      <c r="D1584" s="26" t="s">
        <v>1628</v>
      </c>
      <c r="E1584" s="27" t="s">
        <v>1916</v>
      </c>
      <c r="F1584" s="22" t="s">
        <v>1854</v>
      </c>
      <c r="G1584" s="17" t="str">
        <f>_xlfn.XLOOKUP(D1584,[9]ALL!$C:$C,[9]ALL!$N:$N,"Tidak Ditemukan")</f>
        <v>Rino Prasetya Wibowo</v>
      </c>
      <c r="H1584" s="18" t="str">
        <f>_xlfn.XLOOKUP(D1584,[11]sheet!$B:$B,[11]sheet!$A:$A,0)</f>
        <v>MGW06E</v>
      </c>
    </row>
    <row r="1585" spans="2:8">
      <c r="B1585" s="24" t="s">
        <v>1455</v>
      </c>
      <c r="C1585" s="25" t="s">
        <v>1456</v>
      </c>
      <c r="D1585" s="26" t="s">
        <v>1629</v>
      </c>
      <c r="E1585" s="27" t="s">
        <v>1916</v>
      </c>
      <c r="F1585" s="22" t="s">
        <v>1853</v>
      </c>
      <c r="G1585" s="17" t="str">
        <f>_xlfn.XLOOKUP(D1585,[9]ALL!$C:$C,[9]ALL!$N:$N,"Tidak Ditemukan")</f>
        <v>I GEDE BAGUS ADI SURYAWAN , ST</v>
      </c>
      <c r="H1585" s="18" t="str">
        <f>_xlfn.XLOOKUP(D1585,[11]sheet!$B:$B,[11]sheet!$A:$A,0)</f>
        <v>MGW04C</v>
      </c>
    </row>
    <row r="1586" spans="2:8">
      <c r="B1586" s="24" t="s">
        <v>1455</v>
      </c>
      <c r="C1586" s="25" t="s">
        <v>1456</v>
      </c>
      <c r="D1586" s="26" t="s">
        <v>1630</v>
      </c>
      <c r="E1586" s="27" t="s">
        <v>1916</v>
      </c>
      <c r="F1586" s="22" t="s">
        <v>1854</v>
      </c>
      <c r="G1586" s="17" t="str">
        <f>_xlfn.XLOOKUP(D1586,[9]ALL!$C:$C,[9]ALL!$N:$N,"Tidak Ditemukan")</f>
        <v>Rino Prasetya Wibowo</v>
      </c>
      <c r="H1586" s="18" t="str">
        <f>_xlfn.XLOOKUP(D1586,[11]sheet!$B:$B,[11]sheet!$A:$A,0)</f>
        <v>MGW05A</v>
      </c>
    </row>
    <row r="1587" spans="2:8">
      <c r="B1587" s="24" t="s">
        <v>1455</v>
      </c>
      <c r="C1587" s="25" t="s">
        <v>1456</v>
      </c>
      <c r="D1587" s="26" t="s">
        <v>1631</v>
      </c>
      <c r="E1587" s="27" t="s">
        <v>1916</v>
      </c>
      <c r="F1587" s="22" t="s">
        <v>1854</v>
      </c>
      <c r="G1587" s="17" t="str">
        <f>_xlfn.XLOOKUP(D1587,[9]ALL!$C:$C,[9]ALL!$N:$N,"Tidak Ditemukan")</f>
        <v>I KOMANG FERI INDRAJAYA</v>
      </c>
      <c r="H1587" s="18" t="str">
        <f>_xlfn.XLOOKUP(D1587,[11]sheet!$B:$B,[11]sheet!$A:$A,0)</f>
        <v>MGW04D</v>
      </c>
    </row>
    <row r="1588" spans="2:8">
      <c r="B1588" s="24" t="s">
        <v>1455</v>
      </c>
      <c r="C1588" s="25" t="s">
        <v>1456</v>
      </c>
      <c r="D1588" s="26" t="s">
        <v>1632</v>
      </c>
      <c r="E1588" s="27" t="s">
        <v>1916</v>
      </c>
      <c r="F1588" s="22" t="s">
        <v>1854</v>
      </c>
      <c r="G1588" s="17" t="str">
        <f>_xlfn.XLOOKUP(D1588,[9]ALL!$C:$C,[9]ALL!$N:$N,"Tidak Ditemukan")</f>
        <v>AGUS PRADNYANA</v>
      </c>
      <c r="H1588" s="18" t="str">
        <f>_xlfn.XLOOKUP(D1588,[11]sheet!$B:$B,[11]sheet!$A:$A,0)</f>
        <v>MGW05B</v>
      </c>
    </row>
    <row r="1589" spans="2:8">
      <c r="B1589" s="24" t="s">
        <v>1455</v>
      </c>
      <c r="C1589" s="25" t="s">
        <v>1456</v>
      </c>
      <c r="D1589" s="26" t="s">
        <v>1633</v>
      </c>
      <c r="E1589" s="27" t="s">
        <v>1916</v>
      </c>
      <c r="F1589" s="22" t="s">
        <v>1853</v>
      </c>
      <c r="G1589" s="17" t="str">
        <f>_xlfn.XLOOKUP(D1589,[9]ALL!$C:$C,[9]ALL!$N:$N,"Tidak Ditemukan")</f>
        <v>I GEDE BAGUS ADI SURYAWAN , ST</v>
      </c>
      <c r="H1589" s="18" t="str">
        <f>_xlfn.XLOOKUP(D1589,[11]sheet!$B:$B,[11]sheet!$A:$A,0)</f>
        <v>MGW01D</v>
      </c>
    </row>
    <row r="1590" spans="2:8">
      <c r="B1590" s="24" t="s">
        <v>1455</v>
      </c>
      <c r="C1590" s="25" t="s">
        <v>1456</v>
      </c>
      <c r="D1590" s="26" t="s">
        <v>1634</v>
      </c>
      <c r="E1590" s="27" t="s">
        <v>1916</v>
      </c>
      <c r="F1590" s="22" t="s">
        <v>1853</v>
      </c>
      <c r="G1590" s="17" t="str">
        <f>_xlfn.XLOOKUP(D1590,[9]ALL!$C:$C,[9]ALL!$N:$N,"Tidak Ditemukan")</f>
        <v>I GEDE BAGUS ADI SURYAWAN , ST</v>
      </c>
      <c r="H1590" s="18" t="str">
        <f>_xlfn.XLOOKUP(D1590,[11]sheet!$B:$B,[11]sheet!$A:$A,0)</f>
        <v>MGW02B</v>
      </c>
    </row>
    <row r="1591" spans="2:8">
      <c r="B1591" s="24" t="s">
        <v>1455</v>
      </c>
      <c r="C1591" s="25" t="s">
        <v>1456</v>
      </c>
      <c r="D1591" s="26" t="s">
        <v>1635</v>
      </c>
      <c r="E1591" s="27" t="s">
        <v>1916</v>
      </c>
      <c r="F1591" s="22" t="s">
        <v>1853</v>
      </c>
      <c r="G1591" s="17" t="str">
        <f>_xlfn.XLOOKUP(D1591,[9]ALL!$C:$C,[9]ALL!$N:$N,"Tidak Ditemukan")</f>
        <v>I GEDE BAGUS ADI SURYAWAN , ST</v>
      </c>
      <c r="H1591" s="18" t="str">
        <f>_xlfn.XLOOKUP(D1591,[11]sheet!$B:$B,[11]sheet!$A:$A,0)</f>
        <v>MGW01G</v>
      </c>
    </row>
    <row r="1592" spans="2:8">
      <c r="B1592" s="24" t="s">
        <v>1455</v>
      </c>
      <c r="C1592" s="25" t="s">
        <v>1456</v>
      </c>
      <c r="D1592" s="26" t="s">
        <v>1636</v>
      </c>
      <c r="E1592" s="27" t="s">
        <v>1916</v>
      </c>
      <c r="F1592" s="22" t="s">
        <v>1853</v>
      </c>
      <c r="G1592" s="17" t="str">
        <f>_xlfn.XLOOKUP(D1592,[9]ALL!$C:$C,[9]ALL!$N:$N,"Tidak Ditemukan")</f>
        <v>I GEDE BAGUS ADI SURYAWAN , ST</v>
      </c>
      <c r="H1592" s="18" t="str">
        <f>_xlfn.XLOOKUP(D1592,[11]sheet!$B:$B,[11]sheet!$A:$A,0)</f>
        <v>MGW01C</v>
      </c>
    </row>
    <row r="1593" spans="2:8">
      <c r="B1593" s="24" t="s">
        <v>1455</v>
      </c>
      <c r="C1593" s="25" t="s">
        <v>1456</v>
      </c>
      <c r="D1593" s="26" t="s">
        <v>1637</v>
      </c>
      <c r="E1593" s="27" t="s">
        <v>1916</v>
      </c>
      <c r="F1593" s="22" t="s">
        <v>1853</v>
      </c>
      <c r="G1593" s="17" t="str">
        <f>_xlfn.XLOOKUP(D1593,[9]ALL!$C:$C,[9]ALL!$N:$N,"Tidak Ditemukan")</f>
        <v>I GEDE BAGUS ADI SURYAWAN , ST</v>
      </c>
      <c r="H1593" s="18" t="str">
        <f>_xlfn.XLOOKUP(D1593,[11]sheet!$B:$B,[11]sheet!$A:$A,0)</f>
        <v>MGW01F</v>
      </c>
    </row>
    <row r="1594" spans="2:8">
      <c r="B1594" s="24" t="s">
        <v>1455</v>
      </c>
      <c r="C1594" s="25" t="s">
        <v>1456</v>
      </c>
      <c r="D1594" s="26" t="s">
        <v>1638</v>
      </c>
      <c r="E1594" s="27" t="s">
        <v>1916</v>
      </c>
      <c r="F1594" s="22" t="s">
        <v>1851</v>
      </c>
      <c r="G1594" s="17" t="str">
        <f>_xlfn.XLOOKUP(D1594,[9]ALL!$C:$C,[9]ALL!$N:$N,"Tidak Ditemukan")</f>
        <v>KADEK DWIPA ANGGARASTRA</v>
      </c>
      <c r="H1594" s="18" t="str">
        <f>_xlfn.XLOOKUP(D1594,[11]sheet!$B:$B,[11]sheet!$A:$A,0)</f>
        <v>DPS05L</v>
      </c>
    </row>
    <row r="1595" spans="2:8">
      <c r="B1595" s="24" t="s">
        <v>1455</v>
      </c>
      <c r="C1595" s="25" t="s">
        <v>1456</v>
      </c>
      <c r="D1595" s="26" t="s">
        <v>1639</v>
      </c>
      <c r="E1595" s="27" t="s">
        <v>1916</v>
      </c>
      <c r="F1595" s="22" t="s">
        <v>1851</v>
      </c>
      <c r="G1595" s="17" t="str">
        <f>_xlfn.XLOOKUP(D1595,[9]ALL!$C:$C,[9]ALL!$N:$N,"Tidak Ditemukan")</f>
        <v>DWIKY REZA ARDANI WINAHARA</v>
      </c>
      <c r="H1595" s="18" t="str">
        <f>_xlfn.XLOOKUP(D1595,[11]sheet!$B:$B,[11]sheet!$A:$A,0)</f>
        <v>DPS06M</v>
      </c>
    </row>
    <row r="1596" spans="2:8">
      <c r="B1596" s="24" t="s">
        <v>1455</v>
      </c>
      <c r="C1596" s="25" t="s">
        <v>1456</v>
      </c>
      <c r="D1596" s="26" t="s">
        <v>1640</v>
      </c>
      <c r="E1596" s="27" t="s">
        <v>1916</v>
      </c>
      <c r="F1596" s="22" t="s">
        <v>1851</v>
      </c>
      <c r="G1596" s="17" t="str">
        <f>_xlfn.XLOOKUP(D1596,[9]ALL!$C:$C,[9]ALL!$N:$N,"Tidak Ditemukan")</f>
        <v>NI PUTU DEWI LASTINI</v>
      </c>
      <c r="H1596" s="18" t="str">
        <f>_xlfn.XLOOKUP(D1596,[11]sheet!$B:$B,[11]sheet!$A:$A,0)</f>
        <v>DPS06L</v>
      </c>
    </row>
    <row r="1597" spans="2:8">
      <c r="B1597" s="24" t="s">
        <v>1455</v>
      </c>
      <c r="C1597" s="25" t="s">
        <v>1456</v>
      </c>
      <c r="D1597" s="26" t="s">
        <v>1641</v>
      </c>
      <c r="E1597" s="27" t="s">
        <v>1916</v>
      </c>
      <c r="F1597" s="22" t="s">
        <v>1851</v>
      </c>
      <c r="G1597" s="17" t="str">
        <f>_xlfn.XLOOKUP(D1597,[9]ALL!$C:$C,[9]ALL!$N:$N,"Tidak Ditemukan")</f>
        <v>NI PUTU DEWI LASTINI</v>
      </c>
      <c r="H1597" s="18" t="str">
        <f>_xlfn.XLOOKUP(D1597,[11]sheet!$B:$B,[11]sheet!$A:$A,0)</f>
        <v>DPS06O</v>
      </c>
    </row>
    <row r="1598" spans="2:8">
      <c r="B1598" s="24" t="s">
        <v>1455</v>
      </c>
      <c r="C1598" s="25" t="s">
        <v>1456</v>
      </c>
      <c r="D1598" s="26" t="s">
        <v>1642</v>
      </c>
      <c r="E1598" s="27" t="s">
        <v>1916</v>
      </c>
      <c r="F1598" s="22" t="s">
        <v>1851</v>
      </c>
      <c r="G1598" s="17" t="str">
        <f>_xlfn.XLOOKUP(D1598,[9]ALL!$C:$C,[9]ALL!$N:$N,"Tidak Ditemukan")</f>
        <v>NI PUTU DEWI LASTINI</v>
      </c>
      <c r="H1598" s="18" t="str">
        <f>_xlfn.XLOOKUP(D1598,[11]sheet!$B:$B,[11]sheet!$A:$A,0)</f>
        <v>DPS06K</v>
      </c>
    </row>
    <row r="1599" spans="2:8">
      <c r="B1599" s="24" t="s">
        <v>1455</v>
      </c>
      <c r="C1599" s="25" t="s">
        <v>1456</v>
      </c>
      <c r="D1599" s="26" t="s">
        <v>1643</v>
      </c>
      <c r="E1599" s="27" t="s">
        <v>1916</v>
      </c>
      <c r="F1599" s="22" t="s">
        <v>1851</v>
      </c>
      <c r="G1599" s="17" t="str">
        <f>_xlfn.XLOOKUP(D1599,[9]ALL!$C:$C,[9]ALL!$N:$N,"Tidak Ditemukan")</f>
        <v>NI PUTU DEWI LASTINI</v>
      </c>
      <c r="H1599" s="18" t="str">
        <f>_xlfn.XLOOKUP(D1599,[11]sheet!$B:$B,[11]sheet!$A:$A,0)</f>
        <v>DPS06H</v>
      </c>
    </row>
    <row r="1600" spans="2:8">
      <c r="B1600" s="24" t="s">
        <v>1455</v>
      </c>
      <c r="C1600" s="25" t="s">
        <v>1456</v>
      </c>
      <c r="D1600" s="26" t="s">
        <v>1644</v>
      </c>
      <c r="E1600" s="27" t="s">
        <v>1916</v>
      </c>
      <c r="F1600" s="22" t="s">
        <v>1851</v>
      </c>
      <c r="G1600" s="17" t="str">
        <f>_xlfn.XLOOKUP(D1600,[9]ALL!$C:$C,[9]ALL!$N:$N,"Tidak Ditemukan")</f>
        <v>DWIKY REZA ARDANI WINAHARA</v>
      </c>
      <c r="H1600" s="18" t="str">
        <f>_xlfn.XLOOKUP(D1600,[11]sheet!$B:$B,[11]sheet!$A:$A,0)</f>
        <v>DPS06J</v>
      </c>
    </row>
    <row r="1601" spans="2:8">
      <c r="B1601" s="24" t="s">
        <v>1455</v>
      </c>
      <c r="C1601" s="25" t="s">
        <v>1456</v>
      </c>
      <c r="D1601" s="26" t="s">
        <v>1645</v>
      </c>
      <c r="E1601" s="27" t="s">
        <v>1916</v>
      </c>
      <c r="F1601" s="22" t="s">
        <v>1851</v>
      </c>
      <c r="G1601" s="17" t="str">
        <f>_xlfn.XLOOKUP(D1601,[9]ALL!$C:$C,[9]ALL!$N:$N,"Tidak Ditemukan")</f>
        <v>NI PUTU DEWI LASTINI</v>
      </c>
      <c r="H1601" s="18" t="str">
        <f>_xlfn.XLOOKUP(D1601,[11]sheet!$B:$B,[11]sheet!$A:$A,0)</f>
        <v>DPS06E</v>
      </c>
    </row>
    <row r="1602" spans="2:8">
      <c r="B1602" s="24" t="s">
        <v>1455</v>
      </c>
      <c r="C1602" s="25" t="s">
        <v>1456</v>
      </c>
      <c r="D1602" s="26" t="s">
        <v>1646</v>
      </c>
      <c r="E1602" s="27" t="s">
        <v>1916</v>
      </c>
      <c r="F1602" s="22" t="s">
        <v>1851</v>
      </c>
      <c r="G1602" s="17" t="str">
        <f>_xlfn.XLOOKUP(D1602,[9]ALL!$C:$C,[9]ALL!$N:$N,"Tidak Ditemukan")</f>
        <v>KADEK DWIPA ANGGARASTRA</v>
      </c>
      <c r="H1602" s="18" t="str">
        <f>_xlfn.XLOOKUP(D1602,[11]sheet!$B:$B,[11]sheet!$A:$A,0)</f>
        <v>DPS05O</v>
      </c>
    </row>
    <row r="1603" spans="2:8">
      <c r="B1603" s="24" t="s">
        <v>1455</v>
      </c>
      <c r="C1603" s="25" t="s">
        <v>1456</v>
      </c>
      <c r="D1603" s="26" t="s">
        <v>1647</v>
      </c>
      <c r="E1603" s="27" t="s">
        <v>1916</v>
      </c>
      <c r="F1603" s="22" t="s">
        <v>1851</v>
      </c>
      <c r="G1603" s="17" t="str">
        <f>_xlfn.XLOOKUP(D1603,[9]ALL!$C:$C,[9]ALL!$N:$N,"Tidak Ditemukan")</f>
        <v>KADEK DWIPA ANGGARASTRA</v>
      </c>
      <c r="H1603" s="18" t="str">
        <f>_xlfn.XLOOKUP(D1603,[11]sheet!$B:$B,[11]sheet!$A:$A,0)</f>
        <v>DPS05N</v>
      </c>
    </row>
    <row r="1604" spans="2:8">
      <c r="B1604" s="24" t="s">
        <v>1455</v>
      </c>
      <c r="C1604" s="25" t="s">
        <v>1456</v>
      </c>
      <c r="D1604" s="26" t="s">
        <v>1648</v>
      </c>
      <c r="E1604" s="27" t="s">
        <v>1916</v>
      </c>
      <c r="F1604" s="22" t="s">
        <v>1851</v>
      </c>
      <c r="G1604" s="17" t="str">
        <f>_xlfn.XLOOKUP(D1604,[9]ALL!$C:$C,[9]ALL!$N:$N,"Tidak Ditemukan")</f>
        <v>DWIKY REZA ARDANI WINAHARA</v>
      </c>
      <c r="H1604" s="18" t="str">
        <f>_xlfn.XLOOKUP(D1604,[11]sheet!$B:$B,[11]sheet!$A:$A,0)</f>
        <v>DPS05M</v>
      </c>
    </row>
    <row r="1605" spans="2:8">
      <c r="B1605" s="24" t="s">
        <v>1455</v>
      </c>
      <c r="C1605" s="25" t="s">
        <v>1456</v>
      </c>
      <c r="D1605" s="26" t="s">
        <v>1649</v>
      </c>
      <c r="E1605" s="27" t="s">
        <v>1916</v>
      </c>
      <c r="F1605" s="22" t="s">
        <v>1851</v>
      </c>
      <c r="G1605" s="17" t="str">
        <f>_xlfn.XLOOKUP(D1605,[9]ALL!$C:$C,[9]ALL!$N:$N,"Tidak Ditemukan")</f>
        <v>NI WAYAN ELSA SEPTIANA INDRIANI</v>
      </c>
      <c r="H1605" s="18" t="str">
        <f>_xlfn.XLOOKUP(D1605,[11]sheet!$B:$B,[11]sheet!$A:$A,0)</f>
        <v>DPS06I</v>
      </c>
    </row>
    <row r="1606" spans="2:8">
      <c r="B1606" s="24" t="s">
        <v>1455</v>
      </c>
      <c r="C1606" s="25" t="s">
        <v>1456</v>
      </c>
      <c r="D1606" s="26" t="s">
        <v>1650</v>
      </c>
      <c r="E1606" s="27" t="s">
        <v>1916</v>
      </c>
      <c r="F1606" s="22" t="s">
        <v>1851</v>
      </c>
      <c r="G1606" s="17" t="str">
        <f>_xlfn.XLOOKUP(D1606,[9]ALL!$C:$C,[9]ALL!$N:$N,"Tidak Ditemukan")</f>
        <v>NI PUTU DEWI LASTINI</v>
      </c>
      <c r="H1606" s="18" t="str">
        <f>_xlfn.XLOOKUP(D1606,[11]sheet!$B:$B,[11]sheet!$A:$A,0)</f>
        <v>DPS06F</v>
      </c>
    </row>
    <row r="1607" spans="2:8">
      <c r="B1607" s="24" t="s">
        <v>1455</v>
      </c>
      <c r="C1607" s="25" t="s">
        <v>1456</v>
      </c>
      <c r="D1607" s="26" t="s">
        <v>1651</v>
      </c>
      <c r="E1607" s="27" t="s">
        <v>1916</v>
      </c>
      <c r="F1607" s="22" t="s">
        <v>1851</v>
      </c>
      <c r="G1607" s="17" t="str">
        <f>_xlfn.XLOOKUP(D1607,[9]ALL!$C:$C,[9]ALL!$N:$N,"Tidak Ditemukan")</f>
        <v>KADEK DWIPA ANGGARASTRA</v>
      </c>
      <c r="H1607" s="18" t="str">
        <f>_xlfn.XLOOKUP(D1607,[11]sheet!$B:$B,[11]sheet!$A:$A,0)</f>
        <v>DPS05K</v>
      </c>
    </row>
    <row r="1608" spans="2:8">
      <c r="B1608" s="24" t="s">
        <v>1455</v>
      </c>
      <c r="C1608" s="25" t="s">
        <v>1456</v>
      </c>
      <c r="D1608" s="26" t="s">
        <v>1652</v>
      </c>
      <c r="E1608" s="27" t="s">
        <v>1916</v>
      </c>
      <c r="F1608" s="22" t="s">
        <v>1851</v>
      </c>
      <c r="G1608" s="17" t="str">
        <f>_xlfn.XLOOKUP(D1608,[9]ALL!$C:$C,[9]ALL!$N:$N,"Tidak Ditemukan")</f>
        <v>KADEK DWIPA ANGGARASTRA</v>
      </c>
      <c r="H1608" s="18" t="str">
        <f>_xlfn.XLOOKUP(D1608,[11]sheet!$B:$B,[11]sheet!$A:$A,0)</f>
        <v>DPS05J</v>
      </c>
    </row>
    <row r="1609" spans="2:8">
      <c r="B1609" s="24" t="s">
        <v>1455</v>
      </c>
      <c r="C1609" s="25" t="s">
        <v>1456</v>
      </c>
      <c r="D1609" s="26" t="s">
        <v>1653</v>
      </c>
      <c r="E1609" s="27" t="s">
        <v>1916</v>
      </c>
      <c r="F1609" s="22" t="s">
        <v>1851</v>
      </c>
      <c r="G1609" s="17" t="str">
        <f>_xlfn.XLOOKUP(D1609,[9]ALL!$C:$C,[9]ALL!$N:$N,"Tidak Ditemukan")</f>
        <v>KADEK DWIPA ANGGARASTRA</v>
      </c>
      <c r="H1609" s="18" t="str">
        <f>_xlfn.XLOOKUP(D1609,[11]sheet!$B:$B,[11]sheet!$A:$A,0)</f>
        <v>DPS05I</v>
      </c>
    </row>
    <row r="1610" spans="2:8">
      <c r="B1610" s="24" t="s">
        <v>1455</v>
      </c>
      <c r="C1610" s="25" t="s">
        <v>1456</v>
      </c>
      <c r="D1610" s="26" t="s">
        <v>1654</v>
      </c>
      <c r="E1610" s="27" t="s">
        <v>1916</v>
      </c>
      <c r="F1610" s="22" t="s">
        <v>1851</v>
      </c>
      <c r="G1610" s="17" t="str">
        <f>_xlfn.XLOOKUP(D1610,[9]ALL!$C:$C,[9]ALL!$N:$N,"Tidak Ditemukan")</f>
        <v>KADEK DWIPA ANGGARASTRA</v>
      </c>
      <c r="H1610" s="18" t="str">
        <f>_xlfn.XLOOKUP(D1610,[11]sheet!$B:$B,[11]sheet!$A:$A,0)</f>
        <v>DPS05H</v>
      </c>
    </row>
    <row r="1611" spans="2:8">
      <c r="B1611" s="24" t="s">
        <v>1455</v>
      </c>
      <c r="C1611" s="25" t="s">
        <v>1456</v>
      </c>
      <c r="D1611" s="26" t="s">
        <v>1655</v>
      </c>
      <c r="E1611" s="27" t="s">
        <v>1916</v>
      </c>
      <c r="F1611" s="22" t="s">
        <v>1851</v>
      </c>
      <c r="G1611" s="17" t="str">
        <f>_xlfn.XLOOKUP(D1611,[9]ALL!$C:$C,[9]ALL!$N:$N,"Tidak Ditemukan")</f>
        <v>NI WAYAN ELSA SEPTIANA INDRIANI</v>
      </c>
      <c r="H1611" s="18" t="str">
        <f>_xlfn.XLOOKUP(D1611,[11]sheet!$B:$B,[11]sheet!$A:$A,0)</f>
        <v>DPS01H</v>
      </c>
    </row>
    <row r="1612" spans="2:8">
      <c r="B1612" s="24" t="s">
        <v>1455</v>
      </c>
      <c r="C1612" s="25" t="s">
        <v>1456</v>
      </c>
      <c r="D1612" s="26" t="s">
        <v>1656</v>
      </c>
      <c r="E1612" s="27" t="s">
        <v>1916</v>
      </c>
      <c r="F1612" s="22" t="s">
        <v>1851</v>
      </c>
      <c r="G1612" s="17" t="str">
        <f>_xlfn.XLOOKUP(D1612,[9]ALL!$C:$C,[9]ALL!$N:$N,"Tidak Ditemukan")</f>
        <v>KADEK DWIPA ANGGARASTRA</v>
      </c>
      <c r="H1612" s="18" t="str">
        <f>_xlfn.XLOOKUP(D1612,[11]sheet!$B:$B,[11]sheet!$A:$A,0)</f>
        <v>DPS05F</v>
      </c>
    </row>
    <row r="1613" spans="2:8">
      <c r="B1613" s="24" t="s">
        <v>1455</v>
      </c>
      <c r="C1613" s="25" t="s">
        <v>1456</v>
      </c>
      <c r="D1613" s="26" t="s">
        <v>1657</v>
      </c>
      <c r="E1613" s="27" t="s">
        <v>1916</v>
      </c>
      <c r="F1613" s="22" t="s">
        <v>1851</v>
      </c>
      <c r="G1613" s="17" t="str">
        <f>_xlfn.XLOOKUP(D1613,[9]ALL!$C:$C,[9]ALL!$N:$N,"Tidak Ditemukan")</f>
        <v>KADEK DWIPA ANGGARASTRA</v>
      </c>
      <c r="H1613" s="18" t="str">
        <f>_xlfn.XLOOKUP(D1613,[11]sheet!$B:$B,[11]sheet!$A:$A,0)</f>
        <v>DPS05G</v>
      </c>
    </row>
    <row r="1614" spans="2:8">
      <c r="B1614" s="24" t="s">
        <v>1455</v>
      </c>
      <c r="C1614" s="25" t="s">
        <v>1456</v>
      </c>
      <c r="D1614" s="26" t="s">
        <v>1658</v>
      </c>
      <c r="E1614" s="27" t="s">
        <v>1916</v>
      </c>
      <c r="F1614" s="22" t="s">
        <v>1851</v>
      </c>
      <c r="G1614" s="17" t="str">
        <f>_xlfn.XLOOKUP(D1614,[9]ALL!$C:$C,[9]ALL!$N:$N,"Tidak Ditemukan")</f>
        <v>NI PUTU DEWI LASTINI</v>
      </c>
      <c r="H1614" s="18" t="str">
        <f>_xlfn.XLOOKUP(D1614,[11]sheet!$B:$B,[11]sheet!$A:$A,0)</f>
        <v>DPS01F</v>
      </c>
    </row>
    <row r="1615" spans="2:8">
      <c r="B1615" s="24" t="s">
        <v>1455</v>
      </c>
      <c r="C1615" s="25" t="s">
        <v>1456</v>
      </c>
      <c r="D1615" s="26" t="s">
        <v>1659</v>
      </c>
      <c r="E1615" s="27" t="s">
        <v>1916</v>
      </c>
      <c r="F1615" s="22" t="s">
        <v>1851</v>
      </c>
      <c r="G1615" s="17" t="str">
        <f>_xlfn.XLOOKUP(D1615,[9]ALL!$C:$C,[9]ALL!$N:$N,"Tidak Ditemukan")</f>
        <v>NI WAYAN ELSA SEPTIANA INDRIANI</v>
      </c>
      <c r="H1615" s="18" t="str">
        <f>_xlfn.XLOOKUP(D1615,[11]sheet!$B:$B,[11]sheet!$A:$A,0)</f>
        <v>DPS01E</v>
      </c>
    </row>
    <row r="1616" spans="2:8">
      <c r="B1616" s="24" t="s">
        <v>1455</v>
      </c>
      <c r="C1616" s="25" t="s">
        <v>1456</v>
      </c>
      <c r="D1616" s="26" t="s">
        <v>1660</v>
      </c>
      <c r="E1616" s="27" t="s">
        <v>1916</v>
      </c>
      <c r="F1616" s="22" t="s">
        <v>1851</v>
      </c>
      <c r="G1616" s="17" t="str">
        <f>_xlfn.XLOOKUP(D1616,[9]ALL!$C:$C,[9]ALL!$N:$N,"Tidak Ditemukan")</f>
        <v>DWIKY REZA ARDANI WINAHARA</v>
      </c>
      <c r="H1616" s="18" t="str">
        <f>_xlfn.XLOOKUP(D1616,[11]sheet!$B:$B,[11]sheet!$A:$A,0)</f>
        <v>DPS07B</v>
      </c>
    </row>
    <row r="1617" spans="2:8">
      <c r="B1617" s="24" t="s">
        <v>1455</v>
      </c>
      <c r="C1617" s="25" t="s">
        <v>1456</v>
      </c>
      <c r="D1617" s="26" t="s">
        <v>1661</v>
      </c>
      <c r="E1617" s="27" t="s">
        <v>1916</v>
      </c>
      <c r="F1617" s="22" t="s">
        <v>1851</v>
      </c>
      <c r="G1617" s="17" t="str">
        <f>_xlfn.XLOOKUP(D1617,[9]ALL!$C:$C,[9]ALL!$N:$N,"Tidak Ditemukan")</f>
        <v>DWIKY REZA ARDANI WINAHARA</v>
      </c>
      <c r="H1617" s="18" t="str">
        <f>_xlfn.XLOOKUP(D1617,[11]sheet!$B:$B,[11]sheet!$A:$A,0)</f>
        <v>DPS07C</v>
      </c>
    </row>
    <row r="1618" spans="2:8">
      <c r="B1618" s="24" t="s">
        <v>1455</v>
      </c>
      <c r="C1618" s="25" t="s">
        <v>1456</v>
      </c>
      <c r="D1618" s="26" t="s">
        <v>1662</v>
      </c>
      <c r="E1618" s="27" t="s">
        <v>1916</v>
      </c>
      <c r="F1618" s="22" t="s">
        <v>1851</v>
      </c>
      <c r="G1618" s="17" t="str">
        <f>_xlfn.XLOOKUP(D1618,[9]ALL!$C:$C,[9]ALL!$N:$N,"Tidak Ditemukan")</f>
        <v>NI WAYAN ELSA SEPTIANA INDRIANI</v>
      </c>
      <c r="H1618" s="18" t="str">
        <f>_xlfn.XLOOKUP(D1618,[11]sheet!$B:$B,[11]sheet!$A:$A,0)</f>
        <v>DPS01D</v>
      </c>
    </row>
    <row r="1619" spans="2:8">
      <c r="B1619" s="24" t="s">
        <v>1455</v>
      </c>
      <c r="C1619" s="25" t="s">
        <v>1456</v>
      </c>
      <c r="D1619" s="26" t="s">
        <v>1663</v>
      </c>
      <c r="E1619" s="27" t="s">
        <v>1916</v>
      </c>
      <c r="F1619" s="22" t="s">
        <v>1854</v>
      </c>
      <c r="G1619" s="17" t="str">
        <f>_xlfn.XLOOKUP(D1619,[9]ALL!$C:$C,[9]ALL!$N:$N,"Tidak Ditemukan")</f>
        <v>AGUS KADE DIVA RAMANA</v>
      </c>
      <c r="H1619" s="18" t="str">
        <f>_xlfn.XLOOKUP(D1619,[11]sheet!$B:$B,[11]sheet!$A:$A,0)</f>
        <v>TNW10</v>
      </c>
    </row>
    <row r="1620" spans="2:8">
      <c r="B1620" s="24" t="s">
        <v>1455</v>
      </c>
      <c r="C1620" s="25" t="s">
        <v>1456</v>
      </c>
      <c r="D1620" s="26" t="s">
        <v>1664</v>
      </c>
      <c r="E1620" s="27" t="s">
        <v>1916</v>
      </c>
      <c r="F1620" s="22" t="s">
        <v>1851</v>
      </c>
      <c r="G1620" s="17" t="str">
        <f>_xlfn.XLOOKUP(D1620,[9]ALL!$C:$C,[9]ALL!$N:$N,"Tidak Ditemukan")</f>
        <v>KADEK DWIPA ANGGARASTRA</v>
      </c>
      <c r="H1620" s="18" t="str">
        <f>_xlfn.XLOOKUP(D1620,[11]sheet!$B:$B,[11]sheet!$A:$A,0)</f>
        <v>DPS05E</v>
      </c>
    </row>
    <row r="1621" spans="2:8">
      <c r="B1621" s="24" t="s">
        <v>1455</v>
      </c>
      <c r="C1621" s="25" t="s">
        <v>1456</v>
      </c>
      <c r="D1621" s="26" t="s">
        <v>1665</v>
      </c>
      <c r="E1621" s="27" t="s">
        <v>1916</v>
      </c>
      <c r="F1621" s="22" t="s">
        <v>1853</v>
      </c>
      <c r="G1621" s="17" t="str">
        <f>_xlfn.XLOOKUP(D1621,[9]ALL!$C:$C,[9]ALL!$N:$N,"Tidak Ditemukan")</f>
        <v>I GEDE BAGUS ADI SURYAWAN , ST</v>
      </c>
      <c r="H1621" s="18" t="str">
        <f>_xlfn.XLOOKUP(D1621,[11]sheet!$B:$B,[11]sheet!$A:$A,0)</f>
        <v>MGW01B</v>
      </c>
    </row>
    <row r="1622" spans="2:8">
      <c r="B1622" s="24" t="s">
        <v>1455</v>
      </c>
      <c r="C1622" s="25" t="s">
        <v>1456</v>
      </c>
      <c r="D1622" s="26" t="s">
        <v>1666</v>
      </c>
      <c r="E1622" s="27" t="s">
        <v>1916</v>
      </c>
      <c r="F1622" s="22" t="s">
        <v>1853</v>
      </c>
      <c r="G1622" s="17" t="str">
        <f>_xlfn.XLOOKUP(D1622,[9]ALL!$C:$C,[9]ALL!$N:$N,"Tidak Ditemukan")</f>
        <v>I GEDE BAGUS ADI SURYAWAN , ST</v>
      </c>
      <c r="H1622" s="18" t="str">
        <f>_xlfn.XLOOKUP(D1622,[11]sheet!$B:$B,[11]sheet!$A:$A,0)</f>
        <v>MGW02A</v>
      </c>
    </row>
    <row r="1623" spans="2:8">
      <c r="B1623" s="24" t="s">
        <v>1455</v>
      </c>
      <c r="C1623" s="25" t="s">
        <v>1456</v>
      </c>
      <c r="D1623" s="26" t="s">
        <v>1667</v>
      </c>
      <c r="E1623" s="27" t="s">
        <v>1916</v>
      </c>
      <c r="F1623" s="22" t="s">
        <v>1854</v>
      </c>
      <c r="G1623" s="17" t="str">
        <f>_xlfn.XLOOKUP(D1623,[9]ALL!$C:$C,[9]ALL!$N:$N,"Tidak Ditemukan")</f>
        <v>I KOMANG FERI INDRAJAYA</v>
      </c>
      <c r="H1623" s="18" t="str">
        <f>_xlfn.XLOOKUP(D1623,[11]sheet!$B:$B,[11]sheet!$A:$A,0)</f>
        <v>MGW04A</v>
      </c>
    </row>
    <row r="1624" spans="2:8">
      <c r="B1624" s="24" t="s">
        <v>1455</v>
      </c>
      <c r="C1624" s="25" t="s">
        <v>1456</v>
      </c>
      <c r="D1624" s="26" t="s">
        <v>1668</v>
      </c>
      <c r="E1624" s="27" t="s">
        <v>1916</v>
      </c>
      <c r="F1624" s="22" t="s">
        <v>1851</v>
      </c>
      <c r="G1624" s="17" t="str">
        <f>_xlfn.XLOOKUP(D1624,[9]ALL!$C:$C,[9]ALL!$N:$N,"Tidak Ditemukan")</f>
        <v>NI WAYAN ELSA SEPTIANA INDRIANI</v>
      </c>
      <c r="H1624" s="18" t="str">
        <f>_xlfn.XLOOKUP(D1624,[11]sheet!$B:$B,[11]sheet!$A:$A,0)</f>
        <v>DPS01B</v>
      </c>
    </row>
    <row r="1625" spans="2:8">
      <c r="B1625" s="24" t="s">
        <v>1455</v>
      </c>
      <c r="C1625" s="25" t="s">
        <v>1456</v>
      </c>
      <c r="D1625" s="26" t="s">
        <v>1669</v>
      </c>
      <c r="E1625" s="27" t="s">
        <v>1916</v>
      </c>
      <c r="F1625" s="22" t="s">
        <v>1851</v>
      </c>
      <c r="G1625" s="17" t="str">
        <f>_xlfn.XLOOKUP(D1625,[9]ALL!$C:$C,[9]ALL!$N:$N,"Tidak Ditemukan")</f>
        <v>NI WAYAN ELSA SEPTIANA INDRIANI</v>
      </c>
      <c r="H1625" s="18" t="str">
        <f>_xlfn.XLOOKUP(D1625,[11]sheet!$B:$B,[11]sheet!$A:$A,0)</f>
        <v>DPS01C</v>
      </c>
    </row>
    <row r="1626" spans="2:8">
      <c r="B1626" s="24" t="s">
        <v>1455</v>
      </c>
      <c r="C1626" s="25" t="s">
        <v>1456</v>
      </c>
      <c r="D1626" s="26" t="s">
        <v>1670</v>
      </c>
      <c r="E1626" s="27" t="s">
        <v>1916</v>
      </c>
      <c r="F1626" s="22" t="s">
        <v>1854</v>
      </c>
      <c r="G1626" s="17" t="str">
        <f>_xlfn.XLOOKUP(D1626,[9]ALL!$C:$C,[9]ALL!$N:$N,"Tidak Ditemukan")</f>
        <v>AGUS KADE DIVA RAMANA</v>
      </c>
      <c r="H1626" s="18" t="str">
        <f>_xlfn.XLOOKUP(D1626,[11]sheet!$B:$B,[11]sheet!$A:$A,0)</f>
        <v>TNW01B</v>
      </c>
    </row>
    <row r="1627" spans="2:8">
      <c r="B1627" s="24" t="s">
        <v>1455</v>
      </c>
      <c r="C1627" s="25" t="s">
        <v>1456</v>
      </c>
      <c r="D1627" s="26" t="s">
        <v>1671</v>
      </c>
      <c r="E1627" s="27" t="s">
        <v>1916</v>
      </c>
      <c r="F1627" s="22" t="s">
        <v>1854</v>
      </c>
      <c r="G1627" s="17" t="str">
        <f>_xlfn.XLOOKUP(D1627,[9]ALL!$C:$C,[9]ALL!$N:$N,"Tidak Ditemukan")</f>
        <v>Rino Prasetya Wibowo</v>
      </c>
      <c r="H1627" s="18" t="str">
        <f>_xlfn.XLOOKUP(D1627,[11]sheet!$B:$B,[11]sheet!$A:$A,0)</f>
        <v>TNW01A</v>
      </c>
    </row>
    <row r="1628" spans="2:8">
      <c r="B1628" s="24" t="s">
        <v>1455</v>
      </c>
      <c r="C1628" s="25" t="s">
        <v>1456</v>
      </c>
      <c r="D1628" s="26" t="s">
        <v>1672</v>
      </c>
      <c r="E1628" s="27" t="s">
        <v>1916</v>
      </c>
      <c r="F1628" s="22" t="s">
        <v>1854</v>
      </c>
      <c r="G1628" s="17" t="str">
        <f>_xlfn.XLOOKUP(D1628,[9]ALL!$C:$C,[9]ALL!$N:$N,"Tidak Ditemukan")</f>
        <v>AGUS KADE DIVA RAMANA</v>
      </c>
      <c r="H1628" s="18" t="str">
        <f>_xlfn.XLOOKUP(D1628,[11]sheet!$B:$B,[11]sheet!$A:$A,0)</f>
        <v>TNW05A</v>
      </c>
    </row>
    <row r="1629" spans="2:8">
      <c r="B1629" s="24" t="s">
        <v>1455</v>
      </c>
      <c r="C1629" s="25" t="s">
        <v>1456</v>
      </c>
      <c r="D1629" s="26" t="s">
        <v>1673</v>
      </c>
      <c r="E1629" s="27" t="s">
        <v>1916</v>
      </c>
      <c r="F1629" s="22" t="s">
        <v>1851</v>
      </c>
      <c r="G1629" s="17" t="str">
        <f>_xlfn.XLOOKUP(D1629,[9]ALL!$C:$C,[9]ALL!$N:$N,"Tidak Ditemukan")</f>
        <v>NI PUTU DEWI LASTINI</v>
      </c>
      <c r="H1629" s="18" t="str">
        <f>_xlfn.XLOOKUP(D1629,[11]sheet!$B:$B,[11]sheet!$A:$A,0)</f>
        <v>DPS06C</v>
      </c>
    </row>
    <row r="1630" spans="2:8">
      <c r="B1630" s="24" t="s">
        <v>1455</v>
      </c>
      <c r="C1630" s="25" t="s">
        <v>1456</v>
      </c>
      <c r="D1630" s="26" t="s">
        <v>1674</v>
      </c>
      <c r="E1630" s="27" t="s">
        <v>1916</v>
      </c>
      <c r="F1630" s="22" t="s">
        <v>1851</v>
      </c>
      <c r="G1630" s="17" t="str">
        <f>_xlfn.XLOOKUP(D1630,[9]ALL!$C:$C,[9]ALL!$N:$N,"Tidak Ditemukan")</f>
        <v>DWIKY REZA ARDANI WINAHARA</v>
      </c>
      <c r="H1630" s="18" t="str">
        <f>_xlfn.XLOOKUP(D1630,[11]sheet!$B:$B,[11]sheet!$A:$A,0)</f>
        <v>DPS05D</v>
      </c>
    </row>
    <row r="1631" spans="2:8">
      <c r="B1631" s="24" t="s">
        <v>1455</v>
      </c>
      <c r="C1631" s="25" t="s">
        <v>1456</v>
      </c>
      <c r="D1631" s="26" t="s">
        <v>1675</v>
      </c>
      <c r="E1631" s="27" t="s">
        <v>1916</v>
      </c>
      <c r="F1631" s="22" t="s">
        <v>1851</v>
      </c>
      <c r="G1631" s="17" t="str">
        <f>_xlfn.XLOOKUP(D1631,[9]ALL!$C:$C,[9]ALL!$N:$N,"Tidak Ditemukan")</f>
        <v>KADEK DWIPA ANGGARASTRA</v>
      </c>
      <c r="H1631" s="18" t="str">
        <f>_xlfn.XLOOKUP(D1631,[11]sheet!$B:$B,[11]sheet!$A:$A,0)</f>
        <v>DPS05C</v>
      </c>
    </row>
    <row r="1632" spans="2:8">
      <c r="B1632" s="24" t="s">
        <v>1455</v>
      </c>
      <c r="C1632" s="25" t="s">
        <v>1456</v>
      </c>
      <c r="D1632" s="26" t="s">
        <v>1676</v>
      </c>
      <c r="E1632" s="27" t="s">
        <v>1916</v>
      </c>
      <c r="F1632" s="22" t="s">
        <v>1854</v>
      </c>
      <c r="G1632" s="17" t="str">
        <f>_xlfn.XLOOKUP(D1632,[9]ALL!$C:$C,[9]ALL!$N:$N,"Tidak Ditemukan")</f>
        <v>AGUS KADE DIVA RAMANA</v>
      </c>
      <c r="H1632" s="18" t="str">
        <f>_xlfn.XLOOKUP(D1632,[11]sheet!$B:$B,[11]sheet!$A:$A,0)</f>
        <v>TNW02A</v>
      </c>
    </row>
    <row r="1633" spans="2:8">
      <c r="B1633" s="24" t="s">
        <v>1455</v>
      </c>
      <c r="C1633" s="25" t="s">
        <v>1456</v>
      </c>
      <c r="D1633" s="26" t="s">
        <v>1677</v>
      </c>
      <c r="E1633" s="27" t="s">
        <v>1916</v>
      </c>
      <c r="F1633" s="22" t="s">
        <v>1851</v>
      </c>
      <c r="G1633" s="17" t="str">
        <f>_xlfn.XLOOKUP(D1633,[9]ALL!$C:$C,[9]ALL!$N:$N,"Tidak Ditemukan")</f>
        <v>DWIKY REZA ARDANI WINAHARA</v>
      </c>
      <c r="H1633" s="18" t="str">
        <f>_xlfn.XLOOKUP(D1633,[11]sheet!$B:$B,[11]sheet!$A:$A,0)</f>
        <v>DPS07A</v>
      </c>
    </row>
    <row r="1634" spans="2:8">
      <c r="B1634" s="24" t="s">
        <v>1455</v>
      </c>
      <c r="C1634" s="25" t="s">
        <v>1456</v>
      </c>
      <c r="D1634" s="26" t="s">
        <v>1678</v>
      </c>
      <c r="E1634" s="27" t="s">
        <v>1916</v>
      </c>
      <c r="F1634" s="22" t="s">
        <v>1851</v>
      </c>
      <c r="G1634" s="17" t="str">
        <f>_xlfn.XLOOKUP(D1634,[9]ALL!$C:$C,[9]ALL!$N:$N,"Tidak Ditemukan")</f>
        <v>NI PUTU DEWI LASTINI</v>
      </c>
      <c r="H1634" s="18" t="str">
        <f>_xlfn.XLOOKUP(D1634,[11]sheet!$B:$B,[11]sheet!$A:$A,0)</f>
        <v>DPS06A</v>
      </c>
    </row>
    <row r="1635" spans="2:8">
      <c r="B1635" s="24" t="s">
        <v>1455</v>
      </c>
      <c r="C1635" s="25" t="s">
        <v>1456</v>
      </c>
      <c r="D1635" s="26" t="s">
        <v>1679</v>
      </c>
      <c r="E1635" s="27" t="s">
        <v>1916</v>
      </c>
      <c r="F1635" s="22" t="s">
        <v>1851</v>
      </c>
      <c r="G1635" s="17" t="str">
        <f>_xlfn.XLOOKUP(D1635,[9]ALL!$C:$C,[9]ALL!$N:$N,"Tidak Ditemukan")</f>
        <v>NI PUTU DEWI LASTINI</v>
      </c>
      <c r="H1635" s="18" t="str">
        <f>_xlfn.XLOOKUP(D1635,[11]sheet!$B:$B,[11]sheet!$A:$A,0)</f>
        <v>DPS06B</v>
      </c>
    </row>
    <row r="1636" spans="2:8">
      <c r="B1636" s="24" t="s">
        <v>1455</v>
      </c>
      <c r="C1636" s="25" t="s">
        <v>1456</v>
      </c>
      <c r="D1636" s="26" t="s">
        <v>1680</v>
      </c>
      <c r="E1636" s="27" t="s">
        <v>1916</v>
      </c>
      <c r="F1636" s="22" t="s">
        <v>1851</v>
      </c>
      <c r="G1636" s="17" t="str">
        <f>_xlfn.XLOOKUP(D1636,[9]ALL!$C:$C,[9]ALL!$N:$N,"Tidak Ditemukan")</f>
        <v>KADEK DWIPA ANGGARASTRA</v>
      </c>
      <c r="H1636" s="18" t="str">
        <f>_xlfn.XLOOKUP(D1636,[11]sheet!$B:$B,[11]sheet!$A:$A,0)</f>
        <v>DPS05B</v>
      </c>
    </row>
    <row r="1637" spans="2:8">
      <c r="B1637" s="24" t="s">
        <v>1455</v>
      </c>
      <c r="C1637" s="25" t="s">
        <v>1456</v>
      </c>
      <c r="D1637" s="26" t="s">
        <v>1681</v>
      </c>
      <c r="E1637" s="27" t="s">
        <v>1916</v>
      </c>
      <c r="F1637" s="22" t="s">
        <v>1851</v>
      </c>
      <c r="G1637" s="17" t="str">
        <f>_xlfn.XLOOKUP(D1637,[9]ALL!$C:$C,[9]ALL!$N:$N,"Tidak Ditemukan")</f>
        <v>KADEK DWIPA ANGGARASTRA</v>
      </c>
      <c r="H1637" s="18" t="str">
        <f>_xlfn.XLOOKUP(D1637,[11]sheet!$B:$B,[11]sheet!$A:$A,0)</f>
        <v>DPS05A</v>
      </c>
    </row>
    <row r="1638" spans="2:8">
      <c r="B1638" s="24" t="s">
        <v>1455</v>
      </c>
      <c r="C1638" s="25" t="s">
        <v>1456</v>
      </c>
      <c r="D1638" s="26" t="s">
        <v>1682</v>
      </c>
      <c r="E1638" s="27" t="s">
        <v>1916</v>
      </c>
      <c r="F1638" s="22" t="s">
        <v>1854</v>
      </c>
      <c r="G1638" s="17" t="str">
        <f>_xlfn.XLOOKUP(D1638,[9]ALL!$C:$C,[9]ALL!$N:$N,"Tidak Ditemukan")</f>
        <v>I KOMANG FERI INDRAJAYA</v>
      </c>
      <c r="H1638" s="18" t="str">
        <f>_xlfn.XLOOKUP(D1638,[11]sheet!$B:$B,[11]sheet!$A:$A,0)</f>
        <v>MGW41</v>
      </c>
    </row>
    <row r="1639" spans="2:8">
      <c r="B1639" s="24" t="s">
        <v>1455</v>
      </c>
      <c r="C1639" s="25" t="s">
        <v>1456</v>
      </c>
      <c r="D1639" s="26" t="s">
        <v>1683</v>
      </c>
      <c r="E1639" s="27" t="s">
        <v>1916</v>
      </c>
      <c r="F1639" s="22" t="s">
        <v>1853</v>
      </c>
      <c r="G1639" s="17" t="str">
        <f>_xlfn.XLOOKUP(D1639,[9]ALL!$C:$C,[9]ALL!$N:$N,"Tidak Ditemukan")</f>
        <v>I GEDE BAGUS ADI SURYAWAN , ST</v>
      </c>
      <c r="H1639" s="18" t="str">
        <f>_xlfn.XLOOKUP(D1639,[11]sheet!$B:$B,[11]sheet!$A:$A,0)</f>
        <v>MGW42</v>
      </c>
    </row>
    <row r="1640" spans="2:8">
      <c r="B1640" s="24" t="s">
        <v>1455</v>
      </c>
      <c r="C1640" s="25" t="s">
        <v>1456</v>
      </c>
      <c r="D1640" s="26" t="s">
        <v>1684</v>
      </c>
      <c r="E1640" s="27" t="s">
        <v>1916</v>
      </c>
      <c r="F1640" s="22" t="s">
        <v>1851</v>
      </c>
      <c r="G1640" s="17" t="str">
        <f>_xlfn.XLOOKUP(D1640,[9]ALL!$C:$C,[9]ALL!$N:$N,"Tidak Ditemukan")</f>
        <v>DWIKY REZA ARDANI WINAHARA</v>
      </c>
      <c r="H1640" s="18" t="str">
        <f>_xlfn.XLOOKUP(D1640,[11]sheet!$B:$B,[11]sheet!$A:$A,0)</f>
        <v>DPS85</v>
      </c>
    </row>
    <row r="1641" spans="2:8">
      <c r="B1641" s="24" t="s">
        <v>1455</v>
      </c>
      <c r="C1641" s="25" t="s">
        <v>1456</v>
      </c>
      <c r="D1641" s="26" t="s">
        <v>1685</v>
      </c>
      <c r="E1641" s="27" t="s">
        <v>1916</v>
      </c>
      <c r="F1641" s="22" t="s">
        <v>1851</v>
      </c>
      <c r="G1641" s="17" t="str">
        <f>_xlfn.XLOOKUP(D1641,[9]ALL!$C:$C,[9]ALL!$N:$N,"Tidak Ditemukan")</f>
        <v>NI WAYAN ELSA SEPTIANA INDRIANI</v>
      </c>
      <c r="H1641" s="18" t="str">
        <f>_xlfn.XLOOKUP(D1641,[11]sheet!$B:$B,[11]sheet!$A:$A,0)</f>
        <v>DPS84</v>
      </c>
    </row>
    <row r="1642" spans="2:8">
      <c r="B1642" s="24" t="s">
        <v>1455</v>
      </c>
      <c r="C1642" s="25" t="s">
        <v>1456</v>
      </c>
      <c r="D1642" s="26" t="s">
        <v>1686</v>
      </c>
      <c r="E1642" s="27" t="s">
        <v>1941</v>
      </c>
      <c r="F1642" s="22" t="s">
        <v>1851</v>
      </c>
      <c r="G1642" s="17" t="str">
        <f>_xlfn.XLOOKUP(D1642,[9]ALL!$C:$C,[9]ALL!$N:$N,"Tidak Ditemukan")</f>
        <v>NI PUTU DEWI LASTINI</v>
      </c>
      <c r="H1642" s="18" t="str">
        <f>_xlfn.XLOOKUP(D1642,[11]sheet!$B:$B,[11]sheet!$A:$A,0)</f>
        <v>DPS76</v>
      </c>
    </row>
    <row r="1643" spans="2:8">
      <c r="B1643" s="24" t="s">
        <v>1455</v>
      </c>
      <c r="C1643" s="25" t="s">
        <v>1456</v>
      </c>
      <c r="D1643" s="26" t="s">
        <v>1687</v>
      </c>
      <c r="E1643" s="27" t="s">
        <v>1941</v>
      </c>
      <c r="F1643" s="22" t="s">
        <v>1851</v>
      </c>
      <c r="G1643" s="17" t="str">
        <f>_xlfn.XLOOKUP(D1643,[9]ALL!$C:$C,[9]ALL!$N:$N,"Tidak Ditemukan")</f>
        <v>NI WAYAN ELSA SEPTIANA INDRIANI</v>
      </c>
      <c r="H1643" s="18" t="str">
        <f>_xlfn.XLOOKUP(D1643,[11]sheet!$B:$B,[11]sheet!$A:$A,0)</f>
        <v>DPS55</v>
      </c>
    </row>
    <row r="1644" spans="2:8">
      <c r="B1644" s="24" t="s">
        <v>1455</v>
      </c>
      <c r="C1644" s="25" t="s">
        <v>1456</v>
      </c>
      <c r="D1644" s="26" t="s">
        <v>1688</v>
      </c>
      <c r="E1644" s="27" t="s">
        <v>1941</v>
      </c>
      <c r="F1644" s="22" t="s">
        <v>1853</v>
      </c>
      <c r="G1644" s="17" t="str">
        <f>_xlfn.XLOOKUP(D1644,[9]ALL!$C:$C,[9]ALL!$N:$N,"Tidak Ditemukan")</f>
        <v>I GEDE BAGUS ADI SURYAWAN , ST</v>
      </c>
      <c r="H1644" s="18" t="str">
        <f>_xlfn.XLOOKUP(D1644,[11]sheet!$B:$B,[11]sheet!$A:$A,0)</f>
        <v>MGW25</v>
      </c>
    </row>
    <row r="1645" spans="2:8">
      <c r="B1645" s="24" t="s">
        <v>1455</v>
      </c>
      <c r="C1645" s="25" t="s">
        <v>1456</v>
      </c>
      <c r="D1645" s="26" t="s">
        <v>1689</v>
      </c>
      <c r="E1645" s="27" t="s">
        <v>1916</v>
      </c>
      <c r="F1645" s="22" t="s">
        <v>1851</v>
      </c>
      <c r="G1645" s="17" t="str">
        <f>_xlfn.XLOOKUP(D1645,[9]ALL!$C:$C,[9]ALL!$N:$N,"Tidak Ditemukan")</f>
        <v>DWIKY REZA ARDANI WINAHARA</v>
      </c>
      <c r="H1645" s="18" t="str">
        <f>_xlfn.XLOOKUP(D1645,[11]sheet!$B:$B,[11]sheet!$A:$A,0)</f>
        <v>DPS31</v>
      </c>
    </row>
    <row r="1646" spans="2:8">
      <c r="B1646" s="24" t="s">
        <v>1455</v>
      </c>
      <c r="C1646" s="25" t="s">
        <v>1456</v>
      </c>
      <c r="D1646" s="26" t="s">
        <v>1690</v>
      </c>
      <c r="E1646" s="27" t="s">
        <v>1916</v>
      </c>
      <c r="F1646" s="22" t="s">
        <v>1851</v>
      </c>
      <c r="G1646" s="17" t="str">
        <f>_xlfn.XLOOKUP(D1646,[9]ALL!$C:$C,[9]ALL!$N:$N,"Tidak Ditemukan")</f>
        <v>NI WAYAN ELSA SEPTIANA INDRIANI</v>
      </c>
      <c r="H1646" s="18" t="str">
        <f>_xlfn.XLOOKUP(D1646,[11]sheet!$B:$B,[11]sheet!$A:$A,0)</f>
        <v>DPS41</v>
      </c>
    </row>
    <row r="1647" spans="2:8">
      <c r="B1647" s="24" t="s">
        <v>1455</v>
      </c>
      <c r="C1647" s="25" t="s">
        <v>1456</v>
      </c>
      <c r="D1647" s="26" t="s">
        <v>1691</v>
      </c>
      <c r="E1647" s="27" t="s">
        <v>1916</v>
      </c>
      <c r="F1647" s="22" t="s">
        <v>1854</v>
      </c>
      <c r="G1647" s="17" t="str">
        <f>_xlfn.XLOOKUP(D1647,[9]ALL!$C:$C,[9]ALL!$N:$N,"Tidak Ditemukan")</f>
        <v>AGUS PRADNYANA</v>
      </c>
      <c r="H1647" s="18" t="str">
        <f>_xlfn.XLOOKUP(D1647,[11]sheet!$B:$B,[11]sheet!$A:$A,0)</f>
        <v>MGW23</v>
      </c>
    </row>
    <row r="1648" spans="2:8">
      <c r="B1648" s="24" t="s">
        <v>1455</v>
      </c>
      <c r="C1648" s="25" t="s">
        <v>1456</v>
      </c>
      <c r="D1648" s="26" t="s">
        <v>1692</v>
      </c>
      <c r="E1648" s="27" t="s">
        <v>1916</v>
      </c>
      <c r="F1648" s="22" t="s">
        <v>1851</v>
      </c>
      <c r="G1648" s="17" t="str">
        <f>_xlfn.XLOOKUP(D1648,[9]ALL!$C:$C,[9]ALL!$N:$N,"Tidak Ditemukan")</f>
        <v>NI WAYAN ELSA SEPTIANA INDRIANI</v>
      </c>
      <c r="H1648" s="18" t="str">
        <f>_xlfn.XLOOKUP(D1648,[11]sheet!$B:$B,[11]sheet!$A:$A,0)</f>
        <v>DPS42</v>
      </c>
    </row>
    <row r="1649" spans="2:8">
      <c r="B1649" s="24" t="s">
        <v>1455</v>
      </c>
      <c r="C1649" s="25" t="s">
        <v>1456</v>
      </c>
      <c r="D1649" s="26" t="s">
        <v>1693</v>
      </c>
      <c r="E1649" s="27" t="s">
        <v>1916</v>
      </c>
      <c r="F1649" s="22" t="s">
        <v>1851</v>
      </c>
      <c r="G1649" s="17" t="str">
        <f>_xlfn.XLOOKUP(D1649,[9]ALL!$C:$C,[9]ALL!$N:$N,"Tidak Ditemukan")</f>
        <v>NI WAYAN ELSA SEPTIANA INDRIANI</v>
      </c>
      <c r="H1649" s="18" t="str">
        <f>_xlfn.XLOOKUP(D1649,[11]sheet!$B:$B,[11]sheet!$A:$A,0)</f>
        <v>DPS37</v>
      </c>
    </row>
    <row r="1650" spans="2:8">
      <c r="B1650" s="24" t="s">
        <v>1455</v>
      </c>
      <c r="C1650" s="25" t="s">
        <v>1456</v>
      </c>
      <c r="D1650" s="26" t="s">
        <v>1694</v>
      </c>
      <c r="E1650" s="27" t="s">
        <v>1916</v>
      </c>
      <c r="F1650" s="22" t="s">
        <v>1851</v>
      </c>
      <c r="G1650" s="17" t="str">
        <f>_xlfn.XLOOKUP(D1650,[9]ALL!$C:$C,[9]ALL!$N:$N,"Tidak Ditemukan")</f>
        <v>NI WAYAN ELSA SEPTIANA INDRIANI</v>
      </c>
      <c r="H1650" s="18" t="str">
        <f>_xlfn.XLOOKUP(D1650,[11]sheet!$B:$B,[11]sheet!$A:$A,0)</f>
        <v>DPS01</v>
      </c>
    </row>
    <row r="1651" spans="2:8">
      <c r="B1651" s="24" t="s">
        <v>1455</v>
      </c>
      <c r="C1651" s="25" t="s">
        <v>1456</v>
      </c>
      <c r="D1651" s="26" t="s">
        <v>1695</v>
      </c>
      <c r="E1651" s="27" t="s">
        <v>1916</v>
      </c>
      <c r="F1651" s="22" t="s">
        <v>1854</v>
      </c>
      <c r="G1651" s="17" t="str">
        <f>_xlfn.XLOOKUP(D1651,[9]ALL!$C:$C,[9]ALL!$N:$N,"Tidak Ditemukan")</f>
        <v>AGUS PRADNYANA</v>
      </c>
      <c r="H1651" s="18" t="str">
        <f>_xlfn.XLOOKUP(D1651,[11]sheet!$B:$B,[11]sheet!$A:$A,0)</f>
        <v>MGW17</v>
      </c>
    </row>
    <row r="1652" spans="2:8">
      <c r="B1652" s="24" t="s">
        <v>1455</v>
      </c>
      <c r="C1652" s="25" t="s">
        <v>1456</v>
      </c>
      <c r="D1652" s="26" t="s">
        <v>1696</v>
      </c>
      <c r="E1652" s="27" t="s">
        <v>1916</v>
      </c>
      <c r="F1652" s="22" t="s">
        <v>1851</v>
      </c>
      <c r="G1652" s="17" t="str">
        <f>_xlfn.XLOOKUP(D1652,[9]ALL!$C:$C,[9]ALL!$N:$N,"Tidak Ditemukan")</f>
        <v>DWIKY REZA ARDANI WINAHARA</v>
      </c>
      <c r="H1652" s="18" t="str">
        <f>_xlfn.XLOOKUP(D1652,[11]sheet!$B:$B,[11]sheet!$A:$A,0)</f>
        <v>DPS07</v>
      </c>
    </row>
    <row r="1653" spans="2:8">
      <c r="B1653" s="24" t="s">
        <v>1455</v>
      </c>
      <c r="C1653" s="25" t="s">
        <v>1456</v>
      </c>
      <c r="D1653" s="26" t="s">
        <v>1697</v>
      </c>
      <c r="E1653" s="27" t="s">
        <v>1916</v>
      </c>
      <c r="F1653" s="22" t="s">
        <v>1851</v>
      </c>
      <c r="G1653" s="17" t="str">
        <f>_xlfn.XLOOKUP(D1653,[9]ALL!$C:$C,[9]ALL!$N:$N,"Tidak Ditemukan")</f>
        <v>DWIKY REZA ARDANI WINAHARA</v>
      </c>
      <c r="H1653" s="18" t="str">
        <f>_xlfn.XLOOKUP(D1653,[11]sheet!$B:$B,[11]sheet!$A:$A,0)</f>
        <v>DPS11</v>
      </c>
    </row>
    <row r="1654" spans="2:8">
      <c r="B1654" s="24" t="s">
        <v>1455</v>
      </c>
      <c r="C1654" s="25" t="s">
        <v>1456</v>
      </c>
      <c r="D1654" s="26" t="s">
        <v>1698</v>
      </c>
      <c r="E1654" s="27" t="s">
        <v>1916</v>
      </c>
      <c r="F1654" s="22" t="s">
        <v>1851</v>
      </c>
      <c r="G1654" s="17" t="str">
        <f>_xlfn.XLOOKUP(D1654,[9]ALL!$C:$C,[9]ALL!$N:$N,"Tidak Ditemukan")</f>
        <v>NI WAYAN ELSA SEPTIANA INDRIANI</v>
      </c>
      <c r="H1654" s="18" t="str">
        <f>_xlfn.XLOOKUP(D1654,[11]sheet!$B:$B,[11]sheet!$A:$A,0)</f>
        <v>DPS19</v>
      </c>
    </row>
    <row r="1655" spans="2:8">
      <c r="B1655" s="24" t="s">
        <v>1455</v>
      </c>
      <c r="C1655" s="25" t="s">
        <v>1456</v>
      </c>
      <c r="D1655" s="26" t="s">
        <v>1699</v>
      </c>
      <c r="E1655" s="27" t="s">
        <v>1916</v>
      </c>
      <c r="F1655" s="22" t="s">
        <v>1857</v>
      </c>
      <c r="G1655" s="17" t="str">
        <f>_xlfn.XLOOKUP(D1655,[9]ALL!$C:$C,[9]ALL!$N:$N,"Tidak Ditemukan")</f>
        <v>Ari Ardiansyah</v>
      </c>
      <c r="H1655" s="18" t="str">
        <f>_xlfn.XLOOKUP(D1655,[11]sheet!$B:$B,[11]sheet!$A:$A,0)</f>
        <v>SWW20</v>
      </c>
    </row>
    <row r="1656" spans="2:8">
      <c r="B1656" s="24" t="s">
        <v>1455</v>
      </c>
      <c r="C1656" s="25" t="s">
        <v>1456</v>
      </c>
      <c r="D1656" s="26" t="s">
        <v>1700</v>
      </c>
      <c r="E1656" s="27" t="s">
        <v>1916</v>
      </c>
      <c r="F1656" s="22" t="s">
        <v>1855</v>
      </c>
      <c r="G1656" s="17" t="str">
        <f>_xlfn.XLOOKUP(D1656,[9]ALL!$C:$C,[9]ALL!$N:$N,"Tidak Ditemukan")</f>
        <v>Suhardi</v>
      </c>
      <c r="H1656" s="18" t="str">
        <f>_xlfn.XLOOKUP(D1656,[11]sheet!$B:$B,[11]sheet!$A:$A,0)</f>
        <v>PYW01</v>
      </c>
    </row>
    <row r="1657" spans="2:8">
      <c r="B1657" s="24" t="s">
        <v>1455</v>
      </c>
      <c r="C1657" s="25" t="s">
        <v>1456</v>
      </c>
      <c r="D1657" s="26" t="s">
        <v>1701</v>
      </c>
      <c r="E1657" s="27" t="s">
        <v>1916</v>
      </c>
      <c r="F1657" s="22" t="s">
        <v>1857</v>
      </c>
      <c r="G1657" s="17" t="str">
        <f>_xlfn.XLOOKUP(D1657,[9]ALL!$C:$C,[9]ALL!$N:$N,"Tidak Ditemukan")</f>
        <v>ADE HARYANTO</v>
      </c>
      <c r="H1657" s="18" t="str">
        <f>_xlfn.XLOOKUP(D1657,[11]sheet!$B:$B,[11]sheet!$A:$A,0)</f>
        <v>TCWHO131</v>
      </c>
    </row>
    <row r="1658" spans="2:8">
      <c r="B1658" s="24" t="s">
        <v>1455</v>
      </c>
      <c r="C1658" s="25" t="s">
        <v>1456</v>
      </c>
      <c r="D1658" s="26" t="s">
        <v>1702</v>
      </c>
      <c r="E1658" s="27" t="s">
        <v>1916</v>
      </c>
      <c r="F1658" s="22" t="s">
        <v>1857</v>
      </c>
      <c r="G1658" s="17" t="str">
        <f>_xlfn.XLOOKUP(D1658,[9]ALL!$C:$C,[9]ALL!$N:$N,"Tidak Ditemukan")</f>
        <v>NOFITA</v>
      </c>
      <c r="H1658" s="18" t="str">
        <f>_xlfn.XLOOKUP(D1658,[11]sheet!$B:$B,[11]sheet!$A:$A,0)</f>
        <v>TCWHO231</v>
      </c>
    </row>
    <row r="1659" spans="2:8">
      <c r="B1659" s="24" t="s">
        <v>1455</v>
      </c>
      <c r="C1659" s="25" t="s">
        <v>1456</v>
      </c>
      <c r="D1659" s="26" t="s">
        <v>1703</v>
      </c>
      <c r="E1659" s="27" t="s">
        <v>1916</v>
      </c>
      <c r="F1659" s="22" t="s">
        <v>33</v>
      </c>
      <c r="G1659" s="17" t="str">
        <f>_xlfn.XLOOKUP(D1659,[9]ALL!$C:$C,[9]ALL!$N:$N,"Tidak Ditemukan")</f>
        <v>PANJI PRATAMA</v>
      </c>
      <c r="H1659" s="18" t="str">
        <f>_xlfn.XLOOKUP(D1659,[11]sheet!$B:$B,[11]sheet!$A:$A,0)</f>
        <v>DPS50</v>
      </c>
    </row>
    <row r="1660" spans="2:8">
      <c r="B1660" s="24" t="s">
        <v>1455</v>
      </c>
      <c r="C1660" s="25" t="s">
        <v>1456</v>
      </c>
      <c r="D1660" s="26" t="s">
        <v>1704</v>
      </c>
      <c r="E1660" s="27" t="s">
        <v>1916</v>
      </c>
      <c r="F1660" s="22" t="s">
        <v>33</v>
      </c>
      <c r="G1660" s="17" t="str">
        <f>_xlfn.XLOOKUP(D1660,[9]ALL!$C:$C,[9]ALL!$N:$N,"Tidak Ditemukan")</f>
        <v>PANJI PRATAMA</v>
      </c>
      <c r="H1660" s="18" t="str">
        <f>_xlfn.XLOOKUP(D1660,[11]sheet!$B:$B,[11]sheet!$A:$A,0)</f>
        <v>DPS24</v>
      </c>
    </row>
    <row r="1661" spans="2:8">
      <c r="B1661" s="24" t="s">
        <v>1455</v>
      </c>
      <c r="C1661" s="25" t="s">
        <v>1456</v>
      </c>
      <c r="D1661" s="26" t="s">
        <v>1705</v>
      </c>
      <c r="E1661" s="27" t="s">
        <v>1916</v>
      </c>
      <c r="F1661" s="22" t="s">
        <v>33</v>
      </c>
      <c r="G1661" s="17" t="str">
        <f>_xlfn.XLOOKUP(D1661,[9]ALL!$C:$C,[9]ALL!$N:$N,"Tidak Ditemukan")</f>
        <v>Panji Pratama</v>
      </c>
      <c r="H1661" s="18" t="str">
        <f>_xlfn.XLOOKUP(D1661,[11]sheet!$B:$B,[11]sheet!$A:$A,0)</f>
        <v>DPS888</v>
      </c>
    </row>
    <row r="1662" spans="2:8">
      <c r="B1662" s="24" t="s">
        <v>1455</v>
      </c>
      <c r="C1662" s="25" t="s">
        <v>1456</v>
      </c>
      <c r="D1662" s="26" t="s">
        <v>1706</v>
      </c>
      <c r="E1662" s="27" t="s">
        <v>1916</v>
      </c>
      <c r="F1662" s="22" t="s">
        <v>1855</v>
      </c>
      <c r="G1662" s="17" t="str">
        <f>_xlfn.XLOOKUP(D1662,[9]ALL!$C:$C,[9]ALL!$N:$N,"Tidak Ditemukan")</f>
        <v>Suhardi</v>
      </c>
      <c r="H1662" s="18" t="str">
        <f>_xlfn.XLOOKUP(D1662,[11]sheet!$B:$B,[11]sheet!$A:$A,0)</f>
        <v>PYW03A</v>
      </c>
    </row>
    <row r="1663" spans="2:8">
      <c r="B1663" s="24" t="s">
        <v>1455</v>
      </c>
      <c r="C1663" s="25" t="s">
        <v>1456</v>
      </c>
      <c r="D1663" s="26" t="s">
        <v>1707</v>
      </c>
      <c r="E1663" s="27" t="s">
        <v>1916</v>
      </c>
      <c r="F1663" s="22" t="s">
        <v>1857</v>
      </c>
      <c r="G1663" s="17" t="str">
        <f>_xlfn.XLOOKUP(D1663,[9]ALL!$C:$C,[9]ALL!$N:$N,"Tidak Ditemukan")</f>
        <v>FAHRURRAZI</v>
      </c>
      <c r="H1663" s="18" t="str">
        <f>_xlfn.XLOOKUP(D1663,[11]sheet!$B:$B,[11]sheet!$A:$A,0)</f>
        <v>WHO22</v>
      </c>
    </row>
    <row r="1664" spans="2:8">
      <c r="B1664" s="24" t="s">
        <v>1455</v>
      </c>
      <c r="C1664" s="25" t="s">
        <v>1456</v>
      </c>
      <c r="D1664" s="26" t="s">
        <v>1708</v>
      </c>
      <c r="E1664" s="27" t="s">
        <v>1916</v>
      </c>
      <c r="F1664" s="22" t="s">
        <v>1852</v>
      </c>
      <c r="G1664" s="17" t="str">
        <f>_xlfn.XLOOKUP(D1664,[9]ALL!$C:$C,[9]ALL!$N:$N,"Tidak Ditemukan")</f>
        <v>AGUSTINUS DICKY PURWONO</v>
      </c>
      <c r="H1664" s="18" t="str">
        <f>_xlfn.XLOOKUP(D1664,[11]sheet!$B:$B,[11]sheet!$A:$A,0)</f>
        <v>APU07A</v>
      </c>
    </row>
    <row r="1665" spans="2:8">
      <c r="B1665" s="24" t="s">
        <v>1455</v>
      </c>
      <c r="C1665" s="25" t="s">
        <v>1456</v>
      </c>
      <c r="D1665" s="26" t="s">
        <v>1709</v>
      </c>
      <c r="E1665" s="27" t="s">
        <v>1916</v>
      </c>
      <c r="F1665" s="22" t="s">
        <v>1854</v>
      </c>
      <c r="G1665" s="17" t="str">
        <f>_xlfn.XLOOKUP(D1665,[9]ALL!$C:$C,[9]ALL!$N:$N,"Tidak Ditemukan")</f>
        <v>AGUS KADE DIVA RAMANA</v>
      </c>
      <c r="H1665" s="18" t="str">
        <f>_xlfn.XLOOKUP(D1665,[11]sheet!$B:$B,[11]sheet!$A:$A,0)</f>
        <v>TNW02B</v>
      </c>
    </row>
    <row r="1666" spans="2:8">
      <c r="B1666" s="24" t="s">
        <v>1455</v>
      </c>
      <c r="C1666" s="25" t="s">
        <v>1456</v>
      </c>
      <c r="D1666" s="26" t="s">
        <v>1710</v>
      </c>
      <c r="E1666" s="27" t="s">
        <v>1916</v>
      </c>
      <c r="F1666" s="22" t="s">
        <v>1852</v>
      </c>
      <c r="G1666" s="17" t="str">
        <f>_xlfn.XLOOKUP(D1666,[9]ALL!$C:$C,[9]ALL!$N:$N,"Tidak Ditemukan")</f>
        <v>I Kadek Sandiyasa</v>
      </c>
      <c r="H1666" s="18" t="str">
        <f>_xlfn.XLOOKUP(D1666,[11]sheet!$B:$B,[11]sheet!$A:$A,0)</f>
        <v>BNL02A</v>
      </c>
    </row>
    <row r="1667" spans="2:8">
      <c r="B1667" s="24" t="s">
        <v>1455</v>
      </c>
      <c r="C1667" s="25" t="s">
        <v>1456</v>
      </c>
      <c r="D1667" s="26" t="s">
        <v>1711</v>
      </c>
      <c r="E1667" s="27" t="s">
        <v>1916</v>
      </c>
      <c r="F1667" s="22" t="s">
        <v>1857</v>
      </c>
      <c r="G1667" s="17" t="str">
        <f>_xlfn.XLOOKUP(D1667,[9]ALL!$C:$C,[9]ALL!$N:$N,"Tidak Ditemukan")</f>
        <v>Resi Marsila</v>
      </c>
      <c r="H1667" s="18" t="str">
        <f>_xlfn.XLOOKUP(D1667,[11]sheet!$B:$B,[11]sheet!$A:$A,0)</f>
        <v>TAW02B</v>
      </c>
    </row>
    <row r="1668" spans="2:8">
      <c r="B1668" s="24" t="s">
        <v>1455</v>
      </c>
      <c r="C1668" s="25" t="s">
        <v>1456</v>
      </c>
      <c r="D1668" s="26" t="s">
        <v>1712</v>
      </c>
      <c r="E1668" s="27" t="s">
        <v>1916</v>
      </c>
      <c r="F1668" s="22" t="s">
        <v>1857</v>
      </c>
      <c r="G1668" s="17" t="str">
        <f>_xlfn.XLOOKUP(D1668,[9]ALL!$C:$C,[9]ALL!$N:$N,"Tidak Ditemukan")</f>
        <v>FAHRURRAZI</v>
      </c>
      <c r="H1668" s="18" t="str">
        <f>_xlfn.XLOOKUP(D1668,[11]sheet!$B:$B,[11]sheet!$A:$A,0)</f>
        <v>BMU01A</v>
      </c>
    </row>
    <row r="1669" spans="2:8">
      <c r="B1669" s="24" t="s">
        <v>1455</v>
      </c>
      <c r="C1669" s="25" t="s">
        <v>1456</v>
      </c>
      <c r="D1669" s="26" t="s">
        <v>1713</v>
      </c>
      <c r="E1669" s="27" t="s">
        <v>1916</v>
      </c>
      <c r="F1669" s="22" t="s">
        <v>1853</v>
      </c>
      <c r="G1669" s="17" t="str">
        <f>_xlfn.XLOOKUP(D1669,[9]ALL!$C:$C,[9]ALL!$N:$N,"Tidak Ditemukan")</f>
        <v>GUSTI NGURAH ARY RAKA DARMAYASA, SE.MM</v>
      </c>
      <c r="H1669" s="18" t="str">
        <f>_xlfn.XLOOKUP(D1669,[11]sheet!$B:$B,[11]sheet!$A:$A,0)</f>
        <v>GIA07B</v>
      </c>
    </row>
    <row r="1670" spans="2:8">
      <c r="B1670" s="24" t="s">
        <v>1455</v>
      </c>
      <c r="C1670" s="25" t="s">
        <v>1456</v>
      </c>
      <c r="D1670" s="26" t="s">
        <v>1714</v>
      </c>
      <c r="E1670" s="27" t="s">
        <v>1916</v>
      </c>
      <c r="F1670" s="22" t="s">
        <v>1852</v>
      </c>
      <c r="G1670" s="17" t="str">
        <f>_xlfn.XLOOKUP(D1670,[9]ALL!$C:$C,[9]ALL!$N:$N,"Tidak Ditemukan")</f>
        <v>AGUSTINUS DICKY PURWONO</v>
      </c>
      <c r="H1670" s="18" t="str">
        <f>_xlfn.XLOOKUP(D1670,[11]sheet!$B:$B,[11]sheet!$A:$A,0)</f>
        <v>APU05A</v>
      </c>
    </row>
    <row r="1671" ht="15.75" spans="2:8">
      <c r="B1671" s="28" t="s">
        <v>1455</v>
      </c>
      <c r="C1671" s="29" t="s">
        <v>1456</v>
      </c>
      <c r="D1671" s="30" t="s">
        <v>1715</v>
      </c>
      <c r="E1671" s="31" t="s">
        <v>1916</v>
      </c>
      <c r="F1671" s="17" t="s">
        <v>1856</v>
      </c>
      <c r="G1671" s="17" t="str">
        <f>_xlfn.XLOOKUP(D1671,[9]ALL!$C:$C,[9]ALL!$N:$N,"Tidak Ditemukan")</f>
        <v>Salvatris Siro</v>
      </c>
      <c r="H1671" s="18" t="str">
        <f>_xlfn.XLOOKUP(D1671,[11]sheet!$B:$B,[11]sheet!$A:$A,0)</f>
        <v>KOE17</v>
      </c>
    </row>
  </sheetData>
  <autoFilter xmlns:etc="http://www.wps.cn/officeDocument/2017/etCustomData" ref="B4:H1671" etc:filterBottomFollowUsedRange="0">
    <extLst/>
  </autoFilter>
  <mergeCells count="7">
    <mergeCell ref="B2:B4"/>
    <mergeCell ref="C2:C4"/>
    <mergeCell ref="D2:D4"/>
    <mergeCell ref="E2:E4"/>
    <mergeCell ref="F2:F4"/>
    <mergeCell ref="G2:G4"/>
    <mergeCell ref="H2:H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ALL DP DATA</vt:lpstr>
      <vt:lpstr>Display Absensi 630</vt:lpstr>
      <vt:lpstr>Display 730 &amp; 1200</vt:lpstr>
      <vt:lpstr>Display Ritase Keseluruhan</vt:lpstr>
      <vt:lpstr>Display Retur</vt:lpstr>
      <vt:lpstr>RM Pencapaian Harian</vt:lpstr>
      <vt:lpstr>RM Pencapaian Mingguan</vt:lpstr>
      <vt:lpstr>RM Pencapaian Bulanan</vt:lpstr>
      <vt:lpstr>06.30, 07.30, &amp; 12.00</vt:lpstr>
      <vt:lpstr>R-2, TPTW, Persentase TTD</vt:lpstr>
      <vt:lpstr>Pickup &amp; Retur Non Ecom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2026-09-25T03:46:26Z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5DA42BEB9AE24E029071B02EC8384D5B_13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